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6.xml" ContentType="application/vnd.openxmlformats-officedocument.drawing+xml"/>
  <Override PartName="/xl/slicers/slicer2.xml" ContentType="application/vnd.ms-excel.slicer+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7.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8.xml" ContentType="application/vnd.openxmlformats-officedocument.drawing+xml"/>
  <Override PartName="/xl/slicers/slicer4.xml" ContentType="application/vnd.ms-excel.slicer+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2.xml" ContentType="application/vnd.openxmlformats-officedocument.drawing+xml"/>
  <Override PartName="/xl/slicers/slicer5.xml" ContentType="application/vnd.ms-excel.slicer+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pivotTables/pivotTable15.xml" ContentType="application/vnd.openxmlformats-officedocument.spreadsheetml.pivotTable+xml"/>
  <Override PartName="/xl/drawings/drawing15.xml" ContentType="application/vnd.openxmlformats-officedocument.drawing+xml"/>
  <Override PartName="/xl/slicers/slicer6.xml" ContentType="application/vnd.ms-excel.slicer+xml"/>
  <Override PartName="/xl/drawings/drawing16.xml" ContentType="application/vnd.openxmlformats-officedocument.drawing+xml"/>
  <Override PartName="/xl/slicers/slicer7.xml" ContentType="application/vnd.ms-excel.slicer+xml"/>
  <Override PartName="/xl/charts/chart14.xml" ContentType="application/vnd.openxmlformats-officedocument.drawingml.chart+xml"/>
  <Override PartName="/xl/drawings/drawing17.xml" ContentType="application/vnd.openxmlformats-officedocument.drawingml.chartshapes+xml"/>
  <Override PartName="/xl/charts/chart15.xml" ContentType="application/vnd.openxmlformats-officedocument.drawingml.chart+xml"/>
  <Override PartName="/xl/drawings/drawing18.xml" ContentType="application/vnd.openxmlformats-officedocument.drawingml.chartshapes+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9.xml" ContentType="application/vnd.openxmlformats-officedocument.drawing+xml"/>
  <Override PartName="/xl/slicers/slicer8.xml" ContentType="application/vnd.ms-excel.slicer+xml"/>
  <Override PartName="/xl/drawings/drawing20.xml" ContentType="application/vnd.openxmlformats-officedocument.drawing+xml"/>
  <Override PartName="/xl/slicers/slicer9.xml" ContentType="application/vnd.ms-excel.slicer+xml"/>
  <Override PartName="/xl/charts/chart16.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slicers/slicer10.xml" ContentType="application/vnd.ms-excel.slicer+xml"/>
  <Override PartName="/xl/drawings/drawing23.xml" ContentType="application/vnd.openxmlformats-officedocument.drawing+xml"/>
  <Override PartName="/xl/charts/chart17.xml" ContentType="application/vnd.openxmlformats-officedocument.drawingml.chart+xml"/>
  <Override PartName="/xl/drawings/drawing24.xml" ContentType="application/vnd.openxmlformats-officedocument.drawingml.chartshapes+xml"/>
  <Override PartName="/xl/charts/chart18.xml" ContentType="application/vnd.openxmlformats-officedocument.drawingml.chart+xml"/>
  <Override PartName="/xl/drawings/drawing25.xml" ContentType="application/vnd.openxmlformats-officedocument.drawingml.chartshapes+xml"/>
  <Override PartName="/xl/charts/chart19.xml" ContentType="application/vnd.openxmlformats-officedocument.drawingml.chart+xml"/>
  <Override PartName="/xl/drawings/drawing26.xml" ContentType="application/vnd.openxmlformats-officedocument.drawingml.chartshapes+xml"/>
  <Override PartName="/xl/charts/chart20.xml" ContentType="application/vnd.openxmlformats-officedocument.drawingml.chart+xml"/>
  <Override PartName="/xl/drawings/drawing27.xml" ContentType="application/vnd.openxmlformats-officedocument.drawingml.chartshapes+xml"/>
  <Override PartName="/xl/charts/chart21.xml" ContentType="application/vnd.openxmlformats-officedocument.drawingml.chart+xml"/>
  <Override PartName="/xl/drawings/drawing28.xml" ContentType="application/vnd.openxmlformats-officedocument.drawingml.chartshapes+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drawings/drawing29.xml" ContentType="application/vnd.openxmlformats-officedocument.drawing+xml"/>
  <Override PartName="/xl/slicers/slicer11.xml" ContentType="application/vnd.ms-excel.slicer+xml"/>
  <Override PartName="/xl/charts/chart22.xml" ContentType="application/vnd.openxmlformats-officedocument.drawingml.chart+xml"/>
  <Override PartName="/xl/drawings/drawing30.xml" ContentType="application/vnd.openxmlformats-officedocument.drawingml.chartshapes+xml"/>
  <Override PartName="/xl/charts/chart23.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slicers/slicer12.xml" ContentType="application/vnd.ms-excel.slicer+xml"/>
  <Override PartName="/xl/pivotTables/pivotTable2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X:\Avdeling\Landbruksavdeling\Felles\Analyse\databaser (ikke endre)\Kornavlinger\"/>
    </mc:Choice>
  </mc:AlternateContent>
  <xr:revisionPtr revIDLastSave="0" documentId="13_ncr:1_{BB434565-D487-4569-9012-E7D144A0CA6F}" xr6:coauthVersionLast="47" xr6:coauthVersionMax="47" xr10:uidLastSave="{00000000-0000-0000-0000-000000000000}"/>
  <bookViews>
    <workbookView xWindow="-120" yWindow="-120" windowWidth="38640" windowHeight="21120" tabRatio="923" firstSheet="1" activeTab="1" xr2:uid="{00000000-000D-0000-FFFF-FFFF00000000}"/>
  </bookViews>
  <sheets>
    <sheet name="Bruksanvisning" sheetId="20" r:id="rId1"/>
    <sheet name="Utvikling" sheetId="13" r:id="rId2"/>
    <sheet name="Produksjonsutvikling P" sheetId="12" state="hidden" r:id="rId3"/>
    <sheet name="Avling fylker P" sheetId="8" state="hidden" r:id="rId4"/>
    <sheet name="Rang. kommuner avlingsnivå P " sheetId="6" state="hidden" r:id="rId5"/>
    <sheet name="Avlinger kornslag P" sheetId="3" state="hidden" r:id="rId6"/>
    <sheet name="Økoavlinger P" sheetId="4" state="hidden" r:id="rId7"/>
    <sheet name="Matkorn" sheetId="18" r:id="rId8"/>
    <sheet name="Andel norsk - ikke oppdatert" sheetId="22" r:id="rId9"/>
    <sheet name="Avling fylker" sheetId="2" r:id="rId10"/>
    <sheet name="Avling kommuner P" sheetId="9" state="hidden" r:id="rId11"/>
    <sheet name="Avling kommuner " sheetId="10" r:id="rId12"/>
    <sheet name="Utvikling avling P" sheetId="23" state="hidden" r:id="rId13"/>
    <sheet name="Utvikling avling" sheetId="21" r:id="rId14"/>
    <sheet name="Rang. kommuner avlingsnivå" sheetId="11" r:id="rId15"/>
    <sheet name="Rang. kommuner kornslag" sheetId="16" r:id="rId16"/>
    <sheet name="Økologisk fylker - ikke oppdate" sheetId="14" r:id="rId17"/>
    <sheet name="Type leveranser P" sheetId="17" state="hidden" r:id="rId18"/>
    <sheet name="Økologisk kommuner - ikke oppda" sheetId="15" r:id="rId19"/>
    <sheet name="Tabell leveranser" sheetId="19" r:id="rId20"/>
    <sheet name="samlet fylker" sheetId="7" r:id="rId21"/>
  </sheets>
  <definedNames>
    <definedName name="_xlnm._FilterDatabase" localSheetId="16" hidden="1">'Økologisk fylker - ikke oppdate'!$AS$2:$AV$18</definedName>
    <definedName name="Slicer_Fylke">#N/A</definedName>
    <definedName name="Slicer_Fylke1">#N/A</definedName>
    <definedName name="Slicer_Fylke2">#N/A</definedName>
    <definedName name="Slicer_Fylke3">#N/A</definedName>
    <definedName name="Slicer_Fylke4">#N/A</definedName>
    <definedName name="Slicer_Fylke6">#N/A</definedName>
    <definedName name="Slicer_Fylke7">#N/A</definedName>
    <definedName name="Slicer_Kommune">#N/A</definedName>
    <definedName name="Slicer_Kommune2">#N/A</definedName>
    <definedName name="Slicer_Kornslag">#N/A</definedName>
    <definedName name="Slicer_År">#N/A</definedName>
    <definedName name="Slicer_År1">#N/A</definedName>
    <definedName name="Slicer_År2">#N/A</definedName>
    <definedName name="Slicer_År3">#N/A</definedName>
  </definedNames>
  <calcPr calcId="191029"/>
  <pivotCaches>
    <pivotCache cacheId="194" r:id="rId22"/>
    <pivotCache cacheId="200" r:id="rId23"/>
    <pivotCache cacheId="206" r:id="rId24"/>
  </pivotCaches>
  <extLst>
    <ext xmlns:x14="http://schemas.microsoft.com/office/spreadsheetml/2009/9/main" uri="{BBE1A952-AA13-448e-AADC-164F8A28A991}">
      <x14:slicerCaches>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3" i="11" l="1"/>
  <c r="AA4" i="11"/>
  <c r="AA5" i="11"/>
  <c r="AA6" i="11"/>
  <c r="AA7" i="11"/>
  <c r="AA8" i="11"/>
  <c r="AA9" i="11"/>
  <c r="AA10" i="11"/>
  <c r="AA11" i="11"/>
  <c r="AA12" i="11"/>
  <c r="AA13" i="11"/>
  <c r="AA14" i="11"/>
  <c r="AA15" i="11"/>
  <c r="AA16" i="11"/>
  <c r="AA17" i="11"/>
  <c r="AA18" i="11"/>
  <c r="AA19" i="11"/>
  <c r="AA20" i="11"/>
  <c r="AA21" i="11"/>
  <c r="AA22" i="11"/>
  <c r="AA23" i="11"/>
  <c r="AA24" i="11"/>
  <c r="AA25" i="11"/>
  <c r="AA26" i="11"/>
  <c r="AA27" i="11"/>
  <c r="AA28" i="11"/>
  <c r="AA29" i="11"/>
  <c r="AA30"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46" i="11"/>
  <c r="AA147" i="11"/>
  <c r="AA148" i="11"/>
  <c r="AA149" i="11"/>
  <c r="AA150" i="11"/>
  <c r="AA151" i="11"/>
  <c r="AA152" i="11"/>
  <c r="AA153" i="11"/>
  <c r="AA154" i="11"/>
  <c r="AA155" i="11"/>
  <c r="AA156" i="11"/>
  <c r="AA157" i="11"/>
  <c r="AA158" i="11"/>
  <c r="AA159" i="11"/>
  <c r="AA160" i="11"/>
  <c r="AA161" i="11"/>
  <c r="AA162" i="11"/>
  <c r="AA163" i="11"/>
  <c r="AA164" i="11"/>
  <c r="AA165" i="11"/>
  <c r="AA166" i="11"/>
  <c r="AA167" i="11"/>
  <c r="AA168" i="11"/>
  <c r="AA169" i="11"/>
  <c r="AA170" i="11"/>
  <c r="AA171" i="11"/>
  <c r="AA172" i="11"/>
  <c r="AA173" i="11"/>
  <c r="AA174" i="11"/>
  <c r="AA175" i="11"/>
  <c r="AA176" i="11"/>
  <c r="AA177" i="11"/>
  <c r="AA178" i="11"/>
  <c r="AA179" i="11"/>
  <c r="AA180" i="11"/>
  <c r="AA181" i="11"/>
  <c r="AA182" i="11"/>
  <c r="AA183" i="11"/>
  <c r="AA184" i="11"/>
  <c r="AA185" i="11"/>
  <c r="AA186" i="11"/>
  <c r="AA187" i="11"/>
  <c r="AA188" i="11"/>
  <c r="AA189" i="11"/>
  <c r="AA190" i="11"/>
  <c r="AA191" i="11"/>
  <c r="AA192" i="11"/>
  <c r="AA193" i="11"/>
  <c r="AA194" i="11"/>
  <c r="AA195" i="11"/>
  <c r="AA196" i="11"/>
  <c r="AA197" i="11"/>
  <c r="AA198" i="11"/>
  <c r="AA199" i="11"/>
  <c r="AA200" i="11"/>
  <c r="AA201" i="11"/>
  <c r="AA202" i="11"/>
  <c r="AA203" i="11"/>
  <c r="AA204" i="11"/>
  <c r="AA205" i="11"/>
  <c r="AA206" i="11"/>
  <c r="AA207" i="11"/>
  <c r="AA208" i="11"/>
  <c r="AA209" i="11"/>
  <c r="AA210" i="11"/>
  <c r="AA211" i="11"/>
  <c r="AA212" i="11"/>
  <c r="AA213" i="11"/>
  <c r="AA214" i="11"/>
  <c r="AA215" i="11"/>
  <c r="AA216" i="11"/>
  <c r="AA217" i="11"/>
  <c r="AA218" i="11"/>
  <c r="AA219" i="11"/>
  <c r="AA220" i="11"/>
  <c r="AA221" i="11"/>
  <c r="AA222" i="11"/>
  <c r="AA223" i="11"/>
  <c r="AA224" i="11"/>
  <c r="AA225" i="11"/>
  <c r="AA226" i="11"/>
  <c r="AA227" i="11"/>
  <c r="AA228" i="11"/>
  <c r="AA229" i="11"/>
  <c r="AA230" i="11"/>
  <c r="AA231" i="11"/>
  <c r="AA232" i="11"/>
  <c r="AA233" i="11"/>
  <c r="AA234" i="11"/>
  <c r="AA235" i="11"/>
  <c r="AA236" i="11"/>
  <c r="AA237" i="11"/>
  <c r="AA238" i="11"/>
  <c r="AA239" i="11"/>
  <c r="AA240" i="11"/>
  <c r="AA241" i="11"/>
  <c r="AA242" i="11"/>
  <c r="AA243" i="11"/>
  <c r="AA244" i="11"/>
  <c r="AA245" i="11"/>
  <c r="AA246" i="11"/>
  <c r="AA247" i="11"/>
  <c r="AA248" i="11"/>
  <c r="AA249" i="11"/>
  <c r="AA250" i="11"/>
  <c r="AA251" i="11"/>
  <c r="AA252" i="11"/>
  <c r="AA253" i="11"/>
  <c r="AA254" i="11"/>
  <c r="AA255" i="11"/>
  <c r="AA256" i="11"/>
  <c r="AA257" i="11"/>
  <c r="AA258" i="11"/>
  <c r="AA259" i="11"/>
  <c r="AA260" i="11"/>
  <c r="AA261" i="11"/>
  <c r="AA262" i="11"/>
  <c r="AA263" i="11"/>
  <c r="AA264" i="11"/>
  <c r="AA265" i="11"/>
  <c r="AA266" i="11"/>
  <c r="AA267" i="11"/>
  <c r="U30" i="21"/>
  <c r="U31" i="21"/>
  <c r="U32" i="21"/>
  <c r="U33" i="21"/>
  <c r="U34" i="21"/>
  <c r="U35" i="21"/>
  <c r="U36" i="21"/>
  <c r="U37" i="21"/>
  <c r="U38" i="21"/>
  <c r="U39" i="21"/>
  <c r="U40" i="21"/>
  <c r="U41" i="21"/>
  <c r="U42" i="21"/>
  <c r="U43" i="21"/>
  <c r="U44" i="21"/>
  <c r="U45" i="21"/>
  <c r="U46" i="21"/>
  <c r="U47" i="21"/>
  <c r="U48" i="21"/>
  <c r="U49" i="21"/>
  <c r="U50" i="21"/>
  <c r="U51" i="21"/>
  <c r="U52" i="21"/>
  <c r="U53" i="21"/>
  <c r="U54" i="21"/>
  <c r="U55" i="21"/>
  <c r="U56" i="21"/>
  <c r="U57" i="21"/>
  <c r="U58" i="21"/>
  <c r="U59" i="21"/>
  <c r="U60" i="21"/>
  <c r="U61" i="21"/>
  <c r="U62" i="21"/>
  <c r="U63" i="21"/>
  <c r="U64" i="21"/>
  <c r="U65" i="21"/>
  <c r="U66" i="21"/>
  <c r="U67" i="21"/>
  <c r="U68" i="21"/>
  <c r="U69" i="21"/>
  <c r="U70" i="21"/>
  <c r="U71" i="21"/>
  <c r="U72" i="21"/>
  <c r="U73" i="21"/>
  <c r="U74" i="21"/>
  <c r="U75" i="21"/>
  <c r="U76" i="21"/>
  <c r="U77" i="21"/>
  <c r="U78" i="21"/>
  <c r="U79" i="21"/>
  <c r="U80" i="21"/>
  <c r="U81" i="21"/>
  <c r="U82" i="21"/>
  <c r="U83" i="21"/>
  <c r="U84" i="21"/>
  <c r="U85" i="21"/>
  <c r="U86" i="21"/>
  <c r="U87" i="21"/>
  <c r="U88" i="21"/>
  <c r="U89" i="21"/>
  <c r="U90" i="21"/>
  <c r="U91" i="21"/>
  <c r="U92" i="21"/>
  <c r="U93" i="21"/>
  <c r="U94" i="21"/>
  <c r="U95" i="21"/>
  <c r="U96" i="21"/>
  <c r="U97" i="21"/>
  <c r="U98" i="21"/>
  <c r="U99" i="21"/>
  <c r="U100" i="21"/>
  <c r="U101" i="21"/>
  <c r="U102" i="21"/>
  <c r="U103" i="21"/>
  <c r="U104" i="21"/>
  <c r="U105" i="21"/>
  <c r="U106" i="21"/>
  <c r="U107" i="21"/>
  <c r="U108" i="21"/>
  <c r="U109" i="21"/>
  <c r="U110" i="21"/>
  <c r="U111" i="21"/>
  <c r="U112" i="21"/>
  <c r="U113" i="21"/>
  <c r="U114" i="21"/>
  <c r="U115" i="21"/>
  <c r="U116" i="21"/>
  <c r="U117" i="21"/>
  <c r="U118" i="21"/>
  <c r="U119" i="21"/>
  <c r="U120" i="21"/>
  <c r="U121" i="21"/>
  <c r="U122" i="21"/>
  <c r="U123" i="21"/>
  <c r="U124" i="21"/>
  <c r="U125" i="21"/>
  <c r="U126" i="21"/>
  <c r="U127" i="21"/>
  <c r="U128" i="21"/>
  <c r="U129" i="21"/>
  <c r="U130" i="21"/>
  <c r="U131" i="21"/>
  <c r="U132" i="21"/>
  <c r="U133" i="21"/>
  <c r="U134" i="21"/>
  <c r="U135" i="21"/>
  <c r="U136" i="21"/>
  <c r="U137" i="21"/>
  <c r="U138" i="21"/>
  <c r="U139" i="21"/>
  <c r="U140" i="21"/>
  <c r="U141" i="21"/>
  <c r="U142" i="21"/>
  <c r="U143" i="21"/>
  <c r="U144" i="21"/>
  <c r="U145" i="21"/>
  <c r="U146" i="21"/>
  <c r="U147" i="21"/>
  <c r="U148" i="21"/>
  <c r="U149" i="21"/>
  <c r="U150" i="21"/>
  <c r="U151" i="21"/>
  <c r="U152" i="21"/>
  <c r="U153" i="21"/>
  <c r="U154" i="21"/>
  <c r="U155" i="21"/>
  <c r="U156" i="21"/>
  <c r="U157" i="21"/>
  <c r="U158" i="21"/>
  <c r="U159" i="21"/>
  <c r="U160" i="21"/>
  <c r="U161" i="21"/>
  <c r="U162" i="21"/>
  <c r="U163" i="21"/>
  <c r="U164" i="21"/>
  <c r="U165" i="21"/>
  <c r="U166" i="21"/>
  <c r="U167" i="21"/>
  <c r="U168" i="21"/>
  <c r="U169" i="21"/>
  <c r="U170" i="21"/>
  <c r="U171" i="21"/>
  <c r="U172" i="21"/>
  <c r="U173" i="21"/>
  <c r="U174" i="21"/>
  <c r="U175" i="21"/>
  <c r="U176" i="21"/>
  <c r="U177" i="21"/>
  <c r="U178" i="21"/>
  <c r="U179" i="21"/>
  <c r="U180" i="21"/>
  <c r="U181" i="21"/>
  <c r="U182" i="21"/>
  <c r="U183" i="21"/>
  <c r="U184" i="21"/>
  <c r="U185" i="21"/>
  <c r="U186" i="21"/>
  <c r="U187" i="21"/>
  <c r="U188" i="21"/>
  <c r="U189" i="21"/>
  <c r="U190" i="21"/>
  <c r="U191" i="21"/>
  <c r="U192" i="21"/>
  <c r="U193" i="21"/>
  <c r="U194" i="21"/>
  <c r="U195" i="21"/>
  <c r="U196" i="21"/>
  <c r="U197" i="21"/>
  <c r="U198" i="21"/>
  <c r="U199" i="21"/>
  <c r="U200" i="21"/>
  <c r="U201" i="21"/>
  <c r="U202" i="21"/>
  <c r="U203" i="21"/>
  <c r="U204" i="21"/>
  <c r="U205" i="21"/>
  <c r="U206" i="21"/>
  <c r="U207" i="21"/>
  <c r="U208" i="21"/>
  <c r="U209" i="21"/>
  <c r="U210" i="21"/>
  <c r="U211" i="21"/>
  <c r="U212" i="21"/>
  <c r="U213" i="21"/>
  <c r="U214" i="21"/>
  <c r="U215" i="21"/>
  <c r="U216" i="21"/>
  <c r="U217" i="21"/>
  <c r="U218" i="21"/>
  <c r="U219" i="21"/>
  <c r="U220" i="21"/>
  <c r="U221" i="21"/>
  <c r="U222" i="21"/>
  <c r="U223" i="21"/>
  <c r="U224" i="21"/>
  <c r="U225" i="21"/>
  <c r="U226" i="21"/>
  <c r="U227" i="21"/>
  <c r="U228" i="21"/>
  <c r="U229" i="21"/>
  <c r="U230" i="21"/>
  <c r="U231" i="21"/>
  <c r="U232" i="21"/>
  <c r="U233" i="21"/>
  <c r="U234" i="21"/>
  <c r="U235" i="21"/>
  <c r="U236" i="21"/>
  <c r="U237" i="21"/>
  <c r="U238" i="21"/>
  <c r="U239" i="21"/>
  <c r="U240" i="21"/>
  <c r="U241" i="21"/>
  <c r="U242" i="21"/>
  <c r="U243" i="21"/>
  <c r="U244" i="21"/>
  <c r="U245" i="21"/>
  <c r="U246" i="21"/>
  <c r="U247" i="21"/>
  <c r="U248" i="21"/>
  <c r="U249" i="21"/>
  <c r="U250" i="21"/>
  <c r="U251" i="21"/>
  <c r="U252" i="21"/>
  <c r="U253" i="21"/>
  <c r="U254" i="21"/>
  <c r="U255" i="21"/>
  <c r="U256" i="21"/>
  <c r="U257" i="21"/>
  <c r="U258" i="21"/>
  <c r="U259" i="21"/>
  <c r="U260" i="21"/>
  <c r="U261" i="21"/>
  <c r="U262" i="21"/>
  <c r="U263" i="21"/>
  <c r="U264" i="21"/>
  <c r="U265" i="21"/>
  <c r="U266" i="21"/>
  <c r="U267" i="21"/>
  <c r="U268" i="21"/>
  <c r="U269" i="21"/>
  <c r="U270" i="21"/>
  <c r="U271" i="21"/>
  <c r="U272" i="21"/>
  <c r="U273" i="21"/>
  <c r="U274" i="21"/>
  <c r="U275" i="21"/>
  <c r="U276" i="21"/>
  <c r="U277" i="21"/>
  <c r="U278" i="21"/>
  <c r="U279" i="21"/>
  <c r="U280" i="21"/>
  <c r="U281" i="21"/>
  <c r="U282" i="21"/>
  <c r="U283" i="21"/>
  <c r="U284" i="21"/>
  <c r="U285" i="21"/>
  <c r="U286" i="21"/>
  <c r="U287" i="21"/>
  <c r="U288" i="21"/>
  <c r="U289" i="21"/>
  <c r="U290" i="21"/>
  <c r="U291" i="21"/>
  <c r="U292" i="21"/>
  <c r="U293" i="21"/>
  <c r="U294" i="21"/>
  <c r="U295" i="21"/>
  <c r="U296" i="21"/>
  <c r="U297" i="21"/>
  <c r="U298" i="21"/>
  <c r="U299" i="21"/>
  <c r="U300" i="21"/>
  <c r="U301" i="21"/>
  <c r="U302" i="21"/>
  <c r="U303" i="21"/>
  <c r="U304" i="21"/>
  <c r="U305" i="21"/>
  <c r="U306" i="21"/>
  <c r="U307" i="21"/>
  <c r="U308" i="21"/>
  <c r="U309" i="21"/>
  <c r="U310" i="21"/>
  <c r="U311" i="21"/>
  <c r="U312" i="21"/>
  <c r="U313" i="21"/>
  <c r="U314" i="21"/>
  <c r="U315" i="21"/>
  <c r="U316" i="21"/>
  <c r="U317" i="21"/>
  <c r="U318" i="21"/>
  <c r="U319" i="21"/>
  <c r="U320" i="21"/>
  <c r="U321" i="21"/>
  <c r="U322" i="21"/>
  <c r="U323" i="21"/>
  <c r="U324" i="21"/>
  <c r="U325" i="21"/>
  <c r="U326" i="21"/>
  <c r="U327" i="21"/>
  <c r="U328" i="21"/>
  <c r="U329" i="21"/>
  <c r="U330" i="21"/>
  <c r="U331" i="21"/>
  <c r="U332" i="21"/>
  <c r="U333" i="21"/>
  <c r="U334" i="21"/>
  <c r="U335" i="21"/>
  <c r="U336" i="21"/>
  <c r="U337" i="21"/>
  <c r="U338" i="21"/>
  <c r="U339" i="21"/>
  <c r="U340" i="21"/>
  <c r="U341" i="21"/>
  <c r="U342" i="21"/>
  <c r="U343" i="21"/>
  <c r="U344" i="21"/>
  <c r="U345" i="21"/>
  <c r="U346" i="21"/>
  <c r="U347" i="21"/>
  <c r="U348" i="21"/>
  <c r="U349" i="21"/>
  <c r="U350" i="21"/>
  <c r="U351" i="21"/>
  <c r="U352" i="21"/>
  <c r="U353" i="21"/>
  <c r="U354" i="21"/>
  <c r="U355" i="21"/>
  <c r="U356" i="21"/>
  <c r="U357" i="21"/>
  <c r="U358" i="21"/>
  <c r="U359" i="21"/>
  <c r="U360" i="21"/>
  <c r="U361" i="21"/>
  <c r="U362" i="21"/>
  <c r="U363" i="21"/>
  <c r="U364" i="21"/>
  <c r="U365" i="21"/>
  <c r="U366" i="21"/>
  <c r="U367" i="21"/>
  <c r="U368" i="21"/>
  <c r="U369" i="21"/>
  <c r="U370" i="21"/>
  <c r="U371" i="21"/>
  <c r="U372" i="21"/>
  <c r="U373" i="21"/>
  <c r="U374" i="21"/>
  <c r="U375" i="21"/>
  <c r="U376" i="21"/>
  <c r="U377" i="21"/>
  <c r="U378" i="21"/>
  <c r="U379" i="21"/>
  <c r="U380" i="21"/>
  <c r="U381" i="21"/>
  <c r="U382" i="21"/>
  <c r="U390" i="21"/>
  <c r="U384" i="21"/>
  <c r="U385" i="21"/>
  <c r="U386" i="21"/>
  <c r="U387" i="21"/>
  <c r="U388" i="21"/>
  <c r="U389" i="21"/>
  <c r="U29" i="21"/>
  <c r="T30" i="21"/>
  <c r="T31" i="21"/>
  <c r="T32" i="21"/>
  <c r="T33" i="21"/>
  <c r="T34" i="21"/>
  <c r="T35" i="21"/>
  <c r="T36" i="21"/>
  <c r="T37" i="21"/>
  <c r="T38" i="21"/>
  <c r="T39" i="21"/>
  <c r="T40" i="21"/>
  <c r="T41" i="21"/>
  <c r="T42" i="21"/>
  <c r="T43" i="21"/>
  <c r="T44" i="21"/>
  <c r="T45" i="21"/>
  <c r="T46" i="21"/>
  <c r="T47" i="21"/>
  <c r="T48" i="21"/>
  <c r="T49" i="21"/>
  <c r="T50" i="21"/>
  <c r="T51" i="21"/>
  <c r="T52" i="21"/>
  <c r="T53" i="21"/>
  <c r="T54" i="21"/>
  <c r="T55" i="21"/>
  <c r="T56" i="21"/>
  <c r="T57" i="21"/>
  <c r="T58" i="21"/>
  <c r="T59" i="21"/>
  <c r="T60" i="21"/>
  <c r="T61" i="21"/>
  <c r="T62" i="21"/>
  <c r="T63" i="21"/>
  <c r="T64" i="21"/>
  <c r="T65" i="21"/>
  <c r="T66" i="21"/>
  <c r="T67" i="21"/>
  <c r="T68" i="21"/>
  <c r="T69" i="21"/>
  <c r="T70" i="21"/>
  <c r="T71" i="21"/>
  <c r="T72" i="21"/>
  <c r="T73" i="21"/>
  <c r="T74" i="21"/>
  <c r="T75" i="21"/>
  <c r="T76" i="21"/>
  <c r="T77" i="21"/>
  <c r="T78" i="21"/>
  <c r="T79" i="21"/>
  <c r="T80" i="21"/>
  <c r="T81" i="21"/>
  <c r="T82" i="21"/>
  <c r="T83" i="21"/>
  <c r="T84" i="21"/>
  <c r="T85" i="21"/>
  <c r="T86" i="21"/>
  <c r="T87" i="21"/>
  <c r="T88" i="21"/>
  <c r="T89" i="21"/>
  <c r="T90" i="21"/>
  <c r="T91" i="21"/>
  <c r="T92" i="21"/>
  <c r="T93" i="21"/>
  <c r="T94" i="21"/>
  <c r="T95" i="21"/>
  <c r="T96" i="21"/>
  <c r="T97" i="21"/>
  <c r="T98" i="21"/>
  <c r="T99" i="21"/>
  <c r="T100" i="21"/>
  <c r="T101" i="21"/>
  <c r="T102" i="21"/>
  <c r="T103" i="21"/>
  <c r="T104" i="21"/>
  <c r="T105" i="21"/>
  <c r="T106" i="21"/>
  <c r="T107" i="21"/>
  <c r="T108" i="21"/>
  <c r="T109" i="21"/>
  <c r="T110" i="21"/>
  <c r="T111" i="21"/>
  <c r="T112" i="21"/>
  <c r="T113" i="21"/>
  <c r="T114" i="21"/>
  <c r="T115" i="21"/>
  <c r="T116" i="21"/>
  <c r="T117" i="21"/>
  <c r="T118" i="21"/>
  <c r="T119" i="21"/>
  <c r="T120" i="21"/>
  <c r="T121" i="21"/>
  <c r="T122" i="21"/>
  <c r="T123" i="21"/>
  <c r="T124" i="21"/>
  <c r="T125" i="21"/>
  <c r="T126" i="21"/>
  <c r="T127" i="21"/>
  <c r="T128" i="21"/>
  <c r="T129" i="21"/>
  <c r="T130" i="21"/>
  <c r="T131" i="21"/>
  <c r="T132" i="21"/>
  <c r="T133" i="21"/>
  <c r="T134" i="21"/>
  <c r="T135" i="21"/>
  <c r="T136" i="21"/>
  <c r="T137" i="21"/>
  <c r="T138" i="21"/>
  <c r="T139" i="21"/>
  <c r="T140" i="21"/>
  <c r="T141" i="21"/>
  <c r="T142" i="21"/>
  <c r="T143" i="21"/>
  <c r="T144" i="21"/>
  <c r="T145" i="21"/>
  <c r="T146" i="21"/>
  <c r="T147" i="21"/>
  <c r="T148" i="21"/>
  <c r="T149" i="21"/>
  <c r="T150" i="21"/>
  <c r="T151" i="21"/>
  <c r="T152" i="21"/>
  <c r="T153" i="21"/>
  <c r="T154" i="21"/>
  <c r="T155" i="21"/>
  <c r="T156" i="21"/>
  <c r="T157" i="21"/>
  <c r="T158" i="21"/>
  <c r="T159" i="21"/>
  <c r="T160" i="21"/>
  <c r="T161" i="21"/>
  <c r="T162" i="21"/>
  <c r="T163" i="21"/>
  <c r="T164" i="21"/>
  <c r="T165" i="21"/>
  <c r="T166" i="21"/>
  <c r="T167" i="21"/>
  <c r="T168" i="21"/>
  <c r="T169" i="21"/>
  <c r="T170" i="21"/>
  <c r="T171" i="21"/>
  <c r="T172" i="21"/>
  <c r="T173" i="21"/>
  <c r="T174" i="21"/>
  <c r="T175" i="21"/>
  <c r="T176" i="21"/>
  <c r="T177" i="21"/>
  <c r="T178" i="21"/>
  <c r="T179" i="21"/>
  <c r="T180" i="21"/>
  <c r="T181" i="21"/>
  <c r="T182" i="21"/>
  <c r="T183" i="21"/>
  <c r="T184" i="21"/>
  <c r="T185" i="21"/>
  <c r="T186" i="21"/>
  <c r="T187" i="21"/>
  <c r="T188" i="21"/>
  <c r="T189" i="21"/>
  <c r="T190" i="21"/>
  <c r="T191" i="21"/>
  <c r="T192" i="21"/>
  <c r="T193" i="21"/>
  <c r="T194" i="21"/>
  <c r="T195" i="21"/>
  <c r="T196" i="21"/>
  <c r="T197" i="21"/>
  <c r="T198" i="21"/>
  <c r="T199" i="21"/>
  <c r="T200" i="21"/>
  <c r="T201" i="21"/>
  <c r="T202" i="21"/>
  <c r="T203" i="21"/>
  <c r="T204" i="21"/>
  <c r="T205" i="21"/>
  <c r="T206" i="21"/>
  <c r="T207" i="21"/>
  <c r="T208" i="21"/>
  <c r="T209" i="21"/>
  <c r="T210" i="21"/>
  <c r="T211" i="21"/>
  <c r="T212" i="21"/>
  <c r="T213" i="21"/>
  <c r="T214" i="21"/>
  <c r="T215" i="21"/>
  <c r="T216" i="21"/>
  <c r="T217" i="21"/>
  <c r="T218" i="21"/>
  <c r="T219" i="21"/>
  <c r="T220" i="21"/>
  <c r="T221" i="21"/>
  <c r="T222" i="21"/>
  <c r="T223" i="21"/>
  <c r="T224" i="21"/>
  <c r="T225" i="21"/>
  <c r="T226" i="21"/>
  <c r="T227" i="21"/>
  <c r="T228" i="21"/>
  <c r="T229" i="21"/>
  <c r="T230" i="21"/>
  <c r="T231" i="21"/>
  <c r="T232" i="21"/>
  <c r="T233" i="21"/>
  <c r="T234" i="21"/>
  <c r="T235" i="21"/>
  <c r="T236" i="21"/>
  <c r="T237" i="21"/>
  <c r="T238" i="21"/>
  <c r="T239" i="21"/>
  <c r="T240" i="21"/>
  <c r="T241" i="21"/>
  <c r="T242" i="21"/>
  <c r="T243" i="21"/>
  <c r="T244" i="21"/>
  <c r="T245" i="21"/>
  <c r="T246" i="21"/>
  <c r="T247" i="21"/>
  <c r="T248" i="21"/>
  <c r="T249" i="21"/>
  <c r="T250" i="21"/>
  <c r="T251" i="21"/>
  <c r="T252" i="21"/>
  <c r="T253" i="21"/>
  <c r="T254" i="21"/>
  <c r="T255" i="21"/>
  <c r="T256" i="21"/>
  <c r="T257" i="21"/>
  <c r="T258" i="21"/>
  <c r="T259" i="21"/>
  <c r="T260" i="21"/>
  <c r="T261" i="21"/>
  <c r="T262" i="21"/>
  <c r="T263" i="21"/>
  <c r="T264" i="21"/>
  <c r="T265" i="21"/>
  <c r="T266" i="21"/>
  <c r="T267" i="21"/>
  <c r="T268" i="21"/>
  <c r="T269" i="21"/>
  <c r="T270" i="21"/>
  <c r="T271" i="21"/>
  <c r="T272" i="21"/>
  <c r="T273" i="21"/>
  <c r="T274" i="21"/>
  <c r="T275" i="21"/>
  <c r="T276" i="21"/>
  <c r="T277" i="21"/>
  <c r="T278" i="21"/>
  <c r="T279" i="21"/>
  <c r="T280" i="21"/>
  <c r="T281" i="21"/>
  <c r="T282" i="21"/>
  <c r="T283" i="21"/>
  <c r="T284" i="21"/>
  <c r="T285" i="21"/>
  <c r="T286" i="21"/>
  <c r="T287" i="21"/>
  <c r="T288" i="21"/>
  <c r="T289" i="21"/>
  <c r="T290" i="21"/>
  <c r="T291" i="21"/>
  <c r="T292" i="21"/>
  <c r="T293" i="21"/>
  <c r="T294" i="21"/>
  <c r="T295" i="21"/>
  <c r="T296" i="21"/>
  <c r="T297" i="21"/>
  <c r="T298" i="21"/>
  <c r="T299" i="21"/>
  <c r="T300" i="21"/>
  <c r="T301" i="21"/>
  <c r="T302" i="21"/>
  <c r="T303" i="21"/>
  <c r="T304" i="21"/>
  <c r="T305" i="21"/>
  <c r="T306" i="21"/>
  <c r="T307" i="21"/>
  <c r="T308" i="21"/>
  <c r="T309" i="21"/>
  <c r="T310" i="21"/>
  <c r="T311" i="21"/>
  <c r="T312" i="21"/>
  <c r="T313" i="21"/>
  <c r="T314" i="21"/>
  <c r="T315" i="21"/>
  <c r="T316" i="21"/>
  <c r="T317" i="21"/>
  <c r="T318" i="21"/>
  <c r="T319" i="21"/>
  <c r="T320" i="21"/>
  <c r="T321" i="21"/>
  <c r="T322" i="21"/>
  <c r="T323" i="21"/>
  <c r="T324" i="21"/>
  <c r="T325" i="21"/>
  <c r="T326" i="21"/>
  <c r="T327" i="21"/>
  <c r="T328" i="21"/>
  <c r="T329" i="21"/>
  <c r="T330" i="21"/>
  <c r="T331" i="21"/>
  <c r="T332" i="21"/>
  <c r="T333" i="21"/>
  <c r="T334" i="21"/>
  <c r="T335" i="21"/>
  <c r="T336" i="21"/>
  <c r="T337" i="21"/>
  <c r="T338" i="21"/>
  <c r="T339" i="21"/>
  <c r="T340" i="21"/>
  <c r="T341" i="21"/>
  <c r="T342" i="21"/>
  <c r="T343" i="21"/>
  <c r="T344" i="21"/>
  <c r="T345" i="21"/>
  <c r="T346" i="21"/>
  <c r="T347" i="21"/>
  <c r="T348" i="21"/>
  <c r="T349" i="21"/>
  <c r="T350" i="21"/>
  <c r="T351" i="21"/>
  <c r="T352" i="21"/>
  <c r="T353" i="21"/>
  <c r="T354" i="21"/>
  <c r="T355" i="21"/>
  <c r="T356" i="21"/>
  <c r="T357" i="21"/>
  <c r="T358" i="21"/>
  <c r="T359" i="21"/>
  <c r="T360" i="21"/>
  <c r="T361" i="21"/>
  <c r="T362" i="21"/>
  <c r="T363" i="21"/>
  <c r="T364" i="21"/>
  <c r="T365" i="21"/>
  <c r="T366" i="21"/>
  <c r="T367" i="21"/>
  <c r="T368" i="21"/>
  <c r="T369" i="21"/>
  <c r="T370" i="21"/>
  <c r="T371" i="21"/>
  <c r="T372" i="21"/>
  <c r="T373" i="21"/>
  <c r="T374" i="21"/>
  <c r="T375" i="21"/>
  <c r="T376" i="21"/>
  <c r="T377" i="21"/>
  <c r="T378" i="21"/>
  <c r="T379" i="21"/>
  <c r="T380" i="21"/>
  <c r="T381" i="21"/>
  <c r="T382" i="21"/>
  <c r="T390" i="21"/>
  <c r="T384" i="21"/>
  <c r="T385" i="21"/>
  <c r="T386" i="21"/>
  <c r="T387" i="21"/>
  <c r="T388" i="21"/>
  <c r="T389" i="21"/>
  <c r="T29" i="21"/>
  <c r="R30" i="21"/>
  <c r="R31" i="21"/>
  <c r="R32" i="21"/>
  <c r="R33" i="21"/>
  <c r="R34" i="21"/>
  <c r="R35" i="21"/>
  <c r="R36" i="21"/>
  <c r="R37" i="21"/>
  <c r="R38" i="21"/>
  <c r="R39" i="21"/>
  <c r="R40" i="21"/>
  <c r="R41" i="21"/>
  <c r="R42" i="21"/>
  <c r="R43" i="21"/>
  <c r="R44" i="21"/>
  <c r="R45" i="21"/>
  <c r="R46" i="21"/>
  <c r="R47" i="21"/>
  <c r="R48" i="21"/>
  <c r="R49" i="21"/>
  <c r="R50" i="21"/>
  <c r="R51" i="21"/>
  <c r="R52" i="21"/>
  <c r="R53" i="21"/>
  <c r="R54" i="21"/>
  <c r="R55" i="21"/>
  <c r="R56" i="21"/>
  <c r="R57" i="21"/>
  <c r="R58" i="21"/>
  <c r="R59" i="21"/>
  <c r="R60" i="21"/>
  <c r="R61" i="21"/>
  <c r="R62" i="21"/>
  <c r="R63" i="21"/>
  <c r="R64" i="21"/>
  <c r="R65" i="21"/>
  <c r="R66" i="21"/>
  <c r="R67" i="21"/>
  <c r="R68" i="21"/>
  <c r="R69" i="21"/>
  <c r="R70" i="21"/>
  <c r="R71" i="21"/>
  <c r="R72" i="21"/>
  <c r="R73" i="21"/>
  <c r="R74" i="21"/>
  <c r="R75" i="21"/>
  <c r="R76" i="21"/>
  <c r="R77" i="21"/>
  <c r="R78" i="21"/>
  <c r="R79" i="21"/>
  <c r="R80" i="21"/>
  <c r="R81" i="21"/>
  <c r="R82" i="21"/>
  <c r="R83" i="21"/>
  <c r="R84" i="21"/>
  <c r="R85" i="21"/>
  <c r="R86" i="21"/>
  <c r="R87" i="21"/>
  <c r="R88" i="21"/>
  <c r="R89" i="21"/>
  <c r="R90" i="21"/>
  <c r="R91" i="21"/>
  <c r="R92" i="21"/>
  <c r="R93" i="21"/>
  <c r="R94" i="21"/>
  <c r="R95" i="21"/>
  <c r="R96" i="21"/>
  <c r="R97" i="21"/>
  <c r="R98" i="21"/>
  <c r="R99" i="21"/>
  <c r="R100" i="21"/>
  <c r="R101" i="21"/>
  <c r="R102" i="21"/>
  <c r="R103" i="21"/>
  <c r="R104" i="21"/>
  <c r="R105" i="21"/>
  <c r="R106" i="21"/>
  <c r="R107" i="21"/>
  <c r="R108" i="21"/>
  <c r="R109" i="21"/>
  <c r="R110" i="21"/>
  <c r="R111" i="21"/>
  <c r="R112" i="21"/>
  <c r="R113" i="21"/>
  <c r="R114" i="21"/>
  <c r="R115" i="21"/>
  <c r="R116" i="21"/>
  <c r="R117" i="21"/>
  <c r="R118" i="21"/>
  <c r="R119" i="21"/>
  <c r="R120" i="21"/>
  <c r="R121" i="21"/>
  <c r="R122" i="21"/>
  <c r="R123" i="21"/>
  <c r="R124" i="21"/>
  <c r="R125" i="21"/>
  <c r="R126" i="21"/>
  <c r="R127" i="21"/>
  <c r="R128" i="21"/>
  <c r="R129" i="21"/>
  <c r="R130" i="21"/>
  <c r="R131" i="21"/>
  <c r="R132" i="21"/>
  <c r="R133" i="21"/>
  <c r="R134" i="21"/>
  <c r="R135" i="21"/>
  <c r="R136" i="21"/>
  <c r="R137" i="21"/>
  <c r="R138" i="21"/>
  <c r="R139" i="21"/>
  <c r="R140" i="21"/>
  <c r="R141" i="21"/>
  <c r="R142" i="21"/>
  <c r="R143" i="21"/>
  <c r="R144" i="21"/>
  <c r="R145" i="21"/>
  <c r="R146" i="21"/>
  <c r="R147" i="21"/>
  <c r="R148" i="21"/>
  <c r="R149" i="21"/>
  <c r="R150" i="21"/>
  <c r="R151" i="21"/>
  <c r="R152" i="21"/>
  <c r="R153" i="21"/>
  <c r="R154" i="21"/>
  <c r="R155" i="21"/>
  <c r="R156" i="21"/>
  <c r="R157" i="21"/>
  <c r="R158" i="21"/>
  <c r="R159" i="21"/>
  <c r="R160" i="21"/>
  <c r="R161" i="21"/>
  <c r="R162" i="21"/>
  <c r="R163" i="21"/>
  <c r="R164" i="21"/>
  <c r="R165" i="21"/>
  <c r="R166" i="21"/>
  <c r="R167" i="21"/>
  <c r="R168" i="21"/>
  <c r="R169" i="21"/>
  <c r="R170" i="21"/>
  <c r="R171" i="21"/>
  <c r="R172" i="21"/>
  <c r="R173" i="21"/>
  <c r="R174" i="21"/>
  <c r="R175" i="21"/>
  <c r="R176" i="21"/>
  <c r="R177" i="21"/>
  <c r="R178" i="21"/>
  <c r="R179" i="21"/>
  <c r="R180" i="21"/>
  <c r="R181" i="21"/>
  <c r="R182" i="21"/>
  <c r="R183" i="21"/>
  <c r="R184" i="21"/>
  <c r="R185" i="21"/>
  <c r="R186" i="21"/>
  <c r="R187" i="21"/>
  <c r="R188" i="21"/>
  <c r="R189" i="21"/>
  <c r="R190" i="21"/>
  <c r="R191" i="21"/>
  <c r="R192" i="21"/>
  <c r="R193" i="21"/>
  <c r="R194" i="21"/>
  <c r="R195" i="21"/>
  <c r="R196" i="21"/>
  <c r="R197" i="21"/>
  <c r="R198" i="21"/>
  <c r="R199" i="21"/>
  <c r="R200" i="21"/>
  <c r="R201" i="21"/>
  <c r="R202" i="21"/>
  <c r="R203" i="21"/>
  <c r="R204" i="21"/>
  <c r="R205" i="21"/>
  <c r="R206" i="21"/>
  <c r="R207" i="21"/>
  <c r="R208" i="21"/>
  <c r="R209" i="21"/>
  <c r="R210" i="21"/>
  <c r="R211" i="21"/>
  <c r="R212" i="21"/>
  <c r="R213" i="21"/>
  <c r="R214" i="21"/>
  <c r="R215" i="21"/>
  <c r="R216" i="21"/>
  <c r="R217" i="21"/>
  <c r="R218" i="21"/>
  <c r="R219" i="21"/>
  <c r="R220" i="21"/>
  <c r="R221" i="21"/>
  <c r="R222" i="21"/>
  <c r="R223" i="21"/>
  <c r="R224" i="21"/>
  <c r="R225" i="21"/>
  <c r="R226" i="21"/>
  <c r="R227" i="21"/>
  <c r="R228" i="21"/>
  <c r="R229" i="21"/>
  <c r="R230" i="21"/>
  <c r="R231" i="21"/>
  <c r="R232" i="21"/>
  <c r="R233" i="21"/>
  <c r="R234" i="21"/>
  <c r="R235" i="21"/>
  <c r="R236" i="21"/>
  <c r="R237" i="21"/>
  <c r="R238" i="21"/>
  <c r="R239" i="21"/>
  <c r="R240" i="21"/>
  <c r="R241" i="21"/>
  <c r="R242" i="21"/>
  <c r="R243" i="21"/>
  <c r="R244" i="21"/>
  <c r="R245" i="21"/>
  <c r="R246" i="21"/>
  <c r="R247" i="21"/>
  <c r="R248" i="21"/>
  <c r="R249" i="21"/>
  <c r="R250" i="21"/>
  <c r="R251" i="21"/>
  <c r="R252" i="21"/>
  <c r="R253" i="21"/>
  <c r="R254" i="21"/>
  <c r="R255" i="21"/>
  <c r="R256" i="21"/>
  <c r="R257" i="21"/>
  <c r="R258" i="21"/>
  <c r="R259" i="21"/>
  <c r="R260" i="21"/>
  <c r="R261" i="21"/>
  <c r="R262" i="21"/>
  <c r="R263" i="21"/>
  <c r="R264" i="21"/>
  <c r="R265" i="21"/>
  <c r="R266" i="21"/>
  <c r="R267" i="21"/>
  <c r="R268" i="21"/>
  <c r="R269" i="21"/>
  <c r="R270" i="21"/>
  <c r="R271" i="21"/>
  <c r="R272" i="21"/>
  <c r="R273" i="21"/>
  <c r="R274" i="21"/>
  <c r="R275" i="21"/>
  <c r="R276" i="21"/>
  <c r="R277" i="21"/>
  <c r="R278" i="21"/>
  <c r="R279" i="21"/>
  <c r="R280" i="21"/>
  <c r="R281" i="21"/>
  <c r="R282" i="21"/>
  <c r="R283" i="21"/>
  <c r="R284" i="21"/>
  <c r="R285" i="21"/>
  <c r="R286" i="21"/>
  <c r="R287" i="21"/>
  <c r="R288" i="21"/>
  <c r="R289" i="21"/>
  <c r="R290" i="21"/>
  <c r="R291" i="21"/>
  <c r="R292" i="21"/>
  <c r="R293" i="21"/>
  <c r="R294" i="21"/>
  <c r="R295" i="21"/>
  <c r="R296" i="21"/>
  <c r="R297" i="21"/>
  <c r="R298" i="21"/>
  <c r="R299" i="21"/>
  <c r="R300" i="21"/>
  <c r="R301" i="21"/>
  <c r="R302" i="21"/>
  <c r="R303" i="21"/>
  <c r="R304" i="21"/>
  <c r="R305" i="21"/>
  <c r="R306" i="21"/>
  <c r="R307" i="21"/>
  <c r="R308" i="21"/>
  <c r="R309" i="21"/>
  <c r="R310" i="21"/>
  <c r="R311" i="21"/>
  <c r="R312" i="21"/>
  <c r="R313" i="21"/>
  <c r="R314" i="21"/>
  <c r="R315" i="21"/>
  <c r="R316" i="21"/>
  <c r="R317" i="21"/>
  <c r="R318" i="21"/>
  <c r="R319" i="21"/>
  <c r="R320" i="21"/>
  <c r="R321" i="21"/>
  <c r="R322" i="21"/>
  <c r="R323" i="21"/>
  <c r="R324" i="21"/>
  <c r="R325" i="21"/>
  <c r="R326" i="21"/>
  <c r="R327" i="21"/>
  <c r="R328" i="21"/>
  <c r="R329" i="21"/>
  <c r="R330" i="21"/>
  <c r="R331" i="21"/>
  <c r="R332" i="21"/>
  <c r="R333" i="21"/>
  <c r="R334" i="21"/>
  <c r="R335" i="21"/>
  <c r="R336" i="21"/>
  <c r="R337" i="21"/>
  <c r="R338" i="21"/>
  <c r="R339" i="21"/>
  <c r="R340" i="21"/>
  <c r="R341" i="21"/>
  <c r="R342" i="21"/>
  <c r="R343" i="21"/>
  <c r="R344" i="21"/>
  <c r="R345" i="21"/>
  <c r="R346" i="21"/>
  <c r="R347" i="21"/>
  <c r="R348" i="21"/>
  <c r="R349" i="21"/>
  <c r="R350" i="21"/>
  <c r="R351" i="21"/>
  <c r="R352" i="21"/>
  <c r="R353" i="21"/>
  <c r="R354" i="21"/>
  <c r="R355" i="21"/>
  <c r="R356" i="21"/>
  <c r="R357" i="21"/>
  <c r="R358" i="21"/>
  <c r="R359" i="21"/>
  <c r="R360" i="21"/>
  <c r="R361" i="21"/>
  <c r="R362" i="21"/>
  <c r="R363" i="21"/>
  <c r="R364" i="21"/>
  <c r="R365" i="21"/>
  <c r="R366" i="21"/>
  <c r="R367" i="21"/>
  <c r="R368" i="21"/>
  <c r="R369" i="21"/>
  <c r="R370" i="21"/>
  <c r="R371" i="21"/>
  <c r="R372" i="21"/>
  <c r="R373" i="21"/>
  <c r="R374" i="21"/>
  <c r="R375" i="21"/>
  <c r="R376" i="21"/>
  <c r="R377" i="21"/>
  <c r="R378" i="21"/>
  <c r="R379" i="21"/>
  <c r="R380" i="21"/>
  <c r="R381" i="21"/>
  <c r="R382" i="21"/>
  <c r="R390" i="21"/>
  <c r="R384" i="21"/>
  <c r="R385" i="21"/>
  <c r="R386" i="21"/>
  <c r="R387" i="21"/>
  <c r="R388" i="21"/>
  <c r="R389" i="21"/>
  <c r="R29" i="21"/>
  <c r="U5" i="21"/>
  <c r="U6" i="21"/>
  <c r="U7" i="21"/>
  <c r="U8" i="21"/>
  <c r="U9" i="21"/>
  <c r="U10" i="21"/>
  <c r="U11" i="21"/>
  <c r="U12" i="21"/>
  <c r="U13" i="21"/>
  <c r="U14" i="21"/>
  <c r="U15" i="21"/>
  <c r="U16" i="21"/>
  <c r="U17" i="21"/>
  <c r="U18" i="21"/>
  <c r="U19" i="21"/>
  <c r="U4" i="21"/>
  <c r="R5" i="21"/>
  <c r="R6" i="21"/>
  <c r="R7" i="21"/>
  <c r="R8" i="21"/>
  <c r="R9" i="21"/>
  <c r="R10" i="21"/>
  <c r="R11" i="21"/>
  <c r="R12" i="21"/>
  <c r="R13" i="21"/>
  <c r="R14" i="21"/>
  <c r="R15" i="21"/>
  <c r="R16" i="21"/>
  <c r="R17" i="21"/>
  <c r="R18" i="21"/>
  <c r="R19" i="21"/>
  <c r="R4" i="21"/>
  <c r="T4" i="21"/>
  <c r="T5" i="21"/>
  <c r="T6" i="21"/>
  <c r="T7" i="21"/>
  <c r="T8" i="21"/>
  <c r="T9" i="21"/>
  <c r="T10" i="21"/>
  <c r="T11" i="21"/>
  <c r="T12" i="21"/>
  <c r="T13" i="21"/>
  <c r="T14" i="21"/>
  <c r="T15" i="21"/>
  <c r="T16" i="21"/>
  <c r="T17" i="21"/>
  <c r="T18" i="21"/>
  <c r="T19" i="21"/>
  <c r="U391" i="21"/>
  <c r="U392" i="21"/>
  <c r="U393" i="21"/>
  <c r="U394" i="21"/>
  <c r="U395" i="21"/>
  <c r="U396" i="21"/>
  <c r="U397" i="21"/>
  <c r="U398" i="21"/>
  <c r="U399" i="21"/>
  <c r="Y4" i="19"/>
  <c r="C40" i="14"/>
  <c r="D40" i="14"/>
  <c r="E40" i="14"/>
  <c r="F40" i="14"/>
  <c r="G40" i="14"/>
  <c r="H40" i="14"/>
  <c r="I40" i="14"/>
  <c r="J40" i="14"/>
  <c r="K40" i="14"/>
  <c r="L40" i="14"/>
  <c r="M40" i="14"/>
  <c r="N40" i="14"/>
  <c r="O40" i="14"/>
  <c r="P40" i="14"/>
  <c r="Q40" i="14"/>
  <c r="R40" i="14"/>
  <c r="S40" i="14"/>
  <c r="T40" i="14"/>
  <c r="U40" i="14"/>
  <c r="AQ4" i="14" s="1"/>
  <c r="V40" i="14"/>
  <c r="AR4" i="14" s="1"/>
  <c r="B40" i="14"/>
  <c r="C20" i="14"/>
  <c r="D20" i="14"/>
  <c r="E20" i="14"/>
  <c r="F20" i="14"/>
  <c r="G20" i="14"/>
  <c r="H20" i="14"/>
  <c r="I20" i="14"/>
  <c r="J20" i="14"/>
  <c r="K20" i="14"/>
  <c r="L20" i="14"/>
  <c r="M20" i="14"/>
  <c r="N20" i="14"/>
  <c r="O20" i="14"/>
  <c r="P20" i="14"/>
  <c r="Q20" i="14"/>
  <c r="R20" i="14"/>
  <c r="S20" i="14"/>
  <c r="T20" i="14"/>
  <c r="B20" i="14"/>
  <c r="A36" i="14"/>
  <c r="B36" i="14"/>
  <c r="C36" i="14"/>
  <c r="D36" i="14"/>
  <c r="E36" i="14"/>
  <c r="F36" i="14"/>
  <c r="G36" i="14"/>
  <c r="H36" i="14"/>
  <c r="I36" i="14"/>
  <c r="J36" i="14"/>
  <c r="K36" i="14"/>
  <c r="L36" i="14"/>
  <c r="M36" i="14"/>
  <c r="N36" i="14"/>
  <c r="O36" i="14"/>
  <c r="P36" i="14"/>
  <c r="Q36" i="14"/>
  <c r="R36" i="14"/>
  <c r="S36" i="14"/>
  <c r="T36" i="14"/>
  <c r="U36" i="14"/>
  <c r="V36" i="14"/>
  <c r="A37" i="14"/>
  <c r="B37" i="14"/>
  <c r="C37" i="14"/>
  <c r="D37" i="14"/>
  <c r="E37" i="14"/>
  <c r="F37" i="14"/>
  <c r="G37" i="14"/>
  <c r="H37" i="14"/>
  <c r="I37" i="14"/>
  <c r="J37" i="14"/>
  <c r="K37" i="14"/>
  <c r="L37" i="14"/>
  <c r="M37" i="14"/>
  <c r="N37" i="14"/>
  <c r="O37" i="14"/>
  <c r="P37" i="14"/>
  <c r="Q37" i="14"/>
  <c r="R37" i="14"/>
  <c r="S37" i="14"/>
  <c r="T37" i="14"/>
  <c r="U37" i="14"/>
  <c r="V37" i="14"/>
  <c r="A38" i="14"/>
  <c r="B38" i="14"/>
  <c r="C38" i="14"/>
  <c r="D38" i="14"/>
  <c r="E38" i="14"/>
  <c r="F38" i="14"/>
  <c r="G38" i="14"/>
  <c r="H38" i="14"/>
  <c r="I38" i="14"/>
  <c r="J38" i="14"/>
  <c r="K38" i="14"/>
  <c r="L38" i="14"/>
  <c r="M38" i="14"/>
  <c r="N38" i="14"/>
  <c r="O38" i="14"/>
  <c r="P38" i="14"/>
  <c r="Q38" i="14"/>
  <c r="R38" i="14"/>
  <c r="S38" i="14"/>
  <c r="T38" i="14"/>
  <c r="U38" i="14"/>
  <c r="V38" i="14"/>
  <c r="A39" i="14"/>
  <c r="B39" i="14"/>
  <c r="C39" i="14"/>
  <c r="D39" i="14"/>
  <c r="E39" i="14"/>
  <c r="F39" i="14"/>
  <c r="G39" i="14"/>
  <c r="H39" i="14"/>
  <c r="I39" i="14"/>
  <c r="J39" i="14"/>
  <c r="K39" i="14"/>
  <c r="L39" i="14"/>
  <c r="M39" i="14"/>
  <c r="N39" i="14"/>
  <c r="O39" i="14"/>
  <c r="P39" i="14"/>
  <c r="Q39" i="14"/>
  <c r="R39" i="14"/>
  <c r="S39" i="14"/>
  <c r="T39" i="14"/>
  <c r="U39" i="14"/>
  <c r="V39" i="14"/>
  <c r="A16" i="14"/>
  <c r="AS14" i="14" s="1"/>
  <c r="B16" i="14"/>
  <c r="C16" i="14"/>
  <c r="D16" i="14"/>
  <c r="E16" i="14"/>
  <c r="F16" i="14"/>
  <c r="G16" i="14"/>
  <c r="H16" i="14"/>
  <c r="I16" i="14"/>
  <c r="J16" i="14"/>
  <c r="K16" i="14"/>
  <c r="L16" i="14"/>
  <c r="M16" i="14"/>
  <c r="N16" i="14"/>
  <c r="O16" i="14"/>
  <c r="P16" i="14"/>
  <c r="Q16" i="14"/>
  <c r="R16" i="14"/>
  <c r="S16" i="14"/>
  <c r="T16" i="14"/>
  <c r="A17" i="14"/>
  <c r="AS15" i="14" s="1"/>
  <c r="B17" i="14"/>
  <c r="C17" i="14"/>
  <c r="D17" i="14"/>
  <c r="E17" i="14"/>
  <c r="F17" i="14"/>
  <c r="G17" i="14"/>
  <c r="H17" i="14"/>
  <c r="I17" i="14"/>
  <c r="J17" i="14"/>
  <c r="K17" i="14"/>
  <c r="L17" i="14"/>
  <c r="M17" i="14"/>
  <c r="N17" i="14"/>
  <c r="O17" i="14"/>
  <c r="P17" i="14"/>
  <c r="Q17" i="14"/>
  <c r="R17" i="14"/>
  <c r="S17" i="14"/>
  <c r="T17" i="14"/>
  <c r="A18" i="14"/>
  <c r="AS16" i="14" s="1"/>
  <c r="B18" i="14"/>
  <c r="C18" i="14"/>
  <c r="D18" i="14"/>
  <c r="E18" i="14"/>
  <c r="F18" i="14"/>
  <c r="G18" i="14"/>
  <c r="H18" i="14"/>
  <c r="I18" i="14"/>
  <c r="J18" i="14"/>
  <c r="K18" i="14"/>
  <c r="L18" i="14"/>
  <c r="M18" i="14"/>
  <c r="N18" i="14"/>
  <c r="O18" i="14"/>
  <c r="P18" i="14"/>
  <c r="Q18" i="14"/>
  <c r="R18" i="14"/>
  <c r="S18" i="14"/>
  <c r="T18" i="14"/>
  <c r="A19" i="14"/>
  <c r="AS17" i="14" s="1"/>
  <c r="B19" i="14"/>
  <c r="C19" i="14"/>
  <c r="D19" i="14"/>
  <c r="E19" i="14"/>
  <c r="F19" i="14"/>
  <c r="G19" i="14"/>
  <c r="H19" i="14"/>
  <c r="I19" i="14"/>
  <c r="J19" i="14"/>
  <c r="K19" i="14"/>
  <c r="L19" i="14"/>
  <c r="M19" i="14"/>
  <c r="N19" i="14"/>
  <c r="O19" i="14"/>
  <c r="P19" i="14"/>
  <c r="Q19" i="14"/>
  <c r="R19" i="14"/>
  <c r="S19" i="14"/>
  <c r="T19" i="14"/>
  <c r="AB6" i="4"/>
  <c r="C22" i="4"/>
  <c r="D22" i="4"/>
  <c r="E22" i="4"/>
  <c r="F22" i="4"/>
  <c r="G22" i="4"/>
  <c r="H22" i="4"/>
  <c r="I22" i="4"/>
  <c r="J22" i="4"/>
  <c r="K22" i="4"/>
  <c r="L22" i="4"/>
  <c r="M22" i="4"/>
  <c r="N22" i="4"/>
  <c r="O22" i="4"/>
  <c r="P22" i="4"/>
  <c r="Q22" i="4"/>
  <c r="R22" i="4"/>
  <c r="S22" i="4"/>
  <c r="B22" i="4"/>
  <c r="B44" i="4"/>
  <c r="A44" i="4"/>
  <c r="C44" i="4"/>
  <c r="D44" i="4"/>
  <c r="E44" i="4"/>
  <c r="F44" i="4"/>
  <c r="G44" i="4"/>
  <c r="H44" i="4"/>
  <c r="I44" i="4"/>
  <c r="J44" i="4"/>
  <c r="K44" i="4"/>
  <c r="L44" i="4"/>
  <c r="M44" i="4"/>
  <c r="N44" i="4"/>
  <c r="O44" i="4"/>
  <c r="P44" i="4"/>
  <c r="Q44" i="4"/>
  <c r="R44" i="4"/>
  <c r="S44" i="4"/>
  <c r="T44" i="4"/>
  <c r="A56" i="4"/>
  <c r="B56" i="4"/>
  <c r="C56" i="4"/>
  <c r="D56" i="4"/>
  <c r="E56" i="4"/>
  <c r="F56" i="4"/>
  <c r="G56" i="4"/>
  <c r="H56" i="4"/>
  <c r="I56" i="4"/>
  <c r="J56" i="4"/>
  <c r="K56" i="4"/>
  <c r="L56" i="4"/>
  <c r="M56" i="4"/>
  <c r="N56" i="4"/>
  <c r="O56" i="4"/>
  <c r="P56" i="4"/>
  <c r="Q56" i="4"/>
  <c r="R56" i="4"/>
  <c r="S56" i="4"/>
  <c r="T56" i="4"/>
  <c r="A57" i="4"/>
  <c r="B57" i="4"/>
  <c r="C57" i="4"/>
  <c r="D57" i="4"/>
  <c r="E57" i="4"/>
  <c r="F57" i="4"/>
  <c r="G57" i="4"/>
  <c r="H57" i="4"/>
  <c r="I57" i="4"/>
  <c r="J57" i="4"/>
  <c r="K57" i="4"/>
  <c r="L57" i="4"/>
  <c r="M57" i="4"/>
  <c r="N57" i="4"/>
  <c r="O57" i="4"/>
  <c r="P57" i="4"/>
  <c r="Q57" i="4"/>
  <c r="R57" i="4"/>
  <c r="S57" i="4"/>
  <c r="T57" i="4"/>
  <c r="A58" i="4"/>
  <c r="B58" i="4"/>
  <c r="C58" i="4"/>
  <c r="D58" i="4"/>
  <c r="E58" i="4"/>
  <c r="F58" i="4"/>
  <c r="G58" i="4"/>
  <c r="H58" i="4"/>
  <c r="I58" i="4"/>
  <c r="J58" i="4"/>
  <c r="K58" i="4"/>
  <c r="L58" i="4"/>
  <c r="M58" i="4"/>
  <c r="N58" i="4"/>
  <c r="O58" i="4"/>
  <c r="P58" i="4"/>
  <c r="Q58" i="4"/>
  <c r="R58" i="4"/>
  <c r="S58" i="4"/>
  <c r="T58" i="4"/>
  <c r="A15" i="21"/>
  <c r="B15" i="21"/>
  <c r="C15" i="21"/>
  <c r="D15" i="21"/>
  <c r="E15" i="21"/>
  <c r="F15" i="21"/>
  <c r="G15" i="21"/>
  <c r="H15" i="21"/>
  <c r="I15" i="21"/>
  <c r="J15" i="21"/>
  <c r="K15" i="21"/>
  <c r="L15" i="21"/>
  <c r="M15" i="21"/>
  <c r="N15" i="21"/>
  <c r="O15" i="21"/>
  <c r="P15" i="21"/>
  <c r="Q15" i="21"/>
  <c r="S15" i="21"/>
  <c r="A16" i="21"/>
  <c r="B16" i="21"/>
  <c r="C16" i="21"/>
  <c r="D16" i="21"/>
  <c r="E16" i="21"/>
  <c r="F16" i="21"/>
  <c r="G16" i="21"/>
  <c r="H16" i="21"/>
  <c r="I16" i="21"/>
  <c r="J16" i="21"/>
  <c r="K16" i="21"/>
  <c r="L16" i="21"/>
  <c r="M16" i="21"/>
  <c r="N16" i="21"/>
  <c r="O16" i="21"/>
  <c r="P16" i="21"/>
  <c r="Q16" i="21"/>
  <c r="S16" i="21"/>
  <c r="A17" i="21"/>
  <c r="B17" i="21"/>
  <c r="C17" i="21"/>
  <c r="D17" i="21"/>
  <c r="E17" i="21"/>
  <c r="F17" i="21"/>
  <c r="G17" i="21"/>
  <c r="H17" i="21"/>
  <c r="I17" i="21"/>
  <c r="J17" i="21"/>
  <c r="K17" i="21"/>
  <c r="L17" i="21"/>
  <c r="M17" i="21"/>
  <c r="N17" i="21"/>
  <c r="O17" i="21"/>
  <c r="P17" i="21"/>
  <c r="Q17" i="21"/>
  <c r="S17" i="21"/>
  <c r="A18" i="21"/>
  <c r="B18" i="21"/>
  <c r="C18" i="21"/>
  <c r="D18" i="21"/>
  <c r="E18" i="21"/>
  <c r="F18" i="21"/>
  <c r="G18" i="21"/>
  <c r="H18" i="21"/>
  <c r="I18" i="21"/>
  <c r="J18" i="21"/>
  <c r="K18" i="21"/>
  <c r="L18" i="21"/>
  <c r="M18" i="21"/>
  <c r="N18" i="21"/>
  <c r="O18" i="21"/>
  <c r="P18" i="21"/>
  <c r="Q18" i="21"/>
  <c r="S18" i="21"/>
  <c r="A19" i="21"/>
  <c r="B19" i="21"/>
  <c r="C19" i="21"/>
  <c r="D19" i="21"/>
  <c r="E19" i="21"/>
  <c r="F19" i="21"/>
  <c r="G19" i="21"/>
  <c r="H19" i="21"/>
  <c r="I19" i="21"/>
  <c r="J19" i="21"/>
  <c r="K19" i="21"/>
  <c r="L19" i="21"/>
  <c r="M19" i="21"/>
  <c r="N19" i="21"/>
  <c r="O19" i="21"/>
  <c r="P19" i="21"/>
  <c r="Q19" i="21"/>
  <c r="S19" i="21"/>
  <c r="A15" i="8"/>
  <c r="C37" i="2" s="1"/>
  <c r="B15" i="8"/>
  <c r="D37" i="2" s="1"/>
  <c r="C15" i="8"/>
  <c r="E37" i="2" s="1"/>
  <c r="D15" i="8"/>
  <c r="F37" i="2" s="1"/>
  <c r="E15" i="8"/>
  <c r="G37" i="2" s="1"/>
  <c r="F15" i="8"/>
  <c r="H37" i="2" s="1"/>
  <c r="I15" i="8"/>
  <c r="D17" i="2" s="1"/>
  <c r="J15" i="8"/>
  <c r="E17" i="2" s="1"/>
  <c r="K15" i="8"/>
  <c r="F17" i="2" s="1"/>
  <c r="L15" i="8"/>
  <c r="G17" i="2" s="1"/>
  <c r="M15" i="8"/>
  <c r="H17" i="2" s="1"/>
  <c r="A16" i="8"/>
  <c r="H16" i="8" s="1"/>
  <c r="C18" i="2" s="1"/>
  <c r="B16" i="8"/>
  <c r="D38" i="2" s="1"/>
  <c r="C16" i="8"/>
  <c r="E38" i="2" s="1"/>
  <c r="D16" i="8"/>
  <c r="F38" i="2" s="1"/>
  <c r="E16" i="8"/>
  <c r="G38" i="2" s="1"/>
  <c r="F16" i="8"/>
  <c r="H38" i="2" s="1"/>
  <c r="I16" i="8"/>
  <c r="D18" i="2" s="1"/>
  <c r="J16" i="8"/>
  <c r="E18" i="2" s="1"/>
  <c r="K16" i="8"/>
  <c r="F18" i="2" s="1"/>
  <c r="L16" i="8"/>
  <c r="G18" i="2" s="1"/>
  <c r="M16" i="8"/>
  <c r="H18" i="2" s="1"/>
  <c r="A17" i="8"/>
  <c r="H17" i="8" s="1"/>
  <c r="C19" i="2" s="1"/>
  <c r="B17" i="8"/>
  <c r="D39" i="2" s="1"/>
  <c r="C17" i="8"/>
  <c r="E39" i="2" s="1"/>
  <c r="D17" i="8"/>
  <c r="F39" i="2" s="1"/>
  <c r="E17" i="8"/>
  <c r="G39" i="2" s="1"/>
  <c r="F17" i="8"/>
  <c r="H39" i="2" s="1"/>
  <c r="I17" i="8"/>
  <c r="D19" i="2" s="1"/>
  <c r="J17" i="8"/>
  <c r="E19" i="2" s="1"/>
  <c r="K17" i="8"/>
  <c r="F19" i="2" s="1"/>
  <c r="L17" i="8"/>
  <c r="G19" i="2" s="1"/>
  <c r="M17" i="8"/>
  <c r="H19" i="2" s="1"/>
  <c r="V28" i="14"/>
  <c r="U35" i="14"/>
  <c r="U34" i="14"/>
  <c r="U33" i="14"/>
  <c r="U32" i="14"/>
  <c r="U31" i="14"/>
  <c r="U30" i="14"/>
  <c r="U29" i="14"/>
  <c r="U28" i="14"/>
  <c r="U27" i="14"/>
  <c r="U26" i="14"/>
  <c r="U25" i="14"/>
  <c r="U24" i="14"/>
  <c r="Y63" i="19"/>
  <c r="Y62" i="19"/>
  <c r="Y61" i="19"/>
  <c r="Y60" i="19"/>
  <c r="Y59" i="19"/>
  <c r="Y58" i="19"/>
  <c r="Y57" i="19"/>
  <c r="Y55" i="19"/>
  <c r="Y54" i="19"/>
  <c r="Y53" i="19"/>
  <c r="Y52" i="19"/>
  <c r="Y51" i="19"/>
  <c r="Y50" i="19"/>
  <c r="Y49" i="19"/>
  <c r="Y47" i="19"/>
  <c r="Y46" i="19"/>
  <c r="Y45" i="19"/>
  <c r="Y44" i="19"/>
  <c r="Y43" i="19"/>
  <c r="Y42" i="19"/>
  <c r="Y41" i="19"/>
  <c r="Y39" i="19"/>
  <c r="Y38" i="19"/>
  <c r="Y37" i="19"/>
  <c r="Y36" i="19"/>
  <c r="Y35" i="19"/>
  <c r="Y34" i="19"/>
  <c r="Y33" i="19"/>
  <c r="Y31" i="19"/>
  <c r="Y30" i="19"/>
  <c r="Y29" i="19"/>
  <c r="Y28" i="19"/>
  <c r="Y27" i="19"/>
  <c r="Y26" i="19"/>
  <c r="Y25" i="19"/>
  <c r="Y20" i="19"/>
  <c r="Y19" i="19"/>
  <c r="Y18" i="19"/>
  <c r="Y17" i="19"/>
  <c r="Y16" i="19"/>
  <c r="Y15" i="19"/>
  <c r="Y14" i="19"/>
  <c r="Y13" i="19"/>
  <c r="Y12" i="19"/>
  <c r="Y11" i="19"/>
  <c r="Y10" i="19"/>
  <c r="Y9" i="19"/>
  <c r="Y8" i="19"/>
  <c r="Y7" i="19"/>
  <c r="Y6" i="19"/>
  <c r="Y5" i="19"/>
  <c r="Y3" i="19"/>
  <c r="Y23" i="19" s="1"/>
  <c r="X63" i="19"/>
  <c r="X62" i="19"/>
  <c r="X61" i="19"/>
  <c r="X60" i="19"/>
  <c r="X59" i="19"/>
  <c r="X58" i="19"/>
  <c r="X57" i="19"/>
  <c r="X55" i="19"/>
  <c r="X54" i="19"/>
  <c r="X53" i="19"/>
  <c r="X52" i="19"/>
  <c r="X51" i="19"/>
  <c r="X50" i="19"/>
  <c r="X49" i="19"/>
  <c r="X47" i="19"/>
  <c r="X46" i="19"/>
  <c r="X45" i="19"/>
  <c r="X44" i="19"/>
  <c r="X43" i="19"/>
  <c r="X42" i="19"/>
  <c r="X41" i="19"/>
  <c r="X39" i="19"/>
  <c r="X38" i="19"/>
  <c r="X37" i="19"/>
  <c r="X36" i="19"/>
  <c r="X35" i="19"/>
  <c r="X34" i="19"/>
  <c r="X33" i="19"/>
  <c r="X31" i="19"/>
  <c r="X30" i="19"/>
  <c r="X29" i="19"/>
  <c r="X28" i="19"/>
  <c r="X27" i="19"/>
  <c r="X26" i="19"/>
  <c r="X25" i="19"/>
  <c r="X20" i="19"/>
  <c r="X19" i="19"/>
  <c r="X18" i="19"/>
  <c r="X17" i="19"/>
  <c r="X16" i="19"/>
  <c r="X15" i="19"/>
  <c r="X14" i="19"/>
  <c r="X13" i="19"/>
  <c r="X12" i="19"/>
  <c r="X11" i="19"/>
  <c r="X10" i="19"/>
  <c r="X9" i="19"/>
  <c r="X8" i="19"/>
  <c r="X7" i="19"/>
  <c r="X6" i="19"/>
  <c r="X5" i="19"/>
  <c r="X4" i="19"/>
  <c r="X3" i="19"/>
  <c r="X23" i="19" s="1"/>
  <c r="T35" i="14"/>
  <c r="T34" i="14"/>
  <c r="T33" i="14"/>
  <c r="T32" i="14"/>
  <c r="T31" i="14"/>
  <c r="T30" i="14"/>
  <c r="T29" i="14"/>
  <c r="T28" i="14"/>
  <c r="T27" i="14"/>
  <c r="T26" i="14"/>
  <c r="T25" i="14"/>
  <c r="T24" i="14"/>
  <c r="Z268" i="11"/>
  <c r="Z267" i="11"/>
  <c r="Z266" i="11"/>
  <c r="Z265" i="11"/>
  <c r="Z264" i="11"/>
  <c r="Z263" i="11"/>
  <c r="Z262" i="11"/>
  <c r="Z261" i="11"/>
  <c r="Z260" i="11"/>
  <c r="Z259" i="11"/>
  <c r="Z258" i="11"/>
  <c r="Z257" i="11"/>
  <c r="Z256" i="11"/>
  <c r="Z255" i="11"/>
  <c r="Z254" i="11"/>
  <c r="Z253" i="11"/>
  <c r="Z252" i="11"/>
  <c r="Z251" i="11"/>
  <c r="Z250" i="11"/>
  <c r="Z249" i="11"/>
  <c r="Z248" i="11"/>
  <c r="Z247" i="11"/>
  <c r="Z246" i="11"/>
  <c r="Z245" i="11"/>
  <c r="Z244" i="11"/>
  <c r="Z243" i="11"/>
  <c r="Z242" i="11"/>
  <c r="Z241" i="11"/>
  <c r="Z240" i="11"/>
  <c r="Z239" i="11"/>
  <c r="Z238" i="11"/>
  <c r="Z237" i="11"/>
  <c r="Z236" i="11"/>
  <c r="Z235" i="11"/>
  <c r="Z234" i="11"/>
  <c r="Z233" i="11"/>
  <c r="Z232" i="11"/>
  <c r="Z231" i="11"/>
  <c r="Z230" i="11"/>
  <c r="Z229" i="11"/>
  <c r="Z228" i="11"/>
  <c r="Z227" i="11"/>
  <c r="Z226" i="11"/>
  <c r="Z225" i="11"/>
  <c r="Z224" i="11"/>
  <c r="Z223" i="11"/>
  <c r="Z222" i="11"/>
  <c r="Z221" i="11"/>
  <c r="Z220" i="11"/>
  <c r="Z219" i="11"/>
  <c r="Z218" i="11"/>
  <c r="Z217" i="11"/>
  <c r="Z216" i="11"/>
  <c r="Z215" i="11"/>
  <c r="Z214" i="11"/>
  <c r="Z213" i="11"/>
  <c r="Z212" i="11"/>
  <c r="Z211" i="11"/>
  <c r="Z210" i="11"/>
  <c r="Z209" i="11"/>
  <c r="Z208" i="11"/>
  <c r="Z207" i="11"/>
  <c r="Z206" i="11"/>
  <c r="Z205" i="11"/>
  <c r="Z204" i="11"/>
  <c r="Z203" i="11"/>
  <c r="Z202" i="11"/>
  <c r="Z201" i="11"/>
  <c r="Z200" i="11"/>
  <c r="Z199" i="11"/>
  <c r="Z198" i="11"/>
  <c r="Z197" i="11"/>
  <c r="Z196" i="11"/>
  <c r="Z195" i="11"/>
  <c r="Z194" i="11"/>
  <c r="Z193" i="11"/>
  <c r="Z192" i="11"/>
  <c r="Z191" i="11"/>
  <c r="Z190" i="11"/>
  <c r="Z189" i="11"/>
  <c r="Z188" i="11"/>
  <c r="Z187" i="11"/>
  <c r="Z186" i="11"/>
  <c r="Z185" i="11"/>
  <c r="Z184" i="11"/>
  <c r="Z183" i="11"/>
  <c r="Z182" i="11"/>
  <c r="Z181" i="11"/>
  <c r="Z180" i="11"/>
  <c r="Z179" i="11"/>
  <c r="Z178" i="11"/>
  <c r="Z177" i="11"/>
  <c r="Z176" i="11"/>
  <c r="Z175" i="11"/>
  <c r="Z174" i="11"/>
  <c r="Z173" i="11"/>
  <c r="Z172" i="11"/>
  <c r="Z171" i="11"/>
  <c r="Z170" i="11"/>
  <c r="Z169" i="11"/>
  <c r="Z168" i="11"/>
  <c r="Z167" i="11"/>
  <c r="Z166" i="11"/>
  <c r="Z165" i="11"/>
  <c r="Z164" i="11"/>
  <c r="Z163" i="11"/>
  <c r="Z162" i="11"/>
  <c r="Z161" i="11"/>
  <c r="Z160" i="11"/>
  <c r="Z159" i="11"/>
  <c r="Z158" i="11"/>
  <c r="Z157" i="11"/>
  <c r="Z156" i="11"/>
  <c r="Z155" i="11"/>
  <c r="Z154" i="11"/>
  <c r="Z153" i="11"/>
  <c r="Z152" i="11"/>
  <c r="Z151" i="11"/>
  <c r="Z150" i="11"/>
  <c r="Z149" i="11"/>
  <c r="Z148" i="11"/>
  <c r="Z147" i="11"/>
  <c r="Z146" i="11"/>
  <c r="Z145" i="11"/>
  <c r="Z144" i="11"/>
  <c r="Z143" i="11"/>
  <c r="Z142" i="11"/>
  <c r="Z141" i="11"/>
  <c r="Z140" i="11"/>
  <c r="Z139" i="11"/>
  <c r="Z138" i="11"/>
  <c r="Z137" i="11"/>
  <c r="Z136" i="11"/>
  <c r="Z135" i="11"/>
  <c r="Z134" i="11"/>
  <c r="Z133" i="11"/>
  <c r="Z132" i="11"/>
  <c r="Z131" i="11"/>
  <c r="Z130" i="11"/>
  <c r="Z129" i="11"/>
  <c r="Z128" i="11"/>
  <c r="Z127" i="11"/>
  <c r="Z126" i="11"/>
  <c r="Z125" i="11"/>
  <c r="Z124" i="11"/>
  <c r="Z123" i="11"/>
  <c r="Z122" i="11"/>
  <c r="Z121" i="11"/>
  <c r="Z120" i="11"/>
  <c r="Z119" i="11"/>
  <c r="Z118" i="11"/>
  <c r="Z117" i="11"/>
  <c r="Z116" i="11"/>
  <c r="Z115" i="11"/>
  <c r="Z114" i="11"/>
  <c r="Z113" i="11"/>
  <c r="Z112" i="11"/>
  <c r="Z111" i="11"/>
  <c r="Z110" i="11"/>
  <c r="Z109" i="11"/>
  <c r="Z108" i="11"/>
  <c r="Z107" i="11"/>
  <c r="Z106" i="11"/>
  <c r="Z105" i="11"/>
  <c r="Z104" i="11"/>
  <c r="Z103" i="11"/>
  <c r="Z102" i="11"/>
  <c r="Z101" i="11"/>
  <c r="Z100" i="11"/>
  <c r="Z99" i="11"/>
  <c r="Z98" i="11"/>
  <c r="Z97" i="11"/>
  <c r="Z96" i="11"/>
  <c r="Z95" i="11"/>
  <c r="Z94" i="11"/>
  <c r="Z93" i="11"/>
  <c r="Z92" i="11"/>
  <c r="Z91" i="11"/>
  <c r="Z90" i="11"/>
  <c r="Z89" i="11"/>
  <c r="Z88" i="11"/>
  <c r="Z87" i="11"/>
  <c r="Z86" i="11"/>
  <c r="Z85" i="11"/>
  <c r="Z84" i="11"/>
  <c r="Z83" i="11"/>
  <c r="Z82" i="11"/>
  <c r="Z81" i="11"/>
  <c r="Z80" i="11"/>
  <c r="Z79" i="11"/>
  <c r="Z78" i="11"/>
  <c r="Z77" i="11"/>
  <c r="Z76" i="11"/>
  <c r="Z75" i="11"/>
  <c r="Z74" i="11"/>
  <c r="Z73" i="11"/>
  <c r="Z72" i="11"/>
  <c r="Z71" i="11"/>
  <c r="Z70" i="11"/>
  <c r="Z69" i="11"/>
  <c r="Z68" i="11"/>
  <c r="Z67" i="11"/>
  <c r="Z66" i="11"/>
  <c r="Z65" i="11"/>
  <c r="Z64" i="11"/>
  <c r="Z63" i="11"/>
  <c r="Z62" i="11"/>
  <c r="Z61" i="11"/>
  <c r="Z60" i="11"/>
  <c r="Z59" i="11"/>
  <c r="Z58" i="11"/>
  <c r="Z57" i="11"/>
  <c r="Z56" i="11"/>
  <c r="Z55" i="11"/>
  <c r="Z54" i="11"/>
  <c r="Z53" i="11"/>
  <c r="Z52" i="11"/>
  <c r="Z51" i="11"/>
  <c r="Z50" i="11"/>
  <c r="Z49" i="11"/>
  <c r="Z48" i="11"/>
  <c r="Z47" i="11"/>
  <c r="Z46" i="11"/>
  <c r="Z45" i="11"/>
  <c r="Z44" i="11"/>
  <c r="Z43" i="11"/>
  <c r="Z42" i="11"/>
  <c r="Z41" i="11"/>
  <c r="Z40" i="11"/>
  <c r="Z39" i="11"/>
  <c r="Z38" i="11"/>
  <c r="Z37" i="11"/>
  <c r="Z36" i="11"/>
  <c r="Z35" i="11"/>
  <c r="Z34" i="11"/>
  <c r="Z33" i="11"/>
  <c r="Z32" i="11"/>
  <c r="Z31" i="11"/>
  <c r="Z30" i="11"/>
  <c r="Z29" i="11"/>
  <c r="Z28" i="11"/>
  <c r="Z27" i="11"/>
  <c r="Z26" i="11"/>
  <c r="Z25" i="11"/>
  <c r="Z24" i="11"/>
  <c r="Z23" i="11"/>
  <c r="Z22" i="11"/>
  <c r="Z21" i="11"/>
  <c r="Z20" i="11"/>
  <c r="Z19" i="11"/>
  <c r="Z18" i="11"/>
  <c r="Z17" i="11"/>
  <c r="Z16" i="11"/>
  <c r="Z15" i="11"/>
  <c r="Z14" i="11"/>
  <c r="Z13" i="11"/>
  <c r="Z12" i="11"/>
  <c r="Z11" i="11"/>
  <c r="Z10" i="11"/>
  <c r="Z9" i="11"/>
  <c r="Z8" i="11"/>
  <c r="Z7" i="11"/>
  <c r="Z6" i="11"/>
  <c r="Z5" i="11"/>
  <c r="Z4" i="11"/>
  <c r="Z3" i="11"/>
  <c r="Y268" i="11"/>
  <c r="Y267" i="11"/>
  <c r="Y266" i="11"/>
  <c r="Y265" i="11"/>
  <c r="Y264" i="11"/>
  <c r="Y263" i="11"/>
  <c r="Y262" i="11"/>
  <c r="Y261" i="11"/>
  <c r="Y260" i="11"/>
  <c r="Y259" i="11"/>
  <c r="Y258" i="11"/>
  <c r="Y257" i="11"/>
  <c r="Y256" i="11"/>
  <c r="Y255" i="11"/>
  <c r="Y254" i="11"/>
  <c r="Y253" i="11"/>
  <c r="Y252" i="11"/>
  <c r="Y251" i="11"/>
  <c r="Y250" i="11"/>
  <c r="Y249" i="11"/>
  <c r="Y248" i="11"/>
  <c r="Y247" i="11"/>
  <c r="Y246" i="11"/>
  <c r="Y245" i="11"/>
  <c r="Y244" i="11"/>
  <c r="Y243" i="11"/>
  <c r="Y242" i="11"/>
  <c r="Y241" i="11"/>
  <c r="Y240" i="11"/>
  <c r="Y239" i="11"/>
  <c r="Y238" i="11"/>
  <c r="Y237" i="11"/>
  <c r="Y236" i="11"/>
  <c r="Y235" i="11"/>
  <c r="Y234" i="11"/>
  <c r="Y233" i="11"/>
  <c r="Y232" i="11"/>
  <c r="Y231" i="11"/>
  <c r="Y230" i="11"/>
  <c r="Y229" i="11"/>
  <c r="Y228" i="11"/>
  <c r="Y227" i="11"/>
  <c r="Y226" i="11"/>
  <c r="Y225" i="11"/>
  <c r="Y224" i="11"/>
  <c r="Y223" i="11"/>
  <c r="Y222" i="11"/>
  <c r="Y221" i="11"/>
  <c r="Y220" i="11"/>
  <c r="Y219" i="11"/>
  <c r="Y218" i="11"/>
  <c r="Y217" i="11"/>
  <c r="Y216" i="11"/>
  <c r="Y215" i="11"/>
  <c r="Y214" i="11"/>
  <c r="Y213" i="11"/>
  <c r="Y212" i="11"/>
  <c r="Y211" i="11"/>
  <c r="Y210" i="11"/>
  <c r="Y209" i="11"/>
  <c r="Y208" i="11"/>
  <c r="Y207" i="11"/>
  <c r="Y206" i="11"/>
  <c r="Y205" i="11"/>
  <c r="Y204" i="11"/>
  <c r="Y203" i="11"/>
  <c r="Y202" i="11"/>
  <c r="Y201" i="11"/>
  <c r="Y200" i="11"/>
  <c r="Y199" i="11"/>
  <c r="Y198" i="11"/>
  <c r="Y197" i="11"/>
  <c r="Y196" i="11"/>
  <c r="Y195" i="11"/>
  <c r="Y194" i="11"/>
  <c r="Y193" i="11"/>
  <c r="Y192" i="11"/>
  <c r="Y191" i="11"/>
  <c r="Y190" i="11"/>
  <c r="Y189" i="11"/>
  <c r="Y188" i="11"/>
  <c r="Y187" i="11"/>
  <c r="Y186" i="11"/>
  <c r="Y185" i="11"/>
  <c r="Y184" i="11"/>
  <c r="Y183" i="11"/>
  <c r="Y182" i="11"/>
  <c r="Y181" i="11"/>
  <c r="Y180" i="11"/>
  <c r="Y179" i="11"/>
  <c r="Y178" i="11"/>
  <c r="Y177" i="11"/>
  <c r="Y176" i="11"/>
  <c r="Y175" i="11"/>
  <c r="Y174" i="11"/>
  <c r="Y173" i="11"/>
  <c r="Y172" i="11"/>
  <c r="Y171" i="11"/>
  <c r="Y170" i="11"/>
  <c r="Y169" i="11"/>
  <c r="Y168" i="11"/>
  <c r="Y167" i="11"/>
  <c r="Y166" i="11"/>
  <c r="Y165" i="11"/>
  <c r="Y164" i="11"/>
  <c r="Y163" i="11"/>
  <c r="Y162" i="11"/>
  <c r="Y161" i="11"/>
  <c r="Y160" i="11"/>
  <c r="Y159" i="11"/>
  <c r="Y158" i="11"/>
  <c r="Y157" i="11"/>
  <c r="Y156" i="11"/>
  <c r="Y155" i="11"/>
  <c r="Y154" i="11"/>
  <c r="Y153" i="11"/>
  <c r="Y152" i="11"/>
  <c r="Y151" i="11"/>
  <c r="Y150" i="11"/>
  <c r="Y149" i="11"/>
  <c r="Y148" i="11"/>
  <c r="Y147" i="11"/>
  <c r="Y146" i="11"/>
  <c r="Y145" i="11"/>
  <c r="Y144" i="11"/>
  <c r="Y143" i="11"/>
  <c r="Y142" i="11"/>
  <c r="Y141" i="11"/>
  <c r="Y140" i="11"/>
  <c r="Y139" i="11"/>
  <c r="Y138" i="11"/>
  <c r="Y137" i="11"/>
  <c r="Y136" i="11"/>
  <c r="Y135" i="11"/>
  <c r="Y134" i="11"/>
  <c r="Y133" i="11"/>
  <c r="Y132" i="11"/>
  <c r="Y131" i="11"/>
  <c r="Y130" i="11"/>
  <c r="Y129" i="11"/>
  <c r="Y128" i="11"/>
  <c r="Y127" i="11"/>
  <c r="Y126" i="11"/>
  <c r="Y125" i="11"/>
  <c r="Y124" i="11"/>
  <c r="Y123" i="11"/>
  <c r="Y122" i="11"/>
  <c r="Y121" i="11"/>
  <c r="Y120" i="11"/>
  <c r="Y119" i="11"/>
  <c r="Y118" i="11"/>
  <c r="Y117" i="11"/>
  <c r="Y116" i="11"/>
  <c r="Y115" i="11"/>
  <c r="Y114" i="11"/>
  <c r="Y113" i="11"/>
  <c r="Y112" i="11"/>
  <c r="Y111" i="11"/>
  <c r="Y110" i="11"/>
  <c r="Y109" i="11"/>
  <c r="Y108" i="11"/>
  <c r="Y107" i="11"/>
  <c r="Y106" i="11"/>
  <c r="Y105" i="11"/>
  <c r="Y104" i="11"/>
  <c r="Y103" i="11"/>
  <c r="Y102" i="11"/>
  <c r="Y101" i="11"/>
  <c r="Y100" i="11"/>
  <c r="Y99" i="11"/>
  <c r="Y98" i="11"/>
  <c r="Y97" i="11"/>
  <c r="Y96" i="11"/>
  <c r="Y95" i="11"/>
  <c r="Y94" i="11"/>
  <c r="Y93" i="11"/>
  <c r="Y92" i="11"/>
  <c r="Y91" i="11"/>
  <c r="Y90" i="11"/>
  <c r="Y89" i="11"/>
  <c r="Y88" i="11"/>
  <c r="Y87" i="11"/>
  <c r="Y86" i="11"/>
  <c r="Y85" i="11"/>
  <c r="Y84" i="11"/>
  <c r="Y83" i="11"/>
  <c r="Y82" i="11"/>
  <c r="Y81" i="11"/>
  <c r="Y80" i="11"/>
  <c r="Y79" i="11"/>
  <c r="Y78" i="11"/>
  <c r="Y77" i="11"/>
  <c r="Y76" i="11"/>
  <c r="Y75" i="11"/>
  <c r="Y74" i="11"/>
  <c r="Y73" i="11"/>
  <c r="Y72" i="11"/>
  <c r="Y71" i="11"/>
  <c r="Y70" i="11"/>
  <c r="Y69" i="11"/>
  <c r="Y68" i="11"/>
  <c r="Y67" i="11"/>
  <c r="Y66" i="11"/>
  <c r="Y65" i="11"/>
  <c r="Y64" i="11"/>
  <c r="Y63" i="11"/>
  <c r="Y62" i="11"/>
  <c r="Y61" i="11"/>
  <c r="Y60" i="11"/>
  <c r="Y59" i="11"/>
  <c r="Y58" i="11"/>
  <c r="Y57" i="11"/>
  <c r="Y56" i="11"/>
  <c r="Y55" i="11"/>
  <c r="Y54" i="11"/>
  <c r="Y53" i="11"/>
  <c r="Y52" i="11"/>
  <c r="Y51" i="11"/>
  <c r="Y50" i="11"/>
  <c r="Y49" i="11"/>
  <c r="Y48" i="11"/>
  <c r="Y47" i="11"/>
  <c r="Y46" i="11"/>
  <c r="Y45" i="11"/>
  <c r="Y44" i="11"/>
  <c r="Y43" i="11"/>
  <c r="Y42" i="11"/>
  <c r="Y41" i="11"/>
  <c r="Y40" i="11"/>
  <c r="Y39" i="11"/>
  <c r="Y38" i="11"/>
  <c r="Y37" i="11"/>
  <c r="Y36" i="11"/>
  <c r="Y35" i="11"/>
  <c r="Y34" i="11"/>
  <c r="Y33" i="11"/>
  <c r="Y32" i="11"/>
  <c r="Y31" i="11"/>
  <c r="Y30" i="11"/>
  <c r="Y29" i="11"/>
  <c r="Y28" i="11"/>
  <c r="Y27" i="11"/>
  <c r="Y26" i="11"/>
  <c r="Y25" i="11"/>
  <c r="Y24" i="11"/>
  <c r="Y23" i="11"/>
  <c r="Y22" i="11"/>
  <c r="Y21" i="11"/>
  <c r="Y20" i="11"/>
  <c r="Y19" i="11"/>
  <c r="Y18" i="11"/>
  <c r="Y17" i="11"/>
  <c r="Y16" i="11"/>
  <c r="Y15" i="11"/>
  <c r="Y14" i="11"/>
  <c r="Y13" i="11"/>
  <c r="Y12" i="11"/>
  <c r="Y11" i="11"/>
  <c r="Y10" i="11"/>
  <c r="Y9" i="11"/>
  <c r="Y8" i="11"/>
  <c r="Y7" i="11"/>
  <c r="Y6" i="11"/>
  <c r="Y5" i="11"/>
  <c r="Y4" i="11"/>
  <c r="Y3" i="11"/>
  <c r="S8" i="21"/>
  <c r="AA5" i="18"/>
  <c r="AA4" i="18"/>
  <c r="AA3" i="18"/>
  <c r="M75" i="13"/>
  <c r="N26" i="12"/>
  <c r="A49" i="12"/>
  <c r="M23" i="13" s="1"/>
  <c r="N25" i="12"/>
  <c r="N75" i="13" s="1"/>
  <c r="B49" i="12"/>
  <c r="N23" i="13" s="1"/>
  <c r="C49" i="12"/>
  <c r="O23" i="13" s="1"/>
  <c r="E49" i="12"/>
  <c r="M49" i="13" s="1"/>
  <c r="F49" i="12"/>
  <c r="N49" i="13" s="1"/>
  <c r="G49" i="12"/>
  <c r="O49" i="13" s="1"/>
  <c r="H49" i="12"/>
  <c r="P49" i="13" s="1"/>
  <c r="I49" i="12"/>
  <c r="Q49" i="13" s="1"/>
  <c r="E29" i="12"/>
  <c r="F29" i="12"/>
  <c r="G29" i="12"/>
  <c r="H29" i="12"/>
  <c r="I29" i="12"/>
  <c r="E30" i="12"/>
  <c r="F30" i="12"/>
  <c r="G30" i="12"/>
  <c r="H30" i="12"/>
  <c r="I30" i="12"/>
  <c r="E31" i="12"/>
  <c r="F31" i="12"/>
  <c r="G31" i="12"/>
  <c r="H31" i="12"/>
  <c r="I31" i="12"/>
  <c r="E32" i="12"/>
  <c r="F32" i="12"/>
  <c r="G32" i="12"/>
  <c r="H32" i="12"/>
  <c r="I32" i="12"/>
  <c r="E33" i="12"/>
  <c r="F33" i="12"/>
  <c r="G33" i="12"/>
  <c r="H33" i="12"/>
  <c r="I33" i="12"/>
  <c r="E34" i="12"/>
  <c r="F34" i="12"/>
  <c r="G34" i="12"/>
  <c r="H34" i="12"/>
  <c r="I34" i="12"/>
  <c r="E35" i="12"/>
  <c r="F35" i="12"/>
  <c r="G35" i="12"/>
  <c r="H35" i="12"/>
  <c r="I35" i="12"/>
  <c r="E36" i="12"/>
  <c r="F36" i="12"/>
  <c r="G36" i="12"/>
  <c r="H36" i="12"/>
  <c r="I36" i="12"/>
  <c r="E37" i="12"/>
  <c r="F37" i="12"/>
  <c r="G37" i="12"/>
  <c r="H37" i="12"/>
  <c r="I37" i="12"/>
  <c r="E38" i="12"/>
  <c r="F38" i="12"/>
  <c r="G38" i="12"/>
  <c r="H38" i="12"/>
  <c r="I38" i="12"/>
  <c r="E39" i="12"/>
  <c r="F39" i="12"/>
  <c r="G39" i="12"/>
  <c r="H39" i="12"/>
  <c r="I39" i="12"/>
  <c r="E40" i="12"/>
  <c r="F40" i="12"/>
  <c r="G40" i="12"/>
  <c r="H40" i="12"/>
  <c r="I40" i="12"/>
  <c r="E41" i="12"/>
  <c r="F41" i="12"/>
  <c r="G41" i="12"/>
  <c r="H41" i="12"/>
  <c r="I41" i="12"/>
  <c r="E42" i="12"/>
  <c r="F42" i="12"/>
  <c r="G42" i="12"/>
  <c r="H42" i="12"/>
  <c r="I42" i="12"/>
  <c r="E43" i="12"/>
  <c r="F43" i="12"/>
  <c r="G43" i="12"/>
  <c r="H43" i="12"/>
  <c r="I43" i="12"/>
  <c r="E44" i="12"/>
  <c r="F44" i="12"/>
  <c r="G44" i="12"/>
  <c r="H44" i="12"/>
  <c r="I44" i="12"/>
  <c r="E45" i="12"/>
  <c r="F45" i="12"/>
  <c r="G45" i="12"/>
  <c r="H45" i="12"/>
  <c r="I45" i="12"/>
  <c r="E46" i="12"/>
  <c r="F46" i="12"/>
  <c r="G46" i="12"/>
  <c r="H46" i="12"/>
  <c r="I46" i="12"/>
  <c r="E47" i="12"/>
  <c r="F47" i="12"/>
  <c r="G47" i="12"/>
  <c r="H47" i="12"/>
  <c r="I47" i="12"/>
  <c r="E48" i="12"/>
  <c r="M47" i="13" s="1"/>
  <c r="F48" i="12"/>
  <c r="N47" i="13" s="1"/>
  <c r="G48" i="12"/>
  <c r="O47" i="13" s="1"/>
  <c r="H48" i="12"/>
  <c r="P47" i="13" s="1"/>
  <c r="I48" i="12"/>
  <c r="Q47" i="13" s="1"/>
  <c r="V3" i="19"/>
  <c r="V23" i="19" s="1"/>
  <c r="V4" i="19"/>
  <c r="V5" i="19"/>
  <c r="V6" i="19"/>
  <c r="V7" i="19"/>
  <c r="V8" i="19"/>
  <c r="V9" i="19"/>
  <c r="V10" i="19"/>
  <c r="V11" i="19"/>
  <c r="V12" i="19"/>
  <c r="V13" i="19"/>
  <c r="V14" i="19"/>
  <c r="V15" i="19"/>
  <c r="V16" i="19"/>
  <c r="V17" i="19"/>
  <c r="V18" i="19"/>
  <c r="V19" i="19"/>
  <c r="V20" i="19"/>
  <c r="V25" i="19"/>
  <c r="V26" i="19"/>
  <c r="V27" i="19"/>
  <c r="V28" i="19"/>
  <c r="V29" i="19"/>
  <c r="V30" i="19"/>
  <c r="V31" i="19"/>
  <c r="V33" i="19"/>
  <c r="V34" i="19"/>
  <c r="V35" i="19"/>
  <c r="V36" i="19"/>
  <c r="V37" i="19"/>
  <c r="V38" i="19"/>
  <c r="V39" i="19"/>
  <c r="V41" i="19"/>
  <c r="V42" i="19"/>
  <c r="V43" i="19"/>
  <c r="V44" i="19"/>
  <c r="V45" i="19"/>
  <c r="V46" i="19"/>
  <c r="V47" i="19"/>
  <c r="V49" i="19"/>
  <c r="V50" i="19"/>
  <c r="V51" i="19"/>
  <c r="V52" i="19"/>
  <c r="V53" i="19"/>
  <c r="V54" i="19"/>
  <c r="V55" i="19"/>
  <c r="V57" i="19"/>
  <c r="V58" i="19"/>
  <c r="V59" i="19"/>
  <c r="V60" i="19"/>
  <c r="V61" i="19"/>
  <c r="V62" i="19"/>
  <c r="V63" i="19"/>
  <c r="T4" i="14"/>
  <c r="T5" i="14"/>
  <c r="T6" i="14"/>
  <c r="T7" i="14"/>
  <c r="T8" i="14"/>
  <c r="T9" i="14"/>
  <c r="T10" i="14"/>
  <c r="T11" i="14"/>
  <c r="T12" i="14"/>
  <c r="T13" i="14"/>
  <c r="T14" i="14"/>
  <c r="T15" i="14"/>
  <c r="V24" i="14"/>
  <c r="V25" i="14"/>
  <c r="V26" i="14"/>
  <c r="V27" i="14"/>
  <c r="V29" i="14"/>
  <c r="V30" i="14"/>
  <c r="V31" i="14"/>
  <c r="V32" i="14"/>
  <c r="V33" i="14"/>
  <c r="V34" i="14"/>
  <c r="V35" i="14"/>
  <c r="X4" i="11"/>
  <c r="X3" i="11"/>
  <c r="X5" i="11"/>
  <c r="X6" i="11"/>
  <c r="X7" i="11"/>
  <c r="X8" i="11"/>
  <c r="X9" i="11"/>
  <c r="X10" i="11"/>
  <c r="X11" i="11"/>
  <c r="X12" i="11"/>
  <c r="X13" i="11"/>
  <c r="X14" i="11"/>
  <c r="X15" i="11"/>
  <c r="X16" i="11"/>
  <c r="X17" i="11"/>
  <c r="X18" i="11"/>
  <c r="X19" i="11"/>
  <c r="X20" i="11"/>
  <c r="X21" i="11"/>
  <c r="X22" i="11"/>
  <c r="X23" i="11"/>
  <c r="X24" i="11"/>
  <c r="X25" i="11"/>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X259" i="11"/>
  <c r="X260" i="11"/>
  <c r="X261" i="11"/>
  <c r="X262" i="11"/>
  <c r="X263" i="11"/>
  <c r="X264" i="11"/>
  <c r="X265" i="11"/>
  <c r="X266" i="11"/>
  <c r="X267" i="11"/>
  <c r="X268" i="11"/>
  <c r="V317" i="21"/>
  <c r="V318" i="21"/>
  <c r="V319" i="21"/>
  <c r="V320" i="21"/>
  <c r="V321" i="21"/>
  <c r="V322" i="21"/>
  <c r="V323" i="21"/>
  <c r="V324" i="21"/>
  <c r="V325" i="21"/>
  <c r="V326" i="21"/>
  <c r="V327" i="21"/>
  <c r="V328" i="21"/>
  <c r="V329" i="21"/>
  <c r="V330" i="21"/>
  <c r="V331" i="21"/>
  <c r="V332" i="21"/>
  <c r="V333" i="21"/>
  <c r="V334" i="21"/>
  <c r="V335" i="21"/>
  <c r="V336" i="21"/>
  <c r="V337" i="21"/>
  <c r="V338" i="21"/>
  <c r="V339" i="21"/>
  <c r="V340" i="21"/>
  <c r="V341" i="21"/>
  <c r="V342" i="21"/>
  <c r="V343" i="21"/>
  <c r="V344" i="21"/>
  <c r="V345" i="21"/>
  <c r="V346" i="21"/>
  <c r="V347" i="21"/>
  <c r="V348" i="21"/>
  <c r="V349" i="21"/>
  <c r="V350" i="21"/>
  <c r="V351" i="21"/>
  <c r="V352" i="21"/>
  <c r="V353" i="21"/>
  <c r="V354" i="21"/>
  <c r="V355" i="21"/>
  <c r="V356" i="21"/>
  <c r="V357" i="21"/>
  <c r="V358" i="21"/>
  <c r="V359" i="21"/>
  <c r="V360" i="21"/>
  <c r="V361" i="21"/>
  <c r="V362" i="21"/>
  <c r="V363" i="21"/>
  <c r="V364" i="21"/>
  <c r="V365" i="21"/>
  <c r="V366" i="21"/>
  <c r="V367" i="21"/>
  <c r="V368" i="21"/>
  <c r="V369" i="21"/>
  <c r="V370" i="21"/>
  <c r="V371" i="21"/>
  <c r="V372" i="21"/>
  <c r="V373" i="21"/>
  <c r="V374" i="21"/>
  <c r="V375" i="21"/>
  <c r="V376" i="21"/>
  <c r="V377" i="21"/>
  <c r="V378" i="21"/>
  <c r="V379" i="21"/>
  <c r="V380" i="21"/>
  <c r="V381" i="21"/>
  <c r="V382" i="21"/>
  <c r="V383" i="21"/>
  <c r="V384" i="21"/>
  <c r="V385" i="21"/>
  <c r="V386" i="21"/>
  <c r="V387" i="21"/>
  <c r="V388" i="21"/>
  <c r="V389" i="21"/>
  <c r="V390" i="21"/>
  <c r="V391" i="21"/>
  <c r="V392" i="21"/>
  <c r="V393" i="21"/>
  <c r="V394" i="21"/>
  <c r="V395" i="21"/>
  <c r="V396" i="21"/>
  <c r="V397" i="21"/>
  <c r="V398" i="21"/>
  <c r="V399" i="21"/>
  <c r="T391" i="21"/>
  <c r="T392" i="21"/>
  <c r="T393" i="21"/>
  <c r="T394" i="21"/>
  <c r="T395" i="21"/>
  <c r="T396" i="21"/>
  <c r="T397" i="21"/>
  <c r="T398" i="21"/>
  <c r="T399" i="21"/>
  <c r="S30" i="21"/>
  <c r="S31" i="21"/>
  <c r="S32" i="21"/>
  <c r="S33" i="21"/>
  <c r="S34" i="21"/>
  <c r="S35" i="21"/>
  <c r="S36" i="21"/>
  <c r="S37" i="21"/>
  <c r="S38" i="21"/>
  <c r="S39" i="21"/>
  <c r="S40" i="21"/>
  <c r="S41" i="21"/>
  <c r="S42" i="21"/>
  <c r="S43" i="21"/>
  <c r="S44" i="21"/>
  <c r="S45" i="21"/>
  <c r="S46" i="21"/>
  <c r="S47" i="21"/>
  <c r="S48" i="21"/>
  <c r="S49" i="21"/>
  <c r="S50" i="21"/>
  <c r="S29" i="21"/>
  <c r="S5" i="21"/>
  <c r="S6" i="21"/>
  <c r="S7" i="21"/>
  <c r="S9" i="21"/>
  <c r="S10" i="21"/>
  <c r="S11" i="21"/>
  <c r="S12" i="21"/>
  <c r="S13" i="21"/>
  <c r="S14" i="21"/>
  <c r="S4" i="21"/>
  <c r="Y3" i="18"/>
  <c r="Y4" i="18"/>
  <c r="Y5" i="18"/>
  <c r="M73" i="13"/>
  <c r="T43" i="14"/>
  <c r="T44" i="14"/>
  <c r="T45" i="4"/>
  <c r="T45" i="14" s="1"/>
  <c r="T46" i="4"/>
  <c r="T46" i="14" s="1"/>
  <c r="T47" i="4"/>
  <c r="T47" i="14" s="1"/>
  <c r="T48" i="4"/>
  <c r="T48" i="14" s="1"/>
  <c r="T49" i="4"/>
  <c r="T49" i="14" s="1"/>
  <c r="T50" i="4"/>
  <c r="T50" i="14" s="1"/>
  <c r="T51" i="4"/>
  <c r="T51" i="14" s="1"/>
  <c r="T52" i="4"/>
  <c r="T52" i="14" s="1"/>
  <c r="T53" i="4"/>
  <c r="T53" i="14" s="1"/>
  <c r="T54" i="4"/>
  <c r="T54" i="14" s="1"/>
  <c r="T55" i="4"/>
  <c r="T55" i="14" s="1"/>
  <c r="A48" i="12"/>
  <c r="M21" i="13" s="1"/>
  <c r="B48" i="12"/>
  <c r="C48" i="12"/>
  <c r="N24" i="12"/>
  <c r="N73" i="13" s="1"/>
  <c r="AA6" i="18" l="1"/>
  <c r="C39" i="2"/>
  <c r="H15" i="8"/>
  <c r="C17" i="2" s="1"/>
  <c r="U44" i="4"/>
  <c r="C38" i="2"/>
  <c r="U56" i="4"/>
  <c r="U58" i="4"/>
  <c r="U57" i="4"/>
  <c r="V15" i="21"/>
  <c r="V16" i="21"/>
  <c r="P23" i="13"/>
  <c r="Y6" i="18"/>
  <c r="N21" i="13" l="1"/>
  <c r="O21" i="13"/>
  <c r="AS18" i="14"/>
  <c r="P21" i="13" l="1"/>
  <c r="AA7" i="9"/>
  <c r="U3" i="19"/>
  <c r="U23" i="19" s="1"/>
  <c r="U4" i="19"/>
  <c r="U5" i="19"/>
  <c r="U6" i="19"/>
  <c r="U7" i="19"/>
  <c r="U8" i="19"/>
  <c r="U9" i="19"/>
  <c r="U10" i="19"/>
  <c r="U11" i="19"/>
  <c r="U12" i="19"/>
  <c r="U13" i="19"/>
  <c r="U14" i="19"/>
  <c r="U15" i="19"/>
  <c r="U16" i="19"/>
  <c r="U17" i="19"/>
  <c r="U18" i="19"/>
  <c r="U19" i="19"/>
  <c r="U20" i="19"/>
  <c r="U25" i="19"/>
  <c r="U26" i="19"/>
  <c r="U27" i="19"/>
  <c r="U28" i="19"/>
  <c r="U29" i="19"/>
  <c r="U30" i="19"/>
  <c r="U31" i="19"/>
  <c r="U33" i="19"/>
  <c r="U34" i="19"/>
  <c r="U35" i="19"/>
  <c r="U36" i="19"/>
  <c r="U37" i="19"/>
  <c r="U38" i="19"/>
  <c r="U39" i="19"/>
  <c r="U41" i="19"/>
  <c r="U42" i="19"/>
  <c r="U43" i="19"/>
  <c r="U44" i="19"/>
  <c r="U45" i="19"/>
  <c r="U46" i="19"/>
  <c r="U47" i="19"/>
  <c r="U49" i="19"/>
  <c r="U50" i="19"/>
  <c r="U51" i="19"/>
  <c r="U52" i="19"/>
  <c r="U53" i="19"/>
  <c r="U54" i="19"/>
  <c r="U55" i="19"/>
  <c r="U57" i="19"/>
  <c r="U58" i="19"/>
  <c r="U59" i="19"/>
  <c r="U60" i="19"/>
  <c r="U61" i="19"/>
  <c r="U62" i="19"/>
  <c r="U63" i="19"/>
  <c r="M72" i="13" l="1"/>
  <c r="M46" i="13"/>
  <c r="N46" i="13"/>
  <c r="O46" i="13"/>
  <c r="P46" i="13"/>
  <c r="Q46" i="13"/>
  <c r="A47" i="12"/>
  <c r="M20" i="13" s="1"/>
  <c r="B47" i="12"/>
  <c r="N20" i="13" s="1"/>
  <c r="C47" i="12"/>
  <c r="O20" i="13" s="1"/>
  <c r="N23" i="12"/>
  <c r="N72" i="13" s="1"/>
  <c r="X3" i="18"/>
  <c r="X4" i="18"/>
  <c r="X5" i="18"/>
  <c r="W4" i="11"/>
  <c r="W5" i="11"/>
  <c r="W6" i="11"/>
  <c r="W7" i="11"/>
  <c r="W8" i="11"/>
  <c r="W9" i="11"/>
  <c r="W10" i="11"/>
  <c r="W11" i="11"/>
  <c r="W12" i="11"/>
  <c r="W13" i="11"/>
  <c r="W14" i="11"/>
  <c r="W15" i="11"/>
  <c r="W16" i="11"/>
  <c r="W17" i="11"/>
  <c r="W18" i="11"/>
  <c r="W19" i="11"/>
  <c r="W20" i="11"/>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W259" i="11"/>
  <c r="W260" i="11"/>
  <c r="W261" i="11"/>
  <c r="W262" i="11"/>
  <c r="W263" i="11"/>
  <c r="W264" i="11"/>
  <c r="W265" i="11"/>
  <c r="W266" i="11"/>
  <c r="W3" i="11"/>
  <c r="S4" i="14"/>
  <c r="S5" i="14"/>
  <c r="S6" i="14"/>
  <c r="S7" i="14"/>
  <c r="S8" i="14"/>
  <c r="S9" i="14"/>
  <c r="S10" i="14"/>
  <c r="S11" i="14"/>
  <c r="S12" i="14"/>
  <c r="S13" i="14"/>
  <c r="S14" i="14"/>
  <c r="S15" i="14"/>
  <c r="S24" i="14"/>
  <c r="S25" i="14"/>
  <c r="S26" i="14"/>
  <c r="S27" i="14"/>
  <c r="S28" i="14"/>
  <c r="S29" i="14"/>
  <c r="S30" i="14"/>
  <c r="S31" i="14"/>
  <c r="S32" i="14"/>
  <c r="S33" i="14"/>
  <c r="S34" i="14"/>
  <c r="S35" i="14"/>
  <c r="A55" i="4"/>
  <c r="B55" i="4"/>
  <c r="C55" i="4"/>
  <c r="C55" i="14" s="1"/>
  <c r="D55" i="4"/>
  <c r="D55" i="14" s="1"/>
  <c r="E55" i="4"/>
  <c r="E55" i="14" s="1"/>
  <c r="F55" i="4"/>
  <c r="F55" i="14" s="1"/>
  <c r="G55" i="4"/>
  <c r="G55" i="14" s="1"/>
  <c r="H55" i="4"/>
  <c r="H55" i="14" s="1"/>
  <c r="I55" i="4"/>
  <c r="I55" i="14" s="1"/>
  <c r="J55" i="4"/>
  <c r="J55" i="14" s="1"/>
  <c r="K55" i="4"/>
  <c r="K55" i="14" s="1"/>
  <c r="L55" i="4"/>
  <c r="L55" i="14" s="1"/>
  <c r="M55" i="4"/>
  <c r="M55" i="14" s="1"/>
  <c r="N55" i="4"/>
  <c r="N55" i="14" s="1"/>
  <c r="O55" i="4"/>
  <c r="O55" i="14" s="1"/>
  <c r="P55" i="4"/>
  <c r="P55" i="14" s="1"/>
  <c r="Q55" i="4"/>
  <c r="Q55" i="14" s="1"/>
  <c r="R55" i="4"/>
  <c r="R55" i="14" s="1"/>
  <c r="S55" i="4"/>
  <c r="S55" i="14" s="1"/>
  <c r="S43" i="14"/>
  <c r="S44" i="14"/>
  <c r="S45" i="4"/>
  <c r="S45" i="14" s="1"/>
  <c r="S46" i="4"/>
  <c r="S46" i="14" s="1"/>
  <c r="S47" i="4"/>
  <c r="S47" i="14" s="1"/>
  <c r="S48" i="4"/>
  <c r="S48" i="14" s="1"/>
  <c r="S49" i="4"/>
  <c r="S49" i="14" s="1"/>
  <c r="S50" i="4"/>
  <c r="S50" i="14" s="1"/>
  <c r="S51" i="4"/>
  <c r="S51" i="14" s="1"/>
  <c r="S52" i="4"/>
  <c r="S52" i="14" s="1"/>
  <c r="S53" i="4"/>
  <c r="S53" i="14" s="1"/>
  <c r="S54" i="4"/>
  <c r="S54" i="14" s="1"/>
  <c r="B47" i="4"/>
  <c r="B46" i="4"/>
  <c r="B45" i="4"/>
  <c r="C197" i="16"/>
  <c r="D197" i="16"/>
  <c r="F197" i="16"/>
  <c r="G197" i="16"/>
  <c r="I197" i="16"/>
  <c r="J197" i="16"/>
  <c r="L197" i="16"/>
  <c r="M197" i="16"/>
  <c r="O197" i="16"/>
  <c r="P197" i="16"/>
  <c r="C198" i="16"/>
  <c r="D198" i="16"/>
  <c r="F198" i="16"/>
  <c r="G198" i="16"/>
  <c r="I198" i="16"/>
  <c r="J198" i="16"/>
  <c r="L198" i="16"/>
  <c r="M198" i="16"/>
  <c r="O198" i="16"/>
  <c r="P198" i="16"/>
  <c r="C199" i="16"/>
  <c r="D199" i="16"/>
  <c r="F199" i="16"/>
  <c r="G199" i="16"/>
  <c r="I199" i="16"/>
  <c r="J199" i="16"/>
  <c r="L199" i="16"/>
  <c r="M199" i="16"/>
  <c r="O199" i="16"/>
  <c r="P199" i="16"/>
  <c r="C200" i="16"/>
  <c r="D200" i="16"/>
  <c r="F200" i="16"/>
  <c r="G200" i="16"/>
  <c r="I200" i="16"/>
  <c r="J200" i="16"/>
  <c r="L200" i="16"/>
  <c r="M200" i="16"/>
  <c r="O200" i="16"/>
  <c r="P200" i="16"/>
  <c r="C201" i="16"/>
  <c r="D201" i="16"/>
  <c r="F201" i="16"/>
  <c r="G201" i="16"/>
  <c r="I201" i="16"/>
  <c r="J201" i="16"/>
  <c r="L201" i="16"/>
  <c r="M201" i="16"/>
  <c r="O201" i="16"/>
  <c r="P201" i="16"/>
  <c r="C202" i="16"/>
  <c r="D202" i="16"/>
  <c r="F202" i="16"/>
  <c r="G202" i="16"/>
  <c r="I202" i="16"/>
  <c r="J202" i="16"/>
  <c r="L202" i="16"/>
  <c r="M202" i="16"/>
  <c r="O202" i="16"/>
  <c r="P202" i="16"/>
  <c r="C203" i="16"/>
  <c r="D203" i="16"/>
  <c r="F203" i="16"/>
  <c r="G203" i="16"/>
  <c r="I203" i="16"/>
  <c r="J203" i="16"/>
  <c r="L203" i="16"/>
  <c r="M203" i="16"/>
  <c r="O203" i="16"/>
  <c r="P203" i="16"/>
  <c r="C204" i="16"/>
  <c r="D204" i="16"/>
  <c r="F204" i="16"/>
  <c r="G204" i="16"/>
  <c r="I204" i="16"/>
  <c r="J204" i="16"/>
  <c r="L204" i="16"/>
  <c r="M204" i="16"/>
  <c r="O204" i="16"/>
  <c r="P204" i="16"/>
  <c r="C205" i="16"/>
  <c r="D205" i="16"/>
  <c r="F205" i="16"/>
  <c r="G205" i="16"/>
  <c r="I205" i="16"/>
  <c r="J205" i="16"/>
  <c r="L205" i="16"/>
  <c r="M205" i="16"/>
  <c r="O205" i="16"/>
  <c r="P205" i="16"/>
  <c r="C206" i="16"/>
  <c r="D206" i="16"/>
  <c r="F206" i="16"/>
  <c r="G206" i="16"/>
  <c r="I206" i="16"/>
  <c r="J206" i="16"/>
  <c r="L206" i="16"/>
  <c r="M206" i="16"/>
  <c r="O206" i="16"/>
  <c r="P206" i="16"/>
  <c r="C207" i="16"/>
  <c r="D207" i="16"/>
  <c r="F207" i="16"/>
  <c r="G207" i="16"/>
  <c r="I207" i="16"/>
  <c r="J207" i="16"/>
  <c r="L207" i="16"/>
  <c r="M207" i="16"/>
  <c r="O207" i="16"/>
  <c r="P207" i="16"/>
  <c r="C208" i="16"/>
  <c r="D208" i="16"/>
  <c r="F208" i="16"/>
  <c r="G208" i="16"/>
  <c r="I208" i="16"/>
  <c r="J208" i="16"/>
  <c r="L208" i="16"/>
  <c r="M208" i="16"/>
  <c r="O208" i="16"/>
  <c r="P208" i="16"/>
  <c r="C209" i="16"/>
  <c r="D209" i="16"/>
  <c r="F209" i="16"/>
  <c r="G209" i="16"/>
  <c r="I209" i="16"/>
  <c r="J209" i="16"/>
  <c r="L209" i="16"/>
  <c r="M209" i="16"/>
  <c r="O209" i="16"/>
  <c r="P209" i="16"/>
  <c r="C210" i="16"/>
  <c r="D210" i="16"/>
  <c r="F210" i="16"/>
  <c r="G210" i="16"/>
  <c r="I210" i="16"/>
  <c r="J210" i="16"/>
  <c r="L210" i="16"/>
  <c r="M210" i="16"/>
  <c r="O210" i="16"/>
  <c r="P210" i="16"/>
  <c r="C211" i="16"/>
  <c r="D211" i="16"/>
  <c r="F211" i="16"/>
  <c r="G211" i="16"/>
  <c r="I211" i="16"/>
  <c r="J211" i="16"/>
  <c r="L211" i="16"/>
  <c r="M211" i="16"/>
  <c r="O211" i="16"/>
  <c r="P211" i="16"/>
  <c r="C212" i="16"/>
  <c r="D212" i="16"/>
  <c r="F212" i="16"/>
  <c r="G212" i="16"/>
  <c r="I212" i="16"/>
  <c r="J212" i="16"/>
  <c r="L212" i="16"/>
  <c r="M212" i="16"/>
  <c r="O212" i="16"/>
  <c r="P212" i="16"/>
  <c r="C213" i="16"/>
  <c r="D213" i="16"/>
  <c r="F213" i="16"/>
  <c r="G213" i="16"/>
  <c r="I213" i="16"/>
  <c r="J213" i="16"/>
  <c r="L213" i="16"/>
  <c r="M213" i="16"/>
  <c r="O213" i="16"/>
  <c r="P213" i="16"/>
  <c r="C214" i="16"/>
  <c r="D214" i="16"/>
  <c r="F214" i="16"/>
  <c r="G214" i="16"/>
  <c r="I214" i="16"/>
  <c r="J214" i="16"/>
  <c r="L214" i="16"/>
  <c r="M214" i="16"/>
  <c r="O214" i="16"/>
  <c r="P214" i="16"/>
  <c r="C215" i="16"/>
  <c r="D215" i="16"/>
  <c r="F215" i="16"/>
  <c r="G215" i="16"/>
  <c r="I215" i="16"/>
  <c r="J215" i="16"/>
  <c r="L215" i="16"/>
  <c r="M215" i="16"/>
  <c r="O215" i="16"/>
  <c r="P215" i="16"/>
  <c r="C216" i="16"/>
  <c r="D216" i="16"/>
  <c r="F216" i="16"/>
  <c r="G216" i="16"/>
  <c r="I216" i="16"/>
  <c r="J216" i="16"/>
  <c r="L216" i="16"/>
  <c r="M216" i="16"/>
  <c r="O216" i="16"/>
  <c r="P216" i="16"/>
  <c r="C217" i="16"/>
  <c r="D217" i="16"/>
  <c r="F217" i="16"/>
  <c r="G217" i="16"/>
  <c r="I217" i="16"/>
  <c r="J217" i="16"/>
  <c r="L217" i="16"/>
  <c r="M217" i="16"/>
  <c r="O217" i="16"/>
  <c r="P217" i="16"/>
  <c r="C218" i="16"/>
  <c r="D218" i="16"/>
  <c r="F218" i="16"/>
  <c r="G218" i="16"/>
  <c r="I218" i="16"/>
  <c r="J218" i="16"/>
  <c r="L218" i="16"/>
  <c r="M218" i="16"/>
  <c r="O218" i="16"/>
  <c r="P218" i="16"/>
  <c r="C219" i="16"/>
  <c r="D219" i="16"/>
  <c r="F219" i="16"/>
  <c r="G219" i="16"/>
  <c r="I219" i="16"/>
  <c r="J219" i="16"/>
  <c r="L219" i="16"/>
  <c r="M219" i="16"/>
  <c r="O219" i="16"/>
  <c r="P219" i="16"/>
  <c r="C220" i="16"/>
  <c r="D220" i="16"/>
  <c r="F220" i="16"/>
  <c r="G220" i="16"/>
  <c r="I220" i="16"/>
  <c r="J220" i="16"/>
  <c r="L220" i="16"/>
  <c r="M220" i="16"/>
  <c r="O220" i="16"/>
  <c r="P220" i="16"/>
  <c r="C221" i="16"/>
  <c r="D221" i="16"/>
  <c r="F221" i="16"/>
  <c r="G221" i="16"/>
  <c r="I221" i="16"/>
  <c r="J221" i="16"/>
  <c r="L221" i="16"/>
  <c r="M221" i="16"/>
  <c r="O221" i="16"/>
  <c r="P221" i="16"/>
  <c r="C222" i="16"/>
  <c r="D222" i="16"/>
  <c r="F222" i="16"/>
  <c r="G222" i="16"/>
  <c r="I222" i="16"/>
  <c r="J222" i="16"/>
  <c r="L222" i="16"/>
  <c r="M222" i="16"/>
  <c r="O222" i="16"/>
  <c r="P222" i="16"/>
  <c r="C223" i="16"/>
  <c r="D223" i="16"/>
  <c r="F223" i="16"/>
  <c r="G223" i="16"/>
  <c r="I223" i="16"/>
  <c r="J223" i="16"/>
  <c r="L223" i="16"/>
  <c r="M223" i="16"/>
  <c r="O223" i="16"/>
  <c r="P223" i="16"/>
  <c r="C224" i="16"/>
  <c r="D224" i="16"/>
  <c r="F224" i="16"/>
  <c r="G224" i="16"/>
  <c r="I224" i="16"/>
  <c r="J224" i="16"/>
  <c r="L224" i="16"/>
  <c r="M224" i="16"/>
  <c r="O224" i="16"/>
  <c r="P224" i="16"/>
  <c r="C225" i="16"/>
  <c r="D225" i="16"/>
  <c r="F225" i="16"/>
  <c r="G225" i="16"/>
  <c r="I225" i="16"/>
  <c r="J225" i="16"/>
  <c r="L225" i="16"/>
  <c r="M225" i="16"/>
  <c r="O225" i="16"/>
  <c r="P225" i="16"/>
  <c r="C226" i="16"/>
  <c r="D226" i="16"/>
  <c r="F226" i="16"/>
  <c r="G226" i="16"/>
  <c r="I226" i="16"/>
  <c r="J226" i="16"/>
  <c r="L226" i="16"/>
  <c r="M226" i="16"/>
  <c r="O226" i="16"/>
  <c r="P226" i="16"/>
  <c r="C227" i="16"/>
  <c r="D227" i="16"/>
  <c r="F227" i="16"/>
  <c r="G227" i="16"/>
  <c r="I227" i="16"/>
  <c r="J227" i="16"/>
  <c r="L227" i="16"/>
  <c r="M227" i="16"/>
  <c r="O227" i="16"/>
  <c r="P227" i="16"/>
  <c r="C228" i="16"/>
  <c r="D228" i="16"/>
  <c r="F228" i="16"/>
  <c r="G228" i="16"/>
  <c r="I228" i="16"/>
  <c r="J228" i="16"/>
  <c r="L228" i="16"/>
  <c r="M228" i="16"/>
  <c r="O228" i="16"/>
  <c r="P228" i="16"/>
  <c r="C229" i="16"/>
  <c r="D229" i="16"/>
  <c r="F229" i="16"/>
  <c r="G229" i="16"/>
  <c r="I229" i="16"/>
  <c r="J229" i="16"/>
  <c r="L229" i="16"/>
  <c r="M229" i="16"/>
  <c r="O229" i="16"/>
  <c r="P229" i="16"/>
  <c r="C230" i="16"/>
  <c r="D230" i="16"/>
  <c r="F230" i="16"/>
  <c r="G230" i="16"/>
  <c r="I230" i="16"/>
  <c r="J230" i="16"/>
  <c r="L230" i="16"/>
  <c r="M230" i="16"/>
  <c r="O230" i="16"/>
  <c r="P230" i="16"/>
  <c r="C231" i="16"/>
  <c r="D231" i="16"/>
  <c r="F231" i="16"/>
  <c r="G231" i="16"/>
  <c r="I231" i="16"/>
  <c r="J231" i="16"/>
  <c r="L231" i="16"/>
  <c r="M231" i="16"/>
  <c r="O231" i="16"/>
  <c r="P231" i="16"/>
  <c r="C232" i="16"/>
  <c r="D232" i="16"/>
  <c r="F232" i="16"/>
  <c r="G232" i="16"/>
  <c r="I232" i="16"/>
  <c r="J232" i="16"/>
  <c r="L232" i="16"/>
  <c r="M232" i="16"/>
  <c r="O232" i="16"/>
  <c r="P232" i="16"/>
  <c r="C233" i="16"/>
  <c r="D233" i="16"/>
  <c r="F233" i="16"/>
  <c r="G233" i="16"/>
  <c r="I233" i="16"/>
  <c r="J233" i="16"/>
  <c r="L233" i="16"/>
  <c r="M233" i="16"/>
  <c r="O233" i="16"/>
  <c r="P233" i="16"/>
  <c r="C234" i="16"/>
  <c r="D234" i="16"/>
  <c r="F234" i="16"/>
  <c r="G234" i="16"/>
  <c r="I234" i="16"/>
  <c r="J234" i="16"/>
  <c r="L234" i="16"/>
  <c r="M234" i="16"/>
  <c r="O234" i="16"/>
  <c r="P234" i="16"/>
  <c r="C235" i="16"/>
  <c r="D235" i="16"/>
  <c r="F235" i="16"/>
  <c r="G235" i="16"/>
  <c r="I235" i="16"/>
  <c r="J235" i="16"/>
  <c r="L235" i="16"/>
  <c r="M235" i="16"/>
  <c r="O235" i="16"/>
  <c r="P235" i="16"/>
  <c r="C236" i="16"/>
  <c r="D236" i="16"/>
  <c r="F236" i="16"/>
  <c r="G236" i="16"/>
  <c r="I236" i="16"/>
  <c r="J236" i="16"/>
  <c r="L236" i="16"/>
  <c r="M236" i="16"/>
  <c r="O236" i="16"/>
  <c r="P236" i="16"/>
  <c r="C237" i="16"/>
  <c r="D237" i="16"/>
  <c r="F237" i="16"/>
  <c r="G237" i="16"/>
  <c r="I237" i="16"/>
  <c r="J237" i="16"/>
  <c r="L237" i="16"/>
  <c r="M237" i="16"/>
  <c r="O237" i="16"/>
  <c r="P237" i="16"/>
  <c r="C238" i="16"/>
  <c r="D238" i="16"/>
  <c r="F238" i="16"/>
  <c r="G238" i="16"/>
  <c r="I238" i="16"/>
  <c r="J238" i="16"/>
  <c r="L238" i="16"/>
  <c r="M238" i="16"/>
  <c r="O238" i="16"/>
  <c r="P238" i="16"/>
  <c r="C239" i="16"/>
  <c r="D239" i="16"/>
  <c r="F239" i="16"/>
  <c r="G239" i="16"/>
  <c r="I239" i="16"/>
  <c r="J239" i="16"/>
  <c r="L239" i="16"/>
  <c r="M239" i="16"/>
  <c r="O239" i="16"/>
  <c r="P239" i="16"/>
  <c r="C240" i="16"/>
  <c r="D240" i="16"/>
  <c r="F240" i="16"/>
  <c r="G240" i="16"/>
  <c r="I240" i="16"/>
  <c r="J240" i="16"/>
  <c r="L240" i="16"/>
  <c r="M240" i="16"/>
  <c r="O240" i="16"/>
  <c r="P240" i="16"/>
  <c r="C241" i="16"/>
  <c r="D241" i="16"/>
  <c r="F241" i="16"/>
  <c r="G241" i="16"/>
  <c r="I241" i="16"/>
  <c r="J241" i="16"/>
  <c r="L241" i="16"/>
  <c r="M241" i="16"/>
  <c r="O241" i="16"/>
  <c r="P241" i="16"/>
  <c r="C242" i="16"/>
  <c r="D242" i="16"/>
  <c r="F242" i="16"/>
  <c r="G242" i="16"/>
  <c r="I242" i="16"/>
  <c r="J242" i="16"/>
  <c r="L242" i="16"/>
  <c r="M242" i="16"/>
  <c r="O242" i="16"/>
  <c r="P242" i="16"/>
  <c r="C243" i="16"/>
  <c r="D243" i="16"/>
  <c r="F243" i="16"/>
  <c r="G243" i="16"/>
  <c r="I243" i="16"/>
  <c r="J243" i="16"/>
  <c r="L243" i="16"/>
  <c r="M243" i="16"/>
  <c r="O243" i="16"/>
  <c r="P243" i="16"/>
  <c r="C244" i="16"/>
  <c r="D244" i="16"/>
  <c r="F244" i="16"/>
  <c r="G244" i="16"/>
  <c r="I244" i="16"/>
  <c r="J244" i="16"/>
  <c r="L244" i="16"/>
  <c r="M244" i="16"/>
  <c r="O244" i="16"/>
  <c r="P244" i="16"/>
  <c r="C245" i="16"/>
  <c r="D245" i="16"/>
  <c r="F245" i="16"/>
  <c r="G245" i="16"/>
  <c r="I245" i="16"/>
  <c r="J245" i="16"/>
  <c r="L245" i="16"/>
  <c r="M245" i="16"/>
  <c r="O245" i="16"/>
  <c r="P245" i="16"/>
  <c r="C246" i="16"/>
  <c r="D246" i="16"/>
  <c r="F246" i="16"/>
  <c r="G246" i="16"/>
  <c r="I246" i="16"/>
  <c r="J246" i="16"/>
  <c r="L246" i="16"/>
  <c r="M246" i="16"/>
  <c r="O246" i="16"/>
  <c r="P246" i="16"/>
  <c r="C247" i="16"/>
  <c r="D247" i="16"/>
  <c r="F247" i="16"/>
  <c r="G247" i="16"/>
  <c r="I247" i="16"/>
  <c r="J247" i="16"/>
  <c r="L247" i="16"/>
  <c r="M247" i="16"/>
  <c r="O247" i="16"/>
  <c r="P247" i="16"/>
  <c r="C248" i="16"/>
  <c r="D248" i="16"/>
  <c r="F248" i="16"/>
  <c r="G248" i="16"/>
  <c r="I248" i="16"/>
  <c r="J248" i="16"/>
  <c r="L248" i="16"/>
  <c r="M248" i="16"/>
  <c r="O248" i="16"/>
  <c r="P248" i="16"/>
  <c r="C249" i="16"/>
  <c r="D249" i="16"/>
  <c r="F249" i="16"/>
  <c r="G249" i="16"/>
  <c r="I249" i="16"/>
  <c r="J249" i="16"/>
  <c r="L249" i="16"/>
  <c r="M249" i="16"/>
  <c r="O249" i="16"/>
  <c r="P249" i="16"/>
  <c r="C250" i="16"/>
  <c r="D250" i="16"/>
  <c r="F250" i="16"/>
  <c r="G250" i="16"/>
  <c r="I250" i="16"/>
  <c r="J250" i="16"/>
  <c r="L250" i="16"/>
  <c r="M250" i="16"/>
  <c r="O250" i="16"/>
  <c r="P250" i="16"/>
  <c r="C251" i="16"/>
  <c r="D251" i="16"/>
  <c r="F251" i="16"/>
  <c r="G251" i="16"/>
  <c r="I251" i="16"/>
  <c r="J251" i="16"/>
  <c r="L251" i="16"/>
  <c r="M251" i="16"/>
  <c r="O251" i="16"/>
  <c r="P251" i="16"/>
  <c r="C252" i="16"/>
  <c r="D252" i="16"/>
  <c r="F252" i="16"/>
  <c r="G252" i="16"/>
  <c r="I252" i="16"/>
  <c r="J252" i="16"/>
  <c r="L252" i="16"/>
  <c r="M252" i="16"/>
  <c r="O252" i="16"/>
  <c r="P252" i="16"/>
  <c r="C253" i="16"/>
  <c r="D253" i="16"/>
  <c r="F253" i="16"/>
  <c r="G253" i="16"/>
  <c r="I253" i="16"/>
  <c r="J253" i="16"/>
  <c r="L253" i="16"/>
  <c r="M253" i="16"/>
  <c r="O253" i="16"/>
  <c r="P253" i="16"/>
  <c r="C254" i="16"/>
  <c r="D254" i="16"/>
  <c r="F254" i="16"/>
  <c r="G254" i="16"/>
  <c r="I254" i="16"/>
  <c r="J254" i="16"/>
  <c r="L254" i="16"/>
  <c r="M254" i="16"/>
  <c r="O254" i="16"/>
  <c r="P254" i="16"/>
  <c r="C255" i="16"/>
  <c r="D255" i="16"/>
  <c r="F255" i="16"/>
  <c r="G255" i="16"/>
  <c r="I255" i="16"/>
  <c r="J255" i="16"/>
  <c r="L255" i="16"/>
  <c r="M255" i="16"/>
  <c r="O255" i="16"/>
  <c r="P255" i="16"/>
  <c r="C256" i="16"/>
  <c r="D256" i="16"/>
  <c r="F256" i="16"/>
  <c r="G256" i="16"/>
  <c r="I256" i="16"/>
  <c r="J256" i="16"/>
  <c r="L256" i="16"/>
  <c r="M256" i="16"/>
  <c r="O256" i="16"/>
  <c r="P256" i="16"/>
  <c r="C257" i="16"/>
  <c r="D257" i="16"/>
  <c r="F257" i="16"/>
  <c r="G257" i="16"/>
  <c r="I257" i="16"/>
  <c r="J257" i="16"/>
  <c r="L257" i="16"/>
  <c r="M257" i="16"/>
  <c r="O257" i="16"/>
  <c r="P257" i="16"/>
  <c r="C258" i="16"/>
  <c r="D258" i="16"/>
  <c r="F258" i="16"/>
  <c r="G258" i="16"/>
  <c r="I258" i="16"/>
  <c r="J258" i="16"/>
  <c r="L258" i="16"/>
  <c r="M258" i="16"/>
  <c r="O258" i="16"/>
  <c r="P258" i="16"/>
  <c r="C259" i="16"/>
  <c r="D259" i="16"/>
  <c r="F259" i="16"/>
  <c r="G259" i="16"/>
  <c r="I259" i="16"/>
  <c r="J259" i="16"/>
  <c r="L259" i="16"/>
  <c r="M259" i="16"/>
  <c r="O259" i="16"/>
  <c r="P259" i="16"/>
  <c r="C260" i="16"/>
  <c r="D260" i="16"/>
  <c r="F260" i="16"/>
  <c r="G260" i="16"/>
  <c r="I260" i="16"/>
  <c r="J260" i="16"/>
  <c r="L260" i="16"/>
  <c r="M260" i="16"/>
  <c r="O260" i="16"/>
  <c r="P260" i="16"/>
  <c r="C261" i="16"/>
  <c r="D261" i="16"/>
  <c r="F261" i="16"/>
  <c r="G261" i="16"/>
  <c r="I261" i="16"/>
  <c r="J261" i="16"/>
  <c r="L261" i="16"/>
  <c r="M261" i="16"/>
  <c r="O261" i="16"/>
  <c r="P261" i="16"/>
  <c r="C262" i="16"/>
  <c r="D262" i="16"/>
  <c r="F262" i="16"/>
  <c r="G262" i="16"/>
  <c r="I262" i="16"/>
  <c r="J262" i="16"/>
  <c r="L262" i="16"/>
  <c r="M262" i="16"/>
  <c r="O262" i="16"/>
  <c r="P262" i="16"/>
  <c r="C263" i="16"/>
  <c r="D263" i="16"/>
  <c r="F263" i="16"/>
  <c r="G263" i="16"/>
  <c r="I263" i="16"/>
  <c r="J263" i="16"/>
  <c r="L263" i="16"/>
  <c r="M263" i="16"/>
  <c r="O263" i="16"/>
  <c r="P263" i="16"/>
  <c r="C264" i="16"/>
  <c r="D264" i="16"/>
  <c r="F264" i="16"/>
  <c r="G264" i="16"/>
  <c r="I264" i="16"/>
  <c r="J264" i="16"/>
  <c r="L264" i="16"/>
  <c r="M264" i="16"/>
  <c r="O264" i="16"/>
  <c r="P264" i="16"/>
  <c r="C265" i="16"/>
  <c r="D265" i="16"/>
  <c r="F265" i="16"/>
  <c r="G265" i="16"/>
  <c r="I265" i="16"/>
  <c r="J265" i="16"/>
  <c r="L265" i="16"/>
  <c r="M265" i="16"/>
  <c r="O265" i="16"/>
  <c r="P265" i="16"/>
  <c r="C266" i="16"/>
  <c r="D266" i="16"/>
  <c r="F266" i="16"/>
  <c r="G266" i="16"/>
  <c r="I266" i="16"/>
  <c r="J266" i="16"/>
  <c r="L266" i="16"/>
  <c r="M266" i="16"/>
  <c r="O266" i="16"/>
  <c r="P266" i="16"/>
  <c r="C267" i="16"/>
  <c r="D267" i="16"/>
  <c r="F267" i="16"/>
  <c r="G267" i="16"/>
  <c r="I267" i="16"/>
  <c r="J267" i="16"/>
  <c r="L267" i="16"/>
  <c r="M267" i="16"/>
  <c r="O267" i="16"/>
  <c r="P267" i="16"/>
  <c r="C268" i="16"/>
  <c r="D268" i="16"/>
  <c r="F268" i="16"/>
  <c r="G268" i="16"/>
  <c r="I268" i="16"/>
  <c r="J268" i="16"/>
  <c r="L268" i="16"/>
  <c r="M268" i="16"/>
  <c r="O268" i="16"/>
  <c r="P268" i="16"/>
  <c r="C269" i="16"/>
  <c r="D269" i="16"/>
  <c r="F269" i="16"/>
  <c r="G269" i="16"/>
  <c r="I269" i="16"/>
  <c r="J269" i="16"/>
  <c r="L269" i="16"/>
  <c r="M269" i="16"/>
  <c r="O269" i="16"/>
  <c r="P269" i="16"/>
  <c r="C270" i="16"/>
  <c r="D270" i="16"/>
  <c r="F270" i="16"/>
  <c r="G270" i="16"/>
  <c r="I270" i="16"/>
  <c r="J270" i="16"/>
  <c r="L270" i="16"/>
  <c r="M270" i="16"/>
  <c r="O270" i="16"/>
  <c r="P270" i="16"/>
  <c r="C271" i="16"/>
  <c r="D271" i="16"/>
  <c r="F271" i="16"/>
  <c r="G271" i="16"/>
  <c r="I271" i="16"/>
  <c r="J271" i="16"/>
  <c r="L271" i="16"/>
  <c r="M271" i="16"/>
  <c r="O271" i="16"/>
  <c r="P271" i="16"/>
  <c r="C272" i="16"/>
  <c r="D272" i="16"/>
  <c r="F272" i="16"/>
  <c r="G272" i="16"/>
  <c r="I272" i="16"/>
  <c r="J272" i="16"/>
  <c r="L272" i="16"/>
  <c r="M272" i="16"/>
  <c r="O272" i="16"/>
  <c r="P272" i="16"/>
  <c r="C273" i="16"/>
  <c r="D273" i="16"/>
  <c r="F273" i="16"/>
  <c r="G273" i="16"/>
  <c r="I273" i="16"/>
  <c r="J273" i="16"/>
  <c r="L273" i="16"/>
  <c r="M273" i="16"/>
  <c r="O273" i="16"/>
  <c r="P273" i="16"/>
  <c r="C274" i="16"/>
  <c r="D274" i="16"/>
  <c r="F274" i="16"/>
  <c r="G274" i="16"/>
  <c r="I274" i="16"/>
  <c r="J274" i="16"/>
  <c r="L274" i="16"/>
  <c r="M274" i="16"/>
  <c r="O274" i="16"/>
  <c r="P274" i="16"/>
  <c r="C275" i="16"/>
  <c r="D275" i="16"/>
  <c r="F275" i="16"/>
  <c r="G275" i="16"/>
  <c r="I275" i="16"/>
  <c r="J275" i="16"/>
  <c r="L275" i="16"/>
  <c r="M275" i="16"/>
  <c r="O275" i="16"/>
  <c r="P275" i="16"/>
  <c r="C276" i="16"/>
  <c r="D276" i="16"/>
  <c r="F276" i="16"/>
  <c r="G276" i="16"/>
  <c r="I276" i="16"/>
  <c r="J276" i="16"/>
  <c r="L276" i="16"/>
  <c r="M276" i="16"/>
  <c r="O276" i="16"/>
  <c r="P276" i="16"/>
  <c r="C277" i="16"/>
  <c r="D277" i="16"/>
  <c r="F277" i="16"/>
  <c r="G277" i="16"/>
  <c r="I277" i="16"/>
  <c r="J277" i="16"/>
  <c r="L277" i="16"/>
  <c r="M277" i="16"/>
  <c r="O277" i="16"/>
  <c r="P277" i="16"/>
  <c r="C278" i="16"/>
  <c r="D278" i="16"/>
  <c r="F278" i="16"/>
  <c r="G278" i="16"/>
  <c r="I278" i="16"/>
  <c r="J278" i="16"/>
  <c r="L278" i="16"/>
  <c r="M278" i="16"/>
  <c r="O278" i="16"/>
  <c r="P278" i="16"/>
  <c r="C279" i="16"/>
  <c r="D279" i="16"/>
  <c r="F279" i="16"/>
  <c r="G279" i="16"/>
  <c r="I279" i="16"/>
  <c r="J279" i="16"/>
  <c r="L279" i="16"/>
  <c r="M279" i="16"/>
  <c r="O279" i="16"/>
  <c r="P279" i="16"/>
  <c r="C280" i="16"/>
  <c r="D280" i="16"/>
  <c r="F280" i="16"/>
  <c r="G280" i="16"/>
  <c r="I280" i="16"/>
  <c r="J280" i="16"/>
  <c r="L280" i="16"/>
  <c r="M280" i="16"/>
  <c r="O280" i="16"/>
  <c r="P280" i="16"/>
  <c r="C281" i="16"/>
  <c r="D281" i="16"/>
  <c r="F281" i="16"/>
  <c r="G281" i="16"/>
  <c r="I281" i="16"/>
  <c r="J281" i="16"/>
  <c r="L281" i="16"/>
  <c r="M281" i="16"/>
  <c r="O281" i="16"/>
  <c r="P281" i="16"/>
  <c r="C282" i="16"/>
  <c r="D282" i="16"/>
  <c r="F282" i="16"/>
  <c r="G282" i="16"/>
  <c r="I282" i="16"/>
  <c r="J282" i="16"/>
  <c r="L282" i="16"/>
  <c r="M282" i="16"/>
  <c r="O282" i="16"/>
  <c r="P282" i="16"/>
  <c r="C283" i="16"/>
  <c r="D283" i="16"/>
  <c r="F283" i="16"/>
  <c r="G283" i="16"/>
  <c r="I283" i="16"/>
  <c r="J283" i="16"/>
  <c r="L283" i="16"/>
  <c r="M283" i="16"/>
  <c r="O283" i="16"/>
  <c r="P283" i="16"/>
  <c r="C284" i="16"/>
  <c r="D284" i="16"/>
  <c r="F284" i="16"/>
  <c r="G284" i="16"/>
  <c r="I284" i="16"/>
  <c r="J284" i="16"/>
  <c r="L284" i="16"/>
  <c r="M284" i="16"/>
  <c r="O284" i="16"/>
  <c r="P284" i="16"/>
  <c r="C285" i="16"/>
  <c r="D285" i="16"/>
  <c r="F285" i="16"/>
  <c r="G285" i="16"/>
  <c r="I285" i="16"/>
  <c r="J285" i="16"/>
  <c r="L285" i="16"/>
  <c r="M285" i="16"/>
  <c r="O285" i="16"/>
  <c r="P285" i="16"/>
  <c r="C286" i="16"/>
  <c r="D286" i="16"/>
  <c r="F286" i="16"/>
  <c r="G286" i="16"/>
  <c r="I286" i="16"/>
  <c r="J286" i="16"/>
  <c r="L286" i="16"/>
  <c r="M286" i="16"/>
  <c r="O286" i="16"/>
  <c r="P286" i="16"/>
  <c r="C287" i="16"/>
  <c r="D287" i="16"/>
  <c r="F287" i="16"/>
  <c r="G287" i="16"/>
  <c r="I287" i="16"/>
  <c r="J287" i="16"/>
  <c r="L287" i="16"/>
  <c r="M287" i="16"/>
  <c r="O287" i="16"/>
  <c r="P287" i="16"/>
  <c r="C288" i="16"/>
  <c r="D288" i="16"/>
  <c r="F288" i="16"/>
  <c r="G288" i="16"/>
  <c r="I288" i="16"/>
  <c r="J288" i="16"/>
  <c r="L288" i="16"/>
  <c r="M288" i="16"/>
  <c r="O288" i="16"/>
  <c r="P288" i="16"/>
  <c r="C289" i="16"/>
  <c r="D289" i="16"/>
  <c r="F289" i="16"/>
  <c r="G289" i="16"/>
  <c r="I289" i="16"/>
  <c r="J289" i="16"/>
  <c r="L289" i="16"/>
  <c r="M289" i="16"/>
  <c r="O289" i="16"/>
  <c r="P289" i="16"/>
  <c r="C290" i="16"/>
  <c r="D290" i="16"/>
  <c r="F290" i="16"/>
  <c r="G290" i="16"/>
  <c r="I290" i="16"/>
  <c r="J290" i="16"/>
  <c r="L290" i="16"/>
  <c r="M290" i="16"/>
  <c r="O290" i="16"/>
  <c r="P290" i="16"/>
  <c r="C291" i="16"/>
  <c r="D291" i="16"/>
  <c r="F291" i="16"/>
  <c r="G291" i="16"/>
  <c r="I291" i="16"/>
  <c r="J291" i="16"/>
  <c r="L291" i="16"/>
  <c r="M291" i="16"/>
  <c r="O291" i="16"/>
  <c r="P291" i="16"/>
  <c r="C292" i="16"/>
  <c r="D292" i="16"/>
  <c r="F292" i="16"/>
  <c r="G292" i="16"/>
  <c r="I292" i="16"/>
  <c r="J292" i="16"/>
  <c r="L292" i="16"/>
  <c r="M292" i="16"/>
  <c r="O292" i="16"/>
  <c r="P292" i="16"/>
  <c r="C293" i="16"/>
  <c r="D293" i="16"/>
  <c r="F293" i="16"/>
  <c r="G293" i="16"/>
  <c r="I293" i="16"/>
  <c r="J293" i="16"/>
  <c r="L293" i="16"/>
  <c r="M293" i="16"/>
  <c r="O293" i="16"/>
  <c r="P293" i="16"/>
  <c r="C294" i="16"/>
  <c r="D294" i="16"/>
  <c r="F294" i="16"/>
  <c r="G294" i="16"/>
  <c r="I294" i="16"/>
  <c r="J294" i="16"/>
  <c r="L294" i="16"/>
  <c r="M294" i="16"/>
  <c r="O294" i="16"/>
  <c r="P294" i="16"/>
  <c r="C295" i="16"/>
  <c r="D295" i="16"/>
  <c r="F295" i="16"/>
  <c r="G295" i="16"/>
  <c r="I295" i="16"/>
  <c r="J295" i="16"/>
  <c r="L295" i="16"/>
  <c r="M295" i="16"/>
  <c r="O295" i="16"/>
  <c r="P295" i="16"/>
  <c r="C296" i="16"/>
  <c r="D296" i="16"/>
  <c r="F296" i="16"/>
  <c r="G296" i="16"/>
  <c r="I296" i="16"/>
  <c r="J296" i="16"/>
  <c r="L296" i="16"/>
  <c r="M296" i="16"/>
  <c r="O296" i="16"/>
  <c r="P296" i="16"/>
  <c r="C297" i="16"/>
  <c r="D297" i="16"/>
  <c r="F297" i="16"/>
  <c r="G297" i="16"/>
  <c r="I297" i="16"/>
  <c r="J297" i="16"/>
  <c r="L297" i="16"/>
  <c r="M297" i="16"/>
  <c r="O297" i="16"/>
  <c r="P297" i="16"/>
  <c r="C298" i="16"/>
  <c r="D298" i="16"/>
  <c r="F298" i="16"/>
  <c r="G298" i="16"/>
  <c r="I298" i="16"/>
  <c r="J298" i="16"/>
  <c r="L298" i="16"/>
  <c r="M298" i="16"/>
  <c r="O298" i="16"/>
  <c r="P298" i="16"/>
  <c r="C299" i="16"/>
  <c r="D299" i="16"/>
  <c r="F299" i="16"/>
  <c r="G299" i="16"/>
  <c r="I299" i="16"/>
  <c r="J299" i="16"/>
  <c r="L299" i="16"/>
  <c r="M299" i="16"/>
  <c r="O299" i="16"/>
  <c r="P299" i="16"/>
  <c r="C300" i="16"/>
  <c r="D300" i="16"/>
  <c r="F300" i="16"/>
  <c r="G300" i="16"/>
  <c r="I300" i="16"/>
  <c r="J300" i="16"/>
  <c r="L300" i="16"/>
  <c r="M300" i="16"/>
  <c r="O300" i="16"/>
  <c r="P300" i="16"/>
  <c r="C301" i="16"/>
  <c r="D301" i="16"/>
  <c r="F301" i="16"/>
  <c r="G301" i="16"/>
  <c r="I301" i="16"/>
  <c r="J301" i="16"/>
  <c r="L301" i="16"/>
  <c r="M301" i="16"/>
  <c r="O301" i="16"/>
  <c r="P301" i="16"/>
  <c r="C302" i="16"/>
  <c r="D302" i="16"/>
  <c r="F302" i="16"/>
  <c r="G302" i="16"/>
  <c r="I302" i="16"/>
  <c r="J302" i="16"/>
  <c r="L302" i="16"/>
  <c r="M302" i="16"/>
  <c r="O302" i="16"/>
  <c r="P302" i="16"/>
  <c r="C303" i="16"/>
  <c r="D303" i="16"/>
  <c r="F303" i="16"/>
  <c r="G303" i="16"/>
  <c r="I303" i="16"/>
  <c r="J303" i="16"/>
  <c r="L303" i="16"/>
  <c r="M303" i="16"/>
  <c r="O303" i="16"/>
  <c r="P303" i="16"/>
  <c r="C304" i="16"/>
  <c r="D304" i="16"/>
  <c r="F304" i="16"/>
  <c r="G304" i="16"/>
  <c r="I304" i="16"/>
  <c r="J304" i="16"/>
  <c r="L304" i="16"/>
  <c r="M304" i="16"/>
  <c r="O304" i="16"/>
  <c r="P304" i="16"/>
  <c r="C305" i="16"/>
  <c r="D305" i="16"/>
  <c r="F305" i="16"/>
  <c r="G305" i="16"/>
  <c r="I305" i="16"/>
  <c r="J305" i="16"/>
  <c r="L305" i="16"/>
  <c r="M305" i="16"/>
  <c r="O305" i="16"/>
  <c r="P305" i="16"/>
  <c r="C306" i="16"/>
  <c r="D306" i="16"/>
  <c r="F306" i="16"/>
  <c r="G306" i="16"/>
  <c r="I306" i="16"/>
  <c r="J306" i="16"/>
  <c r="L306" i="16"/>
  <c r="M306" i="16"/>
  <c r="O306" i="16"/>
  <c r="P306" i="16"/>
  <c r="C307" i="16"/>
  <c r="D307" i="16"/>
  <c r="F307" i="16"/>
  <c r="G307" i="16"/>
  <c r="I307" i="16"/>
  <c r="J307" i="16"/>
  <c r="L307" i="16"/>
  <c r="M307" i="16"/>
  <c r="O307" i="16"/>
  <c r="P307" i="16"/>
  <c r="C308" i="16"/>
  <c r="D308" i="16"/>
  <c r="F308" i="16"/>
  <c r="G308" i="16"/>
  <c r="I308" i="16"/>
  <c r="J308" i="16"/>
  <c r="L308" i="16"/>
  <c r="M308" i="16"/>
  <c r="O308" i="16"/>
  <c r="P308" i="16"/>
  <c r="C309" i="16"/>
  <c r="D309" i="16"/>
  <c r="F309" i="16"/>
  <c r="G309" i="16"/>
  <c r="I309" i="16"/>
  <c r="J309" i="16"/>
  <c r="L309" i="16"/>
  <c r="M309" i="16"/>
  <c r="O309" i="16"/>
  <c r="P309" i="16"/>
  <c r="C310" i="16"/>
  <c r="D310" i="16"/>
  <c r="F310" i="16"/>
  <c r="G310" i="16"/>
  <c r="I310" i="16"/>
  <c r="J310" i="16"/>
  <c r="L310" i="16"/>
  <c r="M310" i="16"/>
  <c r="O310" i="16"/>
  <c r="P310" i="16"/>
  <c r="C311" i="16"/>
  <c r="D311" i="16"/>
  <c r="F311" i="16"/>
  <c r="G311" i="16"/>
  <c r="I311" i="16"/>
  <c r="J311" i="16"/>
  <c r="L311" i="16"/>
  <c r="M311" i="16"/>
  <c r="O311" i="16"/>
  <c r="P311" i="16"/>
  <c r="C312" i="16"/>
  <c r="D312" i="16"/>
  <c r="F312" i="16"/>
  <c r="G312" i="16"/>
  <c r="I312" i="16"/>
  <c r="J312" i="16"/>
  <c r="L312" i="16"/>
  <c r="M312" i="16"/>
  <c r="O312" i="16"/>
  <c r="P312" i="16"/>
  <c r="C313" i="16"/>
  <c r="D313" i="16"/>
  <c r="F313" i="16"/>
  <c r="G313" i="16"/>
  <c r="I313" i="16"/>
  <c r="J313" i="16"/>
  <c r="L313" i="16"/>
  <c r="M313" i="16"/>
  <c r="O313" i="16"/>
  <c r="P313" i="16"/>
  <c r="C314" i="16"/>
  <c r="D314" i="16"/>
  <c r="F314" i="16"/>
  <c r="G314" i="16"/>
  <c r="I314" i="16"/>
  <c r="J314" i="16"/>
  <c r="L314" i="16"/>
  <c r="M314" i="16"/>
  <c r="O314" i="16"/>
  <c r="P314" i="16"/>
  <c r="C315" i="16"/>
  <c r="D315" i="16"/>
  <c r="F315" i="16"/>
  <c r="G315" i="16"/>
  <c r="I315" i="16"/>
  <c r="J315" i="16"/>
  <c r="L315" i="16"/>
  <c r="M315" i="16"/>
  <c r="O315" i="16"/>
  <c r="P315" i="16"/>
  <c r="C316" i="16"/>
  <c r="D316" i="16"/>
  <c r="F316" i="16"/>
  <c r="G316" i="16"/>
  <c r="I316" i="16"/>
  <c r="J316" i="16"/>
  <c r="L316" i="16"/>
  <c r="M316" i="16"/>
  <c r="O316" i="16"/>
  <c r="P316" i="16"/>
  <c r="C317" i="16"/>
  <c r="D317" i="16"/>
  <c r="F317" i="16"/>
  <c r="G317" i="16"/>
  <c r="I317" i="16"/>
  <c r="J317" i="16"/>
  <c r="L317" i="16"/>
  <c r="M317" i="16"/>
  <c r="O317" i="16"/>
  <c r="P317" i="16"/>
  <c r="C318" i="16"/>
  <c r="D318" i="16"/>
  <c r="F318" i="16"/>
  <c r="G318" i="16"/>
  <c r="I318" i="16"/>
  <c r="J318" i="16"/>
  <c r="L318" i="16"/>
  <c r="M318" i="16"/>
  <c r="O318" i="16"/>
  <c r="P318" i="16"/>
  <c r="C319" i="16"/>
  <c r="D319" i="16"/>
  <c r="F319" i="16"/>
  <c r="G319" i="16"/>
  <c r="I319" i="16"/>
  <c r="J319" i="16"/>
  <c r="L319" i="16"/>
  <c r="M319" i="16"/>
  <c r="O319" i="16"/>
  <c r="P319" i="16"/>
  <c r="C320" i="16"/>
  <c r="D320" i="16"/>
  <c r="F320" i="16"/>
  <c r="G320" i="16"/>
  <c r="I320" i="16"/>
  <c r="J320" i="16"/>
  <c r="L320" i="16"/>
  <c r="M320" i="16"/>
  <c r="O320" i="16"/>
  <c r="P320" i="16"/>
  <c r="C321" i="16"/>
  <c r="D321" i="16"/>
  <c r="F321" i="16"/>
  <c r="G321" i="16"/>
  <c r="I321" i="16"/>
  <c r="J321" i="16"/>
  <c r="L321" i="16"/>
  <c r="M321" i="16"/>
  <c r="O321" i="16"/>
  <c r="P321" i="16"/>
  <c r="C322" i="16"/>
  <c r="D322" i="16"/>
  <c r="F322" i="16"/>
  <c r="G322" i="16"/>
  <c r="I322" i="16"/>
  <c r="J322" i="16"/>
  <c r="L322" i="16"/>
  <c r="M322" i="16"/>
  <c r="O322" i="16"/>
  <c r="P322" i="16"/>
  <c r="C323" i="16"/>
  <c r="D323" i="16"/>
  <c r="F323" i="16"/>
  <c r="G323" i="16"/>
  <c r="I323" i="16"/>
  <c r="J323" i="16"/>
  <c r="L323" i="16"/>
  <c r="M323" i="16"/>
  <c r="O323" i="16"/>
  <c r="P323" i="16"/>
  <c r="C324" i="16"/>
  <c r="D324" i="16"/>
  <c r="F324" i="16"/>
  <c r="G324" i="16"/>
  <c r="I324" i="16"/>
  <c r="J324" i="16"/>
  <c r="L324" i="16"/>
  <c r="M324" i="16"/>
  <c r="O324" i="16"/>
  <c r="P324" i="16"/>
  <c r="C325" i="16"/>
  <c r="D325" i="16"/>
  <c r="F325" i="16"/>
  <c r="G325" i="16"/>
  <c r="I325" i="16"/>
  <c r="J325" i="16"/>
  <c r="L325" i="16"/>
  <c r="M325" i="16"/>
  <c r="O325" i="16"/>
  <c r="P325" i="16"/>
  <c r="C326" i="16"/>
  <c r="D326" i="16"/>
  <c r="F326" i="16"/>
  <c r="G326" i="16"/>
  <c r="I326" i="16"/>
  <c r="J326" i="16"/>
  <c r="L326" i="16"/>
  <c r="M326" i="16"/>
  <c r="O326" i="16"/>
  <c r="P326" i="16"/>
  <c r="C327" i="16"/>
  <c r="D327" i="16"/>
  <c r="F327" i="16"/>
  <c r="G327" i="16"/>
  <c r="I327" i="16"/>
  <c r="J327" i="16"/>
  <c r="L327" i="16"/>
  <c r="M327" i="16"/>
  <c r="O327" i="16"/>
  <c r="P327" i="16"/>
  <c r="C328" i="16"/>
  <c r="D328" i="16"/>
  <c r="F328" i="16"/>
  <c r="G328" i="16"/>
  <c r="I328" i="16"/>
  <c r="J328" i="16"/>
  <c r="L328" i="16"/>
  <c r="M328" i="16"/>
  <c r="O328" i="16"/>
  <c r="P328" i="16"/>
  <c r="C329" i="16"/>
  <c r="D329" i="16"/>
  <c r="F329" i="16"/>
  <c r="G329" i="16"/>
  <c r="I329" i="16"/>
  <c r="J329" i="16"/>
  <c r="L329" i="16"/>
  <c r="M329" i="16"/>
  <c r="O329" i="16"/>
  <c r="P329" i="16"/>
  <c r="C330" i="16"/>
  <c r="D330" i="16"/>
  <c r="F330" i="16"/>
  <c r="G330" i="16"/>
  <c r="I330" i="16"/>
  <c r="J330" i="16"/>
  <c r="L330" i="16"/>
  <c r="M330" i="16"/>
  <c r="O330" i="16"/>
  <c r="P330" i="16"/>
  <c r="C331" i="16"/>
  <c r="D331" i="16"/>
  <c r="F331" i="16"/>
  <c r="G331" i="16"/>
  <c r="I331" i="16"/>
  <c r="J331" i="16"/>
  <c r="L331" i="16"/>
  <c r="M331" i="16"/>
  <c r="O331" i="16"/>
  <c r="P331" i="16"/>
  <c r="C332" i="16"/>
  <c r="D332" i="16"/>
  <c r="F332" i="16"/>
  <c r="G332" i="16"/>
  <c r="I332" i="16"/>
  <c r="J332" i="16"/>
  <c r="L332" i="16"/>
  <c r="M332" i="16"/>
  <c r="O332" i="16"/>
  <c r="P332" i="16"/>
  <c r="C333" i="16"/>
  <c r="D333" i="16"/>
  <c r="F333" i="16"/>
  <c r="G333" i="16"/>
  <c r="I333" i="16"/>
  <c r="J333" i="16"/>
  <c r="L333" i="16"/>
  <c r="M333" i="16"/>
  <c r="O333" i="16"/>
  <c r="P333" i="16"/>
  <c r="C334" i="16"/>
  <c r="D334" i="16"/>
  <c r="F334" i="16"/>
  <c r="G334" i="16"/>
  <c r="I334" i="16"/>
  <c r="J334" i="16"/>
  <c r="L334" i="16"/>
  <c r="M334" i="16"/>
  <c r="O334" i="16"/>
  <c r="P334" i="16"/>
  <c r="C335" i="16"/>
  <c r="D335" i="16"/>
  <c r="F335" i="16"/>
  <c r="G335" i="16"/>
  <c r="I335" i="16"/>
  <c r="J335" i="16"/>
  <c r="L335" i="16"/>
  <c r="M335" i="16"/>
  <c r="O335" i="16"/>
  <c r="P335" i="16"/>
  <c r="C336" i="16"/>
  <c r="D336" i="16"/>
  <c r="F336" i="16"/>
  <c r="G336" i="16"/>
  <c r="I336" i="16"/>
  <c r="J336" i="16"/>
  <c r="L336" i="16"/>
  <c r="M336" i="16"/>
  <c r="O336" i="16"/>
  <c r="P336" i="16"/>
  <c r="C337" i="16"/>
  <c r="D337" i="16"/>
  <c r="F337" i="16"/>
  <c r="G337" i="16"/>
  <c r="I337" i="16"/>
  <c r="J337" i="16"/>
  <c r="L337" i="16"/>
  <c r="M337" i="16"/>
  <c r="O337" i="16"/>
  <c r="P337" i="16"/>
  <c r="C338" i="16"/>
  <c r="D338" i="16"/>
  <c r="F338" i="16"/>
  <c r="G338" i="16"/>
  <c r="I338" i="16"/>
  <c r="J338" i="16"/>
  <c r="L338" i="16"/>
  <c r="M338" i="16"/>
  <c r="O338" i="16"/>
  <c r="P338" i="16"/>
  <c r="C339" i="16"/>
  <c r="D339" i="16"/>
  <c r="F339" i="16"/>
  <c r="G339" i="16"/>
  <c r="I339" i="16"/>
  <c r="J339" i="16"/>
  <c r="L339" i="16"/>
  <c r="M339" i="16"/>
  <c r="O339" i="16"/>
  <c r="P339" i="16"/>
  <c r="C340" i="16"/>
  <c r="D340" i="16"/>
  <c r="F340" i="16"/>
  <c r="G340" i="16"/>
  <c r="I340" i="16"/>
  <c r="J340" i="16"/>
  <c r="L340" i="16"/>
  <c r="M340" i="16"/>
  <c r="O340" i="16"/>
  <c r="P340" i="16"/>
  <c r="C341" i="16"/>
  <c r="D341" i="16"/>
  <c r="F341" i="16"/>
  <c r="G341" i="16"/>
  <c r="I341" i="16"/>
  <c r="J341" i="16"/>
  <c r="L341" i="16"/>
  <c r="M341" i="16"/>
  <c r="O341" i="16"/>
  <c r="P341" i="16"/>
  <c r="C342" i="16"/>
  <c r="D342" i="16"/>
  <c r="F342" i="16"/>
  <c r="G342" i="16"/>
  <c r="I342" i="16"/>
  <c r="J342" i="16"/>
  <c r="L342" i="16"/>
  <c r="M342" i="16"/>
  <c r="O342" i="16"/>
  <c r="P342" i="16"/>
  <c r="C343" i="16"/>
  <c r="D343" i="16"/>
  <c r="F343" i="16"/>
  <c r="G343" i="16"/>
  <c r="I343" i="16"/>
  <c r="J343" i="16"/>
  <c r="L343" i="16"/>
  <c r="M343" i="16"/>
  <c r="O343" i="16"/>
  <c r="P343" i="16"/>
  <c r="C344" i="16"/>
  <c r="D344" i="16"/>
  <c r="F344" i="16"/>
  <c r="G344" i="16"/>
  <c r="I344" i="16"/>
  <c r="J344" i="16"/>
  <c r="L344" i="16"/>
  <c r="M344" i="16"/>
  <c r="O344" i="16"/>
  <c r="P344" i="16"/>
  <c r="C345" i="16"/>
  <c r="D345" i="16"/>
  <c r="F345" i="16"/>
  <c r="G345" i="16"/>
  <c r="I345" i="16"/>
  <c r="J345" i="16"/>
  <c r="L345" i="16"/>
  <c r="M345" i="16"/>
  <c r="O345" i="16"/>
  <c r="P345" i="16"/>
  <c r="C346" i="16"/>
  <c r="D346" i="16"/>
  <c r="F346" i="16"/>
  <c r="G346" i="16"/>
  <c r="I346" i="16"/>
  <c r="J346" i="16"/>
  <c r="L346" i="16"/>
  <c r="M346" i="16"/>
  <c r="O346" i="16"/>
  <c r="P346" i="16"/>
  <c r="C347" i="16"/>
  <c r="D347" i="16"/>
  <c r="F347" i="16"/>
  <c r="G347" i="16"/>
  <c r="I347" i="16"/>
  <c r="J347" i="16"/>
  <c r="L347" i="16"/>
  <c r="M347" i="16"/>
  <c r="O347" i="16"/>
  <c r="P347" i="16"/>
  <c r="C348" i="16"/>
  <c r="D348" i="16"/>
  <c r="F348" i="16"/>
  <c r="G348" i="16"/>
  <c r="I348" i="16"/>
  <c r="J348" i="16"/>
  <c r="L348" i="16"/>
  <c r="M348" i="16"/>
  <c r="O348" i="16"/>
  <c r="P348" i="16"/>
  <c r="C349" i="16"/>
  <c r="D349" i="16"/>
  <c r="F349" i="16"/>
  <c r="G349" i="16"/>
  <c r="I349" i="16"/>
  <c r="J349" i="16"/>
  <c r="L349" i="16"/>
  <c r="M349" i="16"/>
  <c r="O349" i="16"/>
  <c r="P349" i="16"/>
  <c r="C350" i="16"/>
  <c r="D350" i="16"/>
  <c r="F350" i="16"/>
  <c r="G350" i="16"/>
  <c r="I350" i="16"/>
  <c r="J350" i="16"/>
  <c r="L350" i="16"/>
  <c r="M350" i="16"/>
  <c r="O350" i="16"/>
  <c r="P350" i="16"/>
  <c r="C351" i="16"/>
  <c r="D351" i="16"/>
  <c r="F351" i="16"/>
  <c r="G351" i="16"/>
  <c r="I351" i="16"/>
  <c r="J351" i="16"/>
  <c r="L351" i="16"/>
  <c r="M351" i="16"/>
  <c r="O351" i="16"/>
  <c r="P351" i="16"/>
  <c r="C352" i="16"/>
  <c r="D352" i="16"/>
  <c r="F352" i="16"/>
  <c r="G352" i="16"/>
  <c r="I352" i="16"/>
  <c r="J352" i="16"/>
  <c r="L352" i="16"/>
  <c r="M352" i="16"/>
  <c r="O352" i="16"/>
  <c r="P352" i="16"/>
  <c r="C353" i="16"/>
  <c r="D353" i="16"/>
  <c r="F353" i="16"/>
  <c r="G353" i="16"/>
  <c r="I353" i="16"/>
  <c r="J353" i="16"/>
  <c r="L353" i="16"/>
  <c r="M353" i="16"/>
  <c r="O353" i="16"/>
  <c r="P353" i="16"/>
  <c r="C354" i="16"/>
  <c r="D354" i="16"/>
  <c r="F354" i="16"/>
  <c r="G354" i="16"/>
  <c r="I354" i="16"/>
  <c r="J354" i="16"/>
  <c r="L354" i="16"/>
  <c r="M354" i="16"/>
  <c r="O354" i="16"/>
  <c r="P354" i="16"/>
  <c r="C355" i="16"/>
  <c r="D355" i="16"/>
  <c r="F355" i="16"/>
  <c r="G355" i="16"/>
  <c r="I355" i="16"/>
  <c r="J355" i="16"/>
  <c r="L355" i="16"/>
  <c r="M355" i="16"/>
  <c r="O355" i="16"/>
  <c r="P355" i="16"/>
  <c r="C356" i="16"/>
  <c r="D356" i="16"/>
  <c r="F356" i="16"/>
  <c r="G356" i="16"/>
  <c r="I356" i="16"/>
  <c r="J356" i="16"/>
  <c r="L356" i="16"/>
  <c r="M356" i="16"/>
  <c r="O356" i="16"/>
  <c r="P356" i="16"/>
  <c r="C357" i="16"/>
  <c r="D357" i="16"/>
  <c r="F357" i="16"/>
  <c r="G357" i="16"/>
  <c r="I357" i="16"/>
  <c r="J357" i="16"/>
  <c r="L357" i="16"/>
  <c r="M357" i="16"/>
  <c r="O357" i="16"/>
  <c r="P357" i="16"/>
  <c r="C358" i="16"/>
  <c r="D358" i="16"/>
  <c r="F358" i="16"/>
  <c r="G358" i="16"/>
  <c r="I358" i="16"/>
  <c r="J358" i="16"/>
  <c r="L358" i="16"/>
  <c r="M358" i="16"/>
  <c r="O358" i="16"/>
  <c r="P358" i="16"/>
  <c r="C359" i="16"/>
  <c r="D359" i="16"/>
  <c r="F359" i="16"/>
  <c r="G359" i="16"/>
  <c r="I359" i="16"/>
  <c r="J359" i="16"/>
  <c r="L359" i="16"/>
  <c r="M359" i="16"/>
  <c r="O359" i="16"/>
  <c r="P359" i="16"/>
  <c r="C360" i="16"/>
  <c r="D360" i="16"/>
  <c r="F360" i="16"/>
  <c r="G360" i="16"/>
  <c r="I360" i="16"/>
  <c r="J360" i="16"/>
  <c r="L360" i="16"/>
  <c r="M360" i="16"/>
  <c r="O360" i="16"/>
  <c r="P360" i="16"/>
  <c r="C361" i="16"/>
  <c r="D361" i="16"/>
  <c r="F361" i="16"/>
  <c r="G361" i="16"/>
  <c r="I361" i="16"/>
  <c r="J361" i="16"/>
  <c r="L361" i="16"/>
  <c r="M361" i="16"/>
  <c r="O361" i="16"/>
  <c r="P361" i="16"/>
  <c r="C362" i="16"/>
  <c r="D362" i="16"/>
  <c r="F362" i="16"/>
  <c r="G362" i="16"/>
  <c r="I362" i="16"/>
  <c r="J362" i="16"/>
  <c r="L362" i="16"/>
  <c r="M362" i="16"/>
  <c r="O362" i="16"/>
  <c r="P362" i="16"/>
  <c r="C363" i="16"/>
  <c r="D363" i="16"/>
  <c r="F363" i="16"/>
  <c r="G363" i="16"/>
  <c r="I363" i="16"/>
  <c r="J363" i="16"/>
  <c r="L363" i="16"/>
  <c r="M363" i="16"/>
  <c r="O363" i="16"/>
  <c r="P363" i="16"/>
  <c r="C364" i="16"/>
  <c r="D364" i="16"/>
  <c r="F364" i="16"/>
  <c r="G364" i="16"/>
  <c r="I364" i="16"/>
  <c r="J364" i="16"/>
  <c r="L364" i="16"/>
  <c r="M364" i="16"/>
  <c r="O364" i="16"/>
  <c r="P364" i="16"/>
  <c r="C365" i="16"/>
  <c r="D365" i="16"/>
  <c r="F365" i="16"/>
  <c r="G365" i="16"/>
  <c r="I365" i="16"/>
  <c r="J365" i="16"/>
  <c r="L365" i="16"/>
  <c r="M365" i="16"/>
  <c r="O365" i="16"/>
  <c r="P365" i="16"/>
  <c r="C366" i="16"/>
  <c r="D366" i="16"/>
  <c r="F366" i="16"/>
  <c r="G366" i="16"/>
  <c r="I366" i="16"/>
  <c r="J366" i="16"/>
  <c r="L366" i="16"/>
  <c r="M366" i="16"/>
  <c r="O366" i="16"/>
  <c r="P366" i="16"/>
  <c r="C367" i="16"/>
  <c r="D367" i="16"/>
  <c r="F367" i="16"/>
  <c r="G367" i="16"/>
  <c r="I367" i="16"/>
  <c r="J367" i="16"/>
  <c r="L367" i="16"/>
  <c r="M367" i="16"/>
  <c r="O367" i="16"/>
  <c r="P367" i="16"/>
  <c r="C368" i="16"/>
  <c r="D368" i="16"/>
  <c r="F368" i="16"/>
  <c r="G368" i="16"/>
  <c r="I368" i="16"/>
  <c r="J368" i="16"/>
  <c r="L368" i="16"/>
  <c r="M368" i="16"/>
  <c r="O368" i="16"/>
  <c r="P368" i="16"/>
  <c r="C369" i="16"/>
  <c r="D369" i="16"/>
  <c r="F369" i="16"/>
  <c r="G369" i="16"/>
  <c r="I369" i="16"/>
  <c r="J369" i="16"/>
  <c r="L369" i="16"/>
  <c r="M369" i="16"/>
  <c r="O369" i="16"/>
  <c r="P369" i="16"/>
  <c r="C370" i="16"/>
  <c r="D370" i="16"/>
  <c r="F370" i="16"/>
  <c r="G370" i="16"/>
  <c r="I370" i="16"/>
  <c r="J370" i="16"/>
  <c r="L370" i="16"/>
  <c r="M370" i="16"/>
  <c r="O370" i="16"/>
  <c r="P370" i="16"/>
  <c r="C371" i="16"/>
  <c r="D371" i="16"/>
  <c r="F371" i="16"/>
  <c r="G371" i="16"/>
  <c r="I371" i="16"/>
  <c r="J371" i="16"/>
  <c r="L371" i="16"/>
  <c r="M371" i="16"/>
  <c r="O371" i="16"/>
  <c r="P371" i="16"/>
  <c r="C372" i="16"/>
  <c r="D372" i="16"/>
  <c r="F372" i="16"/>
  <c r="G372" i="16"/>
  <c r="I372" i="16"/>
  <c r="J372" i="16"/>
  <c r="L372" i="16"/>
  <c r="M372" i="16"/>
  <c r="O372" i="16"/>
  <c r="P372" i="16"/>
  <c r="C373" i="16"/>
  <c r="D373" i="16"/>
  <c r="F373" i="16"/>
  <c r="G373" i="16"/>
  <c r="I373" i="16"/>
  <c r="J373" i="16"/>
  <c r="L373" i="16"/>
  <c r="M373" i="16"/>
  <c r="O373" i="16"/>
  <c r="P373" i="16"/>
  <c r="C374" i="16"/>
  <c r="D374" i="16"/>
  <c r="F374" i="16"/>
  <c r="G374" i="16"/>
  <c r="I374" i="16"/>
  <c r="J374" i="16"/>
  <c r="L374" i="16"/>
  <c r="M374" i="16"/>
  <c r="O374" i="16"/>
  <c r="P374" i="16"/>
  <c r="C375" i="16"/>
  <c r="D375" i="16"/>
  <c r="F375" i="16"/>
  <c r="G375" i="16"/>
  <c r="I375" i="16"/>
  <c r="J375" i="16"/>
  <c r="L375" i="16"/>
  <c r="M375" i="16"/>
  <c r="O375" i="16"/>
  <c r="P375" i="16"/>
  <c r="C376" i="16"/>
  <c r="D376" i="16"/>
  <c r="F376" i="16"/>
  <c r="G376" i="16"/>
  <c r="I376" i="16"/>
  <c r="J376" i="16"/>
  <c r="L376" i="16"/>
  <c r="M376" i="16"/>
  <c r="O376" i="16"/>
  <c r="P376" i="16"/>
  <c r="C377" i="16"/>
  <c r="D377" i="16"/>
  <c r="F377" i="16"/>
  <c r="G377" i="16"/>
  <c r="I377" i="16"/>
  <c r="J377" i="16"/>
  <c r="L377" i="16"/>
  <c r="M377" i="16"/>
  <c r="O377" i="16"/>
  <c r="P377" i="16"/>
  <c r="C378" i="16"/>
  <c r="D378" i="16"/>
  <c r="F378" i="16"/>
  <c r="G378" i="16"/>
  <c r="I378" i="16"/>
  <c r="J378" i="16"/>
  <c r="L378" i="16"/>
  <c r="M378" i="16"/>
  <c r="O378" i="16"/>
  <c r="P378" i="16"/>
  <c r="C379" i="16"/>
  <c r="D379" i="16"/>
  <c r="F379" i="16"/>
  <c r="G379" i="16"/>
  <c r="I379" i="16"/>
  <c r="J379" i="16"/>
  <c r="L379" i="16"/>
  <c r="M379" i="16"/>
  <c r="O379" i="16"/>
  <c r="P379" i="16"/>
  <c r="C380" i="16"/>
  <c r="D380" i="16"/>
  <c r="F380" i="16"/>
  <c r="G380" i="16"/>
  <c r="I380" i="16"/>
  <c r="J380" i="16"/>
  <c r="L380" i="16"/>
  <c r="M380" i="16"/>
  <c r="O380" i="16"/>
  <c r="P380" i="16"/>
  <c r="C381" i="16"/>
  <c r="D381" i="16"/>
  <c r="F381" i="16"/>
  <c r="G381" i="16"/>
  <c r="I381" i="16"/>
  <c r="J381" i="16"/>
  <c r="L381" i="16"/>
  <c r="M381" i="16"/>
  <c r="O381" i="16"/>
  <c r="P381" i="16"/>
  <c r="C382" i="16"/>
  <c r="D382" i="16"/>
  <c r="F382" i="16"/>
  <c r="G382" i="16"/>
  <c r="I382" i="16"/>
  <c r="J382" i="16"/>
  <c r="L382" i="16"/>
  <c r="M382" i="16"/>
  <c r="O382" i="16"/>
  <c r="P382" i="16"/>
  <c r="C383" i="16"/>
  <c r="D383" i="16"/>
  <c r="F383" i="16"/>
  <c r="G383" i="16"/>
  <c r="I383" i="16"/>
  <c r="J383" i="16"/>
  <c r="L383" i="16"/>
  <c r="M383" i="16"/>
  <c r="O383" i="16"/>
  <c r="P383" i="16"/>
  <c r="C384" i="16"/>
  <c r="D384" i="16"/>
  <c r="F384" i="16"/>
  <c r="G384" i="16"/>
  <c r="I384" i="16"/>
  <c r="J384" i="16"/>
  <c r="L384" i="16"/>
  <c r="M384" i="16"/>
  <c r="O384" i="16"/>
  <c r="P384" i="16"/>
  <c r="C385" i="16"/>
  <c r="D385" i="16"/>
  <c r="F385" i="16"/>
  <c r="G385" i="16"/>
  <c r="I385" i="16"/>
  <c r="J385" i="16"/>
  <c r="L385" i="16"/>
  <c r="M385" i="16"/>
  <c r="O385" i="16"/>
  <c r="P385" i="16"/>
  <c r="C386" i="16"/>
  <c r="D386" i="16"/>
  <c r="F386" i="16"/>
  <c r="G386" i="16"/>
  <c r="I386" i="16"/>
  <c r="J386" i="16"/>
  <c r="L386" i="16"/>
  <c r="M386" i="16"/>
  <c r="O386" i="16"/>
  <c r="P386" i="16"/>
  <c r="C387" i="16"/>
  <c r="D387" i="16"/>
  <c r="F387" i="16"/>
  <c r="G387" i="16"/>
  <c r="I387" i="16"/>
  <c r="J387" i="16"/>
  <c r="L387" i="16"/>
  <c r="M387" i="16"/>
  <c r="O387" i="16"/>
  <c r="P387" i="16"/>
  <c r="C388" i="16"/>
  <c r="D388" i="16"/>
  <c r="F388" i="16"/>
  <c r="G388" i="16"/>
  <c r="I388" i="16"/>
  <c r="J388" i="16"/>
  <c r="L388" i="16"/>
  <c r="M388" i="16"/>
  <c r="O388" i="16"/>
  <c r="P388" i="16"/>
  <c r="C389" i="16"/>
  <c r="D389" i="16"/>
  <c r="F389" i="16"/>
  <c r="G389" i="16"/>
  <c r="I389" i="16"/>
  <c r="J389" i="16"/>
  <c r="L389" i="16"/>
  <c r="M389" i="16"/>
  <c r="O389" i="16"/>
  <c r="P389" i="16"/>
  <c r="C390" i="16"/>
  <c r="D390" i="16"/>
  <c r="F390" i="16"/>
  <c r="G390" i="16"/>
  <c r="I390" i="16"/>
  <c r="J390" i="16"/>
  <c r="L390" i="16"/>
  <c r="M390" i="16"/>
  <c r="O390" i="16"/>
  <c r="P390" i="16"/>
  <c r="C391" i="16"/>
  <c r="D391" i="16"/>
  <c r="F391" i="16"/>
  <c r="G391" i="16"/>
  <c r="I391" i="16"/>
  <c r="J391" i="16"/>
  <c r="L391" i="16"/>
  <c r="M391" i="16"/>
  <c r="O391" i="16"/>
  <c r="P391" i="16"/>
  <c r="C392" i="16"/>
  <c r="D392" i="16"/>
  <c r="F392" i="16"/>
  <c r="G392" i="16"/>
  <c r="I392" i="16"/>
  <c r="J392" i="16"/>
  <c r="L392" i="16"/>
  <c r="M392" i="16"/>
  <c r="O392" i="16"/>
  <c r="P392" i="16"/>
  <c r="C393" i="16"/>
  <c r="D393" i="16"/>
  <c r="F393" i="16"/>
  <c r="G393" i="16"/>
  <c r="I393" i="16"/>
  <c r="J393" i="16"/>
  <c r="L393" i="16"/>
  <c r="M393" i="16"/>
  <c r="O393" i="16"/>
  <c r="P393" i="16"/>
  <c r="C394" i="16"/>
  <c r="D394" i="16"/>
  <c r="F394" i="16"/>
  <c r="G394" i="16"/>
  <c r="I394" i="16"/>
  <c r="J394" i="16"/>
  <c r="L394" i="16"/>
  <c r="M394" i="16"/>
  <c r="O394" i="16"/>
  <c r="P394" i="16"/>
  <c r="C395" i="16"/>
  <c r="D395" i="16"/>
  <c r="F395" i="16"/>
  <c r="G395" i="16"/>
  <c r="I395" i="16"/>
  <c r="J395" i="16"/>
  <c r="L395" i="16"/>
  <c r="M395" i="16"/>
  <c r="O395" i="16"/>
  <c r="P395" i="16"/>
  <c r="C396" i="16"/>
  <c r="D396" i="16"/>
  <c r="F396" i="16"/>
  <c r="G396" i="16"/>
  <c r="I396" i="16"/>
  <c r="J396" i="16"/>
  <c r="L396" i="16"/>
  <c r="M396" i="16"/>
  <c r="O396" i="16"/>
  <c r="P396" i="16"/>
  <c r="C397" i="16"/>
  <c r="D397" i="16"/>
  <c r="F397" i="16"/>
  <c r="G397" i="16"/>
  <c r="I397" i="16"/>
  <c r="J397" i="16"/>
  <c r="L397" i="16"/>
  <c r="M397" i="16"/>
  <c r="O397" i="16"/>
  <c r="P397" i="16"/>
  <c r="C398" i="16"/>
  <c r="D398" i="16"/>
  <c r="F398" i="16"/>
  <c r="G398" i="16"/>
  <c r="I398" i="16"/>
  <c r="J398" i="16"/>
  <c r="L398" i="16"/>
  <c r="M398" i="16"/>
  <c r="O398" i="16"/>
  <c r="P398" i="16"/>
  <c r="C399" i="16"/>
  <c r="D399" i="16"/>
  <c r="F399" i="16"/>
  <c r="G399" i="16"/>
  <c r="I399" i="16"/>
  <c r="J399" i="16"/>
  <c r="L399" i="16"/>
  <c r="M399" i="16"/>
  <c r="O399" i="16"/>
  <c r="P399" i="16"/>
  <c r="C400" i="16"/>
  <c r="D400" i="16"/>
  <c r="F400" i="16"/>
  <c r="G400" i="16"/>
  <c r="I400" i="16"/>
  <c r="J400" i="16"/>
  <c r="L400" i="16"/>
  <c r="M400" i="16"/>
  <c r="O400" i="16"/>
  <c r="P400" i="16"/>
  <c r="C401" i="16"/>
  <c r="D401" i="16"/>
  <c r="F401" i="16"/>
  <c r="G401" i="16"/>
  <c r="I401" i="16"/>
  <c r="J401" i="16"/>
  <c r="L401" i="16"/>
  <c r="M401" i="16"/>
  <c r="O401" i="16"/>
  <c r="P401" i="16"/>
  <c r="C402" i="16"/>
  <c r="D402" i="16"/>
  <c r="F402" i="16"/>
  <c r="G402" i="16"/>
  <c r="I402" i="16"/>
  <c r="J402" i="16"/>
  <c r="L402" i="16"/>
  <c r="M402" i="16"/>
  <c r="O402" i="16"/>
  <c r="P402" i="16"/>
  <c r="C403" i="16"/>
  <c r="D403" i="16"/>
  <c r="F403" i="16"/>
  <c r="G403" i="16"/>
  <c r="I403" i="16"/>
  <c r="J403" i="16"/>
  <c r="L403" i="16"/>
  <c r="M403" i="16"/>
  <c r="O403" i="16"/>
  <c r="P403" i="16"/>
  <c r="C9" i="16"/>
  <c r="D9" i="16"/>
  <c r="F9" i="16"/>
  <c r="G9" i="16"/>
  <c r="I9" i="16"/>
  <c r="J9" i="16"/>
  <c r="L9" i="16"/>
  <c r="M9" i="16"/>
  <c r="O9" i="16"/>
  <c r="P9" i="16"/>
  <c r="C10" i="16"/>
  <c r="D10" i="16"/>
  <c r="F10" i="16"/>
  <c r="G10" i="16"/>
  <c r="I10" i="16"/>
  <c r="J10" i="16"/>
  <c r="L10" i="16"/>
  <c r="M10" i="16"/>
  <c r="O10" i="16"/>
  <c r="P10" i="16"/>
  <c r="C11" i="16"/>
  <c r="D11" i="16"/>
  <c r="F11" i="16"/>
  <c r="G11" i="16"/>
  <c r="I11" i="16"/>
  <c r="J11" i="16"/>
  <c r="L11" i="16"/>
  <c r="M11" i="16"/>
  <c r="O11" i="16"/>
  <c r="P11" i="16"/>
  <c r="C12" i="16"/>
  <c r="D12" i="16"/>
  <c r="F12" i="16"/>
  <c r="G12" i="16"/>
  <c r="I12" i="16"/>
  <c r="J12" i="16"/>
  <c r="L12" i="16"/>
  <c r="M12" i="16"/>
  <c r="O12" i="16"/>
  <c r="P12" i="16"/>
  <c r="C13" i="16"/>
  <c r="D13" i="16"/>
  <c r="F13" i="16"/>
  <c r="G13" i="16"/>
  <c r="I13" i="16"/>
  <c r="J13" i="16"/>
  <c r="L13" i="16"/>
  <c r="M13" i="16"/>
  <c r="O13" i="16"/>
  <c r="P13" i="16"/>
  <c r="C14" i="16"/>
  <c r="D14" i="16"/>
  <c r="F14" i="16"/>
  <c r="G14" i="16"/>
  <c r="I14" i="16"/>
  <c r="J14" i="16"/>
  <c r="L14" i="16"/>
  <c r="M14" i="16"/>
  <c r="O14" i="16"/>
  <c r="P14" i="16"/>
  <c r="C15" i="16"/>
  <c r="D15" i="16"/>
  <c r="F15" i="16"/>
  <c r="G15" i="16"/>
  <c r="I15" i="16"/>
  <c r="J15" i="16"/>
  <c r="L15" i="16"/>
  <c r="M15" i="16"/>
  <c r="O15" i="16"/>
  <c r="P15" i="16"/>
  <c r="C16" i="16"/>
  <c r="D16" i="16"/>
  <c r="F16" i="16"/>
  <c r="G16" i="16"/>
  <c r="I16" i="16"/>
  <c r="J16" i="16"/>
  <c r="L16" i="16"/>
  <c r="M16" i="16"/>
  <c r="O16" i="16"/>
  <c r="P16" i="16"/>
  <c r="C17" i="16"/>
  <c r="D17" i="16"/>
  <c r="F17" i="16"/>
  <c r="G17" i="16"/>
  <c r="I17" i="16"/>
  <c r="J17" i="16"/>
  <c r="L17" i="16"/>
  <c r="M17" i="16"/>
  <c r="O17" i="16"/>
  <c r="P17" i="16"/>
  <c r="C18" i="16"/>
  <c r="D18" i="16"/>
  <c r="F18" i="16"/>
  <c r="G18" i="16"/>
  <c r="I18" i="16"/>
  <c r="J18" i="16"/>
  <c r="L18" i="16"/>
  <c r="M18" i="16"/>
  <c r="O18" i="16"/>
  <c r="P18" i="16"/>
  <c r="C19" i="16"/>
  <c r="D19" i="16"/>
  <c r="F19" i="16"/>
  <c r="G19" i="16"/>
  <c r="I19" i="16"/>
  <c r="J19" i="16"/>
  <c r="L19" i="16"/>
  <c r="M19" i="16"/>
  <c r="O19" i="16"/>
  <c r="P19" i="16"/>
  <c r="C20" i="16"/>
  <c r="D20" i="16"/>
  <c r="F20" i="16"/>
  <c r="G20" i="16"/>
  <c r="I20" i="16"/>
  <c r="J20" i="16"/>
  <c r="L20" i="16"/>
  <c r="M20" i="16"/>
  <c r="O20" i="16"/>
  <c r="P20" i="16"/>
  <c r="C21" i="16"/>
  <c r="D21" i="16"/>
  <c r="F21" i="16"/>
  <c r="G21" i="16"/>
  <c r="I21" i="16"/>
  <c r="J21" i="16"/>
  <c r="L21" i="16"/>
  <c r="M21" i="16"/>
  <c r="O21" i="16"/>
  <c r="P21" i="16"/>
  <c r="C22" i="16"/>
  <c r="D22" i="16"/>
  <c r="F22" i="16"/>
  <c r="G22" i="16"/>
  <c r="I22" i="16"/>
  <c r="J22" i="16"/>
  <c r="L22" i="16"/>
  <c r="M22" i="16"/>
  <c r="O22" i="16"/>
  <c r="P22" i="16"/>
  <c r="C23" i="16"/>
  <c r="D23" i="16"/>
  <c r="F23" i="16"/>
  <c r="G23" i="16"/>
  <c r="I23" i="16"/>
  <c r="J23" i="16"/>
  <c r="L23" i="16"/>
  <c r="M23" i="16"/>
  <c r="O23" i="16"/>
  <c r="P23" i="16"/>
  <c r="C24" i="16"/>
  <c r="D24" i="16"/>
  <c r="F24" i="16"/>
  <c r="G24" i="16"/>
  <c r="I24" i="16"/>
  <c r="J24" i="16"/>
  <c r="L24" i="16"/>
  <c r="M24" i="16"/>
  <c r="O24" i="16"/>
  <c r="P24" i="16"/>
  <c r="C25" i="16"/>
  <c r="D25" i="16"/>
  <c r="F25" i="16"/>
  <c r="G25" i="16"/>
  <c r="I25" i="16"/>
  <c r="J25" i="16"/>
  <c r="L25" i="16"/>
  <c r="M25" i="16"/>
  <c r="O25" i="16"/>
  <c r="P25" i="16"/>
  <c r="C26" i="16"/>
  <c r="D26" i="16"/>
  <c r="F26" i="16"/>
  <c r="G26" i="16"/>
  <c r="I26" i="16"/>
  <c r="J26" i="16"/>
  <c r="L26" i="16"/>
  <c r="M26" i="16"/>
  <c r="O26" i="16"/>
  <c r="P26" i="16"/>
  <c r="C27" i="16"/>
  <c r="D27" i="16"/>
  <c r="F27" i="16"/>
  <c r="G27" i="16"/>
  <c r="I27" i="16"/>
  <c r="J27" i="16"/>
  <c r="L27" i="16"/>
  <c r="M27" i="16"/>
  <c r="O27" i="16"/>
  <c r="P27" i="16"/>
  <c r="C28" i="16"/>
  <c r="D28" i="16"/>
  <c r="F28" i="16"/>
  <c r="G28" i="16"/>
  <c r="I28" i="16"/>
  <c r="J28" i="16"/>
  <c r="L28" i="16"/>
  <c r="M28" i="16"/>
  <c r="O28" i="16"/>
  <c r="P28" i="16"/>
  <c r="C29" i="16"/>
  <c r="D29" i="16"/>
  <c r="F29" i="16"/>
  <c r="G29" i="16"/>
  <c r="I29" i="16"/>
  <c r="J29" i="16"/>
  <c r="L29" i="16"/>
  <c r="M29" i="16"/>
  <c r="O29" i="16"/>
  <c r="P29" i="16"/>
  <c r="C30" i="16"/>
  <c r="D30" i="16"/>
  <c r="F30" i="16"/>
  <c r="G30" i="16"/>
  <c r="I30" i="16"/>
  <c r="J30" i="16"/>
  <c r="L30" i="16"/>
  <c r="M30" i="16"/>
  <c r="O30" i="16"/>
  <c r="P30" i="16"/>
  <c r="C31" i="16"/>
  <c r="D31" i="16"/>
  <c r="F31" i="16"/>
  <c r="G31" i="16"/>
  <c r="I31" i="16"/>
  <c r="J31" i="16"/>
  <c r="L31" i="16"/>
  <c r="M31" i="16"/>
  <c r="O31" i="16"/>
  <c r="P31" i="16"/>
  <c r="C32" i="16"/>
  <c r="D32" i="16"/>
  <c r="F32" i="16"/>
  <c r="G32" i="16"/>
  <c r="I32" i="16"/>
  <c r="J32" i="16"/>
  <c r="L32" i="16"/>
  <c r="M32" i="16"/>
  <c r="O32" i="16"/>
  <c r="P32" i="16"/>
  <c r="C33" i="16"/>
  <c r="D33" i="16"/>
  <c r="F33" i="16"/>
  <c r="G33" i="16"/>
  <c r="I33" i="16"/>
  <c r="J33" i="16"/>
  <c r="L33" i="16"/>
  <c r="M33" i="16"/>
  <c r="O33" i="16"/>
  <c r="P33" i="16"/>
  <c r="C34" i="16"/>
  <c r="D34" i="16"/>
  <c r="F34" i="16"/>
  <c r="G34" i="16"/>
  <c r="I34" i="16"/>
  <c r="J34" i="16"/>
  <c r="L34" i="16"/>
  <c r="M34" i="16"/>
  <c r="O34" i="16"/>
  <c r="P34" i="16"/>
  <c r="C35" i="16"/>
  <c r="D35" i="16"/>
  <c r="F35" i="16"/>
  <c r="G35" i="16"/>
  <c r="I35" i="16"/>
  <c r="J35" i="16"/>
  <c r="L35" i="16"/>
  <c r="M35" i="16"/>
  <c r="O35" i="16"/>
  <c r="P35" i="16"/>
  <c r="C36" i="16"/>
  <c r="D36" i="16"/>
  <c r="F36" i="16"/>
  <c r="G36" i="16"/>
  <c r="I36" i="16"/>
  <c r="J36" i="16"/>
  <c r="L36" i="16"/>
  <c r="M36" i="16"/>
  <c r="O36" i="16"/>
  <c r="P36" i="16"/>
  <c r="C37" i="16"/>
  <c r="D37" i="16"/>
  <c r="F37" i="16"/>
  <c r="G37" i="16"/>
  <c r="I37" i="16"/>
  <c r="J37" i="16"/>
  <c r="L37" i="16"/>
  <c r="M37" i="16"/>
  <c r="O37" i="16"/>
  <c r="P37" i="16"/>
  <c r="C38" i="16"/>
  <c r="D38" i="16"/>
  <c r="F38" i="16"/>
  <c r="G38" i="16"/>
  <c r="I38" i="16"/>
  <c r="J38" i="16"/>
  <c r="L38" i="16"/>
  <c r="M38" i="16"/>
  <c r="O38" i="16"/>
  <c r="P38" i="16"/>
  <c r="C39" i="16"/>
  <c r="D39" i="16"/>
  <c r="F39" i="16"/>
  <c r="G39" i="16"/>
  <c r="I39" i="16"/>
  <c r="J39" i="16"/>
  <c r="L39" i="16"/>
  <c r="M39" i="16"/>
  <c r="O39" i="16"/>
  <c r="P39" i="16"/>
  <c r="C40" i="16"/>
  <c r="D40" i="16"/>
  <c r="F40" i="16"/>
  <c r="G40" i="16"/>
  <c r="I40" i="16"/>
  <c r="J40" i="16"/>
  <c r="L40" i="16"/>
  <c r="M40" i="16"/>
  <c r="O40" i="16"/>
  <c r="P40" i="16"/>
  <c r="C41" i="16"/>
  <c r="D41" i="16"/>
  <c r="F41" i="16"/>
  <c r="G41" i="16"/>
  <c r="I41" i="16"/>
  <c r="J41" i="16"/>
  <c r="L41" i="16"/>
  <c r="M41" i="16"/>
  <c r="O41" i="16"/>
  <c r="P41" i="16"/>
  <c r="C42" i="16"/>
  <c r="D42" i="16"/>
  <c r="F42" i="16"/>
  <c r="G42" i="16"/>
  <c r="I42" i="16"/>
  <c r="J42" i="16"/>
  <c r="L42" i="16"/>
  <c r="M42" i="16"/>
  <c r="O42" i="16"/>
  <c r="P42" i="16"/>
  <c r="C43" i="16"/>
  <c r="D43" i="16"/>
  <c r="F43" i="16"/>
  <c r="G43" i="16"/>
  <c r="I43" i="16"/>
  <c r="J43" i="16"/>
  <c r="L43" i="16"/>
  <c r="M43" i="16"/>
  <c r="O43" i="16"/>
  <c r="P43" i="16"/>
  <c r="C44" i="16"/>
  <c r="D44" i="16"/>
  <c r="F44" i="16"/>
  <c r="G44" i="16"/>
  <c r="I44" i="16"/>
  <c r="J44" i="16"/>
  <c r="L44" i="16"/>
  <c r="M44" i="16"/>
  <c r="O44" i="16"/>
  <c r="P44" i="16"/>
  <c r="C45" i="16"/>
  <c r="D45" i="16"/>
  <c r="F45" i="16"/>
  <c r="G45" i="16"/>
  <c r="I45" i="16"/>
  <c r="J45" i="16"/>
  <c r="L45" i="16"/>
  <c r="M45" i="16"/>
  <c r="O45" i="16"/>
  <c r="P45" i="16"/>
  <c r="C46" i="16"/>
  <c r="D46" i="16"/>
  <c r="F46" i="16"/>
  <c r="G46" i="16"/>
  <c r="I46" i="16"/>
  <c r="J46" i="16"/>
  <c r="L46" i="16"/>
  <c r="M46" i="16"/>
  <c r="O46" i="16"/>
  <c r="P46" i="16"/>
  <c r="C47" i="16"/>
  <c r="D47" i="16"/>
  <c r="F47" i="16"/>
  <c r="G47" i="16"/>
  <c r="I47" i="16"/>
  <c r="J47" i="16"/>
  <c r="L47" i="16"/>
  <c r="M47" i="16"/>
  <c r="O47" i="16"/>
  <c r="P47" i="16"/>
  <c r="C48" i="16"/>
  <c r="D48" i="16"/>
  <c r="F48" i="16"/>
  <c r="G48" i="16"/>
  <c r="I48" i="16"/>
  <c r="J48" i="16"/>
  <c r="L48" i="16"/>
  <c r="M48" i="16"/>
  <c r="O48" i="16"/>
  <c r="P48" i="16"/>
  <c r="C49" i="16"/>
  <c r="D49" i="16"/>
  <c r="F49" i="16"/>
  <c r="G49" i="16"/>
  <c r="I49" i="16"/>
  <c r="J49" i="16"/>
  <c r="L49" i="16"/>
  <c r="M49" i="16"/>
  <c r="O49" i="16"/>
  <c r="P49" i="16"/>
  <c r="C50" i="16"/>
  <c r="D50" i="16"/>
  <c r="F50" i="16"/>
  <c r="G50" i="16"/>
  <c r="I50" i="16"/>
  <c r="J50" i="16"/>
  <c r="L50" i="16"/>
  <c r="M50" i="16"/>
  <c r="O50" i="16"/>
  <c r="P50" i="16"/>
  <c r="C51" i="16"/>
  <c r="D51" i="16"/>
  <c r="F51" i="16"/>
  <c r="G51" i="16"/>
  <c r="I51" i="16"/>
  <c r="J51" i="16"/>
  <c r="L51" i="16"/>
  <c r="M51" i="16"/>
  <c r="O51" i="16"/>
  <c r="P51" i="16"/>
  <c r="C52" i="16"/>
  <c r="D52" i="16"/>
  <c r="F52" i="16"/>
  <c r="G52" i="16"/>
  <c r="I52" i="16"/>
  <c r="J52" i="16"/>
  <c r="L52" i="16"/>
  <c r="M52" i="16"/>
  <c r="O52" i="16"/>
  <c r="P52" i="16"/>
  <c r="C53" i="16"/>
  <c r="D53" i="16"/>
  <c r="F53" i="16"/>
  <c r="G53" i="16"/>
  <c r="I53" i="16"/>
  <c r="J53" i="16"/>
  <c r="L53" i="16"/>
  <c r="M53" i="16"/>
  <c r="O53" i="16"/>
  <c r="P53" i="16"/>
  <c r="C54" i="16"/>
  <c r="D54" i="16"/>
  <c r="F54" i="16"/>
  <c r="G54" i="16"/>
  <c r="I54" i="16"/>
  <c r="J54" i="16"/>
  <c r="L54" i="16"/>
  <c r="M54" i="16"/>
  <c r="O54" i="16"/>
  <c r="P54" i="16"/>
  <c r="C55" i="16"/>
  <c r="D55" i="16"/>
  <c r="F55" i="16"/>
  <c r="G55" i="16"/>
  <c r="I55" i="16"/>
  <c r="J55" i="16"/>
  <c r="L55" i="16"/>
  <c r="M55" i="16"/>
  <c r="O55" i="16"/>
  <c r="P55" i="16"/>
  <c r="C56" i="16"/>
  <c r="D56" i="16"/>
  <c r="F56" i="16"/>
  <c r="G56" i="16"/>
  <c r="I56" i="16"/>
  <c r="J56" i="16"/>
  <c r="L56" i="16"/>
  <c r="M56" i="16"/>
  <c r="O56" i="16"/>
  <c r="P56" i="16"/>
  <c r="C57" i="16"/>
  <c r="D57" i="16"/>
  <c r="F57" i="16"/>
  <c r="G57" i="16"/>
  <c r="I57" i="16"/>
  <c r="J57" i="16"/>
  <c r="L57" i="16"/>
  <c r="M57" i="16"/>
  <c r="O57" i="16"/>
  <c r="P57" i="16"/>
  <c r="C58" i="16"/>
  <c r="D58" i="16"/>
  <c r="F58" i="16"/>
  <c r="G58" i="16"/>
  <c r="I58" i="16"/>
  <c r="J58" i="16"/>
  <c r="L58" i="16"/>
  <c r="M58" i="16"/>
  <c r="O58" i="16"/>
  <c r="P58" i="16"/>
  <c r="C59" i="16"/>
  <c r="D59" i="16"/>
  <c r="F59" i="16"/>
  <c r="G59" i="16"/>
  <c r="I59" i="16"/>
  <c r="J59" i="16"/>
  <c r="L59" i="16"/>
  <c r="M59" i="16"/>
  <c r="O59" i="16"/>
  <c r="P59" i="16"/>
  <c r="C60" i="16"/>
  <c r="D60" i="16"/>
  <c r="F60" i="16"/>
  <c r="G60" i="16"/>
  <c r="I60" i="16"/>
  <c r="J60" i="16"/>
  <c r="L60" i="16"/>
  <c r="M60" i="16"/>
  <c r="O60" i="16"/>
  <c r="P60" i="16"/>
  <c r="C61" i="16"/>
  <c r="D61" i="16"/>
  <c r="F61" i="16"/>
  <c r="G61" i="16"/>
  <c r="I61" i="16"/>
  <c r="J61" i="16"/>
  <c r="L61" i="16"/>
  <c r="M61" i="16"/>
  <c r="O61" i="16"/>
  <c r="P61" i="16"/>
  <c r="C62" i="16"/>
  <c r="D62" i="16"/>
  <c r="F62" i="16"/>
  <c r="G62" i="16"/>
  <c r="I62" i="16"/>
  <c r="J62" i="16"/>
  <c r="L62" i="16"/>
  <c r="M62" i="16"/>
  <c r="O62" i="16"/>
  <c r="P62" i="16"/>
  <c r="C63" i="16"/>
  <c r="D63" i="16"/>
  <c r="F63" i="16"/>
  <c r="G63" i="16"/>
  <c r="I63" i="16"/>
  <c r="J63" i="16"/>
  <c r="L63" i="16"/>
  <c r="M63" i="16"/>
  <c r="O63" i="16"/>
  <c r="P63" i="16"/>
  <c r="C64" i="16"/>
  <c r="D64" i="16"/>
  <c r="F64" i="16"/>
  <c r="G64" i="16"/>
  <c r="I64" i="16"/>
  <c r="J64" i="16"/>
  <c r="L64" i="16"/>
  <c r="M64" i="16"/>
  <c r="O64" i="16"/>
  <c r="P64" i="16"/>
  <c r="C65" i="16"/>
  <c r="D65" i="16"/>
  <c r="F65" i="16"/>
  <c r="G65" i="16"/>
  <c r="I65" i="16"/>
  <c r="J65" i="16"/>
  <c r="L65" i="16"/>
  <c r="M65" i="16"/>
  <c r="O65" i="16"/>
  <c r="P65" i="16"/>
  <c r="C66" i="16"/>
  <c r="D66" i="16"/>
  <c r="F66" i="16"/>
  <c r="G66" i="16"/>
  <c r="I66" i="16"/>
  <c r="J66" i="16"/>
  <c r="L66" i="16"/>
  <c r="M66" i="16"/>
  <c r="O66" i="16"/>
  <c r="P66" i="16"/>
  <c r="C67" i="16"/>
  <c r="D67" i="16"/>
  <c r="F67" i="16"/>
  <c r="G67" i="16"/>
  <c r="I67" i="16"/>
  <c r="J67" i="16"/>
  <c r="L67" i="16"/>
  <c r="M67" i="16"/>
  <c r="O67" i="16"/>
  <c r="P67" i="16"/>
  <c r="C68" i="16"/>
  <c r="D68" i="16"/>
  <c r="F68" i="16"/>
  <c r="G68" i="16"/>
  <c r="I68" i="16"/>
  <c r="J68" i="16"/>
  <c r="L68" i="16"/>
  <c r="M68" i="16"/>
  <c r="O68" i="16"/>
  <c r="P68" i="16"/>
  <c r="C69" i="16"/>
  <c r="D69" i="16"/>
  <c r="F69" i="16"/>
  <c r="G69" i="16"/>
  <c r="I69" i="16"/>
  <c r="J69" i="16"/>
  <c r="L69" i="16"/>
  <c r="M69" i="16"/>
  <c r="O69" i="16"/>
  <c r="P69" i="16"/>
  <c r="C70" i="16"/>
  <c r="D70" i="16"/>
  <c r="F70" i="16"/>
  <c r="G70" i="16"/>
  <c r="I70" i="16"/>
  <c r="J70" i="16"/>
  <c r="L70" i="16"/>
  <c r="M70" i="16"/>
  <c r="O70" i="16"/>
  <c r="P70" i="16"/>
  <c r="C71" i="16"/>
  <c r="D71" i="16"/>
  <c r="F71" i="16"/>
  <c r="G71" i="16"/>
  <c r="I71" i="16"/>
  <c r="J71" i="16"/>
  <c r="L71" i="16"/>
  <c r="M71" i="16"/>
  <c r="O71" i="16"/>
  <c r="P71" i="16"/>
  <c r="C72" i="16"/>
  <c r="D72" i="16"/>
  <c r="F72" i="16"/>
  <c r="G72" i="16"/>
  <c r="I72" i="16"/>
  <c r="J72" i="16"/>
  <c r="L72" i="16"/>
  <c r="M72" i="16"/>
  <c r="O72" i="16"/>
  <c r="P72" i="16"/>
  <c r="C73" i="16"/>
  <c r="D73" i="16"/>
  <c r="F73" i="16"/>
  <c r="G73" i="16"/>
  <c r="I73" i="16"/>
  <c r="J73" i="16"/>
  <c r="L73" i="16"/>
  <c r="M73" i="16"/>
  <c r="O73" i="16"/>
  <c r="P73" i="16"/>
  <c r="C74" i="16"/>
  <c r="D74" i="16"/>
  <c r="F74" i="16"/>
  <c r="G74" i="16"/>
  <c r="I74" i="16"/>
  <c r="J74" i="16"/>
  <c r="L74" i="16"/>
  <c r="M74" i="16"/>
  <c r="O74" i="16"/>
  <c r="P74" i="16"/>
  <c r="C75" i="16"/>
  <c r="D75" i="16"/>
  <c r="F75" i="16"/>
  <c r="G75" i="16"/>
  <c r="I75" i="16"/>
  <c r="J75" i="16"/>
  <c r="L75" i="16"/>
  <c r="M75" i="16"/>
  <c r="O75" i="16"/>
  <c r="P75" i="16"/>
  <c r="C76" i="16"/>
  <c r="D76" i="16"/>
  <c r="F76" i="16"/>
  <c r="G76" i="16"/>
  <c r="I76" i="16"/>
  <c r="J76" i="16"/>
  <c r="L76" i="16"/>
  <c r="M76" i="16"/>
  <c r="O76" i="16"/>
  <c r="P76" i="16"/>
  <c r="C77" i="16"/>
  <c r="D77" i="16"/>
  <c r="F77" i="16"/>
  <c r="G77" i="16"/>
  <c r="I77" i="16"/>
  <c r="J77" i="16"/>
  <c r="L77" i="16"/>
  <c r="M77" i="16"/>
  <c r="O77" i="16"/>
  <c r="P77" i="16"/>
  <c r="C78" i="16"/>
  <c r="D78" i="16"/>
  <c r="F78" i="16"/>
  <c r="G78" i="16"/>
  <c r="I78" i="16"/>
  <c r="J78" i="16"/>
  <c r="L78" i="16"/>
  <c r="M78" i="16"/>
  <c r="O78" i="16"/>
  <c r="P78" i="16"/>
  <c r="C79" i="16"/>
  <c r="D79" i="16"/>
  <c r="F79" i="16"/>
  <c r="G79" i="16"/>
  <c r="I79" i="16"/>
  <c r="J79" i="16"/>
  <c r="L79" i="16"/>
  <c r="M79" i="16"/>
  <c r="O79" i="16"/>
  <c r="P79" i="16"/>
  <c r="C80" i="16"/>
  <c r="D80" i="16"/>
  <c r="F80" i="16"/>
  <c r="G80" i="16"/>
  <c r="I80" i="16"/>
  <c r="J80" i="16"/>
  <c r="L80" i="16"/>
  <c r="M80" i="16"/>
  <c r="O80" i="16"/>
  <c r="P80" i="16"/>
  <c r="C81" i="16"/>
  <c r="D81" i="16"/>
  <c r="F81" i="16"/>
  <c r="G81" i="16"/>
  <c r="I81" i="16"/>
  <c r="J81" i="16"/>
  <c r="L81" i="16"/>
  <c r="M81" i="16"/>
  <c r="O81" i="16"/>
  <c r="P81" i="16"/>
  <c r="C82" i="16"/>
  <c r="D82" i="16"/>
  <c r="F82" i="16"/>
  <c r="G82" i="16"/>
  <c r="I82" i="16"/>
  <c r="J82" i="16"/>
  <c r="L82" i="16"/>
  <c r="M82" i="16"/>
  <c r="O82" i="16"/>
  <c r="P82" i="16"/>
  <c r="C83" i="16"/>
  <c r="D83" i="16"/>
  <c r="F83" i="16"/>
  <c r="G83" i="16"/>
  <c r="I83" i="16"/>
  <c r="J83" i="16"/>
  <c r="L83" i="16"/>
  <c r="M83" i="16"/>
  <c r="O83" i="16"/>
  <c r="P83" i="16"/>
  <c r="C84" i="16"/>
  <c r="D84" i="16"/>
  <c r="F84" i="16"/>
  <c r="G84" i="16"/>
  <c r="I84" i="16"/>
  <c r="J84" i="16"/>
  <c r="L84" i="16"/>
  <c r="M84" i="16"/>
  <c r="O84" i="16"/>
  <c r="P84" i="16"/>
  <c r="C85" i="16"/>
  <c r="D85" i="16"/>
  <c r="F85" i="16"/>
  <c r="G85" i="16"/>
  <c r="I85" i="16"/>
  <c r="J85" i="16"/>
  <c r="L85" i="16"/>
  <c r="M85" i="16"/>
  <c r="O85" i="16"/>
  <c r="P85" i="16"/>
  <c r="C86" i="16"/>
  <c r="D86" i="16"/>
  <c r="F86" i="16"/>
  <c r="G86" i="16"/>
  <c r="I86" i="16"/>
  <c r="J86" i="16"/>
  <c r="L86" i="16"/>
  <c r="M86" i="16"/>
  <c r="O86" i="16"/>
  <c r="P86" i="16"/>
  <c r="C87" i="16"/>
  <c r="D87" i="16"/>
  <c r="F87" i="16"/>
  <c r="G87" i="16"/>
  <c r="I87" i="16"/>
  <c r="J87" i="16"/>
  <c r="L87" i="16"/>
  <c r="M87" i="16"/>
  <c r="O87" i="16"/>
  <c r="P87" i="16"/>
  <c r="C88" i="16"/>
  <c r="D88" i="16"/>
  <c r="F88" i="16"/>
  <c r="G88" i="16"/>
  <c r="I88" i="16"/>
  <c r="J88" i="16"/>
  <c r="L88" i="16"/>
  <c r="M88" i="16"/>
  <c r="O88" i="16"/>
  <c r="P88" i="16"/>
  <c r="C89" i="16"/>
  <c r="D89" i="16"/>
  <c r="F89" i="16"/>
  <c r="G89" i="16"/>
  <c r="I89" i="16"/>
  <c r="J89" i="16"/>
  <c r="L89" i="16"/>
  <c r="M89" i="16"/>
  <c r="O89" i="16"/>
  <c r="P89" i="16"/>
  <c r="C90" i="16"/>
  <c r="D90" i="16"/>
  <c r="F90" i="16"/>
  <c r="G90" i="16"/>
  <c r="I90" i="16"/>
  <c r="J90" i="16"/>
  <c r="L90" i="16"/>
  <c r="M90" i="16"/>
  <c r="O90" i="16"/>
  <c r="P90" i="16"/>
  <c r="C91" i="16"/>
  <c r="D91" i="16"/>
  <c r="F91" i="16"/>
  <c r="G91" i="16"/>
  <c r="I91" i="16"/>
  <c r="J91" i="16"/>
  <c r="L91" i="16"/>
  <c r="M91" i="16"/>
  <c r="O91" i="16"/>
  <c r="P91" i="16"/>
  <c r="C92" i="16"/>
  <c r="D92" i="16"/>
  <c r="F92" i="16"/>
  <c r="G92" i="16"/>
  <c r="I92" i="16"/>
  <c r="J92" i="16"/>
  <c r="L92" i="16"/>
  <c r="M92" i="16"/>
  <c r="O92" i="16"/>
  <c r="P92" i="16"/>
  <c r="C93" i="16"/>
  <c r="D93" i="16"/>
  <c r="F93" i="16"/>
  <c r="G93" i="16"/>
  <c r="I93" i="16"/>
  <c r="J93" i="16"/>
  <c r="L93" i="16"/>
  <c r="M93" i="16"/>
  <c r="O93" i="16"/>
  <c r="P93" i="16"/>
  <c r="C94" i="16"/>
  <c r="D94" i="16"/>
  <c r="F94" i="16"/>
  <c r="G94" i="16"/>
  <c r="I94" i="16"/>
  <c r="J94" i="16"/>
  <c r="L94" i="16"/>
  <c r="M94" i="16"/>
  <c r="O94" i="16"/>
  <c r="P94" i="16"/>
  <c r="C95" i="16"/>
  <c r="D95" i="16"/>
  <c r="F95" i="16"/>
  <c r="G95" i="16"/>
  <c r="I95" i="16"/>
  <c r="J95" i="16"/>
  <c r="L95" i="16"/>
  <c r="M95" i="16"/>
  <c r="O95" i="16"/>
  <c r="P95" i="16"/>
  <c r="C96" i="16"/>
  <c r="D96" i="16"/>
  <c r="F96" i="16"/>
  <c r="G96" i="16"/>
  <c r="I96" i="16"/>
  <c r="J96" i="16"/>
  <c r="L96" i="16"/>
  <c r="M96" i="16"/>
  <c r="O96" i="16"/>
  <c r="P96" i="16"/>
  <c r="C97" i="16"/>
  <c r="D97" i="16"/>
  <c r="F97" i="16"/>
  <c r="G97" i="16"/>
  <c r="I97" i="16"/>
  <c r="J97" i="16"/>
  <c r="L97" i="16"/>
  <c r="M97" i="16"/>
  <c r="O97" i="16"/>
  <c r="P97" i="16"/>
  <c r="C98" i="16"/>
  <c r="D98" i="16"/>
  <c r="F98" i="16"/>
  <c r="G98" i="16"/>
  <c r="I98" i="16"/>
  <c r="J98" i="16"/>
  <c r="L98" i="16"/>
  <c r="M98" i="16"/>
  <c r="O98" i="16"/>
  <c r="P98" i="16"/>
  <c r="C99" i="16"/>
  <c r="D99" i="16"/>
  <c r="F99" i="16"/>
  <c r="G99" i="16"/>
  <c r="I99" i="16"/>
  <c r="J99" i="16"/>
  <c r="L99" i="16"/>
  <c r="M99" i="16"/>
  <c r="O99" i="16"/>
  <c r="P99" i="16"/>
  <c r="C100" i="16"/>
  <c r="D100" i="16"/>
  <c r="F100" i="16"/>
  <c r="G100" i="16"/>
  <c r="I100" i="16"/>
  <c r="J100" i="16"/>
  <c r="L100" i="16"/>
  <c r="M100" i="16"/>
  <c r="O100" i="16"/>
  <c r="P100" i="16"/>
  <c r="C101" i="16"/>
  <c r="D101" i="16"/>
  <c r="F101" i="16"/>
  <c r="G101" i="16"/>
  <c r="I101" i="16"/>
  <c r="J101" i="16"/>
  <c r="L101" i="16"/>
  <c r="M101" i="16"/>
  <c r="O101" i="16"/>
  <c r="P101" i="16"/>
  <c r="C102" i="16"/>
  <c r="D102" i="16"/>
  <c r="F102" i="16"/>
  <c r="G102" i="16"/>
  <c r="I102" i="16"/>
  <c r="J102" i="16"/>
  <c r="L102" i="16"/>
  <c r="M102" i="16"/>
  <c r="O102" i="16"/>
  <c r="P102" i="16"/>
  <c r="C103" i="16"/>
  <c r="D103" i="16"/>
  <c r="F103" i="16"/>
  <c r="G103" i="16"/>
  <c r="I103" i="16"/>
  <c r="J103" i="16"/>
  <c r="L103" i="16"/>
  <c r="M103" i="16"/>
  <c r="O103" i="16"/>
  <c r="P103" i="16"/>
  <c r="C104" i="16"/>
  <c r="D104" i="16"/>
  <c r="F104" i="16"/>
  <c r="G104" i="16"/>
  <c r="I104" i="16"/>
  <c r="J104" i="16"/>
  <c r="L104" i="16"/>
  <c r="M104" i="16"/>
  <c r="O104" i="16"/>
  <c r="P104" i="16"/>
  <c r="C105" i="16"/>
  <c r="D105" i="16"/>
  <c r="F105" i="16"/>
  <c r="G105" i="16"/>
  <c r="I105" i="16"/>
  <c r="J105" i="16"/>
  <c r="L105" i="16"/>
  <c r="M105" i="16"/>
  <c r="O105" i="16"/>
  <c r="P105" i="16"/>
  <c r="C106" i="16"/>
  <c r="D106" i="16"/>
  <c r="F106" i="16"/>
  <c r="G106" i="16"/>
  <c r="I106" i="16"/>
  <c r="J106" i="16"/>
  <c r="L106" i="16"/>
  <c r="M106" i="16"/>
  <c r="O106" i="16"/>
  <c r="P106" i="16"/>
  <c r="C107" i="16"/>
  <c r="D107" i="16"/>
  <c r="F107" i="16"/>
  <c r="G107" i="16"/>
  <c r="I107" i="16"/>
  <c r="J107" i="16"/>
  <c r="L107" i="16"/>
  <c r="M107" i="16"/>
  <c r="O107" i="16"/>
  <c r="P107" i="16"/>
  <c r="C108" i="16"/>
  <c r="D108" i="16"/>
  <c r="F108" i="16"/>
  <c r="G108" i="16"/>
  <c r="I108" i="16"/>
  <c r="J108" i="16"/>
  <c r="L108" i="16"/>
  <c r="M108" i="16"/>
  <c r="O108" i="16"/>
  <c r="P108" i="16"/>
  <c r="C109" i="16"/>
  <c r="D109" i="16"/>
  <c r="F109" i="16"/>
  <c r="G109" i="16"/>
  <c r="I109" i="16"/>
  <c r="J109" i="16"/>
  <c r="L109" i="16"/>
  <c r="M109" i="16"/>
  <c r="O109" i="16"/>
  <c r="P109" i="16"/>
  <c r="C110" i="16"/>
  <c r="D110" i="16"/>
  <c r="F110" i="16"/>
  <c r="G110" i="16"/>
  <c r="I110" i="16"/>
  <c r="J110" i="16"/>
  <c r="L110" i="16"/>
  <c r="M110" i="16"/>
  <c r="O110" i="16"/>
  <c r="P110" i="16"/>
  <c r="C111" i="16"/>
  <c r="D111" i="16"/>
  <c r="F111" i="16"/>
  <c r="G111" i="16"/>
  <c r="I111" i="16"/>
  <c r="J111" i="16"/>
  <c r="L111" i="16"/>
  <c r="M111" i="16"/>
  <c r="O111" i="16"/>
  <c r="P111" i="16"/>
  <c r="C112" i="16"/>
  <c r="D112" i="16"/>
  <c r="F112" i="16"/>
  <c r="G112" i="16"/>
  <c r="I112" i="16"/>
  <c r="J112" i="16"/>
  <c r="L112" i="16"/>
  <c r="M112" i="16"/>
  <c r="O112" i="16"/>
  <c r="P112" i="16"/>
  <c r="C113" i="16"/>
  <c r="D113" i="16"/>
  <c r="F113" i="16"/>
  <c r="G113" i="16"/>
  <c r="I113" i="16"/>
  <c r="J113" i="16"/>
  <c r="L113" i="16"/>
  <c r="M113" i="16"/>
  <c r="O113" i="16"/>
  <c r="P113" i="16"/>
  <c r="C114" i="16"/>
  <c r="D114" i="16"/>
  <c r="F114" i="16"/>
  <c r="G114" i="16"/>
  <c r="I114" i="16"/>
  <c r="J114" i="16"/>
  <c r="L114" i="16"/>
  <c r="M114" i="16"/>
  <c r="O114" i="16"/>
  <c r="P114" i="16"/>
  <c r="C115" i="16"/>
  <c r="D115" i="16"/>
  <c r="F115" i="16"/>
  <c r="G115" i="16"/>
  <c r="I115" i="16"/>
  <c r="J115" i="16"/>
  <c r="L115" i="16"/>
  <c r="M115" i="16"/>
  <c r="O115" i="16"/>
  <c r="P115" i="16"/>
  <c r="C116" i="16"/>
  <c r="D116" i="16"/>
  <c r="F116" i="16"/>
  <c r="G116" i="16"/>
  <c r="I116" i="16"/>
  <c r="J116" i="16"/>
  <c r="L116" i="16"/>
  <c r="M116" i="16"/>
  <c r="O116" i="16"/>
  <c r="P116" i="16"/>
  <c r="C117" i="16"/>
  <c r="D117" i="16"/>
  <c r="F117" i="16"/>
  <c r="G117" i="16"/>
  <c r="I117" i="16"/>
  <c r="J117" i="16"/>
  <c r="L117" i="16"/>
  <c r="M117" i="16"/>
  <c r="O117" i="16"/>
  <c r="P117" i="16"/>
  <c r="C118" i="16"/>
  <c r="D118" i="16"/>
  <c r="F118" i="16"/>
  <c r="G118" i="16"/>
  <c r="I118" i="16"/>
  <c r="J118" i="16"/>
  <c r="L118" i="16"/>
  <c r="M118" i="16"/>
  <c r="O118" i="16"/>
  <c r="P118" i="16"/>
  <c r="C119" i="16"/>
  <c r="D119" i="16"/>
  <c r="F119" i="16"/>
  <c r="G119" i="16"/>
  <c r="I119" i="16"/>
  <c r="J119" i="16"/>
  <c r="L119" i="16"/>
  <c r="M119" i="16"/>
  <c r="O119" i="16"/>
  <c r="P119" i="16"/>
  <c r="C120" i="16"/>
  <c r="D120" i="16"/>
  <c r="F120" i="16"/>
  <c r="G120" i="16"/>
  <c r="I120" i="16"/>
  <c r="J120" i="16"/>
  <c r="L120" i="16"/>
  <c r="M120" i="16"/>
  <c r="O120" i="16"/>
  <c r="P120" i="16"/>
  <c r="C121" i="16"/>
  <c r="D121" i="16"/>
  <c r="F121" i="16"/>
  <c r="G121" i="16"/>
  <c r="I121" i="16"/>
  <c r="J121" i="16"/>
  <c r="L121" i="16"/>
  <c r="M121" i="16"/>
  <c r="O121" i="16"/>
  <c r="P121" i="16"/>
  <c r="C122" i="16"/>
  <c r="D122" i="16"/>
  <c r="F122" i="16"/>
  <c r="G122" i="16"/>
  <c r="I122" i="16"/>
  <c r="J122" i="16"/>
  <c r="L122" i="16"/>
  <c r="M122" i="16"/>
  <c r="O122" i="16"/>
  <c r="P122" i="16"/>
  <c r="C123" i="16"/>
  <c r="D123" i="16"/>
  <c r="F123" i="16"/>
  <c r="G123" i="16"/>
  <c r="I123" i="16"/>
  <c r="J123" i="16"/>
  <c r="L123" i="16"/>
  <c r="M123" i="16"/>
  <c r="O123" i="16"/>
  <c r="P123" i="16"/>
  <c r="C124" i="16"/>
  <c r="D124" i="16"/>
  <c r="F124" i="16"/>
  <c r="G124" i="16"/>
  <c r="I124" i="16"/>
  <c r="J124" i="16"/>
  <c r="L124" i="16"/>
  <c r="M124" i="16"/>
  <c r="O124" i="16"/>
  <c r="P124" i="16"/>
  <c r="C125" i="16"/>
  <c r="D125" i="16"/>
  <c r="F125" i="16"/>
  <c r="G125" i="16"/>
  <c r="I125" i="16"/>
  <c r="J125" i="16"/>
  <c r="L125" i="16"/>
  <c r="M125" i="16"/>
  <c r="O125" i="16"/>
  <c r="P125" i="16"/>
  <c r="C126" i="16"/>
  <c r="D126" i="16"/>
  <c r="F126" i="16"/>
  <c r="G126" i="16"/>
  <c r="I126" i="16"/>
  <c r="J126" i="16"/>
  <c r="L126" i="16"/>
  <c r="M126" i="16"/>
  <c r="O126" i="16"/>
  <c r="P126" i="16"/>
  <c r="C127" i="16"/>
  <c r="D127" i="16"/>
  <c r="F127" i="16"/>
  <c r="G127" i="16"/>
  <c r="I127" i="16"/>
  <c r="J127" i="16"/>
  <c r="L127" i="16"/>
  <c r="M127" i="16"/>
  <c r="O127" i="16"/>
  <c r="P127" i="16"/>
  <c r="C128" i="16"/>
  <c r="D128" i="16"/>
  <c r="F128" i="16"/>
  <c r="G128" i="16"/>
  <c r="I128" i="16"/>
  <c r="J128" i="16"/>
  <c r="L128" i="16"/>
  <c r="M128" i="16"/>
  <c r="O128" i="16"/>
  <c r="P128" i="16"/>
  <c r="C129" i="16"/>
  <c r="D129" i="16"/>
  <c r="F129" i="16"/>
  <c r="G129" i="16"/>
  <c r="I129" i="16"/>
  <c r="J129" i="16"/>
  <c r="L129" i="16"/>
  <c r="M129" i="16"/>
  <c r="O129" i="16"/>
  <c r="P129" i="16"/>
  <c r="C130" i="16"/>
  <c r="D130" i="16"/>
  <c r="F130" i="16"/>
  <c r="G130" i="16"/>
  <c r="I130" i="16"/>
  <c r="J130" i="16"/>
  <c r="L130" i="16"/>
  <c r="M130" i="16"/>
  <c r="O130" i="16"/>
  <c r="P130" i="16"/>
  <c r="C131" i="16"/>
  <c r="D131" i="16"/>
  <c r="F131" i="16"/>
  <c r="G131" i="16"/>
  <c r="I131" i="16"/>
  <c r="J131" i="16"/>
  <c r="L131" i="16"/>
  <c r="M131" i="16"/>
  <c r="O131" i="16"/>
  <c r="P131" i="16"/>
  <c r="C132" i="16"/>
  <c r="D132" i="16"/>
  <c r="F132" i="16"/>
  <c r="G132" i="16"/>
  <c r="I132" i="16"/>
  <c r="J132" i="16"/>
  <c r="L132" i="16"/>
  <c r="M132" i="16"/>
  <c r="O132" i="16"/>
  <c r="P132" i="16"/>
  <c r="C133" i="16"/>
  <c r="D133" i="16"/>
  <c r="F133" i="16"/>
  <c r="G133" i="16"/>
  <c r="I133" i="16"/>
  <c r="J133" i="16"/>
  <c r="L133" i="16"/>
  <c r="M133" i="16"/>
  <c r="O133" i="16"/>
  <c r="P133" i="16"/>
  <c r="C134" i="16"/>
  <c r="D134" i="16"/>
  <c r="F134" i="16"/>
  <c r="G134" i="16"/>
  <c r="I134" i="16"/>
  <c r="J134" i="16"/>
  <c r="L134" i="16"/>
  <c r="M134" i="16"/>
  <c r="O134" i="16"/>
  <c r="P134" i="16"/>
  <c r="C135" i="16"/>
  <c r="D135" i="16"/>
  <c r="F135" i="16"/>
  <c r="G135" i="16"/>
  <c r="I135" i="16"/>
  <c r="J135" i="16"/>
  <c r="L135" i="16"/>
  <c r="M135" i="16"/>
  <c r="O135" i="16"/>
  <c r="P135" i="16"/>
  <c r="C136" i="16"/>
  <c r="D136" i="16"/>
  <c r="F136" i="16"/>
  <c r="G136" i="16"/>
  <c r="I136" i="16"/>
  <c r="J136" i="16"/>
  <c r="L136" i="16"/>
  <c r="M136" i="16"/>
  <c r="O136" i="16"/>
  <c r="P136" i="16"/>
  <c r="C137" i="16"/>
  <c r="D137" i="16"/>
  <c r="F137" i="16"/>
  <c r="G137" i="16"/>
  <c r="I137" i="16"/>
  <c r="J137" i="16"/>
  <c r="L137" i="16"/>
  <c r="M137" i="16"/>
  <c r="O137" i="16"/>
  <c r="P137" i="16"/>
  <c r="C138" i="16"/>
  <c r="D138" i="16"/>
  <c r="F138" i="16"/>
  <c r="G138" i="16"/>
  <c r="I138" i="16"/>
  <c r="J138" i="16"/>
  <c r="L138" i="16"/>
  <c r="M138" i="16"/>
  <c r="O138" i="16"/>
  <c r="P138" i="16"/>
  <c r="C139" i="16"/>
  <c r="D139" i="16"/>
  <c r="F139" i="16"/>
  <c r="G139" i="16"/>
  <c r="I139" i="16"/>
  <c r="J139" i="16"/>
  <c r="L139" i="16"/>
  <c r="M139" i="16"/>
  <c r="O139" i="16"/>
  <c r="P139" i="16"/>
  <c r="C140" i="16"/>
  <c r="D140" i="16"/>
  <c r="F140" i="16"/>
  <c r="G140" i="16"/>
  <c r="I140" i="16"/>
  <c r="J140" i="16"/>
  <c r="L140" i="16"/>
  <c r="M140" i="16"/>
  <c r="O140" i="16"/>
  <c r="P140" i="16"/>
  <c r="C141" i="16"/>
  <c r="D141" i="16"/>
  <c r="F141" i="16"/>
  <c r="G141" i="16"/>
  <c r="I141" i="16"/>
  <c r="J141" i="16"/>
  <c r="L141" i="16"/>
  <c r="M141" i="16"/>
  <c r="O141" i="16"/>
  <c r="P141" i="16"/>
  <c r="C142" i="16"/>
  <c r="D142" i="16"/>
  <c r="F142" i="16"/>
  <c r="G142" i="16"/>
  <c r="I142" i="16"/>
  <c r="J142" i="16"/>
  <c r="L142" i="16"/>
  <c r="M142" i="16"/>
  <c r="O142" i="16"/>
  <c r="P142" i="16"/>
  <c r="C143" i="16"/>
  <c r="D143" i="16"/>
  <c r="F143" i="16"/>
  <c r="G143" i="16"/>
  <c r="I143" i="16"/>
  <c r="J143" i="16"/>
  <c r="L143" i="16"/>
  <c r="M143" i="16"/>
  <c r="O143" i="16"/>
  <c r="P143" i="16"/>
  <c r="C144" i="16"/>
  <c r="D144" i="16"/>
  <c r="F144" i="16"/>
  <c r="G144" i="16"/>
  <c r="I144" i="16"/>
  <c r="J144" i="16"/>
  <c r="L144" i="16"/>
  <c r="M144" i="16"/>
  <c r="O144" i="16"/>
  <c r="P144" i="16"/>
  <c r="C145" i="16"/>
  <c r="D145" i="16"/>
  <c r="F145" i="16"/>
  <c r="G145" i="16"/>
  <c r="I145" i="16"/>
  <c r="J145" i="16"/>
  <c r="L145" i="16"/>
  <c r="M145" i="16"/>
  <c r="O145" i="16"/>
  <c r="P145" i="16"/>
  <c r="C146" i="16"/>
  <c r="D146" i="16"/>
  <c r="F146" i="16"/>
  <c r="G146" i="16"/>
  <c r="I146" i="16"/>
  <c r="J146" i="16"/>
  <c r="L146" i="16"/>
  <c r="M146" i="16"/>
  <c r="O146" i="16"/>
  <c r="P146" i="16"/>
  <c r="C147" i="16"/>
  <c r="D147" i="16"/>
  <c r="F147" i="16"/>
  <c r="G147" i="16"/>
  <c r="I147" i="16"/>
  <c r="J147" i="16"/>
  <c r="L147" i="16"/>
  <c r="M147" i="16"/>
  <c r="O147" i="16"/>
  <c r="P147" i="16"/>
  <c r="C148" i="16"/>
  <c r="D148" i="16"/>
  <c r="F148" i="16"/>
  <c r="G148" i="16"/>
  <c r="I148" i="16"/>
  <c r="J148" i="16"/>
  <c r="L148" i="16"/>
  <c r="M148" i="16"/>
  <c r="O148" i="16"/>
  <c r="P148" i="16"/>
  <c r="C149" i="16"/>
  <c r="D149" i="16"/>
  <c r="F149" i="16"/>
  <c r="G149" i="16"/>
  <c r="I149" i="16"/>
  <c r="J149" i="16"/>
  <c r="L149" i="16"/>
  <c r="M149" i="16"/>
  <c r="O149" i="16"/>
  <c r="P149" i="16"/>
  <c r="C150" i="16"/>
  <c r="D150" i="16"/>
  <c r="F150" i="16"/>
  <c r="G150" i="16"/>
  <c r="I150" i="16"/>
  <c r="J150" i="16"/>
  <c r="L150" i="16"/>
  <c r="M150" i="16"/>
  <c r="O150" i="16"/>
  <c r="P150" i="16"/>
  <c r="C151" i="16"/>
  <c r="D151" i="16"/>
  <c r="F151" i="16"/>
  <c r="G151" i="16"/>
  <c r="I151" i="16"/>
  <c r="J151" i="16"/>
  <c r="L151" i="16"/>
  <c r="M151" i="16"/>
  <c r="O151" i="16"/>
  <c r="P151" i="16"/>
  <c r="C152" i="16"/>
  <c r="D152" i="16"/>
  <c r="F152" i="16"/>
  <c r="G152" i="16"/>
  <c r="I152" i="16"/>
  <c r="J152" i="16"/>
  <c r="L152" i="16"/>
  <c r="M152" i="16"/>
  <c r="O152" i="16"/>
  <c r="P152" i="16"/>
  <c r="C153" i="16"/>
  <c r="D153" i="16"/>
  <c r="F153" i="16"/>
  <c r="G153" i="16"/>
  <c r="I153" i="16"/>
  <c r="J153" i="16"/>
  <c r="L153" i="16"/>
  <c r="M153" i="16"/>
  <c r="O153" i="16"/>
  <c r="P153" i="16"/>
  <c r="C154" i="16"/>
  <c r="D154" i="16"/>
  <c r="F154" i="16"/>
  <c r="G154" i="16"/>
  <c r="I154" i="16"/>
  <c r="J154" i="16"/>
  <c r="L154" i="16"/>
  <c r="M154" i="16"/>
  <c r="O154" i="16"/>
  <c r="P154" i="16"/>
  <c r="C155" i="16"/>
  <c r="D155" i="16"/>
  <c r="F155" i="16"/>
  <c r="G155" i="16"/>
  <c r="I155" i="16"/>
  <c r="J155" i="16"/>
  <c r="L155" i="16"/>
  <c r="M155" i="16"/>
  <c r="O155" i="16"/>
  <c r="P155" i="16"/>
  <c r="C156" i="16"/>
  <c r="D156" i="16"/>
  <c r="F156" i="16"/>
  <c r="G156" i="16"/>
  <c r="I156" i="16"/>
  <c r="J156" i="16"/>
  <c r="L156" i="16"/>
  <c r="M156" i="16"/>
  <c r="O156" i="16"/>
  <c r="P156" i="16"/>
  <c r="C157" i="16"/>
  <c r="D157" i="16"/>
  <c r="F157" i="16"/>
  <c r="G157" i="16"/>
  <c r="I157" i="16"/>
  <c r="J157" i="16"/>
  <c r="L157" i="16"/>
  <c r="M157" i="16"/>
  <c r="O157" i="16"/>
  <c r="P157" i="16"/>
  <c r="C158" i="16"/>
  <c r="D158" i="16"/>
  <c r="F158" i="16"/>
  <c r="G158" i="16"/>
  <c r="I158" i="16"/>
  <c r="J158" i="16"/>
  <c r="L158" i="16"/>
  <c r="M158" i="16"/>
  <c r="O158" i="16"/>
  <c r="P158" i="16"/>
  <c r="C159" i="16"/>
  <c r="D159" i="16"/>
  <c r="F159" i="16"/>
  <c r="G159" i="16"/>
  <c r="I159" i="16"/>
  <c r="J159" i="16"/>
  <c r="L159" i="16"/>
  <c r="M159" i="16"/>
  <c r="O159" i="16"/>
  <c r="P159" i="16"/>
  <c r="C160" i="16"/>
  <c r="D160" i="16"/>
  <c r="F160" i="16"/>
  <c r="G160" i="16"/>
  <c r="I160" i="16"/>
  <c r="J160" i="16"/>
  <c r="L160" i="16"/>
  <c r="M160" i="16"/>
  <c r="O160" i="16"/>
  <c r="P160" i="16"/>
  <c r="C161" i="16"/>
  <c r="D161" i="16"/>
  <c r="F161" i="16"/>
  <c r="G161" i="16"/>
  <c r="I161" i="16"/>
  <c r="J161" i="16"/>
  <c r="L161" i="16"/>
  <c r="M161" i="16"/>
  <c r="O161" i="16"/>
  <c r="P161" i="16"/>
  <c r="C162" i="16"/>
  <c r="D162" i="16"/>
  <c r="F162" i="16"/>
  <c r="G162" i="16"/>
  <c r="I162" i="16"/>
  <c r="J162" i="16"/>
  <c r="L162" i="16"/>
  <c r="M162" i="16"/>
  <c r="O162" i="16"/>
  <c r="P162" i="16"/>
  <c r="C163" i="16"/>
  <c r="D163" i="16"/>
  <c r="F163" i="16"/>
  <c r="G163" i="16"/>
  <c r="I163" i="16"/>
  <c r="J163" i="16"/>
  <c r="L163" i="16"/>
  <c r="M163" i="16"/>
  <c r="O163" i="16"/>
  <c r="P163" i="16"/>
  <c r="C164" i="16"/>
  <c r="D164" i="16"/>
  <c r="F164" i="16"/>
  <c r="G164" i="16"/>
  <c r="I164" i="16"/>
  <c r="J164" i="16"/>
  <c r="L164" i="16"/>
  <c r="M164" i="16"/>
  <c r="O164" i="16"/>
  <c r="P164" i="16"/>
  <c r="C165" i="16"/>
  <c r="D165" i="16"/>
  <c r="F165" i="16"/>
  <c r="G165" i="16"/>
  <c r="I165" i="16"/>
  <c r="J165" i="16"/>
  <c r="L165" i="16"/>
  <c r="M165" i="16"/>
  <c r="O165" i="16"/>
  <c r="P165" i="16"/>
  <c r="C166" i="16"/>
  <c r="D166" i="16"/>
  <c r="F166" i="16"/>
  <c r="G166" i="16"/>
  <c r="I166" i="16"/>
  <c r="J166" i="16"/>
  <c r="L166" i="16"/>
  <c r="M166" i="16"/>
  <c r="O166" i="16"/>
  <c r="P166" i="16"/>
  <c r="C167" i="16"/>
  <c r="D167" i="16"/>
  <c r="F167" i="16"/>
  <c r="G167" i="16"/>
  <c r="I167" i="16"/>
  <c r="J167" i="16"/>
  <c r="L167" i="16"/>
  <c r="M167" i="16"/>
  <c r="O167" i="16"/>
  <c r="P167" i="16"/>
  <c r="C168" i="16"/>
  <c r="D168" i="16"/>
  <c r="F168" i="16"/>
  <c r="G168" i="16"/>
  <c r="I168" i="16"/>
  <c r="J168" i="16"/>
  <c r="L168" i="16"/>
  <c r="M168" i="16"/>
  <c r="O168" i="16"/>
  <c r="P168" i="16"/>
  <c r="C169" i="16"/>
  <c r="D169" i="16"/>
  <c r="F169" i="16"/>
  <c r="G169" i="16"/>
  <c r="I169" i="16"/>
  <c r="J169" i="16"/>
  <c r="L169" i="16"/>
  <c r="M169" i="16"/>
  <c r="O169" i="16"/>
  <c r="P169" i="16"/>
  <c r="C170" i="16"/>
  <c r="D170" i="16"/>
  <c r="F170" i="16"/>
  <c r="G170" i="16"/>
  <c r="I170" i="16"/>
  <c r="J170" i="16"/>
  <c r="L170" i="16"/>
  <c r="M170" i="16"/>
  <c r="O170" i="16"/>
  <c r="P170" i="16"/>
  <c r="C171" i="16"/>
  <c r="D171" i="16"/>
  <c r="F171" i="16"/>
  <c r="G171" i="16"/>
  <c r="I171" i="16"/>
  <c r="J171" i="16"/>
  <c r="L171" i="16"/>
  <c r="M171" i="16"/>
  <c r="O171" i="16"/>
  <c r="P171" i="16"/>
  <c r="C172" i="16"/>
  <c r="D172" i="16"/>
  <c r="F172" i="16"/>
  <c r="G172" i="16"/>
  <c r="I172" i="16"/>
  <c r="J172" i="16"/>
  <c r="L172" i="16"/>
  <c r="M172" i="16"/>
  <c r="O172" i="16"/>
  <c r="P172" i="16"/>
  <c r="C173" i="16"/>
  <c r="D173" i="16"/>
  <c r="F173" i="16"/>
  <c r="G173" i="16"/>
  <c r="I173" i="16"/>
  <c r="J173" i="16"/>
  <c r="L173" i="16"/>
  <c r="M173" i="16"/>
  <c r="O173" i="16"/>
  <c r="P173" i="16"/>
  <c r="C174" i="16"/>
  <c r="D174" i="16"/>
  <c r="F174" i="16"/>
  <c r="G174" i="16"/>
  <c r="I174" i="16"/>
  <c r="J174" i="16"/>
  <c r="L174" i="16"/>
  <c r="M174" i="16"/>
  <c r="O174" i="16"/>
  <c r="P174" i="16"/>
  <c r="C175" i="16"/>
  <c r="D175" i="16"/>
  <c r="F175" i="16"/>
  <c r="G175" i="16"/>
  <c r="I175" i="16"/>
  <c r="J175" i="16"/>
  <c r="L175" i="16"/>
  <c r="M175" i="16"/>
  <c r="O175" i="16"/>
  <c r="P175" i="16"/>
  <c r="C176" i="16"/>
  <c r="D176" i="16"/>
  <c r="F176" i="16"/>
  <c r="G176" i="16"/>
  <c r="I176" i="16"/>
  <c r="J176" i="16"/>
  <c r="L176" i="16"/>
  <c r="M176" i="16"/>
  <c r="O176" i="16"/>
  <c r="P176" i="16"/>
  <c r="C177" i="16"/>
  <c r="D177" i="16"/>
  <c r="F177" i="16"/>
  <c r="G177" i="16"/>
  <c r="I177" i="16"/>
  <c r="J177" i="16"/>
  <c r="L177" i="16"/>
  <c r="M177" i="16"/>
  <c r="O177" i="16"/>
  <c r="P177" i="16"/>
  <c r="C178" i="16"/>
  <c r="D178" i="16"/>
  <c r="F178" i="16"/>
  <c r="G178" i="16"/>
  <c r="I178" i="16"/>
  <c r="J178" i="16"/>
  <c r="L178" i="16"/>
  <c r="M178" i="16"/>
  <c r="O178" i="16"/>
  <c r="P178" i="16"/>
  <c r="C179" i="16"/>
  <c r="D179" i="16"/>
  <c r="F179" i="16"/>
  <c r="G179" i="16"/>
  <c r="I179" i="16"/>
  <c r="J179" i="16"/>
  <c r="L179" i="16"/>
  <c r="M179" i="16"/>
  <c r="O179" i="16"/>
  <c r="P179" i="16"/>
  <c r="C180" i="16"/>
  <c r="D180" i="16"/>
  <c r="F180" i="16"/>
  <c r="G180" i="16"/>
  <c r="I180" i="16"/>
  <c r="J180" i="16"/>
  <c r="L180" i="16"/>
  <c r="M180" i="16"/>
  <c r="O180" i="16"/>
  <c r="P180" i="16"/>
  <c r="C181" i="16"/>
  <c r="D181" i="16"/>
  <c r="F181" i="16"/>
  <c r="G181" i="16"/>
  <c r="I181" i="16"/>
  <c r="J181" i="16"/>
  <c r="L181" i="16"/>
  <c r="M181" i="16"/>
  <c r="O181" i="16"/>
  <c r="P181" i="16"/>
  <c r="C182" i="16"/>
  <c r="D182" i="16"/>
  <c r="F182" i="16"/>
  <c r="G182" i="16"/>
  <c r="I182" i="16"/>
  <c r="J182" i="16"/>
  <c r="L182" i="16"/>
  <c r="M182" i="16"/>
  <c r="O182" i="16"/>
  <c r="P182" i="16"/>
  <c r="C183" i="16"/>
  <c r="D183" i="16"/>
  <c r="F183" i="16"/>
  <c r="G183" i="16"/>
  <c r="I183" i="16"/>
  <c r="J183" i="16"/>
  <c r="L183" i="16"/>
  <c r="M183" i="16"/>
  <c r="O183" i="16"/>
  <c r="P183" i="16"/>
  <c r="C184" i="16"/>
  <c r="D184" i="16"/>
  <c r="F184" i="16"/>
  <c r="G184" i="16"/>
  <c r="I184" i="16"/>
  <c r="J184" i="16"/>
  <c r="L184" i="16"/>
  <c r="M184" i="16"/>
  <c r="O184" i="16"/>
  <c r="P184" i="16"/>
  <c r="C185" i="16"/>
  <c r="D185" i="16"/>
  <c r="F185" i="16"/>
  <c r="G185" i="16"/>
  <c r="I185" i="16"/>
  <c r="J185" i="16"/>
  <c r="L185" i="16"/>
  <c r="M185" i="16"/>
  <c r="O185" i="16"/>
  <c r="P185" i="16"/>
  <c r="C186" i="16"/>
  <c r="D186" i="16"/>
  <c r="F186" i="16"/>
  <c r="G186" i="16"/>
  <c r="I186" i="16"/>
  <c r="J186" i="16"/>
  <c r="L186" i="16"/>
  <c r="M186" i="16"/>
  <c r="O186" i="16"/>
  <c r="P186" i="16"/>
  <c r="C187" i="16"/>
  <c r="D187" i="16"/>
  <c r="F187" i="16"/>
  <c r="G187" i="16"/>
  <c r="I187" i="16"/>
  <c r="J187" i="16"/>
  <c r="L187" i="16"/>
  <c r="M187" i="16"/>
  <c r="O187" i="16"/>
  <c r="P187" i="16"/>
  <c r="C188" i="16"/>
  <c r="D188" i="16"/>
  <c r="F188" i="16"/>
  <c r="G188" i="16"/>
  <c r="I188" i="16"/>
  <c r="J188" i="16"/>
  <c r="L188" i="16"/>
  <c r="M188" i="16"/>
  <c r="O188" i="16"/>
  <c r="P188" i="16"/>
  <c r="C189" i="16"/>
  <c r="D189" i="16"/>
  <c r="F189" i="16"/>
  <c r="G189" i="16"/>
  <c r="I189" i="16"/>
  <c r="J189" i="16"/>
  <c r="L189" i="16"/>
  <c r="M189" i="16"/>
  <c r="O189" i="16"/>
  <c r="P189" i="16"/>
  <c r="C190" i="16"/>
  <c r="D190" i="16"/>
  <c r="F190" i="16"/>
  <c r="G190" i="16"/>
  <c r="I190" i="16"/>
  <c r="J190" i="16"/>
  <c r="L190" i="16"/>
  <c r="M190" i="16"/>
  <c r="O190" i="16"/>
  <c r="P190" i="16"/>
  <c r="C191" i="16"/>
  <c r="D191" i="16"/>
  <c r="F191" i="16"/>
  <c r="G191" i="16"/>
  <c r="I191" i="16"/>
  <c r="J191" i="16"/>
  <c r="L191" i="16"/>
  <c r="M191" i="16"/>
  <c r="O191" i="16"/>
  <c r="P191" i="16"/>
  <c r="C192" i="16"/>
  <c r="D192" i="16"/>
  <c r="F192" i="16"/>
  <c r="G192" i="16"/>
  <c r="I192" i="16"/>
  <c r="J192" i="16"/>
  <c r="L192" i="16"/>
  <c r="M192" i="16"/>
  <c r="O192" i="16"/>
  <c r="P192" i="16"/>
  <c r="C193" i="16"/>
  <c r="D193" i="16"/>
  <c r="F193" i="16"/>
  <c r="G193" i="16"/>
  <c r="I193" i="16"/>
  <c r="J193" i="16"/>
  <c r="L193" i="16"/>
  <c r="M193" i="16"/>
  <c r="O193" i="16"/>
  <c r="P193" i="16"/>
  <c r="C194" i="16"/>
  <c r="D194" i="16"/>
  <c r="F194" i="16"/>
  <c r="G194" i="16"/>
  <c r="I194" i="16"/>
  <c r="J194" i="16"/>
  <c r="L194" i="16"/>
  <c r="M194" i="16"/>
  <c r="O194" i="16"/>
  <c r="P194" i="16"/>
  <c r="C195" i="16"/>
  <c r="D195" i="16"/>
  <c r="F195" i="16"/>
  <c r="G195" i="16"/>
  <c r="I195" i="16"/>
  <c r="J195" i="16"/>
  <c r="L195" i="16"/>
  <c r="M195" i="16"/>
  <c r="O195" i="16"/>
  <c r="P195" i="16"/>
  <c r="C196" i="16"/>
  <c r="D196" i="16"/>
  <c r="F196" i="16"/>
  <c r="G196" i="16"/>
  <c r="I196" i="16"/>
  <c r="J196" i="16"/>
  <c r="L196" i="16"/>
  <c r="M196" i="16"/>
  <c r="O196" i="16"/>
  <c r="P196" i="16"/>
  <c r="C6" i="16"/>
  <c r="D6" i="16"/>
  <c r="F6" i="16"/>
  <c r="G6" i="16"/>
  <c r="I6" i="16"/>
  <c r="J6" i="16"/>
  <c r="L6" i="16"/>
  <c r="M6" i="16"/>
  <c r="O6" i="16"/>
  <c r="P6" i="16"/>
  <c r="C7" i="16"/>
  <c r="D7" i="16"/>
  <c r="F7" i="16"/>
  <c r="G7" i="16"/>
  <c r="I7" i="16"/>
  <c r="J7" i="16"/>
  <c r="L7" i="16"/>
  <c r="M7" i="16"/>
  <c r="O7" i="16"/>
  <c r="P7" i="16"/>
  <c r="C8" i="16"/>
  <c r="D8" i="16"/>
  <c r="F8" i="16"/>
  <c r="G8" i="16"/>
  <c r="I8" i="16"/>
  <c r="J8" i="16"/>
  <c r="L8" i="16"/>
  <c r="M8" i="16"/>
  <c r="O8" i="16"/>
  <c r="P8" i="16"/>
  <c r="P5" i="16"/>
  <c r="O5" i="16"/>
  <c r="M5" i="16"/>
  <c r="L5" i="16"/>
  <c r="J5" i="16"/>
  <c r="I5" i="16"/>
  <c r="G5" i="16"/>
  <c r="F5" i="16"/>
  <c r="D5" i="16"/>
  <c r="C5" i="16"/>
  <c r="A1" i="3"/>
  <c r="A2" i="3"/>
  <c r="B55" i="14" l="1"/>
  <c r="U55" i="4"/>
  <c r="U55" i="14" s="1"/>
  <c r="P20" i="13"/>
  <c r="X6" i="18"/>
  <c r="A2" i="21"/>
  <c r="S53" i="21"/>
  <c r="S54" i="21"/>
  <c r="S55" i="21"/>
  <c r="S56" i="21"/>
  <c r="S57" i="21"/>
  <c r="S58" i="21"/>
  <c r="S59" i="21"/>
  <c r="S60" i="21"/>
  <c r="S61" i="21"/>
  <c r="S62" i="21"/>
  <c r="S63" i="21"/>
  <c r="S64" i="21"/>
  <c r="S65" i="21"/>
  <c r="S66" i="21"/>
  <c r="S67" i="21"/>
  <c r="S68" i="21"/>
  <c r="S69" i="21"/>
  <c r="S70" i="21"/>
  <c r="S71" i="21"/>
  <c r="S72" i="21"/>
  <c r="S73" i="21"/>
  <c r="S74" i="21"/>
  <c r="S75" i="21"/>
  <c r="S76" i="21"/>
  <c r="S77" i="21"/>
  <c r="S78" i="21"/>
  <c r="S79" i="21"/>
  <c r="S80" i="21"/>
  <c r="S81" i="21"/>
  <c r="S82" i="21"/>
  <c r="S83" i="21"/>
  <c r="S84" i="21"/>
  <c r="S85" i="21"/>
  <c r="S86" i="21"/>
  <c r="S87" i="21"/>
  <c r="S88" i="21"/>
  <c r="S89" i="21"/>
  <c r="S90" i="21"/>
  <c r="S91" i="21"/>
  <c r="S92" i="21"/>
  <c r="S93" i="21"/>
  <c r="S94" i="21"/>
  <c r="S95" i="21"/>
  <c r="S96" i="21"/>
  <c r="S97" i="21"/>
  <c r="S98" i="21"/>
  <c r="S99" i="21"/>
  <c r="S100" i="21"/>
  <c r="S101" i="21"/>
  <c r="S102" i="21"/>
  <c r="S103" i="21"/>
  <c r="S104" i="21"/>
  <c r="S105" i="21"/>
  <c r="S106" i="21"/>
  <c r="S107" i="21"/>
  <c r="S108" i="21"/>
  <c r="S109" i="21"/>
  <c r="S110" i="21"/>
  <c r="S111" i="21"/>
  <c r="S112" i="21"/>
  <c r="S113" i="21"/>
  <c r="S114" i="21"/>
  <c r="S115" i="21"/>
  <c r="S116" i="21"/>
  <c r="S117" i="21"/>
  <c r="S118" i="21"/>
  <c r="S119" i="21"/>
  <c r="S120" i="21"/>
  <c r="S121" i="21"/>
  <c r="S122" i="21"/>
  <c r="S123" i="21"/>
  <c r="S124" i="21"/>
  <c r="S125" i="21"/>
  <c r="S126" i="21"/>
  <c r="S127" i="21"/>
  <c r="S128" i="21"/>
  <c r="S129" i="21"/>
  <c r="S130" i="21"/>
  <c r="S131" i="21"/>
  <c r="S132" i="21"/>
  <c r="S133" i="21"/>
  <c r="S134" i="21"/>
  <c r="S135" i="21"/>
  <c r="S136" i="21"/>
  <c r="S137" i="21"/>
  <c r="S138" i="21"/>
  <c r="S139" i="21"/>
  <c r="S140" i="21"/>
  <c r="S141" i="21"/>
  <c r="S142" i="21"/>
  <c r="S143" i="21"/>
  <c r="S144" i="21"/>
  <c r="S145" i="21"/>
  <c r="S146" i="21"/>
  <c r="S147" i="21"/>
  <c r="S148" i="21"/>
  <c r="S149" i="21"/>
  <c r="S150" i="21"/>
  <c r="S151" i="21"/>
  <c r="S152" i="21"/>
  <c r="S153" i="21"/>
  <c r="S154" i="21"/>
  <c r="S155" i="21"/>
  <c r="S156" i="21"/>
  <c r="S157" i="21"/>
  <c r="S158" i="21"/>
  <c r="S159" i="21"/>
  <c r="S160" i="21"/>
  <c r="S161" i="21"/>
  <c r="S162" i="21"/>
  <c r="S163" i="21"/>
  <c r="S164" i="21"/>
  <c r="S165" i="21"/>
  <c r="S166" i="21"/>
  <c r="S167" i="21"/>
  <c r="S168" i="21"/>
  <c r="S169" i="21"/>
  <c r="S170" i="21"/>
  <c r="S171" i="21"/>
  <c r="S172" i="21"/>
  <c r="S173" i="21"/>
  <c r="S174" i="21"/>
  <c r="S175" i="21"/>
  <c r="S176" i="21"/>
  <c r="S177" i="21"/>
  <c r="S178" i="21"/>
  <c r="S179" i="21"/>
  <c r="S180" i="21"/>
  <c r="S181" i="21"/>
  <c r="S182" i="21"/>
  <c r="S183" i="21"/>
  <c r="S184" i="21"/>
  <c r="S185" i="21"/>
  <c r="S186" i="21"/>
  <c r="S187" i="21"/>
  <c r="S188" i="21"/>
  <c r="S189" i="21"/>
  <c r="S190" i="21"/>
  <c r="S191" i="21"/>
  <c r="S192" i="21"/>
  <c r="S193" i="21"/>
  <c r="S194" i="21"/>
  <c r="S195" i="21"/>
  <c r="S196" i="21"/>
  <c r="S197" i="21"/>
  <c r="S198" i="21"/>
  <c r="S199" i="21"/>
  <c r="S200" i="21"/>
  <c r="S201" i="21"/>
  <c r="S202" i="21"/>
  <c r="S203" i="21"/>
  <c r="S204" i="21"/>
  <c r="S205" i="21"/>
  <c r="S206" i="21"/>
  <c r="S207" i="21"/>
  <c r="S208" i="21"/>
  <c r="S209" i="21"/>
  <c r="S210" i="21"/>
  <c r="S211" i="21"/>
  <c r="S212" i="21"/>
  <c r="S213" i="21"/>
  <c r="S214" i="21"/>
  <c r="S215" i="21"/>
  <c r="S216" i="21"/>
  <c r="S217" i="21"/>
  <c r="S218" i="21"/>
  <c r="S219" i="21"/>
  <c r="S220" i="21"/>
  <c r="S221" i="21"/>
  <c r="S222" i="21"/>
  <c r="S223" i="21"/>
  <c r="S224" i="21"/>
  <c r="S225" i="21"/>
  <c r="S226" i="21"/>
  <c r="S227" i="21"/>
  <c r="S228" i="21"/>
  <c r="S229" i="21"/>
  <c r="S230" i="21"/>
  <c r="S231" i="21"/>
  <c r="S232" i="21"/>
  <c r="S233" i="21"/>
  <c r="S234" i="21"/>
  <c r="S235" i="21"/>
  <c r="S236" i="21"/>
  <c r="S237" i="21"/>
  <c r="S238" i="21"/>
  <c r="S239" i="21"/>
  <c r="S240" i="21"/>
  <c r="S241" i="21"/>
  <c r="S242" i="21"/>
  <c r="S243" i="21"/>
  <c r="S244" i="21"/>
  <c r="S245" i="21"/>
  <c r="S246" i="21"/>
  <c r="S247" i="21"/>
  <c r="S248" i="21"/>
  <c r="S249" i="21"/>
  <c r="S250" i="21"/>
  <c r="S251" i="21"/>
  <c r="S252" i="21"/>
  <c r="S253" i="21"/>
  <c r="S254" i="21"/>
  <c r="S255" i="21"/>
  <c r="S256" i="21"/>
  <c r="S257" i="21"/>
  <c r="S258" i="21"/>
  <c r="S259" i="21"/>
  <c r="S260" i="21"/>
  <c r="S261" i="21"/>
  <c r="S262" i="21"/>
  <c r="S263" i="21"/>
  <c r="S264" i="21"/>
  <c r="S265" i="21"/>
  <c r="S266" i="21"/>
  <c r="S267" i="21"/>
  <c r="S268" i="21"/>
  <c r="S269" i="21"/>
  <c r="S270" i="21"/>
  <c r="S271" i="21"/>
  <c r="S272" i="21"/>
  <c r="S273" i="21"/>
  <c r="S274" i="21"/>
  <c r="S275" i="21"/>
  <c r="S276" i="21"/>
  <c r="S277" i="21"/>
  <c r="S278" i="21"/>
  <c r="S279" i="21"/>
  <c r="S280" i="21"/>
  <c r="S281" i="21"/>
  <c r="S282" i="21"/>
  <c r="S283" i="21"/>
  <c r="S284" i="21"/>
  <c r="S285" i="21"/>
  <c r="S286" i="21"/>
  <c r="S287" i="21"/>
  <c r="S288" i="21"/>
  <c r="S289" i="21"/>
  <c r="S290" i="21"/>
  <c r="S291" i="21"/>
  <c r="S292" i="21"/>
  <c r="S293" i="21"/>
  <c r="S294" i="21"/>
  <c r="S295" i="21"/>
  <c r="S296" i="21"/>
  <c r="S297" i="21"/>
  <c r="S298" i="21"/>
  <c r="S299" i="21"/>
  <c r="S300" i="21"/>
  <c r="S301" i="21"/>
  <c r="S302" i="21"/>
  <c r="S303" i="21"/>
  <c r="S304" i="21"/>
  <c r="S305" i="21"/>
  <c r="S306" i="21"/>
  <c r="S307" i="21"/>
  <c r="S308" i="21"/>
  <c r="S309" i="21"/>
  <c r="S310" i="21"/>
  <c r="S311" i="21"/>
  <c r="S312" i="21"/>
  <c r="S313" i="21"/>
  <c r="S314" i="21"/>
  <c r="S315" i="21"/>
  <c r="S316" i="21"/>
  <c r="S317" i="21"/>
  <c r="S318" i="21"/>
  <c r="S319" i="21"/>
  <c r="S320" i="21"/>
  <c r="S321" i="21"/>
  <c r="S322" i="21"/>
  <c r="S323" i="21"/>
  <c r="S324" i="21"/>
  <c r="S325" i="21"/>
  <c r="S326" i="21"/>
  <c r="S327" i="21"/>
  <c r="S328" i="21"/>
  <c r="S329" i="21"/>
  <c r="S330" i="21"/>
  <c r="S331" i="21"/>
  <c r="S332" i="21"/>
  <c r="S333"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6" i="21"/>
  <c r="S367" i="21"/>
  <c r="S368" i="21"/>
  <c r="S369" i="21"/>
  <c r="S370" i="21"/>
  <c r="S371" i="21"/>
  <c r="S372" i="21"/>
  <c r="S373" i="21"/>
  <c r="S374" i="21"/>
  <c r="S375" i="21"/>
  <c r="S376" i="21"/>
  <c r="S377" i="21"/>
  <c r="S378" i="21"/>
  <c r="S379" i="21"/>
  <c r="S380" i="21"/>
  <c r="S381" i="21"/>
  <c r="S382" i="21"/>
  <c r="S383" i="21"/>
  <c r="S384" i="21"/>
  <c r="S385" i="21"/>
  <c r="S386" i="21"/>
  <c r="S387" i="21"/>
  <c r="S388" i="21"/>
  <c r="S389" i="21"/>
  <c r="S390" i="21"/>
  <c r="S391" i="21"/>
  <c r="S392" i="21"/>
  <c r="S393" i="21"/>
  <c r="S394" i="21"/>
  <c r="S395" i="21"/>
  <c r="S396" i="21"/>
  <c r="S397" i="21"/>
  <c r="S398" i="21"/>
  <c r="S399" i="21"/>
  <c r="Q190" i="11"/>
  <c r="R190" i="11"/>
  <c r="S190" i="11"/>
  <c r="T190" i="11"/>
  <c r="U190" i="11"/>
  <c r="V190" i="11"/>
  <c r="Q191" i="11"/>
  <c r="R191" i="11"/>
  <c r="S191" i="11"/>
  <c r="T191" i="11"/>
  <c r="U191" i="11"/>
  <c r="V191" i="11"/>
  <c r="Q192" i="11"/>
  <c r="R192" i="11"/>
  <c r="S192" i="11"/>
  <c r="T192" i="11"/>
  <c r="U192" i="11"/>
  <c r="V192" i="11"/>
  <c r="Q193" i="11"/>
  <c r="R193" i="11"/>
  <c r="S193" i="11"/>
  <c r="T193" i="11"/>
  <c r="U193" i="11"/>
  <c r="V193" i="11"/>
  <c r="Q194" i="11"/>
  <c r="R194" i="11"/>
  <c r="S194" i="11"/>
  <c r="T194" i="11"/>
  <c r="U194" i="11"/>
  <c r="V194" i="11"/>
  <c r="Q195" i="11"/>
  <c r="R195" i="11"/>
  <c r="S195" i="11"/>
  <c r="T195" i="11"/>
  <c r="U195" i="11"/>
  <c r="V195" i="11"/>
  <c r="Q196" i="11"/>
  <c r="R196" i="11"/>
  <c r="S196" i="11"/>
  <c r="T196" i="11"/>
  <c r="U196" i="11"/>
  <c r="V196" i="11"/>
  <c r="Q197" i="11"/>
  <c r="R197" i="11"/>
  <c r="S197" i="11"/>
  <c r="T197" i="11"/>
  <c r="U197" i="11"/>
  <c r="V197" i="11"/>
  <c r="Q198" i="11"/>
  <c r="R198" i="11"/>
  <c r="S198" i="11"/>
  <c r="T198" i="11"/>
  <c r="U198" i="11"/>
  <c r="V198" i="11"/>
  <c r="Q199" i="11"/>
  <c r="R199" i="11"/>
  <c r="S199" i="11"/>
  <c r="T199" i="11"/>
  <c r="U199" i="11"/>
  <c r="V199" i="11"/>
  <c r="Q200" i="11"/>
  <c r="R200" i="11"/>
  <c r="S200" i="11"/>
  <c r="T200" i="11"/>
  <c r="U200" i="11"/>
  <c r="V200" i="11"/>
  <c r="Q201" i="11"/>
  <c r="R201" i="11"/>
  <c r="S201" i="11"/>
  <c r="T201" i="11"/>
  <c r="U201" i="11"/>
  <c r="V201" i="11"/>
  <c r="Q202" i="11"/>
  <c r="R202" i="11"/>
  <c r="S202" i="11"/>
  <c r="T202" i="11"/>
  <c r="U202" i="11"/>
  <c r="V202" i="11"/>
  <c r="Q203" i="11"/>
  <c r="R203" i="11"/>
  <c r="S203" i="11"/>
  <c r="T203" i="11"/>
  <c r="U203" i="11"/>
  <c r="V203" i="11"/>
  <c r="Q204" i="11"/>
  <c r="R204" i="11"/>
  <c r="S204" i="11"/>
  <c r="T204" i="11"/>
  <c r="U204" i="11"/>
  <c r="V204" i="11"/>
  <c r="Q205" i="11"/>
  <c r="R205" i="11"/>
  <c r="S205" i="11"/>
  <c r="T205" i="11"/>
  <c r="U205" i="11"/>
  <c r="V205" i="11"/>
  <c r="Q206" i="11"/>
  <c r="R206" i="11"/>
  <c r="S206" i="11"/>
  <c r="T206" i="11"/>
  <c r="U206" i="11"/>
  <c r="V206" i="11"/>
  <c r="Q207" i="11"/>
  <c r="R207" i="11"/>
  <c r="S207" i="11"/>
  <c r="T207" i="11"/>
  <c r="U207" i="11"/>
  <c r="V207" i="11"/>
  <c r="Q208" i="11"/>
  <c r="R208" i="11"/>
  <c r="S208" i="11"/>
  <c r="T208" i="11"/>
  <c r="U208" i="11"/>
  <c r="V208" i="11"/>
  <c r="Q209" i="11"/>
  <c r="R209" i="11"/>
  <c r="S209" i="11"/>
  <c r="T209" i="11"/>
  <c r="U209" i="11"/>
  <c r="V209" i="11"/>
  <c r="Q210" i="11"/>
  <c r="R210" i="11"/>
  <c r="S210" i="11"/>
  <c r="T210" i="11"/>
  <c r="U210" i="11"/>
  <c r="V210" i="11"/>
  <c r="Q211" i="11"/>
  <c r="R211" i="11"/>
  <c r="S211" i="11"/>
  <c r="T211" i="11"/>
  <c r="U211" i="11"/>
  <c r="V211" i="11"/>
  <c r="Q212" i="11"/>
  <c r="R212" i="11"/>
  <c r="S212" i="11"/>
  <c r="T212" i="11"/>
  <c r="U212" i="11"/>
  <c r="V212" i="11"/>
  <c r="Q213" i="11"/>
  <c r="R213" i="11"/>
  <c r="S213" i="11"/>
  <c r="T213" i="11"/>
  <c r="U213" i="11"/>
  <c r="V213" i="11"/>
  <c r="Q214" i="11"/>
  <c r="R214" i="11"/>
  <c r="S214" i="11"/>
  <c r="T214" i="11"/>
  <c r="U214" i="11"/>
  <c r="V214" i="11"/>
  <c r="Q215" i="11"/>
  <c r="R215" i="11"/>
  <c r="S215" i="11"/>
  <c r="T215" i="11"/>
  <c r="U215" i="11"/>
  <c r="V215" i="11"/>
  <c r="Q216" i="11"/>
  <c r="R216" i="11"/>
  <c r="S216" i="11"/>
  <c r="T216" i="11"/>
  <c r="U216" i="11"/>
  <c r="V216" i="11"/>
  <c r="Q217" i="11"/>
  <c r="R217" i="11"/>
  <c r="S217" i="11"/>
  <c r="T217" i="11"/>
  <c r="U217" i="11"/>
  <c r="V217" i="11"/>
  <c r="Q218" i="11"/>
  <c r="R218" i="11"/>
  <c r="S218" i="11"/>
  <c r="T218" i="11"/>
  <c r="U218" i="11"/>
  <c r="V218" i="11"/>
  <c r="Q219" i="11"/>
  <c r="R219" i="11"/>
  <c r="S219" i="11"/>
  <c r="T219" i="11"/>
  <c r="U219" i="11"/>
  <c r="V219" i="11"/>
  <c r="Q220" i="11"/>
  <c r="R220" i="11"/>
  <c r="S220" i="11"/>
  <c r="T220" i="11"/>
  <c r="U220" i="11"/>
  <c r="V220" i="11"/>
  <c r="Q221" i="11"/>
  <c r="R221" i="11"/>
  <c r="S221" i="11"/>
  <c r="T221" i="11"/>
  <c r="U221" i="11"/>
  <c r="V221" i="11"/>
  <c r="Q222" i="11"/>
  <c r="R222" i="11"/>
  <c r="S222" i="11"/>
  <c r="T222" i="11"/>
  <c r="U222" i="11"/>
  <c r="V222" i="11"/>
  <c r="Q223" i="11"/>
  <c r="R223" i="11"/>
  <c r="S223" i="11"/>
  <c r="T223" i="11"/>
  <c r="U223" i="11"/>
  <c r="V223" i="11"/>
  <c r="Q224" i="11"/>
  <c r="R224" i="11"/>
  <c r="S224" i="11"/>
  <c r="T224" i="11"/>
  <c r="U224" i="11"/>
  <c r="V224" i="11"/>
  <c r="Q225" i="11"/>
  <c r="R225" i="11"/>
  <c r="S225" i="11"/>
  <c r="T225" i="11"/>
  <c r="U225" i="11"/>
  <c r="V225" i="11"/>
  <c r="Q226" i="11"/>
  <c r="R226" i="11"/>
  <c r="S226" i="11"/>
  <c r="T226" i="11"/>
  <c r="U226" i="11"/>
  <c r="V226" i="11"/>
  <c r="Q227" i="11"/>
  <c r="R227" i="11"/>
  <c r="S227" i="11"/>
  <c r="T227" i="11"/>
  <c r="U227" i="11"/>
  <c r="V227" i="11"/>
  <c r="Q228" i="11"/>
  <c r="R228" i="11"/>
  <c r="S228" i="11"/>
  <c r="T228" i="11"/>
  <c r="U228" i="11"/>
  <c r="V228" i="11"/>
  <c r="Q229" i="11"/>
  <c r="R229" i="11"/>
  <c r="S229" i="11"/>
  <c r="T229" i="11"/>
  <c r="U229" i="11"/>
  <c r="V229" i="11"/>
  <c r="Q230" i="11"/>
  <c r="R230" i="11"/>
  <c r="S230" i="11"/>
  <c r="T230" i="11"/>
  <c r="U230" i="11"/>
  <c r="V230" i="11"/>
  <c r="Q231" i="11"/>
  <c r="R231" i="11"/>
  <c r="S231" i="11"/>
  <c r="T231" i="11"/>
  <c r="U231" i="11"/>
  <c r="V231" i="11"/>
  <c r="Q232" i="11"/>
  <c r="R232" i="11"/>
  <c r="S232" i="11"/>
  <c r="T232" i="11"/>
  <c r="U232" i="11"/>
  <c r="V232" i="11"/>
  <c r="Q233" i="11"/>
  <c r="R233" i="11"/>
  <c r="S233" i="11"/>
  <c r="T233" i="11"/>
  <c r="U233" i="11"/>
  <c r="V233" i="11"/>
  <c r="Q234" i="11"/>
  <c r="R234" i="11"/>
  <c r="S234" i="11"/>
  <c r="T234" i="11"/>
  <c r="U234" i="11"/>
  <c r="V234" i="11"/>
  <c r="Q235" i="11"/>
  <c r="R235" i="11"/>
  <c r="S235" i="11"/>
  <c r="T235" i="11"/>
  <c r="U235" i="11"/>
  <c r="V235" i="11"/>
  <c r="Q236" i="11"/>
  <c r="R236" i="11"/>
  <c r="S236" i="11"/>
  <c r="T236" i="11"/>
  <c r="U236" i="11"/>
  <c r="V236" i="11"/>
  <c r="Q237" i="11"/>
  <c r="R237" i="11"/>
  <c r="S237" i="11"/>
  <c r="T237" i="11"/>
  <c r="U237" i="11"/>
  <c r="V237" i="11"/>
  <c r="Q238" i="11"/>
  <c r="R238" i="11"/>
  <c r="S238" i="11"/>
  <c r="T238" i="11"/>
  <c r="U238" i="11"/>
  <c r="V238" i="11"/>
  <c r="Q239" i="11"/>
  <c r="R239" i="11"/>
  <c r="S239" i="11"/>
  <c r="T239" i="11"/>
  <c r="U239" i="11"/>
  <c r="V239" i="11"/>
  <c r="Q240" i="11"/>
  <c r="R240" i="11"/>
  <c r="S240" i="11"/>
  <c r="T240" i="11"/>
  <c r="U240" i="11"/>
  <c r="V240" i="11"/>
  <c r="Q241" i="11"/>
  <c r="R241" i="11"/>
  <c r="S241" i="11"/>
  <c r="T241" i="11"/>
  <c r="U241" i="11"/>
  <c r="V241" i="11"/>
  <c r="Q242" i="11"/>
  <c r="R242" i="11"/>
  <c r="S242" i="11"/>
  <c r="T242" i="11"/>
  <c r="U242" i="11"/>
  <c r="V242" i="11"/>
  <c r="Q243" i="11"/>
  <c r="R243" i="11"/>
  <c r="S243" i="11"/>
  <c r="T243" i="11"/>
  <c r="U243" i="11"/>
  <c r="V243" i="11"/>
  <c r="Q244" i="11"/>
  <c r="R244" i="11"/>
  <c r="S244" i="11"/>
  <c r="T244" i="11"/>
  <c r="U244" i="11"/>
  <c r="V244" i="11"/>
  <c r="Q245" i="11"/>
  <c r="R245" i="11"/>
  <c r="S245" i="11"/>
  <c r="T245" i="11"/>
  <c r="U245" i="11"/>
  <c r="V245" i="11"/>
  <c r="Q246" i="11"/>
  <c r="R246" i="11"/>
  <c r="S246" i="11"/>
  <c r="T246" i="11"/>
  <c r="U246" i="11"/>
  <c r="V246" i="11"/>
  <c r="Q247" i="11"/>
  <c r="R247" i="11"/>
  <c r="S247" i="11"/>
  <c r="T247" i="11"/>
  <c r="U247" i="11"/>
  <c r="V247" i="11"/>
  <c r="Q248" i="11"/>
  <c r="R248" i="11"/>
  <c r="S248" i="11"/>
  <c r="T248" i="11"/>
  <c r="U248" i="11"/>
  <c r="V248" i="11"/>
  <c r="Q249" i="11"/>
  <c r="R249" i="11"/>
  <c r="S249" i="11"/>
  <c r="T249" i="11"/>
  <c r="U249" i="11"/>
  <c r="V249" i="11"/>
  <c r="Q250" i="11"/>
  <c r="R250" i="11"/>
  <c r="S250" i="11"/>
  <c r="T250" i="11"/>
  <c r="U250" i="11"/>
  <c r="V250" i="11"/>
  <c r="Q251" i="11"/>
  <c r="R251" i="11"/>
  <c r="S251" i="11"/>
  <c r="T251" i="11"/>
  <c r="U251" i="11"/>
  <c r="V251" i="11"/>
  <c r="Q252" i="11"/>
  <c r="R252" i="11"/>
  <c r="S252" i="11"/>
  <c r="T252" i="11"/>
  <c r="U252" i="11"/>
  <c r="V252" i="11"/>
  <c r="Q253" i="11"/>
  <c r="R253" i="11"/>
  <c r="S253" i="11"/>
  <c r="T253" i="11"/>
  <c r="U253" i="11"/>
  <c r="V253" i="11"/>
  <c r="Q254" i="11"/>
  <c r="R254" i="11"/>
  <c r="S254" i="11"/>
  <c r="T254" i="11"/>
  <c r="U254" i="11"/>
  <c r="V254" i="11"/>
  <c r="Q255" i="11"/>
  <c r="R255" i="11"/>
  <c r="S255" i="11"/>
  <c r="T255" i="11"/>
  <c r="U255" i="11"/>
  <c r="V255" i="11"/>
  <c r="Q256" i="11"/>
  <c r="R256" i="11"/>
  <c r="S256" i="11"/>
  <c r="T256" i="11"/>
  <c r="U256" i="11"/>
  <c r="V256" i="11"/>
  <c r="Q257" i="11"/>
  <c r="R257" i="11"/>
  <c r="S257" i="11"/>
  <c r="T257" i="11"/>
  <c r="U257" i="11"/>
  <c r="V257" i="11"/>
  <c r="Q258" i="11"/>
  <c r="R258" i="11"/>
  <c r="S258" i="11"/>
  <c r="T258" i="11"/>
  <c r="U258" i="11"/>
  <c r="V258" i="11"/>
  <c r="Q259" i="11"/>
  <c r="R259" i="11"/>
  <c r="S259" i="11"/>
  <c r="T259" i="11"/>
  <c r="U259" i="11"/>
  <c r="V259" i="11"/>
  <c r="Q260" i="11"/>
  <c r="R260" i="11"/>
  <c r="S260" i="11"/>
  <c r="T260" i="11"/>
  <c r="U260" i="11"/>
  <c r="V260" i="11"/>
  <c r="Q261" i="11"/>
  <c r="R261" i="11"/>
  <c r="S261" i="11"/>
  <c r="T261" i="11"/>
  <c r="U261" i="11"/>
  <c r="V261" i="11"/>
  <c r="Q262" i="11"/>
  <c r="R262" i="11"/>
  <c r="S262" i="11"/>
  <c r="T262" i="11"/>
  <c r="U262" i="11"/>
  <c r="V262" i="11"/>
  <c r="Q263" i="11"/>
  <c r="R263" i="11"/>
  <c r="S263" i="11"/>
  <c r="T263" i="11"/>
  <c r="U263" i="11"/>
  <c r="V263" i="11"/>
  <c r="Q264" i="11"/>
  <c r="R264" i="11"/>
  <c r="S264" i="11"/>
  <c r="T264" i="11"/>
  <c r="U264" i="11"/>
  <c r="V264" i="11"/>
  <c r="Q265" i="11"/>
  <c r="R265" i="11"/>
  <c r="S265" i="11"/>
  <c r="T265" i="11"/>
  <c r="U265" i="11"/>
  <c r="V265" i="11"/>
  <c r="Q266" i="11"/>
  <c r="R266" i="11"/>
  <c r="S266" i="11"/>
  <c r="T266" i="11"/>
  <c r="U266" i="11"/>
  <c r="V266" i="11"/>
  <c r="Q267" i="11"/>
  <c r="R267" i="11"/>
  <c r="S267" i="11"/>
  <c r="T267" i="11"/>
  <c r="U267" i="11"/>
  <c r="V267" i="11"/>
  <c r="W267" i="11"/>
  <c r="Q268" i="11"/>
  <c r="R268" i="11"/>
  <c r="S268" i="11"/>
  <c r="T268" i="11"/>
  <c r="U268" i="11"/>
  <c r="V268" i="11"/>
  <c r="W268" i="11"/>
  <c r="Q269" i="11"/>
  <c r="R269" i="11"/>
  <c r="S269" i="11"/>
  <c r="T269" i="11"/>
  <c r="U269" i="11"/>
  <c r="V269" i="11"/>
  <c r="W269" i="11"/>
  <c r="Q270" i="11"/>
  <c r="R270" i="11"/>
  <c r="S270" i="11"/>
  <c r="T270" i="11"/>
  <c r="U270" i="11"/>
  <c r="V270" i="11"/>
  <c r="W270" i="11"/>
  <c r="Q271" i="11"/>
  <c r="R271" i="11"/>
  <c r="S271" i="11"/>
  <c r="T271" i="11"/>
  <c r="U271" i="11"/>
  <c r="V271" i="11"/>
  <c r="W271" i="11"/>
  <c r="Q272" i="11"/>
  <c r="R272" i="11"/>
  <c r="S272" i="11"/>
  <c r="T272" i="11"/>
  <c r="U272" i="11"/>
  <c r="V272" i="11"/>
  <c r="W272" i="11"/>
  <c r="Q273" i="11"/>
  <c r="R273" i="11"/>
  <c r="S273" i="11"/>
  <c r="T273" i="11"/>
  <c r="U273" i="11"/>
  <c r="V273" i="11"/>
  <c r="W273" i="11"/>
  <c r="Q274" i="11"/>
  <c r="R274" i="11"/>
  <c r="S274" i="11"/>
  <c r="T274" i="11"/>
  <c r="U274" i="11"/>
  <c r="V274" i="11"/>
  <c r="W274" i="11"/>
  <c r="V3" i="11"/>
  <c r="V4" i="11"/>
  <c r="V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V78" i="11"/>
  <c r="V79" i="11"/>
  <c r="V80" i="11"/>
  <c r="V81" i="11"/>
  <c r="V82" i="11"/>
  <c r="V83" i="11"/>
  <c r="V84" i="11"/>
  <c r="V85" i="11"/>
  <c r="V86" i="11"/>
  <c r="V87" i="11"/>
  <c r="V88" i="11"/>
  <c r="V89" i="11"/>
  <c r="V90" i="11"/>
  <c r="V91" i="11"/>
  <c r="V92" i="11"/>
  <c r="V93" i="11"/>
  <c r="V94" i="11"/>
  <c r="V95" i="11"/>
  <c r="V96" i="11"/>
  <c r="V97" i="11"/>
  <c r="V98" i="11"/>
  <c r="V99" i="11"/>
  <c r="V100" i="11"/>
  <c r="V101" i="11"/>
  <c r="V102" i="11"/>
  <c r="V103" i="11"/>
  <c r="V104" i="11"/>
  <c r="V105" i="11"/>
  <c r="V106" i="11"/>
  <c r="V107" i="11"/>
  <c r="V108" i="11"/>
  <c r="V109" i="11"/>
  <c r="V110" i="11"/>
  <c r="V111" i="11"/>
  <c r="V112" i="11"/>
  <c r="V113" i="11"/>
  <c r="V114" i="11"/>
  <c r="V115" i="11"/>
  <c r="V116" i="11"/>
  <c r="V117" i="11"/>
  <c r="V118" i="11"/>
  <c r="V119" i="11"/>
  <c r="V120" i="11"/>
  <c r="V121" i="11"/>
  <c r="V122" i="11"/>
  <c r="V123" i="11"/>
  <c r="V124" i="11"/>
  <c r="V125" i="11"/>
  <c r="V126" i="11"/>
  <c r="V127" i="11"/>
  <c r="V128" i="11"/>
  <c r="V129" i="11"/>
  <c r="V130" i="11"/>
  <c r="V131" i="11"/>
  <c r="V132" i="11"/>
  <c r="V133" i="11"/>
  <c r="V134" i="11"/>
  <c r="V135" i="11"/>
  <c r="V136" i="11"/>
  <c r="V137" i="11"/>
  <c r="V138" i="11"/>
  <c r="V139" i="11"/>
  <c r="V140" i="11"/>
  <c r="V141" i="11"/>
  <c r="V142" i="11"/>
  <c r="V143" i="11"/>
  <c r="V144" i="11"/>
  <c r="V145" i="11"/>
  <c r="V146" i="11"/>
  <c r="V147" i="11"/>
  <c r="V148" i="11"/>
  <c r="V149" i="11"/>
  <c r="V150" i="11"/>
  <c r="V151" i="11"/>
  <c r="V152" i="11"/>
  <c r="V153" i="11"/>
  <c r="V154" i="11"/>
  <c r="V155" i="11"/>
  <c r="V156" i="11"/>
  <c r="V157" i="11"/>
  <c r="V158" i="11"/>
  <c r="V159" i="11"/>
  <c r="V160" i="11"/>
  <c r="V161" i="11"/>
  <c r="V162" i="11"/>
  <c r="V163" i="11"/>
  <c r="V164" i="11"/>
  <c r="V165" i="11"/>
  <c r="V166" i="11"/>
  <c r="V167" i="11"/>
  <c r="V168" i="11"/>
  <c r="V169" i="11"/>
  <c r="V170" i="11"/>
  <c r="V171" i="11"/>
  <c r="V172" i="11"/>
  <c r="V173" i="11"/>
  <c r="V174" i="11"/>
  <c r="V175" i="11"/>
  <c r="V176" i="11"/>
  <c r="V177" i="11"/>
  <c r="V178" i="11"/>
  <c r="V179" i="11"/>
  <c r="V180" i="11"/>
  <c r="V181" i="11"/>
  <c r="V182" i="11"/>
  <c r="V183" i="11"/>
  <c r="V184" i="11"/>
  <c r="V185" i="11"/>
  <c r="V186" i="11"/>
  <c r="V187" i="11"/>
  <c r="V188" i="11"/>
  <c r="V189" i="11"/>
  <c r="V275" i="11"/>
  <c r="V276" i="11"/>
  <c r="V277" i="11"/>
  <c r="V278" i="11"/>
  <c r="V279" i="11"/>
  <c r="V280" i="11"/>
  <c r="V281" i="11"/>
  <c r="V282" i="11"/>
  <c r="V283" i="11"/>
  <c r="V284" i="11"/>
  <c r="V285" i="11"/>
  <c r="V286" i="11"/>
  <c r="V287" i="11"/>
  <c r="V288" i="11"/>
  <c r="V289" i="11"/>
  <c r="V290" i="11"/>
  <c r="V291" i="11"/>
  <c r="V292" i="11"/>
  <c r="V293" i="11"/>
  <c r="V294" i="11"/>
  <c r="V295" i="11"/>
  <c r="V296" i="11"/>
  <c r="V297" i="11"/>
  <c r="V298" i="11"/>
  <c r="V299" i="11"/>
  <c r="V300" i="11"/>
  <c r="V301" i="11"/>
  <c r="V302" i="11"/>
  <c r="V303" i="11"/>
  <c r="U3" i="11"/>
  <c r="U4"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50" i="11"/>
  <c r="U51" i="11"/>
  <c r="U52" i="11"/>
  <c r="U53" i="11"/>
  <c r="U54" i="11"/>
  <c r="U55" i="11"/>
  <c r="U56" i="11"/>
  <c r="U57" i="11"/>
  <c r="U58" i="11"/>
  <c r="U59" i="11"/>
  <c r="U60" i="11"/>
  <c r="U61" i="11"/>
  <c r="U62" i="11"/>
  <c r="U63" i="11"/>
  <c r="U64" i="11"/>
  <c r="U65" i="11"/>
  <c r="U66" i="11"/>
  <c r="U67" i="11"/>
  <c r="U68" i="11"/>
  <c r="U69" i="11"/>
  <c r="U70" i="11"/>
  <c r="U71" i="11"/>
  <c r="U72" i="11"/>
  <c r="U73" i="11"/>
  <c r="U74" i="11"/>
  <c r="U75" i="11"/>
  <c r="U76" i="11"/>
  <c r="U77" i="11"/>
  <c r="U78" i="11"/>
  <c r="U79" i="11"/>
  <c r="U80" i="11"/>
  <c r="U81" i="11"/>
  <c r="U82" i="11"/>
  <c r="U83" i="11"/>
  <c r="U84" i="11"/>
  <c r="U85" i="11"/>
  <c r="U86" i="11"/>
  <c r="U87" i="11"/>
  <c r="U88" i="11"/>
  <c r="U89" i="11"/>
  <c r="U90" i="11"/>
  <c r="U91" i="11"/>
  <c r="U92" i="11"/>
  <c r="U93" i="11"/>
  <c r="U94" i="11"/>
  <c r="U95" i="11"/>
  <c r="U96" i="11"/>
  <c r="U97" i="11"/>
  <c r="U98" i="11"/>
  <c r="U99" i="11"/>
  <c r="U100" i="11"/>
  <c r="U101" i="11"/>
  <c r="U102" i="11"/>
  <c r="U103" i="11"/>
  <c r="U104" i="11"/>
  <c r="U105" i="11"/>
  <c r="U106" i="11"/>
  <c r="U107" i="11"/>
  <c r="U108" i="11"/>
  <c r="U109" i="11"/>
  <c r="U110" i="11"/>
  <c r="U111" i="11"/>
  <c r="U112" i="11"/>
  <c r="U113" i="11"/>
  <c r="U114" i="11"/>
  <c r="U115" i="11"/>
  <c r="U116" i="11"/>
  <c r="U117" i="11"/>
  <c r="U118" i="11"/>
  <c r="U119" i="11"/>
  <c r="U120" i="11"/>
  <c r="U121" i="11"/>
  <c r="U122" i="11"/>
  <c r="U123" i="11"/>
  <c r="U124" i="11"/>
  <c r="U125" i="11"/>
  <c r="U126" i="11"/>
  <c r="U127" i="11"/>
  <c r="U128" i="11"/>
  <c r="U129" i="11"/>
  <c r="U130" i="11"/>
  <c r="U131" i="11"/>
  <c r="U132" i="11"/>
  <c r="U133" i="11"/>
  <c r="U134" i="11"/>
  <c r="U135" i="11"/>
  <c r="U136" i="11"/>
  <c r="U137" i="11"/>
  <c r="U138" i="11"/>
  <c r="U139" i="11"/>
  <c r="U140" i="11"/>
  <c r="U141" i="11"/>
  <c r="U142" i="11"/>
  <c r="U143" i="11"/>
  <c r="U144" i="11"/>
  <c r="U145" i="11"/>
  <c r="U146" i="11"/>
  <c r="U147" i="11"/>
  <c r="U148" i="11"/>
  <c r="U149" i="11"/>
  <c r="U150" i="11"/>
  <c r="U151" i="11"/>
  <c r="U152" i="11"/>
  <c r="U153" i="11"/>
  <c r="U154" i="11"/>
  <c r="U155" i="11"/>
  <c r="U156" i="11"/>
  <c r="U157" i="11"/>
  <c r="U158" i="11"/>
  <c r="U159" i="11"/>
  <c r="U160" i="11"/>
  <c r="U161" i="11"/>
  <c r="U162" i="11"/>
  <c r="U163" i="11"/>
  <c r="U164" i="11"/>
  <c r="U165" i="11"/>
  <c r="U166" i="11"/>
  <c r="U167" i="11"/>
  <c r="U168" i="11"/>
  <c r="U169" i="11"/>
  <c r="U170" i="11"/>
  <c r="U171" i="11"/>
  <c r="U172" i="11"/>
  <c r="U173" i="11"/>
  <c r="U174" i="11"/>
  <c r="U175" i="11"/>
  <c r="U176" i="11"/>
  <c r="U177" i="11"/>
  <c r="U178" i="11"/>
  <c r="U179" i="11"/>
  <c r="U180" i="11"/>
  <c r="U181" i="11"/>
  <c r="U182" i="11"/>
  <c r="U183" i="11"/>
  <c r="U184" i="11"/>
  <c r="U185" i="11"/>
  <c r="U186" i="11"/>
  <c r="U187" i="11"/>
  <c r="U188" i="11"/>
  <c r="U189" i="11"/>
  <c r="U275" i="11"/>
  <c r="U276" i="11"/>
  <c r="U277" i="11"/>
  <c r="U278" i="11"/>
  <c r="U279" i="11"/>
  <c r="U280" i="11"/>
  <c r="U281" i="11"/>
  <c r="U282" i="11"/>
  <c r="U283" i="11"/>
  <c r="U284" i="11"/>
  <c r="U285" i="11"/>
  <c r="U286" i="11"/>
  <c r="U287" i="11"/>
  <c r="U288" i="11"/>
  <c r="U289" i="11"/>
  <c r="U290" i="11"/>
  <c r="U291" i="11"/>
  <c r="U292" i="11"/>
  <c r="U293" i="11"/>
  <c r="U294" i="11"/>
  <c r="U295" i="11"/>
  <c r="U296" i="11"/>
  <c r="U297" i="11"/>
  <c r="U298" i="11"/>
  <c r="U299" i="11"/>
  <c r="U300" i="11"/>
  <c r="U301" i="11"/>
  <c r="U302" i="11"/>
  <c r="U303" i="11"/>
  <c r="E5" i="14"/>
  <c r="F5" i="14"/>
  <c r="G5" i="14"/>
  <c r="H5" i="14"/>
  <c r="I5" i="14"/>
  <c r="J5" i="14"/>
  <c r="K5" i="14"/>
  <c r="L5" i="14"/>
  <c r="M5" i="14"/>
  <c r="N5" i="14"/>
  <c r="O5" i="14"/>
  <c r="P5" i="14"/>
  <c r="Q5" i="14"/>
  <c r="R5" i="14"/>
  <c r="E6" i="14"/>
  <c r="F6" i="14"/>
  <c r="G6" i="14"/>
  <c r="H6" i="14"/>
  <c r="I6" i="14"/>
  <c r="J6" i="14"/>
  <c r="K6" i="14"/>
  <c r="L6" i="14"/>
  <c r="M6" i="14"/>
  <c r="N6" i="14"/>
  <c r="O6" i="14"/>
  <c r="P6" i="14"/>
  <c r="Q6" i="14"/>
  <c r="R6" i="14"/>
  <c r="E7" i="14"/>
  <c r="F7" i="14"/>
  <c r="G7" i="14"/>
  <c r="H7" i="14"/>
  <c r="I7" i="14"/>
  <c r="J7" i="14"/>
  <c r="K7" i="14"/>
  <c r="L7" i="14"/>
  <c r="M7" i="14"/>
  <c r="N7" i="14"/>
  <c r="O7" i="14"/>
  <c r="P7" i="14"/>
  <c r="Q7" i="14"/>
  <c r="R7" i="14"/>
  <c r="E8" i="14"/>
  <c r="F8" i="14"/>
  <c r="G8" i="14"/>
  <c r="H8" i="14"/>
  <c r="I8" i="14"/>
  <c r="J8" i="14"/>
  <c r="K8" i="14"/>
  <c r="L8" i="14"/>
  <c r="M8" i="14"/>
  <c r="N8" i="14"/>
  <c r="O8" i="14"/>
  <c r="P8" i="14"/>
  <c r="Q8" i="14"/>
  <c r="R8" i="14"/>
  <c r="E9" i="14"/>
  <c r="F9" i="14"/>
  <c r="G9" i="14"/>
  <c r="H9" i="14"/>
  <c r="I9" i="14"/>
  <c r="J9" i="14"/>
  <c r="K9" i="14"/>
  <c r="L9" i="14"/>
  <c r="M9" i="14"/>
  <c r="N9" i="14"/>
  <c r="O9" i="14"/>
  <c r="P9" i="14"/>
  <c r="Q9" i="14"/>
  <c r="R9" i="14"/>
  <c r="E10" i="14"/>
  <c r="F10" i="14"/>
  <c r="G10" i="14"/>
  <c r="H10" i="14"/>
  <c r="I10" i="14"/>
  <c r="J10" i="14"/>
  <c r="K10" i="14"/>
  <c r="L10" i="14"/>
  <c r="M10" i="14"/>
  <c r="N10" i="14"/>
  <c r="O10" i="14"/>
  <c r="P10" i="14"/>
  <c r="Q10" i="14"/>
  <c r="R10" i="14"/>
  <c r="E11" i="14"/>
  <c r="F11" i="14"/>
  <c r="G11" i="14"/>
  <c r="H11" i="14"/>
  <c r="I11" i="14"/>
  <c r="J11" i="14"/>
  <c r="K11" i="14"/>
  <c r="L11" i="14"/>
  <c r="M11" i="14"/>
  <c r="N11" i="14"/>
  <c r="O11" i="14"/>
  <c r="P11" i="14"/>
  <c r="Q11" i="14"/>
  <c r="R11" i="14"/>
  <c r="E12" i="14"/>
  <c r="F12" i="14"/>
  <c r="G12" i="14"/>
  <c r="H12" i="14"/>
  <c r="I12" i="14"/>
  <c r="J12" i="14"/>
  <c r="K12" i="14"/>
  <c r="L12" i="14"/>
  <c r="M12" i="14"/>
  <c r="N12" i="14"/>
  <c r="O12" i="14"/>
  <c r="P12" i="14"/>
  <c r="Q12" i="14"/>
  <c r="R12" i="14"/>
  <c r="E13" i="14"/>
  <c r="F13" i="14"/>
  <c r="G13" i="14"/>
  <c r="H13" i="14"/>
  <c r="I13" i="14"/>
  <c r="J13" i="14"/>
  <c r="K13" i="14"/>
  <c r="L13" i="14"/>
  <c r="M13" i="14"/>
  <c r="N13" i="14"/>
  <c r="O13" i="14"/>
  <c r="P13" i="14"/>
  <c r="Q13" i="14"/>
  <c r="R13" i="14"/>
  <c r="E14" i="14"/>
  <c r="F14" i="14"/>
  <c r="G14" i="14"/>
  <c r="H14" i="14"/>
  <c r="I14" i="14"/>
  <c r="J14" i="14"/>
  <c r="K14" i="14"/>
  <c r="L14" i="14"/>
  <c r="M14" i="14"/>
  <c r="N14" i="14"/>
  <c r="O14" i="14"/>
  <c r="P14" i="14"/>
  <c r="Q14" i="14"/>
  <c r="R14" i="14"/>
  <c r="E15" i="14"/>
  <c r="F15" i="14"/>
  <c r="G15" i="14"/>
  <c r="H15" i="14"/>
  <c r="I15" i="14"/>
  <c r="J15" i="14"/>
  <c r="K15" i="14"/>
  <c r="L15" i="14"/>
  <c r="M15" i="14"/>
  <c r="N15" i="14"/>
  <c r="O15" i="14"/>
  <c r="P15" i="14"/>
  <c r="Q15" i="14"/>
  <c r="R15" i="14"/>
  <c r="C5" i="14"/>
  <c r="D5" i="14"/>
  <c r="C6" i="14"/>
  <c r="D6" i="14"/>
  <c r="C7" i="14"/>
  <c r="D7" i="14"/>
  <c r="C8" i="14"/>
  <c r="D8" i="14"/>
  <c r="C9" i="14"/>
  <c r="D9" i="14"/>
  <c r="C10" i="14"/>
  <c r="D10" i="14"/>
  <c r="C11" i="14"/>
  <c r="D11" i="14"/>
  <c r="C12" i="14"/>
  <c r="D12" i="14"/>
  <c r="C13" i="14"/>
  <c r="D13" i="14"/>
  <c r="C14" i="14"/>
  <c r="D14" i="14"/>
  <c r="C15" i="14"/>
  <c r="D15" i="14"/>
  <c r="B6" i="14"/>
  <c r="B7" i="14"/>
  <c r="B8" i="14"/>
  <c r="B9" i="14"/>
  <c r="B10" i="14"/>
  <c r="B11" i="14"/>
  <c r="B12" i="14"/>
  <c r="B13" i="14"/>
  <c r="B14" i="14"/>
  <c r="B15" i="14"/>
  <c r="A6" i="14"/>
  <c r="AS4" i="14" s="1"/>
  <c r="A7" i="14"/>
  <c r="AS5" i="14" s="1"/>
  <c r="A8" i="14"/>
  <c r="AS6" i="14" s="1"/>
  <c r="A9" i="14"/>
  <c r="AS7" i="14" s="1"/>
  <c r="A10" i="14"/>
  <c r="AS8" i="14" s="1"/>
  <c r="A11" i="14"/>
  <c r="AS9" i="14" s="1"/>
  <c r="A12" i="14"/>
  <c r="AS10" i="14" s="1"/>
  <c r="A13" i="14"/>
  <c r="AS11" i="14" s="1"/>
  <c r="A14" i="14"/>
  <c r="AS12" i="14" s="1"/>
  <c r="A15" i="14"/>
  <c r="AS13" i="14" s="1"/>
  <c r="C25" i="14"/>
  <c r="D25" i="14"/>
  <c r="E25" i="14"/>
  <c r="F25" i="14"/>
  <c r="G25" i="14"/>
  <c r="H25" i="14"/>
  <c r="I25" i="14"/>
  <c r="J25" i="14"/>
  <c r="K25" i="14"/>
  <c r="L25" i="14"/>
  <c r="M25" i="14"/>
  <c r="N25" i="14"/>
  <c r="O25" i="14"/>
  <c r="P25" i="14"/>
  <c r="Q25" i="14"/>
  <c r="R25" i="14"/>
  <c r="C26" i="14"/>
  <c r="D26" i="14"/>
  <c r="E26" i="14"/>
  <c r="F26" i="14"/>
  <c r="G26" i="14"/>
  <c r="H26" i="14"/>
  <c r="I26" i="14"/>
  <c r="J26" i="14"/>
  <c r="K26" i="14"/>
  <c r="L26" i="14"/>
  <c r="M26" i="14"/>
  <c r="N26" i="14"/>
  <c r="O26" i="14"/>
  <c r="P26" i="14"/>
  <c r="Q26" i="14"/>
  <c r="R26" i="14"/>
  <c r="C27" i="14"/>
  <c r="D27" i="14"/>
  <c r="E27" i="14"/>
  <c r="F27" i="14"/>
  <c r="G27" i="14"/>
  <c r="H27" i="14"/>
  <c r="I27" i="14"/>
  <c r="J27" i="14"/>
  <c r="K27" i="14"/>
  <c r="L27" i="14"/>
  <c r="M27" i="14"/>
  <c r="N27" i="14"/>
  <c r="O27" i="14"/>
  <c r="P27" i="14"/>
  <c r="Q27" i="14"/>
  <c r="R27" i="14"/>
  <c r="C28" i="14"/>
  <c r="D28" i="14"/>
  <c r="E28" i="14"/>
  <c r="F28" i="14"/>
  <c r="G28" i="14"/>
  <c r="H28" i="14"/>
  <c r="I28" i="14"/>
  <c r="J28" i="14"/>
  <c r="K28" i="14"/>
  <c r="L28" i="14"/>
  <c r="M28" i="14"/>
  <c r="N28" i="14"/>
  <c r="O28" i="14"/>
  <c r="P28" i="14"/>
  <c r="Q28" i="14"/>
  <c r="R28" i="14"/>
  <c r="C29" i="14"/>
  <c r="D29" i="14"/>
  <c r="E29" i="14"/>
  <c r="F29" i="14"/>
  <c r="G29" i="14"/>
  <c r="H29" i="14"/>
  <c r="I29" i="14"/>
  <c r="J29" i="14"/>
  <c r="K29" i="14"/>
  <c r="L29" i="14"/>
  <c r="M29" i="14"/>
  <c r="N29" i="14"/>
  <c r="O29" i="14"/>
  <c r="P29" i="14"/>
  <c r="Q29" i="14"/>
  <c r="R29" i="14"/>
  <c r="C30" i="14"/>
  <c r="D30" i="14"/>
  <c r="E30" i="14"/>
  <c r="F30" i="14"/>
  <c r="G30" i="14"/>
  <c r="H30" i="14"/>
  <c r="I30" i="14"/>
  <c r="J30" i="14"/>
  <c r="K30" i="14"/>
  <c r="L30" i="14"/>
  <c r="M30" i="14"/>
  <c r="N30" i="14"/>
  <c r="O30" i="14"/>
  <c r="P30" i="14"/>
  <c r="Q30" i="14"/>
  <c r="R30" i="14"/>
  <c r="C31" i="14"/>
  <c r="D31" i="14"/>
  <c r="E31" i="14"/>
  <c r="F31" i="14"/>
  <c r="G31" i="14"/>
  <c r="H31" i="14"/>
  <c r="I31" i="14"/>
  <c r="J31" i="14"/>
  <c r="K31" i="14"/>
  <c r="L31" i="14"/>
  <c r="M31" i="14"/>
  <c r="N31" i="14"/>
  <c r="O31" i="14"/>
  <c r="P31" i="14"/>
  <c r="Q31" i="14"/>
  <c r="R31" i="14"/>
  <c r="C32" i="14"/>
  <c r="D32" i="14"/>
  <c r="E32" i="14"/>
  <c r="F32" i="14"/>
  <c r="G32" i="14"/>
  <c r="H32" i="14"/>
  <c r="I32" i="14"/>
  <c r="J32" i="14"/>
  <c r="K32" i="14"/>
  <c r="L32" i="14"/>
  <c r="M32" i="14"/>
  <c r="N32" i="14"/>
  <c r="O32" i="14"/>
  <c r="P32" i="14"/>
  <c r="Q32" i="14"/>
  <c r="R32" i="14"/>
  <c r="C33" i="14"/>
  <c r="D33" i="14"/>
  <c r="E33" i="14"/>
  <c r="F33" i="14"/>
  <c r="G33" i="14"/>
  <c r="H33" i="14"/>
  <c r="I33" i="14"/>
  <c r="J33" i="14"/>
  <c r="K33" i="14"/>
  <c r="L33" i="14"/>
  <c r="M33" i="14"/>
  <c r="N33" i="14"/>
  <c r="O33" i="14"/>
  <c r="P33" i="14"/>
  <c r="Q33" i="14"/>
  <c r="R33" i="14"/>
  <c r="C34" i="14"/>
  <c r="D34" i="14"/>
  <c r="E34" i="14"/>
  <c r="F34" i="14"/>
  <c r="G34" i="14"/>
  <c r="H34" i="14"/>
  <c r="I34" i="14"/>
  <c r="J34" i="14"/>
  <c r="K34" i="14"/>
  <c r="L34" i="14"/>
  <c r="M34" i="14"/>
  <c r="N34" i="14"/>
  <c r="O34" i="14"/>
  <c r="P34" i="14"/>
  <c r="Q34" i="14"/>
  <c r="R34" i="14"/>
  <c r="C35" i="14"/>
  <c r="D35" i="14"/>
  <c r="E35" i="14"/>
  <c r="F35" i="14"/>
  <c r="G35" i="14"/>
  <c r="H35" i="14"/>
  <c r="I35" i="14"/>
  <c r="J35" i="14"/>
  <c r="K35" i="14"/>
  <c r="L35" i="14"/>
  <c r="M35" i="14"/>
  <c r="N35" i="14"/>
  <c r="O35" i="14"/>
  <c r="P35" i="14"/>
  <c r="Q35" i="14"/>
  <c r="R35" i="14"/>
  <c r="B26" i="14"/>
  <c r="B27" i="14"/>
  <c r="B28" i="14"/>
  <c r="B29" i="14"/>
  <c r="B30" i="14"/>
  <c r="B31" i="14"/>
  <c r="B32" i="14"/>
  <c r="B33" i="14"/>
  <c r="B34" i="14"/>
  <c r="B35" i="14"/>
  <c r="A26" i="14"/>
  <c r="A27" i="14"/>
  <c r="A28" i="14"/>
  <c r="A29" i="14"/>
  <c r="A30" i="14"/>
  <c r="A31" i="14"/>
  <c r="A32" i="14"/>
  <c r="A33" i="14"/>
  <c r="A34" i="14"/>
  <c r="A35" i="14"/>
  <c r="E44" i="14"/>
  <c r="F44" i="14"/>
  <c r="G44" i="14"/>
  <c r="H44" i="14"/>
  <c r="I44" i="14"/>
  <c r="J44" i="14"/>
  <c r="K44" i="14"/>
  <c r="L44" i="14"/>
  <c r="M44" i="14"/>
  <c r="N44" i="14"/>
  <c r="O44" i="14"/>
  <c r="P44" i="14"/>
  <c r="Q44" i="14"/>
  <c r="R44" i="14"/>
  <c r="E45" i="4"/>
  <c r="E45" i="14" s="1"/>
  <c r="F45" i="4"/>
  <c r="F45" i="14" s="1"/>
  <c r="G45" i="4"/>
  <c r="G45" i="14" s="1"/>
  <c r="H45" i="4"/>
  <c r="H45" i="14" s="1"/>
  <c r="I45" i="4"/>
  <c r="I45" i="14" s="1"/>
  <c r="J45" i="4"/>
  <c r="J45" i="14" s="1"/>
  <c r="K45" i="4"/>
  <c r="K45" i="14" s="1"/>
  <c r="L45" i="4"/>
  <c r="L45" i="14" s="1"/>
  <c r="M45" i="4"/>
  <c r="M45" i="14" s="1"/>
  <c r="N45" i="4"/>
  <c r="N45" i="14" s="1"/>
  <c r="O45" i="4"/>
  <c r="O45" i="14" s="1"/>
  <c r="P45" i="4"/>
  <c r="P45" i="14" s="1"/>
  <c r="Q45" i="4"/>
  <c r="Q45" i="14" s="1"/>
  <c r="R45" i="4"/>
  <c r="R45" i="14" s="1"/>
  <c r="E46" i="4"/>
  <c r="E46" i="14" s="1"/>
  <c r="F46" i="4"/>
  <c r="F46" i="14" s="1"/>
  <c r="G46" i="4"/>
  <c r="G46" i="14" s="1"/>
  <c r="H46" i="4"/>
  <c r="H46" i="14" s="1"/>
  <c r="I46" i="4"/>
  <c r="I46" i="14" s="1"/>
  <c r="J46" i="4"/>
  <c r="J46" i="14" s="1"/>
  <c r="K46" i="4"/>
  <c r="K46" i="14" s="1"/>
  <c r="L46" i="4"/>
  <c r="L46" i="14" s="1"/>
  <c r="M46" i="4"/>
  <c r="M46" i="14" s="1"/>
  <c r="N46" i="4"/>
  <c r="N46" i="14" s="1"/>
  <c r="O46" i="4"/>
  <c r="O46" i="14" s="1"/>
  <c r="P46" i="4"/>
  <c r="P46" i="14" s="1"/>
  <c r="Q46" i="4"/>
  <c r="Q46" i="14" s="1"/>
  <c r="R46" i="4"/>
  <c r="R46" i="14" s="1"/>
  <c r="E47" i="4"/>
  <c r="E47" i="14" s="1"/>
  <c r="F47" i="4"/>
  <c r="F47" i="14" s="1"/>
  <c r="G47" i="4"/>
  <c r="G47" i="14" s="1"/>
  <c r="H47" i="4"/>
  <c r="H47" i="14" s="1"/>
  <c r="I47" i="4"/>
  <c r="I47" i="14" s="1"/>
  <c r="J47" i="4"/>
  <c r="J47" i="14" s="1"/>
  <c r="K47" i="4"/>
  <c r="K47" i="14" s="1"/>
  <c r="L47" i="4"/>
  <c r="L47" i="14" s="1"/>
  <c r="M47" i="4"/>
  <c r="M47" i="14" s="1"/>
  <c r="N47" i="4"/>
  <c r="N47" i="14" s="1"/>
  <c r="O47" i="4"/>
  <c r="O47" i="14" s="1"/>
  <c r="P47" i="4"/>
  <c r="P47" i="14" s="1"/>
  <c r="Q47" i="4"/>
  <c r="Q47" i="14" s="1"/>
  <c r="R47" i="4"/>
  <c r="R47" i="14" s="1"/>
  <c r="E48" i="4"/>
  <c r="E48" i="14" s="1"/>
  <c r="F48" i="4"/>
  <c r="F48" i="14" s="1"/>
  <c r="G48" i="4"/>
  <c r="G48" i="14" s="1"/>
  <c r="H48" i="4"/>
  <c r="H48" i="14" s="1"/>
  <c r="I48" i="4"/>
  <c r="I48" i="14" s="1"/>
  <c r="J48" i="4"/>
  <c r="J48" i="14" s="1"/>
  <c r="K48" i="4"/>
  <c r="K48" i="14" s="1"/>
  <c r="L48" i="4"/>
  <c r="L48" i="14" s="1"/>
  <c r="M48" i="4"/>
  <c r="M48" i="14" s="1"/>
  <c r="N48" i="4"/>
  <c r="N48" i="14" s="1"/>
  <c r="O48" i="4"/>
  <c r="O48" i="14" s="1"/>
  <c r="P48" i="4"/>
  <c r="P48" i="14" s="1"/>
  <c r="Q48" i="4"/>
  <c r="Q48" i="14" s="1"/>
  <c r="R48" i="4"/>
  <c r="R48" i="14" s="1"/>
  <c r="E49" i="4"/>
  <c r="E49" i="14" s="1"/>
  <c r="F49" i="4"/>
  <c r="F49" i="14" s="1"/>
  <c r="G49" i="4"/>
  <c r="G49" i="14" s="1"/>
  <c r="H49" i="4"/>
  <c r="H49" i="14" s="1"/>
  <c r="I49" i="4"/>
  <c r="I49" i="14" s="1"/>
  <c r="J49" i="4"/>
  <c r="J49" i="14" s="1"/>
  <c r="K49" i="4"/>
  <c r="K49" i="14" s="1"/>
  <c r="L49" i="4"/>
  <c r="L49" i="14" s="1"/>
  <c r="M49" i="4"/>
  <c r="M49" i="14" s="1"/>
  <c r="N49" i="4"/>
  <c r="N49" i="14" s="1"/>
  <c r="O49" i="4"/>
  <c r="O49" i="14" s="1"/>
  <c r="P49" i="4"/>
  <c r="P49" i="14" s="1"/>
  <c r="Q49" i="4"/>
  <c r="Q49" i="14" s="1"/>
  <c r="R49" i="4"/>
  <c r="R49" i="14" s="1"/>
  <c r="E50" i="4"/>
  <c r="E50" i="14" s="1"/>
  <c r="F50" i="4"/>
  <c r="F50" i="14" s="1"/>
  <c r="G50" i="4"/>
  <c r="G50" i="14" s="1"/>
  <c r="H50" i="4"/>
  <c r="H50" i="14" s="1"/>
  <c r="I50" i="4"/>
  <c r="I50" i="14" s="1"/>
  <c r="J50" i="4"/>
  <c r="J50" i="14" s="1"/>
  <c r="K50" i="4"/>
  <c r="K50" i="14" s="1"/>
  <c r="L50" i="4"/>
  <c r="L50" i="14" s="1"/>
  <c r="M50" i="4"/>
  <c r="M50" i="14" s="1"/>
  <c r="N50" i="4"/>
  <c r="N50" i="14" s="1"/>
  <c r="O50" i="4"/>
  <c r="O50" i="14" s="1"/>
  <c r="P50" i="4"/>
  <c r="P50" i="14" s="1"/>
  <c r="Q50" i="4"/>
  <c r="Q50" i="14" s="1"/>
  <c r="R50" i="4"/>
  <c r="R50" i="14" s="1"/>
  <c r="E51" i="4"/>
  <c r="E51" i="14" s="1"/>
  <c r="F51" i="4"/>
  <c r="F51" i="14" s="1"/>
  <c r="G51" i="4"/>
  <c r="G51" i="14" s="1"/>
  <c r="H51" i="4"/>
  <c r="H51" i="14" s="1"/>
  <c r="I51" i="4"/>
  <c r="I51" i="14" s="1"/>
  <c r="J51" i="4"/>
  <c r="J51" i="14" s="1"/>
  <c r="K51" i="4"/>
  <c r="K51" i="14" s="1"/>
  <c r="L51" i="4"/>
  <c r="L51" i="14" s="1"/>
  <c r="M51" i="4"/>
  <c r="M51" i="14" s="1"/>
  <c r="N51" i="4"/>
  <c r="N51" i="14" s="1"/>
  <c r="O51" i="4"/>
  <c r="O51" i="14" s="1"/>
  <c r="P51" i="4"/>
  <c r="P51" i="14" s="1"/>
  <c r="Q51" i="4"/>
  <c r="Q51" i="14" s="1"/>
  <c r="R51" i="4"/>
  <c r="R51" i="14" s="1"/>
  <c r="E52" i="4"/>
  <c r="E52" i="14" s="1"/>
  <c r="F52" i="4"/>
  <c r="F52" i="14" s="1"/>
  <c r="G52" i="4"/>
  <c r="G52" i="14" s="1"/>
  <c r="H52" i="4"/>
  <c r="H52" i="14" s="1"/>
  <c r="I52" i="4"/>
  <c r="I52" i="14" s="1"/>
  <c r="J52" i="4"/>
  <c r="J52" i="14" s="1"/>
  <c r="K52" i="4"/>
  <c r="K52" i="14" s="1"/>
  <c r="L52" i="4"/>
  <c r="L52" i="14" s="1"/>
  <c r="M52" i="4"/>
  <c r="M52" i="14" s="1"/>
  <c r="N52" i="4"/>
  <c r="N52" i="14" s="1"/>
  <c r="O52" i="4"/>
  <c r="O52" i="14" s="1"/>
  <c r="P52" i="4"/>
  <c r="P52" i="14" s="1"/>
  <c r="Q52" i="4"/>
  <c r="Q52" i="14" s="1"/>
  <c r="R52" i="4"/>
  <c r="R52" i="14" s="1"/>
  <c r="E53" i="4"/>
  <c r="E53" i="14" s="1"/>
  <c r="F53" i="4"/>
  <c r="F53" i="14" s="1"/>
  <c r="G53" i="4"/>
  <c r="G53" i="14" s="1"/>
  <c r="H53" i="4"/>
  <c r="H53" i="14" s="1"/>
  <c r="I53" i="4"/>
  <c r="I53" i="14" s="1"/>
  <c r="J53" i="4"/>
  <c r="J53" i="14" s="1"/>
  <c r="K53" i="4"/>
  <c r="K53" i="14" s="1"/>
  <c r="L53" i="4"/>
  <c r="L53" i="14" s="1"/>
  <c r="M53" i="4"/>
  <c r="M53" i="14" s="1"/>
  <c r="N53" i="4"/>
  <c r="N53" i="14" s="1"/>
  <c r="O53" i="4"/>
  <c r="O53" i="14" s="1"/>
  <c r="P53" i="4"/>
  <c r="P53" i="14" s="1"/>
  <c r="Q53" i="4"/>
  <c r="Q53" i="14" s="1"/>
  <c r="R53" i="4"/>
  <c r="R53" i="14" s="1"/>
  <c r="E54" i="4"/>
  <c r="E54" i="14" s="1"/>
  <c r="F54" i="4"/>
  <c r="F54" i="14" s="1"/>
  <c r="G54" i="4"/>
  <c r="G54" i="14" s="1"/>
  <c r="H54" i="4"/>
  <c r="H54" i="14" s="1"/>
  <c r="I54" i="4"/>
  <c r="I54" i="14" s="1"/>
  <c r="J54" i="4"/>
  <c r="J54" i="14" s="1"/>
  <c r="K54" i="4"/>
  <c r="K54" i="14" s="1"/>
  <c r="L54" i="4"/>
  <c r="L54" i="14" s="1"/>
  <c r="M54" i="4"/>
  <c r="M54" i="14" s="1"/>
  <c r="N54" i="4"/>
  <c r="N54" i="14" s="1"/>
  <c r="O54" i="4"/>
  <c r="O54" i="14" s="1"/>
  <c r="P54" i="4"/>
  <c r="P54" i="14" s="1"/>
  <c r="Q54" i="4"/>
  <c r="Q54" i="14" s="1"/>
  <c r="R54" i="4"/>
  <c r="R54" i="14" s="1"/>
  <c r="D44" i="14"/>
  <c r="D45" i="4"/>
  <c r="D45" i="14" s="1"/>
  <c r="D46" i="4"/>
  <c r="D46" i="14" s="1"/>
  <c r="D47" i="4"/>
  <c r="D47" i="14" s="1"/>
  <c r="D48" i="4"/>
  <c r="D48" i="14" s="1"/>
  <c r="D49" i="4"/>
  <c r="D49" i="14" s="1"/>
  <c r="D50" i="4"/>
  <c r="D50" i="14" s="1"/>
  <c r="D51" i="4"/>
  <c r="D51" i="14" s="1"/>
  <c r="D52" i="4"/>
  <c r="D52" i="14" s="1"/>
  <c r="D53" i="4"/>
  <c r="D53" i="14" s="1"/>
  <c r="D54" i="4"/>
  <c r="D54" i="14" s="1"/>
  <c r="C44" i="14"/>
  <c r="C45" i="4"/>
  <c r="C46" i="4"/>
  <c r="C46" i="14" s="1"/>
  <c r="C47" i="4"/>
  <c r="C47" i="14" s="1"/>
  <c r="C48" i="4"/>
  <c r="C48" i="14" s="1"/>
  <c r="C49" i="4"/>
  <c r="C49" i="14" s="1"/>
  <c r="C50" i="4"/>
  <c r="C50" i="14" s="1"/>
  <c r="C51" i="4"/>
  <c r="C51" i="14" s="1"/>
  <c r="C52" i="4"/>
  <c r="C52" i="14" s="1"/>
  <c r="C53" i="4"/>
  <c r="C53" i="14" s="1"/>
  <c r="C54" i="4"/>
  <c r="C54" i="14" s="1"/>
  <c r="B52" i="4"/>
  <c r="B53" i="4"/>
  <c r="B54" i="4"/>
  <c r="B46" i="14"/>
  <c r="B47" i="14"/>
  <c r="B48" i="4"/>
  <c r="B49" i="4"/>
  <c r="B50" i="4"/>
  <c r="B51" i="4"/>
  <c r="A45" i="4"/>
  <c r="A45" i="14" s="1"/>
  <c r="A46" i="4"/>
  <c r="A46" i="14" s="1"/>
  <c r="A47" i="4"/>
  <c r="A47" i="14" s="1"/>
  <c r="A48" i="4"/>
  <c r="A48" i="14" s="1"/>
  <c r="A49" i="4"/>
  <c r="A49" i="14" s="1"/>
  <c r="A50" i="4"/>
  <c r="A50" i="14" s="1"/>
  <c r="A51" i="4"/>
  <c r="A51" i="14" s="1"/>
  <c r="A52" i="4"/>
  <c r="A52" i="14" s="1"/>
  <c r="A53" i="4"/>
  <c r="A53" i="14" s="1"/>
  <c r="A54" i="4"/>
  <c r="A54" i="14" s="1"/>
  <c r="R43" i="14"/>
  <c r="R4" i="14"/>
  <c r="R24" i="14"/>
  <c r="W3" i="19"/>
  <c r="W23" i="19" s="1"/>
  <c r="W4" i="19"/>
  <c r="W5" i="19"/>
  <c r="W6" i="19"/>
  <c r="W7" i="19"/>
  <c r="W8" i="19"/>
  <c r="W9" i="19"/>
  <c r="W10" i="19"/>
  <c r="W11" i="19"/>
  <c r="W12" i="19"/>
  <c r="W13" i="19"/>
  <c r="W14" i="19"/>
  <c r="W15" i="19"/>
  <c r="W16" i="19"/>
  <c r="W17" i="19"/>
  <c r="W18" i="19"/>
  <c r="W19" i="19"/>
  <c r="W20" i="19"/>
  <c r="W25" i="19"/>
  <c r="W26" i="19"/>
  <c r="W27" i="19"/>
  <c r="W28" i="19"/>
  <c r="W29" i="19"/>
  <c r="W30" i="19"/>
  <c r="W31" i="19"/>
  <c r="W33" i="19"/>
  <c r="W34" i="19"/>
  <c r="W35" i="19"/>
  <c r="W36" i="19"/>
  <c r="W37" i="19"/>
  <c r="W38" i="19"/>
  <c r="W39" i="19"/>
  <c r="W41" i="19"/>
  <c r="W42" i="19"/>
  <c r="W43" i="19"/>
  <c r="W44" i="19"/>
  <c r="W45" i="19"/>
  <c r="W46" i="19"/>
  <c r="W47" i="19"/>
  <c r="W49" i="19"/>
  <c r="W50" i="19"/>
  <c r="W51" i="19"/>
  <c r="W52" i="19"/>
  <c r="W53" i="19"/>
  <c r="W54" i="19"/>
  <c r="W55" i="19"/>
  <c r="W57" i="19"/>
  <c r="W58" i="19"/>
  <c r="W59" i="19"/>
  <c r="W60" i="19"/>
  <c r="W61" i="19"/>
  <c r="W62" i="19"/>
  <c r="W63" i="19"/>
  <c r="Z3" i="18"/>
  <c r="Z4" i="18"/>
  <c r="Z5" i="18"/>
  <c r="A46" i="12"/>
  <c r="M22" i="13" s="1"/>
  <c r="B46" i="12"/>
  <c r="N22" i="13" s="1"/>
  <c r="C46" i="12"/>
  <c r="O22" i="13" s="1"/>
  <c r="M48" i="13"/>
  <c r="N48" i="13"/>
  <c r="O48" i="13"/>
  <c r="P48" i="13"/>
  <c r="Q48" i="13"/>
  <c r="N22" i="12"/>
  <c r="N74" i="13" s="1"/>
  <c r="M74" i="13"/>
  <c r="U54" i="4" l="1"/>
  <c r="U45" i="4"/>
  <c r="U45" i="14" s="1"/>
  <c r="U53" i="4"/>
  <c r="U53" i="14" s="1"/>
  <c r="U52" i="4"/>
  <c r="U47" i="4"/>
  <c r="U47" i="14" s="1"/>
  <c r="U51" i="4"/>
  <c r="U51" i="14" s="1"/>
  <c r="U46" i="4"/>
  <c r="U50" i="4"/>
  <c r="U50" i="14" s="1"/>
  <c r="U49" i="4"/>
  <c r="U49" i="14" s="1"/>
  <c r="U44" i="14"/>
  <c r="U48" i="4"/>
  <c r="U48" i="14" s="1"/>
  <c r="U54" i="14"/>
  <c r="U52" i="14"/>
  <c r="U46" i="14"/>
  <c r="B51" i="14"/>
  <c r="B48" i="14"/>
  <c r="B52" i="14"/>
  <c r="C45" i="14"/>
  <c r="B50" i="14"/>
  <c r="Z6" i="18"/>
  <c r="B49" i="14"/>
  <c r="P22" i="13"/>
  <c r="B53" i="14"/>
  <c r="B45" i="14"/>
  <c r="B54" i="14"/>
  <c r="M2" i="22"/>
  <c r="N2" i="22" s="1"/>
  <c r="U2" i="22"/>
  <c r="W2" i="22"/>
  <c r="I16" i="22"/>
  <c r="U16" i="22"/>
  <c r="W3" i="18"/>
  <c r="W4" i="18"/>
  <c r="W5" i="18"/>
  <c r="S25" i="19"/>
  <c r="T25" i="19"/>
  <c r="S26" i="19"/>
  <c r="T26" i="19"/>
  <c r="S27" i="19"/>
  <c r="T27" i="19"/>
  <c r="S28" i="19"/>
  <c r="T28" i="19"/>
  <c r="S29" i="19"/>
  <c r="T29" i="19"/>
  <c r="S30" i="19"/>
  <c r="T30" i="19"/>
  <c r="S31" i="19"/>
  <c r="T31" i="19"/>
  <c r="S33" i="19"/>
  <c r="T33" i="19"/>
  <c r="S34" i="19"/>
  <c r="T34" i="19"/>
  <c r="S35" i="19"/>
  <c r="T35" i="19"/>
  <c r="S36" i="19"/>
  <c r="T36" i="19"/>
  <c r="S37" i="19"/>
  <c r="T37" i="19"/>
  <c r="S38" i="19"/>
  <c r="T38" i="19"/>
  <c r="S39" i="19"/>
  <c r="T39" i="19"/>
  <c r="S41" i="19"/>
  <c r="T41" i="19"/>
  <c r="S42" i="19"/>
  <c r="T42" i="19"/>
  <c r="S43" i="19"/>
  <c r="T43" i="19"/>
  <c r="S44" i="19"/>
  <c r="T44" i="19"/>
  <c r="S45" i="19"/>
  <c r="T45" i="19"/>
  <c r="S46" i="19"/>
  <c r="T46" i="19"/>
  <c r="S47" i="19"/>
  <c r="T47" i="19"/>
  <c r="S49" i="19"/>
  <c r="T49" i="19"/>
  <c r="S50" i="19"/>
  <c r="T50" i="19"/>
  <c r="S51" i="19"/>
  <c r="T51" i="19"/>
  <c r="S52" i="19"/>
  <c r="T52" i="19"/>
  <c r="S53" i="19"/>
  <c r="T53" i="19"/>
  <c r="S54" i="19"/>
  <c r="T54" i="19"/>
  <c r="S55" i="19"/>
  <c r="T55" i="19"/>
  <c r="S57" i="19"/>
  <c r="T57" i="19"/>
  <c r="S58" i="19"/>
  <c r="T58" i="19"/>
  <c r="S59" i="19"/>
  <c r="T59" i="19"/>
  <c r="S60" i="19"/>
  <c r="T60" i="19"/>
  <c r="S61" i="19"/>
  <c r="T61" i="19"/>
  <c r="S62" i="19"/>
  <c r="T62" i="19"/>
  <c r="S63" i="19"/>
  <c r="T63" i="19"/>
  <c r="T3" i="19"/>
  <c r="T23" i="19" s="1"/>
  <c r="T4" i="19"/>
  <c r="T5" i="19"/>
  <c r="T6" i="19"/>
  <c r="T7" i="19"/>
  <c r="T8" i="19"/>
  <c r="T9" i="19"/>
  <c r="T10" i="19"/>
  <c r="T11" i="19"/>
  <c r="T12" i="19"/>
  <c r="T13" i="19"/>
  <c r="T14" i="19"/>
  <c r="T15" i="19"/>
  <c r="T16" i="19"/>
  <c r="T17" i="19"/>
  <c r="T18" i="19"/>
  <c r="T19" i="19"/>
  <c r="T20" i="19"/>
  <c r="U43" i="14"/>
  <c r="Q43" i="14"/>
  <c r="Q4" i="14"/>
  <c r="Q24" i="14"/>
  <c r="W6" i="18" l="1"/>
  <c r="T3" i="11"/>
  <c r="T4" i="11"/>
  <c r="T5" i="11"/>
  <c r="T6" i="11"/>
  <c r="T7" i="11"/>
  <c r="T8" i="11"/>
  <c r="T9" i="11"/>
  <c r="T10" i="11"/>
  <c r="T11" i="11"/>
  <c r="T12" i="11"/>
  <c r="T13" i="11"/>
  <c r="T14" i="11"/>
  <c r="T15" i="11"/>
  <c r="T16" i="11"/>
  <c r="T17" i="11"/>
  <c r="T18" i="11"/>
  <c r="T19" i="11"/>
  <c r="T20" i="11"/>
  <c r="T21" i="11"/>
  <c r="T22" i="11"/>
  <c r="T23" i="11"/>
  <c r="T24" i="11"/>
  <c r="T25" i="11"/>
  <c r="T26" i="11"/>
  <c r="T27" i="11"/>
  <c r="T28" i="11"/>
  <c r="T29" i="11"/>
  <c r="T30" i="11"/>
  <c r="T31" i="11"/>
  <c r="T32" i="11"/>
  <c r="T33" i="11"/>
  <c r="T34" i="11"/>
  <c r="T35" i="11"/>
  <c r="T36" i="11"/>
  <c r="T37" i="11"/>
  <c r="T38" i="11"/>
  <c r="T39" i="11"/>
  <c r="T40" i="11"/>
  <c r="T41" i="11"/>
  <c r="T42" i="11"/>
  <c r="T43" i="11"/>
  <c r="T44" i="11"/>
  <c r="T45" i="11"/>
  <c r="T46" i="11"/>
  <c r="T47" i="11"/>
  <c r="T48" i="11"/>
  <c r="T49" i="11"/>
  <c r="T50" i="11"/>
  <c r="T51" i="11"/>
  <c r="T52" i="11"/>
  <c r="T53" i="11"/>
  <c r="T54" i="11"/>
  <c r="T55" i="11"/>
  <c r="T56" i="11"/>
  <c r="T57" i="11"/>
  <c r="T58" i="11"/>
  <c r="T59" i="11"/>
  <c r="T60" i="11"/>
  <c r="T61" i="11"/>
  <c r="T62" i="11"/>
  <c r="T63" i="11"/>
  <c r="T64" i="11"/>
  <c r="T65" i="11"/>
  <c r="T66" i="11"/>
  <c r="T67" i="11"/>
  <c r="T68" i="11"/>
  <c r="T69" i="11"/>
  <c r="T70" i="11"/>
  <c r="T71" i="11"/>
  <c r="T72" i="11"/>
  <c r="T73" i="11"/>
  <c r="T74" i="11"/>
  <c r="T75" i="11"/>
  <c r="T76" i="11"/>
  <c r="T77" i="11"/>
  <c r="T78" i="11"/>
  <c r="T79" i="11"/>
  <c r="T80" i="11"/>
  <c r="T81" i="11"/>
  <c r="T82" i="11"/>
  <c r="T83" i="11"/>
  <c r="T84" i="11"/>
  <c r="T85" i="11"/>
  <c r="T86" i="11"/>
  <c r="T87" i="11"/>
  <c r="T88" i="11"/>
  <c r="T89" i="11"/>
  <c r="T90" i="11"/>
  <c r="T91" i="11"/>
  <c r="T92" i="11"/>
  <c r="T93" i="11"/>
  <c r="T94" i="11"/>
  <c r="T95" i="11"/>
  <c r="T96" i="11"/>
  <c r="T97" i="11"/>
  <c r="T98" i="11"/>
  <c r="T99" i="11"/>
  <c r="T100" i="11"/>
  <c r="T101" i="11"/>
  <c r="T102" i="11"/>
  <c r="T103" i="11"/>
  <c r="T104" i="11"/>
  <c r="T105" i="11"/>
  <c r="T106" i="11"/>
  <c r="T107" i="11"/>
  <c r="T108" i="11"/>
  <c r="T109" i="11"/>
  <c r="T110" i="11"/>
  <c r="T111" i="11"/>
  <c r="T112" i="11"/>
  <c r="T113" i="11"/>
  <c r="T114" i="11"/>
  <c r="T115" i="11"/>
  <c r="T116" i="11"/>
  <c r="T117" i="11"/>
  <c r="T118" i="11"/>
  <c r="T119" i="11"/>
  <c r="T120" i="11"/>
  <c r="T121" i="11"/>
  <c r="T122" i="11"/>
  <c r="T123" i="11"/>
  <c r="T124" i="11"/>
  <c r="T125" i="11"/>
  <c r="T126" i="11"/>
  <c r="T127" i="11"/>
  <c r="T128" i="11"/>
  <c r="T129" i="11"/>
  <c r="T130" i="11"/>
  <c r="T131" i="11"/>
  <c r="T132" i="11"/>
  <c r="T133" i="11"/>
  <c r="T134" i="11"/>
  <c r="T135" i="11"/>
  <c r="T136" i="11"/>
  <c r="T137" i="11"/>
  <c r="T138" i="11"/>
  <c r="T139" i="11"/>
  <c r="T140" i="11"/>
  <c r="T141" i="11"/>
  <c r="T142" i="11"/>
  <c r="T143" i="11"/>
  <c r="T144" i="11"/>
  <c r="T145" i="11"/>
  <c r="T146" i="11"/>
  <c r="T147" i="11"/>
  <c r="T148" i="11"/>
  <c r="T149" i="11"/>
  <c r="T150" i="11"/>
  <c r="T151" i="11"/>
  <c r="T152" i="11"/>
  <c r="T153" i="11"/>
  <c r="T154" i="11"/>
  <c r="T155" i="11"/>
  <c r="T156" i="11"/>
  <c r="T157" i="11"/>
  <c r="T158" i="11"/>
  <c r="T159" i="11"/>
  <c r="T160" i="11"/>
  <c r="T161" i="11"/>
  <c r="T162" i="11"/>
  <c r="T163" i="11"/>
  <c r="T164" i="11"/>
  <c r="T165" i="11"/>
  <c r="T166" i="11"/>
  <c r="T167" i="11"/>
  <c r="T168" i="11"/>
  <c r="T169" i="11"/>
  <c r="T170" i="11"/>
  <c r="T171" i="11"/>
  <c r="T172" i="11"/>
  <c r="T173" i="11"/>
  <c r="T174" i="11"/>
  <c r="T175" i="11"/>
  <c r="T176" i="11"/>
  <c r="T177" i="11"/>
  <c r="T178" i="11"/>
  <c r="T179" i="11"/>
  <c r="T180" i="11"/>
  <c r="T181" i="11"/>
  <c r="T182" i="11"/>
  <c r="T183" i="11"/>
  <c r="T184" i="11"/>
  <c r="T185" i="11"/>
  <c r="T186" i="11"/>
  <c r="T187" i="11"/>
  <c r="T188" i="11"/>
  <c r="T189" i="11"/>
  <c r="N21" i="12"/>
  <c r="N71" i="13" s="1"/>
  <c r="M71" i="13"/>
  <c r="A45" i="12"/>
  <c r="M19" i="13" s="1"/>
  <c r="B45" i="12"/>
  <c r="N19" i="13" s="1"/>
  <c r="C45" i="12"/>
  <c r="O19" i="13" s="1"/>
  <c r="M45" i="13"/>
  <c r="N45" i="13"/>
  <c r="O45" i="13"/>
  <c r="P45" i="13"/>
  <c r="Q45" i="13"/>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Q56" i="21"/>
  <c r="Q57" i="21"/>
  <c r="Q58" i="21"/>
  <c r="Q59" i="21"/>
  <c r="Q60" i="21"/>
  <c r="Q61" i="21"/>
  <c r="Q62" i="21"/>
  <c r="Q63" i="21"/>
  <c r="Q64" i="21"/>
  <c r="Q65" i="21"/>
  <c r="Q66" i="21"/>
  <c r="Q67" i="21"/>
  <c r="Q68" i="21"/>
  <c r="Q69" i="21"/>
  <c r="Q70" i="21"/>
  <c r="Q71" i="21"/>
  <c r="Q72" i="21"/>
  <c r="Q73" i="21"/>
  <c r="Q74" i="21"/>
  <c r="Q75" i="21"/>
  <c r="Q76" i="21"/>
  <c r="Q77" i="21"/>
  <c r="Q78" i="21"/>
  <c r="Q79" i="21"/>
  <c r="Q80" i="21"/>
  <c r="Q81" i="21"/>
  <c r="Q82" i="21"/>
  <c r="Q83" i="21"/>
  <c r="Q84" i="21"/>
  <c r="Q85" i="21"/>
  <c r="Q86" i="21"/>
  <c r="Q87" i="21"/>
  <c r="Q88" i="21"/>
  <c r="Q89" i="21"/>
  <c r="Q90" i="21"/>
  <c r="Q91" i="21"/>
  <c r="Q92" i="21"/>
  <c r="Q93" i="21"/>
  <c r="Q94" i="21"/>
  <c r="Q95" i="21"/>
  <c r="Q96" i="21"/>
  <c r="Q97" i="21"/>
  <c r="Q98" i="21"/>
  <c r="Q99" i="21"/>
  <c r="Q100" i="21"/>
  <c r="Q101" i="21"/>
  <c r="Q102" i="21"/>
  <c r="Q103" i="21"/>
  <c r="Q104" i="21"/>
  <c r="Q105" i="21"/>
  <c r="Q106" i="21"/>
  <c r="Q107" i="21"/>
  <c r="Q108" i="21"/>
  <c r="Q109" i="21"/>
  <c r="Q110" i="21"/>
  <c r="Q111" i="21"/>
  <c r="Q112" i="21"/>
  <c r="Q113" i="21"/>
  <c r="Q114" i="21"/>
  <c r="Q115" i="21"/>
  <c r="Q116" i="21"/>
  <c r="Q117" i="21"/>
  <c r="Q118" i="21"/>
  <c r="Q119" i="21"/>
  <c r="Q120" i="21"/>
  <c r="Q121" i="21"/>
  <c r="Q122" i="21"/>
  <c r="Q123" i="21"/>
  <c r="Q124" i="21"/>
  <c r="Q125" i="21"/>
  <c r="Q126" i="21"/>
  <c r="Q127" i="21"/>
  <c r="Q128" i="21"/>
  <c r="Q129" i="21"/>
  <c r="Q130" i="21"/>
  <c r="Q131" i="21"/>
  <c r="Q132" i="21"/>
  <c r="Q133" i="21"/>
  <c r="Q134" i="21"/>
  <c r="Q135" i="21"/>
  <c r="Q136" i="21"/>
  <c r="Q137" i="21"/>
  <c r="Q138" i="21"/>
  <c r="Q139" i="21"/>
  <c r="Q140" i="21"/>
  <c r="Q141" i="21"/>
  <c r="Q142" i="21"/>
  <c r="Q143" i="21"/>
  <c r="Q144" i="21"/>
  <c r="Q145" i="21"/>
  <c r="Q146" i="21"/>
  <c r="Q147" i="21"/>
  <c r="Q148" i="21"/>
  <c r="Q149" i="21"/>
  <c r="Q150" i="21"/>
  <c r="Q151" i="21"/>
  <c r="Q152" i="21"/>
  <c r="Q153" i="21"/>
  <c r="Q154" i="21"/>
  <c r="Q155" i="21"/>
  <c r="Q156" i="21"/>
  <c r="Q157" i="21"/>
  <c r="Q158" i="21"/>
  <c r="Q159" i="21"/>
  <c r="Q160" i="21"/>
  <c r="Q161" i="21"/>
  <c r="Q162" i="21"/>
  <c r="Q163" i="21"/>
  <c r="Q164" i="21"/>
  <c r="Q165" i="21"/>
  <c r="Q166" i="21"/>
  <c r="Q167" i="21"/>
  <c r="Q168" i="21"/>
  <c r="Q169" i="21"/>
  <c r="Q170" i="21"/>
  <c r="Q171" i="21"/>
  <c r="Q172" i="21"/>
  <c r="Q173" i="21"/>
  <c r="Q174" i="21"/>
  <c r="Q175" i="21"/>
  <c r="Q176" i="21"/>
  <c r="Q177" i="21"/>
  <c r="Q178" i="21"/>
  <c r="Q179" i="21"/>
  <c r="Q180" i="21"/>
  <c r="Q181" i="21"/>
  <c r="Q182" i="21"/>
  <c r="Q183" i="21"/>
  <c r="Q184" i="21"/>
  <c r="Q185" i="21"/>
  <c r="Q186" i="21"/>
  <c r="Q187" i="21"/>
  <c r="Q188" i="21"/>
  <c r="Q189" i="21"/>
  <c r="Q190" i="21"/>
  <c r="Q191" i="21"/>
  <c r="Q192" i="21"/>
  <c r="Q193" i="21"/>
  <c r="Q194" i="21"/>
  <c r="Q195" i="21"/>
  <c r="Q196" i="21"/>
  <c r="Q197" i="21"/>
  <c r="Q198" i="21"/>
  <c r="Q199" i="21"/>
  <c r="Q200" i="21"/>
  <c r="Q201" i="21"/>
  <c r="Q202" i="21"/>
  <c r="Q203" i="21"/>
  <c r="Q204" i="21"/>
  <c r="Q205" i="21"/>
  <c r="Q206" i="21"/>
  <c r="Q207" i="21"/>
  <c r="Q208" i="21"/>
  <c r="Q209" i="21"/>
  <c r="Q210" i="21"/>
  <c r="Q211" i="21"/>
  <c r="Q212" i="21"/>
  <c r="Q213" i="21"/>
  <c r="Q214" i="21"/>
  <c r="Q215" i="21"/>
  <c r="Q216" i="21"/>
  <c r="Q217" i="21"/>
  <c r="Q218" i="21"/>
  <c r="Q219" i="21"/>
  <c r="Q220" i="21"/>
  <c r="Q221" i="21"/>
  <c r="Q222" i="21"/>
  <c r="Q223" i="21"/>
  <c r="Q224" i="21"/>
  <c r="Q225" i="21"/>
  <c r="Q226" i="21"/>
  <c r="Q227" i="21"/>
  <c r="Q228" i="21"/>
  <c r="Q229" i="21"/>
  <c r="Q230" i="21"/>
  <c r="Q231" i="21"/>
  <c r="Q232" i="21"/>
  <c r="Q233" i="21"/>
  <c r="Q234" i="21"/>
  <c r="Q235" i="21"/>
  <c r="Q236" i="21"/>
  <c r="Q237" i="21"/>
  <c r="Q238" i="21"/>
  <c r="Q239" i="21"/>
  <c r="Q240" i="21"/>
  <c r="Q241" i="21"/>
  <c r="Q242" i="21"/>
  <c r="Q243" i="21"/>
  <c r="Q244" i="21"/>
  <c r="Q245" i="21"/>
  <c r="Q246" i="21"/>
  <c r="Q247" i="21"/>
  <c r="Q248" i="21"/>
  <c r="Q249" i="21"/>
  <c r="Q250" i="21"/>
  <c r="Q251" i="21"/>
  <c r="Q252" i="21"/>
  <c r="Q253" i="21"/>
  <c r="Q254" i="21"/>
  <c r="Q255" i="21"/>
  <c r="Q256" i="21"/>
  <c r="Q257" i="21"/>
  <c r="Q258" i="21"/>
  <c r="Q259" i="21"/>
  <c r="Q260" i="21"/>
  <c r="Q261" i="21"/>
  <c r="Q262" i="21"/>
  <c r="Q263" i="21"/>
  <c r="Q264" i="21"/>
  <c r="Q265" i="21"/>
  <c r="Q266" i="21"/>
  <c r="Q267" i="21"/>
  <c r="Q268" i="21"/>
  <c r="Q269" i="21"/>
  <c r="Q270" i="21"/>
  <c r="Q271" i="21"/>
  <c r="Q272" i="21"/>
  <c r="Q273" i="21"/>
  <c r="Q274" i="21"/>
  <c r="Q275" i="21"/>
  <c r="Q276" i="21"/>
  <c r="Q277" i="21"/>
  <c r="Q278" i="21"/>
  <c r="Q279" i="21"/>
  <c r="Q280" i="21"/>
  <c r="Q281" i="21"/>
  <c r="Q282" i="21"/>
  <c r="Q283" i="21"/>
  <c r="Q284" i="21"/>
  <c r="Q285" i="21"/>
  <c r="Q286" i="21"/>
  <c r="Q287" i="21"/>
  <c r="Q288" i="21"/>
  <c r="Q289" i="21"/>
  <c r="Q290" i="21"/>
  <c r="Q291" i="21"/>
  <c r="Q292" i="21"/>
  <c r="Q293" i="21"/>
  <c r="Q294" i="21"/>
  <c r="Q295" i="21"/>
  <c r="Q296" i="21"/>
  <c r="Q297" i="21"/>
  <c r="Q298" i="21"/>
  <c r="Q299" i="21"/>
  <c r="Q300" i="21"/>
  <c r="Q301" i="21"/>
  <c r="Q302" i="21"/>
  <c r="Q303" i="21"/>
  <c r="Q304" i="21"/>
  <c r="Q305" i="21"/>
  <c r="Q306" i="21"/>
  <c r="Q307" i="21"/>
  <c r="Q308" i="21"/>
  <c r="Q309" i="21"/>
  <c r="Q310" i="21"/>
  <c r="Q311" i="21"/>
  <c r="Q312" i="21"/>
  <c r="Q313" i="21"/>
  <c r="Q314" i="21"/>
  <c r="Q315" i="21"/>
  <c r="Q316" i="21"/>
  <c r="Q317" i="21"/>
  <c r="Q318" i="21"/>
  <c r="Q319" i="21"/>
  <c r="Q320" i="21"/>
  <c r="Q321" i="21"/>
  <c r="Q322" i="21"/>
  <c r="Q323" i="21"/>
  <c r="Q324" i="21"/>
  <c r="Q325" i="21"/>
  <c r="Q326" i="21"/>
  <c r="Q327" i="21"/>
  <c r="Q328" i="21"/>
  <c r="Q329" i="21"/>
  <c r="Q330" i="21"/>
  <c r="Q331" i="21"/>
  <c r="Q332" i="21"/>
  <c r="Q333" i="21"/>
  <c r="Q334" i="21"/>
  <c r="Q335" i="21"/>
  <c r="Q336" i="21"/>
  <c r="Q337" i="21"/>
  <c r="Q338" i="21"/>
  <c r="Q339" i="21"/>
  <c r="Q340" i="21"/>
  <c r="Q341" i="21"/>
  <c r="Q342" i="21"/>
  <c r="Q343" i="21"/>
  <c r="Q344" i="21"/>
  <c r="Q345" i="21"/>
  <c r="Q346" i="21"/>
  <c r="Q347" i="21"/>
  <c r="Q348" i="21"/>
  <c r="Q349" i="21"/>
  <c r="Q350" i="21"/>
  <c r="Q351" i="21"/>
  <c r="Q352" i="21"/>
  <c r="Q353" i="21"/>
  <c r="Q354" i="21"/>
  <c r="Q355" i="21"/>
  <c r="Q356" i="21"/>
  <c r="Q357" i="21"/>
  <c r="Q358" i="21"/>
  <c r="Q359" i="21"/>
  <c r="Q360" i="21"/>
  <c r="Q361" i="21"/>
  <c r="Q362" i="21"/>
  <c r="Q363" i="21"/>
  <c r="Q364" i="21"/>
  <c r="Q365" i="21"/>
  <c r="Q366" i="21"/>
  <c r="Q367" i="21"/>
  <c r="Q368" i="21"/>
  <c r="Q369" i="21"/>
  <c r="Q370" i="21"/>
  <c r="Q371" i="21"/>
  <c r="Q372" i="21"/>
  <c r="Q373" i="21"/>
  <c r="Q374" i="21"/>
  <c r="Q375" i="21"/>
  <c r="Q376" i="21"/>
  <c r="Q377" i="21"/>
  <c r="Q378" i="21"/>
  <c r="Q379" i="21"/>
  <c r="Q380" i="21"/>
  <c r="Q381" i="21"/>
  <c r="Q382" i="21"/>
  <c r="Q383" i="21"/>
  <c r="Q384" i="21"/>
  <c r="Q385" i="21"/>
  <c r="Q386" i="21"/>
  <c r="Q387" i="21"/>
  <c r="Q388" i="21"/>
  <c r="Q389" i="21"/>
  <c r="Q390" i="21"/>
  <c r="Q391" i="21"/>
  <c r="R391" i="21"/>
  <c r="Q392" i="21"/>
  <c r="R392" i="21"/>
  <c r="Q393" i="21"/>
  <c r="R393" i="21"/>
  <c r="Q394" i="21"/>
  <c r="R394" i="21"/>
  <c r="Q395" i="21"/>
  <c r="R395" i="21"/>
  <c r="Q396" i="21"/>
  <c r="R396" i="21"/>
  <c r="Q397" i="21"/>
  <c r="R397" i="21"/>
  <c r="Q398" i="21"/>
  <c r="R398" i="21"/>
  <c r="Q399" i="21"/>
  <c r="R399" i="21"/>
  <c r="Q4" i="21"/>
  <c r="Q5" i="21"/>
  <c r="Q6" i="21"/>
  <c r="Q7" i="21"/>
  <c r="Q8" i="21"/>
  <c r="Q9" i="21"/>
  <c r="Q10" i="21"/>
  <c r="Q11" i="21"/>
  <c r="Q12" i="21"/>
  <c r="Q13" i="21"/>
  <c r="Q14" i="21"/>
  <c r="O4" i="21"/>
  <c r="P4" i="21"/>
  <c r="P19" i="13" l="1"/>
  <c r="W15" i="22"/>
  <c r="X15" i="22" l="1"/>
  <c r="Y15" i="22"/>
  <c r="M15" i="22"/>
  <c r="N15" i="22" s="1"/>
  <c r="AB15" i="22" s="1"/>
  <c r="F15" i="22"/>
  <c r="G15" i="22" s="1"/>
  <c r="AC15" i="22" s="1"/>
  <c r="U15" i="22"/>
  <c r="V3" i="18"/>
  <c r="V4" i="18"/>
  <c r="V5" i="18"/>
  <c r="V15" i="22" l="1"/>
  <c r="Z15" i="22" s="1"/>
  <c r="AA15" i="22" s="1"/>
  <c r="V6" i="18"/>
  <c r="P24" i="14"/>
  <c r="P43" i="14"/>
  <c r="S3" i="19" l="1"/>
  <c r="S23" i="19" s="1"/>
  <c r="S4" i="19"/>
  <c r="S5" i="19"/>
  <c r="S6" i="19"/>
  <c r="S7" i="19"/>
  <c r="S8" i="19"/>
  <c r="S9" i="19"/>
  <c r="S10" i="19"/>
  <c r="S11" i="19"/>
  <c r="S12" i="19"/>
  <c r="S13" i="19"/>
  <c r="S14" i="19"/>
  <c r="S15" i="19"/>
  <c r="S16" i="19"/>
  <c r="S17" i="19"/>
  <c r="S18" i="19"/>
  <c r="S19" i="19"/>
  <c r="S20" i="19"/>
  <c r="P30" i="21" l="1"/>
  <c r="P31" i="21"/>
  <c r="P32" i="21"/>
  <c r="P33" i="21"/>
  <c r="P34" i="21"/>
  <c r="P35" i="21"/>
  <c r="P36" i="21"/>
  <c r="P37" i="21"/>
  <c r="P38" i="21"/>
  <c r="P39" i="21"/>
  <c r="P40" i="21"/>
  <c r="P41" i="21"/>
  <c r="P42" i="21"/>
  <c r="P43" i="21"/>
  <c r="P44" i="21"/>
  <c r="P45" i="21"/>
  <c r="P46" i="21"/>
  <c r="P47" i="21"/>
  <c r="P48" i="21"/>
  <c r="P49" i="21"/>
  <c r="P50" i="21"/>
  <c r="P51" i="21"/>
  <c r="P52" i="21"/>
  <c r="P53" i="21"/>
  <c r="P54" i="21"/>
  <c r="P55" i="21"/>
  <c r="P56" i="21"/>
  <c r="P57" i="21"/>
  <c r="P58" i="21"/>
  <c r="P59" i="21"/>
  <c r="P60" i="21"/>
  <c r="P61" i="21"/>
  <c r="P62" i="21"/>
  <c r="P63" i="21"/>
  <c r="P64" i="21"/>
  <c r="P65" i="21"/>
  <c r="P66" i="21"/>
  <c r="P67" i="21"/>
  <c r="P68" i="21"/>
  <c r="P69" i="21"/>
  <c r="P70" i="21"/>
  <c r="P71" i="21"/>
  <c r="P72" i="21"/>
  <c r="P73" i="21"/>
  <c r="P74" i="21"/>
  <c r="P75" i="21"/>
  <c r="P76" i="21"/>
  <c r="P77" i="21"/>
  <c r="P78" i="21"/>
  <c r="P79" i="21"/>
  <c r="P80" i="21"/>
  <c r="P81" i="21"/>
  <c r="P82" i="21"/>
  <c r="P83" i="21"/>
  <c r="P84" i="21"/>
  <c r="P85" i="21"/>
  <c r="P86" i="21"/>
  <c r="P87" i="21"/>
  <c r="P88" i="21"/>
  <c r="P89" i="21"/>
  <c r="P90" i="21"/>
  <c r="P91" i="21"/>
  <c r="P92" i="21"/>
  <c r="P93" i="21"/>
  <c r="P94" i="21"/>
  <c r="P95" i="21"/>
  <c r="P96" i="21"/>
  <c r="P97" i="21"/>
  <c r="P98" i="21"/>
  <c r="P99" i="21"/>
  <c r="P100" i="21"/>
  <c r="P101" i="21"/>
  <c r="P102" i="21"/>
  <c r="P103" i="21"/>
  <c r="P104" i="21"/>
  <c r="P105" i="21"/>
  <c r="P106" i="21"/>
  <c r="P107" i="21"/>
  <c r="P108" i="21"/>
  <c r="P109" i="21"/>
  <c r="P110" i="21"/>
  <c r="P111" i="21"/>
  <c r="P112" i="21"/>
  <c r="P113" i="21"/>
  <c r="P114" i="21"/>
  <c r="P115" i="21"/>
  <c r="P116" i="21"/>
  <c r="P117" i="21"/>
  <c r="P118" i="21"/>
  <c r="P119" i="21"/>
  <c r="P120" i="21"/>
  <c r="P121" i="21"/>
  <c r="P122" i="21"/>
  <c r="P123" i="21"/>
  <c r="P124" i="21"/>
  <c r="P125" i="21"/>
  <c r="P126" i="21"/>
  <c r="P127" i="21"/>
  <c r="P128" i="21"/>
  <c r="P129" i="21"/>
  <c r="P130" i="21"/>
  <c r="P131" i="21"/>
  <c r="P132" i="21"/>
  <c r="P133" i="21"/>
  <c r="P134" i="21"/>
  <c r="P135" i="21"/>
  <c r="P136" i="21"/>
  <c r="P137" i="21"/>
  <c r="P138" i="21"/>
  <c r="P139" i="21"/>
  <c r="P140" i="21"/>
  <c r="P141" i="21"/>
  <c r="P142" i="21"/>
  <c r="P143" i="21"/>
  <c r="P144" i="21"/>
  <c r="P145" i="21"/>
  <c r="P146" i="21"/>
  <c r="P147" i="21"/>
  <c r="P148" i="21"/>
  <c r="P149" i="21"/>
  <c r="P150" i="21"/>
  <c r="P151" i="21"/>
  <c r="P152" i="21"/>
  <c r="P153" i="21"/>
  <c r="P154" i="21"/>
  <c r="P155" i="21"/>
  <c r="P156" i="21"/>
  <c r="P157" i="21"/>
  <c r="P158" i="21"/>
  <c r="P159" i="21"/>
  <c r="P160" i="21"/>
  <c r="P161" i="21"/>
  <c r="P162" i="21"/>
  <c r="P163" i="21"/>
  <c r="P164" i="21"/>
  <c r="P165" i="21"/>
  <c r="P166" i="21"/>
  <c r="P167" i="21"/>
  <c r="P168" i="21"/>
  <c r="P169" i="21"/>
  <c r="P170" i="21"/>
  <c r="P171" i="21"/>
  <c r="P172" i="21"/>
  <c r="P173" i="21"/>
  <c r="P174" i="21"/>
  <c r="P175" i="21"/>
  <c r="P176" i="21"/>
  <c r="P177" i="21"/>
  <c r="P178" i="21"/>
  <c r="P179" i="21"/>
  <c r="P180" i="21"/>
  <c r="P181" i="21"/>
  <c r="P182" i="21"/>
  <c r="P183" i="21"/>
  <c r="P184" i="21"/>
  <c r="P185" i="21"/>
  <c r="P186" i="21"/>
  <c r="P187" i="21"/>
  <c r="P188" i="21"/>
  <c r="P189" i="21"/>
  <c r="P190" i="21"/>
  <c r="P191" i="21"/>
  <c r="P192" i="21"/>
  <c r="P193" i="21"/>
  <c r="P194" i="21"/>
  <c r="P195" i="21"/>
  <c r="P196" i="21"/>
  <c r="P197" i="21"/>
  <c r="P198" i="21"/>
  <c r="P199" i="21"/>
  <c r="P200" i="21"/>
  <c r="P201" i="21"/>
  <c r="P202" i="21"/>
  <c r="P203" i="21"/>
  <c r="P204" i="21"/>
  <c r="P205" i="21"/>
  <c r="P206" i="21"/>
  <c r="P207" i="21"/>
  <c r="P208" i="21"/>
  <c r="P209" i="21"/>
  <c r="P210" i="21"/>
  <c r="P211" i="21"/>
  <c r="P212" i="21"/>
  <c r="P213" i="21"/>
  <c r="P214" i="21"/>
  <c r="P215" i="21"/>
  <c r="P216" i="21"/>
  <c r="P217" i="21"/>
  <c r="P218" i="21"/>
  <c r="P219" i="21"/>
  <c r="P220" i="21"/>
  <c r="P221" i="21"/>
  <c r="P222" i="21"/>
  <c r="P223" i="21"/>
  <c r="P224" i="21"/>
  <c r="P225" i="21"/>
  <c r="P226" i="21"/>
  <c r="P227" i="21"/>
  <c r="P228" i="21"/>
  <c r="P229" i="21"/>
  <c r="P230" i="21"/>
  <c r="P231" i="21"/>
  <c r="P232" i="21"/>
  <c r="P233" i="21"/>
  <c r="P234" i="21"/>
  <c r="P235" i="21"/>
  <c r="P236" i="21"/>
  <c r="P237" i="21"/>
  <c r="P238" i="21"/>
  <c r="P239" i="21"/>
  <c r="P240" i="21"/>
  <c r="P241" i="21"/>
  <c r="P242" i="21"/>
  <c r="P243" i="21"/>
  <c r="P244" i="21"/>
  <c r="P245" i="21"/>
  <c r="P246" i="21"/>
  <c r="P247" i="21"/>
  <c r="P248" i="21"/>
  <c r="P249" i="21"/>
  <c r="P250" i="21"/>
  <c r="P251" i="21"/>
  <c r="P252" i="21"/>
  <c r="P253" i="21"/>
  <c r="P254" i="21"/>
  <c r="P255" i="21"/>
  <c r="P256" i="21"/>
  <c r="P257" i="21"/>
  <c r="P258" i="21"/>
  <c r="P259" i="21"/>
  <c r="P260" i="21"/>
  <c r="P261" i="21"/>
  <c r="P262" i="21"/>
  <c r="P263" i="21"/>
  <c r="P264" i="21"/>
  <c r="P265" i="21"/>
  <c r="P266" i="21"/>
  <c r="P267" i="21"/>
  <c r="P268" i="21"/>
  <c r="P269" i="21"/>
  <c r="P270" i="21"/>
  <c r="P271" i="21"/>
  <c r="P272" i="21"/>
  <c r="P273" i="21"/>
  <c r="P274" i="21"/>
  <c r="P275" i="21"/>
  <c r="P276" i="21"/>
  <c r="P277" i="21"/>
  <c r="P278" i="21"/>
  <c r="P279" i="21"/>
  <c r="P280" i="21"/>
  <c r="P281" i="21"/>
  <c r="P282" i="21"/>
  <c r="P283" i="21"/>
  <c r="P284" i="21"/>
  <c r="P285" i="21"/>
  <c r="P286" i="21"/>
  <c r="P287" i="21"/>
  <c r="P288" i="21"/>
  <c r="P289" i="21"/>
  <c r="P290" i="21"/>
  <c r="P291" i="21"/>
  <c r="P292" i="21"/>
  <c r="P293" i="21"/>
  <c r="P294" i="21"/>
  <c r="P295" i="21"/>
  <c r="P296" i="21"/>
  <c r="P297" i="21"/>
  <c r="P298" i="21"/>
  <c r="P299" i="21"/>
  <c r="P300" i="21"/>
  <c r="P301" i="21"/>
  <c r="P302" i="21"/>
  <c r="P303" i="21"/>
  <c r="P304" i="21"/>
  <c r="P305" i="21"/>
  <c r="P306" i="21"/>
  <c r="P307" i="21"/>
  <c r="P308" i="21"/>
  <c r="P309" i="21"/>
  <c r="P310" i="21"/>
  <c r="P311" i="21"/>
  <c r="P312" i="21"/>
  <c r="P313" i="21"/>
  <c r="P314" i="21"/>
  <c r="P315" i="21"/>
  <c r="P316" i="21"/>
  <c r="P317" i="21"/>
  <c r="P318" i="21"/>
  <c r="P319" i="21"/>
  <c r="P320" i="21"/>
  <c r="P321" i="21"/>
  <c r="P322" i="21"/>
  <c r="P323" i="21"/>
  <c r="P324" i="21"/>
  <c r="P325" i="21"/>
  <c r="P326" i="21"/>
  <c r="P327" i="21"/>
  <c r="P328" i="21"/>
  <c r="P329" i="21"/>
  <c r="P330" i="21"/>
  <c r="P331" i="21"/>
  <c r="P332" i="21"/>
  <c r="P333" i="21"/>
  <c r="P334" i="21"/>
  <c r="P335" i="21"/>
  <c r="P336" i="21"/>
  <c r="P337" i="21"/>
  <c r="P338" i="21"/>
  <c r="P339" i="21"/>
  <c r="P340" i="21"/>
  <c r="P341" i="21"/>
  <c r="P342" i="21"/>
  <c r="P343" i="21"/>
  <c r="P344" i="21"/>
  <c r="P345" i="21"/>
  <c r="P346" i="21"/>
  <c r="P347" i="21"/>
  <c r="P348" i="21"/>
  <c r="P349" i="21"/>
  <c r="P350" i="21"/>
  <c r="P351" i="21"/>
  <c r="P352" i="21"/>
  <c r="P353" i="21"/>
  <c r="P354" i="21"/>
  <c r="P355" i="21"/>
  <c r="P356" i="21"/>
  <c r="P357" i="21"/>
  <c r="P358" i="21"/>
  <c r="P359" i="21"/>
  <c r="P360" i="21"/>
  <c r="P361" i="21"/>
  <c r="P362" i="21"/>
  <c r="P363" i="21"/>
  <c r="P364" i="21"/>
  <c r="P365" i="21"/>
  <c r="P366" i="21"/>
  <c r="P367" i="21"/>
  <c r="P368" i="21"/>
  <c r="P369" i="21"/>
  <c r="P370" i="21"/>
  <c r="P371" i="21"/>
  <c r="P372" i="21"/>
  <c r="P373" i="21"/>
  <c r="P374" i="21"/>
  <c r="P375" i="21"/>
  <c r="P376" i="21"/>
  <c r="P377" i="21"/>
  <c r="P378" i="21"/>
  <c r="P379" i="21"/>
  <c r="P380" i="21"/>
  <c r="P381" i="21"/>
  <c r="P382" i="21"/>
  <c r="P383" i="21"/>
  <c r="P384" i="21"/>
  <c r="P385" i="21"/>
  <c r="P386" i="21"/>
  <c r="P387" i="21"/>
  <c r="P388" i="21"/>
  <c r="P389" i="21"/>
  <c r="P390" i="21"/>
  <c r="P391" i="21"/>
  <c r="P392" i="21"/>
  <c r="P393" i="21"/>
  <c r="P394" i="21"/>
  <c r="P395" i="21"/>
  <c r="P396" i="21"/>
  <c r="P397" i="21"/>
  <c r="P398" i="21"/>
  <c r="P399" i="21"/>
  <c r="P29" i="21"/>
  <c r="P5" i="21"/>
  <c r="P6" i="21"/>
  <c r="P7" i="21"/>
  <c r="P8" i="21"/>
  <c r="P9" i="21"/>
  <c r="P10" i="21"/>
  <c r="P11" i="21"/>
  <c r="P12" i="21"/>
  <c r="P13" i="21"/>
  <c r="P14" i="21"/>
  <c r="T275" i="11"/>
  <c r="T276" i="11"/>
  <c r="T277" i="11"/>
  <c r="T278" i="11"/>
  <c r="T279" i="11"/>
  <c r="T280" i="11"/>
  <c r="T281" i="11"/>
  <c r="T282" i="11"/>
  <c r="T283" i="11"/>
  <c r="T284" i="11"/>
  <c r="T285" i="11"/>
  <c r="T286" i="11"/>
  <c r="T287" i="11"/>
  <c r="T288" i="11"/>
  <c r="T289" i="11"/>
  <c r="T290" i="11"/>
  <c r="T291" i="11"/>
  <c r="T292" i="11"/>
  <c r="T293" i="11"/>
  <c r="T294" i="11"/>
  <c r="T295" i="11"/>
  <c r="T296" i="11"/>
  <c r="T297" i="11"/>
  <c r="T298" i="11"/>
  <c r="T299" i="11"/>
  <c r="T300" i="11"/>
  <c r="T301" i="11"/>
  <c r="T302" i="11"/>
  <c r="T303" i="11"/>
  <c r="T304" i="11"/>
  <c r="T305" i="11"/>
  <c r="S3" i="11"/>
  <c r="S4"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R4" i="11"/>
  <c r="N20" i="12" l="1"/>
  <c r="N70" i="13" s="1"/>
  <c r="M44" i="13"/>
  <c r="N44" i="13"/>
  <c r="O44" i="13"/>
  <c r="P44" i="13"/>
  <c r="Q44" i="13"/>
  <c r="B44" i="12"/>
  <c r="N18" i="13" s="1"/>
  <c r="P4" i="14"/>
  <c r="M70" i="13"/>
  <c r="A44" i="12" l="1"/>
  <c r="M18" i="13" s="1"/>
  <c r="C44" i="12"/>
  <c r="O18" i="13" s="1"/>
  <c r="P18" i="13" s="1"/>
  <c r="M3" i="12"/>
  <c r="M2" i="12"/>
  <c r="G3" i="12"/>
  <c r="G2" i="12"/>
  <c r="N29" i="13"/>
  <c r="O29" i="13"/>
  <c r="P29" i="13"/>
  <c r="Q29" i="13"/>
  <c r="C3" i="12"/>
  <c r="M1" i="12" l="1"/>
  <c r="M54" i="13" s="1"/>
  <c r="G1" i="12"/>
  <c r="M28" i="13" s="1"/>
  <c r="I3" i="18"/>
  <c r="J3" i="18"/>
  <c r="K3" i="18"/>
  <c r="L3" i="18"/>
  <c r="M3" i="18"/>
  <c r="N3" i="18"/>
  <c r="O3" i="18"/>
  <c r="P3" i="18"/>
  <c r="Q3" i="18"/>
  <c r="R3" i="18"/>
  <c r="S3" i="18"/>
  <c r="T3" i="18"/>
  <c r="U3" i="18"/>
  <c r="I4" i="18"/>
  <c r="J4" i="18"/>
  <c r="K4" i="18"/>
  <c r="L4" i="18"/>
  <c r="M4" i="18"/>
  <c r="N4" i="18"/>
  <c r="O4" i="18"/>
  <c r="P4" i="18"/>
  <c r="Q4" i="18"/>
  <c r="R4" i="18"/>
  <c r="S4" i="18"/>
  <c r="T4" i="18"/>
  <c r="U4" i="18"/>
  <c r="I5" i="18"/>
  <c r="J5" i="18"/>
  <c r="K5" i="18"/>
  <c r="L5" i="18"/>
  <c r="M5" i="18"/>
  <c r="N5" i="18"/>
  <c r="O5" i="18"/>
  <c r="P5" i="18"/>
  <c r="Q5" i="18"/>
  <c r="R5" i="18"/>
  <c r="S5" i="18"/>
  <c r="T5" i="18"/>
  <c r="U5" i="18"/>
  <c r="M14" i="22"/>
  <c r="N14" i="22" s="1"/>
  <c r="AB14" i="22" s="1"/>
  <c r="W14" i="22"/>
  <c r="X14" i="22"/>
  <c r="Y14" i="22"/>
  <c r="F14" i="22"/>
  <c r="G14" i="22" s="1"/>
  <c r="AC14" i="22" s="1"/>
  <c r="M43" i="13"/>
  <c r="N43" i="13"/>
  <c r="O43" i="13"/>
  <c r="P43" i="13"/>
  <c r="Q43" i="13"/>
  <c r="A43" i="12"/>
  <c r="M17" i="13" s="1"/>
  <c r="B43" i="12"/>
  <c r="N17" i="13" s="1"/>
  <c r="C43" i="12"/>
  <c r="O17" i="13" s="1"/>
  <c r="P6" i="18" l="1"/>
  <c r="P17" i="13"/>
  <c r="U6" i="18"/>
  <c r="S6" i="18"/>
  <c r="Q6" i="18"/>
  <c r="O6" i="18"/>
  <c r="M6" i="18"/>
  <c r="K6" i="18"/>
  <c r="I6" i="18"/>
  <c r="T6" i="18"/>
  <c r="R6" i="18"/>
  <c r="N6" i="18"/>
  <c r="L6" i="18"/>
  <c r="J6" i="18"/>
  <c r="V14" i="22"/>
  <c r="Z14" i="22" s="1"/>
  <c r="AA14" i="22" s="1"/>
  <c r="R25" i="19" l="1"/>
  <c r="R26" i="19"/>
  <c r="R27" i="19"/>
  <c r="R28" i="19"/>
  <c r="R29" i="19"/>
  <c r="R30" i="19"/>
  <c r="R31" i="19"/>
  <c r="R33" i="19"/>
  <c r="R34" i="19"/>
  <c r="R35" i="19"/>
  <c r="R36" i="19"/>
  <c r="R37" i="19"/>
  <c r="R38" i="19"/>
  <c r="R39" i="19"/>
  <c r="R41" i="19"/>
  <c r="R42" i="19"/>
  <c r="R43" i="19"/>
  <c r="R44" i="19"/>
  <c r="R45" i="19"/>
  <c r="R46" i="19"/>
  <c r="R47" i="19"/>
  <c r="R49" i="19"/>
  <c r="R50" i="19"/>
  <c r="R51" i="19"/>
  <c r="R52" i="19"/>
  <c r="R53" i="19"/>
  <c r="R54" i="19"/>
  <c r="R55" i="19"/>
  <c r="R57" i="19"/>
  <c r="R58" i="19"/>
  <c r="R59" i="19"/>
  <c r="R60" i="19"/>
  <c r="R61" i="19"/>
  <c r="R62" i="19"/>
  <c r="R63" i="19"/>
  <c r="N29" i="21"/>
  <c r="O30" i="21"/>
  <c r="O31" i="21"/>
  <c r="O32" i="21"/>
  <c r="O33" i="21"/>
  <c r="O34" i="21"/>
  <c r="O35" i="21"/>
  <c r="O36" i="21"/>
  <c r="O37" i="21"/>
  <c r="O38" i="21"/>
  <c r="O39" i="21"/>
  <c r="O40" i="21"/>
  <c r="O41" i="21"/>
  <c r="O42" i="21"/>
  <c r="O43" i="21"/>
  <c r="O44" i="21"/>
  <c r="O45" i="21"/>
  <c r="O46" i="21"/>
  <c r="O47" i="21"/>
  <c r="O48" i="21"/>
  <c r="O49" i="21"/>
  <c r="O50" i="21"/>
  <c r="O51" i="21"/>
  <c r="O52" i="21"/>
  <c r="O53" i="21"/>
  <c r="O54" i="21"/>
  <c r="O55" i="21"/>
  <c r="O56" i="21"/>
  <c r="O57" i="21"/>
  <c r="O58" i="21"/>
  <c r="O59" i="21"/>
  <c r="O60" i="21"/>
  <c r="O61" i="21"/>
  <c r="O62" i="21"/>
  <c r="O63" i="21"/>
  <c r="O64" i="21"/>
  <c r="O65" i="21"/>
  <c r="O66" i="21"/>
  <c r="O67" i="21"/>
  <c r="O68" i="21"/>
  <c r="O69" i="21"/>
  <c r="O70" i="21"/>
  <c r="O71" i="21"/>
  <c r="O72" i="21"/>
  <c r="O73" i="21"/>
  <c r="O74" i="21"/>
  <c r="O75" i="21"/>
  <c r="O76" i="21"/>
  <c r="O77" i="21"/>
  <c r="O78" i="21"/>
  <c r="O79" i="21"/>
  <c r="O80" i="21"/>
  <c r="O81" i="21"/>
  <c r="O82" i="21"/>
  <c r="O83" i="21"/>
  <c r="O84" i="21"/>
  <c r="O85" i="21"/>
  <c r="O86" i="21"/>
  <c r="O87" i="21"/>
  <c r="O88" i="21"/>
  <c r="O89" i="21"/>
  <c r="O90" i="21"/>
  <c r="O91" i="21"/>
  <c r="O92" i="21"/>
  <c r="O93" i="21"/>
  <c r="O94" i="21"/>
  <c r="O95" i="21"/>
  <c r="O96" i="21"/>
  <c r="O97" i="21"/>
  <c r="O98" i="21"/>
  <c r="O99" i="21"/>
  <c r="O100" i="21"/>
  <c r="O101" i="21"/>
  <c r="O102" i="21"/>
  <c r="O103" i="21"/>
  <c r="O104" i="21"/>
  <c r="O105" i="21"/>
  <c r="O106" i="21"/>
  <c r="O107" i="21"/>
  <c r="O108" i="21"/>
  <c r="O109" i="21"/>
  <c r="O110" i="21"/>
  <c r="O111" i="21"/>
  <c r="O112" i="21"/>
  <c r="O113" i="21"/>
  <c r="O114" i="21"/>
  <c r="O115" i="21"/>
  <c r="O116" i="21"/>
  <c r="O117" i="21"/>
  <c r="O118" i="21"/>
  <c r="O119" i="21"/>
  <c r="O120" i="21"/>
  <c r="O121" i="21"/>
  <c r="O122" i="21"/>
  <c r="O123" i="21"/>
  <c r="O124" i="21"/>
  <c r="O125" i="21"/>
  <c r="O126" i="21"/>
  <c r="O127" i="21"/>
  <c r="O128" i="21"/>
  <c r="O129" i="21"/>
  <c r="O130" i="21"/>
  <c r="O131" i="21"/>
  <c r="O132" i="21"/>
  <c r="O133" i="21"/>
  <c r="O134" i="21"/>
  <c r="O135" i="21"/>
  <c r="O136" i="21"/>
  <c r="O137" i="21"/>
  <c r="O138" i="21"/>
  <c r="O139" i="21"/>
  <c r="O140" i="21"/>
  <c r="O141" i="21"/>
  <c r="O142" i="21"/>
  <c r="O143" i="21"/>
  <c r="O144" i="21"/>
  <c r="O145" i="21"/>
  <c r="O146" i="21"/>
  <c r="O147" i="21"/>
  <c r="O148" i="21"/>
  <c r="O149" i="21"/>
  <c r="O150" i="21"/>
  <c r="O151" i="21"/>
  <c r="O152" i="21"/>
  <c r="O153" i="21"/>
  <c r="O154" i="21"/>
  <c r="O155" i="21"/>
  <c r="O156" i="21"/>
  <c r="O157" i="21"/>
  <c r="O158" i="21"/>
  <c r="O159" i="21"/>
  <c r="O160" i="21"/>
  <c r="O161" i="21"/>
  <c r="O162" i="21"/>
  <c r="O163" i="21"/>
  <c r="O164" i="21"/>
  <c r="O165" i="21"/>
  <c r="O166" i="21"/>
  <c r="O167" i="21"/>
  <c r="O168" i="21"/>
  <c r="O169" i="21"/>
  <c r="O170" i="21"/>
  <c r="O171" i="21"/>
  <c r="O172" i="21"/>
  <c r="O173" i="21"/>
  <c r="O174" i="21"/>
  <c r="O175" i="21"/>
  <c r="O176" i="21"/>
  <c r="O177" i="21"/>
  <c r="O178" i="21"/>
  <c r="O179" i="21"/>
  <c r="O180" i="21"/>
  <c r="O181" i="21"/>
  <c r="O182" i="21"/>
  <c r="O183" i="21"/>
  <c r="O184" i="21"/>
  <c r="O185" i="21"/>
  <c r="O186" i="21"/>
  <c r="O187" i="21"/>
  <c r="O188" i="21"/>
  <c r="O189" i="21"/>
  <c r="O190" i="21"/>
  <c r="O191" i="21"/>
  <c r="O192" i="21"/>
  <c r="O193" i="21"/>
  <c r="O194" i="21"/>
  <c r="O195" i="21"/>
  <c r="O196" i="21"/>
  <c r="O197" i="21"/>
  <c r="O198" i="21"/>
  <c r="O199" i="21"/>
  <c r="O200" i="21"/>
  <c r="O201" i="21"/>
  <c r="O202" i="21"/>
  <c r="O203" i="21"/>
  <c r="O204" i="21"/>
  <c r="O205" i="21"/>
  <c r="O206" i="21"/>
  <c r="O207" i="21"/>
  <c r="O208" i="21"/>
  <c r="O209" i="21"/>
  <c r="O210" i="21"/>
  <c r="O211" i="21"/>
  <c r="O212" i="21"/>
  <c r="O213" i="21"/>
  <c r="O214" i="21"/>
  <c r="O215" i="21"/>
  <c r="O216" i="21"/>
  <c r="O217" i="21"/>
  <c r="O218" i="21"/>
  <c r="O219" i="21"/>
  <c r="O220" i="21"/>
  <c r="O221" i="21"/>
  <c r="O222" i="21"/>
  <c r="O223" i="21"/>
  <c r="O224" i="21"/>
  <c r="O225" i="21"/>
  <c r="O226" i="21"/>
  <c r="O227" i="21"/>
  <c r="O228" i="21"/>
  <c r="O229" i="21"/>
  <c r="O230" i="21"/>
  <c r="O231" i="21"/>
  <c r="O232" i="21"/>
  <c r="O233" i="21"/>
  <c r="O234" i="21"/>
  <c r="O235" i="21"/>
  <c r="O236" i="21"/>
  <c r="O237" i="21"/>
  <c r="O238" i="21"/>
  <c r="O239" i="21"/>
  <c r="O240" i="21"/>
  <c r="O241" i="21"/>
  <c r="O242" i="21"/>
  <c r="O243" i="21"/>
  <c r="O244" i="21"/>
  <c r="O245" i="21"/>
  <c r="O246" i="21"/>
  <c r="O247" i="21"/>
  <c r="O248" i="21"/>
  <c r="O249" i="21"/>
  <c r="O250" i="21"/>
  <c r="O251" i="21"/>
  <c r="O252" i="21"/>
  <c r="O253" i="21"/>
  <c r="O254" i="21"/>
  <c r="O255" i="21"/>
  <c r="O256" i="21"/>
  <c r="O257" i="21"/>
  <c r="O258" i="21"/>
  <c r="O259" i="21"/>
  <c r="O260" i="21"/>
  <c r="O261" i="21"/>
  <c r="O262" i="21"/>
  <c r="O263" i="21"/>
  <c r="O264" i="21"/>
  <c r="O265" i="21"/>
  <c r="O266" i="21"/>
  <c r="O267" i="21"/>
  <c r="O268" i="21"/>
  <c r="O269" i="21"/>
  <c r="O270" i="21"/>
  <c r="O271" i="21"/>
  <c r="O272" i="21"/>
  <c r="O273" i="21"/>
  <c r="O274" i="21"/>
  <c r="O275" i="21"/>
  <c r="O276" i="21"/>
  <c r="O277" i="21"/>
  <c r="O278" i="21"/>
  <c r="O279" i="21"/>
  <c r="O280" i="21"/>
  <c r="O281" i="21"/>
  <c r="O282" i="21"/>
  <c r="O283" i="21"/>
  <c r="O284" i="21"/>
  <c r="O285" i="21"/>
  <c r="O286" i="21"/>
  <c r="O287" i="21"/>
  <c r="O288" i="21"/>
  <c r="O289" i="21"/>
  <c r="O290" i="21"/>
  <c r="O291" i="21"/>
  <c r="O292" i="21"/>
  <c r="O293" i="21"/>
  <c r="O294" i="21"/>
  <c r="O295" i="21"/>
  <c r="O296" i="21"/>
  <c r="O297" i="21"/>
  <c r="O298" i="21"/>
  <c r="O299" i="21"/>
  <c r="O300" i="21"/>
  <c r="O301" i="21"/>
  <c r="O302" i="21"/>
  <c r="O303" i="21"/>
  <c r="O304" i="21"/>
  <c r="O305" i="21"/>
  <c r="O306" i="21"/>
  <c r="O307" i="21"/>
  <c r="O308" i="21"/>
  <c r="O309" i="21"/>
  <c r="O310" i="21"/>
  <c r="O311" i="21"/>
  <c r="O312" i="21"/>
  <c r="O313" i="21"/>
  <c r="O314" i="21"/>
  <c r="O315" i="21"/>
  <c r="O316" i="21"/>
  <c r="O317" i="21"/>
  <c r="O318" i="21"/>
  <c r="O319" i="21"/>
  <c r="O320" i="21"/>
  <c r="O321" i="21"/>
  <c r="O322" i="21"/>
  <c r="O323" i="21"/>
  <c r="O324" i="21"/>
  <c r="O325" i="21"/>
  <c r="O326" i="21"/>
  <c r="O327" i="21"/>
  <c r="O328" i="21"/>
  <c r="O329" i="21"/>
  <c r="O330" i="21"/>
  <c r="O331" i="21"/>
  <c r="O332" i="21"/>
  <c r="O333" i="21"/>
  <c r="O334" i="21"/>
  <c r="O335" i="21"/>
  <c r="O336" i="21"/>
  <c r="O337" i="21"/>
  <c r="O338" i="21"/>
  <c r="O339" i="21"/>
  <c r="O340" i="21"/>
  <c r="O341" i="21"/>
  <c r="O342" i="21"/>
  <c r="O343" i="21"/>
  <c r="O344" i="21"/>
  <c r="O345" i="21"/>
  <c r="O346" i="21"/>
  <c r="O347" i="21"/>
  <c r="O348" i="21"/>
  <c r="O349" i="21"/>
  <c r="O350" i="21"/>
  <c r="O351" i="21"/>
  <c r="O352" i="21"/>
  <c r="O353" i="21"/>
  <c r="O354" i="21"/>
  <c r="O355" i="21"/>
  <c r="O356" i="21"/>
  <c r="O357" i="21"/>
  <c r="O358" i="21"/>
  <c r="O359" i="21"/>
  <c r="O360" i="21"/>
  <c r="O361" i="21"/>
  <c r="O362" i="21"/>
  <c r="O363" i="21"/>
  <c r="O364" i="21"/>
  <c r="O365" i="21"/>
  <c r="O366" i="21"/>
  <c r="O367" i="21"/>
  <c r="O368" i="21"/>
  <c r="O369" i="21"/>
  <c r="O370" i="21"/>
  <c r="O371" i="21"/>
  <c r="O372" i="21"/>
  <c r="O373" i="21"/>
  <c r="O374" i="21"/>
  <c r="O375" i="21"/>
  <c r="O376" i="21"/>
  <c r="O377" i="21"/>
  <c r="O378" i="21"/>
  <c r="O379" i="21"/>
  <c r="O380" i="21"/>
  <c r="O381" i="21"/>
  <c r="O382" i="21"/>
  <c r="O383" i="21"/>
  <c r="O384" i="21"/>
  <c r="O385" i="21"/>
  <c r="O386" i="21"/>
  <c r="O387" i="21"/>
  <c r="O388" i="21"/>
  <c r="O389" i="21"/>
  <c r="O390" i="21"/>
  <c r="O391" i="21"/>
  <c r="O392" i="21"/>
  <c r="O393" i="21"/>
  <c r="O394" i="21"/>
  <c r="O395" i="21"/>
  <c r="O396" i="21"/>
  <c r="O397" i="21"/>
  <c r="O398" i="21"/>
  <c r="O399" i="21"/>
  <c r="O29" i="21"/>
  <c r="O5" i="21"/>
  <c r="O6" i="21"/>
  <c r="O7" i="21"/>
  <c r="O8" i="21"/>
  <c r="O9" i="21"/>
  <c r="O10" i="21"/>
  <c r="O11" i="21"/>
  <c r="O12" i="21"/>
  <c r="O13" i="21"/>
  <c r="O14" i="21"/>
  <c r="M69" i="13"/>
  <c r="O43" i="14"/>
  <c r="N19" i="12"/>
  <c r="N69" i="13" s="1"/>
  <c r="R3" i="19"/>
  <c r="R23" i="19" s="1"/>
  <c r="R4" i="19"/>
  <c r="R5" i="19"/>
  <c r="R6" i="19"/>
  <c r="R7" i="19"/>
  <c r="R8" i="19"/>
  <c r="R9" i="19"/>
  <c r="R10" i="19"/>
  <c r="R11" i="19"/>
  <c r="R12" i="19"/>
  <c r="R13" i="19"/>
  <c r="R14" i="19"/>
  <c r="R15" i="19"/>
  <c r="R16" i="19"/>
  <c r="R17" i="19"/>
  <c r="R18" i="19"/>
  <c r="R19" i="19"/>
  <c r="R20" i="19"/>
  <c r="O4" i="14"/>
  <c r="O24" i="14"/>
  <c r="R3" i="11"/>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8" i="11"/>
  <c r="R149" i="11"/>
  <c r="R150" i="11"/>
  <c r="R151" i="11"/>
  <c r="R152" i="11"/>
  <c r="R153" i="11"/>
  <c r="R154" i="11"/>
  <c r="R155" i="11"/>
  <c r="R156" i="11"/>
  <c r="R157" i="11"/>
  <c r="R158" i="11"/>
  <c r="R159" i="11"/>
  <c r="R160" i="11"/>
  <c r="R161" i="11"/>
  <c r="R162" i="11"/>
  <c r="R163" i="11"/>
  <c r="R164" i="11"/>
  <c r="R165" i="11"/>
  <c r="R166" i="11"/>
  <c r="R167" i="11"/>
  <c r="R168" i="11"/>
  <c r="R169" i="11"/>
  <c r="R170" i="11"/>
  <c r="R171" i="11"/>
  <c r="R172" i="11"/>
  <c r="R173" i="11"/>
  <c r="R174" i="11"/>
  <c r="R175" i="11"/>
  <c r="R176" i="11"/>
  <c r="R177" i="11"/>
  <c r="R178" i="11"/>
  <c r="R179" i="11"/>
  <c r="R180" i="11"/>
  <c r="R181" i="11"/>
  <c r="R182" i="11"/>
  <c r="R183" i="11"/>
  <c r="R184" i="11"/>
  <c r="R185" i="11"/>
  <c r="R186" i="11"/>
  <c r="R187" i="11"/>
  <c r="R188" i="11"/>
  <c r="R189" i="11"/>
  <c r="U14" i="22" l="1"/>
  <c r="I14" i="22"/>
  <c r="M42" i="13" l="1"/>
  <c r="N42" i="13"/>
  <c r="O42" i="13"/>
  <c r="P42" i="13"/>
  <c r="Q42" i="13"/>
  <c r="A42" i="12"/>
  <c r="M16" i="13" s="1"/>
  <c r="B42" i="12"/>
  <c r="N16" i="13" s="1"/>
  <c r="C42" i="12"/>
  <c r="O16" i="13" s="1"/>
  <c r="P16" i="13" l="1"/>
  <c r="Q3" i="19"/>
  <c r="Q23" i="19" s="1"/>
  <c r="Q4" i="19"/>
  <c r="Q5" i="19"/>
  <c r="Q6" i="19"/>
  <c r="Q7" i="19"/>
  <c r="Q8" i="19"/>
  <c r="Q9" i="19"/>
  <c r="Q10" i="19"/>
  <c r="Q11" i="19"/>
  <c r="Q12" i="19"/>
  <c r="Q13" i="19"/>
  <c r="Q14" i="19"/>
  <c r="Q15" i="19"/>
  <c r="Q16" i="19"/>
  <c r="Q17" i="19"/>
  <c r="Q18" i="19"/>
  <c r="Q19" i="19"/>
  <c r="Q20" i="19"/>
  <c r="Q25" i="19"/>
  <c r="Q26" i="19"/>
  <c r="Q27" i="19"/>
  <c r="Q28" i="19"/>
  <c r="Q29" i="19"/>
  <c r="Q30" i="19"/>
  <c r="Q31" i="19"/>
  <c r="Q33" i="19"/>
  <c r="Q34" i="19"/>
  <c r="Q35" i="19"/>
  <c r="Q36" i="19"/>
  <c r="Q37" i="19"/>
  <c r="Q38" i="19"/>
  <c r="Q39" i="19"/>
  <c r="Q41" i="19"/>
  <c r="Q42" i="19"/>
  <c r="Q43" i="19"/>
  <c r="Q44" i="19"/>
  <c r="Q45" i="19"/>
  <c r="Q46" i="19"/>
  <c r="Q47" i="19"/>
  <c r="Q49" i="19"/>
  <c r="Q50" i="19"/>
  <c r="Q51" i="19"/>
  <c r="Q52" i="19"/>
  <c r="Q53" i="19"/>
  <c r="Q54" i="19"/>
  <c r="Q55" i="19"/>
  <c r="Q57" i="19"/>
  <c r="Q58" i="19"/>
  <c r="Q59" i="19"/>
  <c r="Q60" i="19"/>
  <c r="Q61" i="19"/>
  <c r="Q62" i="19"/>
  <c r="Q63" i="19"/>
  <c r="E305" i="11"/>
  <c r="F305" i="11"/>
  <c r="G305" i="11"/>
  <c r="H305" i="11"/>
  <c r="I305" i="11"/>
  <c r="J305" i="11"/>
  <c r="K305" i="11"/>
  <c r="L305" i="11"/>
  <c r="M305" i="11"/>
  <c r="N305" i="11"/>
  <c r="O305" i="11"/>
  <c r="P305" i="11"/>
  <c r="Q3" i="11"/>
  <c r="Q4" i="11"/>
  <c r="Q5" i="11"/>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N4" i="14" l="1"/>
  <c r="F2" i="22"/>
  <c r="N43" i="14"/>
  <c r="G2" i="22" l="1"/>
  <c r="X13" i="22"/>
  <c r="Y13" i="22"/>
  <c r="W13" i="22"/>
  <c r="M13" i="22"/>
  <c r="N13" i="22" s="1"/>
  <c r="AB13" i="22" s="1"/>
  <c r="F13" i="22" l="1"/>
  <c r="V13" i="22" s="1"/>
  <c r="Z13" i="22" l="1"/>
  <c r="AA13" i="22" s="1"/>
  <c r="G13" i="22"/>
  <c r="AC13" i="22" s="1"/>
  <c r="N18" i="12"/>
  <c r="N68" i="13" s="1"/>
  <c r="M68" i="13"/>
  <c r="AS76" i="14" l="1"/>
  <c r="AS49" i="14"/>
  <c r="AS22" i="14"/>
  <c r="W33" i="14" l="1"/>
  <c r="W2" i="14"/>
  <c r="A66" i="21" l="1"/>
  <c r="B66" i="21"/>
  <c r="C66" i="21"/>
  <c r="D66" i="21"/>
  <c r="E66" i="21"/>
  <c r="F66" i="21"/>
  <c r="G66" i="21"/>
  <c r="H66" i="21"/>
  <c r="I66" i="21"/>
  <c r="J66" i="21"/>
  <c r="K66" i="21"/>
  <c r="L66" i="21"/>
  <c r="M66" i="21"/>
  <c r="N66" i="21"/>
  <c r="A67" i="21"/>
  <c r="B67" i="21"/>
  <c r="V67" i="21" s="1"/>
  <c r="C67" i="21"/>
  <c r="D67" i="21"/>
  <c r="E67" i="21"/>
  <c r="F67" i="21"/>
  <c r="G67" i="21"/>
  <c r="H67" i="21"/>
  <c r="I67" i="21"/>
  <c r="J67" i="21"/>
  <c r="K67" i="21"/>
  <c r="L67" i="21"/>
  <c r="M67" i="21"/>
  <c r="N67" i="21"/>
  <c r="A68" i="21"/>
  <c r="B68" i="21"/>
  <c r="C68" i="21"/>
  <c r="D68" i="21"/>
  <c r="E68" i="21"/>
  <c r="F68" i="21"/>
  <c r="G68" i="21"/>
  <c r="H68" i="21"/>
  <c r="I68" i="21"/>
  <c r="J68" i="21"/>
  <c r="K68" i="21"/>
  <c r="L68" i="21"/>
  <c r="M68" i="21"/>
  <c r="N68" i="21"/>
  <c r="A69" i="21"/>
  <c r="B69" i="21"/>
  <c r="C69" i="21"/>
  <c r="D69" i="21"/>
  <c r="E69" i="21"/>
  <c r="F69" i="21"/>
  <c r="G69" i="21"/>
  <c r="H69" i="21"/>
  <c r="I69" i="21"/>
  <c r="J69" i="21"/>
  <c r="K69" i="21"/>
  <c r="L69" i="21"/>
  <c r="M69" i="21"/>
  <c r="N69" i="21"/>
  <c r="A70" i="21"/>
  <c r="B70" i="21"/>
  <c r="C70" i="21"/>
  <c r="D70" i="21"/>
  <c r="E70" i="21"/>
  <c r="F70" i="21"/>
  <c r="G70" i="21"/>
  <c r="H70" i="21"/>
  <c r="I70" i="21"/>
  <c r="J70" i="21"/>
  <c r="K70" i="21"/>
  <c r="L70" i="21"/>
  <c r="M70" i="21"/>
  <c r="N70" i="21"/>
  <c r="A71" i="21"/>
  <c r="B71" i="21"/>
  <c r="C71" i="21"/>
  <c r="D71" i="21"/>
  <c r="E71" i="21"/>
  <c r="F71" i="21"/>
  <c r="G71" i="21"/>
  <c r="H71" i="21"/>
  <c r="I71" i="21"/>
  <c r="J71" i="21"/>
  <c r="K71" i="21"/>
  <c r="L71" i="21"/>
  <c r="M71" i="21"/>
  <c r="N71" i="21"/>
  <c r="A72" i="21"/>
  <c r="B72" i="21"/>
  <c r="C72" i="21"/>
  <c r="D72" i="21"/>
  <c r="E72" i="21"/>
  <c r="F72" i="21"/>
  <c r="G72" i="21"/>
  <c r="H72" i="21"/>
  <c r="I72" i="21"/>
  <c r="J72" i="21"/>
  <c r="K72" i="21"/>
  <c r="L72" i="21"/>
  <c r="M72" i="21"/>
  <c r="N72" i="21"/>
  <c r="A73" i="21"/>
  <c r="B73" i="21"/>
  <c r="C73" i="21"/>
  <c r="D73" i="21"/>
  <c r="E73" i="21"/>
  <c r="F73" i="21"/>
  <c r="G73" i="21"/>
  <c r="H73" i="21"/>
  <c r="I73" i="21"/>
  <c r="J73" i="21"/>
  <c r="K73" i="21"/>
  <c r="L73" i="21"/>
  <c r="M73" i="21"/>
  <c r="N73" i="21"/>
  <c r="A74" i="21"/>
  <c r="B74" i="21"/>
  <c r="C74" i="21"/>
  <c r="D74" i="21"/>
  <c r="E74" i="21"/>
  <c r="F74" i="21"/>
  <c r="G74" i="21"/>
  <c r="H74" i="21"/>
  <c r="I74" i="21"/>
  <c r="J74" i="21"/>
  <c r="K74" i="21"/>
  <c r="L74" i="21"/>
  <c r="M74" i="21"/>
  <c r="N74" i="21"/>
  <c r="A75" i="21"/>
  <c r="B75" i="21"/>
  <c r="V75" i="21" s="1"/>
  <c r="C75" i="21"/>
  <c r="D75" i="21"/>
  <c r="E75" i="21"/>
  <c r="F75" i="21"/>
  <c r="G75" i="21"/>
  <c r="H75" i="21"/>
  <c r="I75" i="21"/>
  <c r="J75" i="21"/>
  <c r="K75" i="21"/>
  <c r="L75" i="21"/>
  <c r="M75" i="21"/>
  <c r="N75" i="21"/>
  <c r="A76" i="21"/>
  <c r="B76" i="21"/>
  <c r="C76" i="21"/>
  <c r="D76" i="21"/>
  <c r="E76" i="21"/>
  <c r="F76" i="21"/>
  <c r="G76" i="21"/>
  <c r="H76" i="21"/>
  <c r="I76" i="21"/>
  <c r="J76" i="21"/>
  <c r="K76" i="21"/>
  <c r="L76" i="21"/>
  <c r="M76" i="21"/>
  <c r="N76" i="21"/>
  <c r="A77" i="21"/>
  <c r="B77" i="21"/>
  <c r="C77" i="21"/>
  <c r="D77" i="21"/>
  <c r="E77" i="21"/>
  <c r="F77" i="21"/>
  <c r="G77" i="21"/>
  <c r="H77" i="21"/>
  <c r="I77" i="21"/>
  <c r="J77" i="21"/>
  <c r="K77" i="21"/>
  <c r="L77" i="21"/>
  <c r="M77" i="21"/>
  <c r="N77" i="21"/>
  <c r="A78" i="21"/>
  <c r="B78" i="21"/>
  <c r="C78" i="21"/>
  <c r="D78" i="21"/>
  <c r="E78" i="21"/>
  <c r="F78" i="21"/>
  <c r="G78" i="21"/>
  <c r="H78" i="21"/>
  <c r="I78" i="21"/>
  <c r="J78" i="21"/>
  <c r="K78" i="21"/>
  <c r="L78" i="21"/>
  <c r="M78" i="21"/>
  <c r="N78" i="21"/>
  <c r="A79" i="21"/>
  <c r="B79" i="21"/>
  <c r="C79" i="21"/>
  <c r="D79" i="21"/>
  <c r="E79" i="21"/>
  <c r="F79" i="21"/>
  <c r="G79" i="21"/>
  <c r="H79" i="21"/>
  <c r="I79" i="21"/>
  <c r="J79" i="21"/>
  <c r="K79" i="21"/>
  <c r="L79" i="21"/>
  <c r="M79" i="21"/>
  <c r="N79" i="21"/>
  <c r="A80" i="21"/>
  <c r="B80" i="21"/>
  <c r="C80" i="21"/>
  <c r="D80" i="21"/>
  <c r="E80" i="21"/>
  <c r="F80" i="21"/>
  <c r="G80" i="21"/>
  <c r="H80" i="21"/>
  <c r="I80" i="21"/>
  <c r="J80" i="21"/>
  <c r="K80" i="21"/>
  <c r="L80" i="21"/>
  <c r="M80" i="21"/>
  <c r="N80" i="21"/>
  <c r="A81" i="21"/>
  <c r="B81" i="21"/>
  <c r="C81" i="21"/>
  <c r="D81" i="21"/>
  <c r="E81" i="21"/>
  <c r="F81" i="21"/>
  <c r="G81" i="21"/>
  <c r="H81" i="21"/>
  <c r="I81" i="21"/>
  <c r="J81" i="21"/>
  <c r="K81" i="21"/>
  <c r="L81" i="21"/>
  <c r="M81" i="21"/>
  <c r="N81" i="21"/>
  <c r="A82" i="21"/>
  <c r="B82" i="21"/>
  <c r="C82" i="21"/>
  <c r="D82" i="21"/>
  <c r="E82" i="21"/>
  <c r="F82" i="21"/>
  <c r="G82" i="21"/>
  <c r="H82" i="21"/>
  <c r="I82" i="21"/>
  <c r="J82" i="21"/>
  <c r="K82" i="21"/>
  <c r="L82" i="21"/>
  <c r="M82" i="21"/>
  <c r="N82" i="21"/>
  <c r="A83" i="21"/>
  <c r="B83" i="21"/>
  <c r="V83" i="21" s="1"/>
  <c r="C83" i="21"/>
  <c r="D83" i="21"/>
  <c r="E83" i="21"/>
  <c r="F83" i="21"/>
  <c r="G83" i="21"/>
  <c r="H83" i="21"/>
  <c r="I83" i="21"/>
  <c r="J83" i="21"/>
  <c r="K83" i="21"/>
  <c r="L83" i="21"/>
  <c r="M83" i="21"/>
  <c r="N83" i="21"/>
  <c r="A84" i="21"/>
  <c r="B84" i="21"/>
  <c r="C84" i="21"/>
  <c r="D84" i="21"/>
  <c r="E84" i="21"/>
  <c r="F84" i="21"/>
  <c r="G84" i="21"/>
  <c r="H84" i="21"/>
  <c r="I84" i="21"/>
  <c r="J84" i="21"/>
  <c r="K84" i="21"/>
  <c r="L84" i="21"/>
  <c r="M84" i="21"/>
  <c r="N84" i="21"/>
  <c r="A85" i="21"/>
  <c r="B85" i="21"/>
  <c r="C85" i="21"/>
  <c r="D85" i="21"/>
  <c r="E85" i="21"/>
  <c r="F85" i="21"/>
  <c r="G85" i="21"/>
  <c r="H85" i="21"/>
  <c r="I85" i="21"/>
  <c r="J85" i="21"/>
  <c r="K85" i="21"/>
  <c r="L85" i="21"/>
  <c r="M85" i="21"/>
  <c r="N85" i="21"/>
  <c r="A86" i="21"/>
  <c r="B86" i="21"/>
  <c r="C86" i="21"/>
  <c r="D86" i="21"/>
  <c r="E86" i="21"/>
  <c r="F86" i="21"/>
  <c r="G86" i="21"/>
  <c r="H86" i="21"/>
  <c r="I86" i="21"/>
  <c r="J86" i="21"/>
  <c r="K86" i="21"/>
  <c r="L86" i="21"/>
  <c r="M86" i="21"/>
  <c r="N86" i="21"/>
  <c r="A87" i="21"/>
  <c r="B87" i="21"/>
  <c r="C87" i="21"/>
  <c r="D87" i="21"/>
  <c r="E87" i="21"/>
  <c r="F87" i="21"/>
  <c r="G87" i="21"/>
  <c r="H87" i="21"/>
  <c r="I87" i="21"/>
  <c r="J87" i="21"/>
  <c r="K87" i="21"/>
  <c r="L87" i="21"/>
  <c r="M87" i="21"/>
  <c r="N87" i="21"/>
  <c r="A88" i="21"/>
  <c r="B88" i="21"/>
  <c r="C88" i="21"/>
  <c r="D88" i="21"/>
  <c r="E88" i="21"/>
  <c r="F88" i="21"/>
  <c r="G88" i="21"/>
  <c r="H88" i="21"/>
  <c r="I88" i="21"/>
  <c r="J88" i="21"/>
  <c r="K88" i="21"/>
  <c r="L88" i="21"/>
  <c r="M88" i="21"/>
  <c r="N88" i="21"/>
  <c r="A89" i="21"/>
  <c r="B89" i="21"/>
  <c r="C89" i="21"/>
  <c r="D89" i="21"/>
  <c r="E89" i="21"/>
  <c r="F89" i="21"/>
  <c r="G89" i="21"/>
  <c r="H89" i="21"/>
  <c r="I89" i="21"/>
  <c r="J89" i="21"/>
  <c r="K89" i="21"/>
  <c r="L89" i="21"/>
  <c r="M89" i="21"/>
  <c r="N89" i="21"/>
  <c r="A90" i="21"/>
  <c r="B90" i="21"/>
  <c r="C90" i="21"/>
  <c r="D90" i="21"/>
  <c r="E90" i="21"/>
  <c r="F90" i="21"/>
  <c r="G90" i="21"/>
  <c r="H90" i="21"/>
  <c r="I90" i="21"/>
  <c r="J90" i="21"/>
  <c r="K90" i="21"/>
  <c r="L90" i="21"/>
  <c r="M90" i="21"/>
  <c r="N90" i="21"/>
  <c r="A91" i="21"/>
  <c r="B91" i="21"/>
  <c r="V91" i="21" s="1"/>
  <c r="C91" i="21"/>
  <c r="D91" i="21"/>
  <c r="E91" i="21"/>
  <c r="F91" i="21"/>
  <c r="G91" i="21"/>
  <c r="H91" i="21"/>
  <c r="I91" i="21"/>
  <c r="J91" i="21"/>
  <c r="K91" i="21"/>
  <c r="L91" i="21"/>
  <c r="M91" i="21"/>
  <c r="N91" i="21"/>
  <c r="A92" i="21"/>
  <c r="B92" i="21"/>
  <c r="C92" i="21"/>
  <c r="D92" i="21"/>
  <c r="E92" i="21"/>
  <c r="F92" i="21"/>
  <c r="G92" i="21"/>
  <c r="H92" i="21"/>
  <c r="I92" i="21"/>
  <c r="J92" i="21"/>
  <c r="K92" i="21"/>
  <c r="L92" i="21"/>
  <c r="M92" i="21"/>
  <c r="N92" i="21"/>
  <c r="A93" i="21"/>
  <c r="B93" i="21"/>
  <c r="C93" i="21"/>
  <c r="D93" i="21"/>
  <c r="E93" i="21"/>
  <c r="F93" i="21"/>
  <c r="G93" i="21"/>
  <c r="H93" i="21"/>
  <c r="I93" i="21"/>
  <c r="J93" i="21"/>
  <c r="K93" i="21"/>
  <c r="L93" i="21"/>
  <c r="M93" i="21"/>
  <c r="N93" i="21"/>
  <c r="A94" i="21"/>
  <c r="B94" i="21"/>
  <c r="C94" i="21"/>
  <c r="D94" i="21"/>
  <c r="E94" i="21"/>
  <c r="F94" i="21"/>
  <c r="G94" i="21"/>
  <c r="H94" i="21"/>
  <c r="I94" i="21"/>
  <c r="J94" i="21"/>
  <c r="K94" i="21"/>
  <c r="L94" i="21"/>
  <c r="M94" i="21"/>
  <c r="N94" i="21"/>
  <c r="A95" i="21"/>
  <c r="B95" i="21"/>
  <c r="C95" i="21"/>
  <c r="D95" i="21"/>
  <c r="E95" i="21"/>
  <c r="F95" i="21"/>
  <c r="G95" i="21"/>
  <c r="H95" i="21"/>
  <c r="I95" i="21"/>
  <c r="J95" i="21"/>
  <c r="K95" i="21"/>
  <c r="L95" i="21"/>
  <c r="M95" i="21"/>
  <c r="N95" i="21"/>
  <c r="A96" i="21"/>
  <c r="B96" i="21"/>
  <c r="C96" i="21"/>
  <c r="D96" i="21"/>
  <c r="E96" i="21"/>
  <c r="F96" i="21"/>
  <c r="G96" i="21"/>
  <c r="H96" i="21"/>
  <c r="I96" i="21"/>
  <c r="J96" i="21"/>
  <c r="K96" i="21"/>
  <c r="L96" i="21"/>
  <c r="M96" i="21"/>
  <c r="N96" i="21"/>
  <c r="A97" i="21"/>
  <c r="B97" i="21"/>
  <c r="C97" i="21"/>
  <c r="D97" i="21"/>
  <c r="E97" i="21"/>
  <c r="F97" i="21"/>
  <c r="G97" i="21"/>
  <c r="H97" i="21"/>
  <c r="I97" i="21"/>
  <c r="J97" i="21"/>
  <c r="K97" i="21"/>
  <c r="L97" i="21"/>
  <c r="M97" i="21"/>
  <c r="N97" i="21"/>
  <c r="A98" i="21"/>
  <c r="B98" i="21"/>
  <c r="C98" i="21"/>
  <c r="D98" i="21"/>
  <c r="E98" i="21"/>
  <c r="F98" i="21"/>
  <c r="G98" i="21"/>
  <c r="H98" i="21"/>
  <c r="I98" i="21"/>
  <c r="J98" i="21"/>
  <c r="K98" i="21"/>
  <c r="L98" i="21"/>
  <c r="M98" i="21"/>
  <c r="N98" i="21"/>
  <c r="A99" i="21"/>
  <c r="B99" i="21"/>
  <c r="V99" i="21" s="1"/>
  <c r="C99" i="21"/>
  <c r="D99" i="21"/>
  <c r="E99" i="21"/>
  <c r="F99" i="21"/>
  <c r="G99" i="21"/>
  <c r="H99" i="21"/>
  <c r="I99" i="21"/>
  <c r="J99" i="21"/>
  <c r="K99" i="21"/>
  <c r="L99" i="21"/>
  <c r="M99" i="21"/>
  <c r="N99" i="21"/>
  <c r="A100" i="21"/>
  <c r="B100" i="21"/>
  <c r="C100" i="21"/>
  <c r="D100" i="21"/>
  <c r="E100" i="21"/>
  <c r="F100" i="21"/>
  <c r="G100" i="21"/>
  <c r="H100" i="21"/>
  <c r="I100" i="21"/>
  <c r="J100" i="21"/>
  <c r="K100" i="21"/>
  <c r="L100" i="21"/>
  <c r="M100" i="21"/>
  <c r="N100" i="21"/>
  <c r="A101" i="21"/>
  <c r="B101" i="21"/>
  <c r="C101" i="21"/>
  <c r="D101" i="21"/>
  <c r="E101" i="21"/>
  <c r="F101" i="21"/>
  <c r="G101" i="21"/>
  <c r="H101" i="21"/>
  <c r="I101" i="21"/>
  <c r="J101" i="21"/>
  <c r="K101" i="21"/>
  <c r="L101" i="21"/>
  <c r="M101" i="21"/>
  <c r="N101" i="21"/>
  <c r="A102" i="21"/>
  <c r="B102" i="21"/>
  <c r="C102" i="21"/>
  <c r="D102" i="21"/>
  <c r="E102" i="21"/>
  <c r="F102" i="21"/>
  <c r="G102" i="21"/>
  <c r="H102" i="21"/>
  <c r="I102" i="21"/>
  <c r="J102" i="21"/>
  <c r="K102" i="21"/>
  <c r="L102" i="21"/>
  <c r="M102" i="21"/>
  <c r="N102" i="21"/>
  <c r="A103" i="21"/>
  <c r="B103" i="21"/>
  <c r="C103" i="21"/>
  <c r="D103" i="21"/>
  <c r="E103" i="21"/>
  <c r="F103" i="21"/>
  <c r="G103" i="21"/>
  <c r="H103" i="21"/>
  <c r="I103" i="21"/>
  <c r="J103" i="21"/>
  <c r="K103" i="21"/>
  <c r="L103" i="21"/>
  <c r="M103" i="21"/>
  <c r="N103" i="21"/>
  <c r="A104" i="21"/>
  <c r="B104" i="21"/>
  <c r="C104" i="21"/>
  <c r="D104" i="21"/>
  <c r="E104" i="21"/>
  <c r="F104" i="21"/>
  <c r="G104" i="21"/>
  <c r="H104" i="21"/>
  <c r="I104" i="21"/>
  <c r="J104" i="21"/>
  <c r="K104" i="21"/>
  <c r="L104" i="21"/>
  <c r="M104" i="21"/>
  <c r="N104" i="21"/>
  <c r="A105" i="21"/>
  <c r="B105" i="21"/>
  <c r="C105" i="21"/>
  <c r="D105" i="21"/>
  <c r="E105" i="21"/>
  <c r="F105" i="21"/>
  <c r="G105" i="21"/>
  <c r="H105" i="21"/>
  <c r="I105" i="21"/>
  <c r="J105" i="21"/>
  <c r="K105" i="21"/>
  <c r="L105" i="21"/>
  <c r="M105" i="21"/>
  <c r="N105" i="21"/>
  <c r="A106" i="21"/>
  <c r="B106" i="21"/>
  <c r="C106" i="21"/>
  <c r="D106" i="21"/>
  <c r="E106" i="21"/>
  <c r="F106" i="21"/>
  <c r="G106" i="21"/>
  <c r="H106" i="21"/>
  <c r="I106" i="21"/>
  <c r="J106" i="21"/>
  <c r="K106" i="21"/>
  <c r="L106" i="21"/>
  <c r="M106" i="21"/>
  <c r="N106" i="21"/>
  <c r="A107" i="21"/>
  <c r="B107" i="21"/>
  <c r="V107" i="21" s="1"/>
  <c r="C107" i="21"/>
  <c r="D107" i="21"/>
  <c r="E107" i="21"/>
  <c r="F107" i="21"/>
  <c r="G107" i="21"/>
  <c r="H107" i="21"/>
  <c r="I107" i="21"/>
  <c r="J107" i="21"/>
  <c r="K107" i="21"/>
  <c r="L107" i="21"/>
  <c r="M107" i="21"/>
  <c r="N107" i="21"/>
  <c r="A108" i="21"/>
  <c r="B108" i="21"/>
  <c r="C108" i="21"/>
  <c r="D108" i="21"/>
  <c r="E108" i="21"/>
  <c r="F108" i="21"/>
  <c r="G108" i="21"/>
  <c r="H108" i="21"/>
  <c r="I108" i="21"/>
  <c r="J108" i="21"/>
  <c r="K108" i="21"/>
  <c r="L108" i="21"/>
  <c r="M108" i="21"/>
  <c r="N108" i="21"/>
  <c r="A109" i="21"/>
  <c r="B109" i="21"/>
  <c r="C109" i="21"/>
  <c r="D109" i="21"/>
  <c r="E109" i="21"/>
  <c r="F109" i="21"/>
  <c r="G109" i="21"/>
  <c r="H109" i="21"/>
  <c r="I109" i="21"/>
  <c r="J109" i="21"/>
  <c r="K109" i="21"/>
  <c r="L109" i="21"/>
  <c r="M109" i="21"/>
  <c r="N109" i="21"/>
  <c r="A110" i="21"/>
  <c r="B110" i="21"/>
  <c r="C110" i="21"/>
  <c r="D110" i="21"/>
  <c r="E110" i="21"/>
  <c r="F110" i="21"/>
  <c r="G110" i="21"/>
  <c r="H110" i="21"/>
  <c r="I110" i="21"/>
  <c r="J110" i="21"/>
  <c r="K110" i="21"/>
  <c r="L110" i="21"/>
  <c r="M110" i="21"/>
  <c r="N110" i="21"/>
  <c r="A111" i="21"/>
  <c r="B111" i="21"/>
  <c r="C111" i="21"/>
  <c r="D111" i="21"/>
  <c r="E111" i="21"/>
  <c r="F111" i="21"/>
  <c r="G111" i="21"/>
  <c r="H111" i="21"/>
  <c r="I111" i="21"/>
  <c r="J111" i="21"/>
  <c r="K111" i="21"/>
  <c r="L111" i="21"/>
  <c r="M111" i="21"/>
  <c r="N111" i="21"/>
  <c r="A112" i="21"/>
  <c r="B112" i="21"/>
  <c r="C112" i="21"/>
  <c r="D112" i="21"/>
  <c r="E112" i="21"/>
  <c r="F112" i="21"/>
  <c r="G112" i="21"/>
  <c r="H112" i="21"/>
  <c r="I112" i="21"/>
  <c r="J112" i="21"/>
  <c r="K112" i="21"/>
  <c r="L112" i="21"/>
  <c r="M112" i="21"/>
  <c r="N112" i="21"/>
  <c r="A113" i="21"/>
  <c r="B113" i="21"/>
  <c r="C113" i="21"/>
  <c r="D113" i="21"/>
  <c r="E113" i="21"/>
  <c r="F113" i="21"/>
  <c r="G113" i="21"/>
  <c r="H113" i="21"/>
  <c r="I113" i="21"/>
  <c r="J113" i="21"/>
  <c r="K113" i="21"/>
  <c r="L113" i="21"/>
  <c r="M113" i="21"/>
  <c r="N113" i="21"/>
  <c r="A114" i="21"/>
  <c r="B114" i="21"/>
  <c r="C114" i="21"/>
  <c r="D114" i="21"/>
  <c r="E114" i="21"/>
  <c r="F114" i="21"/>
  <c r="G114" i="21"/>
  <c r="H114" i="21"/>
  <c r="I114" i="21"/>
  <c r="J114" i="21"/>
  <c r="K114" i="21"/>
  <c r="L114" i="21"/>
  <c r="M114" i="21"/>
  <c r="N114" i="21"/>
  <c r="A115" i="21"/>
  <c r="B115" i="21"/>
  <c r="V115" i="21" s="1"/>
  <c r="C115" i="21"/>
  <c r="D115" i="21"/>
  <c r="E115" i="21"/>
  <c r="F115" i="21"/>
  <c r="G115" i="21"/>
  <c r="H115" i="21"/>
  <c r="I115" i="21"/>
  <c r="J115" i="21"/>
  <c r="K115" i="21"/>
  <c r="L115" i="21"/>
  <c r="M115" i="21"/>
  <c r="N115" i="21"/>
  <c r="A116" i="21"/>
  <c r="B116" i="21"/>
  <c r="C116" i="21"/>
  <c r="D116" i="21"/>
  <c r="E116" i="21"/>
  <c r="F116" i="21"/>
  <c r="G116" i="21"/>
  <c r="H116" i="21"/>
  <c r="I116" i="21"/>
  <c r="J116" i="21"/>
  <c r="K116" i="21"/>
  <c r="L116" i="21"/>
  <c r="M116" i="21"/>
  <c r="N116" i="21"/>
  <c r="A117" i="21"/>
  <c r="B117" i="21"/>
  <c r="C117" i="21"/>
  <c r="D117" i="21"/>
  <c r="E117" i="21"/>
  <c r="F117" i="21"/>
  <c r="G117" i="21"/>
  <c r="H117" i="21"/>
  <c r="I117" i="21"/>
  <c r="J117" i="21"/>
  <c r="K117" i="21"/>
  <c r="L117" i="21"/>
  <c r="M117" i="21"/>
  <c r="N117" i="21"/>
  <c r="A118" i="21"/>
  <c r="B118" i="21"/>
  <c r="C118" i="21"/>
  <c r="D118" i="21"/>
  <c r="E118" i="21"/>
  <c r="F118" i="21"/>
  <c r="G118" i="21"/>
  <c r="H118" i="21"/>
  <c r="I118" i="21"/>
  <c r="J118" i="21"/>
  <c r="K118" i="21"/>
  <c r="L118" i="21"/>
  <c r="M118" i="21"/>
  <c r="N118" i="21"/>
  <c r="A119" i="21"/>
  <c r="B119" i="21"/>
  <c r="C119" i="21"/>
  <c r="D119" i="21"/>
  <c r="E119" i="21"/>
  <c r="F119" i="21"/>
  <c r="G119" i="21"/>
  <c r="H119" i="21"/>
  <c r="I119" i="21"/>
  <c r="J119" i="21"/>
  <c r="K119" i="21"/>
  <c r="L119" i="21"/>
  <c r="M119" i="21"/>
  <c r="N119" i="21"/>
  <c r="A120" i="21"/>
  <c r="B120" i="21"/>
  <c r="C120" i="21"/>
  <c r="D120" i="21"/>
  <c r="E120" i="21"/>
  <c r="F120" i="21"/>
  <c r="G120" i="21"/>
  <c r="H120" i="21"/>
  <c r="I120" i="21"/>
  <c r="J120" i="21"/>
  <c r="K120" i="21"/>
  <c r="L120" i="21"/>
  <c r="M120" i="21"/>
  <c r="N120" i="21"/>
  <c r="A121" i="21"/>
  <c r="B121" i="21"/>
  <c r="C121" i="21"/>
  <c r="D121" i="21"/>
  <c r="E121" i="21"/>
  <c r="F121" i="21"/>
  <c r="G121" i="21"/>
  <c r="H121" i="21"/>
  <c r="I121" i="21"/>
  <c r="J121" i="21"/>
  <c r="K121" i="21"/>
  <c r="L121" i="21"/>
  <c r="M121" i="21"/>
  <c r="N121" i="21"/>
  <c r="A122" i="21"/>
  <c r="B122" i="21"/>
  <c r="C122" i="21"/>
  <c r="D122" i="21"/>
  <c r="E122" i="21"/>
  <c r="F122" i="21"/>
  <c r="G122" i="21"/>
  <c r="H122" i="21"/>
  <c r="I122" i="21"/>
  <c r="J122" i="21"/>
  <c r="K122" i="21"/>
  <c r="L122" i="21"/>
  <c r="M122" i="21"/>
  <c r="N122" i="21"/>
  <c r="A123" i="21"/>
  <c r="B123" i="21"/>
  <c r="V123" i="21" s="1"/>
  <c r="C123" i="21"/>
  <c r="D123" i="21"/>
  <c r="E123" i="21"/>
  <c r="F123" i="21"/>
  <c r="G123" i="21"/>
  <c r="H123" i="21"/>
  <c r="I123" i="21"/>
  <c r="J123" i="21"/>
  <c r="K123" i="21"/>
  <c r="L123" i="21"/>
  <c r="M123" i="21"/>
  <c r="N123" i="21"/>
  <c r="A124" i="21"/>
  <c r="B124" i="21"/>
  <c r="C124" i="21"/>
  <c r="D124" i="21"/>
  <c r="E124" i="21"/>
  <c r="F124" i="21"/>
  <c r="G124" i="21"/>
  <c r="H124" i="21"/>
  <c r="I124" i="21"/>
  <c r="J124" i="21"/>
  <c r="K124" i="21"/>
  <c r="L124" i="21"/>
  <c r="M124" i="21"/>
  <c r="N124" i="21"/>
  <c r="A125" i="21"/>
  <c r="B125" i="21"/>
  <c r="C125" i="21"/>
  <c r="D125" i="21"/>
  <c r="E125" i="21"/>
  <c r="F125" i="21"/>
  <c r="G125" i="21"/>
  <c r="H125" i="21"/>
  <c r="I125" i="21"/>
  <c r="J125" i="21"/>
  <c r="K125" i="21"/>
  <c r="L125" i="21"/>
  <c r="M125" i="21"/>
  <c r="N125" i="21"/>
  <c r="A126" i="21"/>
  <c r="B126" i="21"/>
  <c r="C126" i="21"/>
  <c r="D126" i="21"/>
  <c r="E126" i="21"/>
  <c r="F126" i="21"/>
  <c r="G126" i="21"/>
  <c r="H126" i="21"/>
  <c r="I126" i="21"/>
  <c r="J126" i="21"/>
  <c r="K126" i="21"/>
  <c r="L126" i="21"/>
  <c r="M126" i="21"/>
  <c r="N126" i="21"/>
  <c r="A127" i="21"/>
  <c r="B127" i="21"/>
  <c r="C127" i="21"/>
  <c r="D127" i="21"/>
  <c r="E127" i="21"/>
  <c r="F127" i="21"/>
  <c r="G127" i="21"/>
  <c r="H127" i="21"/>
  <c r="I127" i="21"/>
  <c r="J127" i="21"/>
  <c r="K127" i="21"/>
  <c r="L127" i="21"/>
  <c r="M127" i="21"/>
  <c r="N127" i="21"/>
  <c r="A128" i="21"/>
  <c r="B128" i="21"/>
  <c r="C128" i="21"/>
  <c r="D128" i="21"/>
  <c r="E128" i="21"/>
  <c r="F128" i="21"/>
  <c r="G128" i="21"/>
  <c r="H128" i="21"/>
  <c r="I128" i="21"/>
  <c r="J128" i="21"/>
  <c r="K128" i="21"/>
  <c r="L128" i="21"/>
  <c r="M128" i="21"/>
  <c r="N128" i="21"/>
  <c r="A129" i="21"/>
  <c r="B129" i="21"/>
  <c r="C129" i="21"/>
  <c r="D129" i="21"/>
  <c r="E129" i="21"/>
  <c r="F129" i="21"/>
  <c r="G129" i="21"/>
  <c r="H129" i="21"/>
  <c r="I129" i="21"/>
  <c r="J129" i="21"/>
  <c r="K129" i="21"/>
  <c r="L129" i="21"/>
  <c r="M129" i="21"/>
  <c r="N129" i="21"/>
  <c r="A130" i="21"/>
  <c r="B130" i="21"/>
  <c r="C130" i="21"/>
  <c r="D130" i="21"/>
  <c r="E130" i="21"/>
  <c r="F130" i="21"/>
  <c r="G130" i="21"/>
  <c r="H130" i="21"/>
  <c r="I130" i="21"/>
  <c r="J130" i="21"/>
  <c r="K130" i="21"/>
  <c r="L130" i="21"/>
  <c r="M130" i="21"/>
  <c r="N130" i="21"/>
  <c r="A131" i="21"/>
  <c r="B131" i="21"/>
  <c r="V131" i="21" s="1"/>
  <c r="C131" i="21"/>
  <c r="D131" i="21"/>
  <c r="E131" i="21"/>
  <c r="F131" i="21"/>
  <c r="G131" i="21"/>
  <c r="H131" i="21"/>
  <c r="I131" i="21"/>
  <c r="J131" i="21"/>
  <c r="K131" i="21"/>
  <c r="L131" i="21"/>
  <c r="M131" i="21"/>
  <c r="N131" i="21"/>
  <c r="A132" i="21"/>
  <c r="B132" i="21"/>
  <c r="C132" i="21"/>
  <c r="D132" i="21"/>
  <c r="E132" i="21"/>
  <c r="F132" i="21"/>
  <c r="G132" i="21"/>
  <c r="H132" i="21"/>
  <c r="I132" i="21"/>
  <c r="J132" i="21"/>
  <c r="K132" i="21"/>
  <c r="L132" i="21"/>
  <c r="M132" i="21"/>
  <c r="N132" i="21"/>
  <c r="A133" i="21"/>
  <c r="B133" i="21"/>
  <c r="C133" i="21"/>
  <c r="D133" i="21"/>
  <c r="E133" i="21"/>
  <c r="F133" i="21"/>
  <c r="G133" i="21"/>
  <c r="H133" i="21"/>
  <c r="I133" i="21"/>
  <c r="J133" i="21"/>
  <c r="K133" i="21"/>
  <c r="L133" i="21"/>
  <c r="M133" i="21"/>
  <c r="N133" i="21"/>
  <c r="A134" i="21"/>
  <c r="B134" i="21"/>
  <c r="C134" i="21"/>
  <c r="D134" i="21"/>
  <c r="E134" i="21"/>
  <c r="F134" i="21"/>
  <c r="G134" i="21"/>
  <c r="H134" i="21"/>
  <c r="I134" i="21"/>
  <c r="J134" i="21"/>
  <c r="K134" i="21"/>
  <c r="L134" i="21"/>
  <c r="M134" i="21"/>
  <c r="N134" i="21"/>
  <c r="A135" i="21"/>
  <c r="B135" i="21"/>
  <c r="C135" i="21"/>
  <c r="D135" i="21"/>
  <c r="E135" i="21"/>
  <c r="F135" i="21"/>
  <c r="G135" i="21"/>
  <c r="H135" i="21"/>
  <c r="I135" i="21"/>
  <c r="J135" i="21"/>
  <c r="K135" i="21"/>
  <c r="L135" i="21"/>
  <c r="M135" i="21"/>
  <c r="N135" i="21"/>
  <c r="A136" i="21"/>
  <c r="B136" i="21"/>
  <c r="C136" i="21"/>
  <c r="D136" i="21"/>
  <c r="E136" i="21"/>
  <c r="F136" i="21"/>
  <c r="G136" i="21"/>
  <c r="H136" i="21"/>
  <c r="I136" i="21"/>
  <c r="J136" i="21"/>
  <c r="K136" i="21"/>
  <c r="L136" i="21"/>
  <c r="M136" i="21"/>
  <c r="N136" i="21"/>
  <c r="A137" i="21"/>
  <c r="B137" i="21"/>
  <c r="C137" i="21"/>
  <c r="D137" i="21"/>
  <c r="E137" i="21"/>
  <c r="F137" i="21"/>
  <c r="G137" i="21"/>
  <c r="H137" i="21"/>
  <c r="I137" i="21"/>
  <c r="J137" i="21"/>
  <c r="K137" i="21"/>
  <c r="L137" i="21"/>
  <c r="M137" i="21"/>
  <c r="N137" i="21"/>
  <c r="A138" i="21"/>
  <c r="B138" i="21"/>
  <c r="C138" i="21"/>
  <c r="D138" i="21"/>
  <c r="E138" i="21"/>
  <c r="F138" i="21"/>
  <c r="G138" i="21"/>
  <c r="H138" i="21"/>
  <c r="I138" i="21"/>
  <c r="J138" i="21"/>
  <c r="K138" i="21"/>
  <c r="L138" i="21"/>
  <c r="M138" i="21"/>
  <c r="N138" i="21"/>
  <c r="A139" i="21"/>
  <c r="B139" i="21"/>
  <c r="V139" i="21" s="1"/>
  <c r="C139" i="21"/>
  <c r="D139" i="21"/>
  <c r="E139" i="21"/>
  <c r="F139" i="21"/>
  <c r="G139" i="21"/>
  <c r="H139" i="21"/>
  <c r="I139" i="21"/>
  <c r="J139" i="21"/>
  <c r="K139" i="21"/>
  <c r="L139" i="21"/>
  <c r="M139" i="21"/>
  <c r="N139" i="21"/>
  <c r="A140" i="21"/>
  <c r="B140" i="21"/>
  <c r="C140" i="21"/>
  <c r="D140" i="21"/>
  <c r="E140" i="21"/>
  <c r="F140" i="21"/>
  <c r="G140" i="21"/>
  <c r="H140" i="21"/>
  <c r="I140" i="21"/>
  <c r="J140" i="21"/>
  <c r="K140" i="21"/>
  <c r="L140" i="21"/>
  <c r="M140" i="21"/>
  <c r="N140" i="21"/>
  <c r="A141" i="21"/>
  <c r="B141" i="21"/>
  <c r="C141" i="21"/>
  <c r="D141" i="21"/>
  <c r="E141" i="21"/>
  <c r="F141" i="21"/>
  <c r="G141" i="21"/>
  <c r="H141" i="21"/>
  <c r="I141" i="21"/>
  <c r="J141" i="21"/>
  <c r="K141" i="21"/>
  <c r="L141" i="21"/>
  <c r="M141" i="21"/>
  <c r="N141" i="21"/>
  <c r="A142" i="21"/>
  <c r="B142" i="21"/>
  <c r="C142" i="21"/>
  <c r="D142" i="21"/>
  <c r="E142" i="21"/>
  <c r="F142" i="21"/>
  <c r="G142" i="21"/>
  <c r="H142" i="21"/>
  <c r="I142" i="21"/>
  <c r="J142" i="21"/>
  <c r="K142" i="21"/>
  <c r="L142" i="21"/>
  <c r="M142" i="21"/>
  <c r="N142" i="21"/>
  <c r="A143" i="21"/>
  <c r="B143" i="21"/>
  <c r="C143" i="21"/>
  <c r="D143" i="21"/>
  <c r="E143" i="21"/>
  <c r="F143" i="21"/>
  <c r="G143" i="21"/>
  <c r="H143" i="21"/>
  <c r="I143" i="21"/>
  <c r="J143" i="21"/>
  <c r="K143" i="21"/>
  <c r="L143" i="21"/>
  <c r="M143" i="21"/>
  <c r="N143" i="21"/>
  <c r="A144" i="21"/>
  <c r="B144" i="21"/>
  <c r="C144" i="21"/>
  <c r="D144" i="21"/>
  <c r="E144" i="21"/>
  <c r="F144" i="21"/>
  <c r="G144" i="21"/>
  <c r="H144" i="21"/>
  <c r="I144" i="21"/>
  <c r="J144" i="21"/>
  <c r="K144" i="21"/>
  <c r="L144" i="21"/>
  <c r="M144" i="21"/>
  <c r="N144" i="21"/>
  <c r="A145" i="21"/>
  <c r="B145" i="21"/>
  <c r="C145" i="21"/>
  <c r="D145" i="21"/>
  <c r="E145" i="21"/>
  <c r="F145" i="21"/>
  <c r="G145" i="21"/>
  <c r="H145" i="21"/>
  <c r="I145" i="21"/>
  <c r="J145" i="21"/>
  <c r="K145" i="21"/>
  <c r="L145" i="21"/>
  <c r="M145" i="21"/>
  <c r="N145" i="21"/>
  <c r="A146" i="21"/>
  <c r="B146" i="21"/>
  <c r="C146" i="21"/>
  <c r="D146" i="21"/>
  <c r="E146" i="21"/>
  <c r="F146" i="21"/>
  <c r="G146" i="21"/>
  <c r="H146" i="21"/>
  <c r="I146" i="21"/>
  <c r="J146" i="21"/>
  <c r="K146" i="21"/>
  <c r="L146" i="21"/>
  <c r="M146" i="21"/>
  <c r="N146" i="21"/>
  <c r="A147" i="21"/>
  <c r="B147" i="21"/>
  <c r="V147" i="21" s="1"/>
  <c r="C147" i="21"/>
  <c r="D147" i="21"/>
  <c r="E147" i="21"/>
  <c r="F147" i="21"/>
  <c r="G147" i="21"/>
  <c r="H147" i="21"/>
  <c r="I147" i="21"/>
  <c r="J147" i="21"/>
  <c r="K147" i="21"/>
  <c r="L147" i="21"/>
  <c r="M147" i="21"/>
  <c r="N147" i="21"/>
  <c r="A148" i="21"/>
  <c r="B148" i="21"/>
  <c r="C148" i="21"/>
  <c r="D148" i="21"/>
  <c r="E148" i="21"/>
  <c r="F148" i="21"/>
  <c r="G148" i="21"/>
  <c r="H148" i="21"/>
  <c r="I148" i="21"/>
  <c r="J148" i="21"/>
  <c r="K148" i="21"/>
  <c r="L148" i="21"/>
  <c r="M148" i="21"/>
  <c r="N148" i="21"/>
  <c r="A149" i="21"/>
  <c r="B149" i="21"/>
  <c r="C149" i="21"/>
  <c r="D149" i="21"/>
  <c r="E149" i="21"/>
  <c r="F149" i="21"/>
  <c r="G149" i="21"/>
  <c r="H149" i="21"/>
  <c r="I149" i="21"/>
  <c r="J149" i="21"/>
  <c r="K149" i="21"/>
  <c r="L149" i="21"/>
  <c r="M149" i="21"/>
  <c r="N149" i="21"/>
  <c r="A150" i="21"/>
  <c r="B150" i="21"/>
  <c r="C150" i="21"/>
  <c r="D150" i="21"/>
  <c r="E150" i="21"/>
  <c r="F150" i="21"/>
  <c r="G150" i="21"/>
  <c r="H150" i="21"/>
  <c r="I150" i="21"/>
  <c r="J150" i="21"/>
  <c r="K150" i="21"/>
  <c r="L150" i="21"/>
  <c r="M150" i="21"/>
  <c r="N150" i="21"/>
  <c r="A151" i="21"/>
  <c r="B151" i="21"/>
  <c r="C151" i="21"/>
  <c r="D151" i="21"/>
  <c r="E151" i="21"/>
  <c r="F151" i="21"/>
  <c r="G151" i="21"/>
  <c r="H151" i="21"/>
  <c r="I151" i="21"/>
  <c r="J151" i="21"/>
  <c r="K151" i="21"/>
  <c r="L151" i="21"/>
  <c r="M151" i="21"/>
  <c r="N151" i="21"/>
  <c r="A152" i="21"/>
  <c r="B152" i="21"/>
  <c r="C152" i="21"/>
  <c r="D152" i="21"/>
  <c r="E152" i="21"/>
  <c r="F152" i="21"/>
  <c r="G152" i="21"/>
  <c r="H152" i="21"/>
  <c r="I152" i="21"/>
  <c r="J152" i="21"/>
  <c r="K152" i="21"/>
  <c r="L152" i="21"/>
  <c r="M152" i="21"/>
  <c r="N152" i="21"/>
  <c r="A153" i="21"/>
  <c r="B153" i="21"/>
  <c r="C153" i="21"/>
  <c r="D153" i="21"/>
  <c r="E153" i="21"/>
  <c r="F153" i="21"/>
  <c r="G153" i="21"/>
  <c r="H153" i="21"/>
  <c r="I153" i="21"/>
  <c r="J153" i="21"/>
  <c r="K153" i="21"/>
  <c r="L153" i="21"/>
  <c r="M153" i="21"/>
  <c r="N153" i="21"/>
  <c r="A154" i="21"/>
  <c r="B154" i="21"/>
  <c r="C154" i="21"/>
  <c r="D154" i="21"/>
  <c r="E154" i="21"/>
  <c r="F154" i="21"/>
  <c r="G154" i="21"/>
  <c r="H154" i="21"/>
  <c r="I154" i="21"/>
  <c r="J154" i="21"/>
  <c r="K154" i="21"/>
  <c r="L154" i="21"/>
  <c r="M154" i="21"/>
  <c r="N154" i="21"/>
  <c r="A155" i="21"/>
  <c r="B155" i="21"/>
  <c r="V155" i="21" s="1"/>
  <c r="C155" i="21"/>
  <c r="D155" i="21"/>
  <c r="E155" i="21"/>
  <c r="F155" i="21"/>
  <c r="G155" i="21"/>
  <c r="H155" i="21"/>
  <c r="I155" i="21"/>
  <c r="J155" i="21"/>
  <c r="K155" i="21"/>
  <c r="L155" i="21"/>
  <c r="M155" i="21"/>
  <c r="N155" i="21"/>
  <c r="A156" i="21"/>
  <c r="B156" i="21"/>
  <c r="C156" i="21"/>
  <c r="D156" i="21"/>
  <c r="E156" i="21"/>
  <c r="F156" i="21"/>
  <c r="G156" i="21"/>
  <c r="H156" i="21"/>
  <c r="I156" i="21"/>
  <c r="J156" i="21"/>
  <c r="K156" i="21"/>
  <c r="L156" i="21"/>
  <c r="M156" i="21"/>
  <c r="N156" i="21"/>
  <c r="A157" i="21"/>
  <c r="B157" i="21"/>
  <c r="C157" i="21"/>
  <c r="D157" i="21"/>
  <c r="E157" i="21"/>
  <c r="F157" i="21"/>
  <c r="G157" i="21"/>
  <c r="H157" i="21"/>
  <c r="I157" i="21"/>
  <c r="J157" i="21"/>
  <c r="K157" i="21"/>
  <c r="L157" i="21"/>
  <c r="M157" i="21"/>
  <c r="N157" i="21"/>
  <c r="A158" i="21"/>
  <c r="B158" i="21"/>
  <c r="C158" i="21"/>
  <c r="D158" i="21"/>
  <c r="E158" i="21"/>
  <c r="F158" i="21"/>
  <c r="G158" i="21"/>
  <c r="H158" i="21"/>
  <c r="I158" i="21"/>
  <c r="J158" i="21"/>
  <c r="K158" i="21"/>
  <c r="L158" i="21"/>
  <c r="M158" i="21"/>
  <c r="N158" i="21"/>
  <c r="A159" i="21"/>
  <c r="B159" i="21"/>
  <c r="C159" i="21"/>
  <c r="D159" i="21"/>
  <c r="E159" i="21"/>
  <c r="F159" i="21"/>
  <c r="G159" i="21"/>
  <c r="H159" i="21"/>
  <c r="I159" i="21"/>
  <c r="J159" i="21"/>
  <c r="K159" i="21"/>
  <c r="L159" i="21"/>
  <c r="M159" i="21"/>
  <c r="N159" i="21"/>
  <c r="A160" i="21"/>
  <c r="B160" i="21"/>
  <c r="C160" i="21"/>
  <c r="D160" i="21"/>
  <c r="E160" i="21"/>
  <c r="F160" i="21"/>
  <c r="G160" i="21"/>
  <c r="H160" i="21"/>
  <c r="I160" i="21"/>
  <c r="J160" i="21"/>
  <c r="K160" i="21"/>
  <c r="L160" i="21"/>
  <c r="M160" i="21"/>
  <c r="N160" i="21"/>
  <c r="A161" i="21"/>
  <c r="B161" i="21"/>
  <c r="C161" i="21"/>
  <c r="D161" i="21"/>
  <c r="E161" i="21"/>
  <c r="F161" i="21"/>
  <c r="G161" i="21"/>
  <c r="H161" i="21"/>
  <c r="I161" i="21"/>
  <c r="J161" i="21"/>
  <c r="K161" i="21"/>
  <c r="L161" i="21"/>
  <c r="M161" i="21"/>
  <c r="N161" i="21"/>
  <c r="A162" i="21"/>
  <c r="B162" i="21"/>
  <c r="C162" i="21"/>
  <c r="D162" i="21"/>
  <c r="E162" i="21"/>
  <c r="F162" i="21"/>
  <c r="G162" i="21"/>
  <c r="H162" i="21"/>
  <c r="I162" i="21"/>
  <c r="J162" i="21"/>
  <c r="K162" i="21"/>
  <c r="L162" i="21"/>
  <c r="M162" i="21"/>
  <c r="N162" i="21"/>
  <c r="A163" i="21"/>
  <c r="B163" i="21"/>
  <c r="V163" i="21" s="1"/>
  <c r="C163" i="21"/>
  <c r="D163" i="21"/>
  <c r="E163" i="21"/>
  <c r="F163" i="21"/>
  <c r="G163" i="21"/>
  <c r="H163" i="21"/>
  <c r="I163" i="21"/>
  <c r="J163" i="21"/>
  <c r="K163" i="21"/>
  <c r="L163" i="21"/>
  <c r="M163" i="21"/>
  <c r="N163" i="21"/>
  <c r="A164" i="21"/>
  <c r="B164" i="21"/>
  <c r="C164" i="21"/>
  <c r="D164" i="21"/>
  <c r="E164" i="21"/>
  <c r="F164" i="21"/>
  <c r="G164" i="21"/>
  <c r="H164" i="21"/>
  <c r="I164" i="21"/>
  <c r="J164" i="21"/>
  <c r="K164" i="21"/>
  <c r="L164" i="21"/>
  <c r="M164" i="21"/>
  <c r="N164" i="21"/>
  <c r="A165" i="21"/>
  <c r="B165" i="21"/>
  <c r="C165" i="21"/>
  <c r="D165" i="21"/>
  <c r="E165" i="21"/>
  <c r="F165" i="21"/>
  <c r="G165" i="21"/>
  <c r="H165" i="21"/>
  <c r="I165" i="21"/>
  <c r="J165" i="21"/>
  <c r="K165" i="21"/>
  <c r="L165" i="21"/>
  <c r="M165" i="21"/>
  <c r="N165" i="21"/>
  <c r="A166" i="21"/>
  <c r="B166" i="21"/>
  <c r="C166" i="21"/>
  <c r="D166" i="21"/>
  <c r="E166" i="21"/>
  <c r="F166" i="21"/>
  <c r="G166" i="21"/>
  <c r="H166" i="21"/>
  <c r="I166" i="21"/>
  <c r="J166" i="21"/>
  <c r="K166" i="21"/>
  <c r="L166" i="21"/>
  <c r="M166" i="21"/>
  <c r="N166" i="21"/>
  <c r="A167" i="21"/>
  <c r="B167" i="21"/>
  <c r="C167" i="21"/>
  <c r="D167" i="21"/>
  <c r="E167" i="21"/>
  <c r="F167" i="21"/>
  <c r="G167" i="21"/>
  <c r="H167" i="21"/>
  <c r="I167" i="21"/>
  <c r="J167" i="21"/>
  <c r="K167" i="21"/>
  <c r="L167" i="21"/>
  <c r="M167" i="21"/>
  <c r="N167" i="21"/>
  <c r="A168" i="21"/>
  <c r="B168" i="21"/>
  <c r="C168" i="21"/>
  <c r="D168" i="21"/>
  <c r="E168" i="21"/>
  <c r="F168" i="21"/>
  <c r="G168" i="21"/>
  <c r="H168" i="21"/>
  <c r="I168" i="21"/>
  <c r="J168" i="21"/>
  <c r="K168" i="21"/>
  <c r="L168" i="21"/>
  <c r="M168" i="21"/>
  <c r="N168" i="21"/>
  <c r="A169" i="21"/>
  <c r="B169" i="21"/>
  <c r="C169" i="21"/>
  <c r="D169" i="21"/>
  <c r="E169" i="21"/>
  <c r="F169" i="21"/>
  <c r="G169" i="21"/>
  <c r="H169" i="21"/>
  <c r="I169" i="21"/>
  <c r="J169" i="21"/>
  <c r="K169" i="21"/>
  <c r="L169" i="21"/>
  <c r="M169" i="21"/>
  <c r="N169" i="21"/>
  <c r="A170" i="21"/>
  <c r="B170" i="21"/>
  <c r="C170" i="21"/>
  <c r="D170" i="21"/>
  <c r="E170" i="21"/>
  <c r="F170" i="21"/>
  <c r="G170" i="21"/>
  <c r="H170" i="21"/>
  <c r="I170" i="21"/>
  <c r="J170" i="21"/>
  <c r="K170" i="21"/>
  <c r="L170" i="21"/>
  <c r="M170" i="21"/>
  <c r="N170" i="21"/>
  <c r="A171" i="21"/>
  <c r="B171" i="21"/>
  <c r="V171" i="21" s="1"/>
  <c r="C171" i="21"/>
  <c r="D171" i="21"/>
  <c r="E171" i="21"/>
  <c r="F171" i="21"/>
  <c r="G171" i="21"/>
  <c r="H171" i="21"/>
  <c r="I171" i="21"/>
  <c r="J171" i="21"/>
  <c r="K171" i="21"/>
  <c r="L171" i="21"/>
  <c r="M171" i="21"/>
  <c r="N171" i="21"/>
  <c r="A172" i="21"/>
  <c r="B172" i="21"/>
  <c r="C172" i="21"/>
  <c r="D172" i="21"/>
  <c r="E172" i="21"/>
  <c r="F172" i="21"/>
  <c r="G172" i="21"/>
  <c r="H172" i="21"/>
  <c r="I172" i="21"/>
  <c r="J172" i="21"/>
  <c r="K172" i="21"/>
  <c r="L172" i="21"/>
  <c r="M172" i="21"/>
  <c r="N172" i="21"/>
  <c r="A173" i="21"/>
  <c r="B173" i="21"/>
  <c r="C173" i="21"/>
  <c r="D173" i="21"/>
  <c r="E173" i="21"/>
  <c r="F173" i="21"/>
  <c r="G173" i="21"/>
  <c r="H173" i="21"/>
  <c r="I173" i="21"/>
  <c r="J173" i="21"/>
  <c r="K173" i="21"/>
  <c r="L173" i="21"/>
  <c r="M173" i="21"/>
  <c r="N173" i="21"/>
  <c r="A174" i="21"/>
  <c r="B174" i="21"/>
  <c r="C174" i="21"/>
  <c r="D174" i="21"/>
  <c r="E174" i="21"/>
  <c r="F174" i="21"/>
  <c r="G174" i="21"/>
  <c r="H174" i="21"/>
  <c r="I174" i="21"/>
  <c r="J174" i="21"/>
  <c r="K174" i="21"/>
  <c r="L174" i="21"/>
  <c r="M174" i="21"/>
  <c r="N174" i="21"/>
  <c r="A175" i="21"/>
  <c r="B175" i="21"/>
  <c r="C175" i="21"/>
  <c r="D175" i="21"/>
  <c r="E175" i="21"/>
  <c r="F175" i="21"/>
  <c r="G175" i="21"/>
  <c r="H175" i="21"/>
  <c r="I175" i="21"/>
  <c r="J175" i="21"/>
  <c r="K175" i="21"/>
  <c r="L175" i="21"/>
  <c r="M175" i="21"/>
  <c r="N175" i="21"/>
  <c r="A176" i="21"/>
  <c r="B176" i="21"/>
  <c r="C176" i="21"/>
  <c r="D176" i="21"/>
  <c r="E176" i="21"/>
  <c r="F176" i="21"/>
  <c r="G176" i="21"/>
  <c r="H176" i="21"/>
  <c r="I176" i="21"/>
  <c r="J176" i="21"/>
  <c r="K176" i="21"/>
  <c r="L176" i="21"/>
  <c r="M176" i="21"/>
  <c r="N176" i="21"/>
  <c r="A177" i="21"/>
  <c r="B177" i="21"/>
  <c r="C177" i="21"/>
  <c r="D177" i="21"/>
  <c r="E177" i="21"/>
  <c r="F177" i="21"/>
  <c r="G177" i="21"/>
  <c r="H177" i="21"/>
  <c r="I177" i="21"/>
  <c r="J177" i="21"/>
  <c r="K177" i="21"/>
  <c r="L177" i="21"/>
  <c r="M177" i="21"/>
  <c r="N177" i="21"/>
  <c r="A178" i="21"/>
  <c r="B178" i="21"/>
  <c r="C178" i="21"/>
  <c r="D178" i="21"/>
  <c r="E178" i="21"/>
  <c r="F178" i="21"/>
  <c r="G178" i="21"/>
  <c r="H178" i="21"/>
  <c r="I178" i="21"/>
  <c r="J178" i="21"/>
  <c r="K178" i="21"/>
  <c r="L178" i="21"/>
  <c r="M178" i="21"/>
  <c r="N178" i="21"/>
  <c r="A179" i="21"/>
  <c r="B179" i="21"/>
  <c r="V179" i="21" s="1"/>
  <c r="C179" i="21"/>
  <c r="D179" i="21"/>
  <c r="E179" i="21"/>
  <c r="F179" i="21"/>
  <c r="G179" i="21"/>
  <c r="H179" i="21"/>
  <c r="I179" i="21"/>
  <c r="J179" i="21"/>
  <c r="K179" i="21"/>
  <c r="L179" i="21"/>
  <c r="M179" i="21"/>
  <c r="N179" i="21"/>
  <c r="A180" i="21"/>
  <c r="B180" i="21"/>
  <c r="C180" i="21"/>
  <c r="D180" i="21"/>
  <c r="E180" i="21"/>
  <c r="F180" i="21"/>
  <c r="G180" i="21"/>
  <c r="H180" i="21"/>
  <c r="I180" i="21"/>
  <c r="J180" i="21"/>
  <c r="K180" i="21"/>
  <c r="L180" i="21"/>
  <c r="M180" i="21"/>
  <c r="N180" i="21"/>
  <c r="A181" i="21"/>
  <c r="B181" i="21"/>
  <c r="C181" i="21"/>
  <c r="D181" i="21"/>
  <c r="E181" i="21"/>
  <c r="F181" i="21"/>
  <c r="G181" i="21"/>
  <c r="H181" i="21"/>
  <c r="I181" i="21"/>
  <c r="J181" i="21"/>
  <c r="K181" i="21"/>
  <c r="L181" i="21"/>
  <c r="M181" i="21"/>
  <c r="N181" i="21"/>
  <c r="A182" i="21"/>
  <c r="B182" i="21"/>
  <c r="C182" i="21"/>
  <c r="D182" i="21"/>
  <c r="E182" i="21"/>
  <c r="F182" i="21"/>
  <c r="G182" i="21"/>
  <c r="H182" i="21"/>
  <c r="I182" i="21"/>
  <c r="J182" i="21"/>
  <c r="K182" i="21"/>
  <c r="L182" i="21"/>
  <c r="M182" i="21"/>
  <c r="N182" i="21"/>
  <c r="A183" i="21"/>
  <c r="B183" i="21"/>
  <c r="C183" i="21"/>
  <c r="D183" i="21"/>
  <c r="E183" i="21"/>
  <c r="F183" i="21"/>
  <c r="G183" i="21"/>
  <c r="H183" i="21"/>
  <c r="I183" i="21"/>
  <c r="J183" i="21"/>
  <c r="K183" i="21"/>
  <c r="L183" i="21"/>
  <c r="M183" i="21"/>
  <c r="N183" i="21"/>
  <c r="A184" i="21"/>
  <c r="B184" i="21"/>
  <c r="C184" i="21"/>
  <c r="D184" i="21"/>
  <c r="E184" i="21"/>
  <c r="F184" i="21"/>
  <c r="G184" i="21"/>
  <c r="H184" i="21"/>
  <c r="I184" i="21"/>
  <c r="J184" i="21"/>
  <c r="K184" i="21"/>
  <c r="L184" i="21"/>
  <c r="M184" i="21"/>
  <c r="N184" i="21"/>
  <c r="A185" i="21"/>
  <c r="B185" i="21"/>
  <c r="C185" i="21"/>
  <c r="D185" i="21"/>
  <c r="E185" i="21"/>
  <c r="F185" i="21"/>
  <c r="G185" i="21"/>
  <c r="H185" i="21"/>
  <c r="I185" i="21"/>
  <c r="J185" i="21"/>
  <c r="K185" i="21"/>
  <c r="L185" i="21"/>
  <c r="M185" i="21"/>
  <c r="N185" i="21"/>
  <c r="A186" i="21"/>
  <c r="B186" i="21"/>
  <c r="C186" i="21"/>
  <c r="D186" i="21"/>
  <c r="E186" i="21"/>
  <c r="F186" i="21"/>
  <c r="G186" i="21"/>
  <c r="H186" i="21"/>
  <c r="I186" i="21"/>
  <c r="J186" i="21"/>
  <c r="K186" i="21"/>
  <c r="L186" i="21"/>
  <c r="M186" i="21"/>
  <c r="N186" i="21"/>
  <c r="A187" i="21"/>
  <c r="B187" i="21"/>
  <c r="V187" i="21" s="1"/>
  <c r="C187" i="21"/>
  <c r="D187" i="21"/>
  <c r="E187" i="21"/>
  <c r="F187" i="21"/>
  <c r="G187" i="21"/>
  <c r="H187" i="21"/>
  <c r="I187" i="21"/>
  <c r="J187" i="21"/>
  <c r="K187" i="21"/>
  <c r="L187" i="21"/>
  <c r="M187" i="21"/>
  <c r="N187" i="21"/>
  <c r="A188" i="21"/>
  <c r="B188" i="21"/>
  <c r="C188" i="21"/>
  <c r="D188" i="21"/>
  <c r="E188" i="21"/>
  <c r="F188" i="21"/>
  <c r="G188" i="21"/>
  <c r="H188" i="21"/>
  <c r="I188" i="21"/>
  <c r="J188" i="21"/>
  <c r="K188" i="21"/>
  <c r="L188" i="21"/>
  <c r="M188" i="21"/>
  <c r="N188" i="21"/>
  <c r="A189" i="21"/>
  <c r="B189" i="21"/>
  <c r="C189" i="21"/>
  <c r="D189" i="21"/>
  <c r="E189" i="21"/>
  <c r="F189" i="21"/>
  <c r="G189" i="21"/>
  <c r="H189" i="21"/>
  <c r="I189" i="21"/>
  <c r="J189" i="21"/>
  <c r="K189" i="21"/>
  <c r="L189" i="21"/>
  <c r="M189" i="21"/>
  <c r="N189" i="21"/>
  <c r="A190" i="21"/>
  <c r="B190" i="21"/>
  <c r="C190" i="21"/>
  <c r="D190" i="21"/>
  <c r="E190" i="21"/>
  <c r="F190" i="21"/>
  <c r="G190" i="21"/>
  <c r="H190" i="21"/>
  <c r="I190" i="21"/>
  <c r="J190" i="21"/>
  <c r="K190" i="21"/>
  <c r="L190" i="21"/>
  <c r="M190" i="21"/>
  <c r="N190" i="21"/>
  <c r="A191" i="21"/>
  <c r="B191" i="21"/>
  <c r="C191" i="21"/>
  <c r="D191" i="21"/>
  <c r="E191" i="21"/>
  <c r="F191" i="21"/>
  <c r="G191" i="21"/>
  <c r="H191" i="21"/>
  <c r="I191" i="21"/>
  <c r="J191" i="21"/>
  <c r="K191" i="21"/>
  <c r="L191" i="21"/>
  <c r="M191" i="21"/>
  <c r="N191" i="21"/>
  <c r="A192" i="21"/>
  <c r="B192" i="21"/>
  <c r="C192" i="21"/>
  <c r="D192" i="21"/>
  <c r="E192" i="21"/>
  <c r="F192" i="21"/>
  <c r="G192" i="21"/>
  <c r="H192" i="21"/>
  <c r="I192" i="21"/>
  <c r="J192" i="21"/>
  <c r="K192" i="21"/>
  <c r="L192" i="21"/>
  <c r="M192" i="21"/>
  <c r="N192" i="21"/>
  <c r="A193" i="21"/>
  <c r="B193" i="21"/>
  <c r="C193" i="21"/>
  <c r="D193" i="21"/>
  <c r="E193" i="21"/>
  <c r="F193" i="21"/>
  <c r="G193" i="21"/>
  <c r="H193" i="21"/>
  <c r="I193" i="21"/>
  <c r="J193" i="21"/>
  <c r="K193" i="21"/>
  <c r="L193" i="21"/>
  <c r="M193" i="21"/>
  <c r="N193" i="21"/>
  <c r="A194" i="21"/>
  <c r="B194" i="21"/>
  <c r="C194" i="21"/>
  <c r="D194" i="21"/>
  <c r="E194" i="21"/>
  <c r="F194" i="21"/>
  <c r="G194" i="21"/>
  <c r="H194" i="21"/>
  <c r="I194" i="21"/>
  <c r="J194" i="21"/>
  <c r="K194" i="21"/>
  <c r="L194" i="21"/>
  <c r="M194" i="21"/>
  <c r="N194" i="21"/>
  <c r="A195" i="21"/>
  <c r="B195" i="21"/>
  <c r="V195" i="21" s="1"/>
  <c r="C195" i="21"/>
  <c r="D195" i="21"/>
  <c r="E195" i="21"/>
  <c r="F195" i="21"/>
  <c r="G195" i="21"/>
  <c r="H195" i="21"/>
  <c r="I195" i="21"/>
  <c r="J195" i="21"/>
  <c r="K195" i="21"/>
  <c r="L195" i="21"/>
  <c r="M195" i="21"/>
  <c r="N195" i="21"/>
  <c r="A196" i="21"/>
  <c r="B196" i="21"/>
  <c r="C196" i="21"/>
  <c r="D196" i="21"/>
  <c r="E196" i="21"/>
  <c r="F196" i="21"/>
  <c r="G196" i="21"/>
  <c r="H196" i="21"/>
  <c r="I196" i="21"/>
  <c r="J196" i="21"/>
  <c r="K196" i="21"/>
  <c r="L196" i="21"/>
  <c r="M196" i="21"/>
  <c r="N196" i="21"/>
  <c r="A197" i="21"/>
  <c r="B197" i="21"/>
  <c r="C197" i="21"/>
  <c r="D197" i="21"/>
  <c r="E197" i="21"/>
  <c r="F197" i="21"/>
  <c r="G197" i="21"/>
  <c r="H197" i="21"/>
  <c r="I197" i="21"/>
  <c r="J197" i="21"/>
  <c r="K197" i="21"/>
  <c r="L197" i="21"/>
  <c r="M197" i="21"/>
  <c r="N197" i="21"/>
  <c r="A198" i="21"/>
  <c r="B198" i="21"/>
  <c r="C198" i="21"/>
  <c r="D198" i="21"/>
  <c r="E198" i="21"/>
  <c r="F198" i="21"/>
  <c r="G198" i="21"/>
  <c r="H198" i="21"/>
  <c r="I198" i="21"/>
  <c r="J198" i="21"/>
  <c r="K198" i="21"/>
  <c r="L198" i="21"/>
  <c r="M198" i="21"/>
  <c r="N198" i="21"/>
  <c r="A199" i="21"/>
  <c r="B199" i="21"/>
  <c r="C199" i="21"/>
  <c r="D199" i="21"/>
  <c r="E199" i="21"/>
  <c r="F199" i="21"/>
  <c r="G199" i="21"/>
  <c r="H199" i="21"/>
  <c r="I199" i="21"/>
  <c r="J199" i="21"/>
  <c r="K199" i="21"/>
  <c r="L199" i="21"/>
  <c r="M199" i="21"/>
  <c r="N199" i="21"/>
  <c r="A200" i="21"/>
  <c r="B200" i="21"/>
  <c r="C200" i="21"/>
  <c r="D200" i="21"/>
  <c r="E200" i="21"/>
  <c r="F200" i="21"/>
  <c r="G200" i="21"/>
  <c r="H200" i="21"/>
  <c r="I200" i="21"/>
  <c r="J200" i="21"/>
  <c r="K200" i="21"/>
  <c r="L200" i="21"/>
  <c r="M200" i="21"/>
  <c r="N200" i="21"/>
  <c r="A201" i="21"/>
  <c r="B201" i="21"/>
  <c r="C201" i="21"/>
  <c r="D201" i="21"/>
  <c r="E201" i="21"/>
  <c r="F201" i="21"/>
  <c r="G201" i="21"/>
  <c r="H201" i="21"/>
  <c r="I201" i="21"/>
  <c r="J201" i="21"/>
  <c r="K201" i="21"/>
  <c r="L201" i="21"/>
  <c r="M201" i="21"/>
  <c r="N201" i="21"/>
  <c r="A202" i="21"/>
  <c r="B202" i="21"/>
  <c r="C202" i="21"/>
  <c r="D202" i="21"/>
  <c r="E202" i="21"/>
  <c r="F202" i="21"/>
  <c r="G202" i="21"/>
  <c r="H202" i="21"/>
  <c r="I202" i="21"/>
  <c r="J202" i="21"/>
  <c r="K202" i="21"/>
  <c r="L202" i="21"/>
  <c r="M202" i="21"/>
  <c r="N202" i="21"/>
  <c r="A203" i="21"/>
  <c r="B203" i="21"/>
  <c r="V203" i="21" s="1"/>
  <c r="C203" i="21"/>
  <c r="D203" i="21"/>
  <c r="E203" i="21"/>
  <c r="F203" i="21"/>
  <c r="G203" i="21"/>
  <c r="H203" i="21"/>
  <c r="I203" i="21"/>
  <c r="J203" i="21"/>
  <c r="K203" i="21"/>
  <c r="L203" i="21"/>
  <c r="M203" i="21"/>
  <c r="N203" i="21"/>
  <c r="A204" i="21"/>
  <c r="B204" i="21"/>
  <c r="C204" i="21"/>
  <c r="D204" i="21"/>
  <c r="E204" i="21"/>
  <c r="F204" i="21"/>
  <c r="G204" i="21"/>
  <c r="H204" i="21"/>
  <c r="I204" i="21"/>
  <c r="J204" i="21"/>
  <c r="K204" i="21"/>
  <c r="L204" i="21"/>
  <c r="M204" i="21"/>
  <c r="N204" i="21"/>
  <c r="A205" i="21"/>
  <c r="B205" i="21"/>
  <c r="C205" i="21"/>
  <c r="D205" i="21"/>
  <c r="E205" i="21"/>
  <c r="F205" i="21"/>
  <c r="G205" i="21"/>
  <c r="H205" i="21"/>
  <c r="I205" i="21"/>
  <c r="J205" i="21"/>
  <c r="K205" i="21"/>
  <c r="L205" i="21"/>
  <c r="M205" i="21"/>
  <c r="N205" i="21"/>
  <c r="A206" i="21"/>
  <c r="B206" i="21"/>
  <c r="C206" i="21"/>
  <c r="D206" i="21"/>
  <c r="E206" i="21"/>
  <c r="F206" i="21"/>
  <c r="G206" i="21"/>
  <c r="H206" i="21"/>
  <c r="I206" i="21"/>
  <c r="J206" i="21"/>
  <c r="K206" i="21"/>
  <c r="L206" i="21"/>
  <c r="M206" i="21"/>
  <c r="N206" i="21"/>
  <c r="A207" i="21"/>
  <c r="B207" i="21"/>
  <c r="C207" i="21"/>
  <c r="D207" i="21"/>
  <c r="E207" i="21"/>
  <c r="F207" i="21"/>
  <c r="G207" i="21"/>
  <c r="H207" i="21"/>
  <c r="I207" i="21"/>
  <c r="J207" i="21"/>
  <c r="K207" i="21"/>
  <c r="L207" i="21"/>
  <c r="M207" i="21"/>
  <c r="N207" i="21"/>
  <c r="A208" i="21"/>
  <c r="B208" i="21"/>
  <c r="C208" i="21"/>
  <c r="D208" i="21"/>
  <c r="E208" i="21"/>
  <c r="F208" i="21"/>
  <c r="G208" i="21"/>
  <c r="H208" i="21"/>
  <c r="I208" i="21"/>
  <c r="J208" i="21"/>
  <c r="K208" i="21"/>
  <c r="L208" i="21"/>
  <c r="M208" i="21"/>
  <c r="N208" i="21"/>
  <c r="A209" i="21"/>
  <c r="B209" i="21"/>
  <c r="C209" i="21"/>
  <c r="D209" i="21"/>
  <c r="E209" i="21"/>
  <c r="F209" i="21"/>
  <c r="G209" i="21"/>
  <c r="H209" i="21"/>
  <c r="I209" i="21"/>
  <c r="J209" i="21"/>
  <c r="K209" i="21"/>
  <c r="L209" i="21"/>
  <c r="M209" i="21"/>
  <c r="N209" i="21"/>
  <c r="A210" i="21"/>
  <c r="B210" i="21"/>
  <c r="C210" i="21"/>
  <c r="D210" i="21"/>
  <c r="E210" i="21"/>
  <c r="F210" i="21"/>
  <c r="G210" i="21"/>
  <c r="H210" i="21"/>
  <c r="I210" i="21"/>
  <c r="J210" i="21"/>
  <c r="K210" i="21"/>
  <c r="L210" i="21"/>
  <c r="M210" i="21"/>
  <c r="N210" i="21"/>
  <c r="A211" i="21"/>
  <c r="B211" i="21"/>
  <c r="V211" i="21" s="1"/>
  <c r="C211" i="21"/>
  <c r="D211" i="21"/>
  <c r="E211" i="21"/>
  <c r="F211" i="21"/>
  <c r="G211" i="21"/>
  <c r="H211" i="21"/>
  <c r="I211" i="21"/>
  <c r="J211" i="21"/>
  <c r="K211" i="21"/>
  <c r="L211" i="21"/>
  <c r="M211" i="21"/>
  <c r="N211" i="21"/>
  <c r="A212" i="21"/>
  <c r="B212" i="21"/>
  <c r="C212" i="21"/>
  <c r="D212" i="21"/>
  <c r="E212" i="21"/>
  <c r="F212" i="21"/>
  <c r="G212" i="21"/>
  <c r="H212" i="21"/>
  <c r="I212" i="21"/>
  <c r="J212" i="21"/>
  <c r="K212" i="21"/>
  <c r="L212" i="21"/>
  <c r="M212" i="21"/>
  <c r="N212" i="21"/>
  <c r="A213" i="21"/>
  <c r="B213" i="21"/>
  <c r="C213" i="21"/>
  <c r="D213" i="21"/>
  <c r="E213" i="21"/>
  <c r="F213" i="21"/>
  <c r="G213" i="21"/>
  <c r="H213" i="21"/>
  <c r="I213" i="21"/>
  <c r="J213" i="21"/>
  <c r="K213" i="21"/>
  <c r="L213" i="21"/>
  <c r="M213" i="21"/>
  <c r="N213" i="21"/>
  <c r="A214" i="21"/>
  <c r="B214" i="21"/>
  <c r="C214" i="21"/>
  <c r="D214" i="21"/>
  <c r="E214" i="21"/>
  <c r="F214" i="21"/>
  <c r="G214" i="21"/>
  <c r="H214" i="21"/>
  <c r="I214" i="21"/>
  <c r="J214" i="21"/>
  <c r="K214" i="21"/>
  <c r="L214" i="21"/>
  <c r="M214" i="21"/>
  <c r="N214" i="21"/>
  <c r="A215" i="21"/>
  <c r="B215" i="21"/>
  <c r="C215" i="21"/>
  <c r="D215" i="21"/>
  <c r="E215" i="21"/>
  <c r="F215" i="21"/>
  <c r="G215" i="21"/>
  <c r="H215" i="21"/>
  <c r="I215" i="21"/>
  <c r="J215" i="21"/>
  <c r="K215" i="21"/>
  <c r="L215" i="21"/>
  <c r="M215" i="21"/>
  <c r="N215" i="21"/>
  <c r="A216" i="21"/>
  <c r="B216" i="21"/>
  <c r="C216" i="21"/>
  <c r="D216" i="21"/>
  <c r="E216" i="21"/>
  <c r="F216" i="21"/>
  <c r="G216" i="21"/>
  <c r="H216" i="21"/>
  <c r="I216" i="21"/>
  <c r="J216" i="21"/>
  <c r="K216" i="21"/>
  <c r="L216" i="21"/>
  <c r="M216" i="21"/>
  <c r="N216" i="21"/>
  <c r="A217" i="21"/>
  <c r="B217" i="21"/>
  <c r="C217" i="21"/>
  <c r="D217" i="21"/>
  <c r="E217" i="21"/>
  <c r="F217" i="21"/>
  <c r="G217" i="21"/>
  <c r="H217" i="21"/>
  <c r="I217" i="21"/>
  <c r="J217" i="21"/>
  <c r="K217" i="21"/>
  <c r="L217" i="21"/>
  <c r="M217" i="21"/>
  <c r="N217" i="21"/>
  <c r="A218" i="21"/>
  <c r="B218" i="21"/>
  <c r="C218" i="21"/>
  <c r="D218" i="21"/>
  <c r="E218" i="21"/>
  <c r="F218" i="21"/>
  <c r="G218" i="21"/>
  <c r="H218" i="21"/>
  <c r="I218" i="21"/>
  <c r="J218" i="21"/>
  <c r="K218" i="21"/>
  <c r="L218" i="21"/>
  <c r="M218" i="21"/>
  <c r="N218" i="21"/>
  <c r="A219" i="21"/>
  <c r="B219" i="21"/>
  <c r="V219" i="21" s="1"/>
  <c r="C219" i="21"/>
  <c r="D219" i="21"/>
  <c r="E219" i="21"/>
  <c r="F219" i="21"/>
  <c r="G219" i="21"/>
  <c r="H219" i="21"/>
  <c r="I219" i="21"/>
  <c r="J219" i="21"/>
  <c r="K219" i="21"/>
  <c r="L219" i="21"/>
  <c r="M219" i="21"/>
  <c r="N219" i="21"/>
  <c r="A220" i="21"/>
  <c r="B220" i="21"/>
  <c r="V220" i="21" s="1"/>
  <c r="C220" i="21"/>
  <c r="D220" i="21"/>
  <c r="E220" i="21"/>
  <c r="F220" i="21"/>
  <c r="G220" i="21"/>
  <c r="H220" i="21"/>
  <c r="I220" i="21"/>
  <c r="J220" i="21"/>
  <c r="K220" i="21"/>
  <c r="L220" i="21"/>
  <c r="M220" i="21"/>
  <c r="N220" i="21"/>
  <c r="A221" i="21"/>
  <c r="B221" i="21"/>
  <c r="C221" i="21"/>
  <c r="D221" i="21"/>
  <c r="E221" i="21"/>
  <c r="F221" i="21"/>
  <c r="G221" i="21"/>
  <c r="H221" i="21"/>
  <c r="I221" i="21"/>
  <c r="J221" i="21"/>
  <c r="K221" i="21"/>
  <c r="L221" i="21"/>
  <c r="M221" i="21"/>
  <c r="N221" i="21"/>
  <c r="A222" i="21"/>
  <c r="B222" i="21"/>
  <c r="C222" i="21"/>
  <c r="D222" i="21"/>
  <c r="E222" i="21"/>
  <c r="F222" i="21"/>
  <c r="G222" i="21"/>
  <c r="H222" i="21"/>
  <c r="I222" i="21"/>
  <c r="J222" i="21"/>
  <c r="K222" i="21"/>
  <c r="L222" i="21"/>
  <c r="M222" i="21"/>
  <c r="N222" i="21"/>
  <c r="A223" i="21"/>
  <c r="B223" i="21"/>
  <c r="C223" i="21"/>
  <c r="D223" i="21"/>
  <c r="E223" i="21"/>
  <c r="F223" i="21"/>
  <c r="G223" i="21"/>
  <c r="H223" i="21"/>
  <c r="I223" i="21"/>
  <c r="J223" i="21"/>
  <c r="K223" i="21"/>
  <c r="L223" i="21"/>
  <c r="M223" i="21"/>
  <c r="N223" i="21"/>
  <c r="A224" i="21"/>
  <c r="B224" i="21"/>
  <c r="C224" i="21"/>
  <c r="D224" i="21"/>
  <c r="E224" i="21"/>
  <c r="F224" i="21"/>
  <c r="G224" i="21"/>
  <c r="H224" i="21"/>
  <c r="I224" i="21"/>
  <c r="J224" i="21"/>
  <c r="K224" i="21"/>
  <c r="L224" i="21"/>
  <c r="M224" i="21"/>
  <c r="N224" i="21"/>
  <c r="A225" i="21"/>
  <c r="B225" i="21"/>
  <c r="C225" i="21"/>
  <c r="D225" i="21"/>
  <c r="E225" i="21"/>
  <c r="F225" i="21"/>
  <c r="G225" i="21"/>
  <c r="H225" i="21"/>
  <c r="I225" i="21"/>
  <c r="J225" i="21"/>
  <c r="K225" i="21"/>
  <c r="L225" i="21"/>
  <c r="M225" i="21"/>
  <c r="N225" i="21"/>
  <c r="A226" i="21"/>
  <c r="B226" i="21"/>
  <c r="C226" i="21"/>
  <c r="D226" i="21"/>
  <c r="E226" i="21"/>
  <c r="F226" i="21"/>
  <c r="G226" i="21"/>
  <c r="H226" i="21"/>
  <c r="I226" i="21"/>
  <c r="J226" i="21"/>
  <c r="K226" i="21"/>
  <c r="L226" i="21"/>
  <c r="M226" i="21"/>
  <c r="N226" i="21"/>
  <c r="A227" i="21"/>
  <c r="B227" i="21"/>
  <c r="V227" i="21" s="1"/>
  <c r="C227" i="21"/>
  <c r="D227" i="21"/>
  <c r="E227" i="21"/>
  <c r="F227" i="21"/>
  <c r="G227" i="21"/>
  <c r="H227" i="21"/>
  <c r="I227" i="21"/>
  <c r="J227" i="21"/>
  <c r="K227" i="21"/>
  <c r="L227" i="21"/>
  <c r="M227" i="21"/>
  <c r="N227" i="21"/>
  <c r="A228" i="21"/>
  <c r="B228" i="21"/>
  <c r="C228" i="21"/>
  <c r="D228" i="21"/>
  <c r="E228" i="21"/>
  <c r="F228" i="21"/>
  <c r="G228" i="21"/>
  <c r="H228" i="21"/>
  <c r="I228" i="21"/>
  <c r="J228" i="21"/>
  <c r="K228" i="21"/>
  <c r="L228" i="21"/>
  <c r="M228" i="21"/>
  <c r="N228" i="21"/>
  <c r="A229" i="21"/>
  <c r="B229" i="21"/>
  <c r="C229" i="21"/>
  <c r="D229" i="21"/>
  <c r="E229" i="21"/>
  <c r="F229" i="21"/>
  <c r="G229" i="21"/>
  <c r="H229" i="21"/>
  <c r="I229" i="21"/>
  <c r="J229" i="21"/>
  <c r="K229" i="21"/>
  <c r="L229" i="21"/>
  <c r="M229" i="21"/>
  <c r="N229" i="21"/>
  <c r="A230" i="21"/>
  <c r="B230" i="21"/>
  <c r="C230" i="21"/>
  <c r="D230" i="21"/>
  <c r="E230" i="21"/>
  <c r="F230" i="21"/>
  <c r="G230" i="21"/>
  <c r="H230" i="21"/>
  <c r="I230" i="21"/>
  <c r="J230" i="21"/>
  <c r="K230" i="21"/>
  <c r="L230" i="21"/>
  <c r="M230" i="21"/>
  <c r="N230" i="21"/>
  <c r="A231" i="21"/>
  <c r="B231" i="21"/>
  <c r="C231" i="21"/>
  <c r="D231" i="21"/>
  <c r="E231" i="21"/>
  <c r="F231" i="21"/>
  <c r="G231" i="21"/>
  <c r="H231" i="21"/>
  <c r="I231" i="21"/>
  <c r="J231" i="21"/>
  <c r="K231" i="21"/>
  <c r="L231" i="21"/>
  <c r="M231" i="21"/>
  <c r="N231" i="21"/>
  <c r="A232" i="21"/>
  <c r="B232" i="21"/>
  <c r="C232" i="21"/>
  <c r="D232" i="21"/>
  <c r="E232" i="21"/>
  <c r="F232" i="21"/>
  <c r="G232" i="21"/>
  <c r="H232" i="21"/>
  <c r="I232" i="21"/>
  <c r="J232" i="21"/>
  <c r="K232" i="21"/>
  <c r="L232" i="21"/>
  <c r="M232" i="21"/>
  <c r="N232" i="21"/>
  <c r="A233" i="21"/>
  <c r="B233" i="21"/>
  <c r="C233" i="21"/>
  <c r="D233" i="21"/>
  <c r="E233" i="21"/>
  <c r="F233" i="21"/>
  <c r="G233" i="21"/>
  <c r="H233" i="21"/>
  <c r="I233" i="21"/>
  <c r="J233" i="21"/>
  <c r="K233" i="21"/>
  <c r="L233" i="21"/>
  <c r="M233" i="21"/>
  <c r="N233" i="21"/>
  <c r="A234" i="21"/>
  <c r="B234" i="21"/>
  <c r="C234" i="21"/>
  <c r="D234" i="21"/>
  <c r="E234" i="21"/>
  <c r="F234" i="21"/>
  <c r="G234" i="21"/>
  <c r="H234" i="21"/>
  <c r="I234" i="21"/>
  <c r="J234" i="21"/>
  <c r="K234" i="21"/>
  <c r="L234" i="21"/>
  <c r="M234" i="21"/>
  <c r="N234" i="21"/>
  <c r="A235" i="21"/>
  <c r="B235" i="21"/>
  <c r="V235" i="21" s="1"/>
  <c r="C235" i="21"/>
  <c r="D235" i="21"/>
  <c r="E235" i="21"/>
  <c r="F235" i="21"/>
  <c r="G235" i="21"/>
  <c r="H235" i="21"/>
  <c r="I235" i="21"/>
  <c r="J235" i="21"/>
  <c r="K235" i="21"/>
  <c r="L235" i="21"/>
  <c r="M235" i="21"/>
  <c r="N235" i="21"/>
  <c r="A236" i="21"/>
  <c r="B236" i="21"/>
  <c r="C236" i="21"/>
  <c r="D236" i="21"/>
  <c r="E236" i="21"/>
  <c r="F236" i="21"/>
  <c r="G236" i="21"/>
  <c r="H236" i="21"/>
  <c r="I236" i="21"/>
  <c r="J236" i="21"/>
  <c r="K236" i="21"/>
  <c r="L236" i="21"/>
  <c r="M236" i="21"/>
  <c r="N236" i="21"/>
  <c r="A237" i="21"/>
  <c r="B237" i="21"/>
  <c r="C237" i="21"/>
  <c r="D237" i="21"/>
  <c r="E237" i="21"/>
  <c r="F237" i="21"/>
  <c r="G237" i="21"/>
  <c r="H237" i="21"/>
  <c r="I237" i="21"/>
  <c r="J237" i="21"/>
  <c r="K237" i="21"/>
  <c r="L237" i="21"/>
  <c r="M237" i="21"/>
  <c r="N237" i="21"/>
  <c r="A238" i="21"/>
  <c r="B238" i="21"/>
  <c r="C238" i="21"/>
  <c r="D238" i="21"/>
  <c r="E238" i="21"/>
  <c r="F238" i="21"/>
  <c r="G238" i="21"/>
  <c r="H238" i="21"/>
  <c r="I238" i="21"/>
  <c r="J238" i="21"/>
  <c r="K238" i="21"/>
  <c r="L238" i="21"/>
  <c r="M238" i="21"/>
  <c r="N238" i="21"/>
  <c r="A239" i="21"/>
  <c r="B239" i="21"/>
  <c r="C239" i="21"/>
  <c r="D239" i="21"/>
  <c r="E239" i="21"/>
  <c r="F239" i="21"/>
  <c r="G239" i="21"/>
  <c r="H239" i="21"/>
  <c r="I239" i="21"/>
  <c r="J239" i="21"/>
  <c r="K239" i="21"/>
  <c r="L239" i="21"/>
  <c r="M239" i="21"/>
  <c r="N239" i="21"/>
  <c r="A240" i="21"/>
  <c r="B240" i="21"/>
  <c r="C240" i="21"/>
  <c r="D240" i="21"/>
  <c r="E240" i="21"/>
  <c r="F240" i="21"/>
  <c r="G240" i="21"/>
  <c r="H240" i="21"/>
  <c r="I240" i="21"/>
  <c r="J240" i="21"/>
  <c r="K240" i="21"/>
  <c r="L240" i="21"/>
  <c r="M240" i="21"/>
  <c r="N240" i="21"/>
  <c r="A241" i="21"/>
  <c r="B241" i="21"/>
  <c r="C241" i="21"/>
  <c r="D241" i="21"/>
  <c r="E241" i="21"/>
  <c r="F241" i="21"/>
  <c r="G241" i="21"/>
  <c r="H241" i="21"/>
  <c r="I241" i="21"/>
  <c r="J241" i="21"/>
  <c r="K241" i="21"/>
  <c r="L241" i="21"/>
  <c r="M241" i="21"/>
  <c r="N241" i="21"/>
  <c r="A242" i="21"/>
  <c r="B242" i="21"/>
  <c r="C242" i="21"/>
  <c r="D242" i="21"/>
  <c r="E242" i="21"/>
  <c r="F242" i="21"/>
  <c r="G242" i="21"/>
  <c r="H242" i="21"/>
  <c r="I242" i="21"/>
  <c r="J242" i="21"/>
  <c r="K242" i="21"/>
  <c r="L242" i="21"/>
  <c r="M242" i="21"/>
  <c r="N242" i="21"/>
  <c r="A243" i="21"/>
  <c r="B243" i="21"/>
  <c r="V243" i="21" s="1"/>
  <c r="C243" i="21"/>
  <c r="D243" i="21"/>
  <c r="E243" i="21"/>
  <c r="F243" i="21"/>
  <c r="G243" i="21"/>
  <c r="H243" i="21"/>
  <c r="I243" i="21"/>
  <c r="J243" i="21"/>
  <c r="K243" i="21"/>
  <c r="L243" i="21"/>
  <c r="M243" i="21"/>
  <c r="N243" i="21"/>
  <c r="A244" i="21"/>
  <c r="B244" i="21"/>
  <c r="C244" i="21"/>
  <c r="D244" i="21"/>
  <c r="E244" i="21"/>
  <c r="F244" i="21"/>
  <c r="G244" i="21"/>
  <c r="H244" i="21"/>
  <c r="I244" i="21"/>
  <c r="J244" i="21"/>
  <c r="K244" i="21"/>
  <c r="L244" i="21"/>
  <c r="M244" i="21"/>
  <c r="N244" i="21"/>
  <c r="A245" i="21"/>
  <c r="B245" i="21"/>
  <c r="C245" i="21"/>
  <c r="D245" i="21"/>
  <c r="E245" i="21"/>
  <c r="F245" i="21"/>
  <c r="G245" i="21"/>
  <c r="H245" i="21"/>
  <c r="I245" i="21"/>
  <c r="J245" i="21"/>
  <c r="K245" i="21"/>
  <c r="L245" i="21"/>
  <c r="M245" i="21"/>
  <c r="N245" i="21"/>
  <c r="A246" i="21"/>
  <c r="B246" i="21"/>
  <c r="C246" i="21"/>
  <c r="D246" i="21"/>
  <c r="E246" i="21"/>
  <c r="F246" i="21"/>
  <c r="G246" i="21"/>
  <c r="H246" i="21"/>
  <c r="I246" i="21"/>
  <c r="J246" i="21"/>
  <c r="K246" i="21"/>
  <c r="L246" i="21"/>
  <c r="M246" i="21"/>
  <c r="N246" i="21"/>
  <c r="A247" i="21"/>
  <c r="B247" i="21"/>
  <c r="C247" i="21"/>
  <c r="D247" i="21"/>
  <c r="E247" i="21"/>
  <c r="F247" i="21"/>
  <c r="G247" i="21"/>
  <c r="H247" i="21"/>
  <c r="I247" i="21"/>
  <c r="J247" i="21"/>
  <c r="K247" i="21"/>
  <c r="L247" i="21"/>
  <c r="M247" i="21"/>
  <c r="N247" i="21"/>
  <c r="A248" i="21"/>
  <c r="B248" i="21"/>
  <c r="C248" i="21"/>
  <c r="D248" i="21"/>
  <c r="E248" i="21"/>
  <c r="F248" i="21"/>
  <c r="G248" i="21"/>
  <c r="H248" i="21"/>
  <c r="I248" i="21"/>
  <c r="J248" i="21"/>
  <c r="K248" i="21"/>
  <c r="L248" i="21"/>
  <c r="M248" i="21"/>
  <c r="N248" i="21"/>
  <c r="A249" i="21"/>
  <c r="B249" i="21"/>
  <c r="C249" i="21"/>
  <c r="D249" i="21"/>
  <c r="E249" i="21"/>
  <c r="F249" i="21"/>
  <c r="G249" i="21"/>
  <c r="H249" i="21"/>
  <c r="I249" i="21"/>
  <c r="J249" i="21"/>
  <c r="K249" i="21"/>
  <c r="L249" i="21"/>
  <c r="M249" i="21"/>
  <c r="N249" i="21"/>
  <c r="A250" i="21"/>
  <c r="B250" i="21"/>
  <c r="C250" i="21"/>
  <c r="D250" i="21"/>
  <c r="E250" i="21"/>
  <c r="F250" i="21"/>
  <c r="G250" i="21"/>
  <c r="H250" i="21"/>
  <c r="I250" i="21"/>
  <c r="J250" i="21"/>
  <c r="K250" i="21"/>
  <c r="L250" i="21"/>
  <c r="M250" i="21"/>
  <c r="N250" i="21"/>
  <c r="A251" i="21"/>
  <c r="B251" i="21"/>
  <c r="V251" i="21" s="1"/>
  <c r="C251" i="21"/>
  <c r="D251" i="21"/>
  <c r="E251" i="21"/>
  <c r="F251" i="21"/>
  <c r="G251" i="21"/>
  <c r="H251" i="21"/>
  <c r="I251" i="21"/>
  <c r="J251" i="21"/>
  <c r="K251" i="21"/>
  <c r="L251" i="21"/>
  <c r="M251" i="21"/>
  <c r="N251" i="21"/>
  <c r="A252" i="21"/>
  <c r="B252" i="21"/>
  <c r="C252" i="21"/>
  <c r="D252" i="21"/>
  <c r="E252" i="21"/>
  <c r="F252" i="21"/>
  <c r="G252" i="21"/>
  <c r="H252" i="21"/>
  <c r="I252" i="21"/>
  <c r="J252" i="21"/>
  <c r="K252" i="21"/>
  <c r="L252" i="21"/>
  <c r="M252" i="21"/>
  <c r="N252" i="21"/>
  <c r="A253" i="21"/>
  <c r="B253" i="21"/>
  <c r="C253" i="21"/>
  <c r="D253" i="21"/>
  <c r="E253" i="21"/>
  <c r="F253" i="21"/>
  <c r="G253" i="21"/>
  <c r="H253" i="21"/>
  <c r="I253" i="21"/>
  <c r="J253" i="21"/>
  <c r="K253" i="21"/>
  <c r="L253" i="21"/>
  <c r="M253" i="21"/>
  <c r="N253" i="21"/>
  <c r="A254" i="21"/>
  <c r="B254" i="21"/>
  <c r="C254" i="21"/>
  <c r="D254" i="21"/>
  <c r="E254" i="21"/>
  <c r="F254" i="21"/>
  <c r="G254" i="21"/>
  <c r="H254" i="21"/>
  <c r="I254" i="21"/>
  <c r="J254" i="21"/>
  <c r="K254" i="21"/>
  <c r="L254" i="21"/>
  <c r="M254" i="21"/>
  <c r="N254" i="21"/>
  <c r="A255" i="21"/>
  <c r="B255" i="21"/>
  <c r="C255" i="21"/>
  <c r="D255" i="21"/>
  <c r="E255" i="21"/>
  <c r="F255" i="21"/>
  <c r="G255" i="21"/>
  <c r="H255" i="21"/>
  <c r="I255" i="21"/>
  <c r="J255" i="21"/>
  <c r="K255" i="21"/>
  <c r="L255" i="21"/>
  <c r="M255" i="21"/>
  <c r="N255" i="21"/>
  <c r="A256" i="21"/>
  <c r="B256" i="21"/>
  <c r="C256" i="21"/>
  <c r="D256" i="21"/>
  <c r="E256" i="21"/>
  <c r="F256" i="21"/>
  <c r="G256" i="21"/>
  <c r="H256" i="21"/>
  <c r="I256" i="21"/>
  <c r="J256" i="21"/>
  <c r="K256" i="21"/>
  <c r="L256" i="21"/>
  <c r="M256" i="21"/>
  <c r="N256" i="21"/>
  <c r="A257" i="21"/>
  <c r="B257" i="21"/>
  <c r="C257" i="21"/>
  <c r="D257" i="21"/>
  <c r="E257" i="21"/>
  <c r="F257" i="21"/>
  <c r="G257" i="21"/>
  <c r="H257" i="21"/>
  <c r="I257" i="21"/>
  <c r="J257" i="21"/>
  <c r="K257" i="21"/>
  <c r="L257" i="21"/>
  <c r="M257" i="21"/>
  <c r="N257" i="21"/>
  <c r="A258" i="21"/>
  <c r="B258" i="21"/>
  <c r="C258" i="21"/>
  <c r="D258" i="21"/>
  <c r="E258" i="21"/>
  <c r="F258" i="21"/>
  <c r="G258" i="21"/>
  <c r="H258" i="21"/>
  <c r="I258" i="21"/>
  <c r="J258" i="21"/>
  <c r="K258" i="21"/>
  <c r="L258" i="21"/>
  <c r="M258" i="21"/>
  <c r="N258" i="21"/>
  <c r="A259" i="21"/>
  <c r="B259" i="21"/>
  <c r="V259" i="21" s="1"/>
  <c r="C259" i="21"/>
  <c r="D259" i="21"/>
  <c r="E259" i="21"/>
  <c r="F259" i="21"/>
  <c r="G259" i="21"/>
  <c r="H259" i="21"/>
  <c r="I259" i="21"/>
  <c r="J259" i="21"/>
  <c r="K259" i="21"/>
  <c r="L259" i="21"/>
  <c r="M259" i="21"/>
  <c r="N259" i="21"/>
  <c r="A260" i="21"/>
  <c r="B260" i="21"/>
  <c r="C260" i="21"/>
  <c r="D260" i="21"/>
  <c r="E260" i="21"/>
  <c r="F260" i="21"/>
  <c r="G260" i="21"/>
  <c r="H260" i="21"/>
  <c r="I260" i="21"/>
  <c r="J260" i="21"/>
  <c r="K260" i="21"/>
  <c r="L260" i="21"/>
  <c r="M260" i="21"/>
  <c r="N260" i="21"/>
  <c r="A261" i="21"/>
  <c r="B261" i="21"/>
  <c r="C261" i="21"/>
  <c r="D261" i="21"/>
  <c r="E261" i="21"/>
  <c r="F261" i="21"/>
  <c r="G261" i="21"/>
  <c r="H261" i="21"/>
  <c r="I261" i="21"/>
  <c r="J261" i="21"/>
  <c r="K261" i="21"/>
  <c r="L261" i="21"/>
  <c r="M261" i="21"/>
  <c r="N261" i="21"/>
  <c r="A262" i="21"/>
  <c r="B262" i="21"/>
  <c r="C262" i="21"/>
  <c r="D262" i="21"/>
  <c r="E262" i="21"/>
  <c r="F262" i="21"/>
  <c r="G262" i="21"/>
  <c r="H262" i="21"/>
  <c r="I262" i="21"/>
  <c r="J262" i="21"/>
  <c r="K262" i="21"/>
  <c r="L262" i="21"/>
  <c r="M262" i="21"/>
  <c r="N262" i="21"/>
  <c r="A263" i="21"/>
  <c r="B263" i="21"/>
  <c r="C263" i="21"/>
  <c r="D263" i="21"/>
  <c r="E263" i="21"/>
  <c r="F263" i="21"/>
  <c r="G263" i="21"/>
  <c r="H263" i="21"/>
  <c r="I263" i="21"/>
  <c r="J263" i="21"/>
  <c r="K263" i="21"/>
  <c r="L263" i="21"/>
  <c r="M263" i="21"/>
  <c r="N263" i="21"/>
  <c r="A264" i="21"/>
  <c r="B264" i="21"/>
  <c r="C264" i="21"/>
  <c r="D264" i="21"/>
  <c r="E264" i="21"/>
  <c r="F264" i="21"/>
  <c r="G264" i="21"/>
  <c r="H264" i="21"/>
  <c r="I264" i="21"/>
  <c r="J264" i="21"/>
  <c r="K264" i="21"/>
  <c r="L264" i="21"/>
  <c r="M264" i="21"/>
  <c r="N264" i="21"/>
  <c r="A265" i="21"/>
  <c r="B265" i="21"/>
  <c r="C265" i="21"/>
  <c r="D265" i="21"/>
  <c r="E265" i="21"/>
  <c r="F265" i="21"/>
  <c r="G265" i="21"/>
  <c r="H265" i="21"/>
  <c r="I265" i="21"/>
  <c r="J265" i="21"/>
  <c r="K265" i="21"/>
  <c r="L265" i="21"/>
  <c r="M265" i="21"/>
  <c r="N265" i="21"/>
  <c r="A266" i="21"/>
  <c r="B266" i="21"/>
  <c r="C266" i="21"/>
  <c r="D266" i="21"/>
  <c r="E266" i="21"/>
  <c r="F266" i="21"/>
  <c r="G266" i="21"/>
  <c r="H266" i="21"/>
  <c r="I266" i="21"/>
  <c r="J266" i="21"/>
  <c r="K266" i="21"/>
  <c r="L266" i="21"/>
  <c r="M266" i="21"/>
  <c r="N266" i="21"/>
  <c r="A267" i="21"/>
  <c r="B267" i="21"/>
  <c r="V267" i="21" s="1"/>
  <c r="C267" i="21"/>
  <c r="D267" i="21"/>
  <c r="E267" i="21"/>
  <c r="F267" i="21"/>
  <c r="G267" i="21"/>
  <c r="H267" i="21"/>
  <c r="I267" i="21"/>
  <c r="J267" i="21"/>
  <c r="K267" i="21"/>
  <c r="L267" i="21"/>
  <c r="M267" i="21"/>
  <c r="N267" i="21"/>
  <c r="A268" i="21"/>
  <c r="B268" i="21"/>
  <c r="C268" i="21"/>
  <c r="D268" i="21"/>
  <c r="E268" i="21"/>
  <c r="F268" i="21"/>
  <c r="G268" i="21"/>
  <c r="H268" i="21"/>
  <c r="I268" i="21"/>
  <c r="J268" i="21"/>
  <c r="K268" i="21"/>
  <c r="L268" i="21"/>
  <c r="M268" i="21"/>
  <c r="N268" i="21"/>
  <c r="A269" i="21"/>
  <c r="B269" i="21"/>
  <c r="C269" i="21"/>
  <c r="D269" i="21"/>
  <c r="E269" i="21"/>
  <c r="F269" i="21"/>
  <c r="G269" i="21"/>
  <c r="H269" i="21"/>
  <c r="I269" i="21"/>
  <c r="J269" i="21"/>
  <c r="K269" i="21"/>
  <c r="L269" i="21"/>
  <c r="M269" i="21"/>
  <c r="N269" i="21"/>
  <c r="A270" i="21"/>
  <c r="B270" i="21"/>
  <c r="C270" i="21"/>
  <c r="D270" i="21"/>
  <c r="E270" i="21"/>
  <c r="F270" i="21"/>
  <c r="G270" i="21"/>
  <c r="H270" i="21"/>
  <c r="I270" i="21"/>
  <c r="J270" i="21"/>
  <c r="K270" i="21"/>
  <c r="L270" i="21"/>
  <c r="M270" i="21"/>
  <c r="N270" i="21"/>
  <c r="A271" i="21"/>
  <c r="B271" i="21"/>
  <c r="C271" i="21"/>
  <c r="D271" i="21"/>
  <c r="E271" i="21"/>
  <c r="F271" i="21"/>
  <c r="G271" i="21"/>
  <c r="H271" i="21"/>
  <c r="I271" i="21"/>
  <c r="J271" i="21"/>
  <c r="K271" i="21"/>
  <c r="L271" i="21"/>
  <c r="M271" i="21"/>
  <c r="N271" i="21"/>
  <c r="A272" i="21"/>
  <c r="B272" i="21"/>
  <c r="C272" i="21"/>
  <c r="D272" i="21"/>
  <c r="E272" i="21"/>
  <c r="F272" i="21"/>
  <c r="G272" i="21"/>
  <c r="H272" i="21"/>
  <c r="I272" i="21"/>
  <c r="J272" i="21"/>
  <c r="K272" i="21"/>
  <c r="L272" i="21"/>
  <c r="M272" i="21"/>
  <c r="N272" i="21"/>
  <c r="A273" i="21"/>
  <c r="B273" i="21"/>
  <c r="C273" i="21"/>
  <c r="D273" i="21"/>
  <c r="E273" i="21"/>
  <c r="F273" i="21"/>
  <c r="G273" i="21"/>
  <c r="H273" i="21"/>
  <c r="I273" i="21"/>
  <c r="J273" i="21"/>
  <c r="K273" i="21"/>
  <c r="L273" i="21"/>
  <c r="M273" i="21"/>
  <c r="N273" i="21"/>
  <c r="A274" i="21"/>
  <c r="B274" i="21"/>
  <c r="C274" i="21"/>
  <c r="D274" i="21"/>
  <c r="E274" i="21"/>
  <c r="F274" i="21"/>
  <c r="G274" i="21"/>
  <c r="H274" i="21"/>
  <c r="I274" i="21"/>
  <c r="J274" i="21"/>
  <c r="K274" i="21"/>
  <c r="L274" i="21"/>
  <c r="M274" i="21"/>
  <c r="N274" i="21"/>
  <c r="A275" i="21"/>
  <c r="B275" i="21"/>
  <c r="V275" i="21" s="1"/>
  <c r="C275" i="21"/>
  <c r="D275" i="21"/>
  <c r="E275" i="21"/>
  <c r="F275" i="21"/>
  <c r="G275" i="21"/>
  <c r="H275" i="21"/>
  <c r="I275" i="21"/>
  <c r="J275" i="21"/>
  <c r="K275" i="21"/>
  <c r="L275" i="21"/>
  <c r="M275" i="21"/>
  <c r="N275" i="21"/>
  <c r="A276" i="21"/>
  <c r="B276" i="21"/>
  <c r="C276" i="21"/>
  <c r="D276" i="21"/>
  <c r="E276" i="21"/>
  <c r="F276" i="21"/>
  <c r="G276" i="21"/>
  <c r="H276" i="21"/>
  <c r="I276" i="21"/>
  <c r="J276" i="21"/>
  <c r="K276" i="21"/>
  <c r="L276" i="21"/>
  <c r="M276" i="21"/>
  <c r="N276" i="21"/>
  <c r="A277" i="21"/>
  <c r="B277" i="21"/>
  <c r="C277" i="21"/>
  <c r="D277" i="21"/>
  <c r="E277" i="21"/>
  <c r="F277" i="21"/>
  <c r="G277" i="21"/>
  <c r="H277" i="21"/>
  <c r="I277" i="21"/>
  <c r="J277" i="21"/>
  <c r="K277" i="21"/>
  <c r="L277" i="21"/>
  <c r="M277" i="21"/>
  <c r="N277" i="21"/>
  <c r="A278" i="21"/>
  <c r="B278" i="21"/>
  <c r="C278" i="21"/>
  <c r="D278" i="21"/>
  <c r="E278" i="21"/>
  <c r="F278" i="21"/>
  <c r="G278" i="21"/>
  <c r="H278" i="21"/>
  <c r="I278" i="21"/>
  <c r="J278" i="21"/>
  <c r="K278" i="21"/>
  <c r="L278" i="21"/>
  <c r="M278" i="21"/>
  <c r="N278" i="21"/>
  <c r="A279" i="21"/>
  <c r="B279" i="21"/>
  <c r="C279" i="21"/>
  <c r="D279" i="21"/>
  <c r="E279" i="21"/>
  <c r="F279" i="21"/>
  <c r="G279" i="21"/>
  <c r="H279" i="21"/>
  <c r="I279" i="21"/>
  <c r="J279" i="21"/>
  <c r="K279" i="21"/>
  <c r="L279" i="21"/>
  <c r="M279" i="21"/>
  <c r="N279" i="21"/>
  <c r="A280" i="21"/>
  <c r="B280" i="21"/>
  <c r="C280" i="21"/>
  <c r="D280" i="21"/>
  <c r="E280" i="21"/>
  <c r="F280" i="21"/>
  <c r="G280" i="21"/>
  <c r="H280" i="21"/>
  <c r="I280" i="21"/>
  <c r="J280" i="21"/>
  <c r="K280" i="21"/>
  <c r="L280" i="21"/>
  <c r="M280" i="21"/>
  <c r="N280" i="21"/>
  <c r="A281" i="21"/>
  <c r="B281" i="21"/>
  <c r="C281" i="21"/>
  <c r="D281" i="21"/>
  <c r="E281" i="21"/>
  <c r="F281" i="21"/>
  <c r="G281" i="21"/>
  <c r="H281" i="21"/>
  <c r="I281" i="21"/>
  <c r="J281" i="21"/>
  <c r="K281" i="21"/>
  <c r="L281" i="21"/>
  <c r="M281" i="21"/>
  <c r="N281" i="21"/>
  <c r="A282" i="21"/>
  <c r="B282" i="21"/>
  <c r="C282" i="21"/>
  <c r="D282" i="21"/>
  <c r="E282" i="21"/>
  <c r="F282" i="21"/>
  <c r="G282" i="21"/>
  <c r="H282" i="21"/>
  <c r="I282" i="21"/>
  <c r="J282" i="21"/>
  <c r="K282" i="21"/>
  <c r="L282" i="21"/>
  <c r="M282" i="21"/>
  <c r="N282" i="21"/>
  <c r="A283" i="21"/>
  <c r="B283" i="21"/>
  <c r="V283" i="21" s="1"/>
  <c r="C283" i="21"/>
  <c r="D283" i="21"/>
  <c r="E283" i="21"/>
  <c r="F283" i="21"/>
  <c r="G283" i="21"/>
  <c r="H283" i="21"/>
  <c r="I283" i="21"/>
  <c r="J283" i="21"/>
  <c r="K283" i="21"/>
  <c r="L283" i="21"/>
  <c r="M283" i="21"/>
  <c r="N283" i="21"/>
  <c r="A284" i="21"/>
  <c r="B284" i="21"/>
  <c r="C284" i="21"/>
  <c r="D284" i="21"/>
  <c r="E284" i="21"/>
  <c r="F284" i="21"/>
  <c r="G284" i="21"/>
  <c r="H284" i="21"/>
  <c r="I284" i="21"/>
  <c r="J284" i="21"/>
  <c r="K284" i="21"/>
  <c r="L284" i="21"/>
  <c r="M284" i="21"/>
  <c r="N284" i="21"/>
  <c r="A285" i="21"/>
  <c r="B285" i="21"/>
  <c r="C285" i="21"/>
  <c r="D285" i="21"/>
  <c r="E285" i="21"/>
  <c r="F285" i="21"/>
  <c r="G285" i="21"/>
  <c r="H285" i="21"/>
  <c r="I285" i="21"/>
  <c r="J285" i="21"/>
  <c r="K285" i="21"/>
  <c r="L285" i="21"/>
  <c r="M285" i="21"/>
  <c r="N285" i="21"/>
  <c r="A286" i="21"/>
  <c r="B286" i="21"/>
  <c r="C286" i="21"/>
  <c r="D286" i="21"/>
  <c r="E286" i="21"/>
  <c r="F286" i="21"/>
  <c r="G286" i="21"/>
  <c r="H286" i="21"/>
  <c r="I286" i="21"/>
  <c r="J286" i="21"/>
  <c r="K286" i="21"/>
  <c r="L286" i="21"/>
  <c r="M286" i="21"/>
  <c r="N286" i="21"/>
  <c r="A287" i="21"/>
  <c r="B287" i="21"/>
  <c r="C287" i="21"/>
  <c r="D287" i="21"/>
  <c r="E287" i="21"/>
  <c r="F287" i="21"/>
  <c r="G287" i="21"/>
  <c r="H287" i="21"/>
  <c r="I287" i="21"/>
  <c r="J287" i="21"/>
  <c r="K287" i="21"/>
  <c r="L287" i="21"/>
  <c r="M287" i="21"/>
  <c r="N287" i="21"/>
  <c r="A288" i="21"/>
  <c r="B288" i="21"/>
  <c r="C288" i="21"/>
  <c r="D288" i="21"/>
  <c r="E288" i="21"/>
  <c r="F288" i="21"/>
  <c r="G288" i="21"/>
  <c r="H288" i="21"/>
  <c r="I288" i="21"/>
  <c r="J288" i="21"/>
  <c r="K288" i="21"/>
  <c r="L288" i="21"/>
  <c r="M288" i="21"/>
  <c r="N288" i="21"/>
  <c r="A289" i="21"/>
  <c r="B289" i="21"/>
  <c r="C289" i="21"/>
  <c r="D289" i="21"/>
  <c r="E289" i="21"/>
  <c r="F289" i="21"/>
  <c r="G289" i="21"/>
  <c r="H289" i="21"/>
  <c r="I289" i="21"/>
  <c r="J289" i="21"/>
  <c r="K289" i="21"/>
  <c r="L289" i="21"/>
  <c r="M289" i="21"/>
  <c r="N289" i="21"/>
  <c r="A290" i="21"/>
  <c r="B290" i="21"/>
  <c r="C290" i="21"/>
  <c r="D290" i="21"/>
  <c r="E290" i="21"/>
  <c r="F290" i="21"/>
  <c r="G290" i="21"/>
  <c r="H290" i="21"/>
  <c r="I290" i="21"/>
  <c r="J290" i="21"/>
  <c r="K290" i="21"/>
  <c r="L290" i="21"/>
  <c r="M290" i="21"/>
  <c r="N290" i="21"/>
  <c r="A291" i="21"/>
  <c r="B291" i="21"/>
  <c r="V291" i="21" s="1"/>
  <c r="C291" i="21"/>
  <c r="D291" i="21"/>
  <c r="E291" i="21"/>
  <c r="F291" i="21"/>
  <c r="G291" i="21"/>
  <c r="H291" i="21"/>
  <c r="I291" i="21"/>
  <c r="J291" i="21"/>
  <c r="K291" i="21"/>
  <c r="L291" i="21"/>
  <c r="M291" i="21"/>
  <c r="N291" i="21"/>
  <c r="A292" i="21"/>
  <c r="B292" i="21"/>
  <c r="C292" i="21"/>
  <c r="D292" i="21"/>
  <c r="E292" i="21"/>
  <c r="F292" i="21"/>
  <c r="G292" i="21"/>
  <c r="H292" i="21"/>
  <c r="I292" i="21"/>
  <c r="J292" i="21"/>
  <c r="K292" i="21"/>
  <c r="L292" i="21"/>
  <c r="M292" i="21"/>
  <c r="N292" i="21"/>
  <c r="A293" i="21"/>
  <c r="B293" i="21"/>
  <c r="C293" i="21"/>
  <c r="D293" i="21"/>
  <c r="E293" i="21"/>
  <c r="F293" i="21"/>
  <c r="G293" i="21"/>
  <c r="H293" i="21"/>
  <c r="I293" i="21"/>
  <c r="J293" i="21"/>
  <c r="K293" i="21"/>
  <c r="L293" i="21"/>
  <c r="M293" i="21"/>
  <c r="N293" i="21"/>
  <c r="A294" i="21"/>
  <c r="B294" i="21"/>
  <c r="C294" i="21"/>
  <c r="D294" i="21"/>
  <c r="E294" i="21"/>
  <c r="F294" i="21"/>
  <c r="G294" i="21"/>
  <c r="H294" i="21"/>
  <c r="I294" i="21"/>
  <c r="J294" i="21"/>
  <c r="K294" i="21"/>
  <c r="L294" i="21"/>
  <c r="M294" i="21"/>
  <c r="N294" i="21"/>
  <c r="A295" i="21"/>
  <c r="B295" i="21"/>
  <c r="C295" i="21"/>
  <c r="D295" i="21"/>
  <c r="E295" i="21"/>
  <c r="F295" i="21"/>
  <c r="G295" i="21"/>
  <c r="H295" i="21"/>
  <c r="I295" i="21"/>
  <c r="J295" i="21"/>
  <c r="K295" i="21"/>
  <c r="L295" i="21"/>
  <c r="M295" i="21"/>
  <c r="N295" i="21"/>
  <c r="A296" i="21"/>
  <c r="B296" i="21"/>
  <c r="C296" i="21"/>
  <c r="D296" i="21"/>
  <c r="E296" i="21"/>
  <c r="F296" i="21"/>
  <c r="G296" i="21"/>
  <c r="H296" i="21"/>
  <c r="I296" i="21"/>
  <c r="J296" i="21"/>
  <c r="K296" i="21"/>
  <c r="L296" i="21"/>
  <c r="M296" i="21"/>
  <c r="N296" i="21"/>
  <c r="A297" i="21"/>
  <c r="B297" i="21"/>
  <c r="C297" i="21"/>
  <c r="D297" i="21"/>
  <c r="E297" i="21"/>
  <c r="F297" i="21"/>
  <c r="G297" i="21"/>
  <c r="H297" i="21"/>
  <c r="I297" i="21"/>
  <c r="J297" i="21"/>
  <c r="K297" i="21"/>
  <c r="L297" i="21"/>
  <c r="M297" i="21"/>
  <c r="N297" i="21"/>
  <c r="A298" i="21"/>
  <c r="B298" i="21"/>
  <c r="C298" i="21"/>
  <c r="D298" i="21"/>
  <c r="E298" i="21"/>
  <c r="F298" i="21"/>
  <c r="G298" i="21"/>
  <c r="H298" i="21"/>
  <c r="I298" i="21"/>
  <c r="J298" i="21"/>
  <c r="K298" i="21"/>
  <c r="L298" i="21"/>
  <c r="M298" i="21"/>
  <c r="N298" i="21"/>
  <c r="A299" i="21"/>
  <c r="B299" i="21"/>
  <c r="V299" i="21" s="1"/>
  <c r="C299" i="21"/>
  <c r="D299" i="21"/>
  <c r="E299" i="21"/>
  <c r="F299" i="21"/>
  <c r="G299" i="21"/>
  <c r="H299" i="21"/>
  <c r="I299" i="21"/>
  <c r="J299" i="21"/>
  <c r="K299" i="21"/>
  <c r="L299" i="21"/>
  <c r="M299" i="21"/>
  <c r="N299" i="21"/>
  <c r="A300" i="21"/>
  <c r="B300" i="21"/>
  <c r="C300" i="21"/>
  <c r="D300" i="21"/>
  <c r="E300" i="21"/>
  <c r="F300" i="21"/>
  <c r="G300" i="21"/>
  <c r="H300" i="21"/>
  <c r="I300" i="21"/>
  <c r="J300" i="21"/>
  <c r="K300" i="21"/>
  <c r="L300" i="21"/>
  <c r="M300" i="21"/>
  <c r="N300" i="21"/>
  <c r="A301" i="21"/>
  <c r="B301" i="21"/>
  <c r="C301" i="21"/>
  <c r="D301" i="21"/>
  <c r="E301" i="21"/>
  <c r="F301" i="21"/>
  <c r="G301" i="21"/>
  <c r="H301" i="21"/>
  <c r="I301" i="21"/>
  <c r="J301" i="21"/>
  <c r="K301" i="21"/>
  <c r="L301" i="21"/>
  <c r="M301" i="21"/>
  <c r="N301" i="21"/>
  <c r="A302" i="21"/>
  <c r="B302" i="21"/>
  <c r="C302" i="21"/>
  <c r="D302" i="21"/>
  <c r="E302" i="21"/>
  <c r="F302" i="21"/>
  <c r="G302" i="21"/>
  <c r="H302" i="21"/>
  <c r="I302" i="21"/>
  <c r="J302" i="21"/>
  <c r="K302" i="21"/>
  <c r="L302" i="21"/>
  <c r="M302" i="21"/>
  <c r="N302" i="21"/>
  <c r="A303" i="21"/>
  <c r="B303" i="21"/>
  <c r="C303" i="21"/>
  <c r="D303" i="21"/>
  <c r="E303" i="21"/>
  <c r="F303" i="21"/>
  <c r="G303" i="21"/>
  <c r="H303" i="21"/>
  <c r="I303" i="21"/>
  <c r="J303" i="21"/>
  <c r="K303" i="21"/>
  <c r="L303" i="21"/>
  <c r="M303" i="21"/>
  <c r="N303" i="21"/>
  <c r="A304" i="21"/>
  <c r="B304" i="21"/>
  <c r="C304" i="21"/>
  <c r="D304" i="21"/>
  <c r="E304" i="21"/>
  <c r="F304" i="21"/>
  <c r="G304" i="21"/>
  <c r="H304" i="21"/>
  <c r="I304" i="21"/>
  <c r="J304" i="21"/>
  <c r="K304" i="21"/>
  <c r="L304" i="21"/>
  <c r="M304" i="21"/>
  <c r="N304" i="21"/>
  <c r="A305" i="21"/>
  <c r="B305" i="21"/>
  <c r="C305" i="21"/>
  <c r="D305" i="21"/>
  <c r="E305" i="21"/>
  <c r="F305" i="21"/>
  <c r="G305" i="21"/>
  <c r="H305" i="21"/>
  <c r="I305" i="21"/>
  <c r="J305" i="21"/>
  <c r="K305" i="21"/>
  <c r="L305" i="21"/>
  <c r="M305" i="21"/>
  <c r="N305" i="21"/>
  <c r="A306" i="21"/>
  <c r="B306" i="21"/>
  <c r="C306" i="21"/>
  <c r="D306" i="21"/>
  <c r="E306" i="21"/>
  <c r="F306" i="21"/>
  <c r="G306" i="21"/>
  <c r="H306" i="21"/>
  <c r="I306" i="21"/>
  <c r="J306" i="21"/>
  <c r="K306" i="21"/>
  <c r="L306" i="21"/>
  <c r="M306" i="21"/>
  <c r="N306" i="21"/>
  <c r="A307" i="21"/>
  <c r="B307" i="21"/>
  <c r="V307" i="21" s="1"/>
  <c r="C307" i="21"/>
  <c r="D307" i="21"/>
  <c r="E307" i="21"/>
  <c r="F307" i="21"/>
  <c r="G307" i="21"/>
  <c r="H307" i="21"/>
  <c r="I307" i="21"/>
  <c r="J307" i="21"/>
  <c r="K307" i="21"/>
  <c r="L307" i="21"/>
  <c r="M307" i="21"/>
  <c r="N307" i="21"/>
  <c r="A308" i="21"/>
  <c r="B308" i="21"/>
  <c r="C308" i="21"/>
  <c r="D308" i="21"/>
  <c r="E308" i="21"/>
  <c r="F308" i="21"/>
  <c r="G308" i="21"/>
  <c r="H308" i="21"/>
  <c r="I308" i="21"/>
  <c r="J308" i="21"/>
  <c r="K308" i="21"/>
  <c r="L308" i="21"/>
  <c r="M308" i="21"/>
  <c r="N308" i="21"/>
  <c r="A309" i="21"/>
  <c r="B309" i="21"/>
  <c r="C309" i="21"/>
  <c r="D309" i="21"/>
  <c r="E309" i="21"/>
  <c r="F309" i="21"/>
  <c r="G309" i="21"/>
  <c r="H309" i="21"/>
  <c r="I309" i="21"/>
  <c r="J309" i="21"/>
  <c r="K309" i="21"/>
  <c r="L309" i="21"/>
  <c r="M309" i="21"/>
  <c r="N309" i="21"/>
  <c r="A310" i="21"/>
  <c r="B310" i="21"/>
  <c r="C310" i="21"/>
  <c r="D310" i="21"/>
  <c r="E310" i="21"/>
  <c r="F310" i="21"/>
  <c r="G310" i="21"/>
  <c r="H310" i="21"/>
  <c r="I310" i="21"/>
  <c r="J310" i="21"/>
  <c r="K310" i="21"/>
  <c r="L310" i="21"/>
  <c r="M310" i="21"/>
  <c r="N310" i="21"/>
  <c r="A311" i="21"/>
  <c r="B311" i="21"/>
  <c r="C311" i="21"/>
  <c r="D311" i="21"/>
  <c r="E311" i="21"/>
  <c r="F311" i="21"/>
  <c r="G311" i="21"/>
  <c r="H311" i="21"/>
  <c r="I311" i="21"/>
  <c r="J311" i="21"/>
  <c r="K311" i="21"/>
  <c r="L311" i="21"/>
  <c r="M311" i="21"/>
  <c r="N311" i="21"/>
  <c r="A312" i="21"/>
  <c r="B312" i="21"/>
  <c r="C312" i="21"/>
  <c r="D312" i="21"/>
  <c r="E312" i="21"/>
  <c r="F312" i="21"/>
  <c r="G312" i="21"/>
  <c r="H312" i="21"/>
  <c r="I312" i="21"/>
  <c r="J312" i="21"/>
  <c r="K312" i="21"/>
  <c r="L312" i="21"/>
  <c r="M312" i="21"/>
  <c r="N312" i="21"/>
  <c r="A313" i="21"/>
  <c r="B313" i="21"/>
  <c r="C313" i="21"/>
  <c r="D313" i="21"/>
  <c r="E313" i="21"/>
  <c r="F313" i="21"/>
  <c r="G313" i="21"/>
  <c r="H313" i="21"/>
  <c r="I313" i="21"/>
  <c r="J313" i="21"/>
  <c r="K313" i="21"/>
  <c r="L313" i="21"/>
  <c r="M313" i="21"/>
  <c r="N313" i="21"/>
  <c r="A314" i="21"/>
  <c r="B314" i="21"/>
  <c r="C314" i="21"/>
  <c r="D314" i="21"/>
  <c r="E314" i="21"/>
  <c r="F314" i="21"/>
  <c r="G314" i="21"/>
  <c r="H314" i="21"/>
  <c r="I314" i="21"/>
  <c r="J314" i="21"/>
  <c r="K314" i="21"/>
  <c r="L314" i="21"/>
  <c r="M314" i="21"/>
  <c r="N314" i="21"/>
  <c r="A315" i="21"/>
  <c r="B315" i="21"/>
  <c r="V315" i="21" s="1"/>
  <c r="C315" i="21"/>
  <c r="D315" i="21"/>
  <c r="E315" i="21"/>
  <c r="F315" i="21"/>
  <c r="G315" i="21"/>
  <c r="H315" i="21"/>
  <c r="I315" i="21"/>
  <c r="J315" i="21"/>
  <c r="K315" i="21"/>
  <c r="L315" i="21"/>
  <c r="M315" i="21"/>
  <c r="N315" i="21"/>
  <c r="A316" i="21"/>
  <c r="B316" i="21"/>
  <c r="C316" i="21"/>
  <c r="D316" i="21"/>
  <c r="E316" i="21"/>
  <c r="F316" i="21"/>
  <c r="G316" i="21"/>
  <c r="H316" i="21"/>
  <c r="I316" i="21"/>
  <c r="J316" i="21"/>
  <c r="K316" i="21"/>
  <c r="L316" i="21"/>
  <c r="M316" i="21"/>
  <c r="N316" i="21"/>
  <c r="A317" i="21"/>
  <c r="B317" i="21"/>
  <c r="C317" i="21"/>
  <c r="D317" i="21"/>
  <c r="E317" i="21"/>
  <c r="F317" i="21"/>
  <c r="G317" i="21"/>
  <c r="H317" i="21"/>
  <c r="I317" i="21"/>
  <c r="J317" i="21"/>
  <c r="K317" i="21"/>
  <c r="L317" i="21"/>
  <c r="M317" i="21"/>
  <c r="N317" i="21"/>
  <c r="A318" i="21"/>
  <c r="B318" i="21"/>
  <c r="C318" i="21"/>
  <c r="D318" i="21"/>
  <c r="E318" i="21"/>
  <c r="F318" i="21"/>
  <c r="G318" i="21"/>
  <c r="H318" i="21"/>
  <c r="I318" i="21"/>
  <c r="J318" i="21"/>
  <c r="K318" i="21"/>
  <c r="L318" i="21"/>
  <c r="M318" i="21"/>
  <c r="N318" i="21"/>
  <c r="A319" i="21"/>
  <c r="B319" i="21"/>
  <c r="C319" i="21"/>
  <c r="D319" i="21"/>
  <c r="E319" i="21"/>
  <c r="F319" i="21"/>
  <c r="G319" i="21"/>
  <c r="H319" i="21"/>
  <c r="I319" i="21"/>
  <c r="J319" i="21"/>
  <c r="K319" i="21"/>
  <c r="L319" i="21"/>
  <c r="M319" i="21"/>
  <c r="N319" i="21"/>
  <c r="A320" i="21"/>
  <c r="B320" i="21"/>
  <c r="C320" i="21"/>
  <c r="D320" i="21"/>
  <c r="E320" i="21"/>
  <c r="F320" i="21"/>
  <c r="G320" i="21"/>
  <c r="H320" i="21"/>
  <c r="I320" i="21"/>
  <c r="J320" i="21"/>
  <c r="K320" i="21"/>
  <c r="L320" i="21"/>
  <c r="M320" i="21"/>
  <c r="N320" i="21"/>
  <c r="A321" i="21"/>
  <c r="B321" i="21"/>
  <c r="C321" i="21"/>
  <c r="D321" i="21"/>
  <c r="E321" i="21"/>
  <c r="F321" i="21"/>
  <c r="G321" i="21"/>
  <c r="H321" i="21"/>
  <c r="I321" i="21"/>
  <c r="J321" i="21"/>
  <c r="K321" i="21"/>
  <c r="L321" i="21"/>
  <c r="M321" i="21"/>
  <c r="N321" i="21"/>
  <c r="A322" i="21"/>
  <c r="B322" i="21"/>
  <c r="C322" i="21"/>
  <c r="D322" i="21"/>
  <c r="E322" i="21"/>
  <c r="F322" i="21"/>
  <c r="G322" i="21"/>
  <c r="H322" i="21"/>
  <c r="I322" i="21"/>
  <c r="J322" i="21"/>
  <c r="K322" i="21"/>
  <c r="L322" i="21"/>
  <c r="M322" i="21"/>
  <c r="N322" i="21"/>
  <c r="A323" i="21"/>
  <c r="B323" i="21"/>
  <c r="C323" i="21"/>
  <c r="D323" i="21"/>
  <c r="E323" i="21"/>
  <c r="F323" i="21"/>
  <c r="G323" i="21"/>
  <c r="H323" i="21"/>
  <c r="I323" i="21"/>
  <c r="J323" i="21"/>
  <c r="K323" i="21"/>
  <c r="L323" i="21"/>
  <c r="M323" i="21"/>
  <c r="N323" i="21"/>
  <c r="A324" i="21"/>
  <c r="B324" i="21"/>
  <c r="C324" i="21"/>
  <c r="D324" i="21"/>
  <c r="E324" i="21"/>
  <c r="F324" i="21"/>
  <c r="G324" i="21"/>
  <c r="H324" i="21"/>
  <c r="I324" i="21"/>
  <c r="J324" i="21"/>
  <c r="K324" i="21"/>
  <c r="L324" i="21"/>
  <c r="M324" i="21"/>
  <c r="N324" i="21"/>
  <c r="A325" i="21"/>
  <c r="B325" i="21"/>
  <c r="C325" i="21"/>
  <c r="D325" i="21"/>
  <c r="E325" i="21"/>
  <c r="F325" i="21"/>
  <c r="G325" i="21"/>
  <c r="H325" i="21"/>
  <c r="I325" i="21"/>
  <c r="J325" i="21"/>
  <c r="K325" i="21"/>
  <c r="L325" i="21"/>
  <c r="M325" i="21"/>
  <c r="N325" i="21"/>
  <c r="A326" i="21"/>
  <c r="B326" i="21"/>
  <c r="C326" i="21"/>
  <c r="D326" i="21"/>
  <c r="E326" i="21"/>
  <c r="F326" i="21"/>
  <c r="G326" i="21"/>
  <c r="H326" i="21"/>
  <c r="I326" i="21"/>
  <c r="J326" i="21"/>
  <c r="K326" i="21"/>
  <c r="L326" i="21"/>
  <c r="M326" i="21"/>
  <c r="N326" i="21"/>
  <c r="A327" i="21"/>
  <c r="B327" i="21"/>
  <c r="C327" i="21"/>
  <c r="D327" i="21"/>
  <c r="E327" i="21"/>
  <c r="F327" i="21"/>
  <c r="G327" i="21"/>
  <c r="H327" i="21"/>
  <c r="I327" i="21"/>
  <c r="J327" i="21"/>
  <c r="K327" i="21"/>
  <c r="L327" i="21"/>
  <c r="M327" i="21"/>
  <c r="N327" i="21"/>
  <c r="A328" i="21"/>
  <c r="B328" i="21"/>
  <c r="C328" i="21"/>
  <c r="D328" i="21"/>
  <c r="E328" i="21"/>
  <c r="F328" i="21"/>
  <c r="G328" i="21"/>
  <c r="H328" i="21"/>
  <c r="I328" i="21"/>
  <c r="J328" i="21"/>
  <c r="K328" i="21"/>
  <c r="L328" i="21"/>
  <c r="M328" i="21"/>
  <c r="N328" i="21"/>
  <c r="A329" i="21"/>
  <c r="B329" i="21"/>
  <c r="C329" i="21"/>
  <c r="D329" i="21"/>
  <c r="E329" i="21"/>
  <c r="F329" i="21"/>
  <c r="G329" i="21"/>
  <c r="H329" i="21"/>
  <c r="I329" i="21"/>
  <c r="J329" i="21"/>
  <c r="K329" i="21"/>
  <c r="L329" i="21"/>
  <c r="M329" i="21"/>
  <c r="N329" i="21"/>
  <c r="A330" i="21"/>
  <c r="B330" i="21"/>
  <c r="C330" i="21"/>
  <c r="D330" i="21"/>
  <c r="E330" i="21"/>
  <c r="F330" i="21"/>
  <c r="G330" i="21"/>
  <c r="H330" i="21"/>
  <c r="I330" i="21"/>
  <c r="J330" i="21"/>
  <c r="K330" i="21"/>
  <c r="L330" i="21"/>
  <c r="M330" i="21"/>
  <c r="N330" i="21"/>
  <c r="A331" i="21"/>
  <c r="B331" i="21"/>
  <c r="C331" i="21"/>
  <c r="D331" i="21"/>
  <c r="E331" i="21"/>
  <c r="F331" i="21"/>
  <c r="G331" i="21"/>
  <c r="H331" i="21"/>
  <c r="I331" i="21"/>
  <c r="J331" i="21"/>
  <c r="K331" i="21"/>
  <c r="L331" i="21"/>
  <c r="M331" i="21"/>
  <c r="N331" i="21"/>
  <c r="A332" i="21"/>
  <c r="B332" i="21"/>
  <c r="C332" i="21"/>
  <c r="D332" i="21"/>
  <c r="E332" i="21"/>
  <c r="F332" i="21"/>
  <c r="G332" i="21"/>
  <c r="H332" i="21"/>
  <c r="I332" i="21"/>
  <c r="J332" i="21"/>
  <c r="K332" i="21"/>
  <c r="L332" i="21"/>
  <c r="M332" i="21"/>
  <c r="N332" i="21"/>
  <c r="A333" i="21"/>
  <c r="B333" i="21"/>
  <c r="C333" i="21"/>
  <c r="D333" i="21"/>
  <c r="E333" i="21"/>
  <c r="F333" i="21"/>
  <c r="G333" i="21"/>
  <c r="H333" i="21"/>
  <c r="I333" i="21"/>
  <c r="J333" i="21"/>
  <c r="K333" i="21"/>
  <c r="L333" i="21"/>
  <c r="M333" i="21"/>
  <c r="N333" i="21"/>
  <c r="A334" i="21"/>
  <c r="B334" i="21"/>
  <c r="C334" i="21"/>
  <c r="D334" i="21"/>
  <c r="E334" i="21"/>
  <c r="F334" i="21"/>
  <c r="G334" i="21"/>
  <c r="H334" i="21"/>
  <c r="I334" i="21"/>
  <c r="J334" i="21"/>
  <c r="K334" i="21"/>
  <c r="L334" i="21"/>
  <c r="M334" i="21"/>
  <c r="N334" i="21"/>
  <c r="A335" i="21"/>
  <c r="B335" i="21"/>
  <c r="C335" i="21"/>
  <c r="D335" i="21"/>
  <c r="E335" i="21"/>
  <c r="F335" i="21"/>
  <c r="G335" i="21"/>
  <c r="H335" i="21"/>
  <c r="I335" i="21"/>
  <c r="J335" i="21"/>
  <c r="K335" i="21"/>
  <c r="L335" i="21"/>
  <c r="M335" i="21"/>
  <c r="N335" i="21"/>
  <c r="A336" i="21"/>
  <c r="B336" i="21"/>
  <c r="C336" i="21"/>
  <c r="D336" i="21"/>
  <c r="E336" i="21"/>
  <c r="F336" i="21"/>
  <c r="G336" i="21"/>
  <c r="H336" i="21"/>
  <c r="I336" i="21"/>
  <c r="J336" i="21"/>
  <c r="K336" i="21"/>
  <c r="L336" i="21"/>
  <c r="M336" i="21"/>
  <c r="N336" i="21"/>
  <c r="A337" i="21"/>
  <c r="B337" i="21"/>
  <c r="C337" i="21"/>
  <c r="D337" i="21"/>
  <c r="E337" i="21"/>
  <c r="F337" i="21"/>
  <c r="G337" i="21"/>
  <c r="H337" i="21"/>
  <c r="I337" i="21"/>
  <c r="J337" i="21"/>
  <c r="K337" i="21"/>
  <c r="L337" i="21"/>
  <c r="M337" i="21"/>
  <c r="N337" i="21"/>
  <c r="A338" i="21"/>
  <c r="B338" i="21"/>
  <c r="C338" i="21"/>
  <c r="D338" i="21"/>
  <c r="E338" i="21"/>
  <c r="F338" i="21"/>
  <c r="G338" i="21"/>
  <c r="H338" i="21"/>
  <c r="I338" i="21"/>
  <c r="J338" i="21"/>
  <c r="K338" i="21"/>
  <c r="L338" i="21"/>
  <c r="M338" i="21"/>
  <c r="N338" i="21"/>
  <c r="A339" i="21"/>
  <c r="B339" i="21"/>
  <c r="C339" i="21"/>
  <c r="D339" i="21"/>
  <c r="E339" i="21"/>
  <c r="F339" i="21"/>
  <c r="G339" i="21"/>
  <c r="H339" i="21"/>
  <c r="I339" i="21"/>
  <c r="J339" i="21"/>
  <c r="K339" i="21"/>
  <c r="L339" i="21"/>
  <c r="M339" i="21"/>
  <c r="N339" i="21"/>
  <c r="A340" i="21"/>
  <c r="B340" i="21"/>
  <c r="C340" i="21"/>
  <c r="D340" i="21"/>
  <c r="E340" i="21"/>
  <c r="F340" i="21"/>
  <c r="G340" i="21"/>
  <c r="H340" i="21"/>
  <c r="I340" i="21"/>
  <c r="J340" i="21"/>
  <c r="K340" i="21"/>
  <c r="L340" i="21"/>
  <c r="M340" i="21"/>
  <c r="N340" i="21"/>
  <c r="A341" i="21"/>
  <c r="B341" i="21"/>
  <c r="C341" i="21"/>
  <c r="D341" i="21"/>
  <c r="E341" i="21"/>
  <c r="F341" i="21"/>
  <c r="G341" i="21"/>
  <c r="H341" i="21"/>
  <c r="I341" i="21"/>
  <c r="J341" i="21"/>
  <c r="K341" i="21"/>
  <c r="L341" i="21"/>
  <c r="M341" i="21"/>
  <c r="N341" i="21"/>
  <c r="A342" i="21"/>
  <c r="B342" i="21"/>
  <c r="C342" i="21"/>
  <c r="D342" i="21"/>
  <c r="E342" i="21"/>
  <c r="F342" i="21"/>
  <c r="G342" i="21"/>
  <c r="H342" i="21"/>
  <c r="I342" i="21"/>
  <c r="J342" i="21"/>
  <c r="K342" i="21"/>
  <c r="L342" i="21"/>
  <c r="M342" i="21"/>
  <c r="N342" i="21"/>
  <c r="A343" i="21"/>
  <c r="B343" i="21"/>
  <c r="C343" i="21"/>
  <c r="D343" i="21"/>
  <c r="E343" i="21"/>
  <c r="F343" i="21"/>
  <c r="G343" i="21"/>
  <c r="H343" i="21"/>
  <c r="I343" i="21"/>
  <c r="J343" i="21"/>
  <c r="K343" i="21"/>
  <c r="L343" i="21"/>
  <c r="M343" i="21"/>
  <c r="N343" i="21"/>
  <c r="A344" i="21"/>
  <c r="B344" i="21"/>
  <c r="C344" i="21"/>
  <c r="D344" i="21"/>
  <c r="E344" i="21"/>
  <c r="F344" i="21"/>
  <c r="G344" i="21"/>
  <c r="H344" i="21"/>
  <c r="I344" i="21"/>
  <c r="J344" i="21"/>
  <c r="K344" i="21"/>
  <c r="L344" i="21"/>
  <c r="M344" i="21"/>
  <c r="N344" i="21"/>
  <c r="A345" i="21"/>
  <c r="B345" i="21"/>
  <c r="C345" i="21"/>
  <c r="D345" i="21"/>
  <c r="E345" i="21"/>
  <c r="F345" i="21"/>
  <c r="G345" i="21"/>
  <c r="H345" i="21"/>
  <c r="I345" i="21"/>
  <c r="J345" i="21"/>
  <c r="K345" i="21"/>
  <c r="L345" i="21"/>
  <c r="M345" i="21"/>
  <c r="N345" i="21"/>
  <c r="A346" i="21"/>
  <c r="B346" i="21"/>
  <c r="C346" i="21"/>
  <c r="D346" i="21"/>
  <c r="E346" i="21"/>
  <c r="F346" i="21"/>
  <c r="G346" i="21"/>
  <c r="H346" i="21"/>
  <c r="I346" i="21"/>
  <c r="J346" i="21"/>
  <c r="K346" i="21"/>
  <c r="L346" i="21"/>
  <c r="M346" i="21"/>
  <c r="N346" i="21"/>
  <c r="A347" i="21"/>
  <c r="B347" i="21"/>
  <c r="C347" i="21"/>
  <c r="D347" i="21"/>
  <c r="E347" i="21"/>
  <c r="F347" i="21"/>
  <c r="G347" i="21"/>
  <c r="H347" i="21"/>
  <c r="I347" i="21"/>
  <c r="J347" i="21"/>
  <c r="K347" i="21"/>
  <c r="L347" i="21"/>
  <c r="M347" i="21"/>
  <c r="N347" i="21"/>
  <c r="A348" i="21"/>
  <c r="B348" i="21"/>
  <c r="C348" i="21"/>
  <c r="D348" i="21"/>
  <c r="E348" i="21"/>
  <c r="F348" i="21"/>
  <c r="G348" i="21"/>
  <c r="H348" i="21"/>
  <c r="I348" i="21"/>
  <c r="J348" i="21"/>
  <c r="K348" i="21"/>
  <c r="L348" i="21"/>
  <c r="M348" i="21"/>
  <c r="N348" i="21"/>
  <c r="A349" i="21"/>
  <c r="B349" i="21"/>
  <c r="C349" i="21"/>
  <c r="D349" i="21"/>
  <c r="E349" i="21"/>
  <c r="F349" i="21"/>
  <c r="G349" i="21"/>
  <c r="H349" i="21"/>
  <c r="I349" i="21"/>
  <c r="J349" i="21"/>
  <c r="K349" i="21"/>
  <c r="L349" i="21"/>
  <c r="M349" i="21"/>
  <c r="N349" i="21"/>
  <c r="A350" i="21"/>
  <c r="B350" i="21"/>
  <c r="C350" i="21"/>
  <c r="D350" i="21"/>
  <c r="E350" i="21"/>
  <c r="F350" i="21"/>
  <c r="G350" i="21"/>
  <c r="H350" i="21"/>
  <c r="I350" i="21"/>
  <c r="J350" i="21"/>
  <c r="K350" i="21"/>
  <c r="L350" i="21"/>
  <c r="M350" i="21"/>
  <c r="N350" i="21"/>
  <c r="A351" i="21"/>
  <c r="B351" i="21"/>
  <c r="C351" i="21"/>
  <c r="D351" i="21"/>
  <c r="E351" i="21"/>
  <c r="F351" i="21"/>
  <c r="G351" i="21"/>
  <c r="H351" i="21"/>
  <c r="I351" i="21"/>
  <c r="J351" i="21"/>
  <c r="K351" i="21"/>
  <c r="L351" i="21"/>
  <c r="M351" i="21"/>
  <c r="N351" i="21"/>
  <c r="A352" i="21"/>
  <c r="B352" i="21"/>
  <c r="C352" i="21"/>
  <c r="D352" i="21"/>
  <c r="E352" i="21"/>
  <c r="F352" i="21"/>
  <c r="G352" i="21"/>
  <c r="H352" i="21"/>
  <c r="I352" i="21"/>
  <c r="J352" i="21"/>
  <c r="K352" i="21"/>
  <c r="L352" i="21"/>
  <c r="M352" i="21"/>
  <c r="N352" i="21"/>
  <c r="A353" i="21"/>
  <c r="B353" i="21"/>
  <c r="C353" i="21"/>
  <c r="D353" i="21"/>
  <c r="E353" i="21"/>
  <c r="F353" i="21"/>
  <c r="G353" i="21"/>
  <c r="H353" i="21"/>
  <c r="I353" i="21"/>
  <c r="J353" i="21"/>
  <c r="K353" i="21"/>
  <c r="L353" i="21"/>
  <c r="M353" i="21"/>
  <c r="N353" i="21"/>
  <c r="A354" i="21"/>
  <c r="B354" i="21"/>
  <c r="C354" i="21"/>
  <c r="D354" i="21"/>
  <c r="E354" i="21"/>
  <c r="F354" i="21"/>
  <c r="G354" i="21"/>
  <c r="H354" i="21"/>
  <c r="I354" i="21"/>
  <c r="J354" i="21"/>
  <c r="K354" i="21"/>
  <c r="L354" i="21"/>
  <c r="M354" i="21"/>
  <c r="N354" i="21"/>
  <c r="A355" i="21"/>
  <c r="B355" i="21"/>
  <c r="C355" i="21"/>
  <c r="D355" i="21"/>
  <c r="E355" i="21"/>
  <c r="F355" i="21"/>
  <c r="G355" i="21"/>
  <c r="H355" i="21"/>
  <c r="I355" i="21"/>
  <c r="J355" i="21"/>
  <c r="K355" i="21"/>
  <c r="L355" i="21"/>
  <c r="M355" i="21"/>
  <c r="N355" i="21"/>
  <c r="A356" i="21"/>
  <c r="B356" i="21"/>
  <c r="C356" i="21"/>
  <c r="D356" i="21"/>
  <c r="E356" i="21"/>
  <c r="F356" i="21"/>
  <c r="G356" i="21"/>
  <c r="H356" i="21"/>
  <c r="I356" i="21"/>
  <c r="J356" i="21"/>
  <c r="K356" i="21"/>
  <c r="L356" i="21"/>
  <c r="M356" i="21"/>
  <c r="N356" i="21"/>
  <c r="A357" i="21"/>
  <c r="B357" i="21"/>
  <c r="C357" i="21"/>
  <c r="D357" i="21"/>
  <c r="E357" i="21"/>
  <c r="F357" i="21"/>
  <c r="G357" i="21"/>
  <c r="H357" i="21"/>
  <c r="I357" i="21"/>
  <c r="J357" i="21"/>
  <c r="K357" i="21"/>
  <c r="L357" i="21"/>
  <c r="M357" i="21"/>
  <c r="N357" i="21"/>
  <c r="A358" i="21"/>
  <c r="B358" i="21"/>
  <c r="C358" i="21"/>
  <c r="D358" i="21"/>
  <c r="E358" i="21"/>
  <c r="F358" i="21"/>
  <c r="G358" i="21"/>
  <c r="H358" i="21"/>
  <c r="I358" i="21"/>
  <c r="J358" i="21"/>
  <c r="K358" i="21"/>
  <c r="L358" i="21"/>
  <c r="M358" i="21"/>
  <c r="N358" i="21"/>
  <c r="A359" i="21"/>
  <c r="B359" i="21"/>
  <c r="C359" i="21"/>
  <c r="D359" i="21"/>
  <c r="E359" i="21"/>
  <c r="F359" i="21"/>
  <c r="G359" i="21"/>
  <c r="H359" i="21"/>
  <c r="I359" i="21"/>
  <c r="J359" i="21"/>
  <c r="K359" i="21"/>
  <c r="L359" i="21"/>
  <c r="M359" i="21"/>
  <c r="N359" i="21"/>
  <c r="A360" i="21"/>
  <c r="B360" i="21"/>
  <c r="C360" i="21"/>
  <c r="D360" i="21"/>
  <c r="E360" i="21"/>
  <c r="F360" i="21"/>
  <c r="G360" i="21"/>
  <c r="H360" i="21"/>
  <c r="I360" i="21"/>
  <c r="J360" i="21"/>
  <c r="K360" i="21"/>
  <c r="L360" i="21"/>
  <c r="M360" i="21"/>
  <c r="N360" i="21"/>
  <c r="A361" i="21"/>
  <c r="B361" i="21"/>
  <c r="C361" i="21"/>
  <c r="D361" i="21"/>
  <c r="E361" i="21"/>
  <c r="F361" i="21"/>
  <c r="G361" i="21"/>
  <c r="H361" i="21"/>
  <c r="I361" i="21"/>
  <c r="J361" i="21"/>
  <c r="K361" i="21"/>
  <c r="L361" i="21"/>
  <c r="M361" i="21"/>
  <c r="N361" i="21"/>
  <c r="A362" i="21"/>
  <c r="B362" i="21"/>
  <c r="C362" i="21"/>
  <c r="D362" i="21"/>
  <c r="E362" i="21"/>
  <c r="F362" i="21"/>
  <c r="G362" i="21"/>
  <c r="H362" i="21"/>
  <c r="I362" i="21"/>
  <c r="J362" i="21"/>
  <c r="K362" i="21"/>
  <c r="L362" i="21"/>
  <c r="M362" i="21"/>
  <c r="N362" i="21"/>
  <c r="A363" i="21"/>
  <c r="B363" i="21"/>
  <c r="C363" i="21"/>
  <c r="D363" i="21"/>
  <c r="E363" i="21"/>
  <c r="F363" i="21"/>
  <c r="G363" i="21"/>
  <c r="H363" i="21"/>
  <c r="I363" i="21"/>
  <c r="J363" i="21"/>
  <c r="K363" i="21"/>
  <c r="L363" i="21"/>
  <c r="M363" i="21"/>
  <c r="N363" i="21"/>
  <c r="A364" i="21"/>
  <c r="B364" i="21"/>
  <c r="C364" i="21"/>
  <c r="D364" i="21"/>
  <c r="E364" i="21"/>
  <c r="F364" i="21"/>
  <c r="G364" i="21"/>
  <c r="H364" i="21"/>
  <c r="I364" i="21"/>
  <c r="J364" i="21"/>
  <c r="K364" i="21"/>
  <c r="L364" i="21"/>
  <c r="M364" i="21"/>
  <c r="N364" i="21"/>
  <c r="A365" i="21"/>
  <c r="B365" i="21"/>
  <c r="C365" i="21"/>
  <c r="D365" i="21"/>
  <c r="E365" i="21"/>
  <c r="F365" i="21"/>
  <c r="G365" i="21"/>
  <c r="H365" i="21"/>
  <c r="I365" i="21"/>
  <c r="J365" i="21"/>
  <c r="K365" i="21"/>
  <c r="L365" i="21"/>
  <c r="M365" i="21"/>
  <c r="N365" i="21"/>
  <c r="A366" i="21"/>
  <c r="B366" i="21"/>
  <c r="C366" i="21"/>
  <c r="D366" i="21"/>
  <c r="E366" i="21"/>
  <c r="F366" i="21"/>
  <c r="G366" i="21"/>
  <c r="H366" i="21"/>
  <c r="I366" i="21"/>
  <c r="J366" i="21"/>
  <c r="K366" i="21"/>
  <c r="L366" i="21"/>
  <c r="M366" i="21"/>
  <c r="N366" i="21"/>
  <c r="A367" i="21"/>
  <c r="B367" i="21"/>
  <c r="C367" i="21"/>
  <c r="D367" i="21"/>
  <c r="E367" i="21"/>
  <c r="F367" i="21"/>
  <c r="G367" i="21"/>
  <c r="H367" i="21"/>
  <c r="I367" i="21"/>
  <c r="J367" i="21"/>
  <c r="K367" i="21"/>
  <c r="L367" i="21"/>
  <c r="M367" i="21"/>
  <c r="N367" i="21"/>
  <c r="A368" i="21"/>
  <c r="B368" i="21"/>
  <c r="C368" i="21"/>
  <c r="D368" i="21"/>
  <c r="E368" i="21"/>
  <c r="F368" i="21"/>
  <c r="G368" i="21"/>
  <c r="H368" i="21"/>
  <c r="I368" i="21"/>
  <c r="J368" i="21"/>
  <c r="K368" i="21"/>
  <c r="L368" i="21"/>
  <c r="M368" i="21"/>
  <c r="N368" i="21"/>
  <c r="A369" i="21"/>
  <c r="B369" i="21"/>
  <c r="C369" i="21"/>
  <c r="D369" i="21"/>
  <c r="E369" i="21"/>
  <c r="F369" i="21"/>
  <c r="G369" i="21"/>
  <c r="H369" i="21"/>
  <c r="I369" i="21"/>
  <c r="J369" i="21"/>
  <c r="K369" i="21"/>
  <c r="L369" i="21"/>
  <c r="M369" i="21"/>
  <c r="N369" i="21"/>
  <c r="A370" i="21"/>
  <c r="B370" i="21"/>
  <c r="C370" i="21"/>
  <c r="D370" i="21"/>
  <c r="E370" i="21"/>
  <c r="F370" i="21"/>
  <c r="G370" i="21"/>
  <c r="H370" i="21"/>
  <c r="I370" i="21"/>
  <c r="J370" i="21"/>
  <c r="K370" i="21"/>
  <c r="L370" i="21"/>
  <c r="M370" i="21"/>
  <c r="N370" i="21"/>
  <c r="A371" i="21"/>
  <c r="B371" i="21"/>
  <c r="C371" i="21"/>
  <c r="D371" i="21"/>
  <c r="E371" i="21"/>
  <c r="F371" i="21"/>
  <c r="G371" i="21"/>
  <c r="H371" i="21"/>
  <c r="I371" i="21"/>
  <c r="J371" i="21"/>
  <c r="K371" i="21"/>
  <c r="L371" i="21"/>
  <c r="M371" i="21"/>
  <c r="N371" i="21"/>
  <c r="A372" i="21"/>
  <c r="B372" i="21"/>
  <c r="C372" i="21"/>
  <c r="D372" i="21"/>
  <c r="E372" i="21"/>
  <c r="F372" i="21"/>
  <c r="G372" i="21"/>
  <c r="H372" i="21"/>
  <c r="I372" i="21"/>
  <c r="J372" i="21"/>
  <c r="K372" i="21"/>
  <c r="L372" i="21"/>
  <c r="M372" i="21"/>
  <c r="N372" i="21"/>
  <c r="A373" i="21"/>
  <c r="B373" i="21"/>
  <c r="C373" i="21"/>
  <c r="D373" i="21"/>
  <c r="E373" i="21"/>
  <c r="F373" i="21"/>
  <c r="G373" i="21"/>
  <c r="H373" i="21"/>
  <c r="I373" i="21"/>
  <c r="J373" i="21"/>
  <c r="K373" i="21"/>
  <c r="L373" i="21"/>
  <c r="M373" i="21"/>
  <c r="N373" i="21"/>
  <c r="A374" i="21"/>
  <c r="B374" i="21"/>
  <c r="C374" i="21"/>
  <c r="D374" i="21"/>
  <c r="E374" i="21"/>
  <c r="F374" i="21"/>
  <c r="G374" i="21"/>
  <c r="H374" i="21"/>
  <c r="I374" i="21"/>
  <c r="J374" i="21"/>
  <c r="K374" i="21"/>
  <c r="L374" i="21"/>
  <c r="M374" i="21"/>
  <c r="N374" i="21"/>
  <c r="A375" i="21"/>
  <c r="B375" i="21"/>
  <c r="C375" i="21"/>
  <c r="D375" i="21"/>
  <c r="E375" i="21"/>
  <c r="F375" i="21"/>
  <c r="G375" i="21"/>
  <c r="H375" i="21"/>
  <c r="I375" i="21"/>
  <c r="J375" i="21"/>
  <c r="K375" i="21"/>
  <c r="L375" i="21"/>
  <c r="M375" i="21"/>
  <c r="N375" i="21"/>
  <c r="A376" i="21"/>
  <c r="B376" i="21"/>
  <c r="C376" i="21"/>
  <c r="D376" i="21"/>
  <c r="E376" i="21"/>
  <c r="F376" i="21"/>
  <c r="G376" i="21"/>
  <c r="H376" i="21"/>
  <c r="I376" i="21"/>
  <c r="J376" i="21"/>
  <c r="K376" i="21"/>
  <c r="L376" i="21"/>
  <c r="M376" i="21"/>
  <c r="N376" i="21"/>
  <c r="A377" i="21"/>
  <c r="B377" i="21"/>
  <c r="C377" i="21"/>
  <c r="D377" i="21"/>
  <c r="E377" i="21"/>
  <c r="F377" i="21"/>
  <c r="G377" i="21"/>
  <c r="H377" i="21"/>
  <c r="I377" i="21"/>
  <c r="J377" i="21"/>
  <c r="K377" i="21"/>
  <c r="L377" i="21"/>
  <c r="M377" i="21"/>
  <c r="N377" i="21"/>
  <c r="A378" i="21"/>
  <c r="B378" i="21"/>
  <c r="C378" i="21"/>
  <c r="D378" i="21"/>
  <c r="E378" i="21"/>
  <c r="F378" i="21"/>
  <c r="G378" i="21"/>
  <c r="H378" i="21"/>
  <c r="I378" i="21"/>
  <c r="J378" i="21"/>
  <c r="K378" i="21"/>
  <c r="L378" i="21"/>
  <c r="M378" i="21"/>
  <c r="N378" i="21"/>
  <c r="A379" i="21"/>
  <c r="B379" i="21"/>
  <c r="C379" i="21"/>
  <c r="D379" i="21"/>
  <c r="E379" i="21"/>
  <c r="F379" i="21"/>
  <c r="G379" i="21"/>
  <c r="H379" i="21"/>
  <c r="I379" i="21"/>
  <c r="J379" i="21"/>
  <c r="K379" i="21"/>
  <c r="L379" i="21"/>
  <c r="M379" i="21"/>
  <c r="N379" i="21"/>
  <c r="A380" i="21"/>
  <c r="B380" i="21"/>
  <c r="C380" i="21"/>
  <c r="D380" i="21"/>
  <c r="E380" i="21"/>
  <c r="F380" i="21"/>
  <c r="G380" i="21"/>
  <c r="H380" i="21"/>
  <c r="I380" i="21"/>
  <c r="J380" i="21"/>
  <c r="K380" i="21"/>
  <c r="L380" i="21"/>
  <c r="M380" i="21"/>
  <c r="N380" i="21"/>
  <c r="A381" i="21"/>
  <c r="B381" i="21"/>
  <c r="C381" i="21"/>
  <c r="D381" i="21"/>
  <c r="E381" i="21"/>
  <c r="F381" i="21"/>
  <c r="G381" i="21"/>
  <c r="H381" i="21"/>
  <c r="I381" i="21"/>
  <c r="J381" i="21"/>
  <c r="K381" i="21"/>
  <c r="L381" i="21"/>
  <c r="M381" i="21"/>
  <c r="N381" i="21"/>
  <c r="A382" i="21"/>
  <c r="B382" i="21"/>
  <c r="C382" i="21"/>
  <c r="D382" i="21"/>
  <c r="E382" i="21"/>
  <c r="F382" i="21"/>
  <c r="G382" i="21"/>
  <c r="H382" i="21"/>
  <c r="I382" i="21"/>
  <c r="J382" i="21"/>
  <c r="K382" i="21"/>
  <c r="L382" i="21"/>
  <c r="M382" i="21"/>
  <c r="N382" i="21"/>
  <c r="A383" i="21"/>
  <c r="B383" i="21"/>
  <c r="C383" i="21"/>
  <c r="D383" i="21"/>
  <c r="E383" i="21"/>
  <c r="F383" i="21"/>
  <c r="G383" i="21"/>
  <c r="H383" i="21"/>
  <c r="I383" i="21"/>
  <c r="J383" i="21"/>
  <c r="K383" i="21"/>
  <c r="L383" i="21"/>
  <c r="M383" i="21"/>
  <c r="N383" i="21"/>
  <c r="A384" i="21"/>
  <c r="B384" i="21"/>
  <c r="C384" i="21"/>
  <c r="D384" i="21"/>
  <c r="E384" i="21"/>
  <c r="F384" i="21"/>
  <c r="G384" i="21"/>
  <c r="H384" i="21"/>
  <c r="I384" i="21"/>
  <c r="J384" i="21"/>
  <c r="K384" i="21"/>
  <c r="L384" i="21"/>
  <c r="M384" i="21"/>
  <c r="N384" i="21"/>
  <c r="A385" i="21"/>
  <c r="B385" i="21"/>
  <c r="C385" i="21"/>
  <c r="D385" i="21"/>
  <c r="E385" i="21"/>
  <c r="F385" i="21"/>
  <c r="G385" i="21"/>
  <c r="H385" i="21"/>
  <c r="I385" i="21"/>
  <c r="J385" i="21"/>
  <c r="K385" i="21"/>
  <c r="L385" i="21"/>
  <c r="M385" i="21"/>
  <c r="N385" i="21"/>
  <c r="A386" i="21"/>
  <c r="B386" i="21"/>
  <c r="C386" i="21"/>
  <c r="D386" i="21"/>
  <c r="E386" i="21"/>
  <c r="F386" i="21"/>
  <c r="G386" i="21"/>
  <c r="H386" i="21"/>
  <c r="I386" i="21"/>
  <c r="J386" i="21"/>
  <c r="K386" i="21"/>
  <c r="L386" i="21"/>
  <c r="M386" i="21"/>
  <c r="N386" i="21"/>
  <c r="A387" i="21"/>
  <c r="B387" i="21"/>
  <c r="C387" i="21"/>
  <c r="D387" i="21"/>
  <c r="E387" i="21"/>
  <c r="F387" i="21"/>
  <c r="G387" i="21"/>
  <c r="H387" i="21"/>
  <c r="I387" i="21"/>
  <c r="J387" i="21"/>
  <c r="K387" i="21"/>
  <c r="L387" i="21"/>
  <c r="M387" i="21"/>
  <c r="N387" i="21"/>
  <c r="A388" i="21"/>
  <c r="B388" i="21"/>
  <c r="C388" i="21"/>
  <c r="D388" i="21"/>
  <c r="E388" i="21"/>
  <c r="F388" i="21"/>
  <c r="G388" i="21"/>
  <c r="H388" i="21"/>
  <c r="I388" i="21"/>
  <c r="J388" i="21"/>
  <c r="K388" i="21"/>
  <c r="L388" i="21"/>
  <c r="M388" i="21"/>
  <c r="N388" i="21"/>
  <c r="A389" i="21"/>
  <c r="B389" i="21"/>
  <c r="C389" i="21"/>
  <c r="D389" i="21"/>
  <c r="E389" i="21"/>
  <c r="F389" i="21"/>
  <c r="G389" i="21"/>
  <c r="H389" i="21"/>
  <c r="I389" i="21"/>
  <c r="J389" i="21"/>
  <c r="K389" i="21"/>
  <c r="L389" i="21"/>
  <c r="M389" i="21"/>
  <c r="N389" i="21"/>
  <c r="A390" i="21"/>
  <c r="B390" i="21"/>
  <c r="C390" i="21"/>
  <c r="D390" i="21"/>
  <c r="E390" i="21"/>
  <c r="F390" i="21"/>
  <c r="G390" i="21"/>
  <c r="H390" i="21"/>
  <c r="I390" i="21"/>
  <c r="J390" i="21"/>
  <c r="K390" i="21"/>
  <c r="L390" i="21"/>
  <c r="M390" i="21"/>
  <c r="N390" i="21"/>
  <c r="A391" i="21"/>
  <c r="B391" i="21"/>
  <c r="C391" i="21"/>
  <c r="D391" i="21"/>
  <c r="E391" i="21"/>
  <c r="F391" i="21"/>
  <c r="G391" i="21"/>
  <c r="H391" i="21"/>
  <c r="I391" i="21"/>
  <c r="J391" i="21"/>
  <c r="K391" i="21"/>
  <c r="L391" i="21"/>
  <c r="M391" i="21"/>
  <c r="N391" i="21"/>
  <c r="A392" i="21"/>
  <c r="B392" i="21"/>
  <c r="C392" i="21"/>
  <c r="D392" i="21"/>
  <c r="E392" i="21"/>
  <c r="F392" i="21"/>
  <c r="G392" i="21"/>
  <c r="H392" i="21"/>
  <c r="I392" i="21"/>
  <c r="J392" i="21"/>
  <c r="K392" i="21"/>
  <c r="L392" i="21"/>
  <c r="M392" i="21"/>
  <c r="N392" i="21"/>
  <c r="A393" i="21"/>
  <c r="B393" i="21"/>
  <c r="C393" i="21"/>
  <c r="D393" i="21"/>
  <c r="E393" i="21"/>
  <c r="F393" i="21"/>
  <c r="G393" i="21"/>
  <c r="H393" i="21"/>
  <c r="I393" i="21"/>
  <c r="J393" i="21"/>
  <c r="K393" i="21"/>
  <c r="L393" i="21"/>
  <c r="M393" i="21"/>
  <c r="N393" i="21"/>
  <c r="A394" i="21"/>
  <c r="B394" i="21"/>
  <c r="C394" i="21"/>
  <c r="D394" i="21"/>
  <c r="E394" i="21"/>
  <c r="F394" i="21"/>
  <c r="G394" i="21"/>
  <c r="H394" i="21"/>
  <c r="I394" i="21"/>
  <c r="J394" i="21"/>
  <c r="K394" i="21"/>
  <c r="L394" i="21"/>
  <c r="M394" i="21"/>
  <c r="N394" i="21"/>
  <c r="A395" i="21"/>
  <c r="B395" i="21"/>
  <c r="C395" i="21"/>
  <c r="D395" i="21"/>
  <c r="E395" i="21"/>
  <c r="F395" i="21"/>
  <c r="G395" i="21"/>
  <c r="H395" i="21"/>
  <c r="I395" i="21"/>
  <c r="J395" i="21"/>
  <c r="K395" i="21"/>
  <c r="L395" i="21"/>
  <c r="M395" i="21"/>
  <c r="N395" i="21"/>
  <c r="A396" i="21"/>
  <c r="B396" i="21"/>
  <c r="C396" i="21"/>
  <c r="D396" i="21"/>
  <c r="E396" i="21"/>
  <c r="F396" i="21"/>
  <c r="G396" i="21"/>
  <c r="H396" i="21"/>
  <c r="I396" i="21"/>
  <c r="J396" i="21"/>
  <c r="K396" i="21"/>
  <c r="L396" i="21"/>
  <c r="M396" i="21"/>
  <c r="N396" i="21"/>
  <c r="A397" i="21"/>
  <c r="B397" i="21"/>
  <c r="C397" i="21"/>
  <c r="D397" i="21"/>
  <c r="E397" i="21"/>
  <c r="F397" i="21"/>
  <c r="G397" i="21"/>
  <c r="H397" i="21"/>
  <c r="I397" i="21"/>
  <c r="J397" i="21"/>
  <c r="K397" i="21"/>
  <c r="L397" i="21"/>
  <c r="M397" i="21"/>
  <c r="N397" i="21"/>
  <c r="A398" i="21"/>
  <c r="B398" i="21"/>
  <c r="C398" i="21"/>
  <c r="D398" i="21"/>
  <c r="E398" i="21"/>
  <c r="F398" i="21"/>
  <c r="G398" i="21"/>
  <c r="H398" i="21"/>
  <c r="I398" i="21"/>
  <c r="J398" i="21"/>
  <c r="K398" i="21"/>
  <c r="L398" i="21"/>
  <c r="M398" i="21"/>
  <c r="N398" i="21"/>
  <c r="A399" i="21"/>
  <c r="B399" i="21"/>
  <c r="C399" i="21"/>
  <c r="D399" i="21"/>
  <c r="E399" i="21"/>
  <c r="F399" i="21"/>
  <c r="G399" i="21"/>
  <c r="H399" i="21"/>
  <c r="I399" i="21"/>
  <c r="J399" i="21"/>
  <c r="K399" i="21"/>
  <c r="L399" i="21"/>
  <c r="M399" i="21"/>
  <c r="N399" i="21"/>
  <c r="A33" i="21"/>
  <c r="A34" i="21"/>
  <c r="A35" i="21"/>
  <c r="A36" i="21"/>
  <c r="A37" i="21"/>
  <c r="A38" i="21"/>
  <c r="A39" i="21"/>
  <c r="A40" i="21"/>
  <c r="A41" i="21"/>
  <c r="A42" i="21"/>
  <c r="A43" i="21"/>
  <c r="A44" i="21"/>
  <c r="A45" i="21"/>
  <c r="A46" i="21"/>
  <c r="A47" i="21"/>
  <c r="A48" i="21"/>
  <c r="A49" i="21"/>
  <c r="A50" i="21"/>
  <c r="A51" i="21"/>
  <c r="A52" i="21"/>
  <c r="A53" i="21"/>
  <c r="A54" i="21"/>
  <c r="A55" i="21"/>
  <c r="A56" i="21"/>
  <c r="A57" i="21"/>
  <c r="A58" i="21"/>
  <c r="A59" i="21"/>
  <c r="A60" i="21"/>
  <c r="A61" i="21"/>
  <c r="A62" i="21"/>
  <c r="A63" i="21"/>
  <c r="A64" i="21"/>
  <c r="A65" i="21"/>
  <c r="A30" i="21"/>
  <c r="A31" i="21"/>
  <c r="A32" i="21"/>
  <c r="A29" i="21"/>
  <c r="B35" i="21"/>
  <c r="C35" i="21"/>
  <c r="D35" i="21"/>
  <c r="E35" i="21"/>
  <c r="F35" i="21"/>
  <c r="G35" i="21"/>
  <c r="H35" i="21"/>
  <c r="I35" i="21"/>
  <c r="J35" i="21"/>
  <c r="K35" i="21"/>
  <c r="L35" i="21"/>
  <c r="M35" i="21"/>
  <c r="N35" i="21"/>
  <c r="B36" i="21"/>
  <c r="C36" i="21"/>
  <c r="D36" i="21"/>
  <c r="E36" i="21"/>
  <c r="F36" i="21"/>
  <c r="G36" i="21"/>
  <c r="H36" i="21"/>
  <c r="I36" i="21"/>
  <c r="J36" i="21"/>
  <c r="K36" i="21"/>
  <c r="L36" i="21"/>
  <c r="M36" i="21"/>
  <c r="N36" i="21"/>
  <c r="B37" i="21"/>
  <c r="C37" i="21"/>
  <c r="D37" i="21"/>
  <c r="E37" i="21"/>
  <c r="F37" i="21"/>
  <c r="G37" i="21"/>
  <c r="H37" i="21"/>
  <c r="I37" i="21"/>
  <c r="J37" i="21"/>
  <c r="K37" i="21"/>
  <c r="L37" i="21"/>
  <c r="M37" i="21"/>
  <c r="N37" i="21"/>
  <c r="B38" i="21"/>
  <c r="C38" i="21"/>
  <c r="D38" i="21"/>
  <c r="E38" i="21"/>
  <c r="F38" i="21"/>
  <c r="G38" i="21"/>
  <c r="H38" i="21"/>
  <c r="I38" i="21"/>
  <c r="J38" i="21"/>
  <c r="K38" i="21"/>
  <c r="L38" i="21"/>
  <c r="M38" i="21"/>
  <c r="N38" i="21"/>
  <c r="B39" i="21"/>
  <c r="C39" i="21"/>
  <c r="D39" i="21"/>
  <c r="E39" i="21"/>
  <c r="F39" i="21"/>
  <c r="G39" i="21"/>
  <c r="H39" i="21"/>
  <c r="I39" i="21"/>
  <c r="J39" i="21"/>
  <c r="K39" i="21"/>
  <c r="L39" i="21"/>
  <c r="M39" i="21"/>
  <c r="N39" i="21"/>
  <c r="B40" i="21"/>
  <c r="C40" i="21"/>
  <c r="D40" i="21"/>
  <c r="E40" i="21"/>
  <c r="F40" i="21"/>
  <c r="G40" i="21"/>
  <c r="H40" i="21"/>
  <c r="I40" i="21"/>
  <c r="J40" i="21"/>
  <c r="K40" i="21"/>
  <c r="L40" i="21"/>
  <c r="M40" i="21"/>
  <c r="N40" i="21"/>
  <c r="B41" i="21"/>
  <c r="C41" i="21"/>
  <c r="D41" i="21"/>
  <c r="E41" i="21"/>
  <c r="F41" i="21"/>
  <c r="G41" i="21"/>
  <c r="H41" i="21"/>
  <c r="I41" i="21"/>
  <c r="J41" i="21"/>
  <c r="K41" i="21"/>
  <c r="L41" i="21"/>
  <c r="M41" i="21"/>
  <c r="N41" i="21"/>
  <c r="B42" i="21"/>
  <c r="C42" i="21"/>
  <c r="D42" i="21"/>
  <c r="E42" i="21"/>
  <c r="F42" i="21"/>
  <c r="G42" i="21"/>
  <c r="H42" i="21"/>
  <c r="I42" i="21"/>
  <c r="J42" i="21"/>
  <c r="K42" i="21"/>
  <c r="L42" i="21"/>
  <c r="M42" i="21"/>
  <c r="N42" i="21"/>
  <c r="B43" i="21"/>
  <c r="C43" i="21"/>
  <c r="D43" i="21"/>
  <c r="E43" i="21"/>
  <c r="F43" i="21"/>
  <c r="G43" i="21"/>
  <c r="H43" i="21"/>
  <c r="I43" i="21"/>
  <c r="J43" i="21"/>
  <c r="K43" i="21"/>
  <c r="L43" i="21"/>
  <c r="M43" i="21"/>
  <c r="N43" i="21"/>
  <c r="B44" i="21"/>
  <c r="C44" i="21"/>
  <c r="D44" i="21"/>
  <c r="E44" i="21"/>
  <c r="F44" i="21"/>
  <c r="G44" i="21"/>
  <c r="H44" i="21"/>
  <c r="I44" i="21"/>
  <c r="J44" i="21"/>
  <c r="K44" i="21"/>
  <c r="L44" i="21"/>
  <c r="M44" i="21"/>
  <c r="N44" i="21"/>
  <c r="B45" i="21"/>
  <c r="C45" i="21"/>
  <c r="D45" i="21"/>
  <c r="E45" i="21"/>
  <c r="F45" i="21"/>
  <c r="G45" i="21"/>
  <c r="H45" i="21"/>
  <c r="I45" i="21"/>
  <c r="J45" i="21"/>
  <c r="K45" i="21"/>
  <c r="L45" i="21"/>
  <c r="M45" i="21"/>
  <c r="N45" i="21"/>
  <c r="B46" i="21"/>
  <c r="C46" i="21"/>
  <c r="D46" i="21"/>
  <c r="E46" i="21"/>
  <c r="F46" i="21"/>
  <c r="G46" i="21"/>
  <c r="H46" i="21"/>
  <c r="I46" i="21"/>
  <c r="J46" i="21"/>
  <c r="K46" i="21"/>
  <c r="L46" i="21"/>
  <c r="M46" i="21"/>
  <c r="N46" i="21"/>
  <c r="B47" i="21"/>
  <c r="C47" i="21"/>
  <c r="D47" i="21"/>
  <c r="E47" i="21"/>
  <c r="F47" i="21"/>
  <c r="G47" i="21"/>
  <c r="H47" i="21"/>
  <c r="I47" i="21"/>
  <c r="J47" i="21"/>
  <c r="K47" i="21"/>
  <c r="L47" i="21"/>
  <c r="M47" i="21"/>
  <c r="N47" i="21"/>
  <c r="B48" i="21"/>
  <c r="C48" i="21"/>
  <c r="D48" i="21"/>
  <c r="E48" i="21"/>
  <c r="F48" i="21"/>
  <c r="G48" i="21"/>
  <c r="H48" i="21"/>
  <c r="I48" i="21"/>
  <c r="J48" i="21"/>
  <c r="K48" i="21"/>
  <c r="L48" i="21"/>
  <c r="M48" i="21"/>
  <c r="N48" i="21"/>
  <c r="B49" i="21"/>
  <c r="V49" i="21" s="1"/>
  <c r="C49" i="21"/>
  <c r="D49" i="21"/>
  <c r="E49" i="21"/>
  <c r="F49" i="21"/>
  <c r="G49" i="21"/>
  <c r="H49" i="21"/>
  <c r="I49" i="21"/>
  <c r="J49" i="21"/>
  <c r="K49" i="21"/>
  <c r="L49" i="21"/>
  <c r="M49" i="21"/>
  <c r="N49" i="21"/>
  <c r="B50" i="21"/>
  <c r="C50" i="21"/>
  <c r="D50" i="21"/>
  <c r="E50" i="21"/>
  <c r="F50" i="21"/>
  <c r="G50" i="21"/>
  <c r="H50" i="21"/>
  <c r="I50" i="21"/>
  <c r="J50" i="21"/>
  <c r="K50" i="21"/>
  <c r="L50" i="21"/>
  <c r="M50" i="21"/>
  <c r="N50" i="21"/>
  <c r="B51" i="21"/>
  <c r="C51" i="21"/>
  <c r="D51" i="21"/>
  <c r="E51" i="21"/>
  <c r="F51" i="21"/>
  <c r="G51" i="21"/>
  <c r="H51" i="21"/>
  <c r="I51" i="21"/>
  <c r="J51" i="21"/>
  <c r="K51" i="21"/>
  <c r="L51" i="21"/>
  <c r="M51" i="21"/>
  <c r="N51" i="21"/>
  <c r="B52" i="21"/>
  <c r="C52" i="21"/>
  <c r="D52" i="21"/>
  <c r="E52" i="21"/>
  <c r="F52" i="21"/>
  <c r="G52" i="21"/>
  <c r="H52" i="21"/>
  <c r="I52" i="21"/>
  <c r="J52" i="21"/>
  <c r="K52" i="21"/>
  <c r="L52" i="21"/>
  <c r="M52" i="21"/>
  <c r="N52" i="21"/>
  <c r="B53" i="21"/>
  <c r="C53" i="21"/>
  <c r="D53" i="21"/>
  <c r="E53" i="21"/>
  <c r="F53" i="21"/>
  <c r="G53" i="21"/>
  <c r="H53" i="21"/>
  <c r="I53" i="21"/>
  <c r="J53" i="21"/>
  <c r="K53" i="21"/>
  <c r="L53" i="21"/>
  <c r="M53" i="21"/>
  <c r="N53" i="21"/>
  <c r="B54" i="21"/>
  <c r="C54" i="21"/>
  <c r="D54" i="21"/>
  <c r="E54" i="21"/>
  <c r="F54" i="21"/>
  <c r="G54" i="21"/>
  <c r="H54" i="21"/>
  <c r="I54" i="21"/>
  <c r="J54" i="21"/>
  <c r="K54" i="21"/>
  <c r="L54" i="21"/>
  <c r="M54" i="21"/>
  <c r="N54" i="21"/>
  <c r="B55" i="21"/>
  <c r="C55" i="21"/>
  <c r="D55" i="21"/>
  <c r="E55" i="21"/>
  <c r="F55" i="21"/>
  <c r="G55" i="21"/>
  <c r="H55" i="21"/>
  <c r="I55" i="21"/>
  <c r="J55" i="21"/>
  <c r="K55" i="21"/>
  <c r="L55" i="21"/>
  <c r="M55" i="21"/>
  <c r="N55" i="21"/>
  <c r="B56" i="21"/>
  <c r="C56" i="21"/>
  <c r="D56" i="21"/>
  <c r="E56" i="21"/>
  <c r="F56" i="21"/>
  <c r="G56" i="21"/>
  <c r="H56" i="21"/>
  <c r="I56" i="21"/>
  <c r="J56" i="21"/>
  <c r="K56" i="21"/>
  <c r="L56" i="21"/>
  <c r="M56" i="21"/>
  <c r="N56" i="21"/>
  <c r="B57" i="21"/>
  <c r="C57" i="21"/>
  <c r="D57" i="21"/>
  <c r="E57" i="21"/>
  <c r="F57" i="21"/>
  <c r="G57" i="21"/>
  <c r="H57" i="21"/>
  <c r="I57" i="21"/>
  <c r="J57" i="21"/>
  <c r="K57" i="21"/>
  <c r="L57" i="21"/>
  <c r="M57" i="21"/>
  <c r="N57" i="21"/>
  <c r="B58" i="21"/>
  <c r="C58" i="21"/>
  <c r="D58" i="21"/>
  <c r="E58" i="21"/>
  <c r="F58" i="21"/>
  <c r="G58" i="21"/>
  <c r="H58" i="21"/>
  <c r="I58" i="21"/>
  <c r="J58" i="21"/>
  <c r="K58" i="21"/>
  <c r="L58" i="21"/>
  <c r="M58" i="21"/>
  <c r="N58" i="21"/>
  <c r="B59" i="21"/>
  <c r="C59" i="21"/>
  <c r="D59" i="21"/>
  <c r="E59" i="21"/>
  <c r="F59" i="21"/>
  <c r="G59" i="21"/>
  <c r="H59" i="21"/>
  <c r="I59" i="21"/>
  <c r="J59" i="21"/>
  <c r="K59" i="21"/>
  <c r="L59" i="21"/>
  <c r="M59" i="21"/>
  <c r="N59" i="21"/>
  <c r="B60" i="21"/>
  <c r="C60" i="21"/>
  <c r="D60" i="21"/>
  <c r="E60" i="21"/>
  <c r="F60" i="21"/>
  <c r="G60" i="21"/>
  <c r="H60" i="21"/>
  <c r="I60" i="21"/>
  <c r="J60" i="21"/>
  <c r="K60" i="21"/>
  <c r="L60" i="21"/>
  <c r="M60" i="21"/>
  <c r="N60" i="21"/>
  <c r="B61" i="21"/>
  <c r="C61" i="21"/>
  <c r="D61" i="21"/>
  <c r="E61" i="21"/>
  <c r="F61" i="21"/>
  <c r="G61" i="21"/>
  <c r="H61" i="21"/>
  <c r="I61" i="21"/>
  <c r="J61" i="21"/>
  <c r="K61" i="21"/>
  <c r="L61" i="21"/>
  <c r="M61" i="21"/>
  <c r="N61" i="21"/>
  <c r="B62" i="21"/>
  <c r="C62" i="21"/>
  <c r="D62" i="21"/>
  <c r="E62" i="21"/>
  <c r="F62" i="21"/>
  <c r="G62" i="21"/>
  <c r="H62" i="21"/>
  <c r="I62" i="21"/>
  <c r="J62" i="21"/>
  <c r="K62" i="21"/>
  <c r="L62" i="21"/>
  <c r="M62" i="21"/>
  <c r="N62" i="21"/>
  <c r="B63" i="21"/>
  <c r="C63" i="21"/>
  <c r="D63" i="21"/>
  <c r="E63" i="21"/>
  <c r="F63" i="21"/>
  <c r="G63" i="21"/>
  <c r="H63" i="21"/>
  <c r="I63" i="21"/>
  <c r="J63" i="21"/>
  <c r="K63" i="21"/>
  <c r="L63" i="21"/>
  <c r="M63" i="21"/>
  <c r="N63" i="21"/>
  <c r="B64" i="21"/>
  <c r="C64" i="21"/>
  <c r="D64" i="21"/>
  <c r="E64" i="21"/>
  <c r="F64" i="21"/>
  <c r="G64" i="21"/>
  <c r="H64" i="21"/>
  <c r="I64" i="21"/>
  <c r="J64" i="21"/>
  <c r="K64" i="21"/>
  <c r="L64" i="21"/>
  <c r="M64" i="21"/>
  <c r="N64" i="21"/>
  <c r="B65" i="21"/>
  <c r="V65" i="21" s="1"/>
  <c r="C65" i="21"/>
  <c r="D65" i="21"/>
  <c r="E65" i="21"/>
  <c r="F65" i="21"/>
  <c r="G65" i="21"/>
  <c r="H65" i="21"/>
  <c r="I65" i="21"/>
  <c r="J65" i="21"/>
  <c r="K65" i="21"/>
  <c r="L65" i="21"/>
  <c r="M65" i="21"/>
  <c r="N65" i="21"/>
  <c r="B29" i="21"/>
  <c r="C29" i="21"/>
  <c r="D29" i="21"/>
  <c r="E29" i="21"/>
  <c r="F29" i="21"/>
  <c r="G29" i="21"/>
  <c r="H29" i="21"/>
  <c r="I29" i="21"/>
  <c r="J29" i="21"/>
  <c r="K29" i="21"/>
  <c r="L29" i="21"/>
  <c r="M29" i="21"/>
  <c r="B30" i="21"/>
  <c r="C30" i="21"/>
  <c r="D30" i="21"/>
  <c r="E30" i="21"/>
  <c r="F30" i="21"/>
  <c r="G30" i="21"/>
  <c r="H30" i="21"/>
  <c r="I30" i="21"/>
  <c r="J30" i="21"/>
  <c r="K30" i="21"/>
  <c r="L30" i="21"/>
  <c r="M30" i="21"/>
  <c r="N30" i="21"/>
  <c r="B31" i="21"/>
  <c r="C31" i="21"/>
  <c r="D31" i="21"/>
  <c r="E31" i="21"/>
  <c r="F31" i="21"/>
  <c r="G31" i="21"/>
  <c r="H31" i="21"/>
  <c r="I31" i="21"/>
  <c r="J31" i="21"/>
  <c r="K31" i="21"/>
  <c r="L31" i="21"/>
  <c r="M31" i="21"/>
  <c r="N31" i="21"/>
  <c r="B32" i="21"/>
  <c r="C32" i="21"/>
  <c r="D32" i="21"/>
  <c r="E32" i="21"/>
  <c r="F32" i="21"/>
  <c r="G32" i="21"/>
  <c r="H32" i="21"/>
  <c r="I32" i="21"/>
  <c r="J32" i="21"/>
  <c r="K32" i="21"/>
  <c r="L32" i="21"/>
  <c r="M32" i="21"/>
  <c r="N32" i="21"/>
  <c r="B33" i="21"/>
  <c r="V33" i="21" s="1"/>
  <c r="C33" i="21"/>
  <c r="D33" i="21"/>
  <c r="E33" i="21"/>
  <c r="F33" i="21"/>
  <c r="G33" i="21"/>
  <c r="H33" i="21"/>
  <c r="I33" i="21"/>
  <c r="J33" i="21"/>
  <c r="K33" i="21"/>
  <c r="L33" i="21"/>
  <c r="M33" i="21"/>
  <c r="N33" i="21"/>
  <c r="N34" i="21"/>
  <c r="M34" i="21"/>
  <c r="L34" i="21"/>
  <c r="K34" i="21"/>
  <c r="J34" i="21"/>
  <c r="I34" i="21"/>
  <c r="H34" i="21"/>
  <c r="G34" i="21"/>
  <c r="F34" i="21"/>
  <c r="E34" i="21"/>
  <c r="D34" i="21"/>
  <c r="C34" i="21"/>
  <c r="B34" i="21"/>
  <c r="A28" i="21"/>
  <c r="C31" i="23"/>
  <c r="A27" i="21" s="1"/>
  <c r="B5" i="21"/>
  <c r="C5" i="21"/>
  <c r="D5" i="21"/>
  <c r="E5" i="21"/>
  <c r="F5" i="21"/>
  <c r="G5" i="21"/>
  <c r="H5" i="21"/>
  <c r="I5" i="21"/>
  <c r="J5" i="21"/>
  <c r="K5" i="21"/>
  <c r="L5" i="21"/>
  <c r="M5" i="21"/>
  <c r="N5" i="21"/>
  <c r="B6" i="21"/>
  <c r="C6" i="21"/>
  <c r="D6" i="21"/>
  <c r="E6" i="21"/>
  <c r="F6" i="21"/>
  <c r="G6" i="21"/>
  <c r="H6" i="21"/>
  <c r="I6" i="21"/>
  <c r="J6" i="21"/>
  <c r="K6" i="21"/>
  <c r="L6" i="21"/>
  <c r="M6" i="21"/>
  <c r="N6" i="21"/>
  <c r="B7" i="21"/>
  <c r="C7" i="21"/>
  <c r="D7" i="21"/>
  <c r="E7" i="21"/>
  <c r="F7" i="21"/>
  <c r="G7" i="21"/>
  <c r="H7" i="21"/>
  <c r="I7" i="21"/>
  <c r="J7" i="21"/>
  <c r="K7" i="21"/>
  <c r="L7" i="21"/>
  <c r="M7" i="21"/>
  <c r="N7" i="21"/>
  <c r="B8" i="21"/>
  <c r="C8" i="21"/>
  <c r="D8" i="21"/>
  <c r="E8" i="21"/>
  <c r="F8" i="21"/>
  <c r="G8" i="21"/>
  <c r="H8" i="21"/>
  <c r="I8" i="21"/>
  <c r="J8" i="21"/>
  <c r="K8" i="21"/>
  <c r="L8" i="21"/>
  <c r="M8" i="21"/>
  <c r="N8" i="21"/>
  <c r="B9" i="21"/>
  <c r="C9" i="21"/>
  <c r="D9" i="21"/>
  <c r="E9" i="21"/>
  <c r="F9" i="21"/>
  <c r="G9" i="21"/>
  <c r="H9" i="21"/>
  <c r="I9" i="21"/>
  <c r="J9" i="21"/>
  <c r="K9" i="21"/>
  <c r="L9" i="21"/>
  <c r="M9" i="21"/>
  <c r="N9" i="21"/>
  <c r="B10" i="21"/>
  <c r="C10" i="21"/>
  <c r="D10" i="21"/>
  <c r="E10" i="21"/>
  <c r="F10" i="21"/>
  <c r="G10" i="21"/>
  <c r="H10" i="21"/>
  <c r="I10" i="21"/>
  <c r="J10" i="21"/>
  <c r="K10" i="21"/>
  <c r="L10" i="21"/>
  <c r="M10" i="21"/>
  <c r="N10" i="21"/>
  <c r="B11" i="21"/>
  <c r="C11" i="21"/>
  <c r="D11" i="21"/>
  <c r="E11" i="21"/>
  <c r="F11" i="21"/>
  <c r="G11" i="21"/>
  <c r="H11" i="21"/>
  <c r="I11" i="21"/>
  <c r="J11" i="21"/>
  <c r="K11" i="21"/>
  <c r="L11" i="21"/>
  <c r="M11" i="21"/>
  <c r="N11" i="21"/>
  <c r="B12" i="21"/>
  <c r="C12" i="21"/>
  <c r="D12" i="21"/>
  <c r="E12" i="21"/>
  <c r="F12" i="21"/>
  <c r="G12" i="21"/>
  <c r="H12" i="21"/>
  <c r="I12" i="21"/>
  <c r="J12" i="21"/>
  <c r="K12" i="21"/>
  <c r="L12" i="21"/>
  <c r="M12" i="21"/>
  <c r="N12" i="21"/>
  <c r="B13" i="21"/>
  <c r="C13" i="21"/>
  <c r="D13" i="21"/>
  <c r="E13" i="21"/>
  <c r="F13" i="21"/>
  <c r="G13" i="21"/>
  <c r="H13" i="21"/>
  <c r="I13" i="21"/>
  <c r="J13" i="21"/>
  <c r="K13" i="21"/>
  <c r="L13" i="21"/>
  <c r="M13" i="21"/>
  <c r="N13" i="21"/>
  <c r="B14" i="21"/>
  <c r="C14" i="21"/>
  <c r="D14" i="21"/>
  <c r="E14" i="21"/>
  <c r="F14" i="21"/>
  <c r="G14" i="21"/>
  <c r="H14" i="21"/>
  <c r="I14" i="21"/>
  <c r="J14" i="21"/>
  <c r="K14" i="21"/>
  <c r="L14" i="21"/>
  <c r="M14" i="21"/>
  <c r="N14" i="21"/>
  <c r="N4" i="21"/>
  <c r="M4" i="21"/>
  <c r="L4" i="21"/>
  <c r="K4" i="21"/>
  <c r="J4" i="21"/>
  <c r="I4" i="21"/>
  <c r="H4" i="21"/>
  <c r="G4" i="21"/>
  <c r="F4" i="21"/>
  <c r="E4" i="21"/>
  <c r="D4" i="21"/>
  <c r="C4" i="21"/>
  <c r="B4" i="21"/>
  <c r="V221" i="21" l="1"/>
  <c r="V4" i="21"/>
  <c r="V222" i="21"/>
  <c r="V223" i="21"/>
  <c r="V224" i="21"/>
  <c r="V218" i="21"/>
  <c r="V308" i="21"/>
  <c r="V284" i="21"/>
  <c r="V316" i="21"/>
  <c r="V300" i="21"/>
  <c r="V276" i="21"/>
  <c r="V268" i="21"/>
  <c r="V309" i="21"/>
  <c r="V301" i="21"/>
  <c r="V293" i="21"/>
  <c r="V285" i="21"/>
  <c r="V277" i="21"/>
  <c r="V269" i="21"/>
  <c r="V292" i="21"/>
  <c r="V310" i="21"/>
  <c r="V294" i="21"/>
  <c r="V311" i="21"/>
  <c r="V303" i="21"/>
  <c r="V295" i="21"/>
  <c r="V287" i="21"/>
  <c r="V279" i="21"/>
  <c r="V271" i="21"/>
  <c r="V312" i="21"/>
  <c r="V304" i="21"/>
  <c r="V296" i="21"/>
  <c r="V288" i="21"/>
  <c r="V280" i="21"/>
  <c r="V272" i="21"/>
  <c r="V302" i="21"/>
  <c r="V286" i="21"/>
  <c r="V313" i="21"/>
  <c r="V305" i="21"/>
  <c r="V297" i="21"/>
  <c r="V289" i="21"/>
  <c r="V281" i="21"/>
  <c r="V273" i="21"/>
  <c r="V265" i="21"/>
  <c r="V278" i="21"/>
  <c r="V314" i="21"/>
  <c r="V306" i="21"/>
  <c r="V298" i="21"/>
  <c r="V290" i="21"/>
  <c r="V282" i="21"/>
  <c r="V274" i="21"/>
  <c r="V266" i="21"/>
  <c r="V270" i="21"/>
  <c r="V9" i="21"/>
  <c r="V60" i="21"/>
  <c r="V44" i="21"/>
  <c r="V39" i="21"/>
  <c r="V260" i="21"/>
  <c r="V252" i="21"/>
  <c r="V244" i="21"/>
  <c r="V236" i="21"/>
  <c r="V228" i="21"/>
  <c r="V212" i="21"/>
  <c r="V204" i="21"/>
  <c r="V196" i="21"/>
  <c r="V188" i="21"/>
  <c r="V180" i="21"/>
  <c r="V172" i="21"/>
  <c r="V164" i="21"/>
  <c r="V156" i="21"/>
  <c r="V148" i="21"/>
  <c r="V140" i="21"/>
  <c r="V132" i="21"/>
  <c r="V124" i="21"/>
  <c r="V116" i="21"/>
  <c r="V108" i="21"/>
  <c r="V100" i="21"/>
  <c r="V92" i="21"/>
  <c r="V84" i="21"/>
  <c r="V76" i="21"/>
  <c r="V68" i="21"/>
  <c r="V10" i="21"/>
  <c r="V29" i="21"/>
  <c r="V50" i="21"/>
  <c r="V5" i="21"/>
  <c r="V61" i="21"/>
  <c r="V45" i="21"/>
  <c r="V261" i="21"/>
  <c r="V253" i="21"/>
  <c r="V245" i="21"/>
  <c r="V237" i="21"/>
  <c r="V229" i="21"/>
  <c r="V213" i="21"/>
  <c r="V205" i="21"/>
  <c r="V197" i="21"/>
  <c r="V189" i="21"/>
  <c r="V181" i="21"/>
  <c r="V173" i="21"/>
  <c r="V165" i="21"/>
  <c r="V157" i="21"/>
  <c r="V149" i="21"/>
  <c r="V141" i="21"/>
  <c r="V133" i="21"/>
  <c r="V125" i="21"/>
  <c r="V117" i="21"/>
  <c r="V109" i="21"/>
  <c r="V101" i="21"/>
  <c r="V93" i="21"/>
  <c r="V85" i="21"/>
  <c r="V77" i="21"/>
  <c r="V69" i="21"/>
  <c r="V56" i="21"/>
  <c r="V40" i="21"/>
  <c r="V11" i="21"/>
  <c r="V51" i="21"/>
  <c r="V35" i="21"/>
  <c r="V262" i="21"/>
  <c r="V254" i="21"/>
  <c r="V246" i="21"/>
  <c r="V238" i="21"/>
  <c r="V230" i="21"/>
  <c r="V214" i="21"/>
  <c r="V206" i="21"/>
  <c r="V198" i="21"/>
  <c r="V190" i="21"/>
  <c r="V182" i="21"/>
  <c r="V174" i="21"/>
  <c r="V166" i="21"/>
  <c r="V158" i="21"/>
  <c r="V150" i="21"/>
  <c r="V142" i="21"/>
  <c r="V134" i="21"/>
  <c r="V126" i="21"/>
  <c r="V118" i="21"/>
  <c r="V110" i="21"/>
  <c r="V102" i="21"/>
  <c r="V94" i="21"/>
  <c r="V86" i="21"/>
  <c r="V78" i="21"/>
  <c r="V70" i="21"/>
  <c r="V6" i="21"/>
  <c r="V34" i="21"/>
  <c r="V30" i="21"/>
  <c r="V62" i="21"/>
  <c r="V46" i="21"/>
  <c r="V57" i="21"/>
  <c r="V41" i="21"/>
  <c r="V263" i="21"/>
  <c r="V255" i="21"/>
  <c r="V247" i="21"/>
  <c r="V239" i="21"/>
  <c r="V231" i="21"/>
  <c r="V215" i="21"/>
  <c r="V207" i="21"/>
  <c r="V199" i="21"/>
  <c r="V191" i="21"/>
  <c r="V183" i="21"/>
  <c r="V175" i="21"/>
  <c r="V167" i="21"/>
  <c r="V159" i="21"/>
  <c r="V151" i="21"/>
  <c r="V143" i="21"/>
  <c r="V135" i="21"/>
  <c r="V127" i="21"/>
  <c r="V119" i="21"/>
  <c r="V111" i="21"/>
  <c r="V103" i="21"/>
  <c r="V95" i="21"/>
  <c r="V87" i="21"/>
  <c r="V79" i="21"/>
  <c r="V71" i="21"/>
  <c r="V12" i="21"/>
  <c r="V52" i="21"/>
  <c r="V36" i="21"/>
  <c r="V63" i="21"/>
  <c r="V47" i="21"/>
  <c r="V264" i="21"/>
  <c r="V256" i="21"/>
  <c r="V248" i="21"/>
  <c r="V240" i="21"/>
  <c r="V232" i="21"/>
  <c r="V216" i="21"/>
  <c r="V208" i="21"/>
  <c r="V200" i="21"/>
  <c r="V192" i="21"/>
  <c r="V184" i="21"/>
  <c r="V176" i="21"/>
  <c r="V168" i="21"/>
  <c r="V160" i="21"/>
  <c r="V152" i="21"/>
  <c r="V144" i="21"/>
  <c r="V136" i="21"/>
  <c r="V128" i="21"/>
  <c r="V120" i="21"/>
  <c r="V112" i="21"/>
  <c r="V104" i="21"/>
  <c r="V96" i="21"/>
  <c r="V88" i="21"/>
  <c r="V80" i="21"/>
  <c r="V72" i="21"/>
  <c r="V55" i="21"/>
  <c r="V58" i="21"/>
  <c r="V42" i="21"/>
  <c r="V7" i="21"/>
  <c r="V13" i="21"/>
  <c r="V53" i="21"/>
  <c r="V37" i="21"/>
  <c r="V257" i="21"/>
  <c r="V249" i="21"/>
  <c r="V241" i="21"/>
  <c r="V233" i="21"/>
  <c r="V225" i="21"/>
  <c r="V217" i="21"/>
  <c r="V209" i="21"/>
  <c r="V201" i="21"/>
  <c r="V193" i="21"/>
  <c r="V185" i="21"/>
  <c r="V177" i="21"/>
  <c r="V169" i="21"/>
  <c r="V161" i="21"/>
  <c r="V153" i="21"/>
  <c r="V145" i="21"/>
  <c r="V137" i="21"/>
  <c r="V129" i="21"/>
  <c r="V121" i="21"/>
  <c r="V113" i="21"/>
  <c r="V105" i="21"/>
  <c r="V97" i="21"/>
  <c r="V89" i="21"/>
  <c r="V81" i="21"/>
  <c r="V73" i="21"/>
  <c r="V31" i="21"/>
  <c r="V8" i="21"/>
  <c r="V32" i="21"/>
  <c r="V64" i="21"/>
  <c r="V48" i="21"/>
  <c r="V59" i="21"/>
  <c r="V43" i="21"/>
  <c r="V258" i="21"/>
  <c r="V250" i="21"/>
  <c r="V242" i="21"/>
  <c r="V234" i="21"/>
  <c r="V226" i="21"/>
  <c r="V210" i="21"/>
  <c r="V202" i="21"/>
  <c r="V194" i="21"/>
  <c r="V186" i="21"/>
  <c r="V178" i="21"/>
  <c r="V170" i="21"/>
  <c r="V162" i="21"/>
  <c r="V154" i="21"/>
  <c r="V146" i="21"/>
  <c r="V138" i="21"/>
  <c r="V130" i="21"/>
  <c r="V122" i="21"/>
  <c r="V114" i="21"/>
  <c r="V106" i="21"/>
  <c r="V98" i="21"/>
  <c r="V90" i="21"/>
  <c r="V82" i="21"/>
  <c r="V74" i="21"/>
  <c r="V66" i="21"/>
  <c r="V14" i="21"/>
  <c r="V54" i="21"/>
  <c r="V38" i="21"/>
  <c r="A3" i="21"/>
  <c r="A5" i="21"/>
  <c r="A6" i="21"/>
  <c r="A7" i="21"/>
  <c r="A8" i="21"/>
  <c r="A9" i="21"/>
  <c r="A10" i="21"/>
  <c r="A11" i="21"/>
  <c r="A12" i="21"/>
  <c r="A13" i="21"/>
  <c r="A14" i="21"/>
  <c r="A4" i="21"/>
  <c r="W3" i="22"/>
  <c r="X3" i="22"/>
  <c r="Y3" i="22"/>
  <c r="W4" i="22"/>
  <c r="X4" i="22"/>
  <c r="Y4" i="22"/>
  <c r="W5" i="22"/>
  <c r="X5" i="22"/>
  <c r="Y5" i="22"/>
  <c r="W6" i="22"/>
  <c r="X6" i="22"/>
  <c r="Y6" i="22"/>
  <c r="W7" i="22"/>
  <c r="X7" i="22"/>
  <c r="Y7" i="22"/>
  <c r="W8" i="22"/>
  <c r="X8" i="22"/>
  <c r="Y8" i="22"/>
  <c r="W9" i="22"/>
  <c r="X9" i="22"/>
  <c r="Y9" i="22"/>
  <c r="W10" i="22"/>
  <c r="X10" i="22"/>
  <c r="Y10" i="22"/>
  <c r="W11" i="22"/>
  <c r="X11" i="22"/>
  <c r="Y11" i="22"/>
  <c r="W12" i="22"/>
  <c r="X12" i="22"/>
  <c r="Y12" i="22"/>
  <c r="Y2" i="22"/>
  <c r="X2" i="22"/>
  <c r="V2" i="22" s="1"/>
  <c r="U3" i="22"/>
  <c r="U4" i="22"/>
  <c r="U5" i="22"/>
  <c r="U6" i="22"/>
  <c r="U7" i="22"/>
  <c r="U8" i="22"/>
  <c r="U9" i="22"/>
  <c r="U10" i="22"/>
  <c r="U11" i="22"/>
  <c r="U12" i="22"/>
  <c r="M12" i="22" l="1"/>
  <c r="N12" i="22" s="1"/>
  <c r="AB12" i="22" s="1"/>
  <c r="F12" i="22"/>
  <c r="G12" i="22" s="1"/>
  <c r="AC12" i="22" s="1"/>
  <c r="AB2" i="22"/>
  <c r="M11" i="22"/>
  <c r="N11" i="22" s="1"/>
  <c r="AB11" i="22" s="1"/>
  <c r="F11" i="22"/>
  <c r="G11" i="22" s="1"/>
  <c r="AC11" i="22" s="1"/>
  <c r="M10" i="22"/>
  <c r="N10" i="22" s="1"/>
  <c r="AB10" i="22" s="1"/>
  <c r="F10" i="22"/>
  <c r="G10" i="22" s="1"/>
  <c r="AC10" i="22" s="1"/>
  <c r="M9" i="22"/>
  <c r="N9" i="22" s="1"/>
  <c r="AB9" i="22" s="1"/>
  <c r="F9" i="22"/>
  <c r="G9" i="22" s="1"/>
  <c r="AC9" i="22" s="1"/>
  <c r="M8" i="22"/>
  <c r="N8" i="22" s="1"/>
  <c r="AB8" i="22" s="1"/>
  <c r="F8" i="22"/>
  <c r="V8" i="22" s="1"/>
  <c r="M7" i="22"/>
  <c r="N7" i="22" s="1"/>
  <c r="AB7" i="22" s="1"/>
  <c r="F7" i="22"/>
  <c r="G7" i="22" s="1"/>
  <c r="AC7" i="22" s="1"/>
  <c r="M6" i="22"/>
  <c r="N6" i="22" s="1"/>
  <c r="AB6" i="22" s="1"/>
  <c r="F6" i="22"/>
  <c r="G6" i="22" s="1"/>
  <c r="AC6" i="22" s="1"/>
  <c r="M5" i="22"/>
  <c r="N5" i="22" s="1"/>
  <c r="AB5" i="22" s="1"/>
  <c r="F5" i="22"/>
  <c r="G5" i="22" s="1"/>
  <c r="AC5" i="22" s="1"/>
  <c r="M4" i="22"/>
  <c r="N4" i="22" s="1"/>
  <c r="AB4" i="22" s="1"/>
  <c r="F4" i="22"/>
  <c r="G4" i="22" s="1"/>
  <c r="AC4" i="22" s="1"/>
  <c r="M3" i="22"/>
  <c r="N3" i="22" s="1"/>
  <c r="AB3" i="22" s="1"/>
  <c r="F3" i="22"/>
  <c r="G3" i="22" s="1"/>
  <c r="AC3" i="22" s="1"/>
  <c r="Z8" i="22" l="1"/>
  <c r="AA8" i="22" s="1"/>
  <c r="G8" i="22"/>
  <c r="AC8" i="22" s="1"/>
  <c r="V3" i="22"/>
  <c r="V7" i="22"/>
  <c r="V11" i="22"/>
  <c r="V6" i="22"/>
  <c r="V10" i="22"/>
  <c r="AC2" i="22"/>
  <c r="V5" i="22"/>
  <c r="V9" i="22"/>
  <c r="V4" i="22"/>
  <c r="V12" i="22"/>
  <c r="N24" i="14"/>
  <c r="AJ2" i="14" s="1"/>
  <c r="A41" i="12"/>
  <c r="M15" i="13" s="1"/>
  <c r="B41" i="12"/>
  <c r="N15" i="13" s="1"/>
  <c r="C41" i="12"/>
  <c r="O15" i="13" s="1"/>
  <c r="M41" i="13"/>
  <c r="N41" i="13"/>
  <c r="O41" i="13"/>
  <c r="P41" i="13"/>
  <c r="Q41" i="13"/>
  <c r="P15" i="13" l="1"/>
  <c r="Z12" i="22"/>
  <c r="AA12" i="22" s="1"/>
  <c r="Z9" i="22"/>
  <c r="AA9" i="22" s="1"/>
  <c r="Z2" i="22"/>
  <c r="AA2" i="22" s="1"/>
  <c r="Z10" i="22"/>
  <c r="AA10" i="22" s="1"/>
  <c r="Z11" i="22"/>
  <c r="AA11" i="22" s="1"/>
  <c r="Z3" i="22"/>
  <c r="AA3" i="22" s="1"/>
  <c r="Z4" i="22"/>
  <c r="AA4" i="22" s="1"/>
  <c r="Z5" i="22"/>
  <c r="AA5" i="22" s="1"/>
  <c r="Z6" i="22"/>
  <c r="AA6" i="22" s="1"/>
  <c r="Z7" i="22"/>
  <c r="AA7" i="22" s="1"/>
  <c r="M4" i="14"/>
  <c r="P3" i="19"/>
  <c r="P23" i="19" s="1"/>
  <c r="P4" i="19"/>
  <c r="P5" i="19"/>
  <c r="P6" i="19"/>
  <c r="P7" i="19"/>
  <c r="P8" i="19"/>
  <c r="P9" i="19"/>
  <c r="P10" i="19"/>
  <c r="P11" i="19"/>
  <c r="P12" i="19"/>
  <c r="P13" i="19"/>
  <c r="P14" i="19"/>
  <c r="P15" i="19"/>
  <c r="P16" i="19"/>
  <c r="P17" i="19"/>
  <c r="P18" i="19"/>
  <c r="P19" i="19"/>
  <c r="P20" i="19"/>
  <c r="P25" i="19"/>
  <c r="P26" i="19"/>
  <c r="P27" i="19"/>
  <c r="P28" i="19"/>
  <c r="P29" i="19"/>
  <c r="P30" i="19"/>
  <c r="P31" i="19"/>
  <c r="P33" i="19"/>
  <c r="P34" i="19"/>
  <c r="P35" i="19"/>
  <c r="P36" i="19"/>
  <c r="P37" i="19"/>
  <c r="P38" i="19"/>
  <c r="P39" i="19"/>
  <c r="P41" i="19"/>
  <c r="P42" i="19"/>
  <c r="P43" i="19"/>
  <c r="P44" i="19"/>
  <c r="P45" i="19"/>
  <c r="P46" i="19"/>
  <c r="P47" i="19"/>
  <c r="P49" i="19"/>
  <c r="P50" i="19"/>
  <c r="P51" i="19"/>
  <c r="P52" i="19"/>
  <c r="P53" i="19"/>
  <c r="P54" i="19"/>
  <c r="P55" i="19"/>
  <c r="P57" i="19"/>
  <c r="P58" i="19"/>
  <c r="P59" i="19"/>
  <c r="P60" i="19"/>
  <c r="P61" i="19"/>
  <c r="P62" i="19"/>
  <c r="P63" i="19"/>
  <c r="T306" i="11"/>
  <c r="T307" i="11"/>
  <c r="T308" i="11"/>
  <c r="T309" i="11"/>
  <c r="T310" i="11"/>
  <c r="T311" i="11"/>
  <c r="T312" i="11"/>
  <c r="T313" i="11"/>
  <c r="T314" i="11"/>
  <c r="T315" i="11"/>
  <c r="T316" i="11"/>
  <c r="T317" i="11"/>
  <c r="T318" i="11"/>
  <c r="T319" i="11"/>
  <c r="T320" i="11"/>
  <c r="T321" i="11"/>
  <c r="T322" i="11"/>
  <c r="T323" i="11"/>
  <c r="T324" i="11"/>
  <c r="T325" i="11"/>
  <c r="T326" i="11"/>
  <c r="T327" i="11"/>
  <c r="T328" i="11"/>
  <c r="T329" i="11"/>
  <c r="T330" i="11"/>
  <c r="T331" i="11"/>
  <c r="T332" i="11"/>
  <c r="T333" i="11"/>
  <c r="T334" i="11"/>
  <c r="T335" i="11"/>
  <c r="T336" i="11"/>
  <c r="T337" i="11"/>
  <c r="T338" i="11"/>
  <c r="T339" i="11"/>
  <c r="T340" i="11"/>
  <c r="T341" i="11"/>
  <c r="T342" i="11"/>
  <c r="T343" i="11"/>
  <c r="T344" i="11"/>
  <c r="T345" i="11"/>
  <c r="T346" i="11"/>
  <c r="T347" i="11"/>
  <c r="T348" i="11"/>
  <c r="T349" i="11"/>
  <c r="T350" i="11"/>
  <c r="T351" i="11"/>
  <c r="T352" i="11"/>
  <c r="T353" i="11"/>
  <c r="T354" i="11"/>
  <c r="T355" i="11"/>
  <c r="M67" i="13"/>
  <c r="M40" i="13"/>
  <c r="N40" i="13"/>
  <c r="O40" i="13"/>
  <c r="P40" i="13"/>
  <c r="Q40" i="13"/>
  <c r="A40" i="12"/>
  <c r="M14" i="13" s="1"/>
  <c r="B40" i="12"/>
  <c r="N14" i="13" s="1"/>
  <c r="C40" i="12"/>
  <c r="O14" i="13" s="1"/>
  <c r="N17" i="12"/>
  <c r="N67" i="13" s="1"/>
  <c r="P14" i="13" l="1"/>
  <c r="E4" i="11"/>
  <c r="F4" i="11"/>
  <c r="G4" i="11"/>
  <c r="H4" i="11"/>
  <c r="I4" i="11"/>
  <c r="J4" i="11"/>
  <c r="K4" i="11"/>
  <c r="L4" i="11"/>
  <c r="M4" i="11"/>
  <c r="N4" i="11"/>
  <c r="O4" i="11"/>
  <c r="P4" i="11"/>
  <c r="E5" i="11"/>
  <c r="F5" i="11"/>
  <c r="G5" i="11"/>
  <c r="H5" i="11"/>
  <c r="I5" i="11"/>
  <c r="J5" i="11"/>
  <c r="K5" i="11"/>
  <c r="L5" i="11"/>
  <c r="M5" i="11"/>
  <c r="N5" i="11"/>
  <c r="O5" i="11"/>
  <c r="P5" i="11"/>
  <c r="E6" i="11"/>
  <c r="F6" i="11"/>
  <c r="G6" i="11"/>
  <c r="H6" i="11"/>
  <c r="I6" i="11"/>
  <c r="J6" i="11"/>
  <c r="K6" i="11"/>
  <c r="L6" i="11"/>
  <c r="M6" i="11"/>
  <c r="N6" i="11"/>
  <c r="O6" i="11"/>
  <c r="P6" i="11"/>
  <c r="E7" i="11"/>
  <c r="F7" i="11"/>
  <c r="G7" i="11"/>
  <c r="H7" i="11"/>
  <c r="I7" i="11"/>
  <c r="J7" i="11"/>
  <c r="K7" i="11"/>
  <c r="L7" i="11"/>
  <c r="M7" i="11"/>
  <c r="N7" i="11"/>
  <c r="O7" i="11"/>
  <c r="P7" i="11"/>
  <c r="E8" i="11"/>
  <c r="F8" i="11"/>
  <c r="G8" i="11"/>
  <c r="H8" i="11"/>
  <c r="I8" i="11"/>
  <c r="J8" i="11"/>
  <c r="K8" i="11"/>
  <c r="L8" i="11"/>
  <c r="M8" i="11"/>
  <c r="N8" i="11"/>
  <c r="O8" i="11"/>
  <c r="P8" i="11"/>
  <c r="E9" i="11"/>
  <c r="F9" i="11"/>
  <c r="G9" i="11"/>
  <c r="H9" i="11"/>
  <c r="I9" i="11"/>
  <c r="J9" i="11"/>
  <c r="K9" i="11"/>
  <c r="L9" i="11"/>
  <c r="M9" i="11"/>
  <c r="N9" i="11"/>
  <c r="O9" i="11"/>
  <c r="P9" i="11"/>
  <c r="E10" i="11"/>
  <c r="F10" i="11"/>
  <c r="G10" i="11"/>
  <c r="H10" i="11"/>
  <c r="I10" i="11"/>
  <c r="J10" i="11"/>
  <c r="K10" i="11"/>
  <c r="L10" i="11"/>
  <c r="M10" i="11"/>
  <c r="N10" i="11"/>
  <c r="O10" i="11"/>
  <c r="P10" i="11"/>
  <c r="E11" i="11"/>
  <c r="F11" i="11"/>
  <c r="G11" i="11"/>
  <c r="H11" i="11"/>
  <c r="I11" i="11"/>
  <c r="J11" i="11"/>
  <c r="K11" i="11"/>
  <c r="L11" i="11"/>
  <c r="M11" i="11"/>
  <c r="N11" i="11"/>
  <c r="O11" i="11"/>
  <c r="P11" i="11"/>
  <c r="E12" i="11"/>
  <c r="F12" i="11"/>
  <c r="G12" i="11"/>
  <c r="H12" i="11"/>
  <c r="I12" i="11"/>
  <c r="J12" i="11"/>
  <c r="K12" i="11"/>
  <c r="L12" i="11"/>
  <c r="M12" i="11"/>
  <c r="N12" i="11"/>
  <c r="O12" i="11"/>
  <c r="P12" i="11"/>
  <c r="E13" i="11"/>
  <c r="F13" i="11"/>
  <c r="G13" i="11"/>
  <c r="H13" i="11"/>
  <c r="I13" i="11"/>
  <c r="J13" i="11"/>
  <c r="K13" i="11"/>
  <c r="L13" i="11"/>
  <c r="M13" i="11"/>
  <c r="N13" i="11"/>
  <c r="O13" i="11"/>
  <c r="P13" i="11"/>
  <c r="E14" i="11"/>
  <c r="F14" i="11"/>
  <c r="G14" i="11"/>
  <c r="H14" i="11"/>
  <c r="I14" i="11"/>
  <c r="J14" i="11"/>
  <c r="K14" i="11"/>
  <c r="L14" i="11"/>
  <c r="M14" i="11"/>
  <c r="N14" i="11"/>
  <c r="O14" i="11"/>
  <c r="P14" i="11"/>
  <c r="E15" i="11"/>
  <c r="F15" i="11"/>
  <c r="G15" i="11"/>
  <c r="H15" i="11"/>
  <c r="I15" i="11"/>
  <c r="J15" i="11"/>
  <c r="K15" i="11"/>
  <c r="L15" i="11"/>
  <c r="M15" i="11"/>
  <c r="N15" i="11"/>
  <c r="O15" i="11"/>
  <c r="P15" i="11"/>
  <c r="E16" i="11"/>
  <c r="F16" i="11"/>
  <c r="G16" i="11"/>
  <c r="H16" i="11"/>
  <c r="I16" i="11"/>
  <c r="J16" i="11"/>
  <c r="K16" i="11"/>
  <c r="L16" i="11"/>
  <c r="M16" i="11"/>
  <c r="N16" i="11"/>
  <c r="O16" i="11"/>
  <c r="P16" i="11"/>
  <c r="E17" i="11"/>
  <c r="F17" i="11"/>
  <c r="G17" i="11"/>
  <c r="H17" i="11"/>
  <c r="I17" i="11"/>
  <c r="J17" i="11"/>
  <c r="K17" i="11"/>
  <c r="L17" i="11"/>
  <c r="M17" i="11"/>
  <c r="N17" i="11"/>
  <c r="O17" i="11"/>
  <c r="P17" i="11"/>
  <c r="E18" i="11"/>
  <c r="F18" i="11"/>
  <c r="G18" i="11"/>
  <c r="H18" i="11"/>
  <c r="I18" i="11"/>
  <c r="J18" i="11"/>
  <c r="K18" i="11"/>
  <c r="L18" i="11"/>
  <c r="M18" i="11"/>
  <c r="N18" i="11"/>
  <c r="O18" i="11"/>
  <c r="P18" i="11"/>
  <c r="E19" i="11"/>
  <c r="F19" i="11"/>
  <c r="G19" i="11"/>
  <c r="H19" i="11"/>
  <c r="I19" i="11"/>
  <c r="J19" i="11"/>
  <c r="K19" i="11"/>
  <c r="L19" i="11"/>
  <c r="M19" i="11"/>
  <c r="N19" i="11"/>
  <c r="O19" i="11"/>
  <c r="P19" i="11"/>
  <c r="E20" i="11"/>
  <c r="F20" i="11"/>
  <c r="G20" i="11"/>
  <c r="H20" i="11"/>
  <c r="I20" i="11"/>
  <c r="J20" i="11"/>
  <c r="K20" i="11"/>
  <c r="L20" i="11"/>
  <c r="M20" i="11"/>
  <c r="N20" i="11"/>
  <c r="O20" i="11"/>
  <c r="P20" i="11"/>
  <c r="E21" i="11"/>
  <c r="F21" i="11"/>
  <c r="G21" i="11"/>
  <c r="H21" i="11"/>
  <c r="I21" i="11"/>
  <c r="J21" i="11"/>
  <c r="K21" i="11"/>
  <c r="L21" i="11"/>
  <c r="M21" i="11"/>
  <c r="N21" i="11"/>
  <c r="O21" i="11"/>
  <c r="P21" i="11"/>
  <c r="E22" i="11"/>
  <c r="F22" i="11"/>
  <c r="G22" i="11"/>
  <c r="H22" i="11"/>
  <c r="I22" i="11"/>
  <c r="J22" i="11"/>
  <c r="K22" i="11"/>
  <c r="L22" i="11"/>
  <c r="M22" i="11"/>
  <c r="N22" i="11"/>
  <c r="O22" i="11"/>
  <c r="P22" i="11"/>
  <c r="E23" i="11"/>
  <c r="F23" i="11"/>
  <c r="G23" i="11"/>
  <c r="H23" i="11"/>
  <c r="I23" i="11"/>
  <c r="J23" i="11"/>
  <c r="K23" i="11"/>
  <c r="L23" i="11"/>
  <c r="M23" i="11"/>
  <c r="N23" i="11"/>
  <c r="O23" i="11"/>
  <c r="P23" i="11"/>
  <c r="E24" i="11"/>
  <c r="F24" i="11"/>
  <c r="G24" i="11"/>
  <c r="H24" i="11"/>
  <c r="I24" i="11"/>
  <c r="J24" i="11"/>
  <c r="K24" i="11"/>
  <c r="L24" i="11"/>
  <c r="M24" i="11"/>
  <c r="N24" i="11"/>
  <c r="O24" i="11"/>
  <c r="P24" i="11"/>
  <c r="E25" i="11"/>
  <c r="F25" i="11"/>
  <c r="G25" i="11"/>
  <c r="H25" i="11"/>
  <c r="I25" i="11"/>
  <c r="J25" i="11"/>
  <c r="K25" i="11"/>
  <c r="L25" i="11"/>
  <c r="M25" i="11"/>
  <c r="N25" i="11"/>
  <c r="O25" i="11"/>
  <c r="P25" i="11"/>
  <c r="E26" i="11"/>
  <c r="F26" i="11"/>
  <c r="G26" i="11"/>
  <c r="H26" i="11"/>
  <c r="I26" i="11"/>
  <c r="J26" i="11"/>
  <c r="K26" i="11"/>
  <c r="L26" i="11"/>
  <c r="M26" i="11"/>
  <c r="N26" i="11"/>
  <c r="O26" i="11"/>
  <c r="P26" i="11"/>
  <c r="E27" i="11"/>
  <c r="F27" i="11"/>
  <c r="G27" i="11"/>
  <c r="H27" i="11"/>
  <c r="I27" i="11"/>
  <c r="J27" i="11"/>
  <c r="K27" i="11"/>
  <c r="L27" i="11"/>
  <c r="M27" i="11"/>
  <c r="N27" i="11"/>
  <c r="O27" i="11"/>
  <c r="P27" i="11"/>
  <c r="E28" i="11"/>
  <c r="F28" i="11"/>
  <c r="G28" i="11"/>
  <c r="H28" i="11"/>
  <c r="I28" i="11"/>
  <c r="J28" i="11"/>
  <c r="K28" i="11"/>
  <c r="L28" i="11"/>
  <c r="M28" i="11"/>
  <c r="N28" i="11"/>
  <c r="O28" i="11"/>
  <c r="P28" i="11"/>
  <c r="E29" i="11"/>
  <c r="F29" i="11"/>
  <c r="G29" i="11"/>
  <c r="H29" i="11"/>
  <c r="I29" i="11"/>
  <c r="J29" i="11"/>
  <c r="K29" i="11"/>
  <c r="L29" i="11"/>
  <c r="M29" i="11"/>
  <c r="N29" i="11"/>
  <c r="O29" i="11"/>
  <c r="P29" i="11"/>
  <c r="E30" i="11"/>
  <c r="F30" i="11"/>
  <c r="G30" i="11"/>
  <c r="H30" i="11"/>
  <c r="I30" i="11"/>
  <c r="J30" i="11"/>
  <c r="K30" i="11"/>
  <c r="L30" i="11"/>
  <c r="M30" i="11"/>
  <c r="N30" i="11"/>
  <c r="O30" i="11"/>
  <c r="P30" i="11"/>
  <c r="E31" i="11"/>
  <c r="F31" i="11"/>
  <c r="G31" i="11"/>
  <c r="H31" i="11"/>
  <c r="I31" i="11"/>
  <c r="J31" i="11"/>
  <c r="K31" i="11"/>
  <c r="L31" i="11"/>
  <c r="M31" i="11"/>
  <c r="N31" i="11"/>
  <c r="O31" i="11"/>
  <c r="P31" i="11"/>
  <c r="E33" i="11"/>
  <c r="F33" i="11"/>
  <c r="G33" i="11"/>
  <c r="H33" i="11"/>
  <c r="I33" i="11"/>
  <c r="J33" i="11"/>
  <c r="K33" i="11"/>
  <c r="L33" i="11"/>
  <c r="M33" i="11"/>
  <c r="N33" i="11"/>
  <c r="O33" i="11"/>
  <c r="P33" i="11"/>
  <c r="E34" i="11"/>
  <c r="F34" i="11"/>
  <c r="G34" i="11"/>
  <c r="H34" i="11"/>
  <c r="I34" i="11"/>
  <c r="J34" i="11"/>
  <c r="K34" i="11"/>
  <c r="L34" i="11"/>
  <c r="M34" i="11"/>
  <c r="N34" i="11"/>
  <c r="O34" i="11"/>
  <c r="P34" i="11"/>
  <c r="E35" i="11"/>
  <c r="F35" i="11"/>
  <c r="G35" i="11"/>
  <c r="H35" i="11"/>
  <c r="I35" i="11"/>
  <c r="J35" i="11"/>
  <c r="K35" i="11"/>
  <c r="L35" i="11"/>
  <c r="M35" i="11"/>
  <c r="N35" i="11"/>
  <c r="O35" i="11"/>
  <c r="P35" i="11"/>
  <c r="E36" i="11"/>
  <c r="F36" i="11"/>
  <c r="G36" i="11"/>
  <c r="H36" i="11"/>
  <c r="I36" i="11"/>
  <c r="J36" i="11"/>
  <c r="K36" i="11"/>
  <c r="L36" i="11"/>
  <c r="M36" i="11"/>
  <c r="N36" i="11"/>
  <c r="O36" i="11"/>
  <c r="P36" i="11"/>
  <c r="E37" i="11"/>
  <c r="F37" i="11"/>
  <c r="G37" i="11"/>
  <c r="H37" i="11"/>
  <c r="I37" i="11"/>
  <c r="J37" i="11"/>
  <c r="K37" i="11"/>
  <c r="L37" i="11"/>
  <c r="M37" i="11"/>
  <c r="N37" i="11"/>
  <c r="O37" i="11"/>
  <c r="P37" i="11"/>
  <c r="E38" i="11"/>
  <c r="F38" i="11"/>
  <c r="G38" i="11"/>
  <c r="H38" i="11"/>
  <c r="I38" i="11"/>
  <c r="J38" i="11"/>
  <c r="K38" i="11"/>
  <c r="L38" i="11"/>
  <c r="M38" i="11"/>
  <c r="N38" i="11"/>
  <c r="O38" i="11"/>
  <c r="P38" i="11"/>
  <c r="E39" i="11"/>
  <c r="F39" i="11"/>
  <c r="G39" i="11"/>
  <c r="H39" i="11"/>
  <c r="I39" i="11"/>
  <c r="J39" i="11"/>
  <c r="K39" i="11"/>
  <c r="L39" i="11"/>
  <c r="M39" i="11"/>
  <c r="N39" i="11"/>
  <c r="O39" i="11"/>
  <c r="P39" i="11"/>
  <c r="E40" i="11"/>
  <c r="F40" i="11"/>
  <c r="G40" i="11"/>
  <c r="H40" i="11"/>
  <c r="I40" i="11"/>
  <c r="J40" i="11"/>
  <c r="K40" i="11"/>
  <c r="L40" i="11"/>
  <c r="M40" i="11"/>
  <c r="N40" i="11"/>
  <c r="O40" i="11"/>
  <c r="P40" i="11"/>
  <c r="E41" i="11"/>
  <c r="F41" i="11"/>
  <c r="G41" i="11"/>
  <c r="H41" i="11"/>
  <c r="I41" i="11"/>
  <c r="J41" i="11"/>
  <c r="K41" i="11"/>
  <c r="L41" i="11"/>
  <c r="M41" i="11"/>
  <c r="N41" i="11"/>
  <c r="O41" i="11"/>
  <c r="P41" i="11"/>
  <c r="E42" i="11"/>
  <c r="F42" i="11"/>
  <c r="G42" i="11"/>
  <c r="H42" i="11"/>
  <c r="I42" i="11"/>
  <c r="J42" i="11"/>
  <c r="K42" i="11"/>
  <c r="L42" i="11"/>
  <c r="M42" i="11"/>
  <c r="N42" i="11"/>
  <c r="O42" i="11"/>
  <c r="P42" i="11"/>
  <c r="E43" i="11"/>
  <c r="F43" i="11"/>
  <c r="G43" i="11"/>
  <c r="H43" i="11"/>
  <c r="I43" i="11"/>
  <c r="J43" i="11"/>
  <c r="K43" i="11"/>
  <c r="L43" i="11"/>
  <c r="M43" i="11"/>
  <c r="N43" i="11"/>
  <c r="O43" i="11"/>
  <c r="P43" i="11"/>
  <c r="E44" i="11"/>
  <c r="F44" i="11"/>
  <c r="G44" i="11"/>
  <c r="H44" i="11"/>
  <c r="I44" i="11"/>
  <c r="J44" i="11"/>
  <c r="K44" i="11"/>
  <c r="L44" i="11"/>
  <c r="M44" i="11"/>
  <c r="N44" i="11"/>
  <c r="O44" i="11"/>
  <c r="P44" i="11"/>
  <c r="E45" i="11"/>
  <c r="F45" i="11"/>
  <c r="G45" i="11"/>
  <c r="H45" i="11"/>
  <c r="I45" i="11"/>
  <c r="J45" i="11"/>
  <c r="K45" i="11"/>
  <c r="L45" i="11"/>
  <c r="M45" i="11"/>
  <c r="N45" i="11"/>
  <c r="O45" i="11"/>
  <c r="P45" i="11"/>
  <c r="E46" i="11"/>
  <c r="F46" i="11"/>
  <c r="G46" i="11"/>
  <c r="H46" i="11"/>
  <c r="I46" i="11"/>
  <c r="J46" i="11"/>
  <c r="K46" i="11"/>
  <c r="L46" i="11"/>
  <c r="M46" i="11"/>
  <c r="N46" i="11"/>
  <c r="O46" i="11"/>
  <c r="P46" i="11"/>
  <c r="E47" i="11"/>
  <c r="F47" i="11"/>
  <c r="G47" i="11"/>
  <c r="H47" i="11"/>
  <c r="I47" i="11"/>
  <c r="J47" i="11"/>
  <c r="K47" i="11"/>
  <c r="L47" i="11"/>
  <c r="M47" i="11"/>
  <c r="N47" i="11"/>
  <c r="O47" i="11"/>
  <c r="P47" i="11"/>
  <c r="E48" i="11"/>
  <c r="F48" i="11"/>
  <c r="G48" i="11"/>
  <c r="H48" i="11"/>
  <c r="I48" i="11"/>
  <c r="J48" i="11"/>
  <c r="K48" i="11"/>
  <c r="L48" i="11"/>
  <c r="M48" i="11"/>
  <c r="N48" i="11"/>
  <c r="O48" i="11"/>
  <c r="P48" i="11"/>
  <c r="E49" i="11"/>
  <c r="F49" i="11"/>
  <c r="G49" i="11"/>
  <c r="H49" i="11"/>
  <c r="I49" i="11"/>
  <c r="J49" i="11"/>
  <c r="K49" i="11"/>
  <c r="L49" i="11"/>
  <c r="M49" i="11"/>
  <c r="N49" i="11"/>
  <c r="O49" i="11"/>
  <c r="P49" i="11"/>
  <c r="E50" i="11"/>
  <c r="F50" i="11"/>
  <c r="G50" i="11"/>
  <c r="H50" i="11"/>
  <c r="I50" i="11"/>
  <c r="J50" i="11"/>
  <c r="K50" i="11"/>
  <c r="L50" i="11"/>
  <c r="M50" i="11"/>
  <c r="N50" i="11"/>
  <c r="O50" i="11"/>
  <c r="P50" i="11"/>
  <c r="E51" i="11"/>
  <c r="F51" i="11"/>
  <c r="G51" i="11"/>
  <c r="H51" i="11"/>
  <c r="I51" i="11"/>
  <c r="J51" i="11"/>
  <c r="K51" i="11"/>
  <c r="L51" i="11"/>
  <c r="M51" i="11"/>
  <c r="N51" i="11"/>
  <c r="O51" i="11"/>
  <c r="P51" i="11"/>
  <c r="E52" i="11"/>
  <c r="F52" i="11"/>
  <c r="G52" i="11"/>
  <c r="H52" i="11"/>
  <c r="I52" i="11"/>
  <c r="J52" i="11"/>
  <c r="K52" i="11"/>
  <c r="L52" i="11"/>
  <c r="M52" i="11"/>
  <c r="N52" i="11"/>
  <c r="O52" i="11"/>
  <c r="P52" i="11"/>
  <c r="E53" i="11"/>
  <c r="F53" i="11"/>
  <c r="G53" i="11"/>
  <c r="H53" i="11"/>
  <c r="I53" i="11"/>
  <c r="J53" i="11"/>
  <c r="K53" i="11"/>
  <c r="L53" i="11"/>
  <c r="M53" i="11"/>
  <c r="N53" i="11"/>
  <c r="O53" i="11"/>
  <c r="P53" i="11"/>
  <c r="E54" i="11"/>
  <c r="F54" i="11"/>
  <c r="G54" i="11"/>
  <c r="H54" i="11"/>
  <c r="I54" i="11"/>
  <c r="J54" i="11"/>
  <c r="K54" i="11"/>
  <c r="L54" i="11"/>
  <c r="M54" i="11"/>
  <c r="N54" i="11"/>
  <c r="O54" i="11"/>
  <c r="P54" i="11"/>
  <c r="E55" i="11"/>
  <c r="F55" i="11"/>
  <c r="G55" i="11"/>
  <c r="H55" i="11"/>
  <c r="I55" i="11"/>
  <c r="J55" i="11"/>
  <c r="K55" i="11"/>
  <c r="L55" i="11"/>
  <c r="M55" i="11"/>
  <c r="N55" i="11"/>
  <c r="O55" i="11"/>
  <c r="P55" i="11"/>
  <c r="E56" i="11"/>
  <c r="F56" i="11"/>
  <c r="G56" i="11"/>
  <c r="H56" i="11"/>
  <c r="I56" i="11"/>
  <c r="J56" i="11"/>
  <c r="K56" i="11"/>
  <c r="L56" i="11"/>
  <c r="M56" i="11"/>
  <c r="N56" i="11"/>
  <c r="O56" i="11"/>
  <c r="P56" i="11"/>
  <c r="E57" i="11"/>
  <c r="F57" i="11"/>
  <c r="G57" i="11"/>
  <c r="H57" i="11"/>
  <c r="I57" i="11"/>
  <c r="J57" i="11"/>
  <c r="K57" i="11"/>
  <c r="L57" i="11"/>
  <c r="M57" i="11"/>
  <c r="N57" i="11"/>
  <c r="O57" i="11"/>
  <c r="P57" i="11"/>
  <c r="E58" i="11"/>
  <c r="F58" i="11"/>
  <c r="G58" i="11"/>
  <c r="H58" i="11"/>
  <c r="I58" i="11"/>
  <c r="J58" i="11"/>
  <c r="K58" i="11"/>
  <c r="L58" i="11"/>
  <c r="M58" i="11"/>
  <c r="N58" i="11"/>
  <c r="O58" i="11"/>
  <c r="P58" i="11"/>
  <c r="E59" i="11"/>
  <c r="F59" i="11"/>
  <c r="G59" i="11"/>
  <c r="H59" i="11"/>
  <c r="I59" i="11"/>
  <c r="J59" i="11"/>
  <c r="K59" i="11"/>
  <c r="L59" i="11"/>
  <c r="M59" i="11"/>
  <c r="N59" i="11"/>
  <c r="O59" i="11"/>
  <c r="P59" i="11"/>
  <c r="E60" i="11"/>
  <c r="F60" i="11"/>
  <c r="G60" i="11"/>
  <c r="H60" i="11"/>
  <c r="I60" i="11"/>
  <c r="J60" i="11"/>
  <c r="K60" i="11"/>
  <c r="L60" i="11"/>
  <c r="M60" i="11"/>
  <c r="N60" i="11"/>
  <c r="O60" i="11"/>
  <c r="P60" i="11"/>
  <c r="E61" i="11"/>
  <c r="F61" i="11"/>
  <c r="G61" i="11"/>
  <c r="H61" i="11"/>
  <c r="I61" i="11"/>
  <c r="J61" i="11"/>
  <c r="K61" i="11"/>
  <c r="L61" i="11"/>
  <c r="M61" i="11"/>
  <c r="N61" i="11"/>
  <c r="O61" i="11"/>
  <c r="P61" i="11"/>
  <c r="E62" i="11"/>
  <c r="F62" i="11"/>
  <c r="G62" i="11"/>
  <c r="H62" i="11"/>
  <c r="I62" i="11"/>
  <c r="J62" i="11"/>
  <c r="K62" i="11"/>
  <c r="L62" i="11"/>
  <c r="M62" i="11"/>
  <c r="N62" i="11"/>
  <c r="O62" i="11"/>
  <c r="P62" i="11"/>
  <c r="E63" i="11"/>
  <c r="F63" i="11"/>
  <c r="G63" i="11"/>
  <c r="H63" i="11"/>
  <c r="I63" i="11"/>
  <c r="J63" i="11"/>
  <c r="K63" i="11"/>
  <c r="L63" i="11"/>
  <c r="M63" i="11"/>
  <c r="N63" i="11"/>
  <c r="O63" i="11"/>
  <c r="P63" i="11"/>
  <c r="E64" i="11"/>
  <c r="F64" i="11"/>
  <c r="G64" i="11"/>
  <c r="H64" i="11"/>
  <c r="I64" i="11"/>
  <c r="J64" i="11"/>
  <c r="K64" i="11"/>
  <c r="L64" i="11"/>
  <c r="M64" i="11"/>
  <c r="N64" i="11"/>
  <c r="O64" i="11"/>
  <c r="P64" i="11"/>
  <c r="E65" i="11"/>
  <c r="F65" i="11"/>
  <c r="G65" i="11"/>
  <c r="H65" i="11"/>
  <c r="I65" i="11"/>
  <c r="J65" i="11"/>
  <c r="K65" i="11"/>
  <c r="L65" i="11"/>
  <c r="M65" i="11"/>
  <c r="N65" i="11"/>
  <c r="O65" i="11"/>
  <c r="P65" i="11"/>
  <c r="E66" i="11"/>
  <c r="F66" i="11"/>
  <c r="G66" i="11"/>
  <c r="H66" i="11"/>
  <c r="I66" i="11"/>
  <c r="J66" i="11"/>
  <c r="K66" i="11"/>
  <c r="L66" i="11"/>
  <c r="M66" i="11"/>
  <c r="N66" i="11"/>
  <c r="O66" i="11"/>
  <c r="P66" i="11"/>
  <c r="E67" i="11"/>
  <c r="F67" i="11"/>
  <c r="G67" i="11"/>
  <c r="H67" i="11"/>
  <c r="I67" i="11"/>
  <c r="J67" i="11"/>
  <c r="K67" i="11"/>
  <c r="L67" i="11"/>
  <c r="M67" i="11"/>
  <c r="N67" i="11"/>
  <c r="O67" i="11"/>
  <c r="P67" i="11"/>
  <c r="E68" i="11"/>
  <c r="F68" i="11"/>
  <c r="G68" i="11"/>
  <c r="H68" i="11"/>
  <c r="I68" i="11"/>
  <c r="J68" i="11"/>
  <c r="K68" i="11"/>
  <c r="L68" i="11"/>
  <c r="M68" i="11"/>
  <c r="N68" i="11"/>
  <c r="O68" i="11"/>
  <c r="P68" i="11"/>
  <c r="E69" i="11"/>
  <c r="F69" i="11"/>
  <c r="G69" i="11"/>
  <c r="H69" i="11"/>
  <c r="I69" i="11"/>
  <c r="J69" i="11"/>
  <c r="K69" i="11"/>
  <c r="L69" i="11"/>
  <c r="M69" i="11"/>
  <c r="N69" i="11"/>
  <c r="O69" i="11"/>
  <c r="P69" i="11"/>
  <c r="E70" i="11"/>
  <c r="F70" i="11"/>
  <c r="G70" i="11"/>
  <c r="H70" i="11"/>
  <c r="I70" i="11"/>
  <c r="J70" i="11"/>
  <c r="K70" i="11"/>
  <c r="L70" i="11"/>
  <c r="M70" i="11"/>
  <c r="N70" i="11"/>
  <c r="O70" i="11"/>
  <c r="P70" i="11"/>
  <c r="E71" i="11"/>
  <c r="F71" i="11"/>
  <c r="G71" i="11"/>
  <c r="H71" i="11"/>
  <c r="I71" i="11"/>
  <c r="J71" i="11"/>
  <c r="K71" i="11"/>
  <c r="L71" i="11"/>
  <c r="M71" i="11"/>
  <c r="N71" i="11"/>
  <c r="O71" i="11"/>
  <c r="P71" i="11"/>
  <c r="E72" i="11"/>
  <c r="F72" i="11"/>
  <c r="G72" i="11"/>
  <c r="H72" i="11"/>
  <c r="I72" i="11"/>
  <c r="J72" i="11"/>
  <c r="K72" i="11"/>
  <c r="L72" i="11"/>
  <c r="M72" i="11"/>
  <c r="N72" i="11"/>
  <c r="O72" i="11"/>
  <c r="P72" i="11"/>
  <c r="E73" i="11"/>
  <c r="F73" i="11"/>
  <c r="G73" i="11"/>
  <c r="H73" i="11"/>
  <c r="I73" i="11"/>
  <c r="J73" i="11"/>
  <c r="K73" i="11"/>
  <c r="L73" i="11"/>
  <c r="M73" i="11"/>
  <c r="N73" i="11"/>
  <c r="O73" i="11"/>
  <c r="P73" i="11"/>
  <c r="E74" i="11"/>
  <c r="F74" i="11"/>
  <c r="G74" i="11"/>
  <c r="H74" i="11"/>
  <c r="I74" i="11"/>
  <c r="J74" i="11"/>
  <c r="K74" i="11"/>
  <c r="L74" i="11"/>
  <c r="M74" i="11"/>
  <c r="N74" i="11"/>
  <c r="O74" i="11"/>
  <c r="P74" i="11"/>
  <c r="E75" i="11"/>
  <c r="F75" i="11"/>
  <c r="G75" i="11"/>
  <c r="H75" i="11"/>
  <c r="I75" i="11"/>
  <c r="J75" i="11"/>
  <c r="K75" i="11"/>
  <c r="L75" i="11"/>
  <c r="M75" i="11"/>
  <c r="N75" i="11"/>
  <c r="O75" i="11"/>
  <c r="P75" i="11"/>
  <c r="E76" i="11"/>
  <c r="F76" i="11"/>
  <c r="G76" i="11"/>
  <c r="H76" i="11"/>
  <c r="I76" i="11"/>
  <c r="J76" i="11"/>
  <c r="K76" i="11"/>
  <c r="L76" i="11"/>
  <c r="M76" i="11"/>
  <c r="N76" i="11"/>
  <c r="O76" i="11"/>
  <c r="P76" i="11"/>
  <c r="E77" i="11"/>
  <c r="F77" i="11"/>
  <c r="G77" i="11"/>
  <c r="H77" i="11"/>
  <c r="I77" i="11"/>
  <c r="J77" i="11"/>
  <c r="K77" i="11"/>
  <c r="L77" i="11"/>
  <c r="M77" i="11"/>
  <c r="N77" i="11"/>
  <c r="O77" i="11"/>
  <c r="P77" i="11"/>
  <c r="E78" i="11"/>
  <c r="F78" i="11"/>
  <c r="G78" i="11"/>
  <c r="H78" i="11"/>
  <c r="I78" i="11"/>
  <c r="J78" i="11"/>
  <c r="K78" i="11"/>
  <c r="L78" i="11"/>
  <c r="M78" i="11"/>
  <c r="N78" i="11"/>
  <c r="O78" i="11"/>
  <c r="P78" i="11"/>
  <c r="E79" i="11"/>
  <c r="F79" i="11"/>
  <c r="G79" i="11"/>
  <c r="H79" i="11"/>
  <c r="I79" i="11"/>
  <c r="J79" i="11"/>
  <c r="K79" i="11"/>
  <c r="L79" i="11"/>
  <c r="M79" i="11"/>
  <c r="N79" i="11"/>
  <c r="O79" i="11"/>
  <c r="P79" i="11"/>
  <c r="E80" i="11"/>
  <c r="F80" i="11"/>
  <c r="G80" i="11"/>
  <c r="H80" i="11"/>
  <c r="I80" i="11"/>
  <c r="J80" i="11"/>
  <c r="K80" i="11"/>
  <c r="L80" i="11"/>
  <c r="M80" i="11"/>
  <c r="N80" i="11"/>
  <c r="O80" i="11"/>
  <c r="P80" i="11"/>
  <c r="E81" i="11"/>
  <c r="F81" i="11"/>
  <c r="G81" i="11"/>
  <c r="H81" i="11"/>
  <c r="I81" i="11"/>
  <c r="J81" i="11"/>
  <c r="K81" i="11"/>
  <c r="L81" i="11"/>
  <c r="M81" i="11"/>
  <c r="N81" i="11"/>
  <c r="O81" i="11"/>
  <c r="P81" i="11"/>
  <c r="E82" i="11"/>
  <c r="F82" i="11"/>
  <c r="G82" i="11"/>
  <c r="H82" i="11"/>
  <c r="I82" i="11"/>
  <c r="J82" i="11"/>
  <c r="K82" i="11"/>
  <c r="L82" i="11"/>
  <c r="M82" i="11"/>
  <c r="N82" i="11"/>
  <c r="O82" i="11"/>
  <c r="P82" i="11"/>
  <c r="E83" i="11"/>
  <c r="F83" i="11"/>
  <c r="G83" i="11"/>
  <c r="H83" i="11"/>
  <c r="I83" i="11"/>
  <c r="J83" i="11"/>
  <c r="K83" i="11"/>
  <c r="L83" i="11"/>
  <c r="M83" i="11"/>
  <c r="N83" i="11"/>
  <c r="O83" i="11"/>
  <c r="P83" i="11"/>
  <c r="E84" i="11"/>
  <c r="F84" i="11"/>
  <c r="G84" i="11"/>
  <c r="H84" i="11"/>
  <c r="I84" i="11"/>
  <c r="J84" i="11"/>
  <c r="K84" i="11"/>
  <c r="L84" i="11"/>
  <c r="M84" i="11"/>
  <c r="N84" i="11"/>
  <c r="O84" i="11"/>
  <c r="P84" i="11"/>
  <c r="E85" i="11"/>
  <c r="F85" i="11"/>
  <c r="G85" i="11"/>
  <c r="H85" i="11"/>
  <c r="I85" i="11"/>
  <c r="J85" i="11"/>
  <c r="K85" i="11"/>
  <c r="L85" i="11"/>
  <c r="M85" i="11"/>
  <c r="N85" i="11"/>
  <c r="O85" i="11"/>
  <c r="P85" i="11"/>
  <c r="E86" i="11"/>
  <c r="F86" i="11"/>
  <c r="G86" i="11"/>
  <c r="H86" i="11"/>
  <c r="I86" i="11"/>
  <c r="J86" i="11"/>
  <c r="K86" i="11"/>
  <c r="L86" i="11"/>
  <c r="M86" i="11"/>
  <c r="N86" i="11"/>
  <c r="O86" i="11"/>
  <c r="P86" i="11"/>
  <c r="E87" i="11"/>
  <c r="F87" i="11"/>
  <c r="G87" i="11"/>
  <c r="H87" i="11"/>
  <c r="I87" i="11"/>
  <c r="J87" i="11"/>
  <c r="K87" i="11"/>
  <c r="L87" i="11"/>
  <c r="M87" i="11"/>
  <c r="N87" i="11"/>
  <c r="O87" i="11"/>
  <c r="P87" i="11"/>
  <c r="E88" i="11"/>
  <c r="F88" i="11"/>
  <c r="G88" i="11"/>
  <c r="H88" i="11"/>
  <c r="I88" i="11"/>
  <c r="J88" i="11"/>
  <c r="K88" i="11"/>
  <c r="L88" i="11"/>
  <c r="M88" i="11"/>
  <c r="N88" i="11"/>
  <c r="O88" i="11"/>
  <c r="P88" i="11"/>
  <c r="E89" i="11"/>
  <c r="F89" i="11"/>
  <c r="G89" i="11"/>
  <c r="H89" i="11"/>
  <c r="I89" i="11"/>
  <c r="J89" i="11"/>
  <c r="K89" i="11"/>
  <c r="L89" i="11"/>
  <c r="M89" i="11"/>
  <c r="N89" i="11"/>
  <c r="O89" i="11"/>
  <c r="P89" i="11"/>
  <c r="E90" i="11"/>
  <c r="F90" i="11"/>
  <c r="G90" i="11"/>
  <c r="H90" i="11"/>
  <c r="I90" i="11"/>
  <c r="J90" i="11"/>
  <c r="K90" i="11"/>
  <c r="L90" i="11"/>
  <c r="M90" i="11"/>
  <c r="N90" i="11"/>
  <c r="O90" i="11"/>
  <c r="P90" i="11"/>
  <c r="E91" i="11"/>
  <c r="F91" i="11"/>
  <c r="G91" i="11"/>
  <c r="H91" i="11"/>
  <c r="I91" i="11"/>
  <c r="J91" i="11"/>
  <c r="K91" i="11"/>
  <c r="L91" i="11"/>
  <c r="M91" i="11"/>
  <c r="N91" i="11"/>
  <c r="O91" i="11"/>
  <c r="P91" i="11"/>
  <c r="E92" i="11"/>
  <c r="F92" i="11"/>
  <c r="G92" i="11"/>
  <c r="H92" i="11"/>
  <c r="I92" i="11"/>
  <c r="J92" i="11"/>
  <c r="K92" i="11"/>
  <c r="L92" i="11"/>
  <c r="M92" i="11"/>
  <c r="N92" i="11"/>
  <c r="O92" i="11"/>
  <c r="P92" i="11"/>
  <c r="E93" i="11"/>
  <c r="F93" i="11"/>
  <c r="G93" i="11"/>
  <c r="H93" i="11"/>
  <c r="I93" i="11"/>
  <c r="J93" i="11"/>
  <c r="K93" i="11"/>
  <c r="L93" i="11"/>
  <c r="M93" i="11"/>
  <c r="N93" i="11"/>
  <c r="O93" i="11"/>
  <c r="P93" i="11"/>
  <c r="E94" i="11"/>
  <c r="F94" i="11"/>
  <c r="G94" i="11"/>
  <c r="H94" i="11"/>
  <c r="I94" i="11"/>
  <c r="J94" i="11"/>
  <c r="K94" i="11"/>
  <c r="L94" i="11"/>
  <c r="M94" i="11"/>
  <c r="N94" i="11"/>
  <c r="O94" i="11"/>
  <c r="P94" i="11"/>
  <c r="E95" i="11"/>
  <c r="F95" i="11"/>
  <c r="G95" i="11"/>
  <c r="H95" i="11"/>
  <c r="I95" i="11"/>
  <c r="J95" i="11"/>
  <c r="K95" i="11"/>
  <c r="L95" i="11"/>
  <c r="M95" i="11"/>
  <c r="N95" i="11"/>
  <c r="O95" i="11"/>
  <c r="P95" i="11"/>
  <c r="E96" i="11"/>
  <c r="F96" i="11"/>
  <c r="G96" i="11"/>
  <c r="H96" i="11"/>
  <c r="I96" i="11"/>
  <c r="J96" i="11"/>
  <c r="K96" i="11"/>
  <c r="L96" i="11"/>
  <c r="M96" i="11"/>
  <c r="N96" i="11"/>
  <c r="O96" i="11"/>
  <c r="P96" i="11"/>
  <c r="E97" i="11"/>
  <c r="F97" i="11"/>
  <c r="G97" i="11"/>
  <c r="H97" i="11"/>
  <c r="I97" i="11"/>
  <c r="J97" i="11"/>
  <c r="K97" i="11"/>
  <c r="L97" i="11"/>
  <c r="M97" i="11"/>
  <c r="N97" i="11"/>
  <c r="O97" i="11"/>
  <c r="P97" i="11"/>
  <c r="E98" i="11"/>
  <c r="F98" i="11"/>
  <c r="G98" i="11"/>
  <c r="H98" i="11"/>
  <c r="I98" i="11"/>
  <c r="J98" i="11"/>
  <c r="K98" i="11"/>
  <c r="L98" i="11"/>
  <c r="M98" i="11"/>
  <c r="N98" i="11"/>
  <c r="O98" i="11"/>
  <c r="P98" i="11"/>
  <c r="E99" i="11"/>
  <c r="F99" i="11"/>
  <c r="G99" i="11"/>
  <c r="H99" i="11"/>
  <c r="I99" i="11"/>
  <c r="J99" i="11"/>
  <c r="K99" i="11"/>
  <c r="L99" i="11"/>
  <c r="M99" i="11"/>
  <c r="N99" i="11"/>
  <c r="O99" i="11"/>
  <c r="P99" i="11"/>
  <c r="E100" i="11"/>
  <c r="F100" i="11"/>
  <c r="G100" i="11"/>
  <c r="H100" i="11"/>
  <c r="I100" i="11"/>
  <c r="J100" i="11"/>
  <c r="K100" i="11"/>
  <c r="L100" i="11"/>
  <c r="M100" i="11"/>
  <c r="N100" i="11"/>
  <c r="O100" i="11"/>
  <c r="P100" i="11"/>
  <c r="E101" i="11"/>
  <c r="F101" i="11"/>
  <c r="G101" i="11"/>
  <c r="H101" i="11"/>
  <c r="I101" i="11"/>
  <c r="J101" i="11"/>
  <c r="K101" i="11"/>
  <c r="L101" i="11"/>
  <c r="M101" i="11"/>
  <c r="N101" i="11"/>
  <c r="O101" i="11"/>
  <c r="P101" i="11"/>
  <c r="E102" i="11"/>
  <c r="F102" i="11"/>
  <c r="G102" i="11"/>
  <c r="H102" i="11"/>
  <c r="I102" i="11"/>
  <c r="J102" i="11"/>
  <c r="K102" i="11"/>
  <c r="L102" i="11"/>
  <c r="M102" i="11"/>
  <c r="N102" i="11"/>
  <c r="O102" i="11"/>
  <c r="P102" i="11"/>
  <c r="E103" i="11"/>
  <c r="F103" i="11"/>
  <c r="G103" i="11"/>
  <c r="H103" i="11"/>
  <c r="I103" i="11"/>
  <c r="J103" i="11"/>
  <c r="K103" i="11"/>
  <c r="L103" i="11"/>
  <c r="M103" i="11"/>
  <c r="N103" i="11"/>
  <c r="O103" i="11"/>
  <c r="P103" i="11"/>
  <c r="E104" i="11"/>
  <c r="F104" i="11"/>
  <c r="G104" i="11"/>
  <c r="H104" i="11"/>
  <c r="I104" i="11"/>
  <c r="J104" i="11"/>
  <c r="K104" i="11"/>
  <c r="L104" i="11"/>
  <c r="M104" i="11"/>
  <c r="N104" i="11"/>
  <c r="O104" i="11"/>
  <c r="P104" i="11"/>
  <c r="E105" i="11"/>
  <c r="F105" i="11"/>
  <c r="G105" i="11"/>
  <c r="H105" i="11"/>
  <c r="I105" i="11"/>
  <c r="J105" i="11"/>
  <c r="K105" i="11"/>
  <c r="L105" i="11"/>
  <c r="M105" i="11"/>
  <c r="N105" i="11"/>
  <c r="O105" i="11"/>
  <c r="P105" i="11"/>
  <c r="E106" i="11"/>
  <c r="F106" i="11"/>
  <c r="G106" i="11"/>
  <c r="H106" i="11"/>
  <c r="I106" i="11"/>
  <c r="J106" i="11"/>
  <c r="K106" i="11"/>
  <c r="L106" i="11"/>
  <c r="M106" i="11"/>
  <c r="N106" i="11"/>
  <c r="O106" i="11"/>
  <c r="P106" i="11"/>
  <c r="E107" i="11"/>
  <c r="F107" i="11"/>
  <c r="G107" i="11"/>
  <c r="H107" i="11"/>
  <c r="I107" i="11"/>
  <c r="J107" i="11"/>
  <c r="K107" i="11"/>
  <c r="L107" i="11"/>
  <c r="M107" i="11"/>
  <c r="N107" i="11"/>
  <c r="O107" i="11"/>
  <c r="P107" i="11"/>
  <c r="E108" i="11"/>
  <c r="F108" i="11"/>
  <c r="G108" i="11"/>
  <c r="H108" i="11"/>
  <c r="I108" i="11"/>
  <c r="J108" i="11"/>
  <c r="K108" i="11"/>
  <c r="L108" i="11"/>
  <c r="M108" i="11"/>
  <c r="N108" i="11"/>
  <c r="O108" i="11"/>
  <c r="P108" i="11"/>
  <c r="E109" i="11"/>
  <c r="F109" i="11"/>
  <c r="G109" i="11"/>
  <c r="H109" i="11"/>
  <c r="I109" i="11"/>
  <c r="J109" i="11"/>
  <c r="K109" i="11"/>
  <c r="L109" i="11"/>
  <c r="M109" i="11"/>
  <c r="N109" i="11"/>
  <c r="O109" i="11"/>
  <c r="P109" i="11"/>
  <c r="E110" i="11"/>
  <c r="F110" i="11"/>
  <c r="G110" i="11"/>
  <c r="H110" i="11"/>
  <c r="I110" i="11"/>
  <c r="J110" i="11"/>
  <c r="K110" i="11"/>
  <c r="L110" i="11"/>
  <c r="M110" i="11"/>
  <c r="N110" i="11"/>
  <c r="O110" i="11"/>
  <c r="P110" i="11"/>
  <c r="E111" i="11"/>
  <c r="F111" i="11"/>
  <c r="G111" i="11"/>
  <c r="H111" i="11"/>
  <c r="I111" i="11"/>
  <c r="J111" i="11"/>
  <c r="K111" i="11"/>
  <c r="L111" i="11"/>
  <c r="M111" i="11"/>
  <c r="N111" i="11"/>
  <c r="O111" i="11"/>
  <c r="P111" i="11"/>
  <c r="E112" i="11"/>
  <c r="F112" i="11"/>
  <c r="G112" i="11"/>
  <c r="H112" i="11"/>
  <c r="I112" i="11"/>
  <c r="J112" i="11"/>
  <c r="K112" i="11"/>
  <c r="L112" i="11"/>
  <c r="M112" i="11"/>
  <c r="N112" i="11"/>
  <c r="O112" i="11"/>
  <c r="P112" i="11"/>
  <c r="E113" i="11"/>
  <c r="F113" i="11"/>
  <c r="G113" i="11"/>
  <c r="H113" i="11"/>
  <c r="I113" i="11"/>
  <c r="J113" i="11"/>
  <c r="K113" i="11"/>
  <c r="L113" i="11"/>
  <c r="M113" i="11"/>
  <c r="N113" i="11"/>
  <c r="O113" i="11"/>
  <c r="P113" i="11"/>
  <c r="E114" i="11"/>
  <c r="F114" i="11"/>
  <c r="G114" i="11"/>
  <c r="H114" i="11"/>
  <c r="I114" i="11"/>
  <c r="J114" i="11"/>
  <c r="K114" i="11"/>
  <c r="L114" i="11"/>
  <c r="M114" i="11"/>
  <c r="N114" i="11"/>
  <c r="O114" i="11"/>
  <c r="P114" i="11"/>
  <c r="E115" i="11"/>
  <c r="F115" i="11"/>
  <c r="G115" i="11"/>
  <c r="H115" i="11"/>
  <c r="I115" i="11"/>
  <c r="J115" i="11"/>
  <c r="K115" i="11"/>
  <c r="L115" i="11"/>
  <c r="M115" i="11"/>
  <c r="N115" i="11"/>
  <c r="O115" i="11"/>
  <c r="P115" i="11"/>
  <c r="E116" i="11"/>
  <c r="F116" i="11"/>
  <c r="G116" i="11"/>
  <c r="H116" i="11"/>
  <c r="I116" i="11"/>
  <c r="J116" i="11"/>
  <c r="K116" i="11"/>
  <c r="L116" i="11"/>
  <c r="M116" i="11"/>
  <c r="N116" i="11"/>
  <c r="O116" i="11"/>
  <c r="P116" i="11"/>
  <c r="E117" i="11"/>
  <c r="F117" i="11"/>
  <c r="G117" i="11"/>
  <c r="H117" i="11"/>
  <c r="I117" i="11"/>
  <c r="J117" i="11"/>
  <c r="K117" i="11"/>
  <c r="L117" i="11"/>
  <c r="M117" i="11"/>
  <c r="N117" i="11"/>
  <c r="O117" i="11"/>
  <c r="P117" i="11"/>
  <c r="E118" i="11"/>
  <c r="F118" i="11"/>
  <c r="G118" i="11"/>
  <c r="H118" i="11"/>
  <c r="I118" i="11"/>
  <c r="J118" i="11"/>
  <c r="K118" i="11"/>
  <c r="L118" i="11"/>
  <c r="M118" i="11"/>
  <c r="N118" i="11"/>
  <c r="O118" i="11"/>
  <c r="P118" i="11"/>
  <c r="E119" i="11"/>
  <c r="F119" i="11"/>
  <c r="G119" i="11"/>
  <c r="H119" i="11"/>
  <c r="I119" i="11"/>
  <c r="J119" i="11"/>
  <c r="K119" i="11"/>
  <c r="L119" i="11"/>
  <c r="M119" i="11"/>
  <c r="N119" i="11"/>
  <c r="O119" i="11"/>
  <c r="P119" i="11"/>
  <c r="E120" i="11"/>
  <c r="F120" i="11"/>
  <c r="G120" i="11"/>
  <c r="H120" i="11"/>
  <c r="I120" i="11"/>
  <c r="J120" i="11"/>
  <c r="K120" i="11"/>
  <c r="L120" i="11"/>
  <c r="M120" i="11"/>
  <c r="N120" i="11"/>
  <c r="O120" i="11"/>
  <c r="P120" i="11"/>
  <c r="E121" i="11"/>
  <c r="F121" i="11"/>
  <c r="G121" i="11"/>
  <c r="H121" i="11"/>
  <c r="I121" i="11"/>
  <c r="J121" i="11"/>
  <c r="K121" i="11"/>
  <c r="L121" i="11"/>
  <c r="M121" i="11"/>
  <c r="N121" i="11"/>
  <c r="O121" i="11"/>
  <c r="P121" i="11"/>
  <c r="E122" i="11"/>
  <c r="F122" i="11"/>
  <c r="G122" i="11"/>
  <c r="H122" i="11"/>
  <c r="I122" i="11"/>
  <c r="J122" i="11"/>
  <c r="K122" i="11"/>
  <c r="L122" i="11"/>
  <c r="M122" i="11"/>
  <c r="N122" i="11"/>
  <c r="O122" i="11"/>
  <c r="P122" i="11"/>
  <c r="E123" i="11"/>
  <c r="F123" i="11"/>
  <c r="G123" i="11"/>
  <c r="H123" i="11"/>
  <c r="I123" i="11"/>
  <c r="J123" i="11"/>
  <c r="K123" i="11"/>
  <c r="L123" i="11"/>
  <c r="M123" i="11"/>
  <c r="N123" i="11"/>
  <c r="O123" i="11"/>
  <c r="P123" i="11"/>
  <c r="E124" i="11"/>
  <c r="F124" i="11"/>
  <c r="G124" i="11"/>
  <c r="H124" i="11"/>
  <c r="I124" i="11"/>
  <c r="J124" i="11"/>
  <c r="K124" i="11"/>
  <c r="L124" i="11"/>
  <c r="M124" i="11"/>
  <c r="N124" i="11"/>
  <c r="O124" i="11"/>
  <c r="P124" i="11"/>
  <c r="E125" i="11"/>
  <c r="F125" i="11"/>
  <c r="G125" i="11"/>
  <c r="H125" i="11"/>
  <c r="I125" i="11"/>
  <c r="J125" i="11"/>
  <c r="K125" i="11"/>
  <c r="L125" i="11"/>
  <c r="M125" i="11"/>
  <c r="N125" i="11"/>
  <c r="O125" i="11"/>
  <c r="P125" i="11"/>
  <c r="E126" i="11"/>
  <c r="F126" i="11"/>
  <c r="G126" i="11"/>
  <c r="H126" i="11"/>
  <c r="I126" i="11"/>
  <c r="J126" i="11"/>
  <c r="K126" i="11"/>
  <c r="L126" i="11"/>
  <c r="M126" i="11"/>
  <c r="N126" i="11"/>
  <c r="O126" i="11"/>
  <c r="P126" i="11"/>
  <c r="E127" i="11"/>
  <c r="F127" i="11"/>
  <c r="G127" i="11"/>
  <c r="H127" i="11"/>
  <c r="I127" i="11"/>
  <c r="J127" i="11"/>
  <c r="K127" i="11"/>
  <c r="L127" i="11"/>
  <c r="M127" i="11"/>
  <c r="N127" i="11"/>
  <c r="O127" i="11"/>
  <c r="P127" i="11"/>
  <c r="E128" i="11"/>
  <c r="F128" i="11"/>
  <c r="G128" i="11"/>
  <c r="H128" i="11"/>
  <c r="I128" i="11"/>
  <c r="J128" i="11"/>
  <c r="K128" i="11"/>
  <c r="L128" i="11"/>
  <c r="M128" i="11"/>
  <c r="N128" i="11"/>
  <c r="O128" i="11"/>
  <c r="P128" i="11"/>
  <c r="E129" i="11"/>
  <c r="F129" i="11"/>
  <c r="G129" i="11"/>
  <c r="H129" i="11"/>
  <c r="I129" i="11"/>
  <c r="J129" i="11"/>
  <c r="K129" i="11"/>
  <c r="L129" i="11"/>
  <c r="M129" i="11"/>
  <c r="N129" i="11"/>
  <c r="O129" i="11"/>
  <c r="P129" i="11"/>
  <c r="E130" i="11"/>
  <c r="F130" i="11"/>
  <c r="G130" i="11"/>
  <c r="H130" i="11"/>
  <c r="I130" i="11"/>
  <c r="J130" i="11"/>
  <c r="K130" i="11"/>
  <c r="L130" i="11"/>
  <c r="M130" i="11"/>
  <c r="N130" i="11"/>
  <c r="O130" i="11"/>
  <c r="P130" i="11"/>
  <c r="E131" i="11"/>
  <c r="F131" i="11"/>
  <c r="G131" i="11"/>
  <c r="H131" i="11"/>
  <c r="I131" i="11"/>
  <c r="J131" i="11"/>
  <c r="K131" i="11"/>
  <c r="L131" i="11"/>
  <c r="M131" i="11"/>
  <c r="N131" i="11"/>
  <c r="O131" i="11"/>
  <c r="P131" i="11"/>
  <c r="E132" i="11"/>
  <c r="F132" i="11"/>
  <c r="G132" i="11"/>
  <c r="H132" i="11"/>
  <c r="I132" i="11"/>
  <c r="J132" i="11"/>
  <c r="K132" i="11"/>
  <c r="L132" i="11"/>
  <c r="M132" i="11"/>
  <c r="N132" i="11"/>
  <c r="O132" i="11"/>
  <c r="P132" i="11"/>
  <c r="E133" i="11"/>
  <c r="F133" i="11"/>
  <c r="G133" i="11"/>
  <c r="H133" i="11"/>
  <c r="I133" i="11"/>
  <c r="J133" i="11"/>
  <c r="K133" i="11"/>
  <c r="L133" i="11"/>
  <c r="M133" i="11"/>
  <c r="N133" i="11"/>
  <c r="O133" i="11"/>
  <c r="P133" i="11"/>
  <c r="E134" i="11"/>
  <c r="F134" i="11"/>
  <c r="G134" i="11"/>
  <c r="H134" i="11"/>
  <c r="I134" i="11"/>
  <c r="J134" i="11"/>
  <c r="K134" i="11"/>
  <c r="L134" i="11"/>
  <c r="M134" i="11"/>
  <c r="N134" i="11"/>
  <c r="O134" i="11"/>
  <c r="P134" i="11"/>
  <c r="E135" i="11"/>
  <c r="F135" i="11"/>
  <c r="G135" i="11"/>
  <c r="H135" i="11"/>
  <c r="I135" i="11"/>
  <c r="J135" i="11"/>
  <c r="K135" i="11"/>
  <c r="L135" i="11"/>
  <c r="M135" i="11"/>
  <c r="N135" i="11"/>
  <c r="O135" i="11"/>
  <c r="P135" i="11"/>
  <c r="E136" i="11"/>
  <c r="F136" i="11"/>
  <c r="G136" i="11"/>
  <c r="H136" i="11"/>
  <c r="I136" i="11"/>
  <c r="J136" i="11"/>
  <c r="K136" i="11"/>
  <c r="L136" i="11"/>
  <c r="M136" i="11"/>
  <c r="N136" i="11"/>
  <c r="O136" i="11"/>
  <c r="P136" i="11"/>
  <c r="E137" i="11"/>
  <c r="F137" i="11"/>
  <c r="G137" i="11"/>
  <c r="H137" i="11"/>
  <c r="I137" i="11"/>
  <c r="J137" i="11"/>
  <c r="K137" i="11"/>
  <c r="L137" i="11"/>
  <c r="M137" i="11"/>
  <c r="N137" i="11"/>
  <c r="O137" i="11"/>
  <c r="P137" i="11"/>
  <c r="E138" i="11"/>
  <c r="F138" i="11"/>
  <c r="G138" i="11"/>
  <c r="H138" i="11"/>
  <c r="I138" i="11"/>
  <c r="J138" i="11"/>
  <c r="K138" i="11"/>
  <c r="L138" i="11"/>
  <c r="M138" i="11"/>
  <c r="N138" i="11"/>
  <c r="O138" i="11"/>
  <c r="P138" i="11"/>
  <c r="E139" i="11"/>
  <c r="F139" i="11"/>
  <c r="G139" i="11"/>
  <c r="H139" i="11"/>
  <c r="I139" i="11"/>
  <c r="J139" i="11"/>
  <c r="K139" i="11"/>
  <c r="L139" i="11"/>
  <c r="M139" i="11"/>
  <c r="N139" i="11"/>
  <c r="O139" i="11"/>
  <c r="P139" i="11"/>
  <c r="E140" i="11"/>
  <c r="F140" i="11"/>
  <c r="G140" i="11"/>
  <c r="H140" i="11"/>
  <c r="I140" i="11"/>
  <c r="J140" i="11"/>
  <c r="K140" i="11"/>
  <c r="L140" i="11"/>
  <c r="M140" i="11"/>
  <c r="N140" i="11"/>
  <c r="O140" i="11"/>
  <c r="P140" i="11"/>
  <c r="E141" i="11"/>
  <c r="F141" i="11"/>
  <c r="G141" i="11"/>
  <c r="H141" i="11"/>
  <c r="I141" i="11"/>
  <c r="J141" i="11"/>
  <c r="K141" i="11"/>
  <c r="L141" i="11"/>
  <c r="M141" i="11"/>
  <c r="N141" i="11"/>
  <c r="O141" i="11"/>
  <c r="P141" i="11"/>
  <c r="E142" i="11"/>
  <c r="F142" i="11"/>
  <c r="G142" i="11"/>
  <c r="H142" i="11"/>
  <c r="I142" i="11"/>
  <c r="J142" i="11"/>
  <c r="K142" i="11"/>
  <c r="L142" i="11"/>
  <c r="M142" i="11"/>
  <c r="N142" i="11"/>
  <c r="O142" i="11"/>
  <c r="P142" i="11"/>
  <c r="E143" i="11"/>
  <c r="F143" i="11"/>
  <c r="G143" i="11"/>
  <c r="H143" i="11"/>
  <c r="I143" i="11"/>
  <c r="J143" i="11"/>
  <c r="K143" i="11"/>
  <c r="L143" i="11"/>
  <c r="M143" i="11"/>
  <c r="N143" i="11"/>
  <c r="O143" i="11"/>
  <c r="P143" i="11"/>
  <c r="E144" i="11"/>
  <c r="F144" i="11"/>
  <c r="G144" i="11"/>
  <c r="H144" i="11"/>
  <c r="I144" i="11"/>
  <c r="J144" i="11"/>
  <c r="K144" i="11"/>
  <c r="L144" i="11"/>
  <c r="M144" i="11"/>
  <c r="N144" i="11"/>
  <c r="O144" i="11"/>
  <c r="P144" i="11"/>
  <c r="E145" i="11"/>
  <c r="F145" i="11"/>
  <c r="G145" i="11"/>
  <c r="H145" i="11"/>
  <c r="I145" i="11"/>
  <c r="J145" i="11"/>
  <c r="K145" i="11"/>
  <c r="L145" i="11"/>
  <c r="M145" i="11"/>
  <c r="N145" i="11"/>
  <c r="O145" i="11"/>
  <c r="P145" i="11"/>
  <c r="E146" i="11"/>
  <c r="F146" i="11"/>
  <c r="G146" i="11"/>
  <c r="H146" i="11"/>
  <c r="I146" i="11"/>
  <c r="J146" i="11"/>
  <c r="K146" i="11"/>
  <c r="L146" i="11"/>
  <c r="M146" i="11"/>
  <c r="N146" i="11"/>
  <c r="O146" i="11"/>
  <c r="P146" i="11"/>
  <c r="E147" i="11"/>
  <c r="F147" i="11"/>
  <c r="G147" i="11"/>
  <c r="H147" i="11"/>
  <c r="I147" i="11"/>
  <c r="J147" i="11"/>
  <c r="K147" i="11"/>
  <c r="L147" i="11"/>
  <c r="M147" i="11"/>
  <c r="N147" i="11"/>
  <c r="O147" i="11"/>
  <c r="P147" i="11"/>
  <c r="E148" i="11"/>
  <c r="F148" i="11"/>
  <c r="G148" i="11"/>
  <c r="H148" i="11"/>
  <c r="I148" i="11"/>
  <c r="J148" i="11"/>
  <c r="K148" i="11"/>
  <c r="L148" i="11"/>
  <c r="M148" i="11"/>
  <c r="N148" i="11"/>
  <c r="O148" i="11"/>
  <c r="P148" i="11"/>
  <c r="E149" i="11"/>
  <c r="F149" i="11"/>
  <c r="G149" i="11"/>
  <c r="H149" i="11"/>
  <c r="I149" i="11"/>
  <c r="J149" i="11"/>
  <c r="K149" i="11"/>
  <c r="L149" i="11"/>
  <c r="M149" i="11"/>
  <c r="N149" i="11"/>
  <c r="O149" i="11"/>
  <c r="P149" i="11"/>
  <c r="E150" i="11"/>
  <c r="F150" i="11"/>
  <c r="G150" i="11"/>
  <c r="H150" i="11"/>
  <c r="I150" i="11"/>
  <c r="J150" i="11"/>
  <c r="K150" i="11"/>
  <c r="L150" i="11"/>
  <c r="M150" i="11"/>
  <c r="N150" i="11"/>
  <c r="O150" i="11"/>
  <c r="P150" i="11"/>
  <c r="E151" i="11"/>
  <c r="F151" i="11"/>
  <c r="G151" i="11"/>
  <c r="H151" i="11"/>
  <c r="I151" i="11"/>
  <c r="J151" i="11"/>
  <c r="K151" i="11"/>
  <c r="L151" i="11"/>
  <c r="M151" i="11"/>
  <c r="N151" i="11"/>
  <c r="O151" i="11"/>
  <c r="P151" i="11"/>
  <c r="E152" i="11"/>
  <c r="F152" i="11"/>
  <c r="G152" i="11"/>
  <c r="H152" i="11"/>
  <c r="I152" i="11"/>
  <c r="J152" i="11"/>
  <c r="K152" i="11"/>
  <c r="L152" i="11"/>
  <c r="M152" i="11"/>
  <c r="N152" i="11"/>
  <c r="O152" i="11"/>
  <c r="P152" i="11"/>
  <c r="E153" i="11"/>
  <c r="F153" i="11"/>
  <c r="G153" i="11"/>
  <c r="H153" i="11"/>
  <c r="I153" i="11"/>
  <c r="J153" i="11"/>
  <c r="K153" i="11"/>
  <c r="L153" i="11"/>
  <c r="M153" i="11"/>
  <c r="N153" i="11"/>
  <c r="O153" i="11"/>
  <c r="P153" i="11"/>
  <c r="E154" i="11"/>
  <c r="F154" i="11"/>
  <c r="G154" i="11"/>
  <c r="H154" i="11"/>
  <c r="I154" i="11"/>
  <c r="J154" i="11"/>
  <c r="K154" i="11"/>
  <c r="L154" i="11"/>
  <c r="M154" i="11"/>
  <c r="N154" i="11"/>
  <c r="O154" i="11"/>
  <c r="P154" i="11"/>
  <c r="E155" i="11"/>
  <c r="F155" i="11"/>
  <c r="G155" i="11"/>
  <c r="H155" i="11"/>
  <c r="I155" i="11"/>
  <c r="J155" i="11"/>
  <c r="K155" i="11"/>
  <c r="L155" i="11"/>
  <c r="M155" i="11"/>
  <c r="N155" i="11"/>
  <c r="O155" i="11"/>
  <c r="P155" i="11"/>
  <c r="E156" i="11"/>
  <c r="F156" i="11"/>
  <c r="G156" i="11"/>
  <c r="H156" i="11"/>
  <c r="I156" i="11"/>
  <c r="J156" i="11"/>
  <c r="K156" i="11"/>
  <c r="L156" i="11"/>
  <c r="M156" i="11"/>
  <c r="N156" i="11"/>
  <c r="O156" i="11"/>
  <c r="P156" i="11"/>
  <c r="E157" i="11"/>
  <c r="F157" i="11"/>
  <c r="G157" i="11"/>
  <c r="H157" i="11"/>
  <c r="I157" i="11"/>
  <c r="J157" i="11"/>
  <c r="K157" i="11"/>
  <c r="L157" i="11"/>
  <c r="M157" i="11"/>
  <c r="N157" i="11"/>
  <c r="O157" i="11"/>
  <c r="P157" i="11"/>
  <c r="E158" i="11"/>
  <c r="F158" i="11"/>
  <c r="G158" i="11"/>
  <c r="H158" i="11"/>
  <c r="I158" i="11"/>
  <c r="J158" i="11"/>
  <c r="K158" i="11"/>
  <c r="L158" i="11"/>
  <c r="M158" i="11"/>
  <c r="N158" i="11"/>
  <c r="O158" i="11"/>
  <c r="P158" i="11"/>
  <c r="E159" i="11"/>
  <c r="F159" i="11"/>
  <c r="G159" i="11"/>
  <c r="H159" i="11"/>
  <c r="I159" i="11"/>
  <c r="J159" i="11"/>
  <c r="K159" i="11"/>
  <c r="L159" i="11"/>
  <c r="M159" i="11"/>
  <c r="N159" i="11"/>
  <c r="O159" i="11"/>
  <c r="P159" i="11"/>
  <c r="E160" i="11"/>
  <c r="F160" i="11"/>
  <c r="G160" i="11"/>
  <c r="H160" i="11"/>
  <c r="I160" i="11"/>
  <c r="J160" i="11"/>
  <c r="K160" i="11"/>
  <c r="L160" i="11"/>
  <c r="M160" i="11"/>
  <c r="N160" i="11"/>
  <c r="O160" i="11"/>
  <c r="P160" i="11"/>
  <c r="E161" i="11"/>
  <c r="F161" i="11"/>
  <c r="G161" i="11"/>
  <c r="H161" i="11"/>
  <c r="I161" i="11"/>
  <c r="J161" i="11"/>
  <c r="K161" i="11"/>
  <c r="L161" i="11"/>
  <c r="M161" i="11"/>
  <c r="N161" i="11"/>
  <c r="O161" i="11"/>
  <c r="P161" i="11"/>
  <c r="E162" i="11"/>
  <c r="F162" i="11"/>
  <c r="G162" i="11"/>
  <c r="H162" i="11"/>
  <c r="I162" i="11"/>
  <c r="J162" i="11"/>
  <c r="K162" i="11"/>
  <c r="L162" i="11"/>
  <c r="M162" i="11"/>
  <c r="N162" i="11"/>
  <c r="O162" i="11"/>
  <c r="P162" i="11"/>
  <c r="E163" i="11"/>
  <c r="F163" i="11"/>
  <c r="G163" i="11"/>
  <c r="H163" i="11"/>
  <c r="I163" i="11"/>
  <c r="J163" i="11"/>
  <c r="K163" i="11"/>
  <c r="L163" i="11"/>
  <c r="M163" i="11"/>
  <c r="N163" i="11"/>
  <c r="O163" i="11"/>
  <c r="P163" i="11"/>
  <c r="E164" i="11"/>
  <c r="F164" i="11"/>
  <c r="G164" i="11"/>
  <c r="H164" i="11"/>
  <c r="I164" i="11"/>
  <c r="J164" i="11"/>
  <c r="K164" i="11"/>
  <c r="L164" i="11"/>
  <c r="M164" i="11"/>
  <c r="N164" i="11"/>
  <c r="O164" i="11"/>
  <c r="P164" i="11"/>
  <c r="E165" i="11"/>
  <c r="F165" i="11"/>
  <c r="G165" i="11"/>
  <c r="H165" i="11"/>
  <c r="I165" i="11"/>
  <c r="J165" i="11"/>
  <c r="K165" i="11"/>
  <c r="L165" i="11"/>
  <c r="M165" i="11"/>
  <c r="N165" i="11"/>
  <c r="O165" i="11"/>
  <c r="P165" i="11"/>
  <c r="E166" i="11"/>
  <c r="F166" i="11"/>
  <c r="G166" i="11"/>
  <c r="H166" i="11"/>
  <c r="I166" i="11"/>
  <c r="J166" i="11"/>
  <c r="K166" i="11"/>
  <c r="L166" i="11"/>
  <c r="M166" i="11"/>
  <c r="N166" i="11"/>
  <c r="O166" i="11"/>
  <c r="P166" i="11"/>
  <c r="E167" i="11"/>
  <c r="F167" i="11"/>
  <c r="G167" i="11"/>
  <c r="H167" i="11"/>
  <c r="I167" i="11"/>
  <c r="J167" i="11"/>
  <c r="K167" i="11"/>
  <c r="L167" i="11"/>
  <c r="M167" i="11"/>
  <c r="N167" i="11"/>
  <c r="O167" i="11"/>
  <c r="P167" i="11"/>
  <c r="E168" i="11"/>
  <c r="F168" i="11"/>
  <c r="G168" i="11"/>
  <c r="H168" i="11"/>
  <c r="I168" i="11"/>
  <c r="J168" i="11"/>
  <c r="K168" i="11"/>
  <c r="L168" i="11"/>
  <c r="M168" i="11"/>
  <c r="N168" i="11"/>
  <c r="O168" i="11"/>
  <c r="P168" i="11"/>
  <c r="E169" i="11"/>
  <c r="F169" i="11"/>
  <c r="G169" i="11"/>
  <c r="H169" i="11"/>
  <c r="I169" i="11"/>
  <c r="J169" i="11"/>
  <c r="K169" i="11"/>
  <c r="L169" i="11"/>
  <c r="M169" i="11"/>
  <c r="N169" i="11"/>
  <c r="O169" i="11"/>
  <c r="P169" i="11"/>
  <c r="E170" i="11"/>
  <c r="F170" i="11"/>
  <c r="G170" i="11"/>
  <c r="H170" i="11"/>
  <c r="I170" i="11"/>
  <c r="J170" i="11"/>
  <c r="K170" i="11"/>
  <c r="L170" i="11"/>
  <c r="M170" i="11"/>
  <c r="N170" i="11"/>
  <c r="O170" i="11"/>
  <c r="P170" i="11"/>
  <c r="E171" i="11"/>
  <c r="F171" i="11"/>
  <c r="G171" i="11"/>
  <c r="H171" i="11"/>
  <c r="I171" i="11"/>
  <c r="J171" i="11"/>
  <c r="K171" i="11"/>
  <c r="L171" i="11"/>
  <c r="M171" i="11"/>
  <c r="N171" i="11"/>
  <c r="O171" i="11"/>
  <c r="P171" i="11"/>
  <c r="E172" i="11"/>
  <c r="F172" i="11"/>
  <c r="G172" i="11"/>
  <c r="H172" i="11"/>
  <c r="I172" i="11"/>
  <c r="J172" i="11"/>
  <c r="K172" i="11"/>
  <c r="L172" i="11"/>
  <c r="M172" i="11"/>
  <c r="N172" i="11"/>
  <c r="O172" i="11"/>
  <c r="P172" i="11"/>
  <c r="E173" i="11"/>
  <c r="F173" i="11"/>
  <c r="G173" i="11"/>
  <c r="H173" i="11"/>
  <c r="I173" i="11"/>
  <c r="J173" i="11"/>
  <c r="K173" i="11"/>
  <c r="L173" i="11"/>
  <c r="M173" i="11"/>
  <c r="N173" i="11"/>
  <c r="O173" i="11"/>
  <c r="P173" i="11"/>
  <c r="E174" i="11"/>
  <c r="F174" i="11"/>
  <c r="G174" i="11"/>
  <c r="H174" i="11"/>
  <c r="I174" i="11"/>
  <c r="J174" i="11"/>
  <c r="K174" i="11"/>
  <c r="L174" i="11"/>
  <c r="M174" i="11"/>
  <c r="N174" i="11"/>
  <c r="O174" i="11"/>
  <c r="P174" i="11"/>
  <c r="E175" i="11"/>
  <c r="F175" i="11"/>
  <c r="G175" i="11"/>
  <c r="H175" i="11"/>
  <c r="I175" i="11"/>
  <c r="J175" i="11"/>
  <c r="K175" i="11"/>
  <c r="L175" i="11"/>
  <c r="M175" i="11"/>
  <c r="N175" i="11"/>
  <c r="O175" i="11"/>
  <c r="P175" i="11"/>
  <c r="E176" i="11"/>
  <c r="F176" i="11"/>
  <c r="G176" i="11"/>
  <c r="H176" i="11"/>
  <c r="I176" i="11"/>
  <c r="J176" i="11"/>
  <c r="K176" i="11"/>
  <c r="L176" i="11"/>
  <c r="M176" i="11"/>
  <c r="N176" i="11"/>
  <c r="O176" i="11"/>
  <c r="P176" i="11"/>
  <c r="E177" i="11"/>
  <c r="F177" i="11"/>
  <c r="G177" i="11"/>
  <c r="H177" i="11"/>
  <c r="I177" i="11"/>
  <c r="J177" i="11"/>
  <c r="K177" i="11"/>
  <c r="L177" i="11"/>
  <c r="M177" i="11"/>
  <c r="N177" i="11"/>
  <c r="O177" i="11"/>
  <c r="P177" i="11"/>
  <c r="E178" i="11"/>
  <c r="F178" i="11"/>
  <c r="G178" i="11"/>
  <c r="H178" i="11"/>
  <c r="I178" i="11"/>
  <c r="J178" i="11"/>
  <c r="K178" i="11"/>
  <c r="L178" i="11"/>
  <c r="M178" i="11"/>
  <c r="N178" i="11"/>
  <c r="O178" i="11"/>
  <c r="P178" i="11"/>
  <c r="E179" i="11"/>
  <c r="F179" i="11"/>
  <c r="G179" i="11"/>
  <c r="H179" i="11"/>
  <c r="I179" i="11"/>
  <c r="J179" i="11"/>
  <c r="K179" i="11"/>
  <c r="L179" i="11"/>
  <c r="M179" i="11"/>
  <c r="N179" i="11"/>
  <c r="O179" i="11"/>
  <c r="P179" i="11"/>
  <c r="E180" i="11"/>
  <c r="F180" i="11"/>
  <c r="G180" i="11"/>
  <c r="H180" i="11"/>
  <c r="I180" i="11"/>
  <c r="J180" i="11"/>
  <c r="K180" i="11"/>
  <c r="L180" i="11"/>
  <c r="M180" i="11"/>
  <c r="N180" i="11"/>
  <c r="O180" i="11"/>
  <c r="P180" i="11"/>
  <c r="E181" i="11"/>
  <c r="F181" i="11"/>
  <c r="G181" i="11"/>
  <c r="H181" i="11"/>
  <c r="I181" i="11"/>
  <c r="J181" i="11"/>
  <c r="K181" i="11"/>
  <c r="L181" i="11"/>
  <c r="M181" i="11"/>
  <c r="N181" i="11"/>
  <c r="O181" i="11"/>
  <c r="P181" i="11"/>
  <c r="E182" i="11"/>
  <c r="F182" i="11"/>
  <c r="G182" i="11"/>
  <c r="H182" i="11"/>
  <c r="I182" i="11"/>
  <c r="J182" i="11"/>
  <c r="K182" i="11"/>
  <c r="L182" i="11"/>
  <c r="M182" i="11"/>
  <c r="N182" i="11"/>
  <c r="O182" i="11"/>
  <c r="P182" i="11"/>
  <c r="E183" i="11"/>
  <c r="F183" i="11"/>
  <c r="G183" i="11"/>
  <c r="H183" i="11"/>
  <c r="I183" i="11"/>
  <c r="J183" i="11"/>
  <c r="K183" i="11"/>
  <c r="L183" i="11"/>
  <c r="M183" i="11"/>
  <c r="N183" i="11"/>
  <c r="O183" i="11"/>
  <c r="P183" i="11"/>
  <c r="E184" i="11"/>
  <c r="F184" i="11"/>
  <c r="G184" i="11"/>
  <c r="H184" i="11"/>
  <c r="I184" i="11"/>
  <c r="J184" i="11"/>
  <c r="K184" i="11"/>
  <c r="L184" i="11"/>
  <c r="M184" i="11"/>
  <c r="N184" i="11"/>
  <c r="O184" i="11"/>
  <c r="P184" i="11"/>
  <c r="E185" i="11"/>
  <c r="F185" i="11"/>
  <c r="G185" i="11"/>
  <c r="H185" i="11"/>
  <c r="I185" i="11"/>
  <c r="J185" i="11"/>
  <c r="K185" i="11"/>
  <c r="L185" i="11"/>
  <c r="M185" i="11"/>
  <c r="N185" i="11"/>
  <c r="O185" i="11"/>
  <c r="P185" i="11"/>
  <c r="E186" i="11"/>
  <c r="F186" i="11"/>
  <c r="G186" i="11"/>
  <c r="H186" i="11"/>
  <c r="I186" i="11"/>
  <c r="J186" i="11"/>
  <c r="K186" i="11"/>
  <c r="L186" i="11"/>
  <c r="M186" i="11"/>
  <c r="N186" i="11"/>
  <c r="O186" i="11"/>
  <c r="P186" i="11"/>
  <c r="E187" i="11"/>
  <c r="F187" i="11"/>
  <c r="G187" i="11"/>
  <c r="H187" i="11"/>
  <c r="I187" i="11"/>
  <c r="J187" i="11"/>
  <c r="K187" i="11"/>
  <c r="L187" i="11"/>
  <c r="M187" i="11"/>
  <c r="N187" i="11"/>
  <c r="O187" i="11"/>
  <c r="P187" i="11"/>
  <c r="E188" i="11"/>
  <c r="F188" i="11"/>
  <c r="G188" i="11"/>
  <c r="H188" i="11"/>
  <c r="I188" i="11"/>
  <c r="J188" i="11"/>
  <c r="K188" i="11"/>
  <c r="L188" i="11"/>
  <c r="M188" i="11"/>
  <c r="N188" i="11"/>
  <c r="O188" i="11"/>
  <c r="P188" i="11"/>
  <c r="E189" i="11"/>
  <c r="F189" i="11"/>
  <c r="G189" i="11"/>
  <c r="H189" i="11"/>
  <c r="I189" i="11"/>
  <c r="J189" i="11"/>
  <c r="K189" i="11"/>
  <c r="L189" i="11"/>
  <c r="M189" i="11"/>
  <c r="N189" i="11"/>
  <c r="O189" i="11"/>
  <c r="P189" i="11"/>
  <c r="E190" i="11"/>
  <c r="F190" i="11"/>
  <c r="G190" i="11"/>
  <c r="H190" i="11"/>
  <c r="I190" i="11"/>
  <c r="J190" i="11"/>
  <c r="K190" i="11"/>
  <c r="L190" i="11"/>
  <c r="M190" i="11"/>
  <c r="N190" i="11"/>
  <c r="O190" i="11"/>
  <c r="P190" i="11"/>
  <c r="E191" i="11"/>
  <c r="F191" i="11"/>
  <c r="G191" i="11"/>
  <c r="H191" i="11"/>
  <c r="I191" i="11"/>
  <c r="J191" i="11"/>
  <c r="K191" i="11"/>
  <c r="L191" i="11"/>
  <c r="M191" i="11"/>
  <c r="N191" i="11"/>
  <c r="O191" i="11"/>
  <c r="P191" i="11"/>
  <c r="E192" i="11"/>
  <c r="F192" i="11"/>
  <c r="G192" i="11"/>
  <c r="H192" i="11"/>
  <c r="I192" i="11"/>
  <c r="J192" i="11"/>
  <c r="K192" i="11"/>
  <c r="L192" i="11"/>
  <c r="M192" i="11"/>
  <c r="N192" i="11"/>
  <c r="O192" i="11"/>
  <c r="P192" i="11"/>
  <c r="E193" i="11"/>
  <c r="F193" i="11"/>
  <c r="G193" i="11"/>
  <c r="H193" i="11"/>
  <c r="I193" i="11"/>
  <c r="J193" i="11"/>
  <c r="K193" i="11"/>
  <c r="L193" i="11"/>
  <c r="M193" i="11"/>
  <c r="N193" i="11"/>
  <c r="O193" i="11"/>
  <c r="P193" i="11"/>
  <c r="E194" i="11"/>
  <c r="F194" i="11"/>
  <c r="G194" i="11"/>
  <c r="H194" i="11"/>
  <c r="I194" i="11"/>
  <c r="J194" i="11"/>
  <c r="K194" i="11"/>
  <c r="L194" i="11"/>
  <c r="M194" i="11"/>
  <c r="N194" i="11"/>
  <c r="O194" i="11"/>
  <c r="P194" i="11"/>
  <c r="E195" i="11"/>
  <c r="F195" i="11"/>
  <c r="G195" i="11"/>
  <c r="H195" i="11"/>
  <c r="I195" i="11"/>
  <c r="J195" i="11"/>
  <c r="K195" i="11"/>
  <c r="L195" i="11"/>
  <c r="M195" i="11"/>
  <c r="N195" i="11"/>
  <c r="O195" i="11"/>
  <c r="P195" i="11"/>
  <c r="E196" i="11"/>
  <c r="F196" i="11"/>
  <c r="G196" i="11"/>
  <c r="H196" i="11"/>
  <c r="I196" i="11"/>
  <c r="J196" i="11"/>
  <c r="K196" i="11"/>
  <c r="L196" i="11"/>
  <c r="M196" i="11"/>
  <c r="N196" i="11"/>
  <c r="O196" i="11"/>
  <c r="P196" i="11"/>
  <c r="E197" i="11"/>
  <c r="F197" i="11"/>
  <c r="G197" i="11"/>
  <c r="H197" i="11"/>
  <c r="I197" i="11"/>
  <c r="J197" i="11"/>
  <c r="K197" i="11"/>
  <c r="L197" i="11"/>
  <c r="M197" i="11"/>
  <c r="N197" i="11"/>
  <c r="O197" i="11"/>
  <c r="P197" i="11"/>
  <c r="E198" i="11"/>
  <c r="F198" i="11"/>
  <c r="G198" i="11"/>
  <c r="H198" i="11"/>
  <c r="I198" i="11"/>
  <c r="J198" i="11"/>
  <c r="K198" i="11"/>
  <c r="L198" i="11"/>
  <c r="M198" i="11"/>
  <c r="N198" i="11"/>
  <c r="O198" i="11"/>
  <c r="P198" i="11"/>
  <c r="E199" i="11"/>
  <c r="F199" i="11"/>
  <c r="G199" i="11"/>
  <c r="H199" i="11"/>
  <c r="I199" i="11"/>
  <c r="J199" i="11"/>
  <c r="K199" i="11"/>
  <c r="L199" i="11"/>
  <c r="M199" i="11"/>
  <c r="N199" i="11"/>
  <c r="O199" i="11"/>
  <c r="P199" i="11"/>
  <c r="E200" i="11"/>
  <c r="F200" i="11"/>
  <c r="G200" i="11"/>
  <c r="H200" i="11"/>
  <c r="I200" i="11"/>
  <c r="J200" i="11"/>
  <c r="K200" i="11"/>
  <c r="L200" i="11"/>
  <c r="M200" i="11"/>
  <c r="N200" i="11"/>
  <c r="O200" i="11"/>
  <c r="P200" i="11"/>
  <c r="E201" i="11"/>
  <c r="F201" i="11"/>
  <c r="G201" i="11"/>
  <c r="H201" i="11"/>
  <c r="I201" i="11"/>
  <c r="J201" i="11"/>
  <c r="K201" i="11"/>
  <c r="L201" i="11"/>
  <c r="M201" i="11"/>
  <c r="N201" i="11"/>
  <c r="O201" i="11"/>
  <c r="P201" i="11"/>
  <c r="E202" i="11"/>
  <c r="F202" i="11"/>
  <c r="G202" i="11"/>
  <c r="H202" i="11"/>
  <c r="I202" i="11"/>
  <c r="J202" i="11"/>
  <c r="K202" i="11"/>
  <c r="L202" i="11"/>
  <c r="M202" i="11"/>
  <c r="N202" i="11"/>
  <c r="O202" i="11"/>
  <c r="P202" i="11"/>
  <c r="E203" i="11"/>
  <c r="F203" i="11"/>
  <c r="G203" i="11"/>
  <c r="H203" i="11"/>
  <c r="I203" i="11"/>
  <c r="J203" i="11"/>
  <c r="K203" i="11"/>
  <c r="L203" i="11"/>
  <c r="M203" i="11"/>
  <c r="N203" i="11"/>
  <c r="O203" i="11"/>
  <c r="P203" i="11"/>
  <c r="E204" i="11"/>
  <c r="F204" i="11"/>
  <c r="G204" i="11"/>
  <c r="H204" i="11"/>
  <c r="I204" i="11"/>
  <c r="J204" i="11"/>
  <c r="K204" i="11"/>
  <c r="L204" i="11"/>
  <c r="M204" i="11"/>
  <c r="N204" i="11"/>
  <c r="O204" i="11"/>
  <c r="P204" i="11"/>
  <c r="E205" i="11"/>
  <c r="F205" i="11"/>
  <c r="G205" i="11"/>
  <c r="H205" i="11"/>
  <c r="I205" i="11"/>
  <c r="J205" i="11"/>
  <c r="K205" i="11"/>
  <c r="L205" i="11"/>
  <c r="M205" i="11"/>
  <c r="N205" i="11"/>
  <c r="O205" i="11"/>
  <c r="P205" i="11"/>
  <c r="E206" i="11"/>
  <c r="F206" i="11"/>
  <c r="G206" i="11"/>
  <c r="H206" i="11"/>
  <c r="I206" i="11"/>
  <c r="J206" i="11"/>
  <c r="K206" i="11"/>
  <c r="L206" i="11"/>
  <c r="M206" i="11"/>
  <c r="N206" i="11"/>
  <c r="O206" i="11"/>
  <c r="P206" i="11"/>
  <c r="E207" i="11"/>
  <c r="F207" i="11"/>
  <c r="G207" i="11"/>
  <c r="H207" i="11"/>
  <c r="I207" i="11"/>
  <c r="J207" i="11"/>
  <c r="K207" i="11"/>
  <c r="L207" i="11"/>
  <c r="M207" i="11"/>
  <c r="N207" i="11"/>
  <c r="O207" i="11"/>
  <c r="P207" i="11"/>
  <c r="E208" i="11"/>
  <c r="F208" i="11"/>
  <c r="G208" i="11"/>
  <c r="H208" i="11"/>
  <c r="I208" i="11"/>
  <c r="J208" i="11"/>
  <c r="K208" i="11"/>
  <c r="L208" i="11"/>
  <c r="M208" i="11"/>
  <c r="N208" i="11"/>
  <c r="O208" i="11"/>
  <c r="P208" i="11"/>
  <c r="E209" i="11"/>
  <c r="F209" i="11"/>
  <c r="G209" i="11"/>
  <c r="H209" i="11"/>
  <c r="I209" i="11"/>
  <c r="J209" i="11"/>
  <c r="K209" i="11"/>
  <c r="L209" i="11"/>
  <c r="M209" i="11"/>
  <c r="N209" i="11"/>
  <c r="O209" i="11"/>
  <c r="P209" i="11"/>
  <c r="E210" i="11"/>
  <c r="F210" i="11"/>
  <c r="G210" i="11"/>
  <c r="H210" i="11"/>
  <c r="I210" i="11"/>
  <c r="J210" i="11"/>
  <c r="K210" i="11"/>
  <c r="L210" i="11"/>
  <c r="M210" i="11"/>
  <c r="N210" i="11"/>
  <c r="O210" i="11"/>
  <c r="P210" i="11"/>
  <c r="E211" i="11"/>
  <c r="F211" i="11"/>
  <c r="G211" i="11"/>
  <c r="H211" i="11"/>
  <c r="I211" i="11"/>
  <c r="J211" i="11"/>
  <c r="K211" i="11"/>
  <c r="L211" i="11"/>
  <c r="M211" i="11"/>
  <c r="N211" i="11"/>
  <c r="O211" i="11"/>
  <c r="P211" i="11"/>
  <c r="E212" i="11"/>
  <c r="F212" i="11"/>
  <c r="G212" i="11"/>
  <c r="H212" i="11"/>
  <c r="I212" i="11"/>
  <c r="J212" i="11"/>
  <c r="K212" i="11"/>
  <c r="L212" i="11"/>
  <c r="M212" i="11"/>
  <c r="N212" i="11"/>
  <c r="O212" i="11"/>
  <c r="P212" i="11"/>
  <c r="E213" i="11"/>
  <c r="F213" i="11"/>
  <c r="G213" i="11"/>
  <c r="H213" i="11"/>
  <c r="I213" i="11"/>
  <c r="J213" i="11"/>
  <c r="K213" i="11"/>
  <c r="L213" i="11"/>
  <c r="M213" i="11"/>
  <c r="N213" i="11"/>
  <c r="O213" i="11"/>
  <c r="P213" i="11"/>
  <c r="E214" i="11"/>
  <c r="F214" i="11"/>
  <c r="G214" i="11"/>
  <c r="H214" i="11"/>
  <c r="I214" i="11"/>
  <c r="J214" i="11"/>
  <c r="K214" i="11"/>
  <c r="L214" i="11"/>
  <c r="M214" i="11"/>
  <c r="N214" i="11"/>
  <c r="O214" i="11"/>
  <c r="P214" i="11"/>
  <c r="E215" i="11"/>
  <c r="F215" i="11"/>
  <c r="G215" i="11"/>
  <c r="H215" i="11"/>
  <c r="I215" i="11"/>
  <c r="J215" i="11"/>
  <c r="K215" i="11"/>
  <c r="L215" i="11"/>
  <c r="M215" i="11"/>
  <c r="N215" i="11"/>
  <c r="O215" i="11"/>
  <c r="P215" i="11"/>
  <c r="E216" i="11"/>
  <c r="F216" i="11"/>
  <c r="G216" i="11"/>
  <c r="H216" i="11"/>
  <c r="I216" i="11"/>
  <c r="J216" i="11"/>
  <c r="K216" i="11"/>
  <c r="L216" i="11"/>
  <c r="M216" i="11"/>
  <c r="N216" i="11"/>
  <c r="O216" i="11"/>
  <c r="P216" i="11"/>
  <c r="E217" i="11"/>
  <c r="F217" i="11"/>
  <c r="G217" i="11"/>
  <c r="H217" i="11"/>
  <c r="I217" i="11"/>
  <c r="J217" i="11"/>
  <c r="K217" i="11"/>
  <c r="L217" i="11"/>
  <c r="M217" i="11"/>
  <c r="N217" i="11"/>
  <c r="O217" i="11"/>
  <c r="P217" i="11"/>
  <c r="E218" i="11"/>
  <c r="F218" i="11"/>
  <c r="G218" i="11"/>
  <c r="H218" i="11"/>
  <c r="I218" i="11"/>
  <c r="J218" i="11"/>
  <c r="K218" i="11"/>
  <c r="L218" i="11"/>
  <c r="M218" i="11"/>
  <c r="N218" i="11"/>
  <c r="O218" i="11"/>
  <c r="P218" i="11"/>
  <c r="E219" i="11"/>
  <c r="F219" i="11"/>
  <c r="G219" i="11"/>
  <c r="H219" i="11"/>
  <c r="I219" i="11"/>
  <c r="J219" i="11"/>
  <c r="K219" i="11"/>
  <c r="L219" i="11"/>
  <c r="M219" i="11"/>
  <c r="N219" i="11"/>
  <c r="O219" i="11"/>
  <c r="P219" i="11"/>
  <c r="E220" i="11"/>
  <c r="F220" i="11"/>
  <c r="G220" i="11"/>
  <c r="H220" i="11"/>
  <c r="I220" i="11"/>
  <c r="J220" i="11"/>
  <c r="K220" i="11"/>
  <c r="L220" i="11"/>
  <c r="M220" i="11"/>
  <c r="N220" i="11"/>
  <c r="O220" i="11"/>
  <c r="P220" i="11"/>
  <c r="E221" i="11"/>
  <c r="F221" i="11"/>
  <c r="G221" i="11"/>
  <c r="H221" i="11"/>
  <c r="I221" i="11"/>
  <c r="J221" i="11"/>
  <c r="K221" i="11"/>
  <c r="L221" i="11"/>
  <c r="M221" i="11"/>
  <c r="N221" i="11"/>
  <c r="O221" i="11"/>
  <c r="P221" i="11"/>
  <c r="E222" i="11"/>
  <c r="F222" i="11"/>
  <c r="G222" i="11"/>
  <c r="H222" i="11"/>
  <c r="I222" i="11"/>
  <c r="J222" i="11"/>
  <c r="K222" i="11"/>
  <c r="L222" i="11"/>
  <c r="M222" i="11"/>
  <c r="N222" i="11"/>
  <c r="O222" i="11"/>
  <c r="P222" i="11"/>
  <c r="E223" i="11"/>
  <c r="F223" i="11"/>
  <c r="G223" i="11"/>
  <c r="H223" i="11"/>
  <c r="I223" i="11"/>
  <c r="J223" i="11"/>
  <c r="K223" i="11"/>
  <c r="L223" i="11"/>
  <c r="M223" i="11"/>
  <c r="N223" i="11"/>
  <c r="O223" i="11"/>
  <c r="P223" i="11"/>
  <c r="E224" i="11"/>
  <c r="F224" i="11"/>
  <c r="G224" i="11"/>
  <c r="H224" i="11"/>
  <c r="I224" i="11"/>
  <c r="J224" i="11"/>
  <c r="K224" i="11"/>
  <c r="L224" i="11"/>
  <c r="M224" i="11"/>
  <c r="N224" i="11"/>
  <c r="O224" i="11"/>
  <c r="P224" i="11"/>
  <c r="E225" i="11"/>
  <c r="F225" i="11"/>
  <c r="G225" i="11"/>
  <c r="H225" i="11"/>
  <c r="I225" i="11"/>
  <c r="J225" i="11"/>
  <c r="K225" i="11"/>
  <c r="L225" i="11"/>
  <c r="M225" i="11"/>
  <c r="N225" i="11"/>
  <c r="O225" i="11"/>
  <c r="P225" i="11"/>
  <c r="E226" i="11"/>
  <c r="F226" i="11"/>
  <c r="G226" i="11"/>
  <c r="H226" i="11"/>
  <c r="I226" i="11"/>
  <c r="J226" i="11"/>
  <c r="K226" i="11"/>
  <c r="L226" i="11"/>
  <c r="M226" i="11"/>
  <c r="N226" i="11"/>
  <c r="O226" i="11"/>
  <c r="P226" i="11"/>
  <c r="E227" i="11"/>
  <c r="F227" i="11"/>
  <c r="G227" i="11"/>
  <c r="H227" i="11"/>
  <c r="I227" i="11"/>
  <c r="J227" i="11"/>
  <c r="K227" i="11"/>
  <c r="L227" i="11"/>
  <c r="M227" i="11"/>
  <c r="N227" i="11"/>
  <c r="O227" i="11"/>
  <c r="P227" i="11"/>
  <c r="E228" i="11"/>
  <c r="F228" i="11"/>
  <c r="G228" i="11"/>
  <c r="H228" i="11"/>
  <c r="I228" i="11"/>
  <c r="J228" i="11"/>
  <c r="K228" i="11"/>
  <c r="L228" i="11"/>
  <c r="M228" i="11"/>
  <c r="N228" i="11"/>
  <c r="O228" i="11"/>
  <c r="P228" i="11"/>
  <c r="E229" i="11"/>
  <c r="F229" i="11"/>
  <c r="G229" i="11"/>
  <c r="H229" i="11"/>
  <c r="I229" i="11"/>
  <c r="J229" i="11"/>
  <c r="K229" i="11"/>
  <c r="L229" i="11"/>
  <c r="M229" i="11"/>
  <c r="N229" i="11"/>
  <c r="O229" i="11"/>
  <c r="P229" i="11"/>
  <c r="E230" i="11"/>
  <c r="F230" i="11"/>
  <c r="G230" i="11"/>
  <c r="H230" i="11"/>
  <c r="I230" i="11"/>
  <c r="J230" i="11"/>
  <c r="K230" i="11"/>
  <c r="L230" i="11"/>
  <c r="M230" i="11"/>
  <c r="N230" i="11"/>
  <c r="O230" i="11"/>
  <c r="P230" i="11"/>
  <c r="E231" i="11"/>
  <c r="F231" i="11"/>
  <c r="G231" i="11"/>
  <c r="H231" i="11"/>
  <c r="I231" i="11"/>
  <c r="J231" i="11"/>
  <c r="K231" i="11"/>
  <c r="L231" i="11"/>
  <c r="M231" i="11"/>
  <c r="N231" i="11"/>
  <c r="O231" i="11"/>
  <c r="P231" i="11"/>
  <c r="E232" i="11"/>
  <c r="F232" i="11"/>
  <c r="G232" i="11"/>
  <c r="H232" i="11"/>
  <c r="I232" i="11"/>
  <c r="J232" i="11"/>
  <c r="K232" i="11"/>
  <c r="L232" i="11"/>
  <c r="M232" i="11"/>
  <c r="N232" i="11"/>
  <c r="O232" i="11"/>
  <c r="P232" i="11"/>
  <c r="E233" i="11"/>
  <c r="F233" i="11"/>
  <c r="G233" i="11"/>
  <c r="H233" i="11"/>
  <c r="I233" i="11"/>
  <c r="J233" i="11"/>
  <c r="K233" i="11"/>
  <c r="L233" i="11"/>
  <c r="M233" i="11"/>
  <c r="N233" i="11"/>
  <c r="O233" i="11"/>
  <c r="P233" i="11"/>
  <c r="E234" i="11"/>
  <c r="F234" i="11"/>
  <c r="G234" i="11"/>
  <c r="H234" i="11"/>
  <c r="I234" i="11"/>
  <c r="J234" i="11"/>
  <c r="K234" i="11"/>
  <c r="L234" i="11"/>
  <c r="M234" i="11"/>
  <c r="N234" i="11"/>
  <c r="O234" i="11"/>
  <c r="P234" i="11"/>
  <c r="E235" i="11"/>
  <c r="F235" i="11"/>
  <c r="G235" i="11"/>
  <c r="H235" i="11"/>
  <c r="I235" i="11"/>
  <c r="J235" i="11"/>
  <c r="K235" i="11"/>
  <c r="L235" i="11"/>
  <c r="M235" i="11"/>
  <c r="N235" i="11"/>
  <c r="O235" i="11"/>
  <c r="P235" i="11"/>
  <c r="E236" i="11"/>
  <c r="F236" i="11"/>
  <c r="G236" i="11"/>
  <c r="H236" i="11"/>
  <c r="I236" i="11"/>
  <c r="J236" i="11"/>
  <c r="K236" i="11"/>
  <c r="L236" i="11"/>
  <c r="M236" i="11"/>
  <c r="N236" i="11"/>
  <c r="O236" i="11"/>
  <c r="P236" i="11"/>
  <c r="E237" i="11"/>
  <c r="F237" i="11"/>
  <c r="G237" i="11"/>
  <c r="H237" i="11"/>
  <c r="I237" i="11"/>
  <c r="J237" i="11"/>
  <c r="K237" i="11"/>
  <c r="L237" i="11"/>
  <c r="M237" i="11"/>
  <c r="N237" i="11"/>
  <c r="O237" i="11"/>
  <c r="P237" i="11"/>
  <c r="E238" i="11"/>
  <c r="F238" i="11"/>
  <c r="G238" i="11"/>
  <c r="H238" i="11"/>
  <c r="I238" i="11"/>
  <c r="J238" i="11"/>
  <c r="K238" i="11"/>
  <c r="L238" i="11"/>
  <c r="M238" i="11"/>
  <c r="N238" i="11"/>
  <c r="O238" i="11"/>
  <c r="P238" i="11"/>
  <c r="E239" i="11"/>
  <c r="F239" i="11"/>
  <c r="G239" i="11"/>
  <c r="H239" i="11"/>
  <c r="I239" i="11"/>
  <c r="J239" i="11"/>
  <c r="K239" i="11"/>
  <c r="L239" i="11"/>
  <c r="M239" i="11"/>
  <c r="N239" i="11"/>
  <c r="O239" i="11"/>
  <c r="P239" i="11"/>
  <c r="E240" i="11"/>
  <c r="F240" i="11"/>
  <c r="G240" i="11"/>
  <c r="H240" i="11"/>
  <c r="I240" i="11"/>
  <c r="J240" i="11"/>
  <c r="K240" i="11"/>
  <c r="L240" i="11"/>
  <c r="M240" i="11"/>
  <c r="N240" i="11"/>
  <c r="O240" i="11"/>
  <c r="P240" i="11"/>
  <c r="E241" i="11"/>
  <c r="F241" i="11"/>
  <c r="G241" i="11"/>
  <c r="H241" i="11"/>
  <c r="I241" i="11"/>
  <c r="J241" i="11"/>
  <c r="K241" i="11"/>
  <c r="L241" i="11"/>
  <c r="M241" i="11"/>
  <c r="N241" i="11"/>
  <c r="O241" i="11"/>
  <c r="P241" i="11"/>
  <c r="E242" i="11"/>
  <c r="F242" i="11"/>
  <c r="G242" i="11"/>
  <c r="H242" i="11"/>
  <c r="I242" i="11"/>
  <c r="J242" i="11"/>
  <c r="K242" i="11"/>
  <c r="L242" i="11"/>
  <c r="M242" i="11"/>
  <c r="N242" i="11"/>
  <c r="O242" i="11"/>
  <c r="P242" i="11"/>
  <c r="E243" i="11"/>
  <c r="F243" i="11"/>
  <c r="G243" i="11"/>
  <c r="H243" i="11"/>
  <c r="I243" i="11"/>
  <c r="J243" i="11"/>
  <c r="K243" i="11"/>
  <c r="L243" i="11"/>
  <c r="M243" i="11"/>
  <c r="N243" i="11"/>
  <c r="O243" i="11"/>
  <c r="P243" i="11"/>
  <c r="E244" i="11"/>
  <c r="F244" i="11"/>
  <c r="G244" i="11"/>
  <c r="H244" i="11"/>
  <c r="I244" i="11"/>
  <c r="J244" i="11"/>
  <c r="K244" i="11"/>
  <c r="L244" i="11"/>
  <c r="M244" i="11"/>
  <c r="N244" i="11"/>
  <c r="O244" i="11"/>
  <c r="P244" i="11"/>
  <c r="E245" i="11"/>
  <c r="F245" i="11"/>
  <c r="G245" i="11"/>
  <c r="H245" i="11"/>
  <c r="I245" i="11"/>
  <c r="J245" i="11"/>
  <c r="K245" i="11"/>
  <c r="L245" i="11"/>
  <c r="M245" i="11"/>
  <c r="N245" i="11"/>
  <c r="O245" i="11"/>
  <c r="P245" i="11"/>
  <c r="E246" i="11"/>
  <c r="F246" i="11"/>
  <c r="G246" i="11"/>
  <c r="H246" i="11"/>
  <c r="I246" i="11"/>
  <c r="J246" i="11"/>
  <c r="K246" i="11"/>
  <c r="L246" i="11"/>
  <c r="M246" i="11"/>
  <c r="N246" i="11"/>
  <c r="O246" i="11"/>
  <c r="P246" i="11"/>
  <c r="E247" i="11"/>
  <c r="F247" i="11"/>
  <c r="G247" i="11"/>
  <c r="H247" i="11"/>
  <c r="I247" i="11"/>
  <c r="J247" i="11"/>
  <c r="K247" i="11"/>
  <c r="L247" i="11"/>
  <c r="M247" i="11"/>
  <c r="N247" i="11"/>
  <c r="O247" i="11"/>
  <c r="P247" i="11"/>
  <c r="E248" i="11"/>
  <c r="F248" i="11"/>
  <c r="G248" i="11"/>
  <c r="H248" i="11"/>
  <c r="I248" i="11"/>
  <c r="J248" i="11"/>
  <c r="K248" i="11"/>
  <c r="L248" i="11"/>
  <c r="M248" i="11"/>
  <c r="N248" i="11"/>
  <c r="O248" i="11"/>
  <c r="P248" i="11"/>
  <c r="E249" i="11"/>
  <c r="F249" i="11"/>
  <c r="G249" i="11"/>
  <c r="H249" i="11"/>
  <c r="I249" i="11"/>
  <c r="J249" i="11"/>
  <c r="K249" i="11"/>
  <c r="L249" i="11"/>
  <c r="M249" i="11"/>
  <c r="N249" i="11"/>
  <c r="O249" i="11"/>
  <c r="P249" i="11"/>
  <c r="E250" i="11"/>
  <c r="F250" i="11"/>
  <c r="G250" i="11"/>
  <c r="H250" i="11"/>
  <c r="I250" i="11"/>
  <c r="J250" i="11"/>
  <c r="K250" i="11"/>
  <c r="L250" i="11"/>
  <c r="M250" i="11"/>
  <c r="N250" i="11"/>
  <c r="O250" i="11"/>
  <c r="P250" i="11"/>
  <c r="E251" i="11"/>
  <c r="F251" i="11"/>
  <c r="G251" i="11"/>
  <c r="H251" i="11"/>
  <c r="I251" i="11"/>
  <c r="J251" i="11"/>
  <c r="K251" i="11"/>
  <c r="L251" i="11"/>
  <c r="M251" i="11"/>
  <c r="N251" i="11"/>
  <c r="O251" i="11"/>
  <c r="P251" i="11"/>
  <c r="E252" i="11"/>
  <c r="F252" i="11"/>
  <c r="G252" i="11"/>
  <c r="H252" i="11"/>
  <c r="I252" i="11"/>
  <c r="J252" i="11"/>
  <c r="K252" i="11"/>
  <c r="L252" i="11"/>
  <c r="M252" i="11"/>
  <c r="N252" i="11"/>
  <c r="O252" i="11"/>
  <c r="P252" i="11"/>
  <c r="E253" i="11"/>
  <c r="F253" i="11"/>
  <c r="G253" i="11"/>
  <c r="H253" i="11"/>
  <c r="I253" i="11"/>
  <c r="J253" i="11"/>
  <c r="K253" i="11"/>
  <c r="L253" i="11"/>
  <c r="M253" i="11"/>
  <c r="N253" i="11"/>
  <c r="O253" i="11"/>
  <c r="P253" i="11"/>
  <c r="E254" i="11"/>
  <c r="F254" i="11"/>
  <c r="G254" i="11"/>
  <c r="H254" i="11"/>
  <c r="I254" i="11"/>
  <c r="J254" i="11"/>
  <c r="K254" i="11"/>
  <c r="L254" i="11"/>
  <c r="M254" i="11"/>
  <c r="N254" i="11"/>
  <c r="O254" i="11"/>
  <c r="P254" i="11"/>
  <c r="E255" i="11"/>
  <c r="F255" i="11"/>
  <c r="G255" i="11"/>
  <c r="H255" i="11"/>
  <c r="I255" i="11"/>
  <c r="J255" i="11"/>
  <c r="K255" i="11"/>
  <c r="L255" i="11"/>
  <c r="M255" i="11"/>
  <c r="N255" i="11"/>
  <c r="O255" i="11"/>
  <c r="P255" i="11"/>
  <c r="E256" i="11"/>
  <c r="F256" i="11"/>
  <c r="G256" i="11"/>
  <c r="H256" i="11"/>
  <c r="I256" i="11"/>
  <c r="J256" i="11"/>
  <c r="K256" i="11"/>
  <c r="L256" i="11"/>
  <c r="M256" i="11"/>
  <c r="N256" i="11"/>
  <c r="O256" i="11"/>
  <c r="P256" i="11"/>
  <c r="E257" i="11"/>
  <c r="F257" i="11"/>
  <c r="G257" i="11"/>
  <c r="H257" i="11"/>
  <c r="I257" i="11"/>
  <c r="J257" i="11"/>
  <c r="K257" i="11"/>
  <c r="L257" i="11"/>
  <c r="M257" i="11"/>
  <c r="N257" i="11"/>
  <c r="O257" i="11"/>
  <c r="P257" i="11"/>
  <c r="E258" i="11"/>
  <c r="F258" i="11"/>
  <c r="G258" i="11"/>
  <c r="H258" i="11"/>
  <c r="I258" i="11"/>
  <c r="J258" i="11"/>
  <c r="K258" i="11"/>
  <c r="L258" i="11"/>
  <c r="M258" i="11"/>
  <c r="N258" i="11"/>
  <c r="O258" i="11"/>
  <c r="P258" i="11"/>
  <c r="E259" i="11"/>
  <c r="F259" i="11"/>
  <c r="G259" i="11"/>
  <c r="H259" i="11"/>
  <c r="I259" i="11"/>
  <c r="J259" i="11"/>
  <c r="K259" i="11"/>
  <c r="L259" i="11"/>
  <c r="M259" i="11"/>
  <c r="N259" i="11"/>
  <c r="O259" i="11"/>
  <c r="P259" i="11"/>
  <c r="E260" i="11"/>
  <c r="F260" i="11"/>
  <c r="G260" i="11"/>
  <c r="H260" i="11"/>
  <c r="I260" i="11"/>
  <c r="J260" i="11"/>
  <c r="K260" i="11"/>
  <c r="L260" i="11"/>
  <c r="M260" i="11"/>
  <c r="N260" i="11"/>
  <c r="O260" i="11"/>
  <c r="P260" i="11"/>
  <c r="E261" i="11"/>
  <c r="F261" i="11"/>
  <c r="G261" i="11"/>
  <c r="H261" i="11"/>
  <c r="I261" i="11"/>
  <c r="J261" i="11"/>
  <c r="K261" i="11"/>
  <c r="L261" i="11"/>
  <c r="M261" i="11"/>
  <c r="N261" i="11"/>
  <c r="O261" i="11"/>
  <c r="P261" i="11"/>
  <c r="E262" i="11"/>
  <c r="F262" i="11"/>
  <c r="G262" i="11"/>
  <c r="H262" i="11"/>
  <c r="I262" i="11"/>
  <c r="J262" i="11"/>
  <c r="K262" i="11"/>
  <c r="L262" i="11"/>
  <c r="M262" i="11"/>
  <c r="N262" i="11"/>
  <c r="O262" i="11"/>
  <c r="P262" i="11"/>
  <c r="E263" i="11"/>
  <c r="F263" i="11"/>
  <c r="G263" i="11"/>
  <c r="H263" i="11"/>
  <c r="I263" i="11"/>
  <c r="J263" i="11"/>
  <c r="K263" i="11"/>
  <c r="L263" i="11"/>
  <c r="M263" i="11"/>
  <c r="N263" i="11"/>
  <c r="O263" i="11"/>
  <c r="P263" i="11"/>
  <c r="E264" i="11"/>
  <c r="F264" i="11"/>
  <c r="G264" i="11"/>
  <c r="H264" i="11"/>
  <c r="I264" i="11"/>
  <c r="J264" i="11"/>
  <c r="K264" i="11"/>
  <c r="L264" i="11"/>
  <c r="M264" i="11"/>
  <c r="N264" i="11"/>
  <c r="O264" i="11"/>
  <c r="P264" i="11"/>
  <c r="E265" i="11"/>
  <c r="F265" i="11"/>
  <c r="G265" i="11"/>
  <c r="H265" i="11"/>
  <c r="I265" i="11"/>
  <c r="J265" i="11"/>
  <c r="K265" i="11"/>
  <c r="L265" i="11"/>
  <c r="M265" i="11"/>
  <c r="N265" i="11"/>
  <c r="O265" i="11"/>
  <c r="P265" i="11"/>
  <c r="E266" i="11"/>
  <c r="F266" i="11"/>
  <c r="G266" i="11"/>
  <c r="H266" i="11"/>
  <c r="I266" i="11"/>
  <c r="J266" i="11"/>
  <c r="K266" i="11"/>
  <c r="L266" i="11"/>
  <c r="M266" i="11"/>
  <c r="N266" i="11"/>
  <c r="O266" i="11"/>
  <c r="P266" i="11"/>
  <c r="E267" i="11"/>
  <c r="F267" i="11"/>
  <c r="G267" i="11"/>
  <c r="H267" i="11"/>
  <c r="I267" i="11"/>
  <c r="J267" i="11"/>
  <c r="K267" i="11"/>
  <c r="L267" i="11"/>
  <c r="M267" i="11"/>
  <c r="N267" i="11"/>
  <c r="O267" i="11"/>
  <c r="P267" i="11"/>
  <c r="E268" i="11"/>
  <c r="F268" i="11"/>
  <c r="G268" i="11"/>
  <c r="H268" i="11"/>
  <c r="I268" i="11"/>
  <c r="J268" i="11"/>
  <c r="K268" i="11"/>
  <c r="L268" i="11"/>
  <c r="M268" i="11"/>
  <c r="N268" i="11"/>
  <c r="O268" i="11"/>
  <c r="P268" i="11"/>
  <c r="E269" i="11"/>
  <c r="F269" i="11"/>
  <c r="G269" i="11"/>
  <c r="H269" i="11"/>
  <c r="I269" i="11"/>
  <c r="J269" i="11"/>
  <c r="K269" i="11"/>
  <c r="L269" i="11"/>
  <c r="M269" i="11"/>
  <c r="N269" i="11"/>
  <c r="O269" i="11"/>
  <c r="P269" i="11"/>
  <c r="E270" i="11"/>
  <c r="F270" i="11"/>
  <c r="G270" i="11"/>
  <c r="H270" i="11"/>
  <c r="I270" i="11"/>
  <c r="J270" i="11"/>
  <c r="K270" i="11"/>
  <c r="L270" i="11"/>
  <c r="M270" i="11"/>
  <c r="N270" i="11"/>
  <c r="O270" i="11"/>
  <c r="P270" i="11"/>
  <c r="E271" i="11"/>
  <c r="F271" i="11"/>
  <c r="G271" i="11"/>
  <c r="H271" i="11"/>
  <c r="I271" i="11"/>
  <c r="J271" i="11"/>
  <c r="K271" i="11"/>
  <c r="L271" i="11"/>
  <c r="M271" i="11"/>
  <c r="N271" i="11"/>
  <c r="O271" i="11"/>
  <c r="P271" i="11"/>
  <c r="E272" i="11"/>
  <c r="F272" i="11"/>
  <c r="G272" i="11"/>
  <c r="H272" i="11"/>
  <c r="I272" i="11"/>
  <c r="J272" i="11"/>
  <c r="K272" i="11"/>
  <c r="L272" i="11"/>
  <c r="M272" i="11"/>
  <c r="N272" i="11"/>
  <c r="O272" i="11"/>
  <c r="P272" i="11"/>
  <c r="E273" i="11"/>
  <c r="F273" i="11"/>
  <c r="G273" i="11"/>
  <c r="H273" i="11"/>
  <c r="I273" i="11"/>
  <c r="J273" i="11"/>
  <c r="K273" i="11"/>
  <c r="L273" i="11"/>
  <c r="M273" i="11"/>
  <c r="N273" i="11"/>
  <c r="O273" i="11"/>
  <c r="P273" i="11"/>
  <c r="E274" i="11"/>
  <c r="F274" i="11"/>
  <c r="G274" i="11"/>
  <c r="H274" i="11"/>
  <c r="I274" i="11"/>
  <c r="J274" i="11"/>
  <c r="K274" i="11"/>
  <c r="L274" i="11"/>
  <c r="M274" i="11"/>
  <c r="N274" i="11"/>
  <c r="O274" i="11"/>
  <c r="P274" i="11"/>
  <c r="E275" i="11"/>
  <c r="F275" i="11"/>
  <c r="G275" i="11"/>
  <c r="H275" i="11"/>
  <c r="I275" i="11"/>
  <c r="J275" i="11"/>
  <c r="K275" i="11"/>
  <c r="L275" i="11"/>
  <c r="M275" i="11"/>
  <c r="N275" i="11"/>
  <c r="O275" i="11"/>
  <c r="P275" i="11"/>
  <c r="E276" i="11"/>
  <c r="F276" i="11"/>
  <c r="G276" i="11"/>
  <c r="H276" i="11"/>
  <c r="I276" i="11"/>
  <c r="J276" i="11"/>
  <c r="K276" i="11"/>
  <c r="L276" i="11"/>
  <c r="M276" i="11"/>
  <c r="N276" i="11"/>
  <c r="O276" i="11"/>
  <c r="P276" i="11"/>
  <c r="E277" i="11"/>
  <c r="F277" i="11"/>
  <c r="G277" i="11"/>
  <c r="H277" i="11"/>
  <c r="I277" i="11"/>
  <c r="J277" i="11"/>
  <c r="K277" i="11"/>
  <c r="L277" i="11"/>
  <c r="M277" i="11"/>
  <c r="N277" i="11"/>
  <c r="O277" i="11"/>
  <c r="P277" i="11"/>
  <c r="E278" i="11"/>
  <c r="F278" i="11"/>
  <c r="G278" i="11"/>
  <c r="H278" i="11"/>
  <c r="I278" i="11"/>
  <c r="J278" i="11"/>
  <c r="K278" i="11"/>
  <c r="L278" i="11"/>
  <c r="M278" i="11"/>
  <c r="N278" i="11"/>
  <c r="O278" i="11"/>
  <c r="P278" i="11"/>
  <c r="E279" i="11"/>
  <c r="F279" i="11"/>
  <c r="G279" i="11"/>
  <c r="H279" i="11"/>
  <c r="I279" i="11"/>
  <c r="J279" i="11"/>
  <c r="K279" i="11"/>
  <c r="L279" i="11"/>
  <c r="M279" i="11"/>
  <c r="N279" i="11"/>
  <c r="O279" i="11"/>
  <c r="P279" i="11"/>
  <c r="E280" i="11"/>
  <c r="F280" i="11"/>
  <c r="G280" i="11"/>
  <c r="H280" i="11"/>
  <c r="I280" i="11"/>
  <c r="J280" i="11"/>
  <c r="K280" i="11"/>
  <c r="L280" i="11"/>
  <c r="M280" i="11"/>
  <c r="N280" i="11"/>
  <c r="O280" i="11"/>
  <c r="P280" i="11"/>
  <c r="E281" i="11"/>
  <c r="F281" i="11"/>
  <c r="G281" i="11"/>
  <c r="H281" i="11"/>
  <c r="I281" i="11"/>
  <c r="J281" i="11"/>
  <c r="K281" i="11"/>
  <c r="L281" i="11"/>
  <c r="M281" i="11"/>
  <c r="N281" i="11"/>
  <c r="O281" i="11"/>
  <c r="P281" i="11"/>
  <c r="E282" i="11"/>
  <c r="F282" i="11"/>
  <c r="G282" i="11"/>
  <c r="H282" i="11"/>
  <c r="I282" i="11"/>
  <c r="J282" i="11"/>
  <c r="K282" i="11"/>
  <c r="L282" i="11"/>
  <c r="M282" i="11"/>
  <c r="N282" i="11"/>
  <c r="O282" i="11"/>
  <c r="P282" i="11"/>
  <c r="E283" i="11"/>
  <c r="F283" i="11"/>
  <c r="G283" i="11"/>
  <c r="H283" i="11"/>
  <c r="I283" i="11"/>
  <c r="J283" i="11"/>
  <c r="K283" i="11"/>
  <c r="L283" i="11"/>
  <c r="M283" i="11"/>
  <c r="N283" i="11"/>
  <c r="O283" i="11"/>
  <c r="P283" i="11"/>
  <c r="E284" i="11"/>
  <c r="F284" i="11"/>
  <c r="G284" i="11"/>
  <c r="H284" i="11"/>
  <c r="I284" i="11"/>
  <c r="J284" i="11"/>
  <c r="K284" i="11"/>
  <c r="L284" i="11"/>
  <c r="M284" i="11"/>
  <c r="N284" i="11"/>
  <c r="O284" i="11"/>
  <c r="P284" i="11"/>
  <c r="E285" i="11"/>
  <c r="F285" i="11"/>
  <c r="G285" i="11"/>
  <c r="H285" i="11"/>
  <c r="I285" i="11"/>
  <c r="J285" i="11"/>
  <c r="K285" i="11"/>
  <c r="L285" i="11"/>
  <c r="M285" i="11"/>
  <c r="N285" i="11"/>
  <c r="O285" i="11"/>
  <c r="P285" i="11"/>
  <c r="E286" i="11"/>
  <c r="F286" i="11"/>
  <c r="G286" i="11"/>
  <c r="H286" i="11"/>
  <c r="I286" i="11"/>
  <c r="J286" i="11"/>
  <c r="K286" i="11"/>
  <c r="L286" i="11"/>
  <c r="M286" i="11"/>
  <c r="N286" i="11"/>
  <c r="O286" i="11"/>
  <c r="P286" i="11"/>
  <c r="E287" i="11"/>
  <c r="F287" i="11"/>
  <c r="G287" i="11"/>
  <c r="H287" i="11"/>
  <c r="I287" i="11"/>
  <c r="J287" i="11"/>
  <c r="K287" i="11"/>
  <c r="L287" i="11"/>
  <c r="M287" i="11"/>
  <c r="N287" i="11"/>
  <c r="O287" i="11"/>
  <c r="P287" i="11"/>
  <c r="E288" i="11"/>
  <c r="F288" i="11"/>
  <c r="G288" i="11"/>
  <c r="H288" i="11"/>
  <c r="I288" i="11"/>
  <c r="J288" i="11"/>
  <c r="K288" i="11"/>
  <c r="L288" i="11"/>
  <c r="M288" i="11"/>
  <c r="N288" i="11"/>
  <c r="O288" i="11"/>
  <c r="P288" i="11"/>
  <c r="E289" i="11"/>
  <c r="F289" i="11"/>
  <c r="G289" i="11"/>
  <c r="H289" i="11"/>
  <c r="I289" i="11"/>
  <c r="J289" i="11"/>
  <c r="K289" i="11"/>
  <c r="L289" i="11"/>
  <c r="M289" i="11"/>
  <c r="N289" i="11"/>
  <c r="O289" i="11"/>
  <c r="P289" i="11"/>
  <c r="E290" i="11"/>
  <c r="F290" i="11"/>
  <c r="G290" i="11"/>
  <c r="H290" i="11"/>
  <c r="I290" i="11"/>
  <c r="J290" i="11"/>
  <c r="K290" i="11"/>
  <c r="L290" i="11"/>
  <c r="M290" i="11"/>
  <c r="N290" i="11"/>
  <c r="O290" i="11"/>
  <c r="P290" i="11"/>
  <c r="E291" i="11"/>
  <c r="F291" i="11"/>
  <c r="G291" i="11"/>
  <c r="H291" i="11"/>
  <c r="I291" i="11"/>
  <c r="J291" i="11"/>
  <c r="K291" i="11"/>
  <c r="L291" i="11"/>
  <c r="M291" i="11"/>
  <c r="N291" i="11"/>
  <c r="O291" i="11"/>
  <c r="P291" i="11"/>
  <c r="E292" i="11"/>
  <c r="F292" i="11"/>
  <c r="G292" i="11"/>
  <c r="H292" i="11"/>
  <c r="I292" i="11"/>
  <c r="J292" i="11"/>
  <c r="K292" i="11"/>
  <c r="L292" i="11"/>
  <c r="M292" i="11"/>
  <c r="N292" i="11"/>
  <c r="O292" i="11"/>
  <c r="P292" i="11"/>
  <c r="E293" i="11"/>
  <c r="F293" i="11"/>
  <c r="G293" i="11"/>
  <c r="H293" i="11"/>
  <c r="I293" i="11"/>
  <c r="J293" i="11"/>
  <c r="K293" i="11"/>
  <c r="L293" i="11"/>
  <c r="M293" i="11"/>
  <c r="N293" i="11"/>
  <c r="O293" i="11"/>
  <c r="P293" i="11"/>
  <c r="E294" i="11"/>
  <c r="F294" i="11"/>
  <c r="G294" i="11"/>
  <c r="H294" i="11"/>
  <c r="I294" i="11"/>
  <c r="J294" i="11"/>
  <c r="K294" i="11"/>
  <c r="L294" i="11"/>
  <c r="M294" i="11"/>
  <c r="N294" i="11"/>
  <c r="O294" i="11"/>
  <c r="P294" i="11"/>
  <c r="E295" i="11"/>
  <c r="F295" i="11"/>
  <c r="G295" i="11"/>
  <c r="H295" i="11"/>
  <c r="I295" i="11"/>
  <c r="J295" i="11"/>
  <c r="K295" i="11"/>
  <c r="L295" i="11"/>
  <c r="M295" i="11"/>
  <c r="N295" i="11"/>
  <c r="O295" i="11"/>
  <c r="P295" i="11"/>
  <c r="E296" i="11"/>
  <c r="F296" i="11"/>
  <c r="G296" i="11"/>
  <c r="H296" i="11"/>
  <c r="I296" i="11"/>
  <c r="J296" i="11"/>
  <c r="K296" i="11"/>
  <c r="L296" i="11"/>
  <c r="M296" i="11"/>
  <c r="N296" i="11"/>
  <c r="O296" i="11"/>
  <c r="P296" i="11"/>
  <c r="E297" i="11"/>
  <c r="F297" i="11"/>
  <c r="G297" i="11"/>
  <c r="H297" i="11"/>
  <c r="I297" i="11"/>
  <c r="J297" i="11"/>
  <c r="K297" i="11"/>
  <c r="L297" i="11"/>
  <c r="M297" i="11"/>
  <c r="N297" i="11"/>
  <c r="O297" i="11"/>
  <c r="P297" i="11"/>
  <c r="E298" i="11"/>
  <c r="F298" i="11"/>
  <c r="G298" i="11"/>
  <c r="H298" i="11"/>
  <c r="I298" i="11"/>
  <c r="J298" i="11"/>
  <c r="K298" i="11"/>
  <c r="L298" i="11"/>
  <c r="M298" i="11"/>
  <c r="N298" i="11"/>
  <c r="O298" i="11"/>
  <c r="P298" i="11"/>
  <c r="E299" i="11"/>
  <c r="F299" i="11"/>
  <c r="G299" i="11"/>
  <c r="H299" i="11"/>
  <c r="I299" i="11"/>
  <c r="J299" i="11"/>
  <c r="K299" i="11"/>
  <c r="L299" i="11"/>
  <c r="M299" i="11"/>
  <c r="N299" i="11"/>
  <c r="O299" i="11"/>
  <c r="P299" i="11"/>
  <c r="E300" i="11"/>
  <c r="F300" i="11"/>
  <c r="G300" i="11"/>
  <c r="H300" i="11"/>
  <c r="I300" i="11"/>
  <c r="J300" i="11"/>
  <c r="K300" i="11"/>
  <c r="L300" i="11"/>
  <c r="M300" i="11"/>
  <c r="N300" i="11"/>
  <c r="O300" i="11"/>
  <c r="P300" i="11"/>
  <c r="E301" i="11"/>
  <c r="F301" i="11"/>
  <c r="G301" i="11"/>
  <c r="H301" i="11"/>
  <c r="I301" i="11"/>
  <c r="J301" i="11"/>
  <c r="K301" i="11"/>
  <c r="L301" i="11"/>
  <c r="M301" i="11"/>
  <c r="N301" i="11"/>
  <c r="O301" i="11"/>
  <c r="P301" i="11"/>
  <c r="E302" i="11"/>
  <c r="F302" i="11"/>
  <c r="G302" i="11"/>
  <c r="H302" i="11"/>
  <c r="I302" i="11"/>
  <c r="J302" i="11"/>
  <c r="K302" i="11"/>
  <c r="L302" i="11"/>
  <c r="M302" i="11"/>
  <c r="N302" i="11"/>
  <c r="O302" i="11"/>
  <c r="P302" i="11"/>
  <c r="E303" i="11"/>
  <c r="F303" i="11"/>
  <c r="G303" i="11"/>
  <c r="H303" i="11"/>
  <c r="I303" i="11"/>
  <c r="J303" i="11"/>
  <c r="K303" i="11"/>
  <c r="L303" i="11"/>
  <c r="M303" i="11"/>
  <c r="N303" i="11"/>
  <c r="O303" i="11"/>
  <c r="P303" i="11"/>
  <c r="E304" i="11"/>
  <c r="F304" i="11"/>
  <c r="G304" i="11"/>
  <c r="H304" i="11"/>
  <c r="I304" i="11"/>
  <c r="J304" i="11"/>
  <c r="K304" i="11"/>
  <c r="L304" i="11"/>
  <c r="M304" i="11"/>
  <c r="N304" i="11"/>
  <c r="O304" i="11"/>
  <c r="P304" i="11"/>
  <c r="P32" i="11"/>
  <c r="N32" i="11"/>
  <c r="O32" i="11"/>
  <c r="M32" i="11"/>
  <c r="L32" i="11"/>
  <c r="K32" i="11"/>
  <c r="J32" i="11"/>
  <c r="I32" i="11"/>
  <c r="H32" i="11"/>
  <c r="G32" i="11"/>
  <c r="F32" i="11"/>
  <c r="E32" i="11"/>
  <c r="P3" i="11" l="1"/>
  <c r="P306" i="11"/>
  <c r="P307" i="11"/>
  <c r="P308" i="11"/>
  <c r="P309" i="11"/>
  <c r="P310" i="11"/>
  <c r="P311" i="11"/>
  <c r="P312" i="11"/>
  <c r="P313" i="11"/>
  <c r="P314" i="11"/>
  <c r="P315" i="11"/>
  <c r="P316" i="11"/>
  <c r="P317" i="11"/>
  <c r="P318" i="11"/>
  <c r="P319" i="11"/>
  <c r="P320" i="11"/>
  <c r="P321" i="11"/>
  <c r="P322" i="11"/>
  <c r="P323" i="11"/>
  <c r="P324" i="11"/>
  <c r="P325" i="11"/>
  <c r="P326" i="11"/>
  <c r="P327" i="11"/>
  <c r="P328" i="11"/>
  <c r="P329" i="11"/>
  <c r="P330" i="11"/>
  <c r="P331" i="11"/>
  <c r="P332" i="11"/>
  <c r="P333" i="11"/>
  <c r="P334" i="11"/>
  <c r="P335" i="11"/>
  <c r="P336" i="11"/>
  <c r="P337" i="11"/>
  <c r="P338" i="11"/>
  <c r="P339" i="11"/>
  <c r="P340" i="11"/>
  <c r="P341" i="11"/>
  <c r="P342" i="11"/>
  <c r="P343" i="11"/>
  <c r="P344" i="11"/>
  <c r="P345" i="11"/>
  <c r="P346" i="11"/>
  <c r="P347" i="11"/>
  <c r="P348" i="11"/>
  <c r="P349" i="11"/>
  <c r="P350" i="11"/>
  <c r="P351" i="11"/>
  <c r="P352" i="11"/>
  <c r="P353" i="11"/>
  <c r="P354" i="11"/>
  <c r="P355" i="11"/>
  <c r="P356" i="11"/>
  <c r="P357" i="11"/>
  <c r="P358" i="11"/>
  <c r="P359" i="11"/>
  <c r="P360" i="11"/>
  <c r="P361" i="11"/>
  <c r="P362" i="11"/>
  <c r="P363" i="11"/>
  <c r="P364" i="11"/>
  <c r="P365" i="11"/>
  <c r="P366" i="11"/>
  <c r="P367" i="11"/>
  <c r="P368" i="11"/>
  <c r="P369" i="11"/>
  <c r="P370" i="11"/>
  <c r="P371" i="11"/>
  <c r="P372" i="11"/>
  <c r="P373" i="11"/>
  <c r="P374" i="11"/>
  <c r="P375" i="11"/>
  <c r="P376" i="11"/>
  <c r="P377" i="11"/>
  <c r="P378" i="11"/>
  <c r="P379" i="11"/>
  <c r="P380" i="11"/>
  <c r="P381" i="11"/>
  <c r="P382" i="11"/>
  <c r="P383" i="11"/>
  <c r="P384" i="11"/>
  <c r="P385" i="11"/>
  <c r="P386" i="11"/>
  <c r="P387" i="11"/>
  <c r="P388" i="11"/>
  <c r="P389" i="11"/>
  <c r="P390" i="11"/>
  <c r="P391" i="11"/>
  <c r="P392" i="11"/>
  <c r="P393" i="11"/>
  <c r="P394" i="11"/>
  <c r="P395" i="11"/>
  <c r="P396" i="11"/>
  <c r="P397" i="11"/>
  <c r="P398" i="11"/>
  <c r="P399" i="11"/>
  <c r="P400" i="11"/>
  <c r="P401" i="11"/>
  <c r="P402" i="11"/>
  <c r="P403" i="11"/>
  <c r="P404" i="11"/>
  <c r="P405" i="11"/>
  <c r="P406" i="11"/>
  <c r="P407" i="11"/>
  <c r="P408" i="11"/>
  <c r="P409" i="11"/>
  <c r="P410" i="11"/>
  <c r="P411" i="11"/>
  <c r="P412" i="11"/>
  <c r="P413" i="11"/>
  <c r="P414" i="11"/>
  <c r="P415" i="11"/>
  <c r="P416" i="11"/>
  <c r="P417" i="11"/>
  <c r="P418" i="11"/>
  <c r="P419" i="11"/>
  <c r="P420" i="11"/>
  <c r="P421" i="11"/>
  <c r="P422" i="11"/>
  <c r="P423" i="11"/>
  <c r="P424" i="11"/>
  <c r="P425" i="11"/>
  <c r="P426" i="11"/>
  <c r="P427" i="11"/>
  <c r="P428" i="11"/>
  <c r="P429" i="11"/>
  <c r="P430" i="11"/>
  <c r="P431" i="11"/>
  <c r="P432" i="11"/>
  <c r="P433" i="11"/>
  <c r="P434" i="11"/>
  <c r="P435" i="11"/>
  <c r="M24" i="14"/>
  <c r="AI2" i="14" s="1"/>
  <c r="L4" i="14"/>
  <c r="M43" i="14"/>
  <c r="M66" i="13"/>
  <c r="N39" i="13"/>
  <c r="M39" i="13"/>
  <c r="O39" i="13"/>
  <c r="P39" i="13"/>
  <c r="Q39" i="13"/>
  <c r="N16" i="12"/>
  <c r="N66" i="13" s="1"/>
  <c r="C3" i="17" l="1"/>
  <c r="L7" i="9"/>
  <c r="M7" i="9"/>
  <c r="L8" i="9"/>
  <c r="M8" i="9"/>
  <c r="L9" i="9"/>
  <c r="M9" i="9"/>
  <c r="L10" i="9"/>
  <c r="M10" i="9"/>
  <c r="L11" i="9"/>
  <c r="M11" i="9"/>
  <c r="L12" i="9"/>
  <c r="M12" i="9"/>
  <c r="L13" i="9"/>
  <c r="M13" i="9"/>
  <c r="L14" i="9"/>
  <c r="M14" i="9"/>
  <c r="L15" i="9"/>
  <c r="M15" i="9"/>
  <c r="L16" i="9"/>
  <c r="M16" i="9"/>
  <c r="L17" i="9"/>
  <c r="M17" i="9"/>
  <c r="L18" i="9"/>
  <c r="M18" i="9"/>
  <c r="L19" i="9"/>
  <c r="M19" i="9"/>
  <c r="L20" i="9"/>
  <c r="M20" i="9"/>
  <c r="K8" i="9"/>
  <c r="K9" i="9"/>
  <c r="K10" i="9"/>
  <c r="K11" i="9"/>
  <c r="K12" i="9"/>
  <c r="K13" i="9"/>
  <c r="K14" i="9"/>
  <c r="K15" i="9"/>
  <c r="K16" i="9"/>
  <c r="K17" i="9"/>
  <c r="K18" i="9"/>
  <c r="K19" i="9"/>
  <c r="K20" i="9"/>
  <c r="J7" i="9"/>
  <c r="I7" i="9"/>
  <c r="I8" i="9"/>
  <c r="I9" i="9"/>
  <c r="I10" i="9"/>
  <c r="I11" i="9"/>
  <c r="I12" i="9"/>
  <c r="I13" i="9"/>
  <c r="I14" i="9"/>
  <c r="I15" i="9"/>
  <c r="I16" i="9"/>
  <c r="I17" i="9"/>
  <c r="I18" i="9"/>
  <c r="I19" i="9"/>
  <c r="I20" i="9"/>
  <c r="F57" i="19"/>
  <c r="G57" i="19"/>
  <c r="H57" i="19"/>
  <c r="I57" i="19"/>
  <c r="J57" i="19"/>
  <c r="K57" i="19"/>
  <c r="L57" i="19"/>
  <c r="M57" i="19"/>
  <c r="N57" i="19"/>
  <c r="O57" i="19"/>
  <c r="F58" i="19"/>
  <c r="G58" i="19"/>
  <c r="H58" i="19"/>
  <c r="I58" i="19"/>
  <c r="J58" i="19"/>
  <c r="K58" i="19"/>
  <c r="L58" i="19"/>
  <c r="M58" i="19"/>
  <c r="N58" i="19"/>
  <c r="O58" i="19"/>
  <c r="F59" i="19"/>
  <c r="G59" i="19"/>
  <c r="H59" i="19"/>
  <c r="I59" i="19"/>
  <c r="J59" i="19"/>
  <c r="K59" i="19"/>
  <c r="L59" i="19"/>
  <c r="M59" i="19"/>
  <c r="N59" i="19"/>
  <c r="O59" i="19"/>
  <c r="F60" i="19"/>
  <c r="G60" i="19"/>
  <c r="H60" i="19"/>
  <c r="I60" i="19"/>
  <c r="J60" i="19"/>
  <c r="K60" i="19"/>
  <c r="L60" i="19"/>
  <c r="M60" i="19"/>
  <c r="N60" i="19"/>
  <c r="O60" i="19"/>
  <c r="F61" i="19"/>
  <c r="G61" i="19"/>
  <c r="H61" i="19"/>
  <c r="I61" i="19"/>
  <c r="J61" i="19"/>
  <c r="K61" i="19"/>
  <c r="L61" i="19"/>
  <c r="M61" i="19"/>
  <c r="N61" i="19"/>
  <c r="O61" i="19"/>
  <c r="F62" i="19"/>
  <c r="G62" i="19"/>
  <c r="H62" i="19"/>
  <c r="I62" i="19"/>
  <c r="J62" i="19"/>
  <c r="K62" i="19"/>
  <c r="L62" i="19"/>
  <c r="M62" i="19"/>
  <c r="N62" i="19"/>
  <c r="O62" i="19"/>
  <c r="F63" i="19"/>
  <c r="G63" i="19"/>
  <c r="H63" i="19"/>
  <c r="I63" i="19"/>
  <c r="J63" i="19"/>
  <c r="K63" i="19"/>
  <c r="L63" i="19"/>
  <c r="M63" i="19"/>
  <c r="N63" i="19"/>
  <c r="O63" i="19"/>
  <c r="E58" i="19"/>
  <c r="E59" i="19"/>
  <c r="E60" i="19"/>
  <c r="E61" i="19"/>
  <c r="E62" i="19"/>
  <c r="E63" i="19"/>
  <c r="E57" i="19"/>
  <c r="D58" i="19"/>
  <c r="D59" i="19"/>
  <c r="D60" i="19"/>
  <c r="D61" i="19"/>
  <c r="D62" i="19"/>
  <c r="D63" i="19"/>
  <c r="D57" i="19"/>
  <c r="F49" i="19"/>
  <c r="G49" i="19"/>
  <c r="H49" i="19"/>
  <c r="I49" i="19"/>
  <c r="J49" i="19"/>
  <c r="K49" i="19"/>
  <c r="L49" i="19"/>
  <c r="M49" i="19"/>
  <c r="N49" i="19"/>
  <c r="O49" i="19"/>
  <c r="F50" i="19"/>
  <c r="G50" i="19"/>
  <c r="H50" i="19"/>
  <c r="I50" i="19"/>
  <c r="J50" i="19"/>
  <c r="K50" i="19"/>
  <c r="L50" i="19"/>
  <c r="M50" i="19"/>
  <c r="N50" i="19"/>
  <c r="O50" i="19"/>
  <c r="F51" i="19"/>
  <c r="G51" i="19"/>
  <c r="H51" i="19"/>
  <c r="I51" i="19"/>
  <c r="J51" i="19"/>
  <c r="K51" i="19"/>
  <c r="L51" i="19"/>
  <c r="M51" i="19"/>
  <c r="N51" i="19"/>
  <c r="O51" i="19"/>
  <c r="F52" i="19"/>
  <c r="G52" i="19"/>
  <c r="H52" i="19"/>
  <c r="I52" i="19"/>
  <c r="J52" i="19"/>
  <c r="K52" i="19"/>
  <c r="L52" i="19"/>
  <c r="M52" i="19"/>
  <c r="N52" i="19"/>
  <c r="O52" i="19"/>
  <c r="F53" i="19"/>
  <c r="G53" i="19"/>
  <c r="H53" i="19"/>
  <c r="I53" i="19"/>
  <c r="J53" i="19"/>
  <c r="K53" i="19"/>
  <c r="L53" i="19"/>
  <c r="M53" i="19"/>
  <c r="N53" i="19"/>
  <c r="O53" i="19"/>
  <c r="F54" i="19"/>
  <c r="G54" i="19"/>
  <c r="H54" i="19"/>
  <c r="I54" i="19"/>
  <c r="J54" i="19"/>
  <c r="K54" i="19"/>
  <c r="L54" i="19"/>
  <c r="M54" i="19"/>
  <c r="N54" i="19"/>
  <c r="O54" i="19"/>
  <c r="F55" i="19"/>
  <c r="G55" i="19"/>
  <c r="H55" i="19"/>
  <c r="I55" i="19"/>
  <c r="J55" i="19"/>
  <c r="K55" i="19"/>
  <c r="L55" i="19"/>
  <c r="M55" i="19"/>
  <c r="N55" i="19"/>
  <c r="O55" i="19"/>
  <c r="E50" i="19"/>
  <c r="E51" i="19"/>
  <c r="E52" i="19"/>
  <c r="E53" i="19"/>
  <c r="E54" i="19"/>
  <c r="E55" i="19"/>
  <c r="E49" i="19"/>
  <c r="D50" i="19"/>
  <c r="D51" i="19"/>
  <c r="D52" i="19"/>
  <c r="D53" i="19"/>
  <c r="D54" i="19"/>
  <c r="D55" i="19"/>
  <c r="D49" i="19"/>
  <c r="F41" i="19"/>
  <c r="G41" i="19"/>
  <c r="H41" i="19"/>
  <c r="I41" i="19"/>
  <c r="J41" i="19"/>
  <c r="K41" i="19"/>
  <c r="L41" i="19"/>
  <c r="M41" i="19"/>
  <c r="N41" i="19"/>
  <c r="O41" i="19"/>
  <c r="F42" i="19"/>
  <c r="G42" i="19"/>
  <c r="H42" i="19"/>
  <c r="I42" i="19"/>
  <c r="J42" i="19"/>
  <c r="K42" i="19"/>
  <c r="L42" i="19"/>
  <c r="M42" i="19"/>
  <c r="N42" i="19"/>
  <c r="O42" i="19"/>
  <c r="F43" i="19"/>
  <c r="G43" i="19"/>
  <c r="H43" i="19"/>
  <c r="I43" i="19"/>
  <c r="J43" i="19"/>
  <c r="K43" i="19"/>
  <c r="L43" i="19"/>
  <c r="M43" i="19"/>
  <c r="N43" i="19"/>
  <c r="O43" i="19"/>
  <c r="F44" i="19"/>
  <c r="G44" i="19"/>
  <c r="H44" i="19"/>
  <c r="I44" i="19"/>
  <c r="J44" i="19"/>
  <c r="K44" i="19"/>
  <c r="L44" i="19"/>
  <c r="M44" i="19"/>
  <c r="N44" i="19"/>
  <c r="O44" i="19"/>
  <c r="F45" i="19"/>
  <c r="G45" i="19"/>
  <c r="H45" i="19"/>
  <c r="I45" i="19"/>
  <c r="J45" i="19"/>
  <c r="K45" i="19"/>
  <c r="L45" i="19"/>
  <c r="M45" i="19"/>
  <c r="N45" i="19"/>
  <c r="O45" i="19"/>
  <c r="F46" i="19"/>
  <c r="G46" i="19"/>
  <c r="H46" i="19"/>
  <c r="I46" i="19"/>
  <c r="J46" i="19"/>
  <c r="K46" i="19"/>
  <c r="L46" i="19"/>
  <c r="M46" i="19"/>
  <c r="N46" i="19"/>
  <c r="O46" i="19"/>
  <c r="F47" i="19"/>
  <c r="G47" i="19"/>
  <c r="H47" i="19"/>
  <c r="I47" i="19"/>
  <c r="J47" i="19"/>
  <c r="K47" i="19"/>
  <c r="L47" i="19"/>
  <c r="M47" i="19"/>
  <c r="N47" i="19"/>
  <c r="O47" i="19"/>
  <c r="E42" i="19"/>
  <c r="E43" i="19"/>
  <c r="E44" i="19"/>
  <c r="E45" i="19"/>
  <c r="E46" i="19"/>
  <c r="E47" i="19"/>
  <c r="E41" i="19"/>
  <c r="D42" i="19"/>
  <c r="D43" i="19"/>
  <c r="D44" i="19"/>
  <c r="D45" i="19"/>
  <c r="D46" i="19"/>
  <c r="D47" i="19"/>
  <c r="D41" i="19"/>
  <c r="F33" i="19"/>
  <c r="G33" i="19"/>
  <c r="H33" i="19"/>
  <c r="I33" i="19"/>
  <c r="J33" i="19"/>
  <c r="K33" i="19"/>
  <c r="L33" i="19"/>
  <c r="M33" i="19"/>
  <c r="N33" i="19"/>
  <c r="O33" i="19"/>
  <c r="F34" i="19"/>
  <c r="G34" i="19"/>
  <c r="H34" i="19"/>
  <c r="I34" i="19"/>
  <c r="J34" i="19"/>
  <c r="K34" i="19"/>
  <c r="L34" i="19"/>
  <c r="M34" i="19"/>
  <c r="N34" i="19"/>
  <c r="O34" i="19"/>
  <c r="F35" i="19"/>
  <c r="G35" i="19"/>
  <c r="H35" i="19"/>
  <c r="I35" i="19"/>
  <c r="J35" i="19"/>
  <c r="K35" i="19"/>
  <c r="L35" i="19"/>
  <c r="M35" i="19"/>
  <c r="N35" i="19"/>
  <c r="O35" i="19"/>
  <c r="F36" i="19"/>
  <c r="G36" i="19"/>
  <c r="H36" i="19"/>
  <c r="I36" i="19"/>
  <c r="J36" i="19"/>
  <c r="K36" i="19"/>
  <c r="L36" i="19"/>
  <c r="M36" i="19"/>
  <c r="N36" i="19"/>
  <c r="O36" i="19"/>
  <c r="F37" i="19"/>
  <c r="G37" i="19"/>
  <c r="H37" i="19"/>
  <c r="I37" i="19"/>
  <c r="J37" i="19"/>
  <c r="K37" i="19"/>
  <c r="L37" i="19"/>
  <c r="M37" i="19"/>
  <c r="N37" i="19"/>
  <c r="O37" i="19"/>
  <c r="F38" i="19"/>
  <c r="G38" i="19"/>
  <c r="H38" i="19"/>
  <c r="I38" i="19"/>
  <c r="J38" i="19"/>
  <c r="K38" i="19"/>
  <c r="L38" i="19"/>
  <c r="M38" i="19"/>
  <c r="N38" i="19"/>
  <c r="O38" i="19"/>
  <c r="F39" i="19"/>
  <c r="G39" i="19"/>
  <c r="H39" i="19"/>
  <c r="I39" i="19"/>
  <c r="J39" i="19"/>
  <c r="K39" i="19"/>
  <c r="L39" i="19"/>
  <c r="M39" i="19"/>
  <c r="N39" i="19"/>
  <c r="O39" i="19"/>
  <c r="E34" i="19"/>
  <c r="E35" i="19"/>
  <c r="E36" i="19"/>
  <c r="E37" i="19"/>
  <c r="E38" i="19"/>
  <c r="E39" i="19"/>
  <c r="E33" i="19"/>
  <c r="D39" i="19"/>
  <c r="D34" i="19"/>
  <c r="D35" i="19"/>
  <c r="D36" i="19"/>
  <c r="D37" i="19"/>
  <c r="D38" i="19"/>
  <c r="D33" i="19"/>
  <c r="C60" i="17"/>
  <c r="C46" i="17"/>
  <c r="C31" i="17"/>
  <c r="C17" i="17"/>
  <c r="F25" i="19"/>
  <c r="G25" i="19"/>
  <c r="H25" i="19"/>
  <c r="I25" i="19"/>
  <c r="J25" i="19"/>
  <c r="K25" i="19"/>
  <c r="L25" i="19"/>
  <c r="M25" i="19"/>
  <c r="N25" i="19"/>
  <c r="O25" i="19"/>
  <c r="F26" i="19"/>
  <c r="G26" i="19"/>
  <c r="H26" i="19"/>
  <c r="I26" i="19"/>
  <c r="J26" i="19"/>
  <c r="K26" i="19"/>
  <c r="L26" i="19"/>
  <c r="M26" i="19"/>
  <c r="N26" i="19"/>
  <c r="O26" i="19"/>
  <c r="F27" i="19"/>
  <c r="G27" i="19"/>
  <c r="H27" i="19"/>
  <c r="I27" i="19"/>
  <c r="J27" i="19"/>
  <c r="K27" i="19"/>
  <c r="L27" i="19"/>
  <c r="M27" i="19"/>
  <c r="N27" i="19"/>
  <c r="O27" i="19"/>
  <c r="F28" i="19"/>
  <c r="G28" i="19"/>
  <c r="H28" i="19"/>
  <c r="I28" i="19"/>
  <c r="J28" i="19"/>
  <c r="K28" i="19"/>
  <c r="L28" i="19"/>
  <c r="M28" i="19"/>
  <c r="N28" i="19"/>
  <c r="O28" i="19"/>
  <c r="F29" i="19"/>
  <c r="G29" i="19"/>
  <c r="H29" i="19"/>
  <c r="I29" i="19"/>
  <c r="J29" i="19"/>
  <c r="K29" i="19"/>
  <c r="L29" i="19"/>
  <c r="M29" i="19"/>
  <c r="N29" i="19"/>
  <c r="O29" i="19"/>
  <c r="F30" i="19"/>
  <c r="G30" i="19"/>
  <c r="H30" i="19"/>
  <c r="I30" i="19"/>
  <c r="J30" i="19"/>
  <c r="K30" i="19"/>
  <c r="L30" i="19"/>
  <c r="M30" i="19"/>
  <c r="N30" i="19"/>
  <c r="O30" i="19"/>
  <c r="F31" i="19"/>
  <c r="G31" i="19"/>
  <c r="H31" i="19"/>
  <c r="I31" i="19"/>
  <c r="J31" i="19"/>
  <c r="K31" i="19"/>
  <c r="L31" i="19"/>
  <c r="M31" i="19"/>
  <c r="N31" i="19"/>
  <c r="O31" i="19"/>
  <c r="E26" i="19"/>
  <c r="E27" i="19"/>
  <c r="E28" i="19"/>
  <c r="E29" i="19"/>
  <c r="E30" i="19"/>
  <c r="E31" i="19"/>
  <c r="E25" i="19"/>
  <c r="D31" i="19"/>
  <c r="D26" i="19"/>
  <c r="D27" i="19"/>
  <c r="D28" i="19"/>
  <c r="D29" i="19"/>
  <c r="D30" i="19"/>
  <c r="D25" i="19"/>
  <c r="F3" i="19" l="1"/>
  <c r="F23" i="19" s="1"/>
  <c r="G3" i="19"/>
  <c r="G23" i="19" s="1"/>
  <c r="H3" i="19"/>
  <c r="H23" i="19" s="1"/>
  <c r="I3" i="19"/>
  <c r="I23" i="19" s="1"/>
  <c r="J3" i="19"/>
  <c r="J23" i="19" s="1"/>
  <c r="K3" i="19"/>
  <c r="K23" i="19" s="1"/>
  <c r="L3" i="19"/>
  <c r="L23" i="19" s="1"/>
  <c r="M3" i="19"/>
  <c r="M23" i="19" s="1"/>
  <c r="N3" i="19"/>
  <c r="N23" i="19" s="1"/>
  <c r="O3" i="19"/>
  <c r="O23" i="19" s="1"/>
  <c r="E3" i="19"/>
  <c r="E23" i="19" s="1"/>
  <c r="F4" i="19"/>
  <c r="G4" i="19"/>
  <c r="H4" i="19"/>
  <c r="I4" i="19"/>
  <c r="J4" i="19"/>
  <c r="K4" i="19"/>
  <c r="L4" i="19"/>
  <c r="M4" i="19"/>
  <c r="N4" i="19"/>
  <c r="O4" i="19"/>
  <c r="F5" i="19"/>
  <c r="G5" i="19"/>
  <c r="H5" i="19"/>
  <c r="I5" i="19"/>
  <c r="J5" i="19"/>
  <c r="K5" i="19"/>
  <c r="L5" i="19"/>
  <c r="M5" i="19"/>
  <c r="N5" i="19"/>
  <c r="O5" i="19"/>
  <c r="F6" i="19"/>
  <c r="G6" i="19"/>
  <c r="H6" i="19"/>
  <c r="I6" i="19"/>
  <c r="J6" i="19"/>
  <c r="K6" i="19"/>
  <c r="L6" i="19"/>
  <c r="M6" i="19"/>
  <c r="N6" i="19"/>
  <c r="O6" i="19"/>
  <c r="F7" i="19"/>
  <c r="G7" i="19"/>
  <c r="H7" i="19"/>
  <c r="I7" i="19"/>
  <c r="J7" i="19"/>
  <c r="K7" i="19"/>
  <c r="L7" i="19"/>
  <c r="M7" i="19"/>
  <c r="N7" i="19"/>
  <c r="O7" i="19"/>
  <c r="F8" i="19"/>
  <c r="G8" i="19"/>
  <c r="H8" i="19"/>
  <c r="I8" i="19"/>
  <c r="J8" i="19"/>
  <c r="K8" i="19"/>
  <c r="L8" i="19"/>
  <c r="M8" i="19"/>
  <c r="N8" i="19"/>
  <c r="O8" i="19"/>
  <c r="F9" i="19"/>
  <c r="G9" i="19"/>
  <c r="H9" i="19"/>
  <c r="I9" i="19"/>
  <c r="J9" i="19"/>
  <c r="K9" i="19"/>
  <c r="L9" i="19"/>
  <c r="M9" i="19"/>
  <c r="N9" i="19"/>
  <c r="O9" i="19"/>
  <c r="F10" i="19"/>
  <c r="G10" i="19"/>
  <c r="H10" i="19"/>
  <c r="I10" i="19"/>
  <c r="J10" i="19"/>
  <c r="K10" i="19"/>
  <c r="L10" i="19"/>
  <c r="M10" i="19"/>
  <c r="N10" i="19"/>
  <c r="O10" i="19"/>
  <c r="F11" i="19"/>
  <c r="G11" i="19"/>
  <c r="H11" i="19"/>
  <c r="I11" i="19"/>
  <c r="J11" i="19"/>
  <c r="K11" i="19"/>
  <c r="L11" i="19"/>
  <c r="M11" i="19"/>
  <c r="N11" i="19"/>
  <c r="O11" i="19"/>
  <c r="F12" i="19"/>
  <c r="G12" i="19"/>
  <c r="H12" i="19"/>
  <c r="I12" i="19"/>
  <c r="J12" i="19"/>
  <c r="K12" i="19"/>
  <c r="L12" i="19"/>
  <c r="M12" i="19"/>
  <c r="N12" i="19"/>
  <c r="O12" i="19"/>
  <c r="F13" i="19"/>
  <c r="G13" i="19"/>
  <c r="H13" i="19"/>
  <c r="I13" i="19"/>
  <c r="J13" i="19"/>
  <c r="K13" i="19"/>
  <c r="L13" i="19"/>
  <c r="M13" i="19"/>
  <c r="N13" i="19"/>
  <c r="O13" i="19"/>
  <c r="F14" i="19"/>
  <c r="G14" i="19"/>
  <c r="H14" i="19"/>
  <c r="I14" i="19"/>
  <c r="J14" i="19"/>
  <c r="K14" i="19"/>
  <c r="L14" i="19"/>
  <c r="M14" i="19"/>
  <c r="N14" i="19"/>
  <c r="O14" i="19"/>
  <c r="F15" i="19"/>
  <c r="G15" i="19"/>
  <c r="H15" i="19"/>
  <c r="I15" i="19"/>
  <c r="J15" i="19"/>
  <c r="K15" i="19"/>
  <c r="L15" i="19"/>
  <c r="M15" i="19"/>
  <c r="N15" i="19"/>
  <c r="O15" i="19"/>
  <c r="F16" i="19"/>
  <c r="G16" i="19"/>
  <c r="H16" i="19"/>
  <c r="I16" i="19"/>
  <c r="J16" i="19"/>
  <c r="K16" i="19"/>
  <c r="L16" i="19"/>
  <c r="M16" i="19"/>
  <c r="N16" i="19"/>
  <c r="O16" i="19"/>
  <c r="F17" i="19"/>
  <c r="G17" i="19"/>
  <c r="H17" i="19"/>
  <c r="I17" i="19"/>
  <c r="J17" i="19"/>
  <c r="K17" i="19"/>
  <c r="L17" i="19"/>
  <c r="M17" i="19"/>
  <c r="N17" i="19"/>
  <c r="O17" i="19"/>
  <c r="F18" i="19"/>
  <c r="G18" i="19"/>
  <c r="H18" i="19"/>
  <c r="I18" i="19"/>
  <c r="J18" i="19"/>
  <c r="K18" i="19"/>
  <c r="L18" i="19"/>
  <c r="M18" i="19"/>
  <c r="N18" i="19"/>
  <c r="O18" i="19"/>
  <c r="F19" i="19"/>
  <c r="G19" i="19"/>
  <c r="H19" i="19"/>
  <c r="I19" i="19"/>
  <c r="J19" i="19"/>
  <c r="K19" i="19"/>
  <c r="L19" i="19"/>
  <c r="M19" i="19"/>
  <c r="N19" i="19"/>
  <c r="O19" i="19"/>
  <c r="F20" i="19"/>
  <c r="G20" i="19"/>
  <c r="H20" i="19"/>
  <c r="I20" i="19"/>
  <c r="J20" i="19"/>
  <c r="K20" i="19"/>
  <c r="L20" i="19"/>
  <c r="M20" i="19"/>
  <c r="N20" i="19"/>
  <c r="O20" i="19"/>
  <c r="E5" i="19"/>
  <c r="E6" i="19"/>
  <c r="E7" i="19"/>
  <c r="E8" i="19"/>
  <c r="E9" i="19"/>
  <c r="E10" i="19"/>
  <c r="E11" i="19"/>
  <c r="E12" i="19"/>
  <c r="E13" i="19"/>
  <c r="E14" i="19"/>
  <c r="E15" i="19"/>
  <c r="E16" i="19"/>
  <c r="E17" i="19"/>
  <c r="E18" i="19"/>
  <c r="E19" i="19"/>
  <c r="E20" i="19"/>
  <c r="E4" i="19"/>
  <c r="D5" i="19"/>
  <c r="D6" i="19"/>
  <c r="D7" i="19"/>
  <c r="D8" i="19"/>
  <c r="D9" i="19"/>
  <c r="D10" i="19"/>
  <c r="D11" i="19"/>
  <c r="D12" i="19"/>
  <c r="D13" i="19"/>
  <c r="D14" i="19"/>
  <c r="D15" i="19"/>
  <c r="D16" i="19"/>
  <c r="D17" i="19"/>
  <c r="D18" i="19"/>
  <c r="D19" i="19"/>
  <c r="D20" i="19"/>
  <c r="D4" i="19"/>
  <c r="C74" i="17"/>
  <c r="C98" i="17"/>
  <c r="H5" i="18"/>
  <c r="H4" i="18"/>
  <c r="H3" i="18"/>
  <c r="G4" i="18"/>
  <c r="G5" i="18"/>
  <c r="C97" i="17"/>
  <c r="C73" i="17"/>
  <c r="H6" i="18" l="1"/>
  <c r="A72" i="17"/>
  <c r="D2" i="19" s="1"/>
  <c r="E74" i="17"/>
  <c r="E98" i="17"/>
  <c r="G2" i="18" s="1"/>
  <c r="C59" i="17" l="1"/>
  <c r="E60" i="17" s="1"/>
  <c r="C45" i="17"/>
  <c r="E46" i="17" s="1"/>
  <c r="C30" i="17"/>
  <c r="E31" i="17" s="1"/>
  <c r="C16" i="17"/>
  <c r="E17" i="17" s="1"/>
  <c r="C2" i="17"/>
  <c r="H253" i="15"/>
  <c r="H254" i="15"/>
  <c r="H255" i="15"/>
  <c r="H256" i="15"/>
  <c r="H257" i="15"/>
  <c r="H258" i="15"/>
  <c r="H259" i="15"/>
  <c r="H260" i="15"/>
  <c r="H261" i="15"/>
  <c r="H262" i="15"/>
  <c r="H263" i="15"/>
  <c r="H264" i="15"/>
  <c r="H265" i="15"/>
  <c r="H266" i="15"/>
  <c r="H267" i="15"/>
  <c r="H268" i="15"/>
  <c r="H269" i="15"/>
  <c r="H270" i="15"/>
  <c r="H271" i="15"/>
  <c r="H272" i="15"/>
  <c r="H273" i="15"/>
  <c r="H274" i="15"/>
  <c r="H275" i="15"/>
  <c r="H276" i="15"/>
  <c r="H277" i="15"/>
  <c r="H278" i="15"/>
  <c r="H279" i="15"/>
  <c r="H280" i="15"/>
  <c r="H281" i="15"/>
  <c r="H282" i="15"/>
  <c r="H283" i="15"/>
  <c r="H284" i="15"/>
  <c r="H285" i="15"/>
  <c r="H286" i="15"/>
  <c r="H287" i="15"/>
  <c r="H288" i="15"/>
  <c r="H289" i="15"/>
  <c r="H290" i="15"/>
  <c r="H291" i="15"/>
  <c r="H292" i="15"/>
  <c r="H293" i="15"/>
  <c r="H294" i="15"/>
  <c r="H295" i="15"/>
  <c r="H296" i="15"/>
  <c r="H297" i="15"/>
  <c r="H298" i="15"/>
  <c r="H299" i="15"/>
  <c r="H300" i="15"/>
  <c r="H301" i="15"/>
  <c r="H302" i="15"/>
  <c r="H303" i="15"/>
  <c r="H304" i="15"/>
  <c r="H305" i="15"/>
  <c r="H306" i="15"/>
  <c r="H307" i="15"/>
  <c r="H308" i="15"/>
  <c r="H309" i="15"/>
  <c r="H310" i="15"/>
  <c r="H311" i="15"/>
  <c r="H312" i="15"/>
  <c r="H313" i="15"/>
  <c r="H314" i="15"/>
  <c r="H315" i="15"/>
  <c r="H316" i="15"/>
  <c r="H317" i="15"/>
  <c r="H318" i="15"/>
  <c r="H319" i="15"/>
  <c r="H320" i="15"/>
  <c r="H321" i="15"/>
  <c r="H322" i="15"/>
  <c r="H323" i="15"/>
  <c r="H324" i="15"/>
  <c r="H325" i="15"/>
  <c r="H326" i="15"/>
  <c r="H327" i="15"/>
  <c r="H328" i="15"/>
  <c r="H329" i="15"/>
  <c r="H330" i="15"/>
  <c r="H331" i="15"/>
  <c r="H332" i="15"/>
  <c r="H333" i="15"/>
  <c r="H334" i="15"/>
  <c r="H335" i="15"/>
  <c r="H336" i="15"/>
  <c r="H337" i="15"/>
  <c r="H338" i="15"/>
  <c r="H339" i="15"/>
  <c r="H340" i="15"/>
  <c r="H341" i="15"/>
  <c r="H342" i="15"/>
  <c r="H343" i="15"/>
  <c r="H344" i="15"/>
  <c r="H345" i="15"/>
  <c r="H346" i="15"/>
  <c r="H347" i="15"/>
  <c r="H348" i="15"/>
  <c r="H349" i="15"/>
  <c r="H350" i="15"/>
  <c r="H351" i="15"/>
  <c r="H352" i="15"/>
  <c r="H353" i="15"/>
  <c r="H354" i="15"/>
  <c r="H355" i="15"/>
  <c r="H356" i="15"/>
  <c r="H357" i="15"/>
  <c r="H358" i="15"/>
  <c r="H359" i="15"/>
  <c r="H360" i="15"/>
  <c r="H361" i="15"/>
  <c r="H362" i="15"/>
  <c r="H363" i="15"/>
  <c r="H364" i="15"/>
  <c r="H365" i="15"/>
  <c r="H366" i="15"/>
  <c r="H367" i="15"/>
  <c r="H368" i="15"/>
  <c r="H369" i="15"/>
  <c r="H370" i="15"/>
  <c r="H371" i="15"/>
  <c r="H372"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F272" i="15"/>
  <c r="G272" i="15"/>
  <c r="F273" i="15"/>
  <c r="G273" i="15"/>
  <c r="F274" i="15"/>
  <c r="G274" i="15"/>
  <c r="F275" i="15"/>
  <c r="G275" i="15"/>
  <c r="F276" i="15"/>
  <c r="G276" i="15"/>
  <c r="F277" i="15"/>
  <c r="G277" i="15"/>
  <c r="F278" i="15"/>
  <c r="G278" i="15"/>
  <c r="F279" i="15"/>
  <c r="G279" i="15"/>
  <c r="F280" i="15"/>
  <c r="G280" i="15"/>
  <c r="F281" i="15"/>
  <c r="G281" i="15"/>
  <c r="F282" i="15"/>
  <c r="G282" i="15"/>
  <c r="F283" i="15"/>
  <c r="G283" i="15"/>
  <c r="F284" i="15"/>
  <c r="G284" i="15"/>
  <c r="F285" i="15"/>
  <c r="G285" i="15"/>
  <c r="F286" i="15"/>
  <c r="G286" i="15"/>
  <c r="F287" i="15"/>
  <c r="G287" i="15"/>
  <c r="F288" i="15"/>
  <c r="G288" i="15"/>
  <c r="F289" i="15"/>
  <c r="G289" i="15"/>
  <c r="F290" i="15"/>
  <c r="G290" i="15"/>
  <c r="F291" i="15"/>
  <c r="G291" i="15"/>
  <c r="F292" i="15"/>
  <c r="G292" i="15"/>
  <c r="F293" i="15"/>
  <c r="G293" i="15"/>
  <c r="F294" i="15"/>
  <c r="G294" i="15"/>
  <c r="F295" i="15"/>
  <c r="G295" i="15"/>
  <c r="F296" i="15"/>
  <c r="G296" i="15"/>
  <c r="F297" i="15"/>
  <c r="G297" i="15"/>
  <c r="F298" i="15"/>
  <c r="G298" i="15"/>
  <c r="F299" i="15"/>
  <c r="G299" i="15"/>
  <c r="F300" i="15"/>
  <c r="G300" i="15"/>
  <c r="F301" i="15"/>
  <c r="G301" i="15"/>
  <c r="F302" i="15"/>
  <c r="G302" i="15"/>
  <c r="F303" i="15"/>
  <c r="G303" i="15"/>
  <c r="F304" i="15"/>
  <c r="G304" i="15"/>
  <c r="F305" i="15"/>
  <c r="G305" i="15"/>
  <c r="F306" i="15"/>
  <c r="G306" i="15"/>
  <c r="F307" i="15"/>
  <c r="G307" i="15"/>
  <c r="F308" i="15"/>
  <c r="G308" i="15"/>
  <c r="F309" i="15"/>
  <c r="G309" i="15"/>
  <c r="F310" i="15"/>
  <c r="G310" i="15"/>
  <c r="F311" i="15"/>
  <c r="G311" i="15"/>
  <c r="F312" i="15"/>
  <c r="G312" i="15"/>
  <c r="F313" i="15"/>
  <c r="G313" i="15"/>
  <c r="F314" i="15"/>
  <c r="G314" i="15"/>
  <c r="F315" i="15"/>
  <c r="G315" i="15"/>
  <c r="F316" i="15"/>
  <c r="G316" i="15"/>
  <c r="F317" i="15"/>
  <c r="G317" i="15"/>
  <c r="F318" i="15"/>
  <c r="G318" i="15"/>
  <c r="F319" i="15"/>
  <c r="G319" i="15"/>
  <c r="F320" i="15"/>
  <c r="G320" i="15"/>
  <c r="F321" i="15"/>
  <c r="G321" i="15"/>
  <c r="F322" i="15"/>
  <c r="G322" i="15"/>
  <c r="F323" i="15"/>
  <c r="G323" i="15"/>
  <c r="F324" i="15"/>
  <c r="G324" i="15"/>
  <c r="F325" i="15"/>
  <c r="G325" i="15"/>
  <c r="F326" i="15"/>
  <c r="G326" i="15"/>
  <c r="F327" i="15"/>
  <c r="G327" i="15"/>
  <c r="F328" i="15"/>
  <c r="G328" i="15"/>
  <c r="F329" i="15"/>
  <c r="G329" i="15"/>
  <c r="F330" i="15"/>
  <c r="G330" i="15"/>
  <c r="F331" i="15"/>
  <c r="G331" i="15"/>
  <c r="F332" i="15"/>
  <c r="G332" i="15"/>
  <c r="F333" i="15"/>
  <c r="G333" i="15"/>
  <c r="F334" i="15"/>
  <c r="G334" i="15"/>
  <c r="F335" i="15"/>
  <c r="G335" i="15"/>
  <c r="F336" i="15"/>
  <c r="G336" i="15"/>
  <c r="F337" i="15"/>
  <c r="G337" i="15"/>
  <c r="F338" i="15"/>
  <c r="G338" i="15"/>
  <c r="F339" i="15"/>
  <c r="G339" i="15"/>
  <c r="F340" i="15"/>
  <c r="G340" i="15"/>
  <c r="F341" i="15"/>
  <c r="G341" i="15"/>
  <c r="F342" i="15"/>
  <c r="G342" i="15"/>
  <c r="F343" i="15"/>
  <c r="G343" i="15"/>
  <c r="F344" i="15"/>
  <c r="G344" i="15"/>
  <c r="F345" i="15"/>
  <c r="G345" i="15"/>
  <c r="F346" i="15"/>
  <c r="G346" i="15"/>
  <c r="F347" i="15"/>
  <c r="G347" i="15"/>
  <c r="F348" i="15"/>
  <c r="G348" i="15"/>
  <c r="F349" i="15"/>
  <c r="G349" i="15"/>
  <c r="F350" i="15"/>
  <c r="G350" i="15"/>
  <c r="F351" i="15"/>
  <c r="G351" i="15"/>
  <c r="F352" i="15"/>
  <c r="G352" i="15"/>
  <c r="F353" i="15"/>
  <c r="G353" i="15"/>
  <c r="F354" i="15"/>
  <c r="G354" i="15"/>
  <c r="F355" i="15"/>
  <c r="G355" i="15"/>
  <c r="F356" i="15"/>
  <c r="G356" i="15"/>
  <c r="F357" i="15"/>
  <c r="G357" i="15"/>
  <c r="F358" i="15"/>
  <c r="G358" i="15"/>
  <c r="F359" i="15"/>
  <c r="G359" i="15"/>
  <c r="F360" i="15"/>
  <c r="G360" i="15"/>
  <c r="F361" i="15"/>
  <c r="G361" i="15"/>
  <c r="F362" i="15"/>
  <c r="G362" i="15"/>
  <c r="F363" i="15"/>
  <c r="G363" i="15"/>
  <c r="F364" i="15"/>
  <c r="G364" i="15"/>
  <c r="F365" i="15"/>
  <c r="G365" i="15"/>
  <c r="F366" i="15"/>
  <c r="G366" i="15"/>
  <c r="F367" i="15"/>
  <c r="G367" i="15"/>
  <c r="F368" i="15"/>
  <c r="G368" i="15"/>
  <c r="F369" i="15"/>
  <c r="G369" i="15"/>
  <c r="F370" i="15"/>
  <c r="G370" i="15"/>
  <c r="F371" i="15"/>
  <c r="G371" i="15"/>
  <c r="F372" i="15"/>
  <c r="G372" i="15"/>
  <c r="F373" i="15"/>
  <c r="G373" i="15"/>
  <c r="H373" i="15"/>
  <c r="F374" i="15"/>
  <c r="G374" i="15"/>
  <c r="H374" i="15"/>
  <c r="F375" i="15"/>
  <c r="G375" i="15"/>
  <c r="H375" i="15"/>
  <c r="F376" i="15"/>
  <c r="G376" i="15"/>
  <c r="H376" i="15"/>
  <c r="F377" i="15"/>
  <c r="G377" i="15"/>
  <c r="H377" i="15"/>
  <c r="F378" i="15"/>
  <c r="G378" i="15"/>
  <c r="H378" i="15"/>
  <c r="F379" i="15"/>
  <c r="G379" i="15"/>
  <c r="H379" i="15"/>
  <c r="F380" i="15"/>
  <c r="G380" i="15"/>
  <c r="H380" i="15"/>
  <c r="F28" i="15"/>
  <c r="G28" i="15"/>
  <c r="F29" i="15"/>
  <c r="G29" i="15"/>
  <c r="F30" i="15"/>
  <c r="G30" i="15"/>
  <c r="G6" i="15"/>
  <c r="G7" i="15"/>
  <c r="G8" i="15"/>
  <c r="G9" i="15"/>
  <c r="G10" i="15"/>
  <c r="G11" i="15"/>
  <c r="G12" i="15"/>
  <c r="G13" i="15"/>
  <c r="G14" i="15"/>
  <c r="G15" i="15"/>
  <c r="G16" i="15"/>
  <c r="G17" i="15"/>
  <c r="G18" i="15"/>
  <c r="G19" i="15"/>
  <c r="G20" i="15"/>
  <c r="G21" i="15"/>
  <c r="G22" i="15"/>
  <c r="G23" i="15"/>
  <c r="G24" i="15"/>
  <c r="G25" i="15"/>
  <c r="G26" i="15"/>
  <c r="G27" i="15"/>
  <c r="G5" i="15"/>
  <c r="F25" i="15"/>
  <c r="F26" i="15"/>
  <c r="F27" i="15"/>
  <c r="F6" i="15"/>
  <c r="F7" i="15"/>
  <c r="F8" i="15"/>
  <c r="F9" i="15"/>
  <c r="F10" i="15"/>
  <c r="F11" i="15"/>
  <c r="F12" i="15"/>
  <c r="F13" i="15"/>
  <c r="F14" i="15"/>
  <c r="F15" i="15"/>
  <c r="F16" i="15"/>
  <c r="F17" i="15"/>
  <c r="F18" i="15"/>
  <c r="F19" i="15"/>
  <c r="F20" i="15"/>
  <c r="F21" i="15"/>
  <c r="F22" i="15"/>
  <c r="F23" i="15"/>
  <c r="F24" i="15"/>
  <c r="F5"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85" i="15"/>
  <c r="D286" i="15"/>
  <c r="D287" i="15"/>
  <c r="D288" i="15"/>
  <c r="D289" i="15"/>
  <c r="D290" i="15"/>
  <c r="D291" i="15"/>
  <c r="D292" i="15"/>
  <c r="D293" i="15"/>
  <c r="D294" i="15"/>
  <c r="D295" i="15"/>
  <c r="D296" i="15"/>
  <c r="D297" i="15"/>
  <c r="D298" i="15"/>
  <c r="D299" i="15"/>
  <c r="D300" i="15"/>
  <c r="D301" i="15"/>
  <c r="D302" i="15"/>
  <c r="D303" i="15"/>
  <c r="D304" i="15"/>
  <c r="D305" i="15"/>
  <c r="D306" i="15"/>
  <c r="D307" i="15"/>
  <c r="D308" i="15"/>
  <c r="D309" i="15"/>
  <c r="D310" i="15"/>
  <c r="D311" i="15"/>
  <c r="D312" i="15"/>
  <c r="D313" i="15"/>
  <c r="D314" i="15"/>
  <c r="D315" i="15"/>
  <c r="D316" i="15"/>
  <c r="D317" i="15"/>
  <c r="D318" i="15"/>
  <c r="D319" i="15"/>
  <c r="D320" i="15"/>
  <c r="D321" i="15"/>
  <c r="D322" i="15"/>
  <c r="D323" i="15"/>
  <c r="D324" i="15"/>
  <c r="D325" i="15"/>
  <c r="D326" i="15"/>
  <c r="D327" i="15"/>
  <c r="D328" i="15"/>
  <c r="D329" i="15"/>
  <c r="D330" i="15"/>
  <c r="D331" i="15"/>
  <c r="D332" i="15"/>
  <c r="D333" i="15"/>
  <c r="D334" i="15"/>
  <c r="D335" i="15"/>
  <c r="D336" i="15"/>
  <c r="D337" i="15"/>
  <c r="D338" i="15"/>
  <c r="D339" i="15"/>
  <c r="D340" i="15"/>
  <c r="D341" i="15"/>
  <c r="D342" i="15"/>
  <c r="D343" i="15"/>
  <c r="D344" i="15"/>
  <c r="D345" i="15"/>
  <c r="D346" i="15"/>
  <c r="D347" i="15"/>
  <c r="D348" i="15"/>
  <c r="D349" i="15"/>
  <c r="D350" i="15"/>
  <c r="D351" i="15"/>
  <c r="D352" i="15"/>
  <c r="D353" i="15"/>
  <c r="D354" i="15"/>
  <c r="D355" i="15"/>
  <c r="D356" i="15"/>
  <c r="D357" i="15"/>
  <c r="D358" i="15"/>
  <c r="D359" i="15"/>
  <c r="D360" i="15"/>
  <c r="D361" i="15"/>
  <c r="D362" i="15"/>
  <c r="D363" i="15"/>
  <c r="D364" i="15"/>
  <c r="D365" i="15"/>
  <c r="D366" i="15"/>
  <c r="D367" i="15"/>
  <c r="D368" i="15"/>
  <c r="D369" i="15"/>
  <c r="D370" i="15"/>
  <c r="D371" i="15"/>
  <c r="D372" i="15"/>
  <c r="D373" i="15"/>
  <c r="D374" i="15"/>
  <c r="D375" i="15"/>
  <c r="D376" i="15"/>
  <c r="D377" i="15"/>
  <c r="D378" i="15"/>
  <c r="D379" i="15"/>
  <c r="D380" i="15"/>
  <c r="D381" i="15"/>
  <c r="D382" i="15"/>
  <c r="D383" i="15"/>
  <c r="D384" i="15"/>
  <c r="D385" i="15"/>
  <c r="D386" i="15"/>
  <c r="D387"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4" i="15"/>
  <c r="C175" i="15"/>
  <c r="C176" i="15"/>
  <c r="C177" i="15"/>
  <c r="C178" i="15"/>
  <c r="C179" i="15"/>
  <c r="C180" i="15"/>
  <c r="C181" i="15"/>
  <c r="C182" i="15"/>
  <c r="C183" i="15"/>
  <c r="C184" i="15"/>
  <c r="C185" i="15"/>
  <c r="C186" i="15"/>
  <c r="C187" i="15"/>
  <c r="C188" i="15"/>
  <c r="C189" i="15"/>
  <c r="C190" i="15"/>
  <c r="C191" i="15"/>
  <c r="C192" i="15"/>
  <c r="C193" i="15"/>
  <c r="C194" i="15"/>
  <c r="C195" i="15"/>
  <c r="C196" i="15"/>
  <c r="C197" i="15"/>
  <c r="C198" i="15"/>
  <c r="C199" i="15"/>
  <c r="C200" i="15"/>
  <c r="C201" i="15"/>
  <c r="C202" i="15"/>
  <c r="C203" i="15"/>
  <c r="C204" i="15"/>
  <c r="C205" i="15"/>
  <c r="C206" i="15"/>
  <c r="C207" i="15"/>
  <c r="C208" i="15"/>
  <c r="C209" i="15"/>
  <c r="C210" i="15"/>
  <c r="C211" i="15"/>
  <c r="C212" i="15"/>
  <c r="C213" i="15"/>
  <c r="C214" i="15"/>
  <c r="C215" i="15"/>
  <c r="C216" i="15"/>
  <c r="C217" i="15"/>
  <c r="C218" i="15"/>
  <c r="C219" i="15"/>
  <c r="C220" i="15"/>
  <c r="C221" i="15"/>
  <c r="C222" i="15"/>
  <c r="C223" i="15"/>
  <c r="C224" i="15"/>
  <c r="C225" i="15"/>
  <c r="C226" i="15"/>
  <c r="C227" i="15"/>
  <c r="C228" i="15"/>
  <c r="C229" i="15"/>
  <c r="C230" i="15"/>
  <c r="C231" i="15"/>
  <c r="C232" i="15"/>
  <c r="C233" i="15"/>
  <c r="C234" i="15"/>
  <c r="C235" i="15"/>
  <c r="C236" i="15"/>
  <c r="C237" i="15"/>
  <c r="C238" i="15"/>
  <c r="C239" i="15"/>
  <c r="C240" i="15"/>
  <c r="C241" i="15"/>
  <c r="C242" i="15"/>
  <c r="C243" i="15"/>
  <c r="C244" i="15"/>
  <c r="C245" i="15"/>
  <c r="C246" i="15"/>
  <c r="C247" i="15"/>
  <c r="C248" i="15"/>
  <c r="C249" i="15"/>
  <c r="C250" i="15"/>
  <c r="C251" i="15"/>
  <c r="C252" i="15"/>
  <c r="C253" i="15"/>
  <c r="C254" i="15"/>
  <c r="C255" i="15"/>
  <c r="C256" i="15"/>
  <c r="C257" i="15"/>
  <c r="C258" i="15"/>
  <c r="C259" i="15"/>
  <c r="C260" i="15"/>
  <c r="C261" i="15"/>
  <c r="C262" i="15"/>
  <c r="C263" i="15"/>
  <c r="C264" i="15"/>
  <c r="C265" i="15"/>
  <c r="C266" i="15"/>
  <c r="C267" i="15"/>
  <c r="C268" i="15"/>
  <c r="C269" i="15"/>
  <c r="C270" i="15"/>
  <c r="C271" i="15"/>
  <c r="C272" i="15"/>
  <c r="C273" i="15"/>
  <c r="C274" i="15"/>
  <c r="C275" i="15"/>
  <c r="C276" i="15"/>
  <c r="C277" i="15"/>
  <c r="C278" i="15"/>
  <c r="C279" i="15"/>
  <c r="C280" i="15"/>
  <c r="C281" i="15"/>
  <c r="C282" i="15"/>
  <c r="C283" i="15"/>
  <c r="C284" i="15"/>
  <c r="C285" i="15"/>
  <c r="C286" i="15"/>
  <c r="C287" i="15"/>
  <c r="C288" i="15"/>
  <c r="C289" i="15"/>
  <c r="C290" i="15"/>
  <c r="C291" i="15"/>
  <c r="C292" i="15"/>
  <c r="C293" i="15"/>
  <c r="C294" i="15"/>
  <c r="C295" i="15"/>
  <c r="C296" i="15"/>
  <c r="C297" i="15"/>
  <c r="C298" i="15"/>
  <c r="C299" i="15"/>
  <c r="C300" i="15"/>
  <c r="C301" i="15"/>
  <c r="C302" i="15"/>
  <c r="C303" i="15"/>
  <c r="C304" i="15"/>
  <c r="C305" i="15"/>
  <c r="C306" i="15"/>
  <c r="C307" i="15"/>
  <c r="C308" i="15"/>
  <c r="C309" i="15"/>
  <c r="C310" i="15"/>
  <c r="C311" i="15"/>
  <c r="C312" i="15"/>
  <c r="C313" i="15"/>
  <c r="C314" i="15"/>
  <c r="C315" i="15"/>
  <c r="C316" i="15"/>
  <c r="C317" i="15"/>
  <c r="C318" i="15"/>
  <c r="C319" i="15"/>
  <c r="C320" i="15"/>
  <c r="C321" i="15"/>
  <c r="C322" i="15"/>
  <c r="C323" i="15"/>
  <c r="C324" i="15"/>
  <c r="C325" i="15"/>
  <c r="C326" i="15"/>
  <c r="C327" i="15"/>
  <c r="C328" i="15"/>
  <c r="C329" i="15"/>
  <c r="C330" i="15"/>
  <c r="C331" i="15"/>
  <c r="C332" i="15"/>
  <c r="C333" i="15"/>
  <c r="C334" i="15"/>
  <c r="C335" i="15"/>
  <c r="C336" i="15"/>
  <c r="C337" i="15"/>
  <c r="C338" i="15"/>
  <c r="C339" i="15"/>
  <c r="C340" i="15"/>
  <c r="C341" i="15"/>
  <c r="C342" i="15"/>
  <c r="C343" i="15"/>
  <c r="C344" i="15"/>
  <c r="C345" i="15"/>
  <c r="C346" i="15"/>
  <c r="C347" i="15"/>
  <c r="C348" i="15"/>
  <c r="C349" i="15"/>
  <c r="C350" i="15"/>
  <c r="C351" i="15"/>
  <c r="C352" i="15"/>
  <c r="C353" i="15"/>
  <c r="C354" i="15"/>
  <c r="C355" i="15"/>
  <c r="C356" i="15"/>
  <c r="C357" i="15"/>
  <c r="C358" i="15"/>
  <c r="C359" i="15"/>
  <c r="C360" i="15"/>
  <c r="C361" i="15"/>
  <c r="C362" i="15"/>
  <c r="C363" i="15"/>
  <c r="C364" i="15"/>
  <c r="C365" i="15"/>
  <c r="C366" i="15"/>
  <c r="C367" i="15"/>
  <c r="C368" i="15"/>
  <c r="C369" i="15"/>
  <c r="C370" i="15"/>
  <c r="C371" i="15"/>
  <c r="C372" i="15"/>
  <c r="C373" i="15"/>
  <c r="C374" i="15"/>
  <c r="C375" i="15"/>
  <c r="C376" i="15"/>
  <c r="C377" i="15"/>
  <c r="C378" i="15"/>
  <c r="C379" i="15"/>
  <c r="C380" i="15"/>
  <c r="C381" i="15"/>
  <c r="C382" i="15"/>
  <c r="C383" i="15"/>
  <c r="C384" i="15"/>
  <c r="C385" i="15"/>
  <c r="C386" i="15"/>
  <c r="C387" i="15"/>
  <c r="AC3" i="4"/>
  <c r="AC2" i="4"/>
  <c r="C6" i="15"/>
  <c r="C7" i="15"/>
  <c r="C8" i="15"/>
  <c r="C9" i="15"/>
  <c r="C10" i="15"/>
  <c r="C11" i="15"/>
  <c r="C12" i="15"/>
  <c r="C13" i="15"/>
  <c r="C14" i="15"/>
  <c r="C15" i="15"/>
  <c r="C16" i="15"/>
  <c r="C17" i="15"/>
  <c r="C18" i="15"/>
  <c r="C19" i="15"/>
  <c r="C20" i="15"/>
  <c r="C21" i="15"/>
  <c r="C5" i="15"/>
  <c r="A43" i="14"/>
  <c r="B5" i="14"/>
  <c r="L24" i="14"/>
  <c r="AH2" i="14" s="1"/>
  <c r="B24" i="14"/>
  <c r="X2" i="14" s="1"/>
  <c r="C24" i="14"/>
  <c r="Y2" i="14" s="1"/>
  <c r="D24" i="14"/>
  <c r="Z2" i="14" s="1"/>
  <c r="E24" i="14"/>
  <c r="AA2" i="14" s="1"/>
  <c r="F24" i="14"/>
  <c r="AB2" i="14" s="1"/>
  <c r="G24" i="14"/>
  <c r="AC2" i="14" s="1"/>
  <c r="H24" i="14"/>
  <c r="AD2" i="14" s="1"/>
  <c r="I24" i="14"/>
  <c r="AE2" i="14" s="1"/>
  <c r="J24" i="14"/>
  <c r="AF2" i="14" s="1"/>
  <c r="K24" i="14"/>
  <c r="AG2" i="14" s="1"/>
  <c r="B25" i="14"/>
  <c r="A25" i="14"/>
  <c r="A24" i="14"/>
  <c r="B4" i="14"/>
  <c r="C4" i="14"/>
  <c r="D4" i="14"/>
  <c r="E4" i="14"/>
  <c r="F4" i="14"/>
  <c r="G4" i="14"/>
  <c r="H4" i="14"/>
  <c r="I4" i="14"/>
  <c r="J4" i="14"/>
  <c r="K4" i="14"/>
  <c r="A5" i="14"/>
  <c r="A4" i="14"/>
  <c r="AC6" i="4"/>
  <c r="H5" i="15" s="1"/>
  <c r="AB7" i="4"/>
  <c r="AC7" i="4" s="1"/>
  <c r="H6" i="15" s="1"/>
  <c r="AB8" i="4"/>
  <c r="AC8" i="4" s="1"/>
  <c r="H7" i="15" s="1"/>
  <c r="AB9" i="4"/>
  <c r="AC9" i="4" s="1"/>
  <c r="H8" i="15" s="1"/>
  <c r="AB10" i="4"/>
  <c r="AC10" i="4" s="1"/>
  <c r="H9" i="15" s="1"/>
  <c r="AB11" i="4"/>
  <c r="AC11" i="4" s="1"/>
  <c r="H10" i="15" s="1"/>
  <c r="AB12" i="4"/>
  <c r="AC12" i="4" s="1"/>
  <c r="H11" i="15" s="1"/>
  <c r="AB13" i="4"/>
  <c r="AC13" i="4" s="1"/>
  <c r="H12" i="15" s="1"/>
  <c r="AB14" i="4"/>
  <c r="AC14" i="4" s="1"/>
  <c r="H13" i="15" s="1"/>
  <c r="AB15" i="4"/>
  <c r="AC15" i="4" s="1"/>
  <c r="H14" i="15" s="1"/>
  <c r="AB16" i="4"/>
  <c r="AC16" i="4" s="1"/>
  <c r="H15" i="15" s="1"/>
  <c r="AB17" i="4"/>
  <c r="AC17" i="4" s="1"/>
  <c r="H16" i="15" s="1"/>
  <c r="AB18" i="4"/>
  <c r="AC18" i="4" s="1"/>
  <c r="H17" i="15" s="1"/>
  <c r="AB19" i="4"/>
  <c r="AC19" i="4" s="1"/>
  <c r="H18" i="15" s="1"/>
  <c r="AB20" i="4"/>
  <c r="AC20" i="4" s="1"/>
  <c r="H19" i="15" s="1"/>
  <c r="AB21" i="4"/>
  <c r="AC21" i="4" s="1"/>
  <c r="H20" i="15" s="1"/>
  <c r="AB22" i="4"/>
  <c r="AC22" i="4" s="1"/>
  <c r="H21" i="15" s="1"/>
  <c r="AB23" i="4"/>
  <c r="AC23" i="4" s="1"/>
  <c r="H22" i="15" s="1"/>
  <c r="AB24" i="4"/>
  <c r="AC24" i="4" s="1"/>
  <c r="H23" i="15" s="1"/>
  <c r="AB25" i="4"/>
  <c r="AC25" i="4" s="1"/>
  <c r="H24" i="15" s="1"/>
  <c r="AB26" i="4"/>
  <c r="AC26" i="4" s="1"/>
  <c r="H25" i="15" s="1"/>
  <c r="AB27" i="4"/>
  <c r="AC27" i="4" s="1"/>
  <c r="H26" i="15" s="1"/>
  <c r="AB28" i="4"/>
  <c r="AC28" i="4" s="1"/>
  <c r="H27" i="15" s="1"/>
  <c r="AB29" i="4"/>
  <c r="AC29" i="4" s="1"/>
  <c r="H28" i="15" s="1"/>
  <c r="AB30" i="4"/>
  <c r="AC30" i="4" s="1"/>
  <c r="H29" i="15" s="1"/>
  <c r="AB31" i="4"/>
  <c r="AC31" i="4" s="1"/>
  <c r="H30" i="15" s="1"/>
  <c r="AB32" i="4"/>
  <c r="AC32" i="4" s="1"/>
  <c r="H31" i="15" s="1"/>
  <c r="AB33" i="4"/>
  <c r="AC33" i="4" s="1"/>
  <c r="H32" i="15" s="1"/>
  <c r="AB34" i="4"/>
  <c r="AC34" i="4" s="1"/>
  <c r="H33" i="15" s="1"/>
  <c r="AB35" i="4"/>
  <c r="AC35" i="4" s="1"/>
  <c r="H34" i="15" s="1"/>
  <c r="AB36" i="4"/>
  <c r="AC36" i="4" s="1"/>
  <c r="H35" i="15" s="1"/>
  <c r="AB37" i="4"/>
  <c r="AC37" i="4" s="1"/>
  <c r="H36" i="15" s="1"/>
  <c r="AB38" i="4"/>
  <c r="AC38" i="4" s="1"/>
  <c r="H37" i="15" s="1"/>
  <c r="AB39" i="4"/>
  <c r="AC39" i="4" s="1"/>
  <c r="H38" i="15" s="1"/>
  <c r="AB40" i="4"/>
  <c r="AC40" i="4" s="1"/>
  <c r="H39" i="15" s="1"/>
  <c r="AB41" i="4"/>
  <c r="AC41" i="4" s="1"/>
  <c r="H40" i="15" s="1"/>
  <c r="AB42" i="4"/>
  <c r="AC42" i="4" s="1"/>
  <c r="H41" i="15" s="1"/>
  <c r="AB43" i="4"/>
  <c r="AC43" i="4" s="1"/>
  <c r="H42" i="15" s="1"/>
  <c r="AB44" i="4"/>
  <c r="AC44" i="4" s="1"/>
  <c r="H43" i="15" s="1"/>
  <c r="AB45" i="4"/>
  <c r="AC45" i="4" s="1"/>
  <c r="H44" i="15" s="1"/>
  <c r="AB46" i="4"/>
  <c r="AC46" i="4" s="1"/>
  <c r="H45" i="15" s="1"/>
  <c r="AB47" i="4"/>
  <c r="AC47" i="4" s="1"/>
  <c r="H46" i="15" s="1"/>
  <c r="AB48" i="4"/>
  <c r="AC48" i="4" s="1"/>
  <c r="H47" i="15" s="1"/>
  <c r="AB49" i="4"/>
  <c r="AC49" i="4" s="1"/>
  <c r="H48" i="15" s="1"/>
  <c r="AB50" i="4"/>
  <c r="AC50" i="4" s="1"/>
  <c r="H49" i="15" s="1"/>
  <c r="AB51" i="4"/>
  <c r="AC51" i="4" s="1"/>
  <c r="H50" i="15" s="1"/>
  <c r="AB52" i="4"/>
  <c r="AC52" i="4" s="1"/>
  <c r="H51" i="15" s="1"/>
  <c r="AB53" i="4"/>
  <c r="AC53" i="4" s="1"/>
  <c r="H52" i="15" s="1"/>
  <c r="AB54" i="4"/>
  <c r="AC54" i="4" s="1"/>
  <c r="H53" i="15" s="1"/>
  <c r="AB55" i="4"/>
  <c r="AC55" i="4" s="1"/>
  <c r="H54" i="15" s="1"/>
  <c r="AB56" i="4"/>
  <c r="AC56" i="4" s="1"/>
  <c r="H55" i="15" s="1"/>
  <c r="AB57" i="4"/>
  <c r="AC57" i="4" s="1"/>
  <c r="H56" i="15" s="1"/>
  <c r="AB58" i="4"/>
  <c r="AC58" i="4" s="1"/>
  <c r="H57" i="15" s="1"/>
  <c r="AB59" i="4"/>
  <c r="AC59" i="4" s="1"/>
  <c r="H58" i="15" s="1"/>
  <c r="AB60" i="4"/>
  <c r="AC60" i="4" s="1"/>
  <c r="H59" i="15" s="1"/>
  <c r="AB61" i="4"/>
  <c r="AC61" i="4" s="1"/>
  <c r="H60" i="15" s="1"/>
  <c r="AB62" i="4"/>
  <c r="AC62" i="4" s="1"/>
  <c r="H61" i="15" s="1"/>
  <c r="AB63" i="4"/>
  <c r="AC63" i="4" s="1"/>
  <c r="H62" i="15" s="1"/>
  <c r="AB64" i="4"/>
  <c r="AC64" i="4" s="1"/>
  <c r="H63" i="15" s="1"/>
  <c r="AB65" i="4"/>
  <c r="AC65" i="4" s="1"/>
  <c r="H64" i="15" s="1"/>
  <c r="AB66" i="4"/>
  <c r="AC66" i="4" s="1"/>
  <c r="H65" i="15" s="1"/>
  <c r="AB67" i="4"/>
  <c r="AC67" i="4" s="1"/>
  <c r="H66" i="15" s="1"/>
  <c r="AB68" i="4"/>
  <c r="AC68" i="4" s="1"/>
  <c r="H67" i="15" s="1"/>
  <c r="AB69" i="4"/>
  <c r="AC69" i="4" s="1"/>
  <c r="H68" i="15" s="1"/>
  <c r="AB70" i="4"/>
  <c r="AC70" i="4" s="1"/>
  <c r="H69" i="15" s="1"/>
  <c r="AB71" i="4"/>
  <c r="AC71" i="4" s="1"/>
  <c r="H70" i="15" s="1"/>
  <c r="AB72" i="4"/>
  <c r="AC72" i="4" s="1"/>
  <c r="H71" i="15" s="1"/>
  <c r="AB73" i="4"/>
  <c r="AC73" i="4" s="1"/>
  <c r="H72" i="15" s="1"/>
  <c r="AB74" i="4"/>
  <c r="AC74" i="4" s="1"/>
  <c r="H73" i="15" s="1"/>
  <c r="AB75" i="4"/>
  <c r="AC75" i="4" s="1"/>
  <c r="H74" i="15" s="1"/>
  <c r="AB76" i="4"/>
  <c r="AC76" i="4" s="1"/>
  <c r="H75" i="15" s="1"/>
  <c r="AB77" i="4"/>
  <c r="AC77" i="4" s="1"/>
  <c r="H76" i="15" s="1"/>
  <c r="AB78" i="4"/>
  <c r="AC78" i="4" s="1"/>
  <c r="H77" i="15" s="1"/>
  <c r="AB79" i="4"/>
  <c r="AC79" i="4" s="1"/>
  <c r="H78" i="15" s="1"/>
  <c r="AB80" i="4"/>
  <c r="AC80" i="4" s="1"/>
  <c r="H79" i="15" s="1"/>
  <c r="AB81" i="4"/>
  <c r="AC81" i="4" s="1"/>
  <c r="H80" i="15" s="1"/>
  <c r="AB82" i="4"/>
  <c r="AC82" i="4" s="1"/>
  <c r="H81" i="15" s="1"/>
  <c r="AB83" i="4"/>
  <c r="AC83" i="4" s="1"/>
  <c r="H82" i="15" s="1"/>
  <c r="AB84" i="4"/>
  <c r="AC84" i="4" s="1"/>
  <c r="H83" i="15" s="1"/>
  <c r="AB85" i="4"/>
  <c r="AC85" i="4" s="1"/>
  <c r="H84" i="15" s="1"/>
  <c r="AB86" i="4"/>
  <c r="AC86" i="4" s="1"/>
  <c r="H85" i="15" s="1"/>
  <c r="AB87" i="4"/>
  <c r="AC87" i="4" s="1"/>
  <c r="H86" i="15" s="1"/>
  <c r="AB88" i="4"/>
  <c r="AC88" i="4" s="1"/>
  <c r="H87" i="15" s="1"/>
  <c r="AB89" i="4"/>
  <c r="AC89" i="4" s="1"/>
  <c r="H88" i="15" s="1"/>
  <c r="AB90" i="4"/>
  <c r="AC90" i="4" s="1"/>
  <c r="H89" i="15" s="1"/>
  <c r="AB91" i="4"/>
  <c r="AC91" i="4" s="1"/>
  <c r="H90" i="15" s="1"/>
  <c r="AB92" i="4"/>
  <c r="AC92" i="4" s="1"/>
  <c r="H91" i="15" s="1"/>
  <c r="AB93" i="4"/>
  <c r="AC93" i="4" s="1"/>
  <c r="H92" i="15" s="1"/>
  <c r="AB94" i="4"/>
  <c r="AC94" i="4" s="1"/>
  <c r="H93" i="15" s="1"/>
  <c r="AB95" i="4"/>
  <c r="AC95" i="4" s="1"/>
  <c r="H94" i="15" s="1"/>
  <c r="AB96" i="4"/>
  <c r="AC96" i="4" s="1"/>
  <c r="H95" i="15" s="1"/>
  <c r="AB97" i="4"/>
  <c r="AC97" i="4" s="1"/>
  <c r="H96" i="15" s="1"/>
  <c r="AB98" i="4"/>
  <c r="AC98" i="4" s="1"/>
  <c r="H97" i="15" s="1"/>
  <c r="AB99" i="4"/>
  <c r="AC99" i="4" s="1"/>
  <c r="H98" i="15" s="1"/>
  <c r="AB100" i="4"/>
  <c r="AC100" i="4" s="1"/>
  <c r="H99" i="15" s="1"/>
  <c r="AB101" i="4"/>
  <c r="AC101" i="4" s="1"/>
  <c r="H100" i="15" s="1"/>
  <c r="AB102" i="4"/>
  <c r="AC102" i="4" s="1"/>
  <c r="H101" i="15" s="1"/>
  <c r="AB103" i="4"/>
  <c r="AC103" i="4" s="1"/>
  <c r="H102" i="15" s="1"/>
  <c r="AB104" i="4"/>
  <c r="AC104" i="4" s="1"/>
  <c r="H103" i="15" s="1"/>
  <c r="AB105" i="4"/>
  <c r="AC105" i="4" s="1"/>
  <c r="H104" i="15" s="1"/>
  <c r="AB106" i="4"/>
  <c r="AC106" i="4" s="1"/>
  <c r="H105" i="15" s="1"/>
  <c r="AB107" i="4"/>
  <c r="AC107" i="4" s="1"/>
  <c r="H106" i="15" s="1"/>
  <c r="AB108" i="4"/>
  <c r="AC108" i="4" s="1"/>
  <c r="H107" i="15" s="1"/>
  <c r="AB109" i="4"/>
  <c r="AC109" i="4" s="1"/>
  <c r="H108" i="15" s="1"/>
  <c r="AB110" i="4"/>
  <c r="AC110" i="4" s="1"/>
  <c r="H109" i="15" s="1"/>
  <c r="AB111" i="4"/>
  <c r="AC111" i="4" s="1"/>
  <c r="H110" i="15" s="1"/>
  <c r="AB112" i="4"/>
  <c r="AC112" i="4" s="1"/>
  <c r="H111" i="15" s="1"/>
  <c r="AB113" i="4"/>
  <c r="AC113" i="4" s="1"/>
  <c r="H112" i="15" s="1"/>
  <c r="AB114" i="4"/>
  <c r="AC114" i="4" s="1"/>
  <c r="H113" i="15" s="1"/>
  <c r="AB115" i="4"/>
  <c r="AC115" i="4" s="1"/>
  <c r="H114" i="15" s="1"/>
  <c r="AB116" i="4"/>
  <c r="AC116" i="4" s="1"/>
  <c r="H115" i="15" s="1"/>
  <c r="AB117" i="4"/>
  <c r="AC117" i="4" s="1"/>
  <c r="H116" i="15" s="1"/>
  <c r="AB118" i="4"/>
  <c r="AC118" i="4" s="1"/>
  <c r="H117" i="15" s="1"/>
  <c r="AB119" i="4"/>
  <c r="AC119" i="4" s="1"/>
  <c r="H118" i="15" s="1"/>
  <c r="AB120" i="4"/>
  <c r="AC120" i="4" s="1"/>
  <c r="H119" i="15" s="1"/>
  <c r="AB121" i="4"/>
  <c r="AC121" i="4" s="1"/>
  <c r="H120" i="15" s="1"/>
  <c r="AB122" i="4"/>
  <c r="AC122" i="4" s="1"/>
  <c r="H121" i="15" s="1"/>
  <c r="AB123" i="4"/>
  <c r="AC123" i="4" s="1"/>
  <c r="H122" i="15" s="1"/>
  <c r="AB124" i="4"/>
  <c r="AC124" i="4" s="1"/>
  <c r="H123" i="15" s="1"/>
  <c r="AB125" i="4"/>
  <c r="AC125" i="4" s="1"/>
  <c r="H124" i="15" s="1"/>
  <c r="AB126" i="4"/>
  <c r="AC126" i="4" s="1"/>
  <c r="H125" i="15" s="1"/>
  <c r="AB127" i="4"/>
  <c r="AC127" i="4" s="1"/>
  <c r="H126" i="15" s="1"/>
  <c r="AB128" i="4"/>
  <c r="AC128" i="4" s="1"/>
  <c r="H127" i="15" s="1"/>
  <c r="AB129" i="4"/>
  <c r="AC129" i="4" s="1"/>
  <c r="H128" i="15" s="1"/>
  <c r="AB130" i="4"/>
  <c r="AC130" i="4" s="1"/>
  <c r="H129" i="15" s="1"/>
  <c r="AB131" i="4"/>
  <c r="AC131" i="4" s="1"/>
  <c r="H130" i="15" s="1"/>
  <c r="AB132" i="4"/>
  <c r="AC132" i="4" s="1"/>
  <c r="H131" i="15" s="1"/>
  <c r="AB133" i="4"/>
  <c r="AC133" i="4" s="1"/>
  <c r="H132" i="15" s="1"/>
  <c r="AB134" i="4"/>
  <c r="AC134" i="4" s="1"/>
  <c r="H133" i="15" s="1"/>
  <c r="AB135" i="4"/>
  <c r="AC135" i="4" s="1"/>
  <c r="H134" i="15" s="1"/>
  <c r="AB136" i="4"/>
  <c r="AC136" i="4" s="1"/>
  <c r="H135" i="15" s="1"/>
  <c r="AB137" i="4"/>
  <c r="AC137" i="4" s="1"/>
  <c r="H136" i="15" s="1"/>
  <c r="AB138" i="4"/>
  <c r="AC138" i="4" s="1"/>
  <c r="H137" i="15" s="1"/>
  <c r="AB139" i="4"/>
  <c r="AC139" i="4" s="1"/>
  <c r="H138" i="15" s="1"/>
  <c r="AB140" i="4"/>
  <c r="AC140" i="4" s="1"/>
  <c r="H139" i="15" s="1"/>
  <c r="AB141" i="4"/>
  <c r="AC141" i="4" s="1"/>
  <c r="H140" i="15" s="1"/>
  <c r="AB142" i="4"/>
  <c r="AC142" i="4" s="1"/>
  <c r="H141" i="15" s="1"/>
  <c r="AB143" i="4"/>
  <c r="AC143" i="4" s="1"/>
  <c r="H142" i="15" s="1"/>
  <c r="AB144" i="4"/>
  <c r="AC144" i="4" s="1"/>
  <c r="H143" i="15" s="1"/>
  <c r="AB145" i="4"/>
  <c r="AC145" i="4" s="1"/>
  <c r="H144" i="15" s="1"/>
  <c r="AB146" i="4"/>
  <c r="AC146" i="4" s="1"/>
  <c r="H145" i="15" s="1"/>
  <c r="AB147" i="4"/>
  <c r="AC147" i="4" s="1"/>
  <c r="H146" i="15" s="1"/>
  <c r="AB148" i="4"/>
  <c r="AC148" i="4" s="1"/>
  <c r="H147" i="15" s="1"/>
  <c r="AB149" i="4"/>
  <c r="AC149" i="4" s="1"/>
  <c r="H148" i="15" s="1"/>
  <c r="AB150" i="4"/>
  <c r="AC150" i="4" s="1"/>
  <c r="H149" i="15" s="1"/>
  <c r="AB151" i="4"/>
  <c r="AC151" i="4" s="1"/>
  <c r="H150" i="15" s="1"/>
  <c r="AB152" i="4"/>
  <c r="AC152" i="4" s="1"/>
  <c r="H151" i="15" s="1"/>
  <c r="AB153" i="4"/>
  <c r="AC153" i="4" s="1"/>
  <c r="H152" i="15" s="1"/>
  <c r="AB154" i="4"/>
  <c r="AC154" i="4" s="1"/>
  <c r="H153" i="15" s="1"/>
  <c r="AB155" i="4"/>
  <c r="AC155" i="4" s="1"/>
  <c r="H154" i="15" s="1"/>
  <c r="AB156" i="4"/>
  <c r="AC156" i="4" s="1"/>
  <c r="H155" i="15" s="1"/>
  <c r="AB157" i="4"/>
  <c r="AC157" i="4" s="1"/>
  <c r="H156" i="15" s="1"/>
  <c r="AB158" i="4"/>
  <c r="AC158" i="4" s="1"/>
  <c r="H157" i="15" s="1"/>
  <c r="AB159" i="4"/>
  <c r="AC159" i="4" s="1"/>
  <c r="H158" i="15" s="1"/>
  <c r="AB160" i="4"/>
  <c r="AC160" i="4" s="1"/>
  <c r="H159" i="15" s="1"/>
  <c r="AB161" i="4"/>
  <c r="AC161" i="4" s="1"/>
  <c r="H160" i="15" s="1"/>
  <c r="AB162" i="4"/>
  <c r="AC162" i="4" s="1"/>
  <c r="H161" i="15" s="1"/>
  <c r="AB163" i="4"/>
  <c r="AC163" i="4" s="1"/>
  <c r="H162" i="15" s="1"/>
  <c r="AB164" i="4"/>
  <c r="AC164" i="4" s="1"/>
  <c r="H163" i="15" s="1"/>
  <c r="AB165" i="4"/>
  <c r="AC165" i="4" s="1"/>
  <c r="H164" i="15" s="1"/>
  <c r="AB166" i="4"/>
  <c r="AC166" i="4" s="1"/>
  <c r="H165" i="15" s="1"/>
  <c r="AB167" i="4"/>
  <c r="AC167" i="4" s="1"/>
  <c r="H166" i="15" s="1"/>
  <c r="AB168" i="4"/>
  <c r="AC168" i="4" s="1"/>
  <c r="H167" i="15" s="1"/>
  <c r="AB169" i="4"/>
  <c r="AC169" i="4" s="1"/>
  <c r="H168" i="15" s="1"/>
  <c r="AB170" i="4"/>
  <c r="AC170" i="4" s="1"/>
  <c r="H169" i="15" s="1"/>
  <c r="AB171" i="4"/>
  <c r="AC171" i="4" s="1"/>
  <c r="H170" i="15" s="1"/>
  <c r="AB172" i="4"/>
  <c r="AC172" i="4" s="1"/>
  <c r="H171" i="15" s="1"/>
  <c r="AB173" i="4"/>
  <c r="AC173" i="4" s="1"/>
  <c r="H172" i="15" s="1"/>
  <c r="AB174" i="4"/>
  <c r="AC174" i="4" s="1"/>
  <c r="H173" i="15" s="1"/>
  <c r="AB175" i="4"/>
  <c r="AC175" i="4" s="1"/>
  <c r="H174" i="15" s="1"/>
  <c r="AB176" i="4"/>
  <c r="AC176" i="4" s="1"/>
  <c r="H175" i="15" s="1"/>
  <c r="AB177" i="4"/>
  <c r="AC177" i="4" s="1"/>
  <c r="H176" i="15" s="1"/>
  <c r="AB178" i="4"/>
  <c r="AC178" i="4" s="1"/>
  <c r="H177" i="15" s="1"/>
  <c r="AB179" i="4"/>
  <c r="AC179" i="4" s="1"/>
  <c r="H178" i="15" s="1"/>
  <c r="AB180" i="4"/>
  <c r="AC180" i="4" s="1"/>
  <c r="H179" i="15" s="1"/>
  <c r="AB181" i="4"/>
  <c r="AC181" i="4" s="1"/>
  <c r="H180" i="15" s="1"/>
  <c r="AB182" i="4"/>
  <c r="AC182" i="4" s="1"/>
  <c r="H181" i="15" s="1"/>
  <c r="AB183" i="4"/>
  <c r="AC183" i="4" s="1"/>
  <c r="H182" i="15" s="1"/>
  <c r="AB184" i="4"/>
  <c r="AC184" i="4" s="1"/>
  <c r="H183" i="15" s="1"/>
  <c r="AB185" i="4"/>
  <c r="AC185" i="4" s="1"/>
  <c r="H184" i="15" s="1"/>
  <c r="AB186" i="4"/>
  <c r="AC186" i="4" s="1"/>
  <c r="H185" i="15" s="1"/>
  <c r="AB187" i="4"/>
  <c r="AC187" i="4" s="1"/>
  <c r="H186" i="15" s="1"/>
  <c r="AB188" i="4"/>
  <c r="AC188" i="4" s="1"/>
  <c r="H187" i="15" s="1"/>
  <c r="AB189" i="4"/>
  <c r="AC189" i="4" s="1"/>
  <c r="H188" i="15" s="1"/>
  <c r="AB190" i="4"/>
  <c r="AC190" i="4" s="1"/>
  <c r="H189" i="15" s="1"/>
  <c r="AB191" i="4"/>
  <c r="AC191" i="4" s="1"/>
  <c r="H190" i="15" s="1"/>
  <c r="AB192" i="4"/>
  <c r="AC192" i="4" s="1"/>
  <c r="H191" i="15" s="1"/>
  <c r="AB193" i="4"/>
  <c r="AC193" i="4" s="1"/>
  <c r="H192" i="15" s="1"/>
  <c r="AB194" i="4"/>
  <c r="AC194" i="4" s="1"/>
  <c r="H193" i="15" s="1"/>
  <c r="AB195" i="4"/>
  <c r="AC195" i="4" s="1"/>
  <c r="H194" i="15" s="1"/>
  <c r="AB196" i="4"/>
  <c r="AC196" i="4" s="1"/>
  <c r="H195" i="15" s="1"/>
  <c r="AB197" i="4"/>
  <c r="AC197" i="4" s="1"/>
  <c r="H196" i="15" s="1"/>
  <c r="AB198" i="4"/>
  <c r="AC198" i="4" s="1"/>
  <c r="H197" i="15" s="1"/>
  <c r="AB199" i="4"/>
  <c r="AC199" i="4" s="1"/>
  <c r="H198" i="15" s="1"/>
  <c r="AB200" i="4"/>
  <c r="AC200" i="4" s="1"/>
  <c r="H199" i="15" s="1"/>
  <c r="AB201" i="4"/>
  <c r="AC201" i="4" s="1"/>
  <c r="H200" i="15" s="1"/>
  <c r="AB202" i="4"/>
  <c r="AC202" i="4" s="1"/>
  <c r="H201" i="15" s="1"/>
  <c r="AB203" i="4"/>
  <c r="AC203" i="4" s="1"/>
  <c r="H202" i="15" s="1"/>
  <c r="AB204" i="4"/>
  <c r="AC204" i="4" s="1"/>
  <c r="H203" i="15" s="1"/>
  <c r="AB205" i="4"/>
  <c r="AC205" i="4" s="1"/>
  <c r="H204" i="15" s="1"/>
  <c r="AB206" i="4"/>
  <c r="AC206" i="4" s="1"/>
  <c r="H205" i="15" s="1"/>
  <c r="AB207" i="4"/>
  <c r="AC207" i="4" s="1"/>
  <c r="H206" i="15" s="1"/>
  <c r="AB208" i="4"/>
  <c r="AC208" i="4" s="1"/>
  <c r="H207" i="15" s="1"/>
  <c r="AB209" i="4"/>
  <c r="AC209" i="4" s="1"/>
  <c r="H208" i="15" s="1"/>
  <c r="AB210" i="4"/>
  <c r="AC210" i="4" s="1"/>
  <c r="H209" i="15" s="1"/>
  <c r="AB211" i="4"/>
  <c r="AC211" i="4" s="1"/>
  <c r="H210" i="15" s="1"/>
  <c r="AB212" i="4"/>
  <c r="AC212" i="4" s="1"/>
  <c r="H211" i="15" s="1"/>
  <c r="AB213" i="4"/>
  <c r="AC213" i="4" s="1"/>
  <c r="H212" i="15" s="1"/>
  <c r="AB214" i="4"/>
  <c r="AC214" i="4" s="1"/>
  <c r="H213" i="15" s="1"/>
  <c r="AB215" i="4"/>
  <c r="AC215" i="4" s="1"/>
  <c r="H214" i="15" s="1"/>
  <c r="AB216" i="4"/>
  <c r="AC216" i="4" s="1"/>
  <c r="H215" i="15" s="1"/>
  <c r="AB217" i="4"/>
  <c r="AC217" i="4" s="1"/>
  <c r="H216" i="15" s="1"/>
  <c r="AB218" i="4"/>
  <c r="AC218" i="4" s="1"/>
  <c r="H217" i="15" s="1"/>
  <c r="AB219" i="4"/>
  <c r="AC219" i="4" s="1"/>
  <c r="H218" i="15" s="1"/>
  <c r="AB220" i="4"/>
  <c r="AC220" i="4" s="1"/>
  <c r="H219" i="15" s="1"/>
  <c r="AB221" i="4"/>
  <c r="AC221" i="4" s="1"/>
  <c r="H220" i="15" s="1"/>
  <c r="AB222" i="4"/>
  <c r="AC222" i="4" s="1"/>
  <c r="H221" i="15" s="1"/>
  <c r="AB223" i="4"/>
  <c r="AC223" i="4" s="1"/>
  <c r="H222" i="15" s="1"/>
  <c r="AB224" i="4"/>
  <c r="AC224" i="4" s="1"/>
  <c r="H223" i="15" s="1"/>
  <c r="AB225" i="4"/>
  <c r="AC225" i="4" s="1"/>
  <c r="H224" i="15" s="1"/>
  <c r="AB226" i="4"/>
  <c r="AC226" i="4" s="1"/>
  <c r="H225" i="15" s="1"/>
  <c r="AB227" i="4"/>
  <c r="AC227" i="4" s="1"/>
  <c r="H226" i="15" s="1"/>
  <c r="AB228" i="4"/>
  <c r="AC228" i="4" s="1"/>
  <c r="H227" i="15" s="1"/>
  <c r="AB229" i="4"/>
  <c r="AC229" i="4" s="1"/>
  <c r="H228" i="15" s="1"/>
  <c r="AB230" i="4"/>
  <c r="AC230" i="4" s="1"/>
  <c r="H229" i="15" s="1"/>
  <c r="AB231" i="4"/>
  <c r="AC231" i="4" s="1"/>
  <c r="H230" i="15" s="1"/>
  <c r="AB232" i="4"/>
  <c r="AC232" i="4" s="1"/>
  <c r="H231" i="15" s="1"/>
  <c r="AB233" i="4"/>
  <c r="AC233" i="4" s="1"/>
  <c r="H232" i="15" s="1"/>
  <c r="AB234" i="4"/>
  <c r="AC234" i="4" s="1"/>
  <c r="H233" i="15" s="1"/>
  <c r="AB235" i="4"/>
  <c r="AC235" i="4" s="1"/>
  <c r="H234" i="15" s="1"/>
  <c r="AB236" i="4"/>
  <c r="AC236" i="4" s="1"/>
  <c r="H235" i="15" s="1"/>
  <c r="AB237" i="4"/>
  <c r="AC237" i="4" s="1"/>
  <c r="H236" i="15" s="1"/>
  <c r="AB238" i="4"/>
  <c r="AC238" i="4" s="1"/>
  <c r="H237" i="15" s="1"/>
  <c r="AB239" i="4"/>
  <c r="AC239" i="4" s="1"/>
  <c r="H238" i="15" s="1"/>
  <c r="AB240" i="4"/>
  <c r="AC240" i="4" s="1"/>
  <c r="H239" i="15" s="1"/>
  <c r="AB241" i="4"/>
  <c r="AC241" i="4" s="1"/>
  <c r="H240" i="15" s="1"/>
  <c r="AB242" i="4"/>
  <c r="AC242" i="4" s="1"/>
  <c r="H241" i="15" s="1"/>
  <c r="AB243" i="4"/>
  <c r="AC243" i="4" s="1"/>
  <c r="H242" i="15" s="1"/>
  <c r="AB244" i="4"/>
  <c r="AC244" i="4" s="1"/>
  <c r="H243" i="15" s="1"/>
  <c r="AB245" i="4"/>
  <c r="AC245" i="4" s="1"/>
  <c r="H244" i="15" s="1"/>
  <c r="AB246" i="4"/>
  <c r="AC246" i="4" s="1"/>
  <c r="H245" i="15" s="1"/>
  <c r="AB247" i="4"/>
  <c r="AC247" i="4" s="1"/>
  <c r="H246" i="15" s="1"/>
  <c r="AB248" i="4"/>
  <c r="AC248" i="4" s="1"/>
  <c r="H247" i="15" s="1"/>
  <c r="AB249" i="4"/>
  <c r="AC249" i="4" s="1"/>
  <c r="H248" i="15" s="1"/>
  <c r="AB250" i="4"/>
  <c r="AC250" i="4" s="1"/>
  <c r="H249" i="15" s="1"/>
  <c r="AB251" i="4"/>
  <c r="AC251" i="4" s="1"/>
  <c r="H250" i="15" s="1"/>
  <c r="AB252" i="4"/>
  <c r="AC252" i="4" s="1"/>
  <c r="H251" i="15" s="1"/>
  <c r="AB253" i="4"/>
  <c r="AC253" i="4" s="1"/>
  <c r="H252" i="15" s="1"/>
  <c r="A44" i="14"/>
  <c r="C22" i="2"/>
  <c r="AR3" i="14" l="1"/>
  <c r="AO3" i="14"/>
  <c r="AN3" i="14"/>
  <c r="AU4" i="14"/>
  <c r="AU17" i="14"/>
  <c r="AU3" i="14"/>
  <c r="AU14" i="14"/>
  <c r="AP4" i="14"/>
  <c r="AO4" i="14"/>
  <c r="X4" i="14"/>
  <c r="AL4" i="14"/>
  <c r="AU15" i="14"/>
  <c r="AU16" i="14"/>
  <c r="AT17" i="14"/>
  <c r="AV17" i="14" s="1"/>
  <c r="AT4" i="14"/>
  <c r="AT3" i="14"/>
  <c r="AT18" i="14"/>
  <c r="AT14" i="14"/>
  <c r="AT15" i="14"/>
  <c r="AT16" i="14"/>
  <c r="AU5" i="14"/>
  <c r="Y4" i="14"/>
  <c r="AR5" i="14"/>
  <c r="AP3" i="14"/>
  <c r="AQ3" i="14"/>
  <c r="AT13" i="14"/>
  <c r="AT7" i="14"/>
  <c r="AT5" i="14"/>
  <c r="AT12" i="14"/>
  <c r="AT6" i="14"/>
  <c r="AT11" i="14"/>
  <c r="AT10" i="14"/>
  <c r="AT8" i="14"/>
  <c r="AT9" i="14"/>
  <c r="AU18" i="14"/>
  <c r="AU13" i="14"/>
  <c r="AU7" i="14"/>
  <c r="AU12" i="14"/>
  <c r="AU6" i="14"/>
  <c r="AU11" i="14"/>
  <c r="AU10" i="14"/>
  <c r="AU9" i="14"/>
  <c r="AU8" i="14"/>
  <c r="AN4" i="14"/>
  <c r="AI4" i="14"/>
  <c r="AE4" i="14"/>
  <c r="AA4" i="14"/>
  <c r="AH4" i="14"/>
  <c r="AD4" i="14"/>
  <c r="Z4" i="14"/>
  <c r="AK4" i="14"/>
  <c r="AG4" i="14"/>
  <c r="AC4" i="14"/>
  <c r="AM4" i="14"/>
  <c r="AF4" i="14"/>
  <c r="AJ4" i="14"/>
  <c r="AB4" i="14"/>
  <c r="AI3" i="14"/>
  <c r="AE3" i="14"/>
  <c r="AA3" i="14"/>
  <c r="AH3" i="14"/>
  <c r="AD3" i="14"/>
  <c r="Z3" i="14"/>
  <c r="AK3" i="14"/>
  <c r="AG3" i="14"/>
  <c r="AC3" i="14"/>
  <c r="Y3" i="14"/>
  <c r="AM3" i="14"/>
  <c r="AJ3" i="14"/>
  <c r="AF3" i="14"/>
  <c r="AB3" i="14"/>
  <c r="X3" i="14"/>
  <c r="AL3" i="14"/>
  <c r="B44" i="14"/>
  <c r="AS3" i="14"/>
  <c r="J36" i="15"/>
  <c r="F3" i="15"/>
  <c r="J3" i="3"/>
  <c r="L3" i="16" s="1"/>
  <c r="E1" i="17"/>
  <c r="D22" i="19" s="1"/>
  <c r="E3" i="17"/>
  <c r="D3" i="3"/>
  <c r="F3" i="16" s="1"/>
  <c r="A3" i="3"/>
  <c r="C3" i="16" s="1"/>
  <c r="G3" i="3"/>
  <c r="I3" i="16" s="1"/>
  <c r="M3" i="3"/>
  <c r="O3" i="16" s="1"/>
  <c r="C3" i="15"/>
  <c r="M57" i="13"/>
  <c r="M58" i="13"/>
  <c r="M59" i="13"/>
  <c r="M60" i="13"/>
  <c r="M61" i="13"/>
  <c r="M62" i="13"/>
  <c r="M63" i="13"/>
  <c r="M64" i="13"/>
  <c r="M65" i="13"/>
  <c r="M56" i="13"/>
  <c r="N7" i="12"/>
  <c r="N57" i="13" s="1"/>
  <c r="N8" i="12"/>
  <c r="N58" i="13" s="1"/>
  <c r="N9" i="12"/>
  <c r="N59" i="13" s="1"/>
  <c r="N10" i="12"/>
  <c r="N60" i="13" s="1"/>
  <c r="N11" i="12"/>
  <c r="N61" i="13" s="1"/>
  <c r="N12" i="12"/>
  <c r="N62" i="13" s="1"/>
  <c r="N13" i="12"/>
  <c r="N63" i="13" s="1"/>
  <c r="N14" i="12"/>
  <c r="N64" i="13" s="1"/>
  <c r="N15" i="12"/>
  <c r="N65" i="13" s="1"/>
  <c r="N6" i="12"/>
  <c r="N56" i="13" s="1"/>
  <c r="N30" i="13"/>
  <c r="O30" i="13"/>
  <c r="P30" i="13"/>
  <c r="Q30" i="13"/>
  <c r="N31" i="13"/>
  <c r="O31" i="13"/>
  <c r="P31" i="13"/>
  <c r="Q31" i="13"/>
  <c r="N32" i="13"/>
  <c r="O32" i="13"/>
  <c r="P32" i="13"/>
  <c r="Q32" i="13"/>
  <c r="N33" i="13"/>
  <c r="O33" i="13"/>
  <c r="P33" i="13"/>
  <c r="Q33" i="13"/>
  <c r="N34" i="13"/>
  <c r="O34" i="13"/>
  <c r="P34" i="13"/>
  <c r="Q34" i="13"/>
  <c r="N35" i="13"/>
  <c r="O35" i="13"/>
  <c r="P35" i="13"/>
  <c r="Q35" i="13"/>
  <c r="N36" i="13"/>
  <c r="O36" i="13"/>
  <c r="P36" i="13"/>
  <c r="Q36" i="13"/>
  <c r="N37" i="13"/>
  <c r="O37" i="13"/>
  <c r="P37" i="13"/>
  <c r="Q37" i="13"/>
  <c r="N38" i="13"/>
  <c r="O38" i="13"/>
  <c r="P38" i="13"/>
  <c r="Q38" i="13"/>
  <c r="M30" i="13"/>
  <c r="M31" i="13"/>
  <c r="M32" i="13"/>
  <c r="M33" i="13"/>
  <c r="M34" i="13"/>
  <c r="M35" i="13"/>
  <c r="M36" i="13"/>
  <c r="M37" i="13"/>
  <c r="M38" i="13"/>
  <c r="M29" i="13"/>
  <c r="AV14" i="14" l="1"/>
  <c r="AV16" i="14"/>
  <c r="AV15" i="14"/>
  <c r="AP5" i="14"/>
  <c r="AQ5" i="14"/>
  <c r="AO5" i="14"/>
  <c r="AV7" i="14"/>
  <c r="AV9" i="14"/>
  <c r="AV4" i="14"/>
  <c r="AN5" i="14"/>
  <c r="AV3" i="14"/>
  <c r="AV8" i="14"/>
  <c r="AV5" i="14"/>
  <c r="AV6" i="14"/>
  <c r="AV18" i="14"/>
  <c r="AV13" i="14"/>
  <c r="AM5" i="14"/>
  <c r="AV12" i="14"/>
  <c r="AV10" i="14"/>
  <c r="AV11" i="14"/>
  <c r="AL5" i="14"/>
  <c r="AJ5" i="14"/>
  <c r="Z5" i="14"/>
  <c r="AB5" i="14"/>
  <c r="AD5" i="14"/>
  <c r="AF5" i="14"/>
  <c r="AH5" i="14"/>
  <c r="AI5" i="14"/>
  <c r="AK5" i="14"/>
  <c r="Y5" i="14"/>
  <c r="AA5" i="14"/>
  <c r="AC5" i="14"/>
  <c r="AE5" i="14"/>
  <c r="AG5" i="14"/>
  <c r="X5" i="14"/>
  <c r="C39" i="12"/>
  <c r="O13" i="13" s="1"/>
  <c r="B39" i="12"/>
  <c r="N13" i="13" s="1"/>
  <c r="A39" i="12"/>
  <c r="M13" i="13" s="1"/>
  <c r="C38" i="12"/>
  <c r="O12" i="13" s="1"/>
  <c r="B38" i="12"/>
  <c r="N12" i="13" s="1"/>
  <c r="A38" i="12"/>
  <c r="M12" i="13" s="1"/>
  <c r="C37" i="12"/>
  <c r="O11" i="13" s="1"/>
  <c r="B37" i="12"/>
  <c r="N11" i="13" s="1"/>
  <c r="A37" i="12"/>
  <c r="M11" i="13" s="1"/>
  <c r="C36" i="12"/>
  <c r="O10" i="13" s="1"/>
  <c r="B36" i="12"/>
  <c r="N10" i="13" s="1"/>
  <c r="A36" i="12"/>
  <c r="M10" i="13" s="1"/>
  <c r="C35" i="12"/>
  <c r="O9" i="13" s="1"/>
  <c r="B35" i="12"/>
  <c r="N9" i="13" s="1"/>
  <c r="A35" i="12"/>
  <c r="M9" i="13" s="1"/>
  <c r="C34" i="12"/>
  <c r="O8" i="13" s="1"/>
  <c r="B34" i="12"/>
  <c r="N8" i="13" s="1"/>
  <c r="A34" i="12"/>
  <c r="M8" i="13" s="1"/>
  <c r="C33" i="12"/>
  <c r="O7" i="13" s="1"/>
  <c r="B33" i="12"/>
  <c r="N7" i="13" s="1"/>
  <c r="A33" i="12"/>
  <c r="M7" i="13" s="1"/>
  <c r="C32" i="12"/>
  <c r="O6" i="13" s="1"/>
  <c r="B32" i="12"/>
  <c r="N6" i="13" s="1"/>
  <c r="A32" i="12"/>
  <c r="M6" i="13" s="1"/>
  <c r="C31" i="12"/>
  <c r="O5" i="13" s="1"/>
  <c r="B31" i="12"/>
  <c r="N5" i="13" s="1"/>
  <c r="A31" i="12"/>
  <c r="M5" i="13" s="1"/>
  <c r="C30" i="12"/>
  <c r="O4" i="13" s="1"/>
  <c r="B30" i="12"/>
  <c r="N4" i="13" s="1"/>
  <c r="A30" i="12"/>
  <c r="M4" i="13" s="1"/>
  <c r="A29" i="12"/>
  <c r="M3" i="13" s="1"/>
  <c r="C2" i="12"/>
  <c r="C1" i="12" s="1"/>
  <c r="M2" i="13" s="1"/>
  <c r="L43" i="14"/>
  <c r="K43" i="14"/>
  <c r="J43" i="14"/>
  <c r="I43" i="14"/>
  <c r="H43" i="14"/>
  <c r="G43" i="14"/>
  <c r="F43" i="14"/>
  <c r="E43" i="14"/>
  <c r="D43" i="14"/>
  <c r="C43" i="14"/>
  <c r="B43" i="14"/>
  <c r="M238" i="9"/>
  <c r="L238" i="9"/>
  <c r="K238" i="9"/>
  <c r="I238" i="9"/>
  <c r="F238" i="9"/>
  <c r="E238" i="9"/>
  <c r="D238" i="9"/>
  <c r="C238" i="9"/>
  <c r="B238" i="9"/>
  <c r="A238" i="9"/>
  <c r="H238" i="9" s="1"/>
  <c r="M237" i="9"/>
  <c r="L237" i="9"/>
  <c r="K237" i="9"/>
  <c r="I237" i="9"/>
  <c r="F237" i="9"/>
  <c r="E237" i="9"/>
  <c r="D237" i="9"/>
  <c r="C237" i="9"/>
  <c r="B237" i="9"/>
  <c r="A237" i="9"/>
  <c r="H237" i="9" s="1"/>
  <c r="M236" i="9"/>
  <c r="L236" i="9"/>
  <c r="K236" i="9"/>
  <c r="I236" i="9"/>
  <c r="F236" i="9"/>
  <c r="E236" i="9"/>
  <c r="D236" i="9"/>
  <c r="C236" i="9"/>
  <c r="B236" i="9"/>
  <c r="A236" i="9"/>
  <c r="H236" i="9" s="1"/>
  <c r="M235" i="9"/>
  <c r="L235" i="9"/>
  <c r="K235" i="9"/>
  <c r="I235" i="9"/>
  <c r="F235" i="9"/>
  <c r="E235" i="9"/>
  <c r="D235" i="9"/>
  <c r="C235" i="9"/>
  <c r="B235" i="9"/>
  <c r="A235" i="9"/>
  <c r="H235" i="9" s="1"/>
  <c r="M234" i="9"/>
  <c r="L234" i="9"/>
  <c r="K234" i="9"/>
  <c r="I234" i="9"/>
  <c r="F234" i="9"/>
  <c r="E234" i="9"/>
  <c r="D234" i="9"/>
  <c r="C234" i="9"/>
  <c r="B234" i="9"/>
  <c r="A234" i="9"/>
  <c r="H234" i="9" s="1"/>
  <c r="M233" i="9"/>
  <c r="L233" i="9"/>
  <c r="K233" i="9"/>
  <c r="I233" i="9"/>
  <c r="F233" i="9"/>
  <c r="E233" i="9"/>
  <c r="D233" i="9"/>
  <c r="C233" i="9"/>
  <c r="B233" i="9"/>
  <c r="A233" i="9"/>
  <c r="H233" i="9" s="1"/>
  <c r="M232" i="9"/>
  <c r="L232" i="9"/>
  <c r="K232" i="9"/>
  <c r="I232" i="9"/>
  <c r="F232" i="9"/>
  <c r="E232" i="9"/>
  <c r="D232" i="9"/>
  <c r="C232" i="9"/>
  <c r="B232" i="9"/>
  <c r="A232" i="9"/>
  <c r="H232" i="9" s="1"/>
  <c r="M231" i="9"/>
  <c r="L231" i="9"/>
  <c r="K231" i="9"/>
  <c r="I231" i="9"/>
  <c r="F231" i="9"/>
  <c r="E231" i="9"/>
  <c r="D231" i="9"/>
  <c r="C231" i="9"/>
  <c r="B231" i="9"/>
  <c r="A231" i="9"/>
  <c r="H231" i="9" s="1"/>
  <c r="M230" i="9"/>
  <c r="L230" i="9"/>
  <c r="K230" i="9"/>
  <c r="I230" i="9"/>
  <c r="F230" i="9"/>
  <c r="E230" i="9"/>
  <c r="D230" i="9"/>
  <c r="C230" i="9"/>
  <c r="B230" i="9"/>
  <c r="A230" i="9"/>
  <c r="H230" i="9" s="1"/>
  <c r="M229" i="9"/>
  <c r="L229" i="9"/>
  <c r="K229" i="9"/>
  <c r="I229" i="9"/>
  <c r="F229" i="9"/>
  <c r="E229" i="9"/>
  <c r="D229" i="9"/>
  <c r="C229" i="9"/>
  <c r="B229" i="9"/>
  <c r="A229" i="9"/>
  <c r="H229" i="9" s="1"/>
  <c r="M228" i="9"/>
  <c r="L228" i="9"/>
  <c r="K228" i="9"/>
  <c r="I228" i="9"/>
  <c r="F228" i="9"/>
  <c r="E228" i="9"/>
  <c r="D228" i="9"/>
  <c r="C228" i="9"/>
  <c r="B228" i="9"/>
  <c r="A228" i="9"/>
  <c r="H228" i="9" s="1"/>
  <c r="M227" i="9"/>
  <c r="L227" i="9"/>
  <c r="K227" i="9"/>
  <c r="I227" i="9"/>
  <c r="F227" i="9"/>
  <c r="E227" i="9"/>
  <c r="D227" i="9"/>
  <c r="C227" i="9"/>
  <c r="B227" i="9"/>
  <c r="A227" i="9"/>
  <c r="H227" i="9" s="1"/>
  <c r="M226" i="9"/>
  <c r="L226" i="9"/>
  <c r="K226" i="9"/>
  <c r="I226" i="9"/>
  <c r="F226" i="9"/>
  <c r="E226" i="9"/>
  <c r="D226" i="9"/>
  <c r="C226" i="9"/>
  <c r="B226" i="9"/>
  <c r="A226" i="9"/>
  <c r="H226" i="9" s="1"/>
  <c r="M225" i="9"/>
  <c r="L225" i="9"/>
  <c r="K225" i="9"/>
  <c r="I225" i="9"/>
  <c r="F225" i="9"/>
  <c r="E225" i="9"/>
  <c r="D225" i="9"/>
  <c r="C225" i="9"/>
  <c r="B225" i="9"/>
  <c r="A225" i="9"/>
  <c r="H225" i="9" s="1"/>
  <c r="M224" i="9"/>
  <c r="L224" i="9"/>
  <c r="K224" i="9"/>
  <c r="I224" i="9"/>
  <c r="F224" i="9"/>
  <c r="E224" i="9"/>
  <c r="D224" i="9"/>
  <c r="C224" i="9"/>
  <c r="B224" i="9"/>
  <c r="A224" i="9"/>
  <c r="H224" i="9" s="1"/>
  <c r="M223" i="9"/>
  <c r="L223" i="9"/>
  <c r="K223" i="9"/>
  <c r="I223" i="9"/>
  <c r="F223" i="9"/>
  <c r="E223" i="9"/>
  <c r="D223" i="9"/>
  <c r="C223" i="9"/>
  <c r="B223" i="9"/>
  <c r="A223" i="9"/>
  <c r="H223" i="9" s="1"/>
  <c r="M222" i="9"/>
  <c r="L222" i="9"/>
  <c r="K222" i="9"/>
  <c r="I222" i="9"/>
  <c r="F222" i="9"/>
  <c r="E222" i="9"/>
  <c r="D222" i="9"/>
  <c r="C222" i="9"/>
  <c r="B222" i="9"/>
  <c r="A222" i="9"/>
  <c r="H222" i="9" s="1"/>
  <c r="M221" i="9"/>
  <c r="L221" i="9"/>
  <c r="K221" i="9"/>
  <c r="I221" i="9"/>
  <c r="F221" i="9"/>
  <c r="E221" i="9"/>
  <c r="D221" i="9"/>
  <c r="C221" i="9"/>
  <c r="B221" i="9"/>
  <c r="A221" i="9"/>
  <c r="H221" i="9" s="1"/>
  <c r="M220" i="9"/>
  <c r="L220" i="9"/>
  <c r="K220" i="9"/>
  <c r="I220" i="9"/>
  <c r="F220" i="9"/>
  <c r="E220" i="9"/>
  <c r="D220" i="9"/>
  <c r="C220" i="9"/>
  <c r="B220" i="9"/>
  <c r="A220" i="9"/>
  <c r="H220" i="9" s="1"/>
  <c r="M219" i="9"/>
  <c r="L219" i="9"/>
  <c r="K219" i="9"/>
  <c r="I219" i="9"/>
  <c r="F219" i="9"/>
  <c r="E219" i="9"/>
  <c r="D219" i="9"/>
  <c r="C219" i="9"/>
  <c r="B219" i="9"/>
  <c r="A219" i="9"/>
  <c r="H219" i="9" s="1"/>
  <c r="M218" i="9"/>
  <c r="L218" i="9"/>
  <c r="K218" i="9"/>
  <c r="I218" i="9"/>
  <c r="F218" i="9"/>
  <c r="E218" i="9"/>
  <c r="D218" i="9"/>
  <c r="C218" i="9"/>
  <c r="B218" i="9"/>
  <c r="A218" i="9"/>
  <c r="H218" i="9" s="1"/>
  <c r="M217" i="9"/>
  <c r="L217" i="9"/>
  <c r="K217" i="9"/>
  <c r="I217" i="9"/>
  <c r="F217" i="9"/>
  <c r="E217" i="9"/>
  <c r="D217" i="9"/>
  <c r="C217" i="9"/>
  <c r="B217" i="9"/>
  <c r="A217" i="9"/>
  <c r="H217" i="9" s="1"/>
  <c r="M216" i="9"/>
  <c r="L216" i="9"/>
  <c r="K216" i="9"/>
  <c r="I216" i="9"/>
  <c r="F216" i="9"/>
  <c r="E216" i="9"/>
  <c r="D216" i="9"/>
  <c r="C216" i="9"/>
  <c r="B216" i="9"/>
  <c r="A216" i="9"/>
  <c r="H216" i="9" s="1"/>
  <c r="M215" i="9"/>
  <c r="L215" i="9"/>
  <c r="K215" i="9"/>
  <c r="I215" i="9"/>
  <c r="F215" i="9"/>
  <c r="E215" i="9"/>
  <c r="D215" i="9"/>
  <c r="C215" i="9"/>
  <c r="B215" i="9"/>
  <c r="A215" i="9"/>
  <c r="H215" i="9" s="1"/>
  <c r="M214" i="9"/>
  <c r="L214" i="9"/>
  <c r="K214" i="9"/>
  <c r="I214" i="9"/>
  <c r="F214" i="9"/>
  <c r="E214" i="9"/>
  <c r="D214" i="9"/>
  <c r="C214" i="9"/>
  <c r="B214" i="9"/>
  <c r="A214" i="9"/>
  <c r="H214" i="9" s="1"/>
  <c r="M213" i="9"/>
  <c r="L213" i="9"/>
  <c r="K213" i="9"/>
  <c r="I213" i="9"/>
  <c r="F213" i="9"/>
  <c r="E213" i="9"/>
  <c r="D213" i="9"/>
  <c r="C213" i="9"/>
  <c r="B213" i="9"/>
  <c r="A213" i="9"/>
  <c r="H213" i="9" s="1"/>
  <c r="M212" i="9"/>
  <c r="L212" i="9"/>
  <c r="K212" i="9"/>
  <c r="I212" i="9"/>
  <c r="F212" i="9"/>
  <c r="E212" i="9"/>
  <c r="D212" i="9"/>
  <c r="C212" i="9"/>
  <c r="B212" i="9"/>
  <c r="A212" i="9"/>
  <c r="H212" i="9" s="1"/>
  <c r="M211" i="9"/>
  <c r="L211" i="9"/>
  <c r="K211" i="9"/>
  <c r="I211" i="9"/>
  <c r="F211" i="9"/>
  <c r="E211" i="9"/>
  <c r="D211" i="9"/>
  <c r="C211" i="9"/>
  <c r="B211" i="9"/>
  <c r="A211" i="9"/>
  <c r="H211" i="9" s="1"/>
  <c r="M210" i="9"/>
  <c r="L210" i="9"/>
  <c r="K210" i="9"/>
  <c r="I210" i="9"/>
  <c r="F210" i="9"/>
  <c r="E210" i="9"/>
  <c r="D210" i="9"/>
  <c r="C210" i="9"/>
  <c r="B210" i="9"/>
  <c r="A210" i="9"/>
  <c r="H210" i="9" s="1"/>
  <c r="M209" i="9"/>
  <c r="L209" i="9"/>
  <c r="K209" i="9"/>
  <c r="I209" i="9"/>
  <c r="F209" i="9"/>
  <c r="E209" i="9"/>
  <c r="D209" i="9"/>
  <c r="C209" i="9"/>
  <c r="B209" i="9"/>
  <c r="A209" i="9"/>
  <c r="H209" i="9" s="1"/>
  <c r="M208" i="9"/>
  <c r="L208" i="9"/>
  <c r="K208" i="9"/>
  <c r="I208" i="9"/>
  <c r="F208" i="9"/>
  <c r="E208" i="9"/>
  <c r="D208" i="9"/>
  <c r="C208" i="9"/>
  <c r="B208" i="9"/>
  <c r="A208" i="9"/>
  <c r="H208" i="9" s="1"/>
  <c r="M207" i="9"/>
  <c r="L207" i="9"/>
  <c r="K207" i="9"/>
  <c r="I207" i="9"/>
  <c r="F207" i="9"/>
  <c r="E207" i="9"/>
  <c r="D207" i="9"/>
  <c r="C207" i="9"/>
  <c r="B207" i="9"/>
  <c r="A207" i="9"/>
  <c r="H207" i="9" s="1"/>
  <c r="M206" i="9"/>
  <c r="L206" i="9"/>
  <c r="K206" i="9"/>
  <c r="I206" i="9"/>
  <c r="F206" i="9"/>
  <c r="E206" i="9"/>
  <c r="D206" i="9"/>
  <c r="C206" i="9"/>
  <c r="B206" i="9"/>
  <c r="A206" i="9"/>
  <c r="H206" i="9" s="1"/>
  <c r="M205" i="9"/>
  <c r="L205" i="9"/>
  <c r="K205" i="9"/>
  <c r="I205" i="9"/>
  <c r="F205" i="9"/>
  <c r="E205" i="9"/>
  <c r="D205" i="9"/>
  <c r="C205" i="9"/>
  <c r="B205" i="9"/>
  <c r="A205" i="9"/>
  <c r="H205" i="9" s="1"/>
  <c r="M204" i="9"/>
  <c r="L204" i="9"/>
  <c r="K204" i="9"/>
  <c r="I204" i="9"/>
  <c r="F204" i="9"/>
  <c r="E204" i="9"/>
  <c r="D204" i="9"/>
  <c r="C204" i="9"/>
  <c r="B204" i="9"/>
  <c r="A204" i="9"/>
  <c r="H204" i="9" s="1"/>
  <c r="M203" i="9"/>
  <c r="L203" i="9"/>
  <c r="K203" i="9"/>
  <c r="I203" i="9"/>
  <c r="F203" i="9"/>
  <c r="E203" i="9"/>
  <c r="D203" i="9"/>
  <c r="C203" i="9"/>
  <c r="B203" i="9"/>
  <c r="A203" i="9"/>
  <c r="H203" i="9" s="1"/>
  <c r="M202" i="9"/>
  <c r="L202" i="9"/>
  <c r="K202" i="9"/>
  <c r="I202" i="9"/>
  <c r="F202" i="9"/>
  <c r="E202" i="9"/>
  <c r="D202" i="9"/>
  <c r="C202" i="9"/>
  <c r="B202" i="9"/>
  <c r="A202" i="9"/>
  <c r="H202" i="9" s="1"/>
  <c r="M201" i="9"/>
  <c r="L201" i="9"/>
  <c r="K201" i="9"/>
  <c r="I201" i="9"/>
  <c r="F201" i="9"/>
  <c r="E201" i="9"/>
  <c r="D201" i="9"/>
  <c r="C201" i="9"/>
  <c r="B201" i="9"/>
  <c r="A201" i="9"/>
  <c r="H201" i="9" s="1"/>
  <c r="M200" i="9"/>
  <c r="L200" i="9"/>
  <c r="K200" i="9"/>
  <c r="I200" i="9"/>
  <c r="F200" i="9"/>
  <c r="E200" i="9"/>
  <c r="D200" i="9"/>
  <c r="C200" i="9"/>
  <c r="B200" i="9"/>
  <c r="A200" i="9"/>
  <c r="H200" i="9" s="1"/>
  <c r="M199" i="9"/>
  <c r="L199" i="9"/>
  <c r="K199" i="9"/>
  <c r="I199" i="9"/>
  <c r="F199" i="9"/>
  <c r="E199" i="9"/>
  <c r="D199" i="9"/>
  <c r="C199" i="9"/>
  <c r="B199" i="9"/>
  <c r="A199" i="9"/>
  <c r="H199" i="9" s="1"/>
  <c r="M198" i="9"/>
  <c r="L198" i="9"/>
  <c r="K198" i="9"/>
  <c r="I198" i="9"/>
  <c r="F198" i="9"/>
  <c r="E198" i="9"/>
  <c r="D198" i="9"/>
  <c r="C198" i="9"/>
  <c r="B198" i="9"/>
  <c r="A198" i="9"/>
  <c r="H198" i="9" s="1"/>
  <c r="M197" i="9"/>
  <c r="L197" i="9"/>
  <c r="K197" i="9"/>
  <c r="I197" i="9"/>
  <c r="F197" i="9"/>
  <c r="E197" i="9"/>
  <c r="D197" i="9"/>
  <c r="C197" i="9"/>
  <c r="B197" i="9"/>
  <c r="A197" i="9"/>
  <c r="H197" i="9" s="1"/>
  <c r="M196" i="9"/>
  <c r="L196" i="9"/>
  <c r="K196" i="9"/>
  <c r="I196" i="9"/>
  <c r="F196" i="9"/>
  <c r="E196" i="9"/>
  <c r="D196" i="9"/>
  <c r="C196" i="9"/>
  <c r="B196" i="9"/>
  <c r="A196" i="9"/>
  <c r="H196" i="9" s="1"/>
  <c r="M195" i="9"/>
  <c r="L195" i="9"/>
  <c r="K195" i="9"/>
  <c r="I195" i="9"/>
  <c r="F195" i="9"/>
  <c r="E195" i="9"/>
  <c r="D195" i="9"/>
  <c r="C195" i="9"/>
  <c r="B195" i="9"/>
  <c r="A195" i="9"/>
  <c r="H195" i="9" s="1"/>
  <c r="M194" i="9"/>
  <c r="L194" i="9"/>
  <c r="K194" i="9"/>
  <c r="I194" i="9"/>
  <c r="F194" i="9"/>
  <c r="E194" i="9"/>
  <c r="D194" i="9"/>
  <c r="C194" i="9"/>
  <c r="B194" i="9"/>
  <c r="A194" i="9"/>
  <c r="H194" i="9" s="1"/>
  <c r="M193" i="9"/>
  <c r="L193" i="9"/>
  <c r="K193" i="9"/>
  <c r="I193" i="9"/>
  <c r="F193" i="9"/>
  <c r="E193" i="9"/>
  <c r="D193" i="9"/>
  <c r="C193" i="9"/>
  <c r="B193" i="9"/>
  <c r="A193" i="9"/>
  <c r="H193" i="9" s="1"/>
  <c r="M192" i="9"/>
  <c r="L192" i="9"/>
  <c r="K192" i="9"/>
  <c r="I192" i="9"/>
  <c r="F192" i="9"/>
  <c r="E192" i="9"/>
  <c r="D192" i="9"/>
  <c r="C192" i="9"/>
  <c r="B192" i="9"/>
  <c r="A192" i="9"/>
  <c r="H192" i="9" s="1"/>
  <c r="M191" i="9"/>
  <c r="L191" i="9"/>
  <c r="K191" i="9"/>
  <c r="I191" i="9"/>
  <c r="F191" i="9"/>
  <c r="E191" i="9"/>
  <c r="D191" i="9"/>
  <c r="C191" i="9"/>
  <c r="B191" i="9"/>
  <c r="A191" i="9"/>
  <c r="H191" i="9" s="1"/>
  <c r="M190" i="9"/>
  <c r="L190" i="9"/>
  <c r="K190" i="9"/>
  <c r="I190" i="9"/>
  <c r="F190" i="9"/>
  <c r="E190" i="9"/>
  <c r="D190" i="9"/>
  <c r="C190" i="9"/>
  <c r="B190" i="9"/>
  <c r="A190" i="9"/>
  <c r="H190" i="9" s="1"/>
  <c r="M189" i="9"/>
  <c r="L189" i="9"/>
  <c r="K189" i="9"/>
  <c r="I189" i="9"/>
  <c r="F189" i="9"/>
  <c r="E189" i="9"/>
  <c r="D189" i="9"/>
  <c r="C189" i="9"/>
  <c r="B189" i="9"/>
  <c r="A189" i="9"/>
  <c r="H189" i="9" s="1"/>
  <c r="M188" i="9"/>
  <c r="L188" i="9"/>
  <c r="K188" i="9"/>
  <c r="I188" i="9"/>
  <c r="F188" i="9"/>
  <c r="E188" i="9"/>
  <c r="D188" i="9"/>
  <c r="C188" i="9"/>
  <c r="B188" i="9"/>
  <c r="A188" i="9"/>
  <c r="H188" i="9" s="1"/>
  <c r="M187" i="9"/>
  <c r="L187" i="9"/>
  <c r="K187" i="9"/>
  <c r="I187" i="9"/>
  <c r="F187" i="9"/>
  <c r="E187" i="9"/>
  <c r="D187" i="9"/>
  <c r="C187" i="9"/>
  <c r="B187" i="9"/>
  <c r="A187" i="9"/>
  <c r="H187" i="9" s="1"/>
  <c r="M186" i="9"/>
  <c r="L186" i="9"/>
  <c r="K186" i="9"/>
  <c r="I186" i="9"/>
  <c r="F186" i="9"/>
  <c r="E186" i="9"/>
  <c r="D186" i="9"/>
  <c r="C186" i="9"/>
  <c r="B186" i="9"/>
  <c r="A186" i="9"/>
  <c r="H186" i="9" s="1"/>
  <c r="M185" i="9"/>
  <c r="L185" i="9"/>
  <c r="K185" i="9"/>
  <c r="I185" i="9"/>
  <c r="F185" i="9"/>
  <c r="E185" i="9"/>
  <c r="D185" i="9"/>
  <c r="C185" i="9"/>
  <c r="B185" i="9"/>
  <c r="A185" i="9"/>
  <c r="H185" i="9" s="1"/>
  <c r="M184" i="9"/>
  <c r="L184" i="9"/>
  <c r="K184" i="9"/>
  <c r="I184" i="9"/>
  <c r="F184" i="9"/>
  <c r="E184" i="9"/>
  <c r="D184" i="9"/>
  <c r="C184" i="9"/>
  <c r="B184" i="9"/>
  <c r="A184" i="9"/>
  <c r="H184" i="9" s="1"/>
  <c r="M183" i="9"/>
  <c r="L183" i="9"/>
  <c r="K183" i="9"/>
  <c r="I183" i="9"/>
  <c r="F183" i="9"/>
  <c r="E183" i="9"/>
  <c r="D183" i="9"/>
  <c r="C183" i="9"/>
  <c r="B183" i="9"/>
  <c r="A183" i="9"/>
  <c r="H183" i="9" s="1"/>
  <c r="M182" i="9"/>
  <c r="L182" i="9"/>
  <c r="K182" i="9"/>
  <c r="I182" i="9"/>
  <c r="F182" i="9"/>
  <c r="E182" i="9"/>
  <c r="D182" i="9"/>
  <c r="C182" i="9"/>
  <c r="B182" i="9"/>
  <c r="A182" i="9"/>
  <c r="H182" i="9" s="1"/>
  <c r="M181" i="9"/>
  <c r="L181" i="9"/>
  <c r="K181" i="9"/>
  <c r="I181" i="9"/>
  <c r="F181" i="9"/>
  <c r="E181" i="9"/>
  <c r="D181" i="9"/>
  <c r="C181" i="9"/>
  <c r="B181" i="9"/>
  <c r="A181" i="9"/>
  <c r="H181" i="9" s="1"/>
  <c r="M180" i="9"/>
  <c r="L180" i="9"/>
  <c r="K180" i="9"/>
  <c r="I180" i="9"/>
  <c r="F180" i="9"/>
  <c r="E180" i="9"/>
  <c r="D180" i="9"/>
  <c r="C180" i="9"/>
  <c r="B180" i="9"/>
  <c r="A180" i="9"/>
  <c r="H180" i="9" s="1"/>
  <c r="M179" i="9"/>
  <c r="L179" i="9"/>
  <c r="K179" i="9"/>
  <c r="I179" i="9"/>
  <c r="F179" i="9"/>
  <c r="E179" i="9"/>
  <c r="D179" i="9"/>
  <c r="C179" i="9"/>
  <c r="B179" i="9"/>
  <c r="A179" i="9"/>
  <c r="H179" i="9" s="1"/>
  <c r="M178" i="9"/>
  <c r="L178" i="9"/>
  <c r="K178" i="9"/>
  <c r="I178" i="9"/>
  <c r="F178" i="9"/>
  <c r="E178" i="9"/>
  <c r="D178" i="9"/>
  <c r="C178" i="9"/>
  <c r="B178" i="9"/>
  <c r="A178" i="9"/>
  <c r="H178" i="9" s="1"/>
  <c r="M177" i="9"/>
  <c r="L177" i="9"/>
  <c r="K177" i="9"/>
  <c r="I177" i="9"/>
  <c r="F177" i="9"/>
  <c r="E177" i="9"/>
  <c r="D177" i="9"/>
  <c r="C177" i="9"/>
  <c r="B177" i="9"/>
  <c r="A177" i="9"/>
  <c r="H177" i="9" s="1"/>
  <c r="M176" i="9"/>
  <c r="L176" i="9"/>
  <c r="K176" i="9"/>
  <c r="I176" i="9"/>
  <c r="F176" i="9"/>
  <c r="E176" i="9"/>
  <c r="D176" i="9"/>
  <c r="C176" i="9"/>
  <c r="B176" i="9"/>
  <c r="A176" i="9"/>
  <c r="H176" i="9" s="1"/>
  <c r="M175" i="9"/>
  <c r="L175" i="9"/>
  <c r="K175" i="9"/>
  <c r="I175" i="9"/>
  <c r="F175" i="9"/>
  <c r="E175" i="9"/>
  <c r="D175" i="9"/>
  <c r="C175" i="9"/>
  <c r="B175" i="9"/>
  <c r="A175" i="9"/>
  <c r="H175" i="9" s="1"/>
  <c r="M174" i="9"/>
  <c r="L174" i="9"/>
  <c r="K174" i="9"/>
  <c r="I174" i="9"/>
  <c r="F174" i="9"/>
  <c r="E174" i="9"/>
  <c r="D174" i="9"/>
  <c r="C174" i="9"/>
  <c r="B174" i="9"/>
  <c r="A174" i="9"/>
  <c r="H174" i="9" s="1"/>
  <c r="M173" i="9"/>
  <c r="L173" i="9"/>
  <c r="K173" i="9"/>
  <c r="I173" i="9"/>
  <c r="F173" i="9"/>
  <c r="E173" i="9"/>
  <c r="D173" i="9"/>
  <c r="C173" i="9"/>
  <c r="B173" i="9"/>
  <c r="A173" i="9"/>
  <c r="H173" i="9" s="1"/>
  <c r="M172" i="9"/>
  <c r="L172" i="9"/>
  <c r="K172" i="9"/>
  <c r="I172" i="9"/>
  <c r="F172" i="9"/>
  <c r="E172" i="9"/>
  <c r="D172" i="9"/>
  <c r="C172" i="9"/>
  <c r="B172" i="9"/>
  <c r="A172" i="9"/>
  <c r="H172" i="9" s="1"/>
  <c r="M171" i="9"/>
  <c r="L171" i="9"/>
  <c r="K171" i="9"/>
  <c r="I171" i="9"/>
  <c r="F171" i="9"/>
  <c r="E171" i="9"/>
  <c r="D171" i="9"/>
  <c r="C171" i="9"/>
  <c r="B171" i="9"/>
  <c r="A171" i="9"/>
  <c r="H171" i="9" s="1"/>
  <c r="M170" i="9"/>
  <c r="L170" i="9"/>
  <c r="K170" i="9"/>
  <c r="I170" i="9"/>
  <c r="F170" i="9"/>
  <c r="E170" i="9"/>
  <c r="D170" i="9"/>
  <c r="C170" i="9"/>
  <c r="B170" i="9"/>
  <c r="A170" i="9"/>
  <c r="H170" i="9" s="1"/>
  <c r="M169" i="9"/>
  <c r="L169" i="9"/>
  <c r="K169" i="9"/>
  <c r="I169" i="9"/>
  <c r="F169" i="9"/>
  <c r="E169" i="9"/>
  <c r="D169" i="9"/>
  <c r="C169" i="9"/>
  <c r="B169" i="9"/>
  <c r="A169" i="9"/>
  <c r="H169" i="9" s="1"/>
  <c r="M168" i="9"/>
  <c r="L168" i="9"/>
  <c r="K168" i="9"/>
  <c r="I168" i="9"/>
  <c r="F168" i="9"/>
  <c r="E168" i="9"/>
  <c r="D168" i="9"/>
  <c r="C168" i="9"/>
  <c r="B168" i="9"/>
  <c r="A168" i="9"/>
  <c r="H168" i="9" s="1"/>
  <c r="M167" i="9"/>
  <c r="L167" i="9"/>
  <c r="K167" i="9"/>
  <c r="I167" i="9"/>
  <c r="F167" i="9"/>
  <c r="E167" i="9"/>
  <c r="D167" i="9"/>
  <c r="C167" i="9"/>
  <c r="B167" i="9"/>
  <c r="A167" i="9"/>
  <c r="H167" i="9" s="1"/>
  <c r="M166" i="9"/>
  <c r="L166" i="9"/>
  <c r="K166" i="9"/>
  <c r="I166" i="9"/>
  <c r="F166" i="9"/>
  <c r="E166" i="9"/>
  <c r="D166" i="9"/>
  <c r="C166" i="9"/>
  <c r="B166" i="9"/>
  <c r="A166" i="9"/>
  <c r="H166" i="9" s="1"/>
  <c r="M165" i="9"/>
  <c r="L165" i="9"/>
  <c r="K165" i="9"/>
  <c r="I165" i="9"/>
  <c r="F165" i="9"/>
  <c r="E165" i="9"/>
  <c r="D165" i="9"/>
  <c r="C165" i="9"/>
  <c r="B165" i="9"/>
  <c r="A165" i="9"/>
  <c r="H165" i="9" s="1"/>
  <c r="M164" i="9"/>
  <c r="L164" i="9"/>
  <c r="K164" i="9"/>
  <c r="I164" i="9"/>
  <c r="F164" i="9"/>
  <c r="E164" i="9"/>
  <c r="D164" i="9"/>
  <c r="C164" i="9"/>
  <c r="B164" i="9"/>
  <c r="A164" i="9"/>
  <c r="H164" i="9" s="1"/>
  <c r="M163" i="9"/>
  <c r="L163" i="9"/>
  <c r="K163" i="9"/>
  <c r="I163" i="9"/>
  <c r="F163" i="9"/>
  <c r="E163" i="9"/>
  <c r="D163" i="9"/>
  <c r="C163" i="9"/>
  <c r="B163" i="9"/>
  <c r="A163" i="9"/>
  <c r="H163" i="9" s="1"/>
  <c r="M162" i="9"/>
  <c r="L162" i="9"/>
  <c r="K162" i="9"/>
  <c r="I162" i="9"/>
  <c r="F162" i="9"/>
  <c r="E162" i="9"/>
  <c r="D162" i="9"/>
  <c r="C162" i="9"/>
  <c r="B162" i="9"/>
  <c r="A162" i="9"/>
  <c r="H162" i="9" s="1"/>
  <c r="M161" i="9"/>
  <c r="L161" i="9"/>
  <c r="K161" i="9"/>
  <c r="I161" i="9"/>
  <c r="F161" i="9"/>
  <c r="E161" i="9"/>
  <c r="D161" i="9"/>
  <c r="C161" i="9"/>
  <c r="B161" i="9"/>
  <c r="A161" i="9"/>
  <c r="H161" i="9" s="1"/>
  <c r="M160" i="9"/>
  <c r="L160" i="9"/>
  <c r="K160" i="9"/>
  <c r="I160" i="9"/>
  <c r="F160" i="9"/>
  <c r="E160" i="9"/>
  <c r="D160" i="9"/>
  <c r="C160" i="9"/>
  <c r="B160" i="9"/>
  <c r="A160" i="9"/>
  <c r="H160" i="9" s="1"/>
  <c r="M159" i="9"/>
  <c r="L159" i="9"/>
  <c r="K159" i="9"/>
  <c r="I159" i="9"/>
  <c r="F159" i="9"/>
  <c r="E159" i="9"/>
  <c r="D159" i="9"/>
  <c r="C159" i="9"/>
  <c r="B159" i="9"/>
  <c r="A159" i="9"/>
  <c r="H159" i="9" s="1"/>
  <c r="M158" i="9"/>
  <c r="L158" i="9"/>
  <c r="K158" i="9"/>
  <c r="I158" i="9"/>
  <c r="F158" i="9"/>
  <c r="E158" i="9"/>
  <c r="D158" i="9"/>
  <c r="C158" i="9"/>
  <c r="B158" i="9"/>
  <c r="A158" i="9"/>
  <c r="H158" i="9" s="1"/>
  <c r="M157" i="9"/>
  <c r="L157" i="9"/>
  <c r="K157" i="9"/>
  <c r="I157" i="9"/>
  <c r="F157" i="9"/>
  <c r="E157" i="9"/>
  <c r="D157" i="9"/>
  <c r="C157" i="9"/>
  <c r="B157" i="9"/>
  <c r="A157" i="9"/>
  <c r="H157" i="9" s="1"/>
  <c r="M156" i="9"/>
  <c r="L156" i="9"/>
  <c r="K156" i="9"/>
  <c r="I156" i="9"/>
  <c r="F156" i="9"/>
  <c r="E156" i="9"/>
  <c r="D156" i="9"/>
  <c r="C156" i="9"/>
  <c r="B156" i="9"/>
  <c r="A156" i="9"/>
  <c r="H156" i="9" s="1"/>
  <c r="M155" i="9"/>
  <c r="L155" i="9"/>
  <c r="K155" i="9"/>
  <c r="I155" i="9"/>
  <c r="F155" i="9"/>
  <c r="E155" i="9"/>
  <c r="D155" i="9"/>
  <c r="C155" i="9"/>
  <c r="B155" i="9"/>
  <c r="A155" i="9"/>
  <c r="H155" i="9" s="1"/>
  <c r="M154" i="9"/>
  <c r="L154" i="9"/>
  <c r="K154" i="9"/>
  <c r="I154" i="9"/>
  <c r="F154" i="9"/>
  <c r="E154" i="9"/>
  <c r="D154" i="9"/>
  <c r="C154" i="9"/>
  <c r="B154" i="9"/>
  <c r="A154" i="9"/>
  <c r="H154" i="9" s="1"/>
  <c r="M153" i="9"/>
  <c r="L153" i="9"/>
  <c r="K153" i="9"/>
  <c r="I153" i="9"/>
  <c r="F153" i="9"/>
  <c r="E153" i="9"/>
  <c r="D153" i="9"/>
  <c r="C153" i="9"/>
  <c r="B153" i="9"/>
  <c r="A153" i="9"/>
  <c r="H153" i="9" s="1"/>
  <c r="M152" i="9"/>
  <c r="L152" i="9"/>
  <c r="K152" i="9"/>
  <c r="I152" i="9"/>
  <c r="F152" i="9"/>
  <c r="E152" i="9"/>
  <c r="D152" i="9"/>
  <c r="C152" i="9"/>
  <c r="B152" i="9"/>
  <c r="A152" i="9"/>
  <c r="H152" i="9" s="1"/>
  <c r="M151" i="9"/>
  <c r="L151" i="9"/>
  <c r="K151" i="9"/>
  <c r="I151" i="9"/>
  <c r="F151" i="9"/>
  <c r="E151" i="9"/>
  <c r="D151" i="9"/>
  <c r="C151" i="9"/>
  <c r="B151" i="9"/>
  <c r="A151" i="9"/>
  <c r="H151" i="9" s="1"/>
  <c r="M150" i="9"/>
  <c r="L150" i="9"/>
  <c r="K150" i="9"/>
  <c r="I150" i="9"/>
  <c r="F150" i="9"/>
  <c r="E150" i="9"/>
  <c r="D150" i="9"/>
  <c r="C150" i="9"/>
  <c r="B150" i="9"/>
  <c r="A150" i="9"/>
  <c r="H150" i="9" s="1"/>
  <c r="M149" i="9"/>
  <c r="L149" i="9"/>
  <c r="K149" i="9"/>
  <c r="I149" i="9"/>
  <c r="F149" i="9"/>
  <c r="E149" i="9"/>
  <c r="D149" i="9"/>
  <c r="C149" i="9"/>
  <c r="B149" i="9"/>
  <c r="A149" i="9"/>
  <c r="H149" i="9" s="1"/>
  <c r="M148" i="9"/>
  <c r="L148" i="9"/>
  <c r="K148" i="9"/>
  <c r="I148" i="9"/>
  <c r="F148" i="9"/>
  <c r="E148" i="9"/>
  <c r="D148" i="9"/>
  <c r="C148" i="9"/>
  <c r="B148" i="9"/>
  <c r="A148" i="9"/>
  <c r="H148" i="9" s="1"/>
  <c r="M147" i="9"/>
  <c r="L147" i="9"/>
  <c r="K147" i="9"/>
  <c r="I147" i="9"/>
  <c r="F147" i="9"/>
  <c r="E147" i="9"/>
  <c r="D147" i="9"/>
  <c r="C147" i="9"/>
  <c r="B147" i="9"/>
  <c r="A147" i="9"/>
  <c r="H147" i="9" s="1"/>
  <c r="M146" i="9"/>
  <c r="L146" i="9"/>
  <c r="K146" i="9"/>
  <c r="I146" i="9"/>
  <c r="F146" i="9"/>
  <c r="E146" i="9"/>
  <c r="D146" i="9"/>
  <c r="C146" i="9"/>
  <c r="B146" i="9"/>
  <c r="A146" i="9"/>
  <c r="H146" i="9" s="1"/>
  <c r="M145" i="9"/>
  <c r="L145" i="9"/>
  <c r="K145" i="9"/>
  <c r="I145" i="9"/>
  <c r="F145" i="9"/>
  <c r="E145" i="9"/>
  <c r="D145" i="9"/>
  <c r="C145" i="9"/>
  <c r="B145" i="9"/>
  <c r="A145" i="9"/>
  <c r="H145" i="9" s="1"/>
  <c r="M144" i="9"/>
  <c r="L144" i="9"/>
  <c r="K144" i="9"/>
  <c r="I144" i="9"/>
  <c r="F144" i="9"/>
  <c r="E144" i="9"/>
  <c r="D144" i="9"/>
  <c r="C144" i="9"/>
  <c r="B144" i="9"/>
  <c r="A144" i="9"/>
  <c r="H144" i="9" s="1"/>
  <c r="M143" i="9"/>
  <c r="L143" i="9"/>
  <c r="K143" i="9"/>
  <c r="I143" i="9"/>
  <c r="F143" i="9"/>
  <c r="E143" i="9"/>
  <c r="D143" i="9"/>
  <c r="C143" i="9"/>
  <c r="B143" i="9"/>
  <c r="A143" i="9"/>
  <c r="H143" i="9" s="1"/>
  <c r="M142" i="9"/>
  <c r="L142" i="9"/>
  <c r="K142" i="9"/>
  <c r="I142" i="9"/>
  <c r="F142" i="9"/>
  <c r="E142" i="9"/>
  <c r="D142" i="9"/>
  <c r="C142" i="9"/>
  <c r="B142" i="9"/>
  <c r="A142" i="9"/>
  <c r="H142" i="9" s="1"/>
  <c r="M141" i="9"/>
  <c r="L141" i="9"/>
  <c r="K141" i="9"/>
  <c r="I141" i="9"/>
  <c r="F141" i="9"/>
  <c r="E141" i="9"/>
  <c r="D141" i="9"/>
  <c r="C141" i="9"/>
  <c r="B141" i="9"/>
  <c r="A141" i="9"/>
  <c r="H141" i="9" s="1"/>
  <c r="M140" i="9"/>
  <c r="L140" i="9"/>
  <c r="K140" i="9"/>
  <c r="I140" i="9"/>
  <c r="F140" i="9"/>
  <c r="E140" i="9"/>
  <c r="D140" i="9"/>
  <c r="C140" i="9"/>
  <c r="B140" i="9"/>
  <c r="A140" i="9"/>
  <c r="H140" i="9" s="1"/>
  <c r="M139" i="9"/>
  <c r="L139" i="9"/>
  <c r="K139" i="9"/>
  <c r="I139" i="9"/>
  <c r="F139" i="9"/>
  <c r="E139" i="9"/>
  <c r="D139" i="9"/>
  <c r="C139" i="9"/>
  <c r="B139" i="9"/>
  <c r="A139" i="9"/>
  <c r="H139" i="9" s="1"/>
  <c r="M138" i="9"/>
  <c r="L138" i="9"/>
  <c r="K138" i="9"/>
  <c r="I138" i="9"/>
  <c r="F138" i="9"/>
  <c r="E138" i="9"/>
  <c r="D138" i="9"/>
  <c r="C138" i="9"/>
  <c r="B138" i="9"/>
  <c r="A138" i="9"/>
  <c r="H138" i="9" s="1"/>
  <c r="M137" i="9"/>
  <c r="L137" i="9"/>
  <c r="K137" i="9"/>
  <c r="I137" i="9"/>
  <c r="F137" i="9"/>
  <c r="E137" i="9"/>
  <c r="D137" i="9"/>
  <c r="C137" i="9"/>
  <c r="B137" i="9"/>
  <c r="A137" i="9"/>
  <c r="H137" i="9" s="1"/>
  <c r="M136" i="9"/>
  <c r="L136" i="9"/>
  <c r="K136" i="9"/>
  <c r="I136" i="9"/>
  <c r="F136" i="9"/>
  <c r="E136" i="9"/>
  <c r="D136" i="9"/>
  <c r="C136" i="9"/>
  <c r="B136" i="9"/>
  <c r="A136" i="9"/>
  <c r="H136" i="9" s="1"/>
  <c r="M135" i="9"/>
  <c r="L135" i="9"/>
  <c r="K135" i="9"/>
  <c r="I135" i="9"/>
  <c r="F135" i="9"/>
  <c r="E135" i="9"/>
  <c r="D135" i="9"/>
  <c r="C135" i="9"/>
  <c r="B135" i="9"/>
  <c r="A135" i="9"/>
  <c r="H135" i="9" s="1"/>
  <c r="M134" i="9"/>
  <c r="L134" i="9"/>
  <c r="K134" i="9"/>
  <c r="I134" i="9"/>
  <c r="F134" i="9"/>
  <c r="E134" i="9"/>
  <c r="D134" i="9"/>
  <c r="C134" i="9"/>
  <c r="B134" i="9"/>
  <c r="A134" i="9"/>
  <c r="H134" i="9" s="1"/>
  <c r="M133" i="9"/>
  <c r="L133" i="9"/>
  <c r="K133" i="9"/>
  <c r="I133" i="9"/>
  <c r="F133" i="9"/>
  <c r="E133" i="9"/>
  <c r="D133" i="9"/>
  <c r="C133" i="9"/>
  <c r="B133" i="9"/>
  <c r="A133" i="9"/>
  <c r="H133" i="9" s="1"/>
  <c r="M132" i="9"/>
  <c r="L132" i="9"/>
  <c r="K132" i="9"/>
  <c r="I132" i="9"/>
  <c r="F132" i="9"/>
  <c r="E132" i="9"/>
  <c r="D132" i="9"/>
  <c r="C132" i="9"/>
  <c r="B132" i="9"/>
  <c r="A132" i="9"/>
  <c r="H132" i="9" s="1"/>
  <c r="M131" i="9"/>
  <c r="L131" i="9"/>
  <c r="K131" i="9"/>
  <c r="I131" i="9"/>
  <c r="F131" i="9"/>
  <c r="E131" i="9"/>
  <c r="D131" i="9"/>
  <c r="C131" i="9"/>
  <c r="B131" i="9"/>
  <c r="A131" i="9"/>
  <c r="H131" i="9" s="1"/>
  <c r="M130" i="9"/>
  <c r="L130" i="9"/>
  <c r="K130" i="9"/>
  <c r="I130" i="9"/>
  <c r="F130" i="9"/>
  <c r="E130" i="9"/>
  <c r="D130" i="9"/>
  <c r="C130" i="9"/>
  <c r="B130" i="9"/>
  <c r="A130" i="9"/>
  <c r="H130" i="9" s="1"/>
  <c r="M129" i="9"/>
  <c r="L129" i="9"/>
  <c r="K129" i="9"/>
  <c r="I129" i="9"/>
  <c r="F129" i="9"/>
  <c r="E129" i="9"/>
  <c r="D129" i="9"/>
  <c r="C129" i="9"/>
  <c r="B129" i="9"/>
  <c r="A129" i="9"/>
  <c r="H129" i="9" s="1"/>
  <c r="M128" i="9"/>
  <c r="L128" i="9"/>
  <c r="K128" i="9"/>
  <c r="I128" i="9"/>
  <c r="F128" i="9"/>
  <c r="E128" i="9"/>
  <c r="D128" i="9"/>
  <c r="C128" i="9"/>
  <c r="B128" i="9"/>
  <c r="A128" i="9"/>
  <c r="H128" i="9" s="1"/>
  <c r="M127" i="9"/>
  <c r="L127" i="9"/>
  <c r="K127" i="9"/>
  <c r="I127" i="9"/>
  <c r="F127" i="9"/>
  <c r="E127" i="9"/>
  <c r="D127" i="9"/>
  <c r="C127" i="9"/>
  <c r="B127" i="9"/>
  <c r="A127" i="9"/>
  <c r="H127" i="9" s="1"/>
  <c r="M126" i="9"/>
  <c r="L126" i="9"/>
  <c r="K126" i="9"/>
  <c r="I126" i="9"/>
  <c r="F126" i="9"/>
  <c r="E126" i="9"/>
  <c r="D126" i="9"/>
  <c r="C126" i="9"/>
  <c r="B126" i="9"/>
  <c r="A126" i="9"/>
  <c r="H126" i="9" s="1"/>
  <c r="M125" i="9"/>
  <c r="L125" i="9"/>
  <c r="K125" i="9"/>
  <c r="I125" i="9"/>
  <c r="F125" i="9"/>
  <c r="E125" i="9"/>
  <c r="D125" i="9"/>
  <c r="C125" i="9"/>
  <c r="B125" i="9"/>
  <c r="A125" i="9"/>
  <c r="H125" i="9" s="1"/>
  <c r="M124" i="9"/>
  <c r="L124" i="9"/>
  <c r="K124" i="9"/>
  <c r="I124" i="9"/>
  <c r="F124" i="9"/>
  <c r="E124" i="9"/>
  <c r="D124" i="9"/>
  <c r="C124" i="9"/>
  <c r="B124" i="9"/>
  <c r="A124" i="9"/>
  <c r="H124" i="9" s="1"/>
  <c r="M123" i="9"/>
  <c r="L123" i="9"/>
  <c r="K123" i="9"/>
  <c r="I123" i="9"/>
  <c r="F123" i="9"/>
  <c r="E123" i="9"/>
  <c r="D123" i="9"/>
  <c r="C123" i="9"/>
  <c r="B123" i="9"/>
  <c r="A123" i="9"/>
  <c r="H123" i="9" s="1"/>
  <c r="M122" i="9"/>
  <c r="L122" i="9"/>
  <c r="K122" i="9"/>
  <c r="I122" i="9"/>
  <c r="F122" i="9"/>
  <c r="E122" i="9"/>
  <c r="D122" i="9"/>
  <c r="C122" i="9"/>
  <c r="B122" i="9"/>
  <c r="A122" i="9"/>
  <c r="H122" i="9" s="1"/>
  <c r="M121" i="9"/>
  <c r="L121" i="9"/>
  <c r="K121" i="9"/>
  <c r="I121" i="9"/>
  <c r="F121" i="9"/>
  <c r="E121" i="9"/>
  <c r="D121" i="9"/>
  <c r="C121" i="9"/>
  <c r="B121" i="9"/>
  <c r="A121" i="9"/>
  <c r="H121" i="9" s="1"/>
  <c r="M120" i="9"/>
  <c r="L120" i="9"/>
  <c r="K120" i="9"/>
  <c r="I120" i="9"/>
  <c r="F120" i="9"/>
  <c r="E120" i="9"/>
  <c r="D120" i="9"/>
  <c r="C120" i="9"/>
  <c r="B120" i="9"/>
  <c r="A120" i="9"/>
  <c r="H120" i="9" s="1"/>
  <c r="M119" i="9"/>
  <c r="L119" i="9"/>
  <c r="K119" i="9"/>
  <c r="I119" i="9"/>
  <c r="F119" i="9"/>
  <c r="E119" i="9"/>
  <c r="D119" i="9"/>
  <c r="C119" i="9"/>
  <c r="B119" i="9"/>
  <c r="A119" i="9"/>
  <c r="H119" i="9" s="1"/>
  <c r="M118" i="9"/>
  <c r="L118" i="9"/>
  <c r="K118" i="9"/>
  <c r="I118" i="9"/>
  <c r="F118" i="9"/>
  <c r="E118" i="9"/>
  <c r="D118" i="9"/>
  <c r="C118" i="9"/>
  <c r="B118" i="9"/>
  <c r="A118" i="9"/>
  <c r="H118" i="9" s="1"/>
  <c r="M117" i="9"/>
  <c r="L117" i="9"/>
  <c r="K117" i="9"/>
  <c r="I117" i="9"/>
  <c r="F117" i="9"/>
  <c r="E117" i="9"/>
  <c r="D117" i="9"/>
  <c r="C117" i="9"/>
  <c r="B117" i="9"/>
  <c r="A117" i="9"/>
  <c r="H117" i="9" s="1"/>
  <c r="M116" i="9"/>
  <c r="L116" i="9"/>
  <c r="K116" i="9"/>
  <c r="I116" i="9"/>
  <c r="F116" i="9"/>
  <c r="E116" i="9"/>
  <c r="D116" i="9"/>
  <c r="C116" i="9"/>
  <c r="B116" i="9"/>
  <c r="A116" i="9"/>
  <c r="H116" i="9" s="1"/>
  <c r="M115" i="9"/>
  <c r="L115" i="9"/>
  <c r="K115" i="9"/>
  <c r="I115" i="9"/>
  <c r="F115" i="9"/>
  <c r="E115" i="9"/>
  <c r="D115" i="9"/>
  <c r="C115" i="9"/>
  <c r="B115" i="9"/>
  <c r="A115" i="9"/>
  <c r="H115" i="9" s="1"/>
  <c r="M114" i="9"/>
  <c r="L114" i="9"/>
  <c r="K114" i="9"/>
  <c r="I114" i="9"/>
  <c r="F114" i="9"/>
  <c r="E114" i="9"/>
  <c r="D114" i="9"/>
  <c r="C114" i="9"/>
  <c r="B114" i="9"/>
  <c r="A114" i="9"/>
  <c r="H114" i="9" s="1"/>
  <c r="M113" i="9"/>
  <c r="L113" i="9"/>
  <c r="K113" i="9"/>
  <c r="I113" i="9"/>
  <c r="F113" i="9"/>
  <c r="E113" i="9"/>
  <c r="D113" i="9"/>
  <c r="C113" i="9"/>
  <c r="B113" i="9"/>
  <c r="A113" i="9"/>
  <c r="H113" i="9" s="1"/>
  <c r="M112" i="9"/>
  <c r="L112" i="9"/>
  <c r="K112" i="9"/>
  <c r="I112" i="9"/>
  <c r="F112" i="9"/>
  <c r="E112" i="9"/>
  <c r="D112" i="9"/>
  <c r="C112" i="9"/>
  <c r="B112" i="9"/>
  <c r="A112" i="9"/>
  <c r="H112" i="9" s="1"/>
  <c r="M111" i="9"/>
  <c r="L111" i="9"/>
  <c r="K111" i="9"/>
  <c r="I111" i="9"/>
  <c r="F111" i="9"/>
  <c r="E111" i="9"/>
  <c r="D111" i="9"/>
  <c r="C111" i="9"/>
  <c r="B111" i="9"/>
  <c r="A111" i="9"/>
  <c r="H111" i="9" s="1"/>
  <c r="M110" i="9"/>
  <c r="L110" i="9"/>
  <c r="K110" i="9"/>
  <c r="I110" i="9"/>
  <c r="F110" i="9"/>
  <c r="E110" i="9"/>
  <c r="D110" i="9"/>
  <c r="C110" i="9"/>
  <c r="B110" i="9"/>
  <c r="A110" i="9"/>
  <c r="H110" i="9" s="1"/>
  <c r="M109" i="9"/>
  <c r="L109" i="9"/>
  <c r="K109" i="9"/>
  <c r="I109" i="9"/>
  <c r="F109" i="9"/>
  <c r="E109" i="9"/>
  <c r="D109" i="9"/>
  <c r="C109" i="9"/>
  <c r="B109" i="9"/>
  <c r="A109" i="9"/>
  <c r="H109" i="9" s="1"/>
  <c r="M108" i="9"/>
  <c r="L108" i="9"/>
  <c r="K108" i="9"/>
  <c r="I108" i="9"/>
  <c r="F108" i="9"/>
  <c r="E108" i="9"/>
  <c r="D108" i="9"/>
  <c r="C108" i="9"/>
  <c r="B108" i="9"/>
  <c r="A108" i="9"/>
  <c r="H108" i="9" s="1"/>
  <c r="M107" i="9"/>
  <c r="L107" i="9"/>
  <c r="K107" i="9"/>
  <c r="I107" i="9"/>
  <c r="F107" i="9"/>
  <c r="E107" i="9"/>
  <c r="D107" i="9"/>
  <c r="C107" i="9"/>
  <c r="B107" i="9"/>
  <c r="A107" i="9"/>
  <c r="H107" i="9" s="1"/>
  <c r="M106" i="9"/>
  <c r="L106" i="9"/>
  <c r="K106" i="9"/>
  <c r="I106" i="9"/>
  <c r="F106" i="9"/>
  <c r="E106" i="9"/>
  <c r="D106" i="9"/>
  <c r="C106" i="9"/>
  <c r="B106" i="9"/>
  <c r="A106" i="9"/>
  <c r="H106" i="9" s="1"/>
  <c r="M105" i="9"/>
  <c r="L105" i="9"/>
  <c r="K105" i="9"/>
  <c r="I105" i="9"/>
  <c r="F105" i="9"/>
  <c r="E105" i="9"/>
  <c r="D105" i="9"/>
  <c r="C105" i="9"/>
  <c r="B105" i="9"/>
  <c r="A105" i="9"/>
  <c r="H105" i="9" s="1"/>
  <c r="M104" i="9"/>
  <c r="L104" i="9"/>
  <c r="K104" i="9"/>
  <c r="I104" i="9"/>
  <c r="F104" i="9"/>
  <c r="E104" i="9"/>
  <c r="D104" i="9"/>
  <c r="C104" i="9"/>
  <c r="B104" i="9"/>
  <c r="A104" i="9"/>
  <c r="H104" i="9" s="1"/>
  <c r="M103" i="9"/>
  <c r="L103" i="9"/>
  <c r="K103" i="9"/>
  <c r="I103" i="9"/>
  <c r="F103" i="9"/>
  <c r="E103" i="9"/>
  <c r="D103" i="9"/>
  <c r="C103" i="9"/>
  <c r="B103" i="9"/>
  <c r="A103" i="9"/>
  <c r="H103" i="9" s="1"/>
  <c r="M102" i="9"/>
  <c r="L102" i="9"/>
  <c r="K102" i="9"/>
  <c r="I102" i="9"/>
  <c r="F102" i="9"/>
  <c r="E102" i="9"/>
  <c r="D102" i="9"/>
  <c r="C102" i="9"/>
  <c r="B102" i="9"/>
  <c r="A102" i="9"/>
  <c r="H102" i="9" s="1"/>
  <c r="M101" i="9"/>
  <c r="L101" i="9"/>
  <c r="K101" i="9"/>
  <c r="I101" i="9"/>
  <c r="F101" i="9"/>
  <c r="E101" i="9"/>
  <c r="D101" i="9"/>
  <c r="C101" i="9"/>
  <c r="B101" i="9"/>
  <c r="A101" i="9"/>
  <c r="H101" i="9" s="1"/>
  <c r="M100" i="9"/>
  <c r="L100" i="9"/>
  <c r="K100" i="9"/>
  <c r="I100" i="9"/>
  <c r="F100" i="9"/>
  <c r="E100" i="9"/>
  <c r="D100" i="9"/>
  <c r="C100" i="9"/>
  <c r="B100" i="9"/>
  <c r="A100" i="9"/>
  <c r="H100" i="9" s="1"/>
  <c r="M99" i="9"/>
  <c r="L99" i="9"/>
  <c r="K99" i="9"/>
  <c r="I99" i="9"/>
  <c r="F99" i="9"/>
  <c r="E99" i="9"/>
  <c r="D99" i="9"/>
  <c r="C99" i="9"/>
  <c r="B99" i="9"/>
  <c r="A99" i="9"/>
  <c r="H99" i="9" s="1"/>
  <c r="M98" i="9"/>
  <c r="L98" i="9"/>
  <c r="K98" i="9"/>
  <c r="I98" i="9"/>
  <c r="F98" i="9"/>
  <c r="E98" i="9"/>
  <c r="D98" i="9"/>
  <c r="C98" i="9"/>
  <c r="B98" i="9"/>
  <c r="A98" i="9"/>
  <c r="H98" i="9" s="1"/>
  <c r="M97" i="9"/>
  <c r="L97" i="9"/>
  <c r="K97" i="9"/>
  <c r="I97" i="9"/>
  <c r="F97" i="9"/>
  <c r="E97" i="9"/>
  <c r="D97" i="9"/>
  <c r="C97" i="9"/>
  <c r="B97" i="9"/>
  <c r="A97" i="9"/>
  <c r="H97" i="9" s="1"/>
  <c r="M96" i="9"/>
  <c r="L96" i="9"/>
  <c r="K96" i="9"/>
  <c r="I96" i="9"/>
  <c r="F96" i="9"/>
  <c r="E96" i="9"/>
  <c r="D96" i="9"/>
  <c r="C96" i="9"/>
  <c r="B96" i="9"/>
  <c r="A96" i="9"/>
  <c r="H96" i="9" s="1"/>
  <c r="M95" i="9"/>
  <c r="L95" i="9"/>
  <c r="K95" i="9"/>
  <c r="I95" i="9"/>
  <c r="F95" i="9"/>
  <c r="E95" i="9"/>
  <c r="D95" i="9"/>
  <c r="C95" i="9"/>
  <c r="B95" i="9"/>
  <c r="A95" i="9"/>
  <c r="H95" i="9" s="1"/>
  <c r="M94" i="9"/>
  <c r="L94" i="9"/>
  <c r="K94" i="9"/>
  <c r="I94" i="9"/>
  <c r="F94" i="9"/>
  <c r="E94" i="9"/>
  <c r="D94" i="9"/>
  <c r="C94" i="9"/>
  <c r="B94" i="9"/>
  <c r="A94" i="9"/>
  <c r="H94" i="9" s="1"/>
  <c r="M93" i="9"/>
  <c r="L93" i="9"/>
  <c r="K93" i="9"/>
  <c r="I93" i="9"/>
  <c r="F93" i="9"/>
  <c r="E93" i="9"/>
  <c r="D93" i="9"/>
  <c r="C93" i="9"/>
  <c r="B93" i="9"/>
  <c r="A93" i="9"/>
  <c r="H93" i="9" s="1"/>
  <c r="M92" i="9"/>
  <c r="L92" i="9"/>
  <c r="K92" i="9"/>
  <c r="I92" i="9"/>
  <c r="F92" i="9"/>
  <c r="E92" i="9"/>
  <c r="D92" i="9"/>
  <c r="C92" i="9"/>
  <c r="B92" i="9"/>
  <c r="A92" i="9"/>
  <c r="H92" i="9" s="1"/>
  <c r="M91" i="9"/>
  <c r="L91" i="9"/>
  <c r="K91" i="9"/>
  <c r="I91" i="9"/>
  <c r="F91" i="9"/>
  <c r="E91" i="9"/>
  <c r="D91" i="9"/>
  <c r="C91" i="9"/>
  <c r="B91" i="9"/>
  <c r="A91" i="9"/>
  <c r="H91" i="9" s="1"/>
  <c r="M90" i="9"/>
  <c r="L90" i="9"/>
  <c r="K90" i="9"/>
  <c r="I90" i="9"/>
  <c r="F90" i="9"/>
  <c r="E90" i="9"/>
  <c r="D90" i="9"/>
  <c r="C90" i="9"/>
  <c r="B90" i="9"/>
  <c r="A90" i="9"/>
  <c r="H90" i="9" s="1"/>
  <c r="M89" i="9"/>
  <c r="L89" i="9"/>
  <c r="K89" i="9"/>
  <c r="I89" i="9"/>
  <c r="F89" i="9"/>
  <c r="E89" i="9"/>
  <c r="D89" i="9"/>
  <c r="C89" i="9"/>
  <c r="B89" i="9"/>
  <c r="A89" i="9"/>
  <c r="H89" i="9" s="1"/>
  <c r="M88" i="9"/>
  <c r="L88" i="9"/>
  <c r="K88" i="9"/>
  <c r="I88" i="9"/>
  <c r="F88" i="9"/>
  <c r="E88" i="9"/>
  <c r="D88" i="9"/>
  <c r="C88" i="9"/>
  <c r="B88" i="9"/>
  <c r="A88" i="9"/>
  <c r="H88" i="9" s="1"/>
  <c r="M87" i="9"/>
  <c r="L87" i="9"/>
  <c r="K87" i="9"/>
  <c r="I87" i="9"/>
  <c r="F87" i="9"/>
  <c r="E87" i="9"/>
  <c r="D87" i="9"/>
  <c r="C87" i="9"/>
  <c r="B87" i="9"/>
  <c r="A87" i="9"/>
  <c r="H87" i="9" s="1"/>
  <c r="M86" i="9"/>
  <c r="L86" i="9"/>
  <c r="K86" i="9"/>
  <c r="I86" i="9"/>
  <c r="F86" i="9"/>
  <c r="E86" i="9"/>
  <c r="D86" i="9"/>
  <c r="C86" i="9"/>
  <c r="B86" i="9"/>
  <c r="A86" i="9"/>
  <c r="H86" i="9" s="1"/>
  <c r="M85" i="9"/>
  <c r="L85" i="9"/>
  <c r="K85" i="9"/>
  <c r="I85" i="9"/>
  <c r="F85" i="9"/>
  <c r="E85" i="9"/>
  <c r="D85" i="9"/>
  <c r="C85" i="9"/>
  <c r="B85" i="9"/>
  <c r="A85" i="9"/>
  <c r="H85" i="9" s="1"/>
  <c r="M84" i="9"/>
  <c r="L84" i="9"/>
  <c r="K84" i="9"/>
  <c r="I84" i="9"/>
  <c r="F84" i="9"/>
  <c r="E84" i="9"/>
  <c r="D84" i="9"/>
  <c r="C84" i="9"/>
  <c r="B84" i="9"/>
  <c r="A84" i="9"/>
  <c r="H84" i="9" s="1"/>
  <c r="M83" i="9"/>
  <c r="L83" i="9"/>
  <c r="K83" i="9"/>
  <c r="I83" i="9"/>
  <c r="F83" i="9"/>
  <c r="E83" i="9"/>
  <c r="D83" i="9"/>
  <c r="C83" i="9"/>
  <c r="B83" i="9"/>
  <c r="A83" i="9"/>
  <c r="H83" i="9" s="1"/>
  <c r="M82" i="9"/>
  <c r="L82" i="9"/>
  <c r="K82" i="9"/>
  <c r="I82" i="9"/>
  <c r="F82" i="9"/>
  <c r="E82" i="9"/>
  <c r="D82" i="9"/>
  <c r="C82" i="9"/>
  <c r="B82" i="9"/>
  <c r="A82" i="9"/>
  <c r="H82" i="9" s="1"/>
  <c r="M81" i="9"/>
  <c r="L81" i="9"/>
  <c r="K81" i="9"/>
  <c r="I81" i="9"/>
  <c r="F81" i="9"/>
  <c r="E81" i="9"/>
  <c r="D81" i="9"/>
  <c r="C81" i="9"/>
  <c r="B81" i="9"/>
  <c r="A81" i="9"/>
  <c r="H81" i="9" s="1"/>
  <c r="M80" i="9"/>
  <c r="L80" i="9"/>
  <c r="K80" i="9"/>
  <c r="I80" i="9"/>
  <c r="F80" i="9"/>
  <c r="E80" i="9"/>
  <c r="D80" i="9"/>
  <c r="C80" i="9"/>
  <c r="B80" i="9"/>
  <c r="A80" i="9"/>
  <c r="H80" i="9" s="1"/>
  <c r="M79" i="9"/>
  <c r="L79" i="9"/>
  <c r="K79" i="9"/>
  <c r="I79" i="9"/>
  <c r="F79" i="9"/>
  <c r="E79" i="9"/>
  <c r="D79" i="9"/>
  <c r="C79" i="9"/>
  <c r="B79" i="9"/>
  <c r="A79" i="9"/>
  <c r="H79" i="9" s="1"/>
  <c r="M78" i="9"/>
  <c r="L78" i="9"/>
  <c r="K78" i="9"/>
  <c r="I78" i="9"/>
  <c r="F78" i="9"/>
  <c r="E78" i="9"/>
  <c r="D78" i="9"/>
  <c r="C78" i="9"/>
  <c r="B78" i="9"/>
  <c r="A78" i="9"/>
  <c r="H78" i="9" s="1"/>
  <c r="M77" i="9"/>
  <c r="L77" i="9"/>
  <c r="K77" i="9"/>
  <c r="I77" i="9"/>
  <c r="F77" i="9"/>
  <c r="E77" i="9"/>
  <c r="D77" i="9"/>
  <c r="C77" i="9"/>
  <c r="B77" i="9"/>
  <c r="A77" i="9"/>
  <c r="H77" i="9" s="1"/>
  <c r="M76" i="9"/>
  <c r="H74" i="10" s="1"/>
  <c r="L76" i="9"/>
  <c r="G74" i="10" s="1"/>
  <c r="K76" i="9"/>
  <c r="F74" i="10" s="1"/>
  <c r="I76" i="9"/>
  <c r="D74" i="10" s="1"/>
  <c r="F76" i="9"/>
  <c r="O74" i="10" s="1"/>
  <c r="E76" i="9"/>
  <c r="N74" i="10" s="1"/>
  <c r="D76" i="9"/>
  <c r="M74" i="10" s="1"/>
  <c r="C76" i="9"/>
  <c r="L74" i="10" s="1"/>
  <c r="B76" i="9"/>
  <c r="K74" i="10" s="1"/>
  <c r="A76" i="9"/>
  <c r="M75" i="9"/>
  <c r="H73" i="10" s="1"/>
  <c r="L75" i="9"/>
  <c r="G73" i="10" s="1"/>
  <c r="K75" i="9"/>
  <c r="F73" i="10" s="1"/>
  <c r="I75" i="9"/>
  <c r="D73" i="10" s="1"/>
  <c r="F75" i="9"/>
  <c r="O73" i="10" s="1"/>
  <c r="E75" i="9"/>
  <c r="N73" i="10" s="1"/>
  <c r="D75" i="9"/>
  <c r="M73" i="10" s="1"/>
  <c r="C75" i="9"/>
  <c r="L73" i="10" s="1"/>
  <c r="B75" i="9"/>
  <c r="K73" i="10" s="1"/>
  <c r="A75" i="9"/>
  <c r="M74" i="9"/>
  <c r="H72" i="10" s="1"/>
  <c r="L74" i="9"/>
  <c r="G72" i="10" s="1"/>
  <c r="K74" i="9"/>
  <c r="F72" i="10" s="1"/>
  <c r="I74" i="9"/>
  <c r="D72" i="10" s="1"/>
  <c r="F74" i="9"/>
  <c r="O72" i="10" s="1"/>
  <c r="E74" i="9"/>
  <c r="N72" i="10" s="1"/>
  <c r="D74" i="9"/>
  <c r="M72" i="10" s="1"/>
  <c r="C74" i="9"/>
  <c r="L72" i="10" s="1"/>
  <c r="B74" i="9"/>
  <c r="K72" i="10" s="1"/>
  <c r="A74" i="9"/>
  <c r="M73" i="9"/>
  <c r="H71" i="10" s="1"/>
  <c r="L73" i="9"/>
  <c r="G71" i="10" s="1"/>
  <c r="K73" i="9"/>
  <c r="F71" i="10" s="1"/>
  <c r="I73" i="9"/>
  <c r="D71" i="10" s="1"/>
  <c r="F73" i="9"/>
  <c r="O71" i="10" s="1"/>
  <c r="E73" i="9"/>
  <c r="N71" i="10" s="1"/>
  <c r="D73" i="9"/>
  <c r="M71" i="10" s="1"/>
  <c r="C73" i="9"/>
  <c r="L71" i="10" s="1"/>
  <c r="B73" i="9"/>
  <c r="K71" i="10" s="1"/>
  <c r="A73" i="9"/>
  <c r="M72" i="9"/>
  <c r="H70" i="10" s="1"/>
  <c r="L72" i="9"/>
  <c r="G70" i="10" s="1"/>
  <c r="K72" i="9"/>
  <c r="F70" i="10" s="1"/>
  <c r="I72" i="9"/>
  <c r="D70" i="10" s="1"/>
  <c r="F72" i="9"/>
  <c r="O70" i="10" s="1"/>
  <c r="E72" i="9"/>
  <c r="N70" i="10" s="1"/>
  <c r="D72" i="9"/>
  <c r="M70" i="10" s="1"/>
  <c r="C72" i="9"/>
  <c r="L70" i="10" s="1"/>
  <c r="B72" i="9"/>
  <c r="K70" i="10" s="1"/>
  <c r="A72" i="9"/>
  <c r="H72" i="9" s="1"/>
  <c r="C70" i="10" s="1"/>
  <c r="M71" i="9"/>
  <c r="H69" i="10" s="1"/>
  <c r="L71" i="9"/>
  <c r="G69" i="10" s="1"/>
  <c r="K71" i="9"/>
  <c r="F69" i="10" s="1"/>
  <c r="I71" i="9"/>
  <c r="D69" i="10" s="1"/>
  <c r="F71" i="9"/>
  <c r="O69" i="10" s="1"/>
  <c r="E71" i="9"/>
  <c r="N69" i="10" s="1"/>
  <c r="D71" i="9"/>
  <c r="M69" i="10" s="1"/>
  <c r="C71" i="9"/>
  <c r="L69" i="10" s="1"/>
  <c r="B71" i="9"/>
  <c r="K69" i="10" s="1"/>
  <c r="A71" i="9"/>
  <c r="H71" i="9" s="1"/>
  <c r="C69" i="10" s="1"/>
  <c r="M70" i="9"/>
  <c r="H68" i="10" s="1"/>
  <c r="L70" i="9"/>
  <c r="G68" i="10" s="1"/>
  <c r="K70" i="9"/>
  <c r="F68" i="10" s="1"/>
  <c r="I70" i="9"/>
  <c r="D68" i="10" s="1"/>
  <c r="F70" i="9"/>
  <c r="O68" i="10" s="1"/>
  <c r="E70" i="9"/>
  <c r="N68" i="10" s="1"/>
  <c r="D70" i="9"/>
  <c r="M68" i="10" s="1"/>
  <c r="C70" i="9"/>
  <c r="L68" i="10" s="1"/>
  <c r="B70" i="9"/>
  <c r="K68" i="10" s="1"/>
  <c r="A70" i="9"/>
  <c r="H70" i="9" s="1"/>
  <c r="C68" i="10" s="1"/>
  <c r="M69" i="9"/>
  <c r="H67" i="10" s="1"/>
  <c r="L69" i="9"/>
  <c r="G67" i="10" s="1"/>
  <c r="K69" i="9"/>
  <c r="F67" i="10" s="1"/>
  <c r="I69" i="9"/>
  <c r="D67" i="10" s="1"/>
  <c r="F69" i="9"/>
  <c r="O67" i="10" s="1"/>
  <c r="E69" i="9"/>
  <c r="N67" i="10" s="1"/>
  <c r="D69" i="9"/>
  <c r="M67" i="10" s="1"/>
  <c r="C69" i="9"/>
  <c r="L67" i="10" s="1"/>
  <c r="B69" i="9"/>
  <c r="K67" i="10" s="1"/>
  <c r="A69" i="9"/>
  <c r="H69" i="9" s="1"/>
  <c r="C67" i="10" s="1"/>
  <c r="M68" i="9"/>
  <c r="H66" i="10" s="1"/>
  <c r="L68" i="9"/>
  <c r="G66" i="10" s="1"/>
  <c r="K68" i="9"/>
  <c r="F66" i="10" s="1"/>
  <c r="I68" i="9"/>
  <c r="D66" i="10" s="1"/>
  <c r="F68" i="9"/>
  <c r="O66" i="10" s="1"/>
  <c r="E68" i="9"/>
  <c r="N66" i="10" s="1"/>
  <c r="D68" i="9"/>
  <c r="M66" i="10" s="1"/>
  <c r="C68" i="9"/>
  <c r="L66" i="10" s="1"/>
  <c r="B68" i="9"/>
  <c r="K66" i="10" s="1"/>
  <c r="A68" i="9"/>
  <c r="M67" i="9"/>
  <c r="H65" i="10" s="1"/>
  <c r="L67" i="9"/>
  <c r="G65" i="10" s="1"/>
  <c r="K67" i="9"/>
  <c r="F65" i="10" s="1"/>
  <c r="I67" i="9"/>
  <c r="D65" i="10" s="1"/>
  <c r="F67" i="9"/>
  <c r="O65" i="10" s="1"/>
  <c r="E67" i="9"/>
  <c r="N65" i="10" s="1"/>
  <c r="D67" i="9"/>
  <c r="M65" i="10" s="1"/>
  <c r="C67" i="9"/>
  <c r="L65" i="10" s="1"/>
  <c r="B67" i="9"/>
  <c r="K65" i="10" s="1"/>
  <c r="A67" i="9"/>
  <c r="M66" i="9"/>
  <c r="H64" i="10" s="1"/>
  <c r="L66" i="9"/>
  <c r="G64" i="10" s="1"/>
  <c r="K66" i="9"/>
  <c r="F64" i="10" s="1"/>
  <c r="I66" i="9"/>
  <c r="D64" i="10" s="1"/>
  <c r="F66" i="9"/>
  <c r="O64" i="10" s="1"/>
  <c r="E66" i="9"/>
  <c r="N64" i="10" s="1"/>
  <c r="D66" i="9"/>
  <c r="M64" i="10" s="1"/>
  <c r="C66" i="9"/>
  <c r="L64" i="10" s="1"/>
  <c r="B66" i="9"/>
  <c r="K64" i="10" s="1"/>
  <c r="A66" i="9"/>
  <c r="M65" i="9"/>
  <c r="H63" i="10" s="1"/>
  <c r="L65" i="9"/>
  <c r="G63" i="10" s="1"/>
  <c r="K65" i="9"/>
  <c r="F63" i="10" s="1"/>
  <c r="I65" i="9"/>
  <c r="D63" i="10" s="1"/>
  <c r="F65" i="9"/>
  <c r="O63" i="10" s="1"/>
  <c r="E65" i="9"/>
  <c r="N63" i="10" s="1"/>
  <c r="D65" i="9"/>
  <c r="M63" i="10" s="1"/>
  <c r="C65" i="9"/>
  <c r="L63" i="10" s="1"/>
  <c r="B65" i="9"/>
  <c r="K63" i="10" s="1"/>
  <c r="A65" i="9"/>
  <c r="M64" i="9"/>
  <c r="H62" i="10" s="1"/>
  <c r="L64" i="9"/>
  <c r="G62" i="10" s="1"/>
  <c r="K64" i="9"/>
  <c r="F62" i="10" s="1"/>
  <c r="I64" i="9"/>
  <c r="D62" i="10" s="1"/>
  <c r="F64" i="9"/>
  <c r="O62" i="10" s="1"/>
  <c r="E64" i="9"/>
  <c r="N62" i="10" s="1"/>
  <c r="D64" i="9"/>
  <c r="M62" i="10" s="1"/>
  <c r="C64" i="9"/>
  <c r="L62" i="10" s="1"/>
  <c r="B64" i="9"/>
  <c r="K62" i="10" s="1"/>
  <c r="A64" i="9"/>
  <c r="M63" i="9"/>
  <c r="H61" i="10" s="1"/>
  <c r="L63" i="9"/>
  <c r="G61" i="10" s="1"/>
  <c r="K63" i="9"/>
  <c r="F61" i="10" s="1"/>
  <c r="I63" i="9"/>
  <c r="D61" i="10" s="1"/>
  <c r="F63" i="9"/>
  <c r="O61" i="10" s="1"/>
  <c r="E63" i="9"/>
  <c r="N61" i="10" s="1"/>
  <c r="D63" i="9"/>
  <c r="M61" i="10" s="1"/>
  <c r="C63" i="9"/>
  <c r="L61" i="10" s="1"/>
  <c r="B63" i="9"/>
  <c r="K61" i="10" s="1"/>
  <c r="A63" i="9"/>
  <c r="M62" i="9"/>
  <c r="H60" i="10" s="1"/>
  <c r="L62" i="9"/>
  <c r="G60" i="10" s="1"/>
  <c r="K62" i="9"/>
  <c r="F60" i="10" s="1"/>
  <c r="I62" i="9"/>
  <c r="D60" i="10" s="1"/>
  <c r="F62" i="9"/>
  <c r="O60" i="10" s="1"/>
  <c r="E62" i="9"/>
  <c r="N60" i="10" s="1"/>
  <c r="D62" i="9"/>
  <c r="M60" i="10" s="1"/>
  <c r="C62" i="9"/>
  <c r="L60" i="10" s="1"/>
  <c r="B62" i="9"/>
  <c r="K60" i="10" s="1"/>
  <c r="A62" i="9"/>
  <c r="M61" i="9"/>
  <c r="H59" i="10" s="1"/>
  <c r="L61" i="9"/>
  <c r="G59" i="10" s="1"/>
  <c r="K61" i="9"/>
  <c r="F59" i="10" s="1"/>
  <c r="I61" i="9"/>
  <c r="D59" i="10" s="1"/>
  <c r="F61" i="9"/>
  <c r="O59" i="10" s="1"/>
  <c r="E61" i="9"/>
  <c r="N59" i="10" s="1"/>
  <c r="D61" i="9"/>
  <c r="M59" i="10" s="1"/>
  <c r="C61" i="9"/>
  <c r="L59" i="10" s="1"/>
  <c r="B61" i="9"/>
  <c r="K59" i="10" s="1"/>
  <c r="A61" i="9"/>
  <c r="M60" i="9"/>
  <c r="H58" i="10" s="1"/>
  <c r="L60" i="9"/>
  <c r="G58" i="10" s="1"/>
  <c r="K60" i="9"/>
  <c r="F58" i="10" s="1"/>
  <c r="I60" i="9"/>
  <c r="D58" i="10" s="1"/>
  <c r="F60" i="9"/>
  <c r="O58" i="10" s="1"/>
  <c r="E60" i="9"/>
  <c r="N58" i="10" s="1"/>
  <c r="D60" i="9"/>
  <c r="M58" i="10" s="1"/>
  <c r="C60" i="9"/>
  <c r="L58" i="10" s="1"/>
  <c r="B60" i="9"/>
  <c r="K58" i="10" s="1"/>
  <c r="A60" i="9"/>
  <c r="M59" i="9"/>
  <c r="H57" i="10" s="1"/>
  <c r="L59" i="9"/>
  <c r="G57" i="10" s="1"/>
  <c r="K59" i="9"/>
  <c r="F57" i="10" s="1"/>
  <c r="I59" i="9"/>
  <c r="D57" i="10" s="1"/>
  <c r="F59" i="9"/>
  <c r="O57" i="10" s="1"/>
  <c r="E59" i="9"/>
  <c r="N57" i="10" s="1"/>
  <c r="D59" i="9"/>
  <c r="M57" i="10" s="1"/>
  <c r="C59" i="9"/>
  <c r="L57" i="10" s="1"/>
  <c r="B59" i="9"/>
  <c r="K57" i="10" s="1"/>
  <c r="A59" i="9"/>
  <c r="M58" i="9"/>
  <c r="H56" i="10" s="1"/>
  <c r="L58" i="9"/>
  <c r="G56" i="10" s="1"/>
  <c r="K58" i="9"/>
  <c r="F56" i="10" s="1"/>
  <c r="I58" i="9"/>
  <c r="D56" i="10" s="1"/>
  <c r="F58" i="9"/>
  <c r="O56" i="10" s="1"/>
  <c r="E58" i="9"/>
  <c r="N56" i="10" s="1"/>
  <c r="D58" i="9"/>
  <c r="M56" i="10" s="1"/>
  <c r="C58" i="9"/>
  <c r="L56" i="10" s="1"/>
  <c r="B58" i="9"/>
  <c r="K56" i="10" s="1"/>
  <c r="A58" i="9"/>
  <c r="M57" i="9"/>
  <c r="H55" i="10" s="1"/>
  <c r="L57" i="9"/>
  <c r="G55" i="10" s="1"/>
  <c r="K57" i="9"/>
  <c r="F55" i="10" s="1"/>
  <c r="I57" i="9"/>
  <c r="D55" i="10" s="1"/>
  <c r="F57" i="9"/>
  <c r="O55" i="10" s="1"/>
  <c r="E57" i="9"/>
  <c r="N55" i="10" s="1"/>
  <c r="D57" i="9"/>
  <c r="M55" i="10" s="1"/>
  <c r="C57" i="9"/>
  <c r="L55" i="10" s="1"/>
  <c r="B57" i="9"/>
  <c r="K55" i="10" s="1"/>
  <c r="A57" i="9"/>
  <c r="J57" i="9" s="1"/>
  <c r="E55" i="10" s="1"/>
  <c r="M56" i="9"/>
  <c r="H54" i="10" s="1"/>
  <c r="L56" i="9"/>
  <c r="G54" i="10" s="1"/>
  <c r="K56" i="9"/>
  <c r="F54" i="10" s="1"/>
  <c r="I56" i="9"/>
  <c r="D54" i="10" s="1"/>
  <c r="F56" i="9"/>
  <c r="O54" i="10" s="1"/>
  <c r="E56" i="9"/>
  <c r="N54" i="10" s="1"/>
  <c r="D56" i="9"/>
  <c r="M54" i="10" s="1"/>
  <c r="C56" i="9"/>
  <c r="L54" i="10" s="1"/>
  <c r="B56" i="9"/>
  <c r="K54" i="10" s="1"/>
  <c r="A56" i="9"/>
  <c r="H56" i="9" s="1"/>
  <c r="C54" i="10" s="1"/>
  <c r="M55" i="9"/>
  <c r="H53" i="10" s="1"/>
  <c r="L55" i="9"/>
  <c r="G53" i="10" s="1"/>
  <c r="K55" i="9"/>
  <c r="F53" i="10" s="1"/>
  <c r="I55" i="9"/>
  <c r="D53" i="10" s="1"/>
  <c r="F55" i="9"/>
  <c r="O53" i="10" s="1"/>
  <c r="E55" i="9"/>
  <c r="N53" i="10" s="1"/>
  <c r="D55" i="9"/>
  <c r="M53" i="10" s="1"/>
  <c r="C55" i="9"/>
  <c r="L53" i="10" s="1"/>
  <c r="B55" i="9"/>
  <c r="K53" i="10" s="1"/>
  <c r="A55" i="9"/>
  <c r="H55" i="9" s="1"/>
  <c r="C53" i="10" s="1"/>
  <c r="M54" i="9"/>
  <c r="H52" i="10" s="1"/>
  <c r="L54" i="9"/>
  <c r="G52" i="10" s="1"/>
  <c r="K54" i="9"/>
  <c r="F52" i="10" s="1"/>
  <c r="I54" i="9"/>
  <c r="D52" i="10" s="1"/>
  <c r="F54" i="9"/>
  <c r="O52" i="10" s="1"/>
  <c r="E54" i="9"/>
  <c r="N52" i="10" s="1"/>
  <c r="D54" i="9"/>
  <c r="M52" i="10" s="1"/>
  <c r="C54" i="9"/>
  <c r="B54" i="9"/>
  <c r="K52" i="10" s="1"/>
  <c r="A54" i="9"/>
  <c r="H54" i="9" s="1"/>
  <c r="C52" i="10" s="1"/>
  <c r="M53" i="9"/>
  <c r="H51" i="10" s="1"/>
  <c r="L53" i="9"/>
  <c r="G51" i="10" s="1"/>
  <c r="K53" i="9"/>
  <c r="F51" i="10" s="1"/>
  <c r="I53" i="9"/>
  <c r="D51" i="10" s="1"/>
  <c r="F53" i="9"/>
  <c r="O51" i="10" s="1"/>
  <c r="E53" i="9"/>
  <c r="N51" i="10" s="1"/>
  <c r="D53" i="9"/>
  <c r="M51" i="10" s="1"/>
  <c r="C53" i="9"/>
  <c r="L51" i="10" s="1"/>
  <c r="B53" i="9"/>
  <c r="K51" i="10" s="1"/>
  <c r="A53" i="9"/>
  <c r="J53" i="9" s="1"/>
  <c r="E51" i="10" s="1"/>
  <c r="M52" i="9"/>
  <c r="H50" i="10" s="1"/>
  <c r="L52" i="9"/>
  <c r="G50" i="10" s="1"/>
  <c r="K52" i="9"/>
  <c r="F50" i="10" s="1"/>
  <c r="I52" i="9"/>
  <c r="D50" i="10" s="1"/>
  <c r="F52" i="9"/>
  <c r="O50" i="10" s="1"/>
  <c r="E52" i="9"/>
  <c r="N50" i="10" s="1"/>
  <c r="D52" i="9"/>
  <c r="M50" i="10" s="1"/>
  <c r="C52" i="9"/>
  <c r="L50" i="10" s="1"/>
  <c r="B52" i="9"/>
  <c r="K50" i="10" s="1"/>
  <c r="A52" i="9"/>
  <c r="H52" i="9" s="1"/>
  <c r="C50" i="10" s="1"/>
  <c r="M51" i="9"/>
  <c r="H49" i="10" s="1"/>
  <c r="L51" i="9"/>
  <c r="G49" i="10" s="1"/>
  <c r="K51" i="9"/>
  <c r="F49" i="10" s="1"/>
  <c r="I51" i="9"/>
  <c r="D49" i="10" s="1"/>
  <c r="F51" i="9"/>
  <c r="O49" i="10" s="1"/>
  <c r="E51" i="9"/>
  <c r="N49" i="10" s="1"/>
  <c r="D51" i="9"/>
  <c r="M49" i="10" s="1"/>
  <c r="C51" i="9"/>
  <c r="L49" i="10" s="1"/>
  <c r="B51" i="9"/>
  <c r="K49" i="10" s="1"/>
  <c r="A51" i="9"/>
  <c r="H51" i="9" s="1"/>
  <c r="C49" i="10" s="1"/>
  <c r="M50" i="9"/>
  <c r="H48" i="10" s="1"/>
  <c r="L50" i="9"/>
  <c r="G48" i="10" s="1"/>
  <c r="K50" i="9"/>
  <c r="F48" i="10" s="1"/>
  <c r="I50" i="9"/>
  <c r="D48" i="10" s="1"/>
  <c r="F50" i="9"/>
  <c r="O48" i="10" s="1"/>
  <c r="E50" i="9"/>
  <c r="N48" i="10" s="1"/>
  <c r="D50" i="9"/>
  <c r="M48" i="10" s="1"/>
  <c r="C50" i="9"/>
  <c r="L48" i="10" s="1"/>
  <c r="B50" i="9"/>
  <c r="K48" i="10" s="1"/>
  <c r="A50" i="9"/>
  <c r="H50" i="9" s="1"/>
  <c r="C48" i="10" s="1"/>
  <c r="M49" i="9"/>
  <c r="H47" i="10" s="1"/>
  <c r="L49" i="9"/>
  <c r="G47" i="10" s="1"/>
  <c r="K49" i="9"/>
  <c r="F47" i="10" s="1"/>
  <c r="I49" i="9"/>
  <c r="D47" i="10" s="1"/>
  <c r="F49" i="9"/>
  <c r="O47" i="10" s="1"/>
  <c r="E49" i="9"/>
  <c r="N47" i="10" s="1"/>
  <c r="D49" i="9"/>
  <c r="M47" i="10" s="1"/>
  <c r="C49" i="9"/>
  <c r="L47" i="10" s="1"/>
  <c r="B49" i="9"/>
  <c r="K47" i="10" s="1"/>
  <c r="A49" i="9"/>
  <c r="J49" i="9" s="1"/>
  <c r="E47" i="10" s="1"/>
  <c r="M48" i="9"/>
  <c r="H46" i="10" s="1"/>
  <c r="L48" i="9"/>
  <c r="G46" i="10" s="1"/>
  <c r="K48" i="9"/>
  <c r="F46" i="10" s="1"/>
  <c r="I48" i="9"/>
  <c r="D46" i="10" s="1"/>
  <c r="F48" i="9"/>
  <c r="O46" i="10" s="1"/>
  <c r="E48" i="9"/>
  <c r="N46" i="10" s="1"/>
  <c r="D48" i="9"/>
  <c r="M46" i="10" s="1"/>
  <c r="C48" i="9"/>
  <c r="L46" i="10" s="1"/>
  <c r="B48" i="9"/>
  <c r="K46" i="10" s="1"/>
  <c r="A48" i="9"/>
  <c r="H48" i="9" s="1"/>
  <c r="C46" i="10" s="1"/>
  <c r="M47" i="9"/>
  <c r="H45" i="10" s="1"/>
  <c r="L47" i="9"/>
  <c r="G45" i="10" s="1"/>
  <c r="K47" i="9"/>
  <c r="F45" i="10" s="1"/>
  <c r="I47" i="9"/>
  <c r="D45" i="10" s="1"/>
  <c r="F47" i="9"/>
  <c r="O45" i="10" s="1"/>
  <c r="E47" i="9"/>
  <c r="N45" i="10" s="1"/>
  <c r="D47" i="9"/>
  <c r="M45" i="10" s="1"/>
  <c r="C47" i="9"/>
  <c r="L45" i="10" s="1"/>
  <c r="B47" i="9"/>
  <c r="K45" i="10" s="1"/>
  <c r="A47" i="9"/>
  <c r="H47" i="9" s="1"/>
  <c r="C45" i="10" s="1"/>
  <c r="M46" i="9"/>
  <c r="H44" i="10" s="1"/>
  <c r="L46" i="9"/>
  <c r="G44" i="10" s="1"/>
  <c r="K46" i="9"/>
  <c r="F44" i="10" s="1"/>
  <c r="I46" i="9"/>
  <c r="D44" i="10" s="1"/>
  <c r="F46" i="9"/>
  <c r="O44" i="10" s="1"/>
  <c r="E46" i="9"/>
  <c r="N44" i="10" s="1"/>
  <c r="D46" i="9"/>
  <c r="M44" i="10" s="1"/>
  <c r="C46" i="9"/>
  <c r="L44" i="10" s="1"/>
  <c r="B46" i="9"/>
  <c r="K44" i="10" s="1"/>
  <c r="A46" i="9"/>
  <c r="H46" i="9" s="1"/>
  <c r="C44" i="10" s="1"/>
  <c r="M45" i="9"/>
  <c r="H43" i="10" s="1"/>
  <c r="L45" i="9"/>
  <c r="G43" i="10" s="1"/>
  <c r="K45" i="9"/>
  <c r="F43" i="10" s="1"/>
  <c r="I45" i="9"/>
  <c r="D43" i="10" s="1"/>
  <c r="F45" i="9"/>
  <c r="O43" i="10" s="1"/>
  <c r="E45" i="9"/>
  <c r="N43" i="10" s="1"/>
  <c r="D45" i="9"/>
  <c r="M43" i="10" s="1"/>
  <c r="C45" i="9"/>
  <c r="L43" i="10" s="1"/>
  <c r="B45" i="9"/>
  <c r="K43" i="10" s="1"/>
  <c r="A45" i="9"/>
  <c r="J45" i="9" s="1"/>
  <c r="E43" i="10" s="1"/>
  <c r="M44" i="9"/>
  <c r="H42" i="10" s="1"/>
  <c r="L44" i="9"/>
  <c r="G42" i="10" s="1"/>
  <c r="K44" i="9"/>
  <c r="F42" i="10" s="1"/>
  <c r="I44" i="9"/>
  <c r="D42" i="10" s="1"/>
  <c r="F44" i="9"/>
  <c r="O42" i="10" s="1"/>
  <c r="E44" i="9"/>
  <c r="N42" i="10" s="1"/>
  <c r="D44" i="9"/>
  <c r="M42" i="10" s="1"/>
  <c r="C44" i="9"/>
  <c r="L42" i="10" s="1"/>
  <c r="B44" i="9"/>
  <c r="K42" i="10" s="1"/>
  <c r="A44" i="9"/>
  <c r="H44" i="9" s="1"/>
  <c r="C42" i="10" s="1"/>
  <c r="M43" i="9"/>
  <c r="H41" i="10" s="1"/>
  <c r="L43" i="9"/>
  <c r="G41" i="10" s="1"/>
  <c r="K43" i="9"/>
  <c r="F41" i="10" s="1"/>
  <c r="I43" i="9"/>
  <c r="D41" i="10" s="1"/>
  <c r="F43" i="9"/>
  <c r="O41" i="10" s="1"/>
  <c r="E43" i="9"/>
  <c r="N41" i="10" s="1"/>
  <c r="D43" i="9"/>
  <c r="M41" i="10" s="1"/>
  <c r="C43" i="9"/>
  <c r="L41" i="10" s="1"/>
  <c r="B43" i="9"/>
  <c r="K41" i="10" s="1"/>
  <c r="A43" i="9"/>
  <c r="H43" i="9" s="1"/>
  <c r="C41" i="10" s="1"/>
  <c r="M42" i="9"/>
  <c r="H40" i="10" s="1"/>
  <c r="L42" i="9"/>
  <c r="G40" i="10" s="1"/>
  <c r="K42" i="9"/>
  <c r="F40" i="10" s="1"/>
  <c r="I42" i="9"/>
  <c r="D40" i="10" s="1"/>
  <c r="F42" i="9"/>
  <c r="O40" i="10" s="1"/>
  <c r="E42" i="9"/>
  <c r="N40" i="10" s="1"/>
  <c r="D42" i="9"/>
  <c r="M40" i="10" s="1"/>
  <c r="C42" i="9"/>
  <c r="L40" i="10" s="1"/>
  <c r="B42" i="9"/>
  <c r="K40" i="10" s="1"/>
  <c r="A42" i="9"/>
  <c r="H42" i="9" s="1"/>
  <c r="C40" i="10" s="1"/>
  <c r="M41" i="9"/>
  <c r="H39" i="10" s="1"/>
  <c r="L41" i="9"/>
  <c r="G39" i="10" s="1"/>
  <c r="K41" i="9"/>
  <c r="F39" i="10" s="1"/>
  <c r="I41" i="9"/>
  <c r="D39" i="10" s="1"/>
  <c r="F41" i="9"/>
  <c r="O39" i="10" s="1"/>
  <c r="E41" i="9"/>
  <c r="N39" i="10" s="1"/>
  <c r="D41" i="9"/>
  <c r="M39" i="10" s="1"/>
  <c r="C41" i="9"/>
  <c r="L39" i="10" s="1"/>
  <c r="B41" i="9"/>
  <c r="K39" i="10" s="1"/>
  <c r="A41" i="9"/>
  <c r="J41" i="9" s="1"/>
  <c r="E39" i="10" s="1"/>
  <c r="M40" i="9"/>
  <c r="H38" i="10" s="1"/>
  <c r="L40" i="9"/>
  <c r="G38" i="10" s="1"/>
  <c r="K40" i="9"/>
  <c r="F38" i="10" s="1"/>
  <c r="I40" i="9"/>
  <c r="D38" i="10" s="1"/>
  <c r="F40" i="9"/>
  <c r="O38" i="10" s="1"/>
  <c r="E40" i="9"/>
  <c r="N38" i="10" s="1"/>
  <c r="D40" i="9"/>
  <c r="M38" i="10" s="1"/>
  <c r="C40" i="9"/>
  <c r="L38" i="10" s="1"/>
  <c r="B40" i="9"/>
  <c r="K38" i="10" s="1"/>
  <c r="A40" i="9"/>
  <c r="H40" i="9" s="1"/>
  <c r="C38" i="10" s="1"/>
  <c r="M39" i="9"/>
  <c r="H37" i="10" s="1"/>
  <c r="L39" i="9"/>
  <c r="G37" i="10" s="1"/>
  <c r="K39" i="9"/>
  <c r="F37" i="10" s="1"/>
  <c r="I39" i="9"/>
  <c r="D37" i="10" s="1"/>
  <c r="F39" i="9"/>
  <c r="O37" i="10" s="1"/>
  <c r="E39" i="9"/>
  <c r="N37" i="10" s="1"/>
  <c r="D39" i="9"/>
  <c r="M37" i="10" s="1"/>
  <c r="C39" i="9"/>
  <c r="L37" i="10" s="1"/>
  <c r="B39" i="9"/>
  <c r="K37" i="10" s="1"/>
  <c r="A39" i="9"/>
  <c r="H39" i="9" s="1"/>
  <c r="C37" i="10" s="1"/>
  <c r="M38" i="9"/>
  <c r="H36" i="10" s="1"/>
  <c r="L38" i="9"/>
  <c r="G36" i="10" s="1"/>
  <c r="K38" i="9"/>
  <c r="F36" i="10" s="1"/>
  <c r="I38" i="9"/>
  <c r="D36" i="10" s="1"/>
  <c r="F38" i="9"/>
  <c r="O36" i="10" s="1"/>
  <c r="E38" i="9"/>
  <c r="N36" i="10" s="1"/>
  <c r="D38" i="9"/>
  <c r="M36" i="10" s="1"/>
  <c r="C38" i="9"/>
  <c r="L36" i="10" s="1"/>
  <c r="B38" i="9"/>
  <c r="K36" i="10" s="1"/>
  <c r="A38" i="9"/>
  <c r="H38" i="9" s="1"/>
  <c r="C36" i="10" s="1"/>
  <c r="M37" i="9"/>
  <c r="H35" i="10" s="1"/>
  <c r="L37" i="9"/>
  <c r="G35" i="10" s="1"/>
  <c r="K37" i="9"/>
  <c r="F35" i="10" s="1"/>
  <c r="I37" i="9"/>
  <c r="D35" i="10" s="1"/>
  <c r="F37" i="9"/>
  <c r="O35" i="10" s="1"/>
  <c r="E37" i="9"/>
  <c r="N35" i="10" s="1"/>
  <c r="D37" i="9"/>
  <c r="M35" i="10" s="1"/>
  <c r="C37" i="9"/>
  <c r="L35" i="10" s="1"/>
  <c r="B37" i="9"/>
  <c r="K35" i="10" s="1"/>
  <c r="A37" i="9"/>
  <c r="J37" i="9" s="1"/>
  <c r="E35" i="10" s="1"/>
  <c r="M36" i="9"/>
  <c r="H34" i="10" s="1"/>
  <c r="L36" i="9"/>
  <c r="G34" i="10" s="1"/>
  <c r="K36" i="9"/>
  <c r="F34" i="10" s="1"/>
  <c r="I36" i="9"/>
  <c r="D34" i="10" s="1"/>
  <c r="F36" i="9"/>
  <c r="O34" i="10" s="1"/>
  <c r="E36" i="9"/>
  <c r="N34" i="10" s="1"/>
  <c r="D36" i="9"/>
  <c r="M34" i="10" s="1"/>
  <c r="C36" i="9"/>
  <c r="L34" i="10" s="1"/>
  <c r="B36" i="9"/>
  <c r="K34" i="10" s="1"/>
  <c r="A36" i="9"/>
  <c r="H36" i="9" s="1"/>
  <c r="C34" i="10" s="1"/>
  <c r="M35" i="9"/>
  <c r="H33" i="10" s="1"/>
  <c r="L35" i="9"/>
  <c r="G33" i="10" s="1"/>
  <c r="K35" i="9"/>
  <c r="F33" i="10" s="1"/>
  <c r="I35" i="9"/>
  <c r="D33" i="10" s="1"/>
  <c r="F35" i="9"/>
  <c r="O33" i="10" s="1"/>
  <c r="E35" i="9"/>
  <c r="N33" i="10" s="1"/>
  <c r="D35" i="9"/>
  <c r="M33" i="10" s="1"/>
  <c r="C35" i="9"/>
  <c r="L33" i="10" s="1"/>
  <c r="B35" i="9"/>
  <c r="K33" i="10" s="1"/>
  <c r="A35" i="9"/>
  <c r="H35" i="9" s="1"/>
  <c r="C33" i="10" s="1"/>
  <c r="M34" i="9"/>
  <c r="H32" i="10" s="1"/>
  <c r="L34" i="9"/>
  <c r="G32" i="10" s="1"/>
  <c r="K34" i="9"/>
  <c r="F32" i="10" s="1"/>
  <c r="I34" i="9"/>
  <c r="D32" i="10" s="1"/>
  <c r="F34" i="9"/>
  <c r="O32" i="10" s="1"/>
  <c r="E34" i="9"/>
  <c r="N32" i="10" s="1"/>
  <c r="D34" i="9"/>
  <c r="M32" i="10" s="1"/>
  <c r="C34" i="9"/>
  <c r="L32" i="10" s="1"/>
  <c r="B34" i="9"/>
  <c r="K32" i="10" s="1"/>
  <c r="A34" i="9"/>
  <c r="H34" i="9" s="1"/>
  <c r="C32" i="10" s="1"/>
  <c r="M33" i="9"/>
  <c r="H31" i="10" s="1"/>
  <c r="L33" i="9"/>
  <c r="G31" i="10" s="1"/>
  <c r="K33" i="9"/>
  <c r="F31" i="10" s="1"/>
  <c r="I33" i="9"/>
  <c r="D31" i="10" s="1"/>
  <c r="F33" i="9"/>
  <c r="O31" i="10" s="1"/>
  <c r="E33" i="9"/>
  <c r="N31" i="10" s="1"/>
  <c r="D33" i="9"/>
  <c r="M31" i="10" s="1"/>
  <c r="C33" i="9"/>
  <c r="L31" i="10" s="1"/>
  <c r="B33" i="9"/>
  <c r="K31" i="10" s="1"/>
  <c r="A33" i="9"/>
  <c r="H33" i="9" s="1"/>
  <c r="C31" i="10" s="1"/>
  <c r="M32" i="9"/>
  <c r="H30" i="10" s="1"/>
  <c r="L32" i="9"/>
  <c r="G30" i="10" s="1"/>
  <c r="K32" i="9"/>
  <c r="F30" i="10" s="1"/>
  <c r="I32" i="9"/>
  <c r="D30" i="10" s="1"/>
  <c r="F32" i="9"/>
  <c r="O30" i="10" s="1"/>
  <c r="E32" i="9"/>
  <c r="N30" i="10" s="1"/>
  <c r="D32" i="9"/>
  <c r="M30" i="10" s="1"/>
  <c r="C32" i="9"/>
  <c r="L30" i="10" s="1"/>
  <c r="B32" i="9"/>
  <c r="K30" i="10" s="1"/>
  <c r="A32" i="9"/>
  <c r="H32" i="9" s="1"/>
  <c r="C30" i="10" s="1"/>
  <c r="M31" i="9"/>
  <c r="H29" i="10" s="1"/>
  <c r="L31" i="9"/>
  <c r="G29" i="10" s="1"/>
  <c r="K31" i="9"/>
  <c r="F29" i="10" s="1"/>
  <c r="I31" i="9"/>
  <c r="D29" i="10" s="1"/>
  <c r="F31" i="9"/>
  <c r="O29" i="10" s="1"/>
  <c r="E31" i="9"/>
  <c r="N29" i="10" s="1"/>
  <c r="D31" i="9"/>
  <c r="M29" i="10" s="1"/>
  <c r="C31" i="9"/>
  <c r="L29" i="10" s="1"/>
  <c r="B31" i="9"/>
  <c r="K29" i="10" s="1"/>
  <c r="A31" i="9"/>
  <c r="H31" i="9" s="1"/>
  <c r="C29" i="10" s="1"/>
  <c r="M30" i="9"/>
  <c r="H28" i="10" s="1"/>
  <c r="L30" i="9"/>
  <c r="G28" i="10" s="1"/>
  <c r="K30" i="9"/>
  <c r="F28" i="10" s="1"/>
  <c r="I30" i="9"/>
  <c r="D28" i="10" s="1"/>
  <c r="F30" i="9"/>
  <c r="O28" i="10" s="1"/>
  <c r="E30" i="9"/>
  <c r="N28" i="10" s="1"/>
  <c r="D30" i="9"/>
  <c r="M28" i="10" s="1"/>
  <c r="C30" i="9"/>
  <c r="L28" i="10" s="1"/>
  <c r="B30" i="9"/>
  <c r="K28" i="10" s="1"/>
  <c r="A30" i="9"/>
  <c r="H30" i="9" s="1"/>
  <c r="C28" i="10" s="1"/>
  <c r="M29" i="9"/>
  <c r="H27" i="10" s="1"/>
  <c r="L29" i="9"/>
  <c r="G27" i="10" s="1"/>
  <c r="K29" i="9"/>
  <c r="F27" i="10" s="1"/>
  <c r="I29" i="9"/>
  <c r="D27" i="10" s="1"/>
  <c r="F29" i="9"/>
  <c r="O27" i="10" s="1"/>
  <c r="E29" i="9"/>
  <c r="N27" i="10" s="1"/>
  <c r="D29" i="9"/>
  <c r="M27" i="10" s="1"/>
  <c r="C29" i="9"/>
  <c r="L27" i="10" s="1"/>
  <c r="B29" i="9"/>
  <c r="K27" i="10" s="1"/>
  <c r="A29" i="9"/>
  <c r="H29" i="9" s="1"/>
  <c r="C27" i="10" s="1"/>
  <c r="M28" i="9"/>
  <c r="H26" i="10" s="1"/>
  <c r="L28" i="9"/>
  <c r="G26" i="10" s="1"/>
  <c r="K28" i="9"/>
  <c r="F26" i="10" s="1"/>
  <c r="I28" i="9"/>
  <c r="D26" i="10" s="1"/>
  <c r="F28" i="9"/>
  <c r="O26" i="10" s="1"/>
  <c r="E28" i="9"/>
  <c r="N26" i="10" s="1"/>
  <c r="D28" i="9"/>
  <c r="M26" i="10" s="1"/>
  <c r="C28" i="9"/>
  <c r="L26" i="10" s="1"/>
  <c r="B28" i="9"/>
  <c r="K26" i="10" s="1"/>
  <c r="A28" i="9"/>
  <c r="H28" i="9" s="1"/>
  <c r="C26" i="10" s="1"/>
  <c r="M27" i="9"/>
  <c r="H25" i="10" s="1"/>
  <c r="L27" i="9"/>
  <c r="G25" i="10" s="1"/>
  <c r="K27" i="9"/>
  <c r="F25" i="10" s="1"/>
  <c r="I27" i="9"/>
  <c r="D25" i="10" s="1"/>
  <c r="F27" i="9"/>
  <c r="O25" i="10" s="1"/>
  <c r="E27" i="9"/>
  <c r="N25" i="10" s="1"/>
  <c r="D27" i="9"/>
  <c r="M25" i="10" s="1"/>
  <c r="C27" i="9"/>
  <c r="L25" i="10" s="1"/>
  <c r="B27" i="9"/>
  <c r="K25" i="10" s="1"/>
  <c r="A27" i="9"/>
  <c r="J27" i="9" s="1"/>
  <c r="E25" i="10" s="1"/>
  <c r="M26" i="9"/>
  <c r="H24" i="10" s="1"/>
  <c r="L26" i="9"/>
  <c r="G24" i="10" s="1"/>
  <c r="K26" i="9"/>
  <c r="F24" i="10" s="1"/>
  <c r="I26" i="9"/>
  <c r="D24" i="10" s="1"/>
  <c r="F26" i="9"/>
  <c r="O24" i="10" s="1"/>
  <c r="E26" i="9"/>
  <c r="N24" i="10" s="1"/>
  <c r="D26" i="9"/>
  <c r="M24" i="10" s="1"/>
  <c r="C26" i="9"/>
  <c r="L24" i="10" s="1"/>
  <c r="B26" i="9"/>
  <c r="K24" i="10" s="1"/>
  <c r="A26" i="9"/>
  <c r="H26" i="9" s="1"/>
  <c r="C24" i="10" s="1"/>
  <c r="M25" i="9"/>
  <c r="H23" i="10" s="1"/>
  <c r="L25" i="9"/>
  <c r="G23" i="10" s="1"/>
  <c r="K25" i="9"/>
  <c r="F23" i="10" s="1"/>
  <c r="I25" i="9"/>
  <c r="D23" i="10" s="1"/>
  <c r="F25" i="9"/>
  <c r="O23" i="10" s="1"/>
  <c r="E25" i="9"/>
  <c r="N23" i="10" s="1"/>
  <c r="D25" i="9"/>
  <c r="M23" i="10" s="1"/>
  <c r="C25" i="9"/>
  <c r="L23" i="10" s="1"/>
  <c r="B25" i="9"/>
  <c r="K23" i="10" s="1"/>
  <c r="A25" i="9"/>
  <c r="H25" i="9" s="1"/>
  <c r="C23" i="10" s="1"/>
  <c r="M24" i="9"/>
  <c r="H22" i="10" s="1"/>
  <c r="L24" i="9"/>
  <c r="G22" i="10" s="1"/>
  <c r="K24" i="9"/>
  <c r="F22" i="10" s="1"/>
  <c r="I24" i="9"/>
  <c r="D22" i="10" s="1"/>
  <c r="F24" i="9"/>
  <c r="O22" i="10" s="1"/>
  <c r="E24" i="9"/>
  <c r="N22" i="10" s="1"/>
  <c r="D24" i="9"/>
  <c r="M22" i="10" s="1"/>
  <c r="C24" i="9"/>
  <c r="L22" i="10" s="1"/>
  <c r="B24" i="9"/>
  <c r="K22" i="10" s="1"/>
  <c r="A24" i="9"/>
  <c r="H24" i="9" s="1"/>
  <c r="C22" i="10" s="1"/>
  <c r="M23" i="9"/>
  <c r="H21" i="10" s="1"/>
  <c r="L23" i="9"/>
  <c r="G21" i="10" s="1"/>
  <c r="K23" i="9"/>
  <c r="F21" i="10" s="1"/>
  <c r="I23" i="9"/>
  <c r="D21" i="10" s="1"/>
  <c r="F23" i="9"/>
  <c r="O21" i="10" s="1"/>
  <c r="E23" i="9"/>
  <c r="N21" i="10" s="1"/>
  <c r="D23" i="9"/>
  <c r="M21" i="10" s="1"/>
  <c r="C23" i="9"/>
  <c r="L21" i="10" s="1"/>
  <c r="B23" i="9"/>
  <c r="K21" i="10" s="1"/>
  <c r="A23" i="9"/>
  <c r="H23" i="9" s="1"/>
  <c r="C21" i="10" s="1"/>
  <c r="M22" i="9"/>
  <c r="H20" i="10" s="1"/>
  <c r="L22" i="9"/>
  <c r="G20" i="10" s="1"/>
  <c r="K22" i="9"/>
  <c r="F20" i="10" s="1"/>
  <c r="I22" i="9"/>
  <c r="D20" i="10" s="1"/>
  <c r="F22" i="9"/>
  <c r="O20" i="10" s="1"/>
  <c r="E22" i="9"/>
  <c r="N20" i="10" s="1"/>
  <c r="D22" i="9"/>
  <c r="M20" i="10" s="1"/>
  <c r="C22" i="9"/>
  <c r="L20" i="10" s="1"/>
  <c r="B22" i="9"/>
  <c r="K20" i="10" s="1"/>
  <c r="A22" i="9"/>
  <c r="H22" i="9" s="1"/>
  <c r="C20" i="10" s="1"/>
  <c r="M21" i="9"/>
  <c r="H19" i="10" s="1"/>
  <c r="L21" i="9"/>
  <c r="G19" i="10" s="1"/>
  <c r="K21" i="9"/>
  <c r="F19" i="10" s="1"/>
  <c r="I21" i="9"/>
  <c r="D19" i="10" s="1"/>
  <c r="F21" i="9"/>
  <c r="O19" i="10" s="1"/>
  <c r="E21" i="9"/>
  <c r="N19" i="10" s="1"/>
  <c r="D21" i="9"/>
  <c r="M19" i="10" s="1"/>
  <c r="C21" i="9"/>
  <c r="L19" i="10" s="1"/>
  <c r="B21" i="9"/>
  <c r="K19" i="10" s="1"/>
  <c r="A21" i="9"/>
  <c r="H21" i="9" s="1"/>
  <c r="C19" i="10" s="1"/>
  <c r="F20" i="9"/>
  <c r="O18" i="10" s="1"/>
  <c r="E20" i="9"/>
  <c r="N18" i="10" s="1"/>
  <c r="D20" i="9"/>
  <c r="M18" i="10" s="1"/>
  <c r="C20" i="9"/>
  <c r="L18" i="10" s="1"/>
  <c r="B20" i="9"/>
  <c r="K18" i="10" s="1"/>
  <c r="A20" i="9"/>
  <c r="J20" i="9" s="1"/>
  <c r="F19" i="9"/>
  <c r="O17" i="10" s="1"/>
  <c r="E19" i="9"/>
  <c r="N17" i="10" s="1"/>
  <c r="D19" i="9"/>
  <c r="M17" i="10" s="1"/>
  <c r="C19" i="9"/>
  <c r="L17" i="10" s="1"/>
  <c r="B19" i="9"/>
  <c r="K17" i="10" s="1"/>
  <c r="A19" i="9"/>
  <c r="J19" i="9" s="1"/>
  <c r="F18" i="9"/>
  <c r="O16" i="10" s="1"/>
  <c r="E18" i="9"/>
  <c r="N16" i="10" s="1"/>
  <c r="D18" i="9"/>
  <c r="M16" i="10" s="1"/>
  <c r="C18" i="9"/>
  <c r="L16" i="10" s="1"/>
  <c r="B18" i="9"/>
  <c r="K16" i="10" s="1"/>
  <c r="A18" i="9"/>
  <c r="J18" i="9" s="1"/>
  <c r="F17" i="9"/>
  <c r="O15" i="10" s="1"/>
  <c r="E17" i="9"/>
  <c r="N15" i="10" s="1"/>
  <c r="D17" i="9"/>
  <c r="M15" i="10" s="1"/>
  <c r="C17" i="9"/>
  <c r="L15" i="10" s="1"/>
  <c r="B17" i="9"/>
  <c r="K15" i="10" s="1"/>
  <c r="A17" i="9"/>
  <c r="J17" i="9" s="1"/>
  <c r="F16" i="9"/>
  <c r="O14" i="10" s="1"/>
  <c r="E16" i="9"/>
  <c r="N14" i="10" s="1"/>
  <c r="D16" i="9"/>
  <c r="M14" i="10" s="1"/>
  <c r="C16" i="9"/>
  <c r="L14" i="10" s="1"/>
  <c r="B16" i="9"/>
  <c r="K14" i="10" s="1"/>
  <c r="A16" i="9"/>
  <c r="J16" i="9" s="1"/>
  <c r="F15" i="9"/>
  <c r="O13" i="10" s="1"/>
  <c r="E15" i="9"/>
  <c r="N13" i="10" s="1"/>
  <c r="D15" i="9"/>
  <c r="M13" i="10" s="1"/>
  <c r="C15" i="9"/>
  <c r="L13" i="10" s="1"/>
  <c r="B15" i="9"/>
  <c r="K13" i="10" s="1"/>
  <c r="A15" i="9"/>
  <c r="J15" i="9" s="1"/>
  <c r="F14" i="9"/>
  <c r="O12" i="10" s="1"/>
  <c r="E14" i="9"/>
  <c r="N12" i="10" s="1"/>
  <c r="D14" i="9"/>
  <c r="M12" i="10" s="1"/>
  <c r="C14" i="9"/>
  <c r="L12" i="10" s="1"/>
  <c r="B14" i="9"/>
  <c r="K12" i="10" s="1"/>
  <c r="A14" i="9"/>
  <c r="J14" i="9" s="1"/>
  <c r="F13" i="9"/>
  <c r="O11" i="10" s="1"/>
  <c r="E13" i="9"/>
  <c r="N11" i="10" s="1"/>
  <c r="D13" i="9"/>
  <c r="M11" i="10" s="1"/>
  <c r="C13" i="9"/>
  <c r="L11" i="10" s="1"/>
  <c r="B13" i="9"/>
  <c r="K11" i="10" s="1"/>
  <c r="A13" i="9"/>
  <c r="J13" i="9" s="1"/>
  <c r="F12" i="9"/>
  <c r="O10" i="10" s="1"/>
  <c r="E12" i="9"/>
  <c r="N10" i="10" s="1"/>
  <c r="D12" i="9"/>
  <c r="M10" i="10" s="1"/>
  <c r="C12" i="9"/>
  <c r="L10" i="10" s="1"/>
  <c r="B12" i="9"/>
  <c r="K10" i="10" s="1"/>
  <c r="A12" i="9"/>
  <c r="J10" i="10" s="1"/>
  <c r="F11" i="9"/>
  <c r="O9" i="10" s="1"/>
  <c r="E11" i="9"/>
  <c r="N9" i="10" s="1"/>
  <c r="D11" i="9"/>
  <c r="M9" i="10" s="1"/>
  <c r="C11" i="9"/>
  <c r="L9" i="10" s="1"/>
  <c r="B11" i="9"/>
  <c r="K9" i="10" s="1"/>
  <c r="A11" i="9"/>
  <c r="J9" i="10" s="1"/>
  <c r="F10" i="9"/>
  <c r="O8" i="10" s="1"/>
  <c r="E10" i="9"/>
  <c r="N8" i="10" s="1"/>
  <c r="D10" i="9"/>
  <c r="M8" i="10" s="1"/>
  <c r="C10" i="9"/>
  <c r="L8" i="10" s="1"/>
  <c r="B10" i="9"/>
  <c r="K8" i="10" s="1"/>
  <c r="A10" i="9"/>
  <c r="J8" i="10" s="1"/>
  <c r="F9" i="9"/>
  <c r="O7" i="10" s="1"/>
  <c r="E9" i="9"/>
  <c r="N7" i="10" s="1"/>
  <c r="D9" i="9"/>
  <c r="M7" i="10" s="1"/>
  <c r="C9" i="9"/>
  <c r="L7" i="10" s="1"/>
  <c r="B9" i="9"/>
  <c r="K7" i="10" s="1"/>
  <c r="A9" i="9"/>
  <c r="J7" i="10" s="1"/>
  <c r="F8" i="9"/>
  <c r="O6" i="10" s="1"/>
  <c r="E8" i="9"/>
  <c r="N6" i="10" s="1"/>
  <c r="D8" i="9"/>
  <c r="M6" i="10" s="1"/>
  <c r="C8" i="9"/>
  <c r="L6" i="10" s="1"/>
  <c r="B8" i="9"/>
  <c r="K6" i="10" s="1"/>
  <c r="A8" i="9"/>
  <c r="J6" i="10" s="1"/>
  <c r="F7" i="9"/>
  <c r="O5" i="10" s="1"/>
  <c r="E7" i="9"/>
  <c r="N5" i="10" s="1"/>
  <c r="D7" i="9"/>
  <c r="M5" i="10" s="1"/>
  <c r="C7" i="9"/>
  <c r="L5" i="10" s="1"/>
  <c r="B7" i="9"/>
  <c r="K5" i="10" s="1"/>
  <c r="A7" i="9"/>
  <c r="Q2" i="9"/>
  <c r="C2" i="10" s="1"/>
  <c r="M14" i="8"/>
  <c r="H16" i="2" s="1"/>
  <c r="L14" i="8"/>
  <c r="G16" i="2" s="1"/>
  <c r="K14" i="8"/>
  <c r="F16" i="2" s="1"/>
  <c r="J14" i="8"/>
  <c r="E16" i="2" s="1"/>
  <c r="I14" i="8"/>
  <c r="D16" i="2" s="1"/>
  <c r="F14" i="8"/>
  <c r="H36" i="2" s="1"/>
  <c r="E14" i="8"/>
  <c r="G36" i="2" s="1"/>
  <c r="D14" i="8"/>
  <c r="F36" i="2" s="1"/>
  <c r="C14" i="8"/>
  <c r="E36" i="2" s="1"/>
  <c r="B14" i="8"/>
  <c r="D36" i="2" s="1"/>
  <c r="A14" i="8"/>
  <c r="H14" i="8" s="1"/>
  <c r="C16" i="2" s="1"/>
  <c r="M13" i="8"/>
  <c r="H15" i="2" s="1"/>
  <c r="L13" i="8"/>
  <c r="G15" i="2" s="1"/>
  <c r="K13" i="8"/>
  <c r="F15" i="2" s="1"/>
  <c r="J13" i="8"/>
  <c r="E15" i="2" s="1"/>
  <c r="I13" i="8"/>
  <c r="D15" i="2" s="1"/>
  <c r="F13" i="8"/>
  <c r="H35" i="2" s="1"/>
  <c r="E13" i="8"/>
  <c r="G35" i="2" s="1"/>
  <c r="D13" i="8"/>
  <c r="F35" i="2" s="1"/>
  <c r="C13" i="8"/>
  <c r="E35" i="2" s="1"/>
  <c r="B13" i="8"/>
  <c r="D35" i="2" s="1"/>
  <c r="A13" i="8"/>
  <c r="H13" i="8" s="1"/>
  <c r="C15" i="2" s="1"/>
  <c r="M12" i="8"/>
  <c r="H14" i="2" s="1"/>
  <c r="L12" i="8"/>
  <c r="G14" i="2" s="1"/>
  <c r="K12" i="8"/>
  <c r="F14" i="2" s="1"/>
  <c r="J12" i="8"/>
  <c r="E14" i="2" s="1"/>
  <c r="I12" i="8"/>
  <c r="D14" i="2" s="1"/>
  <c r="F12" i="8"/>
  <c r="H34" i="2" s="1"/>
  <c r="E12" i="8"/>
  <c r="G34" i="2" s="1"/>
  <c r="D12" i="8"/>
  <c r="F34" i="2" s="1"/>
  <c r="C12" i="8"/>
  <c r="E34" i="2" s="1"/>
  <c r="B12" i="8"/>
  <c r="D34" i="2" s="1"/>
  <c r="A12" i="8"/>
  <c r="H12" i="8" s="1"/>
  <c r="C14" i="2" s="1"/>
  <c r="M11" i="8"/>
  <c r="H13" i="2" s="1"/>
  <c r="L11" i="8"/>
  <c r="G13" i="2" s="1"/>
  <c r="K11" i="8"/>
  <c r="F13" i="2" s="1"/>
  <c r="J11" i="8"/>
  <c r="E13" i="2" s="1"/>
  <c r="I11" i="8"/>
  <c r="D13" i="2" s="1"/>
  <c r="F11" i="8"/>
  <c r="H33" i="2" s="1"/>
  <c r="E11" i="8"/>
  <c r="G33" i="2" s="1"/>
  <c r="D11" i="8"/>
  <c r="F33" i="2" s="1"/>
  <c r="C11" i="8"/>
  <c r="E33" i="2" s="1"/>
  <c r="B11" i="8"/>
  <c r="D33" i="2" s="1"/>
  <c r="A11" i="8"/>
  <c r="H11" i="8" s="1"/>
  <c r="C13" i="2" s="1"/>
  <c r="M10" i="8"/>
  <c r="H12" i="2" s="1"/>
  <c r="L10" i="8"/>
  <c r="G12" i="2" s="1"/>
  <c r="K10" i="8"/>
  <c r="F12" i="2" s="1"/>
  <c r="J10" i="8"/>
  <c r="E12" i="2" s="1"/>
  <c r="I10" i="8"/>
  <c r="D12" i="2" s="1"/>
  <c r="F10" i="8"/>
  <c r="H32" i="2" s="1"/>
  <c r="E10" i="8"/>
  <c r="G32" i="2" s="1"/>
  <c r="D10" i="8"/>
  <c r="F32" i="2" s="1"/>
  <c r="C10" i="8"/>
  <c r="E32" i="2" s="1"/>
  <c r="B10" i="8"/>
  <c r="D32" i="2" s="1"/>
  <c r="A10" i="8"/>
  <c r="H10" i="8" s="1"/>
  <c r="C12" i="2" s="1"/>
  <c r="M9" i="8"/>
  <c r="H11" i="2" s="1"/>
  <c r="L9" i="8"/>
  <c r="G11" i="2" s="1"/>
  <c r="K9" i="8"/>
  <c r="F11" i="2" s="1"/>
  <c r="J9" i="8"/>
  <c r="E11" i="2" s="1"/>
  <c r="I9" i="8"/>
  <c r="D11" i="2" s="1"/>
  <c r="F9" i="8"/>
  <c r="H31" i="2" s="1"/>
  <c r="E9" i="8"/>
  <c r="G31" i="2" s="1"/>
  <c r="D9" i="8"/>
  <c r="F31" i="2" s="1"/>
  <c r="C9" i="8"/>
  <c r="E31" i="2" s="1"/>
  <c r="B9" i="8"/>
  <c r="D31" i="2" s="1"/>
  <c r="A9" i="8"/>
  <c r="H9" i="8" s="1"/>
  <c r="C11" i="2" s="1"/>
  <c r="M8" i="8"/>
  <c r="H10" i="2" s="1"/>
  <c r="L8" i="8"/>
  <c r="G10" i="2" s="1"/>
  <c r="K8" i="8"/>
  <c r="F10" i="2" s="1"/>
  <c r="J8" i="8"/>
  <c r="E10" i="2" s="1"/>
  <c r="I8" i="8"/>
  <c r="D10" i="2" s="1"/>
  <c r="F8" i="8"/>
  <c r="H30" i="2" s="1"/>
  <c r="E8" i="8"/>
  <c r="G30" i="2" s="1"/>
  <c r="D8" i="8"/>
  <c r="F30" i="2" s="1"/>
  <c r="C8" i="8"/>
  <c r="E30" i="2" s="1"/>
  <c r="B8" i="8"/>
  <c r="D30" i="2" s="1"/>
  <c r="A8" i="8"/>
  <c r="H8" i="8" s="1"/>
  <c r="C10" i="2" s="1"/>
  <c r="M7" i="8"/>
  <c r="H9" i="2" s="1"/>
  <c r="L7" i="8"/>
  <c r="G9" i="2" s="1"/>
  <c r="K7" i="8"/>
  <c r="F9" i="2" s="1"/>
  <c r="J7" i="8"/>
  <c r="E9" i="2" s="1"/>
  <c r="I7" i="8"/>
  <c r="D9" i="2" s="1"/>
  <c r="F7" i="8"/>
  <c r="H29" i="2" s="1"/>
  <c r="E7" i="8"/>
  <c r="G29" i="2" s="1"/>
  <c r="D7" i="8"/>
  <c r="F29" i="2" s="1"/>
  <c r="C7" i="8"/>
  <c r="E29" i="2" s="1"/>
  <c r="B7" i="8"/>
  <c r="D29" i="2" s="1"/>
  <c r="A7" i="8"/>
  <c r="H7" i="8" s="1"/>
  <c r="C9" i="2" s="1"/>
  <c r="M6" i="8"/>
  <c r="H8" i="2" s="1"/>
  <c r="L6" i="8"/>
  <c r="G8" i="2" s="1"/>
  <c r="K6" i="8"/>
  <c r="F8" i="2" s="1"/>
  <c r="J6" i="8"/>
  <c r="E8" i="2" s="1"/>
  <c r="I6" i="8"/>
  <c r="D8" i="2" s="1"/>
  <c r="F6" i="8"/>
  <c r="H28" i="2" s="1"/>
  <c r="E6" i="8"/>
  <c r="G28" i="2" s="1"/>
  <c r="D6" i="8"/>
  <c r="F28" i="2" s="1"/>
  <c r="C6" i="8"/>
  <c r="E28" i="2" s="1"/>
  <c r="B6" i="8"/>
  <c r="D28" i="2" s="1"/>
  <c r="A6" i="8"/>
  <c r="H6" i="8" s="1"/>
  <c r="C8" i="2" s="1"/>
  <c r="M5" i="8"/>
  <c r="H7" i="2" s="1"/>
  <c r="L5" i="8"/>
  <c r="G7" i="2" s="1"/>
  <c r="K5" i="8"/>
  <c r="F7" i="2" s="1"/>
  <c r="J5" i="8"/>
  <c r="E7" i="2" s="1"/>
  <c r="I5" i="8"/>
  <c r="D7" i="2" s="1"/>
  <c r="F5" i="8"/>
  <c r="H27" i="2" s="1"/>
  <c r="E5" i="8"/>
  <c r="G27" i="2" s="1"/>
  <c r="D5" i="8"/>
  <c r="F27" i="2" s="1"/>
  <c r="C5" i="8"/>
  <c r="E27" i="2" s="1"/>
  <c r="B5" i="8"/>
  <c r="D27" i="2" s="1"/>
  <c r="A5" i="8"/>
  <c r="H5" i="8" s="1"/>
  <c r="C7" i="2" s="1"/>
  <c r="M4" i="8"/>
  <c r="H6" i="2" s="1"/>
  <c r="L4" i="8"/>
  <c r="G6" i="2" s="1"/>
  <c r="K4" i="8"/>
  <c r="F6" i="2" s="1"/>
  <c r="J4" i="8"/>
  <c r="E6" i="2" s="1"/>
  <c r="I4" i="8"/>
  <c r="D6" i="2" s="1"/>
  <c r="F4" i="8"/>
  <c r="H26" i="2" s="1"/>
  <c r="E4" i="8"/>
  <c r="G26" i="2" s="1"/>
  <c r="D4" i="8"/>
  <c r="F26" i="2" s="1"/>
  <c r="C4" i="8"/>
  <c r="E26" i="2" s="1"/>
  <c r="B4" i="8"/>
  <c r="D26" i="2" s="1"/>
  <c r="A4" i="8"/>
  <c r="H4" i="8" s="1"/>
  <c r="C6" i="2" s="1"/>
  <c r="M3" i="8"/>
  <c r="H5" i="2" s="1"/>
  <c r="L3" i="8"/>
  <c r="G5" i="2" s="1"/>
  <c r="K3" i="8"/>
  <c r="F5" i="2" s="1"/>
  <c r="J3" i="8"/>
  <c r="E5" i="2" s="1"/>
  <c r="I3" i="8"/>
  <c r="D5" i="2" s="1"/>
  <c r="F3" i="8"/>
  <c r="H25" i="2" s="1"/>
  <c r="E3" i="8"/>
  <c r="G25" i="2" s="1"/>
  <c r="D3" i="8"/>
  <c r="F25" i="2" s="1"/>
  <c r="C3" i="8"/>
  <c r="E25" i="2" s="1"/>
  <c r="B3" i="8"/>
  <c r="D25" i="2" s="1"/>
  <c r="A3" i="8"/>
  <c r="H3" i="8" s="1"/>
  <c r="C5" i="2" s="1"/>
  <c r="C1" i="6"/>
  <c r="D2" i="11" s="1"/>
  <c r="O1293" i="11"/>
  <c r="N1293" i="11"/>
  <c r="M1293" i="11"/>
  <c r="L1293" i="11"/>
  <c r="K1293" i="11"/>
  <c r="J1293" i="11"/>
  <c r="I1293" i="11"/>
  <c r="H1293" i="11"/>
  <c r="G1293" i="11"/>
  <c r="F1293" i="11"/>
  <c r="E1293" i="11"/>
  <c r="D1293" i="11"/>
  <c r="O1292" i="11"/>
  <c r="N1292" i="11"/>
  <c r="M1292" i="11"/>
  <c r="L1292" i="11"/>
  <c r="K1292" i="11"/>
  <c r="J1292" i="11"/>
  <c r="I1292" i="11"/>
  <c r="H1292" i="11"/>
  <c r="G1292" i="11"/>
  <c r="F1292" i="11"/>
  <c r="E1292" i="11"/>
  <c r="D1292" i="11"/>
  <c r="O1291" i="11"/>
  <c r="N1291" i="11"/>
  <c r="M1291" i="11"/>
  <c r="L1291" i="11"/>
  <c r="K1291" i="11"/>
  <c r="J1291" i="11"/>
  <c r="I1291" i="11"/>
  <c r="H1291" i="11"/>
  <c r="G1291" i="11"/>
  <c r="F1291" i="11"/>
  <c r="E1291" i="11"/>
  <c r="D1291" i="11"/>
  <c r="O1290" i="11"/>
  <c r="N1290" i="11"/>
  <c r="M1290" i="11"/>
  <c r="L1290" i="11"/>
  <c r="K1290" i="11"/>
  <c r="J1290" i="11"/>
  <c r="I1290" i="11"/>
  <c r="H1290" i="11"/>
  <c r="G1290" i="11"/>
  <c r="F1290" i="11"/>
  <c r="E1290" i="11"/>
  <c r="D1290" i="11"/>
  <c r="O1289" i="11"/>
  <c r="N1289" i="11"/>
  <c r="M1289" i="11"/>
  <c r="L1289" i="11"/>
  <c r="K1289" i="11"/>
  <c r="J1289" i="11"/>
  <c r="I1289" i="11"/>
  <c r="H1289" i="11"/>
  <c r="G1289" i="11"/>
  <c r="F1289" i="11"/>
  <c r="E1289" i="11"/>
  <c r="D1289" i="11"/>
  <c r="O1288" i="11"/>
  <c r="N1288" i="11"/>
  <c r="M1288" i="11"/>
  <c r="L1288" i="11"/>
  <c r="K1288" i="11"/>
  <c r="J1288" i="11"/>
  <c r="I1288" i="11"/>
  <c r="H1288" i="11"/>
  <c r="G1288" i="11"/>
  <c r="F1288" i="11"/>
  <c r="E1288" i="11"/>
  <c r="D1288" i="11"/>
  <c r="O1287" i="11"/>
  <c r="N1287" i="11"/>
  <c r="M1287" i="11"/>
  <c r="L1287" i="11"/>
  <c r="K1287" i="11"/>
  <c r="J1287" i="11"/>
  <c r="I1287" i="11"/>
  <c r="H1287" i="11"/>
  <c r="G1287" i="11"/>
  <c r="F1287" i="11"/>
  <c r="E1287" i="11"/>
  <c r="D1287" i="11"/>
  <c r="O1286" i="11"/>
  <c r="N1286" i="11"/>
  <c r="M1286" i="11"/>
  <c r="L1286" i="11"/>
  <c r="K1286" i="11"/>
  <c r="J1286" i="11"/>
  <c r="I1286" i="11"/>
  <c r="H1286" i="11"/>
  <c r="G1286" i="11"/>
  <c r="F1286" i="11"/>
  <c r="E1286" i="11"/>
  <c r="D1286" i="11"/>
  <c r="O1285" i="11"/>
  <c r="N1285" i="11"/>
  <c r="M1285" i="11"/>
  <c r="L1285" i="11"/>
  <c r="K1285" i="11"/>
  <c r="J1285" i="11"/>
  <c r="I1285" i="11"/>
  <c r="H1285" i="11"/>
  <c r="G1285" i="11"/>
  <c r="F1285" i="11"/>
  <c r="E1285" i="11"/>
  <c r="D1285" i="11"/>
  <c r="O1284" i="11"/>
  <c r="N1284" i="11"/>
  <c r="M1284" i="11"/>
  <c r="L1284" i="11"/>
  <c r="K1284" i="11"/>
  <c r="J1284" i="11"/>
  <c r="I1284" i="11"/>
  <c r="H1284" i="11"/>
  <c r="G1284" i="11"/>
  <c r="F1284" i="11"/>
  <c r="E1284" i="11"/>
  <c r="D1284" i="11"/>
  <c r="O1283" i="11"/>
  <c r="N1283" i="11"/>
  <c r="M1283" i="11"/>
  <c r="L1283" i="11"/>
  <c r="K1283" i="11"/>
  <c r="J1283" i="11"/>
  <c r="I1283" i="11"/>
  <c r="H1283" i="11"/>
  <c r="G1283" i="11"/>
  <c r="F1283" i="11"/>
  <c r="E1283" i="11"/>
  <c r="D1283" i="11"/>
  <c r="O1282" i="11"/>
  <c r="N1282" i="11"/>
  <c r="M1282" i="11"/>
  <c r="L1282" i="11"/>
  <c r="K1282" i="11"/>
  <c r="J1282" i="11"/>
  <c r="I1282" i="11"/>
  <c r="H1282" i="11"/>
  <c r="G1282" i="11"/>
  <c r="F1282" i="11"/>
  <c r="E1282" i="11"/>
  <c r="D1282" i="11"/>
  <c r="O1281" i="11"/>
  <c r="N1281" i="11"/>
  <c r="M1281" i="11"/>
  <c r="L1281" i="11"/>
  <c r="K1281" i="11"/>
  <c r="J1281" i="11"/>
  <c r="I1281" i="11"/>
  <c r="H1281" i="11"/>
  <c r="G1281" i="11"/>
  <c r="F1281" i="11"/>
  <c r="E1281" i="11"/>
  <c r="D1281" i="11"/>
  <c r="O1280" i="11"/>
  <c r="N1280" i="11"/>
  <c r="M1280" i="11"/>
  <c r="L1280" i="11"/>
  <c r="K1280" i="11"/>
  <c r="J1280" i="11"/>
  <c r="I1280" i="11"/>
  <c r="H1280" i="11"/>
  <c r="G1280" i="11"/>
  <c r="F1280" i="11"/>
  <c r="E1280" i="11"/>
  <c r="D1280" i="11"/>
  <c r="O1279" i="11"/>
  <c r="N1279" i="11"/>
  <c r="M1279" i="11"/>
  <c r="L1279" i="11"/>
  <c r="K1279" i="11"/>
  <c r="J1279" i="11"/>
  <c r="I1279" i="11"/>
  <c r="H1279" i="11"/>
  <c r="G1279" i="11"/>
  <c r="F1279" i="11"/>
  <c r="E1279" i="11"/>
  <c r="D1279" i="11"/>
  <c r="O1278" i="11"/>
  <c r="N1278" i="11"/>
  <c r="M1278" i="11"/>
  <c r="L1278" i="11"/>
  <c r="K1278" i="11"/>
  <c r="J1278" i="11"/>
  <c r="I1278" i="11"/>
  <c r="H1278" i="11"/>
  <c r="G1278" i="11"/>
  <c r="F1278" i="11"/>
  <c r="E1278" i="11"/>
  <c r="D1278" i="11"/>
  <c r="O1277" i="11"/>
  <c r="N1277" i="11"/>
  <c r="M1277" i="11"/>
  <c r="L1277" i="11"/>
  <c r="K1277" i="11"/>
  <c r="J1277" i="11"/>
  <c r="I1277" i="11"/>
  <c r="H1277" i="11"/>
  <c r="G1277" i="11"/>
  <c r="F1277" i="11"/>
  <c r="E1277" i="11"/>
  <c r="D1277" i="11"/>
  <c r="O1276" i="11"/>
  <c r="N1276" i="11"/>
  <c r="M1276" i="11"/>
  <c r="L1276" i="11"/>
  <c r="K1276" i="11"/>
  <c r="J1276" i="11"/>
  <c r="I1276" i="11"/>
  <c r="H1276" i="11"/>
  <c r="G1276" i="11"/>
  <c r="F1276" i="11"/>
  <c r="E1276" i="11"/>
  <c r="D1276" i="11"/>
  <c r="O1275" i="11"/>
  <c r="N1275" i="11"/>
  <c r="M1275" i="11"/>
  <c r="L1275" i="11"/>
  <c r="K1275" i="11"/>
  <c r="J1275" i="11"/>
  <c r="I1275" i="11"/>
  <c r="H1275" i="11"/>
  <c r="G1275" i="11"/>
  <c r="F1275" i="11"/>
  <c r="E1275" i="11"/>
  <c r="D1275" i="11"/>
  <c r="O1274" i="11"/>
  <c r="N1274" i="11"/>
  <c r="M1274" i="11"/>
  <c r="L1274" i="11"/>
  <c r="K1274" i="11"/>
  <c r="J1274" i="11"/>
  <c r="I1274" i="11"/>
  <c r="H1274" i="11"/>
  <c r="G1274" i="11"/>
  <c r="F1274" i="11"/>
  <c r="E1274" i="11"/>
  <c r="D1274" i="11"/>
  <c r="O1273" i="11"/>
  <c r="N1273" i="11"/>
  <c r="M1273" i="11"/>
  <c r="L1273" i="11"/>
  <c r="K1273" i="11"/>
  <c r="J1273" i="11"/>
  <c r="I1273" i="11"/>
  <c r="H1273" i="11"/>
  <c r="G1273" i="11"/>
  <c r="F1273" i="11"/>
  <c r="E1273" i="11"/>
  <c r="D1273" i="11"/>
  <c r="O1272" i="11"/>
  <c r="N1272" i="11"/>
  <c r="M1272" i="11"/>
  <c r="L1272" i="11"/>
  <c r="K1272" i="11"/>
  <c r="J1272" i="11"/>
  <c r="I1272" i="11"/>
  <c r="H1272" i="11"/>
  <c r="G1272" i="11"/>
  <c r="F1272" i="11"/>
  <c r="E1272" i="11"/>
  <c r="D1272" i="11"/>
  <c r="O1271" i="11"/>
  <c r="N1271" i="11"/>
  <c r="M1271" i="11"/>
  <c r="L1271" i="11"/>
  <c r="K1271" i="11"/>
  <c r="J1271" i="11"/>
  <c r="I1271" i="11"/>
  <c r="H1271" i="11"/>
  <c r="G1271" i="11"/>
  <c r="F1271" i="11"/>
  <c r="E1271" i="11"/>
  <c r="D1271" i="11"/>
  <c r="O1270" i="11"/>
  <c r="N1270" i="11"/>
  <c r="M1270" i="11"/>
  <c r="L1270" i="11"/>
  <c r="K1270" i="11"/>
  <c r="J1270" i="11"/>
  <c r="I1270" i="11"/>
  <c r="H1270" i="11"/>
  <c r="G1270" i="11"/>
  <c r="F1270" i="11"/>
  <c r="E1270" i="11"/>
  <c r="D1270" i="11"/>
  <c r="O1269" i="11"/>
  <c r="N1269" i="11"/>
  <c r="M1269" i="11"/>
  <c r="L1269" i="11"/>
  <c r="K1269" i="11"/>
  <c r="J1269" i="11"/>
  <c r="I1269" i="11"/>
  <c r="H1269" i="11"/>
  <c r="G1269" i="11"/>
  <c r="F1269" i="11"/>
  <c r="E1269" i="11"/>
  <c r="D1269" i="11"/>
  <c r="O1268" i="11"/>
  <c r="N1268" i="11"/>
  <c r="M1268" i="11"/>
  <c r="L1268" i="11"/>
  <c r="K1268" i="11"/>
  <c r="J1268" i="11"/>
  <c r="I1268" i="11"/>
  <c r="H1268" i="11"/>
  <c r="G1268" i="11"/>
  <c r="F1268" i="11"/>
  <c r="E1268" i="11"/>
  <c r="D1268" i="11"/>
  <c r="O1267" i="11"/>
  <c r="N1267" i="11"/>
  <c r="M1267" i="11"/>
  <c r="L1267" i="11"/>
  <c r="K1267" i="11"/>
  <c r="J1267" i="11"/>
  <c r="I1267" i="11"/>
  <c r="H1267" i="11"/>
  <c r="G1267" i="11"/>
  <c r="F1267" i="11"/>
  <c r="E1267" i="11"/>
  <c r="D1267" i="11"/>
  <c r="O1266" i="11"/>
  <c r="N1266" i="11"/>
  <c r="M1266" i="11"/>
  <c r="L1266" i="11"/>
  <c r="K1266" i="11"/>
  <c r="J1266" i="11"/>
  <c r="I1266" i="11"/>
  <c r="H1266" i="11"/>
  <c r="G1266" i="11"/>
  <c r="F1266" i="11"/>
  <c r="E1266" i="11"/>
  <c r="D1266" i="11"/>
  <c r="O1265" i="11"/>
  <c r="N1265" i="11"/>
  <c r="M1265" i="11"/>
  <c r="L1265" i="11"/>
  <c r="K1265" i="11"/>
  <c r="J1265" i="11"/>
  <c r="I1265" i="11"/>
  <c r="H1265" i="11"/>
  <c r="G1265" i="11"/>
  <c r="F1265" i="11"/>
  <c r="E1265" i="11"/>
  <c r="D1265" i="11"/>
  <c r="O1264" i="11"/>
  <c r="N1264" i="11"/>
  <c r="M1264" i="11"/>
  <c r="L1264" i="11"/>
  <c r="K1264" i="11"/>
  <c r="J1264" i="11"/>
  <c r="I1264" i="11"/>
  <c r="H1264" i="11"/>
  <c r="G1264" i="11"/>
  <c r="F1264" i="11"/>
  <c r="E1264" i="11"/>
  <c r="D1264" i="11"/>
  <c r="O1263" i="11"/>
  <c r="N1263" i="11"/>
  <c r="M1263" i="11"/>
  <c r="L1263" i="11"/>
  <c r="K1263" i="11"/>
  <c r="J1263" i="11"/>
  <c r="I1263" i="11"/>
  <c r="H1263" i="11"/>
  <c r="G1263" i="11"/>
  <c r="F1263" i="11"/>
  <c r="E1263" i="11"/>
  <c r="D1263" i="11"/>
  <c r="O1262" i="11"/>
  <c r="N1262" i="11"/>
  <c r="M1262" i="11"/>
  <c r="L1262" i="11"/>
  <c r="K1262" i="11"/>
  <c r="J1262" i="11"/>
  <c r="I1262" i="11"/>
  <c r="H1262" i="11"/>
  <c r="G1262" i="11"/>
  <c r="F1262" i="11"/>
  <c r="E1262" i="11"/>
  <c r="D1262" i="11"/>
  <c r="O1261" i="11"/>
  <c r="N1261" i="11"/>
  <c r="M1261" i="11"/>
  <c r="L1261" i="11"/>
  <c r="K1261" i="11"/>
  <c r="J1261" i="11"/>
  <c r="I1261" i="11"/>
  <c r="H1261" i="11"/>
  <c r="G1261" i="11"/>
  <c r="F1261" i="11"/>
  <c r="E1261" i="11"/>
  <c r="D1261" i="11"/>
  <c r="O1260" i="11"/>
  <c r="N1260" i="11"/>
  <c r="M1260" i="11"/>
  <c r="L1260" i="11"/>
  <c r="K1260" i="11"/>
  <c r="J1260" i="11"/>
  <c r="I1260" i="11"/>
  <c r="H1260" i="11"/>
  <c r="G1260" i="11"/>
  <c r="F1260" i="11"/>
  <c r="E1260" i="11"/>
  <c r="D1260" i="11"/>
  <c r="O1259" i="11"/>
  <c r="N1259" i="11"/>
  <c r="M1259" i="11"/>
  <c r="L1259" i="11"/>
  <c r="K1259" i="11"/>
  <c r="J1259" i="11"/>
  <c r="I1259" i="11"/>
  <c r="H1259" i="11"/>
  <c r="G1259" i="11"/>
  <c r="F1259" i="11"/>
  <c r="E1259" i="11"/>
  <c r="D1259" i="11"/>
  <c r="O1258" i="11"/>
  <c r="N1258" i="11"/>
  <c r="M1258" i="11"/>
  <c r="L1258" i="11"/>
  <c r="K1258" i="11"/>
  <c r="J1258" i="11"/>
  <c r="I1258" i="11"/>
  <c r="H1258" i="11"/>
  <c r="G1258" i="11"/>
  <c r="F1258" i="11"/>
  <c r="E1258" i="11"/>
  <c r="D1258" i="11"/>
  <c r="O1257" i="11"/>
  <c r="N1257" i="11"/>
  <c r="M1257" i="11"/>
  <c r="L1257" i="11"/>
  <c r="K1257" i="11"/>
  <c r="J1257" i="11"/>
  <c r="I1257" i="11"/>
  <c r="H1257" i="11"/>
  <c r="G1257" i="11"/>
  <c r="F1257" i="11"/>
  <c r="E1257" i="11"/>
  <c r="D1257" i="11"/>
  <c r="O1256" i="11"/>
  <c r="N1256" i="11"/>
  <c r="M1256" i="11"/>
  <c r="L1256" i="11"/>
  <c r="K1256" i="11"/>
  <c r="J1256" i="11"/>
  <c r="I1256" i="11"/>
  <c r="H1256" i="11"/>
  <c r="G1256" i="11"/>
  <c r="F1256" i="11"/>
  <c r="E1256" i="11"/>
  <c r="D1256" i="11"/>
  <c r="O1255" i="11"/>
  <c r="N1255" i="11"/>
  <c r="M1255" i="11"/>
  <c r="L1255" i="11"/>
  <c r="K1255" i="11"/>
  <c r="J1255" i="11"/>
  <c r="I1255" i="11"/>
  <c r="H1255" i="11"/>
  <c r="G1255" i="11"/>
  <c r="F1255" i="11"/>
  <c r="E1255" i="11"/>
  <c r="D1255" i="11"/>
  <c r="O1254" i="11"/>
  <c r="N1254" i="11"/>
  <c r="M1254" i="11"/>
  <c r="L1254" i="11"/>
  <c r="K1254" i="11"/>
  <c r="J1254" i="11"/>
  <c r="I1254" i="11"/>
  <c r="H1254" i="11"/>
  <c r="G1254" i="11"/>
  <c r="F1254" i="11"/>
  <c r="E1254" i="11"/>
  <c r="D1254" i="11"/>
  <c r="O1253" i="11"/>
  <c r="N1253" i="11"/>
  <c r="M1253" i="11"/>
  <c r="L1253" i="11"/>
  <c r="K1253" i="11"/>
  <c r="J1253" i="11"/>
  <c r="I1253" i="11"/>
  <c r="H1253" i="11"/>
  <c r="G1253" i="11"/>
  <c r="F1253" i="11"/>
  <c r="E1253" i="11"/>
  <c r="D1253" i="11"/>
  <c r="O1252" i="11"/>
  <c r="N1252" i="11"/>
  <c r="M1252" i="11"/>
  <c r="L1252" i="11"/>
  <c r="K1252" i="11"/>
  <c r="J1252" i="11"/>
  <c r="I1252" i="11"/>
  <c r="H1252" i="11"/>
  <c r="G1252" i="11"/>
  <c r="F1252" i="11"/>
  <c r="E1252" i="11"/>
  <c r="D1252" i="11"/>
  <c r="O1251" i="11"/>
  <c r="N1251" i="11"/>
  <c r="M1251" i="11"/>
  <c r="L1251" i="11"/>
  <c r="K1251" i="11"/>
  <c r="J1251" i="11"/>
  <c r="I1251" i="11"/>
  <c r="H1251" i="11"/>
  <c r="G1251" i="11"/>
  <c r="F1251" i="11"/>
  <c r="E1251" i="11"/>
  <c r="D1251" i="11"/>
  <c r="O1250" i="11"/>
  <c r="N1250" i="11"/>
  <c r="M1250" i="11"/>
  <c r="L1250" i="11"/>
  <c r="K1250" i="11"/>
  <c r="J1250" i="11"/>
  <c r="I1250" i="11"/>
  <c r="H1250" i="11"/>
  <c r="G1250" i="11"/>
  <c r="F1250" i="11"/>
  <c r="E1250" i="11"/>
  <c r="D1250" i="11"/>
  <c r="O1249" i="11"/>
  <c r="N1249" i="11"/>
  <c r="M1249" i="11"/>
  <c r="L1249" i="11"/>
  <c r="K1249" i="11"/>
  <c r="J1249" i="11"/>
  <c r="I1249" i="11"/>
  <c r="H1249" i="11"/>
  <c r="G1249" i="11"/>
  <c r="F1249" i="11"/>
  <c r="E1249" i="11"/>
  <c r="D1249" i="11"/>
  <c r="O1248" i="11"/>
  <c r="N1248" i="11"/>
  <c r="M1248" i="11"/>
  <c r="L1248" i="11"/>
  <c r="K1248" i="11"/>
  <c r="J1248" i="11"/>
  <c r="I1248" i="11"/>
  <c r="H1248" i="11"/>
  <c r="G1248" i="11"/>
  <c r="F1248" i="11"/>
  <c r="E1248" i="11"/>
  <c r="D1248" i="11"/>
  <c r="O1247" i="11"/>
  <c r="N1247" i="11"/>
  <c r="M1247" i="11"/>
  <c r="L1247" i="11"/>
  <c r="K1247" i="11"/>
  <c r="J1247" i="11"/>
  <c r="I1247" i="11"/>
  <c r="H1247" i="11"/>
  <c r="G1247" i="11"/>
  <c r="F1247" i="11"/>
  <c r="E1247" i="11"/>
  <c r="D1247" i="11"/>
  <c r="O1246" i="11"/>
  <c r="N1246" i="11"/>
  <c r="M1246" i="11"/>
  <c r="L1246" i="11"/>
  <c r="K1246" i="11"/>
  <c r="J1246" i="11"/>
  <c r="I1246" i="11"/>
  <c r="H1246" i="11"/>
  <c r="G1246" i="11"/>
  <c r="F1246" i="11"/>
  <c r="E1246" i="11"/>
  <c r="D1246" i="11"/>
  <c r="O1245" i="11"/>
  <c r="N1245" i="11"/>
  <c r="M1245" i="11"/>
  <c r="L1245" i="11"/>
  <c r="K1245" i="11"/>
  <c r="J1245" i="11"/>
  <c r="I1245" i="11"/>
  <c r="H1245" i="11"/>
  <c r="G1245" i="11"/>
  <c r="F1245" i="11"/>
  <c r="E1245" i="11"/>
  <c r="D1245" i="11"/>
  <c r="O1244" i="11"/>
  <c r="N1244" i="11"/>
  <c r="M1244" i="11"/>
  <c r="L1244" i="11"/>
  <c r="K1244" i="11"/>
  <c r="J1244" i="11"/>
  <c r="I1244" i="11"/>
  <c r="H1244" i="11"/>
  <c r="G1244" i="11"/>
  <c r="F1244" i="11"/>
  <c r="E1244" i="11"/>
  <c r="D1244" i="11"/>
  <c r="O1243" i="11"/>
  <c r="N1243" i="11"/>
  <c r="M1243" i="11"/>
  <c r="L1243" i="11"/>
  <c r="K1243" i="11"/>
  <c r="J1243" i="11"/>
  <c r="I1243" i="11"/>
  <c r="H1243" i="11"/>
  <c r="G1243" i="11"/>
  <c r="F1243" i="11"/>
  <c r="E1243" i="11"/>
  <c r="D1243" i="11"/>
  <c r="O1242" i="11"/>
  <c r="N1242" i="11"/>
  <c r="M1242" i="11"/>
  <c r="L1242" i="11"/>
  <c r="K1242" i="11"/>
  <c r="J1242" i="11"/>
  <c r="I1242" i="11"/>
  <c r="H1242" i="11"/>
  <c r="G1242" i="11"/>
  <c r="F1242" i="11"/>
  <c r="E1242" i="11"/>
  <c r="D1242" i="11"/>
  <c r="O1241" i="11"/>
  <c r="N1241" i="11"/>
  <c r="M1241" i="11"/>
  <c r="L1241" i="11"/>
  <c r="K1241" i="11"/>
  <c r="J1241" i="11"/>
  <c r="I1241" i="11"/>
  <c r="H1241" i="11"/>
  <c r="G1241" i="11"/>
  <c r="F1241" i="11"/>
  <c r="E1241" i="11"/>
  <c r="D1241" i="11"/>
  <c r="O1240" i="11"/>
  <c r="N1240" i="11"/>
  <c r="M1240" i="11"/>
  <c r="L1240" i="11"/>
  <c r="K1240" i="11"/>
  <c r="J1240" i="11"/>
  <c r="I1240" i="11"/>
  <c r="H1240" i="11"/>
  <c r="G1240" i="11"/>
  <c r="F1240" i="11"/>
  <c r="E1240" i="11"/>
  <c r="D1240" i="11"/>
  <c r="O1239" i="11"/>
  <c r="N1239" i="11"/>
  <c r="M1239" i="11"/>
  <c r="L1239" i="11"/>
  <c r="K1239" i="11"/>
  <c r="J1239" i="11"/>
  <c r="I1239" i="11"/>
  <c r="H1239" i="11"/>
  <c r="G1239" i="11"/>
  <c r="F1239" i="11"/>
  <c r="E1239" i="11"/>
  <c r="D1239" i="11"/>
  <c r="O1238" i="11"/>
  <c r="N1238" i="11"/>
  <c r="M1238" i="11"/>
  <c r="L1238" i="11"/>
  <c r="K1238" i="11"/>
  <c r="J1238" i="11"/>
  <c r="I1238" i="11"/>
  <c r="H1238" i="11"/>
  <c r="G1238" i="11"/>
  <c r="F1238" i="11"/>
  <c r="E1238" i="11"/>
  <c r="D1238" i="11"/>
  <c r="O1237" i="11"/>
  <c r="N1237" i="11"/>
  <c r="M1237" i="11"/>
  <c r="L1237" i="11"/>
  <c r="K1237" i="11"/>
  <c r="J1237" i="11"/>
  <c r="I1237" i="11"/>
  <c r="H1237" i="11"/>
  <c r="G1237" i="11"/>
  <c r="F1237" i="11"/>
  <c r="E1237" i="11"/>
  <c r="D1237" i="11"/>
  <c r="O1236" i="11"/>
  <c r="N1236" i="11"/>
  <c r="M1236" i="11"/>
  <c r="L1236" i="11"/>
  <c r="K1236" i="11"/>
  <c r="J1236" i="11"/>
  <c r="I1236" i="11"/>
  <c r="H1236" i="11"/>
  <c r="G1236" i="11"/>
  <c r="F1236" i="11"/>
  <c r="E1236" i="11"/>
  <c r="D1236" i="11"/>
  <c r="O1235" i="11"/>
  <c r="N1235" i="11"/>
  <c r="M1235" i="11"/>
  <c r="L1235" i="11"/>
  <c r="K1235" i="11"/>
  <c r="J1235" i="11"/>
  <c r="I1235" i="11"/>
  <c r="H1235" i="11"/>
  <c r="G1235" i="11"/>
  <c r="F1235" i="11"/>
  <c r="E1235" i="11"/>
  <c r="D1235" i="11"/>
  <c r="O1234" i="11"/>
  <c r="N1234" i="11"/>
  <c r="M1234" i="11"/>
  <c r="L1234" i="11"/>
  <c r="K1234" i="11"/>
  <c r="J1234" i="11"/>
  <c r="I1234" i="11"/>
  <c r="H1234" i="11"/>
  <c r="G1234" i="11"/>
  <c r="F1234" i="11"/>
  <c r="E1234" i="11"/>
  <c r="D1234" i="11"/>
  <c r="O1233" i="11"/>
  <c r="N1233" i="11"/>
  <c r="M1233" i="11"/>
  <c r="L1233" i="11"/>
  <c r="K1233" i="11"/>
  <c r="J1233" i="11"/>
  <c r="I1233" i="11"/>
  <c r="H1233" i="11"/>
  <c r="G1233" i="11"/>
  <c r="F1233" i="11"/>
  <c r="E1233" i="11"/>
  <c r="D1233" i="11"/>
  <c r="O1232" i="11"/>
  <c r="N1232" i="11"/>
  <c r="M1232" i="11"/>
  <c r="L1232" i="11"/>
  <c r="K1232" i="11"/>
  <c r="J1232" i="11"/>
  <c r="I1232" i="11"/>
  <c r="H1232" i="11"/>
  <c r="G1232" i="11"/>
  <c r="F1232" i="11"/>
  <c r="E1232" i="11"/>
  <c r="D1232" i="11"/>
  <c r="O1231" i="11"/>
  <c r="N1231" i="11"/>
  <c r="M1231" i="11"/>
  <c r="L1231" i="11"/>
  <c r="K1231" i="11"/>
  <c r="J1231" i="11"/>
  <c r="I1231" i="11"/>
  <c r="H1231" i="11"/>
  <c r="G1231" i="11"/>
  <c r="F1231" i="11"/>
  <c r="E1231" i="11"/>
  <c r="D1231" i="11"/>
  <c r="O1230" i="11"/>
  <c r="N1230" i="11"/>
  <c r="M1230" i="11"/>
  <c r="L1230" i="11"/>
  <c r="K1230" i="11"/>
  <c r="J1230" i="11"/>
  <c r="I1230" i="11"/>
  <c r="H1230" i="11"/>
  <c r="G1230" i="11"/>
  <c r="F1230" i="11"/>
  <c r="E1230" i="11"/>
  <c r="D1230" i="11"/>
  <c r="O1229" i="11"/>
  <c r="N1229" i="11"/>
  <c r="M1229" i="11"/>
  <c r="L1229" i="11"/>
  <c r="K1229" i="11"/>
  <c r="J1229" i="11"/>
  <c r="I1229" i="11"/>
  <c r="H1229" i="11"/>
  <c r="G1229" i="11"/>
  <c r="F1229" i="11"/>
  <c r="E1229" i="11"/>
  <c r="D1229" i="11"/>
  <c r="O1228" i="11"/>
  <c r="N1228" i="11"/>
  <c r="M1228" i="11"/>
  <c r="L1228" i="11"/>
  <c r="K1228" i="11"/>
  <c r="J1228" i="11"/>
  <c r="I1228" i="11"/>
  <c r="H1228" i="11"/>
  <c r="G1228" i="11"/>
  <c r="F1228" i="11"/>
  <c r="E1228" i="11"/>
  <c r="D1228" i="11"/>
  <c r="O1227" i="11"/>
  <c r="N1227" i="11"/>
  <c r="M1227" i="11"/>
  <c r="L1227" i="11"/>
  <c r="K1227" i="11"/>
  <c r="J1227" i="11"/>
  <c r="I1227" i="11"/>
  <c r="H1227" i="11"/>
  <c r="G1227" i="11"/>
  <c r="F1227" i="11"/>
  <c r="E1227" i="11"/>
  <c r="D1227" i="11"/>
  <c r="O1226" i="11"/>
  <c r="N1226" i="11"/>
  <c r="M1226" i="11"/>
  <c r="L1226" i="11"/>
  <c r="K1226" i="11"/>
  <c r="J1226" i="11"/>
  <c r="I1226" i="11"/>
  <c r="H1226" i="11"/>
  <c r="G1226" i="11"/>
  <c r="F1226" i="11"/>
  <c r="E1226" i="11"/>
  <c r="D1226" i="11"/>
  <c r="O1225" i="11"/>
  <c r="N1225" i="11"/>
  <c r="M1225" i="11"/>
  <c r="L1225" i="11"/>
  <c r="K1225" i="11"/>
  <c r="J1225" i="11"/>
  <c r="I1225" i="11"/>
  <c r="H1225" i="11"/>
  <c r="G1225" i="11"/>
  <c r="F1225" i="11"/>
  <c r="E1225" i="11"/>
  <c r="D1225" i="11"/>
  <c r="O1224" i="11"/>
  <c r="N1224" i="11"/>
  <c r="M1224" i="11"/>
  <c r="L1224" i="11"/>
  <c r="K1224" i="11"/>
  <c r="J1224" i="11"/>
  <c r="I1224" i="11"/>
  <c r="H1224" i="11"/>
  <c r="G1224" i="11"/>
  <c r="F1224" i="11"/>
  <c r="E1224" i="11"/>
  <c r="D1224" i="11"/>
  <c r="O1223" i="11"/>
  <c r="N1223" i="11"/>
  <c r="M1223" i="11"/>
  <c r="L1223" i="11"/>
  <c r="K1223" i="11"/>
  <c r="J1223" i="11"/>
  <c r="I1223" i="11"/>
  <c r="H1223" i="11"/>
  <c r="G1223" i="11"/>
  <c r="F1223" i="11"/>
  <c r="E1223" i="11"/>
  <c r="D1223" i="11"/>
  <c r="O1222" i="11"/>
  <c r="N1222" i="11"/>
  <c r="M1222" i="11"/>
  <c r="L1222" i="11"/>
  <c r="K1222" i="11"/>
  <c r="J1222" i="11"/>
  <c r="I1222" i="11"/>
  <c r="H1222" i="11"/>
  <c r="G1222" i="11"/>
  <c r="F1222" i="11"/>
  <c r="E1222" i="11"/>
  <c r="D1222" i="11"/>
  <c r="O1221" i="11"/>
  <c r="N1221" i="11"/>
  <c r="M1221" i="11"/>
  <c r="L1221" i="11"/>
  <c r="K1221" i="11"/>
  <c r="J1221" i="11"/>
  <c r="I1221" i="11"/>
  <c r="H1221" i="11"/>
  <c r="G1221" i="11"/>
  <c r="F1221" i="11"/>
  <c r="E1221" i="11"/>
  <c r="D1221" i="11"/>
  <c r="O1220" i="11"/>
  <c r="N1220" i="11"/>
  <c r="M1220" i="11"/>
  <c r="L1220" i="11"/>
  <c r="K1220" i="11"/>
  <c r="J1220" i="11"/>
  <c r="I1220" i="11"/>
  <c r="H1220" i="11"/>
  <c r="G1220" i="11"/>
  <c r="F1220" i="11"/>
  <c r="E1220" i="11"/>
  <c r="D1220" i="11"/>
  <c r="O1219" i="11"/>
  <c r="N1219" i="11"/>
  <c r="M1219" i="11"/>
  <c r="L1219" i="11"/>
  <c r="K1219" i="11"/>
  <c r="J1219" i="11"/>
  <c r="I1219" i="11"/>
  <c r="H1219" i="11"/>
  <c r="G1219" i="11"/>
  <c r="F1219" i="11"/>
  <c r="E1219" i="11"/>
  <c r="D1219" i="11"/>
  <c r="O1218" i="11"/>
  <c r="N1218" i="11"/>
  <c r="M1218" i="11"/>
  <c r="L1218" i="11"/>
  <c r="K1218" i="11"/>
  <c r="J1218" i="11"/>
  <c r="I1218" i="11"/>
  <c r="H1218" i="11"/>
  <c r="G1218" i="11"/>
  <c r="F1218" i="11"/>
  <c r="E1218" i="11"/>
  <c r="D1218" i="11"/>
  <c r="O1217" i="11"/>
  <c r="N1217" i="11"/>
  <c r="M1217" i="11"/>
  <c r="L1217" i="11"/>
  <c r="K1217" i="11"/>
  <c r="J1217" i="11"/>
  <c r="I1217" i="11"/>
  <c r="H1217" i="11"/>
  <c r="G1217" i="11"/>
  <c r="F1217" i="11"/>
  <c r="E1217" i="11"/>
  <c r="D1217" i="11"/>
  <c r="O1216" i="11"/>
  <c r="N1216" i="11"/>
  <c r="M1216" i="11"/>
  <c r="L1216" i="11"/>
  <c r="K1216" i="11"/>
  <c r="J1216" i="11"/>
  <c r="I1216" i="11"/>
  <c r="H1216" i="11"/>
  <c r="G1216" i="11"/>
  <c r="F1216" i="11"/>
  <c r="E1216" i="11"/>
  <c r="D1216" i="11"/>
  <c r="O1215" i="11"/>
  <c r="N1215" i="11"/>
  <c r="M1215" i="11"/>
  <c r="L1215" i="11"/>
  <c r="K1215" i="11"/>
  <c r="J1215" i="11"/>
  <c r="I1215" i="11"/>
  <c r="H1215" i="11"/>
  <c r="G1215" i="11"/>
  <c r="F1215" i="11"/>
  <c r="E1215" i="11"/>
  <c r="D1215" i="11"/>
  <c r="O1214" i="11"/>
  <c r="N1214" i="11"/>
  <c r="M1214" i="11"/>
  <c r="L1214" i="11"/>
  <c r="K1214" i="11"/>
  <c r="J1214" i="11"/>
  <c r="I1214" i="11"/>
  <c r="H1214" i="11"/>
  <c r="G1214" i="11"/>
  <c r="F1214" i="11"/>
  <c r="E1214" i="11"/>
  <c r="D1214" i="11"/>
  <c r="O1213" i="11"/>
  <c r="N1213" i="11"/>
  <c r="M1213" i="11"/>
  <c r="L1213" i="11"/>
  <c r="K1213" i="11"/>
  <c r="J1213" i="11"/>
  <c r="I1213" i="11"/>
  <c r="H1213" i="11"/>
  <c r="G1213" i="11"/>
  <c r="F1213" i="11"/>
  <c r="E1213" i="11"/>
  <c r="D1213" i="11"/>
  <c r="O1212" i="11"/>
  <c r="N1212" i="11"/>
  <c r="M1212" i="11"/>
  <c r="L1212" i="11"/>
  <c r="K1212" i="11"/>
  <c r="J1212" i="11"/>
  <c r="I1212" i="11"/>
  <c r="H1212" i="11"/>
  <c r="G1212" i="11"/>
  <c r="F1212" i="11"/>
  <c r="E1212" i="11"/>
  <c r="D1212" i="11"/>
  <c r="O1211" i="11"/>
  <c r="N1211" i="11"/>
  <c r="M1211" i="11"/>
  <c r="L1211" i="11"/>
  <c r="K1211" i="11"/>
  <c r="J1211" i="11"/>
  <c r="I1211" i="11"/>
  <c r="H1211" i="11"/>
  <c r="G1211" i="11"/>
  <c r="F1211" i="11"/>
  <c r="E1211" i="11"/>
  <c r="D1211" i="11"/>
  <c r="O1210" i="11"/>
  <c r="N1210" i="11"/>
  <c r="M1210" i="11"/>
  <c r="L1210" i="11"/>
  <c r="K1210" i="11"/>
  <c r="J1210" i="11"/>
  <c r="I1210" i="11"/>
  <c r="H1210" i="11"/>
  <c r="G1210" i="11"/>
  <c r="F1210" i="11"/>
  <c r="E1210" i="11"/>
  <c r="D1210" i="11"/>
  <c r="O1209" i="11"/>
  <c r="N1209" i="11"/>
  <c r="M1209" i="11"/>
  <c r="L1209" i="11"/>
  <c r="K1209" i="11"/>
  <c r="J1209" i="11"/>
  <c r="I1209" i="11"/>
  <c r="H1209" i="11"/>
  <c r="G1209" i="11"/>
  <c r="F1209" i="11"/>
  <c r="E1209" i="11"/>
  <c r="D1209" i="11"/>
  <c r="O1208" i="11"/>
  <c r="N1208" i="11"/>
  <c r="M1208" i="11"/>
  <c r="L1208" i="11"/>
  <c r="K1208" i="11"/>
  <c r="J1208" i="11"/>
  <c r="I1208" i="11"/>
  <c r="H1208" i="11"/>
  <c r="G1208" i="11"/>
  <c r="F1208" i="11"/>
  <c r="E1208" i="11"/>
  <c r="D1208" i="11"/>
  <c r="O1207" i="11"/>
  <c r="N1207" i="11"/>
  <c r="M1207" i="11"/>
  <c r="L1207" i="11"/>
  <c r="K1207" i="11"/>
  <c r="J1207" i="11"/>
  <c r="I1207" i="11"/>
  <c r="H1207" i="11"/>
  <c r="G1207" i="11"/>
  <c r="F1207" i="11"/>
  <c r="E1207" i="11"/>
  <c r="D1207" i="11"/>
  <c r="O1206" i="11"/>
  <c r="N1206" i="11"/>
  <c r="M1206" i="11"/>
  <c r="L1206" i="11"/>
  <c r="K1206" i="11"/>
  <c r="J1206" i="11"/>
  <c r="I1206" i="11"/>
  <c r="H1206" i="11"/>
  <c r="G1206" i="11"/>
  <c r="F1206" i="11"/>
  <c r="E1206" i="11"/>
  <c r="D1206" i="11"/>
  <c r="O1205" i="11"/>
  <c r="N1205" i="11"/>
  <c r="M1205" i="11"/>
  <c r="L1205" i="11"/>
  <c r="K1205" i="11"/>
  <c r="J1205" i="11"/>
  <c r="I1205" i="11"/>
  <c r="H1205" i="11"/>
  <c r="G1205" i="11"/>
  <c r="F1205" i="11"/>
  <c r="E1205" i="11"/>
  <c r="D1205" i="11"/>
  <c r="O1204" i="11"/>
  <c r="N1204" i="11"/>
  <c r="M1204" i="11"/>
  <c r="L1204" i="11"/>
  <c r="K1204" i="11"/>
  <c r="J1204" i="11"/>
  <c r="I1204" i="11"/>
  <c r="H1204" i="11"/>
  <c r="G1204" i="11"/>
  <c r="F1204" i="11"/>
  <c r="E1204" i="11"/>
  <c r="D1204" i="11"/>
  <c r="O1203" i="11"/>
  <c r="N1203" i="11"/>
  <c r="M1203" i="11"/>
  <c r="L1203" i="11"/>
  <c r="K1203" i="11"/>
  <c r="J1203" i="11"/>
  <c r="I1203" i="11"/>
  <c r="H1203" i="11"/>
  <c r="G1203" i="11"/>
  <c r="F1203" i="11"/>
  <c r="E1203" i="11"/>
  <c r="D1203" i="11"/>
  <c r="O1202" i="11"/>
  <c r="N1202" i="11"/>
  <c r="M1202" i="11"/>
  <c r="L1202" i="11"/>
  <c r="K1202" i="11"/>
  <c r="J1202" i="11"/>
  <c r="I1202" i="11"/>
  <c r="H1202" i="11"/>
  <c r="G1202" i="11"/>
  <c r="F1202" i="11"/>
  <c r="E1202" i="11"/>
  <c r="D1202" i="11"/>
  <c r="O1201" i="11"/>
  <c r="N1201" i="11"/>
  <c r="M1201" i="11"/>
  <c r="L1201" i="11"/>
  <c r="K1201" i="11"/>
  <c r="J1201" i="11"/>
  <c r="I1201" i="11"/>
  <c r="H1201" i="11"/>
  <c r="G1201" i="11"/>
  <c r="F1201" i="11"/>
  <c r="E1201" i="11"/>
  <c r="D1201" i="11"/>
  <c r="O1200" i="11"/>
  <c r="N1200" i="11"/>
  <c r="M1200" i="11"/>
  <c r="L1200" i="11"/>
  <c r="K1200" i="11"/>
  <c r="J1200" i="11"/>
  <c r="I1200" i="11"/>
  <c r="H1200" i="11"/>
  <c r="G1200" i="11"/>
  <c r="F1200" i="11"/>
  <c r="E1200" i="11"/>
  <c r="D1200" i="11"/>
  <c r="O1199" i="11"/>
  <c r="N1199" i="11"/>
  <c r="M1199" i="11"/>
  <c r="L1199" i="11"/>
  <c r="K1199" i="11"/>
  <c r="J1199" i="11"/>
  <c r="I1199" i="11"/>
  <c r="H1199" i="11"/>
  <c r="G1199" i="11"/>
  <c r="F1199" i="11"/>
  <c r="E1199" i="11"/>
  <c r="D1199" i="11"/>
  <c r="O1198" i="11"/>
  <c r="N1198" i="11"/>
  <c r="M1198" i="11"/>
  <c r="L1198" i="11"/>
  <c r="K1198" i="11"/>
  <c r="J1198" i="11"/>
  <c r="I1198" i="11"/>
  <c r="H1198" i="11"/>
  <c r="G1198" i="11"/>
  <c r="F1198" i="11"/>
  <c r="E1198" i="11"/>
  <c r="D1198" i="11"/>
  <c r="O1197" i="11"/>
  <c r="N1197" i="11"/>
  <c r="M1197" i="11"/>
  <c r="L1197" i="11"/>
  <c r="K1197" i="11"/>
  <c r="J1197" i="11"/>
  <c r="I1197" i="11"/>
  <c r="H1197" i="11"/>
  <c r="G1197" i="11"/>
  <c r="F1197" i="11"/>
  <c r="E1197" i="11"/>
  <c r="D1197" i="11"/>
  <c r="O1196" i="11"/>
  <c r="N1196" i="11"/>
  <c r="M1196" i="11"/>
  <c r="L1196" i="11"/>
  <c r="K1196" i="11"/>
  <c r="J1196" i="11"/>
  <c r="I1196" i="11"/>
  <c r="H1196" i="11"/>
  <c r="G1196" i="11"/>
  <c r="F1196" i="11"/>
  <c r="E1196" i="11"/>
  <c r="D1196" i="11"/>
  <c r="O1195" i="11"/>
  <c r="N1195" i="11"/>
  <c r="M1195" i="11"/>
  <c r="L1195" i="11"/>
  <c r="K1195" i="11"/>
  <c r="J1195" i="11"/>
  <c r="I1195" i="11"/>
  <c r="H1195" i="11"/>
  <c r="G1195" i="11"/>
  <c r="F1195" i="11"/>
  <c r="E1195" i="11"/>
  <c r="D1195" i="11"/>
  <c r="O1194" i="11"/>
  <c r="N1194" i="11"/>
  <c r="M1194" i="11"/>
  <c r="L1194" i="11"/>
  <c r="K1194" i="11"/>
  <c r="J1194" i="11"/>
  <c r="I1194" i="11"/>
  <c r="H1194" i="11"/>
  <c r="G1194" i="11"/>
  <c r="F1194" i="11"/>
  <c r="E1194" i="11"/>
  <c r="D1194" i="11"/>
  <c r="O1193" i="11"/>
  <c r="N1193" i="11"/>
  <c r="M1193" i="11"/>
  <c r="L1193" i="11"/>
  <c r="K1193" i="11"/>
  <c r="J1193" i="11"/>
  <c r="I1193" i="11"/>
  <c r="H1193" i="11"/>
  <c r="G1193" i="11"/>
  <c r="F1193" i="11"/>
  <c r="E1193" i="11"/>
  <c r="D1193" i="11"/>
  <c r="O1192" i="11"/>
  <c r="N1192" i="11"/>
  <c r="M1192" i="11"/>
  <c r="L1192" i="11"/>
  <c r="K1192" i="11"/>
  <c r="J1192" i="11"/>
  <c r="I1192" i="11"/>
  <c r="H1192" i="11"/>
  <c r="G1192" i="11"/>
  <c r="F1192" i="11"/>
  <c r="E1192" i="11"/>
  <c r="D1192" i="11"/>
  <c r="O1191" i="11"/>
  <c r="N1191" i="11"/>
  <c r="M1191" i="11"/>
  <c r="L1191" i="11"/>
  <c r="K1191" i="11"/>
  <c r="J1191" i="11"/>
  <c r="I1191" i="11"/>
  <c r="H1191" i="11"/>
  <c r="G1191" i="11"/>
  <c r="F1191" i="11"/>
  <c r="E1191" i="11"/>
  <c r="D1191" i="11"/>
  <c r="O1190" i="11"/>
  <c r="N1190" i="11"/>
  <c r="M1190" i="11"/>
  <c r="L1190" i="11"/>
  <c r="K1190" i="11"/>
  <c r="J1190" i="11"/>
  <c r="I1190" i="11"/>
  <c r="H1190" i="11"/>
  <c r="G1190" i="11"/>
  <c r="F1190" i="11"/>
  <c r="E1190" i="11"/>
  <c r="D1190" i="11"/>
  <c r="O1189" i="11"/>
  <c r="N1189" i="11"/>
  <c r="M1189" i="11"/>
  <c r="L1189" i="11"/>
  <c r="K1189" i="11"/>
  <c r="J1189" i="11"/>
  <c r="I1189" i="11"/>
  <c r="H1189" i="11"/>
  <c r="G1189" i="11"/>
  <c r="F1189" i="11"/>
  <c r="E1189" i="11"/>
  <c r="D1189" i="11"/>
  <c r="O1188" i="11"/>
  <c r="N1188" i="11"/>
  <c r="M1188" i="11"/>
  <c r="L1188" i="11"/>
  <c r="K1188" i="11"/>
  <c r="J1188" i="11"/>
  <c r="I1188" i="11"/>
  <c r="H1188" i="11"/>
  <c r="G1188" i="11"/>
  <c r="F1188" i="11"/>
  <c r="E1188" i="11"/>
  <c r="D1188" i="11"/>
  <c r="O1187" i="11"/>
  <c r="N1187" i="11"/>
  <c r="M1187" i="11"/>
  <c r="L1187" i="11"/>
  <c r="K1187" i="11"/>
  <c r="J1187" i="11"/>
  <c r="I1187" i="11"/>
  <c r="H1187" i="11"/>
  <c r="G1187" i="11"/>
  <c r="F1187" i="11"/>
  <c r="E1187" i="11"/>
  <c r="D1187" i="11"/>
  <c r="O1186" i="11"/>
  <c r="N1186" i="11"/>
  <c r="M1186" i="11"/>
  <c r="L1186" i="11"/>
  <c r="K1186" i="11"/>
  <c r="J1186" i="11"/>
  <c r="I1186" i="11"/>
  <c r="H1186" i="11"/>
  <c r="G1186" i="11"/>
  <c r="F1186" i="11"/>
  <c r="E1186" i="11"/>
  <c r="D1186" i="11"/>
  <c r="O1185" i="11"/>
  <c r="N1185" i="11"/>
  <c r="M1185" i="11"/>
  <c r="L1185" i="11"/>
  <c r="K1185" i="11"/>
  <c r="J1185" i="11"/>
  <c r="I1185" i="11"/>
  <c r="H1185" i="11"/>
  <c r="G1185" i="11"/>
  <c r="F1185" i="11"/>
  <c r="E1185" i="11"/>
  <c r="D1185" i="11"/>
  <c r="O1184" i="11"/>
  <c r="N1184" i="11"/>
  <c r="M1184" i="11"/>
  <c r="L1184" i="11"/>
  <c r="K1184" i="11"/>
  <c r="J1184" i="11"/>
  <c r="I1184" i="11"/>
  <c r="H1184" i="11"/>
  <c r="G1184" i="11"/>
  <c r="F1184" i="11"/>
  <c r="E1184" i="11"/>
  <c r="D1184" i="11"/>
  <c r="O1183" i="11"/>
  <c r="N1183" i="11"/>
  <c r="M1183" i="11"/>
  <c r="L1183" i="11"/>
  <c r="K1183" i="11"/>
  <c r="J1183" i="11"/>
  <c r="I1183" i="11"/>
  <c r="H1183" i="11"/>
  <c r="G1183" i="11"/>
  <c r="F1183" i="11"/>
  <c r="E1183" i="11"/>
  <c r="D1183" i="11"/>
  <c r="O1182" i="11"/>
  <c r="N1182" i="11"/>
  <c r="M1182" i="11"/>
  <c r="L1182" i="11"/>
  <c r="K1182" i="11"/>
  <c r="J1182" i="11"/>
  <c r="I1182" i="11"/>
  <c r="H1182" i="11"/>
  <c r="G1182" i="11"/>
  <c r="F1182" i="11"/>
  <c r="E1182" i="11"/>
  <c r="D1182" i="11"/>
  <c r="O1181" i="11"/>
  <c r="N1181" i="11"/>
  <c r="M1181" i="11"/>
  <c r="L1181" i="11"/>
  <c r="K1181" i="11"/>
  <c r="J1181" i="11"/>
  <c r="I1181" i="11"/>
  <c r="H1181" i="11"/>
  <c r="G1181" i="11"/>
  <c r="F1181" i="11"/>
  <c r="E1181" i="11"/>
  <c r="D1181" i="11"/>
  <c r="O1180" i="11"/>
  <c r="N1180" i="11"/>
  <c r="M1180" i="11"/>
  <c r="L1180" i="11"/>
  <c r="K1180" i="11"/>
  <c r="J1180" i="11"/>
  <c r="I1180" i="11"/>
  <c r="H1180" i="11"/>
  <c r="G1180" i="11"/>
  <c r="F1180" i="11"/>
  <c r="E1180" i="11"/>
  <c r="D1180" i="11"/>
  <c r="O1179" i="11"/>
  <c r="N1179" i="11"/>
  <c r="M1179" i="11"/>
  <c r="L1179" i="11"/>
  <c r="K1179" i="11"/>
  <c r="J1179" i="11"/>
  <c r="I1179" i="11"/>
  <c r="H1179" i="11"/>
  <c r="G1179" i="11"/>
  <c r="F1179" i="11"/>
  <c r="E1179" i="11"/>
  <c r="D1179" i="11"/>
  <c r="O1178" i="11"/>
  <c r="N1178" i="11"/>
  <c r="M1178" i="11"/>
  <c r="L1178" i="11"/>
  <c r="K1178" i="11"/>
  <c r="J1178" i="11"/>
  <c r="I1178" i="11"/>
  <c r="H1178" i="11"/>
  <c r="G1178" i="11"/>
  <c r="F1178" i="11"/>
  <c r="E1178" i="11"/>
  <c r="D1178" i="11"/>
  <c r="O1177" i="11"/>
  <c r="N1177" i="11"/>
  <c r="M1177" i="11"/>
  <c r="L1177" i="11"/>
  <c r="K1177" i="11"/>
  <c r="J1177" i="11"/>
  <c r="I1177" i="11"/>
  <c r="H1177" i="11"/>
  <c r="G1177" i="11"/>
  <c r="F1177" i="11"/>
  <c r="E1177" i="11"/>
  <c r="D1177" i="11"/>
  <c r="O1176" i="11"/>
  <c r="N1176" i="11"/>
  <c r="M1176" i="11"/>
  <c r="L1176" i="11"/>
  <c r="K1176" i="11"/>
  <c r="J1176" i="11"/>
  <c r="I1176" i="11"/>
  <c r="H1176" i="11"/>
  <c r="G1176" i="11"/>
  <c r="F1176" i="11"/>
  <c r="E1176" i="11"/>
  <c r="D1176" i="11"/>
  <c r="O1175" i="11"/>
  <c r="N1175" i="11"/>
  <c r="M1175" i="11"/>
  <c r="L1175" i="11"/>
  <c r="K1175" i="11"/>
  <c r="J1175" i="11"/>
  <c r="I1175" i="11"/>
  <c r="H1175" i="11"/>
  <c r="G1175" i="11"/>
  <c r="F1175" i="11"/>
  <c r="E1175" i="11"/>
  <c r="D1175" i="11"/>
  <c r="O1174" i="11"/>
  <c r="N1174" i="11"/>
  <c r="M1174" i="11"/>
  <c r="L1174" i="11"/>
  <c r="K1174" i="11"/>
  <c r="J1174" i="11"/>
  <c r="I1174" i="11"/>
  <c r="H1174" i="11"/>
  <c r="G1174" i="11"/>
  <c r="F1174" i="11"/>
  <c r="E1174" i="11"/>
  <c r="D1174" i="11"/>
  <c r="O1173" i="11"/>
  <c r="N1173" i="11"/>
  <c r="M1173" i="11"/>
  <c r="L1173" i="11"/>
  <c r="K1173" i="11"/>
  <c r="J1173" i="11"/>
  <c r="I1173" i="11"/>
  <c r="H1173" i="11"/>
  <c r="G1173" i="11"/>
  <c r="F1173" i="11"/>
  <c r="E1173" i="11"/>
  <c r="D1173" i="11"/>
  <c r="O1172" i="11"/>
  <c r="N1172" i="11"/>
  <c r="M1172" i="11"/>
  <c r="L1172" i="11"/>
  <c r="K1172" i="11"/>
  <c r="J1172" i="11"/>
  <c r="I1172" i="11"/>
  <c r="H1172" i="11"/>
  <c r="G1172" i="11"/>
  <c r="F1172" i="11"/>
  <c r="E1172" i="11"/>
  <c r="D1172" i="11"/>
  <c r="O1171" i="11"/>
  <c r="N1171" i="11"/>
  <c r="M1171" i="11"/>
  <c r="L1171" i="11"/>
  <c r="K1171" i="11"/>
  <c r="J1171" i="11"/>
  <c r="I1171" i="11"/>
  <c r="H1171" i="11"/>
  <c r="G1171" i="11"/>
  <c r="F1171" i="11"/>
  <c r="E1171" i="11"/>
  <c r="D1171" i="11"/>
  <c r="O1170" i="11"/>
  <c r="N1170" i="11"/>
  <c r="M1170" i="11"/>
  <c r="L1170" i="11"/>
  <c r="K1170" i="11"/>
  <c r="J1170" i="11"/>
  <c r="I1170" i="11"/>
  <c r="H1170" i="11"/>
  <c r="G1170" i="11"/>
  <c r="F1170" i="11"/>
  <c r="E1170" i="11"/>
  <c r="D1170" i="11"/>
  <c r="O1169" i="11"/>
  <c r="N1169" i="11"/>
  <c r="M1169" i="11"/>
  <c r="L1169" i="11"/>
  <c r="K1169" i="11"/>
  <c r="J1169" i="11"/>
  <c r="I1169" i="11"/>
  <c r="H1169" i="11"/>
  <c r="G1169" i="11"/>
  <c r="F1169" i="11"/>
  <c r="E1169" i="11"/>
  <c r="D1169" i="11"/>
  <c r="O1168" i="11"/>
  <c r="N1168" i="11"/>
  <c r="M1168" i="11"/>
  <c r="L1168" i="11"/>
  <c r="K1168" i="11"/>
  <c r="J1168" i="11"/>
  <c r="I1168" i="11"/>
  <c r="H1168" i="11"/>
  <c r="G1168" i="11"/>
  <c r="F1168" i="11"/>
  <c r="E1168" i="11"/>
  <c r="D1168" i="11"/>
  <c r="O1167" i="11"/>
  <c r="N1167" i="11"/>
  <c r="M1167" i="11"/>
  <c r="L1167" i="11"/>
  <c r="K1167" i="11"/>
  <c r="J1167" i="11"/>
  <c r="I1167" i="11"/>
  <c r="H1167" i="11"/>
  <c r="G1167" i="11"/>
  <c r="F1167" i="11"/>
  <c r="E1167" i="11"/>
  <c r="D1167" i="11"/>
  <c r="O1166" i="11"/>
  <c r="N1166" i="11"/>
  <c r="M1166" i="11"/>
  <c r="L1166" i="11"/>
  <c r="K1166" i="11"/>
  <c r="J1166" i="11"/>
  <c r="I1166" i="11"/>
  <c r="H1166" i="11"/>
  <c r="G1166" i="11"/>
  <c r="F1166" i="11"/>
  <c r="E1166" i="11"/>
  <c r="D1166" i="11"/>
  <c r="O1165" i="11"/>
  <c r="N1165" i="11"/>
  <c r="M1165" i="11"/>
  <c r="L1165" i="11"/>
  <c r="K1165" i="11"/>
  <c r="J1165" i="11"/>
  <c r="I1165" i="11"/>
  <c r="H1165" i="11"/>
  <c r="G1165" i="11"/>
  <c r="F1165" i="11"/>
  <c r="E1165" i="11"/>
  <c r="D1165" i="11"/>
  <c r="O1164" i="11"/>
  <c r="N1164" i="11"/>
  <c r="M1164" i="11"/>
  <c r="L1164" i="11"/>
  <c r="K1164" i="11"/>
  <c r="J1164" i="11"/>
  <c r="I1164" i="11"/>
  <c r="H1164" i="11"/>
  <c r="G1164" i="11"/>
  <c r="F1164" i="11"/>
  <c r="E1164" i="11"/>
  <c r="D1164" i="11"/>
  <c r="O1163" i="11"/>
  <c r="N1163" i="11"/>
  <c r="M1163" i="11"/>
  <c r="L1163" i="11"/>
  <c r="K1163" i="11"/>
  <c r="J1163" i="11"/>
  <c r="I1163" i="11"/>
  <c r="H1163" i="11"/>
  <c r="G1163" i="11"/>
  <c r="F1163" i="11"/>
  <c r="E1163" i="11"/>
  <c r="D1163" i="11"/>
  <c r="O1162" i="11"/>
  <c r="N1162" i="11"/>
  <c r="M1162" i="11"/>
  <c r="L1162" i="11"/>
  <c r="K1162" i="11"/>
  <c r="J1162" i="11"/>
  <c r="I1162" i="11"/>
  <c r="H1162" i="11"/>
  <c r="G1162" i="11"/>
  <c r="F1162" i="11"/>
  <c r="E1162" i="11"/>
  <c r="D1162" i="11"/>
  <c r="O1161" i="11"/>
  <c r="N1161" i="11"/>
  <c r="M1161" i="11"/>
  <c r="L1161" i="11"/>
  <c r="K1161" i="11"/>
  <c r="J1161" i="11"/>
  <c r="I1161" i="11"/>
  <c r="H1161" i="11"/>
  <c r="G1161" i="11"/>
  <c r="F1161" i="11"/>
  <c r="E1161" i="11"/>
  <c r="D1161" i="11"/>
  <c r="O1160" i="11"/>
  <c r="N1160" i="11"/>
  <c r="M1160" i="11"/>
  <c r="L1160" i="11"/>
  <c r="K1160" i="11"/>
  <c r="J1160" i="11"/>
  <c r="I1160" i="11"/>
  <c r="H1160" i="11"/>
  <c r="G1160" i="11"/>
  <c r="F1160" i="11"/>
  <c r="E1160" i="11"/>
  <c r="D1160" i="11"/>
  <c r="O1159" i="11"/>
  <c r="N1159" i="11"/>
  <c r="M1159" i="11"/>
  <c r="L1159" i="11"/>
  <c r="K1159" i="11"/>
  <c r="J1159" i="11"/>
  <c r="I1159" i="11"/>
  <c r="H1159" i="11"/>
  <c r="G1159" i="11"/>
  <c r="F1159" i="11"/>
  <c r="E1159" i="11"/>
  <c r="D1159" i="11"/>
  <c r="O1158" i="11"/>
  <c r="N1158" i="11"/>
  <c r="M1158" i="11"/>
  <c r="L1158" i="11"/>
  <c r="K1158" i="11"/>
  <c r="J1158" i="11"/>
  <c r="I1158" i="11"/>
  <c r="H1158" i="11"/>
  <c r="G1158" i="11"/>
  <c r="F1158" i="11"/>
  <c r="E1158" i="11"/>
  <c r="D1158" i="11"/>
  <c r="O1157" i="11"/>
  <c r="N1157" i="11"/>
  <c r="M1157" i="11"/>
  <c r="L1157" i="11"/>
  <c r="K1157" i="11"/>
  <c r="J1157" i="11"/>
  <c r="I1157" i="11"/>
  <c r="H1157" i="11"/>
  <c r="G1157" i="11"/>
  <c r="F1157" i="11"/>
  <c r="E1157" i="11"/>
  <c r="D1157" i="11"/>
  <c r="O1156" i="11"/>
  <c r="N1156" i="11"/>
  <c r="M1156" i="11"/>
  <c r="L1156" i="11"/>
  <c r="K1156" i="11"/>
  <c r="J1156" i="11"/>
  <c r="I1156" i="11"/>
  <c r="H1156" i="11"/>
  <c r="G1156" i="11"/>
  <c r="F1156" i="11"/>
  <c r="E1156" i="11"/>
  <c r="D1156" i="11"/>
  <c r="O1155" i="11"/>
  <c r="N1155" i="11"/>
  <c r="M1155" i="11"/>
  <c r="L1155" i="11"/>
  <c r="K1155" i="11"/>
  <c r="J1155" i="11"/>
  <c r="I1155" i="11"/>
  <c r="H1155" i="11"/>
  <c r="G1155" i="11"/>
  <c r="F1155" i="11"/>
  <c r="E1155" i="11"/>
  <c r="D1155" i="11"/>
  <c r="O1154" i="11"/>
  <c r="N1154" i="11"/>
  <c r="M1154" i="11"/>
  <c r="L1154" i="11"/>
  <c r="K1154" i="11"/>
  <c r="J1154" i="11"/>
  <c r="I1154" i="11"/>
  <c r="H1154" i="11"/>
  <c r="G1154" i="11"/>
  <c r="F1154" i="11"/>
  <c r="E1154" i="11"/>
  <c r="D1154" i="11"/>
  <c r="O1153" i="11"/>
  <c r="N1153" i="11"/>
  <c r="M1153" i="11"/>
  <c r="L1153" i="11"/>
  <c r="K1153" i="11"/>
  <c r="J1153" i="11"/>
  <c r="I1153" i="11"/>
  <c r="H1153" i="11"/>
  <c r="G1153" i="11"/>
  <c r="F1153" i="11"/>
  <c r="E1153" i="11"/>
  <c r="D1153" i="11"/>
  <c r="O1152" i="11"/>
  <c r="N1152" i="11"/>
  <c r="M1152" i="11"/>
  <c r="L1152" i="11"/>
  <c r="K1152" i="11"/>
  <c r="J1152" i="11"/>
  <c r="I1152" i="11"/>
  <c r="H1152" i="11"/>
  <c r="G1152" i="11"/>
  <c r="F1152" i="11"/>
  <c r="E1152" i="11"/>
  <c r="D1152" i="11"/>
  <c r="O1151" i="11"/>
  <c r="N1151" i="11"/>
  <c r="M1151" i="11"/>
  <c r="L1151" i="11"/>
  <c r="K1151" i="11"/>
  <c r="J1151" i="11"/>
  <c r="I1151" i="11"/>
  <c r="H1151" i="11"/>
  <c r="G1151" i="11"/>
  <c r="F1151" i="11"/>
  <c r="E1151" i="11"/>
  <c r="D1151" i="11"/>
  <c r="O1150" i="11"/>
  <c r="N1150" i="11"/>
  <c r="M1150" i="11"/>
  <c r="L1150" i="11"/>
  <c r="K1150" i="11"/>
  <c r="J1150" i="11"/>
  <c r="I1150" i="11"/>
  <c r="H1150" i="11"/>
  <c r="G1150" i="11"/>
  <c r="F1150" i="11"/>
  <c r="E1150" i="11"/>
  <c r="D1150" i="11"/>
  <c r="O1149" i="11"/>
  <c r="N1149" i="11"/>
  <c r="M1149" i="11"/>
  <c r="L1149" i="11"/>
  <c r="K1149" i="11"/>
  <c r="J1149" i="11"/>
  <c r="I1149" i="11"/>
  <c r="H1149" i="11"/>
  <c r="G1149" i="11"/>
  <c r="F1149" i="11"/>
  <c r="E1149" i="11"/>
  <c r="D1149" i="11"/>
  <c r="O1148" i="11"/>
  <c r="N1148" i="11"/>
  <c r="M1148" i="11"/>
  <c r="L1148" i="11"/>
  <c r="K1148" i="11"/>
  <c r="J1148" i="11"/>
  <c r="I1148" i="11"/>
  <c r="H1148" i="11"/>
  <c r="G1148" i="11"/>
  <c r="F1148" i="11"/>
  <c r="E1148" i="11"/>
  <c r="D1148" i="11"/>
  <c r="O1147" i="11"/>
  <c r="N1147" i="11"/>
  <c r="M1147" i="11"/>
  <c r="L1147" i="11"/>
  <c r="K1147" i="11"/>
  <c r="J1147" i="11"/>
  <c r="I1147" i="11"/>
  <c r="H1147" i="11"/>
  <c r="G1147" i="11"/>
  <c r="F1147" i="11"/>
  <c r="E1147" i="11"/>
  <c r="D1147" i="11"/>
  <c r="O1146" i="11"/>
  <c r="N1146" i="11"/>
  <c r="M1146" i="11"/>
  <c r="L1146" i="11"/>
  <c r="K1146" i="11"/>
  <c r="J1146" i="11"/>
  <c r="I1146" i="11"/>
  <c r="H1146" i="11"/>
  <c r="G1146" i="11"/>
  <c r="F1146" i="11"/>
  <c r="E1146" i="11"/>
  <c r="D1146" i="11"/>
  <c r="O1145" i="11"/>
  <c r="N1145" i="11"/>
  <c r="M1145" i="11"/>
  <c r="L1145" i="11"/>
  <c r="K1145" i="11"/>
  <c r="J1145" i="11"/>
  <c r="I1145" i="11"/>
  <c r="H1145" i="11"/>
  <c r="G1145" i="11"/>
  <c r="F1145" i="11"/>
  <c r="E1145" i="11"/>
  <c r="D1145" i="11"/>
  <c r="O1144" i="11"/>
  <c r="N1144" i="11"/>
  <c r="M1144" i="11"/>
  <c r="L1144" i="11"/>
  <c r="K1144" i="11"/>
  <c r="J1144" i="11"/>
  <c r="I1144" i="11"/>
  <c r="H1144" i="11"/>
  <c r="G1144" i="11"/>
  <c r="F1144" i="11"/>
  <c r="E1144" i="11"/>
  <c r="D1144" i="11"/>
  <c r="O1143" i="11"/>
  <c r="N1143" i="11"/>
  <c r="M1143" i="11"/>
  <c r="L1143" i="11"/>
  <c r="K1143" i="11"/>
  <c r="J1143" i="11"/>
  <c r="I1143" i="11"/>
  <c r="H1143" i="11"/>
  <c r="G1143" i="11"/>
  <c r="F1143" i="11"/>
  <c r="E1143" i="11"/>
  <c r="D1143" i="11"/>
  <c r="O1142" i="11"/>
  <c r="N1142" i="11"/>
  <c r="M1142" i="11"/>
  <c r="L1142" i="11"/>
  <c r="K1142" i="11"/>
  <c r="J1142" i="11"/>
  <c r="I1142" i="11"/>
  <c r="H1142" i="11"/>
  <c r="G1142" i="11"/>
  <c r="F1142" i="11"/>
  <c r="E1142" i="11"/>
  <c r="D1142" i="11"/>
  <c r="O1141" i="11"/>
  <c r="N1141" i="11"/>
  <c r="M1141" i="11"/>
  <c r="L1141" i="11"/>
  <c r="K1141" i="11"/>
  <c r="J1141" i="11"/>
  <c r="I1141" i="11"/>
  <c r="H1141" i="11"/>
  <c r="G1141" i="11"/>
  <c r="F1141" i="11"/>
  <c r="E1141" i="11"/>
  <c r="D1141" i="11"/>
  <c r="O1140" i="11"/>
  <c r="N1140" i="11"/>
  <c r="M1140" i="11"/>
  <c r="L1140" i="11"/>
  <c r="K1140" i="11"/>
  <c r="J1140" i="11"/>
  <c r="I1140" i="11"/>
  <c r="H1140" i="11"/>
  <c r="G1140" i="11"/>
  <c r="F1140" i="11"/>
  <c r="E1140" i="11"/>
  <c r="D1140" i="11"/>
  <c r="O1139" i="11"/>
  <c r="N1139" i="11"/>
  <c r="M1139" i="11"/>
  <c r="L1139" i="11"/>
  <c r="K1139" i="11"/>
  <c r="J1139" i="11"/>
  <c r="I1139" i="11"/>
  <c r="H1139" i="11"/>
  <c r="G1139" i="11"/>
  <c r="F1139" i="11"/>
  <c r="E1139" i="11"/>
  <c r="D1139" i="11"/>
  <c r="O1138" i="11"/>
  <c r="N1138" i="11"/>
  <c r="M1138" i="11"/>
  <c r="L1138" i="11"/>
  <c r="K1138" i="11"/>
  <c r="J1138" i="11"/>
  <c r="I1138" i="11"/>
  <c r="H1138" i="11"/>
  <c r="G1138" i="11"/>
  <c r="F1138" i="11"/>
  <c r="E1138" i="11"/>
  <c r="D1138" i="11"/>
  <c r="O1137" i="11"/>
  <c r="N1137" i="11"/>
  <c r="M1137" i="11"/>
  <c r="L1137" i="11"/>
  <c r="K1137" i="11"/>
  <c r="J1137" i="11"/>
  <c r="I1137" i="11"/>
  <c r="H1137" i="11"/>
  <c r="G1137" i="11"/>
  <c r="F1137" i="11"/>
  <c r="E1137" i="11"/>
  <c r="D1137" i="11"/>
  <c r="O1136" i="11"/>
  <c r="N1136" i="11"/>
  <c r="M1136" i="11"/>
  <c r="L1136" i="11"/>
  <c r="K1136" i="11"/>
  <c r="J1136" i="11"/>
  <c r="I1136" i="11"/>
  <c r="H1136" i="11"/>
  <c r="G1136" i="11"/>
  <c r="F1136" i="11"/>
  <c r="E1136" i="11"/>
  <c r="D1136" i="11"/>
  <c r="O1135" i="11"/>
  <c r="N1135" i="11"/>
  <c r="M1135" i="11"/>
  <c r="L1135" i="11"/>
  <c r="K1135" i="11"/>
  <c r="J1135" i="11"/>
  <c r="I1135" i="11"/>
  <c r="H1135" i="11"/>
  <c r="G1135" i="11"/>
  <c r="F1135" i="11"/>
  <c r="E1135" i="11"/>
  <c r="D1135" i="11"/>
  <c r="O1134" i="11"/>
  <c r="N1134" i="11"/>
  <c r="M1134" i="11"/>
  <c r="L1134" i="11"/>
  <c r="K1134" i="11"/>
  <c r="J1134" i="11"/>
  <c r="I1134" i="11"/>
  <c r="H1134" i="11"/>
  <c r="G1134" i="11"/>
  <c r="F1134" i="11"/>
  <c r="E1134" i="11"/>
  <c r="D1134" i="11"/>
  <c r="O1133" i="11"/>
  <c r="N1133" i="11"/>
  <c r="M1133" i="11"/>
  <c r="L1133" i="11"/>
  <c r="K1133" i="11"/>
  <c r="J1133" i="11"/>
  <c r="I1133" i="11"/>
  <c r="H1133" i="11"/>
  <c r="G1133" i="11"/>
  <c r="F1133" i="11"/>
  <c r="E1133" i="11"/>
  <c r="D1133" i="11"/>
  <c r="O1132" i="11"/>
  <c r="N1132" i="11"/>
  <c r="M1132" i="11"/>
  <c r="L1132" i="11"/>
  <c r="K1132" i="11"/>
  <c r="J1132" i="11"/>
  <c r="I1132" i="11"/>
  <c r="H1132" i="11"/>
  <c r="G1132" i="11"/>
  <c r="F1132" i="11"/>
  <c r="E1132" i="11"/>
  <c r="D1132" i="11"/>
  <c r="O1131" i="11"/>
  <c r="N1131" i="11"/>
  <c r="M1131" i="11"/>
  <c r="L1131" i="11"/>
  <c r="K1131" i="11"/>
  <c r="J1131" i="11"/>
  <c r="I1131" i="11"/>
  <c r="H1131" i="11"/>
  <c r="G1131" i="11"/>
  <c r="F1131" i="11"/>
  <c r="E1131" i="11"/>
  <c r="D1131" i="11"/>
  <c r="O1130" i="11"/>
  <c r="N1130" i="11"/>
  <c r="M1130" i="11"/>
  <c r="L1130" i="11"/>
  <c r="K1130" i="11"/>
  <c r="J1130" i="11"/>
  <c r="I1130" i="11"/>
  <c r="H1130" i="11"/>
  <c r="G1130" i="11"/>
  <c r="F1130" i="11"/>
  <c r="E1130" i="11"/>
  <c r="D1130" i="11"/>
  <c r="O1129" i="11"/>
  <c r="N1129" i="11"/>
  <c r="M1129" i="11"/>
  <c r="L1129" i="11"/>
  <c r="K1129" i="11"/>
  <c r="J1129" i="11"/>
  <c r="I1129" i="11"/>
  <c r="H1129" i="11"/>
  <c r="G1129" i="11"/>
  <c r="F1129" i="11"/>
  <c r="E1129" i="11"/>
  <c r="D1129" i="11"/>
  <c r="O1128" i="11"/>
  <c r="N1128" i="11"/>
  <c r="M1128" i="11"/>
  <c r="L1128" i="11"/>
  <c r="K1128" i="11"/>
  <c r="J1128" i="11"/>
  <c r="I1128" i="11"/>
  <c r="H1128" i="11"/>
  <c r="G1128" i="11"/>
  <c r="F1128" i="11"/>
  <c r="E1128" i="11"/>
  <c r="D1128" i="11"/>
  <c r="O1127" i="11"/>
  <c r="N1127" i="11"/>
  <c r="M1127" i="11"/>
  <c r="L1127" i="11"/>
  <c r="K1127" i="11"/>
  <c r="J1127" i="11"/>
  <c r="I1127" i="11"/>
  <c r="H1127" i="11"/>
  <c r="G1127" i="11"/>
  <c r="F1127" i="11"/>
  <c r="E1127" i="11"/>
  <c r="D1127" i="11"/>
  <c r="O1126" i="11"/>
  <c r="N1126" i="11"/>
  <c r="M1126" i="11"/>
  <c r="L1126" i="11"/>
  <c r="K1126" i="11"/>
  <c r="J1126" i="11"/>
  <c r="I1126" i="11"/>
  <c r="H1126" i="11"/>
  <c r="G1126" i="11"/>
  <c r="F1126" i="11"/>
  <c r="E1126" i="11"/>
  <c r="D1126" i="11"/>
  <c r="O1125" i="11"/>
  <c r="N1125" i="11"/>
  <c r="M1125" i="11"/>
  <c r="L1125" i="11"/>
  <c r="K1125" i="11"/>
  <c r="J1125" i="11"/>
  <c r="I1125" i="11"/>
  <c r="H1125" i="11"/>
  <c r="G1125" i="11"/>
  <c r="F1125" i="11"/>
  <c r="E1125" i="11"/>
  <c r="D1125" i="11"/>
  <c r="O1124" i="11"/>
  <c r="N1124" i="11"/>
  <c r="M1124" i="11"/>
  <c r="L1124" i="11"/>
  <c r="K1124" i="11"/>
  <c r="J1124" i="11"/>
  <c r="I1124" i="11"/>
  <c r="H1124" i="11"/>
  <c r="G1124" i="11"/>
  <c r="F1124" i="11"/>
  <c r="E1124" i="11"/>
  <c r="D1124" i="11"/>
  <c r="O1123" i="11"/>
  <c r="N1123" i="11"/>
  <c r="M1123" i="11"/>
  <c r="L1123" i="11"/>
  <c r="K1123" i="11"/>
  <c r="J1123" i="11"/>
  <c r="I1123" i="11"/>
  <c r="H1123" i="11"/>
  <c r="G1123" i="11"/>
  <c r="F1123" i="11"/>
  <c r="E1123" i="11"/>
  <c r="D1123" i="11"/>
  <c r="O1122" i="11"/>
  <c r="N1122" i="11"/>
  <c r="M1122" i="11"/>
  <c r="L1122" i="11"/>
  <c r="K1122" i="11"/>
  <c r="J1122" i="11"/>
  <c r="I1122" i="11"/>
  <c r="H1122" i="11"/>
  <c r="G1122" i="11"/>
  <c r="F1122" i="11"/>
  <c r="E1122" i="11"/>
  <c r="D1122" i="11"/>
  <c r="O1121" i="11"/>
  <c r="N1121" i="11"/>
  <c r="M1121" i="11"/>
  <c r="L1121" i="11"/>
  <c r="K1121" i="11"/>
  <c r="J1121" i="11"/>
  <c r="I1121" i="11"/>
  <c r="H1121" i="11"/>
  <c r="G1121" i="11"/>
  <c r="F1121" i="11"/>
  <c r="E1121" i="11"/>
  <c r="D1121" i="11"/>
  <c r="O1120" i="11"/>
  <c r="N1120" i="11"/>
  <c r="M1120" i="11"/>
  <c r="L1120" i="11"/>
  <c r="K1120" i="11"/>
  <c r="J1120" i="11"/>
  <c r="I1120" i="11"/>
  <c r="H1120" i="11"/>
  <c r="G1120" i="11"/>
  <c r="F1120" i="11"/>
  <c r="E1120" i="11"/>
  <c r="D1120" i="11"/>
  <c r="O1119" i="11"/>
  <c r="N1119" i="11"/>
  <c r="M1119" i="11"/>
  <c r="L1119" i="11"/>
  <c r="K1119" i="11"/>
  <c r="J1119" i="11"/>
  <c r="I1119" i="11"/>
  <c r="H1119" i="11"/>
  <c r="G1119" i="11"/>
  <c r="F1119" i="11"/>
  <c r="E1119" i="11"/>
  <c r="D1119" i="11"/>
  <c r="O1118" i="11"/>
  <c r="N1118" i="11"/>
  <c r="M1118" i="11"/>
  <c r="L1118" i="11"/>
  <c r="K1118" i="11"/>
  <c r="J1118" i="11"/>
  <c r="I1118" i="11"/>
  <c r="H1118" i="11"/>
  <c r="G1118" i="11"/>
  <c r="F1118" i="11"/>
  <c r="E1118" i="11"/>
  <c r="D1118" i="11"/>
  <c r="O1117" i="11"/>
  <c r="N1117" i="11"/>
  <c r="M1117" i="11"/>
  <c r="L1117" i="11"/>
  <c r="K1117" i="11"/>
  <c r="J1117" i="11"/>
  <c r="I1117" i="11"/>
  <c r="H1117" i="11"/>
  <c r="G1117" i="11"/>
  <c r="F1117" i="11"/>
  <c r="E1117" i="11"/>
  <c r="D1117" i="11"/>
  <c r="O1116" i="11"/>
  <c r="N1116" i="11"/>
  <c r="M1116" i="11"/>
  <c r="L1116" i="11"/>
  <c r="K1116" i="11"/>
  <c r="J1116" i="11"/>
  <c r="I1116" i="11"/>
  <c r="H1116" i="11"/>
  <c r="G1116" i="11"/>
  <c r="F1116" i="11"/>
  <c r="E1116" i="11"/>
  <c r="D1116" i="11"/>
  <c r="O1115" i="11"/>
  <c r="N1115" i="11"/>
  <c r="M1115" i="11"/>
  <c r="L1115" i="11"/>
  <c r="K1115" i="11"/>
  <c r="J1115" i="11"/>
  <c r="I1115" i="11"/>
  <c r="H1115" i="11"/>
  <c r="G1115" i="11"/>
  <c r="F1115" i="11"/>
  <c r="E1115" i="11"/>
  <c r="D1115" i="11"/>
  <c r="O1114" i="11"/>
  <c r="N1114" i="11"/>
  <c r="M1114" i="11"/>
  <c r="L1114" i="11"/>
  <c r="K1114" i="11"/>
  <c r="J1114" i="11"/>
  <c r="I1114" i="11"/>
  <c r="H1114" i="11"/>
  <c r="G1114" i="11"/>
  <c r="F1114" i="11"/>
  <c r="E1114" i="11"/>
  <c r="D1114" i="11"/>
  <c r="O1113" i="11"/>
  <c r="N1113" i="11"/>
  <c r="M1113" i="11"/>
  <c r="L1113" i="11"/>
  <c r="K1113" i="11"/>
  <c r="J1113" i="11"/>
  <c r="I1113" i="11"/>
  <c r="H1113" i="11"/>
  <c r="G1113" i="11"/>
  <c r="F1113" i="11"/>
  <c r="E1113" i="11"/>
  <c r="D1113" i="11"/>
  <c r="O1112" i="11"/>
  <c r="N1112" i="11"/>
  <c r="M1112" i="11"/>
  <c r="L1112" i="11"/>
  <c r="K1112" i="11"/>
  <c r="J1112" i="11"/>
  <c r="I1112" i="11"/>
  <c r="H1112" i="11"/>
  <c r="G1112" i="11"/>
  <c r="F1112" i="11"/>
  <c r="E1112" i="11"/>
  <c r="D1112" i="11"/>
  <c r="O1111" i="11"/>
  <c r="N1111" i="11"/>
  <c r="M1111" i="11"/>
  <c r="L1111" i="11"/>
  <c r="K1111" i="11"/>
  <c r="J1111" i="11"/>
  <c r="I1111" i="11"/>
  <c r="H1111" i="11"/>
  <c r="G1111" i="11"/>
  <c r="F1111" i="11"/>
  <c r="E1111" i="11"/>
  <c r="D1111" i="11"/>
  <c r="O1110" i="11"/>
  <c r="N1110" i="11"/>
  <c r="M1110" i="11"/>
  <c r="L1110" i="11"/>
  <c r="K1110" i="11"/>
  <c r="J1110" i="11"/>
  <c r="I1110" i="11"/>
  <c r="H1110" i="11"/>
  <c r="G1110" i="11"/>
  <c r="F1110" i="11"/>
  <c r="E1110" i="11"/>
  <c r="D1110" i="11"/>
  <c r="O1109" i="11"/>
  <c r="N1109" i="11"/>
  <c r="M1109" i="11"/>
  <c r="L1109" i="11"/>
  <c r="K1109" i="11"/>
  <c r="J1109" i="11"/>
  <c r="I1109" i="11"/>
  <c r="H1109" i="11"/>
  <c r="G1109" i="11"/>
  <c r="F1109" i="11"/>
  <c r="E1109" i="11"/>
  <c r="D1109" i="11"/>
  <c r="O1108" i="11"/>
  <c r="N1108" i="11"/>
  <c r="M1108" i="11"/>
  <c r="L1108" i="11"/>
  <c r="K1108" i="11"/>
  <c r="J1108" i="11"/>
  <c r="I1108" i="11"/>
  <c r="H1108" i="11"/>
  <c r="G1108" i="11"/>
  <c r="F1108" i="11"/>
  <c r="E1108" i="11"/>
  <c r="D1108" i="11"/>
  <c r="O1107" i="11"/>
  <c r="N1107" i="11"/>
  <c r="M1107" i="11"/>
  <c r="L1107" i="11"/>
  <c r="K1107" i="11"/>
  <c r="J1107" i="11"/>
  <c r="I1107" i="11"/>
  <c r="H1107" i="11"/>
  <c r="G1107" i="11"/>
  <c r="F1107" i="11"/>
  <c r="E1107" i="11"/>
  <c r="D1107" i="11"/>
  <c r="O1106" i="11"/>
  <c r="N1106" i="11"/>
  <c r="M1106" i="11"/>
  <c r="L1106" i="11"/>
  <c r="K1106" i="11"/>
  <c r="J1106" i="11"/>
  <c r="I1106" i="11"/>
  <c r="H1106" i="11"/>
  <c r="G1106" i="11"/>
  <c r="F1106" i="11"/>
  <c r="E1106" i="11"/>
  <c r="D1106" i="11"/>
  <c r="O1105" i="11"/>
  <c r="N1105" i="11"/>
  <c r="M1105" i="11"/>
  <c r="L1105" i="11"/>
  <c r="K1105" i="11"/>
  <c r="J1105" i="11"/>
  <c r="I1105" i="11"/>
  <c r="H1105" i="11"/>
  <c r="G1105" i="11"/>
  <c r="F1105" i="11"/>
  <c r="E1105" i="11"/>
  <c r="D1105" i="11"/>
  <c r="O1104" i="11"/>
  <c r="N1104" i="11"/>
  <c r="M1104" i="11"/>
  <c r="L1104" i="11"/>
  <c r="K1104" i="11"/>
  <c r="J1104" i="11"/>
  <c r="I1104" i="11"/>
  <c r="H1104" i="11"/>
  <c r="G1104" i="11"/>
  <c r="F1104" i="11"/>
  <c r="E1104" i="11"/>
  <c r="D1104" i="11"/>
  <c r="O1103" i="11"/>
  <c r="N1103" i="11"/>
  <c r="M1103" i="11"/>
  <c r="L1103" i="11"/>
  <c r="K1103" i="11"/>
  <c r="J1103" i="11"/>
  <c r="I1103" i="11"/>
  <c r="H1103" i="11"/>
  <c r="G1103" i="11"/>
  <c r="F1103" i="11"/>
  <c r="E1103" i="11"/>
  <c r="D1103" i="11"/>
  <c r="O1102" i="11"/>
  <c r="N1102" i="11"/>
  <c r="M1102" i="11"/>
  <c r="L1102" i="11"/>
  <c r="K1102" i="11"/>
  <c r="J1102" i="11"/>
  <c r="I1102" i="11"/>
  <c r="H1102" i="11"/>
  <c r="G1102" i="11"/>
  <c r="F1102" i="11"/>
  <c r="E1102" i="11"/>
  <c r="D1102" i="11"/>
  <c r="O1101" i="11"/>
  <c r="N1101" i="11"/>
  <c r="M1101" i="11"/>
  <c r="L1101" i="11"/>
  <c r="K1101" i="11"/>
  <c r="J1101" i="11"/>
  <c r="I1101" i="11"/>
  <c r="H1101" i="11"/>
  <c r="G1101" i="11"/>
  <c r="F1101" i="11"/>
  <c r="E1101" i="11"/>
  <c r="D1101" i="11"/>
  <c r="O1100" i="11"/>
  <c r="N1100" i="11"/>
  <c r="M1100" i="11"/>
  <c r="L1100" i="11"/>
  <c r="K1100" i="11"/>
  <c r="J1100" i="11"/>
  <c r="I1100" i="11"/>
  <c r="H1100" i="11"/>
  <c r="G1100" i="11"/>
  <c r="F1100" i="11"/>
  <c r="E1100" i="11"/>
  <c r="D1100" i="11"/>
  <c r="O1099" i="11"/>
  <c r="N1099" i="11"/>
  <c r="M1099" i="11"/>
  <c r="L1099" i="11"/>
  <c r="K1099" i="11"/>
  <c r="J1099" i="11"/>
  <c r="I1099" i="11"/>
  <c r="H1099" i="11"/>
  <c r="G1099" i="11"/>
  <c r="F1099" i="11"/>
  <c r="E1099" i="11"/>
  <c r="D1099" i="11"/>
  <c r="O1098" i="11"/>
  <c r="N1098" i="11"/>
  <c r="M1098" i="11"/>
  <c r="L1098" i="11"/>
  <c r="K1098" i="11"/>
  <c r="J1098" i="11"/>
  <c r="I1098" i="11"/>
  <c r="H1098" i="11"/>
  <c r="G1098" i="11"/>
  <c r="F1098" i="11"/>
  <c r="E1098" i="11"/>
  <c r="D1098" i="11"/>
  <c r="O1097" i="11"/>
  <c r="N1097" i="11"/>
  <c r="M1097" i="11"/>
  <c r="L1097" i="11"/>
  <c r="K1097" i="11"/>
  <c r="J1097" i="11"/>
  <c r="I1097" i="11"/>
  <c r="H1097" i="11"/>
  <c r="G1097" i="11"/>
  <c r="F1097" i="11"/>
  <c r="E1097" i="11"/>
  <c r="D1097" i="11"/>
  <c r="O1096" i="11"/>
  <c r="N1096" i="11"/>
  <c r="M1096" i="11"/>
  <c r="L1096" i="11"/>
  <c r="K1096" i="11"/>
  <c r="J1096" i="11"/>
  <c r="I1096" i="11"/>
  <c r="H1096" i="11"/>
  <c r="G1096" i="11"/>
  <c r="F1096" i="11"/>
  <c r="E1096" i="11"/>
  <c r="D1096" i="11"/>
  <c r="O1095" i="11"/>
  <c r="N1095" i="11"/>
  <c r="M1095" i="11"/>
  <c r="L1095" i="11"/>
  <c r="K1095" i="11"/>
  <c r="J1095" i="11"/>
  <c r="I1095" i="11"/>
  <c r="H1095" i="11"/>
  <c r="G1095" i="11"/>
  <c r="F1095" i="11"/>
  <c r="E1095" i="11"/>
  <c r="D1095" i="11"/>
  <c r="O1094" i="11"/>
  <c r="N1094" i="11"/>
  <c r="M1094" i="11"/>
  <c r="L1094" i="11"/>
  <c r="K1094" i="11"/>
  <c r="J1094" i="11"/>
  <c r="I1094" i="11"/>
  <c r="H1094" i="11"/>
  <c r="G1094" i="11"/>
  <c r="F1094" i="11"/>
  <c r="E1094" i="11"/>
  <c r="D1094" i="11"/>
  <c r="O1093" i="11"/>
  <c r="N1093" i="11"/>
  <c r="M1093" i="11"/>
  <c r="L1093" i="11"/>
  <c r="K1093" i="11"/>
  <c r="J1093" i="11"/>
  <c r="I1093" i="11"/>
  <c r="H1093" i="11"/>
  <c r="G1093" i="11"/>
  <c r="F1093" i="11"/>
  <c r="E1093" i="11"/>
  <c r="D1093" i="11"/>
  <c r="O1092" i="11"/>
  <c r="N1092" i="11"/>
  <c r="M1092" i="11"/>
  <c r="L1092" i="11"/>
  <c r="K1092" i="11"/>
  <c r="J1092" i="11"/>
  <c r="I1092" i="11"/>
  <c r="H1092" i="11"/>
  <c r="G1092" i="11"/>
  <c r="F1092" i="11"/>
  <c r="E1092" i="11"/>
  <c r="D1092" i="11"/>
  <c r="O1091" i="11"/>
  <c r="N1091" i="11"/>
  <c r="M1091" i="11"/>
  <c r="L1091" i="11"/>
  <c r="K1091" i="11"/>
  <c r="J1091" i="11"/>
  <c r="I1091" i="11"/>
  <c r="H1091" i="11"/>
  <c r="G1091" i="11"/>
  <c r="F1091" i="11"/>
  <c r="E1091" i="11"/>
  <c r="D1091" i="11"/>
  <c r="O1090" i="11"/>
  <c r="N1090" i="11"/>
  <c r="M1090" i="11"/>
  <c r="L1090" i="11"/>
  <c r="K1090" i="11"/>
  <c r="J1090" i="11"/>
  <c r="I1090" i="11"/>
  <c r="H1090" i="11"/>
  <c r="G1090" i="11"/>
  <c r="F1090" i="11"/>
  <c r="E1090" i="11"/>
  <c r="D1090" i="11"/>
  <c r="O1089" i="11"/>
  <c r="N1089" i="11"/>
  <c r="M1089" i="11"/>
  <c r="L1089" i="11"/>
  <c r="K1089" i="11"/>
  <c r="J1089" i="11"/>
  <c r="I1089" i="11"/>
  <c r="H1089" i="11"/>
  <c r="G1089" i="11"/>
  <c r="F1089" i="11"/>
  <c r="E1089" i="11"/>
  <c r="D1089" i="11"/>
  <c r="O1088" i="11"/>
  <c r="N1088" i="11"/>
  <c r="M1088" i="11"/>
  <c r="L1088" i="11"/>
  <c r="K1088" i="11"/>
  <c r="J1088" i="11"/>
  <c r="I1088" i="11"/>
  <c r="H1088" i="11"/>
  <c r="G1088" i="11"/>
  <c r="F1088" i="11"/>
  <c r="E1088" i="11"/>
  <c r="D1088" i="11"/>
  <c r="O1087" i="11"/>
  <c r="N1087" i="11"/>
  <c r="M1087" i="11"/>
  <c r="L1087" i="11"/>
  <c r="K1087" i="11"/>
  <c r="J1087" i="11"/>
  <c r="I1087" i="11"/>
  <c r="H1087" i="11"/>
  <c r="G1087" i="11"/>
  <c r="F1087" i="11"/>
  <c r="E1087" i="11"/>
  <c r="D1087" i="11"/>
  <c r="O1086" i="11"/>
  <c r="N1086" i="11"/>
  <c r="M1086" i="11"/>
  <c r="L1086" i="11"/>
  <c r="K1086" i="11"/>
  <c r="J1086" i="11"/>
  <c r="I1086" i="11"/>
  <c r="H1086" i="11"/>
  <c r="G1086" i="11"/>
  <c r="F1086" i="11"/>
  <c r="E1086" i="11"/>
  <c r="D1086" i="11"/>
  <c r="O1085" i="11"/>
  <c r="N1085" i="11"/>
  <c r="M1085" i="11"/>
  <c r="L1085" i="11"/>
  <c r="K1085" i="11"/>
  <c r="J1085" i="11"/>
  <c r="I1085" i="11"/>
  <c r="H1085" i="11"/>
  <c r="G1085" i="11"/>
  <c r="F1085" i="11"/>
  <c r="E1085" i="11"/>
  <c r="D1085" i="11"/>
  <c r="O1084" i="11"/>
  <c r="N1084" i="11"/>
  <c r="M1084" i="11"/>
  <c r="L1084" i="11"/>
  <c r="K1084" i="11"/>
  <c r="J1084" i="11"/>
  <c r="I1084" i="11"/>
  <c r="H1084" i="11"/>
  <c r="G1084" i="11"/>
  <c r="F1084" i="11"/>
  <c r="E1084" i="11"/>
  <c r="D1084" i="11"/>
  <c r="O1083" i="11"/>
  <c r="N1083" i="11"/>
  <c r="M1083" i="11"/>
  <c r="L1083" i="11"/>
  <c r="K1083" i="11"/>
  <c r="J1083" i="11"/>
  <c r="I1083" i="11"/>
  <c r="H1083" i="11"/>
  <c r="G1083" i="11"/>
  <c r="F1083" i="11"/>
  <c r="E1083" i="11"/>
  <c r="D1083" i="11"/>
  <c r="O1082" i="11"/>
  <c r="N1082" i="11"/>
  <c r="M1082" i="11"/>
  <c r="L1082" i="11"/>
  <c r="K1082" i="11"/>
  <c r="J1082" i="11"/>
  <c r="I1082" i="11"/>
  <c r="H1082" i="11"/>
  <c r="G1082" i="11"/>
  <c r="F1082" i="11"/>
  <c r="E1082" i="11"/>
  <c r="D1082" i="11"/>
  <c r="O1081" i="11"/>
  <c r="N1081" i="11"/>
  <c r="M1081" i="11"/>
  <c r="L1081" i="11"/>
  <c r="K1081" i="11"/>
  <c r="J1081" i="11"/>
  <c r="I1081" i="11"/>
  <c r="H1081" i="11"/>
  <c r="G1081" i="11"/>
  <c r="F1081" i="11"/>
  <c r="E1081" i="11"/>
  <c r="D1081" i="11"/>
  <c r="O1080" i="11"/>
  <c r="N1080" i="11"/>
  <c r="M1080" i="11"/>
  <c r="L1080" i="11"/>
  <c r="K1080" i="11"/>
  <c r="J1080" i="11"/>
  <c r="I1080" i="11"/>
  <c r="H1080" i="11"/>
  <c r="G1080" i="11"/>
  <c r="F1080" i="11"/>
  <c r="E1080" i="11"/>
  <c r="D1080" i="11"/>
  <c r="O1079" i="11"/>
  <c r="N1079" i="11"/>
  <c r="M1079" i="11"/>
  <c r="L1079" i="11"/>
  <c r="K1079" i="11"/>
  <c r="J1079" i="11"/>
  <c r="I1079" i="11"/>
  <c r="H1079" i="11"/>
  <c r="G1079" i="11"/>
  <c r="F1079" i="11"/>
  <c r="E1079" i="11"/>
  <c r="D1079" i="11"/>
  <c r="O1078" i="11"/>
  <c r="N1078" i="11"/>
  <c r="M1078" i="11"/>
  <c r="L1078" i="11"/>
  <c r="K1078" i="11"/>
  <c r="J1078" i="11"/>
  <c r="I1078" i="11"/>
  <c r="H1078" i="11"/>
  <c r="G1078" i="11"/>
  <c r="F1078" i="11"/>
  <c r="E1078" i="11"/>
  <c r="D1078" i="11"/>
  <c r="O1077" i="11"/>
  <c r="N1077" i="11"/>
  <c r="M1077" i="11"/>
  <c r="L1077" i="11"/>
  <c r="K1077" i="11"/>
  <c r="J1077" i="11"/>
  <c r="I1077" i="11"/>
  <c r="H1077" i="11"/>
  <c r="G1077" i="11"/>
  <c r="F1077" i="11"/>
  <c r="E1077" i="11"/>
  <c r="D1077" i="11"/>
  <c r="O1076" i="11"/>
  <c r="N1076" i="11"/>
  <c r="M1076" i="11"/>
  <c r="L1076" i="11"/>
  <c r="K1076" i="11"/>
  <c r="J1076" i="11"/>
  <c r="I1076" i="11"/>
  <c r="H1076" i="11"/>
  <c r="G1076" i="11"/>
  <c r="F1076" i="11"/>
  <c r="E1076" i="11"/>
  <c r="D1076" i="11"/>
  <c r="O1075" i="11"/>
  <c r="N1075" i="11"/>
  <c r="M1075" i="11"/>
  <c r="L1075" i="11"/>
  <c r="K1075" i="11"/>
  <c r="J1075" i="11"/>
  <c r="I1075" i="11"/>
  <c r="H1075" i="11"/>
  <c r="G1075" i="11"/>
  <c r="F1075" i="11"/>
  <c r="E1075" i="11"/>
  <c r="D1075" i="11"/>
  <c r="O1074" i="11"/>
  <c r="N1074" i="11"/>
  <c r="M1074" i="11"/>
  <c r="L1074" i="11"/>
  <c r="K1074" i="11"/>
  <c r="J1074" i="11"/>
  <c r="I1074" i="11"/>
  <c r="H1074" i="11"/>
  <c r="G1074" i="11"/>
  <c r="F1074" i="11"/>
  <c r="E1074" i="11"/>
  <c r="D1074" i="11"/>
  <c r="O1073" i="11"/>
  <c r="N1073" i="11"/>
  <c r="M1073" i="11"/>
  <c r="L1073" i="11"/>
  <c r="K1073" i="11"/>
  <c r="J1073" i="11"/>
  <c r="I1073" i="11"/>
  <c r="H1073" i="11"/>
  <c r="G1073" i="11"/>
  <c r="F1073" i="11"/>
  <c r="E1073" i="11"/>
  <c r="D1073" i="11"/>
  <c r="O1072" i="11"/>
  <c r="N1072" i="11"/>
  <c r="M1072" i="11"/>
  <c r="L1072" i="11"/>
  <c r="K1072" i="11"/>
  <c r="J1072" i="11"/>
  <c r="I1072" i="11"/>
  <c r="H1072" i="11"/>
  <c r="G1072" i="11"/>
  <c r="F1072" i="11"/>
  <c r="E1072" i="11"/>
  <c r="D1072" i="11"/>
  <c r="O1071" i="11"/>
  <c r="N1071" i="11"/>
  <c r="M1071" i="11"/>
  <c r="L1071" i="11"/>
  <c r="K1071" i="11"/>
  <c r="J1071" i="11"/>
  <c r="I1071" i="11"/>
  <c r="H1071" i="11"/>
  <c r="G1071" i="11"/>
  <c r="F1071" i="11"/>
  <c r="E1071" i="11"/>
  <c r="D1071" i="11"/>
  <c r="O1070" i="11"/>
  <c r="N1070" i="11"/>
  <c r="M1070" i="11"/>
  <c r="L1070" i="11"/>
  <c r="K1070" i="11"/>
  <c r="J1070" i="11"/>
  <c r="I1070" i="11"/>
  <c r="H1070" i="11"/>
  <c r="G1070" i="11"/>
  <c r="F1070" i="11"/>
  <c r="E1070" i="11"/>
  <c r="D1070" i="11"/>
  <c r="O1069" i="11"/>
  <c r="N1069" i="11"/>
  <c r="M1069" i="11"/>
  <c r="L1069" i="11"/>
  <c r="K1069" i="11"/>
  <c r="J1069" i="11"/>
  <c r="I1069" i="11"/>
  <c r="H1069" i="11"/>
  <c r="G1069" i="11"/>
  <c r="F1069" i="11"/>
  <c r="E1069" i="11"/>
  <c r="D1069" i="11"/>
  <c r="O1068" i="11"/>
  <c r="N1068" i="11"/>
  <c r="M1068" i="11"/>
  <c r="L1068" i="11"/>
  <c r="K1068" i="11"/>
  <c r="J1068" i="11"/>
  <c r="I1068" i="11"/>
  <c r="H1068" i="11"/>
  <c r="G1068" i="11"/>
  <c r="F1068" i="11"/>
  <c r="E1068" i="11"/>
  <c r="D1068" i="11"/>
  <c r="O1067" i="11"/>
  <c r="N1067" i="11"/>
  <c r="M1067" i="11"/>
  <c r="L1067" i="11"/>
  <c r="K1067" i="11"/>
  <c r="J1067" i="11"/>
  <c r="I1067" i="11"/>
  <c r="H1067" i="11"/>
  <c r="G1067" i="11"/>
  <c r="F1067" i="11"/>
  <c r="E1067" i="11"/>
  <c r="D1067" i="11"/>
  <c r="O1066" i="11"/>
  <c r="N1066" i="11"/>
  <c r="M1066" i="11"/>
  <c r="L1066" i="11"/>
  <c r="K1066" i="11"/>
  <c r="J1066" i="11"/>
  <c r="I1066" i="11"/>
  <c r="H1066" i="11"/>
  <c r="G1066" i="11"/>
  <c r="F1066" i="11"/>
  <c r="E1066" i="11"/>
  <c r="D1066" i="11"/>
  <c r="O1065" i="11"/>
  <c r="N1065" i="11"/>
  <c r="M1065" i="11"/>
  <c r="L1065" i="11"/>
  <c r="K1065" i="11"/>
  <c r="J1065" i="11"/>
  <c r="I1065" i="11"/>
  <c r="H1065" i="11"/>
  <c r="G1065" i="11"/>
  <c r="F1065" i="11"/>
  <c r="E1065" i="11"/>
  <c r="D1065" i="11"/>
  <c r="O1064" i="11"/>
  <c r="N1064" i="11"/>
  <c r="M1064" i="11"/>
  <c r="L1064" i="11"/>
  <c r="K1064" i="11"/>
  <c r="J1064" i="11"/>
  <c r="I1064" i="11"/>
  <c r="H1064" i="11"/>
  <c r="G1064" i="11"/>
  <c r="F1064" i="11"/>
  <c r="E1064" i="11"/>
  <c r="D1064" i="11"/>
  <c r="O1063" i="11"/>
  <c r="N1063" i="11"/>
  <c r="M1063" i="11"/>
  <c r="L1063" i="11"/>
  <c r="K1063" i="11"/>
  <c r="J1063" i="11"/>
  <c r="I1063" i="11"/>
  <c r="H1063" i="11"/>
  <c r="G1063" i="11"/>
  <c r="F1063" i="11"/>
  <c r="E1063" i="11"/>
  <c r="D1063" i="11"/>
  <c r="O1062" i="11"/>
  <c r="N1062" i="11"/>
  <c r="M1062" i="11"/>
  <c r="L1062" i="11"/>
  <c r="K1062" i="11"/>
  <c r="J1062" i="11"/>
  <c r="I1062" i="11"/>
  <c r="H1062" i="11"/>
  <c r="G1062" i="11"/>
  <c r="F1062" i="11"/>
  <c r="E1062" i="11"/>
  <c r="D1062" i="11"/>
  <c r="O1061" i="11"/>
  <c r="N1061" i="11"/>
  <c r="M1061" i="11"/>
  <c r="L1061" i="11"/>
  <c r="K1061" i="11"/>
  <c r="J1061" i="11"/>
  <c r="I1061" i="11"/>
  <c r="H1061" i="11"/>
  <c r="G1061" i="11"/>
  <c r="F1061" i="11"/>
  <c r="E1061" i="11"/>
  <c r="D1061" i="11"/>
  <c r="O1060" i="11"/>
  <c r="N1060" i="11"/>
  <c r="M1060" i="11"/>
  <c r="L1060" i="11"/>
  <c r="K1060" i="11"/>
  <c r="J1060" i="11"/>
  <c r="I1060" i="11"/>
  <c r="H1060" i="11"/>
  <c r="G1060" i="11"/>
  <c r="F1060" i="11"/>
  <c r="E1060" i="11"/>
  <c r="D1060" i="11"/>
  <c r="O1059" i="11"/>
  <c r="N1059" i="11"/>
  <c r="M1059" i="11"/>
  <c r="L1059" i="11"/>
  <c r="K1059" i="11"/>
  <c r="J1059" i="11"/>
  <c r="I1059" i="11"/>
  <c r="H1059" i="11"/>
  <c r="G1059" i="11"/>
  <c r="F1059" i="11"/>
  <c r="E1059" i="11"/>
  <c r="D1059" i="11"/>
  <c r="O1058" i="11"/>
  <c r="N1058" i="11"/>
  <c r="M1058" i="11"/>
  <c r="L1058" i="11"/>
  <c r="K1058" i="11"/>
  <c r="J1058" i="11"/>
  <c r="I1058" i="11"/>
  <c r="H1058" i="11"/>
  <c r="G1058" i="11"/>
  <c r="F1058" i="11"/>
  <c r="E1058" i="11"/>
  <c r="D1058" i="11"/>
  <c r="O1057" i="11"/>
  <c r="N1057" i="11"/>
  <c r="M1057" i="11"/>
  <c r="L1057" i="11"/>
  <c r="K1057" i="11"/>
  <c r="J1057" i="11"/>
  <c r="I1057" i="11"/>
  <c r="H1057" i="11"/>
  <c r="G1057" i="11"/>
  <c r="F1057" i="11"/>
  <c r="E1057" i="11"/>
  <c r="D1057" i="11"/>
  <c r="O1056" i="11"/>
  <c r="N1056" i="11"/>
  <c r="M1056" i="11"/>
  <c r="L1056" i="11"/>
  <c r="K1056" i="11"/>
  <c r="J1056" i="11"/>
  <c r="I1056" i="11"/>
  <c r="H1056" i="11"/>
  <c r="G1056" i="11"/>
  <c r="F1056" i="11"/>
  <c r="E1056" i="11"/>
  <c r="D1056" i="11"/>
  <c r="O1055" i="11"/>
  <c r="N1055" i="11"/>
  <c r="M1055" i="11"/>
  <c r="L1055" i="11"/>
  <c r="K1055" i="11"/>
  <c r="J1055" i="11"/>
  <c r="I1055" i="11"/>
  <c r="H1055" i="11"/>
  <c r="G1055" i="11"/>
  <c r="F1055" i="11"/>
  <c r="E1055" i="11"/>
  <c r="D1055" i="11"/>
  <c r="O1054" i="11"/>
  <c r="N1054" i="11"/>
  <c r="M1054" i="11"/>
  <c r="L1054" i="11"/>
  <c r="K1054" i="11"/>
  <c r="J1054" i="11"/>
  <c r="I1054" i="11"/>
  <c r="H1054" i="11"/>
  <c r="G1054" i="11"/>
  <c r="F1054" i="11"/>
  <c r="E1054" i="11"/>
  <c r="D1054" i="11"/>
  <c r="O1053" i="11"/>
  <c r="N1053" i="11"/>
  <c r="M1053" i="11"/>
  <c r="L1053" i="11"/>
  <c r="K1053" i="11"/>
  <c r="J1053" i="11"/>
  <c r="I1053" i="11"/>
  <c r="H1053" i="11"/>
  <c r="G1053" i="11"/>
  <c r="F1053" i="11"/>
  <c r="E1053" i="11"/>
  <c r="D1053" i="11"/>
  <c r="O1052" i="11"/>
  <c r="N1052" i="11"/>
  <c r="M1052" i="11"/>
  <c r="L1052" i="11"/>
  <c r="K1052" i="11"/>
  <c r="J1052" i="11"/>
  <c r="I1052" i="11"/>
  <c r="H1052" i="11"/>
  <c r="G1052" i="11"/>
  <c r="F1052" i="11"/>
  <c r="E1052" i="11"/>
  <c r="D1052" i="11"/>
  <c r="O1051" i="11"/>
  <c r="N1051" i="11"/>
  <c r="M1051" i="11"/>
  <c r="L1051" i="11"/>
  <c r="K1051" i="11"/>
  <c r="J1051" i="11"/>
  <c r="I1051" i="11"/>
  <c r="H1051" i="11"/>
  <c r="G1051" i="11"/>
  <c r="F1051" i="11"/>
  <c r="E1051" i="11"/>
  <c r="D1051" i="11"/>
  <c r="O1050" i="11"/>
  <c r="N1050" i="11"/>
  <c r="M1050" i="11"/>
  <c r="L1050" i="11"/>
  <c r="K1050" i="11"/>
  <c r="J1050" i="11"/>
  <c r="I1050" i="11"/>
  <c r="H1050" i="11"/>
  <c r="G1050" i="11"/>
  <c r="F1050" i="11"/>
  <c r="E1050" i="11"/>
  <c r="D1050" i="11"/>
  <c r="O1049" i="11"/>
  <c r="N1049" i="11"/>
  <c r="M1049" i="11"/>
  <c r="L1049" i="11"/>
  <c r="K1049" i="11"/>
  <c r="J1049" i="11"/>
  <c r="I1049" i="11"/>
  <c r="H1049" i="11"/>
  <c r="G1049" i="11"/>
  <c r="F1049" i="11"/>
  <c r="E1049" i="11"/>
  <c r="D1049" i="11"/>
  <c r="O1048" i="11"/>
  <c r="N1048" i="11"/>
  <c r="M1048" i="11"/>
  <c r="L1048" i="11"/>
  <c r="K1048" i="11"/>
  <c r="J1048" i="11"/>
  <c r="I1048" i="11"/>
  <c r="H1048" i="11"/>
  <c r="G1048" i="11"/>
  <c r="F1048" i="11"/>
  <c r="E1048" i="11"/>
  <c r="D1048" i="11"/>
  <c r="O1047" i="11"/>
  <c r="N1047" i="11"/>
  <c r="M1047" i="11"/>
  <c r="L1047" i="11"/>
  <c r="K1047" i="11"/>
  <c r="J1047" i="11"/>
  <c r="I1047" i="11"/>
  <c r="H1047" i="11"/>
  <c r="G1047" i="11"/>
  <c r="F1047" i="11"/>
  <c r="E1047" i="11"/>
  <c r="D1047" i="11"/>
  <c r="O1046" i="11"/>
  <c r="N1046" i="11"/>
  <c r="M1046" i="11"/>
  <c r="L1046" i="11"/>
  <c r="K1046" i="11"/>
  <c r="J1046" i="11"/>
  <c r="I1046" i="11"/>
  <c r="H1046" i="11"/>
  <c r="G1046" i="11"/>
  <c r="F1046" i="11"/>
  <c r="E1046" i="11"/>
  <c r="D1046" i="11"/>
  <c r="O1045" i="11"/>
  <c r="N1045" i="11"/>
  <c r="M1045" i="11"/>
  <c r="L1045" i="11"/>
  <c r="K1045" i="11"/>
  <c r="J1045" i="11"/>
  <c r="I1045" i="11"/>
  <c r="H1045" i="11"/>
  <c r="G1045" i="11"/>
  <c r="F1045" i="11"/>
  <c r="E1045" i="11"/>
  <c r="D1045" i="11"/>
  <c r="O1044" i="11"/>
  <c r="N1044" i="11"/>
  <c r="M1044" i="11"/>
  <c r="L1044" i="11"/>
  <c r="K1044" i="11"/>
  <c r="J1044" i="11"/>
  <c r="I1044" i="11"/>
  <c r="H1044" i="11"/>
  <c r="G1044" i="11"/>
  <c r="F1044" i="11"/>
  <c r="E1044" i="11"/>
  <c r="D1044" i="11"/>
  <c r="O1043" i="11"/>
  <c r="N1043" i="11"/>
  <c r="M1043" i="11"/>
  <c r="L1043" i="11"/>
  <c r="K1043" i="11"/>
  <c r="J1043" i="11"/>
  <c r="I1043" i="11"/>
  <c r="H1043" i="11"/>
  <c r="G1043" i="11"/>
  <c r="F1043" i="11"/>
  <c r="E1043" i="11"/>
  <c r="D1043" i="11"/>
  <c r="O1042" i="11"/>
  <c r="N1042" i="11"/>
  <c r="M1042" i="11"/>
  <c r="L1042" i="11"/>
  <c r="K1042" i="11"/>
  <c r="J1042" i="11"/>
  <c r="I1042" i="11"/>
  <c r="H1042" i="11"/>
  <c r="G1042" i="11"/>
  <c r="F1042" i="11"/>
  <c r="E1042" i="11"/>
  <c r="D1042" i="11"/>
  <c r="O1041" i="11"/>
  <c r="N1041" i="11"/>
  <c r="M1041" i="11"/>
  <c r="L1041" i="11"/>
  <c r="K1041" i="11"/>
  <c r="J1041" i="11"/>
  <c r="I1041" i="11"/>
  <c r="H1041" i="11"/>
  <c r="G1041" i="11"/>
  <c r="F1041" i="11"/>
  <c r="E1041" i="11"/>
  <c r="D1041" i="11"/>
  <c r="O1040" i="11"/>
  <c r="N1040" i="11"/>
  <c r="M1040" i="11"/>
  <c r="L1040" i="11"/>
  <c r="K1040" i="11"/>
  <c r="J1040" i="11"/>
  <c r="I1040" i="11"/>
  <c r="H1040" i="11"/>
  <c r="G1040" i="11"/>
  <c r="F1040" i="11"/>
  <c r="E1040" i="11"/>
  <c r="D1040" i="11"/>
  <c r="O1039" i="11"/>
  <c r="N1039" i="11"/>
  <c r="M1039" i="11"/>
  <c r="L1039" i="11"/>
  <c r="K1039" i="11"/>
  <c r="J1039" i="11"/>
  <c r="I1039" i="11"/>
  <c r="H1039" i="11"/>
  <c r="G1039" i="11"/>
  <c r="F1039" i="11"/>
  <c r="E1039" i="11"/>
  <c r="D1039" i="11"/>
  <c r="O1038" i="11"/>
  <c r="N1038" i="11"/>
  <c r="M1038" i="11"/>
  <c r="L1038" i="11"/>
  <c r="K1038" i="11"/>
  <c r="J1038" i="11"/>
  <c r="I1038" i="11"/>
  <c r="H1038" i="11"/>
  <c r="G1038" i="11"/>
  <c r="F1038" i="11"/>
  <c r="E1038" i="11"/>
  <c r="D1038" i="11"/>
  <c r="O1037" i="11"/>
  <c r="N1037" i="11"/>
  <c r="M1037" i="11"/>
  <c r="L1037" i="11"/>
  <c r="K1037" i="11"/>
  <c r="J1037" i="11"/>
  <c r="I1037" i="11"/>
  <c r="H1037" i="11"/>
  <c r="G1037" i="11"/>
  <c r="F1037" i="11"/>
  <c r="E1037" i="11"/>
  <c r="D1037" i="11"/>
  <c r="O1036" i="11"/>
  <c r="N1036" i="11"/>
  <c r="M1036" i="11"/>
  <c r="L1036" i="11"/>
  <c r="K1036" i="11"/>
  <c r="J1036" i="11"/>
  <c r="I1036" i="11"/>
  <c r="H1036" i="11"/>
  <c r="G1036" i="11"/>
  <c r="F1036" i="11"/>
  <c r="E1036" i="11"/>
  <c r="D1036" i="11"/>
  <c r="O1035" i="11"/>
  <c r="N1035" i="11"/>
  <c r="M1035" i="11"/>
  <c r="L1035" i="11"/>
  <c r="K1035" i="11"/>
  <c r="J1035" i="11"/>
  <c r="I1035" i="11"/>
  <c r="H1035" i="11"/>
  <c r="G1035" i="11"/>
  <c r="F1035" i="11"/>
  <c r="E1035" i="11"/>
  <c r="D1035" i="11"/>
  <c r="O1034" i="11"/>
  <c r="N1034" i="11"/>
  <c r="M1034" i="11"/>
  <c r="L1034" i="11"/>
  <c r="K1034" i="11"/>
  <c r="J1034" i="11"/>
  <c r="I1034" i="11"/>
  <c r="H1034" i="11"/>
  <c r="G1034" i="11"/>
  <c r="F1034" i="11"/>
  <c r="E1034" i="11"/>
  <c r="D1034" i="11"/>
  <c r="O1033" i="11"/>
  <c r="N1033" i="11"/>
  <c r="M1033" i="11"/>
  <c r="L1033" i="11"/>
  <c r="K1033" i="11"/>
  <c r="J1033" i="11"/>
  <c r="I1033" i="11"/>
  <c r="H1033" i="11"/>
  <c r="G1033" i="11"/>
  <c r="F1033" i="11"/>
  <c r="E1033" i="11"/>
  <c r="D1033" i="11"/>
  <c r="O1032" i="11"/>
  <c r="N1032" i="11"/>
  <c r="M1032" i="11"/>
  <c r="L1032" i="11"/>
  <c r="K1032" i="11"/>
  <c r="J1032" i="11"/>
  <c r="I1032" i="11"/>
  <c r="H1032" i="11"/>
  <c r="G1032" i="11"/>
  <c r="F1032" i="11"/>
  <c r="E1032" i="11"/>
  <c r="D1032" i="11"/>
  <c r="O1031" i="11"/>
  <c r="N1031" i="11"/>
  <c r="M1031" i="11"/>
  <c r="L1031" i="11"/>
  <c r="K1031" i="11"/>
  <c r="J1031" i="11"/>
  <c r="I1031" i="11"/>
  <c r="H1031" i="11"/>
  <c r="G1031" i="11"/>
  <c r="F1031" i="11"/>
  <c r="E1031" i="11"/>
  <c r="D1031" i="11"/>
  <c r="O1030" i="11"/>
  <c r="N1030" i="11"/>
  <c r="M1030" i="11"/>
  <c r="L1030" i="11"/>
  <c r="K1030" i="11"/>
  <c r="J1030" i="11"/>
  <c r="I1030" i="11"/>
  <c r="H1030" i="11"/>
  <c r="G1030" i="11"/>
  <c r="F1030" i="11"/>
  <c r="E1030" i="11"/>
  <c r="D1030" i="11"/>
  <c r="O1029" i="11"/>
  <c r="N1029" i="11"/>
  <c r="M1029" i="11"/>
  <c r="L1029" i="11"/>
  <c r="K1029" i="11"/>
  <c r="J1029" i="11"/>
  <c r="I1029" i="11"/>
  <c r="H1029" i="11"/>
  <c r="G1029" i="11"/>
  <c r="F1029" i="11"/>
  <c r="E1029" i="11"/>
  <c r="D1029" i="11"/>
  <c r="O1028" i="11"/>
  <c r="N1028" i="11"/>
  <c r="M1028" i="11"/>
  <c r="L1028" i="11"/>
  <c r="K1028" i="11"/>
  <c r="J1028" i="11"/>
  <c r="I1028" i="11"/>
  <c r="H1028" i="11"/>
  <c r="G1028" i="11"/>
  <c r="F1028" i="11"/>
  <c r="E1028" i="11"/>
  <c r="D1028" i="11"/>
  <c r="O1027" i="11"/>
  <c r="N1027" i="11"/>
  <c r="M1027" i="11"/>
  <c r="L1027" i="11"/>
  <c r="K1027" i="11"/>
  <c r="J1027" i="11"/>
  <c r="I1027" i="11"/>
  <c r="H1027" i="11"/>
  <c r="G1027" i="11"/>
  <c r="F1027" i="11"/>
  <c r="E1027" i="11"/>
  <c r="D1027" i="11"/>
  <c r="O1026" i="11"/>
  <c r="N1026" i="11"/>
  <c r="M1026" i="11"/>
  <c r="L1026" i="11"/>
  <c r="K1026" i="11"/>
  <c r="J1026" i="11"/>
  <c r="I1026" i="11"/>
  <c r="H1026" i="11"/>
  <c r="G1026" i="11"/>
  <c r="F1026" i="11"/>
  <c r="E1026" i="11"/>
  <c r="D1026" i="11"/>
  <c r="O1025" i="11"/>
  <c r="N1025" i="11"/>
  <c r="M1025" i="11"/>
  <c r="L1025" i="11"/>
  <c r="K1025" i="11"/>
  <c r="J1025" i="11"/>
  <c r="I1025" i="11"/>
  <c r="H1025" i="11"/>
  <c r="G1025" i="11"/>
  <c r="F1025" i="11"/>
  <c r="E1025" i="11"/>
  <c r="D1025" i="11"/>
  <c r="O1024" i="11"/>
  <c r="N1024" i="11"/>
  <c r="M1024" i="11"/>
  <c r="L1024" i="11"/>
  <c r="K1024" i="11"/>
  <c r="J1024" i="11"/>
  <c r="I1024" i="11"/>
  <c r="H1024" i="11"/>
  <c r="G1024" i="11"/>
  <c r="F1024" i="11"/>
  <c r="E1024" i="11"/>
  <c r="D1024" i="11"/>
  <c r="O1023" i="11"/>
  <c r="N1023" i="11"/>
  <c r="M1023" i="11"/>
  <c r="L1023" i="11"/>
  <c r="K1023" i="11"/>
  <c r="J1023" i="11"/>
  <c r="I1023" i="11"/>
  <c r="H1023" i="11"/>
  <c r="G1023" i="11"/>
  <c r="F1023" i="11"/>
  <c r="E1023" i="11"/>
  <c r="D1023" i="11"/>
  <c r="O1022" i="11"/>
  <c r="N1022" i="11"/>
  <c r="M1022" i="11"/>
  <c r="L1022" i="11"/>
  <c r="K1022" i="11"/>
  <c r="J1022" i="11"/>
  <c r="I1022" i="11"/>
  <c r="H1022" i="11"/>
  <c r="G1022" i="11"/>
  <c r="F1022" i="11"/>
  <c r="E1022" i="11"/>
  <c r="D1022" i="11"/>
  <c r="O1021" i="11"/>
  <c r="N1021" i="11"/>
  <c r="M1021" i="11"/>
  <c r="L1021" i="11"/>
  <c r="K1021" i="11"/>
  <c r="J1021" i="11"/>
  <c r="I1021" i="11"/>
  <c r="H1021" i="11"/>
  <c r="G1021" i="11"/>
  <c r="F1021" i="11"/>
  <c r="E1021" i="11"/>
  <c r="D1021" i="11"/>
  <c r="O1020" i="11"/>
  <c r="N1020" i="11"/>
  <c r="M1020" i="11"/>
  <c r="L1020" i="11"/>
  <c r="K1020" i="11"/>
  <c r="J1020" i="11"/>
  <c r="I1020" i="11"/>
  <c r="H1020" i="11"/>
  <c r="G1020" i="11"/>
  <c r="F1020" i="11"/>
  <c r="E1020" i="11"/>
  <c r="D1020" i="11"/>
  <c r="O1019" i="11"/>
  <c r="N1019" i="11"/>
  <c r="M1019" i="11"/>
  <c r="L1019" i="11"/>
  <c r="K1019" i="11"/>
  <c r="J1019" i="11"/>
  <c r="I1019" i="11"/>
  <c r="H1019" i="11"/>
  <c r="G1019" i="11"/>
  <c r="F1019" i="11"/>
  <c r="E1019" i="11"/>
  <c r="D1019" i="11"/>
  <c r="O1018" i="11"/>
  <c r="N1018" i="11"/>
  <c r="M1018" i="11"/>
  <c r="L1018" i="11"/>
  <c r="K1018" i="11"/>
  <c r="J1018" i="11"/>
  <c r="I1018" i="11"/>
  <c r="H1018" i="11"/>
  <c r="G1018" i="11"/>
  <c r="F1018" i="11"/>
  <c r="E1018" i="11"/>
  <c r="D1018" i="11"/>
  <c r="O1017" i="11"/>
  <c r="N1017" i="11"/>
  <c r="M1017" i="11"/>
  <c r="L1017" i="11"/>
  <c r="K1017" i="11"/>
  <c r="J1017" i="11"/>
  <c r="I1017" i="11"/>
  <c r="H1017" i="11"/>
  <c r="G1017" i="11"/>
  <c r="F1017" i="11"/>
  <c r="E1017" i="11"/>
  <c r="D1017" i="11"/>
  <c r="O1016" i="11"/>
  <c r="N1016" i="11"/>
  <c r="M1016" i="11"/>
  <c r="L1016" i="11"/>
  <c r="K1016" i="11"/>
  <c r="J1016" i="11"/>
  <c r="I1016" i="11"/>
  <c r="H1016" i="11"/>
  <c r="G1016" i="11"/>
  <c r="F1016" i="11"/>
  <c r="E1016" i="11"/>
  <c r="D1016" i="11"/>
  <c r="O1015" i="11"/>
  <c r="N1015" i="11"/>
  <c r="M1015" i="11"/>
  <c r="L1015" i="11"/>
  <c r="K1015" i="11"/>
  <c r="J1015" i="11"/>
  <c r="I1015" i="11"/>
  <c r="H1015" i="11"/>
  <c r="G1015" i="11"/>
  <c r="F1015" i="11"/>
  <c r="E1015" i="11"/>
  <c r="D1015" i="11"/>
  <c r="O1014" i="11"/>
  <c r="N1014" i="11"/>
  <c r="M1014" i="11"/>
  <c r="L1014" i="11"/>
  <c r="K1014" i="11"/>
  <c r="J1014" i="11"/>
  <c r="I1014" i="11"/>
  <c r="H1014" i="11"/>
  <c r="G1014" i="11"/>
  <c r="F1014" i="11"/>
  <c r="E1014" i="11"/>
  <c r="D1014" i="11"/>
  <c r="O1013" i="11"/>
  <c r="N1013" i="11"/>
  <c r="M1013" i="11"/>
  <c r="L1013" i="11"/>
  <c r="K1013" i="11"/>
  <c r="J1013" i="11"/>
  <c r="I1013" i="11"/>
  <c r="H1013" i="11"/>
  <c r="G1013" i="11"/>
  <c r="F1013" i="11"/>
  <c r="E1013" i="11"/>
  <c r="D1013" i="11"/>
  <c r="O1012" i="11"/>
  <c r="N1012" i="11"/>
  <c r="M1012" i="11"/>
  <c r="L1012" i="11"/>
  <c r="K1012" i="11"/>
  <c r="J1012" i="11"/>
  <c r="I1012" i="11"/>
  <c r="H1012" i="11"/>
  <c r="G1012" i="11"/>
  <c r="F1012" i="11"/>
  <c r="E1012" i="11"/>
  <c r="D1012" i="11"/>
  <c r="O1011" i="11"/>
  <c r="N1011" i="11"/>
  <c r="M1011" i="11"/>
  <c r="L1011" i="11"/>
  <c r="K1011" i="11"/>
  <c r="J1011" i="11"/>
  <c r="I1011" i="11"/>
  <c r="H1011" i="11"/>
  <c r="G1011" i="11"/>
  <c r="F1011" i="11"/>
  <c r="E1011" i="11"/>
  <c r="D1011" i="11"/>
  <c r="O1010" i="11"/>
  <c r="N1010" i="11"/>
  <c r="M1010" i="11"/>
  <c r="L1010" i="11"/>
  <c r="K1010" i="11"/>
  <c r="J1010" i="11"/>
  <c r="I1010" i="11"/>
  <c r="H1010" i="11"/>
  <c r="G1010" i="11"/>
  <c r="F1010" i="11"/>
  <c r="E1010" i="11"/>
  <c r="D1010" i="11"/>
  <c r="O1009" i="11"/>
  <c r="N1009" i="11"/>
  <c r="M1009" i="11"/>
  <c r="L1009" i="11"/>
  <c r="K1009" i="11"/>
  <c r="J1009" i="11"/>
  <c r="I1009" i="11"/>
  <c r="H1009" i="11"/>
  <c r="G1009" i="11"/>
  <c r="F1009" i="11"/>
  <c r="E1009" i="11"/>
  <c r="D1009" i="11"/>
  <c r="O1008" i="11"/>
  <c r="N1008" i="11"/>
  <c r="M1008" i="11"/>
  <c r="L1008" i="11"/>
  <c r="K1008" i="11"/>
  <c r="J1008" i="11"/>
  <c r="I1008" i="11"/>
  <c r="H1008" i="11"/>
  <c r="G1008" i="11"/>
  <c r="F1008" i="11"/>
  <c r="E1008" i="11"/>
  <c r="D1008" i="11"/>
  <c r="O1007" i="11"/>
  <c r="N1007" i="11"/>
  <c r="M1007" i="11"/>
  <c r="L1007" i="11"/>
  <c r="K1007" i="11"/>
  <c r="J1007" i="11"/>
  <c r="I1007" i="11"/>
  <c r="H1007" i="11"/>
  <c r="G1007" i="11"/>
  <c r="F1007" i="11"/>
  <c r="E1007" i="11"/>
  <c r="D1007" i="11"/>
  <c r="O1006" i="11"/>
  <c r="N1006" i="11"/>
  <c r="M1006" i="11"/>
  <c r="L1006" i="11"/>
  <c r="K1006" i="11"/>
  <c r="J1006" i="11"/>
  <c r="I1006" i="11"/>
  <c r="H1006" i="11"/>
  <c r="G1006" i="11"/>
  <c r="F1006" i="11"/>
  <c r="E1006" i="11"/>
  <c r="D1006" i="11"/>
  <c r="O1005" i="11"/>
  <c r="N1005" i="11"/>
  <c r="M1005" i="11"/>
  <c r="L1005" i="11"/>
  <c r="K1005" i="11"/>
  <c r="J1005" i="11"/>
  <c r="I1005" i="11"/>
  <c r="H1005" i="11"/>
  <c r="G1005" i="11"/>
  <c r="F1005" i="11"/>
  <c r="E1005" i="11"/>
  <c r="D1005" i="11"/>
  <c r="O1004" i="11"/>
  <c r="N1004" i="11"/>
  <c r="M1004" i="11"/>
  <c r="L1004" i="11"/>
  <c r="K1004" i="11"/>
  <c r="J1004" i="11"/>
  <c r="I1004" i="11"/>
  <c r="H1004" i="11"/>
  <c r="G1004" i="11"/>
  <c r="F1004" i="11"/>
  <c r="E1004" i="11"/>
  <c r="D1004" i="11"/>
  <c r="O1003" i="11"/>
  <c r="N1003" i="11"/>
  <c r="M1003" i="11"/>
  <c r="L1003" i="11"/>
  <c r="K1003" i="11"/>
  <c r="J1003" i="11"/>
  <c r="I1003" i="11"/>
  <c r="H1003" i="11"/>
  <c r="G1003" i="11"/>
  <c r="F1003" i="11"/>
  <c r="E1003" i="11"/>
  <c r="D1003" i="11"/>
  <c r="O1002" i="11"/>
  <c r="N1002" i="11"/>
  <c r="M1002" i="11"/>
  <c r="L1002" i="11"/>
  <c r="K1002" i="11"/>
  <c r="J1002" i="11"/>
  <c r="I1002" i="11"/>
  <c r="H1002" i="11"/>
  <c r="G1002" i="11"/>
  <c r="F1002" i="11"/>
  <c r="E1002" i="11"/>
  <c r="D1002" i="11"/>
  <c r="O1001" i="11"/>
  <c r="N1001" i="11"/>
  <c r="M1001" i="11"/>
  <c r="L1001" i="11"/>
  <c r="K1001" i="11"/>
  <c r="J1001" i="11"/>
  <c r="I1001" i="11"/>
  <c r="H1001" i="11"/>
  <c r="G1001" i="11"/>
  <c r="F1001" i="11"/>
  <c r="E1001" i="11"/>
  <c r="D1001" i="11"/>
  <c r="O1000" i="11"/>
  <c r="N1000" i="11"/>
  <c r="M1000" i="11"/>
  <c r="L1000" i="11"/>
  <c r="K1000" i="11"/>
  <c r="J1000" i="11"/>
  <c r="I1000" i="11"/>
  <c r="H1000" i="11"/>
  <c r="G1000" i="11"/>
  <c r="F1000" i="11"/>
  <c r="E1000" i="11"/>
  <c r="D1000" i="11"/>
  <c r="O999" i="11"/>
  <c r="N999" i="11"/>
  <c r="M999" i="11"/>
  <c r="L999" i="11"/>
  <c r="K999" i="11"/>
  <c r="J999" i="11"/>
  <c r="I999" i="11"/>
  <c r="H999" i="11"/>
  <c r="G999" i="11"/>
  <c r="F999" i="11"/>
  <c r="E999" i="11"/>
  <c r="D999" i="11"/>
  <c r="O998" i="11"/>
  <c r="N998" i="11"/>
  <c r="M998" i="11"/>
  <c r="L998" i="11"/>
  <c r="K998" i="11"/>
  <c r="J998" i="11"/>
  <c r="I998" i="11"/>
  <c r="H998" i="11"/>
  <c r="G998" i="11"/>
  <c r="F998" i="11"/>
  <c r="E998" i="11"/>
  <c r="D998" i="11"/>
  <c r="O997" i="11"/>
  <c r="N997" i="11"/>
  <c r="M997" i="11"/>
  <c r="L997" i="11"/>
  <c r="K997" i="11"/>
  <c r="J997" i="11"/>
  <c r="I997" i="11"/>
  <c r="H997" i="11"/>
  <c r="G997" i="11"/>
  <c r="F997" i="11"/>
  <c r="E997" i="11"/>
  <c r="D997" i="11"/>
  <c r="O996" i="11"/>
  <c r="N996" i="11"/>
  <c r="M996" i="11"/>
  <c r="L996" i="11"/>
  <c r="K996" i="11"/>
  <c r="J996" i="11"/>
  <c r="I996" i="11"/>
  <c r="H996" i="11"/>
  <c r="G996" i="11"/>
  <c r="F996" i="11"/>
  <c r="E996" i="11"/>
  <c r="D996" i="11"/>
  <c r="O995" i="11"/>
  <c r="N995" i="11"/>
  <c r="M995" i="11"/>
  <c r="L995" i="11"/>
  <c r="K995" i="11"/>
  <c r="J995" i="11"/>
  <c r="I995" i="11"/>
  <c r="H995" i="11"/>
  <c r="G995" i="11"/>
  <c r="F995" i="11"/>
  <c r="E995" i="11"/>
  <c r="D995" i="11"/>
  <c r="O994" i="11"/>
  <c r="N994" i="11"/>
  <c r="M994" i="11"/>
  <c r="L994" i="11"/>
  <c r="K994" i="11"/>
  <c r="J994" i="11"/>
  <c r="I994" i="11"/>
  <c r="H994" i="11"/>
  <c r="G994" i="11"/>
  <c r="F994" i="11"/>
  <c r="E994" i="11"/>
  <c r="D994" i="11"/>
  <c r="O993" i="11"/>
  <c r="N993" i="11"/>
  <c r="M993" i="11"/>
  <c r="L993" i="11"/>
  <c r="K993" i="11"/>
  <c r="J993" i="11"/>
  <c r="I993" i="11"/>
  <c r="H993" i="11"/>
  <c r="G993" i="11"/>
  <c r="F993" i="11"/>
  <c r="E993" i="11"/>
  <c r="D993" i="11"/>
  <c r="O992" i="11"/>
  <c r="N992" i="11"/>
  <c r="M992" i="11"/>
  <c r="L992" i="11"/>
  <c r="K992" i="11"/>
  <c r="J992" i="11"/>
  <c r="I992" i="11"/>
  <c r="H992" i="11"/>
  <c r="G992" i="11"/>
  <c r="F992" i="11"/>
  <c r="E992" i="11"/>
  <c r="D992" i="11"/>
  <c r="O991" i="11"/>
  <c r="N991" i="11"/>
  <c r="M991" i="11"/>
  <c r="L991" i="11"/>
  <c r="K991" i="11"/>
  <c r="J991" i="11"/>
  <c r="I991" i="11"/>
  <c r="H991" i="11"/>
  <c r="G991" i="11"/>
  <c r="F991" i="11"/>
  <c r="E991" i="11"/>
  <c r="D991" i="11"/>
  <c r="O990" i="11"/>
  <c r="N990" i="11"/>
  <c r="M990" i="11"/>
  <c r="L990" i="11"/>
  <c r="K990" i="11"/>
  <c r="J990" i="11"/>
  <c r="I990" i="11"/>
  <c r="H990" i="11"/>
  <c r="G990" i="11"/>
  <c r="F990" i="11"/>
  <c r="E990" i="11"/>
  <c r="D990" i="11"/>
  <c r="O989" i="11"/>
  <c r="N989" i="11"/>
  <c r="M989" i="11"/>
  <c r="L989" i="11"/>
  <c r="K989" i="11"/>
  <c r="J989" i="11"/>
  <c r="I989" i="11"/>
  <c r="H989" i="11"/>
  <c r="G989" i="11"/>
  <c r="F989" i="11"/>
  <c r="E989" i="11"/>
  <c r="D989" i="11"/>
  <c r="O988" i="11"/>
  <c r="N988" i="11"/>
  <c r="M988" i="11"/>
  <c r="L988" i="11"/>
  <c r="K988" i="11"/>
  <c r="J988" i="11"/>
  <c r="I988" i="11"/>
  <c r="H988" i="11"/>
  <c r="G988" i="11"/>
  <c r="F988" i="11"/>
  <c r="E988" i="11"/>
  <c r="D988" i="11"/>
  <c r="O987" i="11"/>
  <c r="N987" i="11"/>
  <c r="M987" i="11"/>
  <c r="L987" i="11"/>
  <c r="K987" i="11"/>
  <c r="J987" i="11"/>
  <c r="I987" i="11"/>
  <c r="H987" i="11"/>
  <c r="G987" i="11"/>
  <c r="F987" i="11"/>
  <c r="E987" i="11"/>
  <c r="D987" i="11"/>
  <c r="O986" i="11"/>
  <c r="N986" i="11"/>
  <c r="M986" i="11"/>
  <c r="L986" i="11"/>
  <c r="K986" i="11"/>
  <c r="J986" i="11"/>
  <c r="I986" i="11"/>
  <c r="H986" i="11"/>
  <c r="G986" i="11"/>
  <c r="F986" i="11"/>
  <c r="E986" i="11"/>
  <c r="D986" i="11"/>
  <c r="O985" i="11"/>
  <c r="N985" i="11"/>
  <c r="M985" i="11"/>
  <c r="L985" i="11"/>
  <c r="K985" i="11"/>
  <c r="J985" i="11"/>
  <c r="I985" i="11"/>
  <c r="H985" i="11"/>
  <c r="G985" i="11"/>
  <c r="F985" i="11"/>
  <c r="E985" i="11"/>
  <c r="D985" i="11"/>
  <c r="O984" i="11"/>
  <c r="N984" i="11"/>
  <c r="M984" i="11"/>
  <c r="L984" i="11"/>
  <c r="K984" i="11"/>
  <c r="J984" i="11"/>
  <c r="I984" i="11"/>
  <c r="H984" i="11"/>
  <c r="G984" i="11"/>
  <c r="F984" i="11"/>
  <c r="E984" i="11"/>
  <c r="D984" i="11"/>
  <c r="O983" i="11"/>
  <c r="N983" i="11"/>
  <c r="M983" i="11"/>
  <c r="L983" i="11"/>
  <c r="K983" i="11"/>
  <c r="J983" i="11"/>
  <c r="I983" i="11"/>
  <c r="H983" i="11"/>
  <c r="G983" i="11"/>
  <c r="F983" i="11"/>
  <c r="E983" i="11"/>
  <c r="D983" i="11"/>
  <c r="O982" i="11"/>
  <c r="N982" i="11"/>
  <c r="M982" i="11"/>
  <c r="L982" i="11"/>
  <c r="K982" i="11"/>
  <c r="J982" i="11"/>
  <c r="I982" i="11"/>
  <c r="H982" i="11"/>
  <c r="G982" i="11"/>
  <c r="F982" i="11"/>
  <c r="E982" i="11"/>
  <c r="D982" i="11"/>
  <c r="O981" i="11"/>
  <c r="N981" i="11"/>
  <c r="M981" i="11"/>
  <c r="L981" i="11"/>
  <c r="K981" i="11"/>
  <c r="J981" i="11"/>
  <c r="I981" i="11"/>
  <c r="H981" i="11"/>
  <c r="G981" i="11"/>
  <c r="F981" i="11"/>
  <c r="E981" i="11"/>
  <c r="D981" i="11"/>
  <c r="O980" i="11"/>
  <c r="N980" i="11"/>
  <c r="M980" i="11"/>
  <c r="L980" i="11"/>
  <c r="K980" i="11"/>
  <c r="J980" i="11"/>
  <c r="I980" i="11"/>
  <c r="H980" i="11"/>
  <c r="G980" i="11"/>
  <c r="F980" i="11"/>
  <c r="E980" i="11"/>
  <c r="D980" i="11"/>
  <c r="O979" i="11"/>
  <c r="N979" i="11"/>
  <c r="M979" i="11"/>
  <c r="L979" i="11"/>
  <c r="K979" i="11"/>
  <c r="J979" i="11"/>
  <c r="I979" i="11"/>
  <c r="H979" i="11"/>
  <c r="G979" i="11"/>
  <c r="F979" i="11"/>
  <c r="E979" i="11"/>
  <c r="D979" i="11"/>
  <c r="O978" i="11"/>
  <c r="N978" i="11"/>
  <c r="M978" i="11"/>
  <c r="L978" i="11"/>
  <c r="K978" i="11"/>
  <c r="J978" i="11"/>
  <c r="I978" i="11"/>
  <c r="H978" i="11"/>
  <c r="G978" i="11"/>
  <c r="F978" i="11"/>
  <c r="E978" i="11"/>
  <c r="D978" i="11"/>
  <c r="O977" i="11"/>
  <c r="N977" i="11"/>
  <c r="M977" i="11"/>
  <c r="L977" i="11"/>
  <c r="K977" i="11"/>
  <c r="J977" i="11"/>
  <c r="I977" i="11"/>
  <c r="H977" i="11"/>
  <c r="G977" i="11"/>
  <c r="F977" i="11"/>
  <c r="E977" i="11"/>
  <c r="D977" i="11"/>
  <c r="O976" i="11"/>
  <c r="N976" i="11"/>
  <c r="M976" i="11"/>
  <c r="L976" i="11"/>
  <c r="K976" i="11"/>
  <c r="J976" i="11"/>
  <c r="I976" i="11"/>
  <c r="H976" i="11"/>
  <c r="G976" i="11"/>
  <c r="F976" i="11"/>
  <c r="E976" i="11"/>
  <c r="D976" i="11"/>
  <c r="O975" i="11"/>
  <c r="N975" i="11"/>
  <c r="M975" i="11"/>
  <c r="L975" i="11"/>
  <c r="K975" i="11"/>
  <c r="J975" i="11"/>
  <c r="I975" i="11"/>
  <c r="H975" i="11"/>
  <c r="G975" i="11"/>
  <c r="F975" i="11"/>
  <c r="E975" i="11"/>
  <c r="D975" i="11"/>
  <c r="O974" i="11"/>
  <c r="N974" i="11"/>
  <c r="M974" i="11"/>
  <c r="L974" i="11"/>
  <c r="K974" i="11"/>
  <c r="J974" i="11"/>
  <c r="I974" i="11"/>
  <c r="H974" i="11"/>
  <c r="G974" i="11"/>
  <c r="F974" i="11"/>
  <c r="E974" i="11"/>
  <c r="D974" i="11"/>
  <c r="O973" i="11"/>
  <c r="N973" i="11"/>
  <c r="M973" i="11"/>
  <c r="L973" i="11"/>
  <c r="K973" i="11"/>
  <c r="J973" i="11"/>
  <c r="I973" i="11"/>
  <c r="H973" i="11"/>
  <c r="G973" i="11"/>
  <c r="F973" i="11"/>
  <c r="E973" i="11"/>
  <c r="D973" i="11"/>
  <c r="O972" i="11"/>
  <c r="N972" i="11"/>
  <c r="M972" i="11"/>
  <c r="L972" i="11"/>
  <c r="K972" i="11"/>
  <c r="J972" i="11"/>
  <c r="I972" i="11"/>
  <c r="H972" i="11"/>
  <c r="G972" i="11"/>
  <c r="F972" i="11"/>
  <c r="E972" i="11"/>
  <c r="D972" i="11"/>
  <c r="O971" i="11"/>
  <c r="N971" i="11"/>
  <c r="M971" i="11"/>
  <c r="L971" i="11"/>
  <c r="K971" i="11"/>
  <c r="J971" i="11"/>
  <c r="I971" i="11"/>
  <c r="H971" i="11"/>
  <c r="G971" i="11"/>
  <c r="F971" i="11"/>
  <c r="E971" i="11"/>
  <c r="D971" i="11"/>
  <c r="O970" i="11"/>
  <c r="N970" i="11"/>
  <c r="M970" i="11"/>
  <c r="L970" i="11"/>
  <c r="K970" i="11"/>
  <c r="J970" i="11"/>
  <c r="I970" i="11"/>
  <c r="H970" i="11"/>
  <c r="G970" i="11"/>
  <c r="F970" i="11"/>
  <c r="E970" i="11"/>
  <c r="D970" i="11"/>
  <c r="O969" i="11"/>
  <c r="N969" i="11"/>
  <c r="M969" i="11"/>
  <c r="L969" i="11"/>
  <c r="K969" i="11"/>
  <c r="J969" i="11"/>
  <c r="I969" i="11"/>
  <c r="H969" i="11"/>
  <c r="G969" i="11"/>
  <c r="F969" i="11"/>
  <c r="E969" i="11"/>
  <c r="D969" i="11"/>
  <c r="O968" i="11"/>
  <c r="N968" i="11"/>
  <c r="M968" i="11"/>
  <c r="L968" i="11"/>
  <c r="K968" i="11"/>
  <c r="J968" i="11"/>
  <c r="I968" i="11"/>
  <c r="H968" i="11"/>
  <c r="G968" i="11"/>
  <c r="F968" i="11"/>
  <c r="E968" i="11"/>
  <c r="D968" i="11"/>
  <c r="O967" i="11"/>
  <c r="N967" i="11"/>
  <c r="M967" i="11"/>
  <c r="L967" i="11"/>
  <c r="K967" i="11"/>
  <c r="J967" i="11"/>
  <c r="I967" i="11"/>
  <c r="H967" i="11"/>
  <c r="G967" i="11"/>
  <c r="F967" i="11"/>
  <c r="E967" i="11"/>
  <c r="D967" i="11"/>
  <c r="O966" i="11"/>
  <c r="N966" i="11"/>
  <c r="M966" i="11"/>
  <c r="L966" i="11"/>
  <c r="K966" i="11"/>
  <c r="J966" i="11"/>
  <c r="I966" i="11"/>
  <c r="H966" i="11"/>
  <c r="G966" i="11"/>
  <c r="F966" i="11"/>
  <c r="E966" i="11"/>
  <c r="D966" i="11"/>
  <c r="O965" i="11"/>
  <c r="N965" i="11"/>
  <c r="M965" i="11"/>
  <c r="L965" i="11"/>
  <c r="K965" i="11"/>
  <c r="J965" i="11"/>
  <c r="I965" i="11"/>
  <c r="H965" i="11"/>
  <c r="G965" i="11"/>
  <c r="F965" i="11"/>
  <c r="E965" i="11"/>
  <c r="D965" i="11"/>
  <c r="O964" i="11"/>
  <c r="N964" i="11"/>
  <c r="M964" i="11"/>
  <c r="L964" i="11"/>
  <c r="K964" i="11"/>
  <c r="J964" i="11"/>
  <c r="I964" i="11"/>
  <c r="H964" i="11"/>
  <c r="G964" i="11"/>
  <c r="F964" i="11"/>
  <c r="E964" i="11"/>
  <c r="D964" i="11"/>
  <c r="O963" i="11"/>
  <c r="N963" i="11"/>
  <c r="M963" i="11"/>
  <c r="L963" i="11"/>
  <c r="K963" i="11"/>
  <c r="J963" i="11"/>
  <c r="I963" i="11"/>
  <c r="H963" i="11"/>
  <c r="G963" i="11"/>
  <c r="F963" i="11"/>
  <c r="E963" i="11"/>
  <c r="D963" i="11"/>
  <c r="O962" i="11"/>
  <c r="N962" i="11"/>
  <c r="M962" i="11"/>
  <c r="L962" i="11"/>
  <c r="K962" i="11"/>
  <c r="J962" i="11"/>
  <c r="I962" i="11"/>
  <c r="H962" i="11"/>
  <c r="G962" i="11"/>
  <c r="F962" i="11"/>
  <c r="E962" i="11"/>
  <c r="D962" i="11"/>
  <c r="O961" i="11"/>
  <c r="N961" i="11"/>
  <c r="M961" i="11"/>
  <c r="L961" i="11"/>
  <c r="K961" i="11"/>
  <c r="J961" i="11"/>
  <c r="I961" i="11"/>
  <c r="H961" i="11"/>
  <c r="G961" i="11"/>
  <c r="F961" i="11"/>
  <c r="E961" i="11"/>
  <c r="D961" i="11"/>
  <c r="O960" i="11"/>
  <c r="N960" i="11"/>
  <c r="M960" i="11"/>
  <c r="L960" i="11"/>
  <c r="K960" i="11"/>
  <c r="J960" i="11"/>
  <c r="I960" i="11"/>
  <c r="H960" i="11"/>
  <c r="G960" i="11"/>
  <c r="F960" i="11"/>
  <c r="E960" i="11"/>
  <c r="D960" i="11"/>
  <c r="O959" i="11"/>
  <c r="N959" i="11"/>
  <c r="M959" i="11"/>
  <c r="L959" i="11"/>
  <c r="K959" i="11"/>
  <c r="J959" i="11"/>
  <c r="I959" i="11"/>
  <c r="H959" i="11"/>
  <c r="G959" i="11"/>
  <c r="F959" i="11"/>
  <c r="E959" i="11"/>
  <c r="D959" i="11"/>
  <c r="O958" i="11"/>
  <c r="N958" i="11"/>
  <c r="M958" i="11"/>
  <c r="L958" i="11"/>
  <c r="K958" i="11"/>
  <c r="J958" i="11"/>
  <c r="I958" i="11"/>
  <c r="H958" i="11"/>
  <c r="G958" i="11"/>
  <c r="F958" i="11"/>
  <c r="E958" i="11"/>
  <c r="D958" i="11"/>
  <c r="O957" i="11"/>
  <c r="N957" i="11"/>
  <c r="M957" i="11"/>
  <c r="L957" i="11"/>
  <c r="K957" i="11"/>
  <c r="J957" i="11"/>
  <c r="I957" i="11"/>
  <c r="H957" i="11"/>
  <c r="G957" i="11"/>
  <c r="F957" i="11"/>
  <c r="E957" i="11"/>
  <c r="D957" i="11"/>
  <c r="O956" i="11"/>
  <c r="N956" i="11"/>
  <c r="M956" i="11"/>
  <c r="L956" i="11"/>
  <c r="K956" i="11"/>
  <c r="J956" i="11"/>
  <c r="I956" i="11"/>
  <c r="H956" i="11"/>
  <c r="G956" i="11"/>
  <c r="F956" i="11"/>
  <c r="E956" i="11"/>
  <c r="D956" i="11"/>
  <c r="O955" i="11"/>
  <c r="N955" i="11"/>
  <c r="M955" i="11"/>
  <c r="L955" i="11"/>
  <c r="K955" i="11"/>
  <c r="J955" i="11"/>
  <c r="I955" i="11"/>
  <c r="H955" i="11"/>
  <c r="G955" i="11"/>
  <c r="F955" i="11"/>
  <c r="E955" i="11"/>
  <c r="D955" i="11"/>
  <c r="O954" i="11"/>
  <c r="N954" i="11"/>
  <c r="M954" i="11"/>
  <c r="L954" i="11"/>
  <c r="K954" i="11"/>
  <c r="J954" i="11"/>
  <c r="I954" i="11"/>
  <c r="H954" i="11"/>
  <c r="G954" i="11"/>
  <c r="F954" i="11"/>
  <c r="E954" i="11"/>
  <c r="D954" i="11"/>
  <c r="O953" i="11"/>
  <c r="N953" i="11"/>
  <c r="M953" i="11"/>
  <c r="L953" i="11"/>
  <c r="K953" i="11"/>
  <c r="J953" i="11"/>
  <c r="I953" i="11"/>
  <c r="H953" i="11"/>
  <c r="G953" i="11"/>
  <c r="F953" i="11"/>
  <c r="E953" i="11"/>
  <c r="D953" i="11"/>
  <c r="O952" i="11"/>
  <c r="N952" i="11"/>
  <c r="M952" i="11"/>
  <c r="L952" i="11"/>
  <c r="K952" i="11"/>
  <c r="J952" i="11"/>
  <c r="I952" i="11"/>
  <c r="H952" i="11"/>
  <c r="G952" i="11"/>
  <c r="F952" i="11"/>
  <c r="E952" i="11"/>
  <c r="D952" i="11"/>
  <c r="O951" i="11"/>
  <c r="N951" i="11"/>
  <c r="M951" i="11"/>
  <c r="L951" i="11"/>
  <c r="K951" i="11"/>
  <c r="J951" i="11"/>
  <c r="I951" i="11"/>
  <c r="H951" i="11"/>
  <c r="G951" i="11"/>
  <c r="F951" i="11"/>
  <c r="E951" i="11"/>
  <c r="D951" i="11"/>
  <c r="O950" i="11"/>
  <c r="N950" i="11"/>
  <c r="M950" i="11"/>
  <c r="L950" i="11"/>
  <c r="K950" i="11"/>
  <c r="J950" i="11"/>
  <c r="I950" i="11"/>
  <c r="H950" i="11"/>
  <c r="G950" i="11"/>
  <c r="F950" i="11"/>
  <c r="E950" i="11"/>
  <c r="D950" i="11"/>
  <c r="O949" i="11"/>
  <c r="N949" i="11"/>
  <c r="M949" i="11"/>
  <c r="L949" i="11"/>
  <c r="K949" i="11"/>
  <c r="J949" i="11"/>
  <c r="I949" i="11"/>
  <c r="H949" i="11"/>
  <c r="G949" i="11"/>
  <c r="F949" i="11"/>
  <c r="E949" i="11"/>
  <c r="D949" i="11"/>
  <c r="O948" i="11"/>
  <c r="N948" i="11"/>
  <c r="M948" i="11"/>
  <c r="L948" i="11"/>
  <c r="K948" i="11"/>
  <c r="J948" i="11"/>
  <c r="I948" i="11"/>
  <c r="H948" i="11"/>
  <c r="G948" i="11"/>
  <c r="F948" i="11"/>
  <c r="E948" i="11"/>
  <c r="D948" i="11"/>
  <c r="O947" i="11"/>
  <c r="N947" i="11"/>
  <c r="M947" i="11"/>
  <c r="L947" i="11"/>
  <c r="K947" i="11"/>
  <c r="J947" i="11"/>
  <c r="I947" i="11"/>
  <c r="H947" i="11"/>
  <c r="G947" i="11"/>
  <c r="F947" i="11"/>
  <c r="E947" i="11"/>
  <c r="D947" i="11"/>
  <c r="O946" i="11"/>
  <c r="N946" i="11"/>
  <c r="M946" i="11"/>
  <c r="L946" i="11"/>
  <c r="K946" i="11"/>
  <c r="J946" i="11"/>
  <c r="I946" i="11"/>
  <c r="H946" i="11"/>
  <c r="G946" i="11"/>
  <c r="F946" i="11"/>
  <c r="E946" i="11"/>
  <c r="D946" i="11"/>
  <c r="O945" i="11"/>
  <c r="N945" i="11"/>
  <c r="M945" i="11"/>
  <c r="L945" i="11"/>
  <c r="K945" i="11"/>
  <c r="J945" i="11"/>
  <c r="I945" i="11"/>
  <c r="H945" i="11"/>
  <c r="G945" i="11"/>
  <c r="F945" i="11"/>
  <c r="E945" i="11"/>
  <c r="D945" i="11"/>
  <c r="O944" i="11"/>
  <c r="N944" i="11"/>
  <c r="M944" i="11"/>
  <c r="L944" i="11"/>
  <c r="K944" i="11"/>
  <c r="J944" i="11"/>
  <c r="I944" i="11"/>
  <c r="H944" i="11"/>
  <c r="G944" i="11"/>
  <c r="F944" i="11"/>
  <c r="E944" i="11"/>
  <c r="D944" i="11"/>
  <c r="O943" i="11"/>
  <c r="N943" i="11"/>
  <c r="M943" i="11"/>
  <c r="L943" i="11"/>
  <c r="K943" i="11"/>
  <c r="J943" i="11"/>
  <c r="I943" i="11"/>
  <c r="H943" i="11"/>
  <c r="G943" i="11"/>
  <c r="F943" i="11"/>
  <c r="E943" i="11"/>
  <c r="D943" i="11"/>
  <c r="O942" i="11"/>
  <c r="N942" i="11"/>
  <c r="M942" i="11"/>
  <c r="L942" i="11"/>
  <c r="K942" i="11"/>
  <c r="J942" i="11"/>
  <c r="I942" i="11"/>
  <c r="H942" i="11"/>
  <c r="G942" i="11"/>
  <c r="F942" i="11"/>
  <c r="E942" i="11"/>
  <c r="D942" i="11"/>
  <c r="O941" i="11"/>
  <c r="N941" i="11"/>
  <c r="M941" i="11"/>
  <c r="L941" i="11"/>
  <c r="K941" i="11"/>
  <c r="J941" i="11"/>
  <c r="I941" i="11"/>
  <c r="H941" i="11"/>
  <c r="G941" i="11"/>
  <c r="F941" i="11"/>
  <c r="E941" i="11"/>
  <c r="D941" i="11"/>
  <c r="O940" i="11"/>
  <c r="N940" i="11"/>
  <c r="M940" i="11"/>
  <c r="L940" i="11"/>
  <c r="K940" i="11"/>
  <c r="J940" i="11"/>
  <c r="I940" i="11"/>
  <c r="H940" i="11"/>
  <c r="G940" i="11"/>
  <c r="F940" i="11"/>
  <c r="E940" i="11"/>
  <c r="D940" i="11"/>
  <c r="O939" i="11"/>
  <c r="N939" i="11"/>
  <c r="M939" i="11"/>
  <c r="L939" i="11"/>
  <c r="K939" i="11"/>
  <c r="J939" i="11"/>
  <c r="I939" i="11"/>
  <c r="H939" i="11"/>
  <c r="G939" i="11"/>
  <c r="F939" i="11"/>
  <c r="E939" i="11"/>
  <c r="D939" i="11"/>
  <c r="O938" i="11"/>
  <c r="N938" i="11"/>
  <c r="M938" i="11"/>
  <c r="L938" i="11"/>
  <c r="K938" i="11"/>
  <c r="J938" i="11"/>
  <c r="I938" i="11"/>
  <c r="H938" i="11"/>
  <c r="G938" i="11"/>
  <c r="F938" i="11"/>
  <c r="E938" i="11"/>
  <c r="D938" i="11"/>
  <c r="O937" i="11"/>
  <c r="N937" i="11"/>
  <c r="M937" i="11"/>
  <c r="L937" i="11"/>
  <c r="K937" i="11"/>
  <c r="J937" i="11"/>
  <c r="I937" i="11"/>
  <c r="H937" i="11"/>
  <c r="G937" i="11"/>
  <c r="F937" i="11"/>
  <c r="E937" i="11"/>
  <c r="D937" i="11"/>
  <c r="O936" i="11"/>
  <c r="N936" i="11"/>
  <c r="M936" i="11"/>
  <c r="L936" i="11"/>
  <c r="K936" i="11"/>
  <c r="J936" i="11"/>
  <c r="I936" i="11"/>
  <c r="H936" i="11"/>
  <c r="G936" i="11"/>
  <c r="F936" i="11"/>
  <c r="E936" i="11"/>
  <c r="D936" i="11"/>
  <c r="O935" i="11"/>
  <c r="N935" i="11"/>
  <c r="M935" i="11"/>
  <c r="L935" i="11"/>
  <c r="K935" i="11"/>
  <c r="J935" i="11"/>
  <c r="I935" i="11"/>
  <c r="H935" i="11"/>
  <c r="G935" i="11"/>
  <c r="F935" i="11"/>
  <c r="E935" i="11"/>
  <c r="D935" i="11"/>
  <c r="O934" i="11"/>
  <c r="N934" i="11"/>
  <c r="M934" i="11"/>
  <c r="L934" i="11"/>
  <c r="K934" i="11"/>
  <c r="J934" i="11"/>
  <c r="I934" i="11"/>
  <c r="H934" i="11"/>
  <c r="G934" i="11"/>
  <c r="F934" i="11"/>
  <c r="E934" i="11"/>
  <c r="D934" i="11"/>
  <c r="O933" i="11"/>
  <c r="N933" i="11"/>
  <c r="M933" i="11"/>
  <c r="L933" i="11"/>
  <c r="K933" i="11"/>
  <c r="J933" i="11"/>
  <c r="I933" i="11"/>
  <c r="H933" i="11"/>
  <c r="G933" i="11"/>
  <c r="F933" i="11"/>
  <c r="E933" i="11"/>
  <c r="D933" i="11"/>
  <c r="O932" i="11"/>
  <c r="N932" i="11"/>
  <c r="M932" i="11"/>
  <c r="L932" i="11"/>
  <c r="K932" i="11"/>
  <c r="J932" i="11"/>
  <c r="I932" i="11"/>
  <c r="H932" i="11"/>
  <c r="G932" i="11"/>
  <c r="F932" i="11"/>
  <c r="E932" i="11"/>
  <c r="D932" i="11"/>
  <c r="O931" i="11"/>
  <c r="N931" i="11"/>
  <c r="M931" i="11"/>
  <c r="L931" i="11"/>
  <c r="K931" i="11"/>
  <c r="J931" i="11"/>
  <c r="I931" i="11"/>
  <c r="H931" i="11"/>
  <c r="G931" i="11"/>
  <c r="F931" i="11"/>
  <c r="E931" i="11"/>
  <c r="D931" i="11"/>
  <c r="O930" i="11"/>
  <c r="N930" i="11"/>
  <c r="M930" i="11"/>
  <c r="L930" i="11"/>
  <c r="K930" i="11"/>
  <c r="J930" i="11"/>
  <c r="I930" i="11"/>
  <c r="H930" i="11"/>
  <c r="G930" i="11"/>
  <c r="F930" i="11"/>
  <c r="E930" i="11"/>
  <c r="D930" i="11"/>
  <c r="O929" i="11"/>
  <c r="N929" i="11"/>
  <c r="M929" i="11"/>
  <c r="L929" i="11"/>
  <c r="K929" i="11"/>
  <c r="J929" i="11"/>
  <c r="I929" i="11"/>
  <c r="H929" i="11"/>
  <c r="G929" i="11"/>
  <c r="F929" i="11"/>
  <c r="E929" i="11"/>
  <c r="D929" i="11"/>
  <c r="O928" i="11"/>
  <c r="N928" i="11"/>
  <c r="M928" i="11"/>
  <c r="L928" i="11"/>
  <c r="K928" i="11"/>
  <c r="J928" i="11"/>
  <c r="I928" i="11"/>
  <c r="H928" i="11"/>
  <c r="G928" i="11"/>
  <c r="F928" i="11"/>
  <c r="E928" i="11"/>
  <c r="D928" i="11"/>
  <c r="O927" i="11"/>
  <c r="N927" i="11"/>
  <c r="M927" i="11"/>
  <c r="L927" i="11"/>
  <c r="K927" i="11"/>
  <c r="J927" i="11"/>
  <c r="I927" i="11"/>
  <c r="H927" i="11"/>
  <c r="G927" i="11"/>
  <c r="F927" i="11"/>
  <c r="E927" i="11"/>
  <c r="D927" i="11"/>
  <c r="O926" i="11"/>
  <c r="N926" i="11"/>
  <c r="M926" i="11"/>
  <c r="L926" i="11"/>
  <c r="K926" i="11"/>
  <c r="J926" i="11"/>
  <c r="I926" i="11"/>
  <c r="H926" i="11"/>
  <c r="G926" i="11"/>
  <c r="F926" i="11"/>
  <c r="E926" i="11"/>
  <c r="D926" i="11"/>
  <c r="O925" i="11"/>
  <c r="N925" i="11"/>
  <c r="M925" i="11"/>
  <c r="L925" i="11"/>
  <c r="K925" i="11"/>
  <c r="J925" i="11"/>
  <c r="I925" i="11"/>
  <c r="H925" i="11"/>
  <c r="G925" i="11"/>
  <c r="F925" i="11"/>
  <c r="E925" i="11"/>
  <c r="D925" i="11"/>
  <c r="O924" i="11"/>
  <c r="N924" i="11"/>
  <c r="M924" i="11"/>
  <c r="L924" i="11"/>
  <c r="K924" i="11"/>
  <c r="J924" i="11"/>
  <c r="I924" i="11"/>
  <c r="H924" i="11"/>
  <c r="G924" i="11"/>
  <c r="F924" i="11"/>
  <c r="E924" i="11"/>
  <c r="D924" i="11"/>
  <c r="O923" i="11"/>
  <c r="N923" i="11"/>
  <c r="M923" i="11"/>
  <c r="L923" i="11"/>
  <c r="K923" i="11"/>
  <c r="J923" i="11"/>
  <c r="I923" i="11"/>
  <c r="H923" i="11"/>
  <c r="G923" i="11"/>
  <c r="F923" i="11"/>
  <c r="E923" i="11"/>
  <c r="D923" i="11"/>
  <c r="O922" i="11"/>
  <c r="N922" i="11"/>
  <c r="M922" i="11"/>
  <c r="L922" i="11"/>
  <c r="K922" i="11"/>
  <c r="J922" i="11"/>
  <c r="I922" i="11"/>
  <c r="H922" i="11"/>
  <c r="G922" i="11"/>
  <c r="F922" i="11"/>
  <c r="E922" i="11"/>
  <c r="D922" i="11"/>
  <c r="O921" i="11"/>
  <c r="N921" i="11"/>
  <c r="M921" i="11"/>
  <c r="L921" i="11"/>
  <c r="K921" i="11"/>
  <c r="J921" i="11"/>
  <c r="I921" i="11"/>
  <c r="H921" i="11"/>
  <c r="G921" i="11"/>
  <c r="F921" i="11"/>
  <c r="E921" i="11"/>
  <c r="D921" i="11"/>
  <c r="O920" i="11"/>
  <c r="N920" i="11"/>
  <c r="M920" i="11"/>
  <c r="L920" i="11"/>
  <c r="K920" i="11"/>
  <c r="J920" i="11"/>
  <c r="I920" i="11"/>
  <c r="H920" i="11"/>
  <c r="G920" i="11"/>
  <c r="F920" i="11"/>
  <c r="E920" i="11"/>
  <c r="D920" i="11"/>
  <c r="O919" i="11"/>
  <c r="N919" i="11"/>
  <c r="M919" i="11"/>
  <c r="L919" i="11"/>
  <c r="K919" i="11"/>
  <c r="J919" i="11"/>
  <c r="I919" i="11"/>
  <c r="H919" i="11"/>
  <c r="G919" i="11"/>
  <c r="F919" i="11"/>
  <c r="E919" i="11"/>
  <c r="D919" i="11"/>
  <c r="O918" i="11"/>
  <c r="N918" i="11"/>
  <c r="M918" i="11"/>
  <c r="L918" i="11"/>
  <c r="K918" i="11"/>
  <c r="J918" i="11"/>
  <c r="I918" i="11"/>
  <c r="H918" i="11"/>
  <c r="G918" i="11"/>
  <c r="F918" i="11"/>
  <c r="E918" i="11"/>
  <c r="D918" i="11"/>
  <c r="O917" i="11"/>
  <c r="N917" i="11"/>
  <c r="M917" i="11"/>
  <c r="L917" i="11"/>
  <c r="K917" i="11"/>
  <c r="J917" i="11"/>
  <c r="I917" i="11"/>
  <c r="H917" i="11"/>
  <c r="G917" i="11"/>
  <c r="F917" i="11"/>
  <c r="E917" i="11"/>
  <c r="D917" i="11"/>
  <c r="O916" i="11"/>
  <c r="N916" i="11"/>
  <c r="M916" i="11"/>
  <c r="L916" i="11"/>
  <c r="K916" i="11"/>
  <c r="J916" i="11"/>
  <c r="I916" i="11"/>
  <c r="H916" i="11"/>
  <c r="G916" i="11"/>
  <c r="F916" i="11"/>
  <c r="E916" i="11"/>
  <c r="D916" i="11"/>
  <c r="O915" i="11"/>
  <c r="N915" i="11"/>
  <c r="M915" i="11"/>
  <c r="L915" i="11"/>
  <c r="K915" i="11"/>
  <c r="J915" i="11"/>
  <c r="I915" i="11"/>
  <c r="H915" i="11"/>
  <c r="G915" i="11"/>
  <c r="F915" i="11"/>
  <c r="E915" i="11"/>
  <c r="D915" i="11"/>
  <c r="O914" i="11"/>
  <c r="N914" i="11"/>
  <c r="M914" i="11"/>
  <c r="L914" i="11"/>
  <c r="K914" i="11"/>
  <c r="J914" i="11"/>
  <c r="I914" i="11"/>
  <c r="H914" i="11"/>
  <c r="G914" i="11"/>
  <c r="F914" i="11"/>
  <c r="E914" i="11"/>
  <c r="D914" i="11"/>
  <c r="O913" i="11"/>
  <c r="N913" i="11"/>
  <c r="M913" i="11"/>
  <c r="L913" i="11"/>
  <c r="K913" i="11"/>
  <c r="J913" i="11"/>
  <c r="I913" i="11"/>
  <c r="H913" i="11"/>
  <c r="G913" i="11"/>
  <c r="F913" i="11"/>
  <c r="E913" i="11"/>
  <c r="D913" i="11"/>
  <c r="O912" i="11"/>
  <c r="N912" i="11"/>
  <c r="M912" i="11"/>
  <c r="L912" i="11"/>
  <c r="K912" i="11"/>
  <c r="J912" i="11"/>
  <c r="I912" i="11"/>
  <c r="H912" i="11"/>
  <c r="G912" i="11"/>
  <c r="F912" i="11"/>
  <c r="E912" i="11"/>
  <c r="D912" i="11"/>
  <c r="O911" i="11"/>
  <c r="N911" i="11"/>
  <c r="M911" i="11"/>
  <c r="L911" i="11"/>
  <c r="K911" i="11"/>
  <c r="J911" i="11"/>
  <c r="I911" i="11"/>
  <c r="H911" i="11"/>
  <c r="G911" i="11"/>
  <c r="F911" i="11"/>
  <c r="E911" i="11"/>
  <c r="D911" i="11"/>
  <c r="O910" i="11"/>
  <c r="N910" i="11"/>
  <c r="M910" i="11"/>
  <c r="L910" i="11"/>
  <c r="K910" i="11"/>
  <c r="J910" i="11"/>
  <c r="I910" i="11"/>
  <c r="H910" i="11"/>
  <c r="G910" i="11"/>
  <c r="F910" i="11"/>
  <c r="E910" i="11"/>
  <c r="D910" i="11"/>
  <c r="O909" i="11"/>
  <c r="N909" i="11"/>
  <c r="M909" i="11"/>
  <c r="L909" i="11"/>
  <c r="K909" i="11"/>
  <c r="J909" i="11"/>
  <c r="I909" i="11"/>
  <c r="H909" i="11"/>
  <c r="G909" i="11"/>
  <c r="F909" i="11"/>
  <c r="E909" i="11"/>
  <c r="D909" i="11"/>
  <c r="O908" i="11"/>
  <c r="N908" i="11"/>
  <c r="M908" i="11"/>
  <c r="L908" i="11"/>
  <c r="K908" i="11"/>
  <c r="J908" i="11"/>
  <c r="I908" i="11"/>
  <c r="H908" i="11"/>
  <c r="G908" i="11"/>
  <c r="F908" i="11"/>
  <c r="E908" i="11"/>
  <c r="D908" i="11"/>
  <c r="O907" i="11"/>
  <c r="N907" i="11"/>
  <c r="M907" i="11"/>
  <c r="L907" i="11"/>
  <c r="K907" i="11"/>
  <c r="J907" i="11"/>
  <c r="I907" i="11"/>
  <c r="H907" i="11"/>
  <c r="G907" i="11"/>
  <c r="F907" i="11"/>
  <c r="E907" i="11"/>
  <c r="D907" i="11"/>
  <c r="O906" i="11"/>
  <c r="N906" i="11"/>
  <c r="M906" i="11"/>
  <c r="L906" i="11"/>
  <c r="K906" i="11"/>
  <c r="J906" i="11"/>
  <c r="I906" i="11"/>
  <c r="H906" i="11"/>
  <c r="G906" i="11"/>
  <c r="F906" i="11"/>
  <c r="E906" i="11"/>
  <c r="D906" i="11"/>
  <c r="O905" i="11"/>
  <c r="N905" i="11"/>
  <c r="M905" i="11"/>
  <c r="L905" i="11"/>
  <c r="K905" i="11"/>
  <c r="J905" i="11"/>
  <c r="I905" i="11"/>
  <c r="H905" i="11"/>
  <c r="G905" i="11"/>
  <c r="F905" i="11"/>
  <c r="E905" i="11"/>
  <c r="D905" i="11"/>
  <c r="O904" i="11"/>
  <c r="N904" i="11"/>
  <c r="M904" i="11"/>
  <c r="L904" i="11"/>
  <c r="K904" i="11"/>
  <c r="J904" i="11"/>
  <c r="I904" i="11"/>
  <c r="H904" i="11"/>
  <c r="G904" i="11"/>
  <c r="F904" i="11"/>
  <c r="E904" i="11"/>
  <c r="D904" i="11"/>
  <c r="O903" i="11"/>
  <c r="N903" i="11"/>
  <c r="M903" i="11"/>
  <c r="L903" i="11"/>
  <c r="K903" i="11"/>
  <c r="J903" i="11"/>
  <c r="I903" i="11"/>
  <c r="H903" i="11"/>
  <c r="G903" i="11"/>
  <c r="F903" i="11"/>
  <c r="E903" i="11"/>
  <c r="D903" i="11"/>
  <c r="O902" i="11"/>
  <c r="N902" i="11"/>
  <c r="M902" i="11"/>
  <c r="L902" i="11"/>
  <c r="K902" i="11"/>
  <c r="J902" i="11"/>
  <c r="I902" i="11"/>
  <c r="H902" i="11"/>
  <c r="G902" i="11"/>
  <c r="F902" i="11"/>
  <c r="E902" i="11"/>
  <c r="D902" i="11"/>
  <c r="O901" i="11"/>
  <c r="N901" i="11"/>
  <c r="M901" i="11"/>
  <c r="L901" i="11"/>
  <c r="K901" i="11"/>
  <c r="J901" i="11"/>
  <c r="I901" i="11"/>
  <c r="H901" i="11"/>
  <c r="G901" i="11"/>
  <c r="F901" i="11"/>
  <c r="E901" i="11"/>
  <c r="D901" i="11"/>
  <c r="O900" i="11"/>
  <c r="N900" i="11"/>
  <c r="M900" i="11"/>
  <c r="L900" i="11"/>
  <c r="K900" i="11"/>
  <c r="J900" i="11"/>
  <c r="I900" i="11"/>
  <c r="H900" i="11"/>
  <c r="G900" i="11"/>
  <c r="F900" i="11"/>
  <c r="E900" i="11"/>
  <c r="D900" i="11"/>
  <c r="O899" i="11"/>
  <c r="N899" i="11"/>
  <c r="M899" i="11"/>
  <c r="L899" i="11"/>
  <c r="K899" i="11"/>
  <c r="J899" i="11"/>
  <c r="I899" i="11"/>
  <c r="H899" i="11"/>
  <c r="G899" i="11"/>
  <c r="F899" i="11"/>
  <c r="E899" i="11"/>
  <c r="D899" i="11"/>
  <c r="O898" i="11"/>
  <c r="N898" i="11"/>
  <c r="M898" i="11"/>
  <c r="L898" i="11"/>
  <c r="K898" i="11"/>
  <c r="J898" i="11"/>
  <c r="I898" i="11"/>
  <c r="H898" i="11"/>
  <c r="G898" i="11"/>
  <c r="F898" i="11"/>
  <c r="E898" i="11"/>
  <c r="D898" i="11"/>
  <c r="O897" i="11"/>
  <c r="N897" i="11"/>
  <c r="M897" i="11"/>
  <c r="L897" i="11"/>
  <c r="K897" i="11"/>
  <c r="J897" i="11"/>
  <c r="I897" i="11"/>
  <c r="H897" i="11"/>
  <c r="G897" i="11"/>
  <c r="F897" i="11"/>
  <c r="E897" i="11"/>
  <c r="D897" i="11"/>
  <c r="O896" i="11"/>
  <c r="N896" i="11"/>
  <c r="M896" i="11"/>
  <c r="L896" i="11"/>
  <c r="K896" i="11"/>
  <c r="J896" i="11"/>
  <c r="I896" i="11"/>
  <c r="H896" i="11"/>
  <c r="G896" i="11"/>
  <c r="F896" i="11"/>
  <c r="E896" i="11"/>
  <c r="D896" i="11"/>
  <c r="O895" i="11"/>
  <c r="N895" i="11"/>
  <c r="M895" i="11"/>
  <c r="L895" i="11"/>
  <c r="K895" i="11"/>
  <c r="J895" i="11"/>
  <c r="I895" i="11"/>
  <c r="H895" i="11"/>
  <c r="G895" i="11"/>
  <c r="F895" i="11"/>
  <c r="E895" i="11"/>
  <c r="D895" i="11"/>
  <c r="O894" i="11"/>
  <c r="N894" i="11"/>
  <c r="M894" i="11"/>
  <c r="L894" i="11"/>
  <c r="K894" i="11"/>
  <c r="J894" i="11"/>
  <c r="I894" i="11"/>
  <c r="H894" i="11"/>
  <c r="G894" i="11"/>
  <c r="F894" i="11"/>
  <c r="E894" i="11"/>
  <c r="D894" i="11"/>
  <c r="O893" i="11"/>
  <c r="N893" i="11"/>
  <c r="M893" i="11"/>
  <c r="L893" i="11"/>
  <c r="K893" i="11"/>
  <c r="J893" i="11"/>
  <c r="I893" i="11"/>
  <c r="H893" i="11"/>
  <c r="G893" i="11"/>
  <c r="F893" i="11"/>
  <c r="E893" i="11"/>
  <c r="D893" i="11"/>
  <c r="O892" i="11"/>
  <c r="N892" i="11"/>
  <c r="M892" i="11"/>
  <c r="L892" i="11"/>
  <c r="K892" i="11"/>
  <c r="J892" i="11"/>
  <c r="I892" i="11"/>
  <c r="H892" i="11"/>
  <c r="G892" i="11"/>
  <c r="F892" i="11"/>
  <c r="E892" i="11"/>
  <c r="D892" i="11"/>
  <c r="O891" i="11"/>
  <c r="N891" i="11"/>
  <c r="M891" i="11"/>
  <c r="L891" i="11"/>
  <c r="K891" i="11"/>
  <c r="J891" i="11"/>
  <c r="I891" i="11"/>
  <c r="H891" i="11"/>
  <c r="G891" i="11"/>
  <c r="F891" i="11"/>
  <c r="E891" i="11"/>
  <c r="D891" i="11"/>
  <c r="O890" i="11"/>
  <c r="N890" i="11"/>
  <c r="M890" i="11"/>
  <c r="L890" i="11"/>
  <c r="K890" i="11"/>
  <c r="J890" i="11"/>
  <c r="I890" i="11"/>
  <c r="H890" i="11"/>
  <c r="G890" i="11"/>
  <c r="F890" i="11"/>
  <c r="E890" i="11"/>
  <c r="D890" i="11"/>
  <c r="O889" i="11"/>
  <c r="N889" i="11"/>
  <c r="M889" i="11"/>
  <c r="L889" i="11"/>
  <c r="K889" i="11"/>
  <c r="J889" i="11"/>
  <c r="I889" i="11"/>
  <c r="H889" i="11"/>
  <c r="G889" i="11"/>
  <c r="F889" i="11"/>
  <c r="E889" i="11"/>
  <c r="D889" i="11"/>
  <c r="O888" i="11"/>
  <c r="N888" i="11"/>
  <c r="M888" i="11"/>
  <c r="L888" i="11"/>
  <c r="K888" i="11"/>
  <c r="J888" i="11"/>
  <c r="I888" i="11"/>
  <c r="H888" i="11"/>
  <c r="G888" i="11"/>
  <c r="F888" i="11"/>
  <c r="E888" i="11"/>
  <c r="D888" i="11"/>
  <c r="O887" i="11"/>
  <c r="N887" i="11"/>
  <c r="M887" i="11"/>
  <c r="L887" i="11"/>
  <c r="K887" i="11"/>
  <c r="J887" i="11"/>
  <c r="I887" i="11"/>
  <c r="H887" i="11"/>
  <c r="G887" i="11"/>
  <c r="F887" i="11"/>
  <c r="E887" i="11"/>
  <c r="D887" i="11"/>
  <c r="O886" i="11"/>
  <c r="N886" i="11"/>
  <c r="M886" i="11"/>
  <c r="L886" i="11"/>
  <c r="K886" i="11"/>
  <c r="J886" i="11"/>
  <c r="I886" i="11"/>
  <c r="H886" i="11"/>
  <c r="G886" i="11"/>
  <c r="F886" i="11"/>
  <c r="E886" i="11"/>
  <c r="D886" i="11"/>
  <c r="O885" i="11"/>
  <c r="N885" i="11"/>
  <c r="M885" i="11"/>
  <c r="L885" i="11"/>
  <c r="K885" i="11"/>
  <c r="J885" i="11"/>
  <c r="I885" i="11"/>
  <c r="H885" i="11"/>
  <c r="G885" i="11"/>
  <c r="F885" i="11"/>
  <c r="E885" i="11"/>
  <c r="D885" i="11"/>
  <c r="O884" i="11"/>
  <c r="N884" i="11"/>
  <c r="M884" i="11"/>
  <c r="L884" i="11"/>
  <c r="K884" i="11"/>
  <c r="J884" i="11"/>
  <c r="I884" i="11"/>
  <c r="H884" i="11"/>
  <c r="G884" i="11"/>
  <c r="F884" i="11"/>
  <c r="E884" i="11"/>
  <c r="D884" i="11"/>
  <c r="O883" i="11"/>
  <c r="N883" i="11"/>
  <c r="M883" i="11"/>
  <c r="L883" i="11"/>
  <c r="K883" i="11"/>
  <c r="J883" i="11"/>
  <c r="I883" i="11"/>
  <c r="H883" i="11"/>
  <c r="G883" i="11"/>
  <c r="F883" i="11"/>
  <c r="E883" i="11"/>
  <c r="D883" i="11"/>
  <c r="O882" i="11"/>
  <c r="N882" i="11"/>
  <c r="M882" i="11"/>
  <c r="L882" i="11"/>
  <c r="K882" i="11"/>
  <c r="J882" i="11"/>
  <c r="I882" i="11"/>
  <c r="H882" i="11"/>
  <c r="G882" i="11"/>
  <c r="F882" i="11"/>
  <c r="E882" i="11"/>
  <c r="D882" i="11"/>
  <c r="O881" i="11"/>
  <c r="N881" i="11"/>
  <c r="M881" i="11"/>
  <c r="L881" i="11"/>
  <c r="K881" i="11"/>
  <c r="J881" i="11"/>
  <c r="I881" i="11"/>
  <c r="H881" i="11"/>
  <c r="G881" i="11"/>
  <c r="F881" i="11"/>
  <c r="E881" i="11"/>
  <c r="D881" i="11"/>
  <c r="O880" i="11"/>
  <c r="N880" i="11"/>
  <c r="M880" i="11"/>
  <c r="L880" i="11"/>
  <c r="K880" i="11"/>
  <c r="J880" i="11"/>
  <c r="I880" i="11"/>
  <c r="H880" i="11"/>
  <c r="G880" i="11"/>
  <c r="F880" i="11"/>
  <c r="E880" i="11"/>
  <c r="D880" i="11"/>
  <c r="O879" i="11"/>
  <c r="N879" i="11"/>
  <c r="M879" i="11"/>
  <c r="L879" i="11"/>
  <c r="K879" i="11"/>
  <c r="J879" i="11"/>
  <c r="I879" i="11"/>
  <c r="H879" i="11"/>
  <c r="G879" i="11"/>
  <c r="F879" i="11"/>
  <c r="E879" i="11"/>
  <c r="D879" i="11"/>
  <c r="O878" i="11"/>
  <c r="N878" i="11"/>
  <c r="M878" i="11"/>
  <c r="L878" i="11"/>
  <c r="K878" i="11"/>
  <c r="J878" i="11"/>
  <c r="I878" i="11"/>
  <c r="H878" i="11"/>
  <c r="G878" i="11"/>
  <c r="F878" i="11"/>
  <c r="E878" i="11"/>
  <c r="D878" i="11"/>
  <c r="O877" i="11"/>
  <c r="N877" i="11"/>
  <c r="M877" i="11"/>
  <c r="L877" i="11"/>
  <c r="K877" i="11"/>
  <c r="J877" i="11"/>
  <c r="I877" i="11"/>
  <c r="H877" i="11"/>
  <c r="G877" i="11"/>
  <c r="F877" i="11"/>
  <c r="E877" i="11"/>
  <c r="D877" i="11"/>
  <c r="O876" i="11"/>
  <c r="N876" i="11"/>
  <c r="M876" i="11"/>
  <c r="L876" i="11"/>
  <c r="K876" i="11"/>
  <c r="J876" i="11"/>
  <c r="I876" i="11"/>
  <c r="H876" i="11"/>
  <c r="G876" i="11"/>
  <c r="F876" i="11"/>
  <c r="E876" i="11"/>
  <c r="D876" i="11"/>
  <c r="O875" i="11"/>
  <c r="N875" i="11"/>
  <c r="M875" i="11"/>
  <c r="L875" i="11"/>
  <c r="K875" i="11"/>
  <c r="J875" i="11"/>
  <c r="I875" i="11"/>
  <c r="H875" i="11"/>
  <c r="G875" i="11"/>
  <c r="F875" i="11"/>
  <c r="E875" i="11"/>
  <c r="D875" i="11"/>
  <c r="O874" i="11"/>
  <c r="N874" i="11"/>
  <c r="M874" i="11"/>
  <c r="L874" i="11"/>
  <c r="K874" i="11"/>
  <c r="J874" i="11"/>
  <c r="I874" i="11"/>
  <c r="H874" i="11"/>
  <c r="G874" i="11"/>
  <c r="F874" i="11"/>
  <c r="E874" i="11"/>
  <c r="D874" i="11"/>
  <c r="O873" i="11"/>
  <c r="N873" i="11"/>
  <c r="M873" i="11"/>
  <c r="L873" i="11"/>
  <c r="K873" i="11"/>
  <c r="J873" i="11"/>
  <c r="I873" i="11"/>
  <c r="H873" i="11"/>
  <c r="G873" i="11"/>
  <c r="F873" i="11"/>
  <c r="E873" i="11"/>
  <c r="D873" i="11"/>
  <c r="O872" i="11"/>
  <c r="N872" i="11"/>
  <c r="M872" i="11"/>
  <c r="L872" i="11"/>
  <c r="K872" i="11"/>
  <c r="J872" i="11"/>
  <c r="I872" i="11"/>
  <c r="H872" i="11"/>
  <c r="G872" i="11"/>
  <c r="F872" i="11"/>
  <c r="E872" i="11"/>
  <c r="D872" i="11"/>
  <c r="O871" i="11"/>
  <c r="N871" i="11"/>
  <c r="M871" i="11"/>
  <c r="L871" i="11"/>
  <c r="K871" i="11"/>
  <c r="J871" i="11"/>
  <c r="I871" i="11"/>
  <c r="H871" i="11"/>
  <c r="G871" i="11"/>
  <c r="F871" i="11"/>
  <c r="E871" i="11"/>
  <c r="D871" i="11"/>
  <c r="O870" i="11"/>
  <c r="N870" i="11"/>
  <c r="M870" i="11"/>
  <c r="L870" i="11"/>
  <c r="K870" i="11"/>
  <c r="J870" i="11"/>
  <c r="I870" i="11"/>
  <c r="H870" i="11"/>
  <c r="G870" i="11"/>
  <c r="F870" i="11"/>
  <c r="E870" i="11"/>
  <c r="D870" i="11"/>
  <c r="O869" i="11"/>
  <c r="N869" i="11"/>
  <c r="M869" i="11"/>
  <c r="L869" i="11"/>
  <c r="K869" i="11"/>
  <c r="J869" i="11"/>
  <c r="I869" i="11"/>
  <c r="H869" i="11"/>
  <c r="G869" i="11"/>
  <c r="F869" i="11"/>
  <c r="E869" i="11"/>
  <c r="D869" i="11"/>
  <c r="O868" i="11"/>
  <c r="N868" i="11"/>
  <c r="M868" i="11"/>
  <c r="L868" i="11"/>
  <c r="K868" i="11"/>
  <c r="J868" i="11"/>
  <c r="I868" i="11"/>
  <c r="H868" i="11"/>
  <c r="G868" i="11"/>
  <c r="F868" i="11"/>
  <c r="E868" i="11"/>
  <c r="D868" i="11"/>
  <c r="O867" i="11"/>
  <c r="N867" i="11"/>
  <c r="M867" i="11"/>
  <c r="L867" i="11"/>
  <c r="K867" i="11"/>
  <c r="J867" i="11"/>
  <c r="I867" i="11"/>
  <c r="H867" i="11"/>
  <c r="G867" i="11"/>
  <c r="F867" i="11"/>
  <c r="E867" i="11"/>
  <c r="D867" i="11"/>
  <c r="O866" i="11"/>
  <c r="N866" i="11"/>
  <c r="M866" i="11"/>
  <c r="L866" i="11"/>
  <c r="K866" i="11"/>
  <c r="J866" i="11"/>
  <c r="I866" i="11"/>
  <c r="H866" i="11"/>
  <c r="G866" i="11"/>
  <c r="F866" i="11"/>
  <c r="E866" i="11"/>
  <c r="D866" i="11"/>
  <c r="O865" i="11"/>
  <c r="N865" i="11"/>
  <c r="M865" i="11"/>
  <c r="L865" i="11"/>
  <c r="K865" i="11"/>
  <c r="J865" i="11"/>
  <c r="I865" i="11"/>
  <c r="H865" i="11"/>
  <c r="G865" i="11"/>
  <c r="F865" i="11"/>
  <c r="E865" i="11"/>
  <c r="D865" i="11"/>
  <c r="O864" i="11"/>
  <c r="N864" i="11"/>
  <c r="M864" i="11"/>
  <c r="L864" i="11"/>
  <c r="K864" i="11"/>
  <c r="J864" i="11"/>
  <c r="I864" i="11"/>
  <c r="H864" i="11"/>
  <c r="G864" i="11"/>
  <c r="F864" i="11"/>
  <c r="E864" i="11"/>
  <c r="D864" i="11"/>
  <c r="O863" i="11"/>
  <c r="N863" i="11"/>
  <c r="M863" i="11"/>
  <c r="L863" i="11"/>
  <c r="K863" i="11"/>
  <c r="J863" i="11"/>
  <c r="I863" i="11"/>
  <c r="H863" i="11"/>
  <c r="G863" i="11"/>
  <c r="F863" i="11"/>
  <c r="E863" i="11"/>
  <c r="D863" i="11"/>
  <c r="O862" i="11"/>
  <c r="N862" i="11"/>
  <c r="M862" i="11"/>
  <c r="L862" i="11"/>
  <c r="K862" i="11"/>
  <c r="J862" i="11"/>
  <c r="I862" i="11"/>
  <c r="H862" i="11"/>
  <c r="G862" i="11"/>
  <c r="F862" i="11"/>
  <c r="E862" i="11"/>
  <c r="D862" i="11"/>
  <c r="O861" i="11"/>
  <c r="N861" i="11"/>
  <c r="M861" i="11"/>
  <c r="L861" i="11"/>
  <c r="K861" i="11"/>
  <c r="J861" i="11"/>
  <c r="I861" i="11"/>
  <c r="H861" i="11"/>
  <c r="G861" i="11"/>
  <c r="F861" i="11"/>
  <c r="E861" i="11"/>
  <c r="D861" i="11"/>
  <c r="O860" i="11"/>
  <c r="N860" i="11"/>
  <c r="M860" i="11"/>
  <c r="L860" i="11"/>
  <c r="K860" i="11"/>
  <c r="J860" i="11"/>
  <c r="I860" i="11"/>
  <c r="H860" i="11"/>
  <c r="G860" i="11"/>
  <c r="F860" i="11"/>
  <c r="E860" i="11"/>
  <c r="D860" i="11"/>
  <c r="O859" i="11"/>
  <c r="N859" i="11"/>
  <c r="M859" i="11"/>
  <c r="L859" i="11"/>
  <c r="K859" i="11"/>
  <c r="J859" i="11"/>
  <c r="I859" i="11"/>
  <c r="H859" i="11"/>
  <c r="G859" i="11"/>
  <c r="F859" i="11"/>
  <c r="E859" i="11"/>
  <c r="D859" i="11"/>
  <c r="O858" i="11"/>
  <c r="N858" i="11"/>
  <c r="M858" i="11"/>
  <c r="L858" i="11"/>
  <c r="K858" i="11"/>
  <c r="J858" i="11"/>
  <c r="I858" i="11"/>
  <c r="H858" i="11"/>
  <c r="G858" i="11"/>
  <c r="F858" i="11"/>
  <c r="E858" i="11"/>
  <c r="D858" i="11"/>
  <c r="O857" i="11"/>
  <c r="N857" i="11"/>
  <c r="M857" i="11"/>
  <c r="L857" i="11"/>
  <c r="K857" i="11"/>
  <c r="J857" i="11"/>
  <c r="I857" i="11"/>
  <c r="H857" i="11"/>
  <c r="G857" i="11"/>
  <c r="F857" i="11"/>
  <c r="E857" i="11"/>
  <c r="D857" i="11"/>
  <c r="O856" i="11"/>
  <c r="N856" i="11"/>
  <c r="M856" i="11"/>
  <c r="L856" i="11"/>
  <c r="K856" i="11"/>
  <c r="J856" i="11"/>
  <c r="I856" i="11"/>
  <c r="H856" i="11"/>
  <c r="G856" i="11"/>
  <c r="F856" i="11"/>
  <c r="E856" i="11"/>
  <c r="D856" i="11"/>
  <c r="O855" i="11"/>
  <c r="N855" i="11"/>
  <c r="M855" i="11"/>
  <c r="L855" i="11"/>
  <c r="K855" i="11"/>
  <c r="J855" i="11"/>
  <c r="I855" i="11"/>
  <c r="H855" i="11"/>
  <c r="G855" i="11"/>
  <c r="F855" i="11"/>
  <c r="E855" i="11"/>
  <c r="D855" i="11"/>
  <c r="O854" i="11"/>
  <c r="N854" i="11"/>
  <c r="M854" i="11"/>
  <c r="L854" i="11"/>
  <c r="K854" i="11"/>
  <c r="J854" i="11"/>
  <c r="I854" i="11"/>
  <c r="H854" i="11"/>
  <c r="G854" i="11"/>
  <c r="F854" i="11"/>
  <c r="E854" i="11"/>
  <c r="D854" i="11"/>
  <c r="O853" i="11"/>
  <c r="N853" i="11"/>
  <c r="M853" i="11"/>
  <c r="L853" i="11"/>
  <c r="K853" i="11"/>
  <c r="J853" i="11"/>
  <c r="I853" i="11"/>
  <c r="H853" i="11"/>
  <c r="G853" i="11"/>
  <c r="F853" i="11"/>
  <c r="E853" i="11"/>
  <c r="D853" i="11"/>
  <c r="O852" i="11"/>
  <c r="N852" i="11"/>
  <c r="M852" i="11"/>
  <c r="L852" i="11"/>
  <c r="K852" i="11"/>
  <c r="J852" i="11"/>
  <c r="I852" i="11"/>
  <c r="H852" i="11"/>
  <c r="G852" i="11"/>
  <c r="F852" i="11"/>
  <c r="E852" i="11"/>
  <c r="D852" i="11"/>
  <c r="O851" i="11"/>
  <c r="N851" i="11"/>
  <c r="M851" i="11"/>
  <c r="L851" i="11"/>
  <c r="K851" i="11"/>
  <c r="J851" i="11"/>
  <c r="I851" i="11"/>
  <c r="H851" i="11"/>
  <c r="G851" i="11"/>
  <c r="F851" i="11"/>
  <c r="E851" i="11"/>
  <c r="D851" i="11"/>
  <c r="O850" i="11"/>
  <c r="N850" i="11"/>
  <c r="M850" i="11"/>
  <c r="L850" i="11"/>
  <c r="K850" i="11"/>
  <c r="J850" i="11"/>
  <c r="I850" i="11"/>
  <c r="H850" i="11"/>
  <c r="G850" i="11"/>
  <c r="F850" i="11"/>
  <c r="E850" i="11"/>
  <c r="D850" i="11"/>
  <c r="O849" i="11"/>
  <c r="N849" i="11"/>
  <c r="M849" i="11"/>
  <c r="L849" i="11"/>
  <c r="K849" i="11"/>
  <c r="J849" i="11"/>
  <c r="I849" i="11"/>
  <c r="H849" i="11"/>
  <c r="G849" i="11"/>
  <c r="F849" i="11"/>
  <c r="E849" i="11"/>
  <c r="D849" i="11"/>
  <c r="O848" i="11"/>
  <c r="N848" i="11"/>
  <c r="M848" i="11"/>
  <c r="L848" i="11"/>
  <c r="K848" i="11"/>
  <c r="J848" i="11"/>
  <c r="I848" i="11"/>
  <c r="H848" i="11"/>
  <c r="G848" i="11"/>
  <c r="F848" i="11"/>
  <c r="E848" i="11"/>
  <c r="D848" i="11"/>
  <c r="O847" i="11"/>
  <c r="N847" i="11"/>
  <c r="M847" i="11"/>
  <c r="L847" i="11"/>
  <c r="K847" i="11"/>
  <c r="J847" i="11"/>
  <c r="I847" i="11"/>
  <c r="H847" i="11"/>
  <c r="G847" i="11"/>
  <c r="F847" i="11"/>
  <c r="E847" i="11"/>
  <c r="D847" i="11"/>
  <c r="O846" i="11"/>
  <c r="N846" i="11"/>
  <c r="M846" i="11"/>
  <c r="L846" i="11"/>
  <c r="K846" i="11"/>
  <c r="J846" i="11"/>
  <c r="I846" i="11"/>
  <c r="H846" i="11"/>
  <c r="G846" i="11"/>
  <c r="F846" i="11"/>
  <c r="E846" i="11"/>
  <c r="D846" i="11"/>
  <c r="O845" i="11"/>
  <c r="N845" i="11"/>
  <c r="M845" i="11"/>
  <c r="L845" i="11"/>
  <c r="K845" i="11"/>
  <c r="J845" i="11"/>
  <c r="I845" i="11"/>
  <c r="H845" i="11"/>
  <c r="G845" i="11"/>
  <c r="F845" i="11"/>
  <c r="E845" i="11"/>
  <c r="D845" i="11"/>
  <c r="O844" i="11"/>
  <c r="N844" i="11"/>
  <c r="M844" i="11"/>
  <c r="L844" i="11"/>
  <c r="K844" i="11"/>
  <c r="J844" i="11"/>
  <c r="I844" i="11"/>
  <c r="H844" i="11"/>
  <c r="G844" i="11"/>
  <c r="F844" i="11"/>
  <c r="E844" i="11"/>
  <c r="D844" i="11"/>
  <c r="O843" i="11"/>
  <c r="N843" i="11"/>
  <c r="M843" i="11"/>
  <c r="L843" i="11"/>
  <c r="K843" i="11"/>
  <c r="J843" i="11"/>
  <c r="I843" i="11"/>
  <c r="H843" i="11"/>
  <c r="G843" i="11"/>
  <c r="F843" i="11"/>
  <c r="E843" i="11"/>
  <c r="D843" i="11"/>
  <c r="O842" i="11"/>
  <c r="N842" i="11"/>
  <c r="M842" i="11"/>
  <c r="L842" i="11"/>
  <c r="K842" i="11"/>
  <c r="J842" i="11"/>
  <c r="I842" i="11"/>
  <c r="H842" i="11"/>
  <c r="G842" i="11"/>
  <c r="F842" i="11"/>
  <c r="E842" i="11"/>
  <c r="D842" i="11"/>
  <c r="O841" i="11"/>
  <c r="N841" i="11"/>
  <c r="M841" i="11"/>
  <c r="L841" i="11"/>
  <c r="K841" i="11"/>
  <c r="J841" i="11"/>
  <c r="I841" i="11"/>
  <c r="H841" i="11"/>
  <c r="G841" i="11"/>
  <c r="F841" i="11"/>
  <c r="E841" i="11"/>
  <c r="D841" i="11"/>
  <c r="O840" i="11"/>
  <c r="N840" i="11"/>
  <c r="M840" i="11"/>
  <c r="L840" i="11"/>
  <c r="K840" i="11"/>
  <c r="J840" i="11"/>
  <c r="I840" i="11"/>
  <c r="H840" i="11"/>
  <c r="G840" i="11"/>
  <c r="F840" i="11"/>
  <c r="E840" i="11"/>
  <c r="D840" i="11"/>
  <c r="O839" i="11"/>
  <c r="N839" i="11"/>
  <c r="M839" i="11"/>
  <c r="L839" i="11"/>
  <c r="K839" i="11"/>
  <c r="J839" i="11"/>
  <c r="I839" i="11"/>
  <c r="H839" i="11"/>
  <c r="G839" i="11"/>
  <c r="F839" i="11"/>
  <c r="E839" i="11"/>
  <c r="D839" i="11"/>
  <c r="O838" i="11"/>
  <c r="N838" i="11"/>
  <c r="M838" i="11"/>
  <c r="L838" i="11"/>
  <c r="K838" i="11"/>
  <c r="J838" i="11"/>
  <c r="I838" i="11"/>
  <c r="H838" i="11"/>
  <c r="G838" i="11"/>
  <c r="F838" i="11"/>
  <c r="E838" i="11"/>
  <c r="D838" i="11"/>
  <c r="O837" i="11"/>
  <c r="N837" i="11"/>
  <c r="M837" i="11"/>
  <c r="L837" i="11"/>
  <c r="K837" i="11"/>
  <c r="J837" i="11"/>
  <c r="I837" i="11"/>
  <c r="H837" i="11"/>
  <c r="G837" i="11"/>
  <c r="F837" i="11"/>
  <c r="E837" i="11"/>
  <c r="D837" i="11"/>
  <c r="O836" i="11"/>
  <c r="N836" i="11"/>
  <c r="M836" i="11"/>
  <c r="L836" i="11"/>
  <c r="K836" i="11"/>
  <c r="J836" i="11"/>
  <c r="I836" i="11"/>
  <c r="H836" i="11"/>
  <c r="G836" i="11"/>
  <c r="F836" i="11"/>
  <c r="E836" i="11"/>
  <c r="D836" i="11"/>
  <c r="O835" i="11"/>
  <c r="N835" i="11"/>
  <c r="M835" i="11"/>
  <c r="L835" i="11"/>
  <c r="K835" i="11"/>
  <c r="J835" i="11"/>
  <c r="I835" i="11"/>
  <c r="H835" i="11"/>
  <c r="G835" i="11"/>
  <c r="F835" i="11"/>
  <c r="E835" i="11"/>
  <c r="D835" i="11"/>
  <c r="O834" i="11"/>
  <c r="N834" i="11"/>
  <c r="M834" i="11"/>
  <c r="L834" i="11"/>
  <c r="K834" i="11"/>
  <c r="J834" i="11"/>
  <c r="I834" i="11"/>
  <c r="H834" i="11"/>
  <c r="G834" i="11"/>
  <c r="F834" i="11"/>
  <c r="E834" i="11"/>
  <c r="D834" i="11"/>
  <c r="O833" i="11"/>
  <c r="N833" i="11"/>
  <c r="M833" i="11"/>
  <c r="L833" i="11"/>
  <c r="K833" i="11"/>
  <c r="J833" i="11"/>
  <c r="I833" i="11"/>
  <c r="H833" i="11"/>
  <c r="G833" i="11"/>
  <c r="F833" i="11"/>
  <c r="E833" i="11"/>
  <c r="D833" i="11"/>
  <c r="O832" i="11"/>
  <c r="N832" i="11"/>
  <c r="M832" i="11"/>
  <c r="L832" i="11"/>
  <c r="K832" i="11"/>
  <c r="J832" i="11"/>
  <c r="I832" i="11"/>
  <c r="H832" i="11"/>
  <c r="G832" i="11"/>
  <c r="F832" i="11"/>
  <c r="E832" i="11"/>
  <c r="D832" i="11"/>
  <c r="O831" i="11"/>
  <c r="N831" i="11"/>
  <c r="M831" i="11"/>
  <c r="L831" i="11"/>
  <c r="K831" i="11"/>
  <c r="J831" i="11"/>
  <c r="I831" i="11"/>
  <c r="H831" i="11"/>
  <c r="G831" i="11"/>
  <c r="F831" i="11"/>
  <c r="E831" i="11"/>
  <c r="D831" i="11"/>
  <c r="O830" i="11"/>
  <c r="N830" i="11"/>
  <c r="M830" i="11"/>
  <c r="L830" i="11"/>
  <c r="K830" i="11"/>
  <c r="J830" i="11"/>
  <c r="I830" i="11"/>
  <c r="H830" i="11"/>
  <c r="G830" i="11"/>
  <c r="F830" i="11"/>
  <c r="E830" i="11"/>
  <c r="D830" i="11"/>
  <c r="O829" i="11"/>
  <c r="N829" i="11"/>
  <c r="M829" i="11"/>
  <c r="L829" i="11"/>
  <c r="K829" i="11"/>
  <c r="J829" i="11"/>
  <c r="I829" i="11"/>
  <c r="H829" i="11"/>
  <c r="G829" i="11"/>
  <c r="F829" i="11"/>
  <c r="E829" i="11"/>
  <c r="D829" i="11"/>
  <c r="O828" i="11"/>
  <c r="N828" i="11"/>
  <c r="M828" i="11"/>
  <c r="L828" i="11"/>
  <c r="K828" i="11"/>
  <c r="J828" i="11"/>
  <c r="I828" i="11"/>
  <c r="H828" i="11"/>
  <c r="G828" i="11"/>
  <c r="F828" i="11"/>
  <c r="E828" i="11"/>
  <c r="D828" i="11"/>
  <c r="O827" i="11"/>
  <c r="N827" i="11"/>
  <c r="M827" i="11"/>
  <c r="L827" i="11"/>
  <c r="K827" i="11"/>
  <c r="J827" i="11"/>
  <c r="I827" i="11"/>
  <c r="H827" i="11"/>
  <c r="G827" i="11"/>
  <c r="F827" i="11"/>
  <c r="E827" i="11"/>
  <c r="D827" i="11"/>
  <c r="O826" i="11"/>
  <c r="N826" i="11"/>
  <c r="M826" i="11"/>
  <c r="L826" i="11"/>
  <c r="K826" i="11"/>
  <c r="J826" i="11"/>
  <c r="I826" i="11"/>
  <c r="H826" i="11"/>
  <c r="G826" i="11"/>
  <c r="F826" i="11"/>
  <c r="E826" i="11"/>
  <c r="D826" i="11"/>
  <c r="O825" i="11"/>
  <c r="N825" i="11"/>
  <c r="M825" i="11"/>
  <c r="L825" i="11"/>
  <c r="K825" i="11"/>
  <c r="J825" i="11"/>
  <c r="I825" i="11"/>
  <c r="H825" i="11"/>
  <c r="G825" i="11"/>
  <c r="F825" i="11"/>
  <c r="E825" i="11"/>
  <c r="D825" i="11"/>
  <c r="O824" i="11"/>
  <c r="N824" i="11"/>
  <c r="M824" i="11"/>
  <c r="L824" i="11"/>
  <c r="K824" i="11"/>
  <c r="J824" i="11"/>
  <c r="I824" i="11"/>
  <c r="H824" i="11"/>
  <c r="G824" i="11"/>
  <c r="F824" i="11"/>
  <c r="E824" i="11"/>
  <c r="D824" i="11"/>
  <c r="O823" i="11"/>
  <c r="N823" i="11"/>
  <c r="M823" i="11"/>
  <c r="L823" i="11"/>
  <c r="K823" i="11"/>
  <c r="J823" i="11"/>
  <c r="I823" i="11"/>
  <c r="H823" i="11"/>
  <c r="G823" i="11"/>
  <c r="F823" i="11"/>
  <c r="E823" i="11"/>
  <c r="D823" i="11"/>
  <c r="O822" i="11"/>
  <c r="N822" i="11"/>
  <c r="M822" i="11"/>
  <c r="L822" i="11"/>
  <c r="K822" i="11"/>
  <c r="J822" i="11"/>
  <c r="I822" i="11"/>
  <c r="H822" i="11"/>
  <c r="G822" i="11"/>
  <c r="F822" i="11"/>
  <c r="E822" i="11"/>
  <c r="D822" i="11"/>
  <c r="O821" i="11"/>
  <c r="N821" i="11"/>
  <c r="M821" i="11"/>
  <c r="L821" i="11"/>
  <c r="K821" i="11"/>
  <c r="J821" i="11"/>
  <c r="I821" i="11"/>
  <c r="H821" i="11"/>
  <c r="G821" i="11"/>
  <c r="F821" i="11"/>
  <c r="E821" i="11"/>
  <c r="D821" i="11"/>
  <c r="O820" i="11"/>
  <c r="N820" i="11"/>
  <c r="M820" i="11"/>
  <c r="L820" i="11"/>
  <c r="K820" i="11"/>
  <c r="J820" i="11"/>
  <c r="I820" i="11"/>
  <c r="H820" i="11"/>
  <c r="G820" i="11"/>
  <c r="F820" i="11"/>
  <c r="E820" i="11"/>
  <c r="D820" i="11"/>
  <c r="O819" i="11"/>
  <c r="N819" i="11"/>
  <c r="M819" i="11"/>
  <c r="L819" i="11"/>
  <c r="K819" i="11"/>
  <c r="J819" i="11"/>
  <c r="I819" i="11"/>
  <c r="H819" i="11"/>
  <c r="G819" i="11"/>
  <c r="F819" i="11"/>
  <c r="E819" i="11"/>
  <c r="D819" i="11"/>
  <c r="O818" i="11"/>
  <c r="N818" i="11"/>
  <c r="M818" i="11"/>
  <c r="L818" i="11"/>
  <c r="K818" i="11"/>
  <c r="J818" i="11"/>
  <c r="I818" i="11"/>
  <c r="H818" i="11"/>
  <c r="G818" i="11"/>
  <c r="F818" i="11"/>
  <c r="E818" i="11"/>
  <c r="D818" i="11"/>
  <c r="O817" i="11"/>
  <c r="N817" i="11"/>
  <c r="M817" i="11"/>
  <c r="L817" i="11"/>
  <c r="K817" i="11"/>
  <c r="J817" i="11"/>
  <c r="I817" i="11"/>
  <c r="H817" i="11"/>
  <c r="G817" i="11"/>
  <c r="F817" i="11"/>
  <c r="E817" i="11"/>
  <c r="D817" i="11"/>
  <c r="O816" i="11"/>
  <c r="N816" i="11"/>
  <c r="M816" i="11"/>
  <c r="L816" i="11"/>
  <c r="K816" i="11"/>
  <c r="J816" i="11"/>
  <c r="I816" i="11"/>
  <c r="H816" i="11"/>
  <c r="G816" i="11"/>
  <c r="F816" i="11"/>
  <c r="E816" i="11"/>
  <c r="D816" i="11"/>
  <c r="O815" i="11"/>
  <c r="N815" i="11"/>
  <c r="M815" i="11"/>
  <c r="L815" i="11"/>
  <c r="K815" i="11"/>
  <c r="J815" i="11"/>
  <c r="I815" i="11"/>
  <c r="H815" i="11"/>
  <c r="G815" i="11"/>
  <c r="F815" i="11"/>
  <c r="E815" i="11"/>
  <c r="D815" i="11"/>
  <c r="O814" i="11"/>
  <c r="N814" i="11"/>
  <c r="M814" i="11"/>
  <c r="L814" i="11"/>
  <c r="K814" i="11"/>
  <c r="J814" i="11"/>
  <c r="I814" i="11"/>
  <c r="H814" i="11"/>
  <c r="G814" i="11"/>
  <c r="F814" i="11"/>
  <c r="E814" i="11"/>
  <c r="D814" i="11"/>
  <c r="O813" i="11"/>
  <c r="N813" i="11"/>
  <c r="M813" i="11"/>
  <c r="L813" i="11"/>
  <c r="K813" i="11"/>
  <c r="J813" i="11"/>
  <c r="I813" i="11"/>
  <c r="H813" i="11"/>
  <c r="G813" i="11"/>
  <c r="F813" i="11"/>
  <c r="E813" i="11"/>
  <c r="D813" i="11"/>
  <c r="O812" i="11"/>
  <c r="N812" i="11"/>
  <c r="M812" i="11"/>
  <c r="L812" i="11"/>
  <c r="K812" i="11"/>
  <c r="J812" i="11"/>
  <c r="I812" i="11"/>
  <c r="H812" i="11"/>
  <c r="G812" i="11"/>
  <c r="F812" i="11"/>
  <c r="E812" i="11"/>
  <c r="D812" i="11"/>
  <c r="O811" i="11"/>
  <c r="N811" i="11"/>
  <c r="M811" i="11"/>
  <c r="L811" i="11"/>
  <c r="K811" i="11"/>
  <c r="J811" i="11"/>
  <c r="I811" i="11"/>
  <c r="H811" i="11"/>
  <c r="G811" i="11"/>
  <c r="F811" i="11"/>
  <c r="E811" i="11"/>
  <c r="D811" i="11"/>
  <c r="O810" i="11"/>
  <c r="N810" i="11"/>
  <c r="M810" i="11"/>
  <c r="L810" i="11"/>
  <c r="K810" i="11"/>
  <c r="J810" i="11"/>
  <c r="I810" i="11"/>
  <c r="H810" i="11"/>
  <c r="G810" i="11"/>
  <c r="F810" i="11"/>
  <c r="E810" i="11"/>
  <c r="D810" i="11"/>
  <c r="O809" i="11"/>
  <c r="N809" i="11"/>
  <c r="M809" i="11"/>
  <c r="L809" i="11"/>
  <c r="K809" i="11"/>
  <c r="J809" i="11"/>
  <c r="I809" i="11"/>
  <c r="H809" i="11"/>
  <c r="G809" i="11"/>
  <c r="F809" i="11"/>
  <c r="E809" i="11"/>
  <c r="D809" i="11"/>
  <c r="O808" i="11"/>
  <c r="N808" i="11"/>
  <c r="M808" i="11"/>
  <c r="L808" i="11"/>
  <c r="K808" i="11"/>
  <c r="J808" i="11"/>
  <c r="I808" i="11"/>
  <c r="H808" i="11"/>
  <c r="G808" i="11"/>
  <c r="F808" i="11"/>
  <c r="E808" i="11"/>
  <c r="D808" i="11"/>
  <c r="O807" i="11"/>
  <c r="N807" i="11"/>
  <c r="M807" i="11"/>
  <c r="L807" i="11"/>
  <c r="K807" i="11"/>
  <c r="J807" i="11"/>
  <c r="I807" i="11"/>
  <c r="H807" i="11"/>
  <c r="G807" i="11"/>
  <c r="F807" i="11"/>
  <c r="E807" i="11"/>
  <c r="D807" i="11"/>
  <c r="O806" i="11"/>
  <c r="N806" i="11"/>
  <c r="M806" i="11"/>
  <c r="L806" i="11"/>
  <c r="K806" i="11"/>
  <c r="J806" i="11"/>
  <c r="I806" i="11"/>
  <c r="H806" i="11"/>
  <c r="G806" i="11"/>
  <c r="F806" i="11"/>
  <c r="E806" i="11"/>
  <c r="D806" i="11"/>
  <c r="O805" i="11"/>
  <c r="N805" i="11"/>
  <c r="M805" i="11"/>
  <c r="L805" i="11"/>
  <c r="K805" i="11"/>
  <c r="J805" i="11"/>
  <c r="I805" i="11"/>
  <c r="H805" i="11"/>
  <c r="G805" i="11"/>
  <c r="F805" i="11"/>
  <c r="E805" i="11"/>
  <c r="D805" i="11"/>
  <c r="O804" i="11"/>
  <c r="N804" i="11"/>
  <c r="M804" i="11"/>
  <c r="L804" i="11"/>
  <c r="K804" i="11"/>
  <c r="J804" i="11"/>
  <c r="I804" i="11"/>
  <c r="H804" i="11"/>
  <c r="G804" i="11"/>
  <c r="F804" i="11"/>
  <c r="E804" i="11"/>
  <c r="D804" i="11"/>
  <c r="O803" i="11"/>
  <c r="N803" i="11"/>
  <c r="M803" i="11"/>
  <c r="L803" i="11"/>
  <c r="K803" i="11"/>
  <c r="J803" i="11"/>
  <c r="I803" i="11"/>
  <c r="H803" i="11"/>
  <c r="G803" i="11"/>
  <c r="F803" i="11"/>
  <c r="E803" i="11"/>
  <c r="D803" i="11"/>
  <c r="O802" i="11"/>
  <c r="N802" i="11"/>
  <c r="M802" i="11"/>
  <c r="L802" i="11"/>
  <c r="K802" i="11"/>
  <c r="J802" i="11"/>
  <c r="I802" i="11"/>
  <c r="H802" i="11"/>
  <c r="G802" i="11"/>
  <c r="F802" i="11"/>
  <c r="E802" i="11"/>
  <c r="D802" i="11"/>
  <c r="O801" i="11"/>
  <c r="N801" i="11"/>
  <c r="M801" i="11"/>
  <c r="L801" i="11"/>
  <c r="K801" i="11"/>
  <c r="J801" i="11"/>
  <c r="I801" i="11"/>
  <c r="H801" i="11"/>
  <c r="G801" i="11"/>
  <c r="F801" i="11"/>
  <c r="E801" i="11"/>
  <c r="D801" i="11"/>
  <c r="O800" i="11"/>
  <c r="N800" i="11"/>
  <c r="M800" i="11"/>
  <c r="L800" i="11"/>
  <c r="K800" i="11"/>
  <c r="J800" i="11"/>
  <c r="I800" i="11"/>
  <c r="H800" i="11"/>
  <c r="G800" i="11"/>
  <c r="F800" i="11"/>
  <c r="E800" i="11"/>
  <c r="D800" i="11"/>
  <c r="O799" i="11"/>
  <c r="N799" i="11"/>
  <c r="M799" i="11"/>
  <c r="L799" i="11"/>
  <c r="K799" i="11"/>
  <c r="J799" i="11"/>
  <c r="I799" i="11"/>
  <c r="H799" i="11"/>
  <c r="G799" i="11"/>
  <c r="F799" i="11"/>
  <c r="E799" i="11"/>
  <c r="D799" i="11"/>
  <c r="O798" i="11"/>
  <c r="N798" i="11"/>
  <c r="M798" i="11"/>
  <c r="L798" i="11"/>
  <c r="K798" i="11"/>
  <c r="J798" i="11"/>
  <c r="I798" i="11"/>
  <c r="H798" i="11"/>
  <c r="G798" i="11"/>
  <c r="F798" i="11"/>
  <c r="E798" i="11"/>
  <c r="D798" i="11"/>
  <c r="O797" i="11"/>
  <c r="N797" i="11"/>
  <c r="M797" i="11"/>
  <c r="L797" i="11"/>
  <c r="K797" i="11"/>
  <c r="J797" i="11"/>
  <c r="I797" i="11"/>
  <c r="H797" i="11"/>
  <c r="G797" i="11"/>
  <c r="F797" i="11"/>
  <c r="E797" i="11"/>
  <c r="D797" i="11"/>
  <c r="O796" i="11"/>
  <c r="N796" i="11"/>
  <c r="M796" i="11"/>
  <c r="L796" i="11"/>
  <c r="K796" i="11"/>
  <c r="J796" i="11"/>
  <c r="I796" i="11"/>
  <c r="H796" i="11"/>
  <c r="G796" i="11"/>
  <c r="F796" i="11"/>
  <c r="E796" i="11"/>
  <c r="D796" i="11"/>
  <c r="O795" i="11"/>
  <c r="N795" i="11"/>
  <c r="M795" i="11"/>
  <c r="L795" i="11"/>
  <c r="K795" i="11"/>
  <c r="J795" i="11"/>
  <c r="I795" i="11"/>
  <c r="H795" i="11"/>
  <c r="G795" i="11"/>
  <c r="F795" i="11"/>
  <c r="E795" i="11"/>
  <c r="D795" i="11"/>
  <c r="O794" i="11"/>
  <c r="N794" i="11"/>
  <c r="M794" i="11"/>
  <c r="L794" i="11"/>
  <c r="K794" i="11"/>
  <c r="J794" i="11"/>
  <c r="I794" i="11"/>
  <c r="H794" i="11"/>
  <c r="G794" i="11"/>
  <c r="F794" i="11"/>
  <c r="E794" i="11"/>
  <c r="D794" i="11"/>
  <c r="O793" i="11"/>
  <c r="N793" i="11"/>
  <c r="M793" i="11"/>
  <c r="L793" i="11"/>
  <c r="K793" i="11"/>
  <c r="J793" i="11"/>
  <c r="I793" i="11"/>
  <c r="H793" i="11"/>
  <c r="G793" i="11"/>
  <c r="F793" i="11"/>
  <c r="E793" i="11"/>
  <c r="D793" i="11"/>
  <c r="O792" i="11"/>
  <c r="N792" i="11"/>
  <c r="M792" i="11"/>
  <c r="L792" i="11"/>
  <c r="K792" i="11"/>
  <c r="J792" i="11"/>
  <c r="I792" i="11"/>
  <c r="H792" i="11"/>
  <c r="G792" i="11"/>
  <c r="F792" i="11"/>
  <c r="E792" i="11"/>
  <c r="D792" i="11"/>
  <c r="O791" i="11"/>
  <c r="N791" i="11"/>
  <c r="M791" i="11"/>
  <c r="L791" i="11"/>
  <c r="K791" i="11"/>
  <c r="J791" i="11"/>
  <c r="I791" i="11"/>
  <c r="H791" i="11"/>
  <c r="G791" i="11"/>
  <c r="F791" i="11"/>
  <c r="E791" i="11"/>
  <c r="D791" i="11"/>
  <c r="O790" i="11"/>
  <c r="N790" i="11"/>
  <c r="M790" i="11"/>
  <c r="L790" i="11"/>
  <c r="K790" i="11"/>
  <c r="J790" i="11"/>
  <c r="I790" i="11"/>
  <c r="H790" i="11"/>
  <c r="G790" i="11"/>
  <c r="F790" i="11"/>
  <c r="E790" i="11"/>
  <c r="D790" i="11"/>
  <c r="O789" i="11"/>
  <c r="N789" i="11"/>
  <c r="M789" i="11"/>
  <c r="L789" i="11"/>
  <c r="K789" i="11"/>
  <c r="J789" i="11"/>
  <c r="I789" i="11"/>
  <c r="H789" i="11"/>
  <c r="G789" i="11"/>
  <c r="F789" i="11"/>
  <c r="E789" i="11"/>
  <c r="D789" i="11"/>
  <c r="O788" i="11"/>
  <c r="N788" i="11"/>
  <c r="M788" i="11"/>
  <c r="L788" i="11"/>
  <c r="K788" i="11"/>
  <c r="J788" i="11"/>
  <c r="I788" i="11"/>
  <c r="H788" i="11"/>
  <c r="G788" i="11"/>
  <c r="F788" i="11"/>
  <c r="E788" i="11"/>
  <c r="D788" i="11"/>
  <c r="O787" i="11"/>
  <c r="N787" i="11"/>
  <c r="M787" i="11"/>
  <c r="L787" i="11"/>
  <c r="K787" i="11"/>
  <c r="J787" i="11"/>
  <c r="I787" i="11"/>
  <c r="H787" i="11"/>
  <c r="G787" i="11"/>
  <c r="F787" i="11"/>
  <c r="E787" i="11"/>
  <c r="D787" i="11"/>
  <c r="O786" i="11"/>
  <c r="N786" i="11"/>
  <c r="M786" i="11"/>
  <c r="L786" i="11"/>
  <c r="K786" i="11"/>
  <c r="J786" i="11"/>
  <c r="I786" i="11"/>
  <c r="H786" i="11"/>
  <c r="G786" i="11"/>
  <c r="F786" i="11"/>
  <c r="E786" i="11"/>
  <c r="D786" i="11"/>
  <c r="O785" i="11"/>
  <c r="N785" i="11"/>
  <c r="M785" i="11"/>
  <c r="L785" i="11"/>
  <c r="K785" i="11"/>
  <c r="J785" i="11"/>
  <c r="I785" i="11"/>
  <c r="H785" i="11"/>
  <c r="G785" i="11"/>
  <c r="F785" i="11"/>
  <c r="E785" i="11"/>
  <c r="D785" i="11"/>
  <c r="O784" i="11"/>
  <c r="N784" i="11"/>
  <c r="M784" i="11"/>
  <c r="L784" i="11"/>
  <c r="K784" i="11"/>
  <c r="J784" i="11"/>
  <c r="I784" i="11"/>
  <c r="H784" i="11"/>
  <c r="G784" i="11"/>
  <c r="F784" i="11"/>
  <c r="E784" i="11"/>
  <c r="D784" i="11"/>
  <c r="O783" i="11"/>
  <c r="N783" i="11"/>
  <c r="M783" i="11"/>
  <c r="L783" i="11"/>
  <c r="K783" i="11"/>
  <c r="J783" i="11"/>
  <c r="I783" i="11"/>
  <c r="H783" i="11"/>
  <c r="G783" i="11"/>
  <c r="F783" i="11"/>
  <c r="E783" i="11"/>
  <c r="D783" i="11"/>
  <c r="O782" i="11"/>
  <c r="N782" i="11"/>
  <c r="M782" i="11"/>
  <c r="L782" i="11"/>
  <c r="K782" i="11"/>
  <c r="J782" i="11"/>
  <c r="I782" i="11"/>
  <c r="H782" i="11"/>
  <c r="G782" i="11"/>
  <c r="F782" i="11"/>
  <c r="E782" i="11"/>
  <c r="D782" i="11"/>
  <c r="O781" i="11"/>
  <c r="N781" i="11"/>
  <c r="M781" i="11"/>
  <c r="L781" i="11"/>
  <c r="K781" i="11"/>
  <c r="J781" i="11"/>
  <c r="I781" i="11"/>
  <c r="H781" i="11"/>
  <c r="G781" i="11"/>
  <c r="F781" i="11"/>
  <c r="E781" i="11"/>
  <c r="D781" i="11"/>
  <c r="O780" i="11"/>
  <c r="N780" i="11"/>
  <c r="M780" i="11"/>
  <c r="L780" i="11"/>
  <c r="K780" i="11"/>
  <c r="J780" i="11"/>
  <c r="I780" i="11"/>
  <c r="H780" i="11"/>
  <c r="G780" i="11"/>
  <c r="F780" i="11"/>
  <c r="E780" i="11"/>
  <c r="D780" i="11"/>
  <c r="O779" i="11"/>
  <c r="N779" i="11"/>
  <c r="M779" i="11"/>
  <c r="L779" i="11"/>
  <c r="K779" i="11"/>
  <c r="J779" i="11"/>
  <c r="I779" i="11"/>
  <c r="H779" i="11"/>
  <c r="G779" i="11"/>
  <c r="F779" i="11"/>
  <c r="E779" i="11"/>
  <c r="D779" i="11"/>
  <c r="O778" i="11"/>
  <c r="N778" i="11"/>
  <c r="M778" i="11"/>
  <c r="L778" i="11"/>
  <c r="K778" i="11"/>
  <c r="J778" i="11"/>
  <c r="I778" i="11"/>
  <c r="H778" i="11"/>
  <c r="G778" i="11"/>
  <c r="F778" i="11"/>
  <c r="E778" i="11"/>
  <c r="D778" i="11"/>
  <c r="O777" i="11"/>
  <c r="N777" i="11"/>
  <c r="M777" i="11"/>
  <c r="L777" i="11"/>
  <c r="K777" i="11"/>
  <c r="J777" i="11"/>
  <c r="I777" i="11"/>
  <c r="H777" i="11"/>
  <c r="G777" i="11"/>
  <c r="F777" i="11"/>
  <c r="E777" i="11"/>
  <c r="D777" i="11"/>
  <c r="O776" i="11"/>
  <c r="N776" i="11"/>
  <c r="M776" i="11"/>
  <c r="L776" i="11"/>
  <c r="K776" i="11"/>
  <c r="J776" i="11"/>
  <c r="I776" i="11"/>
  <c r="H776" i="11"/>
  <c r="G776" i="11"/>
  <c r="F776" i="11"/>
  <c r="E776" i="11"/>
  <c r="D776" i="11"/>
  <c r="O775" i="11"/>
  <c r="N775" i="11"/>
  <c r="M775" i="11"/>
  <c r="L775" i="11"/>
  <c r="K775" i="11"/>
  <c r="J775" i="11"/>
  <c r="I775" i="11"/>
  <c r="H775" i="11"/>
  <c r="G775" i="11"/>
  <c r="F775" i="11"/>
  <c r="E775" i="11"/>
  <c r="D775" i="11"/>
  <c r="O774" i="11"/>
  <c r="N774" i="11"/>
  <c r="M774" i="11"/>
  <c r="L774" i="11"/>
  <c r="K774" i="11"/>
  <c r="J774" i="11"/>
  <c r="I774" i="11"/>
  <c r="H774" i="11"/>
  <c r="G774" i="11"/>
  <c r="F774" i="11"/>
  <c r="E774" i="11"/>
  <c r="D774" i="11"/>
  <c r="O773" i="11"/>
  <c r="N773" i="11"/>
  <c r="M773" i="11"/>
  <c r="L773" i="11"/>
  <c r="K773" i="11"/>
  <c r="J773" i="11"/>
  <c r="I773" i="11"/>
  <c r="H773" i="11"/>
  <c r="G773" i="11"/>
  <c r="F773" i="11"/>
  <c r="E773" i="11"/>
  <c r="D773" i="11"/>
  <c r="O772" i="11"/>
  <c r="N772" i="11"/>
  <c r="M772" i="11"/>
  <c r="L772" i="11"/>
  <c r="K772" i="11"/>
  <c r="J772" i="11"/>
  <c r="I772" i="11"/>
  <c r="H772" i="11"/>
  <c r="G772" i="11"/>
  <c r="F772" i="11"/>
  <c r="E772" i="11"/>
  <c r="D772" i="11"/>
  <c r="O771" i="11"/>
  <c r="N771" i="11"/>
  <c r="M771" i="11"/>
  <c r="L771" i="11"/>
  <c r="K771" i="11"/>
  <c r="J771" i="11"/>
  <c r="I771" i="11"/>
  <c r="H771" i="11"/>
  <c r="G771" i="11"/>
  <c r="F771" i="11"/>
  <c r="E771" i="11"/>
  <c r="D771" i="11"/>
  <c r="O770" i="11"/>
  <c r="N770" i="11"/>
  <c r="M770" i="11"/>
  <c r="L770" i="11"/>
  <c r="K770" i="11"/>
  <c r="J770" i="11"/>
  <c r="I770" i="11"/>
  <c r="H770" i="11"/>
  <c r="G770" i="11"/>
  <c r="F770" i="11"/>
  <c r="E770" i="11"/>
  <c r="D770" i="11"/>
  <c r="O769" i="11"/>
  <c r="N769" i="11"/>
  <c r="M769" i="11"/>
  <c r="L769" i="11"/>
  <c r="K769" i="11"/>
  <c r="J769" i="11"/>
  <c r="I769" i="11"/>
  <c r="H769" i="11"/>
  <c r="G769" i="11"/>
  <c r="F769" i="11"/>
  <c r="E769" i="11"/>
  <c r="D769" i="11"/>
  <c r="O768" i="11"/>
  <c r="N768" i="11"/>
  <c r="M768" i="11"/>
  <c r="L768" i="11"/>
  <c r="K768" i="11"/>
  <c r="J768" i="11"/>
  <c r="I768" i="11"/>
  <c r="H768" i="11"/>
  <c r="G768" i="11"/>
  <c r="F768" i="11"/>
  <c r="E768" i="11"/>
  <c r="D768" i="11"/>
  <c r="O767" i="11"/>
  <c r="N767" i="11"/>
  <c r="M767" i="11"/>
  <c r="L767" i="11"/>
  <c r="K767" i="11"/>
  <c r="J767" i="11"/>
  <c r="I767" i="11"/>
  <c r="H767" i="11"/>
  <c r="G767" i="11"/>
  <c r="F767" i="11"/>
  <c r="E767" i="11"/>
  <c r="D767" i="11"/>
  <c r="O766" i="11"/>
  <c r="N766" i="11"/>
  <c r="M766" i="11"/>
  <c r="L766" i="11"/>
  <c r="K766" i="11"/>
  <c r="J766" i="11"/>
  <c r="I766" i="11"/>
  <c r="H766" i="11"/>
  <c r="G766" i="11"/>
  <c r="F766" i="11"/>
  <c r="E766" i="11"/>
  <c r="D766" i="11"/>
  <c r="O765" i="11"/>
  <c r="N765" i="11"/>
  <c r="M765" i="11"/>
  <c r="L765" i="11"/>
  <c r="K765" i="11"/>
  <c r="J765" i="11"/>
  <c r="I765" i="11"/>
  <c r="H765" i="11"/>
  <c r="G765" i="11"/>
  <c r="F765" i="11"/>
  <c r="E765" i="11"/>
  <c r="D765" i="11"/>
  <c r="O764" i="11"/>
  <c r="N764" i="11"/>
  <c r="M764" i="11"/>
  <c r="L764" i="11"/>
  <c r="K764" i="11"/>
  <c r="J764" i="11"/>
  <c r="I764" i="11"/>
  <c r="H764" i="11"/>
  <c r="G764" i="11"/>
  <c r="F764" i="11"/>
  <c r="E764" i="11"/>
  <c r="D764" i="11"/>
  <c r="O763" i="11"/>
  <c r="N763" i="11"/>
  <c r="M763" i="11"/>
  <c r="L763" i="11"/>
  <c r="K763" i="11"/>
  <c r="J763" i="11"/>
  <c r="I763" i="11"/>
  <c r="H763" i="11"/>
  <c r="G763" i="11"/>
  <c r="F763" i="11"/>
  <c r="E763" i="11"/>
  <c r="D763" i="11"/>
  <c r="O762" i="11"/>
  <c r="N762" i="11"/>
  <c r="M762" i="11"/>
  <c r="L762" i="11"/>
  <c r="K762" i="11"/>
  <c r="J762" i="11"/>
  <c r="I762" i="11"/>
  <c r="H762" i="11"/>
  <c r="G762" i="11"/>
  <c r="F762" i="11"/>
  <c r="E762" i="11"/>
  <c r="D762" i="11"/>
  <c r="O761" i="11"/>
  <c r="N761" i="11"/>
  <c r="M761" i="11"/>
  <c r="L761" i="11"/>
  <c r="K761" i="11"/>
  <c r="J761" i="11"/>
  <c r="I761" i="11"/>
  <c r="H761" i="11"/>
  <c r="G761" i="11"/>
  <c r="F761" i="11"/>
  <c r="E761" i="11"/>
  <c r="D761" i="11"/>
  <c r="O760" i="11"/>
  <c r="N760" i="11"/>
  <c r="M760" i="11"/>
  <c r="L760" i="11"/>
  <c r="K760" i="11"/>
  <c r="J760" i="11"/>
  <c r="I760" i="11"/>
  <c r="H760" i="11"/>
  <c r="G760" i="11"/>
  <c r="F760" i="11"/>
  <c r="E760" i="11"/>
  <c r="D760" i="11"/>
  <c r="O759" i="11"/>
  <c r="N759" i="11"/>
  <c r="M759" i="11"/>
  <c r="L759" i="11"/>
  <c r="K759" i="11"/>
  <c r="J759" i="11"/>
  <c r="I759" i="11"/>
  <c r="H759" i="11"/>
  <c r="G759" i="11"/>
  <c r="F759" i="11"/>
  <c r="E759" i="11"/>
  <c r="D759" i="11"/>
  <c r="O758" i="11"/>
  <c r="N758" i="11"/>
  <c r="M758" i="11"/>
  <c r="L758" i="11"/>
  <c r="K758" i="11"/>
  <c r="J758" i="11"/>
  <c r="I758" i="11"/>
  <c r="H758" i="11"/>
  <c r="G758" i="11"/>
  <c r="F758" i="11"/>
  <c r="E758" i="11"/>
  <c r="D758" i="11"/>
  <c r="O757" i="11"/>
  <c r="N757" i="11"/>
  <c r="M757" i="11"/>
  <c r="L757" i="11"/>
  <c r="K757" i="11"/>
  <c r="J757" i="11"/>
  <c r="I757" i="11"/>
  <c r="H757" i="11"/>
  <c r="G757" i="11"/>
  <c r="F757" i="11"/>
  <c r="E757" i="11"/>
  <c r="D757" i="11"/>
  <c r="O756" i="11"/>
  <c r="N756" i="11"/>
  <c r="M756" i="11"/>
  <c r="L756" i="11"/>
  <c r="K756" i="11"/>
  <c r="J756" i="11"/>
  <c r="I756" i="11"/>
  <c r="H756" i="11"/>
  <c r="G756" i="11"/>
  <c r="F756" i="11"/>
  <c r="E756" i="11"/>
  <c r="D756" i="11"/>
  <c r="O755" i="11"/>
  <c r="N755" i="11"/>
  <c r="M755" i="11"/>
  <c r="L755" i="11"/>
  <c r="K755" i="11"/>
  <c r="J755" i="11"/>
  <c r="I755" i="11"/>
  <c r="H755" i="11"/>
  <c r="G755" i="11"/>
  <c r="F755" i="11"/>
  <c r="E755" i="11"/>
  <c r="D755" i="11"/>
  <c r="O754" i="11"/>
  <c r="N754" i="11"/>
  <c r="M754" i="11"/>
  <c r="L754" i="11"/>
  <c r="K754" i="11"/>
  <c r="J754" i="11"/>
  <c r="I754" i="11"/>
  <c r="H754" i="11"/>
  <c r="G754" i="11"/>
  <c r="F754" i="11"/>
  <c r="E754" i="11"/>
  <c r="D754" i="11"/>
  <c r="O753" i="11"/>
  <c r="N753" i="11"/>
  <c r="M753" i="11"/>
  <c r="L753" i="11"/>
  <c r="K753" i="11"/>
  <c r="J753" i="11"/>
  <c r="I753" i="11"/>
  <c r="H753" i="11"/>
  <c r="G753" i="11"/>
  <c r="F753" i="11"/>
  <c r="E753" i="11"/>
  <c r="D753" i="11"/>
  <c r="O752" i="11"/>
  <c r="N752" i="11"/>
  <c r="M752" i="11"/>
  <c r="L752" i="11"/>
  <c r="K752" i="11"/>
  <c r="J752" i="11"/>
  <c r="I752" i="11"/>
  <c r="H752" i="11"/>
  <c r="G752" i="11"/>
  <c r="F752" i="11"/>
  <c r="E752" i="11"/>
  <c r="D752" i="11"/>
  <c r="O751" i="11"/>
  <c r="N751" i="11"/>
  <c r="M751" i="11"/>
  <c r="L751" i="11"/>
  <c r="K751" i="11"/>
  <c r="J751" i="11"/>
  <c r="I751" i="11"/>
  <c r="H751" i="11"/>
  <c r="G751" i="11"/>
  <c r="F751" i="11"/>
  <c r="E751" i="11"/>
  <c r="D751" i="11"/>
  <c r="O750" i="11"/>
  <c r="N750" i="11"/>
  <c r="M750" i="11"/>
  <c r="L750" i="11"/>
  <c r="K750" i="11"/>
  <c r="J750" i="11"/>
  <c r="I750" i="11"/>
  <c r="H750" i="11"/>
  <c r="G750" i="11"/>
  <c r="F750" i="11"/>
  <c r="E750" i="11"/>
  <c r="D750" i="11"/>
  <c r="O749" i="11"/>
  <c r="N749" i="11"/>
  <c r="M749" i="11"/>
  <c r="L749" i="11"/>
  <c r="K749" i="11"/>
  <c r="J749" i="11"/>
  <c r="I749" i="11"/>
  <c r="H749" i="11"/>
  <c r="G749" i="11"/>
  <c r="F749" i="11"/>
  <c r="E749" i="11"/>
  <c r="D749" i="11"/>
  <c r="O748" i="11"/>
  <c r="N748" i="11"/>
  <c r="M748" i="11"/>
  <c r="L748" i="11"/>
  <c r="K748" i="11"/>
  <c r="J748" i="11"/>
  <c r="I748" i="11"/>
  <c r="H748" i="11"/>
  <c r="G748" i="11"/>
  <c r="F748" i="11"/>
  <c r="E748" i="11"/>
  <c r="D748" i="11"/>
  <c r="O747" i="11"/>
  <c r="N747" i="11"/>
  <c r="M747" i="11"/>
  <c r="L747" i="11"/>
  <c r="K747" i="11"/>
  <c r="J747" i="11"/>
  <c r="I747" i="11"/>
  <c r="H747" i="11"/>
  <c r="G747" i="11"/>
  <c r="F747" i="11"/>
  <c r="E747" i="11"/>
  <c r="D747" i="11"/>
  <c r="O746" i="11"/>
  <c r="N746" i="11"/>
  <c r="M746" i="11"/>
  <c r="L746" i="11"/>
  <c r="K746" i="11"/>
  <c r="J746" i="11"/>
  <c r="I746" i="11"/>
  <c r="H746" i="11"/>
  <c r="G746" i="11"/>
  <c r="F746" i="11"/>
  <c r="E746" i="11"/>
  <c r="D746" i="11"/>
  <c r="O745" i="11"/>
  <c r="N745" i="11"/>
  <c r="M745" i="11"/>
  <c r="L745" i="11"/>
  <c r="K745" i="11"/>
  <c r="J745" i="11"/>
  <c r="I745" i="11"/>
  <c r="H745" i="11"/>
  <c r="G745" i="11"/>
  <c r="F745" i="11"/>
  <c r="E745" i="11"/>
  <c r="D745" i="11"/>
  <c r="O744" i="11"/>
  <c r="N744" i="11"/>
  <c r="M744" i="11"/>
  <c r="L744" i="11"/>
  <c r="K744" i="11"/>
  <c r="J744" i="11"/>
  <c r="I744" i="11"/>
  <c r="H744" i="11"/>
  <c r="G744" i="11"/>
  <c r="F744" i="11"/>
  <c r="E744" i="11"/>
  <c r="D744" i="11"/>
  <c r="O743" i="11"/>
  <c r="N743" i="11"/>
  <c r="M743" i="11"/>
  <c r="L743" i="11"/>
  <c r="K743" i="11"/>
  <c r="J743" i="11"/>
  <c r="I743" i="11"/>
  <c r="H743" i="11"/>
  <c r="G743" i="11"/>
  <c r="F743" i="11"/>
  <c r="E743" i="11"/>
  <c r="D743" i="11"/>
  <c r="O742" i="11"/>
  <c r="N742" i="11"/>
  <c r="M742" i="11"/>
  <c r="L742" i="11"/>
  <c r="K742" i="11"/>
  <c r="J742" i="11"/>
  <c r="I742" i="11"/>
  <c r="H742" i="11"/>
  <c r="G742" i="11"/>
  <c r="F742" i="11"/>
  <c r="E742" i="11"/>
  <c r="D742" i="11"/>
  <c r="O741" i="11"/>
  <c r="N741" i="11"/>
  <c r="M741" i="11"/>
  <c r="L741" i="11"/>
  <c r="K741" i="11"/>
  <c r="J741" i="11"/>
  <c r="I741" i="11"/>
  <c r="H741" i="11"/>
  <c r="G741" i="11"/>
  <c r="F741" i="11"/>
  <c r="E741" i="11"/>
  <c r="D741" i="11"/>
  <c r="O740" i="11"/>
  <c r="N740" i="11"/>
  <c r="M740" i="11"/>
  <c r="L740" i="11"/>
  <c r="K740" i="11"/>
  <c r="J740" i="11"/>
  <c r="I740" i="11"/>
  <c r="H740" i="11"/>
  <c r="G740" i="11"/>
  <c r="F740" i="11"/>
  <c r="E740" i="11"/>
  <c r="D740" i="11"/>
  <c r="O739" i="11"/>
  <c r="N739" i="11"/>
  <c r="M739" i="11"/>
  <c r="L739" i="11"/>
  <c r="K739" i="11"/>
  <c r="J739" i="11"/>
  <c r="I739" i="11"/>
  <c r="H739" i="11"/>
  <c r="G739" i="11"/>
  <c r="F739" i="11"/>
  <c r="E739" i="11"/>
  <c r="D739" i="11"/>
  <c r="O738" i="11"/>
  <c r="N738" i="11"/>
  <c r="M738" i="11"/>
  <c r="L738" i="11"/>
  <c r="K738" i="11"/>
  <c r="J738" i="11"/>
  <c r="I738" i="11"/>
  <c r="H738" i="11"/>
  <c r="G738" i="11"/>
  <c r="F738" i="11"/>
  <c r="E738" i="11"/>
  <c r="D738" i="11"/>
  <c r="O737" i="11"/>
  <c r="N737" i="11"/>
  <c r="M737" i="11"/>
  <c r="L737" i="11"/>
  <c r="K737" i="11"/>
  <c r="J737" i="11"/>
  <c r="I737" i="11"/>
  <c r="H737" i="11"/>
  <c r="G737" i="11"/>
  <c r="F737" i="11"/>
  <c r="E737" i="11"/>
  <c r="D737" i="11"/>
  <c r="O736" i="11"/>
  <c r="N736" i="11"/>
  <c r="M736" i="11"/>
  <c r="L736" i="11"/>
  <c r="K736" i="11"/>
  <c r="J736" i="11"/>
  <c r="I736" i="11"/>
  <c r="H736" i="11"/>
  <c r="G736" i="11"/>
  <c r="F736" i="11"/>
  <c r="E736" i="11"/>
  <c r="D736" i="11"/>
  <c r="O735" i="11"/>
  <c r="N735" i="11"/>
  <c r="M735" i="11"/>
  <c r="L735" i="11"/>
  <c r="K735" i="11"/>
  <c r="J735" i="11"/>
  <c r="I735" i="11"/>
  <c r="H735" i="11"/>
  <c r="G735" i="11"/>
  <c r="F735" i="11"/>
  <c r="E735" i="11"/>
  <c r="D735" i="11"/>
  <c r="O734" i="11"/>
  <c r="N734" i="11"/>
  <c r="M734" i="11"/>
  <c r="L734" i="11"/>
  <c r="K734" i="11"/>
  <c r="J734" i="11"/>
  <c r="I734" i="11"/>
  <c r="H734" i="11"/>
  <c r="G734" i="11"/>
  <c r="F734" i="11"/>
  <c r="E734" i="11"/>
  <c r="D734" i="11"/>
  <c r="O733" i="11"/>
  <c r="N733" i="11"/>
  <c r="M733" i="11"/>
  <c r="L733" i="11"/>
  <c r="K733" i="11"/>
  <c r="J733" i="11"/>
  <c r="I733" i="11"/>
  <c r="H733" i="11"/>
  <c r="G733" i="11"/>
  <c r="F733" i="11"/>
  <c r="E733" i="11"/>
  <c r="D733" i="11"/>
  <c r="O732" i="11"/>
  <c r="N732" i="11"/>
  <c r="M732" i="11"/>
  <c r="L732" i="11"/>
  <c r="K732" i="11"/>
  <c r="J732" i="11"/>
  <c r="I732" i="11"/>
  <c r="H732" i="11"/>
  <c r="G732" i="11"/>
  <c r="F732" i="11"/>
  <c r="E732" i="11"/>
  <c r="D732" i="11"/>
  <c r="O731" i="11"/>
  <c r="N731" i="11"/>
  <c r="M731" i="11"/>
  <c r="L731" i="11"/>
  <c r="K731" i="11"/>
  <c r="J731" i="11"/>
  <c r="I731" i="11"/>
  <c r="H731" i="11"/>
  <c r="G731" i="11"/>
  <c r="F731" i="11"/>
  <c r="E731" i="11"/>
  <c r="D731" i="11"/>
  <c r="O730" i="11"/>
  <c r="N730" i="11"/>
  <c r="M730" i="11"/>
  <c r="L730" i="11"/>
  <c r="K730" i="11"/>
  <c r="J730" i="11"/>
  <c r="I730" i="11"/>
  <c r="H730" i="11"/>
  <c r="G730" i="11"/>
  <c r="F730" i="11"/>
  <c r="E730" i="11"/>
  <c r="D730" i="11"/>
  <c r="O729" i="11"/>
  <c r="N729" i="11"/>
  <c r="M729" i="11"/>
  <c r="L729" i="11"/>
  <c r="K729" i="11"/>
  <c r="J729" i="11"/>
  <c r="I729" i="11"/>
  <c r="H729" i="11"/>
  <c r="G729" i="11"/>
  <c r="F729" i="11"/>
  <c r="E729" i="11"/>
  <c r="D729" i="11"/>
  <c r="O728" i="11"/>
  <c r="N728" i="11"/>
  <c r="M728" i="11"/>
  <c r="L728" i="11"/>
  <c r="K728" i="11"/>
  <c r="J728" i="11"/>
  <c r="I728" i="11"/>
  <c r="H728" i="11"/>
  <c r="G728" i="11"/>
  <c r="F728" i="11"/>
  <c r="E728" i="11"/>
  <c r="D728" i="11"/>
  <c r="O727" i="11"/>
  <c r="N727" i="11"/>
  <c r="M727" i="11"/>
  <c r="L727" i="11"/>
  <c r="K727" i="11"/>
  <c r="J727" i="11"/>
  <c r="I727" i="11"/>
  <c r="H727" i="11"/>
  <c r="G727" i="11"/>
  <c r="F727" i="11"/>
  <c r="E727" i="11"/>
  <c r="D727" i="11"/>
  <c r="O726" i="11"/>
  <c r="N726" i="11"/>
  <c r="M726" i="11"/>
  <c r="L726" i="11"/>
  <c r="K726" i="11"/>
  <c r="J726" i="11"/>
  <c r="I726" i="11"/>
  <c r="H726" i="11"/>
  <c r="G726" i="11"/>
  <c r="F726" i="11"/>
  <c r="E726" i="11"/>
  <c r="D726" i="11"/>
  <c r="O725" i="11"/>
  <c r="N725" i="11"/>
  <c r="M725" i="11"/>
  <c r="L725" i="11"/>
  <c r="K725" i="11"/>
  <c r="J725" i="11"/>
  <c r="I725" i="11"/>
  <c r="H725" i="11"/>
  <c r="G725" i="11"/>
  <c r="F725" i="11"/>
  <c r="E725" i="11"/>
  <c r="D725" i="11"/>
  <c r="O724" i="11"/>
  <c r="N724" i="11"/>
  <c r="M724" i="11"/>
  <c r="L724" i="11"/>
  <c r="K724" i="11"/>
  <c r="J724" i="11"/>
  <c r="I724" i="11"/>
  <c r="H724" i="11"/>
  <c r="G724" i="11"/>
  <c r="F724" i="11"/>
  <c r="E724" i="11"/>
  <c r="D724" i="11"/>
  <c r="O723" i="11"/>
  <c r="N723" i="11"/>
  <c r="M723" i="11"/>
  <c r="L723" i="11"/>
  <c r="K723" i="11"/>
  <c r="J723" i="11"/>
  <c r="I723" i="11"/>
  <c r="H723" i="11"/>
  <c r="G723" i="11"/>
  <c r="F723" i="11"/>
  <c r="E723" i="11"/>
  <c r="D723" i="11"/>
  <c r="O722" i="11"/>
  <c r="N722" i="11"/>
  <c r="M722" i="11"/>
  <c r="L722" i="11"/>
  <c r="K722" i="11"/>
  <c r="J722" i="11"/>
  <c r="I722" i="11"/>
  <c r="H722" i="11"/>
  <c r="G722" i="11"/>
  <c r="F722" i="11"/>
  <c r="E722" i="11"/>
  <c r="D722" i="11"/>
  <c r="O721" i="11"/>
  <c r="N721" i="11"/>
  <c r="M721" i="11"/>
  <c r="L721" i="11"/>
  <c r="K721" i="11"/>
  <c r="J721" i="11"/>
  <c r="I721" i="11"/>
  <c r="H721" i="11"/>
  <c r="G721" i="11"/>
  <c r="F721" i="11"/>
  <c r="E721" i="11"/>
  <c r="D721" i="11"/>
  <c r="O720" i="11"/>
  <c r="N720" i="11"/>
  <c r="M720" i="11"/>
  <c r="L720" i="11"/>
  <c r="K720" i="11"/>
  <c r="J720" i="11"/>
  <c r="I720" i="11"/>
  <c r="H720" i="11"/>
  <c r="G720" i="11"/>
  <c r="F720" i="11"/>
  <c r="E720" i="11"/>
  <c r="D720" i="11"/>
  <c r="O719" i="11"/>
  <c r="N719" i="11"/>
  <c r="M719" i="11"/>
  <c r="L719" i="11"/>
  <c r="K719" i="11"/>
  <c r="J719" i="11"/>
  <c r="I719" i="11"/>
  <c r="H719" i="11"/>
  <c r="G719" i="11"/>
  <c r="F719" i="11"/>
  <c r="E719" i="11"/>
  <c r="D719" i="11"/>
  <c r="O718" i="11"/>
  <c r="N718" i="11"/>
  <c r="M718" i="11"/>
  <c r="L718" i="11"/>
  <c r="K718" i="11"/>
  <c r="J718" i="11"/>
  <c r="I718" i="11"/>
  <c r="H718" i="11"/>
  <c r="G718" i="11"/>
  <c r="F718" i="11"/>
  <c r="E718" i="11"/>
  <c r="D718" i="11"/>
  <c r="O717" i="11"/>
  <c r="N717" i="11"/>
  <c r="M717" i="11"/>
  <c r="L717" i="11"/>
  <c r="K717" i="11"/>
  <c r="J717" i="11"/>
  <c r="I717" i="11"/>
  <c r="H717" i="11"/>
  <c r="G717" i="11"/>
  <c r="F717" i="11"/>
  <c r="E717" i="11"/>
  <c r="D717" i="11"/>
  <c r="O716" i="11"/>
  <c r="N716" i="11"/>
  <c r="M716" i="11"/>
  <c r="L716" i="11"/>
  <c r="K716" i="11"/>
  <c r="J716" i="11"/>
  <c r="I716" i="11"/>
  <c r="H716" i="11"/>
  <c r="G716" i="11"/>
  <c r="F716" i="11"/>
  <c r="E716" i="11"/>
  <c r="D716" i="11"/>
  <c r="O715" i="11"/>
  <c r="N715" i="11"/>
  <c r="M715" i="11"/>
  <c r="L715" i="11"/>
  <c r="K715" i="11"/>
  <c r="J715" i="11"/>
  <c r="I715" i="11"/>
  <c r="H715" i="11"/>
  <c r="G715" i="11"/>
  <c r="F715" i="11"/>
  <c r="E715" i="11"/>
  <c r="D715" i="11"/>
  <c r="O714" i="11"/>
  <c r="N714" i="11"/>
  <c r="M714" i="11"/>
  <c r="L714" i="11"/>
  <c r="K714" i="11"/>
  <c r="J714" i="11"/>
  <c r="I714" i="11"/>
  <c r="H714" i="11"/>
  <c r="G714" i="11"/>
  <c r="F714" i="11"/>
  <c r="E714" i="11"/>
  <c r="D714" i="11"/>
  <c r="O713" i="11"/>
  <c r="N713" i="11"/>
  <c r="M713" i="11"/>
  <c r="L713" i="11"/>
  <c r="K713" i="11"/>
  <c r="J713" i="11"/>
  <c r="I713" i="11"/>
  <c r="H713" i="11"/>
  <c r="G713" i="11"/>
  <c r="F713" i="11"/>
  <c r="E713" i="11"/>
  <c r="D713" i="11"/>
  <c r="O712" i="11"/>
  <c r="N712" i="11"/>
  <c r="M712" i="11"/>
  <c r="L712" i="11"/>
  <c r="K712" i="11"/>
  <c r="J712" i="11"/>
  <c r="I712" i="11"/>
  <c r="H712" i="11"/>
  <c r="G712" i="11"/>
  <c r="F712" i="11"/>
  <c r="E712" i="11"/>
  <c r="D712" i="11"/>
  <c r="O711" i="11"/>
  <c r="N711" i="11"/>
  <c r="M711" i="11"/>
  <c r="L711" i="11"/>
  <c r="K711" i="11"/>
  <c r="J711" i="11"/>
  <c r="I711" i="11"/>
  <c r="H711" i="11"/>
  <c r="G711" i="11"/>
  <c r="F711" i="11"/>
  <c r="E711" i="11"/>
  <c r="D711" i="11"/>
  <c r="O710" i="11"/>
  <c r="N710" i="11"/>
  <c r="M710" i="11"/>
  <c r="L710" i="11"/>
  <c r="K710" i="11"/>
  <c r="J710" i="11"/>
  <c r="I710" i="11"/>
  <c r="H710" i="11"/>
  <c r="G710" i="11"/>
  <c r="F710" i="11"/>
  <c r="E710" i="11"/>
  <c r="D710" i="11"/>
  <c r="O709" i="11"/>
  <c r="N709" i="11"/>
  <c r="M709" i="11"/>
  <c r="L709" i="11"/>
  <c r="K709" i="11"/>
  <c r="J709" i="11"/>
  <c r="I709" i="11"/>
  <c r="H709" i="11"/>
  <c r="G709" i="11"/>
  <c r="F709" i="11"/>
  <c r="E709" i="11"/>
  <c r="D709" i="11"/>
  <c r="O708" i="11"/>
  <c r="N708" i="11"/>
  <c r="M708" i="11"/>
  <c r="L708" i="11"/>
  <c r="K708" i="11"/>
  <c r="J708" i="11"/>
  <c r="I708" i="11"/>
  <c r="H708" i="11"/>
  <c r="G708" i="11"/>
  <c r="F708" i="11"/>
  <c r="E708" i="11"/>
  <c r="D708" i="11"/>
  <c r="O707" i="11"/>
  <c r="N707" i="11"/>
  <c r="M707" i="11"/>
  <c r="L707" i="11"/>
  <c r="K707" i="11"/>
  <c r="J707" i="11"/>
  <c r="I707" i="11"/>
  <c r="H707" i="11"/>
  <c r="G707" i="11"/>
  <c r="F707" i="11"/>
  <c r="E707" i="11"/>
  <c r="D707" i="11"/>
  <c r="O706" i="11"/>
  <c r="N706" i="11"/>
  <c r="M706" i="11"/>
  <c r="L706" i="11"/>
  <c r="K706" i="11"/>
  <c r="J706" i="11"/>
  <c r="I706" i="11"/>
  <c r="H706" i="11"/>
  <c r="G706" i="11"/>
  <c r="F706" i="11"/>
  <c r="E706" i="11"/>
  <c r="D706" i="11"/>
  <c r="O705" i="11"/>
  <c r="N705" i="11"/>
  <c r="M705" i="11"/>
  <c r="L705" i="11"/>
  <c r="K705" i="11"/>
  <c r="J705" i="11"/>
  <c r="I705" i="11"/>
  <c r="H705" i="11"/>
  <c r="G705" i="11"/>
  <c r="F705" i="11"/>
  <c r="E705" i="11"/>
  <c r="D705" i="11"/>
  <c r="O704" i="11"/>
  <c r="N704" i="11"/>
  <c r="M704" i="11"/>
  <c r="L704" i="11"/>
  <c r="K704" i="11"/>
  <c r="J704" i="11"/>
  <c r="I704" i="11"/>
  <c r="H704" i="11"/>
  <c r="G704" i="11"/>
  <c r="F704" i="11"/>
  <c r="E704" i="11"/>
  <c r="D704" i="11"/>
  <c r="O703" i="11"/>
  <c r="N703" i="11"/>
  <c r="M703" i="11"/>
  <c r="L703" i="11"/>
  <c r="K703" i="11"/>
  <c r="J703" i="11"/>
  <c r="I703" i="11"/>
  <c r="H703" i="11"/>
  <c r="G703" i="11"/>
  <c r="F703" i="11"/>
  <c r="E703" i="11"/>
  <c r="D703" i="11"/>
  <c r="O702" i="11"/>
  <c r="N702" i="11"/>
  <c r="M702" i="11"/>
  <c r="L702" i="11"/>
  <c r="K702" i="11"/>
  <c r="J702" i="11"/>
  <c r="I702" i="11"/>
  <c r="H702" i="11"/>
  <c r="G702" i="11"/>
  <c r="F702" i="11"/>
  <c r="E702" i="11"/>
  <c r="D702" i="11"/>
  <c r="O701" i="11"/>
  <c r="N701" i="11"/>
  <c r="M701" i="11"/>
  <c r="L701" i="11"/>
  <c r="K701" i="11"/>
  <c r="J701" i="11"/>
  <c r="I701" i="11"/>
  <c r="H701" i="11"/>
  <c r="G701" i="11"/>
  <c r="F701" i="11"/>
  <c r="E701" i="11"/>
  <c r="D701" i="11"/>
  <c r="O700" i="11"/>
  <c r="N700" i="11"/>
  <c r="M700" i="11"/>
  <c r="L700" i="11"/>
  <c r="K700" i="11"/>
  <c r="J700" i="11"/>
  <c r="I700" i="11"/>
  <c r="H700" i="11"/>
  <c r="G700" i="11"/>
  <c r="F700" i="11"/>
  <c r="E700" i="11"/>
  <c r="D700" i="11"/>
  <c r="O699" i="11"/>
  <c r="N699" i="11"/>
  <c r="M699" i="11"/>
  <c r="L699" i="11"/>
  <c r="K699" i="11"/>
  <c r="J699" i="11"/>
  <c r="I699" i="11"/>
  <c r="H699" i="11"/>
  <c r="G699" i="11"/>
  <c r="F699" i="11"/>
  <c r="E699" i="11"/>
  <c r="D699" i="11"/>
  <c r="O698" i="11"/>
  <c r="N698" i="11"/>
  <c r="M698" i="11"/>
  <c r="L698" i="11"/>
  <c r="K698" i="11"/>
  <c r="J698" i="11"/>
  <c r="I698" i="11"/>
  <c r="H698" i="11"/>
  <c r="G698" i="11"/>
  <c r="F698" i="11"/>
  <c r="E698" i="11"/>
  <c r="D698" i="11"/>
  <c r="O697" i="11"/>
  <c r="N697" i="11"/>
  <c r="M697" i="11"/>
  <c r="L697" i="11"/>
  <c r="K697" i="11"/>
  <c r="J697" i="11"/>
  <c r="I697" i="11"/>
  <c r="H697" i="11"/>
  <c r="G697" i="11"/>
  <c r="F697" i="11"/>
  <c r="E697" i="11"/>
  <c r="D697" i="11"/>
  <c r="O696" i="11"/>
  <c r="N696" i="11"/>
  <c r="M696" i="11"/>
  <c r="L696" i="11"/>
  <c r="K696" i="11"/>
  <c r="J696" i="11"/>
  <c r="I696" i="11"/>
  <c r="H696" i="11"/>
  <c r="G696" i="11"/>
  <c r="F696" i="11"/>
  <c r="E696" i="11"/>
  <c r="D696" i="11"/>
  <c r="O695" i="11"/>
  <c r="N695" i="11"/>
  <c r="M695" i="11"/>
  <c r="L695" i="11"/>
  <c r="K695" i="11"/>
  <c r="J695" i="11"/>
  <c r="I695" i="11"/>
  <c r="H695" i="11"/>
  <c r="G695" i="11"/>
  <c r="F695" i="11"/>
  <c r="E695" i="11"/>
  <c r="D695" i="11"/>
  <c r="O694" i="11"/>
  <c r="N694" i="11"/>
  <c r="M694" i="11"/>
  <c r="L694" i="11"/>
  <c r="K694" i="11"/>
  <c r="J694" i="11"/>
  <c r="I694" i="11"/>
  <c r="H694" i="11"/>
  <c r="G694" i="11"/>
  <c r="F694" i="11"/>
  <c r="E694" i="11"/>
  <c r="D694" i="11"/>
  <c r="O693" i="11"/>
  <c r="N693" i="11"/>
  <c r="M693" i="11"/>
  <c r="L693" i="11"/>
  <c r="K693" i="11"/>
  <c r="J693" i="11"/>
  <c r="I693" i="11"/>
  <c r="H693" i="11"/>
  <c r="G693" i="11"/>
  <c r="F693" i="11"/>
  <c r="E693" i="11"/>
  <c r="D693" i="11"/>
  <c r="O692" i="11"/>
  <c r="N692" i="11"/>
  <c r="M692" i="11"/>
  <c r="L692" i="11"/>
  <c r="K692" i="11"/>
  <c r="J692" i="11"/>
  <c r="I692" i="11"/>
  <c r="H692" i="11"/>
  <c r="G692" i="11"/>
  <c r="F692" i="11"/>
  <c r="E692" i="11"/>
  <c r="D692" i="11"/>
  <c r="O691" i="11"/>
  <c r="N691" i="11"/>
  <c r="M691" i="11"/>
  <c r="L691" i="11"/>
  <c r="K691" i="11"/>
  <c r="J691" i="11"/>
  <c r="I691" i="11"/>
  <c r="H691" i="11"/>
  <c r="G691" i="11"/>
  <c r="F691" i="11"/>
  <c r="E691" i="11"/>
  <c r="D691" i="11"/>
  <c r="O690" i="11"/>
  <c r="N690" i="11"/>
  <c r="M690" i="11"/>
  <c r="L690" i="11"/>
  <c r="K690" i="11"/>
  <c r="J690" i="11"/>
  <c r="I690" i="11"/>
  <c r="H690" i="11"/>
  <c r="G690" i="11"/>
  <c r="F690" i="11"/>
  <c r="E690" i="11"/>
  <c r="D690" i="11"/>
  <c r="O689" i="11"/>
  <c r="N689" i="11"/>
  <c r="M689" i="11"/>
  <c r="L689" i="11"/>
  <c r="K689" i="11"/>
  <c r="J689" i="11"/>
  <c r="I689" i="11"/>
  <c r="H689" i="11"/>
  <c r="G689" i="11"/>
  <c r="F689" i="11"/>
  <c r="E689" i="11"/>
  <c r="D689" i="11"/>
  <c r="O688" i="11"/>
  <c r="N688" i="11"/>
  <c r="M688" i="11"/>
  <c r="L688" i="11"/>
  <c r="K688" i="11"/>
  <c r="J688" i="11"/>
  <c r="I688" i="11"/>
  <c r="H688" i="11"/>
  <c r="G688" i="11"/>
  <c r="F688" i="11"/>
  <c r="E688" i="11"/>
  <c r="D688" i="11"/>
  <c r="O687" i="11"/>
  <c r="N687" i="11"/>
  <c r="M687" i="11"/>
  <c r="L687" i="11"/>
  <c r="K687" i="11"/>
  <c r="J687" i="11"/>
  <c r="I687" i="11"/>
  <c r="H687" i="11"/>
  <c r="G687" i="11"/>
  <c r="F687" i="11"/>
  <c r="E687" i="11"/>
  <c r="D687" i="11"/>
  <c r="O686" i="11"/>
  <c r="N686" i="11"/>
  <c r="M686" i="11"/>
  <c r="L686" i="11"/>
  <c r="K686" i="11"/>
  <c r="J686" i="11"/>
  <c r="I686" i="11"/>
  <c r="H686" i="11"/>
  <c r="G686" i="11"/>
  <c r="F686" i="11"/>
  <c r="E686" i="11"/>
  <c r="D686" i="11"/>
  <c r="O685" i="11"/>
  <c r="N685" i="11"/>
  <c r="M685" i="11"/>
  <c r="L685" i="11"/>
  <c r="K685" i="11"/>
  <c r="J685" i="11"/>
  <c r="I685" i="11"/>
  <c r="H685" i="11"/>
  <c r="G685" i="11"/>
  <c r="F685" i="11"/>
  <c r="E685" i="11"/>
  <c r="D685" i="11"/>
  <c r="O684" i="11"/>
  <c r="N684" i="11"/>
  <c r="M684" i="11"/>
  <c r="L684" i="11"/>
  <c r="K684" i="11"/>
  <c r="J684" i="11"/>
  <c r="I684" i="11"/>
  <c r="H684" i="11"/>
  <c r="G684" i="11"/>
  <c r="F684" i="11"/>
  <c r="E684" i="11"/>
  <c r="D684" i="11"/>
  <c r="O683" i="11"/>
  <c r="N683" i="11"/>
  <c r="M683" i="11"/>
  <c r="L683" i="11"/>
  <c r="K683" i="11"/>
  <c r="J683" i="11"/>
  <c r="I683" i="11"/>
  <c r="H683" i="11"/>
  <c r="G683" i="11"/>
  <c r="F683" i="11"/>
  <c r="E683" i="11"/>
  <c r="D683" i="11"/>
  <c r="O682" i="11"/>
  <c r="N682" i="11"/>
  <c r="M682" i="11"/>
  <c r="L682" i="11"/>
  <c r="K682" i="11"/>
  <c r="J682" i="11"/>
  <c r="I682" i="11"/>
  <c r="H682" i="11"/>
  <c r="G682" i="11"/>
  <c r="F682" i="11"/>
  <c r="E682" i="11"/>
  <c r="D682" i="11"/>
  <c r="O681" i="11"/>
  <c r="N681" i="11"/>
  <c r="M681" i="11"/>
  <c r="L681" i="11"/>
  <c r="K681" i="11"/>
  <c r="J681" i="11"/>
  <c r="I681" i="11"/>
  <c r="H681" i="11"/>
  <c r="G681" i="11"/>
  <c r="F681" i="11"/>
  <c r="E681" i="11"/>
  <c r="D681" i="11"/>
  <c r="O680" i="11"/>
  <c r="N680" i="11"/>
  <c r="M680" i="11"/>
  <c r="L680" i="11"/>
  <c r="K680" i="11"/>
  <c r="J680" i="11"/>
  <c r="I680" i="11"/>
  <c r="H680" i="11"/>
  <c r="G680" i="11"/>
  <c r="F680" i="11"/>
  <c r="E680" i="11"/>
  <c r="D680" i="11"/>
  <c r="O679" i="11"/>
  <c r="N679" i="11"/>
  <c r="M679" i="11"/>
  <c r="L679" i="11"/>
  <c r="K679" i="11"/>
  <c r="J679" i="11"/>
  <c r="I679" i="11"/>
  <c r="H679" i="11"/>
  <c r="G679" i="11"/>
  <c r="F679" i="11"/>
  <c r="E679" i="11"/>
  <c r="D679" i="11"/>
  <c r="O678" i="11"/>
  <c r="N678" i="11"/>
  <c r="M678" i="11"/>
  <c r="L678" i="11"/>
  <c r="K678" i="11"/>
  <c r="J678" i="11"/>
  <c r="I678" i="11"/>
  <c r="H678" i="11"/>
  <c r="G678" i="11"/>
  <c r="F678" i="11"/>
  <c r="E678" i="11"/>
  <c r="D678" i="11"/>
  <c r="O677" i="11"/>
  <c r="N677" i="11"/>
  <c r="M677" i="11"/>
  <c r="L677" i="11"/>
  <c r="K677" i="11"/>
  <c r="J677" i="11"/>
  <c r="I677" i="11"/>
  <c r="H677" i="11"/>
  <c r="G677" i="11"/>
  <c r="F677" i="11"/>
  <c r="E677" i="11"/>
  <c r="D677" i="11"/>
  <c r="O676" i="11"/>
  <c r="N676" i="11"/>
  <c r="M676" i="11"/>
  <c r="L676" i="11"/>
  <c r="K676" i="11"/>
  <c r="J676" i="11"/>
  <c r="I676" i="11"/>
  <c r="H676" i="11"/>
  <c r="G676" i="11"/>
  <c r="F676" i="11"/>
  <c r="E676" i="11"/>
  <c r="D676" i="11"/>
  <c r="O675" i="11"/>
  <c r="N675" i="11"/>
  <c r="M675" i="11"/>
  <c r="L675" i="11"/>
  <c r="K675" i="11"/>
  <c r="J675" i="11"/>
  <c r="I675" i="11"/>
  <c r="H675" i="11"/>
  <c r="G675" i="11"/>
  <c r="F675" i="11"/>
  <c r="E675" i="11"/>
  <c r="D675" i="11"/>
  <c r="O674" i="11"/>
  <c r="N674" i="11"/>
  <c r="M674" i="11"/>
  <c r="L674" i="11"/>
  <c r="K674" i="11"/>
  <c r="J674" i="11"/>
  <c r="I674" i="11"/>
  <c r="H674" i="11"/>
  <c r="G674" i="11"/>
  <c r="F674" i="11"/>
  <c r="E674" i="11"/>
  <c r="D674" i="11"/>
  <c r="O673" i="11"/>
  <c r="N673" i="11"/>
  <c r="M673" i="11"/>
  <c r="L673" i="11"/>
  <c r="K673" i="11"/>
  <c r="J673" i="11"/>
  <c r="I673" i="11"/>
  <c r="H673" i="11"/>
  <c r="G673" i="11"/>
  <c r="F673" i="11"/>
  <c r="E673" i="11"/>
  <c r="D673" i="11"/>
  <c r="O672" i="11"/>
  <c r="N672" i="11"/>
  <c r="M672" i="11"/>
  <c r="L672" i="11"/>
  <c r="K672" i="11"/>
  <c r="J672" i="11"/>
  <c r="I672" i="11"/>
  <c r="H672" i="11"/>
  <c r="G672" i="11"/>
  <c r="F672" i="11"/>
  <c r="E672" i="11"/>
  <c r="D672" i="11"/>
  <c r="O671" i="11"/>
  <c r="N671" i="11"/>
  <c r="M671" i="11"/>
  <c r="L671" i="11"/>
  <c r="K671" i="11"/>
  <c r="J671" i="11"/>
  <c r="I671" i="11"/>
  <c r="H671" i="11"/>
  <c r="G671" i="11"/>
  <c r="F671" i="11"/>
  <c r="E671" i="11"/>
  <c r="D671" i="11"/>
  <c r="O670" i="11"/>
  <c r="N670" i="11"/>
  <c r="M670" i="11"/>
  <c r="L670" i="11"/>
  <c r="K670" i="11"/>
  <c r="J670" i="11"/>
  <c r="I670" i="11"/>
  <c r="H670" i="11"/>
  <c r="G670" i="11"/>
  <c r="F670" i="11"/>
  <c r="E670" i="11"/>
  <c r="D670" i="11"/>
  <c r="O669" i="11"/>
  <c r="N669" i="11"/>
  <c r="M669" i="11"/>
  <c r="L669" i="11"/>
  <c r="K669" i="11"/>
  <c r="J669" i="11"/>
  <c r="I669" i="11"/>
  <c r="H669" i="11"/>
  <c r="G669" i="11"/>
  <c r="F669" i="11"/>
  <c r="E669" i="11"/>
  <c r="D669" i="11"/>
  <c r="O668" i="11"/>
  <c r="N668" i="11"/>
  <c r="M668" i="11"/>
  <c r="L668" i="11"/>
  <c r="K668" i="11"/>
  <c r="J668" i="11"/>
  <c r="I668" i="11"/>
  <c r="H668" i="11"/>
  <c r="G668" i="11"/>
  <c r="F668" i="11"/>
  <c r="E668" i="11"/>
  <c r="D668" i="11"/>
  <c r="O667" i="11"/>
  <c r="N667" i="11"/>
  <c r="M667" i="11"/>
  <c r="L667" i="11"/>
  <c r="K667" i="11"/>
  <c r="J667" i="11"/>
  <c r="I667" i="11"/>
  <c r="H667" i="11"/>
  <c r="G667" i="11"/>
  <c r="F667" i="11"/>
  <c r="E667" i="11"/>
  <c r="D667" i="11"/>
  <c r="O666" i="11"/>
  <c r="N666" i="11"/>
  <c r="M666" i="11"/>
  <c r="L666" i="11"/>
  <c r="K666" i="11"/>
  <c r="J666" i="11"/>
  <c r="I666" i="11"/>
  <c r="H666" i="11"/>
  <c r="G666" i="11"/>
  <c r="F666" i="11"/>
  <c r="E666" i="11"/>
  <c r="D666" i="11"/>
  <c r="O665" i="11"/>
  <c r="N665" i="11"/>
  <c r="M665" i="11"/>
  <c r="L665" i="11"/>
  <c r="K665" i="11"/>
  <c r="J665" i="11"/>
  <c r="I665" i="11"/>
  <c r="H665" i="11"/>
  <c r="G665" i="11"/>
  <c r="F665" i="11"/>
  <c r="E665" i="11"/>
  <c r="D665" i="11"/>
  <c r="O664" i="11"/>
  <c r="N664" i="11"/>
  <c r="M664" i="11"/>
  <c r="L664" i="11"/>
  <c r="K664" i="11"/>
  <c r="J664" i="11"/>
  <c r="I664" i="11"/>
  <c r="H664" i="11"/>
  <c r="G664" i="11"/>
  <c r="F664" i="11"/>
  <c r="E664" i="11"/>
  <c r="D664" i="11"/>
  <c r="O663" i="11"/>
  <c r="N663" i="11"/>
  <c r="M663" i="11"/>
  <c r="L663" i="11"/>
  <c r="K663" i="11"/>
  <c r="J663" i="11"/>
  <c r="I663" i="11"/>
  <c r="H663" i="11"/>
  <c r="G663" i="11"/>
  <c r="F663" i="11"/>
  <c r="E663" i="11"/>
  <c r="D663" i="11"/>
  <c r="O662" i="11"/>
  <c r="N662" i="11"/>
  <c r="M662" i="11"/>
  <c r="L662" i="11"/>
  <c r="K662" i="11"/>
  <c r="J662" i="11"/>
  <c r="I662" i="11"/>
  <c r="H662" i="11"/>
  <c r="G662" i="11"/>
  <c r="F662" i="11"/>
  <c r="E662" i="11"/>
  <c r="D662" i="11"/>
  <c r="O661" i="11"/>
  <c r="N661" i="11"/>
  <c r="M661" i="11"/>
  <c r="L661" i="11"/>
  <c r="K661" i="11"/>
  <c r="J661" i="11"/>
  <c r="I661" i="11"/>
  <c r="H661" i="11"/>
  <c r="G661" i="11"/>
  <c r="F661" i="11"/>
  <c r="E661" i="11"/>
  <c r="D661" i="11"/>
  <c r="O660" i="11"/>
  <c r="N660" i="11"/>
  <c r="M660" i="11"/>
  <c r="L660" i="11"/>
  <c r="K660" i="11"/>
  <c r="J660" i="11"/>
  <c r="I660" i="11"/>
  <c r="H660" i="11"/>
  <c r="G660" i="11"/>
  <c r="F660" i="11"/>
  <c r="E660" i="11"/>
  <c r="D660" i="11"/>
  <c r="O659" i="11"/>
  <c r="N659" i="11"/>
  <c r="M659" i="11"/>
  <c r="L659" i="11"/>
  <c r="K659" i="11"/>
  <c r="J659" i="11"/>
  <c r="I659" i="11"/>
  <c r="H659" i="11"/>
  <c r="G659" i="11"/>
  <c r="F659" i="11"/>
  <c r="E659" i="11"/>
  <c r="D659" i="11"/>
  <c r="O658" i="11"/>
  <c r="N658" i="11"/>
  <c r="M658" i="11"/>
  <c r="L658" i="11"/>
  <c r="K658" i="11"/>
  <c r="J658" i="11"/>
  <c r="I658" i="11"/>
  <c r="H658" i="11"/>
  <c r="G658" i="11"/>
  <c r="F658" i="11"/>
  <c r="E658" i="11"/>
  <c r="D658" i="11"/>
  <c r="O657" i="11"/>
  <c r="N657" i="11"/>
  <c r="M657" i="11"/>
  <c r="L657" i="11"/>
  <c r="K657" i="11"/>
  <c r="J657" i="11"/>
  <c r="I657" i="11"/>
  <c r="H657" i="11"/>
  <c r="G657" i="11"/>
  <c r="F657" i="11"/>
  <c r="E657" i="11"/>
  <c r="D657" i="11"/>
  <c r="O656" i="11"/>
  <c r="N656" i="11"/>
  <c r="M656" i="11"/>
  <c r="L656" i="11"/>
  <c r="K656" i="11"/>
  <c r="J656" i="11"/>
  <c r="I656" i="11"/>
  <c r="H656" i="11"/>
  <c r="G656" i="11"/>
  <c r="F656" i="11"/>
  <c r="E656" i="11"/>
  <c r="D656" i="11"/>
  <c r="O655" i="11"/>
  <c r="N655" i="11"/>
  <c r="M655" i="11"/>
  <c r="L655" i="11"/>
  <c r="K655" i="11"/>
  <c r="J655" i="11"/>
  <c r="I655" i="11"/>
  <c r="H655" i="11"/>
  <c r="G655" i="11"/>
  <c r="F655" i="11"/>
  <c r="E655" i="11"/>
  <c r="D655" i="11"/>
  <c r="O654" i="11"/>
  <c r="N654" i="11"/>
  <c r="M654" i="11"/>
  <c r="L654" i="11"/>
  <c r="K654" i="11"/>
  <c r="J654" i="11"/>
  <c r="I654" i="11"/>
  <c r="H654" i="11"/>
  <c r="G654" i="11"/>
  <c r="F654" i="11"/>
  <c r="E654" i="11"/>
  <c r="D654" i="11"/>
  <c r="O653" i="11"/>
  <c r="N653" i="11"/>
  <c r="M653" i="11"/>
  <c r="L653" i="11"/>
  <c r="K653" i="11"/>
  <c r="J653" i="11"/>
  <c r="I653" i="11"/>
  <c r="H653" i="11"/>
  <c r="G653" i="11"/>
  <c r="F653" i="11"/>
  <c r="E653" i="11"/>
  <c r="D653" i="11"/>
  <c r="O652" i="11"/>
  <c r="N652" i="11"/>
  <c r="M652" i="11"/>
  <c r="L652" i="11"/>
  <c r="K652" i="11"/>
  <c r="J652" i="11"/>
  <c r="I652" i="11"/>
  <c r="H652" i="11"/>
  <c r="G652" i="11"/>
  <c r="F652" i="11"/>
  <c r="E652" i="11"/>
  <c r="D652" i="11"/>
  <c r="O651" i="11"/>
  <c r="N651" i="11"/>
  <c r="M651" i="11"/>
  <c r="L651" i="11"/>
  <c r="K651" i="11"/>
  <c r="J651" i="11"/>
  <c r="I651" i="11"/>
  <c r="H651" i="11"/>
  <c r="G651" i="11"/>
  <c r="F651" i="11"/>
  <c r="E651" i="11"/>
  <c r="D651" i="11"/>
  <c r="O650" i="11"/>
  <c r="N650" i="11"/>
  <c r="M650" i="11"/>
  <c r="L650" i="11"/>
  <c r="K650" i="11"/>
  <c r="J650" i="11"/>
  <c r="I650" i="11"/>
  <c r="H650" i="11"/>
  <c r="G650" i="11"/>
  <c r="F650" i="11"/>
  <c r="E650" i="11"/>
  <c r="D650" i="11"/>
  <c r="O649" i="11"/>
  <c r="N649" i="11"/>
  <c r="M649" i="11"/>
  <c r="L649" i="11"/>
  <c r="K649" i="11"/>
  <c r="J649" i="11"/>
  <c r="I649" i="11"/>
  <c r="H649" i="11"/>
  <c r="G649" i="11"/>
  <c r="F649" i="11"/>
  <c r="E649" i="11"/>
  <c r="D649" i="11"/>
  <c r="O648" i="11"/>
  <c r="N648" i="11"/>
  <c r="M648" i="11"/>
  <c r="L648" i="11"/>
  <c r="K648" i="11"/>
  <c r="J648" i="11"/>
  <c r="I648" i="11"/>
  <c r="H648" i="11"/>
  <c r="G648" i="11"/>
  <c r="F648" i="11"/>
  <c r="E648" i="11"/>
  <c r="D648" i="11"/>
  <c r="O647" i="11"/>
  <c r="N647" i="11"/>
  <c r="M647" i="11"/>
  <c r="L647" i="11"/>
  <c r="K647" i="11"/>
  <c r="J647" i="11"/>
  <c r="I647" i="11"/>
  <c r="H647" i="11"/>
  <c r="G647" i="11"/>
  <c r="F647" i="11"/>
  <c r="E647" i="11"/>
  <c r="D647" i="11"/>
  <c r="O646" i="11"/>
  <c r="N646" i="11"/>
  <c r="M646" i="11"/>
  <c r="L646" i="11"/>
  <c r="K646" i="11"/>
  <c r="J646" i="11"/>
  <c r="I646" i="11"/>
  <c r="H646" i="11"/>
  <c r="G646" i="11"/>
  <c r="F646" i="11"/>
  <c r="E646" i="11"/>
  <c r="D646" i="11"/>
  <c r="O645" i="11"/>
  <c r="N645" i="11"/>
  <c r="M645" i="11"/>
  <c r="L645" i="11"/>
  <c r="K645" i="11"/>
  <c r="J645" i="11"/>
  <c r="I645" i="11"/>
  <c r="H645" i="11"/>
  <c r="G645" i="11"/>
  <c r="F645" i="11"/>
  <c r="E645" i="11"/>
  <c r="D645" i="11"/>
  <c r="O644" i="11"/>
  <c r="N644" i="11"/>
  <c r="M644" i="11"/>
  <c r="L644" i="11"/>
  <c r="K644" i="11"/>
  <c r="J644" i="11"/>
  <c r="I644" i="11"/>
  <c r="H644" i="11"/>
  <c r="G644" i="11"/>
  <c r="F644" i="11"/>
  <c r="E644" i="11"/>
  <c r="D644" i="11"/>
  <c r="O643" i="11"/>
  <c r="N643" i="11"/>
  <c r="M643" i="11"/>
  <c r="L643" i="11"/>
  <c r="K643" i="11"/>
  <c r="J643" i="11"/>
  <c r="I643" i="11"/>
  <c r="H643" i="11"/>
  <c r="G643" i="11"/>
  <c r="F643" i="11"/>
  <c r="E643" i="11"/>
  <c r="D643" i="11"/>
  <c r="O642" i="11"/>
  <c r="N642" i="11"/>
  <c r="M642" i="11"/>
  <c r="L642" i="11"/>
  <c r="K642" i="11"/>
  <c r="J642" i="11"/>
  <c r="I642" i="11"/>
  <c r="H642" i="11"/>
  <c r="G642" i="11"/>
  <c r="F642" i="11"/>
  <c r="E642" i="11"/>
  <c r="D642" i="11"/>
  <c r="O641" i="11"/>
  <c r="N641" i="11"/>
  <c r="M641" i="11"/>
  <c r="L641" i="11"/>
  <c r="K641" i="11"/>
  <c r="J641" i="11"/>
  <c r="I641" i="11"/>
  <c r="H641" i="11"/>
  <c r="G641" i="11"/>
  <c r="F641" i="11"/>
  <c r="E641" i="11"/>
  <c r="D641" i="11"/>
  <c r="O640" i="11"/>
  <c r="N640" i="11"/>
  <c r="M640" i="11"/>
  <c r="L640" i="11"/>
  <c r="K640" i="11"/>
  <c r="J640" i="11"/>
  <c r="I640" i="11"/>
  <c r="H640" i="11"/>
  <c r="G640" i="11"/>
  <c r="F640" i="11"/>
  <c r="E640" i="11"/>
  <c r="D640" i="11"/>
  <c r="O639" i="11"/>
  <c r="N639" i="11"/>
  <c r="M639" i="11"/>
  <c r="L639" i="11"/>
  <c r="K639" i="11"/>
  <c r="J639" i="11"/>
  <c r="I639" i="11"/>
  <c r="H639" i="11"/>
  <c r="G639" i="11"/>
  <c r="F639" i="11"/>
  <c r="E639" i="11"/>
  <c r="D639" i="11"/>
  <c r="O638" i="11"/>
  <c r="N638" i="11"/>
  <c r="M638" i="11"/>
  <c r="L638" i="11"/>
  <c r="K638" i="11"/>
  <c r="J638" i="11"/>
  <c r="I638" i="11"/>
  <c r="H638" i="11"/>
  <c r="G638" i="11"/>
  <c r="F638" i="11"/>
  <c r="E638" i="11"/>
  <c r="D638" i="11"/>
  <c r="O637" i="11"/>
  <c r="N637" i="11"/>
  <c r="M637" i="11"/>
  <c r="L637" i="11"/>
  <c r="K637" i="11"/>
  <c r="J637" i="11"/>
  <c r="I637" i="11"/>
  <c r="H637" i="11"/>
  <c r="G637" i="11"/>
  <c r="F637" i="11"/>
  <c r="E637" i="11"/>
  <c r="D637" i="11"/>
  <c r="O636" i="11"/>
  <c r="N636" i="11"/>
  <c r="M636" i="11"/>
  <c r="L636" i="11"/>
  <c r="K636" i="11"/>
  <c r="J636" i="11"/>
  <c r="I636" i="11"/>
  <c r="H636" i="11"/>
  <c r="G636" i="11"/>
  <c r="F636" i="11"/>
  <c r="E636" i="11"/>
  <c r="D636" i="11"/>
  <c r="O635" i="11"/>
  <c r="N635" i="11"/>
  <c r="M635" i="11"/>
  <c r="L635" i="11"/>
  <c r="K635" i="11"/>
  <c r="J635" i="11"/>
  <c r="I635" i="11"/>
  <c r="H635" i="11"/>
  <c r="G635" i="11"/>
  <c r="F635" i="11"/>
  <c r="E635" i="11"/>
  <c r="D635" i="11"/>
  <c r="O634" i="11"/>
  <c r="N634" i="11"/>
  <c r="M634" i="11"/>
  <c r="L634" i="11"/>
  <c r="K634" i="11"/>
  <c r="J634" i="11"/>
  <c r="I634" i="11"/>
  <c r="H634" i="11"/>
  <c r="G634" i="11"/>
  <c r="F634" i="11"/>
  <c r="E634" i="11"/>
  <c r="D634" i="11"/>
  <c r="O633" i="11"/>
  <c r="N633" i="11"/>
  <c r="M633" i="11"/>
  <c r="L633" i="11"/>
  <c r="K633" i="11"/>
  <c r="J633" i="11"/>
  <c r="I633" i="11"/>
  <c r="H633" i="11"/>
  <c r="G633" i="11"/>
  <c r="F633" i="11"/>
  <c r="E633" i="11"/>
  <c r="D633" i="11"/>
  <c r="O632" i="11"/>
  <c r="N632" i="11"/>
  <c r="M632" i="11"/>
  <c r="L632" i="11"/>
  <c r="K632" i="11"/>
  <c r="J632" i="11"/>
  <c r="I632" i="11"/>
  <c r="H632" i="11"/>
  <c r="G632" i="11"/>
  <c r="F632" i="11"/>
  <c r="E632" i="11"/>
  <c r="D632" i="11"/>
  <c r="O631" i="11"/>
  <c r="N631" i="11"/>
  <c r="M631" i="11"/>
  <c r="L631" i="11"/>
  <c r="K631" i="11"/>
  <c r="J631" i="11"/>
  <c r="I631" i="11"/>
  <c r="H631" i="11"/>
  <c r="G631" i="11"/>
  <c r="F631" i="11"/>
  <c r="E631" i="11"/>
  <c r="D631" i="11"/>
  <c r="O630" i="11"/>
  <c r="N630" i="11"/>
  <c r="M630" i="11"/>
  <c r="L630" i="11"/>
  <c r="K630" i="11"/>
  <c r="J630" i="11"/>
  <c r="I630" i="11"/>
  <c r="H630" i="11"/>
  <c r="G630" i="11"/>
  <c r="F630" i="11"/>
  <c r="E630" i="11"/>
  <c r="D630" i="11"/>
  <c r="O629" i="11"/>
  <c r="N629" i="11"/>
  <c r="M629" i="11"/>
  <c r="L629" i="11"/>
  <c r="K629" i="11"/>
  <c r="J629" i="11"/>
  <c r="I629" i="11"/>
  <c r="H629" i="11"/>
  <c r="G629" i="11"/>
  <c r="F629" i="11"/>
  <c r="E629" i="11"/>
  <c r="D629" i="11"/>
  <c r="O628" i="11"/>
  <c r="N628" i="11"/>
  <c r="M628" i="11"/>
  <c r="L628" i="11"/>
  <c r="K628" i="11"/>
  <c r="J628" i="11"/>
  <c r="I628" i="11"/>
  <c r="H628" i="11"/>
  <c r="G628" i="11"/>
  <c r="F628" i="11"/>
  <c r="E628" i="11"/>
  <c r="D628" i="11"/>
  <c r="O627" i="11"/>
  <c r="N627" i="11"/>
  <c r="M627" i="11"/>
  <c r="L627" i="11"/>
  <c r="K627" i="11"/>
  <c r="J627" i="11"/>
  <c r="I627" i="11"/>
  <c r="H627" i="11"/>
  <c r="G627" i="11"/>
  <c r="F627" i="11"/>
  <c r="E627" i="11"/>
  <c r="D627" i="11"/>
  <c r="O626" i="11"/>
  <c r="N626" i="11"/>
  <c r="M626" i="11"/>
  <c r="L626" i="11"/>
  <c r="K626" i="11"/>
  <c r="J626" i="11"/>
  <c r="I626" i="11"/>
  <c r="H626" i="11"/>
  <c r="G626" i="11"/>
  <c r="F626" i="11"/>
  <c r="E626" i="11"/>
  <c r="D626" i="11"/>
  <c r="O625" i="11"/>
  <c r="N625" i="11"/>
  <c r="M625" i="11"/>
  <c r="L625" i="11"/>
  <c r="K625" i="11"/>
  <c r="J625" i="11"/>
  <c r="I625" i="11"/>
  <c r="H625" i="11"/>
  <c r="G625" i="11"/>
  <c r="F625" i="11"/>
  <c r="E625" i="11"/>
  <c r="D625" i="11"/>
  <c r="O624" i="11"/>
  <c r="N624" i="11"/>
  <c r="M624" i="11"/>
  <c r="L624" i="11"/>
  <c r="K624" i="11"/>
  <c r="J624" i="11"/>
  <c r="I624" i="11"/>
  <c r="H624" i="11"/>
  <c r="G624" i="11"/>
  <c r="F624" i="11"/>
  <c r="E624" i="11"/>
  <c r="D624" i="11"/>
  <c r="O623" i="11"/>
  <c r="N623" i="11"/>
  <c r="M623" i="11"/>
  <c r="L623" i="11"/>
  <c r="K623" i="11"/>
  <c r="J623" i="11"/>
  <c r="I623" i="11"/>
  <c r="H623" i="11"/>
  <c r="G623" i="11"/>
  <c r="F623" i="11"/>
  <c r="E623" i="11"/>
  <c r="D623" i="11"/>
  <c r="O622" i="11"/>
  <c r="N622" i="11"/>
  <c r="M622" i="11"/>
  <c r="L622" i="11"/>
  <c r="K622" i="11"/>
  <c r="J622" i="11"/>
  <c r="I622" i="11"/>
  <c r="H622" i="11"/>
  <c r="G622" i="11"/>
  <c r="F622" i="11"/>
  <c r="E622" i="11"/>
  <c r="D622" i="11"/>
  <c r="O621" i="11"/>
  <c r="N621" i="11"/>
  <c r="M621" i="11"/>
  <c r="L621" i="11"/>
  <c r="K621" i="11"/>
  <c r="J621" i="11"/>
  <c r="I621" i="11"/>
  <c r="H621" i="11"/>
  <c r="G621" i="11"/>
  <c r="F621" i="11"/>
  <c r="E621" i="11"/>
  <c r="D621" i="11"/>
  <c r="O620" i="11"/>
  <c r="N620" i="11"/>
  <c r="M620" i="11"/>
  <c r="L620" i="11"/>
  <c r="K620" i="11"/>
  <c r="J620" i="11"/>
  <c r="I620" i="11"/>
  <c r="H620" i="11"/>
  <c r="G620" i="11"/>
  <c r="F620" i="11"/>
  <c r="E620" i="11"/>
  <c r="D620" i="11"/>
  <c r="O619" i="11"/>
  <c r="N619" i="11"/>
  <c r="M619" i="11"/>
  <c r="L619" i="11"/>
  <c r="K619" i="11"/>
  <c r="J619" i="11"/>
  <c r="I619" i="11"/>
  <c r="H619" i="11"/>
  <c r="G619" i="11"/>
  <c r="F619" i="11"/>
  <c r="E619" i="11"/>
  <c r="D619" i="11"/>
  <c r="O618" i="11"/>
  <c r="N618" i="11"/>
  <c r="M618" i="11"/>
  <c r="L618" i="11"/>
  <c r="K618" i="11"/>
  <c r="J618" i="11"/>
  <c r="I618" i="11"/>
  <c r="H618" i="11"/>
  <c r="G618" i="11"/>
  <c r="F618" i="11"/>
  <c r="E618" i="11"/>
  <c r="D618" i="11"/>
  <c r="O617" i="11"/>
  <c r="N617" i="11"/>
  <c r="M617" i="11"/>
  <c r="L617" i="11"/>
  <c r="K617" i="11"/>
  <c r="J617" i="11"/>
  <c r="I617" i="11"/>
  <c r="H617" i="11"/>
  <c r="G617" i="11"/>
  <c r="F617" i="11"/>
  <c r="E617" i="11"/>
  <c r="D617" i="11"/>
  <c r="O616" i="11"/>
  <c r="N616" i="11"/>
  <c r="M616" i="11"/>
  <c r="L616" i="11"/>
  <c r="K616" i="11"/>
  <c r="J616" i="11"/>
  <c r="I616" i="11"/>
  <c r="H616" i="11"/>
  <c r="G616" i="11"/>
  <c r="F616" i="11"/>
  <c r="E616" i="11"/>
  <c r="D616" i="11"/>
  <c r="O615" i="11"/>
  <c r="N615" i="11"/>
  <c r="M615" i="11"/>
  <c r="L615" i="11"/>
  <c r="K615" i="11"/>
  <c r="J615" i="11"/>
  <c r="I615" i="11"/>
  <c r="H615" i="11"/>
  <c r="G615" i="11"/>
  <c r="F615" i="11"/>
  <c r="E615" i="11"/>
  <c r="D615" i="11"/>
  <c r="O614" i="11"/>
  <c r="N614" i="11"/>
  <c r="M614" i="11"/>
  <c r="L614" i="11"/>
  <c r="K614" i="11"/>
  <c r="J614" i="11"/>
  <c r="I614" i="11"/>
  <c r="H614" i="11"/>
  <c r="G614" i="11"/>
  <c r="F614" i="11"/>
  <c r="E614" i="11"/>
  <c r="D614" i="11"/>
  <c r="O613" i="11"/>
  <c r="N613" i="11"/>
  <c r="M613" i="11"/>
  <c r="L613" i="11"/>
  <c r="K613" i="11"/>
  <c r="J613" i="11"/>
  <c r="I613" i="11"/>
  <c r="H613" i="11"/>
  <c r="G613" i="11"/>
  <c r="F613" i="11"/>
  <c r="E613" i="11"/>
  <c r="D613" i="11"/>
  <c r="O612" i="11"/>
  <c r="N612" i="11"/>
  <c r="M612" i="11"/>
  <c r="L612" i="11"/>
  <c r="K612" i="11"/>
  <c r="J612" i="11"/>
  <c r="I612" i="11"/>
  <c r="H612" i="11"/>
  <c r="G612" i="11"/>
  <c r="F612" i="11"/>
  <c r="E612" i="11"/>
  <c r="D612" i="11"/>
  <c r="O611" i="11"/>
  <c r="N611" i="11"/>
  <c r="M611" i="11"/>
  <c r="L611" i="11"/>
  <c r="K611" i="11"/>
  <c r="J611" i="11"/>
  <c r="I611" i="11"/>
  <c r="H611" i="11"/>
  <c r="G611" i="11"/>
  <c r="F611" i="11"/>
  <c r="E611" i="11"/>
  <c r="D611" i="11"/>
  <c r="O610" i="11"/>
  <c r="N610" i="11"/>
  <c r="M610" i="11"/>
  <c r="L610" i="11"/>
  <c r="K610" i="11"/>
  <c r="J610" i="11"/>
  <c r="I610" i="11"/>
  <c r="H610" i="11"/>
  <c r="G610" i="11"/>
  <c r="F610" i="11"/>
  <c r="E610" i="11"/>
  <c r="D610" i="11"/>
  <c r="O609" i="11"/>
  <c r="N609" i="11"/>
  <c r="M609" i="11"/>
  <c r="L609" i="11"/>
  <c r="K609" i="11"/>
  <c r="J609" i="11"/>
  <c r="I609" i="11"/>
  <c r="H609" i="11"/>
  <c r="G609" i="11"/>
  <c r="F609" i="11"/>
  <c r="E609" i="11"/>
  <c r="D609" i="11"/>
  <c r="O608" i="11"/>
  <c r="N608" i="11"/>
  <c r="M608" i="11"/>
  <c r="L608" i="11"/>
  <c r="K608" i="11"/>
  <c r="J608" i="11"/>
  <c r="I608" i="11"/>
  <c r="H608" i="11"/>
  <c r="G608" i="11"/>
  <c r="F608" i="11"/>
  <c r="E608" i="11"/>
  <c r="D608" i="11"/>
  <c r="O607" i="11"/>
  <c r="N607" i="11"/>
  <c r="M607" i="11"/>
  <c r="L607" i="11"/>
  <c r="K607" i="11"/>
  <c r="J607" i="11"/>
  <c r="I607" i="11"/>
  <c r="H607" i="11"/>
  <c r="G607" i="11"/>
  <c r="F607" i="11"/>
  <c r="E607" i="11"/>
  <c r="D607" i="11"/>
  <c r="O606" i="11"/>
  <c r="N606" i="11"/>
  <c r="M606" i="11"/>
  <c r="L606" i="11"/>
  <c r="K606" i="11"/>
  <c r="J606" i="11"/>
  <c r="I606" i="11"/>
  <c r="H606" i="11"/>
  <c r="G606" i="11"/>
  <c r="F606" i="11"/>
  <c r="E606" i="11"/>
  <c r="D606" i="11"/>
  <c r="O605" i="11"/>
  <c r="N605" i="11"/>
  <c r="M605" i="11"/>
  <c r="L605" i="11"/>
  <c r="K605" i="11"/>
  <c r="J605" i="11"/>
  <c r="I605" i="11"/>
  <c r="H605" i="11"/>
  <c r="G605" i="11"/>
  <c r="F605" i="11"/>
  <c r="E605" i="11"/>
  <c r="D605" i="11"/>
  <c r="O604" i="11"/>
  <c r="N604" i="11"/>
  <c r="M604" i="11"/>
  <c r="L604" i="11"/>
  <c r="K604" i="11"/>
  <c r="J604" i="11"/>
  <c r="I604" i="11"/>
  <c r="H604" i="11"/>
  <c r="G604" i="11"/>
  <c r="F604" i="11"/>
  <c r="E604" i="11"/>
  <c r="D604" i="11"/>
  <c r="O603" i="11"/>
  <c r="N603" i="11"/>
  <c r="M603" i="11"/>
  <c r="L603" i="11"/>
  <c r="K603" i="11"/>
  <c r="J603" i="11"/>
  <c r="I603" i="11"/>
  <c r="H603" i="11"/>
  <c r="G603" i="11"/>
  <c r="F603" i="11"/>
  <c r="E603" i="11"/>
  <c r="D603" i="11"/>
  <c r="O602" i="11"/>
  <c r="N602" i="11"/>
  <c r="M602" i="11"/>
  <c r="L602" i="11"/>
  <c r="K602" i="11"/>
  <c r="J602" i="11"/>
  <c r="I602" i="11"/>
  <c r="H602" i="11"/>
  <c r="G602" i="11"/>
  <c r="F602" i="11"/>
  <c r="E602" i="11"/>
  <c r="D602" i="11"/>
  <c r="O601" i="11"/>
  <c r="N601" i="11"/>
  <c r="M601" i="11"/>
  <c r="L601" i="11"/>
  <c r="K601" i="11"/>
  <c r="J601" i="11"/>
  <c r="I601" i="11"/>
  <c r="H601" i="11"/>
  <c r="G601" i="11"/>
  <c r="F601" i="11"/>
  <c r="E601" i="11"/>
  <c r="D601" i="11"/>
  <c r="O600" i="11"/>
  <c r="N600" i="11"/>
  <c r="M600" i="11"/>
  <c r="L600" i="11"/>
  <c r="K600" i="11"/>
  <c r="J600" i="11"/>
  <c r="I600" i="11"/>
  <c r="H600" i="11"/>
  <c r="G600" i="11"/>
  <c r="F600" i="11"/>
  <c r="E600" i="11"/>
  <c r="D600" i="11"/>
  <c r="O599" i="11"/>
  <c r="N599" i="11"/>
  <c r="M599" i="11"/>
  <c r="L599" i="11"/>
  <c r="K599" i="11"/>
  <c r="J599" i="11"/>
  <c r="I599" i="11"/>
  <c r="H599" i="11"/>
  <c r="G599" i="11"/>
  <c r="F599" i="11"/>
  <c r="E599" i="11"/>
  <c r="D599" i="11"/>
  <c r="O598" i="11"/>
  <c r="N598" i="11"/>
  <c r="M598" i="11"/>
  <c r="L598" i="11"/>
  <c r="K598" i="11"/>
  <c r="J598" i="11"/>
  <c r="I598" i="11"/>
  <c r="H598" i="11"/>
  <c r="G598" i="11"/>
  <c r="F598" i="11"/>
  <c r="E598" i="11"/>
  <c r="D598" i="11"/>
  <c r="O597" i="11"/>
  <c r="N597" i="11"/>
  <c r="M597" i="11"/>
  <c r="L597" i="11"/>
  <c r="K597" i="11"/>
  <c r="J597" i="11"/>
  <c r="I597" i="11"/>
  <c r="H597" i="11"/>
  <c r="G597" i="11"/>
  <c r="F597" i="11"/>
  <c r="E597" i="11"/>
  <c r="D597" i="11"/>
  <c r="O596" i="11"/>
  <c r="N596" i="11"/>
  <c r="M596" i="11"/>
  <c r="L596" i="11"/>
  <c r="K596" i="11"/>
  <c r="J596" i="11"/>
  <c r="I596" i="11"/>
  <c r="H596" i="11"/>
  <c r="G596" i="11"/>
  <c r="F596" i="11"/>
  <c r="E596" i="11"/>
  <c r="D596" i="11"/>
  <c r="O595" i="11"/>
  <c r="N595" i="11"/>
  <c r="M595" i="11"/>
  <c r="L595" i="11"/>
  <c r="K595" i="11"/>
  <c r="J595" i="11"/>
  <c r="I595" i="11"/>
  <c r="H595" i="11"/>
  <c r="G595" i="11"/>
  <c r="F595" i="11"/>
  <c r="E595" i="11"/>
  <c r="D595" i="11"/>
  <c r="O594" i="11"/>
  <c r="N594" i="11"/>
  <c r="M594" i="11"/>
  <c r="L594" i="11"/>
  <c r="K594" i="11"/>
  <c r="J594" i="11"/>
  <c r="I594" i="11"/>
  <c r="H594" i="11"/>
  <c r="G594" i="11"/>
  <c r="F594" i="11"/>
  <c r="E594" i="11"/>
  <c r="D594" i="11"/>
  <c r="O593" i="11"/>
  <c r="N593" i="11"/>
  <c r="M593" i="11"/>
  <c r="L593" i="11"/>
  <c r="K593" i="11"/>
  <c r="J593" i="11"/>
  <c r="I593" i="11"/>
  <c r="H593" i="11"/>
  <c r="G593" i="11"/>
  <c r="F593" i="11"/>
  <c r="E593" i="11"/>
  <c r="D593" i="11"/>
  <c r="O592" i="11"/>
  <c r="N592" i="11"/>
  <c r="M592" i="11"/>
  <c r="L592" i="11"/>
  <c r="K592" i="11"/>
  <c r="J592" i="11"/>
  <c r="I592" i="11"/>
  <c r="H592" i="11"/>
  <c r="G592" i="11"/>
  <c r="F592" i="11"/>
  <c r="E592" i="11"/>
  <c r="D592" i="11"/>
  <c r="O591" i="11"/>
  <c r="N591" i="11"/>
  <c r="M591" i="11"/>
  <c r="L591" i="11"/>
  <c r="K591" i="11"/>
  <c r="J591" i="11"/>
  <c r="I591" i="11"/>
  <c r="H591" i="11"/>
  <c r="G591" i="11"/>
  <c r="F591" i="11"/>
  <c r="E591" i="11"/>
  <c r="D591" i="11"/>
  <c r="O590" i="11"/>
  <c r="N590" i="11"/>
  <c r="M590" i="11"/>
  <c r="L590" i="11"/>
  <c r="K590" i="11"/>
  <c r="J590" i="11"/>
  <c r="I590" i="11"/>
  <c r="H590" i="11"/>
  <c r="G590" i="11"/>
  <c r="F590" i="11"/>
  <c r="E590" i="11"/>
  <c r="D590" i="11"/>
  <c r="O589" i="11"/>
  <c r="N589" i="11"/>
  <c r="M589" i="11"/>
  <c r="L589" i="11"/>
  <c r="K589" i="11"/>
  <c r="J589" i="11"/>
  <c r="I589" i="11"/>
  <c r="H589" i="11"/>
  <c r="G589" i="11"/>
  <c r="F589" i="11"/>
  <c r="E589" i="11"/>
  <c r="D589" i="11"/>
  <c r="O588" i="11"/>
  <c r="N588" i="11"/>
  <c r="M588" i="11"/>
  <c r="L588" i="11"/>
  <c r="K588" i="11"/>
  <c r="J588" i="11"/>
  <c r="I588" i="11"/>
  <c r="H588" i="11"/>
  <c r="G588" i="11"/>
  <c r="F588" i="11"/>
  <c r="E588" i="11"/>
  <c r="D588" i="11"/>
  <c r="O587" i="11"/>
  <c r="N587" i="11"/>
  <c r="M587" i="11"/>
  <c r="L587" i="11"/>
  <c r="K587" i="11"/>
  <c r="J587" i="11"/>
  <c r="I587" i="11"/>
  <c r="H587" i="11"/>
  <c r="G587" i="11"/>
  <c r="F587" i="11"/>
  <c r="E587" i="11"/>
  <c r="D587" i="11"/>
  <c r="O586" i="11"/>
  <c r="N586" i="11"/>
  <c r="M586" i="11"/>
  <c r="L586" i="11"/>
  <c r="K586" i="11"/>
  <c r="J586" i="11"/>
  <c r="I586" i="11"/>
  <c r="H586" i="11"/>
  <c r="G586" i="11"/>
  <c r="F586" i="11"/>
  <c r="E586" i="11"/>
  <c r="D586" i="11"/>
  <c r="O585" i="11"/>
  <c r="N585" i="11"/>
  <c r="M585" i="11"/>
  <c r="L585" i="11"/>
  <c r="K585" i="11"/>
  <c r="J585" i="11"/>
  <c r="I585" i="11"/>
  <c r="H585" i="11"/>
  <c r="G585" i="11"/>
  <c r="F585" i="11"/>
  <c r="E585" i="11"/>
  <c r="D585" i="11"/>
  <c r="O584" i="11"/>
  <c r="N584" i="11"/>
  <c r="M584" i="11"/>
  <c r="L584" i="11"/>
  <c r="K584" i="11"/>
  <c r="J584" i="11"/>
  <c r="I584" i="11"/>
  <c r="H584" i="11"/>
  <c r="G584" i="11"/>
  <c r="F584" i="11"/>
  <c r="E584" i="11"/>
  <c r="D584" i="11"/>
  <c r="O583" i="11"/>
  <c r="N583" i="11"/>
  <c r="M583" i="11"/>
  <c r="L583" i="11"/>
  <c r="K583" i="11"/>
  <c r="J583" i="11"/>
  <c r="I583" i="11"/>
  <c r="H583" i="11"/>
  <c r="G583" i="11"/>
  <c r="F583" i="11"/>
  <c r="E583" i="11"/>
  <c r="D583" i="11"/>
  <c r="O582" i="11"/>
  <c r="N582" i="11"/>
  <c r="M582" i="11"/>
  <c r="L582" i="11"/>
  <c r="K582" i="11"/>
  <c r="J582" i="11"/>
  <c r="I582" i="11"/>
  <c r="H582" i="11"/>
  <c r="G582" i="11"/>
  <c r="F582" i="11"/>
  <c r="E582" i="11"/>
  <c r="D582" i="11"/>
  <c r="O581" i="11"/>
  <c r="N581" i="11"/>
  <c r="M581" i="11"/>
  <c r="L581" i="11"/>
  <c r="K581" i="11"/>
  <c r="J581" i="11"/>
  <c r="I581" i="11"/>
  <c r="H581" i="11"/>
  <c r="G581" i="11"/>
  <c r="F581" i="11"/>
  <c r="E581" i="11"/>
  <c r="D581" i="11"/>
  <c r="O580" i="11"/>
  <c r="N580" i="11"/>
  <c r="M580" i="11"/>
  <c r="L580" i="11"/>
  <c r="K580" i="11"/>
  <c r="J580" i="11"/>
  <c r="I580" i="11"/>
  <c r="H580" i="11"/>
  <c r="G580" i="11"/>
  <c r="F580" i="11"/>
  <c r="E580" i="11"/>
  <c r="D580" i="11"/>
  <c r="O579" i="11"/>
  <c r="N579" i="11"/>
  <c r="M579" i="11"/>
  <c r="L579" i="11"/>
  <c r="K579" i="11"/>
  <c r="J579" i="11"/>
  <c r="I579" i="11"/>
  <c r="H579" i="11"/>
  <c r="G579" i="11"/>
  <c r="F579" i="11"/>
  <c r="E579" i="11"/>
  <c r="D579" i="11"/>
  <c r="O578" i="11"/>
  <c r="N578" i="11"/>
  <c r="M578" i="11"/>
  <c r="L578" i="11"/>
  <c r="K578" i="11"/>
  <c r="J578" i="11"/>
  <c r="I578" i="11"/>
  <c r="H578" i="11"/>
  <c r="G578" i="11"/>
  <c r="F578" i="11"/>
  <c r="E578" i="11"/>
  <c r="D578" i="11"/>
  <c r="O577" i="11"/>
  <c r="N577" i="11"/>
  <c r="M577" i="11"/>
  <c r="L577" i="11"/>
  <c r="K577" i="11"/>
  <c r="J577" i="11"/>
  <c r="I577" i="11"/>
  <c r="H577" i="11"/>
  <c r="G577" i="11"/>
  <c r="F577" i="11"/>
  <c r="E577" i="11"/>
  <c r="D577" i="11"/>
  <c r="O576" i="11"/>
  <c r="N576" i="11"/>
  <c r="M576" i="11"/>
  <c r="L576" i="11"/>
  <c r="K576" i="11"/>
  <c r="J576" i="11"/>
  <c r="I576" i="11"/>
  <c r="H576" i="11"/>
  <c r="G576" i="11"/>
  <c r="F576" i="11"/>
  <c r="E576" i="11"/>
  <c r="D576" i="11"/>
  <c r="O575" i="11"/>
  <c r="N575" i="11"/>
  <c r="M575" i="11"/>
  <c r="L575" i="11"/>
  <c r="K575" i="11"/>
  <c r="J575" i="11"/>
  <c r="I575" i="11"/>
  <c r="H575" i="11"/>
  <c r="G575" i="11"/>
  <c r="F575" i="11"/>
  <c r="E575" i="11"/>
  <c r="D575" i="11"/>
  <c r="O574" i="11"/>
  <c r="N574" i="11"/>
  <c r="M574" i="11"/>
  <c r="L574" i="11"/>
  <c r="K574" i="11"/>
  <c r="J574" i="11"/>
  <c r="I574" i="11"/>
  <c r="H574" i="11"/>
  <c r="G574" i="11"/>
  <c r="F574" i="11"/>
  <c r="E574" i="11"/>
  <c r="D574" i="11"/>
  <c r="O573" i="11"/>
  <c r="N573" i="11"/>
  <c r="M573" i="11"/>
  <c r="L573" i="11"/>
  <c r="K573" i="11"/>
  <c r="J573" i="11"/>
  <c r="I573" i="11"/>
  <c r="H573" i="11"/>
  <c r="G573" i="11"/>
  <c r="F573" i="11"/>
  <c r="E573" i="11"/>
  <c r="D573" i="11"/>
  <c r="O572" i="11"/>
  <c r="N572" i="11"/>
  <c r="M572" i="11"/>
  <c r="L572" i="11"/>
  <c r="K572" i="11"/>
  <c r="J572" i="11"/>
  <c r="I572" i="11"/>
  <c r="H572" i="11"/>
  <c r="G572" i="11"/>
  <c r="F572" i="11"/>
  <c r="E572" i="11"/>
  <c r="D572" i="11"/>
  <c r="O571" i="11"/>
  <c r="N571" i="11"/>
  <c r="M571" i="11"/>
  <c r="L571" i="11"/>
  <c r="K571" i="11"/>
  <c r="J571" i="11"/>
  <c r="I571" i="11"/>
  <c r="H571" i="11"/>
  <c r="G571" i="11"/>
  <c r="F571" i="11"/>
  <c r="E571" i="11"/>
  <c r="D571" i="11"/>
  <c r="O570" i="11"/>
  <c r="N570" i="11"/>
  <c r="M570" i="11"/>
  <c r="L570" i="11"/>
  <c r="K570" i="11"/>
  <c r="J570" i="11"/>
  <c r="I570" i="11"/>
  <c r="H570" i="11"/>
  <c r="G570" i="11"/>
  <c r="F570" i="11"/>
  <c r="E570" i="11"/>
  <c r="D570" i="11"/>
  <c r="O569" i="11"/>
  <c r="N569" i="11"/>
  <c r="M569" i="11"/>
  <c r="L569" i="11"/>
  <c r="K569" i="11"/>
  <c r="J569" i="11"/>
  <c r="I569" i="11"/>
  <c r="H569" i="11"/>
  <c r="G569" i="11"/>
  <c r="F569" i="11"/>
  <c r="E569" i="11"/>
  <c r="D569" i="11"/>
  <c r="O568" i="11"/>
  <c r="N568" i="11"/>
  <c r="M568" i="11"/>
  <c r="L568" i="11"/>
  <c r="K568" i="11"/>
  <c r="J568" i="11"/>
  <c r="I568" i="11"/>
  <c r="H568" i="11"/>
  <c r="G568" i="11"/>
  <c r="F568" i="11"/>
  <c r="E568" i="11"/>
  <c r="D568" i="11"/>
  <c r="O567" i="11"/>
  <c r="N567" i="11"/>
  <c r="M567" i="11"/>
  <c r="L567" i="11"/>
  <c r="K567" i="11"/>
  <c r="J567" i="11"/>
  <c r="I567" i="11"/>
  <c r="H567" i="11"/>
  <c r="G567" i="11"/>
  <c r="F567" i="11"/>
  <c r="E567" i="11"/>
  <c r="D567" i="11"/>
  <c r="O566" i="11"/>
  <c r="N566" i="11"/>
  <c r="M566" i="11"/>
  <c r="L566" i="11"/>
  <c r="K566" i="11"/>
  <c r="J566" i="11"/>
  <c r="I566" i="11"/>
  <c r="H566" i="11"/>
  <c r="G566" i="11"/>
  <c r="F566" i="11"/>
  <c r="E566" i="11"/>
  <c r="D566" i="11"/>
  <c r="O565" i="11"/>
  <c r="N565" i="11"/>
  <c r="M565" i="11"/>
  <c r="L565" i="11"/>
  <c r="K565" i="11"/>
  <c r="J565" i="11"/>
  <c r="I565" i="11"/>
  <c r="H565" i="11"/>
  <c r="G565" i="11"/>
  <c r="F565" i="11"/>
  <c r="E565" i="11"/>
  <c r="D565" i="11"/>
  <c r="O564" i="11"/>
  <c r="N564" i="11"/>
  <c r="M564" i="11"/>
  <c r="L564" i="11"/>
  <c r="K564" i="11"/>
  <c r="J564" i="11"/>
  <c r="I564" i="11"/>
  <c r="H564" i="11"/>
  <c r="G564" i="11"/>
  <c r="F564" i="11"/>
  <c r="E564" i="11"/>
  <c r="D564" i="11"/>
  <c r="O563" i="11"/>
  <c r="N563" i="11"/>
  <c r="M563" i="11"/>
  <c r="L563" i="11"/>
  <c r="K563" i="11"/>
  <c r="J563" i="11"/>
  <c r="I563" i="11"/>
  <c r="H563" i="11"/>
  <c r="G563" i="11"/>
  <c r="F563" i="11"/>
  <c r="E563" i="11"/>
  <c r="D563" i="11"/>
  <c r="O562" i="11"/>
  <c r="N562" i="11"/>
  <c r="M562" i="11"/>
  <c r="L562" i="11"/>
  <c r="K562" i="11"/>
  <c r="J562" i="11"/>
  <c r="I562" i="11"/>
  <c r="H562" i="11"/>
  <c r="G562" i="11"/>
  <c r="F562" i="11"/>
  <c r="E562" i="11"/>
  <c r="D562" i="11"/>
  <c r="O561" i="11"/>
  <c r="N561" i="11"/>
  <c r="M561" i="11"/>
  <c r="L561" i="11"/>
  <c r="K561" i="11"/>
  <c r="J561" i="11"/>
  <c r="I561" i="11"/>
  <c r="H561" i="11"/>
  <c r="G561" i="11"/>
  <c r="F561" i="11"/>
  <c r="E561" i="11"/>
  <c r="D561" i="11"/>
  <c r="O560" i="11"/>
  <c r="N560" i="11"/>
  <c r="M560" i="11"/>
  <c r="L560" i="11"/>
  <c r="K560" i="11"/>
  <c r="J560" i="11"/>
  <c r="I560" i="11"/>
  <c r="H560" i="11"/>
  <c r="G560" i="11"/>
  <c r="F560" i="11"/>
  <c r="E560" i="11"/>
  <c r="D560" i="11"/>
  <c r="O559" i="11"/>
  <c r="N559" i="11"/>
  <c r="M559" i="11"/>
  <c r="L559" i="11"/>
  <c r="K559" i="11"/>
  <c r="J559" i="11"/>
  <c r="I559" i="11"/>
  <c r="H559" i="11"/>
  <c r="G559" i="11"/>
  <c r="F559" i="11"/>
  <c r="E559" i="11"/>
  <c r="D559" i="11"/>
  <c r="O558" i="11"/>
  <c r="N558" i="11"/>
  <c r="M558" i="11"/>
  <c r="L558" i="11"/>
  <c r="K558" i="11"/>
  <c r="J558" i="11"/>
  <c r="I558" i="11"/>
  <c r="H558" i="11"/>
  <c r="G558" i="11"/>
  <c r="F558" i="11"/>
  <c r="E558" i="11"/>
  <c r="D558" i="11"/>
  <c r="O557" i="11"/>
  <c r="N557" i="11"/>
  <c r="M557" i="11"/>
  <c r="L557" i="11"/>
  <c r="K557" i="11"/>
  <c r="J557" i="11"/>
  <c r="I557" i="11"/>
  <c r="H557" i="11"/>
  <c r="G557" i="11"/>
  <c r="F557" i="11"/>
  <c r="E557" i="11"/>
  <c r="D557" i="11"/>
  <c r="O556" i="11"/>
  <c r="N556" i="11"/>
  <c r="M556" i="11"/>
  <c r="L556" i="11"/>
  <c r="K556" i="11"/>
  <c r="J556" i="11"/>
  <c r="I556" i="11"/>
  <c r="H556" i="11"/>
  <c r="G556" i="11"/>
  <c r="F556" i="11"/>
  <c r="E556" i="11"/>
  <c r="D556" i="11"/>
  <c r="O555" i="11"/>
  <c r="N555" i="11"/>
  <c r="M555" i="11"/>
  <c r="L555" i="11"/>
  <c r="K555" i="11"/>
  <c r="J555" i="11"/>
  <c r="I555" i="11"/>
  <c r="H555" i="11"/>
  <c r="G555" i="11"/>
  <c r="F555" i="11"/>
  <c r="E555" i="11"/>
  <c r="D555" i="11"/>
  <c r="O554" i="11"/>
  <c r="N554" i="11"/>
  <c r="M554" i="11"/>
  <c r="L554" i="11"/>
  <c r="K554" i="11"/>
  <c r="J554" i="11"/>
  <c r="I554" i="11"/>
  <c r="H554" i="11"/>
  <c r="G554" i="11"/>
  <c r="F554" i="11"/>
  <c r="E554" i="11"/>
  <c r="D554" i="11"/>
  <c r="O553" i="11"/>
  <c r="N553" i="11"/>
  <c r="M553" i="11"/>
  <c r="L553" i="11"/>
  <c r="K553" i="11"/>
  <c r="J553" i="11"/>
  <c r="I553" i="11"/>
  <c r="H553" i="11"/>
  <c r="G553" i="11"/>
  <c r="F553" i="11"/>
  <c r="E553" i="11"/>
  <c r="D553" i="11"/>
  <c r="O552" i="11"/>
  <c r="N552" i="11"/>
  <c r="M552" i="11"/>
  <c r="L552" i="11"/>
  <c r="K552" i="11"/>
  <c r="J552" i="11"/>
  <c r="I552" i="11"/>
  <c r="H552" i="11"/>
  <c r="G552" i="11"/>
  <c r="F552" i="11"/>
  <c r="E552" i="11"/>
  <c r="D552" i="11"/>
  <c r="O551" i="11"/>
  <c r="N551" i="11"/>
  <c r="M551" i="11"/>
  <c r="L551" i="11"/>
  <c r="K551" i="11"/>
  <c r="J551" i="11"/>
  <c r="I551" i="11"/>
  <c r="H551" i="11"/>
  <c r="G551" i="11"/>
  <c r="F551" i="11"/>
  <c r="E551" i="11"/>
  <c r="D551" i="11"/>
  <c r="O550" i="11"/>
  <c r="N550" i="11"/>
  <c r="M550" i="11"/>
  <c r="L550" i="11"/>
  <c r="K550" i="11"/>
  <c r="J550" i="11"/>
  <c r="I550" i="11"/>
  <c r="H550" i="11"/>
  <c r="G550" i="11"/>
  <c r="F550" i="11"/>
  <c r="E550" i="11"/>
  <c r="D550" i="11"/>
  <c r="O549" i="11"/>
  <c r="N549" i="11"/>
  <c r="M549" i="11"/>
  <c r="L549" i="11"/>
  <c r="K549" i="11"/>
  <c r="J549" i="11"/>
  <c r="I549" i="11"/>
  <c r="H549" i="11"/>
  <c r="G549" i="11"/>
  <c r="F549" i="11"/>
  <c r="E549" i="11"/>
  <c r="D549" i="11"/>
  <c r="O548" i="11"/>
  <c r="N548" i="11"/>
  <c r="M548" i="11"/>
  <c r="L548" i="11"/>
  <c r="K548" i="11"/>
  <c r="J548" i="11"/>
  <c r="I548" i="11"/>
  <c r="H548" i="11"/>
  <c r="G548" i="11"/>
  <c r="F548" i="11"/>
  <c r="E548" i="11"/>
  <c r="D548" i="11"/>
  <c r="O547" i="11"/>
  <c r="N547" i="11"/>
  <c r="M547" i="11"/>
  <c r="L547" i="11"/>
  <c r="K547" i="11"/>
  <c r="J547" i="11"/>
  <c r="I547" i="11"/>
  <c r="H547" i="11"/>
  <c r="G547" i="11"/>
  <c r="F547" i="11"/>
  <c r="E547" i="11"/>
  <c r="D547" i="11"/>
  <c r="O546" i="11"/>
  <c r="N546" i="11"/>
  <c r="M546" i="11"/>
  <c r="L546" i="11"/>
  <c r="K546" i="11"/>
  <c r="J546" i="11"/>
  <c r="I546" i="11"/>
  <c r="H546" i="11"/>
  <c r="G546" i="11"/>
  <c r="F546" i="11"/>
  <c r="E546" i="11"/>
  <c r="D546" i="11"/>
  <c r="O545" i="11"/>
  <c r="N545" i="11"/>
  <c r="M545" i="11"/>
  <c r="L545" i="11"/>
  <c r="K545" i="11"/>
  <c r="J545" i="11"/>
  <c r="I545" i="11"/>
  <c r="H545" i="11"/>
  <c r="G545" i="11"/>
  <c r="F545" i="11"/>
  <c r="E545" i="11"/>
  <c r="D545" i="11"/>
  <c r="O544" i="11"/>
  <c r="N544" i="11"/>
  <c r="M544" i="11"/>
  <c r="L544" i="11"/>
  <c r="K544" i="11"/>
  <c r="J544" i="11"/>
  <c r="I544" i="11"/>
  <c r="H544" i="11"/>
  <c r="G544" i="11"/>
  <c r="F544" i="11"/>
  <c r="E544" i="11"/>
  <c r="D544" i="11"/>
  <c r="O543" i="11"/>
  <c r="N543" i="11"/>
  <c r="M543" i="11"/>
  <c r="L543" i="11"/>
  <c r="K543" i="11"/>
  <c r="J543" i="11"/>
  <c r="I543" i="11"/>
  <c r="H543" i="11"/>
  <c r="G543" i="11"/>
  <c r="F543" i="11"/>
  <c r="E543" i="11"/>
  <c r="D543" i="11"/>
  <c r="O542" i="11"/>
  <c r="N542" i="11"/>
  <c r="M542" i="11"/>
  <c r="L542" i="11"/>
  <c r="K542" i="11"/>
  <c r="J542" i="11"/>
  <c r="I542" i="11"/>
  <c r="H542" i="11"/>
  <c r="G542" i="11"/>
  <c r="F542" i="11"/>
  <c r="E542" i="11"/>
  <c r="D542" i="11"/>
  <c r="O541" i="11"/>
  <c r="N541" i="11"/>
  <c r="M541" i="11"/>
  <c r="L541" i="11"/>
  <c r="K541" i="11"/>
  <c r="J541" i="11"/>
  <c r="I541" i="11"/>
  <c r="H541" i="11"/>
  <c r="G541" i="11"/>
  <c r="F541" i="11"/>
  <c r="E541" i="11"/>
  <c r="D541" i="11"/>
  <c r="O540" i="11"/>
  <c r="N540" i="11"/>
  <c r="M540" i="11"/>
  <c r="L540" i="11"/>
  <c r="K540" i="11"/>
  <c r="J540" i="11"/>
  <c r="I540" i="11"/>
  <c r="H540" i="11"/>
  <c r="G540" i="11"/>
  <c r="F540" i="11"/>
  <c r="E540" i="11"/>
  <c r="D540" i="11"/>
  <c r="O539" i="11"/>
  <c r="N539" i="11"/>
  <c r="M539" i="11"/>
  <c r="L539" i="11"/>
  <c r="K539" i="11"/>
  <c r="J539" i="11"/>
  <c r="I539" i="11"/>
  <c r="H539" i="11"/>
  <c r="G539" i="11"/>
  <c r="F539" i="11"/>
  <c r="E539" i="11"/>
  <c r="D539" i="11"/>
  <c r="O538" i="11"/>
  <c r="N538" i="11"/>
  <c r="M538" i="11"/>
  <c r="L538" i="11"/>
  <c r="K538" i="11"/>
  <c r="J538" i="11"/>
  <c r="I538" i="11"/>
  <c r="H538" i="11"/>
  <c r="G538" i="11"/>
  <c r="F538" i="11"/>
  <c r="E538" i="11"/>
  <c r="D538" i="11"/>
  <c r="O537" i="11"/>
  <c r="N537" i="11"/>
  <c r="M537" i="11"/>
  <c r="L537" i="11"/>
  <c r="K537" i="11"/>
  <c r="J537" i="11"/>
  <c r="I537" i="11"/>
  <c r="H537" i="11"/>
  <c r="G537" i="11"/>
  <c r="F537" i="11"/>
  <c r="E537" i="11"/>
  <c r="D537" i="11"/>
  <c r="O536" i="11"/>
  <c r="N536" i="11"/>
  <c r="M536" i="11"/>
  <c r="L536" i="11"/>
  <c r="K536" i="11"/>
  <c r="J536" i="11"/>
  <c r="I536" i="11"/>
  <c r="H536" i="11"/>
  <c r="G536" i="11"/>
  <c r="F536" i="11"/>
  <c r="E536" i="11"/>
  <c r="D536" i="11"/>
  <c r="O535" i="11"/>
  <c r="N535" i="11"/>
  <c r="M535" i="11"/>
  <c r="L535" i="11"/>
  <c r="K535" i="11"/>
  <c r="J535" i="11"/>
  <c r="I535" i="11"/>
  <c r="H535" i="11"/>
  <c r="G535" i="11"/>
  <c r="F535" i="11"/>
  <c r="E535" i="11"/>
  <c r="D535" i="11"/>
  <c r="O534" i="11"/>
  <c r="N534" i="11"/>
  <c r="M534" i="11"/>
  <c r="L534" i="11"/>
  <c r="K534" i="11"/>
  <c r="J534" i="11"/>
  <c r="I534" i="11"/>
  <c r="H534" i="11"/>
  <c r="G534" i="11"/>
  <c r="F534" i="11"/>
  <c r="E534" i="11"/>
  <c r="D534" i="11"/>
  <c r="O533" i="11"/>
  <c r="N533" i="11"/>
  <c r="M533" i="11"/>
  <c r="L533" i="11"/>
  <c r="K533" i="11"/>
  <c r="J533" i="11"/>
  <c r="I533" i="11"/>
  <c r="H533" i="11"/>
  <c r="G533" i="11"/>
  <c r="F533" i="11"/>
  <c r="E533" i="11"/>
  <c r="D533" i="11"/>
  <c r="O532" i="11"/>
  <c r="N532" i="11"/>
  <c r="M532" i="11"/>
  <c r="L532" i="11"/>
  <c r="K532" i="11"/>
  <c r="J532" i="11"/>
  <c r="I532" i="11"/>
  <c r="H532" i="11"/>
  <c r="G532" i="11"/>
  <c r="F532" i="11"/>
  <c r="E532" i="11"/>
  <c r="D532" i="11"/>
  <c r="O531" i="11"/>
  <c r="N531" i="11"/>
  <c r="M531" i="11"/>
  <c r="L531" i="11"/>
  <c r="K531" i="11"/>
  <c r="J531" i="11"/>
  <c r="I531" i="11"/>
  <c r="H531" i="11"/>
  <c r="G531" i="11"/>
  <c r="F531" i="11"/>
  <c r="E531" i="11"/>
  <c r="D531" i="11"/>
  <c r="O530" i="11"/>
  <c r="N530" i="11"/>
  <c r="M530" i="11"/>
  <c r="L530" i="11"/>
  <c r="K530" i="11"/>
  <c r="J530" i="11"/>
  <c r="I530" i="11"/>
  <c r="H530" i="11"/>
  <c r="G530" i="11"/>
  <c r="F530" i="11"/>
  <c r="E530" i="11"/>
  <c r="D530" i="11"/>
  <c r="O529" i="11"/>
  <c r="N529" i="11"/>
  <c r="M529" i="11"/>
  <c r="L529" i="11"/>
  <c r="K529" i="11"/>
  <c r="J529" i="11"/>
  <c r="I529" i="11"/>
  <c r="H529" i="11"/>
  <c r="G529" i="11"/>
  <c r="F529" i="11"/>
  <c r="E529" i="11"/>
  <c r="D529" i="11"/>
  <c r="O528" i="11"/>
  <c r="N528" i="11"/>
  <c r="M528" i="11"/>
  <c r="L528" i="11"/>
  <c r="K528" i="11"/>
  <c r="J528" i="11"/>
  <c r="I528" i="11"/>
  <c r="H528" i="11"/>
  <c r="G528" i="11"/>
  <c r="F528" i="11"/>
  <c r="E528" i="11"/>
  <c r="D528" i="11"/>
  <c r="O527" i="11"/>
  <c r="N527" i="11"/>
  <c r="M527" i="11"/>
  <c r="L527" i="11"/>
  <c r="K527" i="11"/>
  <c r="J527" i="11"/>
  <c r="I527" i="11"/>
  <c r="H527" i="11"/>
  <c r="G527" i="11"/>
  <c r="F527" i="11"/>
  <c r="E527" i="11"/>
  <c r="D527" i="11"/>
  <c r="O526" i="11"/>
  <c r="N526" i="11"/>
  <c r="M526" i="11"/>
  <c r="L526" i="11"/>
  <c r="K526" i="11"/>
  <c r="J526" i="11"/>
  <c r="I526" i="11"/>
  <c r="H526" i="11"/>
  <c r="G526" i="11"/>
  <c r="F526" i="11"/>
  <c r="E526" i="11"/>
  <c r="D526" i="11"/>
  <c r="O525" i="11"/>
  <c r="N525" i="11"/>
  <c r="M525" i="11"/>
  <c r="L525" i="11"/>
  <c r="K525" i="11"/>
  <c r="J525" i="11"/>
  <c r="I525" i="11"/>
  <c r="H525" i="11"/>
  <c r="G525" i="11"/>
  <c r="F525" i="11"/>
  <c r="E525" i="11"/>
  <c r="D525" i="11"/>
  <c r="O524" i="11"/>
  <c r="N524" i="11"/>
  <c r="M524" i="11"/>
  <c r="L524" i="11"/>
  <c r="K524" i="11"/>
  <c r="J524" i="11"/>
  <c r="I524" i="11"/>
  <c r="H524" i="11"/>
  <c r="G524" i="11"/>
  <c r="F524" i="11"/>
  <c r="E524" i="11"/>
  <c r="D524" i="11"/>
  <c r="O523" i="11"/>
  <c r="N523" i="11"/>
  <c r="M523" i="11"/>
  <c r="L523" i="11"/>
  <c r="K523" i="11"/>
  <c r="J523" i="11"/>
  <c r="I523" i="11"/>
  <c r="H523" i="11"/>
  <c r="G523" i="11"/>
  <c r="F523" i="11"/>
  <c r="E523" i="11"/>
  <c r="D523" i="11"/>
  <c r="O522" i="11"/>
  <c r="N522" i="11"/>
  <c r="M522" i="11"/>
  <c r="L522" i="11"/>
  <c r="K522" i="11"/>
  <c r="J522" i="11"/>
  <c r="I522" i="11"/>
  <c r="H522" i="11"/>
  <c r="G522" i="11"/>
  <c r="F522" i="11"/>
  <c r="E522" i="11"/>
  <c r="D522" i="11"/>
  <c r="O521" i="11"/>
  <c r="N521" i="11"/>
  <c r="M521" i="11"/>
  <c r="L521" i="11"/>
  <c r="K521" i="11"/>
  <c r="J521" i="11"/>
  <c r="I521" i="11"/>
  <c r="H521" i="11"/>
  <c r="G521" i="11"/>
  <c r="F521" i="11"/>
  <c r="E521" i="11"/>
  <c r="D521" i="11"/>
  <c r="O520" i="11"/>
  <c r="N520" i="11"/>
  <c r="M520" i="11"/>
  <c r="L520" i="11"/>
  <c r="K520" i="11"/>
  <c r="J520" i="11"/>
  <c r="I520" i="11"/>
  <c r="H520" i="11"/>
  <c r="G520" i="11"/>
  <c r="F520" i="11"/>
  <c r="E520" i="11"/>
  <c r="D520" i="11"/>
  <c r="O519" i="11"/>
  <c r="N519" i="11"/>
  <c r="M519" i="11"/>
  <c r="L519" i="11"/>
  <c r="K519" i="11"/>
  <c r="J519" i="11"/>
  <c r="I519" i="11"/>
  <c r="H519" i="11"/>
  <c r="G519" i="11"/>
  <c r="F519" i="11"/>
  <c r="E519" i="11"/>
  <c r="D519" i="11"/>
  <c r="O518" i="11"/>
  <c r="N518" i="11"/>
  <c r="M518" i="11"/>
  <c r="L518" i="11"/>
  <c r="K518" i="11"/>
  <c r="J518" i="11"/>
  <c r="I518" i="11"/>
  <c r="H518" i="11"/>
  <c r="G518" i="11"/>
  <c r="F518" i="11"/>
  <c r="E518" i="11"/>
  <c r="D518" i="11"/>
  <c r="O517" i="11"/>
  <c r="N517" i="11"/>
  <c r="M517" i="11"/>
  <c r="L517" i="11"/>
  <c r="K517" i="11"/>
  <c r="J517" i="11"/>
  <c r="I517" i="11"/>
  <c r="H517" i="11"/>
  <c r="G517" i="11"/>
  <c r="F517" i="11"/>
  <c r="E517" i="11"/>
  <c r="D517" i="11"/>
  <c r="O516" i="11"/>
  <c r="N516" i="11"/>
  <c r="M516" i="11"/>
  <c r="L516" i="11"/>
  <c r="K516" i="11"/>
  <c r="J516" i="11"/>
  <c r="I516" i="11"/>
  <c r="H516" i="11"/>
  <c r="G516" i="11"/>
  <c r="F516" i="11"/>
  <c r="E516" i="11"/>
  <c r="D516" i="11"/>
  <c r="O515" i="11"/>
  <c r="N515" i="11"/>
  <c r="M515" i="11"/>
  <c r="L515" i="11"/>
  <c r="K515" i="11"/>
  <c r="J515" i="11"/>
  <c r="I515" i="11"/>
  <c r="H515" i="11"/>
  <c r="G515" i="11"/>
  <c r="F515" i="11"/>
  <c r="E515" i="11"/>
  <c r="D515" i="11"/>
  <c r="O514" i="11"/>
  <c r="N514" i="11"/>
  <c r="M514" i="11"/>
  <c r="L514" i="11"/>
  <c r="K514" i="11"/>
  <c r="J514" i="11"/>
  <c r="I514" i="11"/>
  <c r="H514" i="11"/>
  <c r="G514" i="11"/>
  <c r="F514" i="11"/>
  <c r="E514" i="11"/>
  <c r="D514" i="11"/>
  <c r="O513" i="11"/>
  <c r="N513" i="11"/>
  <c r="M513" i="11"/>
  <c r="L513" i="11"/>
  <c r="K513" i="11"/>
  <c r="J513" i="11"/>
  <c r="I513" i="11"/>
  <c r="H513" i="11"/>
  <c r="G513" i="11"/>
  <c r="F513" i="11"/>
  <c r="E513" i="11"/>
  <c r="D513" i="11"/>
  <c r="O512" i="11"/>
  <c r="N512" i="11"/>
  <c r="M512" i="11"/>
  <c r="L512" i="11"/>
  <c r="K512" i="11"/>
  <c r="J512" i="11"/>
  <c r="I512" i="11"/>
  <c r="H512" i="11"/>
  <c r="G512" i="11"/>
  <c r="F512" i="11"/>
  <c r="E512" i="11"/>
  <c r="D512" i="11"/>
  <c r="O511" i="11"/>
  <c r="N511" i="11"/>
  <c r="M511" i="11"/>
  <c r="L511" i="11"/>
  <c r="K511" i="11"/>
  <c r="J511" i="11"/>
  <c r="I511" i="11"/>
  <c r="H511" i="11"/>
  <c r="G511" i="11"/>
  <c r="F511" i="11"/>
  <c r="E511" i="11"/>
  <c r="D511" i="11"/>
  <c r="O510" i="11"/>
  <c r="N510" i="11"/>
  <c r="M510" i="11"/>
  <c r="L510" i="11"/>
  <c r="K510" i="11"/>
  <c r="J510" i="11"/>
  <c r="I510" i="11"/>
  <c r="H510" i="11"/>
  <c r="G510" i="11"/>
  <c r="F510" i="11"/>
  <c r="E510" i="11"/>
  <c r="D510" i="11"/>
  <c r="O509" i="11"/>
  <c r="N509" i="11"/>
  <c r="M509" i="11"/>
  <c r="L509" i="11"/>
  <c r="K509" i="11"/>
  <c r="J509" i="11"/>
  <c r="I509" i="11"/>
  <c r="H509" i="11"/>
  <c r="G509" i="11"/>
  <c r="F509" i="11"/>
  <c r="E509" i="11"/>
  <c r="D509" i="11"/>
  <c r="O508" i="11"/>
  <c r="N508" i="11"/>
  <c r="M508" i="11"/>
  <c r="L508" i="11"/>
  <c r="K508" i="11"/>
  <c r="J508" i="11"/>
  <c r="I508" i="11"/>
  <c r="H508" i="11"/>
  <c r="G508" i="11"/>
  <c r="F508" i="11"/>
  <c r="E508" i="11"/>
  <c r="D508" i="11"/>
  <c r="O507" i="11"/>
  <c r="N507" i="11"/>
  <c r="M507" i="11"/>
  <c r="L507" i="11"/>
  <c r="K507" i="11"/>
  <c r="J507" i="11"/>
  <c r="I507" i="11"/>
  <c r="H507" i="11"/>
  <c r="G507" i="11"/>
  <c r="F507" i="11"/>
  <c r="E507" i="11"/>
  <c r="D507" i="11"/>
  <c r="O506" i="11"/>
  <c r="N506" i="11"/>
  <c r="M506" i="11"/>
  <c r="L506" i="11"/>
  <c r="K506" i="11"/>
  <c r="J506" i="11"/>
  <c r="I506" i="11"/>
  <c r="H506" i="11"/>
  <c r="G506" i="11"/>
  <c r="F506" i="11"/>
  <c r="E506" i="11"/>
  <c r="D506" i="11"/>
  <c r="O505" i="11"/>
  <c r="N505" i="11"/>
  <c r="M505" i="11"/>
  <c r="L505" i="11"/>
  <c r="K505" i="11"/>
  <c r="J505" i="11"/>
  <c r="I505" i="11"/>
  <c r="H505" i="11"/>
  <c r="G505" i="11"/>
  <c r="F505" i="11"/>
  <c r="E505" i="11"/>
  <c r="D505" i="11"/>
  <c r="O504" i="11"/>
  <c r="N504" i="11"/>
  <c r="M504" i="11"/>
  <c r="L504" i="11"/>
  <c r="K504" i="11"/>
  <c r="J504" i="11"/>
  <c r="I504" i="11"/>
  <c r="H504" i="11"/>
  <c r="G504" i="11"/>
  <c r="F504" i="11"/>
  <c r="E504" i="11"/>
  <c r="D504" i="11"/>
  <c r="O503" i="11"/>
  <c r="N503" i="11"/>
  <c r="M503" i="11"/>
  <c r="L503" i="11"/>
  <c r="K503" i="11"/>
  <c r="J503" i="11"/>
  <c r="I503" i="11"/>
  <c r="H503" i="11"/>
  <c r="G503" i="11"/>
  <c r="F503" i="11"/>
  <c r="E503" i="11"/>
  <c r="D503" i="11"/>
  <c r="O502" i="11"/>
  <c r="N502" i="11"/>
  <c r="M502" i="11"/>
  <c r="L502" i="11"/>
  <c r="K502" i="11"/>
  <c r="J502" i="11"/>
  <c r="I502" i="11"/>
  <c r="H502" i="11"/>
  <c r="G502" i="11"/>
  <c r="F502" i="11"/>
  <c r="E502" i="11"/>
  <c r="D502" i="11"/>
  <c r="O501" i="11"/>
  <c r="N501" i="11"/>
  <c r="M501" i="11"/>
  <c r="L501" i="11"/>
  <c r="K501" i="11"/>
  <c r="J501" i="11"/>
  <c r="I501" i="11"/>
  <c r="H501" i="11"/>
  <c r="G501" i="11"/>
  <c r="F501" i="11"/>
  <c r="E501" i="11"/>
  <c r="D501" i="11"/>
  <c r="O500" i="11"/>
  <c r="N500" i="11"/>
  <c r="M500" i="11"/>
  <c r="L500" i="11"/>
  <c r="K500" i="11"/>
  <c r="J500" i="11"/>
  <c r="I500" i="11"/>
  <c r="H500" i="11"/>
  <c r="G500" i="11"/>
  <c r="F500" i="11"/>
  <c r="E500" i="11"/>
  <c r="D500" i="11"/>
  <c r="O499" i="11"/>
  <c r="N499" i="11"/>
  <c r="M499" i="11"/>
  <c r="L499" i="11"/>
  <c r="K499" i="11"/>
  <c r="J499" i="11"/>
  <c r="I499" i="11"/>
  <c r="H499" i="11"/>
  <c r="G499" i="11"/>
  <c r="F499" i="11"/>
  <c r="E499" i="11"/>
  <c r="D499" i="11"/>
  <c r="O498" i="11"/>
  <c r="N498" i="11"/>
  <c r="M498" i="11"/>
  <c r="L498" i="11"/>
  <c r="K498" i="11"/>
  <c r="J498" i="11"/>
  <c r="I498" i="11"/>
  <c r="H498" i="11"/>
  <c r="G498" i="11"/>
  <c r="F498" i="11"/>
  <c r="E498" i="11"/>
  <c r="D498" i="11"/>
  <c r="O497" i="11"/>
  <c r="N497" i="11"/>
  <c r="M497" i="11"/>
  <c r="L497" i="11"/>
  <c r="K497" i="11"/>
  <c r="J497" i="11"/>
  <c r="I497" i="11"/>
  <c r="H497" i="11"/>
  <c r="G497" i="11"/>
  <c r="F497" i="11"/>
  <c r="E497" i="11"/>
  <c r="D497" i="11"/>
  <c r="O496" i="11"/>
  <c r="N496" i="11"/>
  <c r="M496" i="11"/>
  <c r="L496" i="11"/>
  <c r="K496" i="11"/>
  <c r="J496" i="11"/>
  <c r="I496" i="11"/>
  <c r="H496" i="11"/>
  <c r="G496" i="11"/>
  <c r="F496" i="11"/>
  <c r="E496" i="11"/>
  <c r="D496" i="11"/>
  <c r="O495" i="11"/>
  <c r="N495" i="11"/>
  <c r="M495" i="11"/>
  <c r="L495" i="11"/>
  <c r="K495" i="11"/>
  <c r="J495" i="11"/>
  <c r="I495" i="11"/>
  <c r="H495" i="11"/>
  <c r="G495" i="11"/>
  <c r="F495" i="11"/>
  <c r="E495" i="11"/>
  <c r="D495" i="11"/>
  <c r="O494" i="11"/>
  <c r="N494" i="11"/>
  <c r="M494" i="11"/>
  <c r="L494" i="11"/>
  <c r="K494" i="11"/>
  <c r="J494" i="11"/>
  <c r="I494" i="11"/>
  <c r="H494" i="11"/>
  <c r="G494" i="11"/>
  <c r="F494" i="11"/>
  <c r="E494" i="11"/>
  <c r="D494" i="11"/>
  <c r="O493" i="11"/>
  <c r="N493" i="11"/>
  <c r="M493" i="11"/>
  <c r="L493" i="11"/>
  <c r="K493" i="11"/>
  <c r="J493" i="11"/>
  <c r="I493" i="11"/>
  <c r="H493" i="11"/>
  <c r="G493" i="11"/>
  <c r="F493" i="11"/>
  <c r="E493" i="11"/>
  <c r="D493" i="11"/>
  <c r="O492" i="11"/>
  <c r="N492" i="11"/>
  <c r="M492" i="11"/>
  <c r="L492" i="11"/>
  <c r="K492" i="11"/>
  <c r="J492" i="11"/>
  <c r="I492" i="11"/>
  <c r="H492" i="11"/>
  <c r="G492" i="11"/>
  <c r="F492" i="11"/>
  <c r="E492" i="11"/>
  <c r="D492" i="11"/>
  <c r="O491" i="11"/>
  <c r="N491" i="11"/>
  <c r="M491" i="11"/>
  <c r="L491" i="11"/>
  <c r="K491" i="11"/>
  <c r="J491" i="11"/>
  <c r="I491" i="11"/>
  <c r="H491" i="11"/>
  <c r="G491" i="11"/>
  <c r="F491" i="11"/>
  <c r="E491" i="11"/>
  <c r="D491" i="11"/>
  <c r="O490" i="11"/>
  <c r="N490" i="11"/>
  <c r="M490" i="11"/>
  <c r="L490" i="11"/>
  <c r="K490" i="11"/>
  <c r="J490" i="11"/>
  <c r="I490" i="11"/>
  <c r="H490" i="11"/>
  <c r="G490" i="11"/>
  <c r="F490" i="11"/>
  <c r="E490" i="11"/>
  <c r="D490" i="11"/>
  <c r="O489" i="11"/>
  <c r="N489" i="11"/>
  <c r="M489" i="11"/>
  <c r="L489" i="11"/>
  <c r="K489" i="11"/>
  <c r="J489" i="11"/>
  <c r="I489" i="11"/>
  <c r="H489" i="11"/>
  <c r="G489" i="11"/>
  <c r="F489" i="11"/>
  <c r="E489" i="11"/>
  <c r="D489" i="11"/>
  <c r="O488" i="11"/>
  <c r="N488" i="11"/>
  <c r="M488" i="11"/>
  <c r="L488" i="11"/>
  <c r="K488" i="11"/>
  <c r="J488" i="11"/>
  <c r="I488" i="11"/>
  <c r="H488" i="11"/>
  <c r="G488" i="11"/>
  <c r="F488" i="11"/>
  <c r="E488" i="11"/>
  <c r="D488" i="11"/>
  <c r="O487" i="11"/>
  <c r="N487" i="11"/>
  <c r="M487" i="11"/>
  <c r="L487" i="11"/>
  <c r="K487" i="11"/>
  <c r="J487" i="11"/>
  <c r="I487" i="11"/>
  <c r="H487" i="11"/>
  <c r="G487" i="11"/>
  <c r="F487" i="11"/>
  <c r="E487" i="11"/>
  <c r="D487" i="11"/>
  <c r="O486" i="11"/>
  <c r="N486" i="11"/>
  <c r="M486" i="11"/>
  <c r="L486" i="11"/>
  <c r="K486" i="11"/>
  <c r="J486" i="11"/>
  <c r="I486" i="11"/>
  <c r="H486" i="11"/>
  <c r="G486" i="11"/>
  <c r="F486" i="11"/>
  <c r="E486" i="11"/>
  <c r="D486" i="11"/>
  <c r="O485" i="11"/>
  <c r="N485" i="11"/>
  <c r="M485" i="11"/>
  <c r="L485" i="11"/>
  <c r="K485" i="11"/>
  <c r="J485" i="11"/>
  <c r="I485" i="11"/>
  <c r="H485" i="11"/>
  <c r="G485" i="11"/>
  <c r="F485" i="11"/>
  <c r="E485" i="11"/>
  <c r="D485" i="11"/>
  <c r="O484" i="11"/>
  <c r="N484" i="11"/>
  <c r="M484" i="11"/>
  <c r="L484" i="11"/>
  <c r="K484" i="11"/>
  <c r="J484" i="11"/>
  <c r="I484" i="11"/>
  <c r="H484" i="11"/>
  <c r="G484" i="11"/>
  <c r="F484" i="11"/>
  <c r="E484" i="11"/>
  <c r="D484" i="11"/>
  <c r="O483" i="11"/>
  <c r="N483" i="11"/>
  <c r="M483" i="11"/>
  <c r="L483" i="11"/>
  <c r="K483" i="11"/>
  <c r="J483" i="11"/>
  <c r="I483" i="11"/>
  <c r="H483" i="11"/>
  <c r="G483" i="11"/>
  <c r="F483" i="11"/>
  <c r="E483" i="11"/>
  <c r="D483" i="11"/>
  <c r="O482" i="11"/>
  <c r="N482" i="11"/>
  <c r="M482" i="11"/>
  <c r="L482" i="11"/>
  <c r="K482" i="11"/>
  <c r="J482" i="11"/>
  <c r="I482" i="11"/>
  <c r="H482" i="11"/>
  <c r="G482" i="11"/>
  <c r="F482" i="11"/>
  <c r="E482" i="11"/>
  <c r="D482" i="11"/>
  <c r="O481" i="11"/>
  <c r="N481" i="11"/>
  <c r="M481" i="11"/>
  <c r="L481" i="11"/>
  <c r="K481" i="11"/>
  <c r="J481" i="11"/>
  <c r="I481" i="11"/>
  <c r="H481" i="11"/>
  <c r="G481" i="11"/>
  <c r="F481" i="11"/>
  <c r="E481" i="11"/>
  <c r="D481" i="11"/>
  <c r="O480" i="11"/>
  <c r="N480" i="11"/>
  <c r="M480" i="11"/>
  <c r="L480" i="11"/>
  <c r="K480" i="11"/>
  <c r="J480" i="11"/>
  <c r="I480" i="11"/>
  <c r="H480" i="11"/>
  <c r="G480" i="11"/>
  <c r="F480" i="11"/>
  <c r="E480" i="11"/>
  <c r="D480" i="11"/>
  <c r="O479" i="11"/>
  <c r="N479" i="11"/>
  <c r="M479" i="11"/>
  <c r="L479" i="11"/>
  <c r="K479" i="11"/>
  <c r="J479" i="11"/>
  <c r="I479" i="11"/>
  <c r="H479" i="11"/>
  <c r="G479" i="11"/>
  <c r="F479" i="11"/>
  <c r="E479" i="11"/>
  <c r="D479" i="11"/>
  <c r="O478" i="11"/>
  <c r="N478" i="11"/>
  <c r="M478" i="11"/>
  <c r="L478" i="11"/>
  <c r="K478" i="11"/>
  <c r="J478" i="11"/>
  <c r="I478" i="11"/>
  <c r="H478" i="11"/>
  <c r="G478" i="11"/>
  <c r="F478" i="11"/>
  <c r="E478" i="11"/>
  <c r="D478" i="11"/>
  <c r="O477" i="11"/>
  <c r="N477" i="11"/>
  <c r="M477" i="11"/>
  <c r="L477" i="11"/>
  <c r="K477" i="11"/>
  <c r="J477" i="11"/>
  <c r="I477" i="11"/>
  <c r="H477" i="11"/>
  <c r="G477" i="11"/>
  <c r="F477" i="11"/>
  <c r="E477" i="11"/>
  <c r="D477" i="11"/>
  <c r="O476" i="11"/>
  <c r="N476" i="11"/>
  <c r="M476" i="11"/>
  <c r="L476" i="11"/>
  <c r="K476" i="11"/>
  <c r="J476" i="11"/>
  <c r="I476" i="11"/>
  <c r="H476" i="11"/>
  <c r="G476" i="11"/>
  <c r="F476" i="11"/>
  <c r="E476" i="11"/>
  <c r="D476" i="11"/>
  <c r="O475" i="11"/>
  <c r="N475" i="11"/>
  <c r="M475" i="11"/>
  <c r="L475" i="11"/>
  <c r="K475" i="11"/>
  <c r="J475" i="11"/>
  <c r="I475" i="11"/>
  <c r="H475" i="11"/>
  <c r="G475" i="11"/>
  <c r="F475" i="11"/>
  <c r="E475" i="11"/>
  <c r="D475" i="11"/>
  <c r="O474" i="11"/>
  <c r="N474" i="11"/>
  <c r="M474" i="11"/>
  <c r="L474" i="11"/>
  <c r="K474" i="11"/>
  <c r="J474" i="11"/>
  <c r="I474" i="11"/>
  <c r="H474" i="11"/>
  <c r="G474" i="11"/>
  <c r="F474" i="11"/>
  <c r="E474" i="11"/>
  <c r="D474" i="11"/>
  <c r="O473" i="11"/>
  <c r="N473" i="11"/>
  <c r="M473" i="11"/>
  <c r="L473" i="11"/>
  <c r="K473" i="11"/>
  <c r="J473" i="11"/>
  <c r="I473" i="11"/>
  <c r="H473" i="11"/>
  <c r="G473" i="11"/>
  <c r="F473" i="11"/>
  <c r="E473" i="11"/>
  <c r="D473" i="11"/>
  <c r="O472" i="11"/>
  <c r="N472" i="11"/>
  <c r="M472" i="11"/>
  <c r="L472" i="11"/>
  <c r="K472" i="11"/>
  <c r="J472" i="11"/>
  <c r="I472" i="11"/>
  <c r="H472" i="11"/>
  <c r="G472" i="11"/>
  <c r="F472" i="11"/>
  <c r="E472" i="11"/>
  <c r="D472" i="11"/>
  <c r="O471" i="11"/>
  <c r="N471" i="11"/>
  <c r="M471" i="11"/>
  <c r="L471" i="11"/>
  <c r="K471" i="11"/>
  <c r="J471" i="11"/>
  <c r="I471" i="11"/>
  <c r="H471" i="11"/>
  <c r="G471" i="11"/>
  <c r="F471" i="11"/>
  <c r="E471" i="11"/>
  <c r="D471" i="11"/>
  <c r="O470" i="11"/>
  <c r="N470" i="11"/>
  <c r="M470" i="11"/>
  <c r="L470" i="11"/>
  <c r="K470" i="11"/>
  <c r="J470" i="11"/>
  <c r="I470" i="11"/>
  <c r="H470" i="11"/>
  <c r="G470" i="11"/>
  <c r="F470" i="11"/>
  <c r="E470" i="11"/>
  <c r="D470" i="11"/>
  <c r="O469" i="11"/>
  <c r="N469" i="11"/>
  <c r="M469" i="11"/>
  <c r="L469" i="11"/>
  <c r="K469" i="11"/>
  <c r="J469" i="11"/>
  <c r="I469" i="11"/>
  <c r="H469" i="11"/>
  <c r="G469" i="11"/>
  <c r="F469" i="11"/>
  <c r="E469" i="11"/>
  <c r="D469" i="11"/>
  <c r="O468" i="11"/>
  <c r="N468" i="11"/>
  <c r="M468" i="11"/>
  <c r="L468" i="11"/>
  <c r="K468" i="11"/>
  <c r="J468" i="11"/>
  <c r="I468" i="11"/>
  <c r="H468" i="11"/>
  <c r="G468" i="11"/>
  <c r="F468" i="11"/>
  <c r="E468" i="11"/>
  <c r="D468" i="11"/>
  <c r="O467" i="11"/>
  <c r="N467" i="11"/>
  <c r="M467" i="11"/>
  <c r="L467" i="11"/>
  <c r="K467" i="11"/>
  <c r="J467" i="11"/>
  <c r="I467" i="11"/>
  <c r="H467" i="11"/>
  <c r="G467" i="11"/>
  <c r="F467" i="11"/>
  <c r="E467" i="11"/>
  <c r="D467" i="11"/>
  <c r="O466" i="11"/>
  <c r="N466" i="11"/>
  <c r="M466" i="11"/>
  <c r="L466" i="11"/>
  <c r="K466" i="11"/>
  <c r="J466" i="11"/>
  <c r="I466" i="11"/>
  <c r="H466" i="11"/>
  <c r="G466" i="11"/>
  <c r="F466" i="11"/>
  <c r="E466" i="11"/>
  <c r="D466" i="11"/>
  <c r="O465" i="11"/>
  <c r="N465" i="11"/>
  <c r="M465" i="11"/>
  <c r="L465" i="11"/>
  <c r="K465" i="11"/>
  <c r="J465" i="11"/>
  <c r="I465" i="11"/>
  <c r="H465" i="11"/>
  <c r="G465" i="11"/>
  <c r="F465" i="11"/>
  <c r="E465" i="11"/>
  <c r="D465" i="11"/>
  <c r="O464" i="11"/>
  <c r="N464" i="11"/>
  <c r="M464" i="11"/>
  <c r="L464" i="11"/>
  <c r="K464" i="11"/>
  <c r="J464" i="11"/>
  <c r="I464" i="11"/>
  <c r="H464" i="11"/>
  <c r="G464" i="11"/>
  <c r="F464" i="11"/>
  <c r="E464" i="11"/>
  <c r="D464" i="11"/>
  <c r="O463" i="11"/>
  <c r="N463" i="11"/>
  <c r="M463" i="11"/>
  <c r="L463" i="11"/>
  <c r="K463" i="11"/>
  <c r="J463" i="11"/>
  <c r="I463" i="11"/>
  <c r="H463" i="11"/>
  <c r="G463" i="11"/>
  <c r="F463" i="11"/>
  <c r="E463" i="11"/>
  <c r="D463" i="11"/>
  <c r="O462" i="11"/>
  <c r="N462" i="11"/>
  <c r="M462" i="11"/>
  <c r="L462" i="11"/>
  <c r="K462" i="11"/>
  <c r="J462" i="11"/>
  <c r="I462" i="11"/>
  <c r="H462" i="11"/>
  <c r="G462" i="11"/>
  <c r="F462" i="11"/>
  <c r="E462" i="11"/>
  <c r="D462" i="11"/>
  <c r="O461" i="11"/>
  <c r="N461" i="11"/>
  <c r="M461" i="11"/>
  <c r="L461" i="11"/>
  <c r="K461" i="11"/>
  <c r="J461" i="11"/>
  <c r="I461" i="11"/>
  <c r="H461" i="11"/>
  <c r="G461" i="11"/>
  <c r="F461" i="11"/>
  <c r="E461" i="11"/>
  <c r="D461" i="11"/>
  <c r="O460" i="11"/>
  <c r="N460" i="11"/>
  <c r="M460" i="11"/>
  <c r="L460" i="11"/>
  <c r="K460" i="11"/>
  <c r="J460" i="11"/>
  <c r="I460" i="11"/>
  <c r="H460" i="11"/>
  <c r="G460" i="11"/>
  <c r="F460" i="11"/>
  <c r="E460" i="11"/>
  <c r="D460" i="11"/>
  <c r="O459" i="11"/>
  <c r="N459" i="11"/>
  <c r="M459" i="11"/>
  <c r="L459" i="11"/>
  <c r="K459" i="11"/>
  <c r="J459" i="11"/>
  <c r="I459" i="11"/>
  <c r="H459" i="11"/>
  <c r="G459" i="11"/>
  <c r="F459" i="11"/>
  <c r="E459" i="11"/>
  <c r="D459" i="11"/>
  <c r="O458" i="11"/>
  <c r="N458" i="11"/>
  <c r="M458" i="11"/>
  <c r="L458" i="11"/>
  <c r="K458" i="11"/>
  <c r="J458" i="11"/>
  <c r="I458" i="11"/>
  <c r="H458" i="11"/>
  <c r="G458" i="11"/>
  <c r="F458" i="11"/>
  <c r="E458" i="11"/>
  <c r="D458" i="11"/>
  <c r="O457" i="11"/>
  <c r="N457" i="11"/>
  <c r="M457" i="11"/>
  <c r="L457" i="11"/>
  <c r="K457" i="11"/>
  <c r="J457" i="11"/>
  <c r="I457" i="11"/>
  <c r="H457" i="11"/>
  <c r="G457" i="11"/>
  <c r="F457" i="11"/>
  <c r="E457" i="11"/>
  <c r="D457" i="11"/>
  <c r="O456" i="11"/>
  <c r="N456" i="11"/>
  <c r="M456" i="11"/>
  <c r="L456" i="11"/>
  <c r="K456" i="11"/>
  <c r="J456" i="11"/>
  <c r="I456" i="11"/>
  <c r="H456" i="11"/>
  <c r="G456" i="11"/>
  <c r="F456" i="11"/>
  <c r="E456" i="11"/>
  <c r="D456" i="11"/>
  <c r="O455" i="11"/>
  <c r="N455" i="11"/>
  <c r="M455" i="11"/>
  <c r="L455" i="11"/>
  <c r="K455" i="11"/>
  <c r="J455" i="11"/>
  <c r="I455" i="11"/>
  <c r="H455" i="11"/>
  <c r="G455" i="11"/>
  <c r="F455" i="11"/>
  <c r="E455" i="11"/>
  <c r="D455" i="11"/>
  <c r="O454" i="11"/>
  <c r="N454" i="11"/>
  <c r="M454" i="11"/>
  <c r="L454" i="11"/>
  <c r="K454" i="11"/>
  <c r="J454" i="11"/>
  <c r="I454" i="11"/>
  <c r="H454" i="11"/>
  <c r="G454" i="11"/>
  <c r="F454" i="11"/>
  <c r="E454" i="11"/>
  <c r="D454" i="11"/>
  <c r="O453" i="11"/>
  <c r="N453" i="11"/>
  <c r="M453" i="11"/>
  <c r="L453" i="11"/>
  <c r="K453" i="11"/>
  <c r="J453" i="11"/>
  <c r="I453" i="11"/>
  <c r="H453" i="11"/>
  <c r="G453" i="11"/>
  <c r="F453" i="11"/>
  <c r="E453" i="11"/>
  <c r="D453" i="11"/>
  <c r="O452" i="11"/>
  <c r="N452" i="11"/>
  <c r="M452" i="11"/>
  <c r="L452" i="11"/>
  <c r="K452" i="11"/>
  <c r="J452" i="11"/>
  <c r="I452" i="11"/>
  <c r="H452" i="11"/>
  <c r="G452" i="11"/>
  <c r="F452" i="11"/>
  <c r="E452" i="11"/>
  <c r="D452" i="11"/>
  <c r="O451" i="11"/>
  <c r="N451" i="11"/>
  <c r="M451" i="11"/>
  <c r="L451" i="11"/>
  <c r="K451" i="11"/>
  <c r="J451" i="11"/>
  <c r="I451" i="11"/>
  <c r="H451" i="11"/>
  <c r="G451" i="11"/>
  <c r="F451" i="11"/>
  <c r="E451" i="11"/>
  <c r="D451" i="11"/>
  <c r="O450" i="11"/>
  <c r="N450" i="11"/>
  <c r="M450" i="11"/>
  <c r="L450" i="11"/>
  <c r="K450" i="11"/>
  <c r="J450" i="11"/>
  <c r="I450" i="11"/>
  <c r="H450" i="11"/>
  <c r="G450" i="11"/>
  <c r="F450" i="11"/>
  <c r="E450" i="11"/>
  <c r="D450" i="11"/>
  <c r="O449" i="11"/>
  <c r="N449" i="11"/>
  <c r="M449" i="11"/>
  <c r="L449" i="11"/>
  <c r="K449" i="11"/>
  <c r="J449" i="11"/>
  <c r="I449" i="11"/>
  <c r="H449" i="11"/>
  <c r="G449" i="11"/>
  <c r="F449" i="11"/>
  <c r="E449" i="11"/>
  <c r="D449" i="11"/>
  <c r="O448" i="11"/>
  <c r="N448" i="11"/>
  <c r="M448" i="11"/>
  <c r="L448" i="11"/>
  <c r="K448" i="11"/>
  <c r="J448" i="11"/>
  <c r="I448" i="11"/>
  <c r="H448" i="11"/>
  <c r="G448" i="11"/>
  <c r="F448" i="11"/>
  <c r="E448" i="11"/>
  <c r="D448" i="11"/>
  <c r="O447" i="11"/>
  <c r="N447" i="11"/>
  <c r="M447" i="11"/>
  <c r="L447" i="11"/>
  <c r="K447" i="11"/>
  <c r="J447" i="11"/>
  <c r="I447" i="11"/>
  <c r="H447" i="11"/>
  <c r="G447" i="11"/>
  <c r="F447" i="11"/>
  <c r="E447" i="11"/>
  <c r="D447" i="11"/>
  <c r="O446" i="11"/>
  <c r="N446" i="11"/>
  <c r="M446" i="11"/>
  <c r="L446" i="11"/>
  <c r="K446" i="11"/>
  <c r="J446" i="11"/>
  <c r="I446" i="11"/>
  <c r="H446" i="11"/>
  <c r="G446" i="11"/>
  <c r="F446" i="11"/>
  <c r="E446" i="11"/>
  <c r="D446" i="11"/>
  <c r="O445" i="11"/>
  <c r="N445" i="11"/>
  <c r="M445" i="11"/>
  <c r="L445" i="11"/>
  <c r="K445" i="11"/>
  <c r="J445" i="11"/>
  <c r="I445" i="11"/>
  <c r="H445" i="11"/>
  <c r="G445" i="11"/>
  <c r="F445" i="11"/>
  <c r="E445" i="11"/>
  <c r="D445" i="11"/>
  <c r="O444" i="11"/>
  <c r="N444" i="11"/>
  <c r="M444" i="11"/>
  <c r="L444" i="11"/>
  <c r="K444" i="11"/>
  <c r="J444" i="11"/>
  <c r="I444" i="11"/>
  <c r="H444" i="11"/>
  <c r="G444" i="11"/>
  <c r="F444" i="11"/>
  <c r="E444" i="11"/>
  <c r="D444" i="11"/>
  <c r="O443" i="11"/>
  <c r="N443" i="11"/>
  <c r="M443" i="11"/>
  <c r="L443" i="11"/>
  <c r="K443" i="11"/>
  <c r="J443" i="11"/>
  <c r="I443" i="11"/>
  <c r="H443" i="11"/>
  <c r="G443" i="11"/>
  <c r="F443" i="11"/>
  <c r="E443" i="11"/>
  <c r="D443" i="11"/>
  <c r="O442" i="11"/>
  <c r="N442" i="11"/>
  <c r="M442" i="11"/>
  <c r="L442" i="11"/>
  <c r="K442" i="11"/>
  <c r="J442" i="11"/>
  <c r="I442" i="11"/>
  <c r="H442" i="11"/>
  <c r="G442" i="11"/>
  <c r="F442" i="11"/>
  <c r="E442" i="11"/>
  <c r="D442" i="11"/>
  <c r="O441" i="11"/>
  <c r="N441" i="11"/>
  <c r="M441" i="11"/>
  <c r="L441" i="11"/>
  <c r="K441" i="11"/>
  <c r="J441" i="11"/>
  <c r="I441" i="11"/>
  <c r="H441" i="11"/>
  <c r="G441" i="11"/>
  <c r="F441" i="11"/>
  <c r="E441" i="11"/>
  <c r="D441" i="11"/>
  <c r="O440" i="11"/>
  <c r="N440" i="11"/>
  <c r="M440" i="11"/>
  <c r="L440" i="11"/>
  <c r="K440" i="11"/>
  <c r="J440" i="11"/>
  <c r="I440" i="11"/>
  <c r="H440" i="11"/>
  <c r="G440" i="11"/>
  <c r="F440" i="11"/>
  <c r="E440" i="11"/>
  <c r="D440" i="11"/>
  <c r="O439" i="11"/>
  <c r="N439" i="11"/>
  <c r="M439" i="11"/>
  <c r="L439" i="11"/>
  <c r="K439" i="11"/>
  <c r="J439" i="11"/>
  <c r="I439" i="11"/>
  <c r="H439" i="11"/>
  <c r="G439" i="11"/>
  <c r="F439" i="11"/>
  <c r="E439" i="11"/>
  <c r="D439" i="11"/>
  <c r="O438" i="11"/>
  <c r="N438" i="11"/>
  <c r="M438" i="11"/>
  <c r="L438" i="11"/>
  <c r="K438" i="11"/>
  <c r="J438" i="11"/>
  <c r="I438" i="11"/>
  <c r="H438" i="11"/>
  <c r="G438" i="11"/>
  <c r="F438" i="11"/>
  <c r="E438" i="11"/>
  <c r="D438" i="11"/>
  <c r="O437" i="11"/>
  <c r="N437" i="11"/>
  <c r="M437" i="11"/>
  <c r="L437" i="11"/>
  <c r="K437" i="11"/>
  <c r="J437" i="11"/>
  <c r="I437" i="11"/>
  <c r="H437" i="11"/>
  <c r="G437" i="11"/>
  <c r="F437" i="11"/>
  <c r="E437" i="11"/>
  <c r="D437" i="11"/>
  <c r="O436" i="11"/>
  <c r="N436" i="11"/>
  <c r="M436" i="11"/>
  <c r="L436" i="11"/>
  <c r="K436" i="11"/>
  <c r="J436" i="11"/>
  <c r="I436" i="11"/>
  <c r="H436" i="11"/>
  <c r="G436" i="11"/>
  <c r="F436" i="11"/>
  <c r="E436" i="11"/>
  <c r="D436" i="11"/>
  <c r="O435" i="11"/>
  <c r="N435" i="11"/>
  <c r="M435" i="11"/>
  <c r="L435" i="11"/>
  <c r="K435" i="11"/>
  <c r="J435" i="11"/>
  <c r="I435" i="11"/>
  <c r="H435" i="11"/>
  <c r="G435" i="11"/>
  <c r="F435" i="11"/>
  <c r="E435" i="11"/>
  <c r="D435" i="11"/>
  <c r="O434" i="11"/>
  <c r="N434" i="11"/>
  <c r="M434" i="11"/>
  <c r="L434" i="11"/>
  <c r="K434" i="11"/>
  <c r="J434" i="11"/>
  <c r="I434" i="11"/>
  <c r="H434" i="11"/>
  <c r="G434" i="11"/>
  <c r="F434" i="11"/>
  <c r="E434" i="11"/>
  <c r="D434" i="11"/>
  <c r="O433" i="11"/>
  <c r="N433" i="11"/>
  <c r="M433" i="11"/>
  <c r="L433" i="11"/>
  <c r="K433" i="11"/>
  <c r="J433" i="11"/>
  <c r="I433" i="11"/>
  <c r="H433" i="11"/>
  <c r="G433" i="11"/>
  <c r="F433" i="11"/>
  <c r="E433" i="11"/>
  <c r="D433" i="11"/>
  <c r="O432" i="11"/>
  <c r="N432" i="11"/>
  <c r="M432" i="11"/>
  <c r="L432" i="11"/>
  <c r="K432" i="11"/>
  <c r="J432" i="11"/>
  <c r="I432" i="11"/>
  <c r="H432" i="11"/>
  <c r="G432" i="11"/>
  <c r="F432" i="11"/>
  <c r="E432" i="11"/>
  <c r="D432" i="11"/>
  <c r="O431" i="11"/>
  <c r="N431" i="11"/>
  <c r="M431" i="11"/>
  <c r="L431" i="11"/>
  <c r="K431" i="11"/>
  <c r="J431" i="11"/>
  <c r="I431" i="11"/>
  <c r="H431" i="11"/>
  <c r="G431" i="11"/>
  <c r="F431" i="11"/>
  <c r="E431" i="11"/>
  <c r="D431" i="11"/>
  <c r="O430" i="11"/>
  <c r="N430" i="11"/>
  <c r="M430" i="11"/>
  <c r="L430" i="11"/>
  <c r="K430" i="11"/>
  <c r="J430" i="11"/>
  <c r="I430" i="11"/>
  <c r="H430" i="11"/>
  <c r="G430" i="11"/>
  <c r="F430" i="11"/>
  <c r="E430" i="11"/>
  <c r="D430" i="11"/>
  <c r="O429" i="11"/>
  <c r="N429" i="11"/>
  <c r="M429" i="11"/>
  <c r="L429" i="11"/>
  <c r="K429" i="11"/>
  <c r="J429" i="11"/>
  <c r="I429" i="11"/>
  <c r="H429" i="11"/>
  <c r="G429" i="11"/>
  <c r="F429" i="11"/>
  <c r="E429" i="11"/>
  <c r="D429" i="11"/>
  <c r="O428" i="11"/>
  <c r="N428" i="11"/>
  <c r="M428" i="11"/>
  <c r="L428" i="11"/>
  <c r="K428" i="11"/>
  <c r="J428" i="11"/>
  <c r="I428" i="11"/>
  <c r="H428" i="11"/>
  <c r="G428" i="11"/>
  <c r="F428" i="11"/>
  <c r="E428" i="11"/>
  <c r="D428" i="11"/>
  <c r="O427" i="11"/>
  <c r="N427" i="11"/>
  <c r="M427" i="11"/>
  <c r="L427" i="11"/>
  <c r="K427" i="11"/>
  <c r="J427" i="11"/>
  <c r="I427" i="11"/>
  <c r="H427" i="11"/>
  <c r="G427" i="11"/>
  <c r="F427" i="11"/>
  <c r="E427" i="11"/>
  <c r="D427" i="11"/>
  <c r="O426" i="11"/>
  <c r="N426" i="11"/>
  <c r="M426" i="11"/>
  <c r="L426" i="11"/>
  <c r="K426" i="11"/>
  <c r="J426" i="11"/>
  <c r="I426" i="11"/>
  <c r="H426" i="11"/>
  <c r="G426" i="11"/>
  <c r="F426" i="11"/>
  <c r="E426" i="11"/>
  <c r="D426" i="11"/>
  <c r="O425" i="11"/>
  <c r="N425" i="11"/>
  <c r="M425" i="11"/>
  <c r="L425" i="11"/>
  <c r="K425" i="11"/>
  <c r="J425" i="11"/>
  <c r="I425" i="11"/>
  <c r="H425" i="11"/>
  <c r="G425" i="11"/>
  <c r="F425" i="11"/>
  <c r="E425" i="11"/>
  <c r="D425" i="11"/>
  <c r="O424" i="11"/>
  <c r="N424" i="11"/>
  <c r="M424" i="11"/>
  <c r="L424" i="11"/>
  <c r="K424" i="11"/>
  <c r="J424" i="11"/>
  <c r="I424" i="11"/>
  <c r="H424" i="11"/>
  <c r="G424" i="11"/>
  <c r="F424" i="11"/>
  <c r="E424" i="11"/>
  <c r="D424" i="11"/>
  <c r="O423" i="11"/>
  <c r="N423" i="11"/>
  <c r="M423" i="11"/>
  <c r="L423" i="11"/>
  <c r="K423" i="11"/>
  <c r="J423" i="11"/>
  <c r="I423" i="11"/>
  <c r="H423" i="11"/>
  <c r="G423" i="11"/>
  <c r="F423" i="11"/>
  <c r="E423" i="11"/>
  <c r="D423" i="11"/>
  <c r="O422" i="11"/>
  <c r="N422" i="11"/>
  <c r="M422" i="11"/>
  <c r="L422" i="11"/>
  <c r="K422" i="11"/>
  <c r="J422" i="11"/>
  <c r="I422" i="11"/>
  <c r="H422" i="11"/>
  <c r="G422" i="11"/>
  <c r="F422" i="11"/>
  <c r="E422" i="11"/>
  <c r="D422" i="11"/>
  <c r="O421" i="11"/>
  <c r="N421" i="11"/>
  <c r="M421" i="11"/>
  <c r="L421" i="11"/>
  <c r="K421" i="11"/>
  <c r="J421" i="11"/>
  <c r="I421" i="11"/>
  <c r="H421" i="11"/>
  <c r="G421" i="11"/>
  <c r="F421" i="11"/>
  <c r="E421" i="11"/>
  <c r="D421" i="11"/>
  <c r="O420" i="11"/>
  <c r="N420" i="11"/>
  <c r="M420" i="11"/>
  <c r="L420" i="11"/>
  <c r="K420" i="11"/>
  <c r="J420" i="11"/>
  <c r="I420" i="11"/>
  <c r="H420" i="11"/>
  <c r="G420" i="11"/>
  <c r="F420" i="11"/>
  <c r="E420" i="11"/>
  <c r="D420" i="11"/>
  <c r="O419" i="11"/>
  <c r="N419" i="11"/>
  <c r="M419" i="11"/>
  <c r="L419" i="11"/>
  <c r="K419" i="11"/>
  <c r="J419" i="11"/>
  <c r="I419" i="11"/>
  <c r="H419" i="11"/>
  <c r="G419" i="11"/>
  <c r="F419" i="11"/>
  <c r="E419" i="11"/>
  <c r="D419" i="11"/>
  <c r="O418" i="11"/>
  <c r="N418" i="11"/>
  <c r="M418" i="11"/>
  <c r="L418" i="11"/>
  <c r="K418" i="11"/>
  <c r="J418" i="11"/>
  <c r="I418" i="11"/>
  <c r="H418" i="11"/>
  <c r="G418" i="11"/>
  <c r="F418" i="11"/>
  <c r="E418" i="11"/>
  <c r="D418" i="11"/>
  <c r="O417" i="11"/>
  <c r="N417" i="11"/>
  <c r="M417" i="11"/>
  <c r="L417" i="11"/>
  <c r="K417" i="11"/>
  <c r="J417" i="11"/>
  <c r="I417" i="11"/>
  <c r="H417" i="11"/>
  <c r="G417" i="11"/>
  <c r="F417" i="11"/>
  <c r="E417" i="11"/>
  <c r="D417" i="11"/>
  <c r="O416" i="11"/>
  <c r="N416" i="11"/>
  <c r="M416" i="11"/>
  <c r="L416" i="11"/>
  <c r="K416" i="11"/>
  <c r="J416" i="11"/>
  <c r="I416" i="11"/>
  <c r="H416" i="11"/>
  <c r="G416" i="11"/>
  <c r="F416" i="11"/>
  <c r="E416" i="11"/>
  <c r="D416" i="11"/>
  <c r="O415" i="11"/>
  <c r="N415" i="11"/>
  <c r="M415" i="11"/>
  <c r="L415" i="11"/>
  <c r="K415" i="11"/>
  <c r="J415" i="11"/>
  <c r="I415" i="11"/>
  <c r="H415" i="11"/>
  <c r="G415" i="11"/>
  <c r="F415" i="11"/>
  <c r="E415" i="11"/>
  <c r="D415" i="11"/>
  <c r="O414" i="11"/>
  <c r="N414" i="11"/>
  <c r="M414" i="11"/>
  <c r="L414" i="11"/>
  <c r="K414" i="11"/>
  <c r="J414" i="11"/>
  <c r="I414" i="11"/>
  <c r="H414" i="11"/>
  <c r="G414" i="11"/>
  <c r="F414" i="11"/>
  <c r="E414" i="11"/>
  <c r="D414" i="11"/>
  <c r="O413" i="11"/>
  <c r="N413" i="11"/>
  <c r="M413" i="11"/>
  <c r="L413" i="11"/>
  <c r="K413" i="11"/>
  <c r="J413" i="11"/>
  <c r="I413" i="11"/>
  <c r="H413" i="11"/>
  <c r="G413" i="11"/>
  <c r="F413" i="11"/>
  <c r="E413" i="11"/>
  <c r="D413" i="11"/>
  <c r="O412" i="11"/>
  <c r="N412" i="11"/>
  <c r="M412" i="11"/>
  <c r="L412" i="11"/>
  <c r="K412" i="11"/>
  <c r="J412" i="11"/>
  <c r="I412" i="11"/>
  <c r="H412" i="11"/>
  <c r="G412" i="11"/>
  <c r="F412" i="11"/>
  <c r="E412" i="11"/>
  <c r="D412" i="11"/>
  <c r="O411" i="11"/>
  <c r="N411" i="11"/>
  <c r="M411" i="11"/>
  <c r="L411" i="11"/>
  <c r="K411" i="11"/>
  <c r="J411" i="11"/>
  <c r="I411" i="11"/>
  <c r="H411" i="11"/>
  <c r="G411" i="11"/>
  <c r="F411" i="11"/>
  <c r="E411" i="11"/>
  <c r="D411" i="11"/>
  <c r="O410" i="11"/>
  <c r="N410" i="11"/>
  <c r="M410" i="11"/>
  <c r="L410" i="11"/>
  <c r="K410" i="11"/>
  <c r="J410" i="11"/>
  <c r="I410" i="11"/>
  <c r="H410" i="11"/>
  <c r="G410" i="11"/>
  <c r="F410" i="11"/>
  <c r="E410" i="11"/>
  <c r="D410" i="11"/>
  <c r="O409" i="11"/>
  <c r="N409" i="11"/>
  <c r="M409" i="11"/>
  <c r="L409" i="11"/>
  <c r="K409" i="11"/>
  <c r="J409" i="11"/>
  <c r="I409" i="11"/>
  <c r="H409" i="11"/>
  <c r="G409" i="11"/>
  <c r="F409" i="11"/>
  <c r="E409" i="11"/>
  <c r="D409" i="11"/>
  <c r="O408" i="11"/>
  <c r="N408" i="11"/>
  <c r="M408" i="11"/>
  <c r="L408" i="11"/>
  <c r="K408" i="11"/>
  <c r="J408" i="11"/>
  <c r="I408" i="11"/>
  <c r="H408" i="11"/>
  <c r="G408" i="11"/>
  <c r="F408" i="11"/>
  <c r="E408" i="11"/>
  <c r="D408" i="11"/>
  <c r="O407" i="11"/>
  <c r="N407" i="11"/>
  <c r="M407" i="11"/>
  <c r="L407" i="11"/>
  <c r="K407" i="11"/>
  <c r="J407" i="11"/>
  <c r="I407" i="11"/>
  <c r="H407" i="11"/>
  <c r="G407" i="11"/>
  <c r="F407" i="11"/>
  <c r="E407" i="11"/>
  <c r="D407" i="11"/>
  <c r="O406" i="11"/>
  <c r="N406" i="11"/>
  <c r="M406" i="11"/>
  <c r="L406" i="11"/>
  <c r="K406" i="11"/>
  <c r="J406" i="11"/>
  <c r="I406" i="11"/>
  <c r="H406" i="11"/>
  <c r="G406" i="11"/>
  <c r="F406" i="11"/>
  <c r="E406" i="11"/>
  <c r="D406" i="11"/>
  <c r="O405" i="11"/>
  <c r="N405" i="11"/>
  <c r="M405" i="11"/>
  <c r="L405" i="11"/>
  <c r="K405" i="11"/>
  <c r="J405" i="11"/>
  <c r="I405" i="11"/>
  <c r="H405" i="11"/>
  <c r="G405" i="11"/>
  <c r="F405" i="11"/>
  <c r="E405" i="11"/>
  <c r="D405" i="11"/>
  <c r="O404" i="11"/>
  <c r="N404" i="11"/>
  <c r="M404" i="11"/>
  <c r="L404" i="11"/>
  <c r="K404" i="11"/>
  <c r="J404" i="11"/>
  <c r="I404" i="11"/>
  <c r="H404" i="11"/>
  <c r="G404" i="11"/>
  <c r="F404" i="11"/>
  <c r="E404" i="11"/>
  <c r="D404" i="11"/>
  <c r="O403" i="11"/>
  <c r="N403" i="11"/>
  <c r="M403" i="11"/>
  <c r="L403" i="11"/>
  <c r="K403" i="11"/>
  <c r="J403" i="11"/>
  <c r="I403" i="11"/>
  <c r="H403" i="11"/>
  <c r="G403" i="11"/>
  <c r="F403" i="11"/>
  <c r="E403" i="11"/>
  <c r="D403" i="11"/>
  <c r="O402" i="11"/>
  <c r="N402" i="11"/>
  <c r="M402" i="11"/>
  <c r="L402" i="11"/>
  <c r="K402" i="11"/>
  <c r="J402" i="11"/>
  <c r="I402" i="11"/>
  <c r="H402" i="11"/>
  <c r="G402" i="11"/>
  <c r="F402" i="11"/>
  <c r="E402" i="11"/>
  <c r="D402" i="11"/>
  <c r="O401" i="11"/>
  <c r="N401" i="11"/>
  <c r="M401" i="11"/>
  <c r="L401" i="11"/>
  <c r="K401" i="11"/>
  <c r="J401" i="11"/>
  <c r="I401" i="11"/>
  <c r="H401" i="11"/>
  <c r="G401" i="11"/>
  <c r="F401" i="11"/>
  <c r="E401" i="11"/>
  <c r="D401" i="11"/>
  <c r="O400" i="11"/>
  <c r="N400" i="11"/>
  <c r="M400" i="11"/>
  <c r="L400" i="11"/>
  <c r="K400" i="11"/>
  <c r="J400" i="11"/>
  <c r="I400" i="11"/>
  <c r="H400" i="11"/>
  <c r="G400" i="11"/>
  <c r="F400" i="11"/>
  <c r="E400" i="11"/>
  <c r="D400" i="11"/>
  <c r="O399" i="11"/>
  <c r="N399" i="11"/>
  <c r="M399" i="11"/>
  <c r="L399" i="11"/>
  <c r="K399" i="11"/>
  <c r="J399" i="11"/>
  <c r="I399" i="11"/>
  <c r="H399" i="11"/>
  <c r="G399" i="11"/>
  <c r="F399" i="11"/>
  <c r="E399" i="11"/>
  <c r="D399" i="11"/>
  <c r="O398" i="11"/>
  <c r="N398" i="11"/>
  <c r="M398" i="11"/>
  <c r="L398" i="11"/>
  <c r="K398" i="11"/>
  <c r="J398" i="11"/>
  <c r="I398" i="11"/>
  <c r="H398" i="11"/>
  <c r="G398" i="11"/>
  <c r="F398" i="11"/>
  <c r="E398" i="11"/>
  <c r="D398" i="11"/>
  <c r="O397" i="11"/>
  <c r="N397" i="11"/>
  <c r="M397" i="11"/>
  <c r="L397" i="11"/>
  <c r="K397" i="11"/>
  <c r="J397" i="11"/>
  <c r="I397" i="11"/>
  <c r="H397" i="11"/>
  <c r="G397" i="11"/>
  <c r="F397" i="11"/>
  <c r="E397" i="11"/>
  <c r="D397" i="11"/>
  <c r="O396" i="11"/>
  <c r="N396" i="11"/>
  <c r="M396" i="11"/>
  <c r="L396" i="11"/>
  <c r="K396" i="11"/>
  <c r="J396" i="11"/>
  <c r="I396" i="11"/>
  <c r="H396" i="11"/>
  <c r="G396" i="11"/>
  <c r="F396" i="11"/>
  <c r="E396" i="11"/>
  <c r="D396" i="11"/>
  <c r="O395" i="11"/>
  <c r="N395" i="11"/>
  <c r="M395" i="11"/>
  <c r="L395" i="11"/>
  <c r="K395" i="11"/>
  <c r="J395" i="11"/>
  <c r="I395" i="11"/>
  <c r="H395" i="11"/>
  <c r="G395" i="11"/>
  <c r="F395" i="11"/>
  <c r="E395" i="11"/>
  <c r="D395" i="11"/>
  <c r="O394" i="11"/>
  <c r="N394" i="11"/>
  <c r="M394" i="11"/>
  <c r="L394" i="11"/>
  <c r="K394" i="11"/>
  <c r="J394" i="11"/>
  <c r="I394" i="11"/>
  <c r="H394" i="11"/>
  <c r="G394" i="11"/>
  <c r="F394" i="11"/>
  <c r="E394" i="11"/>
  <c r="D394" i="11"/>
  <c r="O393" i="11"/>
  <c r="N393" i="11"/>
  <c r="M393" i="11"/>
  <c r="L393" i="11"/>
  <c r="K393" i="11"/>
  <c r="J393" i="11"/>
  <c r="I393" i="11"/>
  <c r="H393" i="11"/>
  <c r="G393" i="11"/>
  <c r="F393" i="11"/>
  <c r="E393" i="11"/>
  <c r="D393" i="11"/>
  <c r="O392" i="11"/>
  <c r="N392" i="11"/>
  <c r="M392" i="11"/>
  <c r="L392" i="11"/>
  <c r="K392" i="11"/>
  <c r="J392" i="11"/>
  <c r="I392" i="11"/>
  <c r="H392" i="11"/>
  <c r="G392" i="11"/>
  <c r="F392" i="11"/>
  <c r="E392" i="11"/>
  <c r="D392" i="11"/>
  <c r="O391" i="11"/>
  <c r="N391" i="11"/>
  <c r="M391" i="11"/>
  <c r="L391" i="11"/>
  <c r="K391" i="11"/>
  <c r="J391" i="11"/>
  <c r="I391" i="11"/>
  <c r="H391" i="11"/>
  <c r="G391" i="11"/>
  <c r="F391" i="11"/>
  <c r="E391" i="11"/>
  <c r="D391" i="11"/>
  <c r="O390" i="11"/>
  <c r="N390" i="11"/>
  <c r="M390" i="11"/>
  <c r="L390" i="11"/>
  <c r="K390" i="11"/>
  <c r="J390" i="11"/>
  <c r="I390" i="11"/>
  <c r="H390" i="11"/>
  <c r="G390" i="11"/>
  <c r="F390" i="11"/>
  <c r="E390" i="11"/>
  <c r="D390" i="11"/>
  <c r="O389" i="11"/>
  <c r="N389" i="11"/>
  <c r="M389" i="11"/>
  <c r="L389" i="11"/>
  <c r="K389" i="11"/>
  <c r="J389" i="11"/>
  <c r="I389" i="11"/>
  <c r="H389" i="11"/>
  <c r="G389" i="11"/>
  <c r="F389" i="11"/>
  <c r="E389" i="11"/>
  <c r="D389" i="11"/>
  <c r="O388" i="11"/>
  <c r="N388" i="11"/>
  <c r="M388" i="11"/>
  <c r="L388" i="11"/>
  <c r="K388" i="11"/>
  <c r="J388" i="11"/>
  <c r="I388" i="11"/>
  <c r="H388" i="11"/>
  <c r="G388" i="11"/>
  <c r="F388" i="11"/>
  <c r="E388" i="11"/>
  <c r="D388" i="11"/>
  <c r="O387" i="11"/>
  <c r="N387" i="11"/>
  <c r="M387" i="11"/>
  <c r="L387" i="11"/>
  <c r="K387" i="11"/>
  <c r="J387" i="11"/>
  <c r="I387" i="11"/>
  <c r="H387" i="11"/>
  <c r="G387" i="11"/>
  <c r="F387" i="11"/>
  <c r="E387" i="11"/>
  <c r="D387" i="11"/>
  <c r="O386" i="11"/>
  <c r="N386" i="11"/>
  <c r="M386" i="11"/>
  <c r="L386" i="11"/>
  <c r="K386" i="11"/>
  <c r="J386" i="11"/>
  <c r="I386" i="11"/>
  <c r="H386" i="11"/>
  <c r="G386" i="11"/>
  <c r="F386" i="11"/>
  <c r="E386" i="11"/>
  <c r="D386" i="11"/>
  <c r="O385" i="11"/>
  <c r="N385" i="11"/>
  <c r="M385" i="11"/>
  <c r="L385" i="11"/>
  <c r="K385" i="11"/>
  <c r="J385" i="11"/>
  <c r="I385" i="11"/>
  <c r="H385" i="11"/>
  <c r="G385" i="11"/>
  <c r="F385" i="11"/>
  <c r="E385" i="11"/>
  <c r="D385" i="11"/>
  <c r="O384" i="11"/>
  <c r="N384" i="11"/>
  <c r="M384" i="11"/>
  <c r="L384" i="11"/>
  <c r="K384" i="11"/>
  <c r="J384" i="11"/>
  <c r="I384" i="11"/>
  <c r="H384" i="11"/>
  <c r="G384" i="11"/>
  <c r="F384" i="11"/>
  <c r="E384" i="11"/>
  <c r="D384" i="11"/>
  <c r="O383" i="11"/>
  <c r="N383" i="11"/>
  <c r="M383" i="11"/>
  <c r="L383" i="11"/>
  <c r="K383" i="11"/>
  <c r="J383" i="11"/>
  <c r="I383" i="11"/>
  <c r="H383" i="11"/>
  <c r="G383" i="11"/>
  <c r="F383" i="11"/>
  <c r="E383" i="11"/>
  <c r="D383" i="11"/>
  <c r="O382" i="11"/>
  <c r="N382" i="11"/>
  <c r="M382" i="11"/>
  <c r="L382" i="11"/>
  <c r="K382" i="11"/>
  <c r="J382" i="11"/>
  <c r="I382" i="11"/>
  <c r="H382" i="11"/>
  <c r="G382" i="11"/>
  <c r="F382" i="11"/>
  <c r="E382" i="11"/>
  <c r="D382" i="11"/>
  <c r="O381" i="11"/>
  <c r="N381" i="11"/>
  <c r="M381" i="11"/>
  <c r="L381" i="11"/>
  <c r="K381" i="11"/>
  <c r="J381" i="11"/>
  <c r="I381" i="11"/>
  <c r="H381" i="11"/>
  <c r="G381" i="11"/>
  <c r="F381" i="11"/>
  <c r="E381" i="11"/>
  <c r="D381" i="11"/>
  <c r="O380" i="11"/>
  <c r="N380" i="11"/>
  <c r="M380" i="11"/>
  <c r="L380" i="11"/>
  <c r="K380" i="11"/>
  <c r="J380" i="11"/>
  <c r="I380" i="11"/>
  <c r="H380" i="11"/>
  <c r="G380" i="11"/>
  <c r="F380" i="11"/>
  <c r="E380" i="11"/>
  <c r="D380" i="11"/>
  <c r="O379" i="11"/>
  <c r="N379" i="11"/>
  <c r="M379" i="11"/>
  <c r="L379" i="11"/>
  <c r="K379" i="11"/>
  <c r="J379" i="11"/>
  <c r="I379" i="11"/>
  <c r="H379" i="11"/>
  <c r="G379" i="11"/>
  <c r="F379" i="11"/>
  <c r="E379" i="11"/>
  <c r="D379" i="11"/>
  <c r="O378" i="11"/>
  <c r="N378" i="11"/>
  <c r="M378" i="11"/>
  <c r="L378" i="11"/>
  <c r="K378" i="11"/>
  <c r="J378" i="11"/>
  <c r="I378" i="11"/>
  <c r="H378" i="11"/>
  <c r="G378" i="11"/>
  <c r="F378" i="11"/>
  <c r="E378" i="11"/>
  <c r="D378" i="11"/>
  <c r="O377" i="11"/>
  <c r="N377" i="11"/>
  <c r="M377" i="11"/>
  <c r="L377" i="11"/>
  <c r="K377" i="11"/>
  <c r="J377" i="11"/>
  <c r="I377" i="11"/>
  <c r="H377" i="11"/>
  <c r="G377" i="11"/>
  <c r="F377" i="11"/>
  <c r="E377" i="11"/>
  <c r="D377" i="11"/>
  <c r="O376" i="11"/>
  <c r="N376" i="11"/>
  <c r="M376" i="11"/>
  <c r="L376" i="11"/>
  <c r="K376" i="11"/>
  <c r="J376" i="11"/>
  <c r="I376" i="11"/>
  <c r="H376" i="11"/>
  <c r="G376" i="11"/>
  <c r="F376" i="11"/>
  <c r="E376" i="11"/>
  <c r="D376" i="11"/>
  <c r="O375" i="11"/>
  <c r="N375" i="11"/>
  <c r="M375" i="11"/>
  <c r="L375" i="11"/>
  <c r="K375" i="11"/>
  <c r="J375" i="11"/>
  <c r="I375" i="11"/>
  <c r="H375" i="11"/>
  <c r="G375" i="11"/>
  <c r="F375" i="11"/>
  <c r="E375" i="11"/>
  <c r="D375" i="11"/>
  <c r="O374" i="11"/>
  <c r="N374" i="11"/>
  <c r="M374" i="11"/>
  <c r="L374" i="11"/>
  <c r="K374" i="11"/>
  <c r="J374" i="11"/>
  <c r="I374" i="11"/>
  <c r="H374" i="11"/>
  <c r="G374" i="11"/>
  <c r="F374" i="11"/>
  <c r="E374" i="11"/>
  <c r="D374" i="11"/>
  <c r="O373" i="11"/>
  <c r="N373" i="11"/>
  <c r="M373" i="11"/>
  <c r="L373" i="11"/>
  <c r="K373" i="11"/>
  <c r="J373" i="11"/>
  <c r="I373" i="11"/>
  <c r="H373" i="11"/>
  <c r="G373" i="11"/>
  <c r="F373" i="11"/>
  <c r="E373" i="11"/>
  <c r="D373" i="11"/>
  <c r="O372" i="11"/>
  <c r="N372" i="11"/>
  <c r="M372" i="11"/>
  <c r="L372" i="11"/>
  <c r="K372" i="11"/>
  <c r="J372" i="11"/>
  <c r="I372" i="11"/>
  <c r="H372" i="11"/>
  <c r="G372" i="11"/>
  <c r="F372" i="11"/>
  <c r="E372" i="11"/>
  <c r="D372" i="11"/>
  <c r="O371" i="11"/>
  <c r="N371" i="11"/>
  <c r="M371" i="11"/>
  <c r="L371" i="11"/>
  <c r="K371" i="11"/>
  <c r="J371" i="11"/>
  <c r="I371" i="11"/>
  <c r="H371" i="11"/>
  <c r="G371" i="11"/>
  <c r="F371" i="11"/>
  <c r="E371" i="11"/>
  <c r="D371" i="11"/>
  <c r="O370" i="11"/>
  <c r="N370" i="11"/>
  <c r="M370" i="11"/>
  <c r="L370" i="11"/>
  <c r="K370" i="11"/>
  <c r="J370" i="11"/>
  <c r="I370" i="11"/>
  <c r="H370" i="11"/>
  <c r="G370" i="11"/>
  <c r="F370" i="11"/>
  <c r="E370" i="11"/>
  <c r="D370" i="11"/>
  <c r="O369" i="11"/>
  <c r="N369" i="11"/>
  <c r="M369" i="11"/>
  <c r="L369" i="11"/>
  <c r="K369" i="11"/>
  <c r="J369" i="11"/>
  <c r="I369" i="11"/>
  <c r="H369" i="11"/>
  <c r="G369" i="11"/>
  <c r="F369" i="11"/>
  <c r="E369" i="11"/>
  <c r="D369" i="11"/>
  <c r="O368" i="11"/>
  <c r="N368" i="11"/>
  <c r="M368" i="11"/>
  <c r="L368" i="11"/>
  <c r="K368" i="11"/>
  <c r="J368" i="11"/>
  <c r="I368" i="11"/>
  <c r="H368" i="11"/>
  <c r="G368" i="11"/>
  <c r="F368" i="11"/>
  <c r="E368" i="11"/>
  <c r="D368" i="11"/>
  <c r="O367" i="11"/>
  <c r="N367" i="11"/>
  <c r="M367" i="11"/>
  <c r="L367" i="11"/>
  <c r="K367" i="11"/>
  <c r="J367" i="11"/>
  <c r="I367" i="11"/>
  <c r="H367" i="11"/>
  <c r="G367" i="11"/>
  <c r="F367" i="11"/>
  <c r="E367" i="11"/>
  <c r="D367" i="11"/>
  <c r="O366" i="11"/>
  <c r="N366" i="11"/>
  <c r="M366" i="11"/>
  <c r="L366" i="11"/>
  <c r="K366" i="11"/>
  <c r="J366" i="11"/>
  <c r="I366" i="11"/>
  <c r="H366" i="11"/>
  <c r="G366" i="11"/>
  <c r="F366" i="11"/>
  <c r="E366" i="11"/>
  <c r="D366" i="11"/>
  <c r="O365" i="11"/>
  <c r="N365" i="11"/>
  <c r="M365" i="11"/>
  <c r="L365" i="11"/>
  <c r="K365" i="11"/>
  <c r="J365" i="11"/>
  <c r="I365" i="11"/>
  <c r="H365" i="11"/>
  <c r="G365" i="11"/>
  <c r="F365" i="11"/>
  <c r="E365" i="11"/>
  <c r="D365" i="11"/>
  <c r="O364" i="11"/>
  <c r="N364" i="11"/>
  <c r="M364" i="11"/>
  <c r="L364" i="11"/>
  <c r="K364" i="11"/>
  <c r="J364" i="11"/>
  <c r="I364" i="11"/>
  <c r="H364" i="11"/>
  <c r="G364" i="11"/>
  <c r="F364" i="11"/>
  <c r="E364" i="11"/>
  <c r="D364" i="11"/>
  <c r="O363" i="11"/>
  <c r="N363" i="11"/>
  <c r="M363" i="11"/>
  <c r="L363" i="11"/>
  <c r="K363" i="11"/>
  <c r="J363" i="11"/>
  <c r="I363" i="11"/>
  <c r="H363" i="11"/>
  <c r="G363" i="11"/>
  <c r="F363" i="11"/>
  <c r="E363" i="11"/>
  <c r="D363" i="11"/>
  <c r="O362" i="11"/>
  <c r="N362" i="11"/>
  <c r="M362" i="11"/>
  <c r="L362" i="11"/>
  <c r="K362" i="11"/>
  <c r="J362" i="11"/>
  <c r="I362" i="11"/>
  <c r="H362" i="11"/>
  <c r="G362" i="11"/>
  <c r="F362" i="11"/>
  <c r="E362" i="11"/>
  <c r="D362" i="11"/>
  <c r="O361" i="11"/>
  <c r="N361" i="11"/>
  <c r="M361" i="11"/>
  <c r="L361" i="11"/>
  <c r="K361" i="11"/>
  <c r="J361" i="11"/>
  <c r="I361" i="11"/>
  <c r="H361" i="11"/>
  <c r="G361" i="11"/>
  <c r="F361" i="11"/>
  <c r="E361" i="11"/>
  <c r="D361" i="11"/>
  <c r="O360" i="11"/>
  <c r="N360" i="11"/>
  <c r="M360" i="11"/>
  <c r="L360" i="11"/>
  <c r="K360" i="11"/>
  <c r="J360" i="11"/>
  <c r="I360" i="11"/>
  <c r="H360" i="11"/>
  <c r="G360" i="11"/>
  <c r="F360" i="11"/>
  <c r="E360" i="11"/>
  <c r="D360" i="11"/>
  <c r="O359" i="11"/>
  <c r="N359" i="11"/>
  <c r="M359" i="11"/>
  <c r="L359" i="11"/>
  <c r="K359" i="11"/>
  <c r="J359" i="11"/>
  <c r="I359" i="11"/>
  <c r="H359" i="11"/>
  <c r="G359" i="11"/>
  <c r="F359" i="11"/>
  <c r="E359" i="11"/>
  <c r="D359" i="11"/>
  <c r="O358" i="11"/>
  <c r="N358" i="11"/>
  <c r="M358" i="11"/>
  <c r="L358" i="11"/>
  <c r="K358" i="11"/>
  <c r="J358" i="11"/>
  <c r="I358" i="11"/>
  <c r="H358" i="11"/>
  <c r="G358" i="11"/>
  <c r="F358" i="11"/>
  <c r="E358" i="11"/>
  <c r="D358" i="11"/>
  <c r="O357" i="11"/>
  <c r="N357" i="11"/>
  <c r="M357" i="11"/>
  <c r="L357" i="11"/>
  <c r="K357" i="11"/>
  <c r="J357" i="11"/>
  <c r="I357" i="11"/>
  <c r="H357" i="11"/>
  <c r="G357" i="11"/>
  <c r="F357" i="11"/>
  <c r="E357" i="11"/>
  <c r="D357" i="11"/>
  <c r="O356" i="11"/>
  <c r="N356" i="11"/>
  <c r="M356" i="11"/>
  <c r="L356" i="11"/>
  <c r="K356" i="11"/>
  <c r="J356" i="11"/>
  <c r="I356" i="11"/>
  <c r="H356" i="11"/>
  <c r="G356" i="11"/>
  <c r="F356" i="11"/>
  <c r="E356" i="11"/>
  <c r="D356" i="11"/>
  <c r="O355" i="11"/>
  <c r="N355" i="11"/>
  <c r="M355" i="11"/>
  <c r="L355" i="11"/>
  <c r="K355" i="11"/>
  <c r="J355" i="11"/>
  <c r="I355" i="11"/>
  <c r="H355" i="11"/>
  <c r="G355" i="11"/>
  <c r="F355" i="11"/>
  <c r="E355" i="11"/>
  <c r="D355" i="11"/>
  <c r="O354" i="11"/>
  <c r="N354" i="11"/>
  <c r="M354" i="11"/>
  <c r="L354" i="11"/>
  <c r="K354" i="11"/>
  <c r="J354" i="11"/>
  <c r="I354" i="11"/>
  <c r="H354" i="11"/>
  <c r="G354" i="11"/>
  <c r="F354" i="11"/>
  <c r="E354" i="11"/>
  <c r="D354" i="11"/>
  <c r="O353" i="11"/>
  <c r="N353" i="11"/>
  <c r="M353" i="11"/>
  <c r="L353" i="11"/>
  <c r="K353" i="11"/>
  <c r="J353" i="11"/>
  <c r="I353" i="11"/>
  <c r="H353" i="11"/>
  <c r="G353" i="11"/>
  <c r="F353" i="11"/>
  <c r="E353" i="11"/>
  <c r="D353" i="11"/>
  <c r="O352" i="11"/>
  <c r="N352" i="11"/>
  <c r="M352" i="11"/>
  <c r="L352" i="11"/>
  <c r="K352" i="11"/>
  <c r="J352" i="11"/>
  <c r="I352" i="11"/>
  <c r="H352" i="11"/>
  <c r="G352" i="11"/>
  <c r="F352" i="11"/>
  <c r="E352" i="11"/>
  <c r="D352" i="11"/>
  <c r="O351" i="11"/>
  <c r="N351" i="11"/>
  <c r="M351" i="11"/>
  <c r="L351" i="11"/>
  <c r="K351" i="11"/>
  <c r="J351" i="11"/>
  <c r="I351" i="11"/>
  <c r="H351" i="11"/>
  <c r="G351" i="11"/>
  <c r="F351" i="11"/>
  <c r="E351" i="11"/>
  <c r="D351" i="11"/>
  <c r="O350" i="11"/>
  <c r="N350" i="11"/>
  <c r="M350" i="11"/>
  <c r="L350" i="11"/>
  <c r="K350" i="11"/>
  <c r="J350" i="11"/>
  <c r="I350" i="11"/>
  <c r="H350" i="11"/>
  <c r="G350" i="11"/>
  <c r="F350" i="11"/>
  <c r="E350" i="11"/>
  <c r="D350" i="11"/>
  <c r="O349" i="11"/>
  <c r="N349" i="11"/>
  <c r="M349" i="11"/>
  <c r="L349" i="11"/>
  <c r="K349" i="11"/>
  <c r="J349" i="11"/>
  <c r="I349" i="11"/>
  <c r="H349" i="11"/>
  <c r="G349" i="11"/>
  <c r="F349" i="11"/>
  <c r="E349" i="11"/>
  <c r="D349" i="11"/>
  <c r="O348" i="11"/>
  <c r="N348" i="11"/>
  <c r="M348" i="11"/>
  <c r="L348" i="11"/>
  <c r="K348" i="11"/>
  <c r="J348" i="11"/>
  <c r="I348" i="11"/>
  <c r="H348" i="11"/>
  <c r="G348" i="11"/>
  <c r="F348" i="11"/>
  <c r="E348" i="11"/>
  <c r="D348" i="11"/>
  <c r="O347" i="11"/>
  <c r="N347" i="11"/>
  <c r="M347" i="11"/>
  <c r="L347" i="11"/>
  <c r="K347" i="11"/>
  <c r="J347" i="11"/>
  <c r="I347" i="11"/>
  <c r="H347" i="11"/>
  <c r="G347" i="11"/>
  <c r="F347" i="11"/>
  <c r="E347" i="11"/>
  <c r="D347" i="11"/>
  <c r="O346" i="11"/>
  <c r="N346" i="11"/>
  <c r="M346" i="11"/>
  <c r="L346" i="11"/>
  <c r="K346" i="11"/>
  <c r="J346" i="11"/>
  <c r="I346" i="11"/>
  <c r="H346" i="11"/>
  <c r="G346" i="11"/>
  <c r="F346" i="11"/>
  <c r="E346" i="11"/>
  <c r="D346" i="11"/>
  <c r="O345" i="11"/>
  <c r="N345" i="11"/>
  <c r="M345" i="11"/>
  <c r="L345" i="11"/>
  <c r="K345" i="11"/>
  <c r="J345" i="11"/>
  <c r="I345" i="11"/>
  <c r="H345" i="11"/>
  <c r="G345" i="11"/>
  <c r="F345" i="11"/>
  <c r="E345" i="11"/>
  <c r="D345" i="11"/>
  <c r="O344" i="11"/>
  <c r="N344" i="11"/>
  <c r="M344" i="11"/>
  <c r="L344" i="11"/>
  <c r="K344" i="11"/>
  <c r="J344" i="11"/>
  <c r="I344" i="11"/>
  <c r="H344" i="11"/>
  <c r="G344" i="11"/>
  <c r="F344" i="11"/>
  <c r="E344" i="11"/>
  <c r="D344" i="11"/>
  <c r="O343" i="11"/>
  <c r="N343" i="11"/>
  <c r="M343" i="11"/>
  <c r="L343" i="11"/>
  <c r="K343" i="11"/>
  <c r="J343" i="11"/>
  <c r="I343" i="11"/>
  <c r="H343" i="11"/>
  <c r="G343" i="11"/>
  <c r="F343" i="11"/>
  <c r="E343" i="11"/>
  <c r="D343" i="11"/>
  <c r="O342" i="11"/>
  <c r="N342" i="11"/>
  <c r="M342" i="11"/>
  <c r="L342" i="11"/>
  <c r="K342" i="11"/>
  <c r="J342" i="11"/>
  <c r="I342" i="11"/>
  <c r="H342" i="11"/>
  <c r="G342" i="11"/>
  <c r="F342" i="11"/>
  <c r="E342" i="11"/>
  <c r="D342" i="11"/>
  <c r="O341" i="11"/>
  <c r="N341" i="11"/>
  <c r="M341" i="11"/>
  <c r="L341" i="11"/>
  <c r="K341" i="11"/>
  <c r="J341" i="11"/>
  <c r="I341" i="11"/>
  <c r="H341" i="11"/>
  <c r="G341" i="11"/>
  <c r="F341" i="11"/>
  <c r="E341" i="11"/>
  <c r="D341" i="11"/>
  <c r="O340" i="11"/>
  <c r="N340" i="11"/>
  <c r="M340" i="11"/>
  <c r="L340" i="11"/>
  <c r="K340" i="11"/>
  <c r="J340" i="11"/>
  <c r="I340" i="11"/>
  <c r="H340" i="11"/>
  <c r="G340" i="11"/>
  <c r="F340" i="11"/>
  <c r="E340" i="11"/>
  <c r="D340" i="11"/>
  <c r="O339" i="11"/>
  <c r="N339" i="11"/>
  <c r="M339" i="11"/>
  <c r="L339" i="11"/>
  <c r="K339" i="11"/>
  <c r="J339" i="11"/>
  <c r="I339" i="11"/>
  <c r="H339" i="11"/>
  <c r="G339" i="11"/>
  <c r="F339" i="11"/>
  <c r="E339" i="11"/>
  <c r="D339" i="11"/>
  <c r="O338" i="11"/>
  <c r="N338" i="11"/>
  <c r="M338" i="11"/>
  <c r="L338" i="11"/>
  <c r="K338" i="11"/>
  <c r="J338" i="11"/>
  <c r="I338" i="11"/>
  <c r="H338" i="11"/>
  <c r="G338" i="11"/>
  <c r="F338" i="11"/>
  <c r="E338" i="11"/>
  <c r="D338" i="11"/>
  <c r="O337" i="11"/>
  <c r="N337" i="11"/>
  <c r="M337" i="11"/>
  <c r="L337" i="11"/>
  <c r="K337" i="11"/>
  <c r="J337" i="11"/>
  <c r="I337" i="11"/>
  <c r="H337" i="11"/>
  <c r="G337" i="11"/>
  <c r="F337" i="11"/>
  <c r="E337" i="11"/>
  <c r="D337" i="11"/>
  <c r="O336" i="11"/>
  <c r="N336" i="11"/>
  <c r="M336" i="11"/>
  <c r="L336" i="11"/>
  <c r="K336" i="11"/>
  <c r="J336" i="11"/>
  <c r="I336" i="11"/>
  <c r="H336" i="11"/>
  <c r="G336" i="11"/>
  <c r="F336" i="11"/>
  <c r="E336" i="11"/>
  <c r="D336" i="11"/>
  <c r="O335" i="11"/>
  <c r="N335" i="11"/>
  <c r="M335" i="11"/>
  <c r="L335" i="11"/>
  <c r="K335" i="11"/>
  <c r="J335" i="11"/>
  <c r="I335" i="11"/>
  <c r="H335" i="11"/>
  <c r="G335" i="11"/>
  <c r="F335" i="11"/>
  <c r="E335" i="11"/>
  <c r="D335" i="11"/>
  <c r="O334" i="11"/>
  <c r="N334" i="11"/>
  <c r="M334" i="11"/>
  <c r="L334" i="11"/>
  <c r="K334" i="11"/>
  <c r="J334" i="11"/>
  <c r="I334" i="11"/>
  <c r="H334" i="11"/>
  <c r="G334" i="11"/>
  <c r="F334" i="11"/>
  <c r="E334" i="11"/>
  <c r="D334" i="11"/>
  <c r="O333" i="11"/>
  <c r="N333" i="11"/>
  <c r="M333" i="11"/>
  <c r="L333" i="11"/>
  <c r="K333" i="11"/>
  <c r="J333" i="11"/>
  <c r="I333" i="11"/>
  <c r="H333" i="11"/>
  <c r="G333" i="11"/>
  <c r="F333" i="11"/>
  <c r="E333" i="11"/>
  <c r="D333" i="11"/>
  <c r="O332" i="11"/>
  <c r="N332" i="11"/>
  <c r="M332" i="11"/>
  <c r="L332" i="11"/>
  <c r="K332" i="11"/>
  <c r="J332" i="11"/>
  <c r="I332" i="11"/>
  <c r="H332" i="11"/>
  <c r="G332" i="11"/>
  <c r="F332" i="11"/>
  <c r="E332" i="11"/>
  <c r="D332" i="11"/>
  <c r="O331" i="11"/>
  <c r="N331" i="11"/>
  <c r="M331" i="11"/>
  <c r="L331" i="11"/>
  <c r="K331" i="11"/>
  <c r="J331" i="11"/>
  <c r="I331" i="11"/>
  <c r="H331" i="11"/>
  <c r="G331" i="11"/>
  <c r="F331" i="11"/>
  <c r="E331" i="11"/>
  <c r="D331" i="11"/>
  <c r="O330" i="11"/>
  <c r="N330" i="11"/>
  <c r="M330" i="11"/>
  <c r="L330" i="11"/>
  <c r="K330" i="11"/>
  <c r="J330" i="11"/>
  <c r="I330" i="11"/>
  <c r="H330" i="11"/>
  <c r="G330" i="11"/>
  <c r="F330" i="11"/>
  <c r="E330" i="11"/>
  <c r="D330" i="11"/>
  <c r="O329" i="11"/>
  <c r="N329" i="11"/>
  <c r="M329" i="11"/>
  <c r="L329" i="11"/>
  <c r="K329" i="11"/>
  <c r="J329" i="11"/>
  <c r="I329" i="11"/>
  <c r="H329" i="11"/>
  <c r="G329" i="11"/>
  <c r="F329" i="11"/>
  <c r="E329" i="11"/>
  <c r="D329" i="11"/>
  <c r="O328" i="11"/>
  <c r="N328" i="11"/>
  <c r="M328" i="11"/>
  <c r="L328" i="11"/>
  <c r="K328" i="11"/>
  <c r="J328" i="11"/>
  <c r="I328" i="11"/>
  <c r="H328" i="11"/>
  <c r="G328" i="11"/>
  <c r="F328" i="11"/>
  <c r="E328" i="11"/>
  <c r="D328" i="11"/>
  <c r="O327" i="11"/>
  <c r="N327" i="11"/>
  <c r="M327" i="11"/>
  <c r="L327" i="11"/>
  <c r="K327" i="11"/>
  <c r="J327" i="11"/>
  <c r="I327" i="11"/>
  <c r="H327" i="11"/>
  <c r="G327" i="11"/>
  <c r="F327" i="11"/>
  <c r="E327" i="11"/>
  <c r="D327" i="11"/>
  <c r="O326" i="11"/>
  <c r="N326" i="11"/>
  <c r="M326" i="11"/>
  <c r="L326" i="11"/>
  <c r="K326" i="11"/>
  <c r="J326" i="11"/>
  <c r="I326" i="11"/>
  <c r="H326" i="11"/>
  <c r="G326" i="11"/>
  <c r="F326" i="11"/>
  <c r="E326" i="11"/>
  <c r="D326" i="11"/>
  <c r="O325" i="11"/>
  <c r="N325" i="11"/>
  <c r="M325" i="11"/>
  <c r="L325" i="11"/>
  <c r="K325" i="11"/>
  <c r="J325" i="11"/>
  <c r="I325" i="11"/>
  <c r="H325" i="11"/>
  <c r="G325" i="11"/>
  <c r="F325" i="11"/>
  <c r="E325" i="11"/>
  <c r="D325" i="11"/>
  <c r="O324" i="11"/>
  <c r="N324" i="11"/>
  <c r="M324" i="11"/>
  <c r="L324" i="11"/>
  <c r="K324" i="11"/>
  <c r="J324" i="11"/>
  <c r="I324" i="11"/>
  <c r="H324" i="11"/>
  <c r="G324" i="11"/>
  <c r="F324" i="11"/>
  <c r="E324" i="11"/>
  <c r="D324" i="11"/>
  <c r="O323" i="11"/>
  <c r="N323" i="11"/>
  <c r="M323" i="11"/>
  <c r="L323" i="11"/>
  <c r="K323" i="11"/>
  <c r="J323" i="11"/>
  <c r="I323" i="11"/>
  <c r="H323" i="11"/>
  <c r="G323" i="11"/>
  <c r="F323" i="11"/>
  <c r="E323" i="11"/>
  <c r="D323" i="11"/>
  <c r="O322" i="11"/>
  <c r="N322" i="11"/>
  <c r="M322" i="11"/>
  <c r="L322" i="11"/>
  <c r="K322" i="11"/>
  <c r="J322" i="11"/>
  <c r="I322" i="11"/>
  <c r="H322" i="11"/>
  <c r="G322" i="11"/>
  <c r="F322" i="11"/>
  <c r="E322" i="11"/>
  <c r="D322" i="11"/>
  <c r="O321" i="11"/>
  <c r="N321" i="11"/>
  <c r="M321" i="11"/>
  <c r="L321" i="11"/>
  <c r="K321" i="11"/>
  <c r="J321" i="11"/>
  <c r="I321" i="11"/>
  <c r="H321" i="11"/>
  <c r="G321" i="11"/>
  <c r="F321" i="11"/>
  <c r="E321" i="11"/>
  <c r="D321" i="11"/>
  <c r="O320" i="11"/>
  <c r="N320" i="11"/>
  <c r="M320" i="11"/>
  <c r="L320" i="11"/>
  <c r="K320" i="11"/>
  <c r="J320" i="11"/>
  <c r="I320" i="11"/>
  <c r="H320" i="11"/>
  <c r="G320" i="11"/>
  <c r="F320" i="11"/>
  <c r="E320" i="11"/>
  <c r="D320" i="11"/>
  <c r="O319" i="11"/>
  <c r="N319" i="11"/>
  <c r="M319" i="11"/>
  <c r="L319" i="11"/>
  <c r="K319" i="11"/>
  <c r="J319" i="11"/>
  <c r="I319" i="11"/>
  <c r="H319" i="11"/>
  <c r="G319" i="11"/>
  <c r="F319" i="11"/>
  <c r="E319" i="11"/>
  <c r="D319" i="11"/>
  <c r="O318" i="11"/>
  <c r="N318" i="11"/>
  <c r="M318" i="11"/>
  <c r="L318" i="11"/>
  <c r="K318" i="11"/>
  <c r="J318" i="11"/>
  <c r="I318" i="11"/>
  <c r="H318" i="11"/>
  <c r="G318" i="11"/>
  <c r="F318" i="11"/>
  <c r="E318" i="11"/>
  <c r="D318" i="11"/>
  <c r="O317" i="11"/>
  <c r="N317" i="11"/>
  <c r="M317" i="11"/>
  <c r="L317" i="11"/>
  <c r="K317" i="11"/>
  <c r="J317" i="11"/>
  <c r="I317" i="11"/>
  <c r="H317" i="11"/>
  <c r="G317" i="11"/>
  <c r="F317" i="11"/>
  <c r="E317" i="11"/>
  <c r="D317" i="11"/>
  <c r="O316" i="11"/>
  <c r="N316" i="11"/>
  <c r="M316" i="11"/>
  <c r="L316" i="11"/>
  <c r="K316" i="11"/>
  <c r="J316" i="11"/>
  <c r="I316" i="11"/>
  <c r="H316" i="11"/>
  <c r="G316" i="11"/>
  <c r="F316" i="11"/>
  <c r="E316" i="11"/>
  <c r="D316" i="11"/>
  <c r="O315" i="11"/>
  <c r="N315" i="11"/>
  <c r="M315" i="11"/>
  <c r="L315" i="11"/>
  <c r="K315" i="11"/>
  <c r="J315" i="11"/>
  <c r="I315" i="11"/>
  <c r="H315" i="11"/>
  <c r="G315" i="11"/>
  <c r="F315" i="11"/>
  <c r="E315" i="11"/>
  <c r="D315" i="11"/>
  <c r="O314" i="11"/>
  <c r="N314" i="11"/>
  <c r="M314" i="11"/>
  <c r="L314" i="11"/>
  <c r="K314" i="11"/>
  <c r="J314" i="11"/>
  <c r="I314" i="11"/>
  <c r="H314" i="11"/>
  <c r="G314" i="11"/>
  <c r="F314" i="11"/>
  <c r="E314" i="11"/>
  <c r="D314" i="11"/>
  <c r="O313" i="11"/>
  <c r="N313" i="11"/>
  <c r="M313" i="11"/>
  <c r="L313" i="11"/>
  <c r="K313" i="11"/>
  <c r="J313" i="11"/>
  <c r="I313" i="11"/>
  <c r="H313" i="11"/>
  <c r="G313" i="11"/>
  <c r="F313" i="11"/>
  <c r="E313" i="11"/>
  <c r="D313" i="11"/>
  <c r="O312" i="11"/>
  <c r="N312" i="11"/>
  <c r="M312" i="11"/>
  <c r="L312" i="11"/>
  <c r="K312" i="11"/>
  <c r="J312" i="11"/>
  <c r="I312" i="11"/>
  <c r="H312" i="11"/>
  <c r="G312" i="11"/>
  <c r="F312" i="11"/>
  <c r="E312" i="11"/>
  <c r="D312" i="11"/>
  <c r="O311" i="11"/>
  <c r="N311" i="11"/>
  <c r="M311" i="11"/>
  <c r="L311" i="11"/>
  <c r="K311" i="11"/>
  <c r="J311" i="11"/>
  <c r="I311" i="11"/>
  <c r="H311" i="11"/>
  <c r="G311" i="11"/>
  <c r="F311" i="11"/>
  <c r="E311" i="11"/>
  <c r="D311" i="11"/>
  <c r="O310" i="11"/>
  <c r="N310" i="11"/>
  <c r="M310" i="11"/>
  <c r="L310" i="11"/>
  <c r="K310" i="11"/>
  <c r="J310" i="11"/>
  <c r="I310" i="11"/>
  <c r="H310" i="11"/>
  <c r="G310" i="11"/>
  <c r="F310" i="11"/>
  <c r="E310" i="11"/>
  <c r="D310" i="11"/>
  <c r="O309" i="11"/>
  <c r="N309" i="11"/>
  <c r="M309" i="11"/>
  <c r="L309" i="11"/>
  <c r="K309" i="11"/>
  <c r="J309" i="11"/>
  <c r="I309" i="11"/>
  <c r="H309" i="11"/>
  <c r="G309" i="11"/>
  <c r="F309" i="11"/>
  <c r="E309" i="11"/>
  <c r="D309" i="11"/>
  <c r="O308" i="11"/>
  <c r="N308" i="11"/>
  <c r="M308" i="11"/>
  <c r="L308" i="11"/>
  <c r="K308" i="11"/>
  <c r="J308" i="11"/>
  <c r="I308" i="11"/>
  <c r="H308" i="11"/>
  <c r="G308" i="11"/>
  <c r="F308" i="11"/>
  <c r="E308" i="11"/>
  <c r="D308" i="11"/>
  <c r="O307" i="11"/>
  <c r="N307" i="11"/>
  <c r="M307" i="11"/>
  <c r="L307" i="11"/>
  <c r="K307" i="11"/>
  <c r="J307" i="11"/>
  <c r="I307" i="11"/>
  <c r="H307" i="11"/>
  <c r="G307" i="11"/>
  <c r="F307" i="11"/>
  <c r="E307" i="11"/>
  <c r="D307" i="11"/>
  <c r="O306" i="11"/>
  <c r="N306" i="11"/>
  <c r="M306" i="11"/>
  <c r="L306" i="11"/>
  <c r="K306" i="11"/>
  <c r="J306" i="11"/>
  <c r="I306" i="11"/>
  <c r="H306" i="11"/>
  <c r="G306" i="11"/>
  <c r="F306" i="11"/>
  <c r="E306" i="11"/>
  <c r="D306" i="11"/>
  <c r="D305" i="11"/>
  <c r="D304" i="11"/>
  <c r="D303" i="11"/>
  <c r="D302" i="11"/>
  <c r="D301" i="11"/>
  <c r="D300" i="11"/>
  <c r="D299" i="11"/>
  <c r="D298" i="11"/>
  <c r="D297" i="11"/>
  <c r="D296" i="11"/>
  <c r="D295" i="11"/>
  <c r="D294" i="11"/>
  <c r="D293" i="11"/>
  <c r="D292" i="11"/>
  <c r="D291" i="11"/>
  <c r="D290" i="11"/>
  <c r="D289" i="11"/>
  <c r="D288" i="11"/>
  <c r="D287" i="11"/>
  <c r="D286" i="11"/>
  <c r="D285" i="11"/>
  <c r="D284" i="11"/>
  <c r="D283" i="11"/>
  <c r="D282" i="11"/>
  <c r="D281" i="11"/>
  <c r="D280" i="11"/>
  <c r="D279" i="11"/>
  <c r="D278" i="11"/>
  <c r="D277" i="11"/>
  <c r="D276" i="11"/>
  <c r="D275" i="11"/>
  <c r="D274" i="11"/>
  <c r="D273" i="11"/>
  <c r="D272" i="11"/>
  <c r="D271" i="11"/>
  <c r="D270" i="11"/>
  <c r="D269" i="11"/>
  <c r="D268" i="11"/>
  <c r="D267" i="11"/>
  <c r="D266" i="11"/>
  <c r="D265" i="11"/>
  <c r="D264" i="11"/>
  <c r="D263" i="11"/>
  <c r="D262" i="11"/>
  <c r="D261" i="11"/>
  <c r="D260" i="11"/>
  <c r="D259" i="11"/>
  <c r="D258" i="11"/>
  <c r="D257" i="11"/>
  <c r="D256" i="11"/>
  <c r="D255" i="11"/>
  <c r="D254" i="11"/>
  <c r="D253" i="11"/>
  <c r="D252" i="11"/>
  <c r="D251" i="11"/>
  <c r="D250" i="11"/>
  <c r="D249" i="11"/>
  <c r="D248" i="11"/>
  <c r="D247" i="11"/>
  <c r="D246" i="11"/>
  <c r="D245" i="11"/>
  <c r="D244" i="11"/>
  <c r="D243" i="11"/>
  <c r="D242" i="11"/>
  <c r="D241" i="11"/>
  <c r="D240" i="11"/>
  <c r="D239" i="11"/>
  <c r="D238" i="11"/>
  <c r="D237"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3" i="11"/>
  <c r="D212" i="11"/>
  <c r="D211" i="11"/>
  <c r="D210" i="11"/>
  <c r="D209"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3"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137" i="11"/>
  <c r="D136" i="11"/>
  <c r="D135" i="11"/>
  <c r="D134" i="11"/>
  <c r="D133" i="11"/>
  <c r="D132" i="11"/>
  <c r="D131" i="11"/>
  <c r="D130" i="11"/>
  <c r="D129" i="11"/>
  <c r="D128" i="11"/>
  <c r="D127" i="11"/>
  <c r="D126" i="11"/>
  <c r="D125" i="11"/>
  <c r="D124" i="11"/>
  <c r="D123" i="11"/>
  <c r="D122" i="11"/>
  <c r="D121" i="11"/>
  <c r="D120" i="11"/>
  <c r="D119" i="11"/>
  <c r="D118" i="11"/>
  <c r="D117" i="11"/>
  <c r="D116" i="11"/>
  <c r="D115" i="11"/>
  <c r="D114" i="11"/>
  <c r="D113" i="1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O3" i="11"/>
  <c r="N3" i="11"/>
  <c r="M3" i="11"/>
  <c r="L3" i="11"/>
  <c r="K3" i="11"/>
  <c r="J3" i="11"/>
  <c r="I3" i="11"/>
  <c r="H3" i="11"/>
  <c r="G3" i="11"/>
  <c r="F3" i="11"/>
  <c r="E3" i="11"/>
  <c r="L52" i="10"/>
  <c r="J49" i="10"/>
  <c r="H10" i="10"/>
  <c r="H9" i="10"/>
  <c r="H8" i="10"/>
  <c r="H7" i="10"/>
  <c r="H6" i="10"/>
  <c r="H5" i="10"/>
  <c r="C2" i="2"/>
  <c r="J132" i="9" l="1"/>
  <c r="J53" i="10"/>
  <c r="J69" i="10"/>
  <c r="J41" i="10"/>
  <c r="J206" i="9"/>
  <c r="J70" i="10"/>
  <c r="J67" i="10"/>
  <c r="J40" i="10"/>
  <c r="J48" i="10"/>
  <c r="J52" i="10"/>
  <c r="J68" i="10"/>
  <c r="H58" i="9"/>
  <c r="C56" i="10" s="1"/>
  <c r="J56" i="10"/>
  <c r="H59" i="9"/>
  <c r="C57" i="10" s="1"/>
  <c r="J57" i="10"/>
  <c r="H60" i="9"/>
  <c r="C58" i="10" s="1"/>
  <c r="J58" i="10"/>
  <c r="H61" i="9"/>
  <c r="C59" i="10" s="1"/>
  <c r="J59" i="10"/>
  <c r="H62" i="9"/>
  <c r="C60" i="10" s="1"/>
  <c r="J60" i="10"/>
  <c r="H63" i="9"/>
  <c r="C61" i="10" s="1"/>
  <c r="J61" i="10"/>
  <c r="H64" i="9"/>
  <c r="C62" i="10" s="1"/>
  <c r="J62" i="10"/>
  <c r="H65" i="9"/>
  <c r="C63" i="10" s="1"/>
  <c r="J63" i="10"/>
  <c r="H66" i="9"/>
  <c r="C64" i="10" s="1"/>
  <c r="J64" i="10"/>
  <c r="H67" i="9"/>
  <c r="C65" i="10" s="1"/>
  <c r="J65" i="10"/>
  <c r="H68" i="9"/>
  <c r="C66" i="10" s="1"/>
  <c r="J66" i="10"/>
  <c r="H73" i="9"/>
  <c r="C71" i="10" s="1"/>
  <c r="J71" i="10"/>
  <c r="H74" i="9"/>
  <c r="C72" i="10" s="1"/>
  <c r="J72" i="10"/>
  <c r="H75" i="9"/>
  <c r="C73" i="10" s="1"/>
  <c r="J73" i="10"/>
  <c r="H76" i="9"/>
  <c r="C74" i="10" s="1"/>
  <c r="J74" i="10"/>
  <c r="J26" i="10"/>
  <c r="J27" i="10"/>
  <c r="J28" i="10"/>
  <c r="J29" i="10"/>
  <c r="J30" i="10"/>
  <c r="J31" i="10"/>
  <c r="J36" i="10"/>
  <c r="J37" i="10"/>
  <c r="J44" i="10"/>
  <c r="J45" i="10"/>
  <c r="J2" i="10"/>
  <c r="J32" i="10"/>
  <c r="J33" i="10"/>
  <c r="J34" i="10"/>
  <c r="J38" i="10"/>
  <c r="J42" i="10"/>
  <c r="J46" i="10"/>
  <c r="J50" i="10"/>
  <c r="J54" i="10"/>
  <c r="J160" i="9"/>
  <c r="P6" i="13"/>
  <c r="P8" i="13"/>
  <c r="P10" i="13"/>
  <c r="P13" i="13"/>
  <c r="P12" i="13"/>
  <c r="P5" i="13"/>
  <c r="P7" i="13"/>
  <c r="P9" i="13"/>
  <c r="P11" i="13"/>
  <c r="C25" i="2"/>
  <c r="C27" i="2"/>
  <c r="C29" i="2"/>
  <c r="C31" i="2"/>
  <c r="C33" i="2"/>
  <c r="C35" i="2"/>
  <c r="J181" i="9"/>
  <c r="J148" i="9"/>
  <c r="J112" i="9"/>
  <c r="J140" i="9"/>
  <c r="J152" i="9"/>
  <c r="J178" i="9"/>
  <c r="J189" i="9"/>
  <c r="J230" i="9"/>
  <c r="J120" i="9"/>
  <c r="J128" i="9"/>
  <c r="J136" i="9"/>
  <c r="J144" i="9"/>
  <c r="J168" i="9"/>
  <c r="J185" i="9"/>
  <c r="J116" i="9"/>
  <c r="J124" i="9"/>
  <c r="J156" i="9"/>
  <c r="J164" i="9"/>
  <c r="J172" i="9"/>
  <c r="J226" i="9"/>
  <c r="P4" i="13"/>
  <c r="J103" i="9"/>
  <c r="J228" i="9"/>
  <c r="J234" i="9"/>
  <c r="J33" i="9"/>
  <c r="E31" i="10" s="1"/>
  <c r="J39" i="9"/>
  <c r="E37" i="10" s="1"/>
  <c r="J43" i="9"/>
  <c r="E41" i="10" s="1"/>
  <c r="J47" i="9"/>
  <c r="E45" i="10" s="1"/>
  <c r="J51" i="9"/>
  <c r="E49" i="10" s="1"/>
  <c r="J55" i="9"/>
  <c r="E53" i="10" s="1"/>
  <c r="J101" i="9"/>
  <c r="J105" i="9"/>
  <c r="J114" i="9"/>
  <c r="J118" i="9"/>
  <c r="J122" i="9"/>
  <c r="J126" i="9"/>
  <c r="J130" i="9"/>
  <c r="J134" i="9"/>
  <c r="J138" i="9"/>
  <c r="J142" i="9"/>
  <c r="J146" i="9"/>
  <c r="J150" i="9"/>
  <c r="J154" i="9"/>
  <c r="J158" i="9"/>
  <c r="J162" i="9"/>
  <c r="J166" i="9"/>
  <c r="J170" i="9"/>
  <c r="J174" i="9"/>
  <c r="J180" i="9"/>
  <c r="J183" i="9"/>
  <c r="J187" i="9"/>
  <c r="J204" i="9"/>
  <c r="J232" i="9"/>
  <c r="H7" i="9"/>
  <c r="C5" i="10" s="1"/>
  <c r="J5" i="10"/>
  <c r="H27" i="9"/>
  <c r="C25" i="10" s="1"/>
  <c r="J25" i="10"/>
  <c r="H37" i="9"/>
  <c r="C35" i="10" s="1"/>
  <c r="J35" i="10"/>
  <c r="H41" i="9"/>
  <c r="C39" i="10" s="1"/>
  <c r="J39" i="10"/>
  <c r="H45" i="9"/>
  <c r="C43" i="10" s="1"/>
  <c r="J43" i="10"/>
  <c r="H49" i="9"/>
  <c r="C47" i="10" s="1"/>
  <c r="J47" i="10"/>
  <c r="H53" i="9"/>
  <c r="C51" i="10" s="1"/>
  <c r="J51" i="10"/>
  <c r="H57" i="9"/>
  <c r="C55" i="10" s="1"/>
  <c r="J55" i="10"/>
  <c r="C26" i="2"/>
  <c r="C28" i="2"/>
  <c r="C30" i="2"/>
  <c r="C32" i="2"/>
  <c r="C34" i="2"/>
  <c r="C36" i="2"/>
  <c r="J11" i="10"/>
  <c r="J12" i="10"/>
  <c r="J13" i="10"/>
  <c r="J14" i="10"/>
  <c r="J15" i="10"/>
  <c r="J16" i="10"/>
  <c r="J17" i="10"/>
  <c r="J18" i="10"/>
  <c r="J19" i="10"/>
  <c r="J20" i="10"/>
  <c r="J21" i="10"/>
  <c r="J22" i="10"/>
  <c r="J23" i="10"/>
  <c r="J24" i="10"/>
  <c r="J31" i="9"/>
  <c r="E29" i="10" s="1"/>
  <c r="J35" i="9"/>
  <c r="E33" i="10" s="1"/>
  <c r="J25" i="9"/>
  <c r="E23" i="10" s="1"/>
  <c r="H8" i="9"/>
  <c r="C6" i="10" s="1"/>
  <c r="J8" i="9"/>
  <c r="E6" i="10" s="1"/>
  <c r="H9" i="9"/>
  <c r="C7" i="10" s="1"/>
  <c r="J9" i="9"/>
  <c r="E7" i="10" s="1"/>
  <c r="H10" i="9"/>
  <c r="C8" i="10" s="1"/>
  <c r="J10" i="9"/>
  <c r="E8" i="10" s="1"/>
  <c r="H11" i="9"/>
  <c r="C9" i="10" s="1"/>
  <c r="J11" i="9"/>
  <c r="E9" i="10" s="1"/>
  <c r="H12" i="9"/>
  <c r="C10" i="10" s="1"/>
  <c r="J12" i="9"/>
  <c r="E10" i="10" s="1"/>
  <c r="J23" i="9"/>
  <c r="E21" i="10" s="1"/>
  <c r="H11" i="10"/>
  <c r="H13" i="9"/>
  <c r="C11" i="10" s="1"/>
  <c r="H12" i="10"/>
  <c r="H14" i="9"/>
  <c r="C12" i="10" s="1"/>
  <c r="H13" i="10"/>
  <c r="H15" i="9"/>
  <c r="C13" i="10" s="1"/>
  <c r="H14" i="10"/>
  <c r="H16" i="9"/>
  <c r="C14" i="10" s="1"/>
  <c r="H15" i="10"/>
  <c r="H17" i="9"/>
  <c r="C15" i="10" s="1"/>
  <c r="H16" i="10"/>
  <c r="H18" i="9"/>
  <c r="C16" i="10" s="1"/>
  <c r="H17" i="10"/>
  <c r="H19" i="9"/>
  <c r="C17" i="10" s="1"/>
  <c r="H18" i="10"/>
  <c r="H20" i="9"/>
  <c r="C18" i="10" s="1"/>
  <c r="J22" i="9"/>
  <c r="E20" i="10" s="1"/>
  <c r="J24" i="9"/>
  <c r="E22" i="10" s="1"/>
  <c r="J26" i="9"/>
  <c r="E24" i="10" s="1"/>
  <c r="J28" i="9"/>
  <c r="E26" i="10" s="1"/>
  <c r="J30" i="9"/>
  <c r="E28" i="10" s="1"/>
  <c r="J32" i="9"/>
  <c r="E30" i="10" s="1"/>
  <c r="J34" i="9"/>
  <c r="E32" i="10" s="1"/>
  <c r="J36" i="9"/>
  <c r="E34" i="10" s="1"/>
  <c r="J38" i="9"/>
  <c r="E36" i="10" s="1"/>
  <c r="J40" i="9"/>
  <c r="E38" i="10" s="1"/>
  <c r="J42" i="9"/>
  <c r="E40" i="10" s="1"/>
  <c r="J44" i="9"/>
  <c r="E42" i="10" s="1"/>
  <c r="J46" i="9"/>
  <c r="E44" i="10" s="1"/>
  <c r="J48" i="9"/>
  <c r="E46" i="10" s="1"/>
  <c r="J50" i="9"/>
  <c r="E48" i="10" s="1"/>
  <c r="J52" i="9"/>
  <c r="E50" i="10" s="1"/>
  <c r="J54" i="9"/>
  <c r="E52" i="10" s="1"/>
  <c r="J56" i="9"/>
  <c r="E54" i="10" s="1"/>
  <c r="J58" i="9"/>
  <c r="E56" i="10" s="1"/>
  <c r="J60" i="9"/>
  <c r="E58" i="10" s="1"/>
  <c r="J62" i="9"/>
  <c r="E60" i="10" s="1"/>
  <c r="J64" i="9"/>
  <c r="E62" i="10" s="1"/>
  <c r="J66" i="9"/>
  <c r="E64" i="10" s="1"/>
  <c r="J68" i="9"/>
  <c r="E66" i="10" s="1"/>
  <c r="J70" i="9"/>
  <c r="E68" i="10" s="1"/>
  <c r="J72" i="9"/>
  <c r="E70" i="10" s="1"/>
  <c r="J74" i="9"/>
  <c r="E72" i="10" s="1"/>
  <c r="J76" i="9"/>
  <c r="E74" i="10" s="1"/>
  <c r="J78" i="9"/>
  <c r="J80" i="9"/>
  <c r="J82" i="9"/>
  <c r="J84" i="9"/>
  <c r="J86" i="9"/>
  <c r="J88" i="9"/>
  <c r="J90" i="9"/>
  <c r="J92" i="9"/>
  <c r="J94" i="9"/>
  <c r="J96" i="9"/>
  <c r="J98" i="9"/>
  <c r="J100" i="9"/>
  <c r="J102" i="9"/>
  <c r="J104" i="9"/>
  <c r="J106" i="9"/>
  <c r="J108" i="9"/>
  <c r="J110" i="9"/>
  <c r="J176" i="9"/>
  <c r="J182" i="9"/>
  <c r="J184" i="9"/>
  <c r="J186" i="9"/>
  <c r="J188" i="9"/>
  <c r="J190" i="9"/>
  <c r="J192" i="9"/>
  <c r="J194" i="9"/>
  <c r="J196" i="9"/>
  <c r="J198" i="9"/>
  <c r="J200" i="9"/>
  <c r="J202" i="9"/>
  <c r="J208" i="9"/>
  <c r="J210" i="9"/>
  <c r="J212" i="9"/>
  <c r="J214" i="9"/>
  <c r="J216" i="9"/>
  <c r="J218" i="9"/>
  <c r="J220" i="9"/>
  <c r="J222" i="9"/>
  <c r="J224" i="9"/>
  <c r="J21" i="9"/>
  <c r="E19" i="10" s="1"/>
  <c r="J29" i="9"/>
  <c r="E27" i="10" s="1"/>
  <c r="J59" i="9"/>
  <c r="E57" i="10" s="1"/>
  <c r="J61" i="9"/>
  <c r="E59" i="10" s="1"/>
  <c r="J63" i="9"/>
  <c r="E61" i="10" s="1"/>
  <c r="J65" i="9"/>
  <c r="E63" i="10" s="1"/>
  <c r="J67" i="9"/>
  <c r="E65" i="10" s="1"/>
  <c r="J69" i="9"/>
  <c r="E67" i="10" s="1"/>
  <c r="J71" i="9"/>
  <c r="E69" i="10" s="1"/>
  <c r="J73" i="9"/>
  <c r="E71" i="10" s="1"/>
  <c r="J75" i="9"/>
  <c r="E73" i="10" s="1"/>
  <c r="J77" i="9"/>
  <c r="J79" i="9"/>
  <c r="J81" i="9"/>
  <c r="J83" i="9"/>
  <c r="J85" i="9"/>
  <c r="J87" i="9"/>
  <c r="J89" i="9"/>
  <c r="J91" i="9"/>
  <c r="J93" i="9"/>
  <c r="J95" i="9"/>
  <c r="J97" i="9"/>
  <c r="J99" i="9"/>
  <c r="J107" i="9"/>
  <c r="J109" i="9"/>
  <c r="J111" i="9"/>
  <c r="J113" i="9"/>
  <c r="J115" i="9"/>
  <c r="J117" i="9"/>
  <c r="J119" i="9"/>
  <c r="J121" i="9"/>
  <c r="J123" i="9"/>
  <c r="J125" i="9"/>
  <c r="J127" i="9"/>
  <c r="J129" i="9"/>
  <c r="J131" i="9"/>
  <c r="J133" i="9"/>
  <c r="J135" i="9"/>
  <c r="J137" i="9"/>
  <c r="J139" i="9"/>
  <c r="J141" i="9"/>
  <c r="J143" i="9"/>
  <c r="J145" i="9"/>
  <c r="J147" i="9"/>
  <c r="J149" i="9"/>
  <c r="J151" i="9"/>
  <c r="J153" i="9"/>
  <c r="J155" i="9"/>
  <c r="J157" i="9"/>
  <c r="J159" i="9"/>
  <c r="J161" i="9"/>
  <c r="J163" i="9"/>
  <c r="J165" i="9"/>
  <c r="J167" i="9"/>
  <c r="J169" i="9"/>
  <c r="J171" i="9"/>
  <c r="J173" i="9"/>
  <c r="J175" i="9"/>
  <c r="J177" i="9"/>
  <c r="J179" i="9"/>
  <c r="J191" i="9"/>
  <c r="J193" i="9"/>
  <c r="J195" i="9"/>
  <c r="J197" i="9"/>
  <c r="J199" i="9"/>
  <c r="J201" i="9"/>
  <c r="J203" i="9"/>
  <c r="J205" i="9"/>
  <c r="J207" i="9"/>
  <c r="J209" i="9"/>
  <c r="J211" i="9"/>
  <c r="J213" i="9"/>
  <c r="J215" i="9"/>
  <c r="J217" i="9"/>
  <c r="J219" i="9"/>
  <c r="J221" i="9"/>
  <c r="J223" i="9"/>
  <c r="J225" i="9"/>
  <c r="J227" i="9"/>
  <c r="J229" i="9"/>
  <c r="J231" i="9"/>
  <c r="J233" i="9"/>
  <c r="J236" i="9"/>
  <c r="J238" i="9"/>
  <c r="J235" i="9"/>
  <c r="J237" i="9"/>
  <c r="E5" i="10"/>
  <c r="G5" i="10"/>
  <c r="G6" i="10"/>
  <c r="G7" i="10"/>
  <c r="G8" i="10"/>
  <c r="G9" i="10"/>
  <c r="G10" i="10"/>
  <c r="E11" i="10"/>
  <c r="G11" i="10"/>
  <c r="E12" i="10"/>
  <c r="G12" i="10"/>
  <c r="E13" i="10"/>
  <c r="G13" i="10"/>
  <c r="E14" i="10"/>
  <c r="G14" i="10"/>
  <c r="E15" i="10"/>
  <c r="G15" i="10"/>
  <c r="E16" i="10"/>
  <c r="G16" i="10"/>
  <c r="E17" i="10"/>
  <c r="G17" i="10"/>
  <c r="E18" i="10"/>
  <c r="G18" i="10"/>
  <c r="D5" i="10"/>
  <c r="K7" i="9"/>
  <c r="F5" i="10" s="1"/>
  <c r="D6" i="10"/>
  <c r="F6" i="10"/>
  <c r="D7" i="10"/>
  <c r="F7" i="10"/>
  <c r="D8" i="10"/>
  <c r="F8" i="10"/>
  <c r="D9" i="10"/>
  <c r="F9" i="10"/>
  <c r="D10" i="10"/>
  <c r="F10" i="10"/>
  <c r="D11" i="10"/>
  <c r="F11" i="10"/>
  <c r="D12" i="10"/>
  <c r="F12" i="10"/>
  <c r="D13" i="10"/>
  <c r="F13" i="10"/>
  <c r="D14" i="10"/>
  <c r="F14" i="10"/>
  <c r="D15" i="10"/>
  <c r="F15" i="10"/>
  <c r="D16" i="10"/>
  <c r="F16" i="10"/>
  <c r="D17" i="10"/>
  <c r="F17" i="10"/>
  <c r="D18" i="10"/>
  <c r="F18" i="10"/>
  <c r="H2" i="10"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L:\Felles\Analyse\Databaser (ikke endres)\Database kornavlinger kommuner.xlsx" keepAlive="1" name="Database kornavlinger kommuner" type="5" refreshedVersion="4">
    <dbPr connection="Provider=Microsoft.ACE.OLEDB.12.0;User ID=Admin;Data Source=L:\Felles\Analyse\Databaser (ikke endres)\Database kornavlinger kommuner.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database$" commandType="3"/>
  </connection>
  <connection id="2" xr16:uid="{00000000-0015-0000-FFFF-FFFF01000000}" sourceFile="L:\Felles\Analyse\Databaser (ikke endres)\Database kornavlinger kommuner.xlsx" keepAlive="1" name="Database kornavlinger kommuner1" type="5" refreshedVersion="4">
    <dbPr connection="Provider=Microsoft.ACE.OLEDB.12.0;User ID=Admin;Data Source=L:\Felles\Analyse\Databaser (ikke endres)\Database kornavlinger kommuner.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database$" commandType="3"/>
  </connection>
  <connection id="3" xr16:uid="{C0E5072B-3006-427F-A41C-5E0E364FF08F}" sourceFile="V:\Landbruk\Felles\Analyse\Databaser (ikke endres)\Database kornavlinger kommuner.xlsx" keepAlive="1" name="Database kornavlinger kommuner2" type="5" refreshedVersion="0" new="1" background="1">
    <dbPr connection="Provider=Microsoft.ACE.OLEDB.12.0;Password=&quot;&quot;;User ID=Admin;Data Source=V:\Landbruk\Felles\Analyse\Databaser (ikke endres)\Database kornavlinger kommuner.xlsx;Mode=Share Deny Write;Extended Properties=&quot;HDR=YES;&quot;;Jet OLEDB:System database=&quot;&quot;;Jet OLEDB:Registry Path=&quot;&quot;;Jet OLEDB:Database Password=&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database$" commandType="3"/>
  </connection>
  <connection id="4" xr16:uid="{E66B535A-ECE7-4F0E-83EB-7BB1AA399AFF}" sourceFile="V:\Landbruk\Felles\Analyse\Databaser (ikke endres)\Database kornavlinger kommuner.xlsx" keepAlive="1" name="Database kornavlinger kommuner3" type="5" refreshedVersion="0" new="1" background="1">
    <dbPr connection="Provider=Microsoft.ACE.OLEDB.12.0;Password=&quot;&quot;;User ID=Admin;Data Source=V:\Landbruk\Felles\Analyse\Databaser (ikke endres)\Database kornavlinger kommuner.xlsx;Mode=Share Deny Write;Extended Properties=&quot;HDR=YES;&quot;;Jet OLEDB:System database=&quot;&quot;;Jet OLEDB:Registry Path=&quot;&quot;;Jet OLEDB:Database Password=&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database kommuneavlinger$'" commandType="3"/>
  </connection>
</connections>
</file>

<file path=xl/sharedStrings.xml><?xml version="1.0" encoding="utf-8"?>
<sst xmlns="http://schemas.openxmlformats.org/spreadsheetml/2006/main" count="2915" uniqueCount="493">
  <si>
    <t>År</t>
  </si>
  <si>
    <t>Totalsum</t>
  </si>
  <si>
    <t>Bygg</t>
  </si>
  <si>
    <t>Havre</t>
  </si>
  <si>
    <t>Hvete</t>
  </si>
  <si>
    <t>Rug</t>
  </si>
  <si>
    <t>Økologisk korn</t>
  </si>
  <si>
    <t>Kornslag</t>
  </si>
  <si>
    <t>Avling kg/dekar</t>
  </si>
  <si>
    <t>Fylke</t>
  </si>
  <si>
    <t>Alt korn</t>
  </si>
  <si>
    <t>kg</t>
  </si>
  <si>
    <t>dekar</t>
  </si>
  <si>
    <t>(Alle)</t>
  </si>
  <si>
    <t>Kommune</t>
  </si>
  <si>
    <t xml:space="preserve">Bygg </t>
  </si>
  <si>
    <t xml:space="preserve">Havre </t>
  </si>
  <si>
    <t xml:space="preserve">Hvete </t>
  </si>
  <si>
    <t xml:space="preserve">Rug </t>
  </si>
  <si>
    <t>Kommuner</t>
  </si>
  <si>
    <t>Gjennomsnitt</t>
  </si>
  <si>
    <t>MØRE OG ROMSDAL</t>
  </si>
  <si>
    <t>NORDLAND</t>
  </si>
  <si>
    <t>OSLO</t>
  </si>
  <si>
    <t>ROGALAND</t>
  </si>
  <si>
    <t>Totalt kg</t>
  </si>
  <si>
    <t>Totalt dekar</t>
  </si>
  <si>
    <t>Norge</t>
  </si>
  <si>
    <t>(Flere elementer)</t>
  </si>
  <si>
    <t>Økokorn, kg</t>
  </si>
  <si>
    <t>Økokorn, dekar</t>
  </si>
  <si>
    <t>Avling tonn</t>
  </si>
  <si>
    <t>Sum</t>
  </si>
  <si>
    <t>tonn</t>
  </si>
  <si>
    <t>kg/dekar</t>
  </si>
  <si>
    <t>Summer av Herav øko levert kornkjøper</t>
  </si>
  <si>
    <t>Økologisk kornareal, dekar</t>
  </si>
  <si>
    <t>Dekar</t>
  </si>
  <si>
    <t>Kg/dekar</t>
  </si>
  <si>
    <t>Kg</t>
  </si>
  <si>
    <t>Kilde: Landbruksdirektoratet (leveransedata og produksjonstilskudd)</t>
  </si>
  <si>
    <t>Summer av Leierenset såkorn</t>
  </si>
  <si>
    <t>Summer av Levert såkornforretning</t>
  </si>
  <si>
    <t>Summer av Leiemalt korn</t>
  </si>
  <si>
    <t>Summer av Levert kornkjøper</t>
  </si>
  <si>
    <t>Erter</t>
  </si>
  <si>
    <t>Oljevekster</t>
  </si>
  <si>
    <t>Bygg, såkorn</t>
  </si>
  <si>
    <t>Erter fôr</t>
  </si>
  <si>
    <t>Erter, såkorn</t>
  </si>
  <si>
    <t>Havre, såkorn</t>
  </si>
  <si>
    <t>Hvete fôr</t>
  </si>
  <si>
    <t>Hvete mat</t>
  </si>
  <si>
    <t>Hvete, såkorn</t>
  </si>
  <si>
    <t>Oljefrø</t>
  </si>
  <si>
    <t>Oljefrø, såkorn</t>
  </si>
  <si>
    <t>Rug fôr</t>
  </si>
  <si>
    <t>Rug mat</t>
  </si>
  <si>
    <t>Rug, såkorn</t>
  </si>
  <si>
    <t>Rughvete fôr</t>
  </si>
  <si>
    <t>Rughvete, såkorn</t>
  </si>
  <si>
    <t>Summer av Samlet produksjon</t>
  </si>
  <si>
    <t>Matkorn - hvete og rug</t>
  </si>
  <si>
    <t>Fôrkorn - hvete og rug</t>
  </si>
  <si>
    <t>Såkorn - hvete og rug</t>
  </si>
  <si>
    <t>Korn levert såkornforretning</t>
  </si>
  <si>
    <t>Leierenset såkorn</t>
  </si>
  <si>
    <t>Leiemalt korn</t>
  </si>
  <si>
    <t>Levert kornkjøper</t>
  </si>
  <si>
    <t>Økologisk levert kornkjøper</t>
  </si>
  <si>
    <t>Tips: Fjern filterknappen øverst til høyre for å få fram alle fylker/kommuner</t>
  </si>
  <si>
    <t>Matkornandel</t>
  </si>
  <si>
    <t>Avlingsnivået er bare beregnet for kommuner med kornproduksjon større enn 150 tonn det enkelte år (ca 500 dekar korn).</t>
  </si>
  <si>
    <t>Import matkorn</t>
  </si>
  <si>
    <t>Sum karbo- hydrater fôr</t>
  </si>
  <si>
    <t>Sum matkorn</t>
  </si>
  <si>
    <t>Andel norsk</t>
  </si>
  <si>
    <t>2003/2004</t>
  </si>
  <si>
    <t>2004/2005</t>
  </si>
  <si>
    <t>2005/2006</t>
  </si>
  <si>
    <t>2006/2007</t>
  </si>
  <si>
    <t>2007/2008</t>
  </si>
  <si>
    <t>2008/2009</t>
  </si>
  <si>
    <t>2009/2010</t>
  </si>
  <si>
    <t>2010/2011</t>
  </si>
  <si>
    <t>2011/2012</t>
  </si>
  <si>
    <t>2012/2013</t>
  </si>
  <si>
    <t>2013/2014</t>
  </si>
  <si>
    <t>Import karbo-hydrater til fôr</t>
  </si>
  <si>
    <t>Matkorn - alle kornslag</t>
  </si>
  <si>
    <t>Norsk fôrkorn</t>
  </si>
  <si>
    <t>Norsk matkorn</t>
  </si>
  <si>
    <t>Importert matkorn + RÅK</t>
  </si>
  <si>
    <t>Importert karbohydrater fôr</t>
  </si>
  <si>
    <t>Tips: Flere kornslag kan velges ved å holde Ctrl-knappen nede (teksten i overskriften må da endres)</t>
  </si>
  <si>
    <t>Tonn økokorn</t>
  </si>
  <si>
    <t>Dekar økokorn</t>
  </si>
  <si>
    <t>Bruk rullegardinen i cellen til venstre for å velge fylke eller hele landet (Norge)</t>
  </si>
  <si>
    <t>RÅK-import kornekvivalenter</t>
  </si>
  <si>
    <r>
      <t xml:space="preserve">Økologisk korn som ikke er leiemalt, men brukt til egne dyr er </t>
    </r>
    <r>
      <rPr>
        <i/>
        <u/>
        <sz val="12"/>
        <color theme="1"/>
        <rFont val="Calibri"/>
        <family val="2"/>
        <scheme val="minor"/>
      </rPr>
      <t>ikke</t>
    </r>
    <r>
      <rPr>
        <i/>
        <sz val="12"/>
        <color theme="1"/>
        <rFont val="Calibri"/>
        <family val="2"/>
        <scheme val="minor"/>
      </rPr>
      <t xml:space="preserve"> med i tallgrunnlaget. Det er en betydelig feilkilde for økologisk korn.</t>
    </r>
  </si>
  <si>
    <t>Det er ikke data for erter (arealene mangler). Åkerbønner er inkludert i oljevektsene.</t>
  </si>
  <si>
    <t>2014/2015</t>
  </si>
  <si>
    <t>Norsk totalt</t>
  </si>
  <si>
    <r>
      <t xml:space="preserve">Økologisk korn som ikke er leiemalt, men brukt til egne dyr er </t>
    </r>
    <r>
      <rPr>
        <i/>
        <u/>
        <sz val="12"/>
        <color theme="1"/>
        <rFont val="Calibri"/>
        <family val="2"/>
        <scheme val="minor"/>
      </rPr>
      <t>ikke</t>
    </r>
    <r>
      <rPr>
        <i/>
        <sz val="12"/>
        <color theme="1"/>
        <rFont val="Calibri"/>
        <family val="2"/>
        <scheme val="minor"/>
      </rPr>
      <t xml:space="preserve"> med i tallgrunnlaget. Dette er en betydelig feilkilde for økologisk korn.</t>
    </r>
  </si>
  <si>
    <t>1124 SOLA</t>
  </si>
  <si>
    <t>1820 ALSTAHAUG</t>
  </si>
  <si>
    <t>1532 GISKE</t>
  </si>
  <si>
    <t>1557 GJEMNES</t>
  </si>
  <si>
    <t>0301 OSLO</t>
  </si>
  <si>
    <t>1120 KLEPP</t>
  </si>
  <si>
    <t>1133 HJELMELAND</t>
  </si>
  <si>
    <t>1539 RAUMA</t>
  </si>
  <si>
    <t>1563 SUNNDAL</t>
  </si>
  <si>
    <t>1573 SMØLA</t>
  </si>
  <si>
    <t>1103 STAVANGER</t>
  </si>
  <si>
    <t>1119 HÅ</t>
  </si>
  <si>
    <t>1121 TIME</t>
  </si>
  <si>
    <t>1127 RANDABERG</t>
  </si>
  <si>
    <t>1535 VESTNES</t>
  </si>
  <si>
    <t>1547 AUKRA</t>
  </si>
  <si>
    <t>1566 SURNADAL</t>
  </si>
  <si>
    <t>1812 SØMNA</t>
  </si>
  <si>
    <t>1824 VEFSN</t>
  </si>
  <si>
    <t>1122 GJESDAL</t>
  </si>
  <si>
    <t>2015/2016</t>
  </si>
  <si>
    <t>Kornavling, kg/dekar (korn levert kornmottak)</t>
  </si>
  <si>
    <t>Økologisk korn levert kornmottak, tonn</t>
  </si>
  <si>
    <t>2016/2017</t>
  </si>
  <si>
    <t>Kilde: Norske Felleskjøp</t>
  </si>
  <si>
    <t>Fylkene og kommunene er rangert etter summen av arealet i hele perioden for kornslaget som er valgt</t>
  </si>
  <si>
    <t>2017/2018</t>
  </si>
  <si>
    <t>5028 MELHUS</t>
  </si>
  <si>
    <t>5037 LEVANGER</t>
  </si>
  <si>
    <t>5053 INDERØY</t>
  </si>
  <si>
    <t>5046 HØYLANDET</t>
  </si>
  <si>
    <t>5054 INDRE FOSEN</t>
  </si>
  <si>
    <t>5038 VERDAL</t>
  </si>
  <si>
    <t>5001 TRONDHEIM</t>
  </si>
  <si>
    <t>5047 OVERHALLA</t>
  </si>
  <si>
    <t>5029 SKAUN</t>
  </si>
  <si>
    <t>5027 MIDTRE GAULDAL</t>
  </si>
  <si>
    <t>5035 STJØRDAL</t>
  </si>
  <si>
    <t>5049 FLATANGER</t>
  </si>
  <si>
    <t>5045 GRONG</t>
  </si>
  <si>
    <t>5022 RENNEBU</t>
  </si>
  <si>
    <t>5032 SELBU</t>
  </si>
  <si>
    <t>5052 LEKA</t>
  </si>
  <si>
    <t>5031 MALVIK</t>
  </si>
  <si>
    <t>5034 MERÅKER</t>
  </si>
  <si>
    <t>5036 FROSTA</t>
  </si>
  <si>
    <t>TRØNDELAG</t>
  </si>
  <si>
    <t>INNLANDET</t>
  </si>
  <si>
    <t>AGDER</t>
  </si>
  <si>
    <t>VESTLAND</t>
  </si>
  <si>
    <t>3411 RINGSAKER</t>
  </si>
  <si>
    <t>3413 STANGE</t>
  </si>
  <si>
    <t>3418 ÅSNES</t>
  </si>
  <si>
    <t>3442 ØSTRE TOTEN</t>
  </si>
  <si>
    <t>5006 STEINKJER</t>
  </si>
  <si>
    <t>3415 SØR-ODAL</t>
  </si>
  <si>
    <t>3417 GRUE</t>
  </si>
  <si>
    <t>3403 HAMAR</t>
  </si>
  <si>
    <t>3419 VÅLER (INNLANDET)</t>
  </si>
  <si>
    <t>3446 GRAN</t>
  </si>
  <si>
    <t>3401 KONGSVINGER</t>
  </si>
  <si>
    <t>3412 LØTEN</t>
  </si>
  <si>
    <t>3443 VESTRE TOTEN</t>
  </si>
  <si>
    <t>3416 EIDSKOG</t>
  </si>
  <si>
    <t>5057 ØRLAND</t>
  </si>
  <si>
    <t>3420 ELVERUM</t>
  </si>
  <si>
    <t>5059 ORKLAND</t>
  </si>
  <si>
    <t>3414 NORD-ODAL</t>
  </si>
  <si>
    <t>3407 GJØVIK</t>
  </si>
  <si>
    <t>3447 SØNDRE LAND</t>
  </si>
  <si>
    <t>3422 ÅMOT</t>
  </si>
  <si>
    <t>5007 NAMSOS</t>
  </si>
  <si>
    <t>3405 LILLEHAMMER</t>
  </si>
  <si>
    <t>3437 SEL</t>
  </si>
  <si>
    <t>3423 STOR-ELVDAL</t>
  </si>
  <si>
    <t>3438 SØR-FRON</t>
  </si>
  <si>
    <t>3424 RENDALEN</t>
  </si>
  <si>
    <t>3436 NORD-FRON</t>
  </si>
  <si>
    <t>3441 GAUSDAL</t>
  </si>
  <si>
    <t>3448 NORDRE LAND</t>
  </si>
  <si>
    <t>5058 ÅFJORD</t>
  </si>
  <si>
    <t>4206 FARSUND</t>
  </si>
  <si>
    <t>4202 GRIMSTAD</t>
  </si>
  <si>
    <t>1108 SANDNES</t>
  </si>
  <si>
    <t>3433 SKJÅK</t>
  </si>
  <si>
    <t>4204 KRISTIANSAND</t>
  </si>
  <si>
    <t>1579 HUSTADVIKA</t>
  </si>
  <si>
    <t>3440 ØYER</t>
  </si>
  <si>
    <t>4216 BIRKENES</t>
  </si>
  <si>
    <t>3439 RINGEBU</t>
  </si>
  <si>
    <t>5060 NÆRØYSUND</t>
  </si>
  <si>
    <t>4215 LILLESAND</t>
  </si>
  <si>
    <t>4203 ARENDAL</t>
  </si>
  <si>
    <t>4217 ÅMLI</t>
  </si>
  <si>
    <t>4214 FROLAND</t>
  </si>
  <si>
    <t>3452 VESTRE SLIDRE</t>
  </si>
  <si>
    <t>3428 ALVDAL</t>
  </si>
  <si>
    <t>1506 MOLDE</t>
  </si>
  <si>
    <t>3449 SØR-AURDAL</t>
  </si>
  <si>
    <t>3435 VÅGÅ</t>
  </si>
  <si>
    <t>4205 LINDESNES</t>
  </si>
  <si>
    <t>4213 TVEDESTRAND</t>
  </si>
  <si>
    <t>4219 EVJE OG HORNNES</t>
  </si>
  <si>
    <t>3434 LOM</t>
  </si>
  <si>
    <t>3431 DOVRE</t>
  </si>
  <si>
    <t>4211 GJERSTAD</t>
  </si>
  <si>
    <t>4611 ETNE</t>
  </si>
  <si>
    <t>4225 LYNGDAL</t>
  </si>
  <si>
    <t>3427 TYNSET</t>
  </si>
  <si>
    <t>4642 LÆRDAL</t>
  </si>
  <si>
    <t>1578 FJORD</t>
  </si>
  <si>
    <t>3453 ØYSTRE SLIDRE</t>
  </si>
  <si>
    <t>4223 VENNESLA</t>
  </si>
  <si>
    <t>3426 TOLGA</t>
  </si>
  <si>
    <t>3450 ETNEDAL</t>
  </si>
  <si>
    <t xml:space="preserve"> Alt korn</t>
  </si>
  <si>
    <t>Ikke oppdatert lenger. Vi henviser til Norske Felleskjøps nettsider.</t>
  </si>
  <si>
    <t>Verdier</t>
  </si>
  <si>
    <t>Bygg Totalt</t>
  </si>
  <si>
    <t>Havre Totalt</t>
  </si>
  <si>
    <t>Hvete Totalt</t>
  </si>
  <si>
    <t>Rug Totalt</t>
  </si>
  <si>
    <t>3421 TRYSIL</t>
  </si>
  <si>
    <t>Bruk rullegardinen i cellen til venstre for å velge årstall (gjelder alle tre diagrammene nedenfor) Ikke oppdatert etter 2020</t>
  </si>
  <si>
    <t>3118 INDRE ØSTFOLD</t>
  </si>
  <si>
    <t>3905 TØNSBERG</t>
  </si>
  <si>
    <t>3105 SARPSBORG</t>
  </si>
  <si>
    <t>3120 RAKKESTAD</t>
  </si>
  <si>
    <t>3107 FREDRIKSTAD</t>
  </si>
  <si>
    <t>3303 KONGSBERG</t>
  </si>
  <si>
    <t>3907 SANDEFJORD</t>
  </si>
  <si>
    <t>3103 MOSS</t>
  </si>
  <si>
    <t>3903 HOLMESTRAND</t>
  </si>
  <si>
    <t>3305 RINGERIKE</t>
  </si>
  <si>
    <t>3240 EIDSVOLL</t>
  </si>
  <si>
    <t>4020 MIDT-TELEMARK</t>
  </si>
  <si>
    <t>3122 MARKER</t>
  </si>
  <si>
    <t>3238 NANNESTAD</t>
  </si>
  <si>
    <t>3909 LARVIK</t>
  </si>
  <si>
    <t>3228 NES</t>
  </si>
  <si>
    <t>3901 HORTEN</t>
  </si>
  <si>
    <t>3114 VÅLER (ØSTF.)</t>
  </si>
  <si>
    <t>3332 SIGDAL</t>
  </si>
  <si>
    <t>3218 ÅS</t>
  </si>
  <si>
    <t>3316 MODUM</t>
  </si>
  <si>
    <t>4003 SKIEN</t>
  </si>
  <si>
    <t>3312 LIER</t>
  </si>
  <si>
    <t>3205 LILLESTRØM</t>
  </si>
  <si>
    <t>3124 AREMARK</t>
  </si>
  <si>
    <t>3116 SKIPTVET</t>
  </si>
  <si>
    <t>3201 BÆRUM</t>
  </si>
  <si>
    <t>3226 AURSKOG-HØLAND</t>
  </si>
  <si>
    <t>3207 NORDRE FOLLO</t>
  </si>
  <si>
    <t>5041 SNÅSA</t>
  </si>
  <si>
    <t>3318 KRØDSHERAD</t>
  </si>
  <si>
    <t>3220 ENEBAKK</t>
  </si>
  <si>
    <t>3314 ØVRE EIKER</t>
  </si>
  <si>
    <t>3301 DRAMMEN</t>
  </si>
  <si>
    <t>3224 RÆLINGEN</t>
  </si>
  <si>
    <t>4005 NOTODDEN</t>
  </si>
  <si>
    <t>3230 GJERDRUM</t>
  </si>
  <si>
    <t>3242 HURDAL</t>
  </si>
  <si>
    <t>3112 RÅDE</t>
  </si>
  <si>
    <t>4018 NOME</t>
  </si>
  <si>
    <t>3334 FLESBERG</t>
  </si>
  <si>
    <t>3236 JEVNAKER</t>
  </si>
  <si>
    <t>3234 LUNNER</t>
  </si>
  <si>
    <t>4016 DRANGEDAL</t>
  </si>
  <si>
    <t>3209 ULLENSAKER</t>
  </si>
  <si>
    <t>3203 ASKER</t>
  </si>
  <si>
    <t>4012 BAMBLE</t>
  </si>
  <si>
    <t>3216 VESTBY</t>
  </si>
  <si>
    <t>3232 NITTEDAL</t>
  </si>
  <si>
    <t>1508 ÅLESUND</t>
  </si>
  <si>
    <t>3212 NESODDEN</t>
  </si>
  <si>
    <t>4030 NISSEDAL</t>
  </si>
  <si>
    <t>4024 HJARTDAL</t>
  </si>
  <si>
    <t>3310 HOLE</t>
  </si>
  <si>
    <t>3320 FLÅ</t>
  </si>
  <si>
    <t>3336 ROLLAG</t>
  </si>
  <si>
    <t>4028 KVITESEID</t>
  </si>
  <si>
    <t>3110 HVALER</t>
  </si>
  <si>
    <t>3911 FÆRDER</t>
  </si>
  <si>
    <t>3214 FROGN</t>
  </si>
  <si>
    <t>3324 GOL</t>
  </si>
  <si>
    <t>3222 LØRENSKOG</t>
  </si>
  <si>
    <t>4010 SILJAN</t>
  </si>
  <si>
    <t>3101 HALDEN</t>
  </si>
  <si>
    <t>4001 PORSGRUNN</t>
  </si>
  <si>
    <t>3322 NESBYEN</t>
  </si>
  <si>
    <t>4022 SELJORD</t>
  </si>
  <si>
    <t>3338 NORE OG UVDAL</t>
  </si>
  <si>
    <t>3328 ÅL</t>
  </si>
  <si>
    <t>AKERSHUS</t>
  </si>
  <si>
    <t>BUSKERUD</t>
  </si>
  <si>
    <t>FINNMARK</t>
  </si>
  <si>
    <t>TELEMARK</t>
  </si>
  <si>
    <t>TROMS</t>
  </si>
  <si>
    <t>VESTFOLD</t>
  </si>
  <si>
    <t>ØSTFOLD</t>
  </si>
  <si>
    <t>5021 OPPDAL</t>
  </si>
  <si>
    <t>4026 TINN</t>
  </si>
  <si>
    <t>1135 SAUDA</t>
  </si>
  <si>
    <t>5055 HEIM</t>
  </si>
  <si>
    <t>1149 KARMØY</t>
  </si>
  <si>
    <t>4034 TOKKE</t>
  </si>
  <si>
    <t>4641 AURLAND</t>
  </si>
  <si>
    <t>4014 KRAGERØ</t>
  </si>
  <si>
    <t>4630 OSTERØY</t>
  </si>
  <si>
    <t>4640 SOGNDAL</t>
  </si>
  <si>
    <t>1813 BRØNNØY</t>
  </si>
  <si>
    <t>4631 ALVER</t>
  </si>
  <si>
    <t>1560 TINGVOLL</t>
  </si>
  <si>
    <t>3326 HEMSEDAL</t>
  </si>
  <si>
    <t>5020 OSEN</t>
  </si>
  <si>
    <t>4036 VINJE</t>
  </si>
  <si>
    <t>1838 GILDESKÅL</t>
  </si>
  <si>
    <t>4602 KINN</t>
  </si>
  <si>
    <t>5512 TJELDSUND</t>
  </si>
  <si>
    <t>1576 AURE</t>
  </si>
  <si>
    <t>1525 STRANDA</t>
  </si>
  <si>
    <t>1815 VEGA</t>
  </si>
  <si>
    <t>4227 KVINESDAL</t>
  </si>
  <si>
    <t>5605 SØR-VARANGER</t>
  </si>
  <si>
    <t>1114 BJERKREIM</t>
  </si>
  <si>
    <t>5501 TROMSØ</t>
  </si>
  <si>
    <t>1804 BODØ</t>
  </si>
  <si>
    <t>4650 GLOPPEN</t>
  </si>
  <si>
    <t>5026 HOLTÅLEN</t>
  </si>
  <si>
    <t>4032 FYRESDAL</t>
  </si>
  <si>
    <t>1554 AVERØY</t>
  </si>
  <si>
    <t>1806 NARVIK</t>
  </si>
  <si>
    <t>3432 LESJA</t>
  </si>
  <si>
    <t>1833 RANA</t>
  </si>
  <si>
    <t>5601 ALTA</t>
  </si>
  <si>
    <t>3451 NORD-AURDAL</t>
  </si>
  <si>
    <t>1834 LURØY</t>
  </si>
  <si>
    <t>5538 STORFJORD</t>
  </si>
  <si>
    <t>1835 TRÆNA</t>
  </si>
  <si>
    <t>5528 DYRØY</t>
  </si>
  <si>
    <t>3454 VANG</t>
  </si>
  <si>
    <t>3429 FOLLDAL</t>
  </si>
  <si>
    <t>1130 STRAND</t>
  </si>
  <si>
    <t>5061 RINDAL</t>
  </si>
  <si>
    <t>4618 ULLENSVANG</t>
  </si>
  <si>
    <t>4617 KVINNHERAD</t>
  </si>
  <si>
    <t>1101 EIGERSUND</t>
  </si>
  <si>
    <t>4624 BJØRNAFJORDEN</t>
  </si>
  <si>
    <t>1160 VINDAFJORD</t>
  </si>
  <si>
    <t>1146 TYSVÆR</t>
  </si>
  <si>
    <t>4639 VIK</t>
  </si>
  <si>
    <t>1577 VOLDA</t>
  </si>
  <si>
    <t>1811 BINDAL</t>
  </si>
  <si>
    <t>4226 HÆGEBOSTAD</t>
  </si>
  <si>
    <t>4647 SUNNFJORD</t>
  </si>
  <si>
    <t>5530 SENJA</t>
  </si>
  <si>
    <t>4627 ASKØY</t>
  </si>
  <si>
    <t>1836 RØDØY</t>
  </si>
  <si>
    <t>4201 RISØR</t>
  </si>
  <si>
    <t>4621 VOSS</t>
  </si>
  <si>
    <t>1837 MELØY</t>
  </si>
  <si>
    <t>1840 SALTDAL</t>
  </si>
  <si>
    <t>4644 LUSTER</t>
  </si>
  <si>
    <t>1841 FAUSKE</t>
  </si>
  <si>
    <t>3430 OS (INNLANDET)</t>
  </si>
  <si>
    <t>4212 VEGÅRSHEI</t>
  </si>
  <si>
    <t>1848 STEIGEN</t>
  </si>
  <si>
    <t>5520 BARDU</t>
  </si>
  <si>
    <t>1853 EVENES</t>
  </si>
  <si>
    <t>5536 LYNGEN</t>
  </si>
  <si>
    <t>1860 VESTVÅGØY</t>
  </si>
  <si>
    <t>5628 TANA</t>
  </si>
  <si>
    <t>1865 VÅGAN</t>
  </si>
  <si>
    <t>1866 HADSEL</t>
  </si>
  <si>
    <t>5503 HARSTAD</t>
  </si>
  <si>
    <t>4218 IVELAND</t>
  </si>
  <si>
    <t>5522 SALANGEN</t>
  </si>
  <si>
    <t>1867 BØ</t>
  </si>
  <si>
    <t>5622 PORSANGER</t>
  </si>
  <si>
    <t>4220 BYGLAND</t>
  </si>
  <si>
    <t>5532 BALSFJORD</t>
  </si>
  <si>
    <t>4221 VALLE</t>
  </si>
  <si>
    <t>5544 NORDREISA</t>
  </si>
  <si>
    <t>5524 MÅLSELV</t>
  </si>
  <si>
    <t>5056 HITRA</t>
  </si>
  <si>
    <t>5610 KARASJOK</t>
  </si>
  <si>
    <t>1111 SOKNDAL</t>
  </si>
  <si>
    <t>4622 KVAM</t>
  </si>
  <si>
    <t>1871 ANDØY</t>
  </si>
  <si>
    <t>1832 HEMNES</t>
  </si>
  <si>
    <t>Ikke oppdatert etter 2020</t>
  </si>
  <si>
    <t>4645 ASKVOLL</t>
  </si>
  <si>
    <r>
      <t>Kilde: Landbruksdirektoratet (leveransedata og produksjonstilskudd)</t>
    </r>
    <r>
      <rPr>
        <i/>
        <sz val="12"/>
        <color rgb="FFFF0000"/>
        <rFont val="Calibri"/>
        <family val="2"/>
        <scheme val="minor"/>
      </rPr>
      <t xml:space="preserve"> NB!! Ikke oppdatert etter 2020</t>
    </r>
  </si>
  <si>
    <r>
      <t xml:space="preserve">Kilde: Landbruksdirektoratet (leveransedata og produksjonstilskudd) </t>
    </r>
    <r>
      <rPr>
        <i/>
        <sz val="12"/>
        <color rgb="FFFF0000"/>
        <rFont val="Calibri"/>
        <family val="2"/>
        <scheme val="minor"/>
      </rPr>
      <t>NB!! Etter 2020 er det kun data på økologisk areal</t>
    </r>
  </si>
  <si>
    <t>(tom)</t>
  </si>
  <si>
    <t>3114 VÅLER</t>
  </si>
  <si>
    <t>5041 SNÅASE</t>
  </si>
  <si>
    <t>3419 VÅLER</t>
  </si>
  <si>
    <t>1816 VEVELSTAD</t>
  </si>
  <si>
    <t>4620 ULVIK</t>
  </si>
  <si>
    <t>5626 GAMVIK</t>
  </si>
  <si>
    <t>1851 LØDINGEN</t>
  </si>
  <si>
    <t>4228 SIRDAL</t>
  </si>
  <si>
    <t>4616 TYSNES</t>
  </si>
  <si>
    <t>1517 HAREID</t>
  </si>
  <si>
    <t>1515 HERØY</t>
  </si>
  <si>
    <t>4635 GULEN</t>
  </si>
  <si>
    <t>4651 STRYN</t>
  </si>
  <si>
    <t>1134 SULDAL</t>
  </si>
  <si>
    <t>4613 BØMLO</t>
  </si>
  <si>
    <t>1514 SANDE</t>
  </si>
  <si>
    <t>5612 GUOVDAGEAIDNU</t>
  </si>
  <si>
    <t>5636 UNJÁRGA</t>
  </si>
  <si>
    <t>1825 GRANE</t>
  </si>
  <si>
    <t>4637 HYLLESTAD</t>
  </si>
  <si>
    <t>1875 HÁBMER</t>
  </si>
  <si>
    <t>5540 GÁIVUOTNA</t>
  </si>
  <si>
    <t>1112 LUND</t>
  </si>
  <si>
    <t>1845 SØRFOLD</t>
  </si>
  <si>
    <t>4601 BERGEN</t>
  </si>
  <si>
    <t>1868 ØKSNES</t>
  </si>
  <si>
    <t>5042 LIERNE</t>
  </si>
  <si>
    <t>5510 KVÆFJORD</t>
  </si>
  <si>
    <t>5607 VADSØ</t>
  </si>
  <si>
    <t>5618 MÅSØY</t>
  </si>
  <si>
    <t>4648 BREMANGER</t>
  </si>
  <si>
    <t>5630 BERLEVÅG</t>
  </si>
  <si>
    <t>3430 OS</t>
  </si>
  <si>
    <t>1580 HARAM</t>
  </si>
  <si>
    <t>1856 RØST</t>
  </si>
  <si>
    <t>5526 SØRREISA</t>
  </si>
  <si>
    <t>4222 BYKLE</t>
  </si>
  <si>
    <t>4207 FLEKKEFJORD</t>
  </si>
  <si>
    <t>4224 ÅSERAL</t>
  </si>
  <si>
    <t>1839 BEIARN</t>
  </si>
  <si>
    <t>4615 FITJAR</t>
  </si>
  <si>
    <t>4623 SAMNANGER</t>
  </si>
  <si>
    <t>4625 AUSTEVOLL</t>
  </si>
  <si>
    <t>4628 VAKSDAL</t>
  </si>
  <si>
    <t>5025 ROSSE</t>
  </si>
  <si>
    <t>5043 RAARVIHKE</t>
  </si>
  <si>
    <t>1870 SORTLAND</t>
  </si>
  <si>
    <t>4629 MODALEN</t>
  </si>
  <si>
    <t>4614 STORD</t>
  </si>
  <si>
    <t>4612 SVEIO</t>
  </si>
  <si>
    <t>5014 FRØYA</t>
  </si>
  <si>
    <t>5033 TYDAL</t>
  </si>
  <si>
    <t>1106 HAUGESUND</t>
  </si>
  <si>
    <t>5044 NAMSSKOGAN</t>
  </si>
  <si>
    <t>4649 STAD</t>
  </si>
  <si>
    <t>1505 KRISTIANSUND</t>
  </si>
  <si>
    <t>1520 ØRSTA</t>
  </si>
  <si>
    <t>1528 SYKKYLVEN</t>
  </si>
  <si>
    <t>1531 SULA</t>
  </si>
  <si>
    <t>4626 ØYGARDEN</t>
  </si>
  <si>
    <t>4636 SOLUND</t>
  </si>
  <si>
    <t>3330 HOL</t>
  </si>
  <si>
    <t>5603 HAMMERFEST</t>
  </si>
  <si>
    <t>5610 KÁRÁŠJOHKA</t>
  </si>
  <si>
    <t>5616 HASVIK</t>
  </si>
  <si>
    <t>5624 LEBESBY</t>
  </si>
  <si>
    <t>5628 DEATNU</t>
  </si>
  <si>
    <t>5634 VARDØ</t>
  </si>
  <si>
    <t>5546 KVÆNANGEN</t>
  </si>
  <si>
    <t>3425 ENGERDAL</t>
  </si>
  <si>
    <t>1511 VANYLVEN</t>
  </si>
  <si>
    <t>1516 ULSTEIN</t>
  </si>
  <si>
    <t>1144 KVITSØY</t>
  </si>
  <si>
    <t>1818 HERØY</t>
  </si>
  <si>
    <t>1145 BOKN</t>
  </si>
  <si>
    <t>1826 AARBORTE</t>
  </si>
  <si>
    <t>1859 FLAKSTAD</t>
  </si>
  <si>
    <t>5514 IBESTAD</t>
  </si>
  <si>
    <t>5518 LOABÁK</t>
  </si>
  <si>
    <t>1151 UTSIRA</t>
  </si>
  <si>
    <t>1822 LEIRFJORD</t>
  </si>
  <si>
    <t>5512 DIELDDANUORRI</t>
  </si>
  <si>
    <t>5516 GRATANGEN</t>
  </si>
  <si>
    <t>1827 DØNNA</t>
  </si>
  <si>
    <t>1828 NESNA</t>
  </si>
  <si>
    <t>5534 KARLSØY</t>
  </si>
  <si>
    <t>5542 SKJERVØY</t>
  </si>
  <si>
    <t>4632 AUSTRHEIM</t>
  </si>
  <si>
    <t>4619 EIDFJORD</t>
  </si>
  <si>
    <t>4638 HØYANGER</t>
  </si>
  <si>
    <t>4633 FEDJE</t>
  </si>
  <si>
    <t>4634 MASFJORDEN</t>
  </si>
  <si>
    <t>4646 FJALER</t>
  </si>
  <si>
    <t>4643 ÅRDAL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</si>
</sst>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6"/>
      <color theme="1"/>
      <name val="Calibri"/>
      <family val="2"/>
      <scheme val="minor"/>
    </font>
    <font>
      <i/>
      <sz val="12"/>
      <color theme="1"/>
      <name val="Calibri"/>
      <family val="2"/>
      <scheme val="minor"/>
    </font>
    <font>
      <b/>
      <sz val="12"/>
      <color theme="1"/>
      <name val="Calibri"/>
      <family val="2"/>
      <scheme val="minor"/>
    </font>
    <font>
      <i/>
      <sz val="11"/>
      <color theme="1"/>
      <name val="Calibri"/>
      <family val="2"/>
      <scheme val="minor"/>
    </font>
    <font>
      <sz val="10.5"/>
      <color rgb="FFFF0000"/>
      <name val="Calibri"/>
      <family val="2"/>
      <scheme val="minor"/>
    </font>
    <font>
      <i/>
      <sz val="12"/>
      <color rgb="FF000000"/>
      <name val="Calibri"/>
      <family val="2"/>
      <scheme val="minor"/>
    </font>
    <font>
      <sz val="10"/>
      <color rgb="FFFF0000"/>
      <name val="Calibri"/>
      <family val="2"/>
      <scheme val="minor"/>
    </font>
    <font>
      <i/>
      <sz val="11"/>
      <color rgb="FF000000"/>
      <name val="Calibri"/>
      <family val="2"/>
      <scheme val="minor"/>
    </font>
    <font>
      <b/>
      <sz val="14"/>
      <color theme="1"/>
      <name val="Calibri"/>
      <family val="2"/>
      <scheme val="minor"/>
    </font>
    <font>
      <i/>
      <sz val="11"/>
      <color rgb="FFFF0000"/>
      <name val="Calibri"/>
      <family val="2"/>
      <scheme val="minor"/>
    </font>
    <font>
      <i/>
      <u/>
      <sz val="12"/>
      <color theme="1"/>
      <name val="Calibri"/>
      <family val="2"/>
      <scheme val="minor"/>
    </font>
    <font>
      <b/>
      <sz val="14"/>
      <color rgb="FFFF0000"/>
      <name val="Calibri"/>
      <family val="2"/>
      <scheme val="minor"/>
    </font>
    <font>
      <sz val="11"/>
      <color rgb="FFFF0000"/>
      <name val="Calibri"/>
      <family val="2"/>
      <scheme val="minor"/>
    </font>
    <font>
      <sz val="11"/>
      <color rgb="FF006100"/>
      <name val="Calibri"/>
      <family val="2"/>
      <scheme val="minor"/>
    </font>
    <font>
      <sz val="11"/>
      <color rgb="FF9C0006"/>
      <name val="Calibri"/>
      <family val="2"/>
      <scheme val="minor"/>
    </font>
    <font>
      <i/>
      <sz val="12"/>
      <color rgb="FFFF0000"/>
      <name val="Calibri"/>
      <family val="2"/>
      <scheme val="minor"/>
    </font>
    <font>
      <sz val="8"/>
      <name val="Calibri"/>
      <family val="2"/>
      <scheme val="minor"/>
    </font>
  </fonts>
  <fills count="4">
    <fill>
      <patternFill patternType="none"/>
    </fill>
    <fill>
      <patternFill patternType="gray125"/>
    </fill>
    <fill>
      <patternFill patternType="solid">
        <fgColor rgb="FFC6EFCE"/>
      </patternFill>
    </fill>
    <fill>
      <patternFill patternType="solid">
        <fgColor rgb="FFFFC7CE"/>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0" fillId="0" borderId="0" xfId="0" pivotButton="1"/>
    <xf numFmtId="0" fontId="0" fillId="0" borderId="0" xfId="0" applyAlignment="1">
      <alignment horizontal="left"/>
    </xf>
    <xf numFmtId="165" fontId="0" fillId="0" borderId="0" xfId="1" applyNumberFormat="1" applyFont="1"/>
    <xf numFmtId="1" fontId="0" fillId="0" borderId="0" xfId="0" applyNumberFormat="1"/>
    <xf numFmtId="0" fontId="2" fillId="0" borderId="0" xfId="0" applyFont="1"/>
    <xf numFmtId="0" fontId="0" fillId="0" borderId="0" xfId="0" applyAlignment="1">
      <alignment horizontal="center"/>
    </xf>
    <xf numFmtId="0" fontId="3" fillId="0" borderId="0" xfId="0" applyFont="1"/>
    <xf numFmtId="0" fontId="4" fillId="0" borderId="0" xfId="0" applyFont="1"/>
    <xf numFmtId="1" fontId="2" fillId="0" borderId="0" xfId="0" applyNumberFormat="1" applyFont="1"/>
    <xf numFmtId="0" fontId="2" fillId="0" borderId="0" xfId="0" applyFont="1" applyAlignment="1">
      <alignment horizontal="center"/>
    </xf>
    <xf numFmtId="0" fontId="5" fillId="0" borderId="0" xfId="0" applyFont="1"/>
    <xf numFmtId="0" fontId="6" fillId="0" borderId="0" xfId="0" applyFont="1"/>
    <xf numFmtId="0" fontId="7" fillId="0" borderId="0" xfId="0" applyFont="1"/>
    <xf numFmtId="0" fontId="0" fillId="0" borderId="1" xfId="0" applyBorder="1"/>
    <xf numFmtId="1" fontId="0" fillId="0" borderId="1" xfId="0" applyNumberFormat="1" applyBorder="1" applyAlignment="1">
      <alignment horizontal="center"/>
    </xf>
    <xf numFmtId="1" fontId="0" fillId="0" borderId="1" xfId="0" applyNumberFormat="1" applyBorder="1"/>
    <xf numFmtId="0" fontId="0" fillId="0" borderId="2" xfId="0" applyBorder="1"/>
    <xf numFmtId="1" fontId="0" fillId="0" borderId="2" xfId="0" applyNumberFormat="1" applyBorder="1"/>
    <xf numFmtId="0" fontId="0" fillId="0" borderId="3" xfId="0" applyBorder="1"/>
    <xf numFmtId="1" fontId="0" fillId="0" borderId="3" xfId="0" applyNumberFormat="1" applyBorder="1"/>
    <xf numFmtId="0" fontId="0" fillId="0" borderId="4" xfId="0" applyBorder="1"/>
    <xf numFmtId="1" fontId="0" fillId="0" borderId="4" xfId="0" applyNumberFormat="1" applyBorder="1"/>
    <xf numFmtId="0" fontId="2" fillId="0" borderId="2" xfId="0" applyFont="1" applyBorder="1"/>
    <xf numFmtId="0" fontId="6" fillId="0" borderId="1" xfId="0" applyFont="1" applyBorder="1"/>
    <xf numFmtId="0" fontId="8" fillId="0" borderId="0" xfId="0" applyFont="1"/>
    <xf numFmtId="9" fontId="0" fillId="0" borderId="0" xfId="2" applyFont="1"/>
    <xf numFmtId="0" fontId="9" fillId="0" borderId="0" xfId="0" applyFont="1"/>
    <xf numFmtId="0" fontId="10" fillId="0" borderId="0" xfId="0" applyFont="1"/>
    <xf numFmtId="1" fontId="0" fillId="0" borderId="0" xfId="0" applyNumberFormat="1" applyAlignment="1">
      <alignment horizontal="right"/>
    </xf>
    <xf numFmtId="165" fontId="0" fillId="0" borderId="0" xfId="0" applyNumberFormat="1"/>
    <xf numFmtId="0" fontId="0" fillId="0" borderId="0" xfId="0" applyAlignment="1">
      <alignment horizontal="center" wrapText="1"/>
    </xf>
    <xf numFmtId="0" fontId="11" fillId="0" borderId="0" xfId="0" applyFont="1"/>
    <xf numFmtId="0" fontId="12" fillId="0" borderId="0" xfId="0" applyFont="1"/>
    <xf numFmtId="0" fontId="13" fillId="0" borderId="0" xfId="0" applyFont="1"/>
    <xf numFmtId="0" fontId="0" fillId="0" borderId="0" xfId="0" applyAlignment="1">
      <alignment horizontal="right"/>
    </xf>
    <xf numFmtId="1" fontId="0" fillId="0" borderId="0" xfId="0" applyNumberFormat="1" applyAlignment="1">
      <alignment horizontal="center"/>
    </xf>
    <xf numFmtId="165" fontId="7" fillId="0" borderId="0" xfId="1" applyNumberFormat="1" applyFont="1"/>
    <xf numFmtId="0" fontId="7" fillId="0" borderId="0" xfId="0" applyFont="1" applyAlignment="1">
      <alignment horizontal="center" wrapText="1"/>
    </xf>
    <xf numFmtId="9" fontId="7" fillId="0" borderId="0" xfId="2" applyFont="1"/>
    <xf numFmtId="0" fontId="15" fillId="0" borderId="0" xfId="0" applyFont="1" applyAlignment="1">
      <alignment horizontal="right"/>
    </xf>
    <xf numFmtId="0" fontId="15" fillId="0" borderId="0" xfId="0" applyFont="1"/>
    <xf numFmtId="165" fontId="16" fillId="0" borderId="0" xfId="1" applyNumberFormat="1" applyFont="1"/>
    <xf numFmtId="1" fontId="0" fillId="0" borderId="5" xfId="0" applyNumberFormat="1" applyBorder="1"/>
    <xf numFmtId="1" fontId="0" fillId="0" borderId="6" xfId="0" applyNumberFormat="1" applyBorder="1"/>
    <xf numFmtId="0" fontId="18" fillId="3" borderId="0" xfId="0" applyFont="1" applyFill="1"/>
    <xf numFmtId="0" fontId="17" fillId="2" borderId="0" xfId="0" applyFont="1" applyFill="1"/>
    <xf numFmtId="1" fontId="0" fillId="0" borderId="7" xfId="0" applyNumberFormat="1" applyBorder="1"/>
    <xf numFmtId="1" fontId="0" fillId="0" borderId="8" xfId="0" applyNumberFormat="1" applyBorder="1"/>
    <xf numFmtId="0" fontId="16" fillId="0" borderId="0" xfId="0" applyFont="1"/>
    <xf numFmtId="0" fontId="0" fillId="0" borderId="0" xfId="0" applyNumberFormat="1"/>
    <xf numFmtId="1" fontId="0" fillId="0" borderId="9" xfId="0" applyNumberFormat="1" applyBorder="1"/>
    <xf numFmtId="1" fontId="0" fillId="0" borderId="0" xfId="0" applyNumberFormat="1" applyBorder="1"/>
    <xf numFmtId="1" fontId="0" fillId="0" borderId="10" xfId="0" applyNumberFormat="1" applyBorder="1"/>
    <xf numFmtId="1" fontId="0" fillId="0" borderId="11" xfId="0" applyNumberFormat="1" applyBorder="1"/>
  </cellXfs>
  <cellStyles count="3">
    <cellStyle name="Komma" xfId="1" builtinId="3"/>
    <cellStyle name="Normal" xfId="0" builtinId="0"/>
    <cellStyle name="Prosent" xfId="2" builtinId="5"/>
  </cellStyles>
  <dxfs count="6">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2.xml"/><Relationship Id="rId39" Type="http://schemas.openxmlformats.org/officeDocument/2006/relationships/theme" Target="theme/theme1.xml"/><Relationship Id="rId21" Type="http://schemas.openxmlformats.org/officeDocument/2006/relationships/worksheet" Target="worksheets/sheet21.xml"/><Relationship Id="rId34" Type="http://schemas.microsoft.com/office/2007/relationships/slicerCache" Target="slicerCaches/slicerCache10.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7/relationships/slicerCache" Target="slicerCaches/slicerCache5.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3.xml"/><Relationship Id="rId32" Type="http://schemas.microsoft.com/office/2007/relationships/slicerCache" Target="slicerCaches/slicerCache8.xml"/><Relationship Id="rId37" Type="http://schemas.microsoft.com/office/2007/relationships/slicerCache" Target="slicerCaches/slicerCache13.xml"/><Relationship Id="rId40"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2.xml"/><Relationship Id="rId28" Type="http://schemas.microsoft.com/office/2007/relationships/slicerCache" Target="slicerCaches/slicerCache4.xml"/><Relationship Id="rId36" Type="http://schemas.microsoft.com/office/2007/relationships/slicerCache" Target="slicerCaches/slicerCache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microsoft.com/office/2007/relationships/slicerCache" Target="slicerCaches/slicerCache3.xml"/><Relationship Id="rId30" Type="http://schemas.microsoft.com/office/2007/relationships/slicerCache" Target="slicerCaches/slicerCache6.xml"/><Relationship Id="rId35" Type="http://schemas.microsoft.com/office/2007/relationships/slicerCache" Target="slicerCaches/slicerCache11.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1.xml"/><Relationship Id="rId33" Type="http://schemas.microsoft.com/office/2007/relationships/slicerCache" Target="slicerCaches/slicerCache9.xml"/><Relationship Id="rId38" Type="http://schemas.microsoft.com/office/2007/relationships/slicerCache" Target="slicerCaches/slicerCache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Utvikling!$M$2</c:f>
          <c:strCache>
            <c:ptCount val="1"/>
            <c:pt idx="0">
              <c:v>Utvikling av kornproduksjon og kornareal i (Flere elementer)</c:v>
            </c:pt>
          </c:strCache>
        </c:strRef>
      </c:tx>
      <c:overlay val="0"/>
    </c:title>
    <c:autoTitleDeleted val="0"/>
    <c:plotArea>
      <c:layout>
        <c:manualLayout>
          <c:layoutTarget val="inner"/>
          <c:xMode val="edge"/>
          <c:yMode val="edge"/>
          <c:x val="0.14171231910022655"/>
          <c:y val="0.11477820739604369"/>
          <c:w val="0.68315394384255512"/>
          <c:h val="0.76787171981235947"/>
        </c:manualLayout>
      </c:layout>
      <c:barChart>
        <c:barDir val="col"/>
        <c:grouping val="clustered"/>
        <c:varyColors val="0"/>
        <c:ser>
          <c:idx val="0"/>
          <c:order val="0"/>
          <c:tx>
            <c:strRef>
              <c:f>Utvikling!$N$3</c:f>
              <c:strCache>
                <c:ptCount val="1"/>
                <c:pt idx="0">
                  <c:v>tonn</c:v>
                </c:pt>
              </c:strCache>
            </c:strRef>
          </c:tx>
          <c:invertIfNegative val="0"/>
          <c:cat>
            <c:numRef>
              <c:f>Utvikling!$M$4:$M$23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Utvikling!$N$4:$N$23</c:f>
              <c:numCache>
                <c:formatCode>_ * #\ ##0_ ;_ * \-#\ ##0_ ;_ * "-"??_ ;_ @_ </c:formatCode>
                <c:ptCount val="20"/>
                <c:pt idx="0">
                  <c:v>161677.212</c:v>
                </c:pt>
                <c:pt idx="1">
                  <c:v>125006.54300000001</c:v>
                </c:pt>
                <c:pt idx="2">
                  <c:v>132847.701</c:v>
                </c:pt>
                <c:pt idx="3">
                  <c:v>157353.065</c:v>
                </c:pt>
                <c:pt idx="4">
                  <c:v>115818.77</c:v>
                </c:pt>
                <c:pt idx="5">
                  <c:v>150435.46799999999</c:v>
                </c:pt>
                <c:pt idx="6">
                  <c:v>109095.258</c:v>
                </c:pt>
                <c:pt idx="7">
                  <c:v>125183.402</c:v>
                </c:pt>
                <c:pt idx="8">
                  <c:v>95632.596000000005</c:v>
                </c:pt>
                <c:pt idx="9">
                  <c:v>134566.30600000001</c:v>
                </c:pt>
                <c:pt idx="10">
                  <c:v>147459.21400000001</c:v>
                </c:pt>
                <c:pt idx="11">
                  <c:v>133481.21100000001</c:v>
                </c:pt>
                <c:pt idx="12">
                  <c:v>119596.609</c:v>
                </c:pt>
                <c:pt idx="13">
                  <c:v>70800.19</c:v>
                </c:pt>
                <c:pt idx="14">
                  <c:v>142466.95499999999</c:v>
                </c:pt>
                <c:pt idx="15">
                  <c:v>151137.076</c:v>
                </c:pt>
                <c:pt idx="16">
                  <c:v>118954.671</c:v>
                </c:pt>
                <c:pt idx="17">
                  <c:v>146584.326</c:v>
                </c:pt>
                <c:pt idx="18">
                  <c:v>90674.400999999998</c:v>
                </c:pt>
                <c:pt idx="19">
                  <c:v>116418.215</c:v>
                </c:pt>
              </c:numCache>
            </c:numRef>
          </c:val>
          <c:extLst>
            <c:ext xmlns:c16="http://schemas.microsoft.com/office/drawing/2014/chart" uri="{C3380CC4-5D6E-409C-BE32-E72D297353CC}">
              <c16:uniqueId val="{00000000-E2B1-41C7-87D4-A5DAF5BD6B80}"/>
            </c:ext>
          </c:extLst>
        </c:ser>
        <c:dLbls>
          <c:showLegendKey val="0"/>
          <c:showVal val="0"/>
          <c:showCatName val="0"/>
          <c:showSerName val="0"/>
          <c:showPercent val="0"/>
          <c:showBubbleSize val="0"/>
        </c:dLbls>
        <c:gapWidth val="75"/>
        <c:overlap val="-25"/>
        <c:axId val="146438016"/>
        <c:axId val="146439552"/>
      </c:barChart>
      <c:lineChart>
        <c:grouping val="standard"/>
        <c:varyColors val="0"/>
        <c:ser>
          <c:idx val="1"/>
          <c:order val="1"/>
          <c:tx>
            <c:strRef>
              <c:f>Utvikling!$O$3</c:f>
              <c:strCache>
                <c:ptCount val="1"/>
                <c:pt idx="0">
                  <c:v>dekar</c:v>
                </c:pt>
              </c:strCache>
            </c:strRef>
          </c:tx>
          <c:marker>
            <c:symbol val="none"/>
          </c:marker>
          <c:cat>
            <c:numRef>
              <c:f>Utvikling!$M$4:$M$23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Utvikling!$O$4:$O$23</c:f>
              <c:numCache>
                <c:formatCode>_ * #\ ##0_ ;_ * \-#\ ##0_ ;_ * "-"??_ ;_ @_ </c:formatCode>
                <c:ptCount val="20"/>
                <c:pt idx="0">
                  <c:v>364580</c:v>
                </c:pt>
                <c:pt idx="1">
                  <c:v>356129</c:v>
                </c:pt>
                <c:pt idx="2">
                  <c:v>346304</c:v>
                </c:pt>
                <c:pt idx="3">
                  <c:v>342731</c:v>
                </c:pt>
                <c:pt idx="4">
                  <c:v>337791</c:v>
                </c:pt>
                <c:pt idx="5">
                  <c:v>325156</c:v>
                </c:pt>
                <c:pt idx="6">
                  <c:v>321700</c:v>
                </c:pt>
                <c:pt idx="7">
                  <c:v>315304</c:v>
                </c:pt>
                <c:pt idx="8">
                  <c:v>304128</c:v>
                </c:pt>
                <c:pt idx="9">
                  <c:v>298463</c:v>
                </c:pt>
                <c:pt idx="10">
                  <c:v>297699</c:v>
                </c:pt>
                <c:pt idx="11">
                  <c:v>293391</c:v>
                </c:pt>
                <c:pt idx="12">
                  <c:v>302666</c:v>
                </c:pt>
                <c:pt idx="13">
                  <c:v>294866</c:v>
                </c:pt>
                <c:pt idx="14">
                  <c:v>292220</c:v>
                </c:pt>
                <c:pt idx="15">
                  <c:v>299432</c:v>
                </c:pt>
                <c:pt idx="16">
                  <c:v>328452</c:v>
                </c:pt>
                <c:pt idx="17">
                  <c:v>331043</c:v>
                </c:pt>
                <c:pt idx="18">
                  <c:v>293886</c:v>
                </c:pt>
                <c:pt idx="19">
                  <c:v>295390</c:v>
                </c:pt>
              </c:numCache>
            </c:numRef>
          </c:val>
          <c:smooth val="0"/>
          <c:extLst>
            <c:ext xmlns:c16="http://schemas.microsoft.com/office/drawing/2014/chart" uri="{C3380CC4-5D6E-409C-BE32-E72D297353CC}">
              <c16:uniqueId val="{00000001-E2B1-41C7-87D4-A5DAF5BD6B80}"/>
            </c:ext>
          </c:extLst>
        </c:ser>
        <c:dLbls>
          <c:showLegendKey val="0"/>
          <c:showVal val="0"/>
          <c:showCatName val="0"/>
          <c:showSerName val="0"/>
          <c:showPercent val="0"/>
          <c:showBubbleSize val="0"/>
        </c:dLbls>
        <c:marker val="1"/>
        <c:smooth val="0"/>
        <c:axId val="146447744"/>
        <c:axId val="146445824"/>
      </c:lineChart>
      <c:catAx>
        <c:axId val="146438016"/>
        <c:scaling>
          <c:orientation val="minMax"/>
        </c:scaling>
        <c:delete val="0"/>
        <c:axPos val="b"/>
        <c:numFmt formatCode="General" sourceLinked="1"/>
        <c:majorTickMark val="none"/>
        <c:minorTickMark val="none"/>
        <c:tickLblPos val="nextTo"/>
        <c:txPr>
          <a:bodyPr rot="-2700000"/>
          <a:lstStyle/>
          <a:p>
            <a:pPr>
              <a:defRPr sz="1050"/>
            </a:pPr>
            <a:endParaRPr lang="nb-NO"/>
          </a:p>
        </c:txPr>
        <c:crossAx val="146439552"/>
        <c:crosses val="autoZero"/>
        <c:auto val="1"/>
        <c:lblAlgn val="ctr"/>
        <c:lblOffset val="100"/>
        <c:noMultiLvlLbl val="0"/>
      </c:catAx>
      <c:valAx>
        <c:axId val="146439552"/>
        <c:scaling>
          <c:orientation val="minMax"/>
          <c:min val="0"/>
        </c:scaling>
        <c:delete val="0"/>
        <c:axPos val="l"/>
        <c:majorGridlines/>
        <c:title>
          <c:tx>
            <c:rich>
              <a:bodyPr rot="-5400000" vert="horz"/>
              <a:lstStyle/>
              <a:p>
                <a:pPr>
                  <a:defRPr sz="1200"/>
                </a:pPr>
                <a:r>
                  <a:rPr lang="en-US" sz="1200"/>
                  <a:t>tonn</a:t>
                </a:r>
              </a:p>
            </c:rich>
          </c:tx>
          <c:layout>
            <c:manualLayout>
              <c:xMode val="edge"/>
              <c:yMode val="edge"/>
              <c:x val="6.0895150119439868E-3"/>
              <c:y val="0.45985814273215847"/>
            </c:manualLayout>
          </c:layout>
          <c:overlay val="0"/>
        </c:title>
        <c:numFmt formatCode="_ * #\ ##0_ ;_ * \-#\ ##0_ ;_ * &quot;-&quot;??_ ;_ @_ " sourceLinked="1"/>
        <c:majorTickMark val="none"/>
        <c:minorTickMark val="none"/>
        <c:tickLblPos val="nextTo"/>
        <c:spPr>
          <a:ln w="9525">
            <a:noFill/>
          </a:ln>
        </c:spPr>
        <c:txPr>
          <a:bodyPr/>
          <a:lstStyle/>
          <a:p>
            <a:pPr>
              <a:defRPr sz="1200"/>
            </a:pPr>
            <a:endParaRPr lang="nb-NO"/>
          </a:p>
        </c:txPr>
        <c:crossAx val="146438016"/>
        <c:crosses val="autoZero"/>
        <c:crossBetween val="between"/>
      </c:valAx>
      <c:valAx>
        <c:axId val="146445824"/>
        <c:scaling>
          <c:orientation val="minMax"/>
        </c:scaling>
        <c:delete val="0"/>
        <c:axPos val="r"/>
        <c:title>
          <c:tx>
            <c:rich>
              <a:bodyPr rot="-5400000" vert="horz"/>
              <a:lstStyle/>
              <a:p>
                <a:pPr>
                  <a:defRPr sz="1200"/>
                </a:pPr>
                <a:r>
                  <a:rPr lang="en-US" sz="1200"/>
                  <a:t>dekar</a:t>
                </a:r>
              </a:p>
            </c:rich>
          </c:tx>
          <c:layout>
            <c:manualLayout>
              <c:xMode val="edge"/>
              <c:yMode val="edge"/>
              <c:x val="0.95626445389504178"/>
              <c:y val="0.45336353789109696"/>
            </c:manualLayout>
          </c:layout>
          <c:overlay val="0"/>
        </c:title>
        <c:numFmt formatCode="_ * #\ ##0_ ;_ * \-#\ ##0_ ;_ * &quot;-&quot;??_ ;_ @_ " sourceLinked="1"/>
        <c:majorTickMark val="out"/>
        <c:minorTickMark val="none"/>
        <c:tickLblPos val="nextTo"/>
        <c:txPr>
          <a:bodyPr/>
          <a:lstStyle/>
          <a:p>
            <a:pPr>
              <a:defRPr sz="1200"/>
            </a:pPr>
            <a:endParaRPr lang="nb-NO"/>
          </a:p>
        </c:txPr>
        <c:crossAx val="146447744"/>
        <c:crosses val="max"/>
        <c:crossBetween val="between"/>
      </c:valAx>
      <c:catAx>
        <c:axId val="146447744"/>
        <c:scaling>
          <c:orientation val="minMax"/>
        </c:scaling>
        <c:delete val="1"/>
        <c:axPos val="b"/>
        <c:numFmt formatCode="General" sourceLinked="1"/>
        <c:majorTickMark val="out"/>
        <c:minorTickMark val="none"/>
        <c:tickLblPos val="nextTo"/>
        <c:crossAx val="146445824"/>
        <c:crosses val="autoZero"/>
        <c:auto val="1"/>
        <c:lblAlgn val="ctr"/>
        <c:lblOffset val="100"/>
        <c:noMultiLvlLbl val="0"/>
      </c:catAx>
    </c:plotArea>
    <c:legend>
      <c:legendPos val="b"/>
      <c:layout>
        <c:manualLayout>
          <c:xMode val="edge"/>
          <c:yMode val="edge"/>
          <c:x val="0.48899297942228392"/>
          <c:y val="0.1424690700938725"/>
          <c:w val="0.31420077623295495"/>
          <c:h val="5.4350015393205074E-2"/>
        </c:manualLayout>
      </c:layout>
      <c:overlay val="0"/>
      <c:txPr>
        <a:bodyPr/>
        <a:lstStyle/>
        <a:p>
          <a:pPr>
            <a:defRPr sz="1200" b="1"/>
          </a:pPr>
          <a:endParaRPr lang="nb-NO"/>
        </a:p>
      </c:txPr>
    </c:legend>
    <c:plotVisOnly val="1"/>
    <c:dispBlanksAs val="gap"/>
    <c:showDLblsOverMax val="0"/>
  </c:chart>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av matkornforbruket</a:t>
            </a:r>
            <a:endParaRPr lang="en-US"/>
          </a:p>
        </c:rich>
      </c:tx>
      <c:overlay val="0"/>
    </c:title>
    <c:autoTitleDeleted val="0"/>
    <c:plotArea>
      <c:layout/>
      <c:barChart>
        <c:barDir val="col"/>
        <c:grouping val="clustered"/>
        <c:varyColors val="0"/>
        <c:ser>
          <c:idx val="0"/>
          <c:order val="0"/>
          <c:tx>
            <c:strRef>
              <c:f>'Andel norsk - ikke oppdatert'!$N$1</c:f>
              <c:strCache>
                <c:ptCount val="1"/>
                <c:pt idx="0">
                  <c:v>Andel norsk</c:v>
                </c:pt>
              </c:strCache>
            </c:strRef>
          </c:tx>
          <c:spPr>
            <a:solidFill>
              <a:schemeClr val="accent2"/>
            </a:solidFill>
          </c:spPr>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oppdatert'!$N$2:$N$15</c:f>
              <c:numCache>
                <c:formatCode>0%</c:formatCode>
                <c:ptCount val="14"/>
                <c:pt idx="0">
                  <c:v>0.63723047835565128</c:v>
                </c:pt>
                <c:pt idx="1">
                  <c:v>0.68936972223934689</c:v>
                </c:pt>
                <c:pt idx="2">
                  <c:v>0.71447491823847831</c:v>
                </c:pt>
                <c:pt idx="3">
                  <c:v>0.57099659220683718</c:v>
                </c:pt>
                <c:pt idx="4">
                  <c:v>0.67575624661663303</c:v>
                </c:pt>
                <c:pt idx="5">
                  <c:v>0.37771787198609863</c:v>
                </c:pt>
                <c:pt idx="6">
                  <c:v>0.27884756121839332</c:v>
                </c:pt>
                <c:pt idx="7">
                  <c:v>0.50706467660135313</c:v>
                </c:pt>
                <c:pt idx="8">
                  <c:v>0.16809951730332934</c:v>
                </c:pt>
                <c:pt idx="9">
                  <c:v>0.42939923275463376</c:v>
                </c:pt>
                <c:pt idx="10">
                  <c:v>0.39832819992571583</c:v>
                </c:pt>
                <c:pt idx="11">
                  <c:v>0.54426325952072052</c:v>
                </c:pt>
                <c:pt idx="12">
                  <c:v>0.44134030439835437</c:v>
                </c:pt>
                <c:pt idx="13">
                  <c:v>0.55394826607864656</c:v>
                </c:pt>
              </c:numCache>
            </c:numRef>
          </c:val>
          <c:extLst>
            <c:ext xmlns:c16="http://schemas.microsoft.com/office/drawing/2014/chart" uri="{C3380CC4-5D6E-409C-BE32-E72D297353CC}">
              <c16:uniqueId val="{00000000-30CD-4C71-AA67-C39A3CE0D882}"/>
            </c:ext>
          </c:extLst>
        </c:ser>
        <c:dLbls>
          <c:showLegendKey val="0"/>
          <c:showVal val="0"/>
          <c:showCatName val="0"/>
          <c:showSerName val="0"/>
          <c:showPercent val="0"/>
          <c:showBubbleSize val="0"/>
        </c:dLbls>
        <c:gapWidth val="150"/>
        <c:axId val="145988992"/>
        <c:axId val="145994880"/>
      </c:barChart>
      <c:catAx>
        <c:axId val="145988992"/>
        <c:scaling>
          <c:orientation val="minMax"/>
        </c:scaling>
        <c:delete val="0"/>
        <c:axPos val="b"/>
        <c:numFmt formatCode="General" sourceLinked="0"/>
        <c:majorTickMark val="out"/>
        <c:minorTickMark val="none"/>
        <c:tickLblPos val="nextTo"/>
        <c:txPr>
          <a:bodyPr/>
          <a:lstStyle/>
          <a:p>
            <a:pPr>
              <a:defRPr sz="1200"/>
            </a:pPr>
            <a:endParaRPr lang="nb-NO"/>
          </a:p>
        </c:txPr>
        <c:crossAx val="145994880"/>
        <c:crosses val="autoZero"/>
        <c:auto val="1"/>
        <c:lblAlgn val="ctr"/>
        <c:lblOffset val="100"/>
        <c:noMultiLvlLbl val="0"/>
      </c:catAx>
      <c:valAx>
        <c:axId val="14599488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5988992"/>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av det totale kornforbruket</a:t>
            </a:r>
            <a:endParaRPr lang="en-US"/>
          </a:p>
        </c:rich>
      </c:tx>
      <c:overlay val="0"/>
    </c:title>
    <c:autoTitleDeleted val="0"/>
    <c:plotArea>
      <c:layout/>
      <c:barChart>
        <c:barDir val="col"/>
        <c:grouping val="clustered"/>
        <c:varyColors val="0"/>
        <c:ser>
          <c:idx val="0"/>
          <c:order val="0"/>
          <c:tx>
            <c:strRef>
              <c:f>'Andel norsk - ikke oppdatert'!$AA$1</c:f>
              <c:strCache>
                <c:ptCount val="1"/>
                <c:pt idx="0">
                  <c:v>Norsk totalt</c:v>
                </c:pt>
              </c:strCache>
            </c:strRef>
          </c:tx>
          <c:invertIfNegative val="0"/>
          <c:dLbls>
            <c:spPr>
              <a:noFill/>
              <a:ln>
                <a:noFill/>
              </a:ln>
              <a:effectLst/>
            </c:spPr>
            <c:txPr>
              <a:bodyPr/>
              <a:lstStyle/>
              <a:p>
                <a:pPr>
                  <a:defRPr sz="1200" b="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oppdatert'!$AA$2:$AA$15</c:f>
              <c:numCache>
                <c:formatCode>0%</c:formatCode>
                <c:ptCount val="14"/>
                <c:pt idx="0">
                  <c:v>0.75268605575317749</c:v>
                </c:pt>
                <c:pt idx="1">
                  <c:v>0.81013947149395116</c:v>
                </c:pt>
                <c:pt idx="2">
                  <c:v>0.76421101417989645</c:v>
                </c:pt>
                <c:pt idx="3">
                  <c:v>0.66087701838497837</c:v>
                </c:pt>
                <c:pt idx="4">
                  <c:v>0.63877239336949021</c:v>
                </c:pt>
                <c:pt idx="5">
                  <c:v>0.74578249070998415</c:v>
                </c:pt>
                <c:pt idx="6">
                  <c:v>0.62588853329839611</c:v>
                </c:pt>
                <c:pt idx="7">
                  <c:v>0.70398886566970609</c:v>
                </c:pt>
                <c:pt idx="8">
                  <c:v>0.57389507509620297</c:v>
                </c:pt>
                <c:pt idx="9">
                  <c:v>0.56331398173748082</c:v>
                </c:pt>
                <c:pt idx="10">
                  <c:v>0.51326550011483585</c:v>
                </c:pt>
                <c:pt idx="11">
                  <c:v>0.63957795045425436</c:v>
                </c:pt>
                <c:pt idx="12">
                  <c:v>0.70829073244609053</c:v>
                </c:pt>
                <c:pt idx="13">
                  <c:v>0.70622199836867028</c:v>
                </c:pt>
              </c:numCache>
            </c:numRef>
          </c:val>
          <c:extLst>
            <c:ext xmlns:c16="http://schemas.microsoft.com/office/drawing/2014/chart" uri="{C3380CC4-5D6E-409C-BE32-E72D297353CC}">
              <c16:uniqueId val="{00000000-2F2B-4296-A5FC-84D9167DC641}"/>
            </c:ext>
          </c:extLst>
        </c:ser>
        <c:ser>
          <c:idx val="1"/>
          <c:order val="1"/>
          <c:tx>
            <c:strRef>
              <c:f>'Andel norsk - ikke oppdatert'!$AB$1</c:f>
              <c:strCache>
                <c:ptCount val="1"/>
                <c:pt idx="0">
                  <c:v>Norsk matkorn</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oppdatert'!$AB$2:$AB$15</c:f>
              <c:numCache>
                <c:formatCode>0%</c:formatCode>
                <c:ptCount val="14"/>
                <c:pt idx="0">
                  <c:v>0.63723047835565128</c:v>
                </c:pt>
                <c:pt idx="1">
                  <c:v>0.68936972223934689</c:v>
                </c:pt>
                <c:pt idx="2">
                  <c:v>0.71447491823847831</c:v>
                </c:pt>
                <c:pt idx="3">
                  <c:v>0.57099659220683718</c:v>
                </c:pt>
                <c:pt idx="4">
                  <c:v>0.67575624661663303</c:v>
                </c:pt>
                <c:pt idx="5">
                  <c:v>0.37771787198609863</c:v>
                </c:pt>
                <c:pt idx="6">
                  <c:v>0.27884756121839332</c:v>
                </c:pt>
                <c:pt idx="7">
                  <c:v>0.50706467660135313</c:v>
                </c:pt>
                <c:pt idx="8">
                  <c:v>0.16809951730332934</c:v>
                </c:pt>
                <c:pt idx="9">
                  <c:v>0.42939923275463376</c:v>
                </c:pt>
                <c:pt idx="10">
                  <c:v>0.39832819992571583</c:v>
                </c:pt>
                <c:pt idx="11">
                  <c:v>0.54426325952072052</c:v>
                </c:pt>
                <c:pt idx="12">
                  <c:v>0.44134030439835437</c:v>
                </c:pt>
                <c:pt idx="13">
                  <c:v>0.55394826607864656</c:v>
                </c:pt>
              </c:numCache>
            </c:numRef>
          </c:val>
          <c:extLst>
            <c:ext xmlns:c16="http://schemas.microsoft.com/office/drawing/2014/chart" uri="{C3380CC4-5D6E-409C-BE32-E72D297353CC}">
              <c16:uniqueId val="{00000001-2F2B-4296-A5FC-84D9167DC641}"/>
            </c:ext>
          </c:extLst>
        </c:ser>
        <c:ser>
          <c:idx val="2"/>
          <c:order val="2"/>
          <c:tx>
            <c:strRef>
              <c:f>'Andel norsk - ikke oppdatert'!$AC$1</c:f>
              <c:strCache>
                <c:ptCount val="1"/>
                <c:pt idx="0">
                  <c:v>Norsk fôrkorn</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oppdatert'!$AC$2:$AC$15</c:f>
              <c:numCache>
                <c:formatCode>0%</c:formatCode>
                <c:ptCount val="14"/>
                <c:pt idx="0">
                  <c:v>0.80706856717926356</c:v>
                </c:pt>
                <c:pt idx="1">
                  <c:v>0.86706085725825299</c:v>
                </c:pt>
                <c:pt idx="2">
                  <c:v>0.78956322301184989</c:v>
                </c:pt>
                <c:pt idx="3">
                  <c:v>0.69335059894810191</c:v>
                </c:pt>
                <c:pt idx="4">
                  <c:v>0.62419648609951361</c:v>
                </c:pt>
                <c:pt idx="5">
                  <c:v>0.86910885563180418</c:v>
                </c:pt>
                <c:pt idx="6">
                  <c:v>0.74724179924413425</c:v>
                </c:pt>
                <c:pt idx="7">
                  <c:v>0.77575576500750276</c:v>
                </c:pt>
                <c:pt idx="8">
                  <c:v>0.70397205845440136</c:v>
                </c:pt>
                <c:pt idx="9">
                  <c:v>0.60839848989321477</c:v>
                </c:pt>
                <c:pt idx="10">
                  <c:v>0.56044975010637721</c:v>
                </c:pt>
                <c:pt idx="11">
                  <c:v>0.67573754402395014</c:v>
                </c:pt>
                <c:pt idx="12">
                  <c:v>0.80099384269860163</c:v>
                </c:pt>
                <c:pt idx="13">
                  <c:v>0.76005151131858639</c:v>
                </c:pt>
              </c:numCache>
            </c:numRef>
          </c:val>
          <c:extLst>
            <c:ext xmlns:c16="http://schemas.microsoft.com/office/drawing/2014/chart" uri="{C3380CC4-5D6E-409C-BE32-E72D297353CC}">
              <c16:uniqueId val="{00000002-2F2B-4296-A5FC-84D9167DC641}"/>
            </c:ext>
          </c:extLst>
        </c:ser>
        <c:dLbls>
          <c:showLegendKey val="0"/>
          <c:showVal val="0"/>
          <c:showCatName val="0"/>
          <c:showSerName val="0"/>
          <c:showPercent val="0"/>
          <c:showBubbleSize val="0"/>
        </c:dLbls>
        <c:gapWidth val="150"/>
        <c:axId val="149707392"/>
        <c:axId val="149713280"/>
      </c:barChart>
      <c:catAx>
        <c:axId val="149707392"/>
        <c:scaling>
          <c:orientation val="minMax"/>
        </c:scaling>
        <c:delete val="0"/>
        <c:axPos val="b"/>
        <c:numFmt formatCode="General" sourceLinked="0"/>
        <c:majorTickMark val="out"/>
        <c:minorTickMark val="none"/>
        <c:tickLblPos val="nextTo"/>
        <c:txPr>
          <a:bodyPr/>
          <a:lstStyle/>
          <a:p>
            <a:pPr>
              <a:defRPr sz="1200"/>
            </a:pPr>
            <a:endParaRPr lang="nb-NO"/>
          </a:p>
        </c:txPr>
        <c:crossAx val="149713280"/>
        <c:crosses val="autoZero"/>
        <c:auto val="1"/>
        <c:lblAlgn val="ctr"/>
        <c:lblOffset val="100"/>
        <c:noMultiLvlLbl val="0"/>
      </c:catAx>
      <c:valAx>
        <c:axId val="14971328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9707392"/>
        <c:crosses val="autoZero"/>
        <c:crossBetween val="between"/>
      </c:valAx>
    </c:plotArea>
    <c:legend>
      <c:legendPos val="t"/>
      <c:overlay val="0"/>
      <c:txPr>
        <a:bodyPr/>
        <a:lstStyle/>
        <a:p>
          <a:pPr>
            <a:defRPr sz="1200"/>
          </a:pPr>
          <a:endParaRPr lang="nb-NO"/>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fylker'!$C$2</c:f>
          <c:strCache>
            <c:ptCount val="1"/>
            <c:pt idx="0">
              <c:v>Kornproduksjon i fylkene i (Alle)</c:v>
            </c:pt>
          </c:strCache>
        </c:strRef>
      </c:tx>
      <c:overlay val="0"/>
    </c:title>
    <c:autoTitleDeleted val="0"/>
    <c:plotArea>
      <c:layout>
        <c:manualLayout>
          <c:layoutTarget val="inner"/>
          <c:xMode val="edge"/>
          <c:yMode val="edge"/>
          <c:x val="0.1453020724033236"/>
          <c:y val="9.2173155774882956E-2"/>
          <c:w val="0.81402603509947591"/>
          <c:h val="0.79765956908119606"/>
        </c:manualLayout>
      </c:layout>
      <c:barChart>
        <c:barDir val="bar"/>
        <c:grouping val="stacked"/>
        <c:varyColors val="0"/>
        <c:ser>
          <c:idx val="0"/>
          <c:order val="0"/>
          <c:tx>
            <c:strRef>
              <c:f>'Avling fylker'!$D$4</c:f>
              <c:strCache>
                <c:ptCount val="1"/>
                <c:pt idx="0">
                  <c:v>Bygg</c:v>
                </c:pt>
              </c:strCache>
            </c:strRef>
          </c:tx>
          <c:invertIfNegative val="0"/>
          <c:cat>
            <c:strRef>
              <c:f>'Avling fylker'!$C$5:$C$17</c:f>
              <c:strCache>
                <c:ptCount val="13"/>
                <c:pt idx="0">
                  <c:v>INNLANDET</c:v>
                </c:pt>
                <c:pt idx="1">
                  <c:v>AKERSHUS</c:v>
                </c:pt>
                <c:pt idx="2">
                  <c:v>ØSTFOLD</c:v>
                </c:pt>
                <c:pt idx="3">
                  <c:v>TRØNDELAG</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fylker'!$D$5:$D$17</c:f>
              <c:numCache>
                <c:formatCode>0</c:formatCode>
                <c:ptCount val="13"/>
                <c:pt idx="0">
                  <c:v>3617559.2740000002</c:v>
                </c:pt>
                <c:pt idx="1">
                  <c:v>1743517.3119999999</c:v>
                </c:pt>
                <c:pt idx="2">
                  <c:v>1308940.6229999999</c:v>
                </c:pt>
                <c:pt idx="3">
                  <c:v>2902856.8739999998</c:v>
                </c:pt>
                <c:pt idx="4">
                  <c:v>459746.54</c:v>
                </c:pt>
                <c:pt idx="5">
                  <c:v>453553.18199999997</c:v>
                </c:pt>
                <c:pt idx="6">
                  <c:v>139704.69200000001</c:v>
                </c:pt>
                <c:pt idx="7">
                  <c:v>226329.35500000001</c:v>
                </c:pt>
                <c:pt idx="8">
                  <c:v>35292.480000000003</c:v>
                </c:pt>
                <c:pt idx="9">
                  <c:v>69375.481</c:v>
                </c:pt>
                <c:pt idx="10">
                  <c:v>5640.4040000000005</c:v>
                </c:pt>
                <c:pt idx="11">
                  <c:v>9717.4189999999999</c:v>
                </c:pt>
                <c:pt idx="12">
                  <c:v>1698.58</c:v>
                </c:pt>
              </c:numCache>
            </c:numRef>
          </c:val>
          <c:extLst>
            <c:ext xmlns:c16="http://schemas.microsoft.com/office/drawing/2014/chart" uri="{C3380CC4-5D6E-409C-BE32-E72D297353CC}">
              <c16:uniqueId val="{00000000-C10B-4D82-B3A7-B4BF6585096F}"/>
            </c:ext>
          </c:extLst>
        </c:ser>
        <c:ser>
          <c:idx val="1"/>
          <c:order val="1"/>
          <c:tx>
            <c:strRef>
              <c:f>'Avling fylker'!$E$4</c:f>
              <c:strCache>
                <c:ptCount val="1"/>
                <c:pt idx="0">
                  <c:v>Havre</c:v>
                </c:pt>
              </c:strCache>
            </c:strRef>
          </c:tx>
          <c:invertIfNegative val="0"/>
          <c:cat>
            <c:strRef>
              <c:f>'Avling fylker'!$C$5:$C$17</c:f>
              <c:strCache>
                <c:ptCount val="13"/>
                <c:pt idx="0">
                  <c:v>INNLANDET</c:v>
                </c:pt>
                <c:pt idx="1">
                  <c:v>AKERSHUS</c:v>
                </c:pt>
                <c:pt idx="2">
                  <c:v>ØSTFOLD</c:v>
                </c:pt>
                <c:pt idx="3">
                  <c:v>TRØNDELAG</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fylker'!$E$5:$E$17</c:f>
              <c:numCache>
                <c:formatCode>0</c:formatCode>
                <c:ptCount val="13"/>
                <c:pt idx="0">
                  <c:v>1201847.2560000001</c:v>
                </c:pt>
                <c:pt idx="1">
                  <c:v>1737548.061</c:v>
                </c:pt>
                <c:pt idx="2">
                  <c:v>1171137.673</c:v>
                </c:pt>
                <c:pt idx="3">
                  <c:v>288992.52299999999</c:v>
                </c:pt>
                <c:pt idx="4">
                  <c:v>336870.05900000001</c:v>
                </c:pt>
                <c:pt idx="5">
                  <c:v>404469.63699999999</c:v>
                </c:pt>
                <c:pt idx="6">
                  <c:v>162988.00399999999</c:v>
                </c:pt>
                <c:pt idx="7">
                  <c:v>18856.895</c:v>
                </c:pt>
                <c:pt idx="8">
                  <c:v>42260.482000000004</c:v>
                </c:pt>
                <c:pt idx="9">
                  <c:v>5368.9080000000004</c:v>
                </c:pt>
                <c:pt idx="10">
                  <c:v>7328.08</c:v>
                </c:pt>
                <c:pt idx="11">
                  <c:v>1127.046</c:v>
                </c:pt>
                <c:pt idx="12">
                  <c:v>152.62899999999999</c:v>
                </c:pt>
              </c:numCache>
            </c:numRef>
          </c:val>
          <c:extLst>
            <c:ext xmlns:c16="http://schemas.microsoft.com/office/drawing/2014/chart" uri="{C3380CC4-5D6E-409C-BE32-E72D297353CC}">
              <c16:uniqueId val="{00000001-C10B-4D82-B3A7-B4BF6585096F}"/>
            </c:ext>
          </c:extLst>
        </c:ser>
        <c:ser>
          <c:idx val="2"/>
          <c:order val="2"/>
          <c:tx>
            <c:strRef>
              <c:f>'Avling fylker'!$F$4</c:f>
              <c:strCache>
                <c:ptCount val="1"/>
                <c:pt idx="0">
                  <c:v>Hvete</c:v>
                </c:pt>
              </c:strCache>
            </c:strRef>
          </c:tx>
          <c:invertIfNegative val="0"/>
          <c:cat>
            <c:strRef>
              <c:f>'Avling fylker'!$C$5:$C$17</c:f>
              <c:strCache>
                <c:ptCount val="13"/>
                <c:pt idx="0">
                  <c:v>INNLANDET</c:v>
                </c:pt>
                <c:pt idx="1">
                  <c:v>AKERSHUS</c:v>
                </c:pt>
                <c:pt idx="2">
                  <c:v>ØSTFOLD</c:v>
                </c:pt>
                <c:pt idx="3">
                  <c:v>TRØNDELAG</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fylker'!$F$5:$F$17</c:f>
              <c:numCache>
                <c:formatCode>0</c:formatCode>
                <c:ptCount val="13"/>
                <c:pt idx="0">
                  <c:v>1054825.4720000001</c:v>
                </c:pt>
                <c:pt idx="1">
                  <c:v>1361543.683</c:v>
                </c:pt>
                <c:pt idx="2">
                  <c:v>2274548.148</c:v>
                </c:pt>
                <c:pt idx="3">
                  <c:v>98712.001000000004</c:v>
                </c:pt>
                <c:pt idx="4">
                  <c:v>1067161.5090000001</c:v>
                </c:pt>
                <c:pt idx="5">
                  <c:v>553240.75600000005</c:v>
                </c:pt>
                <c:pt idx="6">
                  <c:v>152901.54699999999</c:v>
                </c:pt>
                <c:pt idx="7">
                  <c:v>4543.3900000000003</c:v>
                </c:pt>
                <c:pt idx="8">
                  <c:v>3211.2530000000002</c:v>
                </c:pt>
                <c:pt idx="9">
                  <c:v>420.90600000000001</c:v>
                </c:pt>
                <c:pt idx="10">
                  <c:v>6841.4759999999997</c:v>
                </c:pt>
                <c:pt idx="11">
                  <c:v>101.57599999999999</c:v>
                </c:pt>
                <c:pt idx="12">
                  <c:v>277.26600000000002</c:v>
                </c:pt>
              </c:numCache>
            </c:numRef>
          </c:val>
          <c:extLst>
            <c:ext xmlns:c16="http://schemas.microsoft.com/office/drawing/2014/chart" uri="{C3380CC4-5D6E-409C-BE32-E72D297353CC}">
              <c16:uniqueId val="{00000002-C10B-4D82-B3A7-B4BF6585096F}"/>
            </c:ext>
          </c:extLst>
        </c:ser>
        <c:ser>
          <c:idx val="3"/>
          <c:order val="3"/>
          <c:tx>
            <c:strRef>
              <c:f>'Avling fylker'!$G$4</c:f>
              <c:strCache>
                <c:ptCount val="1"/>
                <c:pt idx="0">
                  <c:v>Rug</c:v>
                </c:pt>
              </c:strCache>
            </c:strRef>
          </c:tx>
          <c:invertIfNegative val="0"/>
          <c:cat>
            <c:strRef>
              <c:f>'Avling fylker'!$C$5:$C$17</c:f>
              <c:strCache>
                <c:ptCount val="13"/>
                <c:pt idx="0">
                  <c:v>INNLANDET</c:v>
                </c:pt>
                <c:pt idx="1">
                  <c:v>AKERSHUS</c:v>
                </c:pt>
                <c:pt idx="2">
                  <c:v>ØSTFOLD</c:v>
                </c:pt>
                <c:pt idx="3">
                  <c:v>TRØNDELAG</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fylker'!$G$5:$G$17</c:f>
              <c:numCache>
                <c:formatCode>0</c:formatCode>
                <c:ptCount val="13"/>
                <c:pt idx="0">
                  <c:v>86327.328999999998</c:v>
                </c:pt>
                <c:pt idx="1">
                  <c:v>159208.378</c:v>
                </c:pt>
                <c:pt idx="2">
                  <c:v>155954.859</c:v>
                </c:pt>
                <c:pt idx="3">
                  <c:v>1622.075</c:v>
                </c:pt>
                <c:pt idx="4">
                  <c:v>207943.06899999999</c:v>
                </c:pt>
                <c:pt idx="5">
                  <c:v>36825.527999999998</c:v>
                </c:pt>
                <c:pt idx="6">
                  <c:v>17873.769</c:v>
                </c:pt>
                <c:pt idx="7">
                  <c:v>552.41700000000003</c:v>
                </c:pt>
                <c:pt idx="8">
                  <c:v>184.512</c:v>
                </c:pt>
                <c:pt idx="9">
                  <c:v>27.693000000000001</c:v>
                </c:pt>
                <c:pt idx="10">
                  <c:v>349.63</c:v>
                </c:pt>
                <c:pt idx="11">
                  <c:v>0</c:v>
                </c:pt>
                <c:pt idx="12">
                  <c:v>0</c:v>
                </c:pt>
              </c:numCache>
            </c:numRef>
          </c:val>
          <c:extLst>
            <c:ext xmlns:c16="http://schemas.microsoft.com/office/drawing/2014/chart" uri="{C3380CC4-5D6E-409C-BE32-E72D297353CC}">
              <c16:uniqueId val="{00000003-C10B-4D82-B3A7-B4BF6585096F}"/>
            </c:ext>
          </c:extLst>
        </c:ser>
        <c:dLbls>
          <c:showLegendKey val="0"/>
          <c:showVal val="0"/>
          <c:showCatName val="0"/>
          <c:showSerName val="0"/>
          <c:showPercent val="0"/>
          <c:showBubbleSize val="0"/>
        </c:dLbls>
        <c:gapWidth val="150"/>
        <c:overlap val="100"/>
        <c:axId val="149495808"/>
        <c:axId val="149497344"/>
      </c:barChart>
      <c:catAx>
        <c:axId val="149495808"/>
        <c:scaling>
          <c:orientation val="minMax"/>
        </c:scaling>
        <c:delete val="0"/>
        <c:axPos val="l"/>
        <c:numFmt formatCode="General" sourceLinked="0"/>
        <c:majorTickMark val="out"/>
        <c:minorTickMark val="none"/>
        <c:tickLblPos val="nextTo"/>
        <c:crossAx val="149497344"/>
        <c:crosses val="autoZero"/>
        <c:auto val="1"/>
        <c:lblAlgn val="ctr"/>
        <c:lblOffset val="100"/>
        <c:noMultiLvlLbl val="0"/>
      </c:catAx>
      <c:valAx>
        <c:axId val="149497344"/>
        <c:scaling>
          <c:orientation val="minMax"/>
        </c:scaling>
        <c:delete val="0"/>
        <c:axPos val="b"/>
        <c:majorGridlines/>
        <c:title>
          <c:tx>
            <c:rich>
              <a:bodyPr/>
              <a:lstStyle/>
              <a:p>
                <a:pPr>
                  <a:defRPr sz="1200"/>
                </a:pPr>
                <a:r>
                  <a:rPr lang="en-US" sz="1200"/>
                  <a:t>tonn</a:t>
                </a:r>
              </a:p>
            </c:rich>
          </c:tx>
          <c:overlay val="0"/>
        </c:title>
        <c:numFmt formatCode="0" sourceLinked="1"/>
        <c:majorTickMark val="out"/>
        <c:minorTickMark val="none"/>
        <c:tickLblPos val="nextTo"/>
        <c:txPr>
          <a:bodyPr/>
          <a:lstStyle/>
          <a:p>
            <a:pPr>
              <a:defRPr sz="1200"/>
            </a:pPr>
            <a:endParaRPr lang="nb-NO"/>
          </a:p>
        </c:txPr>
        <c:crossAx val="149495808"/>
        <c:crosses val="autoZero"/>
        <c:crossBetween val="between"/>
      </c:valAx>
    </c:plotArea>
    <c:legend>
      <c:legendPos val="r"/>
      <c:layout>
        <c:manualLayout>
          <c:xMode val="edge"/>
          <c:yMode val="edge"/>
          <c:x val="0.64609241314040677"/>
          <c:y val="0.30380292325210501"/>
          <c:w val="0.1299755167782079"/>
          <c:h val="0.26893470113470841"/>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fylker'!$C$22</c:f>
          <c:strCache>
            <c:ptCount val="1"/>
            <c:pt idx="0">
              <c:v>Kornavlinger i fylkene i (Alle)</c:v>
            </c:pt>
          </c:strCache>
        </c:strRef>
      </c:tx>
      <c:overlay val="0"/>
    </c:title>
    <c:autoTitleDeleted val="0"/>
    <c:plotArea>
      <c:layout/>
      <c:barChart>
        <c:barDir val="bar"/>
        <c:grouping val="clustered"/>
        <c:varyColors val="0"/>
        <c:ser>
          <c:idx val="0"/>
          <c:order val="0"/>
          <c:tx>
            <c:strRef>
              <c:f>'Avling fylker'!$H$24</c:f>
              <c:strCache>
                <c:ptCount val="1"/>
                <c:pt idx="0">
                  <c:v>Alt korn</c:v>
                </c:pt>
              </c:strCache>
            </c:strRef>
          </c:tx>
          <c:invertIfNegative val="0"/>
          <c:cat>
            <c:strRef>
              <c:f>'Avling fylker'!$C$25:$C$37</c:f>
              <c:strCache>
                <c:ptCount val="13"/>
                <c:pt idx="0">
                  <c:v>INNLANDET</c:v>
                </c:pt>
                <c:pt idx="1">
                  <c:v>AKERSHUS</c:v>
                </c:pt>
                <c:pt idx="2">
                  <c:v>ØSTFOLD</c:v>
                </c:pt>
                <c:pt idx="3">
                  <c:v>TRØNDELAG</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fylker'!$H$25:$H$37</c:f>
              <c:numCache>
                <c:formatCode>_ * #\ ##0_ ;_ * \-#\ ##0_ ;_ * "-"??_ ;_ @_ </c:formatCode>
                <c:ptCount val="13"/>
                <c:pt idx="0">
                  <c:v>422.47426841552709</c:v>
                </c:pt>
                <c:pt idx="1">
                  <c:v>405.66253500812167</c:v>
                </c:pt>
                <c:pt idx="2">
                  <c:v>436.27034107326858</c:v>
                </c:pt>
                <c:pt idx="3">
                  <c:v>354.35867807468674</c:v>
                </c:pt>
                <c:pt idx="4">
                  <c:v>413.83323412250553</c:v>
                </c:pt>
                <c:pt idx="5">
                  <c:v>375.28289691239962</c:v>
                </c:pt>
                <c:pt idx="6">
                  <c:v>354.61385821228089</c:v>
                </c:pt>
                <c:pt idx="7">
                  <c:v>437.81551828793636</c:v>
                </c:pt>
                <c:pt idx="8">
                  <c:v>309.67378347360369</c:v>
                </c:pt>
                <c:pt idx="9">
                  <c:v>269.57268744577573</c:v>
                </c:pt>
                <c:pt idx="10">
                  <c:v>324.85601946597484</c:v>
                </c:pt>
                <c:pt idx="11">
                  <c:v>206.7358112829811</c:v>
                </c:pt>
                <c:pt idx="12">
                  <c:v>275.38814853150473</c:v>
                </c:pt>
              </c:numCache>
            </c:numRef>
          </c:val>
          <c:extLst>
            <c:ext xmlns:c16="http://schemas.microsoft.com/office/drawing/2014/chart" uri="{C3380CC4-5D6E-409C-BE32-E72D297353CC}">
              <c16:uniqueId val="{00000000-59E8-444C-BE50-B2D273A3713F}"/>
            </c:ext>
          </c:extLst>
        </c:ser>
        <c:dLbls>
          <c:showLegendKey val="0"/>
          <c:showVal val="0"/>
          <c:showCatName val="0"/>
          <c:showSerName val="0"/>
          <c:showPercent val="0"/>
          <c:showBubbleSize val="0"/>
        </c:dLbls>
        <c:gapWidth val="150"/>
        <c:axId val="149530880"/>
        <c:axId val="149618688"/>
      </c:barChart>
      <c:catAx>
        <c:axId val="149530880"/>
        <c:scaling>
          <c:orientation val="minMax"/>
        </c:scaling>
        <c:delete val="0"/>
        <c:axPos val="l"/>
        <c:numFmt formatCode="General" sourceLinked="0"/>
        <c:majorTickMark val="out"/>
        <c:minorTickMark val="none"/>
        <c:tickLblPos val="nextTo"/>
        <c:crossAx val="149618688"/>
        <c:crosses val="autoZero"/>
        <c:auto val="1"/>
        <c:lblAlgn val="ctr"/>
        <c:lblOffset val="100"/>
        <c:noMultiLvlLbl val="0"/>
      </c:catAx>
      <c:valAx>
        <c:axId val="149618688"/>
        <c:scaling>
          <c:orientation val="minMax"/>
        </c:scaling>
        <c:delete val="0"/>
        <c:axPos val="b"/>
        <c:majorGridlines/>
        <c:title>
          <c:tx>
            <c:rich>
              <a:bodyPr/>
              <a:lstStyle/>
              <a:p>
                <a:pPr>
                  <a:defRPr sz="1200"/>
                </a:pPr>
                <a:r>
                  <a:rPr lang="en-US" sz="1200"/>
                  <a:t>kg/dekar</a:t>
                </a:r>
              </a:p>
            </c:rich>
          </c:tx>
          <c:overlay val="0"/>
        </c:title>
        <c:numFmt formatCode="_ * #\ ##0_ ;_ * \-#\ ##0_ ;_ * &quot;-&quot;??_ ;_ @_ " sourceLinked="1"/>
        <c:majorTickMark val="out"/>
        <c:minorTickMark val="none"/>
        <c:tickLblPos val="nextTo"/>
        <c:txPr>
          <a:bodyPr/>
          <a:lstStyle/>
          <a:p>
            <a:pPr>
              <a:defRPr sz="1200"/>
            </a:pPr>
            <a:endParaRPr lang="nb-NO"/>
          </a:p>
        </c:txPr>
        <c:crossAx val="14953088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kommuner '!$C$2</c:f>
          <c:strCache>
            <c:ptCount val="1"/>
            <c:pt idx="0">
              <c:v>Kornproduksjon i kommunene i (Flere elementer) i (Alle)</c:v>
            </c:pt>
          </c:strCache>
        </c:strRef>
      </c:tx>
      <c:overlay val="1"/>
    </c:title>
    <c:autoTitleDeleted val="0"/>
    <c:plotArea>
      <c:layout>
        <c:manualLayout>
          <c:layoutTarget val="inner"/>
          <c:xMode val="edge"/>
          <c:yMode val="edge"/>
          <c:x val="0.18953383421670156"/>
          <c:y val="0.10810469827853857"/>
          <c:w val="0.77801305067478466"/>
          <c:h val="0.78615953767018187"/>
        </c:manualLayout>
      </c:layout>
      <c:barChart>
        <c:barDir val="bar"/>
        <c:grouping val="stacked"/>
        <c:varyColors val="0"/>
        <c:ser>
          <c:idx val="0"/>
          <c:order val="0"/>
          <c:tx>
            <c:strRef>
              <c:f>'Avling kommuner '!$D$4</c:f>
              <c:strCache>
                <c:ptCount val="1"/>
                <c:pt idx="0">
                  <c:v>Bygg</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3901 HORTEN</c:v>
                </c:pt>
                <c:pt idx="7">
                  <c:v>4018 NOME</c:v>
                </c:pt>
                <c:pt idx="8">
                  <c:v>3911 FÆRDER</c:v>
                </c:pt>
                <c:pt idx="9">
                  <c:v>4005 NOTODDEN</c:v>
                </c:pt>
                <c:pt idx="10">
                  <c:v>4010 SILJAN</c:v>
                </c:pt>
                <c:pt idx="11">
                  <c:v>4012 BAMBLE</c:v>
                </c:pt>
                <c:pt idx="12">
                  <c:v>4028 KVITESEID</c:v>
                </c:pt>
                <c:pt idx="13">
                  <c:v>4022 SELJORD</c:v>
                </c:pt>
              </c:strCache>
            </c:strRef>
          </c:cat>
          <c:val>
            <c:numRef>
              <c:f>'Avling kommuner '!$D$5:$D$18</c:f>
              <c:numCache>
                <c:formatCode>0</c:formatCode>
                <c:ptCount val="14"/>
                <c:pt idx="0">
                  <c:v>153874.64199999999</c:v>
                </c:pt>
                <c:pt idx="1">
                  <c:v>129053.95699999999</c:v>
                </c:pt>
                <c:pt idx="2">
                  <c:v>70560.398000000001</c:v>
                </c:pt>
                <c:pt idx="3">
                  <c:v>81195.592000000004</c:v>
                </c:pt>
                <c:pt idx="4">
                  <c:v>44432.722000000002</c:v>
                </c:pt>
                <c:pt idx="5">
                  <c:v>41360.940999999999</c:v>
                </c:pt>
                <c:pt idx="6">
                  <c:v>17846.651999999998</c:v>
                </c:pt>
                <c:pt idx="7">
                  <c:v>24503.732</c:v>
                </c:pt>
                <c:pt idx="8">
                  <c:v>7215.299</c:v>
                </c:pt>
                <c:pt idx="9">
                  <c:v>12477.673000000001</c:v>
                </c:pt>
                <c:pt idx="10">
                  <c:v>3427.6990000000001</c:v>
                </c:pt>
                <c:pt idx="11">
                  <c:v>4058.69</c:v>
                </c:pt>
                <c:pt idx="12">
                  <c:v>3197.86</c:v>
                </c:pt>
                <c:pt idx="13">
                  <c:v>3229.259</c:v>
                </c:pt>
              </c:numCache>
            </c:numRef>
          </c:val>
          <c:extLst>
            <c:ext xmlns:c16="http://schemas.microsoft.com/office/drawing/2014/chart" uri="{C3380CC4-5D6E-409C-BE32-E72D297353CC}">
              <c16:uniqueId val="{00000000-423E-4E26-A076-CFC5DEBA7F52}"/>
            </c:ext>
          </c:extLst>
        </c:ser>
        <c:ser>
          <c:idx val="1"/>
          <c:order val="1"/>
          <c:tx>
            <c:strRef>
              <c:f>'Avling kommuner '!$E$4</c:f>
              <c:strCache>
                <c:ptCount val="1"/>
                <c:pt idx="0">
                  <c:v>Havre</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3901 HORTEN</c:v>
                </c:pt>
                <c:pt idx="7">
                  <c:v>4018 NOME</c:v>
                </c:pt>
                <c:pt idx="8">
                  <c:v>3911 FÆRDER</c:v>
                </c:pt>
                <c:pt idx="9">
                  <c:v>4005 NOTODDEN</c:v>
                </c:pt>
                <c:pt idx="10">
                  <c:v>4010 SILJAN</c:v>
                </c:pt>
                <c:pt idx="11">
                  <c:v>4012 BAMBLE</c:v>
                </c:pt>
                <c:pt idx="12">
                  <c:v>4028 KVITESEID</c:v>
                </c:pt>
                <c:pt idx="13">
                  <c:v>4022 SELJORD</c:v>
                </c:pt>
              </c:strCache>
            </c:strRef>
          </c:cat>
          <c:val>
            <c:numRef>
              <c:f>'Avling kommuner '!$E$5:$E$18</c:f>
              <c:numCache>
                <c:formatCode>0</c:formatCode>
                <c:ptCount val="14"/>
                <c:pt idx="0">
                  <c:v>85012.92</c:v>
                </c:pt>
                <c:pt idx="1">
                  <c:v>83051.399000000005</c:v>
                </c:pt>
                <c:pt idx="2">
                  <c:v>70956.088000000003</c:v>
                </c:pt>
                <c:pt idx="3">
                  <c:v>81860.926999999996</c:v>
                </c:pt>
                <c:pt idx="4">
                  <c:v>79649.307000000001</c:v>
                </c:pt>
                <c:pt idx="5">
                  <c:v>13465.173000000001</c:v>
                </c:pt>
                <c:pt idx="6">
                  <c:v>13488.575000000001</c:v>
                </c:pt>
                <c:pt idx="7">
                  <c:v>28018.313999999998</c:v>
                </c:pt>
                <c:pt idx="8">
                  <c:v>2500.15</c:v>
                </c:pt>
                <c:pt idx="9">
                  <c:v>26629.494999999999</c:v>
                </c:pt>
                <c:pt idx="10">
                  <c:v>6188.308</c:v>
                </c:pt>
                <c:pt idx="11">
                  <c:v>1971.4970000000001</c:v>
                </c:pt>
                <c:pt idx="12">
                  <c:v>759.75300000000004</c:v>
                </c:pt>
                <c:pt idx="13">
                  <c:v>1543.9690000000001</c:v>
                </c:pt>
              </c:numCache>
            </c:numRef>
          </c:val>
          <c:extLst>
            <c:ext xmlns:c16="http://schemas.microsoft.com/office/drawing/2014/chart" uri="{C3380CC4-5D6E-409C-BE32-E72D297353CC}">
              <c16:uniqueId val="{00000001-423E-4E26-A076-CFC5DEBA7F52}"/>
            </c:ext>
          </c:extLst>
        </c:ser>
        <c:ser>
          <c:idx val="2"/>
          <c:order val="2"/>
          <c:tx>
            <c:strRef>
              <c:f>'Avling kommuner '!$F$4</c:f>
              <c:strCache>
                <c:ptCount val="1"/>
                <c:pt idx="0">
                  <c:v>Hvete</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3901 HORTEN</c:v>
                </c:pt>
                <c:pt idx="7">
                  <c:v>4018 NOME</c:v>
                </c:pt>
                <c:pt idx="8">
                  <c:v>3911 FÆRDER</c:v>
                </c:pt>
                <c:pt idx="9">
                  <c:v>4005 NOTODDEN</c:v>
                </c:pt>
                <c:pt idx="10">
                  <c:v>4010 SILJAN</c:v>
                </c:pt>
                <c:pt idx="11">
                  <c:v>4012 BAMBLE</c:v>
                </c:pt>
                <c:pt idx="12">
                  <c:v>4028 KVITESEID</c:v>
                </c:pt>
                <c:pt idx="13">
                  <c:v>4022 SELJORD</c:v>
                </c:pt>
              </c:strCache>
            </c:strRef>
          </c:cat>
          <c:val>
            <c:numRef>
              <c:f>'Avling kommuner '!$F$5:$F$18</c:f>
              <c:numCache>
                <c:formatCode>0</c:formatCode>
                <c:ptCount val="14"/>
                <c:pt idx="0">
                  <c:v>369434.75900000002</c:v>
                </c:pt>
                <c:pt idx="1">
                  <c:v>228338.16800000001</c:v>
                </c:pt>
                <c:pt idx="2">
                  <c:v>221172.79399999999</c:v>
                </c:pt>
                <c:pt idx="3">
                  <c:v>148380.01999999999</c:v>
                </c:pt>
                <c:pt idx="4">
                  <c:v>55407.404999999999</c:v>
                </c:pt>
                <c:pt idx="5">
                  <c:v>42967.309000000001</c:v>
                </c:pt>
                <c:pt idx="6">
                  <c:v>46425.606</c:v>
                </c:pt>
                <c:pt idx="7">
                  <c:v>29505.9</c:v>
                </c:pt>
                <c:pt idx="8">
                  <c:v>53410.161999999997</c:v>
                </c:pt>
                <c:pt idx="9">
                  <c:v>12468.771000000001</c:v>
                </c:pt>
                <c:pt idx="10">
                  <c:v>3587.848</c:v>
                </c:pt>
                <c:pt idx="11">
                  <c:v>6311.1409999999996</c:v>
                </c:pt>
                <c:pt idx="12">
                  <c:v>1942.0119999999999</c:v>
                </c:pt>
                <c:pt idx="13">
                  <c:v>19.943000000000001</c:v>
                </c:pt>
              </c:numCache>
            </c:numRef>
          </c:val>
          <c:extLst>
            <c:ext xmlns:c16="http://schemas.microsoft.com/office/drawing/2014/chart" uri="{C3380CC4-5D6E-409C-BE32-E72D297353CC}">
              <c16:uniqueId val="{00000002-423E-4E26-A076-CFC5DEBA7F52}"/>
            </c:ext>
          </c:extLst>
        </c:ser>
        <c:ser>
          <c:idx val="3"/>
          <c:order val="3"/>
          <c:tx>
            <c:strRef>
              <c:f>'Avling kommuner '!$G$4</c:f>
              <c:strCache>
                <c:ptCount val="1"/>
                <c:pt idx="0">
                  <c:v>Rug</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3901 HORTEN</c:v>
                </c:pt>
                <c:pt idx="7">
                  <c:v>4018 NOME</c:v>
                </c:pt>
                <c:pt idx="8">
                  <c:v>3911 FÆRDER</c:v>
                </c:pt>
                <c:pt idx="9">
                  <c:v>4005 NOTODDEN</c:v>
                </c:pt>
                <c:pt idx="10">
                  <c:v>4010 SILJAN</c:v>
                </c:pt>
                <c:pt idx="11">
                  <c:v>4012 BAMBLE</c:v>
                </c:pt>
                <c:pt idx="12">
                  <c:v>4028 KVITESEID</c:v>
                </c:pt>
                <c:pt idx="13">
                  <c:v>4022 SELJORD</c:v>
                </c:pt>
              </c:strCache>
            </c:strRef>
          </c:cat>
          <c:val>
            <c:numRef>
              <c:f>'Avling kommuner '!$G$5:$G$18</c:f>
              <c:numCache>
                <c:formatCode>0</c:formatCode>
                <c:ptCount val="14"/>
                <c:pt idx="0">
                  <c:v>43301.459000000003</c:v>
                </c:pt>
                <c:pt idx="1">
                  <c:v>68875.150999999998</c:v>
                </c:pt>
                <c:pt idx="2">
                  <c:v>70160.591</c:v>
                </c:pt>
                <c:pt idx="3">
                  <c:v>10624.946</c:v>
                </c:pt>
                <c:pt idx="4">
                  <c:v>7460.3389999999999</c:v>
                </c:pt>
                <c:pt idx="5">
                  <c:v>5422.6930000000002</c:v>
                </c:pt>
                <c:pt idx="6">
                  <c:v>9205.0390000000007</c:v>
                </c:pt>
                <c:pt idx="7">
                  <c:v>2354.9679999999998</c:v>
                </c:pt>
                <c:pt idx="8">
                  <c:v>5775.8829999999998</c:v>
                </c:pt>
                <c:pt idx="9">
                  <c:v>1353.7270000000001</c:v>
                </c:pt>
                <c:pt idx="10">
                  <c:v>1063.386</c:v>
                </c:pt>
                <c:pt idx="11">
                  <c:v>0</c:v>
                </c:pt>
                <c:pt idx="12">
                  <c:v>117.779</c:v>
                </c:pt>
                <c:pt idx="13">
                  <c:v>0</c:v>
                </c:pt>
              </c:numCache>
            </c:numRef>
          </c:val>
          <c:extLst>
            <c:ext xmlns:c16="http://schemas.microsoft.com/office/drawing/2014/chart" uri="{C3380CC4-5D6E-409C-BE32-E72D297353CC}">
              <c16:uniqueId val="{00000003-423E-4E26-A076-CFC5DEBA7F52}"/>
            </c:ext>
          </c:extLst>
        </c:ser>
        <c:dLbls>
          <c:showLegendKey val="0"/>
          <c:showVal val="0"/>
          <c:showCatName val="0"/>
          <c:showSerName val="0"/>
          <c:showPercent val="0"/>
          <c:showBubbleSize val="0"/>
        </c:dLbls>
        <c:gapWidth val="150"/>
        <c:overlap val="100"/>
        <c:axId val="145587584"/>
        <c:axId val="145593472"/>
      </c:barChart>
      <c:catAx>
        <c:axId val="145587584"/>
        <c:scaling>
          <c:orientation val="minMax"/>
        </c:scaling>
        <c:delete val="0"/>
        <c:axPos val="l"/>
        <c:numFmt formatCode="General" sourceLinked="0"/>
        <c:majorTickMark val="out"/>
        <c:minorTickMark val="none"/>
        <c:tickLblPos val="nextTo"/>
        <c:txPr>
          <a:bodyPr/>
          <a:lstStyle/>
          <a:p>
            <a:pPr>
              <a:defRPr sz="1200"/>
            </a:pPr>
            <a:endParaRPr lang="nb-NO"/>
          </a:p>
        </c:txPr>
        <c:crossAx val="145593472"/>
        <c:crosses val="autoZero"/>
        <c:auto val="1"/>
        <c:lblAlgn val="ctr"/>
        <c:lblOffset val="100"/>
        <c:noMultiLvlLbl val="0"/>
      </c:catAx>
      <c:valAx>
        <c:axId val="145593472"/>
        <c:scaling>
          <c:orientation val="minMax"/>
        </c:scaling>
        <c:delete val="0"/>
        <c:axPos val="b"/>
        <c:majorGridlines/>
        <c:title>
          <c:tx>
            <c:rich>
              <a:bodyPr/>
              <a:lstStyle/>
              <a:p>
                <a:pPr>
                  <a:defRPr sz="1200"/>
                </a:pPr>
                <a:r>
                  <a:rPr lang="en-US" sz="1200"/>
                  <a:t>tonn korn</a:t>
                </a:r>
              </a:p>
            </c:rich>
          </c:tx>
          <c:overlay val="0"/>
        </c:title>
        <c:numFmt formatCode="0" sourceLinked="1"/>
        <c:majorTickMark val="out"/>
        <c:minorTickMark val="none"/>
        <c:tickLblPos val="nextTo"/>
        <c:txPr>
          <a:bodyPr/>
          <a:lstStyle/>
          <a:p>
            <a:pPr>
              <a:defRPr sz="1200"/>
            </a:pPr>
            <a:endParaRPr lang="nb-NO"/>
          </a:p>
        </c:txPr>
        <c:crossAx val="145587584"/>
        <c:crosses val="autoZero"/>
        <c:crossBetween val="between"/>
      </c:valAx>
    </c:plotArea>
    <c:legend>
      <c:legendPos val="r"/>
      <c:layout>
        <c:manualLayout>
          <c:xMode val="edge"/>
          <c:yMode val="edge"/>
          <c:x val="0.84864618158471639"/>
          <c:y val="0.19496794413869875"/>
          <c:w val="0.11488877660289992"/>
          <c:h val="0.20894789529167143"/>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kommuner '!$J$2</c:f>
          <c:strCache>
            <c:ptCount val="1"/>
            <c:pt idx="0">
              <c:v>Kornavlinger i kommunene i (Flere elementer) i (Alle)</c:v>
            </c:pt>
          </c:strCache>
        </c:strRef>
      </c:tx>
      <c:overlay val="0"/>
    </c:title>
    <c:autoTitleDeleted val="0"/>
    <c:plotArea>
      <c:layout/>
      <c:barChart>
        <c:barDir val="bar"/>
        <c:grouping val="clustered"/>
        <c:varyColors val="0"/>
        <c:ser>
          <c:idx val="0"/>
          <c:order val="0"/>
          <c:tx>
            <c:strRef>
              <c:f>'Avling kommuner '!$O$4</c:f>
              <c:strCache>
                <c:ptCount val="1"/>
                <c:pt idx="0">
                  <c:v>Alt korn</c:v>
                </c:pt>
              </c:strCache>
            </c:strRef>
          </c:tx>
          <c:invertIfNegative val="0"/>
          <c:cat>
            <c:strRef>
              <c:f>'Avling kommuner '!$J$5:$J$18</c:f>
              <c:strCache>
                <c:ptCount val="14"/>
                <c:pt idx="0">
                  <c:v>3905 TØNSBERG</c:v>
                </c:pt>
                <c:pt idx="1">
                  <c:v>3907 SANDEFJORD</c:v>
                </c:pt>
                <c:pt idx="2">
                  <c:v>3909 LARVIK</c:v>
                </c:pt>
                <c:pt idx="3">
                  <c:v>3903 HOLMESTRAND</c:v>
                </c:pt>
                <c:pt idx="4">
                  <c:v>4020 MIDT-TELEMARK</c:v>
                </c:pt>
                <c:pt idx="5">
                  <c:v>4003 SKIEN</c:v>
                </c:pt>
                <c:pt idx="6">
                  <c:v>3901 HORTEN</c:v>
                </c:pt>
                <c:pt idx="7">
                  <c:v>4018 NOME</c:v>
                </c:pt>
                <c:pt idx="8">
                  <c:v>3911 FÆRDER</c:v>
                </c:pt>
                <c:pt idx="9">
                  <c:v>4005 NOTODDEN</c:v>
                </c:pt>
                <c:pt idx="10">
                  <c:v>4010 SILJAN</c:v>
                </c:pt>
                <c:pt idx="11">
                  <c:v>4012 BAMBLE</c:v>
                </c:pt>
                <c:pt idx="12">
                  <c:v>4028 KVITESEID</c:v>
                </c:pt>
                <c:pt idx="13">
                  <c:v>4022 SELJORD</c:v>
                </c:pt>
              </c:strCache>
            </c:strRef>
          </c:cat>
          <c:val>
            <c:numRef>
              <c:f>'Avling kommuner '!$O$5:$O$18</c:f>
              <c:numCache>
                <c:formatCode>_ * #\ ##0_ ;_ * \-#\ ##0_ ;_ * "-"??_ ;_ @_ </c:formatCode>
                <c:ptCount val="14"/>
                <c:pt idx="0">
                  <c:v>453.46911393726407</c:v>
                </c:pt>
                <c:pt idx="1">
                  <c:v>401.44451275503167</c:v>
                </c:pt>
                <c:pt idx="2">
                  <c:v>386.69683084498888</c:v>
                </c:pt>
                <c:pt idx="3">
                  <c:v>405.22551149953887</c:v>
                </c:pt>
                <c:pt idx="4">
                  <c:v>352.98717387117603</c:v>
                </c:pt>
                <c:pt idx="5">
                  <c:v>368.63425191788457</c:v>
                </c:pt>
                <c:pt idx="6">
                  <c:v>399.79346012219173</c:v>
                </c:pt>
                <c:pt idx="7">
                  <c:v>367.38379352681488</c:v>
                </c:pt>
                <c:pt idx="8">
                  <c:v>408.10200552021513</c:v>
                </c:pt>
                <c:pt idx="9">
                  <c:v>344.89506470488578</c:v>
                </c:pt>
                <c:pt idx="10">
                  <c:v>301.83720487433357</c:v>
                </c:pt>
                <c:pt idx="11">
                  <c:v>343.23417510290352</c:v>
                </c:pt>
                <c:pt idx="12">
                  <c:v>366.26721042059773</c:v>
                </c:pt>
                <c:pt idx="13">
                  <c:v>412.4222164859749</c:v>
                </c:pt>
              </c:numCache>
            </c:numRef>
          </c:val>
          <c:extLst>
            <c:ext xmlns:c16="http://schemas.microsoft.com/office/drawing/2014/chart" uri="{C3380CC4-5D6E-409C-BE32-E72D297353CC}">
              <c16:uniqueId val="{00000000-D9E8-40D2-858E-4C2A0D76F5AB}"/>
            </c:ext>
          </c:extLst>
        </c:ser>
        <c:dLbls>
          <c:showLegendKey val="0"/>
          <c:showVal val="0"/>
          <c:showCatName val="0"/>
          <c:showSerName val="0"/>
          <c:showPercent val="0"/>
          <c:showBubbleSize val="0"/>
        </c:dLbls>
        <c:gapWidth val="150"/>
        <c:axId val="150361984"/>
        <c:axId val="150363520"/>
      </c:barChart>
      <c:catAx>
        <c:axId val="150361984"/>
        <c:scaling>
          <c:orientation val="minMax"/>
        </c:scaling>
        <c:delete val="0"/>
        <c:axPos val="l"/>
        <c:numFmt formatCode="General" sourceLinked="0"/>
        <c:majorTickMark val="out"/>
        <c:minorTickMark val="none"/>
        <c:tickLblPos val="nextTo"/>
        <c:txPr>
          <a:bodyPr/>
          <a:lstStyle/>
          <a:p>
            <a:pPr>
              <a:defRPr sz="1200"/>
            </a:pPr>
            <a:endParaRPr lang="nb-NO"/>
          </a:p>
        </c:txPr>
        <c:crossAx val="150363520"/>
        <c:crosses val="autoZero"/>
        <c:auto val="1"/>
        <c:lblAlgn val="ctr"/>
        <c:lblOffset val="100"/>
        <c:noMultiLvlLbl val="0"/>
      </c:catAx>
      <c:valAx>
        <c:axId val="150363520"/>
        <c:scaling>
          <c:orientation val="minMax"/>
        </c:scaling>
        <c:delete val="0"/>
        <c:axPos val="b"/>
        <c:majorGridlines/>
        <c:title>
          <c:tx>
            <c:rich>
              <a:bodyPr/>
              <a:lstStyle/>
              <a:p>
                <a:pPr>
                  <a:defRPr sz="1200"/>
                </a:pPr>
                <a:r>
                  <a:rPr lang="en-US" sz="1200"/>
                  <a:t>kg/dekar</a:t>
                </a:r>
              </a:p>
            </c:rich>
          </c:tx>
          <c:overlay val="0"/>
        </c:title>
        <c:numFmt formatCode="_ * #\ ##0_ ;_ * \-#\ ##0_ ;_ * &quot;-&quot;??_ ;_ @_ " sourceLinked="1"/>
        <c:majorTickMark val="out"/>
        <c:minorTickMark val="none"/>
        <c:tickLblPos val="nextTo"/>
        <c:txPr>
          <a:bodyPr/>
          <a:lstStyle/>
          <a:p>
            <a:pPr>
              <a:defRPr sz="1100"/>
            </a:pPr>
            <a:endParaRPr lang="nb-NO"/>
          </a:p>
        </c:txPr>
        <c:crossAx val="15036198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'Rang. kommuner avlingsnivå'!$D$2</c:f>
          <c:strCache>
            <c:ptCount val="1"/>
            <c:pt idx="0">
              <c:v>Rangering av kommunene etter gjennomsnittsavlinger for alle kornslag i Norge</c:v>
            </c:pt>
          </c:strCache>
        </c:strRef>
      </c:tx>
      <c:overlay val="0"/>
      <c:txPr>
        <a:bodyPr/>
        <a:lstStyle/>
        <a:p>
          <a:pPr>
            <a:defRPr sz="1600"/>
          </a:pPr>
          <a:endParaRPr lang="nb-NO"/>
        </a:p>
      </c:txPr>
    </c:title>
    <c:autoTitleDeleted val="0"/>
    <c:plotArea>
      <c:layout>
        <c:manualLayout>
          <c:layoutTarget val="inner"/>
          <c:xMode val="edge"/>
          <c:yMode val="edge"/>
          <c:x val="0.18917138724662785"/>
          <c:y val="8.7552602436323373E-2"/>
          <c:w val="0.78670590418621911"/>
          <c:h val="0.79635266521917314"/>
        </c:manualLayout>
      </c:layout>
      <c:barChart>
        <c:barDir val="bar"/>
        <c:grouping val="clustered"/>
        <c:varyColors val="0"/>
        <c:ser>
          <c:idx val="0"/>
          <c:order val="0"/>
          <c:tx>
            <c:strRef>
              <c:f>'Rang. kommuner avlingsnivå'!$Z$3</c:f>
              <c:strCache>
                <c:ptCount val="1"/>
                <c:pt idx="0">
                  <c:v>2023</c:v>
                </c:pt>
              </c:strCache>
            </c:strRef>
          </c:tx>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'Rang. kommuner avlingsnivå'!$D$4:$D$21</c:f>
              <c:strCache>
                <c:ptCount val="18"/>
                <c:pt idx="0">
                  <c:v>3450 ETNEDAL</c:v>
                </c:pt>
                <c:pt idx="1">
                  <c:v>3338 NORE OG UVDAL</c:v>
                </c:pt>
                <c:pt idx="2">
                  <c:v>1122 GJESDAL</c:v>
                </c:pt>
                <c:pt idx="3">
                  <c:v>3413 STANGE</c:v>
                </c:pt>
                <c:pt idx="4">
                  <c:v>3310 HOLE</c:v>
                </c:pt>
                <c:pt idx="5">
                  <c:v>3218 ÅS</c:v>
                </c:pt>
                <c:pt idx="6">
                  <c:v>3431 DOVRE</c:v>
                </c:pt>
                <c:pt idx="7">
                  <c:v>3112 RÅDE</c:v>
                </c:pt>
                <c:pt idx="8">
                  <c:v>3403 HAMAR</c:v>
                </c:pt>
                <c:pt idx="9">
                  <c:v>3412 LØTEN</c:v>
                </c:pt>
                <c:pt idx="10">
                  <c:v>3411 RINGSAKER</c:v>
                </c:pt>
                <c:pt idx="11">
                  <c:v>3207 NORDRE FOLLO</c:v>
                </c:pt>
                <c:pt idx="12">
                  <c:v>3905 TØNSBERG</c:v>
                </c:pt>
                <c:pt idx="13">
                  <c:v>3120 RAKKESTAD</c:v>
                </c:pt>
                <c:pt idx="14">
                  <c:v>3116 SKIPTVET</c:v>
                </c:pt>
                <c:pt idx="15">
                  <c:v>3107 FREDRIKSTAD</c:v>
                </c:pt>
                <c:pt idx="16">
                  <c:v>1127 RANDABERG</c:v>
                </c:pt>
                <c:pt idx="17">
                  <c:v>3214 FROGN</c:v>
                </c:pt>
              </c:strCache>
            </c:strRef>
          </c:cat>
          <c:val>
            <c:numRef>
              <c:f>'Rang. kommuner avlingsnivå'!$Z$4:$Z$21</c:f>
              <c:numCache>
                <c:formatCode>0</c:formatCode>
                <c:ptCount val="18"/>
                <c:pt idx="0">
                  <c:v>658.72222222222194</c:v>
                </c:pt>
                <c:pt idx="1">
                  <c:v>1223.0409356725099</c:v>
                </c:pt>
                <c:pt idx="2">
                  <c:v>620.23076923076906</c:v>
                </c:pt>
                <c:pt idx="3">
                  <c:v>657.03207624681602</c:v>
                </c:pt>
                <c:pt idx="4">
                  <c:v>667.499580248798</c:v>
                </c:pt>
                <c:pt idx="5">
                  <c:v>541.36434030906798</c:v>
                </c:pt>
                <c:pt idx="6">
                  <c:v>249.68493150684901</c:v>
                </c:pt>
                <c:pt idx="7">
                  <c:v>497.69787109944599</c:v>
                </c:pt>
                <c:pt idx="8">
                  <c:v>608.59118026443105</c:v>
                </c:pt>
                <c:pt idx="9">
                  <c:v>557.30023640661898</c:v>
                </c:pt>
                <c:pt idx="10">
                  <c:v>590.27931034482799</c:v>
                </c:pt>
                <c:pt idx="11">
                  <c:v>548.82969094922703</c:v>
                </c:pt>
                <c:pt idx="12">
                  <c:v>439.17461095168102</c:v>
                </c:pt>
                <c:pt idx="13">
                  <c:v>546.71495449178099</c:v>
                </c:pt>
                <c:pt idx="14">
                  <c:v>549.35295171548898</c:v>
                </c:pt>
                <c:pt idx="15">
                  <c:v>544.210752055169</c:v>
                </c:pt>
                <c:pt idx="16">
                  <c:v>658.64743083003998</c:v>
                </c:pt>
                <c:pt idx="17">
                  <c:v>587.38950329840895</c:v>
                </c:pt>
              </c:numCache>
            </c:numRef>
          </c:val>
          <c:extLst>
            <c:ext xmlns:c16="http://schemas.microsoft.com/office/drawing/2014/chart" uri="{C3380CC4-5D6E-409C-BE32-E72D297353CC}">
              <c16:uniqueId val="{00000000-13C2-47FC-9AB6-431378864E56}"/>
            </c:ext>
          </c:extLst>
        </c:ser>
        <c:dLbls>
          <c:showLegendKey val="0"/>
          <c:showVal val="0"/>
          <c:showCatName val="0"/>
          <c:showSerName val="0"/>
          <c:showPercent val="0"/>
          <c:showBubbleSize val="0"/>
        </c:dLbls>
        <c:gapWidth val="150"/>
        <c:axId val="149928192"/>
        <c:axId val="149934080"/>
      </c:barChart>
      <c:catAx>
        <c:axId val="149928192"/>
        <c:scaling>
          <c:orientation val="minMax"/>
        </c:scaling>
        <c:delete val="0"/>
        <c:axPos val="l"/>
        <c:numFmt formatCode="General" sourceLinked="0"/>
        <c:majorTickMark val="out"/>
        <c:minorTickMark val="none"/>
        <c:tickLblPos val="nextTo"/>
        <c:txPr>
          <a:bodyPr/>
          <a:lstStyle/>
          <a:p>
            <a:pPr>
              <a:defRPr sz="1200"/>
            </a:pPr>
            <a:endParaRPr lang="nb-NO"/>
          </a:p>
        </c:txPr>
        <c:crossAx val="149934080"/>
        <c:crosses val="autoZero"/>
        <c:auto val="1"/>
        <c:lblAlgn val="ctr"/>
        <c:lblOffset val="100"/>
        <c:noMultiLvlLbl val="0"/>
      </c:catAx>
      <c:valAx>
        <c:axId val="149934080"/>
        <c:scaling>
          <c:orientation val="minMax"/>
        </c:scaling>
        <c:delete val="0"/>
        <c:axPos val="b"/>
        <c:majorGridlines/>
        <c:title>
          <c:tx>
            <c:rich>
              <a:bodyPr/>
              <a:lstStyle/>
              <a:p>
                <a:pPr>
                  <a:defRPr sz="1200"/>
                </a:pPr>
                <a:r>
                  <a:rPr lang="en-US" sz="1200"/>
                  <a:t>kg/dekar</a:t>
                </a:r>
              </a:p>
            </c:rich>
          </c:tx>
          <c:overlay val="0"/>
        </c:title>
        <c:numFmt formatCode="0" sourceLinked="1"/>
        <c:majorTickMark val="out"/>
        <c:minorTickMark val="none"/>
        <c:tickLblPos val="nextTo"/>
        <c:txPr>
          <a:bodyPr/>
          <a:lstStyle/>
          <a:p>
            <a:pPr>
              <a:defRPr sz="1200"/>
            </a:pPr>
            <a:endParaRPr lang="nb-NO"/>
          </a:p>
        </c:txPr>
        <c:crossAx val="14992819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oppdate'!$W$2</c:f>
          <c:strCache>
            <c:ptCount val="1"/>
            <c:pt idx="0">
              <c:v>Økologisk kornproduksjon i Norge</c:v>
            </c:pt>
          </c:strCache>
        </c:strRef>
      </c:tx>
      <c:overlay val="0"/>
      <c:txPr>
        <a:bodyPr/>
        <a:lstStyle/>
        <a:p>
          <a:pPr>
            <a:defRPr/>
          </a:pPr>
          <a:endParaRPr lang="nb-NO"/>
        </a:p>
      </c:txPr>
    </c:title>
    <c:autoTitleDeleted val="0"/>
    <c:plotArea>
      <c:layout>
        <c:manualLayout>
          <c:layoutTarget val="inner"/>
          <c:xMode val="edge"/>
          <c:yMode val="edge"/>
          <c:x val="0.12096326194519803"/>
          <c:y val="0.11391554536786225"/>
          <c:w val="0.76667254828440567"/>
          <c:h val="0.73450636829675231"/>
        </c:manualLayout>
      </c:layout>
      <c:barChart>
        <c:barDir val="col"/>
        <c:grouping val="clustered"/>
        <c:varyColors val="0"/>
        <c:ser>
          <c:idx val="0"/>
          <c:order val="0"/>
          <c:tx>
            <c:strRef>
              <c:f>'Økologisk fylker - ikke oppdate'!$W$3</c:f>
              <c:strCache>
                <c:ptCount val="1"/>
                <c:pt idx="0">
                  <c:v>Tonn økokorn</c:v>
                </c:pt>
              </c:strCache>
            </c:strRef>
          </c:tx>
          <c:invertIfNegative val="0"/>
          <c:cat>
            <c:numRef>
              <c:f>'Økologisk fylker - ikke oppdate'!$X$2:$AP$2</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2016</c:v>
                </c:pt>
                <c:pt idx="14">
                  <c:v>2017</c:v>
                </c:pt>
                <c:pt idx="15">
                  <c:v>2018</c:v>
                </c:pt>
                <c:pt idx="16">
                  <c:v>2019</c:v>
                </c:pt>
                <c:pt idx="17">
                  <c:v>2020</c:v>
                </c:pt>
                <c:pt idx="18">
                  <c:v>2021</c:v>
                </c:pt>
              </c:numCache>
            </c:numRef>
          </c:cat>
          <c:val>
            <c:numRef>
              <c:f>'Økologisk fylker - ikke oppdate'!$X$3:$AP$3</c:f>
              <c:numCache>
                <c:formatCode>0</c:formatCode>
                <c:ptCount val="19"/>
                <c:pt idx="0">
                  <c:v>7967.4579999999996</c:v>
                </c:pt>
                <c:pt idx="1">
                  <c:v>8696.7739999999994</c:v>
                </c:pt>
                <c:pt idx="2">
                  <c:v>9103.9060000000009</c:v>
                </c:pt>
                <c:pt idx="3">
                  <c:v>11220.031999999999</c:v>
                </c:pt>
                <c:pt idx="4">
                  <c:v>9882.3850000000002</c:v>
                </c:pt>
                <c:pt idx="5">
                  <c:v>12409.066000000001</c:v>
                </c:pt>
                <c:pt idx="6">
                  <c:v>10712.721</c:v>
                </c:pt>
                <c:pt idx="7">
                  <c:v>11721.995000000001</c:v>
                </c:pt>
                <c:pt idx="8">
                  <c:v>9920.9580000000005</c:v>
                </c:pt>
                <c:pt idx="9">
                  <c:v>13639.968999999999</c:v>
                </c:pt>
                <c:pt idx="10">
                  <c:v>12094.674000000001</c:v>
                </c:pt>
                <c:pt idx="11">
                  <c:v>14845.226000000001</c:v>
                </c:pt>
                <c:pt idx="12">
                  <c:v>14985.494000000001</c:v>
                </c:pt>
                <c:pt idx="13">
                  <c:v>6479.17</c:v>
                </c:pt>
                <c:pt idx="14">
                  <c:v>13713.191000000001</c:v>
                </c:pt>
                <c:pt idx="15">
                  <c:v>15564.529</c:v>
                </c:pt>
                <c:pt idx="16">
                  <c:v>0</c:v>
                </c:pt>
                <c:pt idx="17">
                  <c:v>0</c:v>
                </c:pt>
                <c:pt idx="18">
                  <c:v>0</c:v>
                </c:pt>
              </c:numCache>
            </c:numRef>
          </c:val>
          <c:extLst>
            <c:ext xmlns:c16="http://schemas.microsoft.com/office/drawing/2014/chart" uri="{C3380CC4-5D6E-409C-BE32-E72D297353CC}">
              <c16:uniqueId val="{00000000-E943-4BD8-BB83-0F1CC7B2606E}"/>
            </c:ext>
          </c:extLst>
        </c:ser>
        <c:dLbls>
          <c:showLegendKey val="0"/>
          <c:showVal val="0"/>
          <c:showCatName val="0"/>
          <c:showSerName val="0"/>
          <c:showPercent val="0"/>
          <c:showBubbleSize val="0"/>
        </c:dLbls>
        <c:gapWidth val="150"/>
        <c:axId val="29584000"/>
        <c:axId val="29582080"/>
      </c:barChart>
      <c:lineChart>
        <c:grouping val="standard"/>
        <c:varyColors val="0"/>
        <c:ser>
          <c:idx val="1"/>
          <c:order val="1"/>
          <c:tx>
            <c:strRef>
              <c:f>'Økologisk fylker - ikke oppdate'!$W$4</c:f>
              <c:strCache>
                <c:ptCount val="1"/>
                <c:pt idx="0">
                  <c:v>Dekar økokorn</c:v>
                </c:pt>
              </c:strCache>
            </c:strRef>
          </c:tx>
          <c:marker>
            <c:symbol val="none"/>
          </c:marker>
          <c:cat>
            <c:numRef>
              <c:f>'Økologisk fylker - ikke oppdate'!$X$2:$AP$2</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2016</c:v>
                </c:pt>
                <c:pt idx="14">
                  <c:v>2017</c:v>
                </c:pt>
                <c:pt idx="15">
                  <c:v>2018</c:v>
                </c:pt>
                <c:pt idx="16">
                  <c:v>2019</c:v>
                </c:pt>
                <c:pt idx="17">
                  <c:v>2020</c:v>
                </c:pt>
                <c:pt idx="18">
                  <c:v>2021</c:v>
                </c:pt>
              </c:numCache>
            </c:numRef>
          </c:cat>
          <c:val>
            <c:numRef>
              <c:f>'Økologisk fylker - ikke oppdate'!$X$4:$AR$4</c:f>
              <c:numCache>
                <c:formatCode>General</c:formatCode>
                <c:ptCount val="21"/>
                <c:pt idx="0">
                  <c:v>64406</c:v>
                </c:pt>
                <c:pt idx="1">
                  <c:v>66143</c:v>
                </c:pt>
                <c:pt idx="2">
                  <c:v>64520</c:v>
                </c:pt>
                <c:pt idx="3">
                  <c:v>67251</c:v>
                </c:pt>
                <c:pt idx="4">
                  <c:v>68901</c:v>
                </c:pt>
                <c:pt idx="5">
                  <c:v>72403</c:v>
                </c:pt>
                <c:pt idx="6">
                  <c:v>81965</c:v>
                </c:pt>
                <c:pt idx="7">
                  <c:v>81918</c:v>
                </c:pt>
                <c:pt idx="8">
                  <c:v>69645</c:v>
                </c:pt>
                <c:pt idx="9">
                  <c:v>73289</c:v>
                </c:pt>
                <c:pt idx="10">
                  <c:v>67921</c:v>
                </c:pt>
                <c:pt idx="11">
                  <c:v>72306</c:v>
                </c:pt>
                <c:pt idx="12">
                  <c:v>73120</c:v>
                </c:pt>
                <c:pt idx="13">
                  <c:v>67850</c:v>
                </c:pt>
                <c:pt idx="14">
                  <c:v>69432</c:v>
                </c:pt>
                <c:pt idx="15">
                  <c:v>74724</c:v>
                </c:pt>
                <c:pt idx="16">
                  <c:v>77487</c:v>
                </c:pt>
                <c:pt idx="17">
                  <c:v>78148</c:v>
                </c:pt>
                <c:pt idx="18">
                  <c:v>83560</c:v>
                </c:pt>
                <c:pt idx="19">
                  <c:v>0</c:v>
                </c:pt>
                <c:pt idx="20">
                  <c:v>0</c:v>
                </c:pt>
              </c:numCache>
            </c:numRef>
          </c:val>
          <c:smooth val="0"/>
          <c:extLst>
            <c:ext xmlns:c16="http://schemas.microsoft.com/office/drawing/2014/chart" uri="{C3380CC4-5D6E-409C-BE32-E72D297353CC}">
              <c16:uniqueId val="{00000001-E943-4BD8-BB83-0F1CC7B2606E}"/>
            </c:ext>
          </c:extLst>
        </c:ser>
        <c:dLbls>
          <c:showLegendKey val="0"/>
          <c:showVal val="0"/>
          <c:showCatName val="0"/>
          <c:showSerName val="0"/>
          <c:showPercent val="0"/>
          <c:showBubbleSize val="0"/>
        </c:dLbls>
        <c:marker val="1"/>
        <c:smooth val="0"/>
        <c:axId val="29574272"/>
        <c:axId val="29575808"/>
      </c:lineChart>
      <c:catAx>
        <c:axId val="29574272"/>
        <c:scaling>
          <c:orientation val="minMax"/>
        </c:scaling>
        <c:delete val="0"/>
        <c:axPos val="b"/>
        <c:numFmt formatCode="General" sourceLinked="1"/>
        <c:majorTickMark val="out"/>
        <c:minorTickMark val="none"/>
        <c:tickLblPos val="nextTo"/>
        <c:txPr>
          <a:bodyPr rot="-2700000"/>
          <a:lstStyle/>
          <a:p>
            <a:pPr>
              <a:defRPr sz="1200"/>
            </a:pPr>
            <a:endParaRPr lang="nb-NO"/>
          </a:p>
        </c:txPr>
        <c:crossAx val="29575808"/>
        <c:crosses val="autoZero"/>
        <c:auto val="1"/>
        <c:lblAlgn val="ctr"/>
        <c:lblOffset val="100"/>
        <c:noMultiLvlLbl val="0"/>
      </c:catAx>
      <c:valAx>
        <c:axId val="29575808"/>
        <c:scaling>
          <c:orientation val="minMax"/>
        </c:scaling>
        <c:delete val="0"/>
        <c:axPos val="l"/>
        <c:majorGridlines/>
        <c:title>
          <c:tx>
            <c:rich>
              <a:bodyPr rot="-5400000" vert="horz"/>
              <a:lstStyle/>
              <a:p>
                <a:pPr>
                  <a:defRPr sz="1200"/>
                </a:pPr>
                <a:r>
                  <a:rPr lang="en-US" sz="1200"/>
                  <a:t>dekar</a:t>
                </a:r>
              </a:p>
            </c:rich>
          </c:tx>
          <c:overlay val="0"/>
        </c:title>
        <c:numFmt formatCode="General" sourceLinked="1"/>
        <c:majorTickMark val="out"/>
        <c:minorTickMark val="none"/>
        <c:tickLblPos val="nextTo"/>
        <c:txPr>
          <a:bodyPr/>
          <a:lstStyle/>
          <a:p>
            <a:pPr>
              <a:defRPr sz="1200"/>
            </a:pPr>
            <a:endParaRPr lang="nb-NO"/>
          </a:p>
        </c:txPr>
        <c:crossAx val="29574272"/>
        <c:crosses val="autoZero"/>
        <c:crossBetween val="between"/>
      </c:valAx>
      <c:valAx>
        <c:axId val="29582080"/>
        <c:scaling>
          <c:orientation val="minMax"/>
        </c:scaling>
        <c:delete val="0"/>
        <c:axPos val="r"/>
        <c:title>
          <c:tx>
            <c:rich>
              <a:bodyPr rot="-5400000" vert="horz"/>
              <a:lstStyle/>
              <a:p>
                <a:pPr>
                  <a:defRPr sz="1200"/>
                </a:pPr>
                <a:r>
                  <a:rPr lang="en-US" sz="1200"/>
                  <a:t>tonn</a:t>
                </a:r>
              </a:p>
            </c:rich>
          </c:tx>
          <c:overlay val="0"/>
        </c:title>
        <c:numFmt formatCode="0" sourceLinked="1"/>
        <c:majorTickMark val="out"/>
        <c:minorTickMark val="none"/>
        <c:tickLblPos val="nextTo"/>
        <c:txPr>
          <a:bodyPr/>
          <a:lstStyle/>
          <a:p>
            <a:pPr>
              <a:defRPr sz="1200"/>
            </a:pPr>
            <a:endParaRPr lang="nb-NO"/>
          </a:p>
        </c:txPr>
        <c:crossAx val="29584000"/>
        <c:crosses val="max"/>
        <c:crossBetween val="between"/>
      </c:valAx>
      <c:catAx>
        <c:axId val="29584000"/>
        <c:scaling>
          <c:orientation val="minMax"/>
        </c:scaling>
        <c:delete val="1"/>
        <c:axPos val="b"/>
        <c:numFmt formatCode="General" sourceLinked="1"/>
        <c:majorTickMark val="out"/>
        <c:minorTickMark val="none"/>
        <c:tickLblPos val="nextTo"/>
        <c:crossAx val="29582080"/>
        <c:crosses val="autoZero"/>
        <c:auto val="1"/>
        <c:lblAlgn val="ctr"/>
        <c:lblOffset val="100"/>
        <c:noMultiLvlLbl val="0"/>
      </c:catAx>
    </c:plotArea>
    <c:legend>
      <c:legendPos val="r"/>
      <c:legendEntry>
        <c:idx val="0"/>
        <c:txPr>
          <a:bodyPr/>
          <a:lstStyle/>
          <a:p>
            <a:pPr>
              <a:defRPr sz="1200"/>
            </a:pPr>
            <a:endParaRPr lang="nb-NO"/>
          </a:p>
        </c:txPr>
      </c:legendEntry>
      <c:legendEntry>
        <c:idx val="1"/>
        <c:txPr>
          <a:bodyPr/>
          <a:lstStyle/>
          <a:p>
            <a:pPr>
              <a:defRPr sz="1200"/>
            </a:pPr>
            <a:endParaRPr lang="nb-NO"/>
          </a:p>
        </c:txPr>
      </c:legendEntry>
      <c:layout>
        <c:manualLayout>
          <c:xMode val="edge"/>
          <c:yMode val="edge"/>
          <c:x val="0.12904725144651036"/>
          <c:y val="0.11936953308876901"/>
          <c:w val="0.47368931824698385"/>
          <c:h val="6.5221414852780102E-2"/>
        </c:manualLayout>
      </c:layout>
      <c:overlay val="0"/>
    </c:legend>
    <c:plotVisOnly val="1"/>
    <c:dispBlanksAs val="gap"/>
    <c:showDLblsOverMax val="0"/>
  </c:chart>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oppdate'!$W$33</c:f>
          <c:strCache>
            <c:ptCount val="1"/>
            <c:pt idx="0">
              <c:v>Avling per dekar for økologisk korn levert kornmottak i Norge</c:v>
            </c:pt>
          </c:strCache>
        </c:strRef>
      </c:tx>
      <c:overlay val="0"/>
    </c:title>
    <c:autoTitleDeleted val="0"/>
    <c:plotArea>
      <c:layout>
        <c:manualLayout>
          <c:layoutTarget val="inner"/>
          <c:xMode val="edge"/>
          <c:yMode val="edge"/>
          <c:x val="0.11518797450754069"/>
          <c:y val="0.17494146058993545"/>
          <c:w val="0.86352513628104177"/>
          <c:h val="0.68555663508549203"/>
        </c:manualLayout>
      </c:layout>
      <c:barChart>
        <c:barDir val="col"/>
        <c:grouping val="clustered"/>
        <c:varyColors val="0"/>
        <c:ser>
          <c:idx val="1"/>
          <c:order val="0"/>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'Økologisk fylker - ikke oppdate'!$X$2:$AP$2</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2016</c:v>
                </c:pt>
                <c:pt idx="14">
                  <c:v>2017</c:v>
                </c:pt>
                <c:pt idx="15">
                  <c:v>2018</c:v>
                </c:pt>
                <c:pt idx="16">
                  <c:v>2019</c:v>
                </c:pt>
                <c:pt idx="17">
                  <c:v>2020</c:v>
                </c:pt>
                <c:pt idx="18">
                  <c:v>2021</c:v>
                </c:pt>
              </c:numCache>
            </c:numRef>
          </c:cat>
          <c:val>
            <c:numRef>
              <c:f>'Økologisk fylker - ikke oppdate'!$X$5:$AP$5</c:f>
              <c:numCache>
                <c:formatCode>0</c:formatCode>
                <c:ptCount val="19"/>
                <c:pt idx="0">
                  <c:v>123.70676645033072</c:v>
                </c:pt>
                <c:pt idx="1">
                  <c:v>131.48442012004293</c:v>
                </c:pt>
                <c:pt idx="2">
                  <c:v>141.10207687538747</c:v>
                </c:pt>
                <c:pt idx="3">
                  <c:v>166.83814367072608</c:v>
                </c:pt>
                <c:pt idx="4">
                  <c:v>143.42876010507831</c:v>
                </c:pt>
                <c:pt idx="5">
                  <c:v>171.38883747910998</c:v>
                </c:pt>
                <c:pt idx="6">
                  <c:v>130.69872506557678</c:v>
                </c:pt>
                <c:pt idx="7">
                  <c:v>143.09425278937474</c:v>
                </c:pt>
                <c:pt idx="8">
                  <c:v>142.45039844927848</c:v>
                </c:pt>
                <c:pt idx="9">
                  <c:v>186.11209049106961</c:v>
                </c:pt>
                <c:pt idx="10">
                  <c:v>178.06972806643012</c:v>
                </c:pt>
                <c:pt idx="11">
                  <c:v>205.31112217519984</c:v>
                </c:pt>
                <c:pt idx="12">
                  <c:v>204.94384573304157</c:v>
                </c:pt>
                <c:pt idx="13">
                  <c:v>95.492557111274877</c:v>
                </c:pt>
                <c:pt idx="14">
                  <c:v>197.50534335752968</c:v>
                </c:pt>
                <c:pt idx="15">
                  <c:v>208.29357368449226</c:v>
                </c:pt>
                <c:pt idx="16">
                  <c:v>0</c:v>
                </c:pt>
                <c:pt idx="17">
                  <c:v>0</c:v>
                </c:pt>
                <c:pt idx="18">
                  <c:v>0</c:v>
                </c:pt>
              </c:numCache>
            </c:numRef>
          </c:val>
          <c:extLst>
            <c:ext xmlns:c16="http://schemas.microsoft.com/office/drawing/2014/chart" uri="{C3380CC4-5D6E-409C-BE32-E72D297353CC}">
              <c16:uniqueId val="{00000000-FFC6-44D9-AE74-8364722D5E3F}"/>
            </c:ext>
          </c:extLst>
        </c:ser>
        <c:dLbls>
          <c:showLegendKey val="0"/>
          <c:showVal val="0"/>
          <c:showCatName val="0"/>
          <c:showSerName val="0"/>
          <c:showPercent val="0"/>
          <c:showBubbleSize val="0"/>
        </c:dLbls>
        <c:gapWidth val="150"/>
        <c:axId val="29954816"/>
        <c:axId val="29956352"/>
      </c:barChart>
      <c:catAx>
        <c:axId val="29954816"/>
        <c:scaling>
          <c:orientation val="minMax"/>
        </c:scaling>
        <c:delete val="0"/>
        <c:axPos val="b"/>
        <c:numFmt formatCode="General" sourceLinked="1"/>
        <c:majorTickMark val="out"/>
        <c:minorTickMark val="none"/>
        <c:tickLblPos val="nextTo"/>
        <c:txPr>
          <a:bodyPr/>
          <a:lstStyle/>
          <a:p>
            <a:pPr>
              <a:defRPr sz="1200"/>
            </a:pPr>
            <a:endParaRPr lang="nb-NO"/>
          </a:p>
        </c:txPr>
        <c:crossAx val="29956352"/>
        <c:crosses val="autoZero"/>
        <c:auto val="1"/>
        <c:lblAlgn val="ctr"/>
        <c:lblOffset val="100"/>
        <c:noMultiLvlLbl val="0"/>
      </c:catAx>
      <c:valAx>
        <c:axId val="29956352"/>
        <c:scaling>
          <c:orientation val="minMax"/>
        </c:scaling>
        <c:delete val="0"/>
        <c:axPos val="l"/>
        <c:majorGridlines/>
        <c:title>
          <c:tx>
            <c:rich>
              <a:bodyPr rot="-5400000" vert="horz"/>
              <a:lstStyle/>
              <a:p>
                <a:pPr>
                  <a:defRPr sz="1200"/>
                </a:pPr>
                <a:r>
                  <a:rPr lang="en-US" sz="1200"/>
                  <a:t>kg korn per dekar</a:t>
                </a:r>
              </a:p>
            </c:rich>
          </c:tx>
          <c:layout>
            <c:manualLayout>
              <c:xMode val="edge"/>
              <c:yMode val="edge"/>
              <c:x val="2.0035272785963565E-2"/>
              <c:y val="0.39282856351800333"/>
            </c:manualLayout>
          </c:layout>
          <c:overlay val="0"/>
        </c:title>
        <c:numFmt formatCode="0" sourceLinked="1"/>
        <c:majorTickMark val="out"/>
        <c:minorTickMark val="none"/>
        <c:tickLblPos val="nextTo"/>
        <c:txPr>
          <a:bodyPr/>
          <a:lstStyle/>
          <a:p>
            <a:pPr>
              <a:defRPr sz="1200"/>
            </a:pPr>
            <a:endParaRPr lang="nb-NO"/>
          </a:p>
        </c:txPr>
        <c:crossAx val="299548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oppdate'!$AS$22</c:f>
          <c:strCache>
            <c:ptCount val="1"/>
            <c:pt idx="0">
              <c:v>Økologisk korn levert kornmottak i 2020</c:v>
            </c:pt>
          </c:strCache>
        </c:strRef>
      </c:tx>
      <c:overlay val="0"/>
    </c:title>
    <c:autoTitleDeleted val="0"/>
    <c:plotArea>
      <c:layout/>
      <c:barChart>
        <c:barDir val="bar"/>
        <c:grouping val="clustered"/>
        <c:varyColors val="0"/>
        <c:ser>
          <c:idx val="0"/>
          <c:order val="0"/>
          <c:tx>
            <c:strRef>
              <c:f>'Økologisk fylker - ikke oppdate'!$AT$2</c:f>
              <c:strCache>
                <c:ptCount val="1"/>
                <c:pt idx="0">
                  <c:v>Tonn økokorn</c:v>
                </c:pt>
              </c:strCache>
            </c:strRef>
          </c:tx>
          <c:invertIfNegative val="0"/>
          <c:cat>
            <c:strRef>
              <c:f>'Økologisk fylker - ikke oppdate'!$AS$3:$AS$13</c:f>
              <c:strCache>
                <c:ptCount val="11"/>
                <c:pt idx="0">
                  <c:v>AGDER</c:v>
                </c:pt>
                <c:pt idx="1">
                  <c:v>AKERSHUS</c:v>
                </c:pt>
                <c:pt idx="2">
                  <c:v>BUSKERUD</c:v>
                </c:pt>
                <c:pt idx="3">
                  <c:v>FINNMARK</c:v>
                </c:pt>
                <c:pt idx="4">
                  <c:v>INNLANDET</c:v>
                </c:pt>
                <c:pt idx="5">
                  <c:v>MØRE OG ROMSDAL</c:v>
                </c:pt>
                <c:pt idx="6">
                  <c:v>NORDLAND</c:v>
                </c:pt>
                <c:pt idx="7">
                  <c:v>OSLO</c:v>
                </c:pt>
                <c:pt idx="8">
                  <c:v>ROGALAND</c:v>
                </c:pt>
                <c:pt idx="9">
                  <c:v>TELEMARK</c:v>
                </c:pt>
                <c:pt idx="10">
                  <c:v>TROMS</c:v>
                </c:pt>
              </c:strCache>
            </c:strRef>
          </c:cat>
          <c:val>
            <c:numRef>
              <c:f>'Økologisk fylker - ikke oppdate'!$AT$3:$AT$13</c:f>
              <c:numCache>
                <c:formatCode>0</c:formatCode>
                <c:ptCount val="11"/>
                <c:pt idx="0">
                  <c:v>0</c:v>
                </c:pt>
                <c:pt idx="1">
                  <c:v>2022.537</c:v>
                </c:pt>
                <c:pt idx="2">
                  <c:v>1558.35</c:v>
                </c:pt>
                <c:pt idx="3">
                  <c:v>0</c:v>
                </c:pt>
                <c:pt idx="4">
                  <c:v>2732.9690000000001</c:v>
                </c:pt>
                <c:pt idx="5">
                  <c:v>23.515000000000001</c:v>
                </c:pt>
                <c:pt idx="6">
                  <c:v>0</c:v>
                </c:pt>
                <c:pt idx="7">
                  <c:v>0</c:v>
                </c:pt>
                <c:pt idx="8">
                  <c:v>8.8979999999999997</c:v>
                </c:pt>
                <c:pt idx="9">
                  <c:v>532.24599999999998</c:v>
                </c:pt>
                <c:pt idx="10">
                  <c:v>0</c:v>
                </c:pt>
              </c:numCache>
            </c:numRef>
          </c:val>
          <c:extLst>
            <c:ext xmlns:c16="http://schemas.microsoft.com/office/drawing/2014/chart" uri="{C3380CC4-5D6E-409C-BE32-E72D297353CC}">
              <c16:uniqueId val="{00000000-4509-4CCE-9B19-0395D8227073}"/>
            </c:ext>
          </c:extLst>
        </c:ser>
        <c:dLbls>
          <c:showLegendKey val="0"/>
          <c:showVal val="0"/>
          <c:showCatName val="0"/>
          <c:showSerName val="0"/>
          <c:showPercent val="0"/>
          <c:showBubbleSize val="0"/>
        </c:dLbls>
        <c:gapWidth val="150"/>
        <c:axId val="29977216"/>
        <c:axId val="29991296"/>
      </c:barChart>
      <c:catAx>
        <c:axId val="29977216"/>
        <c:scaling>
          <c:orientation val="minMax"/>
        </c:scaling>
        <c:delete val="0"/>
        <c:axPos val="l"/>
        <c:numFmt formatCode="General" sourceLinked="0"/>
        <c:majorTickMark val="out"/>
        <c:minorTickMark val="none"/>
        <c:tickLblPos val="nextTo"/>
        <c:txPr>
          <a:bodyPr/>
          <a:lstStyle/>
          <a:p>
            <a:pPr>
              <a:defRPr sz="1000"/>
            </a:pPr>
            <a:endParaRPr lang="nb-NO"/>
          </a:p>
        </c:txPr>
        <c:crossAx val="29991296"/>
        <c:crosses val="autoZero"/>
        <c:auto val="1"/>
        <c:lblAlgn val="ctr"/>
        <c:lblOffset val="100"/>
        <c:noMultiLvlLbl val="0"/>
      </c:catAx>
      <c:valAx>
        <c:axId val="29991296"/>
        <c:scaling>
          <c:orientation val="minMax"/>
        </c:scaling>
        <c:delete val="0"/>
        <c:axPos val="b"/>
        <c:majorGridlines/>
        <c:title>
          <c:tx>
            <c:rich>
              <a:bodyPr/>
              <a:lstStyle/>
              <a:p>
                <a:pPr>
                  <a:defRPr sz="1200"/>
                </a:pPr>
                <a:r>
                  <a:rPr lang="en-US" sz="1200"/>
                  <a:t>tonn korn</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299772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Utvikling!$M$28</c:f>
          <c:strCache>
            <c:ptCount val="1"/>
            <c:pt idx="0">
              <c:v>Utvikling av kornproduksjon i (Flere elementer)</c:v>
            </c:pt>
          </c:strCache>
        </c:strRef>
      </c:tx>
      <c:overlay val="0"/>
    </c:title>
    <c:autoTitleDeleted val="0"/>
    <c:plotArea>
      <c:layout>
        <c:manualLayout>
          <c:layoutTarget val="inner"/>
          <c:xMode val="edge"/>
          <c:yMode val="edge"/>
          <c:x val="0.16532123067949839"/>
          <c:y val="0.11879305730143605"/>
          <c:w val="0.70125080198308543"/>
          <c:h val="0.75839003739562616"/>
        </c:manualLayout>
      </c:layout>
      <c:barChart>
        <c:barDir val="col"/>
        <c:grouping val="stacked"/>
        <c:varyColors val="0"/>
        <c:ser>
          <c:idx val="0"/>
          <c:order val="0"/>
          <c:tx>
            <c:strRef>
              <c:f>Utvikling!$N$29</c:f>
              <c:strCache>
                <c:ptCount val="1"/>
                <c:pt idx="0">
                  <c:v>Bygg</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Utvikling!$N$30:$N$49</c:f>
              <c:numCache>
                <c:formatCode>0</c:formatCode>
                <c:ptCount val="20"/>
                <c:pt idx="0">
                  <c:v>39864.531999999999</c:v>
                </c:pt>
                <c:pt idx="1">
                  <c:v>34245.985000000001</c:v>
                </c:pt>
                <c:pt idx="2">
                  <c:v>26807.726999999999</c:v>
                </c:pt>
                <c:pt idx="3">
                  <c:v>24835.019</c:v>
                </c:pt>
                <c:pt idx="4">
                  <c:v>24295.513999999999</c:v>
                </c:pt>
                <c:pt idx="5">
                  <c:v>35368.516000000003</c:v>
                </c:pt>
                <c:pt idx="6">
                  <c:v>28103.010999999999</c:v>
                </c:pt>
                <c:pt idx="7">
                  <c:v>36158.995999999999</c:v>
                </c:pt>
                <c:pt idx="8">
                  <c:v>30099.065999999999</c:v>
                </c:pt>
                <c:pt idx="9">
                  <c:v>24781.038</c:v>
                </c:pt>
                <c:pt idx="10">
                  <c:v>25609.201000000001</c:v>
                </c:pt>
                <c:pt idx="11">
                  <c:v>32710.548999999999</c:v>
                </c:pt>
                <c:pt idx="12">
                  <c:v>24123.27</c:v>
                </c:pt>
                <c:pt idx="13">
                  <c:v>19953.065999999999</c:v>
                </c:pt>
                <c:pt idx="14">
                  <c:v>29725.151999999998</c:v>
                </c:pt>
                <c:pt idx="15">
                  <c:v>36400.904999999999</c:v>
                </c:pt>
                <c:pt idx="16">
                  <c:v>28509.56</c:v>
                </c:pt>
                <c:pt idx="17">
                  <c:v>33834.254000000001</c:v>
                </c:pt>
                <c:pt idx="18">
                  <c:v>27192.986000000001</c:v>
                </c:pt>
                <c:pt idx="19">
                  <c:v>36832.885000000002</c:v>
                </c:pt>
              </c:numCache>
            </c:numRef>
          </c:val>
          <c:extLst>
            <c:ext xmlns:c16="http://schemas.microsoft.com/office/drawing/2014/chart" uri="{C3380CC4-5D6E-409C-BE32-E72D297353CC}">
              <c16:uniqueId val="{00000000-2A19-4F06-A1F9-D99A471A7875}"/>
            </c:ext>
          </c:extLst>
        </c:ser>
        <c:ser>
          <c:idx val="1"/>
          <c:order val="1"/>
          <c:tx>
            <c:strRef>
              <c:f>Utvikling!$O$29</c:f>
              <c:strCache>
                <c:ptCount val="1"/>
                <c:pt idx="0">
                  <c:v>Havre</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Utvikling!$O$30:$O$49</c:f>
              <c:numCache>
                <c:formatCode>0</c:formatCode>
                <c:ptCount val="20"/>
                <c:pt idx="0">
                  <c:v>29791.994999999999</c:v>
                </c:pt>
                <c:pt idx="1">
                  <c:v>25385.19</c:v>
                </c:pt>
                <c:pt idx="2">
                  <c:v>25009.288</c:v>
                </c:pt>
                <c:pt idx="3">
                  <c:v>32850.298000000003</c:v>
                </c:pt>
                <c:pt idx="4">
                  <c:v>28317.715</c:v>
                </c:pt>
                <c:pt idx="5">
                  <c:v>33816.963000000003</c:v>
                </c:pt>
                <c:pt idx="6">
                  <c:v>19993.056</c:v>
                </c:pt>
                <c:pt idx="7">
                  <c:v>22503.081999999999</c:v>
                </c:pt>
                <c:pt idx="8">
                  <c:v>20181.316999999999</c:v>
                </c:pt>
                <c:pt idx="9">
                  <c:v>28405.008999999998</c:v>
                </c:pt>
                <c:pt idx="10">
                  <c:v>23161.313999999998</c:v>
                </c:pt>
                <c:pt idx="11">
                  <c:v>34672.565999999999</c:v>
                </c:pt>
                <c:pt idx="12">
                  <c:v>20969.511999999999</c:v>
                </c:pt>
                <c:pt idx="13">
                  <c:v>13861.766</c:v>
                </c:pt>
                <c:pt idx="14">
                  <c:v>21894.505000000001</c:v>
                </c:pt>
                <c:pt idx="15">
                  <c:v>28083.96</c:v>
                </c:pt>
                <c:pt idx="16">
                  <c:v>22690.973999999998</c:v>
                </c:pt>
                <c:pt idx="17">
                  <c:v>27067.428</c:v>
                </c:pt>
                <c:pt idx="18">
                  <c:v>19654.365000000002</c:v>
                </c:pt>
                <c:pt idx="19">
                  <c:v>21547.759999999998</c:v>
                </c:pt>
              </c:numCache>
            </c:numRef>
          </c:val>
          <c:extLst>
            <c:ext xmlns:c16="http://schemas.microsoft.com/office/drawing/2014/chart" uri="{C3380CC4-5D6E-409C-BE32-E72D297353CC}">
              <c16:uniqueId val="{00000001-2A19-4F06-A1F9-D99A471A7875}"/>
            </c:ext>
          </c:extLst>
        </c:ser>
        <c:ser>
          <c:idx val="2"/>
          <c:order val="2"/>
          <c:tx>
            <c:strRef>
              <c:f>Utvikling!$P$29</c:f>
              <c:strCache>
                <c:ptCount val="1"/>
                <c:pt idx="0">
                  <c:v>Hvete</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Utvikling!$P$30:$P$49</c:f>
              <c:numCache>
                <c:formatCode>0</c:formatCode>
                <c:ptCount val="20"/>
                <c:pt idx="0">
                  <c:v>79308.691000000006</c:v>
                </c:pt>
                <c:pt idx="1">
                  <c:v>59210.540999999997</c:v>
                </c:pt>
                <c:pt idx="2">
                  <c:v>69180.433999999994</c:v>
                </c:pt>
                <c:pt idx="3">
                  <c:v>82680.769</c:v>
                </c:pt>
                <c:pt idx="4">
                  <c:v>51780.076000000001</c:v>
                </c:pt>
                <c:pt idx="5">
                  <c:v>67009.510999999999</c:v>
                </c:pt>
                <c:pt idx="6">
                  <c:v>54721.819000000003</c:v>
                </c:pt>
                <c:pt idx="7">
                  <c:v>63796.292000000001</c:v>
                </c:pt>
                <c:pt idx="8">
                  <c:v>40532.944000000003</c:v>
                </c:pt>
                <c:pt idx="9">
                  <c:v>70273.505999999994</c:v>
                </c:pt>
                <c:pt idx="10">
                  <c:v>80142.975999999995</c:v>
                </c:pt>
                <c:pt idx="11">
                  <c:v>60218.46</c:v>
                </c:pt>
                <c:pt idx="12">
                  <c:v>62142.142999999996</c:v>
                </c:pt>
                <c:pt idx="13">
                  <c:v>33548.197999999997</c:v>
                </c:pt>
                <c:pt idx="14">
                  <c:v>75653.505000000005</c:v>
                </c:pt>
                <c:pt idx="15">
                  <c:v>73463.226999999999</c:v>
                </c:pt>
                <c:pt idx="16">
                  <c:v>52634.792000000001</c:v>
                </c:pt>
                <c:pt idx="17">
                  <c:v>64931.642</c:v>
                </c:pt>
                <c:pt idx="18">
                  <c:v>31948.414000000001</c:v>
                </c:pt>
                <c:pt idx="19">
                  <c:v>46885.116000000002</c:v>
                </c:pt>
              </c:numCache>
            </c:numRef>
          </c:val>
          <c:extLst>
            <c:ext xmlns:c16="http://schemas.microsoft.com/office/drawing/2014/chart" uri="{C3380CC4-5D6E-409C-BE32-E72D297353CC}">
              <c16:uniqueId val="{00000002-2A19-4F06-A1F9-D99A471A7875}"/>
            </c:ext>
          </c:extLst>
        </c:ser>
        <c:ser>
          <c:idx val="3"/>
          <c:order val="3"/>
          <c:tx>
            <c:strRef>
              <c:f>Utvikling!$Q$29</c:f>
              <c:strCache>
                <c:ptCount val="1"/>
                <c:pt idx="0">
                  <c:v>Rug</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Utvikling!$Q$30:$Q$49</c:f>
              <c:numCache>
                <c:formatCode>0</c:formatCode>
                <c:ptCount val="20"/>
                <c:pt idx="0">
                  <c:v>12711.994000000001</c:v>
                </c:pt>
                <c:pt idx="1">
                  <c:v>6164.8270000000002</c:v>
                </c:pt>
                <c:pt idx="2">
                  <c:v>11850.252</c:v>
                </c:pt>
                <c:pt idx="3">
                  <c:v>16986.978999999999</c:v>
                </c:pt>
                <c:pt idx="4">
                  <c:v>11425.465</c:v>
                </c:pt>
                <c:pt idx="5">
                  <c:v>14240.477999999999</c:v>
                </c:pt>
                <c:pt idx="6">
                  <c:v>6277.3720000000003</c:v>
                </c:pt>
                <c:pt idx="7">
                  <c:v>2725.0320000000002</c:v>
                </c:pt>
                <c:pt idx="8">
                  <c:v>4819.2690000000002</c:v>
                </c:pt>
                <c:pt idx="9">
                  <c:v>11106.753000000001</c:v>
                </c:pt>
                <c:pt idx="10">
                  <c:v>18545.723000000002</c:v>
                </c:pt>
                <c:pt idx="11">
                  <c:v>5879.6360000000004</c:v>
                </c:pt>
                <c:pt idx="12">
                  <c:v>12361.683999999999</c:v>
                </c:pt>
                <c:pt idx="13">
                  <c:v>3437.16</c:v>
                </c:pt>
                <c:pt idx="14">
                  <c:v>15193.793</c:v>
                </c:pt>
                <c:pt idx="15">
                  <c:v>13188.984</c:v>
                </c:pt>
                <c:pt idx="16">
                  <c:v>15119.344999999999</c:v>
                </c:pt>
                <c:pt idx="17">
                  <c:v>20751.002</c:v>
                </c:pt>
                <c:pt idx="18">
                  <c:v>11878.636</c:v>
                </c:pt>
                <c:pt idx="19">
                  <c:v>11152.454</c:v>
                </c:pt>
              </c:numCache>
            </c:numRef>
          </c:val>
          <c:extLst>
            <c:ext xmlns:c16="http://schemas.microsoft.com/office/drawing/2014/chart" uri="{C3380CC4-5D6E-409C-BE32-E72D297353CC}">
              <c16:uniqueId val="{00000003-2A19-4F06-A1F9-D99A471A7875}"/>
            </c:ext>
          </c:extLst>
        </c:ser>
        <c:dLbls>
          <c:showLegendKey val="0"/>
          <c:showVal val="0"/>
          <c:showCatName val="0"/>
          <c:showSerName val="0"/>
          <c:showPercent val="0"/>
          <c:showBubbleSize val="0"/>
        </c:dLbls>
        <c:gapWidth val="150"/>
        <c:overlap val="100"/>
        <c:axId val="147613952"/>
        <c:axId val="147628032"/>
      </c:barChart>
      <c:catAx>
        <c:axId val="147613952"/>
        <c:scaling>
          <c:orientation val="minMax"/>
        </c:scaling>
        <c:delete val="0"/>
        <c:axPos val="b"/>
        <c:numFmt formatCode="General" sourceLinked="1"/>
        <c:majorTickMark val="out"/>
        <c:minorTickMark val="none"/>
        <c:tickLblPos val="nextTo"/>
        <c:txPr>
          <a:bodyPr rot="-2700000"/>
          <a:lstStyle/>
          <a:p>
            <a:pPr>
              <a:defRPr sz="1050"/>
            </a:pPr>
            <a:endParaRPr lang="nb-NO"/>
          </a:p>
        </c:txPr>
        <c:crossAx val="147628032"/>
        <c:crosses val="autoZero"/>
        <c:auto val="1"/>
        <c:lblAlgn val="ctr"/>
        <c:lblOffset val="100"/>
        <c:noMultiLvlLbl val="0"/>
      </c:catAx>
      <c:valAx>
        <c:axId val="147628032"/>
        <c:scaling>
          <c:orientation val="minMax"/>
        </c:scaling>
        <c:delete val="0"/>
        <c:axPos val="l"/>
        <c:majorGridlines/>
        <c:title>
          <c:tx>
            <c:rich>
              <a:bodyPr rot="-5400000" vert="horz"/>
              <a:lstStyle/>
              <a:p>
                <a:pPr>
                  <a:defRPr sz="1200"/>
                </a:pPr>
                <a:r>
                  <a:rPr lang="en-US" sz="1200"/>
                  <a:t>tonn</a:t>
                </a:r>
              </a:p>
            </c:rich>
          </c:tx>
          <c:layout>
            <c:manualLayout>
              <c:xMode val="edge"/>
              <c:yMode val="edge"/>
              <c:x val="1.4814814814814815E-2"/>
              <c:y val="0.45777588260098356"/>
            </c:manualLayout>
          </c:layout>
          <c:overlay val="0"/>
        </c:title>
        <c:numFmt formatCode="#,##0" sourceLinked="0"/>
        <c:majorTickMark val="out"/>
        <c:minorTickMark val="none"/>
        <c:tickLblPos val="nextTo"/>
        <c:txPr>
          <a:bodyPr/>
          <a:lstStyle/>
          <a:p>
            <a:pPr>
              <a:defRPr sz="1200"/>
            </a:pPr>
            <a:endParaRPr lang="nb-NO"/>
          </a:p>
        </c:txPr>
        <c:crossAx val="147613952"/>
        <c:crosses val="autoZero"/>
        <c:crossBetween val="between"/>
      </c:valAx>
    </c:plotArea>
    <c:legend>
      <c:legendPos val="r"/>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oppdate'!$AS$49</c:f>
          <c:strCache>
            <c:ptCount val="1"/>
            <c:pt idx="0">
              <c:v>Økologisk kornareal i 2020</c:v>
            </c:pt>
          </c:strCache>
        </c:strRef>
      </c:tx>
      <c:overlay val="0"/>
    </c:title>
    <c:autoTitleDeleted val="0"/>
    <c:plotArea>
      <c:layout/>
      <c:barChart>
        <c:barDir val="bar"/>
        <c:grouping val="clustered"/>
        <c:varyColors val="0"/>
        <c:ser>
          <c:idx val="0"/>
          <c:order val="0"/>
          <c:tx>
            <c:strRef>
              <c:f>'Økologisk fylker - ikke oppdate'!$AU$2</c:f>
              <c:strCache>
                <c:ptCount val="1"/>
                <c:pt idx="0">
                  <c:v>Dekar økokorn</c:v>
                </c:pt>
              </c:strCache>
            </c:strRef>
          </c:tx>
          <c:invertIfNegative val="0"/>
          <c:cat>
            <c:strRef>
              <c:f>'Økologisk fylker - ikke oppdate'!$AS$3:$AS$13</c:f>
              <c:strCache>
                <c:ptCount val="11"/>
                <c:pt idx="0">
                  <c:v>AGDER</c:v>
                </c:pt>
                <c:pt idx="1">
                  <c:v>AKERSHUS</c:v>
                </c:pt>
                <c:pt idx="2">
                  <c:v>BUSKERUD</c:v>
                </c:pt>
                <c:pt idx="3">
                  <c:v>FINNMARK</c:v>
                </c:pt>
                <c:pt idx="4">
                  <c:v>INNLANDET</c:v>
                </c:pt>
                <c:pt idx="5">
                  <c:v>MØRE OG ROMSDAL</c:v>
                </c:pt>
                <c:pt idx="6">
                  <c:v>NORDLAND</c:v>
                </c:pt>
                <c:pt idx="7">
                  <c:v>OSLO</c:v>
                </c:pt>
                <c:pt idx="8">
                  <c:v>ROGALAND</c:v>
                </c:pt>
                <c:pt idx="9">
                  <c:v>TELEMARK</c:v>
                </c:pt>
                <c:pt idx="10">
                  <c:v>TROMS</c:v>
                </c:pt>
              </c:strCache>
            </c:strRef>
          </c:cat>
          <c:val>
            <c:numRef>
              <c:f>'Økologisk fylker - ikke oppdate'!$AU$3:$AU$13</c:f>
              <c:numCache>
                <c:formatCode>0</c:formatCode>
                <c:ptCount val="11"/>
                <c:pt idx="0">
                  <c:v>0</c:v>
                </c:pt>
                <c:pt idx="1">
                  <c:v>10174</c:v>
                </c:pt>
                <c:pt idx="2">
                  <c:v>7957</c:v>
                </c:pt>
                <c:pt idx="3">
                  <c:v>35</c:v>
                </c:pt>
                <c:pt idx="4">
                  <c:v>9704</c:v>
                </c:pt>
                <c:pt idx="5">
                  <c:v>69</c:v>
                </c:pt>
                <c:pt idx="6">
                  <c:v>145</c:v>
                </c:pt>
                <c:pt idx="7">
                  <c:v>203</c:v>
                </c:pt>
                <c:pt idx="8">
                  <c:v>58</c:v>
                </c:pt>
                <c:pt idx="9">
                  <c:v>2164</c:v>
                </c:pt>
                <c:pt idx="10">
                  <c:v>0</c:v>
                </c:pt>
              </c:numCache>
            </c:numRef>
          </c:val>
          <c:extLst>
            <c:ext xmlns:c16="http://schemas.microsoft.com/office/drawing/2014/chart" uri="{C3380CC4-5D6E-409C-BE32-E72D297353CC}">
              <c16:uniqueId val="{00000000-A9A5-4DBA-ACFB-0F7ECEA64E6C}"/>
            </c:ext>
          </c:extLst>
        </c:ser>
        <c:dLbls>
          <c:showLegendKey val="0"/>
          <c:showVal val="0"/>
          <c:showCatName val="0"/>
          <c:showSerName val="0"/>
          <c:showPercent val="0"/>
          <c:showBubbleSize val="0"/>
        </c:dLbls>
        <c:gapWidth val="150"/>
        <c:axId val="30486912"/>
        <c:axId val="30488448"/>
      </c:barChart>
      <c:catAx>
        <c:axId val="30486912"/>
        <c:scaling>
          <c:orientation val="minMax"/>
        </c:scaling>
        <c:delete val="0"/>
        <c:axPos val="l"/>
        <c:numFmt formatCode="General" sourceLinked="0"/>
        <c:majorTickMark val="out"/>
        <c:minorTickMark val="none"/>
        <c:tickLblPos val="nextTo"/>
        <c:txPr>
          <a:bodyPr/>
          <a:lstStyle/>
          <a:p>
            <a:pPr>
              <a:defRPr sz="1000"/>
            </a:pPr>
            <a:endParaRPr lang="nb-NO"/>
          </a:p>
        </c:txPr>
        <c:crossAx val="30488448"/>
        <c:crosses val="autoZero"/>
        <c:auto val="1"/>
        <c:lblAlgn val="ctr"/>
        <c:lblOffset val="100"/>
        <c:noMultiLvlLbl val="0"/>
      </c:catAx>
      <c:valAx>
        <c:axId val="30488448"/>
        <c:scaling>
          <c:orientation val="minMax"/>
        </c:scaling>
        <c:delete val="0"/>
        <c:axPos val="b"/>
        <c:majorGridlines/>
        <c:title>
          <c:tx>
            <c:rich>
              <a:bodyPr/>
              <a:lstStyle/>
              <a:p>
                <a:pPr>
                  <a:defRPr sz="1200"/>
                </a:pPr>
                <a:r>
                  <a:rPr lang="en-US" sz="1200"/>
                  <a:t>dekar</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3048691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oppdate'!$AS$76</c:f>
          <c:strCache>
            <c:ptCount val="1"/>
            <c:pt idx="0">
              <c:v>Avling per dekar for økologisk korn levert kornmottak i 2020</c:v>
            </c:pt>
          </c:strCache>
        </c:strRef>
      </c:tx>
      <c:overlay val="0"/>
    </c:title>
    <c:autoTitleDeleted val="0"/>
    <c:plotArea>
      <c:layout/>
      <c:barChart>
        <c:barDir val="bar"/>
        <c:grouping val="clustered"/>
        <c:varyColors val="0"/>
        <c:ser>
          <c:idx val="0"/>
          <c:order val="0"/>
          <c:tx>
            <c:strRef>
              <c:f>'Økologisk fylker - ikke oppdate'!$AV$2</c:f>
              <c:strCache>
                <c:ptCount val="1"/>
                <c:pt idx="0">
                  <c:v>Avling kg/dekar</c:v>
                </c:pt>
              </c:strCache>
            </c:strRef>
          </c:tx>
          <c:invertIfNegative val="0"/>
          <c:cat>
            <c:strRef>
              <c:f>'Økologisk fylker - ikke oppdate'!$AS$3:$AS$18</c:f>
              <c:strCache>
                <c:ptCount val="16"/>
                <c:pt idx="0">
                  <c:v>AGDER</c:v>
                </c:pt>
                <c:pt idx="1">
                  <c:v>AKERSHUS</c:v>
                </c:pt>
                <c:pt idx="2">
                  <c:v>BUSKERUD</c:v>
                </c:pt>
                <c:pt idx="3">
                  <c:v>FINNMARK</c:v>
                </c:pt>
                <c:pt idx="4">
                  <c:v>INNLANDET</c:v>
                </c:pt>
                <c:pt idx="5">
                  <c:v>MØRE OG ROMSDAL</c:v>
                </c:pt>
                <c:pt idx="6">
                  <c:v>NORDLAND</c:v>
                </c:pt>
                <c:pt idx="7">
                  <c:v>OSLO</c:v>
                </c:pt>
                <c:pt idx="8">
                  <c:v>ROGALAND</c:v>
                </c:pt>
                <c:pt idx="9">
                  <c:v>TELEMARK</c:v>
                </c:pt>
                <c:pt idx="10">
                  <c:v>TROMS</c:v>
                </c:pt>
                <c:pt idx="11">
                  <c:v>TRØNDELAG</c:v>
                </c:pt>
                <c:pt idx="12">
                  <c:v>VESTFOLD</c:v>
                </c:pt>
                <c:pt idx="13">
                  <c:v>VESTLAND</c:v>
                </c:pt>
                <c:pt idx="14">
                  <c:v>ØSTFOLD</c:v>
                </c:pt>
                <c:pt idx="15">
                  <c:v>Norge</c:v>
                </c:pt>
              </c:strCache>
            </c:strRef>
          </c:cat>
          <c:val>
            <c:numRef>
              <c:f>'Økologisk fylker - ikke oppdate'!$AV$3:$AV$18</c:f>
              <c:numCache>
                <c:formatCode>0</c:formatCode>
                <c:ptCount val="16"/>
                <c:pt idx="0">
                  <c:v>0</c:v>
                </c:pt>
                <c:pt idx="1">
                  <c:v>198.79467269510516</c:v>
                </c:pt>
                <c:pt idx="2">
                  <c:v>195.84642453185873</c:v>
                </c:pt>
                <c:pt idx="3">
                  <c:v>0</c:v>
                </c:pt>
                <c:pt idx="4">
                  <c:v>281.63324402308325</c:v>
                </c:pt>
                <c:pt idx="5">
                  <c:v>340.79710144927537</c:v>
                </c:pt>
                <c:pt idx="6">
                  <c:v>0</c:v>
                </c:pt>
                <c:pt idx="7">
                  <c:v>0</c:v>
                </c:pt>
                <c:pt idx="8">
                  <c:v>153.41379310344828</c:v>
                </c:pt>
                <c:pt idx="9">
                  <c:v>245.95471349353051</c:v>
                </c:pt>
                <c:pt idx="10">
                  <c:v>0</c:v>
                </c:pt>
                <c:pt idx="11">
                  <c:v>0</c:v>
                </c:pt>
                <c:pt idx="12">
                  <c:v>0</c:v>
                </c:pt>
                <c:pt idx="13">
                  <c:v>0</c:v>
                </c:pt>
                <c:pt idx="14">
                  <c:v>0</c:v>
                </c:pt>
                <c:pt idx="15">
                  <c:v>174.16923202881938</c:v>
                </c:pt>
              </c:numCache>
            </c:numRef>
          </c:val>
          <c:extLst>
            <c:ext xmlns:c16="http://schemas.microsoft.com/office/drawing/2014/chart" uri="{C3380CC4-5D6E-409C-BE32-E72D297353CC}">
              <c16:uniqueId val="{00000000-5C56-4DAD-8919-A991BBF12CAD}"/>
            </c:ext>
          </c:extLst>
        </c:ser>
        <c:dLbls>
          <c:showLegendKey val="0"/>
          <c:showVal val="0"/>
          <c:showCatName val="0"/>
          <c:showSerName val="0"/>
          <c:showPercent val="0"/>
          <c:showBubbleSize val="0"/>
        </c:dLbls>
        <c:gapWidth val="150"/>
        <c:axId val="30513408"/>
        <c:axId val="30523392"/>
      </c:barChart>
      <c:catAx>
        <c:axId val="30513408"/>
        <c:scaling>
          <c:orientation val="minMax"/>
        </c:scaling>
        <c:delete val="0"/>
        <c:axPos val="l"/>
        <c:numFmt formatCode="General" sourceLinked="0"/>
        <c:majorTickMark val="out"/>
        <c:minorTickMark val="none"/>
        <c:tickLblPos val="nextTo"/>
        <c:txPr>
          <a:bodyPr/>
          <a:lstStyle/>
          <a:p>
            <a:pPr>
              <a:defRPr sz="1000"/>
            </a:pPr>
            <a:endParaRPr lang="nb-NO"/>
          </a:p>
        </c:txPr>
        <c:crossAx val="30523392"/>
        <c:crosses val="autoZero"/>
        <c:auto val="1"/>
        <c:lblAlgn val="ctr"/>
        <c:lblOffset val="100"/>
        <c:noMultiLvlLbl val="0"/>
      </c:catAx>
      <c:valAx>
        <c:axId val="30523392"/>
        <c:scaling>
          <c:orientation val="minMax"/>
        </c:scaling>
        <c:delete val="0"/>
        <c:axPos val="b"/>
        <c:majorGridlines/>
        <c:title>
          <c:tx>
            <c:rich>
              <a:bodyPr/>
              <a:lstStyle/>
              <a:p>
                <a:pPr>
                  <a:defRPr sz="1200"/>
                </a:pPr>
                <a:r>
                  <a:rPr lang="en-US" sz="1200"/>
                  <a:t>kg per dekar</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3051340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kommuner - ikke oppda'!$F$3</c:f>
          <c:strCache>
            <c:ptCount val="1"/>
            <c:pt idx="0">
              <c:v>Økologisk korn levert kornmottak i (Flere elementer) i 2020</c:v>
            </c:pt>
          </c:strCache>
        </c:strRef>
      </c:tx>
      <c:overlay val="0"/>
    </c:title>
    <c:autoTitleDeleted val="0"/>
    <c:plotArea>
      <c:layout>
        <c:manualLayout>
          <c:layoutTarget val="inner"/>
          <c:xMode val="edge"/>
          <c:yMode val="edge"/>
          <c:x val="0.18739999767388152"/>
          <c:y val="8.9189968309865642E-2"/>
          <c:w val="0.77224724645723841"/>
          <c:h val="0.80793245505768085"/>
        </c:manualLayout>
      </c:layout>
      <c:barChart>
        <c:barDir val="bar"/>
        <c:grouping val="clustered"/>
        <c:varyColors val="0"/>
        <c:ser>
          <c:idx val="0"/>
          <c:order val="0"/>
          <c:tx>
            <c:strRef>
              <c:f>'Økologisk kommuner - ikke oppda'!$G$4</c:f>
              <c:strCache>
                <c:ptCount val="1"/>
                <c:pt idx="0">
                  <c:v>Kg</c:v>
                </c:pt>
              </c:strCache>
            </c:strRef>
          </c:tx>
          <c:invertIfNegative val="0"/>
          <c:cat>
            <c:strRef>
              <c:f>'Økologisk kommuner - ikke oppda'!$F$5:$F$18</c:f>
              <c:strCache>
                <c:ptCount val="14"/>
                <c:pt idx="0">
                  <c:v>3118 INDRE ØSTFOLD</c:v>
                </c:pt>
                <c:pt idx="1">
                  <c:v>3905 TØNSBERG</c:v>
                </c:pt>
                <c:pt idx="2">
                  <c:v>3105 SARPSBORG</c:v>
                </c:pt>
                <c:pt idx="3">
                  <c:v>3413 STANGE</c:v>
                </c:pt>
                <c:pt idx="4">
                  <c:v>3240 EIDSVOLL</c:v>
                </c:pt>
                <c:pt idx="5">
                  <c:v>3120 RAKKESTAD</c:v>
                </c:pt>
                <c:pt idx="6">
                  <c:v>3305 RINGERIKE</c:v>
                </c:pt>
                <c:pt idx="7">
                  <c:v>3443 VESTRE TOTEN</c:v>
                </c:pt>
                <c:pt idx="8">
                  <c:v>5007 NAMSOS</c:v>
                </c:pt>
                <c:pt idx="9">
                  <c:v>5037 LEVANGER</c:v>
                </c:pt>
                <c:pt idx="10">
                  <c:v>3107 FREDRIKSTAD</c:v>
                </c:pt>
                <c:pt idx="11">
                  <c:v>4020 MIDT-TELEMARK</c:v>
                </c:pt>
                <c:pt idx="12">
                  <c:v>3312 LIER</c:v>
                </c:pt>
                <c:pt idx="13">
                  <c:v>3442 ØSTRE TOTEN</c:v>
                </c:pt>
              </c:strCache>
            </c:strRef>
          </c:cat>
          <c:val>
            <c:numRef>
              <c:f>'Økologisk kommuner - ikke oppda'!$G$5:$G$18</c:f>
              <c:numCache>
                <c:formatCode>General</c:formatCode>
                <c:ptCount val="14"/>
                <c:pt idx="0">
                  <c:v>1645057</c:v>
                </c:pt>
                <c:pt idx="1">
                  <c:v>1059812</c:v>
                </c:pt>
                <c:pt idx="2">
                  <c:v>843416</c:v>
                </c:pt>
                <c:pt idx="3">
                  <c:v>641333</c:v>
                </c:pt>
                <c:pt idx="4">
                  <c:v>628167</c:v>
                </c:pt>
                <c:pt idx="5">
                  <c:v>604941</c:v>
                </c:pt>
                <c:pt idx="6">
                  <c:v>554929</c:v>
                </c:pt>
                <c:pt idx="7">
                  <c:v>449802</c:v>
                </c:pt>
                <c:pt idx="8">
                  <c:v>398055</c:v>
                </c:pt>
                <c:pt idx="9">
                  <c:v>397827</c:v>
                </c:pt>
                <c:pt idx="10">
                  <c:v>351071</c:v>
                </c:pt>
                <c:pt idx="11">
                  <c:v>341326</c:v>
                </c:pt>
                <c:pt idx="12">
                  <c:v>306533</c:v>
                </c:pt>
                <c:pt idx="13">
                  <c:v>306031</c:v>
                </c:pt>
              </c:numCache>
            </c:numRef>
          </c:val>
          <c:extLst>
            <c:ext xmlns:c16="http://schemas.microsoft.com/office/drawing/2014/chart" uri="{C3380CC4-5D6E-409C-BE32-E72D297353CC}">
              <c16:uniqueId val="{00000000-FEEA-4B6E-BF52-527AA6EC5E27}"/>
            </c:ext>
          </c:extLst>
        </c:ser>
        <c:dLbls>
          <c:showLegendKey val="0"/>
          <c:showVal val="0"/>
          <c:showCatName val="0"/>
          <c:showSerName val="0"/>
          <c:showPercent val="0"/>
          <c:showBubbleSize val="0"/>
        </c:dLbls>
        <c:gapWidth val="150"/>
        <c:axId val="30659328"/>
        <c:axId val="30660864"/>
      </c:barChart>
      <c:catAx>
        <c:axId val="30659328"/>
        <c:scaling>
          <c:orientation val="minMax"/>
        </c:scaling>
        <c:delete val="0"/>
        <c:axPos val="l"/>
        <c:numFmt formatCode="General" sourceLinked="0"/>
        <c:majorTickMark val="out"/>
        <c:minorTickMark val="none"/>
        <c:tickLblPos val="nextTo"/>
        <c:txPr>
          <a:bodyPr/>
          <a:lstStyle/>
          <a:p>
            <a:pPr>
              <a:defRPr sz="1200"/>
            </a:pPr>
            <a:endParaRPr lang="nb-NO"/>
          </a:p>
        </c:txPr>
        <c:crossAx val="30660864"/>
        <c:crosses val="autoZero"/>
        <c:auto val="1"/>
        <c:lblAlgn val="ctr"/>
        <c:lblOffset val="100"/>
        <c:noMultiLvlLbl val="0"/>
      </c:catAx>
      <c:valAx>
        <c:axId val="30660864"/>
        <c:scaling>
          <c:orientation val="minMax"/>
        </c:scaling>
        <c:delete val="0"/>
        <c:axPos val="b"/>
        <c:majorGridlines/>
        <c:title>
          <c:tx>
            <c:rich>
              <a:bodyPr/>
              <a:lstStyle/>
              <a:p>
                <a:pPr>
                  <a:defRPr/>
                </a:pPr>
                <a:r>
                  <a:rPr lang="en-US" sz="1200"/>
                  <a:t>kg</a:t>
                </a:r>
              </a:p>
            </c:rich>
          </c:tx>
          <c:overlay val="0"/>
        </c:title>
        <c:numFmt formatCode="#,##0" sourceLinked="0"/>
        <c:majorTickMark val="out"/>
        <c:minorTickMark val="none"/>
        <c:tickLblPos val="nextTo"/>
        <c:txPr>
          <a:bodyPr/>
          <a:lstStyle/>
          <a:p>
            <a:pPr>
              <a:defRPr sz="1200"/>
            </a:pPr>
            <a:endParaRPr lang="nb-NO"/>
          </a:p>
        </c:txPr>
        <c:crossAx val="3065932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kommuner - ikke oppda'!$J$36</c:f>
          <c:strCache>
            <c:ptCount val="1"/>
            <c:pt idx="0">
              <c:v>Avling per dekar for økologisk korn levert kornmottak i (Flere elementer) i 2020</c:v>
            </c:pt>
          </c:strCache>
        </c:strRef>
      </c:tx>
      <c:layout>
        <c:manualLayout>
          <c:xMode val="edge"/>
          <c:yMode val="edge"/>
          <c:x val="0.24613583950447029"/>
          <c:y val="1.2749000784515284E-2"/>
        </c:manualLayout>
      </c:layout>
      <c:overlay val="0"/>
    </c:title>
    <c:autoTitleDeleted val="0"/>
    <c:plotArea>
      <c:layout>
        <c:manualLayout>
          <c:layoutTarget val="inner"/>
          <c:xMode val="edge"/>
          <c:yMode val="edge"/>
          <c:x val="0.18739999767388152"/>
          <c:y val="8.9189968309865642E-2"/>
          <c:w val="0.77224724645723841"/>
          <c:h val="0.80793245505768085"/>
        </c:manualLayout>
      </c:layout>
      <c:barChart>
        <c:barDir val="bar"/>
        <c:grouping val="clustered"/>
        <c:varyColors val="0"/>
        <c:ser>
          <c:idx val="0"/>
          <c:order val="0"/>
          <c:tx>
            <c:strRef>
              <c:f>'Økologisk kommuner - ikke oppda'!$H$4</c:f>
              <c:strCache>
                <c:ptCount val="1"/>
                <c:pt idx="0">
                  <c:v>Kg/dekar</c:v>
                </c:pt>
              </c:strCache>
            </c:strRef>
          </c:tx>
          <c:invertIfNegative val="0"/>
          <c:cat>
            <c:strRef>
              <c:f>'Økologisk kommuner - ikke oppda'!$F$5:$F$18</c:f>
              <c:strCache>
                <c:ptCount val="14"/>
                <c:pt idx="0">
                  <c:v>3118 INDRE ØSTFOLD</c:v>
                </c:pt>
                <c:pt idx="1">
                  <c:v>3905 TØNSBERG</c:v>
                </c:pt>
                <c:pt idx="2">
                  <c:v>3105 SARPSBORG</c:v>
                </c:pt>
                <c:pt idx="3">
                  <c:v>3413 STANGE</c:v>
                </c:pt>
                <c:pt idx="4">
                  <c:v>3240 EIDSVOLL</c:v>
                </c:pt>
                <c:pt idx="5">
                  <c:v>3120 RAKKESTAD</c:v>
                </c:pt>
                <c:pt idx="6">
                  <c:v>3305 RINGERIKE</c:v>
                </c:pt>
                <c:pt idx="7">
                  <c:v>3443 VESTRE TOTEN</c:v>
                </c:pt>
                <c:pt idx="8">
                  <c:v>5007 NAMSOS</c:v>
                </c:pt>
                <c:pt idx="9">
                  <c:v>5037 LEVANGER</c:v>
                </c:pt>
                <c:pt idx="10">
                  <c:v>3107 FREDRIKSTAD</c:v>
                </c:pt>
                <c:pt idx="11">
                  <c:v>4020 MIDT-TELEMARK</c:v>
                </c:pt>
                <c:pt idx="12">
                  <c:v>3312 LIER</c:v>
                </c:pt>
                <c:pt idx="13">
                  <c:v>3442 ØSTRE TOTEN</c:v>
                </c:pt>
              </c:strCache>
            </c:strRef>
          </c:cat>
          <c:val>
            <c:numRef>
              <c:f>'Økologisk kommuner - ikke oppda'!$H$5:$H$18</c:f>
              <c:numCache>
                <c:formatCode>0</c:formatCode>
                <c:ptCount val="14"/>
                <c:pt idx="0">
                  <c:v>217.94607843137254</c:v>
                </c:pt>
                <c:pt idx="1">
                  <c:v>211.32841475573281</c:v>
                </c:pt>
                <c:pt idx="2">
                  <c:v>185.5292564892213</c:v>
                </c:pt>
                <c:pt idx="3">
                  <c:v>364.80830489192266</c:v>
                </c:pt>
                <c:pt idx="4">
                  <c:v>218.56889352818371</c:v>
                </c:pt>
                <c:pt idx="5">
                  <c:v>205.83225586934333</c:v>
                </c:pt>
                <c:pt idx="6">
                  <c:v>290.99580492920819</c:v>
                </c:pt>
                <c:pt idx="7">
                  <c:v>378.30277544154751</c:v>
                </c:pt>
                <c:pt idx="8">
                  <c:v>217.87356321839081</c:v>
                </c:pt>
                <c:pt idx="9">
                  <c:v>225.90971039182284</c:v>
                </c:pt>
                <c:pt idx="10">
                  <c:v>256.25620437956206</c:v>
                </c:pt>
                <c:pt idx="11">
                  <c:v>214.94080604534005</c:v>
                </c:pt>
                <c:pt idx="12">
                  <c:v>344.41910112359551</c:v>
                </c:pt>
                <c:pt idx="13">
                  <c:v>379.22057001239159</c:v>
                </c:pt>
              </c:numCache>
            </c:numRef>
          </c:val>
          <c:extLst>
            <c:ext xmlns:c16="http://schemas.microsoft.com/office/drawing/2014/chart" uri="{C3380CC4-5D6E-409C-BE32-E72D297353CC}">
              <c16:uniqueId val="{00000000-C268-47FA-97BE-036146DE0806}"/>
            </c:ext>
          </c:extLst>
        </c:ser>
        <c:dLbls>
          <c:showLegendKey val="0"/>
          <c:showVal val="0"/>
          <c:showCatName val="0"/>
          <c:showSerName val="0"/>
          <c:showPercent val="0"/>
          <c:showBubbleSize val="0"/>
        </c:dLbls>
        <c:gapWidth val="150"/>
        <c:axId val="30776320"/>
        <c:axId val="30778112"/>
      </c:barChart>
      <c:catAx>
        <c:axId val="30776320"/>
        <c:scaling>
          <c:orientation val="minMax"/>
        </c:scaling>
        <c:delete val="0"/>
        <c:axPos val="l"/>
        <c:numFmt formatCode="General" sourceLinked="0"/>
        <c:majorTickMark val="out"/>
        <c:minorTickMark val="none"/>
        <c:tickLblPos val="nextTo"/>
        <c:txPr>
          <a:bodyPr/>
          <a:lstStyle/>
          <a:p>
            <a:pPr>
              <a:defRPr sz="1200"/>
            </a:pPr>
            <a:endParaRPr lang="nb-NO"/>
          </a:p>
        </c:txPr>
        <c:crossAx val="30778112"/>
        <c:crosses val="autoZero"/>
        <c:auto val="1"/>
        <c:lblAlgn val="ctr"/>
        <c:lblOffset val="100"/>
        <c:noMultiLvlLbl val="0"/>
      </c:catAx>
      <c:valAx>
        <c:axId val="30778112"/>
        <c:scaling>
          <c:orientation val="minMax"/>
        </c:scaling>
        <c:delete val="0"/>
        <c:axPos val="b"/>
        <c:majorGridlines/>
        <c:title>
          <c:tx>
            <c:rich>
              <a:bodyPr/>
              <a:lstStyle/>
              <a:p>
                <a:pPr>
                  <a:defRPr/>
                </a:pPr>
                <a:r>
                  <a:rPr lang="en-US" sz="1200"/>
                  <a:t>kg per dekar</a:t>
                </a:r>
              </a:p>
            </c:rich>
          </c:tx>
          <c:overlay val="0"/>
        </c:title>
        <c:numFmt formatCode="#,##0" sourceLinked="0"/>
        <c:majorTickMark val="out"/>
        <c:minorTickMark val="none"/>
        <c:tickLblPos val="nextTo"/>
        <c:txPr>
          <a:bodyPr/>
          <a:lstStyle/>
          <a:p>
            <a:pPr>
              <a:defRPr sz="1200"/>
            </a:pPr>
            <a:endParaRPr lang="nb-NO"/>
          </a:p>
        </c:txPr>
        <c:crossAx val="3077632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Utvikling!$M$54</c:f>
          <c:strCache>
            <c:ptCount val="1"/>
            <c:pt idx="0">
              <c:v>Utvikling av kornavlinger i (Flere elementer)</c:v>
            </c:pt>
          </c:strCache>
        </c:strRef>
      </c:tx>
      <c:overlay val="0"/>
    </c:title>
    <c:autoTitleDeleted val="0"/>
    <c:plotArea>
      <c:layout>
        <c:manualLayout>
          <c:layoutTarget val="inner"/>
          <c:xMode val="edge"/>
          <c:yMode val="edge"/>
          <c:x val="0.11084427765153776"/>
          <c:y val="0.13395229308633405"/>
          <c:w val="0.86867155402988983"/>
          <c:h val="0.73993240404114224"/>
        </c:manualLayout>
      </c:layout>
      <c:barChart>
        <c:barDir val="col"/>
        <c:grouping val="clustered"/>
        <c:varyColors val="0"/>
        <c:ser>
          <c:idx val="0"/>
          <c:order val="0"/>
          <c:tx>
            <c:strRef>
              <c:f>Utvikling!$N$55</c:f>
              <c:strCache>
                <c:ptCount val="1"/>
                <c:pt idx="0">
                  <c:v>kg/dekar</c:v>
                </c:pt>
              </c:strCache>
            </c:strRef>
          </c:tx>
          <c:invertIfNegative val="0"/>
          <c:cat>
            <c:numRef>
              <c:f>Utvikling!$M$56:$M$75</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Utvikling!$N$56:$N$75</c:f>
              <c:numCache>
                <c:formatCode>0</c:formatCode>
                <c:ptCount val="20"/>
                <c:pt idx="0">
                  <c:v>443.46155027703111</c:v>
                </c:pt>
                <c:pt idx="1">
                  <c:v>351.01478116075918</c:v>
                </c:pt>
                <c:pt idx="2">
                  <c:v>383.615843305304</c:v>
                </c:pt>
                <c:pt idx="3">
                  <c:v>459.11535577464542</c:v>
                </c:pt>
                <c:pt idx="4">
                  <c:v>342.87109484858979</c:v>
                </c:pt>
                <c:pt idx="5">
                  <c:v>462.65628805865492</c:v>
                </c:pt>
                <c:pt idx="6">
                  <c:v>339.12110040410317</c:v>
                </c:pt>
                <c:pt idx="7">
                  <c:v>397.02446527795399</c:v>
                </c:pt>
                <c:pt idx="8">
                  <c:v>314.44850852272725</c:v>
                </c:pt>
                <c:pt idx="9">
                  <c:v>450.8642813347048</c:v>
                </c:pt>
                <c:pt idx="10">
                  <c:v>495.32989361737862</c:v>
                </c:pt>
                <c:pt idx="11">
                  <c:v>454.96014192664398</c:v>
                </c:pt>
                <c:pt idx="12">
                  <c:v>395.14385163843974</c:v>
                </c:pt>
                <c:pt idx="13">
                  <c:v>240.10971085170891</c:v>
                </c:pt>
                <c:pt idx="14">
                  <c:v>487.5332112791732</c:v>
                </c:pt>
                <c:pt idx="15">
                  <c:v>504.74590558123379</c:v>
                </c:pt>
                <c:pt idx="16">
                  <c:v>362.16759526506155</c:v>
                </c:pt>
                <c:pt idx="17">
                  <c:v>442.79542536770145</c:v>
                </c:pt>
                <c:pt idx="18">
                  <c:v>308.53596632707922</c:v>
                </c:pt>
                <c:pt idx="19">
                  <c:v>394.11698094045158</c:v>
                </c:pt>
              </c:numCache>
            </c:numRef>
          </c:val>
          <c:extLst>
            <c:ext xmlns:c16="http://schemas.microsoft.com/office/drawing/2014/chart" uri="{C3380CC4-5D6E-409C-BE32-E72D297353CC}">
              <c16:uniqueId val="{00000000-CE9B-40EB-9AAA-F89AF263E52F}"/>
            </c:ext>
          </c:extLst>
        </c:ser>
        <c:dLbls>
          <c:showLegendKey val="0"/>
          <c:showVal val="0"/>
          <c:showCatName val="0"/>
          <c:showSerName val="0"/>
          <c:showPercent val="0"/>
          <c:showBubbleSize val="0"/>
        </c:dLbls>
        <c:gapWidth val="150"/>
        <c:axId val="149299968"/>
        <c:axId val="149301504"/>
      </c:barChart>
      <c:catAx>
        <c:axId val="149299968"/>
        <c:scaling>
          <c:orientation val="minMax"/>
        </c:scaling>
        <c:delete val="0"/>
        <c:axPos val="b"/>
        <c:numFmt formatCode="General" sourceLinked="1"/>
        <c:majorTickMark val="out"/>
        <c:minorTickMark val="none"/>
        <c:tickLblPos val="nextTo"/>
        <c:txPr>
          <a:bodyPr rot="-2700000"/>
          <a:lstStyle/>
          <a:p>
            <a:pPr>
              <a:defRPr sz="1050"/>
            </a:pPr>
            <a:endParaRPr lang="nb-NO"/>
          </a:p>
        </c:txPr>
        <c:crossAx val="149301504"/>
        <c:crosses val="autoZero"/>
        <c:auto val="1"/>
        <c:lblAlgn val="ctr"/>
        <c:lblOffset val="100"/>
        <c:noMultiLvlLbl val="0"/>
      </c:catAx>
      <c:valAx>
        <c:axId val="149301504"/>
        <c:scaling>
          <c:orientation val="minMax"/>
        </c:scaling>
        <c:delete val="0"/>
        <c:axPos val="l"/>
        <c:majorGridlines/>
        <c:title>
          <c:tx>
            <c:rich>
              <a:bodyPr rot="-5400000" vert="horz"/>
              <a:lstStyle/>
              <a:p>
                <a:pPr>
                  <a:defRPr sz="1200"/>
                </a:pPr>
                <a:r>
                  <a:rPr lang="en-US" sz="1200"/>
                  <a:t>kg/dekar</a:t>
                </a:r>
              </a:p>
            </c:rich>
          </c:tx>
          <c:layout>
            <c:manualLayout>
              <c:xMode val="edge"/>
              <c:yMode val="edge"/>
              <c:x val="9.3109855993510748E-3"/>
              <c:y val="0.42484446388645863"/>
            </c:manualLayout>
          </c:layout>
          <c:overlay val="0"/>
        </c:title>
        <c:numFmt formatCode="0" sourceLinked="1"/>
        <c:majorTickMark val="out"/>
        <c:minorTickMark val="none"/>
        <c:tickLblPos val="nextTo"/>
        <c:txPr>
          <a:bodyPr/>
          <a:lstStyle/>
          <a:p>
            <a:pPr>
              <a:defRPr sz="1200"/>
            </a:pPr>
            <a:endParaRPr lang="nb-NO"/>
          </a:p>
        </c:txPr>
        <c:crossAx val="14929996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Matkorn!$G$2</c:f>
          <c:strCache>
            <c:ptCount val="1"/>
            <c:pt idx="0">
              <c:v>Matkornproduksjon i alle kommunene i (Flere elementer)</c:v>
            </c:pt>
          </c:strCache>
        </c:strRef>
      </c:tx>
      <c:overlay val="0"/>
    </c:title>
    <c:autoTitleDeleted val="0"/>
    <c:plotArea>
      <c:layout>
        <c:manualLayout>
          <c:layoutTarget val="inner"/>
          <c:xMode val="edge"/>
          <c:yMode val="edge"/>
          <c:x val="0.11640538083424504"/>
          <c:y val="8.2972488151211318E-2"/>
          <c:w val="0.71541682443825227"/>
          <c:h val="0.8055085085604563"/>
        </c:manualLayout>
      </c:layout>
      <c:barChart>
        <c:barDir val="col"/>
        <c:grouping val="stacked"/>
        <c:varyColors val="0"/>
        <c:ser>
          <c:idx val="0"/>
          <c:order val="0"/>
          <c:tx>
            <c:strRef>
              <c:f>Matkorn!$G$4</c:f>
              <c:strCache>
                <c:ptCount val="1"/>
                <c:pt idx="0">
                  <c:v>Matkorn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Matkorn!$H$4:$AA$4</c:f>
              <c:numCache>
                <c:formatCode>0</c:formatCode>
                <c:ptCount val="20"/>
                <c:pt idx="0">
                  <c:v>82772.929999999993</c:v>
                </c:pt>
                <c:pt idx="1">
                  <c:v>42315.995999999999</c:v>
                </c:pt>
                <c:pt idx="2">
                  <c:v>52846.103999999999</c:v>
                </c:pt>
                <c:pt idx="3">
                  <c:v>41006.968000000001</c:v>
                </c:pt>
                <c:pt idx="4">
                  <c:v>25369.030999999999</c:v>
                </c:pt>
                <c:pt idx="5">
                  <c:v>47817.826999999997</c:v>
                </c:pt>
                <c:pt idx="6">
                  <c:v>13627.647000000001</c:v>
                </c:pt>
                <c:pt idx="7">
                  <c:v>51629.58</c:v>
                </c:pt>
                <c:pt idx="8">
                  <c:v>38651.502</c:v>
                </c:pt>
                <c:pt idx="9">
                  <c:v>56469.071000000004</c:v>
                </c:pt>
                <c:pt idx="10">
                  <c:v>44604.167999999998</c:v>
                </c:pt>
                <c:pt idx="11">
                  <c:v>42658.411</c:v>
                </c:pt>
                <c:pt idx="12">
                  <c:v>33049.387000000002</c:v>
                </c:pt>
                <c:pt idx="13">
                  <c:v>20335.488000000001</c:v>
                </c:pt>
                <c:pt idx="14">
                  <c:v>44756.536</c:v>
                </c:pt>
                <c:pt idx="15">
                  <c:v>57567.252999999997</c:v>
                </c:pt>
                <c:pt idx="16">
                  <c:v>45725.154000000002</c:v>
                </c:pt>
                <c:pt idx="17">
                  <c:v>56817.786</c:v>
                </c:pt>
                <c:pt idx="18">
                  <c:v>11821.164000000001</c:v>
                </c:pt>
                <c:pt idx="19">
                  <c:v>12488.992</c:v>
                </c:pt>
              </c:numCache>
            </c:numRef>
          </c:val>
          <c:extLst>
            <c:ext xmlns:c16="http://schemas.microsoft.com/office/drawing/2014/chart" uri="{C3380CC4-5D6E-409C-BE32-E72D297353CC}">
              <c16:uniqueId val="{00000000-D417-4446-80DE-5E73555F529E}"/>
            </c:ext>
          </c:extLst>
        </c:ser>
        <c:ser>
          <c:idx val="1"/>
          <c:order val="1"/>
          <c:tx>
            <c:strRef>
              <c:f>Matkorn!$G$5</c:f>
              <c:strCache>
                <c:ptCount val="1"/>
                <c:pt idx="0">
                  <c:v>Fôrkorn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Matkorn!$H$5:$AA$5</c:f>
              <c:numCache>
                <c:formatCode>0</c:formatCode>
                <c:ptCount val="20"/>
                <c:pt idx="0">
                  <c:v>4897.0150000000003</c:v>
                </c:pt>
                <c:pt idx="1">
                  <c:v>20075.028999999999</c:v>
                </c:pt>
                <c:pt idx="2">
                  <c:v>23719.295999999998</c:v>
                </c:pt>
                <c:pt idx="3">
                  <c:v>54299.546999999999</c:v>
                </c:pt>
                <c:pt idx="4">
                  <c:v>34072.438000000002</c:v>
                </c:pt>
                <c:pt idx="5">
                  <c:v>27720.521000000001</c:v>
                </c:pt>
                <c:pt idx="6">
                  <c:v>43510.677000000003</c:v>
                </c:pt>
                <c:pt idx="7">
                  <c:v>9063.3179999999993</c:v>
                </c:pt>
                <c:pt idx="8">
                  <c:v>3074.1109999999999</c:v>
                </c:pt>
                <c:pt idx="9">
                  <c:v>19805.071</c:v>
                </c:pt>
                <c:pt idx="10">
                  <c:v>48495.072999999997</c:v>
                </c:pt>
                <c:pt idx="11">
                  <c:v>18985.663</c:v>
                </c:pt>
                <c:pt idx="12">
                  <c:v>37205.972999999998</c:v>
                </c:pt>
                <c:pt idx="13">
                  <c:v>10683.974</c:v>
                </c:pt>
                <c:pt idx="14">
                  <c:v>38293.629999999997</c:v>
                </c:pt>
                <c:pt idx="15">
                  <c:v>16673.968000000001</c:v>
                </c:pt>
                <c:pt idx="16">
                  <c:v>12759.824000000001</c:v>
                </c:pt>
                <c:pt idx="17">
                  <c:v>16923.323</c:v>
                </c:pt>
                <c:pt idx="18">
                  <c:v>27117.348000000002</c:v>
                </c:pt>
                <c:pt idx="19">
                  <c:v>37717.427000000003</c:v>
                </c:pt>
              </c:numCache>
            </c:numRef>
          </c:val>
          <c:extLst>
            <c:ext xmlns:c16="http://schemas.microsoft.com/office/drawing/2014/chart" uri="{C3380CC4-5D6E-409C-BE32-E72D297353CC}">
              <c16:uniqueId val="{00000001-D417-4446-80DE-5E73555F529E}"/>
            </c:ext>
          </c:extLst>
        </c:ser>
        <c:dLbls>
          <c:showLegendKey val="0"/>
          <c:showVal val="0"/>
          <c:showCatName val="0"/>
          <c:showSerName val="0"/>
          <c:showPercent val="0"/>
          <c:showBubbleSize val="0"/>
        </c:dLbls>
        <c:gapWidth val="150"/>
        <c:overlap val="100"/>
        <c:axId val="149283584"/>
        <c:axId val="149285120"/>
      </c:barChart>
      <c:catAx>
        <c:axId val="149283584"/>
        <c:scaling>
          <c:orientation val="minMax"/>
        </c:scaling>
        <c:delete val="0"/>
        <c:axPos val="b"/>
        <c:numFmt formatCode="General" sourceLinked="1"/>
        <c:majorTickMark val="out"/>
        <c:minorTickMark val="none"/>
        <c:tickLblPos val="nextTo"/>
        <c:txPr>
          <a:bodyPr rot="-1800000"/>
          <a:lstStyle/>
          <a:p>
            <a:pPr>
              <a:defRPr sz="900" b="1"/>
            </a:pPr>
            <a:endParaRPr lang="nb-NO"/>
          </a:p>
        </c:txPr>
        <c:crossAx val="149285120"/>
        <c:crosses val="autoZero"/>
        <c:auto val="1"/>
        <c:lblAlgn val="ctr"/>
        <c:lblOffset val="100"/>
        <c:noMultiLvlLbl val="0"/>
      </c:catAx>
      <c:valAx>
        <c:axId val="149285120"/>
        <c:scaling>
          <c:orientation val="minMax"/>
        </c:scaling>
        <c:delete val="0"/>
        <c:axPos val="l"/>
        <c:majorGridlines/>
        <c:title>
          <c:tx>
            <c:rich>
              <a:bodyPr rot="-5400000" vert="horz"/>
              <a:lstStyle/>
              <a:p>
                <a:pPr>
                  <a:defRPr sz="1200"/>
                </a:pPr>
                <a:r>
                  <a:rPr lang="en-US" sz="1200"/>
                  <a:t>tonn</a:t>
                </a:r>
              </a:p>
            </c:rich>
          </c:tx>
          <c:layout>
            <c:manualLayout>
              <c:xMode val="edge"/>
              <c:yMode val="edge"/>
              <c:x val="3.2658807822432603E-3"/>
              <c:y val="0.46158171254234248"/>
            </c:manualLayout>
          </c:layout>
          <c:overlay val="0"/>
        </c:title>
        <c:numFmt formatCode="#,##0" sourceLinked="0"/>
        <c:majorTickMark val="out"/>
        <c:minorTickMark val="none"/>
        <c:tickLblPos val="nextTo"/>
        <c:txPr>
          <a:bodyPr/>
          <a:lstStyle/>
          <a:p>
            <a:pPr>
              <a:defRPr sz="1200"/>
            </a:pPr>
            <a:endParaRPr lang="nb-NO"/>
          </a:p>
        </c:txPr>
        <c:crossAx val="149283584"/>
        <c:crosses val="autoZero"/>
        <c:crossBetween val="between"/>
      </c:valAx>
    </c:plotArea>
    <c:legend>
      <c:legendPos val="r"/>
      <c:layout>
        <c:manualLayout>
          <c:xMode val="edge"/>
          <c:yMode val="edge"/>
          <c:x val="0.83995375722543342"/>
          <c:y val="0.31032381307366164"/>
          <c:w val="0.15079768786127168"/>
          <c:h val="0.3975860196962559"/>
        </c:manualLayout>
      </c:layout>
      <c:overlay val="0"/>
      <c:txPr>
        <a:bodyPr/>
        <a:lstStyle/>
        <a:p>
          <a:pPr>
            <a:defRPr sz="1400" b="0"/>
          </a:pPr>
          <a:endParaRPr lang="nb-NO"/>
        </a:p>
      </c:txPr>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Matkorn!$G$2</c:f>
          <c:strCache>
            <c:ptCount val="1"/>
            <c:pt idx="0">
              <c:v>Matkornproduksjon i alle kommunene i (Flere elementer)</c:v>
            </c:pt>
          </c:strCache>
        </c:strRef>
      </c:tx>
      <c:overlay val="0"/>
    </c:title>
    <c:autoTitleDeleted val="0"/>
    <c:plotArea>
      <c:layout>
        <c:manualLayout>
          <c:layoutTarget val="inner"/>
          <c:xMode val="edge"/>
          <c:yMode val="edge"/>
          <c:x val="0.11311721053364014"/>
          <c:y val="0.12404782735491394"/>
          <c:w val="0.64656588703230844"/>
          <c:h val="0.76215520229782596"/>
        </c:manualLayout>
      </c:layout>
      <c:barChart>
        <c:barDir val="col"/>
        <c:grouping val="stacked"/>
        <c:varyColors val="0"/>
        <c:ser>
          <c:idx val="0"/>
          <c:order val="0"/>
          <c:tx>
            <c:strRef>
              <c:f>Matkorn!$G$4</c:f>
              <c:strCache>
                <c:ptCount val="1"/>
                <c:pt idx="0">
                  <c:v>Matkorn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Matkorn!$H$4:$AA$4</c:f>
              <c:numCache>
                <c:formatCode>0</c:formatCode>
                <c:ptCount val="20"/>
                <c:pt idx="0">
                  <c:v>82772.929999999993</c:v>
                </c:pt>
                <c:pt idx="1">
                  <c:v>42315.995999999999</c:v>
                </c:pt>
                <c:pt idx="2">
                  <c:v>52846.103999999999</c:v>
                </c:pt>
                <c:pt idx="3">
                  <c:v>41006.968000000001</c:v>
                </c:pt>
                <c:pt idx="4">
                  <c:v>25369.030999999999</c:v>
                </c:pt>
                <c:pt idx="5">
                  <c:v>47817.826999999997</c:v>
                </c:pt>
                <c:pt idx="6">
                  <c:v>13627.647000000001</c:v>
                </c:pt>
                <c:pt idx="7">
                  <c:v>51629.58</c:v>
                </c:pt>
                <c:pt idx="8">
                  <c:v>38651.502</c:v>
                </c:pt>
                <c:pt idx="9">
                  <c:v>56469.071000000004</c:v>
                </c:pt>
                <c:pt idx="10">
                  <c:v>44604.167999999998</c:v>
                </c:pt>
                <c:pt idx="11">
                  <c:v>42658.411</c:v>
                </c:pt>
                <c:pt idx="12">
                  <c:v>33049.387000000002</c:v>
                </c:pt>
                <c:pt idx="13">
                  <c:v>20335.488000000001</c:v>
                </c:pt>
                <c:pt idx="14">
                  <c:v>44756.536</c:v>
                </c:pt>
                <c:pt idx="15">
                  <c:v>57567.252999999997</c:v>
                </c:pt>
                <c:pt idx="16">
                  <c:v>45725.154000000002</c:v>
                </c:pt>
                <c:pt idx="17">
                  <c:v>56817.786</c:v>
                </c:pt>
                <c:pt idx="18">
                  <c:v>11821.164000000001</c:v>
                </c:pt>
                <c:pt idx="19">
                  <c:v>12488.992</c:v>
                </c:pt>
              </c:numCache>
            </c:numRef>
          </c:val>
          <c:extLst>
            <c:ext xmlns:c16="http://schemas.microsoft.com/office/drawing/2014/chart" uri="{C3380CC4-5D6E-409C-BE32-E72D297353CC}">
              <c16:uniqueId val="{00000000-D335-49F6-AA95-6D4D5622A3BF}"/>
            </c:ext>
          </c:extLst>
        </c:ser>
        <c:ser>
          <c:idx val="1"/>
          <c:order val="1"/>
          <c:tx>
            <c:strRef>
              <c:f>Matkorn!$G$5</c:f>
              <c:strCache>
                <c:ptCount val="1"/>
                <c:pt idx="0">
                  <c:v>Fôrkorn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Matkorn!$H$5:$AA$5</c:f>
              <c:numCache>
                <c:formatCode>0</c:formatCode>
                <c:ptCount val="20"/>
                <c:pt idx="0">
                  <c:v>4897.0150000000003</c:v>
                </c:pt>
                <c:pt idx="1">
                  <c:v>20075.028999999999</c:v>
                </c:pt>
                <c:pt idx="2">
                  <c:v>23719.295999999998</c:v>
                </c:pt>
                <c:pt idx="3">
                  <c:v>54299.546999999999</c:v>
                </c:pt>
                <c:pt idx="4">
                  <c:v>34072.438000000002</c:v>
                </c:pt>
                <c:pt idx="5">
                  <c:v>27720.521000000001</c:v>
                </c:pt>
                <c:pt idx="6">
                  <c:v>43510.677000000003</c:v>
                </c:pt>
                <c:pt idx="7">
                  <c:v>9063.3179999999993</c:v>
                </c:pt>
                <c:pt idx="8">
                  <c:v>3074.1109999999999</c:v>
                </c:pt>
                <c:pt idx="9">
                  <c:v>19805.071</c:v>
                </c:pt>
                <c:pt idx="10">
                  <c:v>48495.072999999997</c:v>
                </c:pt>
                <c:pt idx="11">
                  <c:v>18985.663</c:v>
                </c:pt>
                <c:pt idx="12">
                  <c:v>37205.972999999998</c:v>
                </c:pt>
                <c:pt idx="13">
                  <c:v>10683.974</c:v>
                </c:pt>
                <c:pt idx="14">
                  <c:v>38293.629999999997</c:v>
                </c:pt>
                <c:pt idx="15">
                  <c:v>16673.968000000001</c:v>
                </c:pt>
                <c:pt idx="16">
                  <c:v>12759.824000000001</c:v>
                </c:pt>
                <c:pt idx="17">
                  <c:v>16923.323</c:v>
                </c:pt>
                <c:pt idx="18">
                  <c:v>27117.348000000002</c:v>
                </c:pt>
                <c:pt idx="19">
                  <c:v>37717.427000000003</c:v>
                </c:pt>
              </c:numCache>
            </c:numRef>
          </c:val>
          <c:extLst>
            <c:ext xmlns:c16="http://schemas.microsoft.com/office/drawing/2014/chart" uri="{C3380CC4-5D6E-409C-BE32-E72D297353CC}">
              <c16:uniqueId val="{00000001-D335-49F6-AA95-6D4D5622A3BF}"/>
            </c:ext>
          </c:extLst>
        </c:ser>
        <c:dLbls>
          <c:showLegendKey val="0"/>
          <c:showVal val="0"/>
          <c:showCatName val="0"/>
          <c:showSerName val="0"/>
          <c:showPercent val="0"/>
          <c:showBubbleSize val="0"/>
        </c:dLbls>
        <c:gapWidth val="150"/>
        <c:overlap val="100"/>
        <c:axId val="149393792"/>
        <c:axId val="149395328"/>
      </c:barChart>
      <c:lineChart>
        <c:grouping val="standard"/>
        <c:varyColors val="0"/>
        <c:ser>
          <c:idx val="2"/>
          <c:order val="2"/>
          <c:tx>
            <c:strRef>
              <c:f>Matkorn!$G$6</c:f>
              <c:strCache>
                <c:ptCount val="1"/>
                <c:pt idx="0">
                  <c:v>Matkornandel</c:v>
                </c:pt>
              </c:strCache>
            </c:strRef>
          </c:tx>
          <c:spPr>
            <a:ln>
              <a:noFill/>
            </a:ln>
          </c:spPr>
          <c:marker>
            <c:symbol val="none"/>
          </c:marker>
          <c:dLbls>
            <c:spPr>
              <a:noFill/>
              <a:ln>
                <a:noFill/>
              </a:ln>
              <a:effectLst/>
            </c:spPr>
            <c:txPr>
              <a:bodyPr/>
              <a:lstStyle/>
              <a:p>
                <a:pPr>
                  <a:defRPr sz="1200" b="1"/>
                </a:pPr>
                <a:endParaRPr lang="nb-N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Matkorn!$H$6:$AA$6</c:f>
              <c:numCache>
                <c:formatCode>0%</c:formatCode>
                <c:ptCount val="20"/>
                <c:pt idx="0">
                  <c:v>0.94414260211980283</c:v>
                </c:pt>
                <c:pt idx="1">
                  <c:v>0.67823851267069268</c:v>
                </c:pt>
                <c:pt idx="2">
                  <c:v>0.69020868434044624</c:v>
                </c:pt>
                <c:pt idx="3">
                  <c:v>0.43026405907298154</c:v>
                </c:pt>
                <c:pt idx="4">
                  <c:v>0.42679010843423132</c:v>
                </c:pt>
                <c:pt idx="5">
                  <c:v>0.63302717448890988</c:v>
                </c:pt>
                <c:pt idx="6">
                  <c:v>0.23850274292259604</c:v>
                </c:pt>
                <c:pt idx="7">
                  <c:v>0.8506692166849571</c:v>
                </c:pt>
                <c:pt idx="8">
                  <c:v>0.92632556410854894</c:v>
                </c:pt>
                <c:pt idx="9">
                  <c:v>0.74034357541511253</c:v>
                </c:pt>
                <c:pt idx="10">
                  <c:v>0.47910345477467425</c:v>
                </c:pt>
                <c:pt idx="11">
                  <c:v>0.6920115468033472</c:v>
                </c:pt>
                <c:pt idx="12">
                  <c:v>0.47041801508098458</c:v>
                </c:pt>
                <c:pt idx="13">
                  <c:v>0.65557191159537198</c:v>
                </c:pt>
                <c:pt idx="14">
                  <c:v>0.53890965130641644</c:v>
                </c:pt>
                <c:pt idx="15">
                  <c:v>0.77540821964660311</c:v>
                </c:pt>
                <c:pt idx="16">
                  <c:v>0.78182732666839683</c:v>
                </c:pt>
                <c:pt idx="17">
                  <c:v>0.77050354640042096</c:v>
                </c:pt>
                <c:pt idx="18">
                  <c:v>0.30358540665344375</c:v>
                </c:pt>
                <c:pt idx="19">
                  <c:v>0.24875289352941105</c:v>
                </c:pt>
              </c:numCache>
            </c:numRef>
          </c:val>
          <c:smooth val="0"/>
          <c:extLst>
            <c:ext xmlns:c16="http://schemas.microsoft.com/office/drawing/2014/chart" uri="{C3380CC4-5D6E-409C-BE32-E72D297353CC}">
              <c16:uniqueId val="{00000002-D335-49F6-AA95-6D4D5622A3BF}"/>
            </c:ext>
          </c:extLst>
        </c:ser>
        <c:dLbls>
          <c:showLegendKey val="0"/>
          <c:showVal val="0"/>
          <c:showCatName val="0"/>
          <c:showSerName val="0"/>
          <c:showPercent val="0"/>
          <c:showBubbleSize val="0"/>
        </c:dLbls>
        <c:marker val="1"/>
        <c:smooth val="0"/>
        <c:axId val="149407616"/>
        <c:axId val="149405696"/>
      </c:lineChart>
      <c:catAx>
        <c:axId val="149393792"/>
        <c:scaling>
          <c:orientation val="minMax"/>
        </c:scaling>
        <c:delete val="0"/>
        <c:axPos val="b"/>
        <c:numFmt formatCode="General" sourceLinked="1"/>
        <c:majorTickMark val="out"/>
        <c:minorTickMark val="none"/>
        <c:tickLblPos val="nextTo"/>
        <c:txPr>
          <a:bodyPr rot="-2700000"/>
          <a:lstStyle/>
          <a:p>
            <a:pPr>
              <a:defRPr sz="1000" b="1"/>
            </a:pPr>
            <a:endParaRPr lang="nb-NO"/>
          </a:p>
        </c:txPr>
        <c:crossAx val="149395328"/>
        <c:crosses val="autoZero"/>
        <c:auto val="1"/>
        <c:lblAlgn val="ctr"/>
        <c:lblOffset val="100"/>
        <c:noMultiLvlLbl val="0"/>
      </c:catAx>
      <c:valAx>
        <c:axId val="149395328"/>
        <c:scaling>
          <c:orientation val="minMax"/>
        </c:scaling>
        <c:delete val="0"/>
        <c:axPos val="l"/>
        <c:majorGridlines/>
        <c:title>
          <c:tx>
            <c:rich>
              <a:bodyPr rot="-5400000" vert="horz"/>
              <a:lstStyle/>
              <a:p>
                <a:pPr>
                  <a:defRPr sz="1200"/>
                </a:pPr>
                <a:r>
                  <a:rPr lang="en-US" sz="1200"/>
                  <a:t>tonn</a:t>
                </a:r>
              </a:p>
            </c:rich>
          </c:tx>
          <c:layout>
            <c:manualLayout>
              <c:xMode val="edge"/>
              <c:yMode val="edge"/>
              <c:x val="3.2658807822432603E-3"/>
              <c:y val="0.46158171254234248"/>
            </c:manualLayout>
          </c:layout>
          <c:overlay val="0"/>
        </c:title>
        <c:numFmt formatCode="#,##0" sourceLinked="0"/>
        <c:majorTickMark val="out"/>
        <c:minorTickMark val="none"/>
        <c:tickLblPos val="nextTo"/>
        <c:txPr>
          <a:bodyPr/>
          <a:lstStyle/>
          <a:p>
            <a:pPr>
              <a:defRPr sz="1200"/>
            </a:pPr>
            <a:endParaRPr lang="nb-NO"/>
          </a:p>
        </c:txPr>
        <c:crossAx val="149393792"/>
        <c:crosses val="autoZero"/>
        <c:crossBetween val="between"/>
      </c:valAx>
      <c:valAx>
        <c:axId val="149405696"/>
        <c:scaling>
          <c:orientation val="minMax"/>
        </c:scaling>
        <c:delete val="0"/>
        <c:axPos val="r"/>
        <c:title>
          <c:tx>
            <c:rich>
              <a:bodyPr rot="-5400000" vert="horz"/>
              <a:lstStyle/>
              <a:p>
                <a:pPr>
                  <a:defRPr sz="1200"/>
                </a:pPr>
                <a:r>
                  <a:rPr lang="en-US" sz="1200"/>
                  <a:t>andel matkorn</a:t>
                </a:r>
              </a:p>
            </c:rich>
          </c:tx>
          <c:layout>
            <c:manualLayout>
              <c:xMode val="edge"/>
              <c:yMode val="edge"/>
              <c:x val="0.81553663375308671"/>
              <c:y val="0.41122839132287953"/>
            </c:manualLayout>
          </c:layout>
          <c:overlay val="0"/>
        </c:title>
        <c:numFmt formatCode="0%" sourceLinked="1"/>
        <c:majorTickMark val="out"/>
        <c:minorTickMark val="none"/>
        <c:tickLblPos val="nextTo"/>
        <c:txPr>
          <a:bodyPr/>
          <a:lstStyle/>
          <a:p>
            <a:pPr>
              <a:defRPr sz="1200"/>
            </a:pPr>
            <a:endParaRPr lang="nb-NO"/>
          </a:p>
        </c:txPr>
        <c:crossAx val="149407616"/>
        <c:crosses val="max"/>
        <c:crossBetween val="between"/>
      </c:valAx>
      <c:catAx>
        <c:axId val="149407616"/>
        <c:scaling>
          <c:orientation val="minMax"/>
        </c:scaling>
        <c:delete val="1"/>
        <c:axPos val="b"/>
        <c:numFmt formatCode="General" sourceLinked="1"/>
        <c:majorTickMark val="out"/>
        <c:minorTickMark val="none"/>
        <c:tickLblPos val="nextTo"/>
        <c:crossAx val="149405696"/>
        <c:crosses val="autoZero"/>
        <c:auto val="1"/>
        <c:lblAlgn val="ctr"/>
        <c:lblOffset val="100"/>
        <c:noMultiLvlLbl val="0"/>
      </c:catAx>
    </c:plotArea>
    <c:legend>
      <c:legendPos val="r"/>
      <c:legendEntry>
        <c:idx val="2"/>
        <c:delete val="1"/>
      </c:legendEntry>
      <c:layout>
        <c:manualLayout>
          <c:xMode val="edge"/>
          <c:yMode val="edge"/>
          <c:x val="0.84159784589195152"/>
          <c:y val="0.31032381307366164"/>
          <c:w val="0.15840215410804845"/>
          <c:h val="0.32327738519864502"/>
        </c:manualLayout>
      </c:layout>
      <c:overlay val="0"/>
      <c:txPr>
        <a:bodyPr/>
        <a:lstStyle/>
        <a:p>
          <a:pPr>
            <a:defRPr sz="1400" b="0"/>
          </a:pPr>
          <a:endParaRPr lang="nb-NO"/>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b-NO"/>
              <a:t>Karbohydrater</a:t>
            </a:r>
            <a:r>
              <a:rPr lang="nb-NO" baseline="0"/>
              <a:t> i norsk kraftfôrproduksjon</a:t>
            </a:r>
            <a:endParaRPr lang="nb-NO"/>
          </a:p>
        </c:rich>
      </c:tx>
      <c:overlay val="1"/>
    </c:title>
    <c:autoTitleDeleted val="0"/>
    <c:plotArea>
      <c:layout>
        <c:manualLayout>
          <c:layoutTarget val="inner"/>
          <c:xMode val="edge"/>
          <c:yMode val="edge"/>
          <c:x val="0.15445893690769569"/>
          <c:y val="0.11674744937038513"/>
          <c:w val="0.65273546913506042"/>
          <c:h val="0.71379699132939123"/>
        </c:manualLayout>
      </c:layout>
      <c:barChart>
        <c:barDir val="col"/>
        <c:grouping val="stacked"/>
        <c:varyColors val="0"/>
        <c:ser>
          <c:idx val="0"/>
          <c:order val="0"/>
          <c:tx>
            <c:strRef>
              <c:f>'Andel norsk - ikke oppdatert'!$B$1</c:f>
              <c:strCache>
                <c:ptCount val="1"/>
                <c:pt idx="0">
                  <c:v>Bygg</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oppdatert'!$B$2:$B$15</c:f>
              <c:numCache>
                <c:formatCode>_ * #\ ##0_ ;_ * \-#\ ##0_ ;_ * "-"??_ ;_ @_ </c:formatCode>
                <c:ptCount val="14"/>
                <c:pt idx="0">
                  <c:v>573878.10499999998</c:v>
                </c:pt>
                <c:pt idx="1">
                  <c:v>617211.20200000005</c:v>
                </c:pt>
                <c:pt idx="2">
                  <c:v>577095.96200000006</c:v>
                </c:pt>
                <c:pt idx="3">
                  <c:v>525438.88899999997</c:v>
                </c:pt>
                <c:pt idx="4">
                  <c:v>476136.88400000002</c:v>
                </c:pt>
                <c:pt idx="5">
                  <c:v>543872.20499999996</c:v>
                </c:pt>
                <c:pt idx="6">
                  <c:v>460905.37400000001</c:v>
                </c:pt>
                <c:pt idx="7">
                  <c:v>530413.19200000004</c:v>
                </c:pt>
                <c:pt idx="8">
                  <c:v>487135.408</c:v>
                </c:pt>
                <c:pt idx="9">
                  <c:v>571422.40099999995</c:v>
                </c:pt>
                <c:pt idx="10">
                  <c:v>511817.11599999998</c:v>
                </c:pt>
                <c:pt idx="11">
                  <c:v>526749.77500000002</c:v>
                </c:pt>
                <c:pt idx="12">
                  <c:v>509055.43</c:v>
                </c:pt>
                <c:pt idx="13">
                  <c:v>632768.75699999998</c:v>
                </c:pt>
              </c:numCache>
            </c:numRef>
          </c:val>
          <c:extLst>
            <c:ext xmlns:c16="http://schemas.microsoft.com/office/drawing/2014/chart" uri="{C3380CC4-5D6E-409C-BE32-E72D297353CC}">
              <c16:uniqueId val="{00000000-834A-4E59-81D2-5BBA49018B7D}"/>
            </c:ext>
          </c:extLst>
        </c:ser>
        <c:ser>
          <c:idx val="1"/>
          <c:order val="1"/>
          <c:tx>
            <c:strRef>
              <c:f>'Andel norsk - ikke oppdatert'!$C$1</c:f>
              <c:strCache>
                <c:ptCount val="1"/>
                <c:pt idx="0">
                  <c:v>Havre</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oppdatert'!$C$2:$C$15</c:f>
              <c:numCache>
                <c:formatCode>_ * #\ ##0_ ;_ * \-#\ ##0_ ;_ * "-"??_ ;_ @_ </c:formatCode>
                <c:ptCount val="14"/>
                <c:pt idx="0">
                  <c:v>317658.92300000001</c:v>
                </c:pt>
                <c:pt idx="1">
                  <c:v>350438.891</c:v>
                </c:pt>
                <c:pt idx="2">
                  <c:v>260744.56</c:v>
                </c:pt>
                <c:pt idx="3">
                  <c:v>228637.152</c:v>
                </c:pt>
                <c:pt idx="4">
                  <c:v>255167.80599999998</c:v>
                </c:pt>
                <c:pt idx="5">
                  <c:v>305775.77600000001</c:v>
                </c:pt>
                <c:pt idx="6">
                  <c:v>254414.86800000002</c:v>
                </c:pt>
                <c:pt idx="7">
                  <c:v>275545.82</c:v>
                </c:pt>
                <c:pt idx="8">
                  <c:v>206869.486</c:v>
                </c:pt>
                <c:pt idx="9">
                  <c:v>205572.21900000001</c:v>
                </c:pt>
                <c:pt idx="10">
                  <c:v>194822.32199999999</c:v>
                </c:pt>
                <c:pt idx="11">
                  <c:v>252489.38500000001</c:v>
                </c:pt>
                <c:pt idx="12">
                  <c:v>258445.67300000001</c:v>
                </c:pt>
                <c:pt idx="13">
                  <c:v>331788.03100000002</c:v>
                </c:pt>
              </c:numCache>
            </c:numRef>
          </c:val>
          <c:extLst>
            <c:ext xmlns:c16="http://schemas.microsoft.com/office/drawing/2014/chart" uri="{C3380CC4-5D6E-409C-BE32-E72D297353CC}">
              <c16:uniqueId val="{00000001-834A-4E59-81D2-5BBA49018B7D}"/>
            </c:ext>
          </c:extLst>
        </c:ser>
        <c:ser>
          <c:idx val="2"/>
          <c:order val="2"/>
          <c:tx>
            <c:strRef>
              <c:f>'Andel norsk - ikke oppdatert'!$D$1</c:f>
              <c:strCache>
                <c:ptCount val="1"/>
                <c:pt idx="0">
                  <c:v>Fôrkorn - hvete og rug</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oppdatert'!$D$2:$D$15</c:f>
              <c:numCache>
                <c:formatCode>_ * #\ ##0_ ;_ * \-#\ ##0_ ;_ * "-"??_ ;_ @_ </c:formatCode>
                <c:ptCount val="14"/>
                <c:pt idx="0">
                  <c:v>24662.936000000002</c:v>
                </c:pt>
                <c:pt idx="1">
                  <c:v>59643.288999999997</c:v>
                </c:pt>
                <c:pt idx="2">
                  <c:v>28255.458999999999</c:v>
                </c:pt>
                <c:pt idx="3">
                  <c:v>123477.655</c:v>
                </c:pt>
                <c:pt idx="4">
                  <c:v>90006.179000000004</c:v>
                </c:pt>
                <c:pt idx="5">
                  <c:v>330235.43300000002</c:v>
                </c:pt>
                <c:pt idx="6">
                  <c:v>193677.674</c:v>
                </c:pt>
                <c:pt idx="7">
                  <c:v>142950.462</c:v>
                </c:pt>
                <c:pt idx="8">
                  <c:v>239763.94899999999</c:v>
                </c:pt>
                <c:pt idx="9">
                  <c:v>85503.237999999998</c:v>
                </c:pt>
                <c:pt idx="10">
                  <c:v>25984.19</c:v>
                </c:pt>
                <c:pt idx="11">
                  <c:v>138478.245</c:v>
                </c:pt>
                <c:pt idx="12">
                  <c:v>350301.53200000001</c:v>
                </c:pt>
                <c:pt idx="13">
                  <c:v>72151.134000000005</c:v>
                </c:pt>
              </c:numCache>
            </c:numRef>
          </c:val>
          <c:extLst>
            <c:ext xmlns:c16="http://schemas.microsoft.com/office/drawing/2014/chart" uri="{C3380CC4-5D6E-409C-BE32-E72D297353CC}">
              <c16:uniqueId val="{00000002-834A-4E59-81D2-5BBA49018B7D}"/>
            </c:ext>
          </c:extLst>
        </c:ser>
        <c:ser>
          <c:idx val="3"/>
          <c:order val="3"/>
          <c:tx>
            <c:strRef>
              <c:f>'Andel norsk - ikke oppdatert'!$E$1</c:f>
              <c:strCache>
                <c:ptCount val="1"/>
                <c:pt idx="0">
                  <c:v>Import karbo-hydrater til fôr</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oppdatert'!$E$2:$E$15</c:f>
              <c:numCache>
                <c:formatCode>_ * #\ ##0_ ;_ * \-#\ ##0_ ;_ * "-"??_ ;_ @_ </c:formatCode>
                <c:ptCount val="14"/>
                <c:pt idx="0">
                  <c:v>219019.522</c:v>
                </c:pt>
                <c:pt idx="1">
                  <c:v>157506.247</c:v>
                </c:pt>
                <c:pt idx="2">
                  <c:v>230834.51900000003</c:v>
                </c:pt>
                <c:pt idx="3">
                  <c:v>388117.23200000002</c:v>
                </c:pt>
                <c:pt idx="4">
                  <c:v>494478.12899999996</c:v>
                </c:pt>
                <c:pt idx="5">
                  <c:v>177694.99099999998</c:v>
                </c:pt>
                <c:pt idx="6">
                  <c:v>307473</c:v>
                </c:pt>
                <c:pt idx="7">
                  <c:v>274297</c:v>
                </c:pt>
                <c:pt idx="8">
                  <c:v>392660</c:v>
                </c:pt>
                <c:pt idx="9">
                  <c:v>555155</c:v>
                </c:pt>
                <c:pt idx="10">
                  <c:v>574583</c:v>
                </c:pt>
                <c:pt idx="11">
                  <c:v>440380</c:v>
                </c:pt>
                <c:pt idx="12">
                  <c:v>277717</c:v>
                </c:pt>
                <c:pt idx="13">
                  <c:v>327289</c:v>
                </c:pt>
              </c:numCache>
            </c:numRef>
          </c:val>
          <c:extLst>
            <c:ext xmlns:c16="http://schemas.microsoft.com/office/drawing/2014/chart" uri="{C3380CC4-5D6E-409C-BE32-E72D297353CC}">
              <c16:uniqueId val="{00000003-834A-4E59-81D2-5BBA49018B7D}"/>
            </c:ext>
          </c:extLst>
        </c:ser>
        <c:dLbls>
          <c:showLegendKey val="0"/>
          <c:showVal val="0"/>
          <c:showCatName val="0"/>
          <c:showSerName val="0"/>
          <c:showPercent val="0"/>
          <c:showBubbleSize val="0"/>
        </c:dLbls>
        <c:gapWidth val="150"/>
        <c:overlap val="100"/>
        <c:axId val="145835520"/>
        <c:axId val="145837056"/>
      </c:barChart>
      <c:catAx>
        <c:axId val="145835520"/>
        <c:scaling>
          <c:orientation val="minMax"/>
        </c:scaling>
        <c:delete val="0"/>
        <c:axPos val="b"/>
        <c:numFmt formatCode="General" sourceLinked="0"/>
        <c:majorTickMark val="out"/>
        <c:minorTickMark val="none"/>
        <c:tickLblPos val="nextTo"/>
        <c:txPr>
          <a:bodyPr/>
          <a:lstStyle/>
          <a:p>
            <a:pPr>
              <a:defRPr sz="1200"/>
            </a:pPr>
            <a:endParaRPr lang="nb-NO"/>
          </a:p>
        </c:txPr>
        <c:crossAx val="145837056"/>
        <c:crosses val="autoZero"/>
        <c:auto val="1"/>
        <c:lblAlgn val="ctr"/>
        <c:lblOffset val="100"/>
        <c:noMultiLvlLbl val="0"/>
      </c:catAx>
      <c:valAx>
        <c:axId val="145837056"/>
        <c:scaling>
          <c:orientation val="minMax"/>
        </c:scaling>
        <c:delete val="0"/>
        <c:axPos val="l"/>
        <c:majorGridlines/>
        <c:title>
          <c:tx>
            <c:rich>
              <a:bodyPr rot="-5400000" vert="horz"/>
              <a:lstStyle/>
              <a:p>
                <a:pPr>
                  <a:defRPr sz="1200"/>
                </a:pPr>
                <a:r>
                  <a:rPr lang="en-US" sz="1200"/>
                  <a:t>tonn</a:t>
                </a:r>
              </a:p>
            </c:rich>
          </c:tx>
          <c:layout>
            <c:manualLayout>
              <c:xMode val="edge"/>
              <c:yMode val="edge"/>
              <c:x val="5.68278201865988E-3"/>
              <c:y val="0.4277639225057957"/>
            </c:manualLayout>
          </c:layout>
          <c:overlay val="0"/>
        </c:title>
        <c:numFmt formatCode="_ * #\ ##0_ ;_ * \-#\ ##0_ ;_ * &quot;-&quot;??_ ;_ @_ " sourceLinked="1"/>
        <c:majorTickMark val="out"/>
        <c:minorTickMark val="none"/>
        <c:tickLblPos val="nextTo"/>
        <c:txPr>
          <a:bodyPr/>
          <a:lstStyle/>
          <a:p>
            <a:pPr>
              <a:defRPr sz="1200"/>
            </a:pPr>
            <a:endParaRPr lang="nb-NO"/>
          </a:p>
        </c:txPr>
        <c:crossAx val="145835520"/>
        <c:crosses val="autoZero"/>
        <c:crossBetween val="between"/>
      </c:valAx>
    </c:plotArea>
    <c:legend>
      <c:legendPos val="r"/>
      <c:layout>
        <c:manualLayout>
          <c:xMode val="edge"/>
          <c:yMode val="edge"/>
          <c:x val="0.80895484579172916"/>
          <c:y val="0.23555018573661082"/>
          <c:w val="0.1808670564972944"/>
          <c:h val="0.54690026593967578"/>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Forbruk av matkorn i Norge</a:t>
            </a:r>
          </a:p>
        </c:rich>
      </c:tx>
      <c:overlay val="0"/>
    </c:title>
    <c:autoTitleDeleted val="0"/>
    <c:plotArea>
      <c:layout>
        <c:manualLayout>
          <c:layoutTarget val="inner"/>
          <c:xMode val="edge"/>
          <c:yMode val="edge"/>
          <c:x val="0.14849423638558942"/>
          <c:y val="0.14420023292866169"/>
          <c:w val="0.63698977994723138"/>
          <c:h val="0.68076141956254566"/>
        </c:manualLayout>
      </c:layout>
      <c:barChart>
        <c:barDir val="col"/>
        <c:grouping val="stacked"/>
        <c:varyColors val="0"/>
        <c:ser>
          <c:idx val="0"/>
          <c:order val="0"/>
          <c:tx>
            <c:strRef>
              <c:f>'Andel norsk - ikke oppdatert'!$J$1</c:f>
              <c:strCache>
                <c:ptCount val="1"/>
                <c:pt idx="0">
                  <c:v>Matkorn - alle kornslag</c:v>
                </c:pt>
              </c:strCache>
            </c:strRef>
          </c:tx>
          <c:invertIfNegative val="0"/>
          <c:cat>
            <c:strRef>
              <c:f>'Andel norsk - ikke oppdatert'!$I$2:$I$15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oppdatert'!$J$2:$J$15</c:f>
              <c:numCache>
                <c:formatCode>_ * #\ ##0_ ;_ * \-#\ ##0_ ;_ * "-"??_ ;_ @_ </c:formatCode>
                <c:ptCount val="14"/>
                <c:pt idx="0">
                  <c:v>340738.11700000003</c:v>
                </c:pt>
                <c:pt idx="1">
                  <c:v>384958.94400000002</c:v>
                </c:pt>
                <c:pt idx="2">
                  <c:v>399493.95400000003</c:v>
                </c:pt>
                <c:pt idx="3">
                  <c:v>261107.51699999999</c:v>
                </c:pt>
                <c:pt idx="4">
                  <c:v>350428.77399999998</c:v>
                </c:pt>
                <c:pt idx="5">
                  <c:v>171816.28099999999</c:v>
                </c:pt>
                <c:pt idx="6">
                  <c:v>118614.914</c:v>
                </c:pt>
                <c:pt idx="7">
                  <c:v>226041.53400000001</c:v>
                </c:pt>
                <c:pt idx="8">
                  <c:v>71473.260000000009</c:v>
                </c:pt>
                <c:pt idx="9">
                  <c:v>204941.58300000001</c:v>
                </c:pt>
                <c:pt idx="10">
                  <c:v>213757.49900000001</c:v>
                </c:pt>
                <c:pt idx="11">
                  <c:v>280416.54500000004</c:v>
                </c:pt>
                <c:pt idx="12">
                  <c:v>213881.50200000001</c:v>
                </c:pt>
                <c:pt idx="13">
                  <c:v>267102.56300000002</c:v>
                </c:pt>
              </c:numCache>
            </c:numRef>
          </c:val>
          <c:extLst>
            <c:ext xmlns:c16="http://schemas.microsoft.com/office/drawing/2014/chart" uri="{C3380CC4-5D6E-409C-BE32-E72D297353CC}">
              <c16:uniqueId val="{00000000-EFC0-409F-8FA0-5852E4DDFDF5}"/>
            </c:ext>
          </c:extLst>
        </c:ser>
        <c:ser>
          <c:idx val="1"/>
          <c:order val="1"/>
          <c:tx>
            <c:strRef>
              <c:f>'Andel norsk - ikke oppdatert'!$K$1</c:f>
              <c:strCache>
                <c:ptCount val="1"/>
                <c:pt idx="0">
                  <c:v>Import matkorn</c:v>
                </c:pt>
              </c:strCache>
            </c:strRef>
          </c:tx>
          <c:invertIfNegative val="0"/>
          <c:cat>
            <c:strRef>
              <c:f>'Andel norsk - ikke oppdatert'!$I$2:$I$15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oppdatert'!$K$2:$K$15</c:f>
              <c:numCache>
                <c:formatCode>_ * #\ ##0_ ;_ * \-#\ ##0_ ;_ * "-"??_ ;_ @_ </c:formatCode>
                <c:ptCount val="14"/>
                <c:pt idx="0">
                  <c:v>129962.77400000002</c:v>
                </c:pt>
                <c:pt idx="1">
                  <c:v>101825.84599999999</c:v>
                </c:pt>
                <c:pt idx="2">
                  <c:v>81101.236000000004</c:v>
                </c:pt>
                <c:pt idx="3">
                  <c:v>109843.647</c:v>
                </c:pt>
                <c:pt idx="4">
                  <c:v>74814.710999999996</c:v>
                </c:pt>
                <c:pt idx="5">
                  <c:v>185782.674</c:v>
                </c:pt>
                <c:pt idx="6">
                  <c:v>213608.00799999997</c:v>
                </c:pt>
                <c:pt idx="7">
                  <c:v>118016.20599999999</c:v>
                </c:pt>
                <c:pt idx="8">
                  <c:v>249023.15299999999</c:v>
                </c:pt>
                <c:pt idx="9">
                  <c:v>162079.22900000002</c:v>
                </c:pt>
                <c:pt idx="10">
                  <c:v>210529.261</c:v>
                </c:pt>
                <c:pt idx="11">
                  <c:v>122398.83799999999</c:v>
                </c:pt>
                <c:pt idx="12">
                  <c:v>154845.049</c:v>
                </c:pt>
                <c:pt idx="13">
                  <c:v>97186</c:v>
                </c:pt>
              </c:numCache>
            </c:numRef>
          </c:val>
          <c:extLst>
            <c:ext xmlns:c16="http://schemas.microsoft.com/office/drawing/2014/chart" uri="{C3380CC4-5D6E-409C-BE32-E72D297353CC}">
              <c16:uniqueId val="{00000001-EFC0-409F-8FA0-5852E4DDFDF5}"/>
            </c:ext>
          </c:extLst>
        </c:ser>
        <c:ser>
          <c:idx val="2"/>
          <c:order val="2"/>
          <c:tx>
            <c:strRef>
              <c:f>'Andel norsk - ikke oppdatert'!$L$1</c:f>
              <c:strCache>
                <c:ptCount val="1"/>
                <c:pt idx="0">
                  <c:v>RÅK-import kornekvivalenter</c:v>
                </c:pt>
              </c:strCache>
            </c:strRef>
          </c:tx>
          <c:invertIfNegative val="0"/>
          <c:cat>
            <c:strRef>
              <c:f>'Andel norsk - ikke oppdatert'!$I$2:$I$15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oppdatert'!$L$2:$L$15</c:f>
              <c:numCache>
                <c:formatCode>0</c:formatCode>
                <c:ptCount val="14"/>
                <c:pt idx="0">
                  <c:v>64016.340164556968</c:v>
                </c:pt>
                <c:pt idx="1">
                  <c:v>71636.811037974665</c:v>
                </c:pt>
                <c:pt idx="2">
                  <c:v>78548.236594936723</c:v>
                </c:pt>
                <c:pt idx="3">
                  <c:v>86332.68070886076</c:v>
                </c:pt>
                <c:pt idx="4">
                  <c:v>93329.263316455705</c:v>
                </c:pt>
                <c:pt idx="5">
                  <c:v>97280.979848101269</c:v>
                </c:pt>
                <c:pt idx="6">
                  <c:v>93152.553696202522</c:v>
                </c:pt>
                <c:pt idx="7">
                  <c:v>101726.68244303796</c:v>
                </c:pt>
                <c:pt idx="8">
                  <c:v>104687.79422784808</c:v>
                </c:pt>
                <c:pt idx="9">
                  <c:v>110254.33748101267</c:v>
                </c:pt>
                <c:pt idx="10">
                  <c:v>112349.86035443036</c:v>
                </c:pt>
                <c:pt idx="11">
                  <c:v>112406.8740506329</c:v>
                </c:pt>
                <c:pt idx="12">
                  <c:v>115891.55405063294</c:v>
                </c:pt>
                <c:pt idx="13">
                  <c:v>117891.05440506332</c:v>
                </c:pt>
              </c:numCache>
            </c:numRef>
          </c:val>
          <c:extLst>
            <c:ext xmlns:c16="http://schemas.microsoft.com/office/drawing/2014/chart" uri="{C3380CC4-5D6E-409C-BE32-E72D297353CC}">
              <c16:uniqueId val="{00000002-EFC0-409F-8FA0-5852E4DDFDF5}"/>
            </c:ext>
          </c:extLst>
        </c:ser>
        <c:dLbls>
          <c:showLegendKey val="0"/>
          <c:showVal val="0"/>
          <c:showCatName val="0"/>
          <c:showSerName val="0"/>
          <c:showPercent val="0"/>
          <c:showBubbleSize val="0"/>
        </c:dLbls>
        <c:gapWidth val="150"/>
        <c:overlap val="100"/>
        <c:axId val="145849728"/>
        <c:axId val="145872000"/>
      </c:barChart>
      <c:catAx>
        <c:axId val="145849728"/>
        <c:scaling>
          <c:orientation val="minMax"/>
        </c:scaling>
        <c:delete val="0"/>
        <c:axPos val="b"/>
        <c:numFmt formatCode="General" sourceLinked="0"/>
        <c:majorTickMark val="out"/>
        <c:minorTickMark val="none"/>
        <c:tickLblPos val="nextTo"/>
        <c:txPr>
          <a:bodyPr/>
          <a:lstStyle/>
          <a:p>
            <a:pPr>
              <a:defRPr sz="1200"/>
            </a:pPr>
            <a:endParaRPr lang="nb-NO"/>
          </a:p>
        </c:txPr>
        <c:crossAx val="145872000"/>
        <c:crosses val="autoZero"/>
        <c:auto val="1"/>
        <c:lblAlgn val="ctr"/>
        <c:lblOffset val="100"/>
        <c:noMultiLvlLbl val="0"/>
      </c:catAx>
      <c:valAx>
        <c:axId val="145872000"/>
        <c:scaling>
          <c:orientation val="minMax"/>
        </c:scaling>
        <c:delete val="0"/>
        <c:axPos val="l"/>
        <c:majorGridlines/>
        <c:title>
          <c:tx>
            <c:rich>
              <a:bodyPr rot="-5400000" vert="horz"/>
              <a:lstStyle/>
              <a:p>
                <a:pPr>
                  <a:defRPr sz="1200"/>
                </a:pPr>
                <a:r>
                  <a:rPr lang="en-US" sz="1200"/>
                  <a:t>tonn</a:t>
                </a:r>
              </a:p>
            </c:rich>
          </c:tx>
          <c:layout>
            <c:manualLayout>
              <c:xMode val="edge"/>
              <c:yMode val="edge"/>
              <c:x val="8.8550857748286044E-3"/>
              <c:y val="0.44614451962378643"/>
            </c:manualLayout>
          </c:layout>
          <c:overlay val="0"/>
        </c:title>
        <c:numFmt formatCode="_ * #\ ##0_ ;_ * \-#\ ##0_ ;_ * &quot;-&quot;??_ ;_ @_ " sourceLinked="1"/>
        <c:majorTickMark val="out"/>
        <c:minorTickMark val="none"/>
        <c:tickLblPos val="nextTo"/>
        <c:txPr>
          <a:bodyPr/>
          <a:lstStyle/>
          <a:p>
            <a:pPr>
              <a:defRPr sz="1200"/>
            </a:pPr>
            <a:endParaRPr lang="nb-NO"/>
          </a:p>
        </c:txPr>
        <c:crossAx val="145849728"/>
        <c:crosses val="autoZero"/>
        <c:crossBetween val="between"/>
      </c:valAx>
    </c:plotArea>
    <c:legend>
      <c:legendPos val="r"/>
      <c:layout>
        <c:manualLayout>
          <c:xMode val="edge"/>
          <c:yMode val="edge"/>
          <c:x val="0.77550087717796445"/>
          <c:y val="0.2582505870610024"/>
          <c:w val="0.22449912282203552"/>
          <c:h val="0.50705111984616491"/>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Norskprodusert og importert korn</a:t>
            </a:r>
          </a:p>
        </c:rich>
      </c:tx>
      <c:overlay val="0"/>
    </c:title>
    <c:autoTitleDeleted val="0"/>
    <c:plotArea>
      <c:layout>
        <c:manualLayout>
          <c:layoutTarget val="inner"/>
          <c:xMode val="edge"/>
          <c:yMode val="edge"/>
          <c:x val="0.13644013208026415"/>
          <c:y val="8.8721993345164243E-2"/>
          <c:w val="0.61640870375074086"/>
          <c:h val="0.74195723787647527"/>
        </c:manualLayout>
      </c:layout>
      <c:barChart>
        <c:barDir val="col"/>
        <c:grouping val="stacked"/>
        <c:varyColors val="0"/>
        <c:ser>
          <c:idx val="0"/>
          <c:order val="0"/>
          <c:tx>
            <c:strRef>
              <c:f>'Andel norsk - ikke oppdatert'!$V$1</c:f>
              <c:strCache>
                <c:ptCount val="1"/>
                <c:pt idx="0">
                  <c:v>Norsk fôrkorn</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oppdatert'!$V$2:$V$15</c:f>
              <c:numCache>
                <c:formatCode>_ * #\ ##0_ ;_ * \-#\ ##0_ ;_ * "-"??_ ;_ @_ </c:formatCode>
                <c:ptCount val="14"/>
                <c:pt idx="0">
                  <c:v>916199.96400000004</c:v>
                </c:pt>
                <c:pt idx="1">
                  <c:v>1027293.3820000002</c:v>
                </c:pt>
                <c:pt idx="2">
                  <c:v>866095.98100000015</c:v>
                </c:pt>
                <c:pt idx="3">
                  <c:v>877553.696</c:v>
                </c:pt>
                <c:pt idx="4">
                  <c:v>821310.86899999995</c:v>
                </c:pt>
                <c:pt idx="5">
                  <c:v>1179883.4139999999</c:v>
                </c:pt>
                <c:pt idx="6">
                  <c:v>908997.9160000002</c:v>
                </c:pt>
                <c:pt idx="7">
                  <c:v>948909.47400000016</c:v>
                </c:pt>
                <c:pt idx="8">
                  <c:v>933768.84299999988</c:v>
                </c:pt>
                <c:pt idx="9">
                  <c:v>862497.85800000001</c:v>
                </c:pt>
                <c:pt idx="10">
                  <c:v>732623.62800000003</c:v>
                </c:pt>
                <c:pt idx="11">
                  <c:v>917717.40500000003</c:v>
                </c:pt>
                <c:pt idx="12">
                  <c:v>1117802.635</c:v>
                </c:pt>
                <c:pt idx="13">
                  <c:v>1036707.9219999998</c:v>
                </c:pt>
              </c:numCache>
            </c:numRef>
          </c:val>
          <c:extLst>
            <c:ext xmlns:c16="http://schemas.microsoft.com/office/drawing/2014/chart" uri="{C3380CC4-5D6E-409C-BE32-E72D297353CC}">
              <c16:uniqueId val="{00000000-C619-4E0F-8F2D-7D046D985948}"/>
            </c:ext>
          </c:extLst>
        </c:ser>
        <c:ser>
          <c:idx val="1"/>
          <c:order val="1"/>
          <c:tx>
            <c:strRef>
              <c:f>'Andel norsk - ikke oppdatert'!$W$1</c:f>
              <c:strCache>
                <c:ptCount val="1"/>
                <c:pt idx="0">
                  <c:v>Norsk matkorn</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oppdatert'!$W$2:$W$15</c:f>
              <c:numCache>
                <c:formatCode>_ * #\ ##0_ ;_ * \-#\ ##0_ ;_ * "-"??_ ;_ @_ </c:formatCode>
                <c:ptCount val="14"/>
                <c:pt idx="0">
                  <c:v>340738.11700000003</c:v>
                </c:pt>
                <c:pt idx="1">
                  <c:v>384958.94400000002</c:v>
                </c:pt>
                <c:pt idx="2">
                  <c:v>399493.95400000003</c:v>
                </c:pt>
                <c:pt idx="3">
                  <c:v>261107.51699999999</c:v>
                </c:pt>
                <c:pt idx="4">
                  <c:v>350428.77399999998</c:v>
                </c:pt>
                <c:pt idx="5">
                  <c:v>171816.28099999999</c:v>
                </c:pt>
                <c:pt idx="6">
                  <c:v>118614.914</c:v>
                </c:pt>
                <c:pt idx="7">
                  <c:v>226041.53400000001</c:v>
                </c:pt>
                <c:pt idx="8">
                  <c:v>71473.260000000009</c:v>
                </c:pt>
                <c:pt idx="9">
                  <c:v>204941.58300000001</c:v>
                </c:pt>
                <c:pt idx="10">
                  <c:v>213757.49900000001</c:v>
                </c:pt>
                <c:pt idx="11">
                  <c:v>280416.54500000004</c:v>
                </c:pt>
                <c:pt idx="12">
                  <c:v>213881.50200000001</c:v>
                </c:pt>
                <c:pt idx="13">
                  <c:v>267102.56300000002</c:v>
                </c:pt>
              </c:numCache>
            </c:numRef>
          </c:val>
          <c:extLst>
            <c:ext xmlns:c16="http://schemas.microsoft.com/office/drawing/2014/chart" uri="{C3380CC4-5D6E-409C-BE32-E72D297353CC}">
              <c16:uniqueId val="{00000001-C619-4E0F-8F2D-7D046D985948}"/>
            </c:ext>
          </c:extLst>
        </c:ser>
        <c:ser>
          <c:idx val="2"/>
          <c:order val="2"/>
          <c:tx>
            <c:strRef>
              <c:f>'Andel norsk - ikke oppdatert'!$X$1</c:f>
              <c:strCache>
                <c:ptCount val="1"/>
                <c:pt idx="0">
                  <c:v>Importert karbohydrater fôr</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oppdatert'!$X$2:$X$15</c:f>
              <c:numCache>
                <c:formatCode>_ * #\ ##0_ ;_ * \-#\ ##0_ ;_ * "-"??_ ;_ @_ </c:formatCode>
                <c:ptCount val="14"/>
                <c:pt idx="0">
                  <c:v>219019.522</c:v>
                </c:pt>
                <c:pt idx="1">
                  <c:v>157506.247</c:v>
                </c:pt>
                <c:pt idx="2">
                  <c:v>230834.51900000003</c:v>
                </c:pt>
                <c:pt idx="3">
                  <c:v>388117.23200000002</c:v>
                </c:pt>
                <c:pt idx="4">
                  <c:v>494478.12899999996</c:v>
                </c:pt>
                <c:pt idx="5">
                  <c:v>177694.99099999998</c:v>
                </c:pt>
                <c:pt idx="6">
                  <c:v>307473</c:v>
                </c:pt>
                <c:pt idx="7">
                  <c:v>274297</c:v>
                </c:pt>
                <c:pt idx="8">
                  <c:v>392660</c:v>
                </c:pt>
                <c:pt idx="9">
                  <c:v>555155</c:v>
                </c:pt>
                <c:pt idx="10">
                  <c:v>574583</c:v>
                </c:pt>
                <c:pt idx="11">
                  <c:v>440380</c:v>
                </c:pt>
                <c:pt idx="12">
                  <c:v>277717</c:v>
                </c:pt>
                <c:pt idx="13">
                  <c:v>327289</c:v>
                </c:pt>
              </c:numCache>
            </c:numRef>
          </c:val>
          <c:extLst>
            <c:ext xmlns:c16="http://schemas.microsoft.com/office/drawing/2014/chart" uri="{C3380CC4-5D6E-409C-BE32-E72D297353CC}">
              <c16:uniqueId val="{00000002-C619-4E0F-8F2D-7D046D985948}"/>
            </c:ext>
          </c:extLst>
        </c:ser>
        <c:ser>
          <c:idx val="3"/>
          <c:order val="3"/>
          <c:tx>
            <c:strRef>
              <c:f>'Andel norsk - ikke oppdatert'!$Y$1</c:f>
              <c:strCache>
                <c:ptCount val="1"/>
                <c:pt idx="0">
                  <c:v>Importert matkorn + RÅK</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oppdatert'!$Y$2:$Y$15</c:f>
              <c:numCache>
                <c:formatCode>_ * #\ ##0_ ;_ * \-#\ ##0_ ;_ * "-"??_ ;_ @_ </c:formatCode>
                <c:ptCount val="14"/>
                <c:pt idx="0">
                  <c:v>193979.11416455699</c:v>
                </c:pt>
                <c:pt idx="1">
                  <c:v>173462.65703797466</c:v>
                </c:pt>
                <c:pt idx="2">
                  <c:v>159649.47259493673</c:v>
                </c:pt>
                <c:pt idx="3">
                  <c:v>196176.32770886074</c:v>
                </c:pt>
                <c:pt idx="4">
                  <c:v>168143.97431645571</c:v>
                </c:pt>
                <c:pt idx="5">
                  <c:v>283063.65384810127</c:v>
                </c:pt>
                <c:pt idx="6">
                  <c:v>306760.56169620249</c:v>
                </c:pt>
                <c:pt idx="7">
                  <c:v>219742.88844303795</c:v>
                </c:pt>
                <c:pt idx="8">
                  <c:v>353710.94722784805</c:v>
                </c:pt>
                <c:pt idx="9">
                  <c:v>272333.56648101268</c:v>
                </c:pt>
                <c:pt idx="10">
                  <c:v>322879.12135443033</c:v>
                </c:pt>
                <c:pt idx="11">
                  <c:v>234805.71205063289</c:v>
                </c:pt>
                <c:pt idx="12">
                  <c:v>270736.60305063293</c:v>
                </c:pt>
                <c:pt idx="13">
                  <c:v>215077.05440506333</c:v>
                </c:pt>
              </c:numCache>
            </c:numRef>
          </c:val>
          <c:extLst>
            <c:ext xmlns:c16="http://schemas.microsoft.com/office/drawing/2014/chart" uri="{C3380CC4-5D6E-409C-BE32-E72D297353CC}">
              <c16:uniqueId val="{00000003-C619-4E0F-8F2D-7D046D985948}"/>
            </c:ext>
          </c:extLst>
        </c:ser>
        <c:dLbls>
          <c:showLegendKey val="0"/>
          <c:showVal val="0"/>
          <c:showCatName val="0"/>
          <c:showSerName val="0"/>
          <c:showPercent val="0"/>
          <c:showBubbleSize val="0"/>
        </c:dLbls>
        <c:gapWidth val="150"/>
        <c:overlap val="100"/>
        <c:axId val="145928192"/>
        <c:axId val="145929728"/>
      </c:barChart>
      <c:catAx>
        <c:axId val="145928192"/>
        <c:scaling>
          <c:orientation val="minMax"/>
        </c:scaling>
        <c:delete val="0"/>
        <c:axPos val="b"/>
        <c:numFmt formatCode="General" sourceLinked="0"/>
        <c:majorTickMark val="out"/>
        <c:minorTickMark val="none"/>
        <c:tickLblPos val="nextTo"/>
        <c:txPr>
          <a:bodyPr/>
          <a:lstStyle/>
          <a:p>
            <a:pPr>
              <a:defRPr sz="1200"/>
            </a:pPr>
            <a:endParaRPr lang="nb-NO"/>
          </a:p>
        </c:txPr>
        <c:crossAx val="145929728"/>
        <c:crosses val="autoZero"/>
        <c:auto val="1"/>
        <c:lblAlgn val="ctr"/>
        <c:lblOffset val="100"/>
        <c:noMultiLvlLbl val="0"/>
      </c:catAx>
      <c:valAx>
        <c:axId val="145929728"/>
        <c:scaling>
          <c:orientation val="minMax"/>
        </c:scaling>
        <c:delete val="0"/>
        <c:axPos val="l"/>
        <c:majorGridlines/>
        <c:title>
          <c:tx>
            <c:rich>
              <a:bodyPr rot="-5400000" vert="horz"/>
              <a:lstStyle/>
              <a:p>
                <a:pPr>
                  <a:defRPr sz="1200"/>
                </a:pPr>
                <a:r>
                  <a:rPr lang="en-US" sz="1200"/>
                  <a:t>tonn</a:t>
                </a:r>
              </a:p>
            </c:rich>
          </c:tx>
          <c:overlay val="0"/>
        </c:title>
        <c:numFmt formatCode="_ * #\ ##0_ ;_ * \-#\ ##0_ ;_ * &quot;-&quot;??_ ;_ @_ " sourceLinked="1"/>
        <c:majorTickMark val="out"/>
        <c:minorTickMark val="none"/>
        <c:tickLblPos val="nextTo"/>
        <c:txPr>
          <a:bodyPr/>
          <a:lstStyle/>
          <a:p>
            <a:pPr>
              <a:defRPr sz="1200"/>
            </a:pPr>
            <a:endParaRPr lang="nb-NO"/>
          </a:p>
        </c:txPr>
        <c:crossAx val="145928192"/>
        <c:crosses val="autoZero"/>
        <c:crossBetween val="between"/>
      </c:valAx>
    </c:plotArea>
    <c:legend>
      <c:legendPos val="r"/>
      <c:layout>
        <c:manualLayout>
          <c:xMode val="edge"/>
          <c:yMode val="edge"/>
          <c:x val="0.78241693336720008"/>
          <c:y val="0.22899940039696301"/>
          <c:w val="0.2107013462026924"/>
          <c:h val="0.53939936860386728"/>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karbohydrat i kraftfôret</a:t>
            </a:r>
            <a:endParaRPr lang="en-US"/>
          </a:p>
        </c:rich>
      </c:tx>
      <c:overlay val="0"/>
    </c:title>
    <c:autoTitleDeleted val="0"/>
    <c:plotArea>
      <c:layout/>
      <c:barChart>
        <c:barDir val="col"/>
        <c:grouping val="clustered"/>
        <c:varyColors val="0"/>
        <c:ser>
          <c:idx val="0"/>
          <c:order val="0"/>
          <c:tx>
            <c:strRef>
              <c:f>'Andel norsk - ikke oppdatert'!$G$1</c:f>
              <c:strCache>
                <c:ptCount val="1"/>
                <c:pt idx="0">
                  <c:v>Andel norsk</c:v>
                </c:pt>
              </c:strCache>
            </c:strRef>
          </c:tx>
          <c:spPr>
            <a:solidFill>
              <a:schemeClr val="accent3"/>
            </a:solidFill>
          </c:spPr>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oppdatert'!$G$2:$G$15</c:f>
              <c:numCache>
                <c:formatCode>0%</c:formatCode>
                <c:ptCount val="14"/>
                <c:pt idx="0">
                  <c:v>0.80706856717926356</c:v>
                </c:pt>
                <c:pt idx="1">
                  <c:v>0.86706085725825299</c:v>
                </c:pt>
                <c:pt idx="2">
                  <c:v>0.78956322301184989</c:v>
                </c:pt>
                <c:pt idx="3">
                  <c:v>0.69335059894810191</c:v>
                </c:pt>
                <c:pt idx="4">
                  <c:v>0.62419648609951361</c:v>
                </c:pt>
                <c:pt idx="5">
                  <c:v>0.86910885563180418</c:v>
                </c:pt>
                <c:pt idx="6">
                  <c:v>0.74724179924413425</c:v>
                </c:pt>
                <c:pt idx="7">
                  <c:v>0.77575576500750276</c:v>
                </c:pt>
                <c:pt idx="8">
                  <c:v>0.70397205845440136</c:v>
                </c:pt>
                <c:pt idx="9">
                  <c:v>0.60839848989321477</c:v>
                </c:pt>
                <c:pt idx="10">
                  <c:v>0.56044975010637721</c:v>
                </c:pt>
                <c:pt idx="11">
                  <c:v>0.67573754402395014</c:v>
                </c:pt>
                <c:pt idx="12">
                  <c:v>0.80099384269860163</c:v>
                </c:pt>
                <c:pt idx="13">
                  <c:v>0.76005151131858639</c:v>
                </c:pt>
              </c:numCache>
            </c:numRef>
          </c:val>
          <c:extLst>
            <c:ext xmlns:c16="http://schemas.microsoft.com/office/drawing/2014/chart" uri="{C3380CC4-5D6E-409C-BE32-E72D297353CC}">
              <c16:uniqueId val="{00000000-5B50-4F9D-BDC6-EBBB152A8A4C}"/>
            </c:ext>
          </c:extLst>
        </c:ser>
        <c:dLbls>
          <c:showLegendKey val="0"/>
          <c:showVal val="0"/>
          <c:showCatName val="0"/>
          <c:showSerName val="0"/>
          <c:showPercent val="0"/>
          <c:showBubbleSize val="0"/>
        </c:dLbls>
        <c:gapWidth val="150"/>
        <c:axId val="145958784"/>
        <c:axId val="145960320"/>
      </c:barChart>
      <c:catAx>
        <c:axId val="145958784"/>
        <c:scaling>
          <c:orientation val="minMax"/>
        </c:scaling>
        <c:delete val="0"/>
        <c:axPos val="b"/>
        <c:numFmt formatCode="General" sourceLinked="0"/>
        <c:majorTickMark val="out"/>
        <c:minorTickMark val="none"/>
        <c:tickLblPos val="nextTo"/>
        <c:txPr>
          <a:bodyPr/>
          <a:lstStyle/>
          <a:p>
            <a:pPr>
              <a:defRPr sz="1200"/>
            </a:pPr>
            <a:endParaRPr lang="nb-NO"/>
          </a:p>
        </c:txPr>
        <c:crossAx val="145960320"/>
        <c:crosses val="autoZero"/>
        <c:auto val="1"/>
        <c:lblAlgn val="ctr"/>
        <c:lblOffset val="100"/>
        <c:noMultiLvlLbl val="0"/>
      </c:catAx>
      <c:valAx>
        <c:axId val="14596032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595878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6448424</xdr:colOff>
      <xdr:row>47</xdr:row>
      <xdr:rowOff>76200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 y="0"/>
          <a:ext cx="6448423" cy="9029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nb-NO" sz="1600" b="1" i="0" u="none" strike="noStrike" baseline="0">
              <a:solidFill>
                <a:srgbClr val="000000"/>
              </a:solidFill>
              <a:latin typeface="+mn-lt"/>
              <a:cs typeface="Times New Roman"/>
            </a:rPr>
            <a:t>Hvordan bruke databasen "Presentasjon kornavlinger"?</a:t>
          </a:r>
          <a:endParaRPr lang="nb-NO" sz="1600" b="0"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Presentasjonene bygger på Landbrukdirektoratets kommunetall for kornleveranser innrapportert fra kornkjøperne og kornarealer i søknad om produksjonstilskudd fra 2002 til 2020. Dataene er hentet fra Landbruksdirektoratets database LIB (lanbrukets informasjonsdatabase), data.norge og Norske Felleskjøp. Fra 2017 er ikke det ikke lenger data for leiemalt korn og heller ikke data fra industrien. Vi viser til statistikk hos Norske Felleskjøp. Kommuner og fylker er endret for tidligere år til de som gjelder fra 2020. Vi legger inn data for nye år når Landbruksdirektoratet har lagt de inn i data.norge. Kornåret går fra juli til juni. Siste oppdaterte versjon av presentasjonen vil ligge på vår nettside: </a:t>
          </a:r>
          <a:r>
            <a:rPr lang="nb-NO" sz="1200">
              <a:hlinkClick xmlns:r="http://schemas.openxmlformats.org/officeDocument/2006/relationships" r:id=""/>
            </a:rPr>
            <a:t>Kart og statistikk | Statsforvalteren i Vestfold og Telemark</a:t>
          </a:r>
          <a:endParaRPr lang="nb-NO" sz="1200"/>
        </a:p>
        <a:p>
          <a:pPr algn="l" rtl="0">
            <a:defRPr sz="1000"/>
          </a:pPr>
          <a:r>
            <a:rPr lang="nb-NO" sz="1200" b="0" i="0" u="none" strike="noStrike" baseline="0">
              <a:solidFill>
                <a:srgbClr val="FF0000"/>
              </a:solidFill>
              <a:latin typeface="+mn-lt"/>
              <a:cs typeface="Times New Roman"/>
            </a:rPr>
            <a:t>Nytt fra 2025:</a:t>
          </a:r>
          <a:r>
            <a:rPr lang="nb-NO" sz="1200" b="0" i="0" baseline="0">
              <a:solidFill>
                <a:srgbClr val="FF0000"/>
              </a:solidFill>
              <a:effectLst/>
              <a:latin typeface="+mn-lt"/>
              <a:ea typeface="+mn-ea"/>
              <a:cs typeface="+mn-cs"/>
            </a:rPr>
            <a:t> Etter 2020 er data kun hentet fra data.norge.no (da kornleveranse og kornarealer) Her mangler data på leierenset såkorn og økologisk innlevering. Fanen Andel norsk er ikke oppdatert etter 2020. Fanene med økologisk er bare oppdatert på areal og har en del diagrammer som ikke er oppdatert. Tall for 2024 er nå lagt til og fylkesnavn og kommunenummer er oppdatert. Feil kan forekomme.</a:t>
          </a:r>
          <a:endParaRPr lang="nb-NO" sz="1200" b="0" i="0" u="none" strike="noStrike" baseline="0">
            <a:solidFill>
              <a:srgbClr val="FF0000"/>
            </a:solidFill>
            <a:latin typeface="+mn-lt"/>
            <a:cs typeface="Times New Roman"/>
          </a:endParaRPr>
        </a:p>
        <a:p>
          <a:pPr algn="l" rtl="0">
            <a:defRPr sz="1000"/>
          </a:pPr>
          <a:endParaRPr lang="nb-NO" sz="800" b="1"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cs typeface="Times New Roman"/>
            </a:rPr>
            <a:t>Sikkerhetsnivå</a:t>
          </a:r>
          <a:endParaRPr lang="nb-NO" sz="1400" b="1" i="0" u="none" strike="noStrike" baseline="0">
            <a:solidFill>
              <a:srgbClr val="000000"/>
            </a:solidFill>
            <a:latin typeface="+mn-lt"/>
            <a:cs typeface="Arial"/>
          </a:endParaRPr>
        </a:p>
        <a:p>
          <a:pPr algn="l" rtl="0">
            <a:defRPr sz="1000"/>
          </a:pPr>
          <a:r>
            <a:rPr lang="nb-NO" sz="1200" b="0" i="0" u="none" strike="noStrike" baseline="0">
              <a:solidFill>
                <a:srgbClr val="000000"/>
              </a:solidFill>
              <a:latin typeface="+mn-lt"/>
              <a:cs typeface="Times New Roman"/>
            </a:rPr>
            <a:t>For å kunne bruke pivottabellene i Excel, må sikkerhetsnivået for makro settes til middels.</a:t>
          </a: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rPr>
            <a:t>Pivottabeller – fleksible fremstillinger</a:t>
          </a:r>
          <a:endParaRPr lang="nb-NO" sz="1400" b="1"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ea typeface="+mn-ea"/>
              <a:cs typeface="Times New Roman"/>
            </a:rPr>
            <a:t>Det er brukt pivottabeller for å lage tabeller og diagrammer. Disse er skjulte ark. En funksjon "Slicer" som er tilgjengelig i Excel 2010  og seinere versjoner, er brukt for å gjøre ulike utvalg i regne-arkene (fylker, kommuner og årstall). Databasen som pivottabellen henter data fra, består av ca. 43000 rader med kommunedata og er skjult.</a:t>
          </a:r>
          <a:endParaRPr lang="nb-NO" sz="1000" b="0" i="0" u="none" strike="noStrike" baseline="0">
            <a:solidFill>
              <a:srgbClr val="000000"/>
            </a:solidFill>
            <a:latin typeface="+mn-lt"/>
            <a:cs typeface="Arial"/>
          </a:endParaRPr>
        </a:p>
        <a:p>
          <a:pPr algn="l" rtl="0">
            <a:defRPr sz="1000"/>
          </a:pPr>
          <a:endParaRPr lang="nb-NO" sz="1000" b="0" i="0" u="none" strike="noStrike" baseline="0">
            <a:solidFill>
              <a:srgbClr val="000000"/>
            </a:solidFill>
            <a:latin typeface="+mn-lt"/>
            <a:cs typeface="Arial"/>
          </a:endParaRPr>
        </a:p>
        <a:p>
          <a:pPr algn="l" rtl="0">
            <a:defRPr sz="1000"/>
          </a:pPr>
          <a:r>
            <a:rPr lang="nb-NO" sz="1400" b="1" i="0" u="none" strike="noStrike" baseline="0">
              <a:solidFill>
                <a:srgbClr val="000000"/>
              </a:solidFill>
              <a:latin typeface="+mn-lt"/>
            </a:rPr>
            <a:t>Figurer</a:t>
          </a:r>
          <a:endParaRPr lang="nb-NO" sz="1400" b="1" i="0" u="none" strike="noStrike" baseline="0">
            <a:solidFill>
              <a:srgbClr val="000000"/>
            </a:solidFill>
            <a:latin typeface="+mn-lt"/>
            <a:cs typeface="Arial"/>
          </a:endParaRPr>
        </a:p>
        <a:p>
          <a:pPr algn="l" rtl="0">
            <a:defRPr sz="1000"/>
          </a:pPr>
          <a:r>
            <a:rPr lang="nb-NO" sz="1200" b="0" i="0" u="none" strike="noStrike" baseline="0">
              <a:solidFill>
                <a:srgbClr val="000000"/>
              </a:solidFill>
              <a:latin typeface="+mn-lt"/>
              <a:cs typeface="Times New Roman"/>
            </a:rPr>
            <a:t>Figurene/diagrammene er koblet til pivottabellene og oppdateres derfor automatisk, når dere gjør endringer i slicerene.</a:t>
          </a:r>
          <a:endParaRPr lang="nb-NO" sz="1000" b="0" i="0" u="none" strike="noStrike" baseline="0">
            <a:solidFill>
              <a:srgbClr val="000000"/>
            </a:solidFill>
            <a:latin typeface="+mn-lt"/>
            <a:cs typeface="Arial"/>
          </a:endParaRP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rPr>
            <a:t>Kopiere figurer</a:t>
          </a:r>
          <a:endParaRPr lang="nb-NO" sz="1400" b="1"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Ved kopiering av en figur til en presentasjon i for eksempel PowerPoint, er det best å lime figuren inn som et </a:t>
          </a:r>
          <a:r>
            <a:rPr lang="nb-NO" sz="1200" b="0" i="0" u="sng" strike="noStrike" baseline="0">
              <a:solidFill>
                <a:srgbClr val="000000"/>
              </a:solidFill>
              <a:latin typeface="+mn-lt"/>
              <a:cs typeface="Times New Roman"/>
            </a:rPr>
            <a:t>bilde</a:t>
          </a:r>
          <a:r>
            <a:rPr lang="nb-NO" sz="1200" b="0" i="0" u="none" strike="noStrike" baseline="0">
              <a:solidFill>
                <a:srgbClr val="000000"/>
              </a:solidFill>
              <a:latin typeface="+mn-lt"/>
              <a:cs typeface="Times New Roman"/>
            </a:rPr>
            <a:t> (Windows-metafil - i ”Rediger” bruk ”Lim inn utvalg” etter å ha kopiert diagrammet). Ellers vil hele Excel-filen komme frem, når dere dobbeltklikker på figuren i PowerPoint. Da blir filen unødvendig stor.</a:t>
          </a: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cs typeface="Times New Roman"/>
            </a:rPr>
            <a:t>Tips er skrevet med rød tekst</a:t>
          </a:r>
        </a:p>
        <a:p>
          <a:pPr algn="l" rtl="0">
            <a:defRPr sz="1000"/>
          </a:pPr>
          <a:r>
            <a:rPr lang="nb-NO" sz="1200" b="0" i="0" u="none" strike="noStrike" baseline="0">
              <a:solidFill>
                <a:srgbClr val="000000"/>
              </a:solidFill>
              <a:latin typeface="+mn-lt"/>
              <a:cs typeface="Times New Roman"/>
            </a:rPr>
            <a:t>Det er lagt inn noen nyttige opplysninger med rød skrift. Blant annet muligheten til å endre på utvalget ved å trykke på "filterknappen" øverst til høyre i sliceren.</a:t>
          </a:r>
        </a:p>
        <a:p>
          <a:pPr algn="l" rtl="0">
            <a:defRPr sz="1000"/>
          </a:pPr>
          <a:endParaRPr lang="nb-NO" sz="1200" b="0" i="0" u="none" strike="noStrike" baseline="0">
            <a:solidFill>
              <a:srgbClr val="000000"/>
            </a:solidFill>
            <a:latin typeface="+mn-lt"/>
            <a:ea typeface="+mn-ea"/>
            <a:cs typeface="Times New Roman"/>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400" b="1" i="0" u="none" strike="noStrike" baseline="0">
              <a:solidFill>
                <a:srgbClr val="000000"/>
              </a:solidFill>
              <a:latin typeface="+mn-lt"/>
              <a:ea typeface="+mn-ea"/>
              <a:cs typeface="+mn-cs"/>
            </a:rPr>
            <a:t>Dere får ikke gjort noe galt!</a:t>
          </a:r>
        </a:p>
        <a:p>
          <a:pPr algn="l" rtl="0">
            <a:defRPr sz="1000"/>
          </a:pPr>
          <a:r>
            <a:rPr lang="nb-NO" sz="1200" b="0" i="0" u="none" strike="noStrike" baseline="0">
              <a:solidFill>
                <a:srgbClr val="000000"/>
              </a:solidFill>
              <a:latin typeface="+mn-lt"/>
              <a:cs typeface="Times New Roman"/>
            </a:rPr>
            <a:t>Fila er frikoblet fra den originale fila, så dere kan "herje" som dere vil. Går noe galt, så er det bare å laste den ned på nytt fra nettsiden vår.</a:t>
          </a:r>
        </a:p>
        <a:p>
          <a:pPr algn="l" rtl="0">
            <a:defRPr sz="1000"/>
          </a:pPr>
          <a:endParaRPr lang="nb-NO" sz="1200" b="0" i="0" u="none" strike="noStrike" baseline="0">
            <a:solidFill>
              <a:srgbClr val="000000"/>
            </a:solidFill>
            <a:latin typeface="+mn-lt"/>
            <a:cs typeface="Times New Roman"/>
          </a:endParaRPr>
        </a:p>
        <a:p>
          <a:pPr algn="l" rtl="0">
            <a:defRPr sz="1000"/>
          </a:pPr>
          <a:r>
            <a:rPr lang="nb-NO" sz="1200" b="0" i="0" u="sng" strike="noStrike" baseline="0">
              <a:solidFill>
                <a:srgbClr val="000000"/>
              </a:solidFill>
              <a:latin typeface="+mn-lt"/>
            </a:rPr>
            <a:t>Kontaktperson</a:t>
          </a:r>
          <a:endParaRPr lang="nb-NO" sz="1200" b="0" i="0" u="sng"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Landbruksavdelingen. Knut Sindre Vale</a:t>
          </a:r>
        </a:p>
        <a:p>
          <a:pPr algn="l" rtl="0">
            <a:defRPr sz="1000"/>
          </a:pPr>
          <a:r>
            <a:rPr lang="nb-NO" sz="1200" b="0" i="0" u="none" strike="noStrike" baseline="0">
              <a:solidFill>
                <a:srgbClr val="000000"/>
              </a:solidFill>
              <a:latin typeface="+mn-lt"/>
              <a:cs typeface="Times New Roman"/>
            </a:rPr>
            <a:t>Statsforvaltaren i Vestfold og Telemark</a:t>
          </a:r>
        </a:p>
        <a:p>
          <a:pPr algn="l" rtl="0">
            <a:defRPr sz="1000"/>
          </a:pPr>
          <a:r>
            <a:rPr lang="nb-NO" sz="1200" b="0" i="0" u="none" strike="noStrike" baseline="0">
              <a:solidFill>
                <a:srgbClr val="000000"/>
              </a:solidFill>
              <a:latin typeface="+mn-lt"/>
              <a:cs typeface="Times New Roman"/>
            </a:rPr>
            <a:t>E-post: knut.sindre.vale@statsforvalteren.no</a:t>
          </a:r>
        </a:p>
        <a:p>
          <a:pPr algn="l" rtl="0">
            <a:defRPr sz="1000"/>
          </a:pPr>
          <a:endParaRPr lang="nb-NO">
            <a:latin typeface="+mn-lt"/>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0.9474</cdr:y>
    </cdr:from>
    <cdr:to>
      <cdr:x>0.67746</cdr:x>
      <cdr:y>0.99869</cdr:y>
    </cdr:to>
    <cdr:sp macro="" textlink="">
      <cdr:nvSpPr>
        <cdr:cNvPr id="2" name="TekstSylinder 1"/>
        <cdr:cNvSpPr txBox="1"/>
      </cdr:nvSpPr>
      <cdr:spPr>
        <a:xfrm xmlns:a="http://schemas.openxmlformats.org/drawingml/2006/main">
          <a:off x="0" y="4575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76200</xdr:colOff>
      <xdr:row>17</xdr:row>
      <xdr:rowOff>152400</xdr:rowOff>
    </xdr:from>
    <xdr:to>
      <xdr:col>9</xdr:col>
      <xdr:colOff>466725</xdr:colOff>
      <xdr:row>43</xdr:row>
      <xdr:rowOff>95250</xdr:rowOff>
    </xdr:to>
    <xdr:graphicFrame macro="">
      <xdr:nvGraphicFramePr>
        <xdr:cNvPr id="3" name="Diagram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704848</xdr:colOff>
      <xdr:row>17</xdr:row>
      <xdr:rowOff>185736</xdr:rowOff>
    </xdr:from>
    <xdr:to>
      <xdr:col>19</xdr:col>
      <xdr:colOff>276224</xdr:colOff>
      <xdr:row>43</xdr:row>
      <xdr:rowOff>95249</xdr:rowOff>
    </xdr:to>
    <xdr:graphicFrame macro="">
      <xdr:nvGraphicFramePr>
        <xdr:cNvPr id="4" name="Diagram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85726</xdr:colOff>
      <xdr:row>0</xdr:row>
      <xdr:rowOff>114300</xdr:rowOff>
    </xdr:from>
    <xdr:to>
      <xdr:col>19</xdr:col>
      <xdr:colOff>161926</xdr:colOff>
      <xdr:row>16</xdr:row>
      <xdr:rowOff>66675</xdr:rowOff>
    </xdr:to>
    <xdr:sp macro="" textlink="">
      <xdr:nvSpPr>
        <xdr:cNvPr id="7" name="TekstSylinder 6">
          <a:extLst>
            <a:ext uri="{FF2B5EF4-FFF2-40B4-BE49-F238E27FC236}">
              <a16:creationId xmlns:a16="http://schemas.microsoft.com/office/drawing/2014/main" id="{00000000-0008-0000-0300-000007000000}"/>
            </a:ext>
          </a:extLst>
        </xdr:cNvPr>
        <xdr:cNvSpPr txBox="1"/>
      </xdr:nvSpPr>
      <xdr:spPr>
        <a:xfrm>
          <a:off x="10744201" y="114300"/>
          <a:ext cx="3933825" cy="280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Forutsetninger: </a:t>
          </a:r>
        </a:p>
        <a:p>
          <a:endParaRPr lang="nb-NO" sz="400" b="1"/>
        </a:p>
        <a:p>
          <a:r>
            <a:rPr lang="nb-NO" sz="1100"/>
            <a:t>- Avlingene</a:t>
          </a:r>
          <a:r>
            <a:rPr lang="nb-NO" sz="1100" baseline="0"/>
            <a:t> i en vekstsesong selges og brukes inn i neste år. Størrelsen på de norske avlingene er avgjørende for hvor mye som importeres. Avlinger og import er derfor regnet per sesong fra sommer til sommer.</a:t>
          </a:r>
        </a:p>
        <a:p>
          <a:endParaRPr lang="nb-NO" sz="400" baseline="0"/>
        </a:p>
        <a:p>
          <a:r>
            <a:rPr lang="nb-NO" sz="1100" baseline="0"/>
            <a:t>- Det er ikke tatt hensyn til overlagring av korn fra en sesong til neste</a:t>
          </a:r>
        </a:p>
        <a:p>
          <a:endParaRPr lang="nb-NO" sz="400" baseline="0"/>
        </a:p>
        <a:p>
          <a:pPr marL="0" marR="0" indent="0" defTabSz="914400" eaLnBrk="1" fontAlgn="auto" latinLnBrk="0" hangingPunct="1">
            <a:lnSpc>
              <a:spcPct val="100000"/>
            </a:lnSpc>
            <a:spcBef>
              <a:spcPts val="0"/>
            </a:spcBef>
            <a:spcAft>
              <a:spcPts val="0"/>
            </a:spcAft>
            <a:buClrTx/>
            <a:buSzTx/>
            <a:buFontTx/>
            <a:buNone/>
            <a:tabLst/>
            <a:defRPr/>
          </a:pPr>
          <a:r>
            <a:rPr lang="nb-NO" sz="1100" baseline="0"/>
            <a:t>- </a:t>
          </a:r>
          <a:r>
            <a:rPr lang="nb-NO" sz="1100" baseline="0">
              <a:solidFill>
                <a:schemeClr val="dk1"/>
              </a:solidFill>
              <a:effectLst/>
              <a:latin typeface="+mn-lt"/>
              <a:ea typeface="+mn-ea"/>
              <a:cs typeface="+mn-cs"/>
            </a:rPr>
            <a:t>Det er anslått at 3000 tonn bygg brukes som matkorn siste år. Siste år er 30000 tonn norsk havre anslått foredlet til mat.</a:t>
          </a:r>
        </a:p>
        <a:p>
          <a:pPr marL="0" marR="0" indent="0" defTabSz="914400" eaLnBrk="1" fontAlgn="auto" latinLnBrk="0" hangingPunct="1">
            <a:lnSpc>
              <a:spcPct val="100000"/>
            </a:lnSpc>
            <a:spcBef>
              <a:spcPts val="0"/>
            </a:spcBef>
            <a:spcAft>
              <a:spcPts val="0"/>
            </a:spcAft>
            <a:buClrTx/>
            <a:buSzTx/>
            <a:buFontTx/>
            <a:buNone/>
            <a:tabLst/>
            <a:defRPr/>
          </a:pPr>
          <a:endParaRPr lang="nb-NO" sz="400" baseline="0">
            <a:solidFill>
              <a:schemeClr val="dk1"/>
            </a:solidFill>
            <a:effectLst/>
            <a:latin typeface="+mn-lt"/>
            <a:ea typeface="+mn-ea"/>
            <a:cs typeface="+mn-cs"/>
          </a:endParaRPr>
        </a:p>
        <a:p>
          <a:r>
            <a:rPr lang="nb-NO" sz="1100" baseline="0"/>
            <a:t>- RÅK-importen er omregnet til kornekvivalenter med en forutsetning om 64 % mjøl i brød og en utmalingsgrad på 79 % (</a:t>
          </a:r>
          <a:r>
            <a:rPr lang="nb-NO" sz="1100" baseline="0">
              <a:solidFill>
                <a:schemeClr val="dk1"/>
              </a:solidFill>
              <a:effectLst/>
              <a:latin typeface="+mn-lt"/>
              <a:ea typeface="+mn-ea"/>
              <a:cs typeface="+mn-cs"/>
            </a:rPr>
            <a:t>Rapport SLF 24-2012, s 23). </a:t>
          </a:r>
        </a:p>
        <a:p>
          <a:endParaRPr lang="nb-NO" sz="4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100" baseline="0">
              <a:solidFill>
                <a:schemeClr val="dk1"/>
              </a:solidFill>
              <a:effectLst/>
              <a:latin typeface="+mn-lt"/>
              <a:ea typeface="+mn-ea"/>
              <a:cs typeface="+mn-cs"/>
            </a:rPr>
            <a:t>- Tall for RÅK-importekvivalenter gjelder kalenderåret</a:t>
          </a:r>
        </a:p>
        <a:p>
          <a:endParaRPr lang="nb-NO" sz="1100"/>
        </a:p>
      </xdr:txBody>
    </xdr:sp>
    <xdr:clientData/>
  </xdr:twoCellAnchor>
  <xdr:twoCellAnchor>
    <xdr:from>
      <xdr:col>20</xdr:col>
      <xdr:colOff>38098</xdr:colOff>
      <xdr:row>17</xdr:row>
      <xdr:rowOff>157161</xdr:rowOff>
    </xdr:from>
    <xdr:to>
      <xdr:col>29</xdr:col>
      <xdr:colOff>466725</xdr:colOff>
      <xdr:row>43</xdr:row>
      <xdr:rowOff>85724</xdr:rowOff>
    </xdr:to>
    <xdr:graphicFrame macro="">
      <xdr:nvGraphicFramePr>
        <xdr:cNvPr id="2" name="Diagra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133350</xdr:colOff>
      <xdr:row>44</xdr:row>
      <xdr:rowOff>138112</xdr:rowOff>
    </xdr:from>
    <xdr:to>
      <xdr:col>9</xdr:col>
      <xdr:colOff>485775</xdr:colOff>
      <xdr:row>70</xdr:row>
      <xdr:rowOff>114300</xdr:rowOff>
    </xdr:to>
    <xdr:graphicFrame macro="">
      <xdr:nvGraphicFramePr>
        <xdr:cNvPr id="10" name="Diagram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704850</xdr:colOff>
      <xdr:row>44</xdr:row>
      <xdr:rowOff>85725</xdr:rowOff>
    </xdr:from>
    <xdr:to>
      <xdr:col>19</xdr:col>
      <xdr:colOff>304800</xdr:colOff>
      <xdr:row>70</xdr:row>
      <xdr:rowOff>61913</xdr:rowOff>
    </xdr:to>
    <xdr:graphicFrame macro="">
      <xdr:nvGraphicFramePr>
        <xdr:cNvPr id="11" name="Diagram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76200</xdr:colOff>
      <xdr:row>44</xdr:row>
      <xdr:rowOff>76200</xdr:rowOff>
    </xdr:from>
    <xdr:to>
      <xdr:col>29</xdr:col>
      <xdr:colOff>504825</xdr:colOff>
      <xdr:row>70</xdr:row>
      <xdr:rowOff>38100</xdr:rowOff>
    </xdr:to>
    <xdr:graphicFrame macro="">
      <xdr:nvGraphicFramePr>
        <xdr:cNvPr id="12" name="Diagram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104774</xdr:colOff>
      <xdr:row>1</xdr:row>
      <xdr:rowOff>47625</xdr:rowOff>
    </xdr:from>
    <xdr:to>
      <xdr:col>1</xdr:col>
      <xdr:colOff>8610599</xdr:colOff>
      <xdr:row>31</xdr:row>
      <xdr:rowOff>180975</xdr:rowOff>
    </xdr:to>
    <xdr:graphicFrame macro="">
      <xdr:nvGraphicFramePr>
        <xdr:cNvPr id="2" name="Diagram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114300</xdr:colOff>
      <xdr:row>33</xdr:row>
      <xdr:rowOff>33336</xdr:rowOff>
    </xdr:from>
    <xdr:to>
      <xdr:col>1</xdr:col>
      <xdr:colOff>8686800</xdr:colOff>
      <xdr:row>61</xdr:row>
      <xdr:rowOff>95250</xdr:rowOff>
    </xdr:to>
    <xdr:graphicFrame macro="">
      <xdr:nvGraphicFramePr>
        <xdr:cNvPr id="3" name="Diagram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22860</xdr:colOff>
      <xdr:row>34</xdr:row>
      <xdr:rowOff>22861</xdr:rowOff>
    </xdr:from>
    <xdr:to>
      <xdr:col>1</xdr:col>
      <xdr:colOff>30480</xdr:colOff>
      <xdr:row>40</xdr:row>
      <xdr:rowOff>60961</xdr:rowOff>
    </xdr:to>
    <xdr:sp macro="" textlink="">
      <xdr:nvSpPr>
        <xdr:cNvPr id="6" name="TekstSylinder 5">
          <a:extLst>
            <a:ext uri="{FF2B5EF4-FFF2-40B4-BE49-F238E27FC236}">
              <a16:creationId xmlns:a16="http://schemas.microsoft.com/office/drawing/2014/main" id="{00000000-0008-0000-0400-000006000000}"/>
            </a:ext>
          </a:extLst>
        </xdr:cNvPr>
        <xdr:cNvSpPr txBox="1"/>
      </xdr:nvSpPr>
      <xdr:spPr>
        <a:xfrm>
          <a:off x="22860" y="6423661"/>
          <a:ext cx="114300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2</xdr:row>
      <xdr:rowOff>0</xdr:rowOff>
    </xdr:from>
    <xdr:to>
      <xdr:col>1</xdr:col>
      <xdr:colOff>0</xdr:colOff>
      <xdr:row>33</xdr:row>
      <xdr:rowOff>129540</xdr:rowOff>
    </xdr:to>
    <mc:AlternateContent xmlns:mc="http://schemas.openxmlformats.org/markup-compatibility/2006" xmlns:a14="http://schemas.microsoft.com/office/drawing/2010/main">
      <mc:Choice Requires="a14">
        <xdr:graphicFrame macro="">
          <xdr:nvGraphicFramePr>
            <xdr:cNvPr id="7" name="År 4">
              <a:extLst>
                <a:ext uri="{FF2B5EF4-FFF2-40B4-BE49-F238E27FC236}">
                  <a16:creationId xmlns:a16="http://schemas.microsoft.com/office/drawing/2014/main" id="{280234B3-2705-41C6-ADAC-CE93BD9C4FBB}"/>
                </a:ext>
              </a:extLst>
            </xdr:cNvPr>
            <xdr:cNvGraphicFramePr/>
          </xdr:nvGraphicFramePr>
          <xdr:xfrm>
            <a:off x="0" y="0"/>
            <a:ext cx="0" cy="0"/>
          </xdr:xfrm>
          <a:graphic>
            <a:graphicData uri="http://schemas.microsoft.com/office/drawing/2010/slicer">
              <sle:slicer xmlns:sle="http://schemas.microsoft.com/office/drawing/2010/slicer" name="År 4"/>
            </a:graphicData>
          </a:graphic>
        </xdr:graphicFrame>
      </mc:Choice>
      <mc:Fallback xmlns="">
        <xdr:sp macro="" textlink="">
          <xdr:nvSpPr>
            <xdr:cNvPr id="0" name=""/>
            <xdr:cNvSpPr>
              <a:spLocks noTextEdit="1"/>
            </xdr:cNvSpPr>
          </xdr:nvSpPr>
          <xdr:spPr>
            <a:xfrm>
              <a:off x="0" y="381000"/>
              <a:ext cx="1135380" cy="46101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3.xml><?xml version="1.0" encoding="utf-8"?>
<c:userShapes xmlns:c="http://schemas.openxmlformats.org/drawingml/2006/chart">
  <cdr:relSizeAnchor xmlns:cdr="http://schemas.openxmlformats.org/drawingml/2006/chartDrawing">
    <cdr:from>
      <cdr:x>0.00261</cdr:x>
      <cdr:y>0.95552</cdr:y>
    </cdr:from>
    <cdr:to>
      <cdr:x>0.65883</cdr:x>
      <cdr:y>0.99732</cdr:y>
    </cdr:to>
    <cdr:sp macro="" textlink="">
      <cdr:nvSpPr>
        <cdr:cNvPr id="2" name="TekstSylinder 1"/>
        <cdr:cNvSpPr txBox="1"/>
      </cdr:nvSpPr>
      <cdr:spPr>
        <a:xfrm xmlns:a="http://schemas.openxmlformats.org/drawingml/2006/main">
          <a:off x="22225" y="566102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0.9541</cdr:y>
    </cdr:from>
    <cdr:to>
      <cdr:x>0.65111</cdr:x>
      <cdr:y>1</cdr:y>
    </cdr:to>
    <cdr:sp macro="" textlink="">
      <cdr:nvSpPr>
        <cdr:cNvPr id="2" name="TekstSylinder 1"/>
        <cdr:cNvSpPr txBox="1"/>
      </cdr:nvSpPr>
      <cdr:spPr>
        <a:xfrm xmlns:a="http://schemas.openxmlformats.org/drawingml/2006/main">
          <a:off x="0" y="5148264"/>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5.xml><?xml version="1.0" encoding="utf-8"?>
<xdr:wsDr xmlns:xdr="http://schemas.openxmlformats.org/drawingml/2006/spreadsheetDrawing" xmlns:a="http://schemas.openxmlformats.org/drawingml/2006/main">
  <xdr:twoCellAnchor editAs="oneCell">
    <xdr:from>
      <xdr:col>10</xdr:col>
      <xdr:colOff>9525</xdr:colOff>
      <xdr:row>0</xdr:row>
      <xdr:rowOff>44450</xdr:rowOff>
    </xdr:from>
    <xdr:to>
      <xdr:col>12</xdr:col>
      <xdr:colOff>257175</xdr:colOff>
      <xdr:row>15</xdr:row>
      <xdr:rowOff>114300</xdr:rowOff>
    </xdr:to>
    <mc:AlternateContent xmlns:mc="http://schemas.openxmlformats.org/markup-compatibility/2006" xmlns:a14="http://schemas.microsoft.com/office/drawing/2010/main">
      <mc:Choice Requires="a14">
        <xdr:graphicFrame macro="">
          <xdr:nvGraphicFramePr>
            <xdr:cNvPr id="2" name="År 1">
              <a:extLst>
                <a:ext uri="{FF2B5EF4-FFF2-40B4-BE49-F238E27FC236}">
                  <a16:creationId xmlns:a16="http://schemas.microsoft.com/office/drawing/2014/main" id="{12E729E6-DCE1-4A9F-B364-2D2D902CE822}"/>
                </a:ext>
              </a:extLst>
            </xdr:cNvPr>
            <xdr:cNvGraphicFramePr/>
          </xdr:nvGraphicFramePr>
          <xdr:xfrm>
            <a:off x="0" y="0"/>
            <a:ext cx="0" cy="0"/>
          </xdr:xfrm>
          <a:graphic>
            <a:graphicData uri="http://schemas.microsoft.com/office/drawing/2010/slicer">
              <sle:slicer xmlns:sle="http://schemas.microsoft.com/office/drawing/2010/slicer" name="År 1"/>
            </a:graphicData>
          </a:graphic>
        </xdr:graphicFrame>
      </mc:Choice>
      <mc:Fallback xmlns="">
        <xdr:sp macro="" textlink="">
          <xdr:nvSpPr>
            <xdr:cNvPr id="0" name=""/>
            <xdr:cNvSpPr>
              <a:spLocks noTextEdit="1"/>
            </xdr:cNvSpPr>
          </xdr:nvSpPr>
          <xdr:spPr>
            <a:xfrm>
              <a:off x="7435850" y="47625"/>
              <a:ext cx="1828800" cy="27813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19</xdr:row>
      <xdr:rowOff>45719</xdr:rowOff>
    </xdr:from>
    <xdr:to>
      <xdr:col>0</xdr:col>
      <xdr:colOff>1568450</xdr:colOff>
      <xdr:row>39</xdr:row>
      <xdr:rowOff>133350</xdr:rowOff>
    </xdr:to>
    <mc:AlternateContent xmlns:mc="http://schemas.openxmlformats.org/markup-compatibility/2006" xmlns:a14="http://schemas.microsoft.com/office/drawing/2010/main">
      <mc:Choice Requires="a14">
        <xdr:graphicFrame macro="">
          <xdr:nvGraphicFramePr>
            <xdr:cNvPr id="4" name="Fylke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0" y="3619499"/>
              <a:ext cx="1568450" cy="5495926"/>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xdr:col>
      <xdr:colOff>101600</xdr:colOff>
      <xdr:row>1</xdr:row>
      <xdr:rowOff>57149</xdr:rowOff>
    </xdr:from>
    <xdr:to>
      <xdr:col>1</xdr:col>
      <xdr:colOff>7620000</xdr:colOff>
      <xdr:row>30</xdr:row>
      <xdr:rowOff>25400</xdr:rowOff>
    </xdr:to>
    <xdr:graphicFrame macro="">
      <xdr:nvGraphicFramePr>
        <xdr:cNvPr id="6" name="Diagram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114299</xdr:colOff>
      <xdr:row>31</xdr:row>
      <xdr:rowOff>171449</xdr:rowOff>
    </xdr:from>
    <xdr:to>
      <xdr:col>1</xdr:col>
      <xdr:colOff>7639050</xdr:colOff>
      <xdr:row>58</xdr:row>
      <xdr:rowOff>57150</xdr:rowOff>
    </xdr:to>
    <xdr:graphicFrame macro="">
      <xdr:nvGraphicFramePr>
        <xdr:cNvPr id="7" name="Diagram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47</xdr:row>
      <xdr:rowOff>73025</xdr:rowOff>
    </xdr:from>
    <xdr:to>
      <xdr:col>0</xdr:col>
      <xdr:colOff>1619249</xdr:colOff>
      <xdr:row>50</xdr:row>
      <xdr:rowOff>120651</xdr:rowOff>
    </xdr:to>
    <xdr:sp macro="" textlink="">
      <xdr:nvSpPr>
        <xdr:cNvPr id="8" name="TekstSylinder 7">
          <a:extLst>
            <a:ext uri="{FF2B5EF4-FFF2-40B4-BE49-F238E27FC236}">
              <a16:creationId xmlns:a16="http://schemas.microsoft.com/office/drawing/2014/main" id="{00000000-0008-0000-0500-000008000000}"/>
            </a:ext>
          </a:extLst>
        </xdr:cNvPr>
        <xdr:cNvSpPr txBox="1"/>
      </xdr:nvSpPr>
      <xdr:spPr>
        <a:xfrm>
          <a:off x="9525" y="8683625"/>
          <a:ext cx="1609724" cy="590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a:t>
          </a:r>
        </a:p>
      </xdr:txBody>
    </xdr:sp>
    <xdr:clientData/>
  </xdr:twoCellAnchor>
  <xdr:twoCellAnchor>
    <xdr:from>
      <xdr:col>0</xdr:col>
      <xdr:colOff>28575</xdr:colOff>
      <xdr:row>51</xdr:row>
      <xdr:rowOff>120650</xdr:rowOff>
    </xdr:from>
    <xdr:to>
      <xdr:col>0</xdr:col>
      <xdr:colOff>1647825</xdr:colOff>
      <xdr:row>56</xdr:row>
      <xdr:rowOff>139700</xdr:rowOff>
    </xdr:to>
    <xdr:sp macro="" textlink="">
      <xdr:nvSpPr>
        <xdr:cNvPr id="9" name="TekstSylinder 8">
          <a:extLst>
            <a:ext uri="{FF2B5EF4-FFF2-40B4-BE49-F238E27FC236}">
              <a16:creationId xmlns:a16="http://schemas.microsoft.com/office/drawing/2014/main" id="{00000000-0008-0000-0500-000009000000}"/>
            </a:ext>
          </a:extLst>
        </xdr:cNvPr>
        <xdr:cNvSpPr txBox="1"/>
      </xdr:nvSpPr>
      <xdr:spPr>
        <a:xfrm>
          <a:off x="28575" y="9455150"/>
          <a:ext cx="1619250"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0</xdr:colOff>
      <xdr:row>57</xdr:row>
      <xdr:rowOff>95250</xdr:rowOff>
    </xdr:from>
    <xdr:to>
      <xdr:col>0</xdr:col>
      <xdr:colOff>1609725</xdr:colOff>
      <xdr:row>62</xdr:row>
      <xdr:rowOff>1</xdr:rowOff>
    </xdr:to>
    <xdr:sp macro="" textlink="">
      <xdr:nvSpPr>
        <xdr:cNvPr id="10" name="TekstSylinder 9">
          <a:extLst>
            <a:ext uri="{FF2B5EF4-FFF2-40B4-BE49-F238E27FC236}">
              <a16:creationId xmlns:a16="http://schemas.microsoft.com/office/drawing/2014/main" id="{00000000-0008-0000-0500-00000A000000}"/>
            </a:ext>
          </a:extLst>
        </xdr:cNvPr>
        <xdr:cNvSpPr txBox="1"/>
      </xdr:nvSpPr>
      <xdr:spPr>
        <a:xfrm>
          <a:off x="0" y="10515600"/>
          <a:ext cx="1609725" cy="809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Diagrammene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editAs="oneCell">
    <xdr:from>
      <xdr:col>0</xdr:col>
      <xdr:colOff>0</xdr:colOff>
      <xdr:row>1</xdr:row>
      <xdr:rowOff>0</xdr:rowOff>
    </xdr:from>
    <xdr:to>
      <xdr:col>0</xdr:col>
      <xdr:colOff>1590675</xdr:colOff>
      <xdr:row>17</xdr:row>
      <xdr:rowOff>91440</xdr:rowOff>
    </xdr:to>
    <mc:AlternateContent xmlns:mc="http://schemas.openxmlformats.org/markup-compatibility/2006" xmlns:a14="http://schemas.microsoft.com/office/drawing/2010/main">
      <mc:Choice Requires="a14">
        <xdr:graphicFrame macro="">
          <xdr:nvGraphicFramePr>
            <xdr:cNvPr id="11" name="År 3">
              <a:extLst>
                <a:ext uri="{FF2B5EF4-FFF2-40B4-BE49-F238E27FC236}">
                  <a16:creationId xmlns:a16="http://schemas.microsoft.com/office/drawing/2014/main" id="{D8C8ECAF-4CD1-494A-8F29-714A93B2599A}"/>
                </a:ext>
              </a:extLst>
            </xdr:cNvPr>
            <xdr:cNvGraphicFramePr/>
          </xdr:nvGraphicFramePr>
          <xdr:xfrm>
            <a:off x="0" y="0"/>
            <a:ext cx="0" cy="0"/>
          </xdr:xfrm>
          <a:graphic>
            <a:graphicData uri="http://schemas.microsoft.com/office/drawing/2010/slicer">
              <sle:slicer xmlns:sle="http://schemas.microsoft.com/office/drawing/2010/slicer" name="År 3"/>
            </a:graphicData>
          </a:graphic>
        </xdr:graphicFrame>
      </mc:Choice>
      <mc:Fallback xmlns="">
        <xdr:sp macro="" textlink="">
          <xdr:nvSpPr>
            <xdr:cNvPr id="0" name=""/>
            <xdr:cNvSpPr>
              <a:spLocks noTextEdit="1"/>
            </xdr:cNvSpPr>
          </xdr:nvSpPr>
          <xdr:spPr>
            <a:xfrm>
              <a:off x="0" y="200025"/>
              <a:ext cx="1587500" cy="2778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7.xml><?xml version="1.0" encoding="utf-8"?>
<c:userShapes xmlns:c="http://schemas.openxmlformats.org/drawingml/2006/chart">
  <cdr:relSizeAnchor xmlns:cdr="http://schemas.openxmlformats.org/drawingml/2006/chartDrawing">
    <cdr:from>
      <cdr:x>0</cdr:x>
      <cdr:y>0.94929</cdr:y>
    </cdr:from>
    <cdr:to>
      <cdr:x>0.67279</cdr:x>
      <cdr:y>0.99373</cdr:y>
    </cdr:to>
    <cdr:sp macro="" textlink="">
      <cdr:nvSpPr>
        <cdr:cNvPr id="2" name="TekstSylinder 1"/>
        <cdr:cNvSpPr txBox="1"/>
      </cdr:nvSpPr>
      <cdr:spPr>
        <a:xfrm xmlns:a="http://schemas.openxmlformats.org/drawingml/2006/main">
          <a:off x="0" y="5289550"/>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8.xml><?xml version="1.0" encoding="utf-8"?>
<c:userShapes xmlns:c="http://schemas.openxmlformats.org/drawingml/2006/chart">
  <cdr:relSizeAnchor xmlns:cdr="http://schemas.openxmlformats.org/drawingml/2006/chartDrawing">
    <cdr:from>
      <cdr:x>0.00038</cdr:x>
      <cdr:y>0.94397</cdr:y>
    </cdr:from>
    <cdr:to>
      <cdr:x>0.6755</cdr:x>
      <cdr:y>1</cdr:y>
    </cdr:to>
    <cdr:sp macro="" textlink="">
      <cdr:nvSpPr>
        <cdr:cNvPr id="2" name="TekstSylinder 1"/>
        <cdr:cNvSpPr txBox="1"/>
      </cdr:nvSpPr>
      <cdr:spPr>
        <a:xfrm xmlns:a="http://schemas.openxmlformats.org/drawingml/2006/main">
          <a:off x="3175" y="4171951"/>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9.xml><?xml version="1.0" encoding="utf-8"?>
<xdr:wsDr xmlns:xdr="http://schemas.openxmlformats.org/drawingml/2006/spreadsheetDrawing" xmlns:a="http://schemas.openxmlformats.org/drawingml/2006/main">
  <xdr:twoCellAnchor editAs="oneCell">
    <xdr:from>
      <xdr:col>22</xdr:col>
      <xdr:colOff>91440</xdr:colOff>
      <xdr:row>0</xdr:row>
      <xdr:rowOff>106680</xdr:rowOff>
    </xdr:from>
    <xdr:to>
      <xdr:col>25</xdr:col>
      <xdr:colOff>759037</xdr:colOff>
      <xdr:row>5</xdr:row>
      <xdr:rowOff>45720</xdr:rowOff>
    </xdr:to>
    <mc:AlternateContent xmlns:mc="http://schemas.openxmlformats.org/markup-compatibility/2006" xmlns:a14="http://schemas.microsoft.com/office/drawing/2010/main">
      <mc:Choice Requires="a14">
        <xdr:graphicFrame macro="">
          <xdr:nvGraphicFramePr>
            <xdr:cNvPr id="7" name="Kornslag 1">
              <a:extLst>
                <a:ext uri="{FF2B5EF4-FFF2-40B4-BE49-F238E27FC236}">
                  <a16:creationId xmlns:a16="http://schemas.microsoft.com/office/drawing/2014/main" id="{9AE3B44B-A3ED-48E6-9A1E-277870F6ED6F}"/>
                </a:ext>
              </a:extLst>
            </xdr:cNvPr>
            <xdr:cNvGraphicFramePr/>
          </xdr:nvGraphicFramePr>
          <xdr:xfrm>
            <a:off x="0" y="0"/>
            <a:ext cx="0" cy="0"/>
          </xdr:xfrm>
          <a:graphic>
            <a:graphicData uri="http://schemas.microsoft.com/office/drawing/2010/slicer">
              <sle:slicer xmlns:sle="http://schemas.microsoft.com/office/drawing/2010/slicer" name="Kornslag 1"/>
            </a:graphicData>
          </a:graphic>
        </xdr:graphicFrame>
      </mc:Choice>
      <mc:Fallback xmlns="">
        <xdr:sp macro="" textlink="">
          <xdr:nvSpPr>
            <xdr:cNvPr id="0" name=""/>
            <xdr:cNvSpPr>
              <a:spLocks noTextEdit="1"/>
            </xdr:cNvSpPr>
          </xdr:nvSpPr>
          <xdr:spPr>
            <a:xfrm>
              <a:off x="11940540" y="106680"/>
              <a:ext cx="3064087" cy="9144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24</xdr:col>
      <xdr:colOff>85725</xdr:colOff>
      <xdr:row>28</xdr:row>
      <xdr:rowOff>28574</xdr:rowOff>
    </xdr:from>
    <xdr:to>
      <xdr:col>27</xdr:col>
      <xdr:colOff>504825</xdr:colOff>
      <xdr:row>40</xdr:row>
      <xdr:rowOff>133349</xdr:rowOff>
    </xdr:to>
    <mc:AlternateContent xmlns:mc="http://schemas.openxmlformats.org/markup-compatibility/2006" xmlns:a14="http://schemas.microsoft.com/office/drawing/2010/main">
      <mc:Choice Requires="a14">
        <xdr:graphicFrame macro="">
          <xdr:nvGraphicFramePr>
            <xdr:cNvPr id="8" name="Fylke 4">
              <a:extLst>
                <a:ext uri="{FF2B5EF4-FFF2-40B4-BE49-F238E27FC236}">
                  <a16:creationId xmlns:a16="http://schemas.microsoft.com/office/drawing/2014/main" id="{034D750C-909D-4E63-ADDE-7DBB898920E7}"/>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mlns="">
        <xdr:sp macro="" textlink="">
          <xdr:nvSpPr>
            <xdr:cNvPr id="0" name=""/>
            <xdr:cNvSpPr>
              <a:spLocks noTextEdit="1"/>
            </xdr:cNvSpPr>
          </xdr:nvSpPr>
          <xdr:spPr>
            <a:xfrm>
              <a:off x="13487400" y="5467350"/>
              <a:ext cx="2705100" cy="2200276"/>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209548</xdr:colOff>
      <xdr:row>1</xdr:row>
      <xdr:rowOff>38100</xdr:rowOff>
    </xdr:from>
    <xdr:to>
      <xdr:col>11</xdr:col>
      <xdr:colOff>571499</xdr:colOff>
      <xdr:row>26</xdr:row>
      <xdr:rowOff>66675</xdr:rowOff>
    </xdr:to>
    <xdr:graphicFrame macro="">
      <xdr:nvGraphicFramePr>
        <xdr:cNvPr id="2" name="Diagra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219074</xdr:colOff>
      <xdr:row>27</xdr:row>
      <xdr:rowOff>152399</xdr:rowOff>
    </xdr:from>
    <xdr:to>
      <xdr:col>11</xdr:col>
      <xdr:colOff>571499</xdr:colOff>
      <xdr:row>52</xdr:row>
      <xdr:rowOff>19050</xdr:rowOff>
    </xdr:to>
    <xdr:graphicFrame macro="">
      <xdr:nvGraphicFramePr>
        <xdr:cNvPr id="4" name="Diagra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228599</xdr:colOff>
      <xdr:row>53</xdr:row>
      <xdr:rowOff>66675</xdr:rowOff>
    </xdr:from>
    <xdr:to>
      <xdr:col>11</xdr:col>
      <xdr:colOff>581025</xdr:colOff>
      <xdr:row>74</xdr:row>
      <xdr:rowOff>171450</xdr:rowOff>
    </xdr:to>
    <xdr:graphicFrame macro="">
      <xdr:nvGraphicFramePr>
        <xdr:cNvPr id="5" name="Diagram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66675</xdr:colOff>
      <xdr:row>30</xdr:row>
      <xdr:rowOff>111125</xdr:rowOff>
    </xdr:from>
    <xdr:to>
      <xdr:col>1</xdr:col>
      <xdr:colOff>1304925</xdr:colOff>
      <xdr:row>33</xdr:row>
      <xdr:rowOff>1</xdr:rowOff>
    </xdr:to>
    <xdr:sp macro="" textlink="">
      <xdr:nvSpPr>
        <xdr:cNvPr id="6" name="TekstSylinder 5">
          <a:extLst>
            <a:ext uri="{FF2B5EF4-FFF2-40B4-BE49-F238E27FC236}">
              <a16:creationId xmlns:a16="http://schemas.microsoft.com/office/drawing/2014/main" id="{00000000-0008-0000-0100-000006000000}"/>
            </a:ext>
          </a:extLst>
        </xdr:cNvPr>
        <xdr:cNvSpPr txBox="1"/>
      </xdr:nvSpPr>
      <xdr:spPr>
        <a:xfrm>
          <a:off x="66675" y="5597525"/>
          <a:ext cx="3057525" cy="431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83820</xdr:colOff>
      <xdr:row>33</xdr:row>
      <xdr:rowOff>55880</xdr:rowOff>
    </xdr:from>
    <xdr:to>
      <xdr:col>1</xdr:col>
      <xdr:colOff>1341120</xdr:colOff>
      <xdr:row>35</xdr:row>
      <xdr:rowOff>163829</xdr:rowOff>
    </xdr:to>
    <xdr:sp macro="" textlink="">
      <xdr:nvSpPr>
        <xdr:cNvPr id="7" name="TekstSylinder 6">
          <a:extLst>
            <a:ext uri="{FF2B5EF4-FFF2-40B4-BE49-F238E27FC236}">
              <a16:creationId xmlns:a16="http://schemas.microsoft.com/office/drawing/2014/main" id="{00000000-0008-0000-0100-000007000000}"/>
            </a:ext>
          </a:extLst>
        </xdr:cNvPr>
        <xdr:cNvSpPr txBox="1"/>
      </xdr:nvSpPr>
      <xdr:spPr>
        <a:xfrm>
          <a:off x="83820" y="6136640"/>
          <a:ext cx="3040380" cy="4737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fylker/kommuner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1</xdr:row>
      <xdr:rowOff>38100</xdr:rowOff>
    </xdr:from>
    <xdr:to>
      <xdr:col>1</xdr:col>
      <xdr:colOff>45720</xdr:colOff>
      <xdr:row>28</xdr:row>
      <xdr:rowOff>171450</xdr:rowOff>
    </xdr:to>
    <mc:AlternateContent xmlns:mc="http://schemas.openxmlformats.org/markup-compatibility/2006" xmlns:a14="http://schemas.microsoft.com/office/drawing/2010/main">
      <mc:Choice Requires="a14">
        <xdr:graphicFrame macro="">
          <xdr:nvGraphicFramePr>
            <xdr:cNvPr id="10" name="Fylke 5">
              <a:extLst>
                <a:ext uri="{FF2B5EF4-FFF2-40B4-BE49-F238E27FC236}">
                  <a16:creationId xmlns:a16="http://schemas.microsoft.com/office/drawing/2014/main" id="{91B934DE-5653-4DAF-AF37-5665ADD1460D}"/>
                </a:ext>
              </a:extLst>
            </xdr:cNvPr>
            <xdr:cNvGraphicFramePr/>
          </xdr:nvGraphicFramePr>
          <xdr:xfrm>
            <a:off x="0" y="0"/>
            <a:ext cx="0" cy="0"/>
          </xdr:xfrm>
          <a:graphic>
            <a:graphicData uri="http://schemas.microsoft.com/office/drawing/2010/slicer">
              <sle:slicer xmlns:sle="http://schemas.microsoft.com/office/drawing/2010/slicer" name="Fylke 5"/>
            </a:graphicData>
          </a:graphic>
        </xdr:graphicFrame>
      </mc:Choice>
      <mc:Fallback xmlns="">
        <xdr:sp macro="" textlink="">
          <xdr:nvSpPr>
            <xdr:cNvPr id="0" name=""/>
            <xdr:cNvSpPr>
              <a:spLocks noTextEdit="1"/>
            </xdr:cNvSpPr>
          </xdr:nvSpPr>
          <xdr:spPr>
            <a:xfrm>
              <a:off x="0" y="236220"/>
              <a:ext cx="1828800" cy="330708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99060</xdr:colOff>
      <xdr:row>1</xdr:row>
      <xdr:rowOff>38100</xdr:rowOff>
    </xdr:from>
    <xdr:to>
      <xdr:col>2</xdr:col>
      <xdr:colOff>144780</xdr:colOff>
      <xdr:row>30</xdr:row>
      <xdr:rowOff>99060</xdr:rowOff>
    </xdr:to>
    <mc:AlternateContent xmlns:mc="http://schemas.openxmlformats.org/markup-compatibility/2006" xmlns:a14="http://schemas.microsoft.com/office/drawing/2010/main">
      <mc:Choice Requires="a14">
        <xdr:graphicFrame macro="">
          <xdr:nvGraphicFramePr>
            <xdr:cNvPr id="11" name="Kommune 4">
              <a:extLst>
                <a:ext uri="{FF2B5EF4-FFF2-40B4-BE49-F238E27FC236}">
                  <a16:creationId xmlns:a16="http://schemas.microsoft.com/office/drawing/2014/main" id="{9A402911-3854-4DBE-9547-CB1D1C397C6B}"/>
                </a:ext>
              </a:extLst>
            </xdr:cNvPr>
            <xdr:cNvGraphicFramePr/>
          </xdr:nvGraphicFramePr>
          <xdr:xfrm>
            <a:off x="0" y="0"/>
            <a:ext cx="0" cy="0"/>
          </xdr:xfrm>
          <a:graphic>
            <a:graphicData uri="http://schemas.microsoft.com/office/drawing/2010/slicer">
              <sle:slicer xmlns:sle="http://schemas.microsoft.com/office/drawing/2010/slicer" name="Kommune 4"/>
            </a:graphicData>
          </a:graphic>
        </xdr:graphicFrame>
      </mc:Choice>
      <mc:Fallback xmlns="">
        <xdr:sp macro="" textlink="">
          <xdr:nvSpPr>
            <xdr:cNvPr id="0" name=""/>
            <xdr:cNvSpPr>
              <a:spLocks noTextEdit="1"/>
            </xdr:cNvSpPr>
          </xdr:nvSpPr>
          <xdr:spPr>
            <a:xfrm>
              <a:off x="1882140" y="236220"/>
              <a:ext cx="1828800" cy="53949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0.xml><?xml version="1.0" encoding="utf-8"?>
<xdr:wsDr xmlns:xdr="http://schemas.openxmlformats.org/drawingml/2006/spreadsheetDrawing" xmlns:a="http://schemas.openxmlformats.org/drawingml/2006/main">
  <xdr:twoCellAnchor>
    <xdr:from>
      <xdr:col>1</xdr:col>
      <xdr:colOff>66674</xdr:colOff>
      <xdr:row>2</xdr:row>
      <xdr:rowOff>47624</xdr:rowOff>
    </xdr:from>
    <xdr:to>
      <xdr:col>1</xdr:col>
      <xdr:colOff>8553449</xdr:colOff>
      <xdr:row>32</xdr:row>
      <xdr:rowOff>66674</xdr:rowOff>
    </xdr:to>
    <xdr:graphicFrame macro="">
      <xdr:nvGraphicFramePr>
        <xdr:cNvPr id="5" name="Diagram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23</xdr:row>
      <xdr:rowOff>99060</xdr:rowOff>
    </xdr:from>
    <xdr:to>
      <xdr:col>0</xdr:col>
      <xdr:colOff>1787525</xdr:colOff>
      <xdr:row>26</xdr:row>
      <xdr:rowOff>144780</xdr:rowOff>
    </xdr:to>
    <xdr:sp macro="" textlink="">
      <xdr:nvSpPr>
        <xdr:cNvPr id="6" name="TekstSylinder 5">
          <a:extLst>
            <a:ext uri="{FF2B5EF4-FFF2-40B4-BE49-F238E27FC236}">
              <a16:creationId xmlns:a16="http://schemas.microsoft.com/office/drawing/2014/main" id="{00000000-0008-0000-0700-000006000000}"/>
            </a:ext>
          </a:extLst>
        </xdr:cNvPr>
        <xdr:cNvSpPr txBox="1"/>
      </xdr:nvSpPr>
      <xdr:spPr>
        <a:xfrm>
          <a:off x="9525" y="4499610"/>
          <a:ext cx="1778000" cy="617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26</xdr:row>
      <xdr:rowOff>180975</xdr:rowOff>
    </xdr:from>
    <xdr:to>
      <xdr:col>0</xdr:col>
      <xdr:colOff>1797050</xdr:colOff>
      <xdr:row>31</xdr:row>
      <xdr:rowOff>38100</xdr:rowOff>
    </xdr:to>
    <xdr:sp macro="" textlink="">
      <xdr:nvSpPr>
        <xdr:cNvPr id="7" name="TekstSylinder 6">
          <a:extLst>
            <a:ext uri="{FF2B5EF4-FFF2-40B4-BE49-F238E27FC236}">
              <a16:creationId xmlns:a16="http://schemas.microsoft.com/office/drawing/2014/main" id="{00000000-0008-0000-0700-000007000000}"/>
            </a:ext>
          </a:extLst>
        </xdr:cNvPr>
        <xdr:cNvSpPr txBox="1"/>
      </xdr:nvSpPr>
      <xdr:spPr>
        <a:xfrm>
          <a:off x="0" y="5153025"/>
          <a:ext cx="17970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4445</xdr:colOff>
      <xdr:row>31</xdr:row>
      <xdr:rowOff>76200</xdr:rowOff>
    </xdr:from>
    <xdr:to>
      <xdr:col>0</xdr:col>
      <xdr:colOff>1785620</xdr:colOff>
      <xdr:row>34</xdr:row>
      <xdr:rowOff>114300</xdr:rowOff>
    </xdr:to>
    <xdr:sp macro="" textlink="">
      <xdr:nvSpPr>
        <xdr:cNvPr id="8" name="TekstSylinder 7">
          <a:extLst>
            <a:ext uri="{FF2B5EF4-FFF2-40B4-BE49-F238E27FC236}">
              <a16:creationId xmlns:a16="http://schemas.microsoft.com/office/drawing/2014/main" id="{00000000-0008-0000-0700-000008000000}"/>
            </a:ext>
          </a:extLst>
        </xdr:cNvPr>
        <xdr:cNvSpPr txBox="1"/>
      </xdr:nvSpPr>
      <xdr:spPr>
        <a:xfrm>
          <a:off x="4445" y="6000750"/>
          <a:ext cx="178117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Diagrammet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editAs="oneCell">
    <xdr:from>
      <xdr:col>0</xdr:col>
      <xdr:colOff>0</xdr:colOff>
      <xdr:row>2</xdr:row>
      <xdr:rowOff>38098</xdr:rowOff>
    </xdr:from>
    <xdr:to>
      <xdr:col>0</xdr:col>
      <xdr:colOff>1809750</xdr:colOff>
      <xdr:row>22</xdr:row>
      <xdr:rowOff>28575</xdr:rowOff>
    </xdr:to>
    <mc:AlternateContent xmlns:mc="http://schemas.openxmlformats.org/markup-compatibility/2006" xmlns:a14="http://schemas.microsoft.com/office/drawing/2010/main">
      <mc:Choice Requires="a14">
        <xdr:graphicFrame macro="">
          <xdr:nvGraphicFramePr>
            <xdr:cNvPr id="9" name="Fylke 12">
              <a:extLst>
                <a:ext uri="{FF2B5EF4-FFF2-40B4-BE49-F238E27FC236}">
                  <a16:creationId xmlns:a16="http://schemas.microsoft.com/office/drawing/2014/main" id="{C2F47A32-5B56-4875-A752-0F9A51A4D7EB}"/>
                </a:ext>
              </a:extLst>
            </xdr:cNvPr>
            <xdr:cNvGraphicFramePr/>
          </xdr:nvGraphicFramePr>
          <xdr:xfrm>
            <a:off x="0" y="0"/>
            <a:ext cx="0" cy="0"/>
          </xdr:xfrm>
          <a:graphic>
            <a:graphicData uri="http://schemas.microsoft.com/office/drawing/2010/slicer">
              <sle:slicer xmlns:sle="http://schemas.microsoft.com/office/drawing/2010/slicer" name="Fylke 12"/>
            </a:graphicData>
          </a:graphic>
        </xdr:graphicFrame>
      </mc:Choice>
      <mc:Fallback xmlns="">
        <xdr:sp macro="" textlink="">
          <xdr:nvSpPr>
            <xdr:cNvPr id="0" name=""/>
            <xdr:cNvSpPr>
              <a:spLocks noTextEdit="1"/>
            </xdr:cNvSpPr>
          </xdr:nvSpPr>
          <xdr:spPr>
            <a:xfrm>
              <a:off x="0" y="438150"/>
              <a:ext cx="1809750" cy="54292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1.xml><?xml version="1.0" encoding="utf-8"?>
<c:userShapes xmlns:c="http://schemas.openxmlformats.org/drawingml/2006/chart">
  <cdr:relSizeAnchor xmlns:cdr="http://schemas.openxmlformats.org/drawingml/2006/chartDrawing">
    <cdr:from>
      <cdr:x>0</cdr:x>
      <cdr:y>0.95674</cdr:y>
    </cdr:from>
    <cdr:to>
      <cdr:x>0.65769</cdr:x>
      <cdr:y>1</cdr:y>
    </cdr:to>
    <cdr:sp macro="" textlink="">
      <cdr:nvSpPr>
        <cdr:cNvPr id="2" name="TekstSylinder 1"/>
        <cdr:cNvSpPr txBox="1"/>
      </cdr:nvSpPr>
      <cdr:spPr>
        <a:xfrm xmlns:a="http://schemas.openxmlformats.org/drawingml/2006/main">
          <a:off x="0" y="54768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2.xml><?xml version="1.0" encoding="utf-8"?>
<xdr:wsDr xmlns:xdr="http://schemas.openxmlformats.org/drawingml/2006/spreadsheetDrawing" xmlns:a="http://schemas.openxmlformats.org/drawingml/2006/main">
  <xdr:twoCellAnchor>
    <xdr:from>
      <xdr:col>0</xdr:col>
      <xdr:colOff>0</xdr:colOff>
      <xdr:row>46</xdr:row>
      <xdr:rowOff>0</xdr:rowOff>
    </xdr:from>
    <xdr:to>
      <xdr:col>0</xdr:col>
      <xdr:colOff>1781175</xdr:colOff>
      <xdr:row>49</xdr:row>
      <xdr:rowOff>38100</xdr:rowOff>
    </xdr:to>
    <xdr:sp macro="" textlink="">
      <xdr:nvSpPr>
        <xdr:cNvPr id="4" name="TekstSylinder 3">
          <a:extLst>
            <a:ext uri="{FF2B5EF4-FFF2-40B4-BE49-F238E27FC236}">
              <a16:creationId xmlns:a16="http://schemas.microsoft.com/office/drawing/2014/main" id="{00000000-0008-0000-0800-000004000000}"/>
            </a:ext>
          </a:extLst>
        </xdr:cNvPr>
        <xdr:cNvSpPr txBox="1"/>
      </xdr:nvSpPr>
      <xdr:spPr>
        <a:xfrm>
          <a:off x="0" y="8582025"/>
          <a:ext cx="178117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50</xdr:row>
      <xdr:rowOff>0</xdr:rowOff>
    </xdr:from>
    <xdr:to>
      <xdr:col>0</xdr:col>
      <xdr:colOff>1781175</xdr:colOff>
      <xdr:row>54</xdr:row>
      <xdr:rowOff>47625</xdr:rowOff>
    </xdr:to>
    <xdr:sp macro="" textlink="">
      <xdr:nvSpPr>
        <xdr:cNvPr id="5" name="TekstSylinder 4">
          <a:extLst>
            <a:ext uri="{FF2B5EF4-FFF2-40B4-BE49-F238E27FC236}">
              <a16:creationId xmlns:a16="http://schemas.microsoft.com/office/drawing/2014/main" id="{00000000-0008-0000-0800-000005000000}"/>
            </a:ext>
          </a:extLst>
        </xdr:cNvPr>
        <xdr:cNvSpPr txBox="1"/>
      </xdr:nvSpPr>
      <xdr:spPr>
        <a:xfrm>
          <a:off x="0" y="9544050"/>
          <a:ext cx="1781175"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2</xdr:row>
      <xdr:rowOff>0</xdr:rowOff>
    </xdr:from>
    <xdr:to>
      <xdr:col>0</xdr:col>
      <xdr:colOff>1844040</xdr:colOff>
      <xdr:row>20</xdr:row>
      <xdr:rowOff>7620</xdr:rowOff>
    </xdr:to>
    <mc:AlternateContent xmlns:mc="http://schemas.openxmlformats.org/markup-compatibility/2006" xmlns:a14="http://schemas.microsoft.com/office/drawing/2010/main">
      <mc:Choice Requires="a14">
        <xdr:graphicFrame macro="">
          <xdr:nvGraphicFramePr>
            <xdr:cNvPr id="6" name="År 5">
              <a:extLst>
                <a:ext uri="{FF2B5EF4-FFF2-40B4-BE49-F238E27FC236}">
                  <a16:creationId xmlns:a16="http://schemas.microsoft.com/office/drawing/2014/main" id="{A7022B9C-7C65-47A4-8F33-4481E6A73305}"/>
                </a:ext>
              </a:extLst>
            </xdr:cNvPr>
            <xdr:cNvGraphicFramePr/>
          </xdr:nvGraphicFramePr>
          <xdr:xfrm>
            <a:off x="0" y="0"/>
            <a:ext cx="0" cy="0"/>
          </xdr:xfrm>
          <a:graphic>
            <a:graphicData uri="http://schemas.microsoft.com/office/drawing/2010/slicer">
              <sle:slicer xmlns:sle="http://schemas.microsoft.com/office/drawing/2010/slicer" name="År 5"/>
            </a:graphicData>
          </a:graphic>
        </xdr:graphicFrame>
      </mc:Choice>
      <mc:Fallback xmlns="">
        <xdr:sp macro="" textlink="">
          <xdr:nvSpPr>
            <xdr:cNvPr id="0" name=""/>
            <xdr:cNvSpPr>
              <a:spLocks noTextEdit="1"/>
            </xdr:cNvSpPr>
          </xdr:nvSpPr>
          <xdr:spPr>
            <a:xfrm>
              <a:off x="0" y="396240"/>
              <a:ext cx="1844040" cy="252222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0</xdr:colOff>
      <xdr:row>20</xdr:row>
      <xdr:rowOff>53341</xdr:rowOff>
    </xdr:from>
    <xdr:to>
      <xdr:col>0</xdr:col>
      <xdr:colOff>1828800</xdr:colOff>
      <xdr:row>36</xdr:row>
      <xdr:rowOff>28575</xdr:rowOff>
    </xdr:to>
    <mc:AlternateContent xmlns:mc="http://schemas.openxmlformats.org/markup-compatibility/2006" xmlns:a14="http://schemas.microsoft.com/office/drawing/2010/main">
      <mc:Choice Requires="a14">
        <xdr:graphicFrame macro="">
          <xdr:nvGraphicFramePr>
            <xdr:cNvPr id="7" name="Fylke 6">
              <a:extLst>
                <a:ext uri="{FF2B5EF4-FFF2-40B4-BE49-F238E27FC236}">
                  <a16:creationId xmlns:a16="http://schemas.microsoft.com/office/drawing/2014/main" id="{6D3E4FB2-D198-4A6C-941C-6227299E13CE}"/>
                </a:ext>
              </a:extLst>
            </xdr:cNvPr>
            <xdr:cNvGraphicFramePr/>
          </xdr:nvGraphicFramePr>
          <xdr:xfrm>
            <a:off x="0" y="0"/>
            <a:ext cx="0" cy="0"/>
          </xdr:xfrm>
          <a:graphic>
            <a:graphicData uri="http://schemas.microsoft.com/office/drawing/2010/slicer">
              <sle:slicer xmlns:sle="http://schemas.microsoft.com/office/drawing/2010/slicer" name="Fylke 6"/>
            </a:graphicData>
          </a:graphic>
        </xdr:graphicFrame>
      </mc:Choice>
      <mc:Fallback xmlns="">
        <xdr:sp macro="" textlink="">
          <xdr:nvSpPr>
            <xdr:cNvPr id="0" name=""/>
            <xdr:cNvSpPr>
              <a:spLocks noTextEdit="1"/>
            </xdr:cNvSpPr>
          </xdr:nvSpPr>
          <xdr:spPr>
            <a:xfrm>
              <a:off x="0" y="3741420"/>
              <a:ext cx="1828800" cy="24669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3.xml><?xml version="1.0" encoding="utf-8"?>
<xdr:wsDr xmlns:xdr="http://schemas.openxmlformats.org/drawingml/2006/spreadsheetDrawing" xmlns:a="http://schemas.openxmlformats.org/drawingml/2006/main">
  <xdr:twoCellAnchor>
    <xdr:from>
      <xdr:col>22</xdr:col>
      <xdr:colOff>76199</xdr:colOff>
      <xdr:row>6</xdr:row>
      <xdr:rowOff>38100</xdr:rowOff>
    </xdr:from>
    <xdr:to>
      <xdr:col>38</xdr:col>
      <xdr:colOff>361949</xdr:colOff>
      <xdr:row>30</xdr:row>
      <xdr:rowOff>157163</xdr:rowOff>
    </xdr:to>
    <xdr:graphicFrame macro="">
      <xdr:nvGraphicFramePr>
        <xdr:cNvPr id="3" name="Diagram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133349</xdr:colOff>
      <xdr:row>33</xdr:row>
      <xdr:rowOff>87312</xdr:rowOff>
    </xdr:from>
    <xdr:to>
      <xdr:col>39</xdr:col>
      <xdr:colOff>28575</xdr:colOff>
      <xdr:row>58</xdr:row>
      <xdr:rowOff>57150</xdr:rowOff>
    </xdr:to>
    <xdr:graphicFrame macro="">
      <xdr:nvGraphicFramePr>
        <xdr:cNvPr id="7" name="Diagram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428624</xdr:colOff>
      <xdr:row>22</xdr:row>
      <xdr:rowOff>176211</xdr:rowOff>
    </xdr:from>
    <xdr:to>
      <xdr:col>52</xdr:col>
      <xdr:colOff>28574</xdr:colOff>
      <xdr:row>47</xdr:row>
      <xdr:rowOff>161925</xdr:rowOff>
    </xdr:to>
    <xdr:graphicFrame macro="">
      <xdr:nvGraphicFramePr>
        <xdr:cNvPr id="8" name="Diagram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0</xdr:colOff>
      <xdr:row>49</xdr:row>
      <xdr:rowOff>47625</xdr:rowOff>
    </xdr:from>
    <xdr:to>
      <xdr:col>52</xdr:col>
      <xdr:colOff>28575</xdr:colOff>
      <xdr:row>74</xdr:row>
      <xdr:rowOff>61914</xdr:rowOff>
    </xdr:to>
    <xdr:graphicFrame macro="">
      <xdr:nvGraphicFramePr>
        <xdr:cNvPr id="9" name="Diagram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44</xdr:col>
      <xdr:colOff>9525</xdr:colOff>
      <xdr:row>76</xdr:row>
      <xdr:rowOff>171450</xdr:rowOff>
    </xdr:from>
    <xdr:to>
      <xdr:col>52</xdr:col>
      <xdr:colOff>38100</xdr:colOff>
      <xdr:row>103</xdr:row>
      <xdr:rowOff>152400</xdr:rowOff>
    </xdr:to>
    <xdr:graphicFrame macro="">
      <xdr:nvGraphicFramePr>
        <xdr:cNvPr id="10" name="Diagram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0.04482</cdr:x>
      <cdr:y>0.94518</cdr:y>
    </cdr:from>
    <cdr:to>
      <cdr:x>0.86555</cdr:x>
      <cdr:y>0.99797</cdr:y>
    </cdr:to>
    <cdr:sp macro="" textlink="">
      <cdr:nvSpPr>
        <cdr:cNvPr id="2" name="TekstSylinder 1"/>
        <cdr:cNvSpPr txBox="1"/>
      </cdr:nvSpPr>
      <cdr:spPr>
        <a:xfrm xmlns:a="http://schemas.openxmlformats.org/drawingml/2006/main">
          <a:off x="304799" y="4433889"/>
          <a:ext cx="5581651"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1000" i="1"/>
            <a:t>Kilde: Landbruksdirektoratet (leveransedata og produksjonstilskudd)</a:t>
          </a:r>
        </a:p>
      </cdr:txBody>
    </cdr:sp>
  </cdr:relSizeAnchor>
</c:userShapes>
</file>

<file path=xl/drawings/drawing25.xml><?xml version="1.0" encoding="utf-8"?>
<c:userShapes xmlns:c="http://schemas.openxmlformats.org/drawingml/2006/chart">
  <cdr:relSizeAnchor xmlns:cdr="http://schemas.openxmlformats.org/drawingml/2006/chartDrawing">
    <cdr:from>
      <cdr:x>0.01064</cdr:x>
      <cdr:y>0.94539</cdr:y>
    </cdr:from>
    <cdr:to>
      <cdr:x>0.91357</cdr:x>
      <cdr:y>0.99776</cdr:y>
    </cdr:to>
    <cdr:sp macro="" textlink="">
      <cdr:nvSpPr>
        <cdr:cNvPr id="3" name="TekstSylinder 1"/>
        <cdr:cNvSpPr txBox="1"/>
      </cdr:nvSpPr>
      <cdr:spPr>
        <a:xfrm xmlns:a="http://schemas.openxmlformats.org/drawingml/2006/main">
          <a:off x="69850" y="4479925"/>
          <a:ext cx="5925630"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6.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7.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8.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104774</xdr:colOff>
      <xdr:row>2</xdr:row>
      <xdr:rowOff>90486</xdr:rowOff>
    </xdr:from>
    <xdr:to>
      <xdr:col>21</xdr:col>
      <xdr:colOff>590550</xdr:colOff>
      <xdr:row>33</xdr:row>
      <xdr:rowOff>161925</xdr:rowOff>
    </xdr:to>
    <xdr:graphicFrame macro="">
      <xdr:nvGraphicFramePr>
        <xdr:cNvPr id="4" name="Diagram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74296</xdr:rowOff>
    </xdr:from>
    <xdr:to>
      <xdr:col>0</xdr:col>
      <xdr:colOff>1781175</xdr:colOff>
      <xdr:row>38</xdr:row>
      <xdr:rowOff>112396</xdr:rowOff>
    </xdr:to>
    <xdr:sp macro="" textlink="">
      <xdr:nvSpPr>
        <xdr:cNvPr id="5" name="TekstSylinder 4">
          <a:extLst>
            <a:ext uri="{FF2B5EF4-FFF2-40B4-BE49-F238E27FC236}">
              <a16:creationId xmlns:a16="http://schemas.microsoft.com/office/drawing/2014/main" id="{00000000-0008-0000-0A00-000005000000}"/>
            </a:ext>
          </a:extLst>
        </xdr:cNvPr>
        <xdr:cNvSpPr txBox="1"/>
      </xdr:nvSpPr>
      <xdr:spPr>
        <a:xfrm>
          <a:off x="0" y="6505576"/>
          <a:ext cx="1781175"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39</xdr:row>
      <xdr:rowOff>38101</xdr:rowOff>
    </xdr:from>
    <xdr:to>
      <xdr:col>0</xdr:col>
      <xdr:colOff>1781175</xdr:colOff>
      <xdr:row>43</xdr:row>
      <xdr:rowOff>76201</xdr:rowOff>
    </xdr:to>
    <xdr:sp macro="" textlink="">
      <xdr:nvSpPr>
        <xdr:cNvPr id="6" name="TekstSylinder 5">
          <a:extLst>
            <a:ext uri="{FF2B5EF4-FFF2-40B4-BE49-F238E27FC236}">
              <a16:creationId xmlns:a16="http://schemas.microsoft.com/office/drawing/2014/main" id="{00000000-0008-0000-0A00-000006000000}"/>
            </a:ext>
          </a:extLst>
        </xdr:cNvPr>
        <xdr:cNvSpPr txBox="1"/>
      </xdr:nvSpPr>
      <xdr:spPr>
        <a:xfrm>
          <a:off x="0" y="7200901"/>
          <a:ext cx="1781175" cy="769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0</xdr:colOff>
      <xdr:row>44</xdr:row>
      <xdr:rowOff>0</xdr:rowOff>
    </xdr:from>
    <xdr:to>
      <xdr:col>0</xdr:col>
      <xdr:colOff>1781175</xdr:colOff>
      <xdr:row>47</xdr:row>
      <xdr:rowOff>38100</xdr:rowOff>
    </xdr:to>
    <xdr:sp macro="" textlink="">
      <xdr:nvSpPr>
        <xdr:cNvPr id="7" name="TekstSylinder 6">
          <a:extLst>
            <a:ext uri="{FF2B5EF4-FFF2-40B4-BE49-F238E27FC236}">
              <a16:creationId xmlns:a16="http://schemas.microsoft.com/office/drawing/2014/main" id="{00000000-0008-0000-0A00-000007000000}"/>
            </a:ext>
          </a:extLst>
        </xdr:cNvPr>
        <xdr:cNvSpPr txBox="1"/>
      </xdr:nvSpPr>
      <xdr:spPr>
        <a:xfrm>
          <a:off x="0" y="8077200"/>
          <a:ext cx="1781175"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Diagrammet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xdr:from>
      <xdr:col>9</xdr:col>
      <xdr:colOff>0</xdr:colOff>
      <xdr:row>36</xdr:row>
      <xdr:rowOff>0</xdr:rowOff>
    </xdr:from>
    <xdr:to>
      <xdr:col>21</xdr:col>
      <xdr:colOff>485776</xdr:colOff>
      <xdr:row>67</xdr:row>
      <xdr:rowOff>71439</xdr:rowOff>
    </xdr:to>
    <xdr:graphicFrame macro="">
      <xdr:nvGraphicFramePr>
        <xdr:cNvPr id="8" name="Diagram 7">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121920</xdr:rowOff>
    </xdr:from>
    <xdr:to>
      <xdr:col>0</xdr:col>
      <xdr:colOff>1828800</xdr:colOff>
      <xdr:row>17</xdr:row>
      <xdr:rowOff>121920</xdr:rowOff>
    </xdr:to>
    <mc:AlternateContent xmlns:mc="http://schemas.openxmlformats.org/markup-compatibility/2006" xmlns:a14="http://schemas.microsoft.com/office/drawing/2010/main">
      <mc:Choice Requires="a14">
        <xdr:graphicFrame macro="">
          <xdr:nvGraphicFramePr>
            <xdr:cNvPr id="9" name="År 2">
              <a:extLst>
                <a:ext uri="{FF2B5EF4-FFF2-40B4-BE49-F238E27FC236}">
                  <a16:creationId xmlns:a16="http://schemas.microsoft.com/office/drawing/2014/main" id="{D1C85A8C-C84E-4677-AFBD-3C536548A30E}"/>
                </a:ext>
              </a:extLst>
            </xdr:cNvPr>
            <xdr:cNvGraphicFramePr/>
          </xdr:nvGraphicFramePr>
          <xdr:xfrm>
            <a:off x="0" y="0"/>
            <a:ext cx="0" cy="0"/>
          </xdr:xfrm>
          <a:graphic>
            <a:graphicData uri="http://schemas.microsoft.com/office/drawing/2010/slicer">
              <sle:slicer xmlns:sle="http://schemas.microsoft.com/office/drawing/2010/slicer" name="År 2"/>
            </a:graphicData>
          </a:graphic>
        </xdr:graphicFrame>
      </mc:Choice>
      <mc:Fallback xmlns="">
        <xdr:sp macro="" textlink="">
          <xdr:nvSpPr>
            <xdr:cNvPr id="0" name=""/>
            <xdr:cNvSpPr>
              <a:spLocks noTextEdit="1"/>
            </xdr:cNvSpPr>
          </xdr:nvSpPr>
          <xdr:spPr>
            <a:xfrm>
              <a:off x="0" y="518160"/>
              <a:ext cx="1828800" cy="27432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0</xdr:colOff>
      <xdr:row>18</xdr:row>
      <xdr:rowOff>22013</xdr:rowOff>
    </xdr:from>
    <xdr:to>
      <xdr:col>0</xdr:col>
      <xdr:colOff>1828800</xdr:colOff>
      <xdr:row>34</xdr:row>
      <xdr:rowOff>152400</xdr:rowOff>
    </xdr:to>
    <mc:AlternateContent xmlns:mc="http://schemas.openxmlformats.org/markup-compatibility/2006" xmlns:a14="http://schemas.microsoft.com/office/drawing/2010/main">
      <mc:Choice Requires="a14">
        <xdr:graphicFrame macro="">
          <xdr:nvGraphicFramePr>
            <xdr:cNvPr id="10" name="Fylke 1">
              <a:extLst>
                <a:ext uri="{FF2B5EF4-FFF2-40B4-BE49-F238E27FC236}">
                  <a16:creationId xmlns:a16="http://schemas.microsoft.com/office/drawing/2014/main" id="{4B9B1440-AE02-489C-8E3F-7C9BD7097828}"/>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0" y="3344333"/>
              <a:ext cx="1828800" cy="3056467"/>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0.00185</cdr:x>
      <cdr:y>0.94698</cdr:y>
    </cdr:from>
    <cdr:to>
      <cdr:x>0.81461</cdr:x>
      <cdr:y>0.99867</cdr:y>
    </cdr:to>
    <cdr:sp macro="" textlink="">
      <cdr:nvSpPr>
        <cdr:cNvPr id="2" name="TekstSylinder 1"/>
        <cdr:cNvSpPr txBox="1"/>
      </cdr:nvSpPr>
      <cdr:spPr>
        <a:xfrm xmlns:a="http://schemas.openxmlformats.org/drawingml/2006/main">
          <a:off x="12700" y="45370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0.xml><?xml version="1.0" encoding="utf-8"?>
<c:userShapes xmlns:c="http://schemas.openxmlformats.org/drawingml/2006/chart">
  <cdr:relSizeAnchor xmlns:cdr="http://schemas.openxmlformats.org/drawingml/2006/chartDrawing">
    <cdr:from>
      <cdr:x>0.00626</cdr:x>
      <cdr:y>0.95671</cdr:y>
    </cdr:from>
    <cdr:to>
      <cdr:x>0.58589</cdr:x>
      <cdr:y>0.99814</cdr:y>
    </cdr:to>
    <cdr:sp macro="" textlink="">
      <cdr:nvSpPr>
        <cdr:cNvPr id="2" name="TekstSylinder 1"/>
        <cdr:cNvSpPr txBox="1"/>
      </cdr:nvSpPr>
      <cdr:spPr>
        <a:xfrm xmlns:a="http://schemas.openxmlformats.org/drawingml/2006/main">
          <a:off x="60325" y="5718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1.xml><?xml version="1.0" encoding="utf-8"?>
<c:userShapes xmlns:c="http://schemas.openxmlformats.org/drawingml/2006/chart">
  <cdr:relSizeAnchor xmlns:cdr="http://schemas.openxmlformats.org/drawingml/2006/chartDrawing">
    <cdr:from>
      <cdr:x>0.00626</cdr:x>
      <cdr:y>0.95671</cdr:y>
    </cdr:from>
    <cdr:to>
      <cdr:x>0.58589</cdr:x>
      <cdr:y>0.99814</cdr:y>
    </cdr:to>
    <cdr:sp macro="" textlink="">
      <cdr:nvSpPr>
        <cdr:cNvPr id="2" name="TekstSylinder 1"/>
        <cdr:cNvSpPr txBox="1"/>
      </cdr:nvSpPr>
      <cdr:spPr>
        <a:xfrm xmlns:a="http://schemas.openxmlformats.org/drawingml/2006/main">
          <a:off x="60325" y="5718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2.xml><?xml version="1.0" encoding="utf-8"?>
<xdr:wsDr xmlns:xdr="http://schemas.openxmlformats.org/drawingml/2006/spreadsheetDrawing" xmlns:a="http://schemas.openxmlformats.org/drawingml/2006/main">
  <xdr:twoCellAnchor>
    <xdr:from>
      <xdr:col>0</xdr:col>
      <xdr:colOff>0</xdr:colOff>
      <xdr:row>29</xdr:row>
      <xdr:rowOff>99060</xdr:rowOff>
    </xdr:from>
    <xdr:to>
      <xdr:col>1</xdr:col>
      <xdr:colOff>1990725</xdr:colOff>
      <xdr:row>31</xdr:row>
      <xdr:rowOff>165735</xdr:rowOff>
    </xdr:to>
    <xdr:sp macro="" textlink="">
      <xdr:nvSpPr>
        <xdr:cNvPr id="4" name="TekstSylinder 3">
          <a:extLst>
            <a:ext uri="{FF2B5EF4-FFF2-40B4-BE49-F238E27FC236}">
              <a16:creationId xmlns:a16="http://schemas.microsoft.com/office/drawing/2014/main" id="{00000000-0008-0000-0B00-000004000000}"/>
            </a:ext>
          </a:extLst>
        </xdr:cNvPr>
        <xdr:cNvSpPr txBox="1"/>
      </xdr:nvSpPr>
      <xdr:spPr>
        <a:xfrm>
          <a:off x="0" y="5463540"/>
          <a:ext cx="3964305" cy="432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50">
              <a:solidFill>
                <a:srgbClr val="FF0000"/>
              </a:solidFill>
            </a:rPr>
            <a:t>Tips: Flere fylker og år kan velges ved å bruke Ctrl-knappen (overskriftene </a:t>
          </a:r>
          <a:r>
            <a:rPr lang="nb-NO" sz="1050" baseline="0">
              <a:solidFill>
                <a:srgbClr val="FF0000"/>
              </a:solidFill>
            </a:rPr>
            <a:t>må redigeres).</a:t>
          </a:r>
          <a:endParaRPr lang="nb-NO" sz="1050">
            <a:solidFill>
              <a:srgbClr val="FF0000"/>
            </a:solidFill>
          </a:endParaRPr>
        </a:p>
      </xdr:txBody>
    </xdr:sp>
    <xdr:clientData/>
  </xdr:twoCellAnchor>
  <xdr:twoCellAnchor editAs="oneCell">
    <xdr:from>
      <xdr:col>0</xdr:col>
      <xdr:colOff>0</xdr:colOff>
      <xdr:row>1</xdr:row>
      <xdr:rowOff>114300</xdr:rowOff>
    </xdr:from>
    <xdr:to>
      <xdr:col>0</xdr:col>
      <xdr:colOff>1912620</xdr:colOff>
      <xdr:row>24</xdr:row>
      <xdr:rowOff>47625</xdr:rowOff>
    </xdr:to>
    <mc:AlternateContent xmlns:mc="http://schemas.openxmlformats.org/markup-compatibility/2006" xmlns:a14="http://schemas.microsoft.com/office/drawing/2010/main">
      <mc:Choice Requires="a14">
        <xdr:graphicFrame macro="">
          <xdr:nvGraphicFramePr>
            <xdr:cNvPr id="7" name="Fylke 7">
              <a:extLst>
                <a:ext uri="{FF2B5EF4-FFF2-40B4-BE49-F238E27FC236}">
                  <a16:creationId xmlns:a16="http://schemas.microsoft.com/office/drawing/2014/main" id="{1324EB12-73B9-43B7-95CF-E8170BD13872}"/>
                </a:ext>
              </a:extLst>
            </xdr:cNvPr>
            <xdr:cNvGraphicFramePr/>
          </xdr:nvGraphicFramePr>
          <xdr:xfrm>
            <a:off x="0" y="0"/>
            <a:ext cx="0" cy="0"/>
          </xdr:xfrm>
          <a:graphic>
            <a:graphicData uri="http://schemas.microsoft.com/office/drawing/2010/slicer">
              <sle:slicer xmlns:sle="http://schemas.microsoft.com/office/drawing/2010/slicer" name="Fylke 7"/>
            </a:graphicData>
          </a:graphic>
        </xdr:graphicFrame>
      </mc:Choice>
      <mc:Fallback xmlns="">
        <xdr:sp macro="" textlink="">
          <xdr:nvSpPr>
            <xdr:cNvPr id="0" name=""/>
            <xdr:cNvSpPr>
              <a:spLocks noTextEdit="1"/>
            </xdr:cNvSpPr>
          </xdr:nvSpPr>
          <xdr:spPr>
            <a:xfrm>
              <a:off x="0" y="312420"/>
              <a:ext cx="2072640" cy="30099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15240</xdr:colOff>
      <xdr:row>1</xdr:row>
      <xdr:rowOff>121920</xdr:rowOff>
    </xdr:from>
    <xdr:to>
      <xdr:col>1</xdr:col>
      <xdr:colOff>1882140</xdr:colOff>
      <xdr:row>28</xdr:row>
      <xdr:rowOff>15240</xdr:rowOff>
    </xdr:to>
    <mc:AlternateContent xmlns:mc="http://schemas.openxmlformats.org/markup-compatibility/2006" xmlns:a14="http://schemas.microsoft.com/office/drawing/2010/main">
      <mc:Choice Requires="a14">
        <xdr:graphicFrame macro="">
          <xdr:nvGraphicFramePr>
            <xdr:cNvPr id="9" name="Kommune 1">
              <a:extLst>
                <a:ext uri="{FF2B5EF4-FFF2-40B4-BE49-F238E27FC236}">
                  <a16:creationId xmlns:a16="http://schemas.microsoft.com/office/drawing/2014/main" id="{62E042B2-BAD3-4A69-B415-733A32713989}"/>
                </a:ext>
              </a:extLst>
            </xdr:cNvPr>
            <xdr:cNvGraphicFramePr/>
          </xdr:nvGraphicFramePr>
          <xdr:xfrm>
            <a:off x="0" y="0"/>
            <a:ext cx="0" cy="0"/>
          </xdr:xfrm>
          <a:graphic>
            <a:graphicData uri="http://schemas.microsoft.com/office/drawing/2010/slicer">
              <sle:slicer xmlns:sle="http://schemas.microsoft.com/office/drawing/2010/slicer" name="Kommune 1"/>
            </a:graphicData>
          </a:graphic>
        </xdr:graphicFrame>
      </mc:Choice>
      <mc:Fallback xmlns="">
        <xdr:sp macro="" textlink="">
          <xdr:nvSpPr>
            <xdr:cNvPr id="0" name=""/>
            <xdr:cNvSpPr>
              <a:spLocks noTextEdit="1"/>
            </xdr:cNvSpPr>
          </xdr:nvSpPr>
          <xdr:spPr>
            <a:xfrm>
              <a:off x="1988820" y="320040"/>
              <a:ext cx="1866900" cy="48768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4.xml><?xml version="1.0" encoding="utf-8"?>
<c:userShapes xmlns:c="http://schemas.openxmlformats.org/drawingml/2006/chart">
  <cdr:relSizeAnchor xmlns:cdr="http://schemas.openxmlformats.org/drawingml/2006/chartDrawing">
    <cdr:from>
      <cdr:x>0</cdr:x>
      <cdr:y>0.9465</cdr:y>
    </cdr:from>
    <cdr:to>
      <cdr:x>0.81389</cdr:x>
      <cdr:y>1</cdr:y>
    </cdr:to>
    <cdr:sp macro="" textlink="">
      <cdr:nvSpPr>
        <cdr:cNvPr id="2" name="TekstSylinder 1"/>
        <cdr:cNvSpPr txBox="1"/>
      </cdr:nvSpPr>
      <cdr:spPr>
        <a:xfrm xmlns:a="http://schemas.openxmlformats.org/drawingml/2006/main">
          <a:off x="0" y="4381501"/>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5.xml><?xml version="1.0" encoding="utf-8"?>
<c:userShapes xmlns:c="http://schemas.openxmlformats.org/drawingml/2006/chart">
  <cdr:relSizeAnchor xmlns:cdr="http://schemas.openxmlformats.org/drawingml/2006/chartDrawing">
    <cdr:from>
      <cdr:x>0.00047</cdr:x>
      <cdr:y>0.93968</cdr:y>
    </cdr:from>
    <cdr:to>
      <cdr:x>0.8189</cdr:x>
      <cdr:y>1</cdr:y>
    </cdr:to>
    <cdr:sp macro="" textlink="">
      <cdr:nvSpPr>
        <cdr:cNvPr id="2" name="TekstSylinder 1"/>
        <cdr:cNvSpPr txBox="1"/>
      </cdr:nvSpPr>
      <cdr:spPr>
        <a:xfrm xmlns:a="http://schemas.openxmlformats.org/drawingml/2006/main">
          <a:off x="3175" y="385762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14</xdr:col>
      <xdr:colOff>640080</xdr:colOff>
      <xdr:row>0</xdr:row>
      <xdr:rowOff>15240</xdr:rowOff>
    </xdr:from>
    <xdr:to>
      <xdr:col>16</xdr:col>
      <xdr:colOff>906780</xdr:colOff>
      <xdr:row>25</xdr:row>
      <xdr:rowOff>0</xdr:rowOff>
    </xdr:to>
    <mc:AlternateContent xmlns:mc="http://schemas.openxmlformats.org/markup-compatibility/2006" xmlns:a14="http://schemas.microsoft.com/office/drawing/2010/main">
      <mc:Choice Requires="a14">
        <xdr:graphicFrame macro="">
          <xdr:nvGraphicFramePr>
            <xdr:cNvPr id="2" name="Fylke">
              <a:extLst>
                <a:ext uri="{FF2B5EF4-FFF2-40B4-BE49-F238E27FC236}">
                  <a16:creationId xmlns:a16="http://schemas.microsoft.com/office/drawing/2014/main" id="{F3A9537C-80D1-41E4-BC92-64BBDFE61AED}"/>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11330940" y="15240"/>
              <a:ext cx="1828800" cy="24669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17</xdr:col>
      <xdr:colOff>443865</xdr:colOff>
      <xdr:row>8</xdr:row>
      <xdr:rowOff>3810</xdr:rowOff>
    </xdr:from>
    <xdr:to>
      <xdr:col>20</xdr:col>
      <xdr:colOff>205740</xdr:colOff>
      <xdr:row>21</xdr:row>
      <xdr:rowOff>100965</xdr:rowOff>
    </xdr:to>
    <mc:AlternateContent xmlns:mc="http://schemas.openxmlformats.org/markup-compatibility/2006" xmlns:a14="http://schemas.microsoft.com/office/drawing/2010/main">
      <mc:Choice Requires="a14">
        <xdr:graphicFrame macro="">
          <xdr:nvGraphicFramePr>
            <xdr:cNvPr id="4" name="Kommune">
              <a:extLst>
                <a:ext uri="{FF2B5EF4-FFF2-40B4-BE49-F238E27FC236}">
                  <a16:creationId xmlns:a16="http://schemas.microsoft.com/office/drawing/2014/main" id="{80427ECA-53E9-45B1-B870-890F97CB301F}"/>
                </a:ext>
              </a:extLst>
            </xdr:cNvPr>
            <xdr:cNvGraphicFramePr/>
          </xdr:nvGraphicFramePr>
          <xdr:xfrm>
            <a:off x="0" y="0"/>
            <a:ext cx="0" cy="0"/>
          </xdr:xfrm>
          <a:graphic>
            <a:graphicData uri="http://schemas.microsoft.com/office/drawing/2010/slicer">
              <sle:slicer xmlns:sle="http://schemas.microsoft.com/office/drawing/2010/slicer" name="Kommune"/>
            </a:graphicData>
          </a:graphic>
        </xdr:graphicFrame>
      </mc:Choice>
      <mc:Fallback xmlns="">
        <xdr:sp macro="" textlink="">
          <xdr:nvSpPr>
            <xdr:cNvPr id="0" name=""/>
            <xdr:cNvSpPr>
              <a:spLocks noTextEdit="1"/>
            </xdr:cNvSpPr>
          </xdr:nvSpPr>
          <xdr:spPr>
            <a:xfrm>
              <a:off x="15474315" y="1527810"/>
              <a:ext cx="1790700" cy="257365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25</xdr:col>
      <xdr:colOff>299085</xdr:colOff>
      <xdr:row>1</xdr:row>
      <xdr:rowOff>127635</xdr:rowOff>
    </xdr:from>
    <xdr:to>
      <xdr:col>28</xdr:col>
      <xdr:colOff>603885</xdr:colOff>
      <xdr:row>20</xdr:row>
      <xdr:rowOff>70485</xdr:rowOff>
    </xdr:to>
    <mc:AlternateContent xmlns:mc="http://schemas.openxmlformats.org/markup-compatibility/2006" xmlns:a14="http://schemas.microsoft.com/office/drawing/2010/main">
      <mc:Choice Requires="a14">
        <xdr:graphicFrame macro="">
          <xdr:nvGraphicFramePr>
            <xdr:cNvPr id="2" name="Fylke 2">
              <a:extLst>
                <a:ext uri="{FF2B5EF4-FFF2-40B4-BE49-F238E27FC236}">
                  <a16:creationId xmlns:a16="http://schemas.microsoft.com/office/drawing/2014/main" id="{96DAB580-4441-4F48-92C4-1FCD4BDDD432}"/>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14967585" y="318135"/>
              <a:ext cx="1847850" cy="35623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6</xdr:col>
      <xdr:colOff>38100</xdr:colOff>
      <xdr:row>6</xdr:row>
      <xdr:rowOff>104775</xdr:rowOff>
    </xdr:from>
    <xdr:to>
      <xdr:col>18</xdr:col>
      <xdr:colOff>352425</xdr:colOff>
      <xdr:row>35</xdr:row>
      <xdr:rowOff>152400</xdr:rowOff>
    </xdr:to>
    <xdr:graphicFrame macro="">
      <xdr:nvGraphicFramePr>
        <xdr:cNvPr id="4" name="Diagram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47625</xdr:rowOff>
    </xdr:from>
    <xdr:to>
      <xdr:col>5</xdr:col>
      <xdr:colOff>19050</xdr:colOff>
      <xdr:row>32</xdr:row>
      <xdr:rowOff>106680</xdr:rowOff>
    </xdr:to>
    <xdr:sp macro="" textlink="">
      <xdr:nvSpPr>
        <xdr:cNvPr id="5" name="TekstSylinder 4">
          <a:extLst>
            <a:ext uri="{FF2B5EF4-FFF2-40B4-BE49-F238E27FC236}">
              <a16:creationId xmlns:a16="http://schemas.microsoft.com/office/drawing/2014/main" id="{00000000-0008-0000-0200-000005000000}"/>
            </a:ext>
          </a:extLst>
        </xdr:cNvPr>
        <xdr:cNvSpPr txBox="1"/>
      </xdr:nvSpPr>
      <xdr:spPr>
        <a:xfrm>
          <a:off x="0" y="5564505"/>
          <a:ext cx="3981450" cy="4248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50">
              <a:solidFill>
                <a:srgbClr val="FF0000"/>
              </a:solidFill>
            </a:rPr>
            <a:t>Tips: Flere fylker/kommuner kan velges ved å bruke Ctrl-knappen (overskriftene må da redigeres).</a:t>
          </a:r>
        </a:p>
      </xdr:txBody>
    </xdr:sp>
    <xdr:clientData/>
  </xdr:twoCellAnchor>
  <xdr:twoCellAnchor>
    <xdr:from>
      <xdr:col>6</xdr:col>
      <xdr:colOff>0</xdr:colOff>
      <xdr:row>37</xdr:row>
      <xdr:rowOff>0</xdr:rowOff>
    </xdr:from>
    <xdr:to>
      <xdr:col>18</xdr:col>
      <xdr:colOff>314325</xdr:colOff>
      <xdr:row>66</xdr:row>
      <xdr:rowOff>47625</xdr:rowOff>
    </xdr:to>
    <xdr:graphicFrame macro="">
      <xdr:nvGraphicFramePr>
        <xdr:cNvPr id="7" name="Diagram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2</xdr:col>
      <xdr:colOff>487680</xdr:colOff>
      <xdr:row>22</xdr:row>
      <xdr:rowOff>9526</xdr:rowOff>
    </xdr:to>
    <mc:AlternateContent xmlns:mc="http://schemas.openxmlformats.org/markup-compatibility/2006" xmlns:a14="http://schemas.microsoft.com/office/drawing/2010/main">
      <mc:Choice Requires="a14">
        <xdr:graphicFrame macro="">
          <xdr:nvGraphicFramePr>
            <xdr:cNvPr id="8" name="Fylke 8">
              <a:extLst>
                <a:ext uri="{FF2B5EF4-FFF2-40B4-BE49-F238E27FC236}">
                  <a16:creationId xmlns:a16="http://schemas.microsoft.com/office/drawing/2014/main" id="{4458B8A7-DAC9-4C76-856C-8439D165D225}"/>
                </a:ext>
              </a:extLst>
            </xdr:cNvPr>
            <xdr:cNvGraphicFramePr/>
          </xdr:nvGraphicFramePr>
          <xdr:xfrm>
            <a:off x="0" y="0"/>
            <a:ext cx="0" cy="0"/>
          </xdr:xfrm>
          <a:graphic>
            <a:graphicData uri="http://schemas.microsoft.com/office/drawing/2010/slicer">
              <sle:slicer xmlns:sle="http://schemas.microsoft.com/office/drawing/2010/slicer" name="Fylke 8"/>
            </a:graphicData>
          </a:graphic>
        </xdr:graphicFrame>
      </mc:Choice>
      <mc:Fallback xmlns="">
        <xdr:sp macro="" textlink="">
          <xdr:nvSpPr>
            <xdr:cNvPr id="0" name=""/>
            <xdr:cNvSpPr>
              <a:spLocks noTextEdit="1"/>
            </xdr:cNvSpPr>
          </xdr:nvSpPr>
          <xdr:spPr>
            <a:xfrm>
              <a:off x="0" y="396240"/>
              <a:ext cx="2072640" cy="30327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xdr:col>
      <xdr:colOff>579120</xdr:colOff>
      <xdr:row>2</xdr:row>
      <xdr:rowOff>7620</xdr:rowOff>
    </xdr:from>
    <xdr:to>
      <xdr:col>5</xdr:col>
      <xdr:colOff>342900</xdr:colOff>
      <xdr:row>28</xdr:row>
      <xdr:rowOff>129540</xdr:rowOff>
    </xdr:to>
    <mc:AlternateContent xmlns:mc="http://schemas.openxmlformats.org/markup-compatibility/2006" xmlns:a14="http://schemas.microsoft.com/office/drawing/2010/main">
      <mc:Choice Requires="a14">
        <xdr:graphicFrame macro="">
          <xdr:nvGraphicFramePr>
            <xdr:cNvPr id="9" name="Kommune 2">
              <a:extLst>
                <a:ext uri="{FF2B5EF4-FFF2-40B4-BE49-F238E27FC236}">
                  <a16:creationId xmlns:a16="http://schemas.microsoft.com/office/drawing/2014/main" id="{74A9B9CB-2116-46E5-AB6E-FFCD06A59211}"/>
                </a:ext>
              </a:extLst>
            </xdr:cNvPr>
            <xdr:cNvGraphicFramePr/>
          </xdr:nvGraphicFramePr>
          <xdr:xfrm>
            <a:off x="0" y="0"/>
            <a:ext cx="0" cy="0"/>
          </xdr:xfrm>
          <a:graphic>
            <a:graphicData uri="http://schemas.microsoft.com/office/drawing/2010/slicer">
              <sle:slicer xmlns:sle="http://schemas.microsoft.com/office/drawing/2010/slicer" name="Kommune 2"/>
            </a:graphicData>
          </a:graphic>
        </xdr:graphicFrame>
      </mc:Choice>
      <mc:Fallback xmlns="">
        <xdr:sp macro="" textlink="">
          <xdr:nvSpPr>
            <xdr:cNvPr id="0" name=""/>
            <xdr:cNvSpPr>
              <a:spLocks noTextEdit="1"/>
            </xdr:cNvSpPr>
          </xdr:nvSpPr>
          <xdr:spPr>
            <a:xfrm>
              <a:off x="2164080" y="403860"/>
              <a:ext cx="2141220" cy="48768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9.xml><?xml version="1.0" encoding="utf-8"?>
<c:userShapes xmlns:c="http://schemas.openxmlformats.org/drawingml/2006/chart">
  <cdr:relSizeAnchor xmlns:cdr="http://schemas.openxmlformats.org/drawingml/2006/chartDrawing">
    <cdr:from>
      <cdr:x>0</cdr:x>
      <cdr:y>0.9474</cdr:y>
    </cdr:from>
    <cdr:to>
      <cdr:x>0.67746</cdr:x>
      <cdr:y>0.99869</cdr:y>
    </cdr:to>
    <cdr:sp macro="" textlink="">
      <cdr:nvSpPr>
        <cdr:cNvPr id="2" name="TekstSylinder 1"/>
        <cdr:cNvSpPr txBox="1"/>
      </cdr:nvSpPr>
      <cdr:spPr>
        <a:xfrm xmlns:a="http://schemas.openxmlformats.org/drawingml/2006/main">
          <a:off x="0" y="4575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pivotCache/_rels/pivotCacheDefinition1.xml.rels><?xml version="1.0" encoding="UTF-8" standalone="yes"?>
<Relationships xmlns="http://schemas.openxmlformats.org/package/2006/relationships"><Relationship Id="rId2" Type="http://schemas.openxmlformats.org/officeDocument/2006/relationships/externalLinkPath" Target="Database%20kornavlinger%20kommuner2.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Database%20kornavlinger%20kommuner2.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Database%20kornavlinger%20kommuner2.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le, Knut Sindre" refreshedDate="46204.374937152781" createdVersion="6" refreshedVersion="8" minRefreshableVersion="3" recordCount="47651" xr:uid="{62C16141-DCF9-4154-BC6D-D3DB3178BDFD}">
  <cacheSource type="worksheet">
    <worksheetSource ref="A1:L50000" sheet="database" r:id="rId2"/>
  </cacheSource>
  <cacheFields count="13">
    <cacheField name="År" numFmtId="0">
      <sharedItems containsString="0" containsBlank="1" containsNumber="1" containsInteger="1" minValue="1999" maxValue="2024" count="27">
        <n v="2005"/>
        <n v="2006"/>
        <n v="2007"/>
        <n v="2008"/>
        <n v="2009"/>
        <n v="2010"/>
        <n v="2011"/>
        <n v="2012"/>
        <n v="2013"/>
        <n v="2014"/>
        <n v="2015"/>
        <n v="2016"/>
        <n v="2017"/>
        <n v="2018"/>
        <n v="2019"/>
        <n v="2020"/>
        <n v="2022"/>
        <n v="2021"/>
        <n v="2023"/>
        <n v="2024"/>
        <m/>
        <n v="2003" u="1"/>
        <n v="2004" u="1"/>
        <n v="1999" u="1"/>
        <n v="2000" u="1"/>
        <n v="2001" u="1"/>
        <n v="2002" u="1"/>
      </sharedItems>
    </cacheField>
    <cacheField name="Fylke" numFmtId="0">
      <sharedItems containsBlank="1" count="20">
        <s v="TRØNDELAG"/>
        <s v="INNLANDET"/>
        <s v="AKERSHUS"/>
        <s v="BUSKERUD"/>
        <s v="ØSTFOLD"/>
        <s v="VESTFOLD"/>
        <s v="ROGALAND"/>
        <s v="TELEMARK"/>
        <s v="MØRE OG ROMSDAL"/>
        <s v="AGDER"/>
        <s v="NORDLAND"/>
        <s v="OSLO"/>
        <s v="VESTLAND"/>
        <s v="TROMS"/>
        <s v="FINNMARK"/>
        <m/>
        <s v="VIKEN" u="1"/>
        <s v="VESTFOLD OG TELEMARK" u="1"/>
        <s v="TROMS OG FINNMARK" u="1"/>
        <s v="TROMS OG FINMARK" u="1"/>
      </sharedItems>
    </cacheField>
    <cacheField name="Kommune" numFmtId="0">
      <sharedItems containsBlank="1" count="467">
        <s v="5006 STEINKJER"/>
        <s v="5037 LEVANGER"/>
        <s v="3411 RINGSAKER"/>
        <s v="3442 ØSTRE TOTEN"/>
        <s v="3228 NES"/>
        <s v="3413 STANGE"/>
        <s v="3418 ÅSNES"/>
        <s v="5035 STJØRDAL"/>
        <s v="5038 VERDAL"/>
        <s v="5001 TRONDHEIM"/>
        <s v="3209 ULLENSAKER"/>
        <s v="3226 AURSKOG-HØLAND"/>
        <s v="5028 MELHUS"/>
        <s v="3443 VESTRE TOTEN"/>
        <s v="3417 GRUE"/>
        <s v="3446 GRAN"/>
        <s v="3305 RINGERIKE"/>
        <s v="3120 RAKKESTAD"/>
        <s v="5053 INDERØY"/>
        <s v="3415 SØR-ODAL"/>
        <s v="3205 LILLESTRØM"/>
        <s v="3412 LØTEN"/>
        <s v="3909 LARVIK"/>
        <s v="3401 KONGSVINGER"/>
        <s v="3403 HAMAR"/>
        <s v="3419 VÅLER (INNLANDET)"/>
        <s v="3238 NANNESTAD"/>
        <s v="3118 INDRE ØSTFOLD"/>
        <s v="3420 ELVERUM"/>
        <s v="3240 EIDSVOLL"/>
        <s v="3416 EIDSKOG"/>
        <s v="5057 ØRLAND"/>
        <s v="5047 OVERHALLA"/>
        <s v="3905 TØNSBERG"/>
        <s v="3107 FREDRIKSTAD"/>
        <s v="3105 SARPSBORG"/>
        <s v="3101 HALDEN"/>
        <s v="3414 NORD-ODAL"/>
        <s v="3314 ØVRE EIKER"/>
        <s v="3907 SANDEFJORD"/>
        <s v="5029 SKAUN"/>
        <s v="3407 GJØVIK"/>
        <s v="3316 MODUM"/>
        <s v="3234 LUNNER"/>
        <s v="1120 KLEPP"/>
        <s v="3116 SKIPTVET"/>
        <s v="5054 INDRE FOSEN"/>
        <s v="3218 ÅS"/>
        <s v="3216 VESTBY"/>
        <s v="3207 NORDRE FOLLO"/>
        <s v="5036 FROSTA"/>
        <s v="3332 SIGDAL"/>
        <s v="4003 SKIEN"/>
        <s v="3114 VÅLER (ØSTF.)"/>
        <s v="5059 ORKLAND"/>
        <s v="3303 KONGSBERG"/>
        <s v="3122 MARKER"/>
        <s v="3103 MOSS"/>
        <s v="3220 ENEBAKK"/>
        <s v="3230 GJERDRUM"/>
        <s v="5041 SNÅSA"/>
        <s v="1124 SOLA"/>
        <s v="4020 MIDT-TELEMARK"/>
        <s v="3312 LIER"/>
        <s v="3422 ÅMOT"/>
        <s v="3112 RÅDE"/>
        <s v="3911 FÆRDER"/>
        <s v="3437 SEL"/>
        <s v="5007 NAMSOS"/>
        <s v="3903 HOLMESTRAND"/>
        <s v="5031 MALVIK"/>
        <s v="1566 SURNADAL"/>
        <s v="4018 NOME"/>
        <s v="3124 AREMARK"/>
        <s v="3310 HOLE"/>
        <s v="3423 STOR-ELVDAL"/>
        <s v="3447 SØNDRE LAND"/>
        <s v="5032 SELBU"/>
        <s v="5045 GRONG"/>
        <s v="3405 LILLEHAMMER"/>
        <s v="1119 HÅ"/>
        <s v="3236 JEVNAKER"/>
        <s v="4005 NOTODDEN"/>
        <s v="1579 HUSTADVIKA"/>
        <s v="3203 ASKER"/>
        <s v="3438 SØR-FRON"/>
        <s v="3232 NITTEDAL"/>
        <s v="3201 BÆRUM"/>
        <s v="3214 FROGN"/>
        <s v="3901 HORTEN"/>
        <s v="1121 TIME"/>
        <s v="1108 SANDNES"/>
        <s v="3448 NORDRE LAND"/>
        <s v="3436 NORD-FRON"/>
        <s v="3424 RENDALEN"/>
        <s v="4206 FARSUND"/>
        <s v="5058 ÅFJORD"/>
        <s v="3301 DRAMMEN"/>
        <s v="3334 FLESBERG"/>
        <s v="3439 RINGEBU"/>
        <s v="3441 GAUSDAL"/>
        <s v="5046 HØYLANDET"/>
        <s v="1563 SUNNDAL"/>
        <s v="5060 NÆRØYSUND"/>
        <s v="3318 KRØDSHERAD"/>
        <s v="1127 RANDABERG"/>
        <s v="4202 GRIMSTAD"/>
        <s v="4203 ARENDAL"/>
        <s v="1103 STAVANGER"/>
        <s v="1812 SØMNA"/>
        <s v="3212 NESODDEN"/>
        <s v="3320 FLÅ"/>
        <s v="3222 LØRENSKOG"/>
        <s v="0301 OSLO"/>
        <s v="1539 RAUMA"/>
        <s v="4012 BAMBLE"/>
        <s v="3428 ALVDAL"/>
        <s v="4010 SILJAN"/>
        <s v="3433 SKJÅK"/>
        <s v="3336 ROLLAG"/>
        <s v="3224 RÆLINGEN"/>
        <s v="4001 PORSGRUNN"/>
        <s v="3242 HURDAL"/>
        <s v="3440 ØYER"/>
        <s v="5027 MIDTRE GAULDAL"/>
        <s v="3449 SØR-AURDAL"/>
        <s v="4204 KRISTIANSAND"/>
        <s v="3452 VESTRE SLIDRE"/>
        <s v="5022 RENNEBU"/>
        <s v="3435 VÅGÅ"/>
        <s v="4028 KVITESEID"/>
        <s v="5034 MERÅKER"/>
        <s v="5049 FLATANGER"/>
        <s v="4022 SELJORD"/>
        <s v="3322 NESBYEN"/>
        <s v="1535 VESTNES"/>
        <s v="1506 MOLDE"/>
        <s v="4217 ÅMLI"/>
        <s v="1133 HJELMELAND"/>
        <s v="4016 DRANGEDAL"/>
        <s v="5020 OSEN"/>
        <s v="3453 ØYSTRE SLIDRE"/>
        <s v="4215 LILLESAND"/>
        <s v="5055 HEIM"/>
        <s v="1820 ALSTAHAUG"/>
        <s v="3431 DOVRE"/>
        <s v="4219 EVJE OG HORNNES"/>
        <s v="3451 NORD-AURDAL"/>
        <s v="4214 FROLAND"/>
        <s v="4024 HJARTDAL"/>
        <s v="3432 LESJA"/>
        <s v="1824 VEFSN"/>
        <s v="5021 OPPDAL"/>
        <s v="3434 LOM"/>
        <s v="4205 LINDESNES"/>
        <s v="3110 HVALER"/>
        <s v="4642 LÆRDAL"/>
        <s v="4611 ETNE"/>
        <s v="4213 TVEDESTRAND"/>
        <s v="4223 VENNESLA"/>
        <s v="1114 BJERKREIM"/>
        <s v="4211 GJERSTAD"/>
        <s v="5052 LEKA"/>
        <s v="3426 TOLGA"/>
        <s v="1833 RANA"/>
        <s v="1813 BRØNNØY"/>
        <s v="3427 TYNSET"/>
        <s v="4220 BYGLAND"/>
        <s v="1804 BODØ"/>
        <s v="3421 TRYSIL"/>
        <s v="4225 LYNGDAL"/>
        <s v="1578 FJORD"/>
        <s v="3454 VANG"/>
        <s v="4216 BIRKENES"/>
        <s v="4227 KVINESDAL"/>
        <s v="1547 AUKRA"/>
        <s v="4218 IVELAND"/>
        <s v="1122 GJESDAL"/>
        <s v="1554 AVERØY"/>
        <s v="1532 GISKE"/>
        <s v="5530 SENJA"/>
        <s v="1848 STEIGEN"/>
        <s v="1508 ÅLESUND"/>
        <s v="3324 GOL"/>
        <s v="4026 TINN"/>
        <s v="4644 LUSTER"/>
        <s v="4201 RISØR"/>
        <s v="3450 ETNEDAL"/>
        <s v="1101 EIGERSUND"/>
        <s v="5524 MÅLSELV"/>
        <s v="3338 NORE OG UVDAL"/>
        <s v="4034 TOKKE"/>
        <s v="4212 VEGÅRSHEI"/>
        <s v="1841 FAUSKE"/>
        <s v="1560 TINGVOLL"/>
        <s v="1860 VESTVÅGØY"/>
        <s v="5061 RINDAL"/>
        <s v="5544 NORDREISA"/>
        <s v="1130 STRAND"/>
        <s v="4641 AURLAND"/>
        <s v="1160 VINDAFJORD"/>
        <s v="1806 NARVIK"/>
        <s v="5538 STORFJORD"/>
        <s v="4621 VOSS"/>
        <s v="5026 HOLTÅLEN"/>
        <s v="4014 KRAGERØ"/>
        <s v="1870 SORTLAND"/>
        <s v="4617 KVINNHERAD"/>
        <s v="5056 HITRA"/>
        <s v="5536 LYNGEN"/>
        <s v="5622 PORSANGER"/>
        <s v="3328 ÅL"/>
        <s v="5510 KVÆFJORD"/>
        <s v="1845 SØRFOLD"/>
        <s v="1576 AURE"/>
        <s v="1836 RØDØY"/>
        <s v="4630 OSTERØY"/>
        <s v="4631 ALVER"/>
        <s v="4639 VIK"/>
        <s v="4647 SUNNFJORD"/>
        <s v="1853 EVENES"/>
        <s v="1557 GJEMNES"/>
        <s v="1573 SMØLA"/>
        <s v="5532 BALSFJORD"/>
        <s v="4624 BJØRNAFJORDEN"/>
        <s v="1837 MELØY"/>
        <s v="1815 VEGA"/>
        <s v="1149 KARMØY"/>
        <s v="5501 TROMSØ"/>
        <s v="3429 FOLLDAL"/>
        <s v="5601 ALTA"/>
        <s v="1866 HADSEL"/>
        <s v="1839 BEIARN"/>
        <s v="5528 DYRØY"/>
        <s v="4650 GLOPPEN"/>
        <s v="3330 HOL"/>
        <s v="1834 LURØY"/>
        <s v="1865 VÅGAN"/>
        <s v="4036 VINJE"/>
        <s v="1811 BINDAL"/>
        <s v="5628 TANA"/>
        <s v="4618 ULLENSVANG"/>
        <s v="1840 SALTDAL"/>
        <s v="4602 KINN"/>
        <s v="4640 SOGNDAL"/>
        <s v="1135 SAUDA"/>
        <s v="1832 HEMNES"/>
        <s v="1111 SOKNDAL"/>
        <s v="1525 STRANDA"/>
        <s v="1871 ANDØY"/>
        <s v="4622 KVAM"/>
        <s v="1577 VOLDA"/>
        <s v="5605 SØR-VARANGER"/>
        <s v="4226 HÆGEBOSTAD"/>
        <s v="5610 KARASJOK"/>
        <s v="1146 TYSVÆR"/>
        <s v="3326 HEMSEDAL"/>
        <s v="1838 GILDESKÅL"/>
        <m/>
        <s v="4030 NISSEDAL"/>
        <s v="4645 ASKVOLL"/>
        <s v="1112 LUND"/>
        <s v="1517 HAREID"/>
        <s v="4207 FLEKKEFJORD"/>
        <s v="4221 VALLE"/>
        <s v="4222 BYKLE"/>
        <s v="4224 ÅSERAL"/>
        <s v="4228 SIRDAL"/>
        <s v="5603 HAMMERFEST"/>
        <s v="5607 VADSØ"/>
        <s v="5610 KÁRÁŠJOHKA"/>
        <s v="5612 GUOVDAGEAIDNU"/>
        <s v="5616 HASVIK"/>
        <s v="5618 MÅSØY"/>
        <s v="5624 LEBESBY"/>
        <s v="5626 GAMVIK"/>
        <s v="5628 DEATNU"/>
        <s v="5630 BERLEVÅG"/>
        <s v="5634 VARDØ"/>
        <s v="5636 UNJÁRGA"/>
        <s v="3419 VÅLER"/>
        <s v="3425 ENGERDAL"/>
        <s v="3430 OS"/>
        <s v="1505 KRISTIANSUND"/>
        <s v="1511 VANYLVEN"/>
        <s v="1514 SANDE"/>
        <s v="1515 HERØY"/>
        <s v="1516 ULSTEIN"/>
        <s v="1520 ØRSTA"/>
        <s v="1528 SYKKYLVEN"/>
        <s v="1531 SULA"/>
        <s v="1580 HARAM"/>
        <s v="1816 VEVELSTAD"/>
        <s v="1818 HERØY"/>
        <s v="1822 LEIRFJORD"/>
        <s v="1825 GRANE"/>
        <s v="1826 AARBORTE"/>
        <s v="1827 DØNNA"/>
        <s v="1828 NESNA"/>
        <s v="1835 TRÆNA"/>
        <s v="1851 LØDINGEN"/>
        <s v="1856 RØST"/>
        <s v="1859 FLAKSTAD"/>
        <s v="1867 BØ"/>
        <s v="1868 ØKSNES"/>
        <s v="1875 HÁBMER"/>
        <s v="1106 HAUGESUND"/>
        <s v="1134 SULDAL"/>
        <s v="1144 KVITSØY"/>
        <s v="1145 BOKN"/>
        <s v="1151 UTSIRA"/>
        <s v="4032 FYRESDAL"/>
        <s v="5503 HARSTAD"/>
        <s v="5512 DIELDDANUORRI"/>
        <s v="5514 IBESTAD"/>
        <s v="5516 GRATANGEN"/>
        <s v="5518 LOABÁK"/>
        <s v="5520 BARDU"/>
        <s v="5522 SALANGEN"/>
        <s v="5526 SØRREISA"/>
        <s v="5534 KARLSØY"/>
        <s v="5540 GÁIVUOTNA"/>
        <s v="5542 SKJERVØY"/>
        <s v="5546 KVÆNANGEN"/>
        <s v="5014 FRØYA"/>
        <s v="5025 ROSSE"/>
        <s v="5033 TYDAL"/>
        <s v="5041 SNÅASE"/>
        <s v="5042 LIERNE"/>
        <s v="5043 RAARVIHKE"/>
        <s v="5044 NAMSSKOGAN"/>
        <s v="4601 BERGEN"/>
        <s v="4612 SVEIO"/>
        <s v="4613 BØMLO"/>
        <s v="4614 STORD"/>
        <s v="4615 FITJAR"/>
        <s v="4616 TYSNES"/>
        <s v="4619 EIDFJORD"/>
        <s v="4620 ULVIK"/>
        <s v="4623 SAMNANGER"/>
        <s v="4625 AUSTEVOLL"/>
        <s v="4626 ØYGARDEN"/>
        <s v="4627 ASKØY"/>
        <s v="4628 VAKSDAL"/>
        <s v="4629 MODALEN"/>
        <s v="4632 AUSTRHEIM"/>
        <s v="4633 FEDJE"/>
        <s v="4634 MASFJORDEN"/>
        <s v="4635 GULEN"/>
        <s v="4636 SOLUND"/>
        <s v="4637 HYLLESTAD"/>
        <s v="4638 HØYANGER"/>
        <s v="4643 ÅRDAL"/>
        <s v="4646 FJALER"/>
        <s v="4648 BREMANGER"/>
        <s v="4649 STAD"/>
        <s v="4651 STRYN"/>
        <s v="3114 VÅLER"/>
        <s v="5512 TJELDSUND" u="1"/>
        <s v="3430 OS (INNLANDET)" u="1"/>
        <s v="3034 NES" u="1"/>
        <s v="3026 AURSKOG-HØLAND" u="1"/>
        <s v="3033 ULLENSAKER" u="1"/>
        <s v="3016 RAKKESTAD" u="1"/>
        <s v="3007 RINGERIKE" u="1"/>
        <s v="3030 LILLESTRØM" u="1"/>
        <s v="3805 LARVIK" u="1"/>
        <s v="3014 INDRE ØSTFOLD" u="1"/>
        <s v="3036 NANNESTAD" u="1"/>
        <s v="3803 TØNSBERG" u="1"/>
        <s v="3003 SARPSBORG" u="1"/>
        <s v="3004 FREDRIKSTAD" u="1"/>
        <s v="3035 EIDSVOLL" u="1"/>
        <s v="3001 HALDEN" u="1"/>
        <s v="3054 LUNNER" u="1"/>
        <s v="3047 MODUM" u="1"/>
        <s v="3807 SKIEN" u="1"/>
        <s v="3048 ØVRE EIKER" u="1"/>
        <s v="3804 SANDEFJORD" u="1"/>
        <s v="3006 KONGSBERG" u="1"/>
        <s v="3020 NORDRE FOLLO" u="1"/>
        <s v="3019 VESTBY" u="1"/>
        <s v="3021 ÅS" u="1"/>
        <s v="3013 MARKER" u="1"/>
        <s v="3015 SKIPTVET" u="1"/>
        <s v="3045 SIGDAL" u="1"/>
        <s v="3032 GJERDRUM" u="1"/>
        <s v="3018 VÅLER (VIKEN)" u="1"/>
        <s v="3017 RÅDE" u="1"/>
        <s v="3049 LIER" u="1"/>
        <s v="3028 ENEBAKK" u="1"/>
        <s v="3816 NOME" u="1"/>
        <s v="3817 MIDT-TELEMARK" u="1"/>
        <s v="3802 HOLMESTRAND" u="1"/>
        <s v="3002 MOSS" u="1"/>
        <s v="3012 AREMARK" u="1"/>
        <s v="3053 JEVNAKER" u="1"/>
        <s v="3025 ASKER" u="1"/>
        <s v="3811 FÆRDER" u="1"/>
        <s v="3038 HOLE" u="1"/>
        <s v="3801 HORTEN" u="1"/>
        <s v="3031 NITTEDAL" u="1"/>
        <s v="3024 BÆRUM" u="1"/>
        <s v="3808 NOTODDEN" u="1"/>
        <s v="3022 FROGN" u="1"/>
        <s v="3005 DRAMMEN" u="1"/>
        <s v="3050 FLESBERG" u="1"/>
        <s v="3023 NESODDEN" u="1"/>
        <s v="3029 LØRENSKOG" u="1"/>
        <s v="3039 FLÅ" u="1"/>
        <s v="3046 KRØDSHERAD" u="1"/>
        <s v="3813 BAMBLE" u="1"/>
        <s v="3812 SILJAN" u="1"/>
        <s v="3027 RÆLINGEN" u="1"/>
        <s v="3051 ROLLAG" u="1"/>
        <s v="3821 KVITESEID" u="1"/>
        <s v="3806 PORSGRUNN" u="1"/>
        <s v="3037 HURDAL" u="1"/>
        <s v="3040 NESBYEN" u="1"/>
        <s v="3815 DRANGEDAL" u="1"/>
        <s v="3820 SELJORD" u="1"/>
        <s v="3011 HVALER" u="1"/>
        <s v="3819 HJARTDAL" u="1"/>
        <s v="3041 GOL" u="1"/>
        <s v="5421 SENJA" u="1"/>
        <s v="3818 TINN" u="1"/>
        <s v="3824 TOKKE" u="1"/>
        <s v="3052 NORE OG UVDAL" u="1"/>
        <s v="5418 MÅLSELV" u="1"/>
        <s v="1507 ÅLESUND" u="1"/>
        <s v="5402 HARSTAD" u="1"/>
        <s v="5428 NORDREISA" u="1"/>
        <s v="5444 SØR-VARANGER" u="1"/>
        <s v="3814 KRAGERØ" u="1"/>
        <s v="5425 STORFJORD" u="1"/>
        <s v="5424 LYNGEN" u="1"/>
        <s v="5417 SALANGEN" u="1"/>
        <s v="5401 TROMSØ" u="1"/>
        <s v="5411 KVÆFJORD" u="1"/>
        <s v="5412 TJELDSUND" u="1"/>
        <s v="3042 HEMSEDAL" u="1"/>
        <s v="5403 ALTA" u="1"/>
        <s v="5436 PORSANGER" u="1"/>
        <s v="3043 ÅL" u="1"/>
        <s v="5422 BALSFJORD" u="1"/>
        <s v="5420 DYRØY" u="1"/>
        <s v="3044 HOL" u="1"/>
        <s v="3825 VINJE" u="1"/>
        <s v="5441 TANA" u="1"/>
        <s v="5437 KARASJOK" u="1"/>
        <e v="#N/A" u="1"/>
        <s v="5041 SNÅASE-SNÅSA" u="1"/>
        <s v="3822 NISSEDAL" u="1"/>
        <s v="3018 VÅLER (ØSTF.)" u="1"/>
        <s v="3419 VÅLER (HEDM.)" u="1"/>
        <s v="301 OSLO" u="1"/>
        <s v="5426 KÅFJORD" u="1"/>
        <s v="1875 HAMARØY" u="1"/>
        <s v="5025 RØROS" u="1"/>
        <s v="5416 BARDU" u="1"/>
        <s v="3823 FYRESDAL" u="1"/>
        <s v="5043 RØYRVIK" u="1"/>
        <s v="1826 HATTFJELLDAL" u="1"/>
        <s v="5419 SØRREISA" u="1"/>
        <s v="5413 IBESTAD" u="1"/>
        <s v="3034 Nes (Ak.)" u="1"/>
        <s v="3018 Våler" u="1"/>
      </sharedItems>
    </cacheField>
    <cacheField name="Kornslag" numFmtId="0">
      <sharedItems containsBlank="1" count="10">
        <s v="Bygg"/>
        <s v="Havre"/>
        <s v="Hvete"/>
        <s v="Rug"/>
        <s v="Oljevekster"/>
        <s v="Økologisk korn"/>
        <s v="Erter"/>
        <m/>
        <s v="Rug "/>
        <e v="#N/A" u="1"/>
      </sharedItems>
    </cacheField>
    <cacheField name="Leveransetype" numFmtId="0">
      <sharedItems containsBlank="1" containsMixedTypes="1" containsNumber="1" containsInteger="1" minValue="1" maxValue="71516" count="668">
        <m/>
        <s v="Bygg, såkorn"/>
        <s v="Erter, såkorn"/>
        <s v="Rug, såkorn"/>
        <s v="Erter fôr"/>
        <s v="Rug fôr"/>
        <s v="Hvete fôr"/>
        <s v="Oljefrø"/>
        <s v="Havre, såkorn"/>
        <s v="Hvete, såkorn"/>
        <s v="Rug mat"/>
        <s v="Bygg"/>
        <s v="Havre"/>
        <s v="Hvete mat"/>
        <s v="Oljefrø, såkorn"/>
        <s v="Rughvete fôr"/>
        <s v="Rughvete, såkorn"/>
        <s v="Vårhvete"/>
        <s v="Høsthvete"/>
        <s v="Rug og rughvete"/>
        <s v="Korn til modning og krossing, økologisk samt 2. års karens"/>
        <s v="Oljevekster"/>
        <s v="Bygg fôr"/>
        <n v="582" u="1"/>
        <n v="2266" u="1"/>
        <n v="517" u="1"/>
        <n v="8233" u="1"/>
        <n v="25" u="1"/>
        <n v="2853" u="1"/>
        <n v="1247" u="1"/>
        <n v="4864" u="1"/>
        <n v="45492" u="1"/>
        <n v="12078" u="1"/>
        <n v="8895" u="1"/>
        <n v="1964" u="1"/>
        <n v="3507" u="1"/>
        <n v="1379" u="1"/>
        <n v="320" u="1"/>
        <n v="1119" u="1"/>
        <n v="3964" u="1"/>
        <n v="158" u="1"/>
        <n v="418" u="1"/>
        <n v="20190" u="1"/>
        <n v="353" u="1"/>
        <n v="21" u="1"/>
        <n v="18961" u="1"/>
        <n v="910" u="1"/>
        <n v="845" u="1"/>
        <n v="21766" u="1"/>
        <n v="21325" u="1"/>
        <n v="4171" u="1"/>
        <n v="19" u="1"/>
        <n v="70" u="1"/>
        <n v="976" u="1"/>
        <n v="781" u="1"/>
        <n v="3062" u="1"/>
        <n v="191" u="1"/>
        <n v="2152" u="1"/>
        <n v="484" u="1"/>
        <n v="4699" u="1"/>
        <n v="1515" u="1"/>
        <n v="2739" u="1"/>
        <n v="289" u="1"/>
        <n v="2089" u="1"/>
        <n v="63" u="1"/>
        <n v="7630" u="1"/>
        <n v="3716" u="1"/>
        <n v="175" u="1"/>
        <n v="119" u="1"/>
        <n v="3523" u="1"/>
        <n v="1517" u="1"/>
        <n v="1322" u="1"/>
        <n v="4644" u="1"/>
        <n v="29142" u="1"/>
        <n v="257" u="1"/>
        <n v="59" u="1"/>
        <n v="28764" u="1"/>
        <n v="159" u="1"/>
        <n v="523" u="1"/>
        <n v="3917" u="1"/>
        <n v="485" u="1"/>
        <n v="111" u="1"/>
        <n v="355" u="1"/>
        <n v="979" u="1"/>
        <n v="1" u="1"/>
        <n v="7126" u="1"/>
        <n v="55" u="1"/>
        <n v="25928" u="1"/>
        <n v="8991" u="1"/>
        <n v="143" u="1"/>
        <n v="18396" u="1"/>
        <n v="3141" u="1"/>
        <n v="9259" u="1"/>
        <n v="2751" u="1"/>
        <n v="5180" u="1"/>
        <n v="2491" u="1"/>
        <n v="1196" u="1"/>
        <n v="2101" u="1"/>
        <n v="258" u="1"/>
        <n v="22052" u="1"/>
        <n v="10110" u="1"/>
        <n v="192" u="1"/>
        <n v="2298" u="1"/>
        <n v="4274" u="1"/>
        <n v="525" u="1"/>
        <n v="95" u="1"/>
        <n v="1133" u="1"/>
        <n v="2952" u="1"/>
        <n v="47" u="1"/>
        <n v="721" u="1"/>
        <n v="10457" u="1"/>
        <n v="454" u="1"/>
        <n v="6236" u="1"/>
        <n v="1395" u="1"/>
        <n v="324" u="1"/>
        <n v="2499" u="1"/>
        <n v="259" u="1"/>
        <n v="5393" u="1"/>
        <n v="3606" u="1"/>
        <n v="5590" u="1"/>
        <n v="43" u="1"/>
        <n v="7087" u="1"/>
        <n v="16664" u="1"/>
        <n v="487" u="1"/>
        <n v="15815" u="1"/>
        <n v="79" u="1"/>
        <n v="3350" u="1"/>
        <n v="788" u="1"/>
        <n v="2830" u="1"/>
        <n v="8535" u="1"/>
        <n v="39" u="1"/>
        <n v="144" u="1"/>
        <n v="11466" u="1"/>
        <n v="5535" u="1"/>
        <n v="1789" u="1"/>
        <n v="1724" u="1"/>
        <n v="8009" u="1"/>
        <n v="1399" u="1"/>
        <n v="919" u="1"/>
        <n v="12065" u="1"/>
        <n v="39200" u="1"/>
        <n v="35" u="1"/>
        <n v="128" u="1"/>
        <n v="15516" u="1"/>
        <n v="25710" u="1"/>
        <n v="1726" u="1"/>
        <n v="358" u="1"/>
        <n v="2641" u="1"/>
        <n v="7237" u="1"/>
        <n v="2381" u="1"/>
        <n v="985" u="1"/>
        <n v="242" u="1"/>
        <n v="13704" u="1"/>
        <n v="855" u="1"/>
        <n v="790" u="1"/>
        <n v="2968" u="1"/>
        <n v="177" u="1"/>
        <n v="1988" u="1"/>
        <n v="120" u="1"/>
        <n v="1728" u="1"/>
        <n v="3295" u="1"/>
        <n v="1338" u="1"/>
        <n v="326" u="1"/>
        <n v="6725" u="1"/>
        <n v="261" u="1"/>
        <n v="3752" u="1"/>
        <n v="45820" u="1"/>
        <n v="4385" u="1"/>
        <n v="791" u="1"/>
        <n v="161" u="1"/>
        <n v="489" u="1"/>
        <n v="13011" u="1"/>
        <n v="112" u="1"/>
        <n v="1535" u="1"/>
        <n v="13799" u="1"/>
        <n v="987" u="1"/>
        <n v="9245" u="1"/>
        <n v="3236" u="1"/>
        <n v="4393" u="1"/>
        <n v="792" u="1"/>
        <n v="5370" u="1"/>
        <n v="145" u="1"/>
        <n v="1667" u="1"/>
        <n v="12964" u="1"/>
        <n v="104" u="1"/>
        <n v="10427" u="1"/>
        <n v="262" u="1"/>
        <n v="5961" u="1"/>
        <n v="194" u="1"/>
        <n v="129" u="1"/>
        <n v="490" u="1"/>
        <n v="425" u="1"/>
        <n v="96" u="1"/>
        <n v="360" u="1"/>
        <n v="295" u="1"/>
        <n v="243" u="1"/>
        <n v="3634" u="1"/>
        <n v="9151" u="1"/>
        <n v="26059" u="1"/>
        <n v="599" u="1"/>
        <n v="3831" u="1"/>
        <n v="458" u="1"/>
        <n v="88" u="1"/>
        <n v="44563" u="1"/>
        <n v="227" u="1"/>
        <n v="665" u="1"/>
        <n v="162" u="1"/>
        <n v="491" u="1"/>
        <n v="5071" u="1"/>
        <n v="1478" u="1"/>
        <n v="80" u="1"/>
        <n v="11389" u="1"/>
        <n v="9766" u="1"/>
        <n v="211" u="1"/>
        <n v="796" u="1"/>
        <n v="2082" u="1"/>
        <n v="1545" u="1"/>
        <n v="1350" u="1"/>
        <n v="7293" u="1"/>
        <n v="1025" u="1"/>
        <n v="130" u="1"/>
        <n v="492" u="1"/>
        <n v="10050" u="1"/>
        <n v="1677" u="1"/>
        <n v="1612" u="1"/>
        <n v="362" u="1"/>
        <n v="1352" u="1"/>
        <n v="1222" u="1"/>
        <n v="14935" u="1"/>
        <n v="64" u="1"/>
        <n v="928" u="1"/>
        <n v="179" u="1"/>
        <n v="121" u="1"/>
        <n v="18844" u="1"/>
        <n v="2937" u="1"/>
        <n v="330" u="1"/>
        <n v="265" u="1"/>
        <n v="17426" u="1"/>
        <n v="60" u="1"/>
        <n v="228" u="1"/>
        <n v="864" u="1"/>
        <n v="163" u="1"/>
        <n v="604" u="1"/>
        <n v="493" u="1"/>
        <n v="113" u="1"/>
        <n v="363" u="1"/>
        <n v="2421" u="1"/>
        <n v="6797" u="1"/>
        <n v="298" u="1"/>
        <n v="2291" u="1"/>
        <n v="7774" u="1"/>
        <n v="56" u="1"/>
        <n v="670" u="1"/>
        <n v="1878" u="1"/>
        <n v="7128" u="1"/>
        <n v="6868" u="1"/>
        <n v="4591" u="1"/>
        <n v="105" u="1"/>
        <n v="396" u="1"/>
        <n v="266" u="1"/>
        <n v="8042" u="1"/>
        <n v="3792" u="1"/>
        <n v="3272" u="1"/>
        <n v="52" u="1"/>
        <n v="196" u="1"/>
        <n v="736" u="1"/>
        <n v="2882" u="1"/>
        <n v="131" u="1"/>
        <n v="23100" u="1"/>
        <n v="494" u="1"/>
        <n v="3079" u="1"/>
        <n v="97" u="1"/>
        <n v="15582" u="1"/>
        <n v="364" u="1"/>
        <n v="1230" u="1"/>
        <n v="2169" u="1"/>
        <n v="1035" u="1"/>
        <n v="5253" u="1"/>
        <n v="737" u="1"/>
        <n v="672" u="1"/>
        <n v="4670" u="1"/>
        <n v="542" u="1"/>
        <n v="1947" u="1"/>
        <n v="3863" u="1"/>
        <n v="1427" u="1"/>
        <n v="89" u="1"/>
        <n v="332" u="1"/>
        <n v="1297" u="1"/>
        <n v="14038" u="1"/>
        <n v="2303" u="1"/>
        <n v="4284" u="1"/>
        <n v="1037" u="1"/>
        <n v="44" u="1"/>
        <n v="22313" u="1"/>
        <n v="164" u="1"/>
        <n v="14243" u="1"/>
        <n v="1884" u="1"/>
        <n v="81" u="1"/>
        <n v="934" u="1"/>
        <n v="3284" u="1"/>
        <n v="5466" u="1"/>
        <n v="40" u="1"/>
        <n v="5923" u="1"/>
        <n v="463" u="1"/>
        <n v="1691" u="1"/>
        <n v="398" u="1"/>
        <n v="1496" u="1"/>
        <n v="5340" u="1"/>
        <n v="1236" u="1"/>
        <n v="4820" u="1"/>
        <n v="1106" u="1"/>
        <n v="197" u="1"/>
        <n v="545" u="1"/>
        <n v="132" u="1"/>
        <n v="4371" u="1"/>
        <n v="1433" u="1"/>
        <n v="1173" u="1"/>
        <n v="65" u="1"/>
        <n v="936" u="1"/>
        <n v="871" u="1"/>
        <n v="4765" u="1"/>
        <n v="806" u="1"/>
        <n v="181" u="1"/>
        <n v="676" u="1"/>
        <n v="71516" u="1"/>
        <n v="611" u="1"/>
        <n v="122" u="1"/>
        <n v="464" u="1"/>
        <n v="12211" u="1"/>
        <n v="5616" u="1"/>
        <n v="1240" u="1"/>
        <n v="2189" u="1"/>
        <n v="1045" u="1"/>
        <n v="13519" u="1"/>
        <n v="230" u="1"/>
        <n v="742" u="1"/>
        <n v="165" u="1"/>
        <n v="497" u="1"/>
        <n v="1892" u="1"/>
        <n v="30" u="1"/>
        <n v="114" u="1"/>
        <n v="432" u="1"/>
        <n v="2583" u="1"/>
        <n v="1112" u="1"/>
        <n v="2063" u="1"/>
        <n v="3430" u="1"/>
        <n v="214" u="1"/>
        <n v="2024" u="1"/>
        <n v="28" u="1"/>
        <n v="3564" u="1"/>
        <n v="198" u="1"/>
        <n v="2524" u="1"/>
        <n v="25436" u="1"/>
        <n v="133" u="1"/>
        <n v="2026" u="1"/>
        <n v="433" u="1"/>
        <n v="3371" u="1"/>
        <n v="98" u="1"/>
        <n v="2591" u="1"/>
        <n v="1051" u="1"/>
        <n v="8493" u="1"/>
        <n v="810" u="1"/>
        <n v="2918" u="1"/>
        <n v="182" u="1"/>
        <n v="2528" u="1"/>
        <n v="2268" u="1"/>
        <n v="550" u="1"/>
        <n v="24" u="1"/>
        <n v="90" u="1"/>
        <n v="336" u="1"/>
        <n v="271" u="1"/>
        <n v="8509" u="1"/>
        <n v="231" u="1"/>
        <n v="876" u="1"/>
        <n v="166" u="1"/>
        <n v="616" u="1"/>
        <n v="1770" u="1"/>
        <n v="1445" u="1"/>
        <n v="22" u="1"/>
        <n v="82" u="1"/>
        <n v="5853" u="1"/>
        <n v="215" u="1"/>
        <n v="13473" u="1"/>
        <n v="5530" u="1"/>
        <n v="150" u="1"/>
        <n v="5467" u="1"/>
        <n v="467" u="1"/>
        <n v="6444" u="1"/>
        <n v="14718" u="1"/>
        <n v="20" u="1"/>
        <n v="74" u="1"/>
        <n v="8541" u="1"/>
        <n v="8478" u="1"/>
        <n v="2800" u="1"/>
        <n v="134" u="1"/>
        <n v="8289" u="1"/>
        <n v="435" u="1"/>
        <n v="1514" u="1"/>
        <n v="2867" u="1"/>
        <n v="2477" u="1"/>
        <n v="18" u="1"/>
        <n v="9597" u="1"/>
        <n v="248" u="1"/>
        <n v="3844" u="1"/>
        <n v="183" u="1"/>
        <n v="684" u="1"/>
        <n v="554" u="1"/>
        <n v="403" u="1"/>
        <n v="1451" u="1"/>
        <n v="338" u="1"/>
        <n v="1321" u="1"/>
        <n v="9156" u="1"/>
        <n v="1126" u="1"/>
        <n v="16" u="1"/>
        <n v="61" u="1"/>
        <n v="880" u="1"/>
        <n v="4577" u="1"/>
        <n v="13458" u="1"/>
        <n v="31616" u="1"/>
        <n v="371" u="1"/>
        <n v="1323" u="1"/>
        <n v="2225" u="1"/>
        <n v="2095" u="1"/>
        <n v="8589" u="1"/>
        <n v="15" u="1"/>
        <n v="57" u="1"/>
        <n v="3332" u="1"/>
        <n v="816" u="1"/>
        <n v="751" u="1"/>
        <n v="21563" u="1"/>
        <n v="3919" u="1"/>
        <n v="469" u="1"/>
        <n v="4719" u="1"/>
        <n v="9314" u="1"/>
        <n v="1065" u="1"/>
        <n v="1012" u="1"/>
        <n v="28087" u="1"/>
        <n v="14" u="1"/>
        <n v="817" u="1"/>
        <n v="11993" u="1"/>
        <n v="135" u="1"/>
        <n v="502" u="1"/>
        <n v="437" u="1"/>
        <n v="5184" u="1"/>
        <n v="4664" u="1"/>
        <n v="10701" u="1"/>
        <n v="3990" u="1"/>
        <n v="12592" u="1"/>
        <n v="13" u="1"/>
        <n v="184" u="1"/>
        <n v="470" u="1"/>
        <n v="50007" u="1"/>
        <n v="275" u="1"/>
        <n v="233" u="1"/>
        <n v="12" u="1"/>
        <n v="9031" u="1"/>
        <n v="45" u="1"/>
        <n v="2694" u="1"/>
        <n v="168" u="1"/>
        <n v="10985" u="1"/>
        <n v="503" u="1"/>
        <n v="373" u="1"/>
        <n v="83" u="1"/>
        <n v="690" u="1"/>
        <n v="11" u="1"/>
        <n v="471" u="1"/>
        <n v="1788" u="1"/>
        <n v="75" u="1"/>
        <n v="24118" u="1"/>
        <n v="201" u="1"/>
        <n v="10" u="1"/>
        <n v="2312" u="1"/>
        <n v="37" u="1"/>
        <n v="561" u="1"/>
        <n v="136" u="1"/>
        <n v="4956" u="1"/>
        <n v="309" u="1"/>
        <n v="2249" u="1"/>
        <n v="33937" u="1"/>
        <n v="250" u="1"/>
        <n v="887" u="1"/>
        <n v="4633" u="1"/>
        <n v="3096" u="1"/>
        <n v="185" u="1"/>
        <n v="2186" u="1"/>
        <n v="9" u="1"/>
        <n v="3943" u="1"/>
        <n v="124" u="1"/>
        <n v="472" u="1"/>
        <n v="7044" u="1"/>
        <n v="12924" u="1"/>
        <n v="1532" u="1"/>
        <n v="2643" u="1"/>
        <n v="169" u="1"/>
        <n v="375" u="1"/>
        <n v="7769" u="1"/>
        <n v="7509" u="1"/>
        <n v="2387" u="1"/>
        <n v="15288" u="1"/>
        <n v="13728" u="1"/>
        <n v="10025" u="1"/>
        <n v="3951" u="1"/>
        <n v="9505" u="1"/>
        <n v="5240" u="1"/>
        <n v="890" u="1"/>
        <n v="11144" u="1"/>
        <n v="565" u="1"/>
        <n v="137" u="1"/>
        <n v="7328" u="1"/>
        <n v="441" u="1"/>
        <n v="7" u="1"/>
        <n v="100" u="1"/>
        <n v="376" u="1"/>
        <n v="1473" u="1"/>
        <n v="8875" u="1"/>
        <n v="1021" u="1"/>
        <n v="4405" u="1"/>
        <n v="28785" u="1"/>
        <n v="3309" u="1"/>
        <n v="92" u="1"/>
        <n v="1280" u="1"/>
        <n v="892" u="1"/>
        <n v="762" u="1"/>
        <n v="170" u="1"/>
        <n v="632" u="1"/>
        <n v="22829" u="1"/>
        <n v="442" u="1"/>
        <n v="6" u="1"/>
        <n v="1347" u="1"/>
        <n v="1217" u="1"/>
        <n v="1152" u="1"/>
        <n v="3250" u="1"/>
        <n v="763" u="1"/>
        <n v="12689" u="1"/>
        <n v="568" u="1"/>
        <n v="3317" u="1"/>
        <n v="11980" u="1"/>
        <n v="280" u="1"/>
        <n v="1024" u="1"/>
        <n v="15636" u="1"/>
        <n v="8545" u="1"/>
        <n v="3321" u="1"/>
        <n v="5" u="1"/>
        <n v="187" u="1"/>
        <n v="11224" u="1"/>
        <n v="2738" u="1"/>
        <n v="19017" u="1"/>
        <n v="4114" u="1"/>
        <n v="125" u="1"/>
        <n v="476" u="1"/>
        <n v="1873" u="1"/>
        <n v="16748" u="1"/>
        <n v="2805" u="1"/>
        <n v="1093" u="1"/>
        <n v="6265" u="1"/>
        <n v="34450" u="1"/>
        <n v="62" u="1"/>
        <n v="236" u="1"/>
        <n v="831" u="1"/>
        <n v="636" u="1"/>
        <n v="117" u="1"/>
        <n v="5556" u="1"/>
        <n v="4" u="1"/>
        <n v="58" u="1"/>
        <n v="220" u="1"/>
        <n v="767" u="1"/>
        <n v="7967" u="1"/>
        <n v="637" u="1"/>
        <n v="572" u="1"/>
        <n v="4327" u="1"/>
        <n v="1422" u="1"/>
        <n v="347" u="1"/>
        <n v="17663" u="1"/>
        <n v="204" u="1"/>
        <n v="768" u="1"/>
        <n v="139" u="1"/>
        <n v="11083" u="1"/>
        <n v="101" u="1"/>
        <n v="380" u="1"/>
        <n v="2817" u="1"/>
        <n v="1359" u="1"/>
        <n v="315" u="1"/>
        <n v="1034" u="1"/>
        <n v="253" u="1"/>
        <n v="10311" u="1"/>
        <n v="50" u="1"/>
        <n v="769" u="1"/>
        <n v="188" u="1"/>
        <n v="4406" u="1"/>
        <n v="26047" u="1"/>
        <n v="93" u="1"/>
        <n v="13053" u="1"/>
        <n v="283" u="1"/>
        <n v="9933" u="1"/>
        <n v="26520" u="1"/>
        <n v="46" u="1"/>
        <n v="5454" u="1"/>
        <n v="2628" u="1"/>
        <n v="575" u="1"/>
        <n v="29262" u="1"/>
        <n v="1493" u="1"/>
        <n v="85" u="1"/>
        <n v="2565" u="1"/>
        <n v="25701" u="1"/>
        <n v="966" u="1"/>
        <n v="31626" u="1"/>
        <n v="3" u="1"/>
        <n v="156" u="1"/>
        <n v="1885" u="1"/>
        <n v="18957" u="1"/>
        <n v="77" u="1"/>
        <n v="1105" u="1"/>
        <n v="1040" u="1"/>
        <n v="967" u="1"/>
        <n v="3676" u="1"/>
        <n v="205" u="1"/>
        <n v="25355" u="1"/>
        <n v="38" u="1"/>
        <n v="577" u="1"/>
        <n v="140" u="1"/>
        <n v="1822" u="1"/>
        <n v="447" u="1"/>
        <n v="1627" u="1"/>
        <n v="6124" u="1"/>
        <n v="2963" u="1"/>
        <n v="7361" u="1"/>
        <n v="7101" u="1"/>
        <n v="317" u="1"/>
        <n v="2443" u="1"/>
        <n v="69" u="1"/>
        <n v="254" u="1"/>
        <n v="7495" u="1"/>
        <n v="578" u="1"/>
        <n v="34" u="1"/>
        <n v="513" u="1"/>
        <n v="126" u="1"/>
        <n v="1824" u="1"/>
        <n v="3617" u="1"/>
        <n v="7109" u="1"/>
        <n v="31" u="1"/>
        <n v="8705" u="1"/>
        <n v="448" u="1"/>
        <n v="17036" u="1"/>
        <n v="44607" u="1"/>
        <n v="157" u="1"/>
        <n v="515" u="1"/>
        <n v="2" u="1"/>
        <n v="29" u="1"/>
        <n v="110" u="1"/>
        <n v="1048" u="1"/>
        <n v="971" u="1"/>
        <n v="10943" u="1"/>
        <n v="5242" u="1"/>
        <n v="2392" u="1"/>
        <n v="2262" u="1"/>
        <n v="3889" u="1"/>
        <n v="58160" u="1"/>
        <n v="1700" u="1"/>
        <n v="102" u="1"/>
        <n v="10171" u="1"/>
        <n v="2589" u="1"/>
        <n v="2329" u="1"/>
        <n v="1115" u="1"/>
        <n v="1050" u="1"/>
        <n v="255" u="1"/>
        <n v="972" u="1"/>
        <n v="907" u="1"/>
        <n v="190" u="1"/>
      </sharedItems>
      <fieldGroup par="12"/>
    </cacheField>
    <cacheField name="Levert kornkjøper" numFmtId="0">
      <sharedItems containsBlank="1" containsMixedTypes="1" containsNumber="1" containsInteger="1" minValue="-95599" maxValue="37338952"/>
    </cacheField>
    <cacheField name="Herav øko levert kornkjøper" numFmtId="0">
      <sharedItems containsString="0" containsBlank="1" containsNumber="1" containsInteger="1" minValue="-5953" maxValue="784191"/>
    </cacheField>
    <cacheField name="Leiemalt korn" numFmtId="0">
      <sharedItems containsString="0" containsBlank="1" containsNumber="1" containsInteger="1" minValue="0" maxValue="157698"/>
    </cacheField>
    <cacheField name="Levert såkornforretning" numFmtId="0">
      <sharedItems containsString="0" containsBlank="1" containsNumber="1" containsInteger="1" minValue="0" maxValue="4339599"/>
    </cacheField>
    <cacheField name="Leierenset såkorn" numFmtId="0">
      <sharedItems containsString="0" containsBlank="1" containsNumber="1" containsInteger="1" minValue="0" maxValue="1026395"/>
    </cacheField>
    <cacheField name="Samlet produksjon" numFmtId="0">
      <sharedItems containsString="0" containsBlank="1" containsNumber="1" containsInteger="1" minValue="-95599" maxValue="37338952"/>
    </cacheField>
    <cacheField name="Areal" numFmtId="0">
      <sharedItems containsString="0" containsBlank="1" containsNumber="1" containsInteger="1" minValue="0" maxValue="83392"/>
    </cacheField>
    <cacheField name="Leveransetype2" numFmtId="0" databaseField="0">
      <fieldGroup base="4">
        <discretePr count="668">
          <x v="0"/>
          <x v="4"/>
          <x v="1"/>
          <x v="13"/>
          <x v="7"/>
          <x v="12"/>
          <x v="12"/>
          <x v="5"/>
          <x v="2"/>
          <x v="13"/>
          <x v="11"/>
          <x v="6"/>
          <x v="3"/>
          <x v="11"/>
          <x v="9"/>
          <x v="8"/>
          <x v="10"/>
          <x v="661"/>
          <x v="662"/>
          <x v="660"/>
          <x v="663"/>
          <x v="659"/>
          <x v="664"/>
          <x v="217"/>
          <x v="610"/>
          <x v="257"/>
          <x v="344"/>
          <x v="567"/>
          <x v="493"/>
          <x v="27"/>
          <x v="570"/>
          <x v="321"/>
          <x v="265"/>
          <x v="393"/>
          <x v="443"/>
          <x v="176"/>
          <x v="655"/>
          <x v="472"/>
          <x v="515"/>
          <x v="288"/>
          <x v="175"/>
          <x v="337"/>
          <x v="278"/>
          <x v="654"/>
          <x v="589"/>
          <x v="366"/>
          <x v="147"/>
          <x v="487"/>
          <x v="230"/>
          <x v="242"/>
          <x v="122"/>
          <x v="642"/>
          <x v="388"/>
          <x v="386"/>
          <x v="402"/>
          <x v="180"/>
          <x v="370"/>
          <x v="299"/>
          <x v="465"/>
          <x v="160"/>
          <x v="293"/>
          <x v="506"/>
          <x v="485"/>
          <x v="414"/>
          <x v="556"/>
          <x v="104"/>
          <x v="132"/>
          <x v="184"/>
          <x v="390"/>
          <x v="311"/>
          <x v="537"/>
          <x v="486"/>
          <x v="72"/>
          <x v="597"/>
          <x v="596"/>
          <x v="623"/>
          <x v="241"/>
          <x v="395"/>
          <x v="646"/>
          <x v="47"/>
          <x v="401"/>
          <x v="559"/>
          <x v="355"/>
          <x v="33"/>
          <x v="380"/>
          <x v="109"/>
          <x v="452"/>
          <x v="149"/>
          <x v="46"/>
          <x v="524"/>
          <x v="55"/>
          <x v="408"/>
          <x v="96"/>
          <x v="291"/>
          <x v="40"/>
          <x v="253"/>
          <x v="484"/>
          <x v="98"/>
          <x v="313"/>
          <x v="462"/>
          <x v="392"/>
          <x v="323"/>
          <x v="128"/>
          <x v="474"/>
          <x v="136"/>
          <x v="352"/>
          <x v="305"/>
          <x v="411"/>
          <x v="356"/>
          <x v="626"/>
          <x v="459"/>
          <x v="511"/>
          <x v="66"/>
          <x v="69"/>
          <x v="21"/>
          <x v="187"/>
          <x v="586"/>
          <x v="547"/>
          <x v="372"/>
          <x v="479"/>
          <x v="37"/>
          <x v="61"/>
          <x v="371"/>
          <x v="554"/>
          <x v="30"/>
          <x v="563"/>
          <x v="97"/>
          <x v="129"/>
          <x v="143"/>
          <x v="161"/>
          <x v="649"/>
          <x v="223"/>
          <x v="224"/>
          <x v="57"/>
          <x v="374"/>
          <x v="322"/>
          <x v="67"/>
          <x v="590"/>
          <x v="405"/>
          <x v="121"/>
          <x v="247"/>
          <x v="551"/>
          <x v="448"/>
          <x v="212"/>
          <x v="155"/>
          <x v="234"/>
          <x v="564"/>
          <x v="116"/>
          <x v="79"/>
          <x v="312"/>
          <x v="111"/>
          <x v="378"/>
          <x v="24"/>
          <x v="183"/>
          <x v="106"/>
          <x v="156"/>
          <x v="222"/>
          <x v="308"/>
          <x v="124"/>
          <x v="238"/>
          <x v="362"/>
          <x v="89"/>
          <x v="307"/>
          <x v="131"/>
          <x v="492"/>
          <x v="63"/>
          <x v="236"/>
          <x v="195"/>
          <x v="315"/>
          <x v="562"/>
          <x v="94"/>
          <x v="19"/>
          <x v="289"/>
          <x v="196"/>
          <x v="442"/>
          <x v="394"/>
          <x v="435"/>
          <x v="365"/>
          <x v="584"/>
          <x v="377"/>
          <x v="84"/>
          <x v="342"/>
          <x v="468"/>
          <x v="271"/>
          <x v="576"/>
          <x v="367"/>
          <x v="636"/>
          <x v="436"/>
          <x v="483"/>
          <x v="385"/>
          <x v="476"/>
          <x v="379"/>
          <x v="477"/>
          <x v="216"/>
          <x v="617"/>
          <x v="545"/>
          <x v="345"/>
          <x v="382"/>
          <x v="275"/>
          <x v="208"/>
          <x v="420"/>
          <x v="650"/>
          <x v="319"/>
          <x v="274"/>
          <x v="463"/>
          <x v="226"/>
          <x v="508"/>
          <x v="82"/>
          <x v="471"/>
          <x v="231"/>
          <x v="54"/>
          <x v="334"/>
          <x v="102"/>
          <x v="538"/>
          <x v="607"/>
          <x v="203"/>
          <x v="58"/>
          <x v="197"/>
          <x v="68"/>
          <x v="438"/>
          <x v="261"/>
          <x v="65"/>
          <x v="235"/>
          <x v="340"/>
          <x v="368"/>
          <x v="428"/>
          <x v="52"/>
          <x v="166"/>
          <x v="441"/>
          <x v="332"/>
          <x v="229"/>
          <x v="497"/>
          <x v="653"/>
          <x v="577"/>
          <x v="295"/>
          <x v="523"/>
          <x v="505"/>
          <x v="225"/>
          <x v="227"/>
          <x v="20"/>
          <x v="579"/>
          <x v="488"/>
          <x v="251"/>
          <x v="221"/>
          <x v="543"/>
          <x v="412"/>
          <x v="201"/>
          <x v="504"/>
          <x v="353"/>
          <x v="327"/>
          <x v="114"/>
          <x v="568"/>
          <x v="604"/>
          <x v="643"/>
          <x v="263"/>
          <x v="453"/>
          <x v="598"/>
          <x v="290"/>
          <x v="527"/>
          <x v="528"/>
          <x v="541"/>
          <x v="539"/>
          <x v="498"/>
          <x v="531"/>
          <x v="341"/>
          <x v="179"/>
          <x v="410"/>
          <x v="512"/>
          <x v="339"/>
          <x v="266"/>
          <x v="603"/>
          <x v="43"/>
          <x v="15"/>
          <x v="489"/>
          <x v="550"/>
          <x v="569"/>
          <x v="419"/>
          <x v="399"/>
          <x v="391"/>
          <x v="566"/>
          <x v="612"/>
          <x v="495"/>
          <x v="431"/>
          <x v="215"/>
          <x v="220"/>
          <x v="470"/>
          <x v="634"/>
          <x v="174"/>
          <x v="31"/>
          <x v="361"/>
          <x v="167"/>
          <x v="76"/>
          <x v="383"/>
          <x v="85"/>
          <x v="558"/>
          <x v="204"/>
          <x v="181"/>
          <x v="605"/>
          <x v="333"/>
          <x v="39"/>
          <x v="26"/>
          <x v="509"/>
          <x v="159"/>
          <x v="375"/>
          <x v="585"/>
          <x v="99"/>
          <x v="246"/>
          <x v="381"/>
          <x v="335"/>
          <x v="285"/>
          <x v="95"/>
          <x v="49"/>
          <x v="616"/>
          <x v="328"/>
          <x v="432"/>
          <x v="130"/>
          <x v="490"/>
          <x v="77"/>
          <x v="239"/>
          <x v="317"/>
          <x v="606"/>
          <x v="338"/>
          <x v="582"/>
          <x v="117"/>
          <x v="611"/>
          <x v="595"/>
          <x v="553"/>
          <x v="522"/>
          <x v="281"/>
          <x v="437"/>
          <x v="145"/>
          <x v="133"/>
          <x v="434"/>
          <x v="126"/>
          <x v="482"/>
          <x v="644"/>
          <x v="359"/>
          <x v="233"/>
          <x v="158"/>
          <x v="276"/>
          <x v="260"/>
          <x v="83"/>
          <x v="503"/>
          <x v="157"/>
          <x v="454"/>
          <x v="413"/>
          <x v="534"/>
          <x v="615"/>
          <x v="244"/>
          <x v="16"/>
          <x v="38"/>
          <x v="628"/>
          <x v="446"/>
          <x v="535"/>
          <x v="418"/>
          <x v="296"/>
          <x v="44"/>
          <x v="519"/>
          <x v="240"/>
          <x v="574"/>
          <x v="637"/>
          <x v="272"/>
          <x v="210"/>
          <x v="639"/>
          <x v="415"/>
          <x v="544"/>
          <x v="190"/>
          <x v="473"/>
          <x v="324"/>
          <x v="588"/>
          <x v="532"/>
          <x v="298"/>
          <x v="185"/>
          <x v="141"/>
          <x v="613"/>
          <x v="641"/>
          <x v="357"/>
          <x v="105"/>
          <x v="513"/>
          <x v="516"/>
          <x v="32"/>
          <x v="71"/>
          <x v="60"/>
          <x v="466"/>
          <x v="301"/>
          <x v="103"/>
          <x v="633"/>
          <x v="113"/>
          <x v="35"/>
          <x v="360"/>
          <x v="287"/>
          <x v="398"/>
          <x v="87"/>
          <x v="164"/>
          <x v="262"/>
          <x v="206"/>
          <x v="207"/>
          <x v="152"/>
          <x v="499"/>
          <x v="480"/>
          <x v="608"/>
          <x v="619"/>
          <x v="347"/>
          <x v="409"/>
          <x v="599"/>
          <x v="525"/>
          <x v="620"/>
          <x v="214"/>
          <x v="186"/>
          <x v="461"/>
          <x v="41"/>
          <x v="264"/>
          <x v="565"/>
          <x v="467"/>
          <x v="447"/>
          <x v="422"/>
          <x v="609"/>
          <x v="601"/>
          <x v="86"/>
          <x v="425"/>
          <x v="139"/>
          <x v="404"/>
          <x v="351"/>
          <x v="573"/>
          <x v="540"/>
          <x v="314"/>
          <x v="189"/>
          <x v="232"/>
          <x v="209"/>
          <x v="154"/>
          <x v="449"/>
          <x v="518"/>
          <x v="426"/>
          <x v="188"/>
          <x v="269"/>
          <x v="630"/>
          <x v="270"/>
          <x v="648"/>
          <x v="302"/>
          <x v="403"/>
          <x v="306"/>
          <x v="51"/>
          <x v="48"/>
          <x v="500"/>
          <x v="469"/>
          <x v="211"/>
          <x v="277"/>
          <x v="153"/>
          <x v="656"/>
          <x v="521"/>
          <x v="336"/>
          <x v="200"/>
          <x v="144"/>
          <x v="396"/>
          <x v="42"/>
          <x v="622"/>
          <x v="36"/>
          <x v="330"/>
          <x v="571"/>
          <x v="108"/>
          <x v="478"/>
          <x v="146"/>
          <x v="600"/>
          <x v="284"/>
          <x v="507"/>
          <x v="464"/>
          <x v="101"/>
          <x v="135"/>
          <x v="440"/>
          <x v="348"/>
          <x v="624"/>
          <x v="423"/>
          <x v="310"/>
          <x v="138"/>
          <x v="520"/>
          <x v="450"/>
          <x v="587"/>
          <x v="93"/>
          <x v="618"/>
          <x v="364"/>
          <x v="514"/>
          <x v="430"/>
          <x v="248"/>
          <x v="162"/>
          <x v="632"/>
          <x v="218"/>
          <x v="429"/>
          <x v="59"/>
          <x v="369"/>
          <x v="125"/>
          <x v="254"/>
          <x v="202"/>
          <x v="192"/>
          <x v="533"/>
          <x v="496"/>
          <x v="593"/>
          <x v="376"/>
          <x v="142"/>
          <x v="29"/>
          <x v="645"/>
          <x v="62"/>
          <x v="137"/>
          <x v="363"/>
          <x v="75"/>
          <x v="358"/>
          <x v="580"/>
          <x v="219"/>
          <x v="267"/>
          <x v="127"/>
          <x v="303"/>
          <x v="491"/>
          <x v="140"/>
          <x v="526"/>
          <x v="651"/>
          <x v="50"/>
          <x v="451"/>
          <x v="635"/>
          <x v="572"/>
          <x v="346"/>
          <x v="406"/>
          <x v="331"/>
          <x v="178"/>
          <x v="602"/>
          <x v="329"/>
          <x v="349"/>
          <x v="259"/>
          <x v="22"/>
          <x v="294"/>
          <x v="28"/>
          <x v="169"/>
          <x v="173"/>
          <x v="455"/>
          <x v="614"/>
          <x v="279"/>
          <x v="245"/>
          <x v="494"/>
          <x v="458"/>
          <x v="112"/>
          <x v="286"/>
          <x v="78"/>
          <x v="120"/>
          <x v="481"/>
          <x v="555"/>
          <x v="575"/>
          <x v="168"/>
          <x v="581"/>
          <x v="258"/>
          <x v="273"/>
          <x v="552"/>
          <x v="510"/>
          <x v="424"/>
          <x v="25"/>
          <x v="445"/>
          <x v="228"/>
          <x v="91"/>
          <x v="631"/>
          <x v="53"/>
          <x v="629"/>
          <x v="17"/>
          <x v="23"/>
          <x v="536"/>
          <x v="177"/>
          <x v="297"/>
          <x v="658"/>
          <x v="256"/>
          <x v="501"/>
          <x v="92"/>
          <x v="250"/>
          <x v="165"/>
          <x v="151"/>
          <x v="621"/>
          <x v="542"/>
          <x v="73"/>
          <x v="389"/>
          <x v="439"/>
          <x v="354"/>
          <x v="56"/>
          <x v="647"/>
          <x v="343"/>
          <x v="457"/>
          <x v="18"/>
          <x v="517"/>
          <x v="249"/>
          <x v="320"/>
          <x v="325"/>
          <x v="283"/>
          <x v="70"/>
          <x v="163"/>
          <x v="237"/>
          <x v="326"/>
          <x v="255"/>
          <x v="14"/>
          <x v="170"/>
          <x v="282"/>
          <x v="193"/>
          <x v="171"/>
          <x v="115"/>
          <x v="475"/>
          <x v="456"/>
          <x v="194"/>
          <x v="529"/>
          <x v="191"/>
          <x v="118"/>
          <x v="90"/>
          <x v="421"/>
          <x v="150"/>
          <x v="657"/>
          <x v="300"/>
          <x v="560"/>
          <x v="252"/>
          <x v="384"/>
          <x v="400"/>
          <x v="530"/>
          <x v="548"/>
          <x v="640"/>
          <x v="417"/>
          <x v="652"/>
          <x v="134"/>
          <x v="64"/>
          <x v="549"/>
          <x v="318"/>
          <x v="292"/>
          <x v="172"/>
          <x v="591"/>
          <x v="407"/>
          <x v="80"/>
          <x v="45"/>
          <x v="416"/>
          <x v="243"/>
          <x v="100"/>
          <x v="594"/>
          <x v="397"/>
          <x v="148"/>
          <x v="557"/>
          <x v="387"/>
          <x v="561"/>
          <x v="280"/>
          <x v="502"/>
          <x v="198"/>
          <x v="546"/>
          <x v="110"/>
          <x v="373"/>
          <x v="74"/>
          <x v="199"/>
          <x v="309"/>
          <x v="34"/>
          <x v="304"/>
          <x v="583"/>
          <x v="316"/>
          <x v="123"/>
          <x v="638"/>
          <x v="205"/>
          <x v="182"/>
          <x v="88"/>
          <x v="81"/>
          <x v="427"/>
          <x v="627"/>
          <x v="578"/>
          <x v="592"/>
          <x v="119"/>
          <x v="460"/>
          <x v="444"/>
          <x v="213"/>
          <x v="350"/>
          <x v="625"/>
          <x v="433"/>
          <x v="268"/>
          <x v="107"/>
        </discretePr>
        <groupItems count="665">
          <m/>
          <s v="Erter, såkorn"/>
          <s v="Havre, såkorn"/>
          <s v="Havre"/>
          <s v="Bygg, såkorn"/>
          <s v="Oljefrø"/>
          <s v="Bygg"/>
          <s v="Erter fôr"/>
          <s v="Rughvete fôr"/>
          <s v="Oljefrø, såkorn"/>
          <s v="Rughvete, såkorn"/>
          <s v="Grupper1"/>
          <s v="Grupper2"/>
          <s v="Grupper3"/>
          <n v="13053"/>
          <n v="15582"/>
          <n v="3564"/>
          <n v="831"/>
          <n v="1359"/>
          <n v="13011"/>
          <n v="228"/>
          <n v="324"/>
          <n v="442"/>
          <n v="636"/>
          <n v="13704"/>
          <n v="16748"/>
          <n v="5466"/>
          <n v="1247"/>
          <n v="1347"/>
          <n v="15288"/>
          <n v="15815"/>
          <n v="14038"/>
          <n v="5853"/>
          <n v="979"/>
          <n v="515"/>
          <n v="14718"/>
          <n v="45"/>
          <n v="43"/>
          <n v="198"/>
          <n v="3284"/>
          <n v="5180"/>
          <n v="1321"/>
          <n v="12"/>
          <n v="97"/>
          <n v="3371"/>
          <n v="7101"/>
          <n v="8991"/>
          <n v="3917"/>
          <n v="437"/>
          <n v="197"/>
          <n v="8875"/>
          <n v="502"/>
          <n v="1352"/>
          <n v="62"/>
          <n v="80"/>
          <n v="18396"/>
          <n v="11083"/>
          <n v="5535"/>
          <n v="1545"/>
          <n v="124"/>
          <n v="13473"/>
          <n v="7087"/>
          <n v="10025"/>
          <n v="3752"/>
          <n v="577"/>
          <n v="492"/>
          <n v="6236"/>
          <n v="8009"/>
          <n v="7293"/>
          <n v="1395"/>
          <n v="769"/>
          <n v="215"/>
          <n v="4644"/>
          <n v="17663"/>
          <n v="17036"/>
          <n v="5240"/>
          <n v="1037"/>
          <n v="65"/>
          <n v="15636"/>
          <n v="7237"/>
          <n v="7361"/>
          <n v="2262"/>
          <n v="491"/>
          <n v="432"/>
          <n v="5370"/>
          <n v="22313"/>
          <n v="31616"/>
          <n v="8478"/>
          <n v="2392"/>
          <n v="1338"/>
          <n v="25701"/>
          <n v="6265"/>
          <n v="7967"/>
          <n v="2249"/>
          <n v="489"/>
          <n v="1106"/>
          <n v="9259"/>
          <n v="3350"/>
          <n v="2101"/>
          <n v="398"/>
          <n v="69"/>
          <n v="1788"/>
          <n v="9766"/>
          <n v="5467"/>
          <n v="7630"/>
          <n v="1445"/>
          <n v="790"/>
          <n v="190"/>
          <n v="10985"/>
          <n v="7126"/>
          <n v="8705"/>
          <n v="985"/>
          <n v="280"/>
          <n v="6444"/>
          <n v="7774"/>
          <n v="5454"/>
          <n v="2641"/>
          <n v="676"/>
          <n v="2565"/>
          <n v="10171"/>
          <n v="8545"/>
          <n v="12065"/>
          <n v="4171"/>
          <n v="1048"/>
          <n v="120"/>
          <n v="7044"/>
          <n v="13519"/>
          <n v="7328"/>
          <n v="2298"/>
          <n v="788"/>
          <n v="1433"/>
          <n v="6725"/>
          <n v="3716"/>
          <n v="2189"/>
          <n v="38"/>
          <n v="75"/>
          <n v="525"/>
          <n v="3951"/>
          <n v="561"/>
          <n v="1323"/>
          <n v="100"/>
          <n v="876"/>
          <n v="2387"/>
          <n v="2830"/>
          <n v="275"/>
          <n v="1240"/>
          <n v="373"/>
          <n v="910"/>
          <n v="578"/>
          <n v="25928"/>
          <n v="31626"/>
          <n v="4327"/>
          <n v="1514"/>
          <n v="12592"/>
          <n v="21563"/>
          <n v="25710"/>
          <n v="2968"/>
          <n v="1112"/>
          <n v="1892"/>
          <n v="5923"/>
          <n v="4699"/>
          <n v="8535"/>
          <n v="185"/>
          <n v="188"/>
          <n v="2800"/>
          <n v="572"/>
          <n v="1222"/>
          <n v="4284"/>
          <n v="11224"/>
          <n v="1217"/>
          <n v="283"/>
          <n v="46"/>
          <n v="1627"/>
          <n v="1152"/>
          <n v="1297"/>
          <n v="158"/>
          <n v="3507"/>
          <n v="5556"/>
          <n v="892"/>
          <n v="736"/>
          <n v="3062"/>
          <n v="1884"/>
          <n v="5242"/>
          <n v="855"/>
          <n v="175"/>
          <n v="231"/>
          <n v="1451"/>
          <n v="2499"/>
          <n v="9314"/>
          <n v="3332"/>
          <n v="550"/>
          <n v="85"/>
          <n v="2643"/>
          <n v="26520"/>
          <n v="29262"/>
          <n v="4385"/>
          <n v="1535"/>
          <n v="1350"/>
          <n v="7109"/>
          <n v="44607"/>
          <n v="50007"/>
          <n v="2421"/>
          <n v="1532"/>
          <n v="2082"/>
          <n v="14243"/>
          <n v="10943"/>
          <n v="8289"/>
          <n v="435"/>
          <n v="599"/>
          <n v="751"/>
          <n v="2918"/>
          <n v="10701"/>
          <n v="15516"/>
          <n v="1115"/>
          <n v="403"/>
          <n v="3863"/>
          <n v="360"/>
          <n v="582"/>
          <n v="9"/>
          <n v="565"/>
          <n v="1427"/>
          <n v="493"/>
          <n v="177"/>
          <n v="144"/>
          <n v="11466"/>
          <n v="17426"/>
          <n v="665"/>
          <n v="60"/>
          <n v="1093"/>
          <n v="928"/>
          <n v="21766"/>
          <n v="1478"/>
          <n v="816"/>
          <n v="497"/>
          <n v="1726"/>
          <n v="10050"/>
          <n v="45820"/>
          <n v="4406"/>
          <n v="1728"/>
          <n v="936"/>
          <n v="2591"/>
          <n v="28764"/>
          <n v="21325"/>
          <n v="2443"/>
          <n v="28"/>
          <n v="568"/>
          <n v="1496"/>
          <n v="39200"/>
          <n v="3096"/>
          <n v="1034"/>
          <n v="637"/>
          <n v="604"/>
          <n v="18957"/>
          <n v="2491"/>
          <n v="12924"/>
          <n v="93"/>
          <n v="220"/>
          <n v="517"/>
          <n v="19017"/>
          <n v="22829"/>
          <n v="114"/>
          <n v="130"/>
          <n v="134"/>
          <n v="7128"/>
          <n v="9156"/>
          <n v="12078"/>
          <n v="494"/>
          <n v="137"/>
          <n v="907"/>
          <n v="1065"/>
          <n v="28087"/>
          <n v="12964"/>
          <n v="810"/>
          <n v="4114"/>
          <n v="44563"/>
          <n v="26059"/>
          <n v="30"/>
          <n v="3990"/>
          <n v="20190"/>
          <n v="12689"/>
          <n v="1824"/>
          <n v="12211"/>
          <n v="9933"/>
          <n v="50"/>
          <n v="690"/>
          <n v="4820"/>
          <n v="1024"/>
          <n v="74"/>
          <n v="3964"/>
          <n v="112"/>
          <n v="105"/>
          <n v="2751"/>
          <n v="447"/>
          <n v="1515"/>
          <n v="6"/>
          <n v="2937"/>
          <n v="433"/>
          <n v="4"/>
          <n v="8509"/>
          <n v="2152"/>
          <n v="156"/>
          <n v="150"/>
          <n v="817"/>
          <n v="441"/>
          <n v="2"/>
          <n v="1133"/>
          <n v="135"/>
          <n v="326"/>
          <n v="1988"/>
          <n v="157"/>
          <n v="37"/>
          <n v="3523"/>
          <n v="2381"/>
          <n v="258"/>
          <n v="57"/>
          <n v="791"/>
          <n v="110"/>
          <n v="871"/>
          <n v="1822"/>
          <n v="88"/>
          <n v="253"/>
          <n v="45492"/>
          <n v="1724"/>
          <n v="192"/>
          <n v="90"/>
          <n v="10311"/>
          <n v="26047"/>
          <n v="2291"/>
          <n v="132"/>
          <n v="170"/>
          <n v="2694"/>
          <n v="1280"/>
          <n v="64"/>
          <n v="934"/>
          <n v="11389"/>
          <n v="1236"/>
          <n v="470"/>
          <n v="418"/>
          <n v="806"/>
          <n v="23100"/>
          <n v="1677"/>
          <n v="196"/>
          <n v="145"/>
          <n v="380"/>
          <n v="8233"/>
          <n v="3634"/>
          <n v="3309"/>
          <n v="248"/>
          <n v="201"/>
          <n v="632"/>
          <n v="1050"/>
          <n v="2095"/>
          <n v="95"/>
          <n v="298"/>
          <n v="139"/>
          <n v="355"/>
          <n v="47"/>
          <n v="1770"/>
          <n v="890"/>
          <n v="165"/>
          <n v="20"/>
          <n v="2303"/>
          <n v="3295"/>
          <n v="9505"/>
          <n v="250"/>
          <n v="3236"/>
          <n v="18961"/>
          <n v="10427"/>
          <n v="1612"/>
          <n v="472"/>
          <n v="191"/>
          <n v="16664"/>
          <n v="3606"/>
          <n v="448"/>
          <n v="1789"/>
          <n v="463"/>
          <n v="7509"/>
          <n v="792"/>
          <n v="242"/>
          <n v="425"/>
          <n v="1"/>
          <n v="5340"/>
          <n v="9151"/>
          <n v="44"/>
          <n v="77"/>
          <n v="129"/>
          <n v="976"/>
          <n v="513"/>
          <n v="70"/>
          <n v="204"/>
          <n v="119"/>
          <n v="737"/>
          <n v="10110"/>
          <n v="8895"/>
          <n v="987"/>
          <n v="159"/>
          <n v="233"/>
          <n v="7495"/>
          <n v="8541"/>
          <n v="5253"/>
          <n v="1105"/>
          <n v="485"/>
          <n v="781"/>
          <n v="11993"/>
          <n v="2225"/>
          <n v="919"/>
          <n v="92"/>
          <n v="2963"/>
          <n v="3141"/>
          <n v="3844"/>
          <n v="2882"/>
          <n v="2952"/>
          <n v="363"/>
          <n v="3430"/>
          <n v="2089"/>
          <n v="2528"/>
          <n v="317"/>
          <n v="205"/>
          <n v="2026"/>
          <n v="1035"/>
          <n v="3831"/>
          <n v="966"/>
          <n v="880"/>
          <n v="2312"/>
          <n v="1873"/>
          <n v="371"/>
          <n v="4719"/>
          <n v="3889"/>
          <n v="362"/>
          <n v="3943"/>
          <n v="4633"/>
          <n v="1947"/>
          <n v="4371"/>
          <n v="972"/>
          <n v="1045"/>
          <n v="9245"/>
          <n v="5961"/>
          <n v="5616"/>
          <n v="1025"/>
          <n v="768"/>
          <n v="24118"/>
          <n v="14935"/>
          <n v="13799"/>
          <n v="1964"/>
          <n v="2329"/>
          <n v="2805"/>
          <n v="25436"/>
          <n v="61"/>
          <n v="128"/>
          <n v="3919"/>
          <n v="4956"/>
          <n v="1021"/>
          <n v="55"/>
          <n v="6868"/>
          <n v="2063"/>
          <n v="3250"/>
          <n v="575"/>
          <n v="2817"/>
          <n v="11980"/>
          <n v="10457"/>
          <n v="2589"/>
          <n v="338"/>
          <n v="22052"/>
          <n v="227"/>
          <n v="471"/>
          <n v="484"/>
          <n v="5530"/>
          <n v="16"/>
          <n v="1667"/>
          <n v="4664"/>
          <n v="89"/>
          <n v="5071"/>
          <n v="320"/>
          <n v="24"/>
          <n v="4274"/>
          <n v="2628"/>
          <n v="490"/>
          <n v="96"/>
          <n v="503"/>
          <n v="5590"/>
          <n v="2477"/>
          <n v="3321"/>
          <n v="230"/>
          <n v="194"/>
          <n v="1196"/>
          <n v="289"/>
          <n v="1322"/>
          <n v="845"/>
          <n v="163"/>
          <n v="364"/>
          <n v="1173"/>
          <n v="7"/>
          <n v="261"/>
          <n v="2853"/>
          <n v="3317"/>
          <n v="542"/>
          <n v="375"/>
          <n v="179"/>
          <n v="3272"/>
          <n v="2867"/>
          <n v="5184"/>
          <n v="767"/>
          <n v="3617"/>
          <n v="2583"/>
          <n v="6797"/>
          <n v="265"/>
          <n v="2739"/>
          <n v="11"/>
          <n v="162"/>
          <n v="40"/>
          <n v="476"/>
          <n v="454"/>
          <n v="131"/>
          <n v="22"/>
          <n v="887"/>
          <n v="1119"/>
          <n v="82"/>
          <n v="315"/>
          <n v="469"/>
          <n v="98"/>
          <n v="136"/>
          <n v="184"/>
          <n v="464"/>
          <n v="330"/>
          <n v="143"/>
          <n v="684"/>
          <n v="376"/>
          <n v="396"/>
          <n v="266"/>
          <n v="1493"/>
          <n v="1040"/>
          <n v="52"/>
          <n v="271"/>
          <n v="169"/>
          <n v="214"/>
          <n v="133"/>
          <n v="117"/>
          <n v="1517"/>
          <n v="211"/>
          <n v="3792"/>
          <n v="15"/>
          <n v="8042"/>
          <n v="347"/>
          <n v="113"/>
          <n v="2268"/>
          <n v="243"/>
          <n v="31"/>
          <n v="5393"/>
          <n v="967"/>
          <n v="140"/>
          <n v="1230"/>
          <n v="35"/>
          <n v="125"/>
          <n v="122"/>
          <n v="487"/>
          <n v="5"/>
          <n v="63"/>
          <n v="34"/>
          <n v="164"/>
          <n v="111"/>
          <n v="1885"/>
          <n v="126"/>
          <n v="161"/>
          <n v="79"/>
          <n v="358"/>
          <n v="1126"/>
          <n v="672"/>
          <n v="25"/>
          <n v="56"/>
          <n v="2169"/>
          <n v="4864"/>
          <n v="168"/>
          <n v="28785"/>
          <n v="8589"/>
          <n v="1051"/>
          <n v="187"/>
          <n v="104"/>
          <n v="18844"/>
          <n v="1700"/>
          <n v="864"/>
          <n v="11144"/>
          <n v="2738"/>
          <n v="181"/>
          <n v="29"/>
          <n v="4393"/>
          <n v="1691"/>
          <n v="259"/>
          <n v="309"/>
          <n v="336"/>
          <n v="21"/>
          <n v="1399"/>
          <n v="6124"/>
          <n v="102"/>
          <n v="7769"/>
          <n v="254"/>
          <n v="611"/>
          <n v="257"/>
          <n v="29142"/>
          <n v="4591"/>
          <n v="183"/>
          <n v="83"/>
          <n v="13458"/>
          <n v="762"/>
          <n v="3079"/>
          <n v="670"/>
          <n v="81"/>
          <n v="4765"/>
          <n v="796"/>
          <n v="18"/>
          <n v="4577"/>
          <n v="2266"/>
          <n v="71516"/>
          <n v="4670"/>
          <n v="166"/>
          <n v="763"/>
          <n v="2024"/>
          <n v="545"/>
          <n v="295"/>
          <n v="33937"/>
          <n v="9597"/>
          <n v="554"/>
          <n v="1422"/>
          <n v="9031"/>
          <n v="59"/>
          <n v="10"/>
          <n v="255"/>
          <n v="721"/>
          <n v="58160"/>
          <n v="2524"/>
          <n v="236"/>
          <n v="1012"/>
          <n v="34450"/>
          <n v="2186"/>
          <n v="467"/>
          <n v="332"/>
          <n v="4405"/>
          <n v="262"/>
          <n v="8493"/>
          <n v="971"/>
          <n v="182"/>
          <n v="3676"/>
          <n v="616"/>
          <n v="19"/>
          <n v="1878"/>
          <n v="742"/>
          <n v="13728"/>
          <n v="523"/>
          <n v="101"/>
          <n v="14"/>
          <n v="39"/>
          <n v="458"/>
          <n v="1473"/>
          <n v="25355"/>
          <n v="121"/>
          <n v="353"/>
          <n v="1379"/>
          <n v="13"/>
          <n v="3"/>
          <n v="58"/>
          <s v="Oljevekster"/>
          <s v="Rug og rughvete"/>
          <s v="Vårhvete"/>
          <s v="Høsthvete"/>
          <s v="Korn til modning og krossing, økologisk samt 2. års karens"/>
          <s v="Bygg fôr"/>
        </groupItems>
      </fieldGroup>
    </cacheField>
  </cacheFields>
  <extLst>
    <ext xmlns:x14="http://schemas.microsoft.com/office/spreadsheetml/2009/9/main" uri="{725AE2AE-9491-48be-B2B4-4EB974FC3084}">
      <x14:pivotCacheDefinition pivotCacheId="62749670"/>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le, Knut Sindre" refreshedDate="46204.374941666669" createdVersion="6" refreshedVersion="8" minRefreshableVersion="3" recordCount="5120" xr:uid="{494D5010-BA25-494A-A344-ECABC9D32314}">
  <cacheSource type="worksheet">
    <worksheetSource ref="A1:H10000" sheet="database kommuneavlinger" r:id="rId2"/>
  </cacheSource>
  <cacheFields count="8">
    <cacheField name="År" numFmtId="0">
      <sharedItems containsString="0" containsBlank="1" containsNumber="1" containsInteger="1" minValue="2002" maxValue="2024" count="24">
        <n v="2002"/>
        <n v="2003"/>
        <n v="2004"/>
        <n v="2005"/>
        <n v="2006"/>
        <n v="2007"/>
        <n v="2008"/>
        <n v="2009"/>
        <n v="2010"/>
        <n v="2011"/>
        <n v="2012"/>
        <n v="2013"/>
        <n v="2014"/>
        <n v="2015"/>
        <n v="2016"/>
        <n v="2017"/>
        <n v="2018"/>
        <n v="2019"/>
        <n v="2020"/>
        <n v="2021"/>
        <n v="2022"/>
        <n v="2023"/>
        <n v="2024"/>
        <m/>
      </sharedItems>
    </cacheField>
    <cacheField name="Fylke" numFmtId="0">
      <sharedItems containsBlank="1" count="20">
        <s v="INNLANDET"/>
        <s v="TELEMARK"/>
        <s v="AKERSHUS"/>
        <s v="ØSTFOLD"/>
        <s v="BUSKERUD"/>
        <s v="ROGALAND"/>
        <s v="VESTFOLD"/>
        <s v="AGDER"/>
        <s v="TRØNDELAG"/>
        <s v="MØRE OG ROMSDAL"/>
        <s v="OSLO"/>
        <s v="VESTLAND"/>
        <s v="NORDLAND"/>
        <s v="TROMS"/>
        <s v="FINNMARK"/>
        <m/>
        <s v="VESTFOLD OG TELEMARK" u="1"/>
        <s v="VIKEN" u="1"/>
        <s v="TROMS OG FINNMARK" u="1"/>
        <s v="TROMS OG FINMARK" u="1"/>
      </sharedItems>
    </cacheField>
    <cacheField name="Kommune" numFmtId="0">
      <sharedItems containsBlank="1" count="362">
        <s v="3401 KONGSVINGER"/>
        <s v="3403 HAMAR"/>
        <s v="3411 RINGSAKER"/>
        <s v="3412 LØTEN"/>
        <s v="3413 STANGE"/>
        <s v="3414 NORD-ODAL"/>
        <s v="3415 SØR-ODAL"/>
        <s v="3416 EIDSKOG"/>
        <s v="3417 GRUE"/>
        <s v="3418 ÅSNES"/>
        <s v="3419 VÅLER (INNLANDET)"/>
        <s v="3420 ELVERUM"/>
        <s v="3422 ÅMOT"/>
        <s v="3423 STOR-ELVDAL"/>
        <s v="3424 RENDALEN"/>
        <s v="3426 TOLGA"/>
        <s v="3427 TYNSET"/>
        <s v="3428 ALVDAL"/>
        <s v="4001 PORSGRUNN"/>
        <s v="4003 SKIEN"/>
        <s v="4005 NOTODDEN"/>
        <s v="4010 SILJAN"/>
        <s v="4012 BAMBLE"/>
        <s v="4014 KRAGERØ"/>
        <s v="4016 DRANGEDAL"/>
        <s v="4018 NOME"/>
        <s v="4020 MIDT-TELEMARK"/>
        <s v="4026 TINN"/>
        <s v="4024 HJARTDAL"/>
        <s v="4022 SELJORD"/>
        <s v="4028 KVITESEID"/>
        <s v="4032 FYRESDAL"/>
        <s v="3216 VESTBY"/>
        <s v="3207 NORDRE FOLLO"/>
        <s v="3218 ÅS"/>
        <s v="3214 FROGN"/>
        <s v="3212 NESODDEN"/>
        <s v="3201 BÆRUM"/>
        <s v="3203 ASKER"/>
        <s v="3226 AURSKOG-HØLAND"/>
        <s v="3205 LILLESTRØM"/>
        <s v="3224 RÆLINGEN"/>
        <s v="3220 ENEBAKK"/>
        <s v="3222 LØRENSKOG"/>
        <s v="3232 NITTEDAL"/>
        <s v="3230 GJERDRUM"/>
        <s v="3209 ULLENSAKER"/>
        <s v="3228 NES"/>
        <s v="3240 EIDSVOLL"/>
        <s v="3238 NANNESTAD"/>
        <s v="3242 HURDAL"/>
        <s v="3101 HALDEN"/>
        <s v="3107 FREDRIKSTAD"/>
        <s v="3103 MOSS"/>
        <s v="3105 SARPSBORG"/>
        <s v="3110 HVALER"/>
        <s v="3124 AREMARK"/>
        <s v="3122 MARKER"/>
        <s v="3118 INDRE ØSTFOLD"/>
        <s v="3116 SKIPTVET"/>
        <s v="3120 RAKKESTAD"/>
        <s v="3112 RÅDE"/>
        <s v="3114 VÅLER (ØSTF.)"/>
        <s v="3405 LILLEHAMMER"/>
        <s v="3407 GJØVIK"/>
        <s v="3431 DOVRE"/>
        <s v="3432 LESJA"/>
        <s v="3433 SKJÅK"/>
        <s v="3434 LOM"/>
        <s v="3435 VÅGÅ"/>
        <s v="3436 NORD-FRON"/>
        <s v="3437 SEL"/>
        <s v="3438 SØR-FRON"/>
        <s v="3439 RINGEBU"/>
        <s v="3440 ØYER"/>
        <s v="3441 GAUSDAL"/>
        <s v="3442 ØSTRE TOTEN"/>
        <s v="3443 VESTRE TOTEN"/>
        <s v="3236 JEVNAKER"/>
        <s v="3234 LUNNER"/>
        <s v="3446 GRAN"/>
        <s v="3447 SØNDRE LAND"/>
        <s v="3448 NORDRE LAND"/>
        <s v="3449 SØR-AURDAL"/>
        <s v="3450 ETNEDAL"/>
        <s v="3451 NORD-AURDAL"/>
        <s v="3452 VESTRE SLIDRE"/>
        <s v="3453 ØYSTRE SLIDRE"/>
        <s v="3454 VANG"/>
        <s v="3301 DRAMMEN"/>
        <s v="3303 KONGSBERG"/>
        <s v="3305 RINGERIKE"/>
        <s v="3310 HOLE"/>
        <s v="3320 FLÅ"/>
        <s v="3322 NESBYEN"/>
        <s v="3324 GOL"/>
        <s v="3332 SIGDAL"/>
        <s v="3318 KRØDSHERAD"/>
        <s v="3316 MODUM"/>
        <s v="3314 ØVRE EIKER"/>
        <s v="3312 LIER"/>
        <s v="3334 FLESBERG"/>
        <s v="3336 ROLLAG"/>
        <s v="3338 NORE OG UVDAL"/>
        <s v="1101 EIGERSUND"/>
        <s v="1108 SANDNES"/>
        <s v="1103 STAVANGER"/>
        <s v="1114 BJERKREIM"/>
        <s v="1119 HÅ"/>
        <s v="1120 KLEPP"/>
        <s v="1121 TIME"/>
        <s v="1122 GJESDAL"/>
        <s v="1124 SOLA"/>
        <s v="1127 RANDABERG"/>
        <s v="1130 STRAND"/>
        <s v="1133 HJELMELAND"/>
        <s v="1149 KARMØY"/>
        <s v="1160 VINDAFJORD"/>
        <s v="3901 HORTEN"/>
        <s v="3903 HOLMESTRAND"/>
        <s v="3905 TØNSBERG"/>
        <s v="3907 SANDEFJORD"/>
        <s v="3909 LARVIK"/>
        <s v="3911 FÆRDER"/>
        <s v="4201 RISØR"/>
        <s v="4202 GRIMSTAD"/>
        <s v="4203 ARENDAL"/>
        <s v="4211 GJERSTAD"/>
        <s v="4212 VEGÅRSHEI"/>
        <s v="4213 TVEDESTRAND"/>
        <s v="4214 FROLAND"/>
        <s v="4215 LILLESAND"/>
        <s v="4216 BIRKENES"/>
        <s v="4217 ÅMLI"/>
        <s v="4218 IVELAND"/>
        <s v="4219 EVJE OG HORNNES"/>
        <s v="4220 BYGLAND"/>
        <s v="4221 VALLE"/>
        <s v="5001 TRONDHEIM"/>
        <s v="5055 HEIM"/>
        <s v="5056 HITRA"/>
        <s v="5057 ØRLAND"/>
        <s v="5059 ORKLAND"/>
        <s v="5054 INDRE FOSEN"/>
        <s v="5058 ÅFJORD"/>
        <s v="5020 OSEN"/>
        <s v="5021 OPPDAL"/>
        <s v="5022 RENNEBU"/>
        <s v="5026 HOLTÅLEN"/>
        <s v="5027 MIDTRE GAULDAL"/>
        <s v="5028 MELHUS"/>
        <s v="5029 SKAUN"/>
        <s v="5031 MALVIK"/>
        <s v="5032 SELBU"/>
        <s v="4204 KRISTIANSAND"/>
        <s v="4205 LINDESNES"/>
        <s v="4206 FARSUND"/>
        <s v="4223 VENNESLA"/>
        <s v="4225 LYNGDAL"/>
        <s v="4227 KVINESDAL"/>
        <s v="5006 STEINKJER"/>
        <s v="5007 NAMSOS"/>
        <s v="5034 MERÅKER"/>
        <s v="5035 STJØRDAL"/>
        <s v="5036 FROSTA"/>
        <s v="5037 LEVANGER"/>
        <s v="5038 VERDAL"/>
        <s v="5041 SNÅSA"/>
        <s v="5045 GRONG"/>
        <s v="5046 HØYLANDET"/>
        <s v="5047 OVERHALLA"/>
        <s v="5049 FLATANGER"/>
        <s v="5060 NÆRØYSUND"/>
        <s v="5052 LEKA"/>
        <s v="5053 INDERØY"/>
        <s v="1506 MOLDE"/>
        <s v="1508 ÅLESUND"/>
        <s v="1525 STRANDA"/>
        <s v="1578 FJORD"/>
        <s v="1535 VESTNES"/>
        <s v="1539 RAUMA"/>
        <s v="1547 AUKRA"/>
        <s v="1579 HUSTADVIKA"/>
        <s v="1554 AVERØY"/>
        <s v="1557 GJEMNES"/>
        <s v="1560 TINGVOLL"/>
        <s v="1563 SUNNDAL"/>
        <s v="1566 SURNADAL"/>
        <s v="5061 RINDAL"/>
        <s v="0301 OSLO"/>
        <s v="4611 ETNE"/>
        <s v="4617 KVINNHERAD"/>
        <s v="4621 VOSS"/>
        <s v="4624 BJØRNAFJORDEN"/>
        <s v="1804 BODØ"/>
        <s v="1812 SØMNA"/>
        <s v="1815 VEGA"/>
        <s v="1820 ALSTAHAUG"/>
        <s v="1824 VEFSN"/>
        <s v="1833 RANA"/>
        <s v="1834 LURØY"/>
        <s v="1835 TRÆNA"/>
        <s v="1836 RØDØY"/>
        <s v="1841 FAUSKE"/>
        <s v="1853 EVENES"/>
        <s v="4641 AURLAND"/>
        <s v="4642 LÆRDAL"/>
        <s v="4644 LUSTER"/>
        <s v="5520 BARDU"/>
        <s v="5530 SENJA"/>
        <s v="5536 LYNGEN"/>
        <s v="5601 ALTA"/>
        <s v="5628 TANA"/>
        <s v="5605 SØR-VARANGER"/>
        <s v="3421 TRYSIL"/>
        <s v="3430 OS (INNLANDET)"/>
        <s v="4034 TOKKE"/>
        <s v="3326 HEMSEDAL"/>
        <s v="1146 TYSVÆR"/>
        <s v="1532 GISKE"/>
        <s v="4627 ASKØY"/>
        <s v="4630 OSTERØY"/>
        <s v="1813 BRØNNØY"/>
        <s v="1840 SALTDAL"/>
        <s v="1848 STEIGEN"/>
        <s v="5503 HARSTAD"/>
        <s v="5512 TJELDSUND"/>
        <s v="5522 SALANGEN"/>
        <s v="5538 STORFJORD"/>
        <s v="4622 KVAM"/>
        <s v="4631 ALVER"/>
        <s v="1867 BØ"/>
        <s v="4640 SOGNDAL"/>
        <s v="5622 PORSANGER"/>
        <s v="1576 AURE"/>
        <s v="1806 NARVIK"/>
        <s v="4639 VIK"/>
        <s v="4647 SUNNFJORD"/>
        <s v="1573 SMØLA"/>
        <s v="1837 MELØY"/>
        <s v="5501 TROMSØ"/>
        <s v="5532 BALSFJORD"/>
        <s v="3429 FOLLDAL"/>
        <s v="1860 VESTVÅGØY"/>
        <s v="1866 HADSEL"/>
        <s v="5528 DYRØY"/>
        <s v="1865 VÅGAN"/>
        <s v="4650 GLOPPEN"/>
        <s v="5544 NORDREISA"/>
        <s v="4036 VINJE"/>
        <s v="1811 BINDAL"/>
        <s v="4618 ULLENSVANG"/>
        <s v="5524 MÅLSELV"/>
        <s v="4602 KINN"/>
        <s v="1135 SAUDA"/>
        <s v="1111 SOKNDAL"/>
        <s v="1577 VOLDA"/>
        <s v="1871 ANDØY"/>
        <s v="3328 ÅL"/>
        <s v="4226 HÆGEBOSTAD"/>
        <s v="5610 KARASJOK"/>
        <s v="1838 GILDESKÅL"/>
        <s v="4030 NISSEDAL"/>
        <s v="4645 ASKVOLL"/>
        <m/>
        <s v="3806 PORSGRUNN" u="1"/>
        <s v="3807 SKIEN" u="1"/>
        <s v="3808 NOTODDEN" u="1"/>
        <s v="3812 SILJAN" u="1"/>
        <s v="3813 BAMBLE" u="1"/>
        <s v="3814 KRAGERØ" u="1"/>
        <s v="3815 DRANGEDAL" u="1"/>
        <s v="3816 NOME" u="1"/>
        <s v="3817 MIDT-TELEMARK" u="1"/>
        <s v="3818 TINN" u="1"/>
        <s v="3819 HJARTDAL" u="1"/>
        <s v="3820 SELJORD" u="1"/>
        <s v="3821 KVITESEID" u="1"/>
        <s v="3823 FYRESDAL" u="1"/>
        <s v="3019 VESTBY" u="1"/>
        <s v="3020 NORDRE FOLLO" u="1"/>
        <s v="3021 ÅS" u="1"/>
        <s v="3022 FROGN" u="1"/>
        <s v="3023 NESODDEN" u="1"/>
        <s v="3024 BÆRUM" u="1"/>
        <s v="3025 ASKER" u="1"/>
        <s v="3026 AURSKOG-HØLAND" u="1"/>
        <s v="3030 LILLESTRØM" u="1"/>
        <s v="3027 RÆLINGEN" u="1"/>
        <s v="3028 ENEBAKK" u="1"/>
        <s v="3029 LØRENSKOG" u="1"/>
        <s v="3031 NITTEDAL" u="1"/>
        <s v="3032 GJERDRUM" u="1"/>
        <s v="3033 ULLENSAKER" u="1"/>
        <s v="3034 NES" u="1"/>
        <s v="3035 EIDSVOLL" u="1"/>
        <s v="3036 NANNESTAD" u="1"/>
        <s v="3037 HURDAL" u="1"/>
        <s v="3001 HALDEN" u="1"/>
        <s v="3004 FREDRIKSTAD" u="1"/>
        <s v="3002 MOSS" u="1"/>
        <s v="3003 SARPSBORG" u="1"/>
        <s v="3011 HVALER" u="1"/>
        <s v="3012 AREMARK" u="1"/>
        <s v="3013 MARKER" u="1"/>
        <s v="3014 INDRE ØSTFOLD" u="1"/>
        <s v="3015 SKIPTVET" u="1"/>
        <s v="3016 RAKKESTAD" u="1"/>
        <s v="3017 RÅDE" u="1"/>
        <s v="3018 VÅLER (VIKEN)" u="1"/>
        <s v="3053 JEVNAKER" u="1"/>
        <s v="3054 LUNNER" u="1"/>
        <s v="3005 DRAMMEN" u="1"/>
        <s v="3006 KONGSBERG" u="1"/>
        <s v="3007 RINGERIKE" u="1"/>
        <s v="3038 HOLE" u="1"/>
        <s v="3039 FLÅ" u="1"/>
        <s v="3040 NESBYEN" u="1"/>
        <s v="3041 GOL" u="1"/>
        <s v="3045 SIGDAL" u="1"/>
        <s v="3046 KRØDSHERAD" u="1"/>
        <s v="3047 MODUM" u="1"/>
        <s v="3048 ØVRE EIKER" u="1"/>
        <s v="3049 LIER" u="1"/>
        <s v="3050 FLESBERG" u="1"/>
        <s v="3051 ROLLAG" u="1"/>
        <s v="3052 NORE OG UVDAL" u="1"/>
        <s v="3801 HORTEN" u="1"/>
        <s v="3802 HOLMESTRAND" u="1"/>
        <s v="3803 TØNSBERG" u="1"/>
        <s v="3804 SANDEFJORD" u="1"/>
        <s v="3805 LARVIK" u="1"/>
        <s v="3811 FÆRDER" u="1"/>
        <s v="1507 ÅLESUND" u="1"/>
        <s v="5416 BARDU" u="1"/>
        <s v="5421 SENJA" u="1"/>
        <s v="5424 LYNGEN" u="1"/>
        <s v="5403 ALTA" u="1"/>
        <s v="5441 TANA" u="1"/>
        <s v="5444 SØR-VARANGER" u="1"/>
        <s v="3824 TOKKE" u="1"/>
        <s v="3042 HEMSEDAL" u="1"/>
        <s v="5402 HARSTAD" u="1"/>
        <s v="5412 TJELDSUND" u="1"/>
        <s v="5417 SALANGEN" u="1"/>
        <s v="5425 STORFJORD" u="1"/>
        <s v="5436 PORSANGER" u="1"/>
        <s v="5401 TROMSØ" u="1"/>
        <s v="5422 BALSFJORD" u="1"/>
        <s v="5420 DYRØY" u="1"/>
        <s v="5428 NORDREISA" u="1"/>
        <s v="3825 VINJE" u="1"/>
        <s v="5418 MÅLSELV" u="1"/>
        <s v="3043 ÅL" u="1"/>
        <s v="5437 KARASJOK" u="1"/>
        <s v="3419 Våler" u="1"/>
        <s v="3018 VÅLER (ØSTF.)" u="1"/>
        <s v="3419 VÅLER (HEDM.)" u="1"/>
        <s v="5041 SNÅASE-SNÅSA" u="1"/>
        <s v="3822 NISSEDAL" u="1"/>
        <s v="3034 Nes (Ak.)" u="1"/>
        <s v="3018 Våler" u="1"/>
      </sharedItems>
    </cacheField>
    <cacheField name="Alt korn" numFmtId="0">
      <sharedItems containsString="0" containsBlank="1" containsNumber="1" minValue="0" maxValue="1691.4444444444443"/>
    </cacheField>
    <cacheField name="Bygg" numFmtId="0">
      <sharedItems containsString="0" containsBlank="1" containsNumber="1" minValue="0" maxValue="10510.5"/>
    </cacheField>
    <cacheField name="Havre" numFmtId="0">
      <sharedItems containsString="0" containsBlank="1" containsNumber="1" minValue="0" maxValue="19958"/>
    </cacheField>
    <cacheField name="Hvete" numFmtId="0">
      <sharedItems containsString="0" containsBlank="1" containsNumber="1" minValue="0" maxValue="9074.1333333333296"/>
    </cacheField>
    <cacheField name="Rug" numFmtId="0">
      <sharedItems containsString="0" containsBlank="1" containsNumber="1" minValue="0" maxValue="6486.8"/>
    </cacheField>
  </cacheFields>
  <extLst>
    <ext xmlns:x14="http://schemas.microsoft.com/office/spreadsheetml/2009/9/main" uri="{725AE2AE-9491-48be-B2B4-4EB974FC3084}">
      <x14:pivotCacheDefinition pivotCacheId="81632760"/>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le, Knut Sindre" refreshedDate="46204.374942013892" createdVersion="6" refreshedVersion="8" minRefreshableVersion="3" recordCount="5120" xr:uid="{B3F9E526-378E-4E05-8AAE-2BD172FD423C}">
  <cacheSource type="worksheet">
    <worksheetSource ref="A1:H11000" sheet="database kommuneavlinger" r:id="rId2"/>
  </cacheSource>
  <cacheFields count="8">
    <cacheField name="År" numFmtId="0">
      <sharedItems containsString="0" containsBlank="1" containsNumber="1" containsInteger="1" minValue="2002" maxValue="2024" count="24">
        <n v="2002"/>
        <n v="2003"/>
        <n v="2004"/>
        <n v="2005"/>
        <n v="2006"/>
        <n v="2007"/>
        <n v="2008"/>
        <n v="2009"/>
        <n v="2010"/>
        <n v="2011"/>
        <n v="2012"/>
        <n v="2013"/>
        <n v="2014"/>
        <n v="2015"/>
        <n v="2016"/>
        <n v="2017"/>
        <n v="2018"/>
        <n v="2019"/>
        <n v="2020"/>
        <n v="2021"/>
        <n v="2022"/>
        <n v="2023"/>
        <n v="2024"/>
        <m/>
      </sharedItems>
    </cacheField>
    <cacheField name="Fylke" numFmtId="0">
      <sharedItems containsBlank="1" count="20">
        <s v="INNLANDET"/>
        <s v="TELEMARK"/>
        <s v="AKERSHUS"/>
        <s v="ØSTFOLD"/>
        <s v="BUSKERUD"/>
        <s v="ROGALAND"/>
        <s v="VESTFOLD"/>
        <s v="AGDER"/>
        <s v="TRØNDELAG"/>
        <s v="MØRE OG ROMSDAL"/>
        <s v="OSLO"/>
        <s v="VESTLAND"/>
        <s v="NORDLAND"/>
        <s v="TROMS"/>
        <s v="FINNMARK"/>
        <m/>
        <s v="VESTFOLD OG TELEMARK" u="1"/>
        <s v="VIKEN" u="1"/>
        <s v="TROMS OG FINNMARK" u="1"/>
        <s v="TROMS OG FINMARK" u="1"/>
      </sharedItems>
    </cacheField>
    <cacheField name="Kommune" numFmtId="0">
      <sharedItems containsBlank="1" count="362">
        <s v="3401 KONGSVINGER"/>
        <s v="3403 HAMAR"/>
        <s v="3411 RINGSAKER"/>
        <s v="3412 LØTEN"/>
        <s v="3413 STANGE"/>
        <s v="3414 NORD-ODAL"/>
        <s v="3415 SØR-ODAL"/>
        <s v="3416 EIDSKOG"/>
        <s v="3417 GRUE"/>
        <s v="3418 ÅSNES"/>
        <s v="3419 VÅLER (INNLANDET)"/>
        <s v="3420 ELVERUM"/>
        <s v="3422 ÅMOT"/>
        <s v="3423 STOR-ELVDAL"/>
        <s v="3424 RENDALEN"/>
        <s v="3426 TOLGA"/>
        <s v="3427 TYNSET"/>
        <s v="3428 ALVDAL"/>
        <s v="4001 PORSGRUNN"/>
        <s v="4003 SKIEN"/>
        <s v="4005 NOTODDEN"/>
        <s v="4010 SILJAN"/>
        <s v="4012 BAMBLE"/>
        <s v="4014 KRAGERØ"/>
        <s v="4016 DRANGEDAL"/>
        <s v="4018 NOME"/>
        <s v="4020 MIDT-TELEMARK"/>
        <s v="4026 TINN"/>
        <s v="4024 HJARTDAL"/>
        <s v="4022 SELJORD"/>
        <s v="4028 KVITESEID"/>
        <s v="4032 FYRESDAL"/>
        <s v="3216 VESTBY"/>
        <s v="3207 NORDRE FOLLO"/>
        <s v="3218 ÅS"/>
        <s v="3214 FROGN"/>
        <s v="3212 NESODDEN"/>
        <s v="3201 BÆRUM"/>
        <s v="3203 ASKER"/>
        <s v="3226 AURSKOG-HØLAND"/>
        <s v="3205 LILLESTRØM"/>
        <s v="3224 RÆLINGEN"/>
        <s v="3220 ENEBAKK"/>
        <s v="3222 LØRENSKOG"/>
        <s v="3232 NITTEDAL"/>
        <s v="3230 GJERDRUM"/>
        <s v="3209 ULLENSAKER"/>
        <s v="3228 NES"/>
        <s v="3240 EIDSVOLL"/>
        <s v="3238 NANNESTAD"/>
        <s v="3242 HURDAL"/>
        <s v="3101 HALDEN"/>
        <s v="3107 FREDRIKSTAD"/>
        <s v="3103 MOSS"/>
        <s v="3105 SARPSBORG"/>
        <s v="3110 HVALER"/>
        <s v="3124 AREMARK"/>
        <s v="3122 MARKER"/>
        <s v="3118 INDRE ØSTFOLD"/>
        <s v="3116 SKIPTVET"/>
        <s v="3120 RAKKESTAD"/>
        <s v="3112 RÅDE"/>
        <s v="3114 VÅLER (ØSTF.)"/>
        <s v="3405 LILLEHAMMER"/>
        <s v="3407 GJØVIK"/>
        <s v="3431 DOVRE"/>
        <s v="3432 LESJA"/>
        <s v="3433 SKJÅK"/>
        <s v="3434 LOM"/>
        <s v="3435 VÅGÅ"/>
        <s v="3436 NORD-FRON"/>
        <s v="3437 SEL"/>
        <s v="3438 SØR-FRON"/>
        <s v="3439 RINGEBU"/>
        <s v="3440 ØYER"/>
        <s v="3441 GAUSDAL"/>
        <s v="3442 ØSTRE TOTEN"/>
        <s v="3443 VESTRE TOTEN"/>
        <s v="3236 JEVNAKER"/>
        <s v="3234 LUNNER"/>
        <s v="3446 GRAN"/>
        <s v="3447 SØNDRE LAND"/>
        <s v="3448 NORDRE LAND"/>
        <s v="3449 SØR-AURDAL"/>
        <s v="3450 ETNEDAL"/>
        <s v="3451 NORD-AURDAL"/>
        <s v="3452 VESTRE SLIDRE"/>
        <s v="3453 ØYSTRE SLIDRE"/>
        <s v="3454 VANG"/>
        <s v="3301 DRAMMEN"/>
        <s v="3303 KONGSBERG"/>
        <s v="3305 RINGERIKE"/>
        <s v="3310 HOLE"/>
        <s v="3320 FLÅ"/>
        <s v="3322 NESBYEN"/>
        <s v="3324 GOL"/>
        <s v="3332 SIGDAL"/>
        <s v="3318 KRØDSHERAD"/>
        <s v="3316 MODUM"/>
        <s v="3314 ØVRE EIKER"/>
        <s v="3312 LIER"/>
        <s v="3334 FLESBERG"/>
        <s v="3336 ROLLAG"/>
        <s v="3338 NORE OG UVDAL"/>
        <s v="1101 EIGERSUND"/>
        <s v="1108 SANDNES"/>
        <s v="1103 STAVANGER"/>
        <s v="1114 BJERKREIM"/>
        <s v="1119 HÅ"/>
        <s v="1120 KLEPP"/>
        <s v="1121 TIME"/>
        <s v="1122 GJESDAL"/>
        <s v="1124 SOLA"/>
        <s v="1127 RANDABERG"/>
        <s v="1130 STRAND"/>
        <s v="1133 HJELMELAND"/>
        <s v="1149 KARMØY"/>
        <s v="1160 VINDAFJORD"/>
        <s v="3901 HORTEN"/>
        <s v="3903 HOLMESTRAND"/>
        <s v="3905 TØNSBERG"/>
        <s v="3907 SANDEFJORD"/>
        <s v="3909 LARVIK"/>
        <s v="3911 FÆRDER"/>
        <s v="4201 RISØR"/>
        <s v="4202 GRIMSTAD"/>
        <s v="4203 ARENDAL"/>
        <s v="4211 GJERSTAD"/>
        <s v="4212 VEGÅRSHEI"/>
        <s v="4213 TVEDESTRAND"/>
        <s v="4214 FROLAND"/>
        <s v="4215 LILLESAND"/>
        <s v="4216 BIRKENES"/>
        <s v="4217 ÅMLI"/>
        <s v="4218 IVELAND"/>
        <s v="4219 EVJE OG HORNNES"/>
        <s v="4220 BYGLAND"/>
        <s v="4221 VALLE"/>
        <s v="5001 TRONDHEIM"/>
        <s v="5055 HEIM"/>
        <s v="5056 HITRA"/>
        <s v="5057 ØRLAND"/>
        <s v="5059 ORKLAND"/>
        <s v="5054 INDRE FOSEN"/>
        <s v="5058 ÅFJORD"/>
        <s v="5020 OSEN"/>
        <s v="5021 OPPDAL"/>
        <s v="5022 RENNEBU"/>
        <s v="5026 HOLTÅLEN"/>
        <s v="5027 MIDTRE GAULDAL"/>
        <s v="5028 MELHUS"/>
        <s v="5029 SKAUN"/>
        <s v="5031 MALVIK"/>
        <s v="5032 SELBU"/>
        <s v="4204 KRISTIANSAND"/>
        <s v="4205 LINDESNES"/>
        <s v="4206 FARSUND"/>
        <s v="4223 VENNESLA"/>
        <s v="4225 LYNGDAL"/>
        <s v="4227 KVINESDAL"/>
        <s v="5006 STEINKJER"/>
        <s v="5007 NAMSOS"/>
        <s v="5034 MERÅKER"/>
        <s v="5035 STJØRDAL"/>
        <s v="5036 FROSTA"/>
        <s v="5037 LEVANGER"/>
        <s v="5038 VERDAL"/>
        <s v="5041 SNÅSA"/>
        <s v="5045 GRONG"/>
        <s v="5046 HØYLANDET"/>
        <s v="5047 OVERHALLA"/>
        <s v="5049 FLATANGER"/>
        <s v="5060 NÆRØYSUND"/>
        <s v="5052 LEKA"/>
        <s v="5053 INDERØY"/>
        <s v="1506 MOLDE"/>
        <s v="1508 ÅLESUND"/>
        <s v="1525 STRANDA"/>
        <s v="1578 FJORD"/>
        <s v="1535 VESTNES"/>
        <s v="1539 RAUMA"/>
        <s v="1547 AUKRA"/>
        <s v="1579 HUSTADVIKA"/>
        <s v="1554 AVERØY"/>
        <s v="1557 GJEMNES"/>
        <s v="1560 TINGVOLL"/>
        <s v="1563 SUNNDAL"/>
        <s v="1566 SURNADAL"/>
        <s v="5061 RINDAL"/>
        <s v="0301 OSLO"/>
        <s v="4611 ETNE"/>
        <s v="4617 KVINNHERAD"/>
        <s v="4621 VOSS"/>
        <s v="4624 BJØRNAFJORDEN"/>
        <s v="1804 BODØ"/>
        <s v="1812 SØMNA"/>
        <s v="1815 VEGA"/>
        <s v="1820 ALSTAHAUG"/>
        <s v="1824 VEFSN"/>
        <s v="1833 RANA"/>
        <s v="1834 LURØY"/>
        <s v="1835 TRÆNA"/>
        <s v="1836 RØDØY"/>
        <s v="1841 FAUSKE"/>
        <s v="1853 EVENES"/>
        <s v="4641 AURLAND"/>
        <s v="4642 LÆRDAL"/>
        <s v="4644 LUSTER"/>
        <s v="5520 BARDU"/>
        <s v="5530 SENJA"/>
        <s v="5536 LYNGEN"/>
        <s v="5601 ALTA"/>
        <s v="5628 TANA"/>
        <s v="5605 SØR-VARANGER"/>
        <s v="3421 TRYSIL"/>
        <s v="3430 OS (INNLANDET)"/>
        <s v="4034 TOKKE"/>
        <s v="3326 HEMSEDAL"/>
        <s v="1146 TYSVÆR"/>
        <s v="1532 GISKE"/>
        <s v="4627 ASKØY"/>
        <s v="4630 OSTERØY"/>
        <s v="1813 BRØNNØY"/>
        <s v="1840 SALTDAL"/>
        <s v="1848 STEIGEN"/>
        <s v="5503 HARSTAD"/>
        <s v="5512 TJELDSUND"/>
        <s v="5522 SALANGEN"/>
        <s v="5538 STORFJORD"/>
        <s v="4622 KVAM"/>
        <s v="4631 ALVER"/>
        <s v="1867 BØ"/>
        <s v="4640 SOGNDAL"/>
        <s v="5622 PORSANGER"/>
        <s v="1576 AURE"/>
        <s v="1806 NARVIK"/>
        <s v="4639 VIK"/>
        <s v="4647 SUNNFJORD"/>
        <s v="1573 SMØLA"/>
        <s v="1837 MELØY"/>
        <s v="5501 TROMSØ"/>
        <s v="5532 BALSFJORD"/>
        <s v="3429 FOLLDAL"/>
        <s v="1860 VESTVÅGØY"/>
        <s v="1866 HADSEL"/>
        <s v="5528 DYRØY"/>
        <s v="1865 VÅGAN"/>
        <s v="4650 GLOPPEN"/>
        <s v="5544 NORDREISA"/>
        <s v="4036 VINJE"/>
        <s v="1811 BINDAL"/>
        <s v="4618 ULLENSVANG"/>
        <s v="5524 MÅLSELV"/>
        <s v="4602 KINN"/>
        <s v="1135 SAUDA"/>
        <s v="1111 SOKNDAL"/>
        <s v="1577 VOLDA"/>
        <s v="1871 ANDØY"/>
        <s v="3328 ÅL"/>
        <s v="4226 HÆGEBOSTAD"/>
        <s v="5610 KARASJOK"/>
        <s v="1838 GILDESKÅL"/>
        <s v="4030 NISSEDAL"/>
        <s v="4645 ASKVOLL"/>
        <m/>
        <s v="3806 PORSGRUNN" u="1"/>
        <s v="3807 SKIEN" u="1"/>
        <s v="3808 NOTODDEN" u="1"/>
        <s v="3812 SILJAN" u="1"/>
        <s v="3813 BAMBLE" u="1"/>
        <s v="3814 KRAGERØ" u="1"/>
        <s v="3815 DRANGEDAL" u="1"/>
        <s v="3816 NOME" u="1"/>
        <s v="3817 MIDT-TELEMARK" u="1"/>
        <s v="3818 TINN" u="1"/>
        <s v="3819 HJARTDAL" u="1"/>
        <s v="3820 SELJORD" u="1"/>
        <s v="3821 KVITESEID" u="1"/>
        <s v="3823 FYRESDAL" u="1"/>
        <s v="3019 VESTBY" u="1"/>
        <s v="3020 NORDRE FOLLO" u="1"/>
        <s v="3021 ÅS" u="1"/>
        <s v="3022 FROGN" u="1"/>
        <s v="3023 NESODDEN" u="1"/>
        <s v="3024 BÆRUM" u="1"/>
        <s v="3025 ASKER" u="1"/>
        <s v="3026 AURSKOG-HØLAND" u="1"/>
        <s v="3030 LILLESTRØM" u="1"/>
        <s v="3027 RÆLINGEN" u="1"/>
        <s v="3028 ENEBAKK" u="1"/>
        <s v="3029 LØRENSKOG" u="1"/>
        <s v="3031 NITTEDAL" u="1"/>
        <s v="3032 GJERDRUM" u="1"/>
        <s v="3033 ULLENSAKER" u="1"/>
        <s v="3034 NES" u="1"/>
        <s v="3035 EIDSVOLL" u="1"/>
        <s v="3036 NANNESTAD" u="1"/>
        <s v="3037 HURDAL" u="1"/>
        <s v="3001 HALDEN" u="1"/>
        <s v="3004 FREDRIKSTAD" u="1"/>
        <s v="3002 MOSS" u="1"/>
        <s v="3003 SARPSBORG" u="1"/>
        <s v="3011 HVALER" u="1"/>
        <s v="3012 AREMARK" u="1"/>
        <s v="3013 MARKER" u="1"/>
        <s v="3014 INDRE ØSTFOLD" u="1"/>
        <s v="3015 SKIPTVET" u="1"/>
        <s v="3016 RAKKESTAD" u="1"/>
        <s v="3017 RÅDE" u="1"/>
        <s v="3018 VÅLER (VIKEN)" u="1"/>
        <s v="3053 JEVNAKER" u="1"/>
        <s v="3054 LUNNER" u="1"/>
        <s v="3005 DRAMMEN" u="1"/>
        <s v="3006 KONGSBERG" u="1"/>
        <s v="3007 RINGERIKE" u="1"/>
        <s v="3038 HOLE" u="1"/>
        <s v="3039 FLÅ" u="1"/>
        <s v="3040 NESBYEN" u="1"/>
        <s v="3041 GOL" u="1"/>
        <s v="3045 SIGDAL" u="1"/>
        <s v="3046 KRØDSHERAD" u="1"/>
        <s v="3047 MODUM" u="1"/>
        <s v="3048 ØVRE EIKER" u="1"/>
        <s v="3049 LIER" u="1"/>
        <s v="3050 FLESBERG" u="1"/>
        <s v="3051 ROLLAG" u="1"/>
        <s v="3052 NORE OG UVDAL" u="1"/>
        <s v="3801 HORTEN" u="1"/>
        <s v="3802 HOLMESTRAND" u="1"/>
        <s v="3803 TØNSBERG" u="1"/>
        <s v="3804 SANDEFJORD" u="1"/>
        <s v="3805 LARVIK" u="1"/>
        <s v="3811 FÆRDER" u="1"/>
        <s v="1507 ÅLESUND" u="1"/>
        <s v="5416 BARDU" u="1"/>
        <s v="5421 SENJA" u="1"/>
        <s v="5424 LYNGEN" u="1"/>
        <s v="5403 ALTA" u="1"/>
        <s v="5441 TANA" u="1"/>
        <s v="5444 SØR-VARANGER" u="1"/>
        <s v="3824 TOKKE" u="1"/>
        <s v="3042 HEMSEDAL" u="1"/>
        <s v="5402 HARSTAD" u="1"/>
        <s v="5412 TJELDSUND" u="1"/>
        <s v="5417 SALANGEN" u="1"/>
        <s v="5425 STORFJORD" u="1"/>
        <s v="5436 PORSANGER" u="1"/>
        <s v="5401 TROMSØ" u="1"/>
        <s v="5422 BALSFJORD" u="1"/>
        <s v="5420 DYRØY" u="1"/>
        <s v="5428 NORDREISA" u="1"/>
        <s v="3825 VINJE" u="1"/>
        <s v="5418 MÅLSELV" u="1"/>
        <s v="3043 ÅL" u="1"/>
        <s v="5437 KARASJOK" u="1"/>
        <s v="3419 Våler" u="1"/>
        <s v="3018 VÅLER (ØSTF.)" u="1"/>
        <s v="3419 VÅLER (HEDM.)" u="1"/>
        <s v="5041 SNÅASE-SNÅSA" u="1"/>
        <s v="3822 NISSEDAL" u="1"/>
        <s v="3034 Nes (Ak.)" u="1"/>
        <s v="3018 Våler" u="1"/>
      </sharedItems>
    </cacheField>
    <cacheField name="Alt korn" numFmtId="0">
      <sharedItems containsString="0" containsBlank="1" containsNumber="1" minValue="0" maxValue="1691.4444444444443"/>
    </cacheField>
    <cacheField name="Bygg" numFmtId="0">
      <sharedItems containsString="0" containsBlank="1" containsNumber="1" minValue="0" maxValue="10510.5"/>
    </cacheField>
    <cacheField name="Havre" numFmtId="0">
      <sharedItems containsString="0" containsBlank="1" containsNumber="1" minValue="0" maxValue="19958"/>
    </cacheField>
    <cacheField name="Hvete" numFmtId="0">
      <sharedItems containsString="0" containsBlank="1" containsNumber="1" minValue="0" maxValue="9074.1333333333296"/>
    </cacheField>
    <cacheField name="Rug" numFmtId="0">
      <sharedItems containsString="0" containsBlank="1" containsNumber="1" minValue="0" maxValue="6486.8"/>
    </cacheField>
  </cacheFields>
  <extLst>
    <ext xmlns:x14="http://schemas.microsoft.com/office/spreadsheetml/2009/9/main" uri="{725AE2AE-9491-48be-B2B4-4EB974FC3084}">
      <x14:pivotCacheDefinition pivotCacheId="55545429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651">
  <r>
    <x v="0"/>
    <x v="0"/>
    <x v="0"/>
    <x v="0"/>
    <x v="0"/>
    <m/>
    <m/>
    <m/>
    <m/>
    <m/>
    <m/>
    <n v="75060"/>
  </r>
  <r>
    <x v="0"/>
    <x v="0"/>
    <x v="1"/>
    <x v="0"/>
    <x v="0"/>
    <m/>
    <m/>
    <m/>
    <m/>
    <m/>
    <m/>
    <n v="62390"/>
  </r>
  <r>
    <x v="0"/>
    <x v="1"/>
    <x v="2"/>
    <x v="0"/>
    <x v="0"/>
    <m/>
    <m/>
    <m/>
    <m/>
    <m/>
    <m/>
    <n v="55964"/>
  </r>
  <r>
    <x v="0"/>
    <x v="1"/>
    <x v="3"/>
    <x v="0"/>
    <x v="0"/>
    <m/>
    <m/>
    <m/>
    <m/>
    <m/>
    <m/>
    <n v="49446"/>
  </r>
  <r>
    <x v="0"/>
    <x v="2"/>
    <x v="4"/>
    <x v="1"/>
    <x v="0"/>
    <m/>
    <m/>
    <m/>
    <m/>
    <m/>
    <m/>
    <n v="48056"/>
  </r>
  <r>
    <x v="0"/>
    <x v="2"/>
    <x v="4"/>
    <x v="0"/>
    <x v="0"/>
    <m/>
    <m/>
    <m/>
    <m/>
    <m/>
    <m/>
    <n v="46090"/>
  </r>
  <r>
    <x v="0"/>
    <x v="1"/>
    <x v="5"/>
    <x v="0"/>
    <x v="0"/>
    <m/>
    <m/>
    <m/>
    <m/>
    <m/>
    <m/>
    <n v="44446"/>
  </r>
  <r>
    <x v="0"/>
    <x v="1"/>
    <x v="6"/>
    <x v="0"/>
    <x v="0"/>
    <m/>
    <m/>
    <m/>
    <m/>
    <m/>
    <m/>
    <n v="41647"/>
  </r>
  <r>
    <x v="0"/>
    <x v="0"/>
    <x v="7"/>
    <x v="0"/>
    <x v="0"/>
    <m/>
    <m/>
    <m/>
    <m/>
    <m/>
    <m/>
    <n v="39658"/>
  </r>
  <r>
    <x v="0"/>
    <x v="0"/>
    <x v="8"/>
    <x v="0"/>
    <x v="0"/>
    <m/>
    <m/>
    <m/>
    <m/>
    <m/>
    <m/>
    <n v="38469"/>
  </r>
  <r>
    <x v="0"/>
    <x v="0"/>
    <x v="9"/>
    <x v="0"/>
    <x v="0"/>
    <m/>
    <m/>
    <m/>
    <m/>
    <m/>
    <m/>
    <n v="35634"/>
  </r>
  <r>
    <x v="0"/>
    <x v="2"/>
    <x v="10"/>
    <x v="0"/>
    <x v="0"/>
    <m/>
    <m/>
    <m/>
    <m/>
    <m/>
    <m/>
    <n v="33086"/>
  </r>
  <r>
    <x v="0"/>
    <x v="2"/>
    <x v="11"/>
    <x v="0"/>
    <x v="0"/>
    <m/>
    <m/>
    <m/>
    <m/>
    <m/>
    <m/>
    <n v="32748"/>
  </r>
  <r>
    <x v="0"/>
    <x v="2"/>
    <x v="11"/>
    <x v="1"/>
    <x v="0"/>
    <m/>
    <m/>
    <m/>
    <m/>
    <m/>
    <m/>
    <n v="32731"/>
  </r>
  <r>
    <x v="0"/>
    <x v="1"/>
    <x v="6"/>
    <x v="1"/>
    <x v="0"/>
    <m/>
    <m/>
    <m/>
    <m/>
    <m/>
    <m/>
    <n v="31025"/>
  </r>
  <r>
    <x v="0"/>
    <x v="0"/>
    <x v="12"/>
    <x v="0"/>
    <x v="0"/>
    <m/>
    <m/>
    <m/>
    <m/>
    <m/>
    <m/>
    <n v="29866"/>
  </r>
  <r>
    <x v="0"/>
    <x v="1"/>
    <x v="13"/>
    <x v="0"/>
    <x v="0"/>
    <m/>
    <m/>
    <m/>
    <m/>
    <m/>
    <m/>
    <n v="29289"/>
  </r>
  <r>
    <x v="0"/>
    <x v="1"/>
    <x v="14"/>
    <x v="0"/>
    <x v="0"/>
    <m/>
    <m/>
    <m/>
    <m/>
    <m/>
    <m/>
    <n v="28756"/>
  </r>
  <r>
    <x v="0"/>
    <x v="1"/>
    <x v="2"/>
    <x v="2"/>
    <x v="0"/>
    <m/>
    <m/>
    <m/>
    <m/>
    <m/>
    <m/>
    <n v="28436"/>
  </r>
  <r>
    <x v="0"/>
    <x v="1"/>
    <x v="15"/>
    <x v="0"/>
    <x v="0"/>
    <m/>
    <m/>
    <m/>
    <m/>
    <m/>
    <m/>
    <n v="28017"/>
  </r>
  <r>
    <x v="0"/>
    <x v="3"/>
    <x v="16"/>
    <x v="0"/>
    <x v="0"/>
    <m/>
    <m/>
    <m/>
    <m/>
    <m/>
    <m/>
    <n v="27755"/>
  </r>
  <r>
    <x v="0"/>
    <x v="4"/>
    <x v="17"/>
    <x v="2"/>
    <x v="0"/>
    <m/>
    <m/>
    <m/>
    <m/>
    <m/>
    <m/>
    <n v="27726"/>
  </r>
  <r>
    <x v="0"/>
    <x v="2"/>
    <x v="10"/>
    <x v="1"/>
    <x v="0"/>
    <m/>
    <m/>
    <m/>
    <m/>
    <m/>
    <m/>
    <n v="27600"/>
  </r>
  <r>
    <x v="0"/>
    <x v="0"/>
    <x v="18"/>
    <x v="0"/>
    <x v="0"/>
    <m/>
    <m/>
    <m/>
    <m/>
    <m/>
    <m/>
    <n v="27199"/>
  </r>
  <r>
    <x v="0"/>
    <x v="4"/>
    <x v="17"/>
    <x v="2"/>
    <x v="0"/>
    <m/>
    <m/>
    <m/>
    <m/>
    <m/>
    <m/>
    <n v="26471"/>
  </r>
  <r>
    <x v="0"/>
    <x v="1"/>
    <x v="19"/>
    <x v="1"/>
    <x v="0"/>
    <m/>
    <m/>
    <m/>
    <m/>
    <m/>
    <m/>
    <n v="26324"/>
  </r>
  <r>
    <x v="0"/>
    <x v="2"/>
    <x v="20"/>
    <x v="0"/>
    <x v="0"/>
    <m/>
    <m/>
    <m/>
    <m/>
    <m/>
    <m/>
    <n v="25335"/>
  </r>
  <r>
    <x v="0"/>
    <x v="1"/>
    <x v="21"/>
    <x v="0"/>
    <x v="0"/>
    <m/>
    <m/>
    <m/>
    <m/>
    <m/>
    <m/>
    <n v="24970"/>
  </r>
  <r>
    <x v="0"/>
    <x v="5"/>
    <x v="22"/>
    <x v="2"/>
    <x v="0"/>
    <m/>
    <m/>
    <m/>
    <m/>
    <m/>
    <m/>
    <n v="21477"/>
  </r>
  <r>
    <x v="0"/>
    <x v="1"/>
    <x v="23"/>
    <x v="1"/>
    <x v="0"/>
    <m/>
    <m/>
    <m/>
    <m/>
    <m/>
    <m/>
    <n v="21465"/>
  </r>
  <r>
    <x v="0"/>
    <x v="2"/>
    <x v="20"/>
    <x v="1"/>
    <x v="0"/>
    <m/>
    <m/>
    <m/>
    <m/>
    <m/>
    <m/>
    <n v="21170"/>
  </r>
  <r>
    <x v="0"/>
    <x v="1"/>
    <x v="24"/>
    <x v="0"/>
    <x v="0"/>
    <m/>
    <m/>
    <m/>
    <m/>
    <m/>
    <m/>
    <n v="20106"/>
  </r>
  <r>
    <x v="0"/>
    <x v="1"/>
    <x v="5"/>
    <x v="2"/>
    <x v="0"/>
    <m/>
    <m/>
    <m/>
    <m/>
    <m/>
    <m/>
    <n v="20004"/>
  </r>
  <r>
    <x v="0"/>
    <x v="1"/>
    <x v="25"/>
    <x v="0"/>
    <x v="0"/>
    <m/>
    <m/>
    <m/>
    <m/>
    <m/>
    <m/>
    <n v="19968"/>
  </r>
  <r>
    <x v="0"/>
    <x v="1"/>
    <x v="19"/>
    <x v="0"/>
    <x v="0"/>
    <m/>
    <m/>
    <m/>
    <m/>
    <m/>
    <m/>
    <n v="19448"/>
  </r>
  <r>
    <x v="0"/>
    <x v="4"/>
    <x v="17"/>
    <x v="0"/>
    <x v="0"/>
    <m/>
    <m/>
    <m/>
    <m/>
    <m/>
    <m/>
    <n v="19237"/>
  </r>
  <r>
    <x v="0"/>
    <x v="2"/>
    <x v="26"/>
    <x v="0"/>
    <x v="0"/>
    <m/>
    <m/>
    <m/>
    <m/>
    <m/>
    <m/>
    <n v="19095"/>
  </r>
  <r>
    <x v="0"/>
    <x v="4"/>
    <x v="17"/>
    <x v="1"/>
    <x v="0"/>
    <m/>
    <m/>
    <m/>
    <m/>
    <m/>
    <m/>
    <n v="18716"/>
  </r>
  <r>
    <x v="0"/>
    <x v="4"/>
    <x v="27"/>
    <x v="0"/>
    <x v="0"/>
    <m/>
    <m/>
    <m/>
    <m/>
    <m/>
    <m/>
    <n v="18042"/>
  </r>
  <r>
    <x v="0"/>
    <x v="1"/>
    <x v="25"/>
    <x v="1"/>
    <x v="0"/>
    <m/>
    <m/>
    <m/>
    <m/>
    <m/>
    <m/>
    <n v="17861"/>
  </r>
  <r>
    <x v="0"/>
    <x v="1"/>
    <x v="28"/>
    <x v="0"/>
    <x v="0"/>
    <m/>
    <m/>
    <m/>
    <m/>
    <m/>
    <m/>
    <n v="17830"/>
  </r>
  <r>
    <x v="0"/>
    <x v="2"/>
    <x v="29"/>
    <x v="0"/>
    <x v="0"/>
    <m/>
    <m/>
    <m/>
    <m/>
    <m/>
    <m/>
    <n v="17181"/>
  </r>
  <r>
    <x v="0"/>
    <x v="1"/>
    <x v="30"/>
    <x v="1"/>
    <x v="0"/>
    <m/>
    <m/>
    <m/>
    <m/>
    <m/>
    <m/>
    <n v="17151"/>
  </r>
  <r>
    <x v="0"/>
    <x v="0"/>
    <x v="31"/>
    <x v="0"/>
    <x v="0"/>
    <m/>
    <m/>
    <m/>
    <m/>
    <m/>
    <m/>
    <n v="16917"/>
  </r>
  <r>
    <x v="0"/>
    <x v="1"/>
    <x v="14"/>
    <x v="1"/>
    <x v="0"/>
    <m/>
    <m/>
    <m/>
    <m/>
    <m/>
    <m/>
    <n v="16877"/>
  </r>
  <r>
    <x v="0"/>
    <x v="0"/>
    <x v="32"/>
    <x v="0"/>
    <x v="0"/>
    <m/>
    <m/>
    <m/>
    <m/>
    <m/>
    <m/>
    <n v="16838"/>
  </r>
  <r>
    <x v="0"/>
    <x v="5"/>
    <x v="33"/>
    <x v="2"/>
    <x v="0"/>
    <m/>
    <m/>
    <m/>
    <m/>
    <m/>
    <m/>
    <n v="16678"/>
  </r>
  <r>
    <x v="0"/>
    <x v="4"/>
    <x v="27"/>
    <x v="2"/>
    <x v="0"/>
    <m/>
    <m/>
    <m/>
    <m/>
    <m/>
    <m/>
    <n v="16277"/>
  </r>
  <r>
    <x v="0"/>
    <x v="4"/>
    <x v="34"/>
    <x v="2"/>
    <x v="0"/>
    <m/>
    <m/>
    <m/>
    <m/>
    <m/>
    <m/>
    <n v="15188"/>
  </r>
  <r>
    <x v="0"/>
    <x v="4"/>
    <x v="35"/>
    <x v="1"/>
    <x v="0"/>
    <m/>
    <m/>
    <m/>
    <m/>
    <m/>
    <m/>
    <n v="14983"/>
  </r>
  <r>
    <x v="0"/>
    <x v="4"/>
    <x v="34"/>
    <x v="0"/>
    <x v="0"/>
    <m/>
    <m/>
    <m/>
    <m/>
    <m/>
    <m/>
    <n v="14915"/>
  </r>
  <r>
    <x v="0"/>
    <x v="3"/>
    <x v="16"/>
    <x v="1"/>
    <x v="0"/>
    <m/>
    <m/>
    <m/>
    <m/>
    <m/>
    <m/>
    <n v="14525"/>
  </r>
  <r>
    <x v="0"/>
    <x v="4"/>
    <x v="27"/>
    <x v="1"/>
    <x v="0"/>
    <m/>
    <m/>
    <m/>
    <m/>
    <m/>
    <m/>
    <n v="14405"/>
  </r>
  <r>
    <x v="0"/>
    <x v="2"/>
    <x v="26"/>
    <x v="1"/>
    <x v="0"/>
    <m/>
    <m/>
    <m/>
    <m/>
    <m/>
    <m/>
    <n v="14275"/>
  </r>
  <r>
    <x v="0"/>
    <x v="1"/>
    <x v="3"/>
    <x v="2"/>
    <x v="0"/>
    <m/>
    <m/>
    <m/>
    <m/>
    <m/>
    <m/>
    <n v="14132"/>
  </r>
  <r>
    <x v="0"/>
    <x v="5"/>
    <x v="33"/>
    <x v="2"/>
    <x v="0"/>
    <m/>
    <m/>
    <m/>
    <m/>
    <m/>
    <m/>
    <n v="13958"/>
  </r>
  <r>
    <x v="0"/>
    <x v="4"/>
    <x v="35"/>
    <x v="2"/>
    <x v="0"/>
    <m/>
    <m/>
    <m/>
    <m/>
    <m/>
    <m/>
    <n v="13881"/>
  </r>
  <r>
    <x v="0"/>
    <x v="4"/>
    <x v="36"/>
    <x v="2"/>
    <x v="0"/>
    <m/>
    <m/>
    <m/>
    <m/>
    <m/>
    <m/>
    <n v="13749"/>
  </r>
  <r>
    <x v="0"/>
    <x v="4"/>
    <x v="36"/>
    <x v="1"/>
    <x v="0"/>
    <m/>
    <m/>
    <m/>
    <m/>
    <m/>
    <m/>
    <n v="13744"/>
  </r>
  <r>
    <x v="0"/>
    <x v="4"/>
    <x v="35"/>
    <x v="0"/>
    <x v="0"/>
    <m/>
    <m/>
    <m/>
    <m/>
    <m/>
    <m/>
    <n v="13599"/>
  </r>
  <r>
    <x v="0"/>
    <x v="4"/>
    <x v="27"/>
    <x v="0"/>
    <x v="0"/>
    <m/>
    <m/>
    <m/>
    <m/>
    <m/>
    <m/>
    <n v="13599"/>
  </r>
  <r>
    <x v="0"/>
    <x v="1"/>
    <x v="37"/>
    <x v="1"/>
    <x v="0"/>
    <m/>
    <m/>
    <m/>
    <m/>
    <m/>
    <m/>
    <n v="13096"/>
  </r>
  <r>
    <x v="0"/>
    <x v="2"/>
    <x v="4"/>
    <x v="2"/>
    <x v="0"/>
    <m/>
    <m/>
    <m/>
    <m/>
    <m/>
    <m/>
    <n v="12876"/>
  </r>
  <r>
    <x v="0"/>
    <x v="4"/>
    <x v="27"/>
    <x v="2"/>
    <x v="0"/>
    <m/>
    <m/>
    <m/>
    <m/>
    <m/>
    <m/>
    <n v="12852"/>
  </r>
  <r>
    <x v="0"/>
    <x v="4"/>
    <x v="35"/>
    <x v="2"/>
    <x v="0"/>
    <m/>
    <m/>
    <m/>
    <m/>
    <m/>
    <m/>
    <n v="12724"/>
  </r>
  <r>
    <x v="0"/>
    <x v="3"/>
    <x v="38"/>
    <x v="2"/>
    <x v="0"/>
    <m/>
    <m/>
    <m/>
    <m/>
    <m/>
    <m/>
    <n v="12652"/>
  </r>
  <r>
    <x v="0"/>
    <x v="5"/>
    <x v="39"/>
    <x v="2"/>
    <x v="0"/>
    <m/>
    <m/>
    <m/>
    <m/>
    <m/>
    <m/>
    <n v="12440"/>
  </r>
  <r>
    <x v="0"/>
    <x v="0"/>
    <x v="40"/>
    <x v="0"/>
    <x v="0"/>
    <m/>
    <m/>
    <m/>
    <m/>
    <m/>
    <m/>
    <n v="12337"/>
  </r>
  <r>
    <x v="0"/>
    <x v="1"/>
    <x v="41"/>
    <x v="0"/>
    <x v="0"/>
    <m/>
    <m/>
    <m/>
    <m/>
    <m/>
    <m/>
    <n v="12336"/>
  </r>
  <r>
    <x v="0"/>
    <x v="3"/>
    <x v="42"/>
    <x v="0"/>
    <x v="0"/>
    <m/>
    <m/>
    <m/>
    <m/>
    <m/>
    <m/>
    <n v="12312"/>
  </r>
  <r>
    <x v="0"/>
    <x v="4"/>
    <x v="34"/>
    <x v="2"/>
    <x v="0"/>
    <m/>
    <m/>
    <m/>
    <m/>
    <m/>
    <m/>
    <n v="12228"/>
  </r>
  <r>
    <x v="0"/>
    <x v="4"/>
    <x v="34"/>
    <x v="1"/>
    <x v="0"/>
    <m/>
    <m/>
    <m/>
    <m/>
    <m/>
    <m/>
    <n v="12136"/>
  </r>
  <r>
    <x v="0"/>
    <x v="2"/>
    <x v="43"/>
    <x v="0"/>
    <x v="0"/>
    <m/>
    <m/>
    <m/>
    <m/>
    <m/>
    <m/>
    <n v="12067"/>
  </r>
  <r>
    <x v="0"/>
    <x v="1"/>
    <x v="23"/>
    <x v="0"/>
    <x v="0"/>
    <m/>
    <m/>
    <m/>
    <m/>
    <m/>
    <m/>
    <n v="11983"/>
  </r>
  <r>
    <x v="0"/>
    <x v="4"/>
    <x v="27"/>
    <x v="2"/>
    <x v="0"/>
    <m/>
    <m/>
    <m/>
    <m/>
    <m/>
    <m/>
    <n v="11795"/>
  </r>
  <r>
    <x v="0"/>
    <x v="5"/>
    <x v="33"/>
    <x v="0"/>
    <x v="0"/>
    <m/>
    <m/>
    <m/>
    <m/>
    <m/>
    <m/>
    <n v="11642"/>
  </r>
  <r>
    <x v="0"/>
    <x v="5"/>
    <x v="22"/>
    <x v="0"/>
    <x v="0"/>
    <m/>
    <m/>
    <m/>
    <m/>
    <m/>
    <m/>
    <n v="10994"/>
  </r>
  <r>
    <x v="0"/>
    <x v="4"/>
    <x v="27"/>
    <x v="1"/>
    <x v="0"/>
    <m/>
    <m/>
    <m/>
    <m/>
    <m/>
    <m/>
    <n v="10904"/>
  </r>
  <r>
    <x v="0"/>
    <x v="5"/>
    <x v="39"/>
    <x v="2"/>
    <x v="0"/>
    <m/>
    <m/>
    <m/>
    <m/>
    <m/>
    <m/>
    <n v="10882"/>
  </r>
  <r>
    <x v="0"/>
    <x v="6"/>
    <x v="44"/>
    <x v="0"/>
    <x v="0"/>
    <m/>
    <m/>
    <m/>
    <m/>
    <m/>
    <m/>
    <n v="10861"/>
  </r>
  <r>
    <x v="0"/>
    <x v="4"/>
    <x v="45"/>
    <x v="0"/>
    <x v="0"/>
    <m/>
    <m/>
    <m/>
    <m/>
    <m/>
    <m/>
    <n v="10740"/>
  </r>
  <r>
    <x v="0"/>
    <x v="0"/>
    <x v="46"/>
    <x v="0"/>
    <x v="0"/>
    <m/>
    <m/>
    <m/>
    <m/>
    <m/>
    <m/>
    <n v="10611"/>
  </r>
  <r>
    <x v="0"/>
    <x v="5"/>
    <x v="33"/>
    <x v="2"/>
    <x v="0"/>
    <m/>
    <m/>
    <m/>
    <m/>
    <m/>
    <m/>
    <n v="10580"/>
  </r>
  <r>
    <x v="0"/>
    <x v="1"/>
    <x v="15"/>
    <x v="2"/>
    <x v="0"/>
    <m/>
    <m/>
    <m/>
    <m/>
    <m/>
    <m/>
    <n v="10546"/>
  </r>
  <r>
    <x v="0"/>
    <x v="2"/>
    <x v="47"/>
    <x v="2"/>
    <x v="0"/>
    <m/>
    <m/>
    <m/>
    <m/>
    <m/>
    <m/>
    <n v="10463"/>
  </r>
  <r>
    <x v="0"/>
    <x v="4"/>
    <x v="45"/>
    <x v="2"/>
    <x v="0"/>
    <m/>
    <m/>
    <m/>
    <m/>
    <m/>
    <m/>
    <n v="10397"/>
  </r>
  <r>
    <x v="0"/>
    <x v="2"/>
    <x v="11"/>
    <x v="2"/>
    <x v="0"/>
    <m/>
    <m/>
    <m/>
    <m/>
    <m/>
    <m/>
    <n v="10264"/>
  </r>
  <r>
    <x v="0"/>
    <x v="3"/>
    <x v="38"/>
    <x v="0"/>
    <x v="0"/>
    <m/>
    <m/>
    <m/>
    <m/>
    <m/>
    <m/>
    <n v="10206"/>
  </r>
  <r>
    <x v="0"/>
    <x v="4"/>
    <x v="27"/>
    <x v="2"/>
    <x v="0"/>
    <m/>
    <m/>
    <m/>
    <m/>
    <m/>
    <m/>
    <n v="10070"/>
  </r>
  <r>
    <x v="0"/>
    <x v="2"/>
    <x v="48"/>
    <x v="2"/>
    <x v="0"/>
    <m/>
    <m/>
    <m/>
    <m/>
    <m/>
    <m/>
    <n v="10065"/>
  </r>
  <r>
    <x v="0"/>
    <x v="1"/>
    <x v="24"/>
    <x v="2"/>
    <x v="0"/>
    <m/>
    <m/>
    <m/>
    <m/>
    <m/>
    <m/>
    <n v="9899"/>
  </r>
  <r>
    <x v="0"/>
    <x v="2"/>
    <x v="49"/>
    <x v="1"/>
    <x v="0"/>
    <m/>
    <m/>
    <m/>
    <m/>
    <m/>
    <m/>
    <n v="9825"/>
  </r>
  <r>
    <x v="0"/>
    <x v="0"/>
    <x v="50"/>
    <x v="0"/>
    <x v="0"/>
    <m/>
    <m/>
    <m/>
    <m/>
    <m/>
    <m/>
    <n v="9756"/>
  </r>
  <r>
    <x v="0"/>
    <x v="1"/>
    <x v="30"/>
    <x v="0"/>
    <x v="0"/>
    <m/>
    <m/>
    <m/>
    <m/>
    <m/>
    <m/>
    <n v="9712"/>
  </r>
  <r>
    <x v="0"/>
    <x v="3"/>
    <x v="51"/>
    <x v="0"/>
    <x v="0"/>
    <m/>
    <m/>
    <m/>
    <m/>
    <m/>
    <m/>
    <n v="9172"/>
  </r>
  <r>
    <x v="0"/>
    <x v="4"/>
    <x v="27"/>
    <x v="1"/>
    <x v="0"/>
    <m/>
    <m/>
    <m/>
    <m/>
    <m/>
    <m/>
    <n v="9075"/>
  </r>
  <r>
    <x v="0"/>
    <x v="7"/>
    <x v="52"/>
    <x v="0"/>
    <x v="0"/>
    <m/>
    <m/>
    <m/>
    <m/>
    <m/>
    <m/>
    <n v="9003"/>
  </r>
  <r>
    <x v="0"/>
    <x v="4"/>
    <x v="53"/>
    <x v="2"/>
    <x v="0"/>
    <m/>
    <m/>
    <m/>
    <m/>
    <m/>
    <m/>
    <n v="8976"/>
  </r>
  <r>
    <x v="0"/>
    <x v="4"/>
    <x v="27"/>
    <x v="1"/>
    <x v="0"/>
    <m/>
    <m/>
    <m/>
    <m/>
    <m/>
    <m/>
    <n v="8958"/>
  </r>
  <r>
    <x v="0"/>
    <x v="0"/>
    <x v="54"/>
    <x v="0"/>
    <x v="0"/>
    <m/>
    <m/>
    <m/>
    <m/>
    <m/>
    <m/>
    <n v="8934"/>
  </r>
  <r>
    <x v="0"/>
    <x v="3"/>
    <x v="16"/>
    <x v="2"/>
    <x v="0"/>
    <m/>
    <m/>
    <m/>
    <m/>
    <m/>
    <m/>
    <n v="8907"/>
  </r>
  <r>
    <x v="0"/>
    <x v="5"/>
    <x v="22"/>
    <x v="1"/>
    <x v="0"/>
    <m/>
    <m/>
    <m/>
    <m/>
    <m/>
    <m/>
    <n v="8890"/>
  </r>
  <r>
    <x v="0"/>
    <x v="4"/>
    <x v="27"/>
    <x v="0"/>
    <x v="0"/>
    <m/>
    <m/>
    <m/>
    <m/>
    <m/>
    <m/>
    <n v="8859"/>
  </r>
  <r>
    <x v="0"/>
    <x v="4"/>
    <x v="36"/>
    <x v="0"/>
    <x v="0"/>
    <m/>
    <m/>
    <m/>
    <m/>
    <m/>
    <m/>
    <n v="8708"/>
  </r>
  <r>
    <x v="0"/>
    <x v="2"/>
    <x v="47"/>
    <x v="2"/>
    <x v="0"/>
    <m/>
    <m/>
    <m/>
    <m/>
    <m/>
    <m/>
    <n v="8543"/>
  </r>
  <r>
    <x v="0"/>
    <x v="3"/>
    <x v="55"/>
    <x v="1"/>
    <x v="0"/>
    <m/>
    <m/>
    <m/>
    <m/>
    <m/>
    <m/>
    <n v="8458"/>
  </r>
  <r>
    <x v="0"/>
    <x v="2"/>
    <x v="48"/>
    <x v="2"/>
    <x v="0"/>
    <m/>
    <m/>
    <m/>
    <m/>
    <m/>
    <m/>
    <n v="8419"/>
  </r>
  <r>
    <x v="0"/>
    <x v="4"/>
    <x v="56"/>
    <x v="0"/>
    <x v="0"/>
    <m/>
    <m/>
    <m/>
    <m/>
    <m/>
    <m/>
    <n v="8380"/>
  </r>
  <r>
    <x v="0"/>
    <x v="3"/>
    <x v="51"/>
    <x v="1"/>
    <x v="0"/>
    <m/>
    <m/>
    <m/>
    <m/>
    <m/>
    <m/>
    <n v="8331"/>
  </r>
  <r>
    <x v="0"/>
    <x v="2"/>
    <x v="48"/>
    <x v="1"/>
    <x v="0"/>
    <m/>
    <m/>
    <m/>
    <m/>
    <m/>
    <m/>
    <n v="8232"/>
  </r>
  <r>
    <x v="0"/>
    <x v="5"/>
    <x v="39"/>
    <x v="0"/>
    <x v="0"/>
    <m/>
    <m/>
    <m/>
    <m/>
    <m/>
    <m/>
    <n v="8197"/>
  </r>
  <r>
    <x v="0"/>
    <x v="2"/>
    <x v="47"/>
    <x v="1"/>
    <x v="0"/>
    <m/>
    <m/>
    <m/>
    <m/>
    <m/>
    <m/>
    <n v="8169"/>
  </r>
  <r>
    <x v="0"/>
    <x v="4"/>
    <x v="56"/>
    <x v="1"/>
    <x v="0"/>
    <m/>
    <m/>
    <m/>
    <m/>
    <m/>
    <m/>
    <n v="8090"/>
  </r>
  <r>
    <x v="0"/>
    <x v="2"/>
    <x v="11"/>
    <x v="2"/>
    <x v="0"/>
    <m/>
    <m/>
    <m/>
    <m/>
    <m/>
    <m/>
    <n v="8055"/>
  </r>
  <r>
    <x v="0"/>
    <x v="2"/>
    <x v="10"/>
    <x v="2"/>
    <x v="0"/>
    <m/>
    <m/>
    <m/>
    <m/>
    <m/>
    <m/>
    <n v="7945"/>
  </r>
  <r>
    <x v="0"/>
    <x v="4"/>
    <x v="56"/>
    <x v="2"/>
    <x v="0"/>
    <m/>
    <m/>
    <m/>
    <m/>
    <m/>
    <m/>
    <n v="7934"/>
  </r>
  <r>
    <x v="0"/>
    <x v="4"/>
    <x v="57"/>
    <x v="2"/>
    <x v="0"/>
    <m/>
    <m/>
    <m/>
    <m/>
    <m/>
    <m/>
    <n v="7913"/>
  </r>
  <r>
    <x v="0"/>
    <x v="3"/>
    <x v="42"/>
    <x v="2"/>
    <x v="0"/>
    <m/>
    <m/>
    <m/>
    <m/>
    <m/>
    <m/>
    <n v="7905"/>
  </r>
  <r>
    <x v="0"/>
    <x v="2"/>
    <x v="49"/>
    <x v="2"/>
    <x v="0"/>
    <m/>
    <m/>
    <m/>
    <m/>
    <m/>
    <m/>
    <n v="7859"/>
  </r>
  <r>
    <x v="0"/>
    <x v="2"/>
    <x v="58"/>
    <x v="1"/>
    <x v="0"/>
    <m/>
    <m/>
    <m/>
    <m/>
    <m/>
    <m/>
    <n v="7772"/>
  </r>
  <r>
    <x v="0"/>
    <x v="1"/>
    <x v="28"/>
    <x v="1"/>
    <x v="0"/>
    <m/>
    <m/>
    <m/>
    <m/>
    <m/>
    <m/>
    <n v="7733"/>
  </r>
  <r>
    <x v="0"/>
    <x v="2"/>
    <x v="59"/>
    <x v="0"/>
    <x v="0"/>
    <m/>
    <m/>
    <m/>
    <m/>
    <m/>
    <m/>
    <n v="7634"/>
  </r>
  <r>
    <x v="0"/>
    <x v="0"/>
    <x v="60"/>
    <x v="0"/>
    <x v="0"/>
    <m/>
    <m/>
    <m/>
    <m/>
    <m/>
    <m/>
    <n v="7621"/>
  </r>
  <r>
    <x v="0"/>
    <x v="6"/>
    <x v="61"/>
    <x v="0"/>
    <x v="0"/>
    <m/>
    <m/>
    <m/>
    <m/>
    <m/>
    <m/>
    <n v="7572"/>
  </r>
  <r>
    <x v="0"/>
    <x v="2"/>
    <x v="29"/>
    <x v="1"/>
    <x v="0"/>
    <m/>
    <m/>
    <m/>
    <m/>
    <m/>
    <m/>
    <n v="7551"/>
  </r>
  <r>
    <x v="0"/>
    <x v="7"/>
    <x v="62"/>
    <x v="0"/>
    <x v="0"/>
    <m/>
    <m/>
    <m/>
    <m/>
    <m/>
    <m/>
    <n v="7480"/>
  </r>
  <r>
    <x v="0"/>
    <x v="2"/>
    <x v="48"/>
    <x v="0"/>
    <x v="0"/>
    <m/>
    <m/>
    <m/>
    <m/>
    <m/>
    <m/>
    <n v="7456"/>
  </r>
  <r>
    <x v="0"/>
    <x v="3"/>
    <x v="42"/>
    <x v="1"/>
    <x v="0"/>
    <m/>
    <m/>
    <m/>
    <m/>
    <m/>
    <m/>
    <n v="7352"/>
  </r>
  <r>
    <x v="0"/>
    <x v="4"/>
    <x v="53"/>
    <x v="0"/>
    <x v="0"/>
    <m/>
    <m/>
    <m/>
    <m/>
    <m/>
    <m/>
    <n v="7349"/>
  </r>
  <r>
    <x v="0"/>
    <x v="2"/>
    <x v="20"/>
    <x v="0"/>
    <x v="0"/>
    <m/>
    <m/>
    <m/>
    <m/>
    <m/>
    <m/>
    <n v="7305"/>
  </r>
  <r>
    <x v="0"/>
    <x v="2"/>
    <x v="49"/>
    <x v="0"/>
    <x v="0"/>
    <m/>
    <m/>
    <m/>
    <m/>
    <m/>
    <m/>
    <n v="7268"/>
  </r>
  <r>
    <x v="0"/>
    <x v="3"/>
    <x v="63"/>
    <x v="0"/>
    <x v="0"/>
    <m/>
    <m/>
    <m/>
    <m/>
    <m/>
    <m/>
    <n v="7161"/>
  </r>
  <r>
    <x v="0"/>
    <x v="1"/>
    <x v="64"/>
    <x v="0"/>
    <x v="0"/>
    <m/>
    <m/>
    <m/>
    <m/>
    <m/>
    <m/>
    <n v="7027"/>
  </r>
  <r>
    <x v="0"/>
    <x v="2"/>
    <x v="59"/>
    <x v="1"/>
    <x v="0"/>
    <m/>
    <m/>
    <m/>
    <m/>
    <m/>
    <m/>
    <n v="7014"/>
  </r>
  <r>
    <x v="0"/>
    <x v="4"/>
    <x v="53"/>
    <x v="1"/>
    <x v="0"/>
    <m/>
    <m/>
    <m/>
    <m/>
    <m/>
    <m/>
    <n v="7013"/>
  </r>
  <r>
    <x v="0"/>
    <x v="7"/>
    <x v="62"/>
    <x v="1"/>
    <x v="0"/>
    <m/>
    <m/>
    <m/>
    <m/>
    <m/>
    <m/>
    <n v="6902"/>
  </r>
  <r>
    <x v="0"/>
    <x v="4"/>
    <x v="27"/>
    <x v="0"/>
    <x v="0"/>
    <m/>
    <m/>
    <m/>
    <m/>
    <m/>
    <m/>
    <n v="6847"/>
  </r>
  <r>
    <x v="0"/>
    <x v="4"/>
    <x v="65"/>
    <x v="1"/>
    <x v="0"/>
    <m/>
    <m/>
    <m/>
    <m/>
    <m/>
    <m/>
    <n v="6825"/>
  </r>
  <r>
    <x v="0"/>
    <x v="4"/>
    <x v="65"/>
    <x v="2"/>
    <x v="0"/>
    <m/>
    <m/>
    <m/>
    <m/>
    <m/>
    <m/>
    <n v="6793"/>
  </r>
  <r>
    <x v="0"/>
    <x v="5"/>
    <x v="33"/>
    <x v="1"/>
    <x v="0"/>
    <m/>
    <m/>
    <m/>
    <m/>
    <m/>
    <m/>
    <n v="6784"/>
  </r>
  <r>
    <x v="0"/>
    <x v="4"/>
    <x v="27"/>
    <x v="2"/>
    <x v="0"/>
    <m/>
    <m/>
    <m/>
    <m/>
    <m/>
    <m/>
    <n v="6721"/>
  </r>
  <r>
    <x v="0"/>
    <x v="1"/>
    <x v="19"/>
    <x v="2"/>
    <x v="0"/>
    <m/>
    <m/>
    <m/>
    <m/>
    <m/>
    <m/>
    <n v="6664"/>
  </r>
  <r>
    <x v="0"/>
    <x v="5"/>
    <x v="66"/>
    <x v="2"/>
    <x v="0"/>
    <m/>
    <m/>
    <m/>
    <m/>
    <m/>
    <m/>
    <n v="6629"/>
  </r>
  <r>
    <x v="0"/>
    <x v="4"/>
    <x v="65"/>
    <x v="2"/>
    <x v="0"/>
    <m/>
    <m/>
    <m/>
    <m/>
    <m/>
    <m/>
    <n v="6590"/>
  </r>
  <r>
    <x v="0"/>
    <x v="4"/>
    <x v="56"/>
    <x v="2"/>
    <x v="0"/>
    <m/>
    <m/>
    <m/>
    <m/>
    <m/>
    <m/>
    <n v="6587"/>
  </r>
  <r>
    <x v="0"/>
    <x v="4"/>
    <x v="57"/>
    <x v="0"/>
    <x v="0"/>
    <m/>
    <m/>
    <m/>
    <m/>
    <m/>
    <m/>
    <n v="6563"/>
  </r>
  <r>
    <x v="0"/>
    <x v="2"/>
    <x v="58"/>
    <x v="0"/>
    <x v="0"/>
    <m/>
    <m/>
    <m/>
    <m/>
    <m/>
    <m/>
    <n v="6521"/>
  </r>
  <r>
    <x v="0"/>
    <x v="4"/>
    <x v="36"/>
    <x v="2"/>
    <x v="0"/>
    <m/>
    <m/>
    <m/>
    <m/>
    <m/>
    <m/>
    <n v="6463"/>
  </r>
  <r>
    <x v="0"/>
    <x v="7"/>
    <x v="62"/>
    <x v="0"/>
    <x v="0"/>
    <m/>
    <m/>
    <m/>
    <m/>
    <m/>
    <m/>
    <n v="6416"/>
  </r>
  <r>
    <x v="0"/>
    <x v="1"/>
    <x v="67"/>
    <x v="0"/>
    <x v="0"/>
    <m/>
    <m/>
    <m/>
    <m/>
    <m/>
    <m/>
    <n v="6411"/>
  </r>
  <r>
    <x v="0"/>
    <x v="0"/>
    <x v="68"/>
    <x v="0"/>
    <x v="0"/>
    <m/>
    <m/>
    <m/>
    <m/>
    <m/>
    <m/>
    <n v="6356"/>
  </r>
  <r>
    <x v="0"/>
    <x v="2"/>
    <x v="20"/>
    <x v="2"/>
    <x v="0"/>
    <m/>
    <m/>
    <m/>
    <m/>
    <m/>
    <m/>
    <n v="6348"/>
  </r>
  <r>
    <x v="0"/>
    <x v="5"/>
    <x v="69"/>
    <x v="2"/>
    <x v="0"/>
    <m/>
    <m/>
    <m/>
    <m/>
    <m/>
    <m/>
    <n v="6334"/>
  </r>
  <r>
    <x v="0"/>
    <x v="0"/>
    <x v="70"/>
    <x v="0"/>
    <x v="0"/>
    <m/>
    <m/>
    <m/>
    <m/>
    <m/>
    <m/>
    <n v="6315"/>
  </r>
  <r>
    <x v="0"/>
    <x v="4"/>
    <x v="65"/>
    <x v="0"/>
    <x v="0"/>
    <m/>
    <m/>
    <m/>
    <m/>
    <m/>
    <m/>
    <n v="6314"/>
  </r>
  <r>
    <x v="0"/>
    <x v="8"/>
    <x v="71"/>
    <x v="0"/>
    <x v="0"/>
    <m/>
    <m/>
    <m/>
    <m/>
    <m/>
    <m/>
    <n v="6302"/>
  </r>
  <r>
    <x v="0"/>
    <x v="7"/>
    <x v="72"/>
    <x v="0"/>
    <x v="0"/>
    <m/>
    <m/>
    <m/>
    <m/>
    <m/>
    <m/>
    <n v="6284"/>
  </r>
  <r>
    <x v="0"/>
    <x v="5"/>
    <x v="69"/>
    <x v="0"/>
    <x v="0"/>
    <m/>
    <m/>
    <m/>
    <m/>
    <m/>
    <m/>
    <n v="6181"/>
  </r>
  <r>
    <x v="0"/>
    <x v="5"/>
    <x v="33"/>
    <x v="2"/>
    <x v="0"/>
    <m/>
    <m/>
    <m/>
    <m/>
    <m/>
    <m/>
    <n v="6151"/>
  </r>
  <r>
    <x v="0"/>
    <x v="2"/>
    <x v="20"/>
    <x v="0"/>
    <x v="0"/>
    <m/>
    <m/>
    <m/>
    <m/>
    <m/>
    <m/>
    <n v="6116"/>
  </r>
  <r>
    <x v="0"/>
    <x v="4"/>
    <x v="27"/>
    <x v="2"/>
    <x v="0"/>
    <m/>
    <m/>
    <m/>
    <m/>
    <m/>
    <m/>
    <n v="6091"/>
  </r>
  <r>
    <x v="0"/>
    <x v="2"/>
    <x v="47"/>
    <x v="0"/>
    <x v="0"/>
    <m/>
    <m/>
    <m/>
    <m/>
    <m/>
    <m/>
    <n v="5899"/>
  </r>
  <r>
    <x v="0"/>
    <x v="2"/>
    <x v="20"/>
    <x v="1"/>
    <x v="0"/>
    <m/>
    <m/>
    <m/>
    <m/>
    <m/>
    <m/>
    <n v="5850"/>
  </r>
  <r>
    <x v="0"/>
    <x v="5"/>
    <x v="33"/>
    <x v="0"/>
    <x v="0"/>
    <m/>
    <m/>
    <m/>
    <m/>
    <m/>
    <m/>
    <n v="5843"/>
  </r>
  <r>
    <x v="0"/>
    <x v="5"/>
    <x v="22"/>
    <x v="0"/>
    <x v="0"/>
    <m/>
    <m/>
    <m/>
    <m/>
    <m/>
    <m/>
    <n v="5730"/>
  </r>
  <r>
    <x v="0"/>
    <x v="4"/>
    <x v="53"/>
    <x v="2"/>
    <x v="0"/>
    <m/>
    <m/>
    <m/>
    <m/>
    <m/>
    <m/>
    <n v="5708"/>
  </r>
  <r>
    <x v="0"/>
    <x v="7"/>
    <x v="52"/>
    <x v="2"/>
    <x v="0"/>
    <m/>
    <m/>
    <m/>
    <m/>
    <m/>
    <m/>
    <n v="5677"/>
  </r>
  <r>
    <x v="0"/>
    <x v="4"/>
    <x v="73"/>
    <x v="1"/>
    <x v="0"/>
    <m/>
    <m/>
    <m/>
    <m/>
    <m/>
    <m/>
    <n v="5634"/>
  </r>
  <r>
    <x v="0"/>
    <x v="3"/>
    <x v="74"/>
    <x v="2"/>
    <x v="0"/>
    <m/>
    <m/>
    <m/>
    <m/>
    <m/>
    <m/>
    <n v="5608"/>
  </r>
  <r>
    <x v="0"/>
    <x v="1"/>
    <x v="75"/>
    <x v="0"/>
    <x v="0"/>
    <m/>
    <m/>
    <m/>
    <m/>
    <m/>
    <m/>
    <n v="5496"/>
  </r>
  <r>
    <x v="0"/>
    <x v="2"/>
    <x v="20"/>
    <x v="1"/>
    <x v="0"/>
    <m/>
    <m/>
    <m/>
    <m/>
    <m/>
    <m/>
    <n v="5432"/>
  </r>
  <r>
    <x v="0"/>
    <x v="5"/>
    <x v="39"/>
    <x v="2"/>
    <x v="0"/>
    <m/>
    <m/>
    <m/>
    <m/>
    <m/>
    <m/>
    <n v="5393"/>
  </r>
  <r>
    <x v="0"/>
    <x v="4"/>
    <x v="27"/>
    <x v="1"/>
    <x v="0"/>
    <m/>
    <m/>
    <m/>
    <m/>
    <m/>
    <m/>
    <n v="5390"/>
  </r>
  <r>
    <x v="0"/>
    <x v="0"/>
    <x v="54"/>
    <x v="0"/>
    <x v="0"/>
    <m/>
    <m/>
    <m/>
    <m/>
    <m/>
    <m/>
    <n v="5366"/>
  </r>
  <r>
    <x v="0"/>
    <x v="4"/>
    <x v="27"/>
    <x v="0"/>
    <x v="0"/>
    <m/>
    <m/>
    <m/>
    <m/>
    <m/>
    <m/>
    <n v="5349"/>
  </r>
  <r>
    <x v="0"/>
    <x v="1"/>
    <x v="76"/>
    <x v="0"/>
    <x v="0"/>
    <m/>
    <m/>
    <m/>
    <m/>
    <m/>
    <m/>
    <n v="5345"/>
  </r>
  <r>
    <x v="0"/>
    <x v="0"/>
    <x v="77"/>
    <x v="0"/>
    <x v="0"/>
    <m/>
    <m/>
    <m/>
    <m/>
    <m/>
    <m/>
    <n v="5343"/>
  </r>
  <r>
    <x v="0"/>
    <x v="0"/>
    <x v="78"/>
    <x v="0"/>
    <x v="0"/>
    <m/>
    <m/>
    <m/>
    <m/>
    <m/>
    <m/>
    <n v="5307"/>
  </r>
  <r>
    <x v="0"/>
    <x v="1"/>
    <x v="2"/>
    <x v="1"/>
    <x v="0"/>
    <m/>
    <m/>
    <m/>
    <m/>
    <m/>
    <m/>
    <n v="5296"/>
  </r>
  <r>
    <x v="0"/>
    <x v="3"/>
    <x v="55"/>
    <x v="0"/>
    <x v="0"/>
    <m/>
    <m/>
    <m/>
    <m/>
    <m/>
    <m/>
    <n v="5175"/>
  </r>
  <r>
    <x v="0"/>
    <x v="2"/>
    <x v="4"/>
    <x v="2"/>
    <x v="0"/>
    <m/>
    <m/>
    <m/>
    <m/>
    <m/>
    <m/>
    <n v="5163"/>
  </r>
  <r>
    <x v="0"/>
    <x v="4"/>
    <x v="27"/>
    <x v="2"/>
    <x v="0"/>
    <m/>
    <m/>
    <m/>
    <m/>
    <m/>
    <m/>
    <n v="5151"/>
  </r>
  <r>
    <x v="0"/>
    <x v="5"/>
    <x v="39"/>
    <x v="0"/>
    <x v="0"/>
    <m/>
    <m/>
    <m/>
    <m/>
    <m/>
    <m/>
    <n v="5115"/>
  </r>
  <r>
    <x v="0"/>
    <x v="1"/>
    <x v="76"/>
    <x v="1"/>
    <x v="0"/>
    <m/>
    <m/>
    <m/>
    <m/>
    <m/>
    <m/>
    <n v="5065"/>
  </r>
  <r>
    <x v="0"/>
    <x v="5"/>
    <x v="39"/>
    <x v="1"/>
    <x v="0"/>
    <m/>
    <m/>
    <m/>
    <m/>
    <m/>
    <m/>
    <n v="5062"/>
  </r>
  <r>
    <x v="0"/>
    <x v="3"/>
    <x v="74"/>
    <x v="0"/>
    <x v="0"/>
    <m/>
    <m/>
    <m/>
    <m/>
    <m/>
    <m/>
    <n v="5031"/>
  </r>
  <r>
    <x v="0"/>
    <x v="4"/>
    <x v="27"/>
    <x v="2"/>
    <x v="0"/>
    <m/>
    <m/>
    <m/>
    <m/>
    <m/>
    <m/>
    <n v="5014"/>
  </r>
  <r>
    <x v="0"/>
    <x v="3"/>
    <x v="38"/>
    <x v="1"/>
    <x v="0"/>
    <m/>
    <m/>
    <m/>
    <m/>
    <m/>
    <m/>
    <n v="5005"/>
  </r>
  <r>
    <x v="0"/>
    <x v="1"/>
    <x v="37"/>
    <x v="0"/>
    <x v="0"/>
    <m/>
    <m/>
    <m/>
    <m/>
    <m/>
    <m/>
    <n v="4966"/>
  </r>
  <r>
    <x v="0"/>
    <x v="4"/>
    <x v="73"/>
    <x v="0"/>
    <x v="0"/>
    <m/>
    <m/>
    <m/>
    <m/>
    <m/>
    <m/>
    <n v="4959"/>
  </r>
  <r>
    <x v="0"/>
    <x v="1"/>
    <x v="79"/>
    <x v="0"/>
    <x v="0"/>
    <m/>
    <m/>
    <m/>
    <m/>
    <m/>
    <m/>
    <n v="4896"/>
  </r>
  <r>
    <x v="0"/>
    <x v="6"/>
    <x v="80"/>
    <x v="0"/>
    <x v="0"/>
    <m/>
    <m/>
    <m/>
    <m/>
    <m/>
    <m/>
    <n v="4879"/>
  </r>
  <r>
    <x v="0"/>
    <x v="2"/>
    <x v="81"/>
    <x v="0"/>
    <x v="0"/>
    <m/>
    <m/>
    <m/>
    <m/>
    <m/>
    <m/>
    <n v="4815"/>
  </r>
  <r>
    <x v="0"/>
    <x v="4"/>
    <x v="27"/>
    <x v="2"/>
    <x v="0"/>
    <m/>
    <m/>
    <m/>
    <m/>
    <m/>
    <m/>
    <n v="4772"/>
  </r>
  <r>
    <x v="0"/>
    <x v="0"/>
    <x v="12"/>
    <x v="1"/>
    <x v="0"/>
    <m/>
    <m/>
    <m/>
    <m/>
    <m/>
    <m/>
    <n v="4752"/>
  </r>
  <r>
    <x v="0"/>
    <x v="7"/>
    <x v="82"/>
    <x v="1"/>
    <x v="0"/>
    <m/>
    <m/>
    <m/>
    <m/>
    <m/>
    <m/>
    <n v="4744"/>
  </r>
  <r>
    <x v="0"/>
    <x v="2"/>
    <x v="20"/>
    <x v="2"/>
    <x v="0"/>
    <m/>
    <m/>
    <m/>
    <m/>
    <m/>
    <m/>
    <n v="4721"/>
  </r>
  <r>
    <x v="0"/>
    <x v="8"/>
    <x v="83"/>
    <x v="0"/>
    <x v="0"/>
    <m/>
    <m/>
    <m/>
    <m/>
    <m/>
    <m/>
    <n v="4719"/>
  </r>
  <r>
    <x v="0"/>
    <x v="2"/>
    <x v="84"/>
    <x v="0"/>
    <x v="0"/>
    <m/>
    <m/>
    <m/>
    <m/>
    <m/>
    <m/>
    <n v="4709"/>
  </r>
  <r>
    <x v="0"/>
    <x v="5"/>
    <x v="69"/>
    <x v="1"/>
    <x v="0"/>
    <m/>
    <m/>
    <m/>
    <m/>
    <m/>
    <m/>
    <n v="4709"/>
  </r>
  <r>
    <x v="0"/>
    <x v="4"/>
    <x v="36"/>
    <x v="3"/>
    <x v="0"/>
    <m/>
    <m/>
    <m/>
    <m/>
    <m/>
    <m/>
    <n v="4692"/>
  </r>
  <r>
    <x v="0"/>
    <x v="2"/>
    <x v="49"/>
    <x v="2"/>
    <x v="0"/>
    <m/>
    <m/>
    <m/>
    <m/>
    <m/>
    <m/>
    <n v="4676"/>
  </r>
  <r>
    <x v="0"/>
    <x v="4"/>
    <x v="27"/>
    <x v="2"/>
    <x v="0"/>
    <m/>
    <m/>
    <m/>
    <m/>
    <m/>
    <m/>
    <n v="4532"/>
  </r>
  <r>
    <x v="0"/>
    <x v="3"/>
    <x v="55"/>
    <x v="2"/>
    <x v="0"/>
    <m/>
    <m/>
    <m/>
    <m/>
    <m/>
    <m/>
    <n v="4439"/>
  </r>
  <r>
    <x v="0"/>
    <x v="5"/>
    <x v="69"/>
    <x v="0"/>
    <x v="0"/>
    <m/>
    <m/>
    <m/>
    <m/>
    <m/>
    <m/>
    <n v="4433"/>
  </r>
  <r>
    <x v="0"/>
    <x v="1"/>
    <x v="6"/>
    <x v="2"/>
    <x v="0"/>
    <m/>
    <m/>
    <m/>
    <m/>
    <m/>
    <m/>
    <n v="4334"/>
  </r>
  <r>
    <x v="0"/>
    <x v="1"/>
    <x v="85"/>
    <x v="0"/>
    <x v="0"/>
    <m/>
    <m/>
    <m/>
    <m/>
    <m/>
    <m/>
    <n v="4301"/>
  </r>
  <r>
    <x v="0"/>
    <x v="3"/>
    <x v="42"/>
    <x v="2"/>
    <x v="0"/>
    <m/>
    <m/>
    <m/>
    <m/>
    <m/>
    <m/>
    <n v="4298"/>
  </r>
  <r>
    <x v="0"/>
    <x v="0"/>
    <x v="9"/>
    <x v="1"/>
    <x v="0"/>
    <m/>
    <m/>
    <m/>
    <m/>
    <m/>
    <m/>
    <n v="4293"/>
  </r>
  <r>
    <x v="0"/>
    <x v="5"/>
    <x v="22"/>
    <x v="2"/>
    <x v="0"/>
    <m/>
    <m/>
    <m/>
    <m/>
    <m/>
    <m/>
    <n v="4265"/>
  </r>
  <r>
    <x v="0"/>
    <x v="5"/>
    <x v="22"/>
    <x v="1"/>
    <x v="0"/>
    <m/>
    <m/>
    <m/>
    <m/>
    <m/>
    <m/>
    <n v="4181"/>
  </r>
  <r>
    <x v="0"/>
    <x v="5"/>
    <x v="69"/>
    <x v="2"/>
    <x v="0"/>
    <m/>
    <m/>
    <m/>
    <m/>
    <m/>
    <m/>
    <n v="4178"/>
  </r>
  <r>
    <x v="0"/>
    <x v="2"/>
    <x v="58"/>
    <x v="2"/>
    <x v="0"/>
    <m/>
    <m/>
    <m/>
    <m/>
    <m/>
    <m/>
    <n v="4145"/>
  </r>
  <r>
    <x v="0"/>
    <x v="5"/>
    <x v="69"/>
    <x v="2"/>
    <x v="0"/>
    <m/>
    <m/>
    <m/>
    <m/>
    <m/>
    <m/>
    <n v="4124"/>
  </r>
  <r>
    <x v="0"/>
    <x v="2"/>
    <x v="86"/>
    <x v="0"/>
    <x v="0"/>
    <m/>
    <m/>
    <m/>
    <m/>
    <m/>
    <m/>
    <n v="4113"/>
  </r>
  <r>
    <x v="0"/>
    <x v="7"/>
    <x v="72"/>
    <x v="1"/>
    <x v="0"/>
    <m/>
    <m/>
    <m/>
    <m/>
    <m/>
    <m/>
    <n v="4097"/>
  </r>
  <r>
    <x v="0"/>
    <x v="0"/>
    <x v="7"/>
    <x v="1"/>
    <x v="0"/>
    <m/>
    <m/>
    <m/>
    <m/>
    <m/>
    <m/>
    <n v="4096"/>
  </r>
  <r>
    <x v="0"/>
    <x v="5"/>
    <x v="39"/>
    <x v="0"/>
    <x v="0"/>
    <m/>
    <m/>
    <m/>
    <m/>
    <m/>
    <m/>
    <n v="4011"/>
  </r>
  <r>
    <x v="0"/>
    <x v="5"/>
    <x v="22"/>
    <x v="3"/>
    <x v="0"/>
    <m/>
    <m/>
    <m/>
    <m/>
    <m/>
    <m/>
    <n v="3999"/>
  </r>
  <r>
    <x v="0"/>
    <x v="2"/>
    <x v="84"/>
    <x v="0"/>
    <x v="0"/>
    <m/>
    <m/>
    <m/>
    <m/>
    <m/>
    <m/>
    <n v="3899"/>
  </r>
  <r>
    <x v="0"/>
    <x v="5"/>
    <x v="39"/>
    <x v="1"/>
    <x v="0"/>
    <m/>
    <m/>
    <m/>
    <m/>
    <m/>
    <m/>
    <n v="3872"/>
  </r>
  <r>
    <x v="0"/>
    <x v="2"/>
    <x v="87"/>
    <x v="1"/>
    <x v="0"/>
    <m/>
    <m/>
    <m/>
    <m/>
    <m/>
    <m/>
    <n v="3852"/>
  </r>
  <r>
    <x v="0"/>
    <x v="5"/>
    <x v="39"/>
    <x v="2"/>
    <x v="0"/>
    <m/>
    <m/>
    <m/>
    <m/>
    <m/>
    <m/>
    <n v="3809"/>
  </r>
  <r>
    <x v="0"/>
    <x v="1"/>
    <x v="5"/>
    <x v="1"/>
    <x v="0"/>
    <m/>
    <m/>
    <m/>
    <m/>
    <m/>
    <m/>
    <n v="3802"/>
  </r>
  <r>
    <x v="0"/>
    <x v="2"/>
    <x v="88"/>
    <x v="2"/>
    <x v="0"/>
    <m/>
    <m/>
    <m/>
    <m/>
    <m/>
    <m/>
    <n v="3794"/>
  </r>
  <r>
    <x v="0"/>
    <x v="2"/>
    <x v="88"/>
    <x v="0"/>
    <x v="0"/>
    <m/>
    <m/>
    <m/>
    <m/>
    <m/>
    <m/>
    <n v="3777"/>
  </r>
  <r>
    <x v="0"/>
    <x v="3"/>
    <x v="16"/>
    <x v="2"/>
    <x v="0"/>
    <m/>
    <m/>
    <m/>
    <m/>
    <m/>
    <m/>
    <n v="3713"/>
  </r>
  <r>
    <x v="0"/>
    <x v="5"/>
    <x v="89"/>
    <x v="2"/>
    <x v="0"/>
    <m/>
    <m/>
    <m/>
    <m/>
    <m/>
    <m/>
    <n v="3650"/>
  </r>
  <r>
    <x v="0"/>
    <x v="3"/>
    <x v="74"/>
    <x v="2"/>
    <x v="0"/>
    <m/>
    <m/>
    <m/>
    <m/>
    <m/>
    <m/>
    <n v="3633"/>
  </r>
  <r>
    <x v="0"/>
    <x v="6"/>
    <x v="90"/>
    <x v="0"/>
    <x v="0"/>
    <m/>
    <m/>
    <m/>
    <m/>
    <m/>
    <m/>
    <n v="3625"/>
  </r>
  <r>
    <x v="0"/>
    <x v="2"/>
    <x v="20"/>
    <x v="2"/>
    <x v="0"/>
    <m/>
    <m/>
    <m/>
    <m/>
    <m/>
    <m/>
    <n v="3611"/>
  </r>
  <r>
    <x v="0"/>
    <x v="3"/>
    <x v="38"/>
    <x v="2"/>
    <x v="0"/>
    <m/>
    <m/>
    <m/>
    <m/>
    <m/>
    <m/>
    <n v="3611"/>
  </r>
  <r>
    <x v="0"/>
    <x v="4"/>
    <x v="17"/>
    <x v="4"/>
    <x v="0"/>
    <m/>
    <m/>
    <m/>
    <m/>
    <m/>
    <m/>
    <n v="3608"/>
  </r>
  <r>
    <x v="0"/>
    <x v="7"/>
    <x v="72"/>
    <x v="2"/>
    <x v="0"/>
    <m/>
    <m/>
    <m/>
    <m/>
    <m/>
    <m/>
    <n v="3603"/>
  </r>
  <r>
    <x v="0"/>
    <x v="5"/>
    <x v="33"/>
    <x v="3"/>
    <x v="0"/>
    <m/>
    <m/>
    <m/>
    <m/>
    <m/>
    <m/>
    <n v="3601"/>
  </r>
  <r>
    <x v="0"/>
    <x v="2"/>
    <x v="11"/>
    <x v="4"/>
    <x v="0"/>
    <m/>
    <m/>
    <m/>
    <m/>
    <m/>
    <m/>
    <n v="3529"/>
  </r>
  <r>
    <x v="0"/>
    <x v="1"/>
    <x v="14"/>
    <x v="2"/>
    <x v="0"/>
    <m/>
    <m/>
    <m/>
    <m/>
    <m/>
    <m/>
    <n v="3515"/>
  </r>
  <r>
    <x v="0"/>
    <x v="4"/>
    <x v="45"/>
    <x v="1"/>
    <x v="0"/>
    <m/>
    <m/>
    <m/>
    <m/>
    <m/>
    <m/>
    <n v="3513"/>
  </r>
  <r>
    <x v="0"/>
    <x v="6"/>
    <x v="91"/>
    <x v="0"/>
    <x v="0"/>
    <m/>
    <m/>
    <m/>
    <m/>
    <m/>
    <m/>
    <n v="3496"/>
  </r>
  <r>
    <x v="0"/>
    <x v="5"/>
    <x v="39"/>
    <x v="3"/>
    <x v="0"/>
    <m/>
    <m/>
    <m/>
    <m/>
    <m/>
    <m/>
    <n v="3455"/>
  </r>
  <r>
    <x v="0"/>
    <x v="2"/>
    <x v="58"/>
    <x v="2"/>
    <x v="0"/>
    <m/>
    <m/>
    <m/>
    <m/>
    <m/>
    <m/>
    <n v="3440"/>
  </r>
  <r>
    <x v="0"/>
    <x v="1"/>
    <x v="92"/>
    <x v="1"/>
    <x v="0"/>
    <m/>
    <m/>
    <m/>
    <m/>
    <m/>
    <m/>
    <n v="3440"/>
  </r>
  <r>
    <x v="0"/>
    <x v="7"/>
    <x v="62"/>
    <x v="1"/>
    <x v="0"/>
    <m/>
    <m/>
    <m/>
    <m/>
    <m/>
    <m/>
    <n v="3413"/>
  </r>
  <r>
    <x v="0"/>
    <x v="0"/>
    <x v="0"/>
    <x v="5"/>
    <x v="0"/>
    <m/>
    <m/>
    <m/>
    <m/>
    <m/>
    <m/>
    <n v="3409"/>
  </r>
  <r>
    <x v="0"/>
    <x v="2"/>
    <x v="20"/>
    <x v="2"/>
    <x v="0"/>
    <m/>
    <m/>
    <m/>
    <m/>
    <m/>
    <m/>
    <n v="3405"/>
  </r>
  <r>
    <x v="0"/>
    <x v="4"/>
    <x v="73"/>
    <x v="2"/>
    <x v="0"/>
    <m/>
    <m/>
    <m/>
    <m/>
    <m/>
    <m/>
    <n v="3385"/>
  </r>
  <r>
    <x v="0"/>
    <x v="0"/>
    <x v="12"/>
    <x v="5"/>
    <x v="0"/>
    <m/>
    <m/>
    <m/>
    <m/>
    <m/>
    <m/>
    <n v="3374"/>
  </r>
  <r>
    <x v="0"/>
    <x v="4"/>
    <x v="45"/>
    <x v="2"/>
    <x v="0"/>
    <m/>
    <m/>
    <m/>
    <m/>
    <m/>
    <m/>
    <n v="3322"/>
  </r>
  <r>
    <x v="0"/>
    <x v="2"/>
    <x v="87"/>
    <x v="0"/>
    <x v="0"/>
    <m/>
    <m/>
    <m/>
    <m/>
    <m/>
    <m/>
    <n v="3315"/>
  </r>
  <r>
    <x v="0"/>
    <x v="3"/>
    <x v="63"/>
    <x v="2"/>
    <x v="0"/>
    <m/>
    <m/>
    <m/>
    <m/>
    <m/>
    <m/>
    <n v="3312"/>
  </r>
  <r>
    <x v="0"/>
    <x v="0"/>
    <x v="31"/>
    <x v="0"/>
    <x v="0"/>
    <m/>
    <m/>
    <m/>
    <m/>
    <m/>
    <m/>
    <n v="3292"/>
  </r>
  <r>
    <x v="0"/>
    <x v="5"/>
    <x v="89"/>
    <x v="0"/>
    <x v="0"/>
    <m/>
    <m/>
    <m/>
    <m/>
    <m/>
    <m/>
    <n v="3249"/>
  </r>
  <r>
    <x v="0"/>
    <x v="2"/>
    <x v="10"/>
    <x v="2"/>
    <x v="0"/>
    <m/>
    <m/>
    <m/>
    <m/>
    <m/>
    <m/>
    <n v="3202"/>
  </r>
  <r>
    <x v="0"/>
    <x v="4"/>
    <x v="27"/>
    <x v="4"/>
    <x v="0"/>
    <m/>
    <m/>
    <m/>
    <m/>
    <m/>
    <m/>
    <n v="3201"/>
  </r>
  <r>
    <x v="0"/>
    <x v="1"/>
    <x v="93"/>
    <x v="0"/>
    <x v="0"/>
    <m/>
    <m/>
    <m/>
    <m/>
    <m/>
    <m/>
    <n v="3178"/>
  </r>
  <r>
    <x v="0"/>
    <x v="0"/>
    <x v="1"/>
    <x v="5"/>
    <x v="0"/>
    <m/>
    <m/>
    <m/>
    <m/>
    <m/>
    <m/>
    <n v="3151"/>
  </r>
  <r>
    <x v="0"/>
    <x v="2"/>
    <x v="86"/>
    <x v="1"/>
    <x v="0"/>
    <m/>
    <m/>
    <m/>
    <m/>
    <m/>
    <m/>
    <n v="3143"/>
  </r>
  <r>
    <x v="0"/>
    <x v="0"/>
    <x v="1"/>
    <x v="1"/>
    <x v="0"/>
    <m/>
    <m/>
    <m/>
    <m/>
    <m/>
    <m/>
    <n v="3115"/>
  </r>
  <r>
    <x v="0"/>
    <x v="2"/>
    <x v="10"/>
    <x v="4"/>
    <x v="0"/>
    <m/>
    <m/>
    <m/>
    <m/>
    <m/>
    <m/>
    <n v="3096"/>
  </r>
  <r>
    <x v="0"/>
    <x v="5"/>
    <x v="69"/>
    <x v="1"/>
    <x v="0"/>
    <m/>
    <m/>
    <m/>
    <m/>
    <m/>
    <m/>
    <n v="3078"/>
  </r>
  <r>
    <x v="0"/>
    <x v="1"/>
    <x v="41"/>
    <x v="1"/>
    <x v="0"/>
    <m/>
    <m/>
    <m/>
    <m/>
    <m/>
    <m/>
    <n v="3051"/>
  </r>
  <r>
    <x v="0"/>
    <x v="5"/>
    <x v="39"/>
    <x v="1"/>
    <x v="0"/>
    <m/>
    <m/>
    <m/>
    <m/>
    <m/>
    <m/>
    <n v="3039"/>
  </r>
  <r>
    <x v="0"/>
    <x v="1"/>
    <x v="94"/>
    <x v="0"/>
    <x v="0"/>
    <m/>
    <m/>
    <m/>
    <m/>
    <m/>
    <m/>
    <n v="2971"/>
  </r>
  <r>
    <x v="0"/>
    <x v="0"/>
    <x v="9"/>
    <x v="0"/>
    <x v="0"/>
    <m/>
    <m/>
    <m/>
    <m/>
    <m/>
    <m/>
    <n v="2959"/>
  </r>
  <r>
    <x v="0"/>
    <x v="5"/>
    <x v="69"/>
    <x v="1"/>
    <x v="0"/>
    <m/>
    <m/>
    <m/>
    <m/>
    <m/>
    <m/>
    <n v="2949"/>
  </r>
  <r>
    <x v="0"/>
    <x v="9"/>
    <x v="95"/>
    <x v="1"/>
    <x v="0"/>
    <m/>
    <m/>
    <m/>
    <m/>
    <m/>
    <m/>
    <n v="2948"/>
  </r>
  <r>
    <x v="0"/>
    <x v="2"/>
    <x v="4"/>
    <x v="4"/>
    <x v="0"/>
    <m/>
    <m/>
    <m/>
    <m/>
    <m/>
    <m/>
    <n v="2934"/>
  </r>
  <r>
    <x v="0"/>
    <x v="5"/>
    <x v="69"/>
    <x v="0"/>
    <x v="0"/>
    <m/>
    <m/>
    <m/>
    <m/>
    <m/>
    <m/>
    <n v="2909"/>
  </r>
  <r>
    <x v="0"/>
    <x v="1"/>
    <x v="3"/>
    <x v="1"/>
    <x v="0"/>
    <m/>
    <m/>
    <m/>
    <m/>
    <m/>
    <m/>
    <n v="2846"/>
  </r>
  <r>
    <x v="0"/>
    <x v="7"/>
    <x v="52"/>
    <x v="1"/>
    <x v="0"/>
    <m/>
    <m/>
    <m/>
    <m/>
    <m/>
    <m/>
    <n v="2845"/>
  </r>
  <r>
    <x v="0"/>
    <x v="2"/>
    <x v="26"/>
    <x v="2"/>
    <x v="0"/>
    <m/>
    <m/>
    <m/>
    <m/>
    <m/>
    <m/>
    <n v="2807"/>
  </r>
  <r>
    <x v="0"/>
    <x v="0"/>
    <x v="96"/>
    <x v="0"/>
    <x v="0"/>
    <m/>
    <m/>
    <m/>
    <m/>
    <m/>
    <m/>
    <n v="2792"/>
  </r>
  <r>
    <x v="0"/>
    <x v="2"/>
    <x v="84"/>
    <x v="1"/>
    <x v="0"/>
    <m/>
    <m/>
    <m/>
    <m/>
    <m/>
    <m/>
    <n v="2785"/>
  </r>
  <r>
    <x v="0"/>
    <x v="3"/>
    <x v="63"/>
    <x v="1"/>
    <x v="0"/>
    <m/>
    <m/>
    <m/>
    <m/>
    <m/>
    <m/>
    <n v="2784"/>
  </r>
  <r>
    <x v="0"/>
    <x v="3"/>
    <x v="97"/>
    <x v="0"/>
    <x v="0"/>
    <m/>
    <m/>
    <m/>
    <m/>
    <m/>
    <m/>
    <n v="2725"/>
  </r>
  <r>
    <x v="0"/>
    <x v="5"/>
    <x v="69"/>
    <x v="2"/>
    <x v="0"/>
    <m/>
    <m/>
    <m/>
    <m/>
    <m/>
    <m/>
    <n v="2707"/>
  </r>
  <r>
    <x v="0"/>
    <x v="3"/>
    <x v="98"/>
    <x v="1"/>
    <x v="0"/>
    <m/>
    <m/>
    <m/>
    <m/>
    <m/>
    <m/>
    <n v="2671"/>
  </r>
  <r>
    <x v="0"/>
    <x v="3"/>
    <x v="97"/>
    <x v="2"/>
    <x v="0"/>
    <m/>
    <m/>
    <m/>
    <m/>
    <m/>
    <m/>
    <n v="2648"/>
  </r>
  <r>
    <x v="0"/>
    <x v="5"/>
    <x v="33"/>
    <x v="3"/>
    <x v="0"/>
    <m/>
    <m/>
    <m/>
    <m/>
    <m/>
    <m/>
    <n v="2624"/>
  </r>
  <r>
    <x v="0"/>
    <x v="4"/>
    <x v="36"/>
    <x v="4"/>
    <x v="0"/>
    <m/>
    <m/>
    <m/>
    <m/>
    <m/>
    <m/>
    <n v="2614"/>
  </r>
  <r>
    <x v="0"/>
    <x v="1"/>
    <x v="5"/>
    <x v="5"/>
    <x v="0"/>
    <m/>
    <m/>
    <m/>
    <m/>
    <m/>
    <m/>
    <n v="2612"/>
  </r>
  <r>
    <x v="0"/>
    <x v="7"/>
    <x v="62"/>
    <x v="2"/>
    <x v="0"/>
    <m/>
    <m/>
    <m/>
    <m/>
    <m/>
    <m/>
    <n v="2607"/>
  </r>
  <r>
    <x v="0"/>
    <x v="5"/>
    <x v="89"/>
    <x v="1"/>
    <x v="0"/>
    <m/>
    <m/>
    <m/>
    <m/>
    <m/>
    <m/>
    <n v="2570"/>
  </r>
  <r>
    <x v="0"/>
    <x v="2"/>
    <x v="20"/>
    <x v="2"/>
    <x v="0"/>
    <m/>
    <m/>
    <m/>
    <m/>
    <m/>
    <m/>
    <n v="2555"/>
  </r>
  <r>
    <x v="0"/>
    <x v="1"/>
    <x v="99"/>
    <x v="0"/>
    <x v="0"/>
    <m/>
    <m/>
    <m/>
    <m/>
    <m/>
    <m/>
    <n v="2528"/>
  </r>
  <r>
    <x v="0"/>
    <x v="1"/>
    <x v="100"/>
    <x v="0"/>
    <x v="0"/>
    <m/>
    <m/>
    <m/>
    <m/>
    <m/>
    <m/>
    <n v="2518"/>
  </r>
  <r>
    <x v="0"/>
    <x v="1"/>
    <x v="15"/>
    <x v="1"/>
    <x v="0"/>
    <m/>
    <m/>
    <m/>
    <m/>
    <m/>
    <m/>
    <n v="2516"/>
  </r>
  <r>
    <x v="0"/>
    <x v="7"/>
    <x v="82"/>
    <x v="0"/>
    <x v="0"/>
    <m/>
    <m/>
    <m/>
    <m/>
    <m/>
    <m/>
    <n v="2500"/>
  </r>
  <r>
    <x v="0"/>
    <x v="1"/>
    <x v="92"/>
    <x v="0"/>
    <x v="0"/>
    <m/>
    <m/>
    <m/>
    <m/>
    <m/>
    <m/>
    <n v="2471"/>
  </r>
  <r>
    <x v="0"/>
    <x v="4"/>
    <x v="17"/>
    <x v="3"/>
    <x v="0"/>
    <m/>
    <m/>
    <m/>
    <m/>
    <m/>
    <m/>
    <n v="2434"/>
  </r>
  <r>
    <x v="0"/>
    <x v="4"/>
    <x v="27"/>
    <x v="4"/>
    <x v="0"/>
    <m/>
    <m/>
    <m/>
    <m/>
    <m/>
    <m/>
    <n v="2430"/>
  </r>
  <r>
    <x v="0"/>
    <x v="5"/>
    <x v="39"/>
    <x v="3"/>
    <x v="0"/>
    <m/>
    <m/>
    <m/>
    <m/>
    <m/>
    <m/>
    <n v="2428"/>
  </r>
  <r>
    <x v="0"/>
    <x v="5"/>
    <x v="33"/>
    <x v="4"/>
    <x v="0"/>
    <m/>
    <m/>
    <m/>
    <m/>
    <m/>
    <m/>
    <n v="2423"/>
  </r>
  <r>
    <x v="0"/>
    <x v="2"/>
    <x v="84"/>
    <x v="1"/>
    <x v="0"/>
    <m/>
    <m/>
    <m/>
    <m/>
    <m/>
    <m/>
    <n v="2413"/>
  </r>
  <r>
    <x v="0"/>
    <x v="4"/>
    <x v="35"/>
    <x v="3"/>
    <x v="0"/>
    <m/>
    <m/>
    <m/>
    <m/>
    <m/>
    <m/>
    <n v="2398"/>
  </r>
  <r>
    <x v="0"/>
    <x v="4"/>
    <x v="27"/>
    <x v="3"/>
    <x v="0"/>
    <m/>
    <m/>
    <m/>
    <m/>
    <m/>
    <m/>
    <n v="2375"/>
  </r>
  <r>
    <x v="0"/>
    <x v="2"/>
    <x v="29"/>
    <x v="2"/>
    <x v="0"/>
    <m/>
    <m/>
    <m/>
    <m/>
    <m/>
    <m/>
    <n v="2359"/>
  </r>
  <r>
    <x v="0"/>
    <x v="5"/>
    <x v="89"/>
    <x v="2"/>
    <x v="0"/>
    <m/>
    <m/>
    <m/>
    <m/>
    <m/>
    <m/>
    <n v="2354"/>
  </r>
  <r>
    <x v="0"/>
    <x v="1"/>
    <x v="2"/>
    <x v="5"/>
    <x v="0"/>
    <m/>
    <m/>
    <m/>
    <m/>
    <m/>
    <m/>
    <n v="2348"/>
  </r>
  <r>
    <x v="0"/>
    <x v="0"/>
    <x v="101"/>
    <x v="0"/>
    <x v="0"/>
    <m/>
    <m/>
    <m/>
    <m/>
    <m/>
    <m/>
    <n v="2330"/>
  </r>
  <r>
    <x v="0"/>
    <x v="0"/>
    <x v="68"/>
    <x v="0"/>
    <x v="0"/>
    <m/>
    <m/>
    <m/>
    <m/>
    <m/>
    <m/>
    <n v="2315"/>
  </r>
  <r>
    <x v="0"/>
    <x v="8"/>
    <x v="102"/>
    <x v="0"/>
    <x v="0"/>
    <m/>
    <m/>
    <m/>
    <m/>
    <m/>
    <m/>
    <n v="2302"/>
  </r>
  <r>
    <x v="0"/>
    <x v="4"/>
    <x v="35"/>
    <x v="4"/>
    <x v="0"/>
    <m/>
    <m/>
    <m/>
    <m/>
    <m/>
    <m/>
    <n v="2286"/>
  </r>
  <r>
    <x v="0"/>
    <x v="1"/>
    <x v="21"/>
    <x v="1"/>
    <x v="0"/>
    <m/>
    <m/>
    <m/>
    <m/>
    <m/>
    <m/>
    <n v="2281"/>
  </r>
  <r>
    <x v="0"/>
    <x v="2"/>
    <x v="59"/>
    <x v="2"/>
    <x v="0"/>
    <m/>
    <m/>
    <m/>
    <m/>
    <m/>
    <m/>
    <n v="2268"/>
  </r>
  <r>
    <x v="0"/>
    <x v="3"/>
    <x v="97"/>
    <x v="1"/>
    <x v="0"/>
    <m/>
    <m/>
    <m/>
    <m/>
    <m/>
    <m/>
    <n v="2267"/>
  </r>
  <r>
    <x v="0"/>
    <x v="7"/>
    <x v="62"/>
    <x v="2"/>
    <x v="0"/>
    <m/>
    <m/>
    <m/>
    <m/>
    <m/>
    <m/>
    <n v="2241"/>
  </r>
  <r>
    <x v="0"/>
    <x v="0"/>
    <x v="103"/>
    <x v="0"/>
    <x v="0"/>
    <m/>
    <m/>
    <m/>
    <m/>
    <m/>
    <m/>
    <n v="2233"/>
  </r>
  <r>
    <x v="0"/>
    <x v="1"/>
    <x v="21"/>
    <x v="2"/>
    <x v="0"/>
    <m/>
    <m/>
    <m/>
    <m/>
    <m/>
    <m/>
    <n v="2202"/>
  </r>
  <r>
    <x v="0"/>
    <x v="2"/>
    <x v="84"/>
    <x v="2"/>
    <x v="0"/>
    <m/>
    <m/>
    <m/>
    <m/>
    <m/>
    <m/>
    <n v="2191"/>
  </r>
  <r>
    <x v="0"/>
    <x v="3"/>
    <x v="97"/>
    <x v="0"/>
    <x v="0"/>
    <m/>
    <m/>
    <m/>
    <m/>
    <m/>
    <m/>
    <n v="2189"/>
  </r>
  <r>
    <x v="0"/>
    <x v="2"/>
    <x v="20"/>
    <x v="4"/>
    <x v="0"/>
    <m/>
    <m/>
    <m/>
    <m/>
    <m/>
    <m/>
    <n v="2186"/>
  </r>
  <r>
    <x v="0"/>
    <x v="1"/>
    <x v="24"/>
    <x v="1"/>
    <x v="0"/>
    <m/>
    <m/>
    <m/>
    <m/>
    <m/>
    <m/>
    <n v="2182"/>
  </r>
  <r>
    <x v="0"/>
    <x v="4"/>
    <x v="35"/>
    <x v="5"/>
    <x v="0"/>
    <m/>
    <m/>
    <m/>
    <m/>
    <m/>
    <m/>
    <n v="2173"/>
  </r>
  <r>
    <x v="0"/>
    <x v="0"/>
    <x v="7"/>
    <x v="2"/>
    <x v="0"/>
    <m/>
    <m/>
    <m/>
    <m/>
    <m/>
    <m/>
    <n v="2168"/>
  </r>
  <r>
    <x v="0"/>
    <x v="2"/>
    <x v="29"/>
    <x v="5"/>
    <x v="0"/>
    <m/>
    <m/>
    <m/>
    <m/>
    <m/>
    <m/>
    <n v="2155"/>
  </r>
  <r>
    <x v="0"/>
    <x v="2"/>
    <x v="59"/>
    <x v="2"/>
    <x v="0"/>
    <m/>
    <m/>
    <m/>
    <m/>
    <m/>
    <m/>
    <n v="2143"/>
  </r>
  <r>
    <x v="0"/>
    <x v="0"/>
    <x v="7"/>
    <x v="5"/>
    <x v="0"/>
    <m/>
    <m/>
    <m/>
    <m/>
    <m/>
    <m/>
    <n v="2138"/>
  </r>
  <r>
    <x v="0"/>
    <x v="0"/>
    <x v="31"/>
    <x v="1"/>
    <x v="0"/>
    <m/>
    <m/>
    <m/>
    <m/>
    <m/>
    <m/>
    <n v="2130"/>
  </r>
  <r>
    <x v="0"/>
    <x v="2"/>
    <x v="11"/>
    <x v="5"/>
    <x v="0"/>
    <m/>
    <m/>
    <m/>
    <m/>
    <m/>
    <m/>
    <n v="2127"/>
  </r>
  <r>
    <x v="0"/>
    <x v="2"/>
    <x v="87"/>
    <x v="2"/>
    <x v="0"/>
    <m/>
    <m/>
    <m/>
    <m/>
    <m/>
    <m/>
    <n v="2125"/>
  </r>
  <r>
    <x v="0"/>
    <x v="3"/>
    <x v="42"/>
    <x v="5"/>
    <x v="0"/>
    <m/>
    <m/>
    <m/>
    <m/>
    <m/>
    <m/>
    <n v="2066"/>
  </r>
  <r>
    <x v="0"/>
    <x v="3"/>
    <x v="98"/>
    <x v="0"/>
    <x v="0"/>
    <m/>
    <m/>
    <m/>
    <m/>
    <m/>
    <m/>
    <n v="2058"/>
  </r>
  <r>
    <x v="0"/>
    <x v="2"/>
    <x v="4"/>
    <x v="3"/>
    <x v="0"/>
    <m/>
    <m/>
    <m/>
    <m/>
    <m/>
    <m/>
    <n v="2055"/>
  </r>
  <r>
    <x v="0"/>
    <x v="2"/>
    <x v="84"/>
    <x v="2"/>
    <x v="0"/>
    <m/>
    <m/>
    <m/>
    <m/>
    <m/>
    <m/>
    <n v="2041"/>
  </r>
  <r>
    <x v="0"/>
    <x v="3"/>
    <x v="104"/>
    <x v="1"/>
    <x v="0"/>
    <m/>
    <m/>
    <m/>
    <m/>
    <m/>
    <m/>
    <n v="2038"/>
  </r>
  <r>
    <x v="0"/>
    <x v="6"/>
    <x v="105"/>
    <x v="0"/>
    <x v="0"/>
    <m/>
    <m/>
    <m/>
    <m/>
    <m/>
    <m/>
    <n v="2030"/>
  </r>
  <r>
    <x v="0"/>
    <x v="0"/>
    <x v="0"/>
    <x v="1"/>
    <x v="0"/>
    <m/>
    <m/>
    <m/>
    <m/>
    <m/>
    <m/>
    <n v="2030"/>
  </r>
  <r>
    <x v="0"/>
    <x v="9"/>
    <x v="106"/>
    <x v="0"/>
    <x v="0"/>
    <m/>
    <m/>
    <m/>
    <m/>
    <m/>
    <m/>
    <n v="2013"/>
  </r>
  <r>
    <x v="0"/>
    <x v="3"/>
    <x v="74"/>
    <x v="1"/>
    <x v="0"/>
    <m/>
    <m/>
    <m/>
    <m/>
    <m/>
    <m/>
    <n v="2009"/>
  </r>
  <r>
    <x v="0"/>
    <x v="0"/>
    <x v="46"/>
    <x v="1"/>
    <x v="0"/>
    <m/>
    <m/>
    <m/>
    <m/>
    <m/>
    <m/>
    <n v="2004"/>
  </r>
  <r>
    <x v="0"/>
    <x v="3"/>
    <x v="104"/>
    <x v="0"/>
    <x v="0"/>
    <m/>
    <m/>
    <m/>
    <m/>
    <m/>
    <m/>
    <n v="1969"/>
  </r>
  <r>
    <x v="0"/>
    <x v="9"/>
    <x v="107"/>
    <x v="0"/>
    <x v="0"/>
    <m/>
    <m/>
    <m/>
    <m/>
    <m/>
    <m/>
    <n v="1965"/>
  </r>
  <r>
    <x v="0"/>
    <x v="2"/>
    <x v="10"/>
    <x v="3"/>
    <x v="0"/>
    <m/>
    <m/>
    <m/>
    <m/>
    <m/>
    <m/>
    <n v="1945"/>
  </r>
  <r>
    <x v="0"/>
    <x v="6"/>
    <x v="108"/>
    <x v="0"/>
    <x v="0"/>
    <m/>
    <m/>
    <m/>
    <m/>
    <m/>
    <m/>
    <n v="1931"/>
  </r>
  <r>
    <x v="0"/>
    <x v="10"/>
    <x v="109"/>
    <x v="0"/>
    <x v="0"/>
    <m/>
    <m/>
    <m/>
    <m/>
    <m/>
    <m/>
    <n v="1931"/>
  </r>
  <r>
    <x v="0"/>
    <x v="4"/>
    <x v="17"/>
    <x v="5"/>
    <x v="0"/>
    <m/>
    <m/>
    <m/>
    <m/>
    <m/>
    <m/>
    <n v="1912"/>
  </r>
  <r>
    <x v="0"/>
    <x v="4"/>
    <x v="34"/>
    <x v="4"/>
    <x v="0"/>
    <m/>
    <m/>
    <m/>
    <m/>
    <m/>
    <m/>
    <n v="1906"/>
  </r>
  <r>
    <x v="0"/>
    <x v="2"/>
    <x v="110"/>
    <x v="2"/>
    <x v="0"/>
    <m/>
    <m/>
    <m/>
    <m/>
    <m/>
    <m/>
    <n v="1896"/>
  </r>
  <r>
    <x v="0"/>
    <x v="5"/>
    <x v="22"/>
    <x v="2"/>
    <x v="0"/>
    <m/>
    <m/>
    <m/>
    <m/>
    <m/>
    <m/>
    <n v="1894"/>
  </r>
  <r>
    <x v="0"/>
    <x v="3"/>
    <x v="111"/>
    <x v="0"/>
    <x v="0"/>
    <m/>
    <m/>
    <m/>
    <m/>
    <m/>
    <m/>
    <n v="1885"/>
  </r>
  <r>
    <x v="0"/>
    <x v="9"/>
    <x v="95"/>
    <x v="0"/>
    <x v="0"/>
    <m/>
    <m/>
    <m/>
    <m/>
    <m/>
    <m/>
    <n v="1859"/>
  </r>
  <r>
    <x v="0"/>
    <x v="5"/>
    <x v="33"/>
    <x v="1"/>
    <x v="0"/>
    <m/>
    <m/>
    <m/>
    <m/>
    <m/>
    <m/>
    <n v="1847"/>
  </r>
  <r>
    <x v="0"/>
    <x v="2"/>
    <x v="88"/>
    <x v="1"/>
    <x v="0"/>
    <m/>
    <m/>
    <m/>
    <m/>
    <m/>
    <m/>
    <n v="1807"/>
  </r>
  <r>
    <x v="0"/>
    <x v="6"/>
    <x v="44"/>
    <x v="1"/>
    <x v="0"/>
    <m/>
    <m/>
    <m/>
    <m/>
    <m/>
    <m/>
    <n v="1792"/>
  </r>
  <r>
    <x v="0"/>
    <x v="4"/>
    <x v="73"/>
    <x v="2"/>
    <x v="0"/>
    <m/>
    <m/>
    <m/>
    <m/>
    <m/>
    <m/>
    <n v="1761"/>
  </r>
  <r>
    <x v="0"/>
    <x v="1"/>
    <x v="23"/>
    <x v="2"/>
    <x v="0"/>
    <m/>
    <m/>
    <m/>
    <m/>
    <m/>
    <m/>
    <n v="1693"/>
  </r>
  <r>
    <x v="0"/>
    <x v="2"/>
    <x v="20"/>
    <x v="3"/>
    <x v="0"/>
    <m/>
    <m/>
    <m/>
    <m/>
    <m/>
    <m/>
    <n v="1687"/>
  </r>
  <r>
    <x v="0"/>
    <x v="2"/>
    <x v="112"/>
    <x v="0"/>
    <x v="0"/>
    <m/>
    <m/>
    <m/>
    <m/>
    <m/>
    <m/>
    <n v="1641"/>
  </r>
  <r>
    <x v="0"/>
    <x v="1"/>
    <x v="25"/>
    <x v="2"/>
    <x v="0"/>
    <m/>
    <m/>
    <m/>
    <m/>
    <m/>
    <m/>
    <n v="1641"/>
  </r>
  <r>
    <x v="0"/>
    <x v="2"/>
    <x v="112"/>
    <x v="1"/>
    <x v="0"/>
    <m/>
    <m/>
    <m/>
    <m/>
    <m/>
    <m/>
    <n v="1630"/>
  </r>
  <r>
    <x v="0"/>
    <x v="1"/>
    <x v="5"/>
    <x v="2"/>
    <x v="0"/>
    <m/>
    <m/>
    <m/>
    <m/>
    <m/>
    <m/>
    <n v="1601"/>
  </r>
  <r>
    <x v="0"/>
    <x v="0"/>
    <x v="1"/>
    <x v="2"/>
    <x v="0"/>
    <m/>
    <m/>
    <m/>
    <m/>
    <m/>
    <m/>
    <n v="1596"/>
  </r>
  <r>
    <x v="0"/>
    <x v="4"/>
    <x v="34"/>
    <x v="3"/>
    <x v="0"/>
    <m/>
    <m/>
    <m/>
    <m/>
    <m/>
    <m/>
    <n v="1591"/>
  </r>
  <r>
    <x v="0"/>
    <x v="11"/>
    <x v="113"/>
    <x v="0"/>
    <x v="0"/>
    <m/>
    <m/>
    <m/>
    <m/>
    <m/>
    <m/>
    <n v="1590"/>
  </r>
  <r>
    <x v="0"/>
    <x v="2"/>
    <x v="86"/>
    <x v="2"/>
    <x v="0"/>
    <m/>
    <m/>
    <m/>
    <m/>
    <m/>
    <m/>
    <n v="1580"/>
  </r>
  <r>
    <x v="0"/>
    <x v="0"/>
    <x v="18"/>
    <x v="5"/>
    <x v="0"/>
    <m/>
    <m/>
    <m/>
    <m/>
    <m/>
    <m/>
    <n v="1572"/>
  </r>
  <r>
    <x v="0"/>
    <x v="8"/>
    <x v="114"/>
    <x v="0"/>
    <x v="0"/>
    <m/>
    <m/>
    <m/>
    <m/>
    <m/>
    <m/>
    <n v="1560"/>
  </r>
  <r>
    <x v="0"/>
    <x v="2"/>
    <x v="11"/>
    <x v="3"/>
    <x v="0"/>
    <m/>
    <m/>
    <m/>
    <m/>
    <m/>
    <m/>
    <n v="1555"/>
  </r>
  <r>
    <x v="0"/>
    <x v="3"/>
    <x v="55"/>
    <x v="5"/>
    <x v="0"/>
    <m/>
    <m/>
    <m/>
    <m/>
    <m/>
    <m/>
    <n v="1549"/>
  </r>
  <r>
    <x v="0"/>
    <x v="5"/>
    <x v="39"/>
    <x v="2"/>
    <x v="0"/>
    <m/>
    <m/>
    <m/>
    <m/>
    <m/>
    <m/>
    <n v="1548"/>
  </r>
  <r>
    <x v="0"/>
    <x v="4"/>
    <x v="27"/>
    <x v="4"/>
    <x v="0"/>
    <m/>
    <m/>
    <m/>
    <m/>
    <m/>
    <m/>
    <n v="1544"/>
  </r>
  <r>
    <x v="0"/>
    <x v="1"/>
    <x v="2"/>
    <x v="4"/>
    <x v="0"/>
    <m/>
    <m/>
    <m/>
    <m/>
    <m/>
    <m/>
    <n v="1542"/>
  </r>
  <r>
    <x v="0"/>
    <x v="7"/>
    <x v="115"/>
    <x v="0"/>
    <x v="0"/>
    <m/>
    <m/>
    <m/>
    <m/>
    <m/>
    <m/>
    <n v="1542"/>
  </r>
  <r>
    <x v="0"/>
    <x v="0"/>
    <x v="31"/>
    <x v="1"/>
    <x v="0"/>
    <m/>
    <m/>
    <m/>
    <m/>
    <m/>
    <m/>
    <n v="1500"/>
  </r>
  <r>
    <x v="0"/>
    <x v="1"/>
    <x v="13"/>
    <x v="1"/>
    <x v="0"/>
    <m/>
    <m/>
    <m/>
    <m/>
    <m/>
    <m/>
    <n v="1496"/>
  </r>
  <r>
    <x v="0"/>
    <x v="1"/>
    <x v="116"/>
    <x v="0"/>
    <x v="0"/>
    <m/>
    <m/>
    <m/>
    <m/>
    <m/>
    <m/>
    <n v="1494"/>
  </r>
  <r>
    <x v="0"/>
    <x v="0"/>
    <x v="8"/>
    <x v="1"/>
    <x v="0"/>
    <m/>
    <m/>
    <m/>
    <m/>
    <m/>
    <m/>
    <n v="1491"/>
  </r>
  <r>
    <x v="0"/>
    <x v="5"/>
    <x v="39"/>
    <x v="4"/>
    <x v="0"/>
    <m/>
    <m/>
    <m/>
    <m/>
    <m/>
    <m/>
    <n v="1469"/>
  </r>
  <r>
    <x v="0"/>
    <x v="7"/>
    <x v="117"/>
    <x v="0"/>
    <x v="0"/>
    <m/>
    <m/>
    <m/>
    <m/>
    <m/>
    <m/>
    <n v="1461"/>
  </r>
  <r>
    <x v="0"/>
    <x v="1"/>
    <x v="118"/>
    <x v="0"/>
    <x v="0"/>
    <m/>
    <m/>
    <m/>
    <m/>
    <m/>
    <m/>
    <n v="1436"/>
  </r>
  <r>
    <x v="0"/>
    <x v="3"/>
    <x v="51"/>
    <x v="5"/>
    <x v="0"/>
    <m/>
    <m/>
    <m/>
    <m/>
    <m/>
    <m/>
    <n v="1396"/>
  </r>
  <r>
    <x v="0"/>
    <x v="4"/>
    <x v="27"/>
    <x v="4"/>
    <x v="0"/>
    <m/>
    <m/>
    <m/>
    <m/>
    <m/>
    <m/>
    <n v="1393"/>
  </r>
  <r>
    <x v="0"/>
    <x v="3"/>
    <x v="51"/>
    <x v="2"/>
    <x v="0"/>
    <m/>
    <m/>
    <m/>
    <m/>
    <m/>
    <m/>
    <n v="1384"/>
  </r>
  <r>
    <x v="0"/>
    <x v="3"/>
    <x v="97"/>
    <x v="2"/>
    <x v="0"/>
    <m/>
    <m/>
    <m/>
    <m/>
    <m/>
    <m/>
    <n v="1381"/>
  </r>
  <r>
    <x v="0"/>
    <x v="4"/>
    <x v="45"/>
    <x v="4"/>
    <x v="0"/>
    <m/>
    <m/>
    <m/>
    <m/>
    <m/>
    <m/>
    <n v="1369"/>
  </r>
  <r>
    <x v="0"/>
    <x v="2"/>
    <x v="84"/>
    <x v="0"/>
    <x v="0"/>
    <m/>
    <m/>
    <m/>
    <m/>
    <m/>
    <m/>
    <n v="1358"/>
  </r>
  <r>
    <x v="0"/>
    <x v="4"/>
    <x v="57"/>
    <x v="1"/>
    <x v="0"/>
    <m/>
    <m/>
    <m/>
    <m/>
    <m/>
    <m/>
    <n v="1351"/>
  </r>
  <r>
    <x v="0"/>
    <x v="1"/>
    <x v="2"/>
    <x v="2"/>
    <x v="0"/>
    <m/>
    <m/>
    <m/>
    <m/>
    <m/>
    <m/>
    <n v="1349"/>
  </r>
  <r>
    <x v="0"/>
    <x v="1"/>
    <x v="5"/>
    <x v="3"/>
    <x v="0"/>
    <m/>
    <m/>
    <m/>
    <m/>
    <m/>
    <m/>
    <n v="1337"/>
  </r>
  <r>
    <x v="0"/>
    <x v="2"/>
    <x v="11"/>
    <x v="1"/>
    <x v="0"/>
    <m/>
    <m/>
    <m/>
    <m/>
    <m/>
    <m/>
    <n v="1334"/>
  </r>
  <r>
    <x v="0"/>
    <x v="2"/>
    <x v="48"/>
    <x v="4"/>
    <x v="0"/>
    <m/>
    <m/>
    <m/>
    <m/>
    <m/>
    <m/>
    <n v="1313"/>
  </r>
  <r>
    <x v="0"/>
    <x v="3"/>
    <x v="119"/>
    <x v="0"/>
    <x v="0"/>
    <m/>
    <m/>
    <m/>
    <m/>
    <m/>
    <m/>
    <n v="1303"/>
  </r>
  <r>
    <x v="0"/>
    <x v="3"/>
    <x v="16"/>
    <x v="3"/>
    <x v="0"/>
    <m/>
    <m/>
    <m/>
    <m/>
    <m/>
    <m/>
    <n v="1293"/>
  </r>
  <r>
    <x v="0"/>
    <x v="3"/>
    <x v="111"/>
    <x v="1"/>
    <x v="0"/>
    <m/>
    <m/>
    <m/>
    <m/>
    <m/>
    <m/>
    <n v="1292"/>
  </r>
  <r>
    <x v="0"/>
    <x v="2"/>
    <x v="120"/>
    <x v="1"/>
    <x v="0"/>
    <m/>
    <m/>
    <m/>
    <m/>
    <m/>
    <m/>
    <n v="1291"/>
  </r>
  <r>
    <x v="0"/>
    <x v="7"/>
    <x v="121"/>
    <x v="0"/>
    <x v="0"/>
    <m/>
    <m/>
    <m/>
    <m/>
    <m/>
    <m/>
    <n v="1255"/>
  </r>
  <r>
    <x v="0"/>
    <x v="3"/>
    <x v="119"/>
    <x v="1"/>
    <x v="0"/>
    <m/>
    <m/>
    <m/>
    <m/>
    <m/>
    <m/>
    <n v="1247"/>
  </r>
  <r>
    <x v="0"/>
    <x v="0"/>
    <x v="54"/>
    <x v="0"/>
    <x v="0"/>
    <m/>
    <m/>
    <m/>
    <m/>
    <m/>
    <m/>
    <n v="1238"/>
  </r>
  <r>
    <x v="0"/>
    <x v="1"/>
    <x v="2"/>
    <x v="3"/>
    <x v="0"/>
    <m/>
    <m/>
    <m/>
    <m/>
    <m/>
    <m/>
    <n v="1236"/>
  </r>
  <r>
    <x v="0"/>
    <x v="4"/>
    <x v="53"/>
    <x v="4"/>
    <x v="0"/>
    <m/>
    <m/>
    <m/>
    <m/>
    <m/>
    <m/>
    <n v="1207"/>
  </r>
  <r>
    <x v="0"/>
    <x v="2"/>
    <x v="43"/>
    <x v="2"/>
    <x v="0"/>
    <m/>
    <m/>
    <m/>
    <m/>
    <m/>
    <m/>
    <n v="1206"/>
  </r>
  <r>
    <x v="0"/>
    <x v="1"/>
    <x v="41"/>
    <x v="2"/>
    <x v="0"/>
    <m/>
    <m/>
    <m/>
    <m/>
    <m/>
    <m/>
    <n v="1200"/>
  </r>
  <r>
    <x v="0"/>
    <x v="2"/>
    <x v="20"/>
    <x v="2"/>
    <x v="0"/>
    <m/>
    <m/>
    <m/>
    <m/>
    <m/>
    <m/>
    <n v="1199"/>
  </r>
  <r>
    <x v="0"/>
    <x v="5"/>
    <x v="69"/>
    <x v="2"/>
    <x v="0"/>
    <m/>
    <m/>
    <m/>
    <m/>
    <m/>
    <m/>
    <n v="1199"/>
  </r>
  <r>
    <x v="0"/>
    <x v="2"/>
    <x v="47"/>
    <x v="4"/>
    <x v="0"/>
    <m/>
    <m/>
    <m/>
    <m/>
    <m/>
    <m/>
    <n v="1198"/>
  </r>
  <r>
    <x v="0"/>
    <x v="4"/>
    <x v="57"/>
    <x v="2"/>
    <x v="0"/>
    <m/>
    <m/>
    <m/>
    <m/>
    <m/>
    <m/>
    <n v="1182"/>
  </r>
  <r>
    <x v="0"/>
    <x v="3"/>
    <x v="38"/>
    <x v="3"/>
    <x v="0"/>
    <m/>
    <m/>
    <m/>
    <m/>
    <m/>
    <m/>
    <n v="1173"/>
  </r>
  <r>
    <x v="0"/>
    <x v="2"/>
    <x v="122"/>
    <x v="0"/>
    <x v="0"/>
    <m/>
    <m/>
    <m/>
    <m/>
    <m/>
    <m/>
    <n v="1164"/>
  </r>
  <r>
    <x v="0"/>
    <x v="1"/>
    <x v="123"/>
    <x v="0"/>
    <x v="0"/>
    <m/>
    <m/>
    <m/>
    <m/>
    <m/>
    <m/>
    <n v="1164"/>
  </r>
  <r>
    <x v="0"/>
    <x v="2"/>
    <x v="120"/>
    <x v="0"/>
    <x v="0"/>
    <m/>
    <m/>
    <m/>
    <m/>
    <m/>
    <m/>
    <n v="1160"/>
  </r>
  <r>
    <x v="0"/>
    <x v="0"/>
    <x v="124"/>
    <x v="0"/>
    <x v="0"/>
    <m/>
    <m/>
    <m/>
    <m/>
    <m/>
    <m/>
    <n v="1119"/>
  </r>
  <r>
    <x v="0"/>
    <x v="3"/>
    <x v="63"/>
    <x v="2"/>
    <x v="0"/>
    <m/>
    <m/>
    <m/>
    <m/>
    <m/>
    <m/>
    <n v="1118"/>
  </r>
  <r>
    <x v="0"/>
    <x v="4"/>
    <x v="56"/>
    <x v="5"/>
    <x v="0"/>
    <m/>
    <m/>
    <m/>
    <m/>
    <m/>
    <m/>
    <n v="1103"/>
  </r>
  <r>
    <x v="0"/>
    <x v="1"/>
    <x v="24"/>
    <x v="3"/>
    <x v="0"/>
    <m/>
    <m/>
    <m/>
    <m/>
    <m/>
    <m/>
    <n v="1103"/>
  </r>
  <r>
    <x v="0"/>
    <x v="5"/>
    <x v="33"/>
    <x v="4"/>
    <x v="0"/>
    <m/>
    <m/>
    <m/>
    <m/>
    <m/>
    <m/>
    <n v="1097"/>
  </r>
  <r>
    <x v="0"/>
    <x v="4"/>
    <x v="57"/>
    <x v="2"/>
    <x v="0"/>
    <m/>
    <m/>
    <m/>
    <m/>
    <m/>
    <m/>
    <n v="1091"/>
  </r>
  <r>
    <x v="0"/>
    <x v="2"/>
    <x v="110"/>
    <x v="1"/>
    <x v="0"/>
    <m/>
    <m/>
    <m/>
    <m/>
    <m/>
    <m/>
    <n v="1090"/>
  </r>
  <r>
    <x v="0"/>
    <x v="7"/>
    <x v="62"/>
    <x v="2"/>
    <x v="0"/>
    <m/>
    <m/>
    <m/>
    <m/>
    <m/>
    <m/>
    <n v="1088"/>
  </r>
  <r>
    <x v="0"/>
    <x v="1"/>
    <x v="125"/>
    <x v="0"/>
    <x v="0"/>
    <m/>
    <m/>
    <m/>
    <m/>
    <m/>
    <m/>
    <n v="1067"/>
  </r>
  <r>
    <x v="0"/>
    <x v="5"/>
    <x v="89"/>
    <x v="3"/>
    <x v="0"/>
    <m/>
    <m/>
    <m/>
    <m/>
    <m/>
    <m/>
    <n v="1060"/>
  </r>
  <r>
    <x v="0"/>
    <x v="2"/>
    <x v="84"/>
    <x v="2"/>
    <x v="0"/>
    <m/>
    <m/>
    <m/>
    <m/>
    <m/>
    <m/>
    <n v="1049"/>
  </r>
  <r>
    <x v="0"/>
    <x v="0"/>
    <x v="7"/>
    <x v="2"/>
    <x v="0"/>
    <m/>
    <m/>
    <m/>
    <m/>
    <m/>
    <m/>
    <n v="1032"/>
  </r>
  <r>
    <x v="0"/>
    <x v="7"/>
    <x v="117"/>
    <x v="1"/>
    <x v="0"/>
    <m/>
    <m/>
    <m/>
    <m/>
    <m/>
    <m/>
    <n v="1019"/>
  </r>
  <r>
    <x v="0"/>
    <x v="3"/>
    <x v="38"/>
    <x v="4"/>
    <x v="0"/>
    <m/>
    <m/>
    <m/>
    <m/>
    <m/>
    <m/>
    <n v="1017"/>
  </r>
  <r>
    <x v="0"/>
    <x v="5"/>
    <x v="39"/>
    <x v="2"/>
    <x v="0"/>
    <m/>
    <m/>
    <m/>
    <m/>
    <m/>
    <m/>
    <n v="999"/>
  </r>
  <r>
    <x v="0"/>
    <x v="5"/>
    <x v="66"/>
    <x v="3"/>
    <x v="0"/>
    <m/>
    <m/>
    <m/>
    <m/>
    <m/>
    <m/>
    <n v="991"/>
  </r>
  <r>
    <x v="0"/>
    <x v="3"/>
    <x v="42"/>
    <x v="3"/>
    <x v="0"/>
    <m/>
    <m/>
    <m/>
    <m/>
    <m/>
    <m/>
    <n v="989"/>
  </r>
  <r>
    <x v="0"/>
    <x v="2"/>
    <x v="4"/>
    <x v="5"/>
    <x v="0"/>
    <m/>
    <m/>
    <m/>
    <m/>
    <m/>
    <m/>
    <n v="981"/>
  </r>
  <r>
    <x v="0"/>
    <x v="0"/>
    <x v="8"/>
    <x v="5"/>
    <x v="0"/>
    <m/>
    <m/>
    <m/>
    <m/>
    <m/>
    <m/>
    <n v="979"/>
  </r>
  <r>
    <x v="0"/>
    <x v="9"/>
    <x v="126"/>
    <x v="0"/>
    <x v="0"/>
    <m/>
    <m/>
    <m/>
    <m/>
    <m/>
    <m/>
    <n v="970"/>
  </r>
  <r>
    <x v="0"/>
    <x v="1"/>
    <x v="19"/>
    <x v="2"/>
    <x v="0"/>
    <m/>
    <m/>
    <m/>
    <m/>
    <m/>
    <m/>
    <n v="964"/>
  </r>
  <r>
    <x v="0"/>
    <x v="4"/>
    <x v="27"/>
    <x v="5"/>
    <x v="0"/>
    <m/>
    <m/>
    <m/>
    <m/>
    <m/>
    <m/>
    <n v="961"/>
  </r>
  <r>
    <x v="0"/>
    <x v="4"/>
    <x v="65"/>
    <x v="3"/>
    <x v="0"/>
    <m/>
    <m/>
    <m/>
    <m/>
    <m/>
    <m/>
    <n v="958"/>
  </r>
  <r>
    <x v="0"/>
    <x v="2"/>
    <x v="81"/>
    <x v="2"/>
    <x v="0"/>
    <m/>
    <m/>
    <m/>
    <m/>
    <m/>
    <m/>
    <n v="958"/>
  </r>
  <r>
    <x v="0"/>
    <x v="1"/>
    <x v="127"/>
    <x v="0"/>
    <x v="0"/>
    <m/>
    <m/>
    <m/>
    <m/>
    <m/>
    <m/>
    <n v="944"/>
  </r>
  <r>
    <x v="0"/>
    <x v="2"/>
    <x v="43"/>
    <x v="4"/>
    <x v="0"/>
    <m/>
    <m/>
    <m/>
    <m/>
    <m/>
    <m/>
    <n v="942"/>
  </r>
  <r>
    <x v="0"/>
    <x v="5"/>
    <x v="39"/>
    <x v="4"/>
    <x v="0"/>
    <m/>
    <m/>
    <m/>
    <m/>
    <m/>
    <m/>
    <n v="941"/>
  </r>
  <r>
    <x v="0"/>
    <x v="5"/>
    <x v="39"/>
    <x v="3"/>
    <x v="0"/>
    <m/>
    <m/>
    <m/>
    <m/>
    <m/>
    <m/>
    <n v="922"/>
  </r>
  <r>
    <x v="0"/>
    <x v="2"/>
    <x v="88"/>
    <x v="2"/>
    <x v="0"/>
    <m/>
    <m/>
    <m/>
    <m/>
    <m/>
    <m/>
    <n v="921"/>
  </r>
  <r>
    <x v="0"/>
    <x v="9"/>
    <x v="126"/>
    <x v="0"/>
    <x v="0"/>
    <m/>
    <m/>
    <m/>
    <m/>
    <m/>
    <m/>
    <n v="911"/>
  </r>
  <r>
    <x v="0"/>
    <x v="2"/>
    <x v="26"/>
    <x v="2"/>
    <x v="0"/>
    <m/>
    <m/>
    <m/>
    <m/>
    <m/>
    <m/>
    <n v="907"/>
  </r>
  <r>
    <x v="0"/>
    <x v="3"/>
    <x v="42"/>
    <x v="4"/>
    <x v="0"/>
    <m/>
    <m/>
    <m/>
    <m/>
    <m/>
    <m/>
    <n v="898"/>
  </r>
  <r>
    <x v="0"/>
    <x v="8"/>
    <x v="83"/>
    <x v="0"/>
    <x v="0"/>
    <m/>
    <m/>
    <m/>
    <m/>
    <m/>
    <m/>
    <n v="895"/>
  </r>
  <r>
    <x v="0"/>
    <x v="0"/>
    <x v="128"/>
    <x v="0"/>
    <x v="0"/>
    <m/>
    <m/>
    <m/>
    <m/>
    <m/>
    <m/>
    <n v="891"/>
  </r>
  <r>
    <x v="0"/>
    <x v="11"/>
    <x v="113"/>
    <x v="1"/>
    <x v="0"/>
    <m/>
    <m/>
    <m/>
    <m/>
    <m/>
    <m/>
    <n v="885"/>
  </r>
  <r>
    <x v="0"/>
    <x v="5"/>
    <x v="89"/>
    <x v="5"/>
    <x v="0"/>
    <m/>
    <m/>
    <m/>
    <m/>
    <m/>
    <m/>
    <n v="876"/>
  </r>
  <r>
    <x v="0"/>
    <x v="1"/>
    <x v="19"/>
    <x v="5"/>
    <x v="0"/>
    <m/>
    <m/>
    <m/>
    <m/>
    <m/>
    <m/>
    <n v="871"/>
  </r>
  <r>
    <x v="0"/>
    <x v="1"/>
    <x v="129"/>
    <x v="0"/>
    <x v="0"/>
    <m/>
    <m/>
    <m/>
    <m/>
    <m/>
    <m/>
    <n v="861"/>
  </r>
  <r>
    <x v="0"/>
    <x v="0"/>
    <x v="68"/>
    <x v="0"/>
    <x v="0"/>
    <m/>
    <m/>
    <m/>
    <m/>
    <m/>
    <m/>
    <n v="857"/>
  </r>
  <r>
    <x v="0"/>
    <x v="7"/>
    <x v="130"/>
    <x v="0"/>
    <x v="0"/>
    <m/>
    <m/>
    <m/>
    <m/>
    <m/>
    <m/>
    <n v="855"/>
  </r>
  <r>
    <x v="0"/>
    <x v="1"/>
    <x v="15"/>
    <x v="2"/>
    <x v="0"/>
    <m/>
    <m/>
    <m/>
    <m/>
    <m/>
    <m/>
    <n v="854"/>
  </r>
  <r>
    <x v="0"/>
    <x v="3"/>
    <x v="97"/>
    <x v="2"/>
    <x v="0"/>
    <m/>
    <m/>
    <m/>
    <m/>
    <m/>
    <m/>
    <n v="846"/>
  </r>
  <r>
    <x v="0"/>
    <x v="5"/>
    <x v="69"/>
    <x v="3"/>
    <x v="0"/>
    <m/>
    <m/>
    <m/>
    <m/>
    <m/>
    <m/>
    <n v="835"/>
  </r>
  <r>
    <x v="0"/>
    <x v="7"/>
    <x v="82"/>
    <x v="2"/>
    <x v="0"/>
    <m/>
    <m/>
    <m/>
    <m/>
    <m/>
    <m/>
    <n v="833"/>
  </r>
  <r>
    <x v="0"/>
    <x v="1"/>
    <x v="5"/>
    <x v="4"/>
    <x v="0"/>
    <m/>
    <m/>
    <m/>
    <m/>
    <m/>
    <m/>
    <n v="817"/>
  </r>
  <r>
    <x v="0"/>
    <x v="2"/>
    <x v="43"/>
    <x v="1"/>
    <x v="0"/>
    <m/>
    <m/>
    <m/>
    <m/>
    <m/>
    <m/>
    <n v="814"/>
  </r>
  <r>
    <x v="0"/>
    <x v="2"/>
    <x v="81"/>
    <x v="1"/>
    <x v="0"/>
    <m/>
    <m/>
    <m/>
    <m/>
    <m/>
    <m/>
    <n v="809"/>
  </r>
  <r>
    <x v="0"/>
    <x v="3"/>
    <x v="16"/>
    <x v="4"/>
    <x v="0"/>
    <m/>
    <m/>
    <m/>
    <m/>
    <m/>
    <m/>
    <n v="807"/>
  </r>
  <r>
    <x v="0"/>
    <x v="0"/>
    <x v="9"/>
    <x v="1"/>
    <x v="0"/>
    <m/>
    <m/>
    <m/>
    <m/>
    <m/>
    <m/>
    <n v="804"/>
  </r>
  <r>
    <x v="0"/>
    <x v="1"/>
    <x v="76"/>
    <x v="2"/>
    <x v="0"/>
    <m/>
    <m/>
    <m/>
    <m/>
    <m/>
    <m/>
    <n v="795"/>
  </r>
  <r>
    <x v="0"/>
    <x v="3"/>
    <x v="97"/>
    <x v="2"/>
    <x v="0"/>
    <m/>
    <m/>
    <m/>
    <m/>
    <m/>
    <m/>
    <n v="795"/>
  </r>
  <r>
    <x v="0"/>
    <x v="1"/>
    <x v="15"/>
    <x v="5"/>
    <x v="0"/>
    <m/>
    <m/>
    <m/>
    <m/>
    <m/>
    <m/>
    <n v="788"/>
  </r>
  <r>
    <x v="0"/>
    <x v="4"/>
    <x v="57"/>
    <x v="3"/>
    <x v="0"/>
    <m/>
    <m/>
    <m/>
    <m/>
    <m/>
    <m/>
    <n v="781"/>
  </r>
  <r>
    <x v="0"/>
    <x v="1"/>
    <x v="15"/>
    <x v="3"/>
    <x v="0"/>
    <m/>
    <m/>
    <m/>
    <m/>
    <m/>
    <m/>
    <n v="779"/>
  </r>
  <r>
    <x v="0"/>
    <x v="2"/>
    <x v="10"/>
    <x v="5"/>
    <x v="0"/>
    <m/>
    <m/>
    <m/>
    <m/>
    <m/>
    <m/>
    <n v="777"/>
  </r>
  <r>
    <x v="0"/>
    <x v="7"/>
    <x v="72"/>
    <x v="3"/>
    <x v="0"/>
    <m/>
    <m/>
    <m/>
    <m/>
    <m/>
    <m/>
    <n v="773"/>
  </r>
  <r>
    <x v="0"/>
    <x v="0"/>
    <x v="0"/>
    <x v="2"/>
    <x v="0"/>
    <m/>
    <m/>
    <m/>
    <m/>
    <m/>
    <m/>
    <n v="772"/>
  </r>
  <r>
    <x v="0"/>
    <x v="2"/>
    <x v="84"/>
    <x v="4"/>
    <x v="0"/>
    <m/>
    <m/>
    <m/>
    <m/>
    <m/>
    <m/>
    <n v="767"/>
  </r>
  <r>
    <x v="0"/>
    <x v="0"/>
    <x v="1"/>
    <x v="2"/>
    <x v="0"/>
    <m/>
    <m/>
    <m/>
    <m/>
    <m/>
    <m/>
    <n v="767"/>
  </r>
  <r>
    <x v="0"/>
    <x v="0"/>
    <x v="9"/>
    <x v="5"/>
    <x v="0"/>
    <m/>
    <m/>
    <m/>
    <m/>
    <m/>
    <m/>
    <n v="766"/>
  </r>
  <r>
    <x v="0"/>
    <x v="2"/>
    <x v="48"/>
    <x v="3"/>
    <x v="0"/>
    <m/>
    <m/>
    <m/>
    <m/>
    <m/>
    <m/>
    <n v="760"/>
  </r>
  <r>
    <x v="0"/>
    <x v="0"/>
    <x v="131"/>
    <x v="0"/>
    <x v="0"/>
    <m/>
    <m/>
    <m/>
    <m/>
    <m/>
    <m/>
    <n v="758"/>
  </r>
  <r>
    <x v="0"/>
    <x v="3"/>
    <x v="74"/>
    <x v="4"/>
    <x v="0"/>
    <m/>
    <m/>
    <m/>
    <m/>
    <m/>
    <m/>
    <n v="757"/>
  </r>
  <r>
    <x v="0"/>
    <x v="9"/>
    <x v="107"/>
    <x v="1"/>
    <x v="0"/>
    <m/>
    <m/>
    <m/>
    <m/>
    <m/>
    <m/>
    <n v="756"/>
  </r>
  <r>
    <x v="0"/>
    <x v="7"/>
    <x v="115"/>
    <x v="2"/>
    <x v="0"/>
    <m/>
    <m/>
    <m/>
    <m/>
    <m/>
    <m/>
    <n v="752"/>
  </r>
  <r>
    <x v="0"/>
    <x v="0"/>
    <x v="50"/>
    <x v="2"/>
    <x v="0"/>
    <m/>
    <m/>
    <m/>
    <m/>
    <m/>
    <m/>
    <n v="748"/>
  </r>
  <r>
    <x v="0"/>
    <x v="0"/>
    <x v="132"/>
    <x v="0"/>
    <x v="0"/>
    <m/>
    <m/>
    <m/>
    <m/>
    <m/>
    <m/>
    <n v="744"/>
  </r>
  <r>
    <x v="0"/>
    <x v="7"/>
    <x v="133"/>
    <x v="0"/>
    <x v="0"/>
    <m/>
    <m/>
    <m/>
    <m/>
    <m/>
    <m/>
    <n v="742"/>
  </r>
  <r>
    <x v="0"/>
    <x v="3"/>
    <x v="134"/>
    <x v="0"/>
    <x v="0"/>
    <m/>
    <m/>
    <m/>
    <m/>
    <m/>
    <m/>
    <n v="741"/>
  </r>
  <r>
    <x v="0"/>
    <x v="4"/>
    <x v="57"/>
    <x v="0"/>
    <x v="0"/>
    <m/>
    <m/>
    <m/>
    <m/>
    <m/>
    <m/>
    <n v="735"/>
  </r>
  <r>
    <x v="0"/>
    <x v="8"/>
    <x v="135"/>
    <x v="0"/>
    <x v="0"/>
    <m/>
    <m/>
    <m/>
    <m/>
    <m/>
    <m/>
    <n v="728"/>
  </r>
  <r>
    <x v="0"/>
    <x v="0"/>
    <x v="31"/>
    <x v="5"/>
    <x v="0"/>
    <m/>
    <m/>
    <m/>
    <m/>
    <m/>
    <m/>
    <n v="721"/>
  </r>
  <r>
    <x v="0"/>
    <x v="1"/>
    <x v="21"/>
    <x v="3"/>
    <x v="0"/>
    <m/>
    <m/>
    <m/>
    <m/>
    <m/>
    <m/>
    <n v="717"/>
  </r>
  <r>
    <x v="0"/>
    <x v="1"/>
    <x v="3"/>
    <x v="2"/>
    <x v="0"/>
    <m/>
    <m/>
    <m/>
    <m/>
    <m/>
    <m/>
    <n v="712"/>
  </r>
  <r>
    <x v="0"/>
    <x v="0"/>
    <x v="60"/>
    <x v="1"/>
    <x v="0"/>
    <m/>
    <m/>
    <m/>
    <m/>
    <m/>
    <m/>
    <n v="712"/>
  </r>
  <r>
    <x v="0"/>
    <x v="8"/>
    <x v="136"/>
    <x v="0"/>
    <x v="0"/>
    <m/>
    <m/>
    <m/>
    <m/>
    <m/>
    <m/>
    <n v="709"/>
  </r>
  <r>
    <x v="0"/>
    <x v="2"/>
    <x v="110"/>
    <x v="0"/>
    <x v="0"/>
    <m/>
    <m/>
    <m/>
    <m/>
    <m/>
    <m/>
    <n v="704"/>
  </r>
  <r>
    <x v="0"/>
    <x v="2"/>
    <x v="84"/>
    <x v="4"/>
    <x v="0"/>
    <m/>
    <m/>
    <m/>
    <m/>
    <m/>
    <m/>
    <n v="704"/>
  </r>
  <r>
    <x v="0"/>
    <x v="2"/>
    <x v="11"/>
    <x v="0"/>
    <x v="0"/>
    <m/>
    <m/>
    <m/>
    <m/>
    <m/>
    <m/>
    <n v="699"/>
  </r>
  <r>
    <x v="0"/>
    <x v="0"/>
    <x v="103"/>
    <x v="0"/>
    <x v="0"/>
    <m/>
    <m/>
    <m/>
    <m/>
    <m/>
    <m/>
    <n v="698"/>
  </r>
  <r>
    <x v="0"/>
    <x v="3"/>
    <x v="55"/>
    <x v="2"/>
    <x v="0"/>
    <m/>
    <m/>
    <m/>
    <m/>
    <m/>
    <m/>
    <n v="697"/>
  </r>
  <r>
    <x v="0"/>
    <x v="1"/>
    <x v="30"/>
    <x v="2"/>
    <x v="0"/>
    <m/>
    <m/>
    <m/>
    <m/>
    <m/>
    <m/>
    <n v="690"/>
  </r>
  <r>
    <x v="0"/>
    <x v="8"/>
    <x v="83"/>
    <x v="1"/>
    <x v="0"/>
    <m/>
    <m/>
    <m/>
    <m/>
    <m/>
    <m/>
    <n v="690"/>
  </r>
  <r>
    <x v="0"/>
    <x v="1"/>
    <x v="79"/>
    <x v="1"/>
    <x v="0"/>
    <m/>
    <m/>
    <m/>
    <m/>
    <m/>
    <m/>
    <n v="689"/>
  </r>
  <r>
    <x v="0"/>
    <x v="1"/>
    <x v="28"/>
    <x v="2"/>
    <x v="0"/>
    <m/>
    <m/>
    <m/>
    <m/>
    <m/>
    <m/>
    <n v="685"/>
  </r>
  <r>
    <x v="0"/>
    <x v="5"/>
    <x v="39"/>
    <x v="5"/>
    <x v="0"/>
    <m/>
    <m/>
    <m/>
    <m/>
    <m/>
    <m/>
    <n v="685"/>
  </r>
  <r>
    <x v="0"/>
    <x v="2"/>
    <x v="59"/>
    <x v="4"/>
    <x v="0"/>
    <m/>
    <m/>
    <m/>
    <m/>
    <m/>
    <m/>
    <n v="683"/>
  </r>
  <r>
    <x v="0"/>
    <x v="3"/>
    <x v="104"/>
    <x v="2"/>
    <x v="0"/>
    <m/>
    <m/>
    <m/>
    <m/>
    <m/>
    <m/>
    <n v="681"/>
  </r>
  <r>
    <x v="0"/>
    <x v="9"/>
    <x v="106"/>
    <x v="1"/>
    <x v="0"/>
    <m/>
    <m/>
    <m/>
    <m/>
    <m/>
    <m/>
    <n v="681"/>
  </r>
  <r>
    <x v="0"/>
    <x v="7"/>
    <x v="72"/>
    <x v="2"/>
    <x v="0"/>
    <m/>
    <m/>
    <m/>
    <m/>
    <m/>
    <m/>
    <n v="679"/>
  </r>
  <r>
    <x v="0"/>
    <x v="2"/>
    <x v="59"/>
    <x v="3"/>
    <x v="0"/>
    <m/>
    <m/>
    <m/>
    <m/>
    <m/>
    <m/>
    <n v="666"/>
  </r>
  <r>
    <x v="0"/>
    <x v="3"/>
    <x v="38"/>
    <x v="5"/>
    <x v="0"/>
    <m/>
    <m/>
    <m/>
    <m/>
    <m/>
    <m/>
    <n v="666"/>
  </r>
  <r>
    <x v="0"/>
    <x v="0"/>
    <x v="70"/>
    <x v="1"/>
    <x v="0"/>
    <m/>
    <m/>
    <m/>
    <m/>
    <m/>
    <m/>
    <n v="665"/>
  </r>
  <r>
    <x v="0"/>
    <x v="5"/>
    <x v="69"/>
    <x v="4"/>
    <x v="0"/>
    <m/>
    <m/>
    <m/>
    <m/>
    <m/>
    <m/>
    <n v="663"/>
  </r>
  <r>
    <x v="0"/>
    <x v="1"/>
    <x v="64"/>
    <x v="1"/>
    <x v="0"/>
    <m/>
    <m/>
    <m/>
    <m/>
    <m/>
    <m/>
    <n v="660"/>
  </r>
  <r>
    <x v="0"/>
    <x v="9"/>
    <x v="137"/>
    <x v="1"/>
    <x v="0"/>
    <m/>
    <m/>
    <m/>
    <m/>
    <m/>
    <m/>
    <n v="658"/>
  </r>
  <r>
    <x v="0"/>
    <x v="3"/>
    <x v="63"/>
    <x v="3"/>
    <x v="0"/>
    <m/>
    <m/>
    <m/>
    <m/>
    <m/>
    <m/>
    <n v="655"/>
  </r>
  <r>
    <x v="0"/>
    <x v="7"/>
    <x v="52"/>
    <x v="2"/>
    <x v="0"/>
    <m/>
    <m/>
    <m/>
    <m/>
    <m/>
    <m/>
    <n v="655"/>
  </r>
  <r>
    <x v="0"/>
    <x v="6"/>
    <x v="138"/>
    <x v="0"/>
    <x v="0"/>
    <m/>
    <m/>
    <m/>
    <m/>
    <m/>
    <m/>
    <n v="654"/>
  </r>
  <r>
    <x v="0"/>
    <x v="2"/>
    <x v="84"/>
    <x v="1"/>
    <x v="0"/>
    <m/>
    <m/>
    <m/>
    <m/>
    <m/>
    <m/>
    <n v="653"/>
  </r>
  <r>
    <x v="0"/>
    <x v="2"/>
    <x v="86"/>
    <x v="2"/>
    <x v="0"/>
    <m/>
    <m/>
    <m/>
    <m/>
    <m/>
    <m/>
    <n v="653"/>
  </r>
  <r>
    <x v="0"/>
    <x v="0"/>
    <x v="78"/>
    <x v="1"/>
    <x v="0"/>
    <m/>
    <m/>
    <m/>
    <m/>
    <m/>
    <m/>
    <n v="653"/>
  </r>
  <r>
    <x v="0"/>
    <x v="2"/>
    <x v="87"/>
    <x v="5"/>
    <x v="0"/>
    <m/>
    <m/>
    <m/>
    <m/>
    <m/>
    <m/>
    <n v="652"/>
  </r>
  <r>
    <x v="0"/>
    <x v="3"/>
    <x v="74"/>
    <x v="3"/>
    <x v="0"/>
    <m/>
    <m/>
    <m/>
    <m/>
    <m/>
    <m/>
    <n v="651"/>
  </r>
  <r>
    <x v="0"/>
    <x v="0"/>
    <x v="46"/>
    <x v="5"/>
    <x v="0"/>
    <m/>
    <m/>
    <m/>
    <m/>
    <m/>
    <m/>
    <n v="650"/>
  </r>
  <r>
    <x v="0"/>
    <x v="8"/>
    <x v="71"/>
    <x v="1"/>
    <x v="0"/>
    <m/>
    <m/>
    <m/>
    <m/>
    <m/>
    <m/>
    <n v="643"/>
  </r>
  <r>
    <x v="0"/>
    <x v="7"/>
    <x v="139"/>
    <x v="1"/>
    <x v="0"/>
    <m/>
    <m/>
    <m/>
    <m/>
    <m/>
    <m/>
    <n v="638"/>
  </r>
  <r>
    <x v="0"/>
    <x v="5"/>
    <x v="22"/>
    <x v="4"/>
    <x v="0"/>
    <m/>
    <m/>
    <m/>
    <m/>
    <m/>
    <m/>
    <n v="637"/>
  </r>
  <r>
    <x v="0"/>
    <x v="2"/>
    <x v="29"/>
    <x v="3"/>
    <x v="0"/>
    <m/>
    <m/>
    <m/>
    <m/>
    <m/>
    <m/>
    <n v="633"/>
  </r>
  <r>
    <x v="0"/>
    <x v="0"/>
    <x v="54"/>
    <x v="1"/>
    <x v="0"/>
    <m/>
    <m/>
    <m/>
    <m/>
    <m/>
    <m/>
    <n v="630"/>
  </r>
  <r>
    <x v="0"/>
    <x v="7"/>
    <x v="62"/>
    <x v="4"/>
    <x v="0"/>
    <m/>
    <m/>
    <m/>
    <m/>
    <m/>
    <m/>
    <n v="626"/>
  </r>
  <r>
    <x v="0"/>
    <x v="2"/>
    <x v="20"/>
    <x v="5"/>
    <x v="0"/>
    <m/>
    <m/>
    <m/>
    <m/>
    <m/>
    <m/>
    <n v="623"/>
  </r>
  <r>
    <x v="0"/>
    <x v="5"/>
    <x v="69"/>
    <x v="3"/>
    <x v="0"/>
    <m/>
    <m/>
    <m/>
    <m/>
    <m/>
    <m/>
    <n v="623"/>
  </r>
  <r>
    <x v="0"/>
    <x v="0"/>
    <x v="140"/>
    <x v="0"/>
    <x v="0"/>
    <m/>
    <m/>
    <m/>
    <m/>
    <m/>
    <m/>
    <n v="623"/>
  </r>
  <r>
    <x v="0"/>
    <x v="2"/>
    <x v="20"/>
    <x v="3"/>
    <x v="0"/>
    <m/>
    <m/>
    <m/>
    <m/>
    <m/>
    <m/>
    <n v="615"/>
  </r>
  <r>
    <x v="0"/>
    <x v="7"/>
    <x v="52"/>
    <x v="5"/>
    <x v="0"/>
    <m/>
    <m/>
    <m/>
    <m/>
    <m/>
    <m/>
    <n v="615"/>
  </r>
  <r>
    <x v="0"/>
    <x v="2"/>
    <x v="20"/>
    <x v="4"/>
    <x v="0"/>
    <m/>
    <m/>
    <m/>
    <m/>
    <m/>
    <m/>
    <n v="610"/>
  </r>
  <r>
    <x v="0"/>
    <x v="4"/>
    <x v="56"/>
    <x v="3"/>
    <x v="0"/>
    <m/>
    <m/>
    <m/>
    <m/>
    <m/>
    <m/>
    <n v="607"/>
  </r>
  <r>
    <x v="0"/>
    <x v="3"/>
    <x v="55"/>
    <x v="3"/>
    <x v="0"/>
    <m/>
    <m/>
    <m/>
    <m/>
    <m/>
    <m/>
    <n v="606"/>
  </r>
  <r>
    <x v="0"/>
    <x v="1"/>
    <x v="21"/>
    <x v="5"/>
    <x v="0"/>
    <m/>
    <m/>
    <m/>
    <m/>
    <m/>
    <m/>
    <n v="605"/>
  </r>
  <r>
    <x v="0"/>
    <x v="1"/>
    <x v="15"/>
    <x v="4"/>
    <x v="0"/>
    <m/>
    <m/>
    <m/>
    <m/>
    <m/>
    <m/>
    <n v="595"/>
  </r>
  <r>
    <x v="0"/>
    <x v="4"/>
    <x v="27"/>
    <x v="5"/>
    <x v="0"/>
    <m/>
    <m/>
    <m/>
    <m/>
    <m/>
    <m/>
    <n v="594"/>
  </r>
  <r>
    <x v="0"/>
    <x v="3"/>
    <x v="55"/>
    <x v="4"/>
    <x v="0"/>
    <m/>
    <m/>
    <m/>
    <m/>
    <m/>
    <m/>
    <n v="593"/>
  </r>
  <r>
    <x v="0"/>
    <x v="4"/>
    <x v="27"/>
    <x v="5"/>
    <x v="0"/>
    <m/>
    <m/>
    <m/>
    <m/>
    <m/>
    <m/>
    <n v="592"/>
  </r>
  <r>
    <x v="0"/>
    <x v="9"/>
    <x v="137"/>
    <x v="0"/>
    <x v="0"/>
    <m/>
    <m/>
    <m/>
    <m/>
    <m/>
    <m/>
    <n v="592"/>
  </r>
  <r>
    <x v="0"/>
    <x v="0"/>
    <x v="32"/>
    <x v="1"/>
    <x v="0"/>
    <m/>
    <m/>
    <m/>
    <m/>
    <m/>
    <m/>
    <n v="582"/>
  </r>
  <r>
    <x v="0"/>
    <x v="0"/>
    <x v="77"/>
    <x v="1"/>
    <x v="0"/>
    <m/>
    <m/>
    <m/>
    <m/>
    <m/>
    <m/>
    <n v="579"/>
  </r>
  <r>
    <x v="0"/>
    <x v="5"/>
    <x v="33"/>
    <x v="5"/>
    <x v="0"/>
    <m/>
    <m/>
    <m/>
    <m/>
    <m/>
    <m/>
    <n v="578"/>
  </r>
  <r>
    <x v="0"/>
    <x v="2"/>
    <x v="43"/>
    <x v="3"/>
    <x v="0"/>
    <m/>
    <m/>
    <m/>
    <m/>
    <m/>
    <m/>
    <n v="571"/>
  </r>
  <r>
    <x v="0"/>
    <x v="3"/>
    <x v="97"/>
    <x v="1"/>
    <x v="0"/>
    <m/>
    <m/>
    <m/>
    <m/>
    <m/>
    <m/>
    <n v="571"/>
  </r>
  <r>
    <x v="0"/>
    <x v="6"/>
    <x v="91"/>
    <x v="1"/>
    <x v="0"/>
    <m/>
    <m/>
    <m/>
    <m/>
    <m/>
    <m/>
    <n v="571"/>
  </r>
  <r>
    <x v="0"/>
    <x v="2"/>
    <x v="20"/>
    <x v="4"/>
    <x v="0"/>
    <m/>
    <m/>
    <m/>
    <m/>
    <m/>
    <m/>
    <n v="569"/>
  </r>
  <r>
    <x v="0"/>
    <x v="4"/>
    <x v="27"/>
    <x v="3"/>
    <x v="0"/>
    <m/>
    <m/>
    <m/>
    <m/>
    <m/>
    <m/>
    <n v="561"/>
  </r>
  <r>
    <x v="0"/>
    <x v="0"/>
    <x v="46"/>
    <x v="1"/>
    <x v="0"/>
    <m/>
    <m/>
    <m/>
    <m/>
    <m/>
    <m/>
    <n v="561"/>
  </r>
  <r>
    <x v="0"/>
    <x v="2"/>
    <x v="47"/>
    <x v="3"/>
    <x v="0"/>
    <m/>
    <m/>
    <m/>
    <m/>
    <m/>
    <m/>
    <n v="560"/>
  </r>
  <r>
    <x v="0"/>
    <x v="5"/>
    <x v="66"/>
    <x v="1"/>
    <x v="0"/>
    <m/>
    <m/>
    <m/>
    <m/>
    <m/>
    <m/>
    <n v="556"/>
  </r>
  <r>
    <x v="0"/>
    <x v="7"/>
    <x v="139"/>
    <x v="0"/>
    <x v="0"/>
    <m/>
    <m/>
    <m/>
    <m/>
    <m/>
    <m/>
    <n v="553"/>
  </r>
  <r>
    <x v="0"/>
    <x v="1"/>
    <x v="3"/>
    <x v="4"/>
    <x v="0"/>
    <m/>
    <m/>
    <m/>
    <m/>
    <m/>
    <m/>
    <n v="551"/>
  </r>
  <r>
    <x v="0"/>
    <x v="0"/>
    <x v="101"/>
    <x v="5"/>
    <x v="0"/>
    <m/>
    <m/>
    <m/>
    <m/>
    <m/>
    <m/>
    <n v="548"/>
  </r>
  <r>
    <x v="0"/>
    <x v="0"/>
    <x v="40"/>
    <x v="5"/>
    <x v="0"/>
    <m/>
    <m/>
    <m/>
    <m/>
    <m/>
    <m/>
    <n v="547"/>
  </r>
  <r>
    <x v="0"/>
    <x v="4"/>
    <x v="27"/>
    <x v="4"/>
    <x v="0"/>
    <m/>
    <m/>
    <m/>
    <m/>
    <m/>
    <m/>
    <n v="545"/>
  </r>
  <r>
    <x v="0"/>
    <x v="1"/>
    <x v="141"/>
    <x v="0"/>
    <x v="0"/>
    <m/>
    <m/>
    <m/>
    <m/>
    <m/>
    <m/>
    <n v="543"/>
  </r>
  <r>
    <x v="0"/>
    <x v="5"/>
    <x v="69"/>
    <x v="2"/>
    <x v="0"/>
    <m/>
    <m/>
    <m/>
    <m/>
    <m/>
    <m/>
    <n v="541"/>
  </r>
  <r>
    <x v="0"/>
    <x v="1"/>
    <x v="13"/>
    <x v="4"/>
    <x v="0"/>
    <m/>
    <m/>
    <m/>
    <m/>
    <m/>
    <m/>
    <n v="540"/>
  </r>
  <r>
    <x v="0"/>
    <x v="5"/>
    <x v="66"/>
    <x v="2"/>
    <x v="0"/>
    <m/>
    <m/>
    <m/>
    <m/>
    <m/>
    <m/>
    <n v="539"/>
  </r>
  <r>
    <x v="0"/>
    <x v="7"/>
    <x v="62"/>
    <x v="4"/>
    <x v="0"/>
    <m/>
    <m/>
    <m/>
    <m/>
    <m/>
    <m/>
    <n v="531"/>
  </r>
  <r>
    <x v="0"/>
    <x v="2"/>
    <x v="29"/>
    <x v="2"/>
    <x v="0"/>
    <m/>
    <m/>
    <m/>
    <m/>
    <m/>
    <m/>
    <n v="529"/>
  </r>
  <r>
    <x v="0"/>
    <x v="9"/>
    <x v="142"/>
    <x v="0"/>
    <x v="0"/>
    <m/>
    <m/>
    <m/>
    <m/>
    <m/>
    <m/>
    <n v="519"/>
  </r>
  <r>
    <x v="0"/>
    <x v="4"/>
    <x v="53"/>
    <x v="3"/>
    <x v="0"/>
    <m/>
    <m/>
    <m/>
    <m/>
    <m/>
    <m/>
    <n v="505"/>
  </r>
  <r>
    <x v="0"/>
    <x v="2"/>
    <x v="49"/>
    <x v="4"/>
    <x v="0"/>
    <m/>
    <m/>
    <m/>
    <m/>
    <m/>
    <m/>
    <n v="505"/>
  </r>
  <r>
    <x v="0"/>
    <x v="4"/>
    <x v="57"/>
    <x v="1"/>
    <x v="0"/>
    <m/>
    <m/>
    <m/>
    <m/>
    <m/>
    <m/>
    <n v="493"/>
  </r>
  <r>
    <x v="0"/>
    <x v="3"/>
    <x v="63"/>
    <x v="4"/>
    <x v="0"/>
    <m/>
    <m/>
    <m/>
    <m/>
    <m/>
    <m/>
    <n v="493"/>
  </r>
  <r>
    <x v="0"/>
    <x v="2"/>
    <x v="84"/>
    <x v="2"/>
    <x v="0"/>
    <m/>
    <m/>
    <m/>
    <m/>
    <m/>
    <m/>
    <n v="484"/>
  </r>
  <r>
    <x v="0"/>
    <x v="1"/>
    <x v="6"/>
    <x v="5"/>
    <x v="0"/>
    <m/>
    <m/>
    <m/>
    <m/>
    <m/>
    <m/>
    <n v="477"/>
  </r>
  <r>
    <x v="0"/>
    <x v="6"/>
    <x v="61"/>
    <x v="1"/>
    <x v="0"/>
    <m/>
    <m/>
    <m/>
    <m/>
    <m/>
    <m/>
    <n v="475"/>
  </r>
  <r>
    <x v="0"/>
    <x v="4"/>
    <x v="56"/>
    <x v="4"/>
    <x v="0"/>
    <m/>
    <m/>
    <m/>
    <m/>
    <m/>
    <m/>
    <n v="473"/>
  </r>
  <r>
    <x v="0"/>
    <x v="5"/>
    <x v="22"/>
    <x v="3"/>
    <x v="0"/>
    <m/>
    <m/>
    <m/>
    <m/>
    <m/>
    <m/>
    <n v="465"/>
  </r>
  <r>
    <x v="0"/>
    <x v="8"/>
    <x v="83"/>
    <x v="1"/>
    <x v="0"/>
    <m/>
    <m/>
    <m/>
    <m/>
    <m/>
    <m/>
    <n v="465"/>
  </r>
  <r>
    <x v="0"/>
    <x v="0"/>
    <x v="18"/>
    <x v="2"/>
    <x v="0"/>
    <m/>
    <m/>
    <m/>
    <m/>
    <m/>
    <m/>
    <n v="463"/>
  </r>
  <r>
    <x v="0"/>
    <x v="0"/>
    <x v="54"/>
    <x v="1"/>
    <x v="0"/>
    <m/>
    <m/>
    <m/>
    <m/>
    <m/>
    <m/>
    <n v="460"/>
  </r>
  <r>
    <x v="0"/>
    <x v="9"/>
    <x v="126"/>
    <x v="1"/>
    <x v="0"/>
    <m/>
    <m/>
    <m/>
    <m/>
    <m/>
    <m/>
    <n v="459"/>
  </r>
  <r>
    <x v="0"/>
    <x v="0"/>
    <x v="40"/>
    <x v="1"/>
    <x v="0"/>
    <m/>
    <m/>
    <m/>
    <m/>
    <m/>
    <m/>
    <n v="459"/>
  </r>
  <r>
    <x v="0"/>
    <x v="5"/>
    <x v="22"/>
    <x v="4"/>
    <x v="0"/>
    <m/>
    <m/>
    <m/>
    <m/>
    <m/>
    <m/>
    <n v="452"/>
  </r>
  <r>
    <x v="0"/>
    <x v="6"/>
    <x v="108"/>
    <x v="0"/>
    <x v="0"/>
    <m/>
    <m/>
    <m/>
    <m/>
    <m/>
    <m/>
    <n v="452"/>
  </r>
  <r>
    <x v="0"/>
    <x v="1"/>
    <x v="79"/>
    <x v="2"/>
    <x v="0"/>
    <m/>
    <m/>
    <m/>
    <m/>
    <m/>
    <m/>
    <n v="451"/>
  </r>
  <r>
    <x v="0"/>
    <x v="0"/>
    <x v="18"/>
    <x v="1"/>
    <x v="0"/>
    <m/>
    <m/>
    <m/>
    <m/>
    <m/>
    <m/>
    <n v="449"/>
  </r>
  <r>
    <x v="0"/>
    <x v="7"/>
    <x v="62"/>
    <x v="3"/>
    <x v="0"/>
    <m/>
    <m/>
    <m/>
    <m/>
    <m/>
    <m/>
    <n v="448"/>
  </r>
  <r>
    <x v="0"/>
    <x v="0"/>
    <x v="143"/>
    <x v="0"/>
    <x v="0"/>
    <m/>
    <m/>
    <m/>
    <m/>
    <m/>
    <m/>
    <n v="448"/>
  </r>
  <r>
    <x v="0"/>
    <x v="2"/>
    <x v="84"/>
    <x v="2"/>
    <x v="0"/>
    <m/>
    <m/>
    <m/>
    <m/>
    <m/>
    <m/>
    <n v="444"/>
  </r>
  <r>
    <x v="0"/>
    <x v="4"/>
    <x v="65"/>
    <x v="4"/>
    <x v="0"/>
    <m/>
    <m/>
    <m/>
    <m/>
    <m/>
    <m/>
    <n v="439"/>
  </r>
  <r>
    <x v="0"/>
    <x v="10"/>
    <x v="144"/>
    <x v="0"/>
    <x v="0"/>
    <m/>
    <m/>
    <m/>
    <m/>
    <m/>
    <m/>
    <n v="439"/>
  </r>
  <r>
    <x v="0"/>
    <x v="9"/>
    <x v="126"/>
    <x v="0"/>
    <x v="0"/>
    <m/>
    <m/>
    <m/>
    <m/>
    <m/>
    <m/>
    <n v="437"/>
  </r>
  <r>
    <x v="0"/>
    <x v="1"/>
    <x v="19"/>
    <x v="4"/>
    <x v="0"/>
    <m/>
    <m/>
    <m/>
    <m/>
    <m/>
    <m/>
    <n v="431"/>
  </r>
  <r>
    <x v="0"/>
    <x v="4"/>
    <x v="73"/>
    <x v="3"/>
    <x v="0"/>
    <m/>
    <m/>
    <m/>
    <m/>
    <m/>
    <m/>
    <n v="430"/>
  </r>
  <r>
    <x v="0"/>
    <x v="1"/>
    <x v="30"/>
    <x v="3"/>
    <x v="0"/>
    <m/>
    <m/>
    <m/>
    <m/>
    <m/>
    <m/>
    <n v="430"/>
  </r>
  <r>
    <x v="0"/>
    <x v="1"/>
    <x v="3"/>
    <x v="3"/>
    <x v="0"/>
    <m/>
    <m/>
    <m/>
    <m/>
    <m/>
    <m/>
    <n v="430"/>
  </r>
  <r>
    <x v="0"/>
    <x v="0"/>
    <x v="70"/>
    <x v="5"/>
    <x v="0"/>
    <m/>
    <m/>
    <m/>
    <m/>
    <m/>
    <m/>
    <n v="430"/>
  </r>
  <r>
    <x v="0"/>
    <x v="0"/>
    <x v="96"/>
    <x v="0"/>
    <x v="0"/>
    <m/>
    <m/>
    <m/>
    <m/>
    <m/>
    <m/>
    <n v="426"/>
  </r>
  <r>
    <x v="0"/>
    <x v="0"/>
    <x v="0"/>
    <x v="2"/>
    <x v="0"/>
    <m/>
    <m/>
    <m/>
    <m/>
    <m/>
    <m/>
    <n v="424"/>
  </r>
  <r>
    <x v="0"/>
    <x v="4"/>
    <x v="27"/>
    <x v="3"/>
    <x v="0"/>
    <m/>
    <m/>
    <m/>
    <m/>
    <m/>
    <m/>
    <n v="419"/>
  </r>
  <r>
    <x v="0"/>
    <x v="1"/>
    <x v="145"/>
    <x v="0"/>
    <x v="0"/>
    <m/>
    <m/>
    <m/>
    <m/>
    <m/>
    <m/>
    <n v="419"/>
  </r>
  <r>
    <x v="0"/>
    <x v="9"/>
    <x v="146"/>
    <x v="0"/>
    <x v="0"/>
    <m/>
    <m/>
    <m/>
    <m/>
    <m/>
    <m/>
    <n v="419"/>
  </r>
  <r>
    <x v="0"/>
    <x v="0"/>
    <x v="101"/>
    <x v="1"/>
    <x v="0"/>
    <m/>
    <m/>
    <m/>
    <m/>
    <m/>
    <m/>
    <n v="418"/>
  </r>
  <r>
    <x v="0"/>
    <x v="4"/>
    <x v="57"/>
    <x v="2"/>
    <x v="0"/>
    <m/>
    <m/>
    <m/>
    <m/>
    <m/>
    <m/>
    <n v="417"/>
  </r>
  <r>
    <x v="0"/>
    <x v="5"/>
    <x v="39"/>
    <x v="4"/>
    <x v="0"/>
    <m/>
    <m/>
    <m/>
    <m/>
    <m/>
    <m/>
    <n v="411"/>
  </r>
  <r>
    <x v="0"/>
    <x v="2"/>
    <x v="26"/>
    <x v="4"/>
    <x v="0"/>
    <m/>
    <m/>
    <m/>
    <m/>
    <m/>
    <m/>
    <n v="404"/>
  </r>
  <r>
    <x v="0"/>
    <x v="0"/>
    <x v="9"/>
    <x v="5"/>
    <x v="0"/>
    <m/>
    <m/>
    <m/>
    <m/>
    <m/>
    <m/>
    <n v="404"/>
  </r>
  <r>
    <x v="0"/>
    <x v="2"/>
    <x v="86"/>
    <x v="3"/>
    <x v="0"/>
    <m/>
    <m/>
    <m/>
    <m/>
    <m/>
    <m/>
    <n v="400"/>
  </r>
  <r>
    <x v="0"/>
    <x v="1"/>
    <x v="147"/>
    <x v="0"/>
    <x v="0"/>
    <m/>
    <m/>
    <m/>
    <m/>
    <m/>
    <m/>
    <n v="397"/>
  </r>
  <r>
    <x v="0"/>
    <x v="9"/>
    <x v="126"/>
    <x v="1"/>
    <x v="0"/>
    <m/>
    <m/>
    <m/>
    <m/>
    <m/>
    <m/>
    <n v="397"/>
  </r>
  <r>
    <x v="0"/>
    <x v="1"/>
    <x v="21"/>
    <x v="4"/>
    <x v="0"/>
    <m/>
    <m/>
    <m/>
    <m/>
    <m/>
    <m/>
    <n v="394"/>
  </r>
  <r>
    <x v="0"/>
    <x v="3"/>
    <x v="63"/>
    <x v="5"/>
    <x v="0"/>
    <m/>
    <m/>
    <m/>
    <m/>
    <m/>
    <m/>
    <n v="390"/>
  </r>
  <r>
    <x v="0"/>
    <x v="5"/>
    <x v="66"/>
    <x v="0"/>
    <x v="0"/>
    <m/>
    <m/>
    <m/>
    <m/>
    <m/>
    <m/>
    <n v="390"/>
  </r>
  <r>
    <x v="0"/>
    <x v="9"/>
    <x v="148"/>
    <x v="1"/>
    <x v="0"/>
    <m/>
    <m/>
    <m/>
    <m/>
    <m/>
    <m/>
    <n v="390"/>
  </r>
  <r>
    <x v="0"/>
    <x v="1"/>
    <x v="13"/>
    <x v="2"/>
    <x v="0"/>
    <m/>
    <m/>
    <m/>
    <m/>
    <m/>
    <m/>
    <n v="387"/>
  </r>
  <r>
    <x v="0"/>
    <x v="3"/>
    <x v="16"/>
    <x v="5"/>
    <x v="0"/>
    <m/>
    <m/>
    <m/>
    <m/>
    <m/>
    <m/>
    <n v="384"/>
  </r>
  <r>
    <x v="0"/>
    <x v="9"/>
    <x v="146"/>
    <x v="1"/>
    <x v="0"/>
    <m/>
    <m/>
    <m/>
    <m/>
    <m/>
    <m/>
    <n v="384"/>
  </r>
  <r>
    <x v="0"/>
    <x v="1"/>
    <x v="76"/>
    <x v="2"/>
    <x v="0"/>
    <m/>
    <m/>
    <m/>
    <m/>
    <m/>
    <m/>
    <n v="383"/>
  </r>
  <r>
    <x v="0"/>
    <x v="7"/>
    <x v="149"/>
    <x v="0"/>
    <x v="0"/>
    <m/>
    <m/>
    <m/>
    <m/>
    <m/>
    <m/>
    <n v="382"/>
  </r>
  <r>
    <x v="0"/>
    <x v="1"/>
    <x v="116"/>
    <x v="5"/>
    <x v="0"/>
    <m/>
    <m/>
    <m/>
    <m/>
    <m/>
    <m/>
    <n v="380"/>
  </r>
  <r>
    <x v="0"/>
    <x v="1"/>
    <x v="150"/>
    <x v="0"/>
    <x v="0"/>
    <m/>
    <m/>
    <m/>
    <m/>
    <m/>
    <m/>
    <n v="380"/>
  </r>
  <r>
    <x v="0"/>
    <x v="5"/>
    <x v="69"/>
    <x v="3"/>
    <x v="0"/>
    <m/>
    <m/>
    <m/>
    <m/>
    <m/>
    <m/>
    <n v="378"/>
  </r>
  <r>
    <x v="0"/>
    <x v="1"/>
    <x v="3"/>
    <x v="5"/>
    <x v="0"/>
    <m/>
    <m/>
    <m/>
    <m/>
    <m/>
    <m/>
    <n v="374"/>
  </r>
  <r>
    <x v="0"/>
    <x v="0"/>
    <x v="0"/>
    <x v="0"/>
    <x v="0"/>
    <m/>
    <m/>
    <m/>
    <m/>
    <m/>
    <m/>
    <n v="374"/>
  </r>
  <r>
    <x v="0"/>
    <x v="9"/>
    <x v="142"/>
    <x v="1"/>
    <x v="0"/>
    <m/>
    <m/>
    <m/>
    <m/>
    <m/>
    <m/>
    <n v="373"/>
  </r>
  <r>
    <x v="0"/>
    <x v="10"/>
    <x v="151"/>
    <x v="0"/>
    <x v="0"/>
    <m/>
    <m/>
    <m/>
    <m/>
    <m/>
    <m/>
    <n v="371"/>
  </r>
  <r>
    <x v="0"/>
    <x v="0"/>
    <x v="152"/>
    <x v="0"/>
    <x v="0"/>
    <m/>
    <m/>
    <m/>
    <m/>
    <m/>
    <m/>
    <n v="362"/>
  </r>
  <r>
    <x v="0"/>
    <x v="1"/>
    <x v="24"/>
    <x v="4"/>
    <x v="0"/>
    <m/>
    <m/>
    <m/>
    <m/>
    <m/>
    <m/>
    <n v="360"/>
  </r>
  <r>
    <x v="0"/>
    <x v="1"/>
    <x v="25"/>
    <x v="5"/>
    <x v="0"/>
    <m/>
    <m/>
    <m/>
    <m/>
    <m/>
    <m/>
    <n v="359"/>
  </r>
  <r>
    <x v="0"/>
    <x v="3"/>
    <x v="97"/>
    <x v="1"/>
    <x v="0"/>
    <m/>
    <m/>
    <m/>
    <m/>
    <m/>
    <m/>
    <n v="359"/>
  </r>
  <r>
    <x v="0"/>
    <x v="1"/>
    <x v="93"/>
    <x v="5"/>
    <x v="0"/>
    <m/>
    <m/>
    <m/>
    <m/>
    <m/>
    <m/>
    <n v="358"/>
  </r>
  <r>
    <x v="0"/>
    <x v="3"/>
    <x v="97"/>
    <x v="4"/>
    <x v="0"/>
    <m/>
    <m/>
    <m/>
    <m/>
    <m/>
    <m/>
    <n v="354"/>
  </r>
  <r>
    <x v="0"/>
    <x v="1"/>
    <x v="153"/>
    <x v="0"/>
    <x v="0"/>
    <m/>
    <m/>
    <m/>
    <m/>
    <m/>
    <m/>
    <n v="353"/>
  </r>
  <r>
    <x v="0"/>
    <x v="0"/>
    <x v="131"/>
    <x v="1"/>
    <x v="0"/>
    <m/>
    <m/>
    <m/>
    <m/>
    <m/>
    <m/>
    <n v="353"/>
  </r>
  <r>
    <x v="0"/>
    <x v="1"/>
    <x v="76"/>
    <x v="5"/>
    <x v="0"/>
    <m/>
    <m/>
    <m/>
    <m/>
    <m/>
    <m/>
    <n v="352"/>
  </r>
  <r>
    <x v="0"/>
    <x v="0"/>
    <x v="31"/>
    <x v="2"/>
    <x v="0"/>
    <m/>
    <m/>
    <m/>
    <m/>
    <m/>
    <m/>
    <n v="352"/>
  </r>
  <r>
    <x v="0"/>
    <x v="0"/>
    <x v="46"/>
    <x v="0"/>
    <x v="0"/>
    <m/>
    <m/>
    <m/>
    <m/>
    <m/>
    <m/>
    <n v="352"/>
  </r>
  <r>
    <x v="0"/>
    <x v="7"/>
    <x v="62"/>
    <x v="2"/>
    <x v="0"/>
    <m/>
    <m/>
    <m/>
    <m/>
    <m/>
    <m/>
    <n v="344"/>
  </r>
  <r>
    <x v="0"/>
    <x v="1"/>
    <x v="24"/>
    <x v="2"/>
    <x v="0"/>
    <m/>
    <m/>
    <m/>
    <m/>
    <m/>
    <m/>
    <n v="342"/>
  </r>
  <r>
    <x v="0"/>
    <x v="1"/>
    <x v="24"/>
    <x v="5"/>
    <x v="0"/>
    <m/>
    <m/>
    <m/>
    <m/>
    <m/>
    <m/>
    <n v="338"/>
  </r>
  <r>
    <x v="0"/>
    <x v="9"/>
    <x v="154"/>
    <x v="0"/>
    <x v="0"/>
    <m/>
    <m/>
    <m/>
    <m/>
    <m/>
    <m/>
    <n v="337"/>
  </r>
  <r>
    <x v="0"/>
    <x v="11"/>
    <x v="113"/>
    <x v="2"/>
    <x v="0"/>
    <m/>
    <m/>
    <m/>
    <m/>
    <m/>
    <m/>
    <n v="333"/>
  </r>
  <r>
    <x v="0"/>
    <x v="1"/>
    <x v="23"/>
    <x v="2"/>
    <x v="0"/>
    <m/>
    <m/>
    <m/>
    <m/>
    <m/>
    <m/>
    <n v="333"/>
  </r>
  <r>
    <x v="0"/>
    <x v="0"/>
    <x v="8"/>
    <x v="2"/>
    <x v="0"/>
    <m/>
    <m/>
    <m/>
    <m/>
    <m/>
    <m/>
    <n v="328"/>
  </r>
  <r>
    <x v="0"/>
    <x v="2"/>
    <x v="48"/>
    <x v="5"/>
    <x v="0"/>
    <m/>
    <m/>
    <m/>
    <m/>
    <m/>
    <m/>
    <n v="327"/>
  </r>
  <r>
    <x v="0"/>
    <x v="1"/>
    <x v="6"/>
    <x v="4"/>
    <x v="0"/>
    <m/>
    <m/>
    <m/>
    <m/>
    <m/>
    <m/>
    <n v="325"/>
  </r>
  <r>
    <x v="0"/>
    <x v="2"/>
    <x v="47"/>
    <x v="5"/>
    <x v="0"/>
    <m/>
    <m/>
    <m/>
    <m/>
    <m/>
    <m/>
    <n v="324"/>
  </r>
  <r>
    <x v="0"/>
    <x v="7"/>
    <x v="115"/>
    <x v="1"/>
    <x v="0"/>
    <m/>
    <m/>
    <m/>
    <m/>
    <m/>
    <m/>
    <n v="320"/>
  </r>
  <r>
    <x v="0"/>
    <x v="2"/>
    <x v="58"/>
    <x v="4"/>
    <x v="0"/>
    <m/>
    <m/>
    <m/>
    <m/>
    <m/>
    <m/>
    <n v="318"/>
  </r>
  <r>
    <x v="0"/>
    <x v="0"/>
    <x v="32"/>
    <x v="2"/>
    <x v="0"/>
    <m/>
    <m/>
    <m/>
    <m/>
    <m/>
    <m/>
    <n v="317"/>
  </r>
  <r>
    <x v="0"/>
    <x v="2"/>
    <x v="20"/>
    <x v="3"/>
    <x v="0"/>
    <m/>
    <m/>
    <m/>
    <m/>
    <m/>
    <m/>
    <n v="316"/>
  </r>
  <r>
    <x v="0"/>
    <x v="4"/>
    <x v="27"/>
    <x v="3"/>
    <x v="0"/>
    <m/>
    <m/>
    <m/>
    <m/>
    <m/>
    <m/>
    <n v="315"/>
  </r>
  <r>
    <x v="0"/>
    <x v="0"/>
    <x v="9"/>
    <x v="2"/>
    <x v="0"/>
    <m/>
    <m/>
    <m/>
    <m/>
    <m/>
    <m/>
    <n v="313"/>
  </r>
  <r>
    <x v="0"/>
    <x v="2"/>
    <x v="120"/>
    <x v="2"/>
    <x v="0"/>
    <m/>
    <m/>
    <m/>
    <m/>
    <m/>
    <m/>
    <n v="308"/>
  </r>
  <r>
    <x v="0"/>
    <x v="2"/>
    <x v="26"/>
    <x v="5"/>
    <x v="0"/>
    <m/>
    <m/>
    <m/>
    <m/>
    <m/>
    <m/>
    <n v="308"/>
  </r>
  <r>
    <x v="0"/>
    <x v="3"/>
    <x v="51"/>
    <x v="2"/>
    <x v="0"/>
    <m/>
    <m/>
    <m/>
    <m/>
    <m/>
    <m/>
    <n v="305"/>
  </r>
  <r>
    <x v="0"/>
    <x v="0"/>
    <x v="31"/>
    <x v="2"/>
    <x v="0"/>
    <m/>
    <m/>
    <m/>
    <m/>
    <m/>
    <m/>
    <n v="298"/>
  </r>
  <r>
    <x v="0"/>
    <x v="8"/>
    <x v="136"/>
    <x v="0"/>
    <x v="0"/>
    <m/>
    <m/>
    <m/>
    <m/>
    <m/>
    <m/>
    <n v="296"/>
  </r>
  <r>
    <x v="0"/>
    <x v="9"/>
    <x v="154"/>
    <x v="0"/>
    <x v="0"/>
    <m/>
    <m/>
    <m/>
    <m/>
    <m/>
    <m/>
    <n v="294"/>
  </r>
  <r>
    <x v="0"/>
    <x v="1"/>
    <x v="19"/>
    <x v="3"/>
    <x v="0"/>
    <m/>
    <m/>
    <m/>
    <m/>
    <m/>
    <m/>
    <n v="293"/>
  </r>
  <r>
    <x v="0"/>
    <x v="7"/>
    <x v="121"/>
    <x v="1"/>
    <x v="0"/>
    <m/>
    <m/>
    <m/>
    <m/>
    <m/>
    <m/>
    <n v="293"/>
  </r>
  <r>
    <x v="0"/>
    <x v="2"/>
    <x v="86"/>
    <x v="4"/>
    <x v="0"/>
    <m/>
    <m/>
    <m/>
    <m/>
    <m/>
    <m/>
    <n v="291"/>
  </r>
  <r>
    <x v="0"/>
    <x v="2"/>
    <x v="26"/>
    <x v="3"/>
    <x v="0"/>
    <m/>
    <m/>
    <m/>
    <m/>
    <m/>
    <m/>
    <n v="290"/>
  </r>
  <r>
    <x v="0"/>
    <x v="1"/>
    <x v="99"/>
    <x v="1"/>
    <x v="0"/>
    <m/>
    <m/>
    <m/>
    <m/>
    <m/>
    <m/>
    <n v="290"/>
  </r>
  <r>
    <x v="0"/>
    <x v="5"/>
    <x v="33"/>
    <x v="5"/>
    <x v="0"/>
    <m/>
    <m/>
    <m/>
    <m/>
    <m/>
    <m/>
    <n v="290"/>
  </r>
  <r>
    <x v="0"/>
    <x v="2"/>
    <x v="84"/>
    <x v="3"/>
    <x v="0"/>
    <m/>
    <m/>
    <m/>
    <m/>
    <m/>
    <m/>
    <n v="287"/>
  </r>
  <r>
    <x v="0"/>
    <x v="7"/>
    <x v="82"/>
    <x v="4"/>
    <x v="0"/>
    <m/>
    <m/>
    <m/>
    <m/>
    <m/>
    <m/>
    <n v="284"/>
  </r>
  <r>
    <x v="0"/>
    <x v="1"/>
    <x v="30"/>
    <x v="5"/>
    <x v="0"/>
    <m/>
    <m/>
    <m/>
    <m/>
    <m/>
    <m/>
    <n v="282"/>
  </r>
  <r>
    <x v="0"/>
    <x v="3"/>
    <x v="111"/>
    <x v="2"/>
    <x v="0"/>
    <m/>
    <m/>
    <m/>
    <m/>
    <m/>
    <m/>
    <n v="276"/>
  </r>
  <r>
    <x v="0"/>
    <x v="2"/>
    <x v="49"/>
    <x v="3"/>
    <x v="0"/>
    <m/>
    <m/>
    <m/>
    <m/>
    <m/>
    <m/>
    <n v="275"/>
  </r>
  <r>
    <x v="0"/>
    <x v="4"/>
    <x v="34"/>
    <x v="5"/>
    <x v="0"/>
    <m/>
    <m/>
    <m/>
    <m/>
    <m/>
    <m/>
    <n v="271"/>
  </r>
  <r>
    <x v="0"/>
    <x v="4"/>
    <x v="57"/>
    <x v="3"/>
    <x v="0"/>
    <m/>
    <m/>
    <m/>
    <m/>
    <m/>
    <m/>
    <n v="270"/>
  </r>
  <r>
    <x v="0"/>
    <x v="2"/>
    <x v="120"/>
    <x v="2"/>
    <x v="0"/>
    <m/>
    <m/>
    <m/>
    <m/>
    <m/>
    <m/>
    <n v="270"/>
  </r>
  <r>
    <x v="0"/>
    <x v="7"/>
    <x v="117"/>
    <x v="2"/>
    <x v="0"/>
    <m/>
    <m/>
    <m/>
    <m/>
    <m/>
    <m/>
    <n v="270"/>
  </r>
  <r>
    <x v="0"/>
    <x v="3"/>
    <x v="104"/>
    <x v="3"/>
    <x v="0"/>
    <m/>
    <m/>
    <m/>
    <m/>
    <m/>
    <m/>
    <n v="269"/>
  </r>
  <r>
    <x v="0"/>
    <x v="0"/>
    <x v="12"/>
    <x v="2"/>
    <x v="0"/>
    <m/>
    <m/>
    <m/>
    <m/>
    <m/>
    <m/>
    <n v="268"/>
  </r>
  <r>
    <x v="0"/>
    <x v="6"/>
    <x v="108"/>
    <x v="2"/>
    <x v="0"/>
    <m/>
    <m/>
    <m/>
    <m/>
    <m/>
    <m/>
    <n v="267"/>
  </r>
  <r>
    <x v="0"/>
    <x v="4"/>
    <x v="155"/>
    <x v="2"/>
    <x v="0"/>
    <m/>
    <m/>
    <m/>
    <m/>
    <m/>
    <m/>
    <n v="261"/>
  </r>
  <r>
    <x v="0"/>
    <x v="2"/>
    <x v="81"/>
    <x v="3"/>
    <x v="0"/>
    <m/>
    <m/>
    <m/>
    <m/>
    <m/>
    <m/>
    <n v="260"/>
  </r>
  <r>
    <x v="0"/>
    <x v="12"/>
    <x v="156"/>
    <x v="0"/>
    <x v="0"/>
    <m/>
    <m/>
    <m/>
    <m/>
    <m/>
    <m/>
    <n v="260"/>
  </r>
  <r>
    <x v="0"/>
    <x v="8"/>
    <x v="136"/>
    <x v="1"/>
    <x v="0"/>
    <m/>
    <m/>
    <m/>
    <m/>
    <m/>
    <m/>
    <n v="258"/>
  </r>
  <r>
    <x v="0"/>
    <x v="2"/>
    <x v="81"/>
    <x v="2"/>
    <x v="0"/>
    <m/>
    <m/>
    <m/>
    <m/>
    <m/>
    <m/>
    <n v="257"/>
  </r>
  <r>
    <x v="0"/>
    <x v="0"/>
    <x v="50"/>
    <x v="1"/>
    <x v="0"/>
    <m/>
    <m/>
    <m/>
    <m/>
    <m/>
    <m/>
    <n v="256"/>
  </r>
  <r>
    <x v="0"/>
    <x v="3"/>
    <x v="97"/>
    <x v="0"/>
    <x v="0"/>
    <m/>
    <m/>
    <m/>
    <m/>
    <m/>
    <m/>
    <n v="255"/>
  </r>
  <r>
    <x v="0"/>
    <x v="4"/>
    <x v="155"/>
    <x v="1"/>
    <x v="0"/>
    <m/>
    <m/>
    <m/>
    <m/>
    <m/>
    <m/>
    <n v="250"/>
  </r>
  <r>
    <x v="0"/>
    <x v="2"/>
    <x v="112"/>
    <x v="2"/>
    <x v="0"/>
    <m/>
    <m/>
    <m/>
    <m/>
    <m/>
    <m/>
    <n v="250"/>
  </r>
  <r>
    <x v="0"/>
    <x v="2"/>
    <x v="112"/>
    <x v="2"/>
    <x v="0"/>
    <m/>
    <m/>
    <m/>
    <m/>
    <m/>
    <m/>
    <n v="248"/>
  </r>
  <r>
    <x v="0"/>
    <x v="8"/>
    <x v="71"/>
    <x v="5"/>
    <x v="0"/>
    <m/>
    <m/>
    <m/>
    <m/>
    <m/>
    <m/>
    <n v="248"/>
  </r>
  <r>
    <x v="0"/>
    <x v="6"/>
    <x v="80"/>
    <x v="2"/>
    <x v="0"/>
    <m/>
    <m/>
    <m/>
    <m/>
    <m/>
    <m/>
    <n v="246"/>
  </r>
  <r>
    <x v="0"/>
    <x v="8"/>
    <x v="136"/>
    <x v="0"/>
    <x v="0"/>
    <m/>
    <m/>
    <m/>
    <m/>
    <m/>
    <m/>
    <n v="245"/>
  </r>
  <r>
    <x v="0"/>
    <x v="2"/>
    <x v="110"/>
    <x v="2"/>
    <x v="0"/>
    <m/>
    <m/>
    <m/>
    <m/>
    <m/>
    <m/>
    <n v="244"/>
  </r>
  <r>
    <x v="0"/>
    <x v="1"/>
    <x v="41"/>
    <x v="5"/>
    <x v="0"/>
    <m/>
    <m/>
    <m/>
    <m/>
    <m/>
    <m/>
    <n v="244"/>
  </r>
  <r>
    <x v="0"/>
    <x v="1"/>
    <x v="125"/>
    <x v="1"/>
    <x v="0"/>
    <m/>
    <m/>
    <m/>
    <m/>
    <m/>
    <m/>
    <n v="244"/>
  </r>
  <r>
    <x v="0"/>
    <x v="2"/>
    <x v="58"/>
    <x v="5"/>
    <x v="0"/>
    <m/>
    <m/>
    <m/>
    <m/>
    <m/>
    <m/>
    <n v="243"/>
  </r>
  <r>
    <x v="0"/>
    <x v="3"/>
    <x v="104"/>
    <x v="5"/>
    <x v="0"/>
    <m/>
    <m/>
    <m/>
    <m/>
    <m/>
    <m/>
    <n v="243"/>
  </r>
  <r>
    <x v="0"/>
    <x v="1"/>
    <x v="100"/>
    <x v="5"/>
    <x v="0"/>
    <m/>
    <m/>
    <m/>
    <m/>
    <m/>
    <m/>
    <n v="240"/>
  </r>
  <r>
    <x v="0"/>
    <x v="4"/>
    <x v="73"/>
    <x v="4"/>
    <x v="0"/>
    <m/>
    <m/>
    <m/>
    <m/>
    <m/>
    <m/>
    <n v="237"/>
  </r>
  <r>
    <x v="0"/>
    <x v="1"/>
    <x v="93"/>
    <x v="2"/>
    <x v="0"/>
    <m/>
    <m/>
    <m/>
    <m/>
    <m/>
    <m/>
    <n v="233"/>
  </r>
  <r>
    <x v="0"/>
    <x v="4"/>
    <x v="57"/>
    <x v="5"/>
    <x v="0"/>
    <m/>
    <m/>
    <m/>
    <m/>
    <m/>
    <m/>
    <n v="230"/>
  </r>
  <r>
    <x v="0"/>
    <x v="5"/>
    <x v="89"/>
    <x v="4"/>
    <x v="0"/>
    <m/>
    <m/>
    <m/>
    <m/>
    <m/>
    <m/>
    <n v="230"/>
  </r>
  <r>
    <x v="0"/>
    <x v="5"/>
    <x v="39"/>
    <x v="5"/>
    <x v="0"/>
    <m/>
    <m/>
    <m/>
    <m/>
    <m/>
    <m/>
    <n v="230"/>
  </r>
  <r>
    <x v="0"/>
    <x v="5"/>
    <x v="66"/>
    <x v="0"/>
    <x v="0"/>
    <m/>
    <m/>
    <m/>
    <m/>
    <m/>
    <m/>
    <n v="230"/>
  </r>
  <r>
    <x v="0"/>
    <x v="1"/>
    <x v="93"/>
    <x v="1"/>
    <x v="0"/>
    <m/>
    <m/>
    <m/>
    <m/>
    <m/>
    <m/>
    <n v="229"/>
  </r>
  <r>
    <x v="0"/>
    <x v="0"/>
    <x v="8"/>
    <x v="2"/>
    <x v="0"/>
    <m/>
    <m/>
    <m/>
    <m/>
    <m/>
    <m/>
    <n v="229"/>
  </r>
  <r>
    <x v="0"/>
    <x v="1"/>
    <x v="79"/>
    <x v="5"/>
    <x v="0"/>
    <m/>
    <m/>
    <m/>
    <m/>
    <m/>
    <m/>
    <n v="228"/>
  </r>
  <r>
    <x v="0"/>
    <x v="7"/>
    <x v="130"/>
    <x v="1"/>
    <x v="0"/>
    <m/>
    <m/>
    <m/>
    <m/>
    <m/>
    <m/>
    <n v="228"/>
  </r>
  <r>
    <x v="0"/>
    <x v="12"/>
    <x v="157"/>
    <x v="0"/>
    <x v="0"/>
    <m/>
    <m/>
    <m/>
    <m/>
    <m/>
    <m/>
    <n v="227"/>
  </r>
  <r>
    <x v="0"/>
    <x v="9"/>
    <x v="158"/>
    <x v="0"/>
    <x v="0"/>
    <m/>
    <m/>
    <m/>
    <m/>
    <m/>
    <m/>
    <n v="224"/>
  </r>
  <r>
    <x v="0"/>
    <x v="1"/>
    <x v="37"/>
    <x v="2"/>
    <x v="0"/>
    <m/>
    <m/>
    <m/>
    <m/>
    <m/>
    <m/>
    <n v="223"/>
  </r>
  <r>
    <x v="0"/>
    <x v="3"/>
    <x v="98"/>
    <x v="2"/>
    <x v="0"/>
    <m/>
    <m/>
    <m/>
    <m/>
    <m/>
    <m/>
    <n v="222"/>
  </r>
  <r>
    <x v="0"/>
    <x v="9"/>
    <x v="159"/>
    <x v="0"/>
    <x v="0"/>
    <m/>
    <m/>
    <m/>
    <m/>
    <m/>
    <m/>
    <n v="222"/>
  </r>
  <r>
    <x v="0"/>
    <x v="1"/>
    <x v="30"/>
    <x v="4"/>
    <x v="0"/>
    <m/>
    <m/>
    <m/>
    <m/>
    <m/>
    <m/>
    <n v="221"/>
  </r>
  <r>
    <x v="0"/>
    <x v="0"/>
    <x v="68"/>
    <x v="5"/>
    <x v="0"/>
    <m/>
    <m/>
    <m/>
    <m/>
    <m/>
    <m/>
    <n v="216"/>
  </r>
  <r>
    <x v="0"/>
    <x v="7"/>
    <x v="130"/>
    <x v="2"/>
    <x v="0"/>
    <m/>
    <m/>
    <m/>
    <m/>
    <m/>
    <m/>
    <n v="214"/>
  </r>
  <r>
    <x v="0"/>
    <x v="6"/>
    <x v="160"/>
    <x v="0"/>
    <x v="0"/>
    <m/>
    <m/>
    <m/>
    <m/>
    <m/>
    <m/>
    <n v="214"/>
  </r>
  <r>
    <x v="0"/>
    <x v="0"/>
    <x v="0"/>
    <x v="3"/>
    <x v="0"/>
    <m/>
    <m/>
    <m/>
    <m/>
    <m/>
    <m/>
    <n v="214"/>
  </r>
  <r>
    <x v="0"/>
    <x v="2"/>
    <x v="122"/>
    <x v="1"/>
    <x v="0"/>
    <m/>
    <m/>
    <m/>
    <m/>
    <m/>
    <m/>
    <n v="213"/>
  </r>
  <r>
    <x v="0"/>
    <x v="5"/>
    <x v="69"/>
    <x v="4"/>
    <x v="0"/>
    <m/>
    <m/>
    <m/>
    <m/>
    <m/>
    <m/>
    <n v="213"/>
  </r>
  <r>
    <x v="0"/>
    <x v="12"/>
    <x v="156"/>
    <x v="2"/>
    <x v="0"/>
    <m/>
    <m/>
    <m/>
    <m/>
    <m/>
    <m/>
    <n v="213"/>
  </r>
  <r>
    <x v="0"/>
    <x v="4"/>
    <x v="45"/>
    <x v="5"/>
    <x v="0"/>
    <m/>
    <m/>
    <m/>
    <m/>
    <m/>
    <m/>
    <n v="212"/>
  </r>
  <r>
    <x v="0"/>
    <x v="7"/>
    <x v="62"/>
    <x v="5"/>
    <x v="0"/>
    <m/>
    <m/>
    <m/>
    <m/>
    <m/>
    <m/>
    <n v="210"/>
  </r>
  <r>
    <x v="0"/>
    <x v="6"/>
    <x v="108"/>
    <x v="1"/>
    <x v="0"/>
    <m/>
    <m/>
    <m/>
    <m/>
    <m/>
    <m/>
    <n v="210"/>
  </r>
  <r>
    <x v="0"/>
    <x v="2"/>
    <x v="110"/>
    <x v="4"/>
    <x v="0"/>
    <m/>
    <m/>
    <m/>
    <m/>
    <m/>
    <m/>
    <n v="209"/>
  </r>
  <r>
    <x v="0"/>
    <x v="0"/>
    <x v="143"/>
    <x v="0"/>
    <x v="0"/>
    <m/>
    <m/>
    <m/>
    <m/>
    <m/>
    <m/>
    <n v="209"/>
  </r>
  <r>
    <x v="0"/>
    <x v="9"/>
    <x v="161"/>
    <x v="1"/>
    <x v="0"/>
    <m/>
    <m/>
    <m/>
    <m/>
    <m/>
    <m/>
    <n v="205"/>
  </r>
  <r>
    <x v="0"/>
    <x v="0"/>
    <x v="162"/>
    <x v="0"/>
    <x v="0"/>
    <m/>
    <m/>
    <m/>
    <m/>
    <m/>
    <m/>
    <n v="204"/>
  </r>
  <r>
    <x v="0"/>
    <x v="0"/>
    <x v="1"/>
    <x v="3"/>
    <x v="0"/>
    <m/>
    <m/>
    <m/>
    <m/>
    <m/>
    <m/>
    <n v="203"/>
  </r>
  <r>
    <x v="0"/>
    <x v="9"/>
    <x v="158"/>
    <x v="2"/>
    <x v="0"/>
    <m/>
    <m/>
    <m/>
    <m/>
    <m/>
    <m/>
    <n v="197"/>
  </r>
  <r>
    <x v="0"/>
    <x v="1"/>
    <x v="163"/>
    <x v="5"/>
    <x v="0"/>
    <m/>
    <m/>
    <m/>
    <m/>
    <m/>
    <m/>
    <n v="196"/>
  </r>
  <r>
    <x v="0"/>
    <x v="4"/>
    <x v="57"/>
    <x v="4"/>
    <x v="0"/>
    <m/>
    <m/>
    <m/>
    <m/>
    <m/>
    <m/>
    <n v="195"/>
  </r>
  <r>
    <x v="0"/>
    <x v="10"/>
    <x v="164"/>
    <x v="5"/>
    <x v="0"/>
    <m/>
    <m/>
    <m/>
    <m/>
    <m/>
    <m/>
    <n v="194"/>
  </r>
  <r>
    <x v="0"/>
    <x v="5"/>
    <x v="69"/>
    <x v="4"/>
    <x v="0"/>
    <m/>
    <m/>
    <m/>
    <m/>
    <m/>
    <m/>
    <n v="192"/>
  </r>
  <r>
    <x v="0"/>
    <x v="7"/>
    <x v="133"/>
    <x v="1"/>
    <x v="0"/>
    <m/>
    <m/>
    <m/>
    <m/>
    <m/>
    <m/>
    <n v="192"/>
  </r>
  <r>
    <x v="0"/>
    <x v="10"/>
    <x v="165"/>
    <x v="0"/>
    <x v="0"/>
    <m/>
    <m/>
    <m/>
    <m/>
    <m/>
    <m/>
    <n v="190"/>
  </r>
  <r>
    <x v="0"/>
    <x v="2"/>
    <x v="29"/>
    <x v="4"/>
    <x v="0"/>
    <m/>
    <m/>
    <m/>
    <m/>
    <m/>
    <m/>
    <n v="189"/>
  </r>
  <r>
    <x v="0"/>
    <x v="0"/>
    <x v="124"/>
    <x v="5"/>
    <x v="0"/>
    <m/>
    <m/>
    <m/>
    <m/>
    <m/>
    <m/>
    <n v="182"/>
  </r>
  <r>
    <x v="0"/>
    <x v="5"/>
    <x v="69"/>
    <x v="5"/>
    <x v="0"/>
    <m/>
    <m/>
    <m/>
    <m/>
    <m/>
    <m/>
    <n v="181"/>
  </r>
  <r>
    <x v="0"/>
    <x v="0"/>
    <x v="70"/>
    <x v="2"/>
    <x v="0"/>
    <m/>
    <m/>
    <m/>
    <m/>
    <m/>
    <m/>
    <n v="180"/>
  </r>
  <r>
    <x v="0"/>
    <x v="5"/>
    <x v="66"/>
    <x v="3"/>
    <x v="0"/>
    <m/>
    <m/>
    <m/>
    <m/>
    <m/>
    <m/>
    <n v="178"/>
  </r>
  <r>
    <x v="0"/>
    <x v="10"/>
    <x v="151"/>
    <x v="1"/>
    <x v="0"/>
    <m/>
    <m/>
    <m/>
    <m/>
    <m/>
    <m/>
    <n v="177"/>
  </r>
  <r>
    <x v="0"/>
    <x v="1"/>
    <x v="75"/>
    <x v="5"/>
    <x v="0"/>
    <m/>
    <m/>
    <m/>
    <m/>
    <m/>
    <m/>
    <n v="176"/>
  </r>
  <r>
    <x v="0"/>
    <x v="0"/>
    <x v="77"/>
    <x v="5"/>
    <x v="0"/>
    <m/>
    <m/>
    <m/>
    <m/>
    <m/>
    <m/>
    <n v="175"/>
  </r>
  <r>
    <x v="0"/>
    <x v="0"/>
    <x v="103"/>
    <x v="5"/>
    <x v="0"/>
    <m/>
    <m/>
    <m/>
    <m/>
    <m/>
    <m/>
    <n v="175"/>
  </r>
  <r>
    <x v="0"/>
    <x v="6"/>
    <x v="108"/>
    <x v="2"/>
    <x v="0"/>
    <m/>
    <m/>
    <m/>
    <m/>
    <m/>
    <m/>
    <n v="173"/>
  </r>
  <r>
    <x v="0"/>
    <x v="1"/>
    <x v="14"/>
    <x v="5"/>
    <x v="0"/>
    <m/>
    <m/>
    <m/>
    <m/>
    <m/>
    <m/>
    <n v="172"/>
  </r>
  <r>
    <x v="0"/>
    <x v="1"/>
    <x v="166"/>
    <x v="0"/>
    <x v="0"/>
    <m/>
    <m/>
    <m/>
    <m/>
    <m/>
    <m/>
    <n v="172"/>
  </r>
  <r>
    <x v="0"/>
    <x v="1"/>
    <x v="14"/>
    <x v="3"/>
    <x v="0"/>
    <m/>
    <m/>
    <m/>
    <m/>
    <m/>
    <m/>
    <n v="171"/>
  </r>
  <r>
    <x v="0"/>
    <x v="7"/>
    <x v="62"/>
    <x v="5"/>
    <x v="0"/>
    <m/>
    <m/>
    <m/>
    <m/>
    <m/>
    <m/>
    <n v="167"/>
  </r>
  <r>
    <x v="0"/>
    <x v="3"/>
    <x v="51"/>
    <x v="4"/>
    <x v="0"/>
    <m/>
    <m/>
    <m/>
    <m/>
    <m/>
    <m/>
    <n v="165"/>
  </r>
  <r>
    <x v="0"/>
    <x v="9"/>
    <x v="167"/>
    <x v="0"/>
    <x v="0"/>
    <m/>
    <m/>
    <m/>
    <m/>
    <m/>
    <m/>
    <n v="164"/>
  </r>
  <r>
    <x v="0"/>
    <x v="6"/>
    <x v="44"/>
    <x v="5"/>
    <x v="0"/>
    <m/>
    <m/>
    <m/>
    <m/>
    <m/>
    <m/>
    <n v="164"/>
  </r>
  <r>
    <x v="0"/>
    <x v="3"/>
    <x v="51"/>
    <x v="3"/>
    <x v="0"/>
    <m/>
    <m/>
    <m/>
    <m/>
    <m/>
    <m/>
    <n v="162"/>
  </r>
  <r>
    <x v="0"/>
    <x v="4"/>
    <x v="155"/>
    <x v="0"/>
    <x v="0"/>
    <m/>
    <m/>
    <m/>
    <m/>
    <m/>
    <m/>
    <n v="160"/>
  </r>
  <r>
    <x v="0"/>
    <x v="10"/>
    <x v="168"/>
    <x v="5"/>
    <x v="0"/>
    <m/>
    <m/>
    <m/>
    <m/>
    <m/>
    <m/>
    <n v="158"/>
  </r>
  <r>
    <x v="0"/>
    <x v="1"/>
    <x v="169"/>
    <x v="0"/>
    <x v="0"/>
    <m/>
    <m/>
    <m/>
    <m/>
    <m/>
    <m/>
    <n v="154"/>
  </r>
  <r>
    <x v="0"/>
    <x v="1"/>
    <x v="169"/>
    <x v="5"/>
    <x v="0"/>
    <m/>
    <m/>
    <m/>
    <m/>
    <m/>
    <m/>
    <n v="154"/>
  </r>
  <r>
    <x v="0"/>
    <x v="1"/>
    <x v="99"/>
    <x v="5"/>
    <x v="0"/>
    <m/>
    <m/>
    <m/>
    <m/>
    <m/>
    <m/>
    <n v="151"/>
  </r>
  <r>
    <x v="0"/>
    <x v="0"/>
    <x v="46"/>
    <x v="2"/>
    <x v="0"/>
    <m/>
    <m/>
    <m/>
    <m/>
    <m/>
    <m/>
    <n v="151"/>
  </r>
  <r>
    <x v="0"/>
    <x v="0"/>
    <x v="54"/>
    <x v="5"/>
    <x v="0"/>
    <m/>
    <m/>
    <m/>
    <m/>
    <m/>
    <m/>
    <n v="151"/>
  </r>
  <r>
    <x v="0"/>
    <x v="2"/>
    <x v="11"/>
    <x v="3"/>
    <x v="0"/>
    <m/>
    <m/>
    <m/>
    <m/>
    <m/>
    <m/>
    <n v="150"/>
  </r>
  <r>
    <x v="0"/>
    <x v="2"/>
    <x v="11"/>
    <x v="5"/>
    <x v="0"/>
    <m/>
    <m/>
    <m/>
    <m/>
    <m/>
    <m/>
    <n v="150"/>
  </r>
  <r>
    <x v="0"/>
    <x v="1"/>
    <x v="85"/>
    <x v="2"/>
    <x v="0"/>
    <m/>
    <m/>
    <m/>
    <m/>
    <m/>
    <m/>
    <n v="150"/>
  </r>
  <r>
    <x v="0"/>
    <x v="1"/>
    <x v="85"/>
    <x v="5"/>
    <x v="0"/>
    <m/>
    <m/>
    <m/>
    <m/>
    <m/>
    <m/>
    <n v="150"/>
  </r>
  <r>
    <x v="0"/>
    <x v="3"/>
    <x v="111"/>
    <x v="3"/>
    <x v="0"/>
    <m/>
    <m/>
    <m/>
    <m/>
    <m/>
    <m/>
    <n v="150"/>
  </r>
  <r>
    <x v="0"/>
    <x v="2"/>
    <x v="88"/>
    <x v="4"/>
    <x v="0"/>
    <m/>
    <m/>
    <m/>
    <m/>
    <m/>
    <m/>
    <n v="149"/>
  </r>
  <r>
    <x v="0"/>
    <x v="7"/>
    <x v="149"/>
    <x v="1"/>
    <x v="0"/>
    <m/>
    <m/>
    <m/>
    <m/>
    <m/>
    <m/>
    <n v="148"/>
  </r>
  <r>
    <x v="0"/>
    <x v="0"/>
    <x v="68"/>
    <x v="1"/>
    <x v="0"/>
    <m/>
    <m/>
    <m/>
    <m/>
    <m/>
    <m/>
    <n v="148"/>
  </r>
  <r>
    <x v="0"/>
    <x v="1"/>
    <x v="75"/>
    <x v="1"/>
    <x v="0"/>
    <m/>
    <m/>
    <m/>
    <m/>
    <m/>
    <m/>
    <n v="146"/>
  </r>
  <r>
    <x v="0"/>
    <x v="3"/>
    <x v="97"/>
    <x v="2"/>
    <x v="0"/>
    <m/>
    <m/>
    <m/>
    <m/>
    <m/>
    <m/>
    <n v="146"/>
  </r>
  <r>
    <x v="0"/>
    <x v="4"/>
    <x v="27"/>
    <x v="5"/>
    <x v="0"/>
    <m/>
    <m/>
    <m/>
    <m/>
    <m/>
    <m/>
    <n v="145"/>
  </r>
  <r>
    <x v="0"/>
    <x v="9"/>
    <x v="170"/>
    <x v="0"/>
    <x v="0"/>
    <m/>
    <m/>
    <m/>
    <m/>
    <m/>
    <m/>
    <n v="143"/>
  </r>
  <r>
    <x v="0"/>
    <x v="5"/>
    <x v="22"/>
    <x v="2"/>
    <x v="0"/>
    <m/>
    <m/>
    <m/>
    <m/>
    <m/>
    <m/>
    <n v="142"/>
  </r>
  <r>
    <x v="0"/>
    <x v="4"/>
    <x v="27"/>
    <x v="5"/>
    <x v="0"/>
    <m/>
    <m/>
    <m/>
    <m/>
    <m/>
    <m/>
    <n v="139"/>
  </r>
  <r>
    <x v="0"/>
    <x v="9"/>
    <x v="106"/>
    <x v="2"/>
    <x v="0"/>
    <m/>
    <m/>
    <m/>
    <m/>
    <m/>
    <m/>
    <n v="138"/>
  </r>
  <r>
    <x v="0"/>
    <x v="0"/>
    <x v="40"/>
    <x v="2"/>
    <x v="0"/>
    <m/>
    <m/>
    <m/>
    <m/>
    <m/>
    <m/>
    <n v="138"/>
  </r>
  <r>
    <x v="0"/>
    <x v="7"/>
    <x v="130"/>
    <x v="2"/>
    <x v="0"/>
    <m/>
    <m/>
    <m/>
    <m/>
    <m/>
    <m/>
    <n v="137"/>
  </r>
  <r>
    <x v="0"/>
    <x v="3"/>
    <x v="119"/>
    <x v="4"/>
    <x v="0"/>
    <m/>
    <m/>
    <m/>
    <m/>
    <m/>
    <m/>
    <n v="136"/>
  </r>
  <r>
    <x v="0"/>
    <x v="7"/>
    <x v="52"/>
    <x v="4"/>
    <x v="0"/>
    <m/>
    <m/>
    <m/>
    <m/>
    <m/>
    <m/>
    <n v="136"/>
  </r>
  <r>
    <x v="0"/>
    <x v="0"/>
    <x v="54"/>
    <x v="5"/>
    <x v="0"/>
    <m/>
    <m/>
    <m/>
    <m/>
    <m/>
    <m/>
    <n v="136"/>
  </r>
  <r>
    <x v="0"/>
    <x v="4"/>
    <x v="155"/>
    <x v="3"/>
    <x v="0"/>
    <m/>
    <m/>
    <m/>
    <m/>
    <m/>
    <m/>
    <n v="135"/>
  </r>
  <r>
    <x v="0"/>
    <x v="1"/>
    <x v="37"/>
    <x v="3"/>
    <x v="0"/>
    <m/>
    <m/>
    <m/>
    <m/>
    <m/>
    <m/>
    <n v="135"/>
  </r>
  <r>
    <x v="0"/>
    <x v="6"/>
    <x v="80"/>
    <x v="1"/>
    <x v="0"/>
    <m/>
    <m/>
    <m/>
    <m/>
    <m/>
    <m/>
    <n v="134"/>
  </r>
  <r>
    <x v="0"/>
    <x v="2"/>
    <x v="43"/>
    <x v="5"/>
    <x v="0"/>
    <m/>
    <m/>
    <m/>
    <m/>
    <m/>
    <m/>
    <n v="133"/>
  </r>
  <r>
    <x v="0"/>
    <x v="1"/>
    <x v="23"/>
    <x v="3"/>
    <x v="0"/>
    <m/>
    <m/>
    <m/>
    <m/>
    <m/>
    <m/>
    <n v="130"/>
  </r>
  <r>
    <x v="0"/>
    <x v="8"/>
    <x v="171"/>
    <x v="0"/>
    <x v="0"/>
    <m/>
    <m/>
    <m/>
    <m/>
    <m/>
    <m/>
    <n v="130"/>
  </r>
  <r>
    <x v="0"/>
    <x v="4"/>
    <x v="65"/>
    <x v="5"/>
    <x v="0"/>
    <m/>
    <m/>
    <m/>
    <m/>
    <m/>
    <m/>
    <n v="129"/>
  </r>
  <r>
    <x v="0"/>
    <x v="5"/>
    <x v="69"/>
    <x v="5"/>
    <x v="0"/>
    <m/>
    <m/>
    <m/>
    <m/>
    <m/>
    <m/>
    <n v="129"/>
  </r>
  <r>
    <x v="0"/>
    <x v="0"/>
    <x v="132"/>
    <x v="5"/>
    <x v="0"/>
    <m/>
    <m/>
    <m/>
    <m/>
    <m/>
    <m/>
    <n v="129"/>
  </r>
  <r>
    <x v="0"/>
    <x v="9"/>
    <x v="161"/>
    <x v="0"/>
    <x v="0"/>
    <m/>
    <m/>
    <m/>
    <m/>
    <m/>
    <m/>
    <n v="128"/>
  </r>
  <r>
    <x v="0"/>
    <x v="8"/>
    <x v="83"/>
    <x v="2"/>
    <x v="0"/>
    <m/>
    <m/>
    <m/>
    <m/>
    <m/>
    <m/>
    <n v="128"/>
  </r>
  <r>
    <x v="0"/>
    <x v="1"/>
    <x v="127"/>
    <x v="5"/>
    <x v="0"/>
    <m/>
    <m/>
    <m/>
    <m/>
    <m/>
    <m/>
    <n v="127"/>
  </r>
  <r>
    <x v="0"/>
    <x v="2"/>
    <x v="49"/>
    <x v="5"/>
    <x v="0"/>
    <m/>
    <m/>
    <m/>
    <m/>
    <m/>
    <m/>
    <n v="126"/>
  </r>
  <r>
    <x v="0"/>
    <x v="1"/>
    <x v="172"/>
    <x v="0"/>
    <x v="0"/>
    <m/>
    <m/>
    <m/>
    <m/>
    <m/>
    <m/>
    <n v="125"/>
  </r>
  <r>
    <x v="0"/>
    <x v="6"/>
    <x v="90"/>
    <x v="2"/>
    <x v="0"/>
    <m/>
    <m/>
    <m/>
    <m/>
    <m/>
    <m/>
    <n v="125"/>
  </r>
  <r>
    <x v="0"/>
    <x v="6"/>
    <x v="105"/>
    <x v="1"/>
    <x v="0"/>
    <m/>
    <m/>
    <m/>
    <m/>
    <m/>
    <m/>
    <n v="125"/>
  </r>
  <r>
    <x v="0"/>
    <x v="2"/>
    <x v="112"/>
    <x v="4"/>
    <x v="0"/>
    <m/>
    <m/>
    <m/>
    <m/>
    <m/>
    <m/>
    <n v="123"/>
  </r>
  <r>
    <x v="0"/>
    <x v="3"/>
    <x v="134"/>
    <x v="1"/>
    <x v="0"/>
    <m/>
    <m/>
    <m/>
    <m/>
    <m/>
    <m/>
    <n v="123"/>
  </r>
  <r>
    <x v="0"/>
    <x v="9"/>
    <x v="173"/>
    <x v="0"/>
    <x v="0"/>
    <m/>
    <m/>
    <m/>
    <m/>
    <m/>
    <m/>
    <n v="123"/>
  </r>
  <r>
    <x v="0"/>
    <x v="3"/>
    <x v="97"/>
    <x v="3"/>
    <x v="0"/>
    <m/>
    <m/>
    <m/>
    <m/>
    <m/>
    <m/>
    <n v="122"/>
  </r>
  <r>
    <x v="0"/>
    <x v="4"/>
    <x v="73"/>
    <x v="5"/>
    <x v="0"/>
    <m/>
    <m/>
    <m/>
    <m/>
    <m/>
    <m/>
    <n v="120"/>
  </r>
  <r>
    <x v="0"/>
    <x v="3"/>
    <x v="74"/>
    <x v="5"/>
    <x v="0"/>
    <m/>
    <m/>
    <m/>
    <m/>
    <m/>
    <m/>
    <n v="120"/>
  </r>
  <r>
    <x v="0"/>
    <x v="9"/>
    <x v="174"/>
    <x v="0"/>
    <x v="0"/>
    <m/>
    <m/>
    <m/>
    <m/>
    <m/>
    <m/>
    <n v="120"/>
  </r>
  <r>
    <x v="0"/>
    <x v="9"/>
    <x v="174"/>
    <x v="1"/>
    <x v="0"/>
    <m/>
    <m/>
    <m/>
    <m/>
    <m/>
    <m/>
    <n v="120"/>
  </r>
  <r>
    <x v="0"/>
    <x v="9"/>
    <x v="137"/>
    <x v="3"/>
    <x v="0"/>
    <m/>
    <m/>
    <m/>
    <m/>
    <m/>
    <m/>
    <n v="119"/>
  </r>
  <r>
    <x v="0"/>
    <x v="2"/>
    <x v="58"/>
    <x v="3"/>
    <x v="0"/>
    <m/>
    <m/>
    <m/>
    <m/>
    <m/>
    <m/>
    <n v="118"/>
  </r>
  <r>
    <x v="0"/>
    <x v="8"/>
    <x v="175"/>
    <x v="0"/>
    <x v="0"/>
    <m/>
    <m/>
    <m/>
    <m/>
    <m/>
    <m/>
    <n v="118"/>
  </r>
  <r>
    <x v="0"/>
    <x v="0"/>
    <x v="103"/>
    <x v="1"/>
    <x v="0"/>
    <m/>
    <m/>
    <m/>
    <m/>
    <m/>
    <m/>
    <n v="117"/>
  </r>
  <r>
    <x v="0"/>
    <x v="0"/>
    <x v="12"/>
    <x v="3"/>
    <x v="0"/>
    <m/>
    <m/>
    <m/>
    <m/>
    <m/>
    <m/>
    <n v="116"/>
  </r>
  <r>
    <x v="0"/>
    <x v="4"/>
    <x v="45"/>
    <x v="3"/>
    <x v="0"/>
    <m/>
    <m/>
    <m/>
    <m/>
    <m/>
    <m/>
    <n v="115"/>
  </r>
  <r>
    <x v="0"/>
    <x v="1"/>
    <x v="76"/>
    <x v="3"/>
    <x v="0"/>
    <m/>
    <m/>
    <m/>
    <m/>
    <m/>
    <m/>
    <n v="114"/>
  </r>
  <r>
    <x v="0"/>
    <x v="0"/>
    <x v="32"/>
    <x v="5"/>
    <x v="0"/>
    <m/>
    <m/>
    <m/>
    <m/>
    <m/>
    <m/>
    <n v="114"/>
  </r>
  <r>
    <x v="0"/>
    <x v="7"/>
    <x v="72"/>
    <x v="4"/>
    <x v="0"/>
    <m/>
    <m/>
    <m/>
    <m/>
    <m/>
    <m/>
    <n v="113"/>
  </r>
  <r>
    <x v="0"/>
    <x v="0"/>
    <x v="96"/>
    <x v="5"/>
    <x v="0"/>
    <m/>
    <m/>
    <m/>
    <m/>
    <m/>
    <m/>
    <n v="113"/>
  </r>
  <r>
    <x v="0"/>
    <x v="9"/>
    <x v="95"/>
    <x v="5"/>
    <x v="0"/>
    <m/>
    <m/>
    <m/>
    <m/>
    <m/>
    <m/>
    <n v="111"/>
  </r>
  <r>
    <x v="0"/>
    <x v="2"/>
    <x v="49"/>
    <x v="2"/>
    <x v="0"/>
    <m/>
    <m/>
    <m/>
    <m/>
    <m/>
    <m/>
    <n v="110"/>
  </r>
  <r>
    <x v="0"/>
    <x v="2"/>
    <x v="84"/>
    <x v="2"/>
    <x v="0"/>
    <m/>
    <m/>
    <m/>
    <m/>
    <m/>
    <m/>
    <n v="110"/>
  </r>
  <r>
    <x v="0"/>
    <x v="1"/>
    <x v="99"/>
    <x v="2"/>
    <x v="0"/>
    <m/>
    <m/>
    <m/>
    <m/>
    <m/>
    <m/>
    <n v="110"/>
  </r>
  <r>
    <x v="0"/>
    <x v="7"/>
    <x v="82"/>
    <x v="2"/>
    <x v="0"/>
    <m/>
    <m/>
    <m/>
    <m/>
    <m/>
    <m/>
    <n v="110"/>
  </r>
  <r>
    <x v="0"/>
    <x v="5"/>
    <x v="66"/>
    <x v="4"/>
    <x v="0"/>
    <m/>
    <m/>
    <m/>
    <m/>
    <m/>
    <m/>
    <n v="109"/>
  </r>
  <r>
    <x v="0"/>
    <x v="1"/>
    <x v="94"/>
    <x v="5"/>
    <x v="0"/>
    <m/>
    <m/>
    <m/>
    <m/>
    <m/>
    <m/>
    <n v="107"/>
  </r>
  <r>
    <x v="0"/>
    <x v="9"/>
    <x v="176"/>
    <x v="0"/>
    <x v="0"/>
    <m/>
    <m/>
    <m/>
    <m/>
    <m/>
    <m/>
    <n v="106"/>
  </r>
  <r>
    <x v="0"/>
    <x v="9"/>
    <x v="126"/>
    <x v="3"/>
    <x v="0"/>
    <m/>
    <m/>
    <m/>
    <m/>
    <m/>
    <m/>
    <n v="106"/>
  </r>
  <r>
    <x v="0"/>
    <x v="2"/>
    <x v="59"/>
    <x v="5"/>
    <x v="0"/>
    <m/>
    <m/>
    <m/>
    <m/>
    <m/>
    <m/>
    <n v="105"/>
  </r>
  <r>
    <x v="0"/>
    <x v="1"/>
    <x v="30"/>
    <x v="2"/>
    <x v="0"/>
    <m/>
    <m/>
    <m/>
    <m/>
    <m/>
    <m/>
    <n v="105"/>
  </r>
  <r>
    <x v="0"/>
    <x v="6"/>
    <x v="177"/>
    <x v="0"/>
    <x v="0"/>
    <m/>
    <m/>
    <m/>
    <m/>
    <m/>
    <m/>
    <n v="105"/>
  </r>
  <r>
    <x v="0"/>
    <x v="8"/>
    <x v="178"/>
    <x v="0"/>
    <x v="0"/>
    <m/>
    <m/>
    <m/>
    <m/>
    <m/>
    <m/>
    <n v="105"/>
  </r>
  <r>
    <x v="0"/>
    <x v="0"/>
    <x v="12"/>
    <x v="4"/>
    <x v="0"/>
    <m/>
    <m/>
    <m/>
    <m/>
    <m/>
    <m/>
    <n v="104"/>
  </r>
  <r>
    <x v="0"/>
    <x v="0"/>
    <x v="68"/>
    <x v="5"/>
    <x v="0"/>
    <m/>
    <m/>
    <m/>
    <m/>
    <m/>
    <m/>
    <n v="104"/>
  </r>
  <r>
    <x v="0"/>
    <x v="1"/>
    <x v="75"/>
    <x v="3"/>
    <x v="0"/>
    <m/>
    <m/>
    <m/>
    <m/>
    <m/>
    <m/>
    <n v="103"/>
  </r>
  <r>
    <x v="0"/>
    <x v="10"/>
    <x v="144"/>
    <x v="5"/>
    <x v="0"/>
    <m/>
    <m/>
    <m/>
    <m/>
    <m/>
    <m/>
    <n v="103"/>
  </r>
  <r>
    <x v="0"/>
    <x v="0"/>
    <x v="12"/>
    <x v="2"/>
    <x v="0"/>
    <m/>
    <m/>
    <m/>
    <m/>
    <m/>
    <m/>
    <n v="102"/>
  </r>
  <r>
    <x v="0"/>
    <x v="4"/>
    <x v="155"/>
    <x v="5"/>
    <x v="0"/>
    <m/>
    <m/>
    <m/>
    <m/>
    <m/>
    <m/>
    <n v="101"/>
  </r>
  <r>
    <x v="0"/>
    <x v="2"/>
    <x v="81"/>
    <x v="5"/>
    <x v="0"/>
    <m/>
    <m/>
    <m/>
    <m/>
    <m/>
    <m/>
    <n v="101"/>
  </r>
  <r>
    <x v="0"/>
    <x v="2"/>
    <x v="122"/>
    <x v="3"/>
    <x v="0"/>
    <m/>
    <m/>
    <m/>
    <m/>
    <m/>
    <m/>
    <n v="100"/>
  </r>
  <r>
    <x v="0"/>
    <x v="1"/>
    <x v="163"/>
    <x v="0"/>
    <x v="0"/>
    <m/>
    <m/>
    <m/>
    <m/>
    <m/>
    <m/>
    <n v="100"/>
  </r>
  <r>
    <x v="0"/>
    <x v="1"/>
    <x v="41"/>
    <x v="2"/>
    <x v="0"/>
    <m/>
    <m/>
    <m/>
    <m/>
    <m/>
    <m/>
    <n v="100"/>
  </r>
  <r>
    <x v="0"/>
    <x v="3"/>
    <x v="97"/>
    <x v="5"/>
    <x v="0"/>
    <m/>
    <m/>
    <m/>
    <m/>
    <m/>
    <m/>
    <n v="100"/>
  </r>
  <r>
    <x v="0"/>
    <x v="9"/>
    <x v="158"/>
    <x v="2"/>
    <x v="0"/>
    <m/>
    <m/>
    <m/>
    <m/>
    <m/>
    <m/>
    <n v="100"/>
  </r>
  <r>
    <x v="0"/>
    <x v="5"/>
    <x v="22"/>
    <x v="5"/>
    <x v="0"/>
    <m/>
    <m/>
    <m/>
    <m/>
    <m/>
    <m/>
    <n v="99"/>
  </r>
  <r>
    <x v="0"/>
    <x v="3"/>
    <x v="98"/>
    <x v="5"/>
    <x v="0"/>
    <m/>
    <m/>
    <m/>
    <m/>
    <m/>
    <m/>
    <n v="98"/>
  </r>
  <r>
    <x v="0"/>
    <x v="10"/>
    <x v="109"/>
    <x v="2"/>
    <x v="0"/>
    <m/>
    <m/>
    <m/>
    <m/>
    <m/>
    <m/>
    <n v="96"/>
  </r>
  <r>
    <x v="0"/>
    <x v="1"/>
    <x v="6"/>
    <x v="2"/>
    <x v="0"/>
    <m/>
    <m/>
    <m/>
    <m/>
    <m/>
    <m/>
    <n v="95"/>
  </r>
  <r>
    <x v="0"/>
    <x v="2"/>
    <x v="84"/>
    <x v="3"/>
    <x v="0"/>
    <m/>
    <m/>
    <m/>
    <m/>
    <m/>
    <m/>
    <n v="95"/>
  </r>
  <r>
    <x v="0"/>
    <x v="9"/>
    <x v="148"/>
    <x v="0"/>
    <x v="0"/>
    <m/>
    <m/>
    <m/>
    <m/>
    <m/>
    <m/>
    <n v="95"/>
  </r>
  <r>
    <x v="0"/>
    <x v="8"/>
    <x v="179"/>
    <x v="0"/>
    <x v="0"/>
    <m/>
    <m/>
    <m/>
    <m/>
    <m/>
    <m/>
    <n v="95"/>
  </r>
  <r>
    <x v="0"/>
    <x v="2"/>
    <x v="49"/>
    <x v="1"/>
    <x v="0"/>
    <m/>
    <m/>
    <m/>
    <m/>
    <m/>
    <m/>
    <n v="94"/>
  </r>
  <r>
    <x v="0"/>
    <x v="9"/>
    <x v="173"/>
    <x v="1"/>
    <x v="0"/>
    <m/>
    <m/>
    <m/>
    <m/>
    <m/>
    <m/>
    <n v="94"/>
  </r>
  <r>
    <x v="0"/>
    <x v="0"/>
    <x v="68"/>
    <x v="5"/>
    <x v="0"/>
    <m/>
    <m/>
    <m/>
    <m/>
    <m/>
    <m/>
    <n v="93"/>
  </r>
  <r>
    <x v="0"/>
    <x v="1"/>
    <x v="28"/>
    <x v="5"/>
    <x v="0"/>
    <m/>
    <m/>
    <m/>
    <m/>
    <m/>
    <m/>
    <n v="91"/>
  </r>
  <r>
    <x v="0"/>
    <x v="13"/>
    <x v="180"/>
    <x v="1"/>
    <x v="0"/>
    <m/>
    <m/>
    <m/>
    <m/>
    <m/>
    <m/>
    <n v="90"/>
  </r>
  <r>
    <x v="0"/>
    <x v="5"/>
    <x v="22"/>
    <x v="5"/>
    <x v="0"/>
    <m/>
    <m/>
    <m/>
    <m/>
    <m/>
    <m/>
    <n v="89"/>
  </r>
  <r>
    <x v="0"/>
    <x v="1"/>
    <x v="67"/>
    <x v="5"/>
    <x v="0"/>
    <m/>
    <m/>
    <m/>
    <m/>
    <m/>
    <m/>
    <n v="88"/>
  </r>
  <r>
    <x v="0"/>
    <x v="0"/>
    <x v="7"/>
    <x v="3"/>
    <x v="0"/>
    <m/>
    <m/>
    <m/>
    <m/>
    <m/>
    <m/>
    <n v="88"/>
  </r>
  <r>
    <x v="0"/>
    <x v="1"/>
    <x v="75"/>
    <x v="2"/>
    <x v="0"/>
    <m/>
    <m/>
    <m/>
    <m/>
    <m/>
    <m/>
    <n v="87"/>
  </r>
  <r>
    <x v="0"/>
    <x v="7"/>
    <x v="149"/>
    <x v="4"/>
    <x v="0"/>
    <m/>
    <m/>
    <m/>
    <m/>
    <m/>
    <m/>
    <n v="87"/>
  </r>
  <r>
    <x v="0"/>
    <x v="10"/>
    <x v="181"/>
    <x v="0"/>
    <x v="0"/>
    <m/>
    <m/>
    <m/>
    <m/>
    <m/>
    <m/>
    <n v="87"/>
  </r>
  <r>
    <x v="0"/>
    <x v="1"/>
    <x v="129"/>
    <x v="5"/>
    <x v="0"/>
    <m/>
    <m/>
    <m/>
    <m/>
    <m/>
    <m/>
    <n v="85"/>
  </r>
  <r>
    <x v="0"/>
    <x v="1"/>
    <x v="85"/>
    <x v="1"/>
    <x v="0"/>
    <m/>
    <m/>
    <m/>
    <m/>
    <m/>
    <m/>
    <n v="83"/>
  </r>
  <r>
    <x v="0"/>
    <x v="9"/>
    <x v="173"/>
    <x v="3"/>
    <x v="0"/>
    <m/>
    <m/>
    <m/>
    <m/>
    <m/>
    <m/>
    <n v="83"/>
  </r>
  <r>
    <x v="0"/>
    <x v="0"/>
    <x v="54"/>
    <x v="2"/>
    <x v="0"/>
    <m/>
    <m/>
    <m/>
    <m/>
    <m/>
    <m/>
    <n v="83"/>
  </r>
  <r>
    <x v="0"/>
    <x v="1"/>
    <x v="41"/>
    <x v="4"/>
    <x v="0"/>
    <m/>
    <m/>
    <m/>
    <m/>
    <m/>
    <m/>
    <n v="82"/>
  </r>
  <r>
    <x v="0"/>
    <x v="5"/>
    <x v="66"/>
    <x v="2"/>
    <x v="0"/>
    <m/>
    <m/>
    <m/>
    <m/>
    <m/>
    <m/>
    <n v="82"/>
  </r>
  <r>
    <x v="0"/>
    <x v="6"/>
    <x v="105"/>
    <x v="5"/>
    <x v="0"/>
    <m/>
    <m/>
    <m/>
    <m/>
    <m/>
    <m/>
    <n v="82"/>
  </r>
  <r>
    <x v="0"/>
    <x v="8"/>
    <x v="83"/>
    <x v="2"/>
    <x v="0"/>
    <m/>
    <m/>
    <m/>
    <m/>
    <m/>
    <m/>
    <n v="82"/>
  </r>
  <r>
    <x v="0"/>
    <x v="0"/>
    <x v="54"/>
    <x v="2"/>
    <x v="0"/>
    <m/>
    <m/>
    <m/>
    <m/>
    <m/>
    <m/>
    <n v="82"/>
  </r>
  <r>
    <x v="0"/>
    <x v="0"/>
    <x v="77"/>
    <x v="4"/>
    <x v="0"/>
    <m/>
    <m/>
    <m/>
    <m/>
    <m/>
    <m/>
    <n v="82"/>
  </r>
  <r>
    <x v="0"/>
    <x v="0"/>
    <x v="124"/>
    <x v="1"/>
    <x v="0"/>
    <m/>
    <m/>
    <m/>
    <m/>
    <m/>
    <m/>
    <n v="81"/>
  </r>
  <r>
    <x v="0"/>
    <x v="1"/>
    <x v="37"/>
    <x v="5"/>
    <x v="0"/>
    <m/>
    <m/>
    <m/>
    <m/>
    <m/>
    <m/>
    <n v="80"/>
  </r>
  <r>
    <x v="0"/>
    <x v="1"/>
    <x v="6"/>
    <x v="3"/>
    <x v="0"/>
    <m/>
    <m/>
    <m/>
    <m/>
    <m/>
    <m/>
    <n v="80"/>
  </r>
  <r>
    <x v="0"/>
    <x v="1"/>
    <x v="13"/>
    <x v="2"/>
    <x v="0"/>
    <m/>
    <m/>
    <m/>
    <m/>
    <m/>
    <m/>
    <n v="80"/>
  </r>
  <r>
    <x v="0"/>
    <x v="8"/>
    <x v="182"/>
    <x v="0"/>
    <x v="0"/>
    <m/>
    <m/>
    <m/>
    <m/>
    <m/>
    <m/>
    <n v="79"/>
  </r>
  <r>
    <x v="0"/>
    <x v="4"/>
    <x v="36"/>
    <x v="5"/>
    <x v="0"/>
    <m/>
    <m/>
    <m/>
    <m/>
    <m/>
    <m/>
    <n v="78"/>
  </r>
  <r>
    <x v="0"/>
    <x v="2"/>
    <x v="11"/>
    <x v="4"/>
    <x v="0"/>
    <m/>
    <m/>
    <m/>
    <m/>
    <m/>
    <m/>
    <n v="78"/>
  </r>
  <r>
    <x v="0"/>
    <x v="5"/>
    <x v="39"/>
    <x v="5"/>
    <x v="0"/>
    <m/>
    <m/>
    <m/>
    <m/>
    <m/>
    <m/>
    <n v="77"/>
  </r>
  <r>
    <x v="0"/>
    <x v="6"/>
    <x v="138"/>
    <x v="2"/>
    <x v="0"/>
    <m/>
    <m/>
    <m/>
    <m/>
    <m/>
    <m/>
    <n v="75"/>
  </r>
  <r>
    <x v="0"/>
    <x v="0"/>
    <x v="54"/>
    <x v="3"/>
    <x v="0"/>
    <m/>
    <m/>
    <m/>
    <m/>
    <m/>
    <m/>
    <n v="75"/>
  </r>
  <r>
    <x v="0"/>
    <x v="4"/>
    <x v="57"/>
    <x v="4"/>
    <x v="0"/>
    <m/>
    <m/>
    <m/>
    <m/>
    <m/>
    <m/>
    <n v="74"/>
  </r>
  <r>
    <x v="0"/>
    <x v="9"/>
    <x v="154"/>
    <x v="1"/>
    <x v="0"/>
    <m/>
    <m/>
    <m/>
    <m/>
    <m/>
    <m/>
    <n v="74"/>
  </r>
  <r>
    <x v="0"/>
    <x v="10"/>
    <x v="109"/>
    <x v="1"/>
    <x v="0"/>
    <m/>
    <m/>
    <m/>
    <m/>
    <m/>
    <m/>
    <n v="73"/>
  </r>
  <r>
    <x v="0"/>
    <x v="0"/>
    <x v="50"/>
    <x v="2"/>
    <x v="0"/>
    <m/>
    <m/>
    <m/>
    <m/>
    <m/>
    <m/>
    <n v="72"/>
  </r>
  <r>
    <x v="0"/>
    <x v="2"/>
    <x v="20"/>
    <x v="5"/>
    <x v="0"/>
    <m/>
    <m/>
    <m/>
    <m/>
    <m/>
    <m/>
    <n v="71"/>
  </r>
  <r>
    <x v="0"/>
    <x v="6"/>
    <x v="91"/>
    <x v="2"/>
    <x v="0"/>
    <m/>
    <m/>
    <m/>
    <m/>
    <m/>
    <m/>
    <n v="71"/>
  </r>
  <r>
    <x v="0"/>
    <x v="1"/>
    <x v="14"/>
    <x v="4"/>
    <x v="0"/>
    <m/>
    <m/>
    <m/>
    <m/>
    <m/>
    <m/>
    <n v="70"/>
  </r>
  <r>
    <x v="0"/>
    <x v="3"/>
    <x v="183"/>
    <x v="0"/>
    <x v="0"/>
    <m/>
    <m/>
    <m/>
    <m/>
    <m/>
    <m/>
    <n v="70"/>
  </r>
  <r>
    <x v="0"/>
    <x v="3"/>
    <x v="183"/>
    <x v="5"/>
    <x v="0"/>
    <m/>
    <m/>
    <m/>
    <m/>
    <m/>
    <m/>
    <n v="70"/>
  </r>
  <r>
    <x v="0"/>
    <x v="7"/>
    <x v="184"/>
    <x v="2"/>
    <x v="0"/>
    <m/>
    <m/>
    <m/>
    <m/>
    <m/>
    <m/>
    <n v="70"/>
  </r>
  <r>
    <x v="0"/>
    <x v="7"/>
    <x v="130"/>
    <x v="4"/>
    <x v="0"/>
    <m/>
    <m/>
    <m/>
    <m/>
    <m/>
    <m/>
    <n v="70"/>
  </r>
  <r>
    <x v="0"/>
    <x v="1"/>
    <x v="123"/>
    <x v="5"/>
    <x v="0"/>
    <m/>
    <m/>
    <m/>
    <m/>
    <m/>
    <m/>
    <n v="68"/>
  </r>
  <r>
    <x v="0"/>
    <x v="3"/>
    <x v="97"/>
    <x v="5"/>
    <x v="0"/>
    <m/>
    <m/>
    <m/>
    <m/>
    <m/>
    <m/>
    <n v="68"/>
  </r>
  <r>
    <x v="0"/>
    <x v="7"/>
    <x v="121"/>
    <x v="2"/>
    <x v="0"/>
    <m/>
    <m/>
    <m/>
    <m/>
    <m/>
    <m/>
    <n v="68"/>
  </r>
  <r>
    <x v="0"/>
    <x v="0"/>
    <x v="96"/>
    <x v="1"/>
    <x v="0"/>
    <m/>
    <m/>
    <m/>
    <m/>
    <m/>
    <m/>
    <n v="67"/>
  </r>
  <r>
    <x v="0"/>
    <x v="4"/>
    <x v="155"/>
    <x v="2"/>
    <x v="0"/>
    <m/>
    <m/>
    <m/>
    <m/>
    <m/>
    <m/>
    <n v="66"/>
  </r>
  <r>
    <x v="0"/>
    <x v="1"/>
    <x v="100"/>
    <x v="1"/>
    <x v="0"/>
    <m/>
    <m/>
    <m/>
    <m/>
    <m/>
    <m/>
    <n v="65"/>
  </r>
  <r>
    <x v="0"/>
    <x v="0"/>
    <x v="54"/>
    <x v="2"/>
    <x v="0"/>
    <m/>
    <m/>
    <m/>
    <m/>
    <m/>
    <m/>
    <n v="65"/>
  </r>
  <r>
    <x v="0"/>
    <x v="2"/>
    <x v="49"/>
    <x v="3"/>
    <x v="0"/>
    <m/>
    <m/>
    <m/>
    <m/>
    <m/>
    <m/>
    <n v="64"/>
  </r>
  <r>
    <x v="0"/>
    <x v="1"/>
    <x v="141"/>
    <x v="5"/>
    <x v="0"/>
    <m/>
    <m/>
    <m/>
    <m/>
    <m/>
    <m/>
    <n v="61"/>
  </r>
  <r>
    <x v="0"/>
    <x v="2"/>
    <x v="87"/>
    <x v="2"/>
    <x v="0"/>
    <m/>
    <m/>
    <m/>
    <m/>
    <m/>
    <m/>
    <n v="60"/>
  </r>
  <r>
    <x v="0"/>
    <x v="3"/>
    <x v="98"/>
    <x v="4"/>
    <x v="0"/>
    <m/>
    <m/>
    <m/>
    <m/>
    <m/>
    <m/>
    <n v="60"/>
  </r>
  <r>
    <x v="0"/>
    <x v="0"/>
    <x v="46"/>
    <x v="5"/>
    <x v="0"/>
    <m/>
    <m/>
    <m/>
    <m/>
    <m/>
    <m/>
    <n v="60"/>
  </r>
  <r>
    <x v="0"/>
    <x v="0"/>
    <x v="60"/>
    <x v="2"/>
    <x v="0"/>
    <m/>
    <m/>
    <m/>
    <m/>
    <m/>
    <m/>
    <n v="60"/>
  </r>
  <r>
    <x v="0"/>
    <x v="0"/>
    <x v="18"/>
    <x v="4"/>
    <x v="0"/>
    <m/>
    <m/>
    <m/>
    <m/>
    <m/>
    <m/>
    <n v="60"/>
  </r>
  <r>
    <x v="0"/>
    <x v="1"/>
    <x v="147"/>
    <x v="5"/>
    <x v="0"/>
    <m/>
    <m/>
    <m/>
    <m/>
    <m/>
    <m/>
    <n v="59"/>
  </r>
  <r>
    <x v="0"/>
    <x v="0"/>
    <x v="54"/>
    <x v="5"/>
    <x v="0"/>
    <m/>
    <m/>
    <m/>
    <m/>
    <m/>
    <m/>
    <n v="59"/>
  </r>
  <r>
    <x v="0"/>
    <x v="2"/>
    <x v="122"/>
    <x v="2"/>
    <x v="0"/>
    <m/>
    <m/>
    <m/>
    <m/>
    <m/>
    <m/>
    <n v="57"/>
  </r>
  <r>
    <x v="0"/>
    <x v="1"/>
    <x v="14"/>
    <x v="2"/>
    <x v="0"/>
    <m/>
    <m/>
    <m/>
    <m/>
    <m/>
    <m/>
    <n v="57"/>
  </r>
  <r>
    <x v="0"/>
    <x v="2"/>
    <x v="49"/>
    <x v="0"/>
    <x v="0"/>
    <m/>
    <m/>
    <m/>
    <m/>
    <m/>
    <m/>
    <n v="55"/>
  </r>
  <r>
    <x v="0"/>
    <x v="2"/>
    <x v="120"/>
    <x v="5"/>
    <x v="0"/>
    <m/>
    <m/>
    <m/>
    <m/>
    <m/>
    <m/>
    <n v="55"/>
  </r>
  <r>
    <x v="0"/>
    <x v="1"/>
    <x v="37"/>
    <x v="2"/>
    <x v="0"/>
    <m/>
    <m/>
    <m/>
    <m/>
    <m/>
    <m/>
    <n v="55"/>
  </r>
  <r>
    <x v="0"/>
    <x v="1"/>
    <x v="13"/>
    <x v="5"/>
    <x v="0"/>
    <m/>
    <m/>
    <m/>
    <m/>
    <m/>
    <m/>
    <n v="55"/>
  </r>
  <r>
    <x v="0"/>
    <x v="2"/>
    <x v="84"/>
    <x v="5"/>
    <x v="0"/>
    <m/>
    <m/>
    <m/>
    <m/>
    <m/>
    <m/>
    <n v="54"/>
  </r>
  <r>
    <x v="0"/>
    <x v="0"/>
    <x v="128"/>
    <x v="5"/>
    <x v="0"/>
    <m/>
    <m/>
    <m/>
    <m/>
    <m/>
    <m/>
    <n v="54"/>
  </r>
  <r>
    <x v="0"/>
    <x v="1"/>
    <x v="118"/>
    <x v="5"/>
    <x v="0"/>
    <m/>
    <m/>
    <m/>
    <m/>
    <m/>
    <m/>
    <n v="53"/>
  </r>
  <r>
    <x v="0"/>
    <x v="1"/>
    <x v="172"/>
    <x v="1"/>
    <x v="0"/>
    <m/>
    <m/>
    <m/>
    <m/>
    <m/>
    <m/>
    <n v="53"/>
  </r>
  <r>
    <x v="0"/>
    <x v="9"/>
    <x v="106"/>
    <x v="2"/>
    <x v="0"/>
    <m/>
    <m/>
    <m/>
    <m/>
    <m/>
    <m/>
    <n v="53"/>
  </r>
  <r>
    <x v="0"/>
    <x v="12"/>
    <x v="156"/>
    <x v="1"/>
    <x v="0"/>
    <m/>
    <m/>
    <m/>
    <m/>
    <m/>
    <m/>
    <n v="53"/>
  </r>
  <r>
    <x v="0"/>
    <x v="12"/>
    <x v="185"/>
    <x v="0"/>
    <x v="0"/>
    <m/>
    <m/>
    <m/>
    <m/>
    <m/>
    <m/>
    <n v="51"/>
  </r>
  <r>
    <x v="0"/>
    <x v="1"/>
    <x v="79"/>
    <x v="2"/>
    <x v="0"/>
    <m/>
    <m/>
    <m/>
    <m/>
    <m/>
    <m/>
    <n v="50"/>
  </r>
  <r>
    <x v="0"/>
    <x v="1"/>
    <x v="76"/>
    <x v="4"/>
    <x v="0"/>
    <m/>
    <m/>
    <m/>
    <m/>
    <m/>
    <m/>
    <n v="50"/>
  </r>
  <r>
    <x v="0"/>
    <x v="1"/>
    <x v="125"/>
    <x v="3"/>
    <x v="0"/>
    <m/>
    <m/>
    <m/>
    <m/>
    <m/>
    <m/>
    <n v="50"/>
  </r>
  <r>
    <x v="0"/>
    <x v="9"/>
    <x v="186"/>
    <x v="0"/>
    <x v="0"/>
    <m/>
    <m/>
    <m/>
    <m/>
    <m/>
    <m/>
    <n v="50"/>
  </r>
  <r>
    <x v="0"/>
    <x v="0"/>
    <x v="50"/>
    <x v="3"/>
    <x v="0"/>
    <m/>
    <m/>
    <m/>
    <m/>
    <m/>
    <m/>
    <n v="50"/>
  </r>
  <r>
    <x v="0"/>
    <x v="0"/>
    <x v="103"/>
    <x v="3"/>
    <x v="0"/>
    <m/>
    <m/>
    <m/>
    <m/>
    <m/>
    <m/>
    <n v="50"/>
  </r>
  <r>
    <x v="0"/>
    <x v="13"/>
    <x v="180"/>
    <x v="0"/>
    <x v="0"/>
    <m/>
    <m/>
    <m/>
    <m/>
    <m/>
    <m/>
    <n v="49"/>
  </r>
  <r>
    <x v="0"/>
    <x v="1"/>
    <x v="187"/>
    <x v="0"/>
    <x v="0"/>
    <m/>
    <m/>
    <m/>
    <m/>
    <m/>
    <m/>
    <n v="48"/>
  </r>
  <r>
    <x v="0"/>
    <x v="1"/>
    <x v="25"/>
    <x v="3"/>
    <x v="0"/>
    <m/>
    <m/>
    <m/>
    <m/>
    <m/>
    <m/>
    <n v="46"/>
  </r>
  <r>
    <x v="0"/>
    <x v="6"/>
    <x v="90"/>
    <x v="1"/>
    <x v="0"/>
    <m/>
    <m/>
    <m/>
    <m/>
    <m/>
    <m/>
    <n v="46"/>
  </r>
  <r>
    <x v="0"/>
    <x v="8"/>
    <x v="114"/>
    <x v="2"/>
    <x v="0"/>
    <m/>
    <m/>
    <m/>
    <m/>
    <m/>
    <m/>
    <n v="46"/>
  </r>
  <r>
    <x v="0"/>
    <x v="1"/>
    <x v="123"/>
    <x v="2"/>
    <x v="0"/>
    <m/>
    <m/>
    <m/>
    <m/>
    <m/>
    <m/>
    <n v="45"/>
  </r>
  <r>
    <x v="0"/>
    <x v="1"/>
    <x v="125"/>
    <x v="2"/>
    <x v="0"/>
    <m/>
    <m/>
    <m/>
    <m/>
    <m/>
    <m/>
    <n v="45"/>
  </r>
  <r>
    <x v="0"/>
    <x v="6"/>
    <x v="188"/>
    <x v="1"/>
    <x v="0"/>
    <m/>
    <m/>
    <m/>
    <m/>
    <m/>
    <m/>
    <n v="45"/>
  </r>
  <r>
    <x v="0"/>
    <x v="0"/>
    <x v="131"/>
    <x v="4"/>
    <x v="0"/>
    <m/>
    <m/>
    <m/>
    <m/>
    <m/>
    <m/>
    <n v="45"/>
  </r>
  <r>
    <x v="0"/>
    <x v="13"/>
    <x v="189"/>
    <x v="5"/>
    <x v="0"/>
    <m/>
    <m/>
    <m/>
    <m/>
    <m/>
    <m/>
    <n v="45"/>
  </r>
  <r>
    <x v="0"/>
    <x v="0"/>
    <x v="54"/>
    <x v="3"/>
    <x v="0"/>
    <m/>
    <m/>
    <m/>
    <m/>
    <m/>
    <m/>
    <n v="43"/>
  </r>
  <r>
    <x v="0"/>
    <x v="10"/>
    <x v="168"/>
    <x v="0"/>
    <x v="0"/>
    <m/>
    <m/>
    <m/>
    <m/>
    <m/>
    <m/>
    <n v="42"/>
  </r>
  <r>
    <x v="0"/>
    <x v="2"/>
    <x v="20"/>
    <x v="5"/>
    <x v="0"/>
    <m/>
    <m/>
    <m/>
    <m/>
    <m/>
    <m/>
    <n v="40"/>
  </r>
  <r>
    <x v="0"/>
    <x v="1"/>
    <x v="79"/>
    <x v="4"/>
    <x v="0"/>
    <m/>
    <m/>
    <m/>
    <m/>
    <m/>
    <m/>
    <n v="40"/>
  </r>
  <r>
    <x v="0"/>
    <x v="1"/>
    <x v="147"/>
    <x v="1"/>
    <x v="0"/>
    <m/>
    <m/>
    <m/>
    <m/>
    <m/>
    <m/>
    <n v="40"/>
  </r>
  <r>
    <x v="0"/>
    <x v="2"/>
    <x v="84"/>
    <x v="5"/>
    <x v="0"/>
    <m/>
    <m/>
    <m/>
    <m/>
    <m/>
    <m/>
    <n v="40"/>
  </r>
  <r>
    <x v="0"/>
    <x v="3"/>
    <x v="190"/>
    <x v="1"/>
    <x v="0"/>
    <m/>
    <m/>
    <m/>
    <m/>
    <m/>
    <m/>
    <n v="40"/>
  </r>
  <r>
    <x v="0"/>
    <x v="7"/>
    <x v="191"/>
    <x v="3"/>
    <x v="0"/>
    <m/>
    <m/>
    <m/>
    <m/>
    <m/>
    <m/>
    <n v="40"/>
  </r>
  <r>
    <x v="0"/>
    <x v="9"/>
    <x v="192"/>
    <x v="0"/>
    <x v="0"/>
    <m/>
    <m/>
    <m/>
    <m/>
    <m/>
    <m/>
    <n v="40"/>
  </r>
  <r>
    <x v="0"/>
    <x v="9"/>
    <x v="159"/>
    <x v="1"/>
    <x v="0"/>
    <m/>
    <m/>
    <m/>
    <m/>
    <m/>
    <m/>
    <n v="40"/>
  </r>
  <r>
    <x v="0"/>
    <x v="6"/>
    <x v="188"/>
    <x v="0"/>
    <x v="0"/>
    <m/>
    <m/>
    <m/>
    <m/>
    <m/>
    <m/>
    <n v="40"/>
  </r>
  <r>
    <x v="0"/>
    <x v="0"/>
    <x v="143"/>
    <x v="2"/>
    <x v="0"/>
    <m/>
    <m/>
    <m/>
    <m/>
    <m/>
    <m/>
    <n v="40"/>
  </r>
  <r>
    <x v="0"/>
    <x v="2"/>
    <x v="86"/>
    <x v="5"/>
    <x v="0"/>
    <m/>
    <m/>
    <m/>
    <m/>
    <m/>
    <m/>
    <n v="39"/>
  </r>
  <r>
    <x v="0"/>
    <x v="5"/>
    <x v="66"/>
    <x v="5"/>
    <x v="0"/>
    <m/>
    <m/>
    <m/>
    <m/>
    <m/>
    <m/>
    <n v="39"/>
  </r>
  <r>
    <x v="0"/>
    <x v="10"/>
    <x v="193"/>
    <x v="5"/>
    <x v="0"/>
    <m/>
    <m/>
    <m/>
    <m/>
    <m/>
    <m/>
    <n v="39"/>
  </r>
  <r>
    <x v="0"/>
    <x v="11"/>
    <x v="113"/>
    <x v="4"/>
    <x v="0"/>
    <m/>
    <m/>
    <m/>
    <m/>
    <m/>
    <m/>
    <n v="38"/>
  </r>
  <r>
    <x v="0"/>
    <x v="1"/>
    <x v="94"/>
    <x v="2"/>
    <x v="0"/>
    <m/>
    <m/>
    <m/>
    <m/>
    <m/>
    <m/>
    <n v="38"/>
  </r>
  <r>
    <x v="0"/>
    <x v="1"/>
    <x v="125"/>
    <x v="5"/>
    <x v="0"/>
    <m/>
    <m/>
    <m/>
    <m/>
    <m/>
    <m/>
    <n v="37"/>
  </r>
  <r>
    <x v="0"/>
    <x v="9"/>
    <x v="148"/>
    <x v="3"/>
    <x v="0"/>
    <m/>
    <m/>
    <m/>
    <m/>
    <m/>
    <m/>
    <n v="36"/>
  </r>
  <r>
    <x v="0"/>
    <x v="8"/>
    <x v="182"/>
    <x v="1"/>
    <x v="0"/>
    <m/>
    <m/>
    <m/>
    <m/>
    <m/>
    <m/>
    <n v="36"/>
  </r>
  <r>
    <x v="0"/>
    <x v="1"/>
    <x v="187"/>
    <x v="1"/>
    <x v="0"/>
    <m/>
    <m/>
    <m/>
    <m/>
    <m/>
    <m/>
    <n v="35"/>
  </r>
  <r>
    <x v="0"/>
    <x v="1"/>
    <x v="187"/>
    <x v="5"/>
    <x v="0"/>
    <m/>
    <m/>
    <m/>
    <m/>
    <m/>
    <m/>
    <n v="35"/>
  </r>
  <r>
    <x v="0"/>
    <x v="5"/>
    <x v="66"/>
    <x v="2"/>
    <x v="0"/>
    <m/>
    <m/>
    <m/>
    <m/>
    <m/>
    <m/>
    <n v="35"/>
  </r>
  <r>
    <x v="0"/>
    <x v="6"/>
    <x v="61"/>
    <x v="2"/>
    <x v="0"/>
    <m/>
    <m/>
    <m/>
    <m/>
    <m/>
    <m/>
    <n v="35"/>
  </r>
  <r>
    <x v="0"/>
    <x v="8"/>
    <x v="194"/>
    <x v="0"/>
    <x v="0"/>
    <m/>
    <m/>
    <m/>
    <m/>
    <m/>
    <m/>
    <n v="35"/>
  </r>
  <r>
    <x v="0"/>
    <x v="0"/>
    <x v="0"/>
    <x v="4"/>
    <x v="0"/>
    <m/>
    <m/>
    <m/>
    <m/>
    <m/>
    <m/>
    <n v="35"/>
  </r>
  <r>
    <x v="0"/>
    <x v="1"/>
    <x v="23"/>
    <x v="5"/>
    <x v="0"/>
    <m/>
    <m/>
    <m/>
    <m/>
    <m/>
    <m/>
    <n v="34"/>
  </r>
  <r>
    <x v="0"/>
    <x v="10"/>
    <x v="195"/>
    <x v="5"/>
    <x v="0"/>
    <m/>
    <m/>
    <m/>
    <m/>
    <m/>
    <m/>
    <n v="34"/>
  </r>
  <r>
    <x v="0"/>
    <x v="3"/>
    <x v="190"/>
    <x v="0"/>
    <x v="0"/>
    <m/>
    <m/>
    <m/>
    <m/>
    <m/>
    <m/>
    <n v="33"/>
  </r>
  <r>
    <x v="0"/>
    <x v="9"/>
    <x v="158"/>
    <x v="1"/>
    <x v="0"/>
    <m/>
    <m/>
    <m/>
    <m/>
    <m/>
    <m/>
    <n v="33"/>
  </r>
  <r>
    <x v="0"/>
    <x v="6"/>
    <x v="91"/>
    <x v="2"/>
    <x v="0"/>
    <m/>
    <m/>
    <m/>
    <m/>
    <m/>
    <m/>
    <n v="33"/>
  </r>
  <r>
    <x v="0"/>
    <x v="0"/>
    <x v="77"/>
    <x v="2"/>
    <x v="0"/>
    <m/>
    <m/>
    <m/>
    <m/>
    <m/>
    <m/>
    <n v="33"/>
  </r>
  <r>
    <x v="0"/>
    <x v="9"/>
    <x v="106"/>
    <x v="5"/>
    <x v="0"/>
    <m/>
    <m/>
    <m/>
    <m/>
    <m/>
    <m/>
    <n v="32"/>
  </r>
  <r>
    <x v="0"/>
    <x v="6"/>
    <x v="108"/>
    <x v="5"/>
    <x v="0"/>
    <m/>
    <m/>
    <m/>
    <m/>
    <m/>
    <m/>
    <n v="32"/>
  </r>
  <r>
    <x v="0"/>
    <x v="1"/>
    <x v="118"/>
    <x v="2"/>
    <x v="0"/>
    <m/>
    <m/>
    <m/>
    <m/>
    <m/>
    <m/>
    <n v="30"/>
  </r>
  <r>
    <x v="0"/>
    <x v="3"/>
    <x v="97"/>
    <x v="4"/>
    <x v="0"/>
    <m/>
    <m/>
    <m/>
    <m/>
    <m/>
    <m/>
    <n v="30"/>
  </r>
  <r>
    <x v="0"/>
    <x v="7"/>
    <x v="115"/>
    <x v="4"/>
    <x v="0"/>
    <m/>
    <m/>
    <m/>
    <m/>
    <m/>
    <m/>
    <n v="30"/>
  </r>
  <r>
    <x v="0"/>
    <x v="0"/>
    <x v="196"/>
    <x v="0"/>
    <x v="0"/>
    <m/>
    <m/>
    <m/>
    <m/>
    <m/>
    <m/>
    <n v="30"/>
  </r>
  <r>
    <x v="0"/>
    <x v="0"/>
    <x v="31"/>
    <x v="4"/>
    <x v="0"/>
    <m/>
    <m/>
    <m/>
    <m/>
    <m/>
    <m/>
    <n v="29"/>
  </r>
  <r>
    <x v="0"/>
    <x v="0"/>
    <x v="18"/>
    <x v="2"/>
    <x v="0"/>
    <m/>
    <m/>
    <m/>
    <m/>
    <m/>
    <m/>
    <n v="29"/>
  </r>
  <r>
    <x v="0"/>
    <x v="13"/>
    <x v="197"/>
    <x v="5"/>
    <x v="0"/>
    <m/>
    <m/>
    <m/>
    <m/>
    <m/>
    <m/>
    <n v="29"/>
  </r>
  <r>
    <x v="0"/>
    <x v="1"/>
    <x v="37"/>
    <x v="4"/>
    <x v="0"/>
    <m/>
    <m/>
    <m/>
    <m/>
    <m/>
    <m/>
    <n v="28"/>
  </r>
  <r>
    <x v="0"/>
    <x v="1"/>
    <x v="99"/>
    <x v="3"/>
    <x v="0"/>
    <m/>
    <m/>
    <m/>
    <m/>
    <m/>
    <m/>
    <n v="28"/>
  </r>
  <r>
    <x v="0"/>
    <x v="3"/>
    <x v="134"/>
    <x v="2"/>
    <x v="0"/>
    <m/>
    <m/>
    <m/>
    <m/>
    <m/>
    <m/>
    <n v="28"/>
  </r>
  <r>
    <x v="0"/>
    <x v="9"/>
    <x v="167"/>
    <x v="1"/>
    <x v="0"/>
    <m/>
    <m/>
    <m/>
    <m/>
    <m/>
    <m/>
    <n v="28"/>
  </r>
  <r>
    <x v="0"/>
    <x v="0"/>
    <x v="96"/>
    <x v="2"/>
    <x v="0"/>
    <m/>
    <m/>
    <m/>
    <m/>
    <m/>
    <m/>
    <n v="28"/>
  </r>
  <r>
    <x v="0"/>
    <x v="6"/>
    <x v="198"/>
    <x v="0"/>
    <x v="0"/>
    <m/>
    <m/>
    <m/>
    <m/>
    <m/>
    <m/>
    <n v="27"/>
  </r>
  <r>
    <x v="0"/>
    <x v="12"/>
    <x v="199"/>
    <x v="5"/>
    <x v="0"/>
    <m/>
    <m/>
    <m/>
    <m/>
    <m/>
    <m/>
    <n v="27"/>
  </r>
  <r>
    <x v="0"/>
    <x v="0"/>
    <x v="96"/>
    <x v="2"/>
    <x v="0"/>
    <m/>
    <m/>
    <m/>
    <m/>
    <m/>
    <m/>
    <n v="26"/>
  </r>
  <r>
    <x v="0"/>
    <x v="4"/>
    <x v="27"/>
    <x v="3"/>
    <x v="0"/>
    <m/>
    <m/>
    <m/>
    <m/>
    <m/>
    <m/>
    <n v="25"/>
  </r>
  <r>
    <x v="0"/>
    <x v="2"/>
    <x v="122"/>
    <x v="5"/>
    <x v="0"/>
    <m/>
    <m/>
    <m/>
    <m/>
    <m/>
    <m/>
    <n v="25"/>
  </r>
  <r>
    <x v="0"/>
    <x v="3"/>
    <x v="104"/>
    <x v="2"/>
    <x v="0"/>
    <m/>
    <m/>
    <m/>
    <m/>
    <m/>
    <m/>
    <n v="25"/>
  </r>
  <r>
    <x v="0"/>
    <x v="8"/>
    <x v="114"/>
    <x v="1"/>
    <x v="0"/>
    <m/>
    <m/>
    <m/>
    <m/>
    <m/>
    <m/>
    <n v="25"/>
  </r>
  <r>
    <x v="0"/>
    <x v="0"/>
    <x v="40"/>
    <x v="2"/>
    <x v="0"/>
    <m/>
    <m/>
    <m/>
    <m/>
    <m/>
    <m/>
    <n v="25"/>
  </r>
  <r>
    <x v="0"/>
    <x v="7"/>
    <x v="149"/>
    <x v="2"/>
    <x v="0"/>
    <m/>
    <m/>
    <m/>
    <m/>
    <m/>
    <m/>
    <n v="24"/>
  </r>
  <r>
    <x v="0"/>
    <x v="9"/>
    <x v="106"/>
    <x v="3"/>
    <x v="0"/>
    <m/>
    <m/>
    <m/>
    <m/>
    <m/>
    <m/>
    <n v="24"/>
  </r>
  <r>
    <x v="0"/>
    <x v="8"/>
    <x v="194"/>
    <x v="5"/>
    <x v="0"/>
    <m/>
    <m/>
    <m/>
    <m/>
    <m/>
    <m/>
    <n v="24"/>
  </r>
  <r>
    <x v="0"/>
    <x v="0"/>
    <x v="46"/>
    <x v="2"/>
    <x v="0"/>
    <m/>
    <m/>
    <m/>
    <m/>
    <m/>
    <m/>
    <n v="24"/>
  </r>
  <r>
    <x v="0"/>
    <x v="0"/>
    <x v="60"/>
    <x v="2"/>
    <x v="0"/>
    <m/>
    <m/>
    <m/>
    <m/>
    <m/>
    <m/>
    <n v="24"/>
  </r>
  <r>
    <x v="0"/>
    <x v="9"/>
    <x v="142"/>
    <x v="3"/>
    <x v="0"/>
    <m/>
    <m/>
    <m/>
    <m/>
    <m/>
    <m/>
    <n v="23"/>
  </r>
  <r>
    <x v="0"/>
    <x v="0"/>
    <x v="162"/>
    <x v="1"/>
    <x v="0"/>
    <m/>
    <m/>
    <m/>
    <m/>
    <m/>
    <m/>
    <n v="23"/>
  </r>
  <r>
    <x v="0"/>
    <x v="0"/>
    <x v="162"/>
    <x v="5"/>
    <x v="0"/>
    <m/>
    <m/>
    <m/>
    <m/>
    <m/>
    <m/>
    <n v="23"/>
  </r>
  <r>
    <x v="0"/>
    <x v="1"/>
    <x v="28"/>
    <x v="4"/>
    <x v="0"/>
    <m/>
    <m/>
    <m/>
    <m/>
    <m/>
    <m/>
    <n v="22"/>
  </r>
  <r>
    <x v="0"/>
    <x v="5"/>
    <x v="66"/>
    <x v="5"/>
    <x v="0"/>
    <m/>
    <m/>
    <m/>
    <m/>
    <m/>
    <m/>
    <n v="21"/>
  </r>
  <r>
    <x v="0"/>
    <x v="0"/>
    <x v="54"/>
    <x v="2"/>
    <x v="0"/>
    <m/>
    <m/>
    <m/>
    <m/>
    <m/>
    <m/>
    <n v="21"/>
  </r>
  <r>
    <x v="0"/>
    <x v="6"/>
    <x v="160"/>
    <x v="1"/>
    <x v="0"/>
    <m/>
    <m/>
    <m/>
    <m/>
    <m/>
    <m/>
    <n v="20"/>
  </r>
  <r>
    <x v="0"/>
    <x v="6"/>
    <x v="80"/>
    <x v="5"/>
    <x v="0"/>
    <m/>
    <m/>
    <m/>
    <m/>
    <m/>
    <m/>
    <n v="20"/>
  </r>
  <r>
    <x v="0"/>
    <x v="6"/>
    <x v="200"/>
    <x v="0"/>
    <x v="0"/>
    <m/>
    <m/>
    <m/>
    <m/>
    <m/>
    <m/>
    <n v="20"/>
  </r>
  <r>
    <x v="0"/>
    <x v="0"/>
    <x v="31"/>
    <x v="2"/>
    <x v="0"/>
    <m/>
    <m/>
    <m/>
    <m/>
    <m/>
    <m/>
    <n v="20"/>
  </r>
  <r>
    <x v="0"/>
    <x v="0"/>
    <x v="50"/>
    <x v="5"/>
    <x v="0"/>
    <m/>
    <m/>
    <m/>
    <m/>
    <m/>
    <m/>
    <n v="20"/>
  </r>
  <r>
    <x v="0"/>
    <x v="10"/>
    <x v="201"/>
    <x v="1"/>
    <x v="0"/>
    <m/>
    <m/>
    <m/>
    <m/>
    <m/>
    <m/>
    <n v="20"/>
  </r>
  <r>
    <x v="0"/>
    <x v="13"/>
    <x v="202"/>
    <x v="0"/>
    <x v="0"/>
    <m/>
    <m/>
    <m/>
    <m/>
    <m/>
    <m/>
    <n v="20"/>
  </r>
  <r>
    <x v="0"/>
    <x v="0"/>
    <x v="46"/>
    <x v="3"/>
    <x v="0"/>
    <m/>
    <m/>
    <m/>
    <m/>
    <m/>
    <m/>
    <n v="19"/>
  </r>
  <r>
    <x v="0"/>
    <x v="1"/>
    <x v="166"/>
    <x v="5"/>
    <x v="0"/>
    <m/>
    <m/>
    <m/>
    <m/>
    <m/>
    <m/>
    <n v="18"/>
  </r>
  <r>
    <x v="0"/>
    <x v="9"/>
    <x v="95"/>
    <x v="2"/>
    <x v="0"/>
    <m/>
    <m/>
    <m/>
    <m/>
    <m/>
    <m/>
    <n v="16"/>
  </r>
  <r>
    <x v="0"/>
    <x v="6"/>
    <x v="91"/>
    <x v="5"/>
    <x v="0"/>
    <m/>
    <m/>
    <m/>
    <m/>
    <m/>
    <m/>
    <n v="16"/>
  </r>
  <r>
    <x v="0"/>
    <x v="12"/>
    <x v="203"/>
    <x v="5"/>
    <x v="0"/>
    <m/>
    <m/>
    <m/>
    <m/>
    <m/>
    <m/>
    <n v="16"/>
  </r>
  <r>
    <x v="0"/>
    <x v="1"/>
    <x v="92"/>
    <x v="2"/>
    <x v="0"/>
    <m/>
    <m/>
    <m/>
    <m/>
    <m/>
    <m/>
    <n v="15"/>
  </r>
  <r>
    <x v="0"/>
    <x v="1"/>
    <x v="92"/>
    <x v="4"/>
    <x v="0"/>
    <m/>
    <m/>
    <m/>
    <m/>
    <m/>
    <m/>
    <n v="15"/>
  </r>
  <r>
    <x v="0"/>
    <x v="1"/>
    <x v="141"/>
    <x v="4"/>
    <x v="0"/>
    <m/>
    <m/>
    <m/>
    <m/>
    <m/>
    <m/>
    <n v="15"/>
  </r>
  <r>
    <x v="0"/>
    <x v="12"/>
    <x v="199"/>
    <x v="1"/>
    <x v="0"/>
    <m/>
    <m/>
    <m/>
    <m/>
    <m/>
    <m/>
    <n v="15"/>
  </r>
  <r>
    <x v="0"/>
    <x v="0"/>
    <x v="46"/>
    <x v="4"/>
    <x v="0"/>
    <m/>
    <m/>
    <m/>
    <m/>
    <m/>
    <m/>
    <n v="15"/>
  </r>
  <r>
    <x v="0"/>
    <x v="13"/>
    <x v="189"/>
    <x v="4"/>
    <x v="0"/>
    <m/>
    <m/>
    <m/>
    <m/>
    <m/>
    <m/>
    <n v="15"/>
  </r>
  <r>
    <x v="0"/>
    <x v="0"/>
    <x v="204"/>
    <x v="0"/>
    <x v="0"/>
    <m/>
    <m/>
    <m/>
    <m/>
    <m/>
    <m/>
    <n v="14"/>
  </r>
  <r>
    <x v="0"/>
    <x v="0"/>
    <x v="204"/>
    <x v="5"/>
    <x v="0"/>
    <m/>
    <m/>
    <m/>
    <m/>
    <m/>
    <m/>
    <n v="14"/>
  </r>
  <r>
    <x v="0"/>
    <x v="0"/>
    <x v="103"/>
    <x v="2"/>
    <x v="0"/>
    <m/>
    <m/>
    <m/>
    <m/>
    <m/>
    <m/>
    <n v="14"/>
  </r>
  <r>
    <x v="0"/>
    <x v="10"/>
    <x v="181"/>
    <x v="1"/>
    <x v="0"/>
    <m/>
    <m/>
    <m/>
    <m/>
    <m/>
    <m/>
    <n v="13"/>
  </r>
  <r>
    <x v="0"/>
    <x v="7"/>
    <x v="205"/>
    <x v="0"/>
    <x v="0"/>
    <m/>
    <m/>
    <m/>
    <m/>
    <m/>
    <m/>
    <n v="12"/>
  </r>
  <r>
    <x v="0"/>
    <x v="12"/>
    <x v="199"/>
    <x v="0"/>
    <x v="0"/>
    <m/>
    <m/>
    <m/>
    <m/>
    <m/>
    <m/>
    <n v="12"/>
  </r>
  <r>
    <x v="0"/>
    <x v="0"/>
    <x v="9"/>
    <x v="2"/>
    <x v="0"/>
    <m/>
    <m/>
    <m/>
    <m/>
    <m/>
    <m/>
    <n v="12"/>
  </r>
  <r>
    <x v="0"/>
    <x v="2"/>
    <x v="122"/>
    <x v="2"/>
    <x v="0"/>
    <m/>
    <m/>
    <m/>
    <m/>
    <m/>
    <m/>
    <n v="11"/>
  </r>
  <r>
    <x v="0"/>
    <x v="0"/>
    <x v="9"/>
    <x v="4"/>
    <x v="0"/>
    <m/>
    <m/>
    <m/>
    <m/>
    <m/>
    <m/>
    <n v="11"/>
  </r>
  <r>
    <x v="0"/>
    <x v="2"/>
    <x v="110"/>
    <x v="5"/>
    <x v="0"/>
    <m/>
    <m/>
    <m/>
    <m/>
    <m/>
    <m/>
    <n v="10"/>
  </r>
  <r>
    <x v="0"/>
    <x v="7"/>
    <x v="191"/>
    <x v="2"/>
    <x v="0"/>
    <m/>
    <m/>
    <m/>
    <m/>
    <m/>
    <m/>
    <n v="10"/>
  </r>
  <r>
    <x v="0"/>
    <x v="10"/>
    <x v="206"/>
    <x v="4"/>
    <x v="0"/>
    <m/>
    <m/>
    <m/>
    <m/>
    <m/>
    <m/>
    <n v="9"/>
  </r>
  <r>
    <x v="0"/>
    <x v="12"/>
    <x v="207"/>
    <x v="0"/>
    <x v="0"/>
    <m/>
    <m/>
    <m/>
    <m/>
    <m/>
    <m/>
    <n v="8"/>
  </r>
  <r>
    <x v="0"/>
    <x v="8"/>
    <x v="171"/>
    <x v="1"/>
    <x v="0"/>
    <m/>
    <m/>
    <m/>
    <m/>
    <m/>
    <m/>
    <n v="8"/>
  </r>
  <r>
    <x v="0"/>
    <x v="0"/>
    <x v="208"/>
    <x v="1"/>
    <x v="0"/>
    <m/>
    <m/>
    <m/>
    <m/>
    <m/>
    <m/>
    <n v="8"/>
  </r>
  <r>
    <x v="0"/>
    <x v="0"/>
    <x v="103"/>
    <x v="1"/>
    <x v="0"/>
    <m/>
    <m/>
    <m/>
    <m/>
    <m/>
    <m/>
    <n v="8"/>
  </r>
  <r>
    <x v="0"/>
    <x v="13"/>
    <x v="209"/>
    <x v="0"/>
    <x v="0"/>
    <m/>
    <m/>
    <m/>
    <m/>
    <m/>
    <m/>
    <n v="8"/>
  </r>
  <r>
    <x v="0"/>
    <x v="14"/>
    <x v="210"/>
    <x v="0"/>
    <x v="0"/>
    <m/>
    <m/>
    <m/>
    <m/>
    <m/>
    <m/>
    <n v="8"/>
  </r>
  <r>
    <x v="0"/>
    <x v="2"/>
    <x v="84"/>
    <x v="3"/>
    <x v="0"/>
    <m/>
    <m/>
    <m/>
    <m/>
    <m/>
    <m/>
    <n v="6"/>
  </r>
  <r>
    <x v="0"/>
    <x v="9"/>
    <x v="95"/>
    <x v="3"/>
    <x v="0"/>
    <m/>
    <m/>
    <m/>
    <m/>
    <m/>
    <m/>
    <n v="6"/>
  </r>
  <r>
    <x v="0"/>
    <x v="10"/>
    <x v="165"/>
    <x v="4"/>
    <x v="0"/>
    <m/>
    <m/>
    <m/>
    <m/>
    <m/>
    <m/>
    <n v="6"/>
  </r>
  <r>
    <x v="0"/>
    <x v="10"/>
    <x v="165"/>
    <x v="1"/>
    <x v="0"/>
    <m/>
    <m/>
    <m/>
    <m/>
    <m/>
    <m/>
    <n v="5"/>
  </r>
  <r>
    <x v="0"/>
    <x v="1"/>
    <x v="21"/>
    <x v="2"/>
    <x v="0"/>
    <m/>
    <m/>
    <m/>
    <m/>
    <m/>
    <m/>
    <n v="4"/>
  </r>
  <r>
    <x v="0"/>
    <x v="3"/>
    <x v="211"/>
    <x v="4"/>
    <x v="0"/>
    <m/>
    <m/>
    <m/>
    <m/>
    <m/>
    <m/>
    <n v="4"/>
  </r>
  <r>
    <x v="0"/>
    <x v="5"/>
    <x v="66"/>
    <x v="1"/>
    <x v="0"/>
    <m/>
    <m/>
    <m/>
    <m/>
    <m/>
    <m/>
    <n v="4"/>
  </r>
  <r>
    <x v="0"/>
    <x v="0"/>
    <x v="8"/>
    <x v="4"/>
    <x v="0"/>
    <m/>
    <m/>
    <m/>
    <m/>
    <m/>
    <m/>
    <n v="4"/>
  </r>
  <r>
    <x v="0"/>
    <x v="0"/>
    <x v="0"/>
    <x v="1"/>
    <x v="0"/>
    <m/>
    <m/>
    <m/>
    <m/>
    <m/>
    <m/>
    <n v="4"/>
  </r>
  <r>
    <x v="0"/>
    <x v="13"/>
    <x v="212"/>
    <x v="4"/>
    <x v="0"/>
    <m/>
    <m/>
    <m/>
    <m/>
    <m/>
    <m/>
    <n v="4"/>
  </r>
  <r>
    <x v="0"/>
    <x v="8"/>
    <x v="114"/>
    <x v="4"/>
    <x v="0"/>
    <m/>
    <m/>
    <m/>
    <m/>
    <m/>
    <m/>
    <n v="3"/>
  </r>
  <r>
    <x v="0"/>
    <x v="10"/>
    <x v="213"/>
    <x v="4"/>
    <x v="0"/>
    <m/>
    <m/>
    <m/>
    <m/>
    <m/>
    <m/>
    <n v="3"/>
  </r>
  <r>
    <x v="0"/>
    <x v="13"/>
    <x v="209"/>
    <x v="5"/>
    <x v="0"/>
    <m/>
    <m/>
    <m/>
    <m/>
    <m/>
    <m/>
    <n v="3"/>
  </r>
  <r>
    <x v="0"/>
    <x v="1"/>
    <x v="67"/>
    <x v="1"/>
    <x v="0"/>
    <m/>
    <m/>
    <m/>
    <m/>
    <m/>
    <m/>
    <n v="2"/>
  </r>
  <r>
    <x v="0"/>
    <x v="1"/>
    <x v="123"/>
    <x v="1"/>
    <x v="0"/>
    <m/>
    <m/>
    <m/>
    <m/>
    <m/>
    <m/>
    <n v="2"/>
  </r>
  <r>
    <x v="0"/>
    <x v="6"/>
    <x v="108"/>
    <x v="1"/>
    <x v="0"/>
    <m/>
    <m/>
    <m/>
    <m/>
    <m/>
    <m/>
    <n v="2"/>
  </r>
  <r>
    <x v="0"/>
    <x v="8"/>
    <x v="214"/>
    <x v="5"/>
    <x v="0"/>
    <m/>
    <m/>
    <m/>
    <m/>
    <m/>
    <m/>
    <n v="2"/>
  </r>
  <r>
    <x v="0"/>
    <x v="0"/>
    <x v="31"/>
    <x v="5"/>
    <x v="0"/>
    <m/>
    <m/>
    <m/>
    <m/>
    <m/>
    <m/>
    <n v="2"/>
  </r>
  <r>
    <x v="0"/>
    <x v="10"/>
    <x v="168"/>
    <x v="1"/>
    <x v="0"/>
    <m/>
    <m/>
    <m/>
    <m/>
    <m/>
    <m/>
    <n v="2"/>
  </r>
  <r>
    <x v="0"/>
    <x v="10"/>
    <x v="215"/>
    <x v="1"/>
    <x v="0"/>
    <m/>
    <m/>
    <m/>
    <m/>
    <m/>
    <m/>
    <n v="2"/>
  </r>
  <r>
    <x v="0"/>
    <x v="1"/>
    <x v="153"/>
    <x v="4"/>
    <x v="0"/>
    <m/>
    <m/>
    <m/>
    <m/>
    <m/>
    <m/>
    <n v="1"/>
  </r>
  <r>
    <x v="0"/>
    <x v="7"/>
    <x v="205"/>
    <x v="1"/>
    <x v="0"/>
    <m/>
    <m/>
    <m/>
    <m/>
    <m/>
    <m/>
    <n v="1"/>
  </r>
  <r>
    <x v="0"/>
    <x v="6"/>
    <x v="44"/>
    <x v="4"/>
    <x v="0"/>
    <m/>
    <m/>
    <m/>
    <m/>
    <m/>
    <m/>
    <n v="1"/>
  </r>
  <r>
    <x v="0"/>
    <x v="12"/>
    <x v="216"/>
    <x v="1"/>
    <x v="0"/>
    <m/>
    <m/>
    <m/>
    <m/>
    <m/>
    <m/>
    <n v="1"/>
  </r>
  <r>
    <x v="0"/>
    <x v="12"/>
    <x v="216"/>
    <x v="5"/>
    <x v="0"/>
    <m/>
    <m/>
    <m/>
    <m/>
    <m/>
    <m/>
    <n v="1"/>
  </r>
  <r>
    <x v="0"/>
    <x v="12"/>
    <x v="217"/>
    <x v="1"/>
    <x v="0"/>
    <m/>
    <m/>
    <m/>
    <m/>
    <m/>
    <m/>
    <n v="1"/>
  </r>
  <r>
    <x v="0"/>
    <x v="12"/>
    <x v="217"/>
    <x v="5"/>
    <x v="0"/>
    <m/>
    <m/>
    <m/>
    <m/>
    <m/>
    <m/>
    <n v="1"/>
  </r>
  <r>
    <x v="0"/>
    <x v="12"/>
    <x v="218"/>
    <x v="0"/>
    <x v="0"/>
    <m/>
    <m/>
    <m/>
    <m/>
    <m/>
    <m/>
    <n v="1"/>
  </r>
  <r>
    <x v="0"/>
    <x v="12"/>
    <x v="218"/>
    <x v="1"/>
    <x v="0"/>
    <m/>
    <m/>
    <m/>
    <m/>
    <m/>
    <m/>
    <n v="1"/>
  </r>
  <r>
    <x v="0"/>
    <x v="12"/>
    <x v="218"/>
    <x v="5"/>
    <x v="0"/>
    <m/>
    <m/>
    <m/>
    <m/>
    <m/>
    <m/>
    <n v="1"/>
  </r>
  <r>
    <x v="0"/>
    <x v="12"/>
    <x v="219"/>
    <x v="0"/>
    <x v="0"/>
    <m/>
    <m/>
    <m/>
    <m/>
    <m/>
    <m/>
    <n v="1"/>
  </r>
  <r>
    <x v="0"/>
    <x v="12"/>
    <x v="219"/>
    <x v="1"/>
    <x v="0"/>
    <m/>
    <m/>
    <m/>
    <m/>
    <m/>
    <m/>
    <n v="1"/>
  </r>
  <r>
    <x v="0"/>
    <x v="8"/>
    <x v="214"/>
    <x v="0"/>
    <x v="0"/>
    <m/>
    <m/>
    <m/>
    <m/>
    <m/>
    <m/>
    <n v="1"/>
  </r>
  <r>
    <x v="0"/>
    <x v="8"/>
    <x v="214"/>
    <x v="1"/>
    <x v="0"/>
    <m/>
    <m/>
    <m/>
    <m/>
    <m/>
    <m/>
    <n v="1"/>
  </r>
  <r>
    <x v="0"/>
    <x v="10"/>
    <x v="164"/>
    <x v="0"/>
    <x v="0"/>
    <m/>
    <m/>
    <m/>
    <m/>
    <m/>
    <m/>
    <n v="1"/>
  </r>
  <r>
    <x v="0"/>
    <x v="10"/>
    <x v="220"/>
    <x v="1"/>
    <x v="0"/>
    <m/>
    <m/>
    <m/>
    <m/>
    <m/>
    <m/>
    <n v="1"/>
  </r>
  <r>
    <x v="0"/>
    <x v="4"/>
    <x v="36"/>
    <x v="0"/>
    <x v="1"/>
    <m/>
    <m/>
    <m/>
    <m/>
    <n v="11905"/>
    <n v="11905"/>
    <m/>
  </r>
  <r>
    <x v="0"/>
    <x v="4"/>
    <x v="36"/>
    <x v="6"/>
    <x v="2"/>
    <m/>
    <m/>
    <m/>
    <n v="15512"/>
    <n v="3020"/>
    <n v="18532"/>
    <m/>
  </r>
  <r>
    <x v="0"/>
    <x v="4"/>
    <x v="36"/>
    <x v="3"/>
    <x v="3"/>
    <m/>
    <m/>
    <m/>
    <n v="28524"/>
    <m/>
    <n v="28524"/>
    <m/>
  </r>
  <r>
    <x v="0"/>
    <x v="4"/>
    <x v="36"/>
    <x v="6"/>
    <x v="4"/>
    <n v="202090"/>
    <n v="15264"/>
    <m/>
    <m/>
    <m/>
    <n v="202090"/>
    <m/>
  </r>
  <r>
    <x v="0"/>
    <x v="4"/>
    <x v="36"/>
    <x v="3"/>
    <x v="5"/>
    <n v="293274"/>
    <m/>
    <m/>
    <m/>
    <m/>
    <n v="293274"/>
    <m/>
  </r>
  <r>
    <x v="0"/>
    <x v="4"/>
    <x v="36"/>
    <x v="2"/>
    <x v="6"/>
    <n v="405112"/>
    <m/>
    <m/>
    <m/>
    <m/>
    <n v="405112"/>
    <m/>
  </r>
  <r>
    <x v="0"/>
    <x v="4"/>
    <x v="36"/>
    <x v="4"/>
    <x v="7"/>
    <n v="487803"/>
    <m/>
    <m/>
    <m/>
    <m/>
    <n v="487803"/>
    <m/>
  </r>
  <r>
    <x v="0"/>
    <x v="4"/>
    <x v="36"/>
    <x v="1"/>
    <x v="8"/>
    <m/>
    <m/>
    <m/>
    <n v="505177"/>
    <n v="47354"/>
    <n v="552531"/>
    <m/>
  </r>
  <r>
    <x v="0"/>
    <x v="4"/>
    <x v="36"/>
    <x v="2"/>
    <x v="9"/>
    <m/>
    <m/>
    <m/>
    <n v="653429"/>
    <n v="181720"/>
    <n v="835149"/>
    <m/>
  </r>
  <r>
    <x v="0"/>
    <x v="4"/>
    <x v="36"/>
    <x v="3"/>
    <x v="10"/>
    <n v="1949851"/>
    <m/>
    <m/>
    <m/>
    <m/>
    <n v="1949851"/>
    <m/>
  </r>
  <r>
    <x v="0"/>
    <x v="4"/>
    <x v="36"/>
    <x v="0"/>
    <x v="11"/>
    <n v="2858140"/>
    <m/>
    <m/>
    <m/>
    <m/>
    <n v="2858140"/>
    <m/>
  </r>
  <r>
    <x v="0"/>
    <x v="4"/>
    <x v="36"/>
    <x v="1"/>
    <x v="12"/>
    <n v="5000357"/>
    <m/>
    <m/>
    <m/>
    <m/>
    <n v="5000357"/>
    <m/>
  </r>
  <r>
    <x v="0"/>
    <x v="4"/>
    <x v="36"/>
    <x v="2"/>
    <x v="13"/>
    <n v="8474754"/>
    <m/>
    <m/>
    <m/>
    <m/>
    <n v="8474754"/>
    <m/>
  </r>
  <r>
    <x v="0"/>
    <x v="4"/>
    <x v="57"/>
    <x v="2"/>
    <x v="9"/>
    <m/>
    <m/>
    <m/>
    <m/>
    <n v="3963"/>
    <n v="3963"/>
    <m/>
  </r>
  <r>
    <x v="0"/>
    <x v="4"/>
    <x v="57"/>
    <x v="6"/>
    <x v="4"/>
    <n v="19449"/>
    <m/>
    <m/>
    <m/>
    <m/>
    <n v="19449"/>
    <m/>
  </r>
  <r>
    <x v="0"/>
    <x v="4"/>
    <x v="57"/>
    <x v="4"/>
    <x v="7"/>
    <n v="36531"/>
    <m/>
    <m/>
    <m/>
    <m/>
    <n v="36531"/>
    <m/>
  </r>
  <r>
    <x v="0"/>
    <x v="4"/>
    <x v="57"/>
    <x v="2"/>
    <x v="6"/>
    <n v="98133"/>
    <m/>
    <m/>
    <m/>
    <m/>
    <n v="98133"/>
    <m/>
  </r>
  <r>
    <x v="0"/>
    <x v="4"/>
    <x v="57"/>
    <x v="3"/>
    <x v="5"/>
    <n v="102757"/>
    <m/>
    <m/>
    <m/>
    <m/>
    <n v="102757"/>
    <m/>
  </r>
  <r>
    <x v="0"/>
    <x v="4"/>
    <x v="57"/>
    <x v="3"/>
    <x v="10"/>
    <n v="163622"/>
    <m/>
    <m/>
    <m/>
    <m/>
    <n v="163622"/>
    <m/>
  </r>
  <r>
    <x v="0"/>
    <x v="4"/>
    <x v="57"/>
    <x v="0"/>
    <x v="11"/>
    <n v="166638"/>
    <m/>
    <m/>
    <m/>
    <m/>
    <n v="166638"/>
    <m/>
  </r>
  <r>
    <x v="0"/>
    <x v="4"/>
    <x v="57"/>
    <x v="1"/>
    <x v="12"/>
    <n v="185240"/>
    <m/>
    <m/>
    <m/>
    <m/>
    <n v="185240"/>
    <m/>
  </r>
  <r>
    <x v="0"/>
    <x v="4"/>
    <x v="57"/>
    <x v="2"/>
    <x v="13"/>
    <n v="376872"/>
    <m/>
    <m/>
    <m/>
    <m/>
    <n v="376872"/>
    <m/>
  </r>
  <r>
    <x v="0"/>
    <x v="4"/>
    <x v="35"/>
    <x v="6"/>
    <x v="2"/>
    <m/>
    <m/>
    <m/>
    <n v="28078"/>
    <m/>
    <n v="28078"/>
    <m/>
  </r>
  <r>
    <x v="0"/>
    <x v="4"/>
    <x v="35"/>
    <x v="0"/>
    <x v="1"/>
    <m/>
    <m/>
    <m/>
    <n v="35677"/>
    <n v="44951"/>
    <n v="80628"/>
    <m/>
  </r>
  <r>
    <x v="0"/>
    <x v="4"/>
    <x v="35"/>
    <x v="3"/>
    <x v="5"/>
    <n v="98634"/>
    <m/>
    <m/>
    <m/>
    <m/>
    <n v="98634"/>
    <m/>
  </r>
  <r>
    <x v="0"/>
    <x v="4"/>
    <x v="35"/>
    <x v="3"/>
    <x v="3"/>
    <m/>
    <m/>
    <m/>
    <n v="201986"/>
    <m/>
    <n v="201986"/>
    <m/>
  </r>
  <r>
    <x v="0"/>
    <x v="4"/>
    <x v="35"/>
    <x v="6"/>
    <x v="4"/>
    <n v="270468"/>
    <n v="37872"/>
    <m/>
    <m/>
    <m/>
    <n v="270468"/>
    <m/>
  </r>
  <r>
    <x v="0"/>
    <x v="4"/>
    <x v="35"/>
    <x v="2"/>
    <x v="9"/>
    <m/>
    <m/>
    <m/>
    <n v="87384"/>
    <n v="211851"/>
    <n v="299235"/>
    <m/>
  </r>
  <r>
    <x v="0"/>
    <x v="4"/>
    <x v="35"/>
    <x v="1"/>
    <x v="8"/>
    <m/>
    <m/>
    <m/>
    <n v="351750"/>
    <n v="44652"/>
    <n v="396402"/>
    <m/>
  </r>
  <r>
    <x v="0"/>
    <x v="4"/>
    <x v="35"/>
    <x v="2"/>
    <x v="6"/>
    <n v="488717"/>
    <n v="33320"/>
    <m/>
    <m/>
    <m/>
    <n v="488717"/>
    <m/>
  </r>
  <r>
    <x v="0"/>
    <x v="4"/>
    <x v="35"/>
    <x v="4"/>
    <x v="7"/>
    <n v="492070"/>
    <n v="67455"/>
    <m/>
    <m/>
    <m/>
    <n v="492070"/>
    <m/>
  </r>
  <r>
    <x v="0"/>
    <x v="4"/>
    <x v="35"/>
    <x v="3"/>
    <x v="10"/>
    <n v="711951"/>
    <m/>
    <m/>
    <m/>
    <m/>
    <n v="711951"/>
    <m/>
  </r>
  <r>
    <x v="0"/>
    <x v="4"/>
    <x v="35"/>
    <x v="0"/>
    <x v="11"/>
    <n v="4807789"/>
    <n v="106155"/>
    <m/>
    <m/>
    <m/>
    <n v="4807789"/>
    <m/>
  </r>
  <r>
    <x v="0"/>
    <x v="4"/>
    <x v="35"/>
    <x v="1"/>
    <x v="12"/>
    <n v="6126673"/>
    <n v="32567"/>
    <m/>
    <m/>
    <m/>
    <n v="6126673"/>
    <m/>
  </r>
  <r>
    <x v="0"/>
    <x v="4"/>
    <x v="35"/>
    <x v="2"/>
    <x v="13"/>
    <n v="13289575"/>
    <n v="45589"/>
    <m/>
    <m/>
    <m/>
    <n v="13289575"/>
    <m/>
  </r>
  <r>
    <x v="0"/>
    <x v="4"/>
    <x v="34"/>
    <x v="3"/>
    <x v="5"/>
    <n v="141585"/>
    <m/>
    <m/>
    <m/>
    <m/>
    <n v="141585"/>
    <m/>
  </r>
  <r>
    <x v="0"/>
    <x v="4"/>
    <x v="34"/>
    <x v="6"/>
    <x v="4"/>
    <n v="167307"/>
    <n v="6491"/>
    <m/>
    <m/>
    <m/>
    <n v="167307"/>
    <m/>
  </r>
  <r>
    <x v="0"/>
    <x v="4"/>
    <x v="34"/>
    <x v="2"/>
    <x v="6"/>
    <n v="313693"/>
    <m/>
    <m/>
    <m/>
    <m/>
    <n v="313693"/>
    <m/>
  </r>
  <r>
    <x v="0"/>
    <x v="4"/>
    <x v="34"/>
    <x v="4"/>
    <x v="7"/>
    <n v="337803"/>
    <n v="2907"/>
    <m/>
    <m/>
    <m/>
    <n v="337803"/>
    <m/>
  </r>
  <r>
    <x v="0"/>
    <x v="4"/>
    <x v="34"/>
    <x v="0"/>
    <x v="1"/>
    <m/>
    <m/>
    <m/>
    <n v="335417"/>
    <n v="51211"/>
    <n v="386628"/>
    <m/>
  </r>
  <r>
    <x v="0"/>
    <x v="4"/>
    <x v="34"/>
    <x v="3"/>
    <x v="10"/>
    <n v="489688"/>
    <m/>
    <m/>
    <m/>
    <m/>
    <n v="489688"/>
    <m/>
  </r>
  <r>
    <x v="0"/>
    <x v="4"/>
    <x v="34"/>
    <x v="2"/>
    <x v="9"/>
    <m/>
    <m/>
    <m/>
    <n v="588679"/>
    <n v="127748"/>
    <n v="716427"/>
    <m/>
  </r>
  <r>
    <x v="0"/>
    <x v="4"/>
    <x v="34"/>
    <x v="1"/>
    <x v="8"/>
    <m/>
    <m/>
    <m/>
    <n v="689378"/>
    <n v="66708"/>
    <n v="756086"/>
    <m/>
  </r>
  <r>
    <x v="0"/>
    <x v="4"/>
    <x v="34"/>
    <x v="3"/>
    <x v="3"/>
    <m/>
    <m/>
    <m/>
    <n v="758577"/>
    <n v="1800"/>
    <n v="760377"/>
    <m/>
  </r>
  <r>
    <x v="0"/>
    <x v="4"/>
    <x v="34"/>
    <x v="1"/>
    <x v="12"/>
    <n v="4248633"/>
    <m/>
    <m/>
    <m/>
    <m/>
    <n v="4248633"/>
    <m/>
  </r>
  <r>
    <x v="0"/>
    <x v="4"/>
    <x v="34"/>
    <x v="0"/>
    <x v="11"/>
    <n v="5601469"/>
    <m/>
    <m/>
    <m/>
    <m/>
    <n v="5601469"/>
    <m/>
  </r>
  <r>
    <x v="0"/>
    <x v="4"/>
    <x v="34"/>
    <x v="2"/>
    <x v="13"/>
    <n v="12157609"/>
    <m/>
    <m/>
    <m/>
    <m/>
    <n v="12157609"/>
    <m/>
  </r>
  <r>
    <x v="0"/>
    <x v="4"/>
    <x v="155"/>
    <x v="6"/>
    <x v="4"/>
    <n v="9419"/>
    <m/>
    <m/>
    <m/>
    <m/>
    <n v="9419"/>
    <m/>
  </r>
  <r>
    <x v="0"/>
    <x v="4"/>
    <x v="155"/>
    <x v="3"/>
    <x v="10"/>
    <n v="74361"/>
    <m/>
    <m/>
    <m/>
    <m/>
    <n v="74361"/>
    <m/>
  </r>
  <r>
    <x v="0"/>
    <x v="4"/>
    <x v="155"/>
    <x v="0"/>
    <x v="11"/>
    <n v="84811"/>
    <m/>
    <m/>
    <m/>
    <m/>
    <n v="84811"/>
    <m/>
  </r>
  <r>
    <x v="0"/>
    <x v="4"/>
    <x v="155"/>
    <x v="1"/>
    <x v="12"/>
    <n v="84840"/>
    <m/>
    <m/>
    <m/>
    <m/>
    <n v="84840"/>
    <m/>
  </r>
  <r>
    <x v="0"/>
    <x v="4"/>
    <x v="155"/>
    <x v="2"/>
    <x v="13"/>
    <n v="118962"/>
    <m/>
    <m/>
    <m/>
    <m/>
    <n v="118962"/>
    <m/>
  </r>
  <r>
    <x v="0"/>
    <x v="4"/>
    <x v="73"/>
    <x v="3"/>
    <x v="5"/>
    <n v="21930"/>
    <m/>
    <m/>
    <m/>
    <m/>
    <n v="21930"/>
    <m/>
  </r>
  <r>
    <x v="0"/>
    <x v="4"/>
    <x v="73"/>
    <x v="4"/>
    <x v="7"/>
    <n v="29700"/>
    <m/>
    <m/>
    <m/>
    <m/>
    <n v="29700"/>
    <m/>
  </r>
  <r>
    <x v="0"/>
    <x v="4"/>
    <x v="73"/>
    <x v="6"/>
    <x v="4"/>
    <n v="33901"/>
    <m/>
    <m/>
    <m/>
    <m/>
    <n v="33901"/>
    <m/>
  </r>
  <r>
    <x v="0"/>
    <x v="4"/>
    <x v="73"/>
    <x v="2"/>
    <x v="9"/>
    <m/>
    <m/>
    <m/>
    <n v="26137"/>
    <n v="20904"/>
    <n v="47041"/>
    <m/>
  </r>
  <r>
    <x v="0"/>
    <x v="4"/>
    <x v="73"/>
    <x v="2"/>
    <x v="6"/>
    <n v="71488"/>
    <m/>
    <m/>
    <m/>
    <m/>
    <n v="71488"/>
    <m/>
  </r>
  <r>
    <x v="0"/>
    <x v="4"/>
    <x v="73"/>
    <x v="0"/>
    <x v="1"/>
    <m/>
    <m/>
    <m/>
    <n v="144073"/>
    <n v="6828"/>
    <n v="150901"/>
    <m/>
  </r>
  <r>
    <x v="0"/>
    <x v="4"/>
    <x v="73"/>
    <x v="3"/>
    <x v="10"/>
    <n v="158079"/>
    <m/>
    <m/>
    <m/>
    <m/>
    <n v="158079"/>
    <m/>
  </r>
  <r>
    <x v="0"/>
    <x v="4"/>
    <x v="73"/>
    <x v="1"/>
    <x v="8"/>
    <m/>
    <m/>
    <m/>
    <n v="373941"/>
    <n v="20280"/>
    <n v="394221"/>
    <m/>
  </r>
  <r>
    <x v="0"/>
    <x v="4"/>
    <x v="73"/>
    <x v="0"/>
    <x v="11"/>
    <n v="1218760"/>
    <m/>
    <m/>
    <m/>
    <m/>
    <n v="1218760"/>
    <m/>
  </r>
  <r>
    <x v="0"/>
    <x v="4"/>
    <x v="73"/>
    <x v="1"/>
    <x v="12"/>
    <n v="1728764"/>
    <m/>
    <m/>
    <m/>
    <m/>
    <n v="1728764"/>
    <m/>
  </r>
  <r>
    <x v="0"/>
    <x v="4"/>
    <x v="73"/>
    <x v="2"/>
    <x v="13"/>
    <n v="1788857"/>
    <m/>
    <m/>
    <m/>
    <m/>
    <n v="1788857"/>
    <m/>
  </r>
  <r>
    <x v="0"/>
    <x v="4"/>
    <x v="56"/>
    <x v="3"/>
    <x v="5"/>
    <n v="26622"/>
    <m/>
    <m/>
    <m/>
    <m/>
    <n v="26622"/>
    <m/>
  </r>
  <r>
    <x v="0"/>
    <x v="4"/>
    <x v="56"/>
    <x v="6"/>
    <x v="4"/>
    <n v="29820"/>
    <n v="10222"/>
    <m/>
    <m/>
    <m/>
    <n v="29820"/>
    <m/>
  </r>
  <r>
    <x v="0"/>
    <x v="4"/>
    <x v="56"/>
    <x v="4"/>
    <x v="7"/>
    <n v="78641"/>
    <m/>
    <m/>
    <m/>
    <m/>
    <n v="78641"/>
    <m/>
  </r>
  <r>
    <x v="0"/>
    <x v="4"/>
    <x v="56"/>
    <x v="3"/>
    <x v="3"/>
    <m/>
    <m/>
    <m/>
    <n v="88770"/>
    <n v="3500"/>
    <n v="92270"/>
    <m/>
  </r>
  <r>
    <x v="0"/>
    <x v="4"/>
    <x v="56"/>
    <x v="0"/>
    <x v="1"/>
    <m/>
    <m/>
    <m/>
    <n v="66391"/>
    <n v="52190"/>
    <n v="118581"/>
    <m/>
  </r>
  <r>
    <x v="0"/>
    <x v="4"/>
    <x v="56"/>
    <x v="1"/>
    <x v="8"/>
    <m/>
    <m/>
    <m/>
    <n v="43073"/>
    <n v="76974"/>
    <n v="120047"/>
    <m/>
  </r>
  <r>
    <x v="0"/>
    <x v="4"/>
    <x v="56"/>
    <x v="3"/>
    <x v="10"/>
    <n v="143857"/>
    <m/>
    <m/>
    <m/>
    <m/>
    <n v="143857"/>
    <m/>
  </r>
  <r>
    <x v="0"/>
    <x v="4"/>
    <x v="56"/>
    <x v="2"/>
    <x v="9"/>
    <m/>
    <m/>
    <m/>
    <n v="33336"/>
    <n v="215888"/>
    <n v="249224"/>
    <m/>
  </r>
  <r>
    <x v="0"/>
    <x v="4"/>
    <x v="56"/>
    <x v="2"/>
    <x v="6"/>
    <n v="486772"/>
    <m/>
    <m/>
    <m/>
    <m/>
    <n v="486772"/>
    <m/>
  </r>
  <r>
    <x v="0"/>
    <x v="4"/>
    <x v="56"/>
    <x v="1"/>
    <x v="12"/>
    <n v="2602128"/>
    <m/>
    <m/>
    <m/>
    <m/>
    <n v="2602128"/>
    <m/>
  </r>
  <r>
    <x v="0"/>
    <x v="4"/>
    <x v="56"/>
    <x v="0"/>
    <x v="11"/>
    <n v="2879737"/>
    <m/>
    <m/>
    <m/>
    <m/>
    <n v="2879737"/>
    <m/>
  </r>
  <r>
    <x v="0"/>
    <x v="4"/>
    <x v="56"/>
    <x v="2"/>
    <x v="13"/>
    <n v="5591850"/>
    <n v="42797"/>
    <m/>
    <m/>
    <m/>
    <n v="5591850"/>
    <m/>
  </r>
  <r>
    <x v="0"/>
    <x v="2"/>
    <x v="11"/>
    <x v="1"/>
    <x v="8"/>
    <m/>
    <m/>
    <m/>
    <m/>
    <n v="1130"/>
    <n v="1130"/>
    <m/>
  </r>
  <r>
    <x v="0"/>
    <x v="2"/>
    <x v="11"/>
    <x v="2"/>
    <x v="13"/>
    <n v="7238"/>
    <m/>
    <m/>
    <m/>
    <m/>
    <n v="7238"/>
    <m/>
  </r>
  <r>
    <x v="0"/>
    <x v="2"/>
    <x v="11"/>
    <x v="4"/>
    <x v="7"/>
    <n v="7487"/>
    <m/>
    <m/>
    <m/>
    <m/>
    <n v="7487"/>
    <m/>
  </r>
  <r>
    <x v="0"/>
    <x v="2"/>
    <x v="11"/>
    <x v="3"/>
    <x v="5"/>
    <n v="14703"/>
    <m/>
    <m/>
    <m/>
    <m/>
    <n v="14703"/>
    <m/>
  </r>
  <r>
    <x v="0"/>
    <x v="2"/>
    <x v="11"/>
    <x v="0"/>
    <x v="11"/>
    <n v="146896"/>
    <m/>
    <m/>
    <m/>
    <m/>
    <n v="146896"/>
    <m/>
  </r>
  <r>
    <x v="0"/>
    <x v="2"/>
    <x v="11"/>
    <x v="1"/>
    <x v="12"/>
    <n v="347502"/>
    <m/>
    <m/>
    <m/>
    <m/>
    <n v="347502"/>
    <m/>
  </r>
  <r>
    <x v="0"/>
    <x v="4"/>
    <x v="27"/>
    <x v="3"/>
    <x v="5"/>
    <n v="23382"/>
    <m/>
    <m/>
    <m/>
    <m/>
    <n v="23382"/>
    <m/>
  </r>
  <r>
    <x v="0"/>
    <x v="4"/>
    <x v="27"/>
    <x v="6"/>
    <x v="4"/>
    <n v="53321"/>
    <n v="7535"/>
    <m/>
    <m/>
    <m/>
    <n v="53321"/>
    <m/>
  </r>
  <r>
    <x v="0"/>
    <x v="4"/>
    <x v="27"/>
    <x v="1"/>
    <x v="8"/>
    <m/>
    <m/>
    <m/>
    <m/>
    <n v="55580"/>
    <n v="55580"/>
    <m/>
  </r>
  <r>
    <x v="0"/>
    <x v="4"/>
    <x v="27"/>
    <x v="3"/>
    <x v="10"/>
    <n v="66841"/>
    <n v="15228"/>
    <m/>
    <m/>
    <m/>
    <n v="66841"/>
    <m/>
  </r>
  <r>
    <x v="0"/>
    <x v="4"/>
    <x v="27"/>
    <x v="0"/>
    <x v="1"/>
    <m/>
    <m/>
    <m/>
    <m/>
    <n v="71878"/>
    <n v="71878"/>
    <m/>
  </r>
  <r>
    <x v="0"/>
    <x v="4"/>
    <x v="27"/>
    <x v="2"/>
    <x v="9"/>
    <m/>
    <m/>
    <m/>
    <n v="48355"/>
    <n v="223366"/>
    <n v="271721"/>
    <m/>
  </r>
  <r>
    <x v="0"/>
    <x v="4"/>
    <x v="27"/>
    <x v="4"/>
    <x v="7"/>
    <n v="394967"/>
    <m/>
    <m/>
    <m/>
    <m/>
    <n v="394967"/>
    <m/>
  </r>
  <r>
    <x v="0"/>
    <x v="4"/>
    <x v="27"/>
    <x v="2"/>
    <x v="6"/>
    <n v="853043"/>
    <n v="11399"/>
    <m/>
    <m/>
    <m/>
    <n v="853043"/>
    <m/>
  </r>
  <r>
    <x v="0"/>
    <x v="4"/>
    <x v="27"/>
    <x v="1"/>
    <x v="12"/>
    <n v="4006557"/>
    <n v="14078"/>
    <m/>
    <m/>
    <m/>
    <n v="4006557"/>
    <m/>
  </r>
  <r>
    <x v="0"/>
    <x v="4"/>
    <x v="27"/>
    <x v="0"/>
    <x v="11"/>
    <n v="7366618"/>
    <m/>
    <m/>
    <m/>
    <m/>
    <n v="7366618"/>
    <m/>
  </r>
  <r>
    <x v="0"/>
    <x v="4"/>
    <x v="27"/>
    <x v="2"/>
    <x v="13"/>
    <n v="10463566"/>
    <n v="60600"/>
    <m/>
    <m/>
    <m/>
    <n v="10463566"/>
    <m/>
  </r>
  <r>
    <x v="0"/>
    <x v="4"/>
    <x v="27"/>
    <x v="0"/>
    <x v="1"/>
    <m/>
    <m/>
    <m/>
    <m/>
    <n v="17300"/>
    <n v="17300"/>
    <m/>
  </r>
  <r>
    <x v="0"/>
    <x v="4"/>
    <x v="27"/>
    <x v="1"/>
    <x v="8"/>
    <m/>
    <m/>
    <m/>
    <m/>
    <n v="45910"/>
    <n v="45910"/>
    <m/>
  </r>
  <r>
    <x v="0"/>
    <x v="4"/>
    <x v="27"/>
    <x v="6"/>
    <x v="4"/>
    <n v="47837"/>
    <m/>
    <m/>
    <m/>
    <m/>
    <n v="47837"/>
    <m/>
  </r>
  <r>
    <x v="0"/>
    <x v="4"/>
    <x v="27"/>
    <x v="3"/>
    <x v="5"/>
    <n v="48671"/>
    <m/>
    <m/>
    <m/>
    <m/>
    <n v="48671"/>
    <m/>
  </r>
  <r>
    <x v="0"/>
    <x v="4"/>
    <x v="27"/>
    <x v="2"/>
    <x v="9"/>
    <m/>
    <m/>
    <m/>
    <m/>
    <n v="88128"/>
    <n v="88128"/>
    <m/>
  </r>
  <r>
    <x v="0"/>
    <x v="4"/>
    <x v="27"/>
    <x v="3"/>
    <x v="10"/>
    <n v="140373"/>
    <n v="998"/>
    <m/>
    <m/>
    <m/>
    <n v="140373"/>
    <m/>
  </r>
  <r>
    <x v="0"/>
    <x v="4"/>
    <x v="27"/>
    <x v="4"/>
    <x v="7"/>
    <n v="235855"/>
    <m/>
    <m/>
    <m/>
    <m/>
    <n v="235855"/>
    <m/>
  </r>
  <r>
    <x v="0"/>
    <x v="4"/>
    <x v="27"/>
    <x v="2"/>
    <x v="6"/>
    <n v="300579"/>
    <m/>
    <n v="980"/>
    <m/>
    <m/>
    <n v="301559"/>
    <m/>
  </r>
  <r>
    <x v="0"/>
    <x v="4"/>
    <x v="27"/>
    <x v="0"/>
    <x v="11"/>
    <n v="3497363"/>
    <m/>
    <m/>
    <m/>
    <m/>
    <n v="3497363"/>
    <m/>
  </r>
  <r>
    <x v="0"/>
    <x v="4"/>
    <x v="27"/>
    <x v="1"/>
    <x v="12"/>
    <n v="3791059"/>
    <n v="21464"/>
    <m/>
    <m/>
    <m/>
    <n v="3791059"/>
    <m/>
  </r>
  <r>
    <x v="0"/>
    <x v="4"/>
    <x v="27"/>
    <x v="2"/>
    <x v="13"/>
    <n v="5303402"/>
    <n v="5100"/>
    <m/>
    <m/>
    <m/>
    <n v="5303402"/>
    <m/>
  </r>
  <r>
    <x v="0"/>
    <x v="4"/>
    <x v="27"/>
    <x v="6"/>
    <x v="2"/>
    <m/>
    <m/>
    <m/>
    <m/>
    <n v="970"/>
    <n v="970"/>
    <m/>
  </r>
  <r>
    <x v="0"/>
    <x v="4"/>
    <x v="27"/>
    <x v="6"/>
    <x v="4"/>
    <n v="12660"/>
    <m/>
    <m/>
    <m/>
    <m/>
    <n v="12660"/>
    <m/>
  </r>
  <r>
    <x v="0"/>
    <x v="4"/>
    <x v="27"/>
    <x v="1"/>
    <x v="8"/>
    <m/>
    <m/>
    <m/>
    <m/>
    <n v="35795"/>
    <n v="35795"/>
    <m/>
  </r>
  <r>
    <x v="0"/>
    <x v="4"/>
    <x v="27"/>
    <x v="0"/>
    <x v="1"/>
    <m/>
    <m/>
    <m/>
    <m/>
    <n v="35816"/>
    <n v="35816"/>
    <m/>
  </r>
  <r>
    <x v="0"/>
    <x v="4"/>
    <x v="27"/>
    <x v="3"/>
    <x v="5"/>
    <n v="41420"/>
    <m/>
    <m/>
    <m/>
    <m/>
    <n v="41420"/>
    <m/>
  </r>
  <r>
    <x v="0"/>
    <x v="4"/>
    <x v="27"/>
    <x v="2"/>
    <x v="9"/>
    <m/>
    <m/>
    <m/>
    <m/>
    <n v="100367"/>
    <n v="100367"/>
    <m/>
  </r>
  <r>
    <x v="0"/>
    <x v="4"/>
    <x v="27"/>
    <x v="3"/>
    <x v="10"/>
    <n v="164628"/>
    <m/>
    <m/>
    <m/>
    <m/>
    <n v="164628"/>
    <m/>
  </r>
  <r>
    <x v="0"/>
    <x v="4"/>
    <x v="27"/>
    <x v="4"/>
    <x v="7"/>
    <n v="241680"/>
    <m/>
    <m/>
    <m/>
    <m/>
    <n v="241680"/>
    <m/>
  </r>
  <r>
    <x v="0"/>
    <x v="4"/>
    <x v="27"/>
    <x v="2"/>
    <x v="6"/>
    <n v="286132"/>
    <m/>
    <m/>
    <m/>
    <m/>
    <n v="286132"/>
    <m/>
  </r>
  <r>
    <x v="0"/>
    <x v="4"/>
    <x v="27"/>
    <x v="0"/>
    <x v="11"/>
    <n v="2210422"/>
    <m/>
    <m/>
    <m/>
    <m/>
    <n v="2210422"/>
    <m/>
  </r>
  <r>
    <x v="0"/>
    <x v="4"/>
    <x v="27"/>
    <x v="1"/>
    <x v="12"/>
    <n v="2552081"/>
    <m/>
    <m/>
    <m/>
    <m/>
    <n v="2552081"/>
    <m/>
  </r>
  <r>
    <x v="0"/>
    <x v="4"/>
    <x v="27"/>
    <x v="2"/>
    <x v="13"/>
    <n v="5268327"/>
    <m/>
    <m/>
    <m/>
    <m/>
    <n v="5268327"/>
    <m/>
  </r>
  <r>
    <x v="0"/>
    <x v="4"/>
    <x v="27"/>
    <x v="0"/>
    <x v="1"/>
    <m/>
    <m/>
    <m/>
    <n v="27667"/>
    <n v="47857"/>
    <n v="75524"/>
    <m/>
  </r>
  <r>
    <x v="0"/>
    <x v="4"/>
    <x v="27"/>
    <x v="6"/>
    <x v="4"/>
    <n v="244460"/>
    <n v="24705"/>
    <m/>
    <m/>
    <m/>
    <n v="244460"/>
    <m/>
  </r>
  <r>
    <x v="0"/>
    <x v="4"/>
    <x v="27"/>
    <x v="3"/>
    <x v="5"/>
    <n v="338366"/>
    <m/>
    <m/>
    <m/>
    <m/>
    <n v="338366"/>
    <m/>
  </r>
  <r>
    <x v="0"/>
    <x v="4"/>
    <x v="27"/>
    <x v="1"/>
    <x v="8"/>
    <m/>
    <m/>
    <m/>
    <n v="302931"/>
    <n v="84242"/>
    <n v="387173"/>
    <m/>
  </r>
  <r>
    <x v="0"/>
    <x v="4"/>
    <x v="27"/>
    <x v="2"/>
    <x v="9"/>
    <m/>
    <m/>
    <m/>
    <n v="94054"/>
    <n v="402847"/>
    <n v="496901"/>
    <m/>
  </r>
  <r>
    <x v="0"/>
    <x v="4"/>
    <x v="27"/>
    <x v="4"/>
    <x v="7"/>
    <n v="595517"/>
    <m/>
    <m/>
    <m/>
    <m/>
    <n v="595517"/>
    <m/>
  </r>
  <r>
    <x v="0"/>
    <x v="4"/>
    <x v="27"/>
    <x v="3"/>
    <x v="10"/>
    <n v="872951"/>
    <m/>
    <m/>
    <m/>
    <m/>
    <n v="872951"/>
    <m/>
  </r>
  <r>
    <x v="0"/>
    <x v="4"/>
    <x v="27"/>
    <x v="2"/>
    <x v="6"/>
    <n v="939690"/>
    <n v="18824"/>
    <m/>
    <m/>
    <m/>
    <n v="939690"/>
    <m/>
  </r>
  <r>
    <x v="0"/>
    <x v="4"/>
    <x v="27"/>
    <x v="0"/>
    <x v="11"/>
    <n v="5912209"/>
    <n v="22735"/>
    <m/>
    <m/>
    <m/>
    <n v="5912209"/>
    <m/>
  </r>
  <r>
    <x v="0"/>
    <x v="4"/>
    <x v="27"/>
    <x v="1"/>
    <x v="12"/>
    <n v="6113456"/>
    <n v="36903"/>
    <m/>
    <m/>
    <m/>
    <n v="6113456"/>
    <m/>
  </r>
  <r>
    <x v="0"/>
    <x v="4"/>
    <x v="27"/>
    <x v="2"/>
    <x v="13"/>
    <n v="12624947"/>
    <n v="30822"/>
    <m/>
    <m/>
    <m/>
    <n v="12624947"/>
    <m/>
  </r>
  <r>
    <x v="0"/>
    <x v="4"/>
    <x v="45"/>
    <x v="3"/>
    <x v="3"/>
    <m/>
    <m/>
    <m/>
    <m/>
    <n v="2030"/>
    <n v="2030"/>
    <m/>
  </r>
  <r>
    <x v="0"/>
    <x v="4"/>
    <x v="45"/>
    <x v="6"/>
    <x v="4"/>
    <n v="11164"/>
    <m/>
    <m/>
    <m/>
    <m/>
    <n v="11164"/>
    <m/>
  </r>
  <r>
    <x v="0"/>
    <x v="4"/>
    <x v="45"/>
    <x v="0"/>
    <x v="1"/>
    <m/>
    <m/>
    <m/>
    <m/>
    <n v="49068"/>
    <n v="49068"/>
    <m/>
  </r>
  <r>
    <x v="0"/>
    <x v="4"/>
    <x v="45"/>
    <x v="3"/>
    <x v="10"/>
    <n v="72620"/>
    <m/>
    <m/>
    <m/>
    <m/>
    <n v="72620"/>
    <m/>
  </r>
  <r>
    <x v="0"/>
    <x v="4"/>
    <x v="45"/>
    <x v="1"/>
    <x v="8"/>
    <m/>
    <m/>
    <m/>
    <n v="89913"/>
    <n v="8255"/>
    <n v="98168"/>
    <m/>
  </r>
  <r>
    <x v="0"/>
    <x v="4"/>
    <x v="45"/>
    <x v="2"/>
    <x v="9"/>
    <m/>
    <m/>
    <m/>
    <n v="58891"/>
    <n v="153275"/>
    <n v="212166"/>
    <m/>
  </r>
  <r>
    <x v="0"/>
    <x v="4"/>
    <x v="45"/>
    <x v="4"/>
    <x v="7"/>
    <n v="223737"/>
    <m/>
    <m/>
    <m/>
    <m/>
    <n v="223737"/>
    <m/>
  </r>
  <r>
    <x v="0"/>
    <x v="4"/>
    <x v="45"/>
    <x v="2"/>
    <x v="6"/>
    <n v="555652"/>
    <n v="1800"/>
    <m/>
    <m/>
    <m/>
    <n v="555652"/>
    <m/>
  </r>
  <r>
    <x v="0"/>
    <x v="4"/>
    <x v="45"/>
    <x v="1"/>
    <x v="12"/>
    <n v="1577806"/>
    <m/>
    <m/>
    <m/>
    <m/>
    <n v="1577806"/>
    <m/>
  </r>
  <r>
    <x v="0"/>
    <x v="4"/>
    <x v="45"/>
    <x v="0"/>
    <x v="11"/>
    <n v="4721485"/>
    <n v="3359"/>
    <m/>
    <m/>
    <m/>
    <n v="4721485"/>
    <m/>
  </r>
  <r>
    <x v="0"/>
    <x v="4"/>
    <x v="45"/>
    <x v="2"/>
    <x v="13"/>
    <n v="6213745"/>
    <m/>
    <m/>
    <m/>
    <m/>
    <n v="6213745"/>
    <m/>
  </r>
  <r>
    <x v="0"/>
    <x v="4"/>
    <x v="17"/>
    <x v="4"/>
    <x v="14"/>
    <m/>
    <m/>
    <m/>
    <m/>
    <n v="1938"/>
    <n v="1938"/>
    <m/>
  </r>
  <r>
    <x v="0"/>
    <x v="4"/>
    <x v="17"/>
    <x v="3"/>
    <x v="15"/>
    <n v="51124"/>
    <m/>
    <m/>
    <m/>
    <m/>
    <n v="51124"/>
    <m/>
  </r>
  <r>
    <x v="0"/>
    <x v="4"/>
    <x v="17"/>
    <x v="3"/>
    <x v="5"/>
    <n v="53534"/>
    <m/>
    <m/>
    <m/>
    <m/>
    <n v="53534"/>
    <m/>
  </r>
  <r>
    <x v="0"/>
    <x v="4"/>
    <x v="17"/>
    <x v="6"/>
    <x v="4"/>
    <n v="97725"/>
    <n v="811"/>
    <m/>
    <m/>
    <m/>
    <n v="97725"/>
    <m/>
  </r>
  <r>
    <x v="0"/>
    <x v="4"/>
    <x v="17"/>
    <x v="0"/>
    <x v="1"/>
    <m/>
    <m/>
    <m/>
    <n v="93251"/>
    <n v="94350"/>
    <n v="187601"/>
    <m/>
  </r>
  <r>
    <x v="0"/>
    <x v="4"/>
    <x v="17"/>
    <x v="1"/>
    <x v="8"/>
    <m/>
    <m/>
    <m/>
    <n v="329643"/>
    <n v="206106"/>
    <n v="535749"/>
    <m/>
  </r>
  <r>
    <x v="0"/>
    <x v="4"/>
    <x v="17"/>
    <x v="4"/>
    <x v="7"/>
    <n v="650190"/>
    <n v="47109"/>
    <m/>
    <m/>
    <m/>
    <n v="650190"/>
    <m/>
  </r>
  <r>
    <x v="0"/>
    <x v="4"/>
    <x v="17"/>
    <x v="3"/>
    <x v="10"/>
    <n v="936431"/>
    <m/>
    <m/>
    <m/>
    <m/>
    <n v="936431"/>
    <m/>
  </r>
  <r>
    <x v="0"/>
    <x v="4"/>
    <x v="17"/>
    <x v="2"/>
    <x v="6"/>
    <n v="999149"/>
    <n v="51953"/>
    <m/>
    <m/>
    <m/>
    <n v="999149"/>
    <m/>
  </r>
  <r>
    <x v="0"/>
    <x v="4"/>
    <x v="17"/>
    <x v="2"/>
    <x v="9"/>
    <m/>
    <m/>
    <m/>
    <n v="605304"/>
    <n v="680870"/>
    <n v="1286174"/>
    <m/>
  </r>
  <r>
    <x v="0"/>
    <x v="4"/>
    <x v="17"/>
    <x v="0"/>
    <x v="11"/>
    <n v="7515363"/>
    <n v="51252"/>
    <m/>
    <m/>
    <m/>
    <n v="7515363"/>
    <m/>
  </r>
  <r>
    <x v="0"/>
    <x v="4"/>
    <x v="17"/>
    <x v="1"/>
    <x v="12"/>
    <n v="7909065"/>
    <n v="29736"/>
    <m/>
    <m/>
    <m/>
    <n v="7909065"/>
    <m/>
  </r>
  <r>
    <x v="0"/>
    <x v="4"/>
    <x v="17"/>
    <x v="2"/>
    <x v="13"/>
    <n v="25592805"/>
    <n v="28159"/>
    <m/>
    <m/>
    <m/>
    <n v="25592805"/>
    <m/>
  </r>
  <r>
    <x v="0"/>
    <x v="4"/>
    <x v="65"/>
    <x v="6"/>
    <x v="4"/>
    <n v="23640"/>
    <m/>
    <m/>
    <m/>
    <m/>
    <n v="23640"/>
    <m/>
  </r>
  <r>
    <x v="0"/>
    <x v="4"/>
    <x v="65"/>
    <x v="3"/>
    <x v="3"/>
    <m/>
    <m/>
    <m/>
    <n v="55629"/>
    <n v="2306"/>
    <n v="57935"/>
    <m/>
  </r>
  <r>
    <x v="0"/>
    <x v="4"/>
    <x v="65"/>
    <x v="4"/>
    <x v="7"/>
    <n v="76924"/>
    <m/>
    <m/>
    <m/>
    <m/>
    <n v="76924"/>
    <m/>
  </r>
  <r>
    <x v="0"/>
    <x v="4"/>
    <x v="65"/>
    <x v="0"/>
    <x v="1"/>
    <m/>
    <m/>
    <m/>
    <n v="44540"/>
    <n v="54460"/>
    <n v="99000"/>
    <m/>
  </r>
  <r>
    <x v="0"/>
    <x v="4"/>
    <x v="65"/>
    <x v="3"/>
    <x v="5"/>
    <n v="150358"/>
    <m/>
    <m/>
    <m/>
    <m/>
    <n v="150358"/>
    <m/>
  </r>
  <r>
    <x v="0"/>
    <x v="4"/>
    <x v="65"/>
    <x v="2"/>
    <x v="6"/>
    <n v="218343"/>
    <m/>
    <m/>
    <m/>
    <m/>
    <n v="218343"/>
    <m/>
  </r>
  <r>
    <x v="0"/>
    <x v="4"/>
    <x v="65"/>
    <x v="3"/>
    <x v="10"/>
    <n v="257249"/>
    <m/>
    <m/>
    <m/>
    <m/>
    <n v="257249"/>
    <m/>
  </r>
  <r>
    <x v="0"/>
    <x v="4"/>
    <x v="65"/>
    <x v="1"/>
    <x v="8"/>
    <m/>
    <m/>
    <m/>
    <n v="224029"/>
    <n v="54986"/>
    <n v="279015"/>
    <m/>
  </r>
  <r>
    <x v="0"/>
    <x v="4"/>
    <x v="65"/>
    <x v="2"/>
    <x v="9"/>
    <m/>
    <m/>
    <m/>
    <n v="329150"/>
    <n v="140813"/>
    <n v="469963"/>
    <m/>
  </r>
  <r>
    <x v="0"/>
    <x v="4"/>
    <x v="65"/>
    <x v="0"/>
    <x v="11"/>
    <n v="2806834"/>
    <m/>
    <m/>
    <m/>
    <m/>
    <n v="2806834"/>
    <m/>
  </r>
  <r>
    <x v="0"/>
    <x v="4"/>
    <x v="65"/>
    <x v="1"/>
    <x v="12"/>
    <n v="3008019"/>
    <m/>
    <m/>
    <m/>
    <m/>
    <n v="3008019"/>
    <m/>
  </r>
  <r>
    <x v="0"/>
    <x v="4"/>
    <x v="65"/>
    <x v="2"/>
    <x v="13"/>
    <n v="6759205"/>
    <n v="14055"/>
    <m/>
    <m/>
    <m/>
    <n v="6759205"/>
    <m/>
  </r>
  <r>
    <x v="0"/>
    <x v="4"/>
    <x v="57"/>
    <x v="4"/>
    <x v="14"/>
    <m/>
    <m/>
    <m/>
    <m/>
    <n v="360"/>
    <n v="360"/>
    <m/>
  </r>
  <r>
    <x v="0"/>
    <x v="4"/>
    <x v="57"/>
    <x v="4"/>
    <x v="7"/>
    <n v="15501"/>
    <m/>
    <m/>
    <m/>
    <m/>
    <n v="15501"/>
    <m/>
  </r>
  <r>
    <x v="0"/>
    <x v="4"/>
    <x v="57"/>
    <x v="3"/>
    <x v="10"/>
    <n v="21956"/>
    <m/>
    <m/>
    <m/>
    <m/>
    <n v="21956"/>
    <m/>
  </r>
  <r>
    <x v="0"/>
    <x v="4"/>
    <x v="57"/>
    <x v="1"/>
    <x v="8"/>
    <m/>
    <m/>
    <m/>
    <n v="25679"/>
    <n v="2799"/>
    <n v="28478"/>
    <m/>
  </r>
  <r>
    <x v="0"/>
    <x v="4"/>
    <x v="57"/>
    <x v="6"/>
    <x v="4"/>
    <n v="38772"/>
    <m/>
    <m/>
    <m/>
    <m/>
    <n v="38772"/>
    <m/>
  </r>
  <r>
    <x v="0"/>
    <x v="4"/>
    <x v="57"/>
    <x v="3"/>
    <x v="5"/>
    <n v="75064"/>
    <m/>
    <m/>
    <m/>
    <m/>
    <n v="75064"/>
    <m/>
  </r>
  <r>
    <x v="0"/>
    <x v="4"/>
    <x v="57"/>
    <x v="2"/>
    <x v="6"/>
    <n v="221407"/>
    <m/>
    <m/>
    <m/>
    <m/>
    <n v="221407"/>
    <m/>
  </r>
  <r>
    <x v="0"/>
    <x v="4"/>
    <x v="57"/>
    <x v="1"/>
    <x v="12"/>
    <n v="551672"/>
    <m/>
    <m/>
    <m/>
    <m/>
    <n v="551672"/>
    <m/>
  </r>
  <r>
    <x v="0"/>
    <x v="4"/>
    <x v="57"/>
    <x v="0"/>
    <x v="1"/>
    <m/>
    <m/>
    <m/>
    <n v="894963"/>
    <n v="3870"/>
    <n v="898833"/>
    <m/>
  </r>
  <r>
    <x v="0"/>
    <x v="4"/>
    <x v="57"/>
    <x v="2"/>
    <x v="9"/>
    <m/>
    <m/>
    <m/>
    <n v="1082511"/>
    <n v="12686"/>
    <n v="1095197"/>
    <m/>
  </r>
  <r>
    <x v="0"/>
    <x v="4"/>
    <x v="57"/>
    <x v="0"/>
    <x v="11"/>
    <n v="1702807"/>
    <m/>
    <m/>
    <m/>
    <m/>
    <n v="1702807"/>
    <m/>
  </r>
  <r>
    <x v="0"/>
    <x v="4"/>
    <x v="57"/>
    <x v="2"/>
    <x v="13"/>
    <n v="3438967"/>
    <m/>
    <m/>
    <m/>
    <m/>
    <n v="3438967"/>
    <m/>
  </r>
  <r>
    <x v="0"/>
    <x v="4"/>
    <x v="53"/>
    <x v="3"/>
    <x v="5"/>
    <n v="28765"/>
    <m/>
    <m/>
    <m/>
    <m/>
    <n v="28765"/>
    <m/>
  </r>
  <r>
    <x v="0"/>
    <x v="4"/>
    <x v="53"/>
    <x v="6"/>
    <x v="4"/>
    <n v="122685"/>
    <m/>
    <m/>
    <m/>
    <m/>
    <n v="122685"/>
    <m/>
  </r>
  <r>
    <x v="0"/>
    <x v="4"/>
    <x v="53"/>
    <x v="3"/>
    <x v="10"/>
    <n v="207837"/>
    <m/>
    <m/>
    <m/>
    <m/>
    <n v="207837"/>
    <m/>
  </r>
  <r>
    <x v="0"/>
    <x v="4"/>
    <x v="53"/>
    <x v="0"/>
    <x v="1"/>
    <m/>
    <m/>
    <m/>
    <n v="202119"/>
    <n v="33140"/>
    <n v="235259"/>
    <m/>
  </r>
  <r>
    <x v="0"/>
    <x v="4"/>
    <x v="53"/>
    <x v="2"/>
    <x v="9"/>
    <m/>
    <m/>
    <m/>
    <n v="190627"/>
    <n v="48888"/>
    <n v="239515"/>
    <m/>
  </r>
  <r>
    <x v="0"/>
    <x v="4"/>
    <x v="53"/>
    <x v="4"/>
    <x v="7"/>
    <n v="249279"/>
    <m/>
    <m/>
    <m/>
    <m/>
    <n v="249279"/>
    <m/>
  </r>
  <r>
    <x v="0"/>
    <x v="4"/>
    <x v="53"/>
    <x v="1"/>
    <x v="8"/>
    <m/>
    <m/>
    <m/>
    <n v="232460"/>
    <n v="44899"/>
    <n v="277359"/>
    <m/>
  </r>
  <r>
    <x v="0"/>
    <x v="4"/>
    <x v="53"/>
    <x v="2"/>
    <x v="6"/>
    <n v="324315"/>
    <m/>
    <m/>
    <m/>
    <m/>
    <n v="324315"/>
    <m/>
  </r>
  <r>
    <x v="0"/>
    <x v="4"/>
    <x v="53"/>
    <x v="0"/>
    <x v="11"/>
    <n v="2300582"/>
    <m/>
    <m/>
    <m/>
    <m/>
    <n v="2300582"/>
    <m/>
  </r>
  <r>
    <x v="0"/>
    <x v="4"/>
    <x v="53"/>
    <x v="1"/>
    <x v="12"/>
    <n v="3086347"/>
    <m/>
    <m/>
    <m/>
    <m/>
    <n v="3086347"/>
    <m/>
  </r>
  <r>
    <x v="0"/>
    <x v="4"/>
    <x v="53"/>
    <x v="2"/>
    <x v="13"/>
    <n v="6432113"/>
    <m/>
    <m/>
    <m/>
    <m/>
    <n v="6432113"/>
    <m/>
  </r>
  <r>
    <x v="0"/>
    <x v="4"/>
    <x v="27"/>
    <x v="6"/>
    <x v="4"/>
    <n v="15811"/>
    <m/>
    <m/>
    <m/>
    <m/>
    <n v="15811"/>
    <m/>
  </r>
  <r>
    <x v="0"/>
    <x v="4"/>
    <x v="27"/>
    <x v="4"/>
    <x v="7"/>
    <n v="94510"/>
    <m/>
    <m/>
    <m/>
    <m/>
    <n v="94510"/>
    <m/>
  </r>
  <r>
    <x v="0"/>
    <x v="4"/>
    <x v="27"/>
    <x v="0"/>
    <x v="1"/>
    <m/>
    <m/>
    <m/>
    <n v="261129"/>
    <n v="38199"/>
    <n v="299328"/>
    <m/>
  </r>
  <r>
    <x v="0"/>
    <x v="4"/>
    <x v="27"/>
    <x v="2"/>
    <x v="6"/>
    <n v="348215"/>
    <m/>
    <m/>
    <m/>
    <m/>
    <n v="348215"/>
    <m/>
  </r>
  <r>
    <x v="0"/>
    <x v="4"/>
    <x v="27"/>
    <x v="2"/>
    <x v="9"/>
    <m/>
    <m/>
    <m/>
    <n v="272165"/>
    <n v="94415"/>
    <n v="366580"/>
    <m/>
  </r>
  <r>
    <x v="0"/>
    <x v="4"/>
    <x v="27"/>
    <x v="1"/>
    <x v="8"/>
    <m/>
    <m/>
    <m/>
    <n v="812033"/>
    <n v="61433"/>
    <n v="873466"/>
    <m/>
  </r>
  <r>
    <x v="0"/>
    <x v="4"/>
    <x v="27"/>
    <x v="0"/>
    <x v="11"/>
    <n v="2830357"/>
    <m/>
    <m/>
    <m/>
    <m/>
    <n v="2830357"/>
    <m/>
  </r>
  <r>
    <x v="0"/>
    <x v="4"/>
    <x v="27"/>
    <x v="1"/>
    <x v="12"/>
    <n v="3544927"/>
    <m/>
    <m/>
    <m/>
    <m/>
    <n v="3544927"/>
    <m/>
  </r>
  <r>
    <x v="0"/>
    <x v="4"/>
    <x v="27"/>
    <x v="2"/>
    <x v="13"/>
    <n v="4172366"/>
    <m/>
    <m/>
    <m/>
    <m/>
    <n v="4172366"/>
    <m/>
  </r>
  <r>
    <x v="0"/>
    <x v="2"/>
    <x v="48"/>
    <x v="6"/>
    <x v="4"/>
    <n v="15110"/>
    <n v="9887"/>
    <m/>
    <m/>
    <m/>
    <n v="15110"/>
    <m/>
  </r>
  <r>
    <x v="0"/>
    <x v="2"/>
    <x v="48"/>
    <x v="0"/>
    <x v="1"/>
    <m/>
    <m/>
    <m/>
    <m/>
    <n v="37900"/>
    <n v="37900"/>
    <m/>
  </r>
  <r>
    <x v="0"/>
    <x v="2"/>
    <x v="48"/>
    <x v="3"/>
    <x v="5"/>
    <n v="106054"/>
    <m/>
    <m/>
    <m/>
    <m/>
    <n v="106054"/>
    <m/>
  </r>
  <r>
    <x v="0"/>
    <x v="2"/>
    <x v="48"/>
    <x v="1"/>
    <x v="8"/>
    <m/>
    <m/>
    <m/>
    <n v="89714"/>
    <n v="55293"/>
    <n v="145007"/>
    <m/>
  </r>
  <r>
    <x v="0"/>
    <x v="2"/>
    <x v="48"/>
    <x v="3"/>
    <x v="10"/>
    <n v="219948"/>
    <m/>
    <m/>
    <m/>
    <m/>
    <n v="219948"/>
    <m/>
  </r>
  <r>
    <x v="0"/>
    <x v="2"/>
    <x v="48"/>
    <x v="2"/>
    <x v="9"/>
    <m/>
    <m/>
    <m/>
    <m/>
    <n v="263940"/>
    <n v="263940"/>
    <m/>
  </r>
  <r>
    <x v="0"/>
    <x v="2"/>
    <x v="48"/>
    <x v="4"/>
    <x v="7"/>
    <n v="301192"/>
    <m/>
    <m/>
    <m/>
    <m/>
    <n v="301192"/>
    <m/>
  </r>
  <r>
    <x v="0"/>
    <x v="2"/>
    <x v="48"/>
    <x v="2"/>
    <x v="6"/>
    <n v="354281"/>
    <m/>
    <m/>
    <m/>
    <m/>
    <n v="354281"/>
    <m/>
  </r>
  <r>
    <x v="0"/>
    <x v="2"/>
    <x v="48"/>
    <x v="0"/>
    <x v="11"/>
    <n v="3048093"/>
    <n v="37521"/>
    <m/>
    <m/>
    <m/>
    <n v="3048093"/>
    <m/>
  </r>
  <r>
    <x v="0"/>
    <x v="2"/>
    <x v="48"/>
    <x v="1"/>
    <x v="12"/>
    <n v="3101749"/>
    <n v="18234"/>
    <m/>
    <m/>
    <m/>
    <n v="3101749"/>
    <m/>
  </r>
  <r>
    <x v="0"/>
    <x v="2"/>
    <x v="48"/>
    <x v="2"/>
    <x v="13"/>
    <n v="9156285"/>
    <m/>
    <m/>
    <m/>
    <m/>
    <n v="9156285"/>
    <m/>
  </r>
  <r>
    <x v="0"/>
    <x v="2"/>
    <x v="49"/>
    <x v="6"/>
    <x v="2"/>
    <m/>
    <m/>
    <m/>
    <n v="40445"/>
    <m/>
    <n v="40445"/>
    <m/>
  </r>
  <r>
    <x v="0"/>
    <x v="2"/>
    <x v="49"/>
    <x v="4"/>
    <x v="7"/>
    <n v="83004"/>
    <m/>
    <m/>
    <m/>
    <m/>
    <n v="83004"/>
    <m/>
  </r>
  <r>
    <x v="0"/>
    <x v="2"/>
    <x v="49"/>
    <x v="6"/>
    <x v="4"/>
    <n v="125525"/>
    <m/>
    <m/>
    <m/>
    <m/>
    <n v="125525"/>
    <m/>
  </r>
  <r>
    <x v="0"/>
    <x v="2"/>
    <x v="49"/>
    <x v="0"/>
    <x v="1"/>
    <m/>
    <m/>
    <m/>
    <n v="167309"/>
    <n v="5950"/>
    <n v="173259"/>
    <m/>
  </r>
  <r>
    <x v="0"/>
    <x v="2"/>
    <x v="49"/>
    <x v="2"/>
    <x v="6"/>
    <n v="215888"/>
    <m/>
    <m/>
    <m/>
    <m/>
    <n v="215888"/>
    <m/>
  </r>
  <r>
    <x v="0"/>
    <x v="2"/>
    <x v="49"/>
    <x v="2"/>
    <x v="9"/>
    <m/>
    <m/>
    <m/>
    <n v="482100"/>
    <n v="43537"/>
    <n v="525637"/>
    <m/>
  </r>
  <r>
    <x v="0"/>
    <x v="2"/>
    <x v="49"/>
    <x v="1"/>
    <x v="8"/>
    <m/>
    <m/>
    <m/>
    <n v="628740"/>
    <n v="31837"/>
    <n v="660577"/>
    <m/>
  </r>
  <r>
    <x v="0"/>
    <x v="2"/>
    <x v="49"/>
    <x v="0"/>
    <x v="11"/>
    <n v="2951594"/>
    <m/>
    <m/>
    <m/>
    <m/>
    <n v="2951594"/>
    <m/>
  </r>
  <r>
    <x v="0"/>
    <x v="2"/>
    <x v="49"/>
    <x v="1"/>
    <x v="12"/>
    <n v="4065480"/>
    <n v="9745"/>
    <m/>
    <m/>
    <m/>
    <n v="4065480"/>
    <m/>
  </r>
  <r>
    <x v="0"/>
    <x v="2"/>
    <x v="49"/>
    <x v="2"/>
    <x v="13"/>
    <n v="6479961"/>
    <m/>
    <m/>
    <m/>
    <m/>
    <n v="6479961"/>
    <m/>
  </r>
  <r>
    <x v="0"/>
    <x v="2"/>
    <x v="47"/>
    <x v="6"/>
    <x v="4"/>
    <n v="16207"/>
    <n v="7892"/>
    <m/>
    <m/>
    <m/>
    <n v="16207"/>
    <m/>
  </r>
  <r>
    <x v="0"/>
    <x v="2"/>
    <x v="47"/>
    <x v="3"/>
    <x v="3"/>
    <m/>
    <m/>
    <m/>
    <n v="25943"/>
    <m/>
    <n v="25943"/>
    <m/>
  </r>
  <r>
    <x v="0"/>
    <x v="2"/>
    <x v="47"/>
    <x v="3"/>
    <x v="5"/>
    <n v="26380"/>
    <m/>
    <m/>
    <m/>
    <m/>
    <n v="26380"/>
    <m/>
  </r>
  <r>
    <x v="0"/>
    <x v="2"/>
    <x v="47"/>
    <x v="0"/>
    <x v="1"/>
    <m/>
    <m/>
    <m/>
    <n v="117070"/>
    <n v="12000"/>
    <n v="129070"/>
    <m/>
  </r>
  <r>
    <x v="0"/>
    <x v="2"/>
    <x v="47"/>
    <x v="6"/>
    <x v="2"/>
    <m/>
    <m/>
    <m/>
    <n v="137630"/>
    <m/>
    <n v="137630"/>
    <m/>
  </r>
  <r>
    <x v="0"/>
    <x v="2"/>
    <x v="47"/>
    <x v="4"/>
    <x v="7"/>
    <n v="227178"/>
    <m/>
    <m/>
    <m/>
    <m/>
    <n v="227178"/>
    <m/>
  </r>
  <r>
    <x v="0"/>
    <x v="2"/>
    <x v="47"/>
    <x v="3"/>
    <x v="10"/>
    <n v="228628"/>
    <m/>
    <m/>
    <m/>
    <m/>
    <n v="228628"/>
    <m/>
  </r>
  <r>
    <x v="0"/>
    <x v="2"/>
    <x v="47"/>
    <x v="2"/>
    <x v="6"/>
    <n v="294554"/>
    <m/>
    <m/>
    <m/>
    <m/>
    <n v="294554"/>
    <m/>
  </r>
  <r>
    <x v="0"/>
    <x v="2"/>
    <x v="47"/>
    <x v="1"/>
    <x v="8"/>
    <m/>
    <m/>
    <m/>
    <n v="698534"/>
    <n v="17602"/>
    <n v="716136"/>
    <m/>
  </r>
  <r>
    <x v="0"/>
    <x v="2"/>
    <x v="47"/>
    <x v="2"/>
    <x v="9"/>
    <m/>
    <m/>
    <m/>
    <n v="999335"/>
    <n v="83565"/>
    <n v="1082900"/>
    <m/>
  </r>
  <r>
    <x v="0"/>
    <x v="2"/>
    <x v="47"/>
    <x v="0"/>
    <x v="11"/>
    <n v="2637916"/>
    <m/>
    <n v="1500"/>
    <m/>
    <m/>
    <n v="2639416"/>
    <m/>
  </r>
  <r>
    <x v="0"/>
    <x v="2"/>
    <x v="47"/>
    <x v="1"/>
    <x v="12"/>
    <n v="3337353"/>
    <n v="50618"/>
    <m/>
    <m/>
    <m/>
    <n v="3337353"/>
    <m/>
  </r>
  <r>
    <x v="0"/>
    <x v="2"/>
    <x v="47"/>
    <x v="2"/>
    <x v="13"/>
    <n v="9323296"/>
    <m/>
    <m/>
    <m/>
    <m/>
    <n v="9323296"/>
    <m/>
  </r>
  <r>
    <x v="0"/>
    <x v="2"/>
    <x v="88"/>
    <x v="4"/>
    <x v="7"/>
    <n v="2421"/>
    <m/>
    <m/>
    <m/>
    <m/>
    <n v="2421"/>
    <m/>
  </r>
  <r>
    <x v="0"/>
    <x v="2"/>
    <x v="88"/>
    <x v="1"/>
    <x v="8"/>
    <m/>
    <m/>
    <m/>
    <m/>
    <n v="13650"/>
    <n v="13650"/>
    <m/>
  </r>
  <r>
    <x v="0"/>
    <x v="2"/>
    <x v="88"/>
    <x v="0"/>
    <x v="1"/>
    <m/>
    <m/>
    <m/>
    <m/>
    <n v="16450"/>
    <n v="16450"/>
    <m/>
  </r>
  <r>
    <x v="0"/>
    <x v="2"/>
    <x v="88"/>
    <x v="2"/>
    <x v="9"/>
    <m/>
    <m/>
    <m/>
    <m/>
    <n v="26150"/>
    <n v="26150"/>
    <m/>
  </r>
  <r>
    <x v="0"/>
    <x v="2"/>
    <x v="88"/>
    <x v="2"/>
    <x v="6"/>
    <n v="70472"/>
    <m/>
    <m/>
    <m/>
    <m/>
    <n v="70472"/>
    <m/>
  </r>
  <r>
    <x v="0"/>
    <x v="2"/>
    <x v="88"/>
    <x v="1"/>
    <x v="12"/>
    <n v="796460"/>
    <m/>
    <m/>
    <m/>
    <m/>
    <n v="796460"/>
    <m/>
  </r>
  <r>
    <x v="0"/>
    <x v="2"/>
    <x v="88"/>
    <x v="0"/>
    <x v="11"/>
    <n v="1646730"/>
    <m/>
    <m/>
    <m/>
    <m/>
    <n v="1646730"/>
    <m/>
  </r>
  <r>
    <x v="0"/>
    <x v="2"/>
    <x v="88"/>
    <x v="2"/>
    <x v="13"/>
    <n v="2339694"/>
    <m/>
    <m/>
    <m/>
    <m/>
    <n v="2339694"/>
    <m/>
  </r>
  <r>
    <x v="0"/>
    <x v="2"/>
    <x v="110"/>
    <x v="1"/>
    <x v="8"/>
    <m/>
    <m/>
    <m/>
    <m/>
    <n v="17600"/>
    <n v="17600"/>
    <m/>
  </r>
  <r>
    <x v="0"/>
    <x v="2"/>
    <x v="110"/>
    <x v="4"/>
    <x v="7"/>
    <n v="25745"/>
    <m/>
    <m/>
    <m/>
    <m/>
    <n v="25745"/>
    <m/>
  </r>
  <r>
    <x v="0"/>
    <x v="2"/>
    <x v="110"/>
    <x v="2"/>
    <x v="6"/>
    <n v="27566"/>
    <m/>
    <m/>
    <m/>
    <m/>
    <n v="27566"/>
    <m/>
  </r>
  <r>
    <x v="0"/>
    <x v="2"/>
    <x v="110"/>
    <x v="0"/>
    <x v="11"/>
    <n v="187592"/>
    <m/>
    <m/>
    <m/>
    <m/>
    <n v="187592"/>
    <m/>
  </r>
  <r>
    <x v="0"/>
    <x v="2"/>
    <x v="110"/>
    <x v="1"/>
    <x v="12"/>
    <n v="390403"/>
    <m/>
    <m/>
    <m/>
    <m/>
    <n v="390403"/>
    <m/>
  </r>
  <r>
    <x v="0"/>
    <x v="2"/>
    <x v="110"/>
    <x v="2"/>
    <x v="13"/>
    <n v="846173"/>
    <m/>
    <m/>
    <m/>
    <m/>
    <n v="846173"/>
    <m/>
  </r>
  <r>
    <x v="0"/>
    <x v="2"/>
    <x v="49"/>
    <x v="1"/>
    <x v="12"/>
    <n v="8622"/>
    <m/>
    <m/>
    <m/>
    <m/>
    <n v="8622"/>
    <m/>
  </r>
  <r>
    <x v="0"/>
    <x v="2"/>
    <x v="49"/>
    <x v="3"/>
    <x v="10"/>
    <n v="16976"/>
    <m/>
    <m/>
    <m/>
    <m/>
    <n v="16976"/>
    <m/>
  </r>
  <r>
    <x v="0"/>
    <x v="2"/>
    <x v="49"/>
    <x v="2"/>
    <x v="13"/>
    <n v="46041"/>
    <m/>
    <m/>
    <m/>
    <m/>
    <n v="46041"/>
    <m/>
  </r>
  <r>
    <x v="0"/>
    <x v="2"/>
    <x v="87"/>
    <x v="6"/>
    <x v="4"/>
    <n v="2004"/>
    <n v="2004"/>
    <m/>
    <m/>
    <m/>
    <n v="2004"/>
    <m/>
  </r>
  <r>
    <x v="0"/>
    <x v="2"/>
    <x v="87"/>
    <x v="2"/>
    <x v="6"/>
    <n v="107211"/>
    <m/>
    <m/>
    <m/>
    <m/>
    <n v="107211"/>
    <m/>
  </r>
  <r>
    <x v="0"/>
    <x v="2"/>
    <x v="87"/>
    <x v="0"/>
    <x v="1"/>
    <m/>
    <m/>
    <m/>
    <n v="164130"/>
    <m/>
    <n v="164130"/>
    <m/>
  </r>
  <r>
    <x v="0"/>
    <x v="2"/>
    <x v="87"/>
    <x v="1"/>
    <x v="8"/>
    <m/>
    <m/>
    <m/>
    <n v="210586"/>
    <m/>
    <n v="210586"/>
    <m/>
  </r>
  <r>
    <x v="0"/>
    <x v="2"/>
    <x v="87"/>
    <x v="2"/>
    <x v="9"/>
    <m/>
    <m/>
    <m/>
    <n v="379367"/>
    <m/>
    <n v="379367"/>
    <m/>
  </r>
  <r>
    <x v="0"/>
    <x v="2"/>
    <x v="87"/>
    <x v="2"/>
    <x v="13"/>
    <n v="559330"/>
    <m/>
    <m/>
    <m/>
    <m/>
    <n v="559330"/>
    <m/>
  </r>
  <r>
    <x v="0"/>
    <x v="2"/>
    <x v="87"/>
    <x v="1"/>
    <x v="12"/>
    <n v="926346"/>
    <n v="12250"/>
    <m/>
    <m/>
    <m/>
    <n v="926346"/>
    <m/>
  </r>
  <r>
    <x v="0"/>
    <x v="2"/>
    <x v="87"/>
    <x v="0"/>
    <x v="11"/>
    <n v="930139"/>
    <n v="30559"/>
    <m/>
    <m/>
    <m/>
    <n v="930139"/>
    <m/>
  </r>
  <r>
    <x v="0"/>
    <x v="2"/>
    <x v="84"/>
    <x v="2"/>
    <x v="6"/>
    <n v="21209"/>
    <m/>
    <m/>
    <m/>
    <m/>
    <n v="21209"/>
    <m/>
  </r>
  <r>
    <x v="0"/>
    <x v="2"/>
    <x v="84"/>
    <x v="1"/>
    <x v="12"/>
    <n v="274403"/>
    <m/>
    <m/>
    <m/>
    <m/>
    <n v="274403"/>
    <m/>
  </r>
  <r>
    <x v="0"/>
    <x v="2"/>
    <x v="84"/>
    <x v="0"/>
    <x v="11"/>
    <n v="370980"/>
    <m/>
    <m/>
    <m/>
    <m/>
    <n v="370980"/>
    <m/>
  </r>
  <r>
    <x v="0"/>
    <x v="2"/>
    <x v="84"/>
    <x v="2"/>
    <x v="13"/>
    <n v="491535"/>
    <m/>
    <m/>
    <m/>
    <m/>
    <n v="491535"/>
    <m/>
  </r>
  <r>
    <x v="0"/>
    <x v="2"/>
    <x v="20"/>
    <x v="3"/>
    <x v="5"/>
    <n v="62159"/>
    <n v="140"/>
    <m/>
    <m/>
    <m/>
    <n v="62159"/>
    <m/>
  </r>
  <r>
    <x v="0"/>
    <x v="2"/>
    <x v="20"/>
    <x v="2"/>
    <x v="9"/>
    <m/>
    <m/>
    <m/>
    <n v="49233"/>
    <n v="86044"/>
    <n v="135277"/>
    <m/>
  </r>
  <r>
    <x v="0"/>
    <x v="2"/>
    <x v="20"/>
    <x v="6"/>
    <x v="4"/>
    <n v="201992"/>
    <n v="4485"/>
    <m/>
    <m/>
    <m/>
    <n v="201992"/>
    <m/>
  </r>
  <r>
    <x v="0"/>
    <x v="2"/>
    <x v="20"/>
    <x v="4"/>
    <x v="7"/>
    <n v="359103"/>
    <n v="7280"/>
    <m/>
    <m/>
    <m/>
    <n v="359103"/>
    <m/>
  </r>
  <r>
    <x v="0"/>
    <x v="2"/>
    <x v="20"/>
    <x v="2"/>
    <x v="6"/>
    <n v="400043"/>
    <n v="25444"/>
    <m/>
    <m/>
    <m/>
    <n v="400043"/>
    <m/>
  </r>
  <r>
    <x v="0"/>
    <x v="2"/>
    <x v="20"/>
    <x v="1"/>
    <x v="8"/>
    <m/>
    <m/>
    <m/>
    <n v="544123"/>
    <n v="146611"/>
    <n v="690734"/>
    <m/>
  </r>
  <r>
    <x v="0"/>
    <x v="2"/>
    <x v="20"/>
    <x v="0"/>
    <x v="1"/>
    <m/>
    <m/>
    <m/>
    <n v="611979"/>
    <n v="114115"/>
    <n v="726094"/>
    <m/>
  </r>
  <r>
    <x v="0"/>
    <x v="2"/>
    <x v="20"/>
    <x v="3"/>
    <x v="10"/>
    <n v="910877"/>
    <m/>
    <m/>
    <m/>
    <m/>
    <n v="910877"/>
    <m/>
  </r>
  <r>
    <x v="0"/>
    <x v="2"/>
    <x v="20"/>
    <x v="2"/>
    <x v="13"/>
    <n v="4612452"/>
    <n v="57194"/>
    <m/>
    <m/>
    <m/>
    <n v="4612452"/>
    <m/>
  </r>
  <r>
    <x v="0"/>
    <x v="2"/>
    <x v="20"/>
    <x v="1"/>
    <x v="12"/>
    <n v="7458494"/>
    <n v="20974"/>
    <n v="300"/>
    <m/>
    <m/>
    <n v="7458794"/>
    <m/>
  </r>
  <r>
    <x v="0"/>
    <x v="2"/>
    <x v="20"/>
    <x v="0"/>
    <x v="11"/>
    <n v="9035623"/>
    <n v="133"/>
    <n v="995"/>
    <m/>
    <m/>
    <n v="9036618"/>
    <m/>
  </r>
  <r>
    <x v="0"/>
    <x v="2"/>
    <x v="20"/>
    <x v="0"/>
    <x v="1"/>
    <m/>
    <m/>
    <m/>
    <m/>
    <n v="21828"/>
    <n v="21828"/>
    <m/>
  </r>
  <r>
    <x v="0"/>
    <x v="2"/>
    <x v="20"/>
    <x v="6"/>
    <x v="4"/>
    <n v="22835"/>
    <m/>
    <m/>
    <m/>
    <m/>
    <n v="22835"/>
    <m/>
  </r>
  <r>
    <x v="0"/>
    <x v="2"/>
    <x v="20"/>
    <x v="1"/>
    <x v="8"/>
    <m/>
    <m/>
    <m/>
    <m/>
    <n v="40783"/>
    <n v="40783"/>
    <m/>
  </r>
  <r>
    <x v="0"/>
    <x v="2"/>
    <x v="20"/>
    <x v="2"/>
    <x v="6"/>
    <n v="57924"/>
    <m/>
    <m/>
    <m/>
    <m/>
    <n v="57924"/>
    <m/>
  </r>
  <r>
    <x v="0"/>
    <x v="2"/>
    <x v="20"/>
    <x v="3"/>
    <x v="10"/>
    <n v="65572"/>
    <m/>
    <m/>
    <m/>
    <m/>
    <n v="65572"/>
    <m/>
  </r>
  <r>
    <x v="0"/>
    <x v="2"/>
    <x v="20"/>
    <x v="4"/>
    <x v="7"/>
    <n v="72369"/>
    <m/>
    <m/>
    <m/>
    <m/>
    <n v="72369"/>
    <m/>
  </r>
  <r>
    <x v="0"/>
    <x v="2"/>
    <x v="20"/>
    <x v="3"/>
    <x v="5"/>
    <n v="96770"/>
    <m/>
    <m/>
    <m/>
    <m/>
    <n v="96770"/>
    <m/>
  </r>
  <r>
    <x v="0"/>
    <x v="2"/>
    <x v="20"/>
    <x v="2"/>
    <x v="9"/>
    <m/>
    <m/>
    <m/>
    <n v="63403"/>
    <n v="48352"/>
    <n v="111755"/>
    <m/>
  </r>
  <r>
    <x v="0"/>
    <x v="2"/>
    <x v="20"/>
    <x v="1"/>
    <x v="12"/>
    <n v="2527189"/>
    <m/>
    <m/>
    <m/>
    <m/>
    <n v="2527189"/>
    <m/>
  </r>
  <r>
    <x v="0"/>
    <x v="2"/>
    <x v="20"/>
    <x v="2"/>
    <x v="13"/>
    <n v="2943063"/>
    <m/>
    <m/>
    <m/>
    <m/>
    <n v="2943063"/>
    <m/>
  </r>
  <r>
    <x v="0"/>
    <x v="2"/>
    <x v="20"/>
    <x v="0"/>
    <x v="11"/>
    <n v="3056769"/>
    <m/>
    <m/>
    <m/>
    <m/>
    <n v="3056769"/>
    <m/>
  </r>
  <r>
    <x v="0"/>
    <x v="2"/>
    <x v="120"/>
    <x v="6"/>
    <x v="4"/>
    <n v="15182"/>
    <m/>
    <m/>
    <m/>
    <m/>
    <n v="15182"/>
    <m/>
  </r>
  <r>
    <x v="0"/>
    <x v="2"/>
    <x v="120"/>
    <x v="2"/>
    <x v="13"/>
    <n v="281908"/>
    <m/>
    <m/>
    <m/>
    <m/>
    <n v="281908"/>
    <m/>
  </r>
  <r>
    <x v="0"/>
    <x v="2"/>
    <x v="120"/>
    <x v="0"/>
    <x v="11"/>
    <n v="325866"/>
    <m/>
    <m/>
    <m/>
    <m/>
    <n v="325866"/>
    <m/>
  </r>
  <r>
    <x v="0"/>
    <x v="2"/>
    <x v="120"/>
    <x v="1"/>
    <x v="12"/>
    <n v="349762"/>
    <m/>
    <m/>
    <m/>
    <m/>
    <n v="349762"/>
    <m/>
  </r>
  <r>
    <x v="0"/>
    <x v="2"/>
    <x v="58"/>
    <x v="0"/>
    <x v="1"/>
    <m/>
    <m/>
    <m/>
    <m/>
    <n v="1920"/>
    <n v="1920"/>
    <m/>
  </r>
  <r>
    <x v="0"/>
    <x v="2"/>
    <x v="58"/>
    <x v="6"/>
    <x v="4"/>
    <n v="44327"/>
    <m/>
    <m/>
    <m/>
    <m/>
    <n v="44327"/>
    <m/>
  </r>
  <r>
    <x v="0"/>
    <x v="2"/>
    <x v="58"/>
    <x v="2"/>
    <x v="9"/>
    <m/>
    <m/>
    <m/>
    <n v="25382"/>
    <n v="22190"/>
    <n v="47572"/>
    <m/>
  </r>
  <r>
    <x v="0"/>
    <x v="2"/>
    <x v="58"/>
    <x v="3"/>
    <x v="10"/>
    <n v="53993"/>
    <m/>
    <m/>
    <m/>
    <m/>
    <n v="53993"/>
    <m/>
  </r>
  <r>
    <x v="0"/>
    <x v="2"/>
    <x v="58"/>
    <x v="4"/>
    <x v="7"/>
    <n v="59559"/>
    <m/>
    <m/>
    <m/>
    <m/>
    <n v="59559"/>
    <m/>
  </r>
  <r>
    <x v="0"/>
    <x v="2"/>
    <x v="58"/>
    <x v="1"/>
    <x v="8"/>
    <m/>
    <m/>
    <m/>
    <n v="51020"/>
    <n v="20300"/>
    <n v="71320"/>
    <m/>
  </r>
  <r>
    <x v="0"/>
    <x v="2"/>
    <x v="58"/>
    <x v="2"/>
    <x v="6"/>
    <n v="175613"/>
    <m/>
    <m/>
    <m/>
    <m/>
    <n v="175613"/>
    <m/>
  </r>
  <r>
    <x v="0"/>
    <x v="2"/>
    <x v="58"/>
    <x v="0"/>
    <x v="11"/>
    <n v="2424319"/>
    <m/>
    <m/>
    <m/>
    <m/>
    <n v="2424319"/>
    <m/>
  </r>
  <r>
    <x v="0"/>
    <x v="2"/>
    <x v="58"/>
    <x v="1"/>
    <x v="12"/>
    <n v="2965234"/>
    <n v="22938"/>
    <m/>
    <m/>
    <m/>
    <n v="2965234"/>
    <m/>
  </r>
  <r>
    <x v="0"/>
    <x v="2"/>
    <x v="58"/>
    <x v="2"/>
    <x v="13"/>
    <n v="3374124"/>
    <n v="5789"/>
    <m/>
    <m/>
    <m/>
    <n v="3374124"/>
    <m/>
  </r>
  <r>
    <x v="0"/>
    <x v="2"/>
    <x v="112"/>
    <x v="2"/>
    <x v="13"/>
    <n v="193136"/>
    <m/>
    <m/>
    <m/>
    <m/>
    <n v="193136"/>
    <m/>
  </r>
  <r>
    <x v="0"/>
    <x v="2"/>
    <x v="112"/>
    <x v="0"/>
    <x v="11"/>
    <n v="437979"/>
    <m/>
    <m/>
    <m/>
    <m/>
    <n v="437979"/>
    <m/>
  </r>
  <r>
    <x v="0"/>
    <x v="2"/>
    <x v="112"/>
    <x v="1"/>
    <x v="12"/>
    <n v="586721"/>
    <m/>
    <m/>
    <m/>
    <m/>
    <n v="586721"/>
    <m/>
  </r>
  <r>
    <x v="0"/>
    <x v="2"/>
    <x v="20"/>
    <x v="0"/>
    <x v="1"/>
    <m/>
    <m/>
    <m/>
    <m/>
    <n v="1347"/>
    <n v="1347"/>
    <m/>
  </r>
  <r>
    <x v="0"/>
    <x v="2"/>
    <x v="20"/>
    <x v="2"/>
    <x v="9"/>
    <m/>
    <m/>
    <m/>
    <m/>
    <n v="26641"/>
    <n v="26641"/>
    <m/>
  </r>
  <r>
    <x v="0"/>
    <x v="2"/>
    <x v="20"/>
    <x v="1"/>
    <x v="8"/>
    <m/>
    <m/>
    <m/>
    <n v="104757"/>
    <n v="4045"/>
    <n v="108802"/>
    <m/>
  </r>
  <r>
    <x v="0"/>
    <x v="2"/>
    <x v="20"/>
    <x v="4"/>
    <x v="7"/>
    <n v="109125"/>
    <m/>
    <m/>
    <m/>
    <m/>
    <n v="109125"/>
    <m/>
  </r>
  <r>
    <x v="0"/>
    <x v="2"/>
    <x v="20"/>
    <x v="2"/>
    <x v="6"/>
    <n v="131233"/>
    <m/>
    <m/>
    <m/>
    <m/>
    <n v="131233"/>
    <m/>
  </r>
  <r>
    <x v="0"/>
    <x v="2"/>
    <x v="20"/>
    <x v="3"/>
    <x v="10"/>
    <n v="349216"/>
    <m/>
    <m/>
    <m/>
    <m/>
    <n v="349216"/>
    <m/>
  </r>
  <r>
    <x v="0"/>
    <x v="2"/>
    <x v="20"/>
    <x v="1"/>
    <x v="12"/>
    <n v="1893574"/>
    <m/>
    <m/>
    <m/>
    <m/>
    <n v="1893574"/>
    <m/>
  </r>
  <r>
    <x v="0"/>
    <x v="2"/>
    <x v="20"/>
    <x v="2"/>
    <x v="13"/>
    <n v="2019650"/>
    <m/>
    <m/>
    <m/>
    <m/>
    <n v="2019650"/>
    <m/>
  </r>
  <r>
    <x v="0"/>
    <x v="2"/>
    <x v="20"/>
    <x v="0"/>
    <x v="11"/>
    <n v="2457717"/>
    <m/>
    <m/>
    <m/>
    <m/>
    <n v="2457717"/>
    <m/>
  </r>
  <r>
    <x v="0"/>
    <x v="2"/>
    <x v="86"/>
    <x v="3"/>
    <x v="5"/>
    <n v="11840"/>
    <m/>
    <m/>
    <m/>
    <m/>
    <n v="11840"/>
    <m/>
  </r>
  <r>
    <x v="0"/>
    <x v="2"/>
    <x v="86"/>
    <x v="2"/>
    <x v="6"/>
    <n v="27462"/>
    <m/>
    <m/>
    <m/>
    <m/>
    <n v="27462"/>
    <m/>
  </r>
  <r>
    <x v="0"/>
    <x v="2"/>
    <x v="86"/>
    <x v="4"/>
    <x v="7"/>
    <n v="35098"/>
    <m/>
    <m/>
    <m/>
    <m/>
    <n v="35098"/>
    <m/>
  </r>
  <r>
    <x v="0"/>
    <x v="2"/>
    <x v="86"/>
    <x v="0"/>
    <x v="1"/>
    <m/>
    <m/>
    <m/>
    <n v="39107"/>
    <m/>
    <n v="39107"/>
    <m/>
  </r>
  <r>
    <x v="0"/>
    <x v="2"/>
    <x v="86"/>
    <x v="2"/>
    <x v="9"/>
    <m/>
    <m/>
    <m/>
    <n v="39245"/>
    <n v="8885"/>
    <n v="48130"/>
    <m/>
  </r>
  <r>
    <x v="0"/>
    <x v="2"/>
    <x v="86"/>
    <x v="3"/>
    <x v="10"/>
    <n v="121922"/>
    <m/>
    <m/>
    <m/>
    <m/>
    <n v="121922"/>
    <m/>
  </r>
  <r>
    <x v="0"/>
    <x v="2"/>
    <x v="86"/>
    <x v="0"/>
    <x v="11"/>
    <n v="923781"/>
    <n v="6281"/>
    <m/>
    <m/>
    <m/>
    <n v="923781"/>
    <m/>
  </r>
  <r>
    <x v="0"/>
    <x v="2"/>
    <x v="86"/>
    <x v="1"/>
    <x v="12"/>
    <n v="950278"/>
    <m/>
    <m/>
    <m/>
    <m/>
    <n v="950278"/>
    <m/>
  </r>
  <r>
    <x v="0"/>
    <x v="2"/>
    <x v="86"/>
    <x v="2"/>
    <x v="13"/>
    <n v="988187"/>
    <m/>
    <m/>
    <m/>
    <m/>
    <n v="988187"/>
    <m/>
  </r>
  <r>
    <x v="0"/>
    <x v="2"/>
    <x v="59"/>
    <x v="2"/>
    <x v="9"/>
    <m/>
    <m/>
    <m/>
    <m/>
    <n v="12353"/>
    <n v="12353"/>
    <m/>
  </r>
  <r>
    <x v="0"/>
    <x v="2"/>
    <x v="59"/>
    <x v="4"/>
    <x v="14"/>
    <m/>
    <m/>
    <m/>
    <n v="13648"/>
    <m/>
    <n v="13648"/>
    <m/>
  </r>
  <r>
    <x v="0"/>
    <x v="2"/>
    <x v="59"/>
    <x v="6"/>
    <x v="4"/>
    <n v="13957"/>
    <m/>
    <m/>
    <m/>
    <m/>
    <n v="13957"/>
    <m/>
  </r>
  <r>
    <x v="0"/>
    <x v="2"/>
    <x v="59"/>
    <x v="3"/>
    <x v="5"/>
    <n v="78760"/>
    <m/>
    <m/>
    <m/>
    <m/>
    <n v="78760"/>
    <m/>
  </r>
  <r>
    <x v="0"/>
    <x v="2"/>
    <x v="59"/>
    <x v="4"/>
    <x v="7"/>
    <n v="82105"/>
    <m/>
    <m/>
    <m/>
    <m/>
    <n v="82105"/>
    <m/>
  </r>
  <r>
    <x v="0"/>
    <x v="2"/>
    <x v="59"/>
    <x v="0"/>
    <x v="1"/>
    <m/>
    <m/>
    <m/>
    <n v="188808"/>
    <n v="6495"/>
    <n v="195303"/>
    <m/>
  </r>
  <r>
    <x v="0"/>
    <x v="2"/>
    <x v="59"/>
    <x v="3"/>
    <x v="10"/>
    <n v="220069"/>
    <m/>
    <m/>
    <m/>
    <m/>
    <n v="220069"/>
    <m/>
  </r>
  <r>
    <x v="0"/>
    <x v="2"/>
    <x v="59"/>
    <x v="2"/>
    <x v="6"/>
    <n v="245512"/>
    <m/>
    <m/>
    <m/>
    <m/>
    <n v="245512"/>
    <m/>
  </r>
  <r>
    <x v="0"/>
    <x v="2"/>
    <x v="59"/>
    <x v="1"/>
    <x v="8"/>
    <m/>
    <m/>
    <m/>
    <n v="298539"/>
    <n v="14815"/>
    <n v="313354"/>
    <m/>
  </r>
  <r>
    <x v="0"/>
    <x v="2"/>
    <x v="59"/>
    <x v="2"/>
    <x v="13"/>
    <n v="1739520"/>
    <m/>
    <m/>
    <m/>
    <m/>
    <n v="1739520"/>
    <m/>
  </r>
  <r>
    <x v="0"/>
    <x v="2"/>
    <x v="59"/>
    <x v="0"/>
    <x v="11"/>
    <n v="2362131"/>
    <m/>
    <m/>
    <m/>
    <m/>
    <n v="2362131"/>
    <m/>
  </r>
  <r>
    <x v="0"/>
    <x v="2"/>
    <x v="59"/>
    <x v="1"/>
    <x v="12"/>
    <n v="2423040"/>
    <m/>
    <m/>
    <m/>
    <m/>
    <n v="2423040"/>
    <m/>
  </r>
  <r>
    <x v="0"/>
    <x v="2"/>
    <x v="10"/>
    <x v="4"/>
    <x v="14"/>
    <m/>
    <m/>
    <m/>
    <n v="12180"/>
    <m/>
    <n v="12180"/>
    <m/>
  </r>
  <r>
    <x v="0"/>
    <x v="2"/>
    <x v="10"/>
    <x v="3"/>
    <x v="3"/>
    <m/>
    <m/>
    <m/>
    <n v="34641"/>
    <m/>
    <n v="34641"/>
    <m/>
  </r>
  <r>
    <x v="0"/>
    <x v="2"/>
    <x v="10"/>
    <x v="6"/>
    <x v="4"/>
    <n v="97205"/>
    <m/>
    <m/>
    <m/>
    <m/>
    <n v="97205"/>
    <m/>
  </r>
  <r>
    <x v="0"/>
    <x v="2"/>
    <x v="10"/>
    <x v="3"/>
    <x v="5"/>
    <n v="127185"/>
    <m/>
    <m/>
    <m/>
    <m/>
    <n v="127185"/>
    <m/>
  </r>
  <r>
    <x v="0"/>
    <x v="2"/>
    <x v="10"/>
    <x v="2"/>
    <x v="9"/>
    <m/>
    <m/>
    <m/>
    <n v="129090"/>
    <n v="8950"/>
    <n v="138040"/>
    <m/>
  </r>
  <r>
    <x v="0"/>
    <x v="2"/>
    <x v="10"/>
    <x v="2"/>
    <x v="6"/>
    <n v="324059"/>
    <m/>
    <m/>
    <m/>
    <m/>
    <n v="324059"/>
    <m/>
  </r>
  <r>
    <x v="0"/>
    <x v="2"/>
    <x v="10"/>
    <x v="4"/>
    <x v="7"/>
    <n v="425571"/>
    <m/>
    <m/>
    <m/>
    <m/>
    <n v="425571"/>
    <m/>
  </r>
  <r>
    <x v="0"/>
    <x v="2"/>
    <x v="10"/>
    <x v="3"/>
    <x v="10"/>
    <n v="821755"/>
    <m/>
    <m/>
    <m/>
    <m/>
    <n v="821755"/>
    <m/>
  </r>
  <r>
    <x v="0"/>
    <x v="2"/>
    <x v="10"/>
    <x v="0"/>
    <x v="1"/>
    <m/>
    <m/>
    <m/>
    <n v="998846"/>
    <n v="61646"/>
    <n v="1060492"/>
    <m/>
  </r>
  <r>
    <x v="0"/>
    <x v="2"/>
    <x v="10"/>
    <x v="1"/>
    <x v="8"/>
    <m/>
    <m/>
    <m/>
    <n v="987967"/>
    <n v="90359"/>
    <n v="1078326"/>
    <m/>
  </r>
  <r>
    <x v="0"/>
    <x v="2"/>
    <x v="10"/>
    <x v="2"/>
    <x v="13"/>
    <n v="4550014"/>
    <n v="3823"/>
    <m/>
    <m/>
    <m/>
    <n v="4550014"/>
    <m/>
  </r>
  <r>
    <x v="0"/>
    <x v="2"/>
    <x v="10"/>
    <x v="1"/>
    <x v="12"/>
    <n v="8976067"/>
    <m/>
    <m/>
    <m/>
    <m/>
    <n v="8976067"/>
    <m/>
  </r>
  <r>
    <x v="0"/>
    <x v="2"/>
    <x v="10"/>
    <x v="0"/>
    <x v="11"/>
    <n v="10626656"/>
    <n v="54775"/>
    <m/>
    <m/>
    <m/>
    <n v="10626656"/>
    <m/>
  </r>
  <r>
    <x v="0"/>
    <x v="2"/>
    <x v="4"/>
    <x v="6"/>
    <x v="2"/>
    <m/>
    <m/>
    <m/>
    <n v="53205"/>
    <m/>
    <n v="53205"/>
    <m/>
  </r>
  <r>
    <x v="0"/>
    <x v="2"/>
    <x v="4"/>
    <x v="3"/>
    <x v="3"/>
    <m/>
    <m/>
    <m/>
    <n v="74395"/>
    <m/>
    <n v="74395"/>
    <m/>
  </r>
  <r>
    <x v="0"/>
    <x v="2"/>
    <x v="4"/>
    <x v="3"/>
    <x v="5"/>
    <n v="152352"/>
    <m/>
    <m/>
    <m/>
    <m/>
    <n v="152352"/>
    <m/>
  </r>
  <r>
    <x v="0"/>
    <x v="2"/>
    <x v="4"/>
    <x v="2"/>
    <x v="9"/>
    <m/>
    <m/>
    <m/>
    <n v="93709"/>
    <n v="103932"/>
    <n v="197641"/>
    <m/>
  </r>
  <r>
    <x v="0"/>
    <x v="2"/>
    <x v="4"/>
    <x v="6"/>
    <x v="4"/>
    <n v="204470"/>
    <n v="11751"/>
    <m/>
    <m/>
    <m/>
    <n v="204470"/>
    <m/>
  </r>
  <r>
    <x v="0"/>
    <x v="2"/>
    <x v="4"/>
    <x v="4"/>
    <x v="7"/>
    <n v="458022"/>
    <m/>
    <m/>
    <m/>
    <m/>
    <n v="458022"/>
    <m/>
  </r>
  <r>
    <x v="0"/>
    <x v="2"/>
    <x v="4"/>
    <x v="2"/>
    <x v="6"/>
    <n v="562871"/>
    <n v="7038"/>
    <m/>
    <m/>
    <m/>
    <n v="562871"/>
    <m/>
  </r>
  <r>
    <x v="0"/>
    <x v="2"/>
    <x v="4"/>
    <x v="3"/>
    <x v="10"/>
    <n v="825615"/>
    <m/>
    <m/>
    <m/>
    <m/>
    <n v="825615"/>
    <m/>
  </r>
  <r>
    <x v="0"/>
    <x v="2"/>
    <x v="4"/>
    <x v="0"/>
    <x v="1"/>
    <m/>
    <m/>
    <m/>
    <n v="720555"/>
    <n v="120010"/>
    <n v="840565"/>
    <m/>
  </r>
  <r>
    <x v="0"/>
    <x v="2"/>
    <x v="4"/>
    <x v="1"/>
    <x v="8"/>
    <m/>
    <m/>
    <m/>
    <n v="1208396"/>
    <n v="229448"/>
    <n v="1437844"/>
    <m/>
  </r>
  <r>
    <x v="0"/>
    <x v="2"/>
    <x v="4"/>
    <x v="2"/>
    <x v="13"/>
    <n v="7952652"/>
    <n v="144476"/>
    <m/>
    <m/>
    <m/>
    <n v="7952652"/>
    <m/>
  </r>
  <r>
    <x v="0"/>
    <x v="2"/>
    <x v="4"/>
    <x v="0"/>
    <x v="11"/>
    <n v="17407930"/>
    <n v="46700"/>
    <m/>
    <m/>
    <m/>
    <n v="17407930"/>
    <m/>
  </r>
  <r>
    <x v="0"/>
    <x v="2"/>
    <x v="4"/>
    <x v="1"/>
    <x v="12"/>
    <n v="18290206"/>
    <n v="15597"/>
    <m/>
    <m/>
    <m/>
    <n v="18290206"/>
    <m/>
  </r>
  <r>
    <x v="0"/>
    <x v="2"/>
    <x v="29"/>
    <x v="4"/>
    <x v="7"/>
    <n v="12146"/>
    <m/>
    <m/>
    <m/>
    <m/>
    <n v="12146"/>
    <m/>
  </r>
  <r>
    <x v="0"/>
    <x v="2"/>
    <x v="29"/>
    <x v="2"/>
    <x v="6"/>
    <n v="28089"/>
    <m/>
    <m/>
    <m/>
    <m/>
    <n v="28089"/>
    <m/>
  </r>
  <r>
    <x v="0"/>
    <x v="2"/>
    <x v="29"/>
    <x v="6"/>
    <x v="4"/>
    <n v="47482"/>
    <n v="47482"/>
    <m/>
    <m/>
    <m/>
    <n v="47482"/>
    <m/>
  </r>
  <r>
    <x v="0"/>
    <x v="2"/>
    <x v="29"/>
    <x v="3"/>
    <x v="5"/>
    <n v="88909"/>
    <m/>
    <m/>
    <m/>
    <m/>
    <n v="88909"/>
    <m/>
  </r>
  <r>
    <x v="0"/>
    <x v="2"/>
    <x v="29"/>
    <x v="1"/>
    <x v="8"/>
    <m/>
    <m/>
    <m/>
    <n v="159509"/>
    <n v="5150"/>
    <n v="164659"/>
    <m/>
  </r>
  <r>
    <x v="0"/>
    <x v="2"/>
    <x v="29"/>
    <x v="3"/>
    <x v="10"/>
    <n v="191546"/>
    <m/>
    <m/>
    <m/>
    <m/>
    <n v="191546"/>
    <m/>
  </r>
  <r>
    <x v="0"/>
    <x v="2"/>
    <x v="29"/>
    <x v="0"/>
    <x v="1"/>
    <m/>
    <m/>
    <m/>
    <n v="360837"/>
    <n v="5800"/>
    <n v="366637"/>
    <m/>
  </r>
  <r>
    <x v="0"/>
    <x v="2"/>
    <x v="29"/>
    <x v="2"/>
    <x v="13"/>
    <n v="1200065"/>
    <n v="35426"/>
    <m/>
    <m/>
    <m/>
    <n v="1200065"/>
    <m/>
  </r>
  <r>
    <x v="0"/>
    <x v="2"/>
    <x v="29"/>
    <x v="1"/>
    <x v="12"/>
    <n v="2225383"/>
    <n v="20205"/>
    <m/>
    <m/>
    <m/>
    <n v="2225383"/>
    <m/>
  </r>
  <r>
    <x v="0"/>
    <x v="2"/>
    <x v="29"/>
    <x v="0"/>
    <x v="11"/>
    <n v="5170871"/>
    <n v="71927"/>
    <m/>
    <m/>
    <m/>
    <n v="5170871"/>
    <m/>
  </r>
  <r>
    <x v="0"/>
    <x v="2"/>
    <x v="26"/>
    <x v="2"/>
    <x v="9"/>
    <m/>
    <m/>
    <m/>
    <m/>
    <n v="11845"/>
    <n v="11845"/>
    <m/>
  </r>
  <r>
    <x v="0"/>
    <x v="2"/>
    <x v="26"/>
    <x v="6"/>
    <x v="4"/>
    <n v="26147"/>
    <m/>
    <m/>
    <m/>
    <m/>
    <n v="26147"/>
    <m/>
  </r>
  <r>
    <x v="0"/>
    <x v="2"/>
    <x v="26"/>
    <x v="3"/>
    <x v="5"/>
    <n v="35449"/>
    <m/>
    <m/>
    <m/>
    <m/>
    <n v="35449"/>
    <m/>
  </r>
  <r>
    <x v="0"/>
    <x v="2"/>
    <x v="26"/>
    <x v="3"/>
    <x v="10"/>
    <n v="55531"/>
    <m/>
    <m/>
    <m/>
    <m/>
    <n v="55531"/>
    <m/>
  </r>
  <r>
    <x v="0"/>
    <x v="2"/>
    <x v="26"/>
    <x v="4"/>
    <x v="7"/>
    <n v="62367"/>
    <m/>
    <m/>
    <m/>
    <m/>
    <n v="62367"/>
    <m/>
  </r>
  <r>
    <x v="0"/>
    <x v="2"/>
    <x v="26"/>
    <x v="2"/>
    <x v="6"/>
    <n v="65662"/>
    <m/>
    <m/>
    <m/>
    <m/>
    <n v="65662"/>
    <m/>
  </r>
  <r>
    <x v="0"/>
    <x v="2"/>
    <x v="26"/>
    <x v="1"/>
    <x v="8"/>
    <m/>
    <m/>
    <m/>
    <n v="148918"/>
    <n v="49838"/>
    <n v="198756"/>
    <m/>
  </r>
  <r>
    <x v="0"/>
    <x v="2"/>
    <x v="26"/>
    <x v="0"/>
    <x v="1"/>
    <m/>
    <m/>
    <m/>
    <n v="393039"/>
    <n v="17320"/>
    <n v="410359"/>
    <m/>
  </r>
  <r>
    <x v="0"/>
    <x v="2"/>
    <x v="26"/>
    <x v="2"/>
    <x v="13"/>
    <n v="1624271"/>
    <m/>
    <m/>
    <m/>
    <m/>
    <n v="1624271"/>
    <m/>
  </r>
  <r>
    <x v="0"/>
    <x v="2"/>
    <x v="26"/>
    <x v="1"/>
    <x v="12"/>
    <n v="5255614"/>
    <m/>
    <m/>
    <m/>
    <m/>
    <n v="5255614"/>
    <m/>
  </r>
  <r>
    <x v="0"/>
    <x v="2"/>
    <x v="26"/>
    <x v="0"/>
    <x v="11"/>
    <n v="5752160"/>
    <m/>
    <m/>
    <m/>
    <m/>
    <n v="5752160"/>
    <m/>
  </r>
  <r>
    <x v="0"/>
    <x v="2"/>
    <x v="122"/>
    <x v="0"/>
    <x v="1"/>
    <m/>
    <m/>
    <m/>
    <m/>
    <n v="3400"/>
    <n v="3400"/>
    <m/>
  </r>
  <r>
    <x v="0"/>
    <x v="2"/>
    <x v="122"/>
    <x v="2"/>
    <x v="13"/>
    <n v="24969"/>
    <m/>
    <m/>
    <m/>
    <m/>
    <n v="24969"/>
    <m/>
  </r>
  <r>
    <x v="0"/>
    <x v="2"/>
    <x v="122"/>
    <x v="3"/>
    <x v="5"/>
    <n v="70270"/>
    <m/>
    <m/>
    <m/>
    <m/>
    <n v="70270"/>
    <m/>
  </r>
  <r>
    <x v="0"/>
    <x v="2"/>
    <x v="122"/>
    <x v="1"/>
    <x v="12"/>
    <n v="70664"/>
    <m/>
    <m/>
    <m/>
    <m/>
    <n v="70664"/>
    <m/>
  </r>
  <r>
    <x v="0"/>
    <x v="2"/>
    <x v="122"/>
    <x v="0"/>
    <x v="11"/>
    <n v="316056"/>
    <m/>
    <m/>
    <m/>
    <m/>
    <n v="316056"/>
    <m/>
  </r>
  <r>
    <x v="0"/>
    <x v="11"/>
    <x v="113"/>
    <x v="2"/>
    <x v="13"/>
    <n v="201687"/>
    <m/>
    <m/>
    <m/>
    <m/>
    <n v="201687"/>
    <m/>
  </r>
  <r>
    <x v="0"/>
    <x v="11"/>
    <x v="113"/>
    <x v="1"/>
    <x v="12"/>
    <n v="236125"/>
    <m/>
    <m/>
    <m/>
    <m/>
    <n v="236125"/>
    <m/>
  </r>
  <r>
    <x v="0"/>
    <x v="11"/>
    <x v="113"/>
    <x v="0"/>
    <x v="11"/>
    <n v="378638"/>
    <m/>
    <m/>
    <m/>
    <m/>
    <n v="378638"/>
    <m/>
  </r>
  <r>
    <x v="0"/>
    <x v="1"/>
    <x v="23"/>
    <x v="2"/>
    <x v="9"/>
    <m/>
    <m/>
    <m/>
    <m/>
    <n v="32159"/>
    <n v="32159"/>
    <m/>
  </r>
  <r>
    <x v="0"/>
    <x v="1"/>
    <x v="23"/>
    <x v="3"/>
    <x v="10"/>
    <n v="35247"/>
    <m/>
    <m/>
    <m/>
    <m/>
    <n v="35247"/>
    <m/>
  </r>
  <r>
    <x v="0"/>
    <x v="1"/>
    <x v="23"/>
    <x v="2"/>
    <x v="6"/>
    <n v="92215"/>
    <m/>
    <m/>
    <m/>
    <m/>
    <n v="92215"/>
    <m/>
  </r>
  <r>
    <x v="0"/>
    <x v="1"/>
    <x v="23"/>
    <x v="3"/>
    <x v="5"/>
    <n v="110994"/>
    <m/>
    <m/>
    <m/>
    <m/>
    <n v="110994"/>
    <m/>
  </r>
  <r>
    <x v="0"/>
    <x v="1"/>
    <x v="23"/>
    <x v="0"/>
    <x v="1"/>
    <m/>
    <m/>
    <m/>
    <n v="96052"/>
    <n v="22370"/>
    <n v="118422"/>
    <m/>
  </r>
  <r>
    <x v="0"/>
    <x v="1"/>
    <x v="23"/>
    <x v="1"/>
    <x v="8"/>
    <m/>
    <m/>
    <m/>
    <n v="143052"/>
    <n v="98455"/>
    <n v="241507"/>
    <m/>
  </r>
  <r>
    <x v="0"/>
    <x v="1"/>
    <x v="23"/>
    <x v="2"/>
    <x v="13"/>
    <n v="671663"/>
    <m/>
    <m/>
    <m/>
    <m/>
    <n v="671663"/>
    <m/>
  </r>
  <r>
    <x v="0"/>
    <x v="1"/>
    <x v="23"/>
    <x v="0"/>
    <x v="11"/>
    <n v="3656296"/>
    <m/>
    <m/>
    <m/>
    <m/>
    <n v="3656296"/>
    <m/>
  </r>
  <r>
    <x v="0"/>
    <x v="1"/>
    <x v="23"/>
    <x v="1"/>
    <x v="12"/>
    <n v="5995324"/>
    <m/>
    <m/>
    <m/>
    <m/>
    <n v="5995324"/>
    <m/>
  </r>
  <r>
    <x v="0"/>
    <x v="1"/>
    <x v="24"/>
    <x v="4"/>
    <x v="14"/>
    <m/>
    <m/>
    <m/>
    <n v="1920"/>
    <m/>
    <n v="1920"/>
    <m/>
  </r>
  <r>
    <x v="0"/>
    <x v="1"/>
    <x v="24"/>
    <x v="4"/>
    <x v="7"/>
    <n v="62894"/>
    <m/>
    <m/>
    <m/>
    <m/>
    <n v="62894"/>
    <m/>
  </r>
  <r>
    <x v="0"/>
    <x v="1"/>
    <x v="24"/>
    <x v="2"/>
    <x v="6"/>
    <n v="64279"/>
    <m/>
    <m/>
    <m/>
    <m/>
    <n v="64279"/>
    <m/>
  </r>
  <r>
    <x v="0"/>
    <x v="1"/>
    <x v="24"/>
    <x v="6"/>
    <x v="4"/>
    <n v="69726"/>
    <n v="15445"/>
    <m/>
    <m/>
    <m/>
    <n v="69726"/>
    <m/>
  </r>
  <r>
    <x v="0"/>
    <x v="1"/>
    <x v="24"/>
    <x v="1"/>
    <x v="8"/>
    <m/>
    <m/>
    <m/>
    <n v="111283"/>
    <n v="1000"/>
    <n v="112283"/>
    <m/>
  </r>
  <r>
    <x v="0"/>
    <x v="1"/>
    <x v="24"/>
    <x v="3"/>
    <x v="10"/>
    <n v="243135"/>
    <m/>
    <m/>
    <m/>
    <m/>
    <n v="243135"/>
    <m/>
  </r>
  <r>
    <x v="0"/>
    <x v="1"/>
    <x v="24"/>
    <x v="2"/>
    <x v="9"/>
    <m/>
    <m/>
    <m/>
    <n v="192010"/>
    <n v="61665"/>
    <n v="253675"/>
    <m/>
  </r>
  <r>
    <x v="0"/>
    <x v="1"/>
    <x v="24"/>
    <x v="3"/>
    <x v="5"/>
    <n v="353019"/>
    <m/>
    <m/>
    <m/>
    <m/>
    <n v="353019"/>
    <m/>
  </r>
  <r>
    <x v="0"/>
    <x v="1"/>
    <x v="24"/>
    <x v="0"/>
    <x v="1"/>
    <m/>
    <m/>
    <m/>
    <n v="508306"/>
    <n v="62457"/>
    <n v="570763"/>
    <m/>
  </r>
  <r>
    <x v="0"/>
    <x v="1"/>
    <x v="24"/>
    <x v="1"/>
    <x v="12"/>
    <n v="685933"/>
    <m/>
    <m/>
    <m/>
    <m/>
    <n v="685933"/>
    <m/>
  </r>
  <r>
    <x v="0"/>
    <x v="1"/>
    <x v="24"/>
    <x v="2"/>
    <x v="13"/>
    <n v="4716035"/>
    <n v="9171"/>
    <m/>
    <m/>
    <m/>
    <n v="4716035"/>
    <m/>
  </r>
  <r>
    <x v="0"/>
    <x v="1"/>
    <x v="24"/>
    <x v="0"/>
    <x v="11"/>
    <n v="8395639"/>
    <m/>
    <m/>
    <m/>
    <m/>
    <n v="8395639"/>
    <m/>
  </r>
  <r>
    <x v="0"/>
    <x v="1"/>
    <x v="2"/>
    <x v="3"/>
    <x v="3"/>
    <m/>
    <m/>
    <m/>
    <n v="6920"/>
    <m/>
    <n v="6920"/>
    <m/>
  </r>
  <r>
    <x v="0"/>
    <x v="1"/>
    <x v="2"/>
    <x v="6"/>
    <x v="4"/>
    <n v="36821"/>
    <n v="15840"/>
    <m/>
    <m/>
    <m/>
    <n v="36821"/>
    <m/>
  </r>
  <r>
    <x v="0"/>
    <x v="1"/>
    <x v="2"/>
    <x v="1"/>
    <x v="8"/>
    <m/>
    <m/>
    <m/>
    <n v="46497"/>
    <m/>
    <n v="46497"/>
    <m/>
  </r>
  <r>
    <x v="0"/>
    <x v="1"/>
    <x v="2"/>
    <x v="6"/>
    <x v="2"/>
    <m/>
    <m/>
    <m/>
    <n v="52981"/>
    <m/>
    <n v="52981"/>
    <m/>
  </r>
  <r>
    <x v="0"/>
    <x v="1"/>
    <x v="2"/>
    <x v="2"/>
    <x v="6"/>
    <n v="260811"/>
    <n v="52233"/>
    <m/>
    <m/>
    <m/>
    <n v="260811"/>
    <m/>
  </r>
  <r>
    <x v="0"/>
    <x v="1"/>
    <x v="2"/>
    <x v="4"/>
    <x v="7"/>
    <n v="318830"/>
    <m/>
    <m/>
    <m/>
    <m/>
    <n v="318830"/>
    <m/>
  </r>
  <r>
    <x v="0"/>
    <x v="1"/>
    <x v="2"/>
    <x v="3"/>
    <x v="10"/>
    <n v="398650"/>
    <n v="15108"/>
    <m/>
    <m/>
    <m/>
    <n v="398650"/>
    <m/>
  </r>
  <r>
    <x v="0"/>
    <x v="1"/>
    <x v="2"/>
    <x v="3"/>
    <x v="5"/>
    <n v="403510"/>
    <m/>
    <m/>
    <m/>
    <m/>
    <n v="403510"/>
    <m/>
  </r>
  <r>
    <x v="0"/>
    <x v="1"/>
    <x v="2"/>
    <x v="2"/>
    <x v="9"/>
    <m/>
    <m/>
    <m/>
    <n v="995260"/>
    <n v="50059"/>
    <n v="1045319"/>
    <m/>
  </r>
  <r>
    <x v="0"/>
    <x v="1"/>
    <x v="2"/>
    <x v="1"/>
    <x v="12"/>
    <n v="2123914"/>
    <n v="144743"/>
    <m/>
    <m/>
    <m/>
    <n v="2123914"/>
    <m/>
  </r>
  <r>
    <x v="0"/>
    <x v="1"/>
    <x v="2"/>
    <x v="0"/>
    <x v="1"/>
    <m/>
    <m/>
    <m/>
    <n v="4101675"/>
    <n v="61872"/>
    <n v="4163547"/>
    <m/>
  </r>
  <r>
    <x v="0"/>
    <x v="1"/>
    <x v="2"/>
    <x v="2"/>
    <x v="13"/>
    <n v="14542569"/>
    <n v="66357"/>
    <m/>
    <m/>
    <m/>
    <n v="14542569"/>
    <m/>
  </r>
  <r>
    <x v="0"/>
    <x v="1"/>
    <x v="2"/>
    <x v="0"/>
    <x v="11"/>
    <n v="20006262"/>
    <n v="96349"/>
    <m/>
    <m/>
    <m/>
    <n v="20006262"/>
    <m/>
  </r>
  <r>
    <x v="0"/>
    <x v="1"/>
    <x v="21"/>
    <x v="2"/>
    <x v="9"/>
    <m/>
    <m/>
    <m/>
    <m/>
    <n v="4200"/>
    <n v="4200"/>
    <m/>
  </r>
  <r>
    <x v="0"/>
    <x v="1"/>
    <x v="21"/>
    <x v="2"/>
    <x v="6"/>
    <n v="16807"/>
    <m/>
    <m/>
    <m/>
    <m/>
    <n v="16807"/>
    <m/>
  </r>
  <r>
    <x v="0"/>
    <x v="1"/>
    <x v="21"/>
    <x v="6"/>
    <x v="4"/>
    <n v="26908"/>
    <m/>
    <m/>
    <m/>
    <m/>
    <n v="26908"/>
    <m/>
  </r>
  <r>
    <x v="0"/>
    <x v="1"/>
    <x v="21"/>
    <x v="4"/>
    <x v="7"/>
    <n v="78514"/>
    <m/>
    <m/>
    <m/>
    <m/>
    <n v="78514"/>
    <m/>
  </r>
  <r>
    <x v="0"/>
    <x v="1"/>
    <x v="21"/>
    <x v="1"/>
    <x v="8"/>
    <m/>
    <m/>
    <m/>
    <n v="92643"/>
    <n v="4000"/>
    <n v="96643"/>
    <m/>
  </r>
  <r>
    <x v="0"/>
    <x v="1"/>
    <x v="21"/>
    <x v="3"/>
    <x v="5"/>
    <n v="218288"/>
    <m/>
    <m/>
    <m/>
    <m/>
    <n v="218288"/>
    <m/>
  </r>
  <r>
    <x v="0"/>
    <x v="1"/>
    <x v="21"/>
    <x v="3"/>
    <x v="10"/>
    <n v="228770"/>
    <m/>
    <m/>
    <m/>
    <m/>
    <n v="228770"/>
    <m/>
  </r>
  <r>
    <x v="0"/>
    <x v="1"/>
    <x v="21"/>
    <x v="1"/>
    <x v="12"/>
    <n v="851872"/>
    <n v="33746"/>
    <m/>
    <m/>
    <m/>
    <n v="851872"/>
    <m/>
  </r>
  <r>
    <x v="0"/>
    <x v="1"/>
    <x v="21"/>
    <x v="2"/>
    <x v="13"/>
    <n v="1095136"/>
    <m/>
    <m/>
    <m/>
    <m/>
    <n v="1095136"/>
    <m/>
  </r>
  <r>
    <x v="0"/>
    <x v="1"/>
    <x v="21"/>
    <x v="0"/>
    <x v="1"/>
    <m/>
    <m/>
    <m/>
    <n v="1673780"/>
    <n v="41510"/>
    <n v="1715290"/>
    <m/>
  </r>
  <r>
    <x v="0"/>
    <x v="1"/>
    <x v="21"/>
    <x v="0"/>
    <x v="11"/>
    <n v="9660703"/>
    <n v="89129"/>
    <m/>
    <m/>
    <m/>
    <n v="9660703"/>
    <m/>
  </r>
  <r>
    <x v="0"/>
    <x v="1"/>
    <x v="5"/>
    <x v="3"/>
    <x v="3"/>
    <m/>
    <m/>
    <m/>
    <m/>
    <n v="1400"/>
    <n v="1400"/>
    <m/>
  </r>
  <r>
    <x v="0"/>
    <x v="1"/>
    <x v="5"/>
    <x v="1"/>
    <x v="8"/>
    <m/>
    <m/>
    <m/>
    <n v="34271"/>
    <n v="9173"/>
    <n v="43444"/>
    <m/>
  </r>
  <r>
    <x v="0"/>
    <x v="1"/>
    <x v="5"/>
    <x v="2"/>
    <x v="6"/>
    <n v="76029"/>
    <n v="12380"/>
    <m/>
    <m/>
    <m/>
    <n v="76029"/>
    <m/>
  </r>
  <r>
    <x v="0"/>
    <x v="1"/>
    <x v="5"/>
    <x v="6"/>
    <x v="4"/>
    <n v="90608"/>
    <n v="22195"/>
    <m/>
    <m/>
    <m/>
    <n v="90608"/>
    <m/>
  </r>
  <r>
    <x v="0"/>
    <x v="1"/>
    <x v="5"/>
    <x v="4"/>
    <x v="7"/>
    <n v="103705"/>
    <m/>
    <m/>
    <m/>
    <m/>
    <n v="103705"/>
    <m/>
  </r>
  <r>
    <x v="0"/>
    <x v="1"/>
    <x v="5"/>
    <x v="3"/>
    <x v="5"/>
    <n v="105994"/>
    <m/>
    <m/>
    <m/>
    <m/>
    <n v="105994"/>
    <m/>
  </r>
  <r>
    <x v="0"/>
    <x v="1"/>
    <x v="5"/>
    <x v="3"/>
    <x v="10"/>
    <n v="685914"/>
    <n v="51708"/>
    <m/>
    <m/>
    <m/>
    <n v="685914"/>
    <m/>
  </r>
  <r>
    <x v="0"/>
    <x v="1"/>
    <x v="5"/>
    <x v="2"/>
    <x v="9"/>
    <m/>
    <m/>
    <m/>
    <n v="800564"/>
    <n v="17980"/>
    <n v="818544"/>
    <m/>
  </r>
  <r>
    <x v="0"/>
    <x v="1"/>
    <x v="5"/>
    <x v="0"/>
    <x v="1"/>
    <m/>
    <m/>
    <m/>
    <n v="1328179"/>
    <n v="19275"/>
    <n v="1347454"/>
    <m/>
  </r>
  <r>
    <x v="0"/>
    <x v="1"/>
    <x v="5"/>
    <x v="1"/>
    <x v="12"/>
    <n v="1629363"/>
    <n v="145122"/>
    <m/>
    <m/>
    <m/>
    <n v="1629363"/>
    <m/>
  </r>
  <r>
    <x v="0"/>
    <x v="1"/>
    <x v="5"/>
    <x v="2"/>
    <x v="13"/>
    <n v="10833468"/>
    <n v="107720"/>
    <m/>
    <m/>
    <m/>
    <n v="10833468"/>
    <m/>
  </r>
  <r>
    <x v="0"/>
    <x v="1"/>
    <x v="5"/>
    <x v="0"/>
    <x v="11"/>
    <n v="19652302"/>
    <n v="152323"/>
    <m/>
    <m/>
    <m/>
    <n v="19652302"/>
    <m/>
  </r>
  <r>
    <x v="0"/>
    <x v="1"/>
    <x v="37"/>
    <x v="4"/>
    <x v="7"/>
    <n v="3337"/>
    <m/>
    <m/>
    <m/>
    <m/>
    <n v="3337"/>
    <m/>
  </r>
  <r>
    <x v="0"/>
    <x v="1"/>
    <x v="37"/>
    <x v="3"/>
    <x v="5"/>
    <n v="21025"/>
    <m/>
    <m/>
    <m/>
    <m/>
    <n v="21025"/>
    <m/>
  </r>
  <r>
    <x v="0"/>
    <x v="1"/>
    <x v="37"/>
    <x v="2"/>
    <x v="6"/>
    <n v="29812"/>
    <m/>
    <m/>
    <m/>
    <m/>
    <n v="29812"/>
    <m/>
  </r>
  <r>
    <x v="0"/>
    <x v="1"/>
    <x v="37"/>
    <x v="3"/>
    <x v="10"/>
    <n v="45614"/>
    <m/>
    <m/>
    <m/>
    <m/>
    <n v="45614"/>
    <m/>
  </r>
  <r>
    <x v="0"/>
    <x v="1"/>
    <x v="37"/>
    <x v="2"/>
    <x v="13"/>
    <n v="70192"/>
    <m/>
    <m/>
    <m/>
    <m/>
    <n v="70192"/>
    <m/>
  </r>
  <r>
    <x v="0"/>
    <x v="1"/>
    <x v="37"/>
    <x v="0"/>
    <x v="1"/>
    <m/>
    <m/>
    <m/>
    <n v="258635"/>
    <m/>
    <n v="258635"/>
    <m/>
  </r>
  <r>
    <x v="0"/>
    <x v="1"/>
    <x v="37"/>
    <x v="1"/>
    <x v="8"/>
    <m/>
    <m/>
    <m/>
    <n v="289319"/>
    <n v="26555"/>
    <n v="315874"/>
    <m/>
  </r>
  <r>
    <x v="0"/>
    <x v="1"/>
    <x v="37"/>
    <x v="0"/>
    <x v="11"/>
    <n v="1132673"/>
    <n v="6796"/>
    <m/>
    <m/>
    <m/>
    <n v="1132673"/>
    <m/>
  </r>
  <r>
    <x v="0"/>
    <x v="1"/>
    <x v="37"/>
    <x v="1"/>
    <x v="12"/>
    <n v="3815247"/>
    <n v="2463"/>
    <m/>
    <m/>
    <m/>
    <n v="3815247"/>
    <m/>
  </r>
  <r>
    <x v="0"/>
    <x v="1"/>
    <x v="19"/>
    <x v="6"/>
    <x v="4"/>
    <n v="33562"/>
    <n v="33562"/>
    <m/>
    <m/>
    <m/>
    <n v="33562"/>
    <m/>
  </r>
  <r>
    <x v="0"/>
    <x v="1"/>
    <x v="19"/>
    <x v="4"/>
    <x v="7"/>
    <n v="38116"/>
    <m/>
    <m/>
    <m/>
    <m/>
    <n v="38116"/>
    <m/>
  </r>
  <r>
    <x v="0"/>
    <x v="1"/>
    <x v="19"/>
    <x v="3"/>
    <x v="5"/>
    <n v="56676"/>
    <m/>
    <m/>
    <m/>
    <m/>
    <n v="56676"/>
    <m/>
  </r>
  <r>
    <x v="0"/>
    <x v="1"/>
    <x v="19"/>
    <x v="2"/>
    <x v="6"/>
    <n v="292343"/>
    <m/>
    <m/>
    <m/>
    <m/>
    <n v="292343"/>
    <m/>
  </r>
  <r>
    <x v="0"/>
    <x v="1"/>
    <x v="19"/>
    <x v="2"/>
    <x v="9"/>
    <m/>
    <m/>
    <m/>
    <n v="279240"/>
    <n v="36521"/>
    <n v="315761"/>
    <m/>
  </r>
  <r>
    <x v="0"/>
    <x v="1"/>
    <x v="19"/>
    <x v="1"/>
    <x v="8"/>
    <m/>
    <m/>
    <m/>
    <n v="805922"/>
    <n v="97525"/>
    <n v="903447"/>
    <m/>
  </r>
  <r>
    <x v="0"/>
    <x v="1"/>
    <x v="19"/>
    <x v="0"/>
    <x v="1"/>
    <m/>
    <m/>
    <m/>
    <n v="1101883"/>
    <n v="63375"/>
    <n v="1165258"/>
    <m/>
  </r>
  <r>
    <x v="0"/>
    <x v="1"/>
    <x v="19"/>
    <x v="2"/>
    <x v="13"/>
    <n v="3001525"/>
    <n v="24156"/>
    <m/>
    <m/>
    <m/>
    <n v="3001525"/>
    <m/>
  </r>
  <r>
    <x v="0"/>
    <x v="1"/>
    <x v="19"/>
    <x v="0"/>
    <x v="11"/>
    <n v="5616250"/>
    <n v="11334"/>
    <m/>
    <m/>
    <m/>
    <n v="5616250"/>
    <m/>
  </r>
  <r>
    <x v="0"/>
    <x v="1"/>
    <x v="19"/>
    <x v="1"/>
    <x v="12"/>
    <n v="8063498"/>
    <n v="57819"/>
    <m/>
    <m/>
    <m/>
    <n v="8063498"/>
    <m/>
  </r>
  <r>
    <x v="0"/>
    <x v="1"/>
    <x v="30"/>
    <x v="0"/>
    <x v="1"/>
    <m/>
    <m/>
    <m/>
    <m/>
    <n v="15700"/>
    <n v="15700"/>
    <m/>
  </r>
  <r>
    <x v="0"/>
    <x v="1"/>
    <x v="30"/>
    <x v="3"/>
    <x v="10"/>
    <n v="23877"/>
    <m/>
    <m/>
    <m/>
    <m/>
    <n v="23877"/>
    <m/>
  </r>
  <r>
    <x v="0"/>
    <x v="1"/>
    <x v="30"/>
    <x v="4"/>
    <x v="7"/>
    <n v="47315"/>
    <m/>
    <m/>
    <m/>
    <m/>
    <n v="47315"/>
    <m/>
  </r>
  <r>
    <x v="0"/>
    <x v="1"/>
    <x v="30"/>
    <x v="2"/>
    <x v="6"/>
    <n v="56212"/>
    <m/>
    <m/>
    <m/>
    <m/>
    <n v="56212"/>
    <m/>
  </r>
  <r>
    <x v="0"/>
    <x v="1"/>
    <x v="30"/>
    <x v="1"/>
    <x v="8"/>
    <m/>
    <m/>
    <m/>
    <m/>
    <n v="56520"/>
    <n v="56520"/>
    <m/>
  </r>
  <r>
    <x v="0"/>
    <x v="1"/>
    <x v="30"/>
    <x v="3"/>
    <x v="5"/>
    <n v="66518"/>
    <m/>
    <m/>
    <m/>
    <m/>
    <n v="66518"/>
    <m/>
  </r>
  <r>
    <x v="0"/>
    <x v="1"/>
    <x v="30"/>
    <x v="2"/>
    <x v="13"/>
    <n v="299567"/>
    <m/>
    <m/>
    <m/>
    <m/>
    <n v="299567"/>
    <m/>
  </r>
  <r>
    <x v="0"/>
    <x v="1"/>
    <x v="30"/>
    <x v="0"/>
    <x v="11"/>
    <n v="3076069"/>
    <m/>
    <m/>
    <m/>
    <m/>
    <n v="3076069"/>
    <m/>
  </r>
  <r>
    <x v="0"/>
    <x v="1"/>
    <x v="30"/>
    <x v="1"/>
    <x v="12"/>
    <n v="4888954"/>
    <m/>
    <m/>
    <m/>
    <m/>
    <n v="4888954"/>
    <m/>
  </r>
  <r>
    <x v="0"/>
    <x v="1"/>
    <x v="14"/>
    <x v="4"/>
    <x v="7"/>
    <n v="10888"/>
    <m/>
    <m/>
    <m/>
    <m/>
    <n v="10888"/>
    <m/>
  </r>
  <r>
    <x v="0"/>
    <x v="1"/>
    <x v="14"/>
    <x v="3"/>
    <x v="5"/>
    <n v="20307"/>
    <m/>
    <m/>
    <m/>
    <m/>
    <n v="20307"/>
    <m/>
  </r>
  <r>
    <x v="0"/>
    <x v="1"/>
    <x v="14"/>
    <x v="1"/>
    <x v="8"/>
    <m/>
    <m/>
    <m/>
    <n v="14981"/>
    <n v="45922"/>
    <n v="60903"/>
    <m/>
  </r>
  <r>
    <x v="0"/>
    <x v="1"/>
    <x v="14"/>
    <x v="2"/>
    <x v="6"/>
    <n v="61167"/>
    <m/>
    <m/>
    <m/>
    <m/>
    <n v="61167"/>
    <m/>
  </r>
  <r>
    <x v="0"/>
    <x v="1"/>
    <x v="14"/>
    <x v="6"/>
    <x v="4"/>
    <n v="63706"/>
    <m/>
    <m/>
    <m/>
    <m/>
    <n v="63706"/>
    <m/>
  </r>
  <r>
    <x v="0"/>
    <x v="1"/>
    <x v="14"/>
    <x v="3"/>
    <x v="10"/>
    <n v="81733"/>
    <m/>
    <m/>
    <m/>
    <m/>
    <n v="81733"/>
    <m/>
  </r>
  <r>
    <x v="0"/>
    <x v="1"/>
    <x v="14"/>
    <x v="2"/>
    <x v="9"/>
    <m/>
    <m/>
    <m/>
    <n v="161497"/>
    <n v="20482"/>
    <n v="181979"/>
    <m/>
  </r>
  <r>
    <x v="0"/>
    <x v="1"/>
    <x v="14"/>
    <x v="0"/>
    <x v="1"/>
    <m/>
    <m/>
    <m/>
    <n v="1246346"/>
    <n v="81390"/>
    <n v="1327736"/>
    <m/>
  </r>
  <r>
    <x v="0"/>
    <x v="1"/>
    <x v="14"/>
    <x v="2"/>
    <x v="13"/>
    <n v="1430446"/>
    <m/>
    <m/>
    <m/>
    <m/>
    <n v="1430446"/>
    <m/>
  </r>
  <r>
    <x v="0"/>
    <x v="1"/>
    <x v="14"/>
    <x v="1"/>
    <x v="12"/>
    <n v="5793501"/>
    <n v="14837"/>
    <m/>
    <m/>
    <m/>
    <n v="5793501"/>
    <m/>
  </r>
  <r>
    <x v="0"/>
    <x v="1"/>
    <x v="14"/>
    <x v="0"/>
    <x v="11"/>
    <n v="9991984"/>
    <m/>
    <m/>
    <m/>
    <m/>
    <n v="9991984"/>
    <m/>
  </r>
  <r>
    <x v="0"/>
    <x v="1"/>
    <x v="6"/>
    <x v="6"/>
    <x v="4"/>
    <n v="17801"/>
    <m/>
    <m/>
    <m/>
    <m/>
    <n v="17801"/>
    <m/>
  </r>
  <r>
    <x v="0"/>
    <x v="1"/>
    <x v="6"/>
    <x v="2"/>
    <x v="9"/>
    <m/>
    <m/>
    <m/>
    <m/>
    <n v="25400"/>
    <n v="25400"/>
    <m/>
  </r>
  <r>
    <x v="0"/>
    <x v="1"/>
    <x v="6"/>
    <x v="4"/>
    <x v="7"/>
    <n v="29125"/>
    <m/>
    <m/>
    <m/>
    <m/>
    <n v="29125"/>
    <m/>
  </r>
  <r>
    <x v="0"/>
    <x v="1"/>
    <x v="6"/>
    <x v="1"/>
    <x v="8"/>
    <m/>
    <m/>
    <m/>
    <n v="151798"/>
    <n v="146459"/>
    <n v="298257"/>
    <m/>
  </r>
  <r>
    <x v="0"/>
    <x v="1"/>
    <x v="6"/>
    <x v="2"/>
    <x v="6"/>
    <n v="427053"/>
    <m/>
    <m/>
    <m/>
    <m/>
    <n v="427053"/>
    <m/>
  </r>
  <r>
    <x v="0"/>
    <x v="1"/>
    <x v="6"/>
    <x v="2"/>
    <x v="13"/>
    <n v="1402267"/>
    <n v="4517"/>
    <m/>
    <m/>
    <m/>
    <n v="1402267"/>
    <m/>
  </r>
  <r>
    <x v="0"/>
    <x v="1"/>
    <x v="6"/>
    <x v="0"/>
    <x v="1"/>
    <m/>
    <m/>
    <m/>
    <n v="1584565"/>
    <n v="193348"/>
    <n v="1777913"/>
    <m/>
  </r>
  <r>
    <x v="0"/>
    <x v="1"/>
    <x v="6"/>
    <x v="1"/>
    <x v="12"/>
    <n v="12121549"/>
    <n v="18851"/>
    <m/>
    <m/>
    <m/>
    <n v="12121549"/>
    <m/>
  </r>
  <r>
    <x v="0"/>
    <x v="1"/>
    <x v="6"/>
    <x v="0"/>
    <x v="11"/>
    <n v="14965047"/>
    <n v="39392"/>
    <m/>
    <m/>
    <m/>
    <n v="14965047"/>
    <m/>
  </r>
  <r>
    <x v="0"/>
    <x v="1"/>
    <x v="25"/>
    <x v="6"/>
    <x v="4"/>
    <n v="6087"/>
    <n v="6087"/>
    <m/>
    <m/>
    <m/>
    <n v="6087"/>
    <m/>
  </r>
  <r>
    <x v="0"/>
    <x v="1"/>
    <x v="25"/>
    <x v="3"/>
    <x v="10"/>
    <n v="25458"/>
    <m/>
    <m/>
    <m/>
    <m/>
    <n v="25458"/>
    <m/>
  </r>
  <r>
    <x v="0"/>
    <x v="1"/>
    <x v="25"/>
    <x v="2"/>
    <x v="9"/>
    <m/>
    <m/>
    <m/>
    <m/>
    <n v="29127"/>
    <n v="29127"/>
    <m/>
  </r>
  <r>
    <x v="0"/>
    <x v="1"/>
    <x v="25"/>
    <x v="2"/>
    <x v="6"/>
    <n v="70958"/>
    <n v="15754"/>
    <m/>
    <m/>
    <m/>
    <n v="70958"/>
    <m/>
  </r>
  <r>
    <x v="0"/>
    <x v="1"/>
    <x v="25"/>
    <x v="0"/>
    <x v="1"/>
    <m/>
    <m/>
    <m/>
    <n v="159039"/>
    <n v="122835"/>
    <n v="281874"/>
    <m/>
  </r>
  <r>
    <x v="0"/>
    <x v="1"/>
    <x v="25"/>
    <x v="1"/>
    <x v="8"/>
    <m/>
    <m/>
    <m/>
    <n v="471018"/>
    <n v="99811"/>
    <n v="570829"/>
    <m/>
  </r>
  <r>
    <x v="0"/>
    <x v="1"/>
    <x v="25"/>
    <x v="2"/>
    <x v="13"/>
    <n v="609946"/>
    <m/>
    <m/>
    <m/>
    <m/>
    <n v="609946"/>
    <m/>
  </r>
  <r>
    <x v="0"/>
    <x v="1"/>
    <x v="25"/>
    <x v="1"/>
    <x v="12"/>
    <n v="6312740"/>
    <n v="40292"/>
    <m/>
    <m/>
    <m/>
    <n v="6312740"/>
    <m/>
  </r>
  <r>
    <x v="0"/>
    <x v="1"/>
    <x v="25"/>
    <x v="0"/>
    <x v="11"/>
    <n v="7682596"/>
    <m/>
    <m/>
    <m/>
    <m/>
    <n v="7682596"/>
    <m/>
  </r>
  <r>
    <x v="0"/>
    <x v="1"/>
    <x v="28"/>
    <x v="4"/>
    <x v="7"/>
    <n v="2284"/>
    <m/>
    <m/>
    <m/>
    <m/>
    <n v="2284"/>
    <m/>
  </r>
  <r>
    <x v="0"/>
    <x v="1"/>
    <x v="28"/>
    <x v="0"/>
    <x v="1"/>
    <m/>
    <m/>
    <m/>
    <m/>
    <n v="8333"/>
    <n v="8333"/>
    <m/>
  </r>
  <r>
    <x v="0"/>
    <x v="1"/>
    <x v="28"/>
    <x v="2"/>
    <x v="6"/>
    <n v="35927"/>
    <m/>
    <m/>
    <m/>
    <m/>
    <n v="35927"/>
    <m/>
  </r>
  <r>
    <x v="0"/>
    <x v="1"/>
    <x v="28"/>
    <x v="2"/>
    <x v="13"/>
    <n v="137594"/>
    <m/>
    <m/>
    <m/>
    <m/>
    <n v="137594"/>
    <m/>
  </r>
  <r>
    <x v="0"/>
    <x v="1"/>
    <x v="28"/>
    <x v="1"/>
    <x v="8"/>
    <m/>
    <m/>
    <m/>
    <n v="156125"/>
    <n v="9611"/>
    <n v="165736"/>
    <m/>
  </r>
  <r>
    <x v="0"/>
    <x v="1"/>
    <x v="28"/>
    <x v="1"/>
    <x v="12"/>
    <n v="2280557"/>
    <n v="9813"/>
    <m/>
    <m/>
    <m/>
    <n v="2280557"/>
    <m/>
  </r>
  <r>
    <x v="0"/>
    <x v="1"/>
    <x v="28"/>
    <x v="0"/>
    <x v="11"/>
    <n v="5660671"/>
    <m/>
    <m/>
    <m/>
    <m/>
    <n v="5660671"/>
    <m/>
  </r>
  <r>
    <x v="0"/>
    <x v="1"/>
    <x v="169"/>
    <x v="0"/>
    <x v="11"/>
    <n v="11820"/>
    <n v="11820"/>
    <m/>
    <m/>
    <m/>
    <n v="11820"/>
    <m/>
  </r>
  <r>
    <x v="0"/>
    <x v="1"/>
    <x v="64"/>
    <x v="1"/>
    <x v="12"/>
    <n v="171211"/>
    <m/>
    <m/>
    <m/>
    <m/>
    <n v="171211"/>
    <m/>
  </r>
  <r>
    <x v="0"/>
    <x v="1"/>
    <x v="64"/>
    <x v="0"/>
    <x v="11"/>
    <n v="2031418"/>
    <m/>
    <m/>
    <m/>
    <m/>
    <n v="2031418"/>
    <m/>
  </r>
  <r>
    <x v="0"/>
    <x v="1"/>
    <x v="75"/>
    <x v="3"/>
    <x v="5"/>
    <n v="17781"/>
    <m/>
    <m/>
    <m/>
    <m/>
    <n v="17781"/>
    <m/>
  </r>
  <r>
    <x v="0"/>
    <x v="1"/>
    <x v="75"/>
    <x v="3"/>
    <x v="10"/>
    <n v="22697"/>
    <m/>
    <m/>
    <m/>
    <m/>
    <n v="22697"/>
    <m/>
  </r>
  <r>
    <x v="0"/>
    <x v="1"/>
    <x v="75"/>
    <x v="1"/>
    <x v="12"/>
    <n v="55486"/>
    <m/>
    <m/>
    <m/>
    <m/>
    <n v="55486"/>
    <m/>
  </r>
  <r>
    <x v="0"/>
    <x v="1"/>
    <x v="75"/>
    <x v="0"/>
    <x v="1"/>
    <m/>
    <m/>
    <m/>
    <n v="72883"/>
    <m/>
    <n v="72883"/>
    <m/>
  </r>
  <r>
    <x v="0"/>
    <x v="1"/>
    <x v="75"/>
    <x v="0"/>
    <x v="11"/>
    <n v="2028229"/>
    <n v="19716"/>
    <m/>
    <m/>
    <m/>
    <n v="2028229"/>
    <m/>
  </r>
  <r>
    <x v="0"/>
    <x v="1"/>
    <x v="94"/>
    <x v="2"/>
    <x v="13"/>
    <n v="12485"/>
    <m/>
    <m/>
    <m/>
    <m/>
    <n v="12485"/>
    <m/>
  </r>
  <r>
    <x v="0"/>
    <x v="1"/>
    <x v="94"/>
    <x v="0"/>
    <x v="11"/>
    <n v="872278"/>
    <m/>
    <m/>
    <m/>
    <m/>
    <n v="872278"/>
    <m/>
  </r>
  <r>
    <x v="0"/>
    <x v="1"/>
    <x v="163"/>
    <x v="0"/>
    <x v="11"/>
    <n v="17931"/>
    <n v="17931"/>
    <m/>
    <m/>
    <m/>
    <n v="17931"/>
    <m/>
  </r>
  <r>
    <x v="0"/>
    <x v="1"/>
    <x v="166"/>
    <x v="0"/>
    <x v="11"/>
    <n v="34353"/>
    <m/>
    <m/>
    <m/>
    <m/>
    <n v="34353"/>
    <m/>
  </r>
  <r>
    <x v="0"/>
    <x v="1"/>
    <x v="116"/>
    <x v="0"/>
    <x v="11"/>
    <n v="468883"/>
    <n v="83620"/>
    <m/>
    <m/>
    <m/>
    <n v="468883"/>
    <m/>
  </r>
  <r>
    <x v="0"/>
    <x v="1"/>
    <x v="79"/>
    <x v="4"/>
    <x v="7"/>
    <n v="8718"/>
    <m/>
    <m/>
    <m/>
    <m/>
    <n v="8718"/>
    <m/>
  </r>
  <r>
    <x v="0"/>
    <x v="1"/>
    <x v="79"/>
    <x v="1"/>
    <x v="12"/>
    <n v="208169"/>
    <m/>
    <m/>
    <m/>
    <m/>
    <n v="208169"/>
    <m/>
  </r>
  <r>
    <x v="0"/>
    <x v="1"/>
    <x v="79"/>
    <x v="2"/>
    <x v="13"/>
    <n v="252869"/>
    <m/>
    <m/>
    <m/>
    <m/>
    <n v="252869"/>
    <m/>
  </r>
  <r>
    <x v="0"/>
    <x v="1"/>
    <x v="79"/>
    <x v="0"/>
    <x v="11"/>
    <n v="1902134"/>
    <m/>
    <m/>
    <m/>
    <m/>
    <n v="1902134"/>
    <m/>
  </r>
  <r>
    <x v="0"/>
    <x v="1"/>
    <x v="41"/>
    <x v="6"/>
    <x v="4"/>
    <n v="11651"/>
    <m/>
    <m/>
    <m/>
    <m/>
    <n v="11651"/>
    <m/>
  </r>
  <r>
    <x v="0"/>
    <x v="1"/>
    <x v="41"/>
    <x v="4"/>
    <x v="7"/>
    <n v="13860"/>
    <m/>
    <m/>
    <m/>
    <m/>
    <n v="13860"/>
    <m/>
  </r>
  <r>
    <x v="0"/>
    <x v="1"/>
    <x v="41"/>
    <x v="2"/>
    <x v="6"/>
    <n v="57354"/>
    <n v="8150"/>
    <m/>
    <m/>
    <m/>
    <n v="57354"/>
    <m/>
  </r>
  <r>
    <x v="0"/>
    <x v="1"/>
    <x v="41"/>
    <x v="1"/>
    <x v="8"/>
    <m/>
    <m/>
    <m/>
    <n v="134426"/>
    <m/>
    <n v="134426"/>
    <m/>
  </r>
  <r>
    <x v="0"/>
    <x v="1"/>
    <x v="41"/>
    <x v="2"/>
    <x v="9"/>
    <m/>
    <m/>
    <m/>
    <n v="136588"/>
    <m/>
    <n v="136588"/>
    <m/>
  </r>
  <r>
    <x v="0"/>
    <x v="1"/>
    <x v="41"/>
    <x v="0"/>
    <x v="1"/>
    <m/>
    <m/>
    <m/>
    <n v="235953"/>
    <m/>
    <n v="235953"/>
    <m/>
  </r>
  <r>
    <x v="0"/>
    <x v="1"/>
    <x v="41"/>
    <x v="2"/>
    <x v="13"/>
    <n v="374516"/>
    <m/>
    <m/>
    <m/>
    <m/>
    <n v="374516"/>
    <m/>
  </r>
  <r>
    <x v="0"/>
    <x v="1"/>
    <x v="41"/>
    <x v="1"/>
    <x v="12"/>
    <n v="909894"/>
    <m/>
    <m/>
    <m/>
    <m/>
    <n v="909894"/>
    <m/>
  </r>
  <r>
    <x v="0"/>
    <x v="1"/>
    <x v="41"/>
    <x v="0"/>
    <x v="11"/>
    <n v="4283023"/>
    <n v="61926"/>
    <m/>
    <m/>
    <m/>
    <n v="4283023"/>
    <m/>
  </r>
  <r>
    <x v="0"/>
    <x v="1"/>
    <x v="145"/>
    <x v="0"/>
    <x v="11"/>
    <n v="122194"/>
    <m/>
    <m/>
    <m/>
    <m/>
    <n v="122194"/>
    <m/>
  </r>
  <r>
    <x v="0"/>
    <x v="1"/>
    <x v="150"/>
    <x v="0"/>
    <x v="11"/>
    <n v="115815"/>
    <m/>
    <m/>
    <m/>
    <m/>
    <n v="115815"/>
    <m/>
  </r>
  <r>
    <x v="0"/>
    <x v="1"/>
    <x v="118"/>
    <x v="2"/>
    <x v="6"/>
    <n v="10396"/>
    <m/>
    <m/>
    <m/>
    <m/>
    <n v="10396"/>
    <m/>
  </r>
  <r>
    <x v="0"/>
    <x v="1"/>
    <x v="118"/>
    <x v="0"/>
    <x v="11"/>
    <n v="647809"/>
    <m/>
    <m/>
    <m/>
    <m/>
    <n v="647809"/>
    <m/>
  </r>
  <r>
    <x v="0"/>
    <x v="1"/>
    <x v="153"/>
    <x v="0"/>
    <x v="11"/>
    <n v="145612"/>
    <m/>
    <m/>
    <m/>
    <m/>
    <n v="145612"/>
    <m/>
  </r>
  <r>
    <x v="0"/>
    <x v="1"/>
    <x v="129"/>
    <x v="0"/>
    <x v="11"/>
    <n v="288384"/>
    <n v="20568"/>
    <m/>
    <m/>
    <m/>
    <n v="288384"/>
    <m/>
  </r>
  <r>
    <x v="0"/>
    <x v="1"/>
    <x v="93"/>
    <x v="3"/>
    <x v="10"/>
    <n v="10220"/>
    <m/>
    <m/>
    <m/>
    <m/>
    <n v="10220"/>
    <m/>
  </r>
  <r>
    <x v="0"/>
    <x v="1"/>
    <x v="93"/>
    <x v="2"/>
    <x v="13"/>
    <n v="38211"/>
    <n v="18729"/>
    <m/>
    <m/>
    <m/>
    <n v="38211"/>
    <m/>
  </r>
  <r>
    <x v="0"/>
    <x v="1"/>
    <x v="93"/>
    <x v="1"/>
    <x v="12"/>
    <n v="61413"/>
    <n v="39180"/>
    <m/>
    <m/>
    <m/>
    <n v="61413"/>
    <m/>
  </r>
  <r>
    <x v="0"/>
    <x v="1"/>
    <x v="93"/>
    <x v="0"/>
    <x v="11"/>
    <n v="1087070"/>
    <m/>
    <m/>
    <m/>
    <m/>
    <n v="1087070"/>
    <m/>
  </r>
  <r>
    <x v="0"/>
    <x v="1"/>
    <x v="67"/>
    <x v="6"/>
    <x v="4"/>
    <n v="11480"/>
    <m/>
    <m/>
    <m/>
    <m/>
    <n v="11480"/>
    <m/>
  </r>
  <r>
    <x v="0"/>
    <x v="1"/>
    <x v="67"/>
    <x v="0"/>
    <x v="11"/>
    <n v="2546831"/>
    <n v="40879"/>
    <m/>
    <m/>
    <m/>
    <n v="2546831"/>
    <m/>
  </r>
  <r>
    <x v="0"/>
    <x v="1"/>
    <x v="85"/>
    <x v="1"/>
    <x v="12"/>
    <n v="25839"/>
    <m/>
    <m/>
    <m/>
    <m/>
    <n v="25839"/>
    <m/>
  </r>
  <r>
    <x v="0"/>
    <x v="1"/>
    <x v="85"/>
    <x v="2"/>
    <x v="6"/>
    <n v="40857"/>
    <m/>
    <m/>
    <m/>
    <m/>
    <n v="40857"/>
    <m/>
  </r>
  <r>
    <x v="0"/>
    <x v="1"/>
    <x v="85"/>
    <x v="0"/>
    <x v="11"/>
    <n v="1123758"/>
    <n v="38635"/>
    <m/>
    <m/>
    <m/>
    <n v="1123758"/>
    <m/>
  </r>
  <r>
    <x v="0"/>
    <x v="1"/>
    <x v="99"/>
    <x v="0"/>
    <x v="1"/>
    <m/>
    <m/>
    <m/>
    <m/>
    <n v="4350"/>
    <n v="4350"/>
    <m/>
  </r>
  <r>
    <x v="0"/>
    <x v="1"/>
    <x v="99"/>
    <x v="3"/>
    <x v="15"/>
    <n v="14788"/>
    <m/>
    <m/>
    <m/>
    <m/>
    <n v="14788"/>
    <m/>
  </r>
  <r>
    <x v="0"/>
    <x v="1"/>
    <x v="99"/>
    <x v="2"/>
    <x v="13"/>
    <n v="37614"/>
    <m/>
    <m/>
    <m/>
    <m/>
    <n v="37614"/>
    <m/>
  </r>
  <r>
    <x v="0"/>
    <x v="1"/>
    <x v="99"/>
    <x v="1"/>
    <x v="12"/>
    <n v="123956"/>
    <m/>
    <m/>
    <m/>
    <m/>
    <n v="123956"/>
    <m/>
  </r>
  <r>
    <x v="0"/>
    <x v="1"/>
    <x v="99"/>
    <x v="0"/>
    <x v="11"/>
    <n v="779133"/>
    <n v="3521"/>
    <m/>
    <m/>
    <m/>
    <n v="779133"/>
    <m/>
  </r>
  <r>
    <x v="0"/>
    <x v="1"/>
    <x v="123"/>
    <x v="2"/>
    <x v="13"/>
    <n v="20901"/>
    <n v="4522"/>
    <m/>
    <m/>
    <m/>
    <n v="20901"/>
    <m/>
  </r>
  <r>
    <x v="0"/>
    <x v="1"/>
    <x v="123"/>
    <x v="0"/>
    <x v="11"/>
    <n v="420269"/>
    <n v="11246"/>
    <m/>
    <m/>
    <m/>
    <n v="420269"/>
    <m/>
  </r>
  <r>
    <x v="0"/>
    <x v="1"/>
    <x v="100"/>
    <x v="1"/>
    <x v="12"/>
    <n v="45475"/>
    <m/>
    <m/>
    <m/>
    <m/>
    <n v="45475"/>
    <m/>
  </r>
  <r>
    <x v="0"/>
    <x v="1"/>
    <x v="100"/>
    <x v="0"/>
    <x v="1"/>
    <m/>
    <m/>
    <m/>
    <n v="57353"/>
    <m/>
    <n v="57353"/>
    <m/>
  </r>
  <r>
    <x v="0"/>
    <x v="1"/>
    <x v="100"/>
    <x v="0"/>
    <x v="11"/>
    <n v="1022466"/>
    <n v="13814"/>
    <m/>
    <m/>
    <m/>
    <n v="1022466"/>
    <m/>
  </r>
  <r>
    <x v="0"/>
    <x v="1"/>
    <x v="3"/>
    <x v="6"/>
    <x v="4"/>
    <n v="14550"/>
    <n v="1247"/>
    <m/>
    <m/>
    <m/>
    <n v="14550"/>
    <m/>
  </r>
  <r>
    <x v="0"/>
    <x v="1"/>
    <x v="3"/>
    <x v="1"/>
    <x v="8"/>
    <m/>
    <m/>
    <m/>
    <n v="67051"/>
    <n v="900"/>
    <n v="67951"/>
    <m/>
  </r>
  <r>
    <x v="0"/>
    <x v="1"/>
    <x v="3"/>
    <x v="4"/>
    <x v="7"/>
    <n v="90913"/>
    <m/>
    <m/>
    <m/>
    <m/>
    <n v="90913"/>
    <m/>
  </r>
  <r>
    <x v="0"/>
    <x v="1"/>
    <x v="3"/>
    <x v="3"/>
    <x v="5"/>
    <n v="110177"/>
    <m/>
    <m/>
    <m/>
    <m/>
    <n v="110177"/>
    <m/>
  </r>
  <r>
    <x v="0"/>
    <x v="1"/>
    <x v="3"/>
    <x v="2"/>
    <x v="6"/>
    <n v="123513"/>
    <m/>
    <m/>
    <m/>
    <m/>
    <n v="123513"/>
    <m/>
  </r>
  <r>
    <x v="0"/>
    <x v="1"/>
    <x v="3"/>
    <x v="1"/>
    <x v="12"/>
    <n v="1004113"/>
    <n v="12255"/>
    <m/>
    <m/>
    <m/>
    <n v="1004113"/>
    <m/>
  </r>
  <r>
    <x v="0"/>
    <x v="1"/>
    <x v="3"/>
    <x v="2"/>
    <x v="9"/>
    <m/>
    <m/>
    <m/>
    <n v="1490010"/>
    <n v="1615"/>
    <n v="1491625"/>
    <m/>
  </r>
  <r>
    <x v="0"/>
    <x v="1"/>
    <x v="3"/>
    <x v="0"/>
    <x v="1"/>
    <m/>
    <m/>
    <m/>
    <n v="2881329"/>
    <n v="22336"/>
    <n v="2903665"/>
    <m/>
  </r>
  <r>
    <x v="0"/>
    <x v="1"/>
    <x v="3"/>
    <x v="2"/>
    <x v="13"/>
    <n v="5563409"/>
    <n v="26817"/>
    <m/>
    <m/>
    <m/>
    <n v="5563409"/>
    <m/>
  </r>
  <r>
    <x v="0"/>
    <x v="1"/>
    <x v="3"/>
    <x v="0"/>
    <x v="11"/>
    <n v="17254549"/>
    <n v="64966"/>
    <m/>
    <m/>
    <m/>
    <n v="17254549"/>
    <m/>
  </r>
  <r>
    <x v="0"/>
    <x v="1"/>
    <x v="13"/>
    <x v="3"/>
    <x v="5"/>
    <n v="3340"/>
    <m/>
    <m/>
    <m/>
    <m/>
    <n v="3340"/>
    <m/>
  </r>
  <r>
    <x v="0"/>
    <x v="1"/>
    <x v="13"/>
    <x v="4"/>
    <x v="7"/>
    <n v="105281"/>
    <m/>
    <m/>
    <m/>
    <m/>
    <n v="105281"/>
    <m/>
  </r>
  <r>
    <x v="0"/>
    <x v="1"/>
    <x v="13"/>
    <x v="2"/>
    <x v="13"/>
    <n v="220515"/>
    <m/>
    <m/>
    <m/>
    <m/>
    <n v="220515"/>
    <m/>
  </r>
  <r>
    <x v="0"/>
    <x v="1"/>
    <x v="13"/>
    <x v="1"/>
    <x v="12"/>
    <n v="597062"/>
    <m/>
    <m/>
    <m/>
    <m/>
    <n v="597062"/>
    <m/>
  </r>
  <r>
    <x v="0"/>
    <x v="1"/>
    <x v="13"/>
    <x v="0"/>
    <x v="1"/>
    <m/>
    <m/>
    <m/>
    <n v="1221548"/>
    <m/>
    <n v="1221548"/>
    <m/>
  </r>
  <r>
    <x v="0"/>
    <x v="1"/>
    <x v="13"/>
    <x v="0"/>
    <x v="11"/>
    <n v="9684752"/>
    <m/>
    <m/>
    <m/>
    <m/>
    <n v="9684752"/>
    <m/>
  </r>
  <r>
    <x v="0"/>
    <x v="2"/>
    <x v="81"/>
    <x v="2"/>
    <x v="9"/>
    <m/>
    <m/>
    <m/>
    <m/>
    <n v="550"/>
    <n v="550"/>
    <m/>
  </r>
  <r>
    <x v="0"/>
    <x v="2"/>
    <x v="81"/>
    <x v="1"/>
    <x v="8"/>
    <m/>
    <m/>
    <m/>
    <m/>
    <n v="1595"/>
    <n v="1595"/>
    <m/>
  </r>
  <r>
    <x v="0"/>
    <x v="2"/>
    <x v="81"/>
    <x v="0"/>
    <x v="1"/>
    <m/>
    <m/>
    <m/>
    <m/>
    <n v="2500"/>
    <n v="2500"/>
    <m/>
  </r>
  <r>
    <x v="0"/>
    <x v="2"/>
    <x v="81"/>
    <x v="3"/>
    <x v="5"/>
    <n v="20433"/>
    <m/>
    <m/>
    <m/>
    <m/>
    <n v="20433"/>
    <m/>
  </r>
  <r>
    <x v="0"/>
    <x v="2"/>
    <x v="81"/>
    <x v="2"/>
    <x v="6"/>
    <n v="50310"/>
    <n v="3940"/>
    <m/>
    <m/>
    <m/>
    <n v="50310"/>
    <m/>
  </r>
  <r>
    <x v="0"/>
    <x v="2"/>
    <x v="81"/>
    <x v="1"/>
    <x v="12"/>
    <n v="272152"/>
    <m/>
    <m/>
    <m/>
    <m/>
    <n v="272152"/>
    <m/>
  </r>
  <r>
    <x v="0"/>
    <x v="2"/>
    <x v="81"/>
    <x v="2"/>
    <x v="13"/>
    <n v="361203"/>
    <m/>
    <m/>
    <m/>
    <m/>
    <n v="361203"/>
    <m/>
  </r>
  <r>
    <x v="0"/>
    <x v="2"/>
    <x v="81"/>
    <x v="0"/>
    <x v="11"/>
    <n v="1685000"/>
    <m/>
    <n v="30700"/>
    <m/>
    <m/>
    <n v="1715700"/>
    <m/>
  </r>
  <r>
    <x v="0"/>
    <x v="2"/>
    <x v="43"/>
    <x v="3"/>
    <x v="3"/>
    <m/>
    <m/>
    <m/>
    <m/>
    <n v="3365"/>
    <n v="3365"/>
    <m/>
  </r>
  <r>
    <x v="0"/>
    <x v="2"/>
    <x v="43"/>
    <x v="2"/>
    <x v="6"/>
    <n v="5095"/>
    <m/>
    <m/>
    <m/>
    <m/>
    <n v="5095"/>
    <m/>
  </r>
  <r>
    <x v="0"/>
    <x v="2"/>
    <x v="43"/>
    <x v="2"/>
    <x v="9"/>
    <m/>
    <m/>
    <m/>
    <m/>
    <n v="8910"/>
    <n v="8910"/>
    <m/>
  </r>
  <r>
    <x v="0"/>
    <x v="2"/>
    <x v="43"/>
    <x v="0"/>
    <x v="1"/>
    <m/>
    <m/>
    <m/>
    <m/>
    <n v="52025"/>
    <n v="52025"/>
    <m/>
  </r>
  <r>
    <x v="0"/>
    <x v="2"/>
    <x v="43"/>
    <x v="3"/>
    <x v="5"/>
    <n v="92662"/>
    <m/>
    <m/>
    <m/>
    <m/>
    <n v="92662"/>
    <m/>
  </r>
  <r>
    <x v="0"/>
    <x v="2"/>
    <x v="43"/>
    <x v="3"/>
    <x v="10"/>
    <n v="112491"/>
    <m/>
    <m/>
    <m/>
    <m/>
    <n v="112491"/>
    <m/>
  </r>
  <r>
    <x v="0"/>
    <x v="2"/>
    <x v="43"/>
    <x v="4"/>
    <x v="7"/>
    <n v="175051"/>
    <m/>
    <m/>
    <m/>
    <m/>
    <n v="175051"/>
    <m/>
  </r>
  <r>
    <x v="0"/>
    <x v="2"/>
    <x v="43"/>
    <x v="1"/>
    <x v="12"/>
    <n v="258341"/>
    <m/>
    <m/>
    <m/>
    <m/>
    <n v="258341"/>
    <m/>
  </r>
  <r>
    <x v="0"/>
    <x v="2"/>
    <x v="43"/>
    <x v="2"/>
    <x v="13"/>
    <n v="591587"/>
    <m/>
    <m/>
    <m/>
    <m/>
    <n v="591587"/>
    <m/>
  </r>
  <r>
    <x v="0"/>
    <x v="2"/>
    <x v="43"/>
    <x v="0"/>
    <x v="11"/>
    <n v="4151124"/>
    <n v="11194"/>
    <m/>
    <m/>
    <m/>
    <n v="4151124"/>
    <m/>
  </r>
  <r>
    <x v="0"/>
    <x v="1"/>
    <x v="15"/>
    <x v="3"/>
    <x v="3"/>
    <m/>
    <m/>
    <m/>
    <m/>
    <n v="5840"/>
    <n v="5840"/>
    <m/>
  </r>
  <r>
    <x v="0"/>
    <x v="1"/>
    <x v="15"/>
    <x v="3"/>
    <x v="15"/>
    <n v="8516"/>
    <m/>
    <n v="675"/>
    <m/>
    <m/>
    <n v="9191"/>
    <m/>
  </r>
  <r>
    <x v="0"/>
    <x v="1"/>
    <x v="15"/>
    <x v="1"/>
    <x v="8"/>
    <m/>
    <m/>
    <m/>
    <m/>
    <n v="12930"/>
    <n v="12930"/>
    <m/>
  </r>
  <r>
    <x v="0"/>
    <x v="1"/>
    <x v="15"/>
    <x v="6"/>
    <x v="4"/>
    <n v="17332"/>
    <m/>
    <m/>
    <m/>
    <m/>
    <n v="17332"/>
    <m/>
  </r>
  <r>
    <x v="0"/>
    <x v="1"/>
    <x v="15"/>
    <x v="3"/>
    <x v="10"/>
    <n v="34766"/>
    <m/>
    <m/>
    <m/>
    <m/>
    <n v="34766"/>
    <m/>
  </r>
  <r>
    <x v="0"/>
    <x v="1"/>
    <x v="15"/>
    <x v="2"/>
    <x v="6"/>
    <n v="77756"/>
    <n v="2102"/>
    <n v="1100"/>
    <m/>
    <m/>
    <n v="78856"/>
    <m/>
  </r>
  <r>
    <x v="0"/>
    <x v="1"/>
    <x v="15"/>
    <x v="4"/>
    <x v="7"/>
    <n v="110362"/>
    <m/>
    <m/>
    <m/>
    <m/>
    <n v="110362"/>
    <m/>
  </r>
  <r>
    <x v="0"/>
    <x v="1"/>
    <x v="15"/>
    <x v="0"/>
    <x v="1"/>
    <m/>
    <m/>
    <m/>
    <n v="63429"/>
    <n v="148078"/>
    <n v="211507"/>
    <m/>
  </r>
  <r>
    <x v="0"/>
    <x v="1"/>
    <x v="15"/>
    <x v="3"/>
    <x v="5"/>
    <n v="231219"/>
    <m/>
    <m/>
    <m/>
    <m/>
    <n v="231219"/>
    <m/>
  </r>
  <r>
    <x v="0"/>
    <x v="1"/>
    <x v="15"/>
    <x v="2"/>
    <x v="9"/>
    <m/>
    <m/>
    <m/>
    <n v="123925"/>
    <n v="110055"/>
    <n v="233980"/>
    <m/>
  </r>
  <r>
    <x v="0"/>
    <x v="1"/>
    <x v="15"/>
    <x v="1"/>
    <x v="12"/>
    <n v="791767"/>
    <n v="14926"/>
    <n v="4255"/>
    <m/>
    <m/>
    <n v="796022"/>
    <m/>
  </r>
  <r>
    <x v="0"/>
    <x v="1"/>
    <x v="15"/>
    <x v="2"/>
    <x v="13"/>
    <n v="5019095"/>
    <n v="43866"/>
    <m/>
    <m/>
    <m/>
    <n v="5019095"/>
    <m/>
  </r>
  <r>
    <x v="0"/>
    <x v="1"/>
    <x v="15"/>
    <x v="0"/>
    <x v="11"/>
    <n v="9114801"/>
    <n v="34461"/>
    <n v="107460"/>
    <m/>
    <m/>
    <n v="9222261"/>
    <m/>
  </r>
  <r>
    <x v="0"/>
    <x v="1"/>
    <x v="76"/>
    <x v="4"/>
    <x v="7"/>
    <n v="7614"/>
    <m/>
    <m/>
    <m/>
    <m/>
    <n v="7614"/>
    <m/>
  </r>
  <r>
    <x v="0"/>
    <x v="1"/>
    <x v="76"/>
    <x v="2"/>
    <x v="6"/>
    <n v="28867"/>
    <n v="2002"/>
    <m/>
    <m/>
    <m/>
    <n v="28867"/>
    <m/>
  </r>
  <r>
    <x v="0"/>
    <x v="1"/>
    <x v="76"/>
    <x v="6"/>
    <x v="4"/>
    <n v="42401"/>
    <n v="12710"/>
    <m/>
    <m/>
    <m/>
    <n v="42401"/>
    <m/>
  </r>
  <r>
    <x v="0"/>
    <x v="1"/>
    <x v="76"/>
    <x v="3"/>
    <x v="5"/>
    <n v="60731"/>
    <m/>
    <m/>
    <m/>
    <m/>
    <n v="60731"/>
    <m/>
  </r>
  <r>
    <x v="0"/>
    <x v="1"/>
    <x v="76"/>
    <x v="2"/>
    <x v="13"/>
    <n v="476876"/>
    <n v="19575"/>
    <m/>
    <m/>
    <m/>
    <n v="476876"/>
    <m/>
  </r>
  <r>
    <x v="0"/>
    <x v="1"/>
    <x v="76"/>
    <x v="0"/>
    <x v="11"/>
    <n v="1564545"/>
    <n v="28808"/>
    <m/>
    <m/>
    <m/>
    <n v="1564545"/>
    <m/>
  </r>
  <r>
    <x v="0"/>
    <x v="1"/>
    <x v="76"/>
    <x v="1"/>
    <x v="12"/>
    <n v="1713660"/>
    <n v="7814"/>
    <m/>
    <m/>
    <m/>
    <n v="1713660"/>
    <m/>
  </r>
  <r>
    <x v="0"/>
    <x v="1"/>
    <x v="92"/>
    <x v="2"/>
    <x v="13"/>
    <n v="4430"/>
    <m/>
    <m/>
    <m/>
    <m/>
    <n v="4430"/>
    <m/>
  </r>
  <r>
    <x v="0"/>
    <x v="1"/>
    <x v="92"/>
    <x v="0"/>
    <x v="11"/>
    <n v="602165"/>
    <m/>
    <m/>
    <m/>
    <m/>
    <n v="602165"/>
    <m/>
  </r>
  <r>
    <x v="0"/>
    <x v="1"/>
    <x v="92"/>
    <x v="1"/>
    <x v="12"/>
    <n v="1160454"/>
    <m/>
    <m/>
    <m/>
    <m/>
    <n v="1160454"/>
    <m/>
  </r>
  <r>
    <x v="0"/>
    <x v="1"/>
    <x v="125"/>
    <x v="2"/>
    <x v="6"/>
    <n v="10636"/>
    <m/>
    <m/>
    <m/>
    <m/>
    <n v="10636"/>
    <m/>
  </r>
  <r>
    <x v="0"/>
    <x v="1"/>
    <x v="125"/>
    <x v="3"/>
    <x v="10"/>
    <n v="12898"/>
    <m/>
    <m/>
    <m/>
    <m/>
    <n v="12898"/>
    <m/>
  </r>
  <r>
    <x v="0"/>
    <x v="1"/>
    <x v="125"/>
    <x v="1"/>
    <x v="12"/>
    <n v="67765"/>
    <m/>
    <m/>
    <m/>
    <m/>
    <n v="67765"/>
    <m/>
  </r>
  <r>
    <x v="0"/>
    <x v="1"/>
    <x v="125"/>
    <x v="0"/>
    <x v="11"/>
    <n v="264485"/>
    <n v="3436"/>
    <m/>
    <m/>
    <m/>
    <n v="264485"/>
    <m/>
  </r>
  <r>
    <x v="0"/>
    <x v="1"/>
    <x v="187"/>
    <x v="1"/>
    <x v="12"/>
    <n v="10997"/>
    <m/>
    <m/>
    <m/>
    <m/>
    <n v="10997"/>
    <m/>
  </r>
  <r>
    <x v="0"/>
    <x v="1"/>
    <x v="187"/>
    <x v="0"/>
    <x v="11"/>
    <n v="13897"/>
    <m/>
    <m/>
    <m/>
    <m/>
    <n v="13897"/>
    <m/>
  </r>
  <r>
    <x v="0"/>
    <x v="1"/>
    <x v="147"/>
    <x v="1"/>
    <x v="12"/>
    <n v="14808"/>
    <m/>
    <m/>
    <m/>
    <m/>
    <n v="14808"/>
    <m/>
  </r>
  <r>
    <x v="0"/>
    <x v="1"/>
    <x v="147"/>
    <x v="0"/>
    <x v="11"/>
    <n v="124065"/>
    <m/>
    <m/>
    <m/>
    <m/>
    <n v="124065"/>
    <m/>
  </r>
  <r>
    <x v="0"/>
    <x v="1"/>
    <x v="127"/>
    <x v="6"/>
    <x v="4"/>
    <n v="23442"/>
    <n v="23442"/>
    <m/>
    <m/>
    <m/>
    <n v="23442"/>
    <m/>
  </r>
  <r>
    <x v="0"/>
    <x v="1"/>
    <x v="127"/>
    <x v="0"/>
    <x v="11"/>
    <n v="235974"/>
    <n v="17444"/>
    <m/>
    <m/>
    <m/>
    <n v="235974"/>
    <m/>
  </r>
  <r>
    <x v="0"/>
    <x v="1"/>
    <x v="141"/>
    <x v="0"/>
    <x v="11"/>
    <n v="129575"/>
    <n v="9692"/>
    <m/>
    <m/>
    <m/>
    <n v="129575"/>
    <m/>
  </r>
  <r>
    <x v="0"/>
    <x v="1"/>
    <x v="172"/>
    <x v="0"/>
    <x v="11"/>
    <n v="6785"/>
    <m/>
    <m/>
    <m/>
    <m/>
    <n v="6785"/>
    <m/>
  </r>
  <r>
    <x v="0"/>
    <x v="3"/>
    <x v="97"/>
    <x v="2"/>
    <x v="9"/>
    <m/>
    <m/>
    <m/>
    <m/>
    <n v="3425"/>
    <n v="3425"/>
    <m/>
  </r>
  <r>
    <x v="0"/>
    <x v="3"/>
    <x v="97"/>
    <x v="4"/>
    <x v="7"/>
    <n v="3713"/>
    <m/>
    <m/>
    <m/>
    <m/>
    <n v="3713"/>
    <m/>
  </r>
  <r>
    <x v="0"/>
    <x v="3"/>
    <x v="97"/>
    <x v="2"/>
    <x v="6"/>
    <n v="51166"/>
    <m/>
    <m/>
    <m/>
    <m/>
    <n v="51166"/>
    <m/>
  </r>
  <r>
    <x v="0"/>
    <x v="3"/>
    <x v="97"/>
    <x v="0"/>
    <x v="11"/>
    <n v="884618"/>
    <n v="6887"/>
    <m/>
    <m/>
    <m/>
    <n v="884618"/>
    <m/>
  </r>
  <r>
    <x v="0"/>
    <x v="3"/>
    <x v="97"/>
    <x v="1"/>
    <x v="12"/>
    <n v="1092753"/>
    <m/>
    <m/>
    <m/>
    <m/>
    <n v="1092753"/>
    <m/>
  </r>
  <r>
    <x v="0"/>
    <x v="3"/>
    <x v="97"/>
    <x v="2"/>
    <x v="13"/>
    <n v="1101717"/>
    <m/>
    <m/>
    <m/>
    <m/>
    <n v="1101717"/>
    <m/>
  </r>
  <r>
    <x v="0"/>
    <x v="3"/>
    <x v="55"/>
    <x v="1"/>
    <x v="8"/>
    <m/>
    <m/>
    <m/>
    <m/>
    <n v="1830"/>
    <n v="1830"/>
    <m/>
  </r>
  <r>
    <x v="0"/>
    <x v="3"/>
    <x v="55"/>
    <x v="2"/>
    <x v="9"/>
    <m/>
    <m/>
    <m/>
    <m/>
    <n v="1960"/>
    <n v="1960"/>
    <m/>
  </r>
  <r>
    <x v="0"/>
    <x v="3"/>
    <x v="55"/>
    <x v="6"/>
    <x v="2"/>
    <m/>
    <m/>
    <m/>
    <m/>
    <n v="8300"/>
    <n v="8300"/>
    <m/>
  </r>
  <r>
    <x v="0"/>
    <x v="3"/>
    <x v="55"/>
    <x v="3"/>
    <x v="3"/>
    <m/>
    <m/>
    <m/>
    <m/>
    <n v="9900"/>
    <n v="9900"/>
    <m/>
  </r>
  <r>
    <x v="0"/>
    <x v="3"/>
    <x v="55"/>
    <x v="6"/>
    <x v="4"/>
    <n v="73902"/>
    <n v="43215"/>
    <m/>
    <m/>
    <m/>
    <n v="73902"/>
    <m/>
  </r>
  <r>
    <x v="0"/>
    <x v="3"/>
    <x v="55"/>
    <x v="4"/>
    <x v="7"/>
    <n v="80095"/>
    <m/>
    <m/>
    <m/>
    <m/>
    <n v="80095"/>
    <m/>
  </r>
  <r>
    <x v="0"/>
    <x v="3"/>
    <x v="55"/>
    <x v="2"/>
    <x v="6"/>
    <n v="81196"/>
    <n v="16193"/>
    <m/>
    <m/>
    <m/>
    <n v="81196"/>
    <m/>
  </r>
  <r>
    <x v="0"/>
    <x v="3"/>
    <x v="55"/>
    <x v="3"/>
    <x v="5"/>
    <n v="120271"/>
    <m/>
    <m/>
    <m/>
    <m/>
    <n v="120271"/>
    <m/>
  </r>
  <r>
    <x v="0"/>
    <x v="3"/>
    <x v="55"/>
    <x v="3"/>
    <x v="10"/>
    <n v="131115"/>
    <n v="31239"/>
    <m/>
    <m/>
    <m/>
    <n v="131115"/>
    <m/>
  </r>
  <r>
    <x v="0"/>
    <x v="3"/>
    <x v="55"/>
    <x v="0"/>
    <x v="11"/>
    <n v="1568552"/>
    <n v="27663"/>
    <m/>
    <m/>
    <m/>
    <n v="1568552"/>
    <m/>
  </r>
  <r>
    <x v="0"/>
    <x v="3"/>
    <x v="55"/>
    <x v="2"/>
    <x v="13"/>
    <n v="1946556"/>
    <n v="28401"/>
    <m/>
    <m/>
    <m/>
    <n v="1946556"/>
    <m/>
  </r>
  <r>
    <x v="0"/>
    <x v="3"/>
    <x v="55"/>
    <x v="1"/>
    <x v="12"/>
    <n v="3174801"/>
    <m/>
    <m/>
    <m/>
    <m/>
    <n v="3174801"/>
    <m/>
  </r>
  <r>
    <x v="0"/>
    <x v="3"/>
    <x v="16"/>
    <x v="6"/>
    <x v="4"/>
    <n v="39222"/>
    <m/>
    <m/>
    <m/>
    <m/>
    <n v="39222"/>
    <m/>
  </r>
  <r>
    <x v="0"/>
    <x v="3"/>
    <x v="16"/>
    <x v="4"/>
    <x v="7"/>
    <n v="79587"/>
    <m/>
    <m/>
    <m/>
    <m/>
    <n v="79587"/>
    <m/>
  </r>
  <r>
    <x v="0"/>
    <x v="3"/>
    <x v="16"/>
    <x v="3"/>
    <x v="10"/>
    <n v="164082"/>
    <n v="27759"/>
    <m/>
    <m/>
    <m/>
    <n v="164082"/>
    <m/>
  </r>
  <r>
    <x v="0"/>
    <x v="3"/>
    <x v="16"/>
    <x v="3"/>
    <x v="5"/>
    <n v="275299"/>
    <m/>
    <m/>
    <m/>
    <m/>
    <n v="275299"/>
    <m/>
  </r>
  <r>
    <x v="0"/>
    <x v="3"/>
    <x v="16"/>
    <x v="0"/>
    <x v="1"/>
    <m/>
    <m/>
    <m/>
    <n v="260294"/>
    <n v="66573"/>
    <n v="326867"/>
    <m/>
  </r>
  <r>
    <x v="0"/>
    <x v="3"/>
    <x v="16"/>
    <x v="2"/>
    <x v="6"/>
    <n v="335988"/>
    <n v="6104"/>
    <m/>
    <m/>
    <m/>
    <n v="335988"/>
    <m/>
  </r>
  <r>
    <x v="0"/>
    <x v="3"/>
    <x v="16"/>
    <x v="1"/>
    <x v="8"/>
    <m/>
    <m/>
    <m/>
    <n v="312699"/>
    <n v="27339"/>
    <n v="340038"/>
    <m/>
  </r>
  <r>
    <x v="0"/>
    <x v="3"/>
    <x v="16"/>
    <x v="2"/>
    <x v="9"/>
    <m/>
    <m/>
    <m/>
    <n v="308539"/>
    <n v="34814"/>
    <n v="343353"/>
    <m/>
  </r>
  <r>
    <x v="0"/>
    <x v="3"/>
    <x v="16"/>
    <x v="2"/>
    <x v="13"/>
    <n v="5232191"/>
    <n v="1867"/>
    <m/>
    <m/>
    <m/>
    <n v="5232191"/>
    <m/>
  </r>
  <r>
    <x v="0"/>
    <x v="3"/>
    <x v="16"/>
    <x v="1"/>
    <x v="12"/>
    <n v="5344320"/>
    <n v="3708"/>
    <m/>
    <m/>
    <m/>
    <n v="5344320"/>
    <m/>
  </r>
  <r>
    <x v="0"/>
    <x v="3"/>
    <x v="16"/>
    <x v="0"/>
    <x v="11"/>
    <n v="9515519"/>
    <n v="2775"/>
    <m/>
    <m/>
    <m/>
    <n v="9515519"/>
    <m/>
  </r>
  <r>
    <x v="0"/>
    <x v="3"/>
    <x v="74"/>
    <x v="1"/>
    <x v="8"/>
    <m/>
    <m/>
    <m/>
    <m/>
    <n v="3510"/>
    <n v="3510"/>
    <m/>
  </r>
  <r>
    <x v="0"/>
    <x v="3"/>
    <x v="74"/>
    <x v="0"/>
    <x v="1"/>
    <m/>
    <m/>
    <m/>
    <m/>
    <n v="27224"/>
    <n v="27224"/>
    <m/>
  </r>
  <r>
    <x v="0"/>
    <x v="3"/>
    <x v="74"/>
    <x v="6"/>
    <x v="4"/>
    <n v="29994"/>
    <m/>
    <m/>
    <m/>
    <m/>
    <n v="29994"/>
    <m/>
  </r>
  <r>
    <x v="0"/>
    <x v="3"/>
    <x v="74"/>
    <x v="2"/>
    <x v="9"/>
    <m/>
    <m/>
    <m/>
    <m/>
    <n v="77712"/>
    <n v="77712"/>
    <m/>
  </r>
  <r>
    <x v="0"/>
    <x v="3"/>
    <x v="74"/>
    <x v="2"/>
    <x v="6"/>
    <n v="80164"/>
    <m/>
    <m/>
    <m/>
    <m/>
    <n v="80164"/>
    <m/>
  </r>
  <r>
    <x v="0"/>
    <x v="3"/>
    <x v="74"/>
    <x v="3"/>
    <x v="5"/>
    <n v="108475"/>
    <m/>
    <m/>
    <m/>
    <m/>
    <n v="108475"/>
    <m/>
  </r>
  <r>
    <x v="0"/>
    <x v="3"/>
    <x v="74"/>
    <x v="4"/>
    <x v="7"/>
    <n v="152872"/>
    <m/>
    <m/>
    <m/>
    <m/>
    <n v="152872"/>
    <m/>
  </r>
  <r>
    <x v="0"/>
    <x v="3"/>
    <x v="74"/>
    <x v="3"/>
    <x v="10"/>
    <n v="282582"/>
    <m/>
    <m/>
    <m/>
    <m/>
    <n v="282582"/>
    <m/>
  </r>
  <r>
    <x v="0"/>
    <x v="3"/>
    <x v="74"/>
    <x v="1"/>
    <x v="12"/>
    <n v="1025756"/>
    <n v="49927"/>
    <m/>
    <m/>
    <m/>
    <n v="1025756"/>
    <m/>
  </r>
  <r>
    <x v="0"/>
    <x v="3"/>
    <x v="74"/>
    <x v="0"/>
    <x v="11"/>
    <n v="2550989"/>
    <m/>
    <m/>
    <m/>
    <m/>
    <n v="2550989"/>
    <m/>
  </r>
  <r>
    <x v="0"/>
    <x v="3"/>
    <x v="74"/>
    <x v="2"/>
    <x v="13"/>
    <n v="5314324"/>
    <m/>
    <m/>
    <m/>
    <m/>
    <n v="5314324"/>
    <m/>
  </r>
  <r>
    <x v="0"/>
    <x v="3"/>
    <x v="111"/>
    <x v="2"/>
    <x v="6"/>
    <n v="33455"/>
    <m/>
    <m/>
    <m/>
    <m/>
    <n v="33455"/>
    <m/>
  </r>
  <r>
    <x v="0"/>
    <x v="3"/>
    <x v="111"/>
    <x v="3"/>
    <x v="10"/>
    <n v="77450"/>
    <m/>
    <m/>
    <m/>
    <m/>
    <n v="77450"/>
    <m/>
  </r>
  <r>
    <x v="0"/>
    <x v="3"/>
    <x v="111"/>
    <x v="2"/>
    <x v="13"/>
    <n v="84013"/>
    <m/>
    <m/>
    <m/>
    <m/>
    <n v="84013"/>
    <m/>
  </r>
  <r>
    <x v="0"/>
    <x v="3"/>
    <x v="111"/>
    <x v="1"/>
    <x v="12"/>
    <n v="491797"/>
    <m/>
    <m/>
    <m/>
    <m/>
    <n v="491797"/>
    <m/>
  </r>
  <r>
    <x v="0"/>
    <x v="3"/>
    <x v="111"/>
    <x v="0"/>
    <x v="11"/>
    <n v="603428"/>
    <m/>
    <m/>
    <m/>
    <m/>
    <n v="603428"/>
    <m/>
  </r>
  <r>
    <x v="0"/>
    <x v="3"/>
    <x v="134"/>
    <x v="2"/>
    <x v="6"/>
    <n v="6337"/>
    <m/>
    <m/>
    <m/>
    <m/>
    <n v="6337"/>
    <m/>
  </r>
  <r>
    <x v="0"/>
    <x v="3"/>
    <x v="134"/>
    <x v="1"/>
    <x v="12"/>
    <n v="17671"/>
    <m/>
    <m/>
    <m/>
    <m/>
    <n v="17671"/>
    <m/>
  </r>
  <r>
    <x v="0"/>
    <x v="3"/>
    <x v="134"/>
    <x v="0"/>
    <x v="11"/>
    <n v="203613"/>
    <m/>
    <m/>
    <m/>
    <m/>
    <n v="203613"/>
    <m/>
  </r>
  <r>
    <x v="0"/>
    <x v="3"/>
    <x v="51"/>
    <x v="6"/>
    <x v="4"/>
    <n v="15806"/>
    <n v="15806"/>
    <m/>
    <m/>
    <m/>
    <n v="15806"/>
    <m/>
  </r>
  <r>
    <x v="0"/>
    <x v="3"/>
    <x v="51"/>
    <x v="4"/>
    <x v="7"/>
    <n v="23663"/>
    <m/>
    <m/>
    <m/>
    <m/>
    <n v="23663"/>
    <m/>
  </r>
  <r>
    <x v="0"/>
    <x v="3"/>
    <x v="51"/>
    <x v="2"/>
    <x v="6"/>
    <n v="33194"/>
    <n v="10999"/>
    <m/>
    <m/>
    <m/>
    <n v="33194"/>
    <m/>
  </r>
  <r>
    <x v="0"/>
    <x v="3"/>
    <x v="51"/>
    <x v="0"/>
    <x v="1"/>
    <m/>
    <m/>
    <m/>
    <n v="73638"/>
    <n v="3520"/>
    <n v="77158"/>
    <m/>
  </r>
  <r>
    <x v="0"/>
    <x v="3"/>
    <x v="51"/>
    <x v="3"/>
    <x v="10"/>
    <n v="88393"/>
    <m/>
    <m/>
    <m/>
    <m/>
    <n v="88393"/>
    <m/>
  </r>
  <r>
    <x v="0"/>
    <x v="3"/>
    <x v="51"/>
    <x v="1"/>
    <x v="8"/>
    <m/>
    <m/>
    <m/>
    <n v="85367"/>
    <n v="21640"/>
    <n v="107007"/>
    <m/>
  </r>
  <r>
    <x v="0"/>
    <x v="3"/>
    <x v="51"/>
    <x v="2"/>
    <x v="13"/>
    <n v="528772"/>
    <n v="15078"/>
    <m/>
    <m/>
    <m/>
    <n v="528772"/>
    <m/>
  </r>
  <r>
    <x v="0"/>
    <x v="3"/>
    <x v="51"/>
    <x v="1"/>
    <x v="12"/>
    <n v="2624512"/>
    <n v="67587"/>
    <m/>
    <m/>
    <m/>
    <n v="2624512"/>
    <m/>
  </r>
  <r>
    <x v="0"/>
    <x v="3"/>
    <x v="51"/>
    <x v="0"/>
    <x v="11"/>
    <n v="2742294"/>
    <n v="71735"/>
    <m/>
    <m/>
    <m/>
    <n v="2742294"/>
    <m/>
  </r>
  <r>
    <x v="0"/>
    <x v="3"/>
    <x v="104"/>
    <x v="2"/>
    <x v="6"/>
    <n v="23508"/>
    <n v="5348"/>
    <m/>
    <m/>
    <m/>
    <n v="23508"/>
    <m/>
  </r>
  <r>
    <x v="0"/>
    <x v="3"/>
    <x v="104"/>
    <x v="1"/>
    <x v="8"/>
    <m/>
    <m/>
    <m/>
    <n v="52993"/>
    <m/>
    <n v="52993"/>
    <m/>
  </r>
  <r>
    <x v="0"/>
    <x v="3"/>
    <x v="104"/>
    <x v="3"/>
    <x v="10"/>
    <n v="140557"/>
    <m/>
    <m/>
    <m/>
    <m/>
    <n v="140557"/>
    <m/>
  </r>
  <r>
    <x v="0"/>
    <x v="3"/>
    <x v="104"/>
    <x v="2"/>
    <x v="13"/>
    <n v="255620"/>
    <n v="2086"/>
    <m/>
    <m/>
    <m/>
    <n v="255620"/>
    <m/>
  </r>
  <r>
    <x v="0"/>
    <x v="3"/>
    <x v="104"/>
    <x v="0"/>
    <x v="11"/>
    <n v="555322"/>
    <m/>
    <m/>
    <m/>
    <m/>
    <n v="555322"/>
    <m/>
  </r>
  <r>
    <x v="0"/>
    <x v="3"/>
    <x v="104"/>
    <x v="1"/>
    <x v="12"/>
    <n v="679180"/>
    <m/>
    <m/>
    <m/>
    <m/>
    <n v="679180"/>
    <m/>
  </r>
  <r>
    <x v="0"/>
    <x v="3"/>
    <x v="42"/>
    <x v="0"/>
    <x v="1"/>
    <m/>
    <m/>
    <m/>
    <m/>
    <n v="2255"/>
    <n v="2255"/>
    <m/>
  </r>
  <r>
    <x v="0"/>
    <x v="3"/>
    <x v="42"/>
    <x v="2"/>
    <x v="9"/>
    <m/>
    <m/>
    <m/>
    <m/>
    <n v="15601"/>
    <n v="15601"/>
    <m/>
  </r>
  <r>
    <x v="0"/>
    <x v="3"/>
    <x v="42"/>
    <x v="6"/>
    <x v="4"/>
    <n v="37093"/>
    <n v="3419"/>
    <m/>
    <m/>
    <m/>
    <n v="37093"/>
    <m/>
  </r>
  <r>
    <x v="0"/>
    <x v="3"/>
    <x v="42"/>
    <x v="3"/>
    <x v="10"/>
    <n v="73874"/>
    <m/>
    <m/>
    <m/>
    <m/>
    <n v="73874"/>
    <m/>
  </r>
  <r>
    <x v="0"/>
    <x v="3"/>
    <x v="42"/>
    <x v="1"/>
    <x v="8"/>
    <m/>
    <m/>
    <m/>
    <n v="89529"/>
    <n v="7180"/>
    <n v="96709"/>
    <m/>
  </r>
  <r>
    <x v="0"/>
    <x v="3"/>
    <x v="42"/>
    <x v="4"/>
    <x v="7"/>
    <n v="140811"/>
    <m/>
    <m/>
    <m/>
    <m/>
    <n v="140811"/>
    <m/>
  </r>
  <r>
    <x v="0"/>
    <x v="3"/>
    <x v="42"/>
    <x v="3"/>
    <x v="5"/>
    <n v="390195"/>
    <m/>
    <m/>
    <m/>
    <m/>
    <n v="390195"/>
    <m/>
  </r>
  <r>
    <x v="0"/>
    <x v="3"/>
    <x v="42"/>
    <x v="2"/>
    <x v="6"/>
    <n v="629494"/>
    <n v="40154"/>
    <m/>
    <m/>
    <m/>
    <n v="629494"/>
    <m/>
  </r>
  <r>
    <x v="0"/>
    <x v="3"/>
    <x v="42"/>
    <x v="1"/>
    <x v="12"/>
    <n v="2820264"/>
    <n v="83986"/>
    <m/>
    <m/>
    <m/>
    <n v="2820264"/>
    <m/>
  </r>
  <r>
    <x v="0"/>
    <x v="3"/>
    <x v="42"/>
    <x v="0"/>
    <x v="11"/>
    <n v="4089662"/>
    <n v="56113"/>
    <m/>
    <m/>
    <m/>
    <n v="4089662"/>
    <m/>
  </r>
  <r>
    <x v="0"/>
    <x v="3"/>
    <x v="42"/>
    <x v="2"/>
    <x v="13"/>
    <n v="4504175"/>
    <n v="206072"/>
    <m/>
    <m/>
    <m/>
    <n v="4504175"/>
    <m/>
  </r>
  <r>
    <x v="0"/>
    <x v="3"/>
    <x v="38"/>
    <x v="1"/>
    <x v="8"/>
    <m/>
    <m/>
    <m/>
    <m/>
    <n v="4012"/>
    <n v="4012"/>
    <m/>
  </r>
  <r>
    <x v="0"/>
    <x v="3"/>
    <x v="38"/>
    <x v="0"/>
    <x v="1"/>
    <m/>
    <m/>
    <m/>
    <m/>
    <n v="6146"/>
    <n v="6146"/>
    <m/>
  </r>
  <r>
    <x v="0"/>
    <x v="3"/>
    <x v="38"/>
    <x v="6"/>
    <x v="4"/>
    <n v="75998"/>
    <m/>
    <m/>
    <m/>
    <m/>
    <n v="75998"/>
    <m/>
  </r>
  <r>
    <x v="0"/>
    <x v="3"/>
    <x v="38"/>
    <x v="4"/>
    <x v="7"/>
    <n v="154413"/>
    <m/>
    <m/>
    <m/>
    <m/>
    <n v="154413"/>
    <m/>
  </r>
  <r>
    <x v="0"/>
    <x v="3"/>
    <x v="38"/>
    <x v="3"/>
    <x v="10"/>
    <n v="265512"/>
    <m/>
    <m/>
    <m/>
    <m/>
    <n v="265512"/>
    <m/>
  </r>
  <r>
    <x v="0"/>
    <x v="3"/>
    <x v="38"/>
    <x v="3"/>
    <x v="5"/>
    <n v="338952"/>
    <m/>
    <m/>
    <m/>
    <m/>
    <n v="338952"/>
    <m/>
  </r>
  <r>
    <x v="0"/>
    <x v="3"/>
    <x v="38"/>
    <x v="2"/>
    <x v="6"/>
    <n v="373602"/>
    <m/>
    <m/>
    <m/>
    <m/>
    <n v="373602"/>
    <m/>
  </r>
  <r>
    <x v="0"/>
    <x v="3"/>
    <x v="38"/>
    <x v="2"/>
    <x v="9"/>
    <m/>
    <m/>
    <m/>
    <n v="953178"/>
    <n v="45048"/>
    <n v="998226"/>
    <m/>
  </r>
  <r>
    <x v="0"/>
    <x v="3"/>
    <x v="38"/>
    <x v="1"/>
    <x v="12"/>
    <n v="2251744"/>
    <m/>
    <m/>
    <m/>
    <m/>
    <n v="2251744"/>
    <m/>
  </r>
  <r>
    <x v="0"/>
    <x v="3"/>
    <x v="38"/>
    <x v="0"/>
    <x v="11"/>
    <n v="4031693"/>
    <n v="21344"/>
    <m/>
    <m/>
    <m/>
    <n v="4031693"/>
    <m/>
  </r>
  <r>
    <x v="0"/>
    <x v="3"/>
    <x v="38"/>
    <x v="2"/>
    <x v="13"/>
    <n v="6934904"/>
    <n v="12430"/>
    <m/>
    <m/>
    <m/>
    <n v="6934904"/>
    <m/>
  </r>
  <r>
    <x v="0"/>
    <x v="3"/>
    <x v="97"/>
    <x v="6"/>
    <x v="4"/>
    <n v="1091"/>
    <n v="1091"/>
    <m/>
    <m/>
    <m/>
    <n v="1091"/>
    <m/>
  </r>
  <r>
    <x v="0"/>
    <x v="3"/>
    <x v="97"/>
    <x v="3"/>
    <x v="5"/>
    <n v="2760"/>
    <m/>
    <m/>
    <m/>
    <m/>
    <n v="2760"/>
    <m/>
  </r>
  <r>
    <x v="0"/>
    <x v="3"/>
    <x v="97"/>
    <x v="4"/>
    <x v="7"/>
    <n v="44855"/>
    <m/>
    <m/>
    <m/>
    <m/>
    <n v="44855"/>
    <m/>
  </r>
  <r>
    <x v="0"/>
    <x v="3"/>
    <x v="97"/>
    <x v="3"/>
    <x v="10"/>
    <n v="85461"/>
    <m/>
    <m/>
    <m/>
    <m/>
    <n v="85461"/>
    <m/>
  </r>
  <r>
    <x v="0"/>
    <x v="3"/>
    <x v="97"/>
    <x v="2"/>
    <x v="6"/>
    <n v="97187"/>
    <m/>
    <m/>
    <m/>
    <m/>
    <n v="97187"/>
    <m/>
  </r>
  <r>
    <x v="0"/>
    <x v="3"/>
    <x v="97"/>
    <x v="0"/>
    <x v="1"/>
    <m/>
    <m/>
    <m/>
    <n v="137993"/>
    <n v="1983"/>
    <n v="139976"/>
    <m/>
  </r>
  <r>
    <x v="0"/>
    <x v="3"/>
    <x v="97"/>
    <x v="2"/>
    <x v="9"/>
    <m/>
    <m/>
    <m/>
    <n v="191900"/>
    <m/>
    <n v="191900"/>
    <m/>
  </r>
  <r>
    <x v="0"/>
    <x v="3"/>
    <x v="97"/>
    <x v="1"/>
    <x v="12"/>
    <n v="266749"/>
    <n v="12540"/>
    <m/>
    <m/>
    <m/>
    <n v="266749"/>
    <m/>
  </r>
  <r>
    <x v="0"/>
    <x v="3"/>
    <x v="97"/>
    <x v="0"/>
    <x v="11"/>
    <n v="1003346"/>
    <m/>
    <m/>
    <m/>
    <m/>
    <n v="1003346"/>
    <m/>
  </r>
  <r>
    <x v="0"/>
    <x v="3"/>
    <x v="97"/>
    <x v="2"/>
    <x v="13"/>
    <n v="1616287"/>
    <m/>
    <m/>
    <m/>
    <m/>
    <n v="1616287"/>
    <m/>
  </r>
  <r>
    <x v="0"/>
    <x v="3"/>
    <x v="63"/>
    <x v="1"/>
    <x v="8"/>
    <m/>
    <m/>
    <m/>
    <m/>
    <n v="682"/>
    <n v="682"/>
    <m/>
  </r>
  <r>
    <x v="0"/>
    <x v="3"/>
    <x v="63"/>
    <x v="6"/>
    <x v="4"/>
    <n v="14564"/>
    <n v="14564"/>
    <m/>
    <m/>
    <m/>
    <n v="14564"/>
    <m/>
  </r>
  <r>
    <x v="0"/>
    <x v="3"/>
    <x v="63"/>
    <x v="0"/>
    <x v="1"/>
    <m/>
    <m/>
    <m/>
    <n v="52738"/>
    <n v="5924"/>
    <n v="58662"/>
    <m/>
  </r>
  <r>
    <x v="0"/>
    <x v="3"/>
    <x v="63"/>
    <x v="4"/>
    <x v="7"/>
    <n v="75656"/>
    <m/>
    <m/>
    <m/>
    <m/>
    <n v="75656"/>
    <m/>
  </r>
  <r>
    <x v="0"/>
    <x v="3"/>
    <x v="63"/>
    <x v="3"/>
    <x v="5"/>
    <n v="104616"/>
    <m/>
    <m/>
    <m/>
    <m/>
    <n v="104616"/>
    <m/>
  </r>
  <r>
    <x v="0"/>
    <x v="3"/>
    <x v="63"/>
    <x v="2"/>
    <x v="6"/>
    <n v="227390"/>
    <n v="759"/>
    <m/>
    <m/>
    <m/>
    <n v="227390"/>
    <m/>
  </r>
  <r>
    <x v="0"/>
    <x v="3"/>
    <x v="63"/>
    <x v="3"/>
    <x v="10"/>
    <n v="234529"/>
    <m/>
    <m/>
    <m/>
    <m/>
    <n v="234529"/>
    <m/>
  </r>
  <r>
    <x v="0"/>
    <x v="3"/>
    <x v="63"/>
    <x v="1"/>
    <x v="12"/>
    <n v="1055783"/>
    <n v="59247"/>
    <m/>
    <m/>
    <m/>
    <n v="1055783"/>
    <m/>
  </r>
  <r>
    <x v="0"/>
    <x v="3"/>
    <x v="63"/>
    <x v="2"/>
    <x v="13"/>
    <n v="1911323"/>
    <m/>
    <m/>
    <m/>
    <m/>
    <n v="1911323"/>
    <m/>
  </r>
  <r>
    <x v="0"/>
    <x v="3"/>
    <x v="63"/>
    <x v="0"/>
    <x v="11"/>
    <n v="2634367"/>
    <n v="15860"/>
    <m/>
    <m/>
    <m/>
    <n v="2634367"/>
    <m/>
  </r>
  <r>
    <x v="0"/>
    <x v="2"/>
    <x v="84"/>
    <x v="2"/>
    <x v="6"/>
    <n v="1369"/>
    <m/>
    <m/>
    <m/>
    <m/>
    <n v="1369"/>
    <m/>
  </r>
  <r>
    <x v="0"/>
    <x v="2"/>
    <x v="84"/>
    <x v="3"/>
    <x v="5"/>
    <n v="73236"/>
    <m/>
    <m/>
    <m/>
    <m/>
    <n v="73236"/>
    <m/>
  </r>
  <r>
    <x v="0"/>
    <x v="2"/>
    <x v="84"/>
    <x v="4"/>
    <x v="7"/>
    <n v="142827"/>
    <m/>
    <m/>
    <m/>
    <m/>
    <n v="142827"/>
    <m/>
  </r>
  <r>
    <x v="0"/>
    <x v="2"/>
    <x v="84"/>
    <x v="1"/>
    <x v="12"/>
    <n v="1145314"/>
    <m/>
    <m/>
    <m/>
    <m/>
    <n v="1145314"/>
    <m/>
  </r>
  <r>
    <x v="0"/>
    <x v="2"/>
    <x v="84"/>
    <x v="2"/>
    <x v="13"/>
    <n v="1346353"/>
    <m/>
    <m/>
    <m/>
    <m/>
    <n v="1346353"/>
    <m/>
  </r>
  <r>
    <x v="0"/>
    <x v="2"/>
    <x v="84"/>
    <x v="0"/>
    <x v="11"/>
    <n v="1880246"/>
    <m/>
    <m/>
    <m/>
    <m/>
    <n v="1880246"/>
    <m/>
  </r>
  <r>
    <x v="0"/>
    <x v="2"/>
    <x v="84"/>
    <x v="6"/>
    <x v="4"/>
    <n v="4823"/>
    <m/>
    <m/>
    <m/>
    <m/>
    <n v="4823"/>
    <m/>
  </r>
  <r>
    <x v="0"/>
    <x v="2"/>
    <x v="84"/>
    <x v="4"/>
    <x v="14"/>
    <m/>
    <m/>
    <m/>
    <m/>
    <n v="6020"/>
    <n v="6020"/>
    <m/>
  </r>
  <r>
    <x v="0"/>
    <x v="2"/>
    <x v="84"/>
    <x v="2"/>
    <x v="9"/>
    <m/>
    <m/>
    <m/>
    <m/>
    <n v="8580"/>
    <n v="8580"/>
    <m/>
  </r>
  <r>
    <x v="0"/>
    <x v="2"/>
    <x v="84"/>
    <x v="3"/>
    <x v="10"/>
    <n v="42327"/>
    <m/>
    <m/>
    <m/>
    <m/>
    <n v="42327"/>
    <m/>
  </r>
  <r>
    <x v="0"/>
    <x v="2"/>
    <x v="84"/>
    <x v="2"/>
    <x v="6"/>
    <n v="77614"/>
    <m/>
    <m/>
    <m/>
    <m/>
    <n v="77614"/>
    <m/>
  </r>
  <r>
    <x v="0"/>
    <x v="2"/>
    <x v="84"/>
    <x v="4"/>
    <x v="7"/>
    <n v="83578"/>
    <m/>
    <m/>
    <m/>
    <m/>
    <n v="83578"/>
    <m/>
  </r>
  <r>
    <x v="0"/>
    <x v="2"/>
    <x v="84"/>
    <x v="3"/>
    <x v="5"/>
    <n v="108856"/>
    <m/>
    <m/>
    <m/>
    <m/>
    <n v="108856"/>
    <m/>
  </r>
  <r>
    <x v="0"/>
    <x v="2"/>
    <x v="84"/>
    <x v="1"/>
    <x v="12"/>
    <n v="1008241"/>
    <m/>
    <m/>
    <m/>
    <m/>
    <n v="1008241"/>
    <m/>
  </r>
  <r>
    <x v="0"/>
    <x v="2"/>
    <x v="84"/>
    <x v="2"/>
    <x v="13"/>
    <n v="1167211"/>
    <m/>
    <m/>
    <m/>
    <m/>
    <n v="1167211"/>
    <m/>
  </r>
  <r>
    <x v="0"/>
    <x v="2"/>
    <x v="84"/>
    <x v="0"/>
    <x v="11"/>
    <n v="1389070"/>
    <m/>
    <m/>
    <m/>
    <m/>
    <n v="1389070"/>
    <m/>
  </r>
  <r>
    <x v="0"/>
    <x v="3"/>
    <x v="98"/>
    <x v="1"/>
    <x v="8"/>
    <m/>
    <m/>
    <m/>
    <m/>
    <n v="9319"/>
    <n v="9319"/>
    <m/>
  </r>
  <r>
    <x v="0"/>
    <x v="3"/>
    <x v="98"/>
    <x v="2"/>
    <x v="13"/>
    <n v="22291"/>
    <m/>
    <m/>
    <m/>
    <m/>
    <n v="22291"/>
    <m/>
  </r>
  <r>
    <x v="0"/>
    <x v="3"/>
    <x v="98"/>
    <x v="2"/>
    <x v="6"/>
    <n v="44856"/>
    <m/>
    <m/>
    <m/>
    <m/>
    <n v="44856"/>
    <m/>
  </r>
  <r>
    <x v="0"/>
    <x v="3"/>
    <x v="98"/>
    <x v="0"/>
    <x v="11"/>
    <n v="470045"/>
    <n v="8577"/>
    <m/>
    <m/>
    <m/>
    <n v="470045"/>
    <m/>
  </r>
  <r>
    <x v="0"/>
    <x v="3"/>
    <x v="98"/>
    <x v="1"/>
    <x v="12"/>
    <n v="720195"/>
    <m/>
    <m/>
    <m/>
    <m/>
    <n v="720195"/>
    <m/>
  </r>
  <r>
    <x v="0"/>
    <x v="3"/>
    <x v="119"/>
    <x v="4"/>
    <x v="7"/>
    <n v="17332"/>
    <m/>
    <m/>
    <m/>
    <m/>
    <n v="17332"/>
    <m/>
  </r>
  <r>
    <x v="0"/>
    <x v="3"/>
    <x v="119"/>
    <x v="0"/>
    <x v="11"/>
    <n v="379430"/>
    <m/>
    <m/>
    <m/>
    <m/>
    <n v="379430"/>
    <m/>
  </r>
  <r>
    <x v="0"/>
    <x v="3"/>
    <x v="119"/>
    <x v="1"/>
    <x v="12"/>
    <n v="476273"/>
    <m/>
    <m/>
    <m/>
    <m/>
    <n v="476273"/>
    <m/>
  </r>
  <r>
    <x v="0"/>
    <x v="3"/>
    <x v="190"/>
    <x v="0"/>
    <x v="11"/>
    <n v="6091"/>
    <m/>
    <m/>
    <m/>
    <m/>
    <n v="6091"/>
    <m/>
  </r>
  <r>
    <x v="0"/>
    <x v="3"/>
    <x v="190"/>
    <x v="1"/>
    <x v="12"/>
    <n v="13866"/>
    <m/>
    <m/>
    <m/>
    <m/>
    <n v="13866"/>
    <m/>
  </r>
  <r>
    <x v="0"/>
    <x v="5"/>
    <x v="89"/>
    <x v="3"/>
    <x v="3"/>
    <m/>
    <m/>
    <m/>
    <m/>
    <n v="3400"/>
    <n v="3400"/>
    <m/>
  </r>
  <r>
    <x v="0"/>
    <x v="5"/>
    <x v="89"/>
    <x v="0"/>
    <x v="1"/>
    <m/>
    <m/>
    <m/>
    <m/>
    <n v="5060"/>
    <n v="5060"/>
    <m/>
  </r>
  <r>
    <x v="0"/>
    <x v="5"/>
    <x v="89"/>
    <x v="6"/>
    <x v="4"/>
    <n v="13799"/>
    <n v="13799"/>
    <m/>
    <m/>
    <m/>
    <n v="13799"/>
    <m/>
  </r>
  <r>
    <x v="0"/>
    <x v="5"/>
    <x v="89"/>
    <x v="4"/>
    <x v="7"/>
    <n v="32582"/>
    <m/>
    <m/>
    <m/>
    <m/>
    <n v="32582"/>
    <m/>
  </r>
  <r>
    <x v="0"/>
    <x v="5"/>
    <x v="89"/>
    <x v="1"/>
    <x v="8"/>
    <m/>
    <m/>
    <m/>
    <n v="30526"/>
    <n v="2650"/>
    <n v="33176"/>
    <m/>
  </r>
  <r>
    <x v="0"/>
    <x v="5"/>
    <x v="89"/>
    <x v="2"/>
    <x v="9"/>
    <m/>
    <m/>
    <m/>
    <n v="13885"/>
    <n v="39260"/>
    <n v="53145"/>
    <m/>
  </r>
  <r>
    <x v="0"/>
    <x v="5"/>
    <x v="89"/>
    <x v="3"/>
    <x v="5"/>
    <n v="196114"/>
    <m/>
    <m/>
    <m/>
    <m/>
    <n v="196114"/>
    <m/>
  </r>
  <r>
    <x v="0"/>
    <x v="5"/>
    <x v="89"/>
    <x v="3"/>
    <x v="10"/>
    <n v="217785"/>
    <m/>
    <m/>
    <m/>
    <m/>
    <n v="217785"/>
    <m/>
  </r>
  <r>
    <x v="0"/>
    <x v="5"/>
    <x v="89"/>
    <x v="2"/>
    <x v="6"/>
    <n v="257231"/>
    <m/>
    <m/>
    <m/>
    <m/>
    <n v="257231"/>
    <m/>
  </r>
  <r>
    <x v="0"/>
    <x v="5"/>
    <x v="89"/>
    <x v="1"/>
    <x v="12"/>
    <n v="945603"/>
    <n v="25001"/>
    <m/>
    <m/>
    <m/>
    <n v="945603"/>
    <m/>
  </r>
  <r>
    <x v="0"/>
    <x v="5"/>
    <x v="89"/>
    <x v="0"/>
    <x v="11"/>
    <n v="1071541"/>
    <m/>
    <m/>
    <m/>
    <m/>
    <n v="1071541"/>
    <m/>
  </r>
  <r>
    <x v="0"/>
    <x v="5"/>
    <x v="89"/>
    <x v="2"/>
    <x v="13"/>
    <n v="2542952"/>
    <n v="7689"/>
    <m/>
    <m/>
    <m/>
    <n v="2542952"/>
    <m/>
  </r>
  <r>
    <x v="0"/>
    <x v="5"/>
    <x v="69"/>
    <x v="6"/>
    <x v="4"/>
    <n v="15339"/>
    <m/>
    <m/>
    <m/>
    <m/>
    <n v="15339"/>
    <m/>
  </r>
  <r>
    <x v="0"/>
    <x v="5"/>
    <x v="69"/>
    <x v="3"/>
    <x v="5"/>
    <n v="23834"/>
    <m/>
    <m/>
    <m/>
    <m/>
    <n v="23834"/>
    <m/>
  </r>
  <r>
    <x v="0"/>
    <x v="5"/>
    <x v="69"/>
    <x v="4"/>
    <x v="7"/>
    <n v="87696"/>
    <m/>
    <m/>
    <m/>
    <m/>
    <n v="87696"/>
    <m/>
  </r>
  <r>
    <x v="0"/>
    <x v="5"/>
    <x v="69"/>
    <x v="2"/>
    <x v="9"/>
    <m/>
    <m/>
    <m/>
    <n v="92507"/>
    <n v="9240"/>
    <n v="101747"/>
    <m/>
  </r>
  <r>
    <x v="0"/>
    <x v="5"/>
    <x v="69"/>
    <x v="2"/>
    <x v="6"/>
    <n v="144069"/>
    <m/>
    <m/>
    <m/>
    <m/>
    <n v="144069"/>
    <m/>
  </r>
  <r>
    <x v="0"/>
    <x v="5"/>
    <x v="69"/>
    <x v="3"/>
    <x v="10"/>
    <n v="196695"/>
    <m/>
    <m/>
    <m/>
    <m/>
    <n v="196695"/>
    <m/>
  </r>
  <r>
    <x v="0"/>
    <x v="5"/>
    <x v="69"/>
    <x v="1"/>
    <x v="12"/>
    <n v="1293985"/>
    <n v="5939"/>
    <m/>
    <m/>
    <m/>
    <n v="1293985"/>
    <m/>
  </r>
  <r>
    <x v="0"/>
    <x v="5"/>
    <x v="69"/>
    <x v="0"/>
    <x v="11"/>
    <n v="1495006"/>
    <n v="6693"/>
    <m/>
    <m/>
    <m/>
    <n v="1495006"/>
    <m/>
  </r>
  <r>
    <x v="0"/>
    <x v="5"/>
    <x v="69"/>
    <x v="2"/>
    <x v="13"/>
    <n v="2382542"/>
    <m/>
    <m/>
    <m/>
    <m/>
    <n v="2382542"/>
    <m/>
  </r>
  <r>
    <x v="0"/>
    <x v="5"/>
    <x v="33"/>
    <x v="3"/>
    <x v="3"/>
    <m/>
    <m/>
    <m/>
    <m/>
    <n v="6620"/>
    <n v="6620"/>
    <m/>
  </r>
  <r>
    <x v="0"/>
    <x v="5"/>
    <x v="33"/>
    <x v="1"/>
    <x v="8"/>
    <m/>
    <m/>
    <m/>
    <n v="13915"/>
    <n v="1020"/>
    <n v="14935"/>
    <m/>
  </r>
  <r>
    <x v="0"/>
    <x v="5"/>
    <x v="33"/>
    <x v="0"/>
    <x v="1"/>
    <m/>
    <m/>
    <m/>
    <m/>
    <n v="16525"/>
    <n v="16525"/>
    <m/>
  </r>
  <r>
    <x v="0"/>
    <x v="5"/>
    <x v="33"/>
    <x v="6"/>
    <x v="4"/>
    <n v="21346"/>
    <m/>
    <m/>
    <m/>
    <m/>
    <n v="21346"/>
    <m/>
  </r>
  <r>
    <x v="0"/>
    <x v="5"/>
    <x v="33"/>
    <x v="3"/>
    <x v="5"/>
    <n v="65558"/>
    <m/>
    <m/>
    <m/>
    <m/>
    <n v="65558"/>
    <m/>
  </r>
  <r>
    <x v="0"/>
    <x v="5"/>
    <x v="33"/>
    <x v="4"/>
    <x v="7"/>
    <n v="246727"/>
    <m/>
    <m/>
    <m/>
    <m/>
    <n v="246727"/>
    <m/>
  </r>
  <r>
    <x v="0"/>
    <x v="5"/>
    <x v="33"/>
    <x v="2"/>
    <x v="9"/>
    <m/>
    <m/>
    <m/>
    <n v="228907"/>
    <n v="86639"/>
    <n v="315546"/>
    <m/>
  </r>
  <r>
    <x v="0"/>
    <x v="5"/>
    <x v="33"/>
    <x v="1"/>
    <x v="12"/>
    <n v="814355"/>
    <m/>
    <m/>
    <m/>
    <m/>
    <n v="814355"/>
    <m/>
  </r>
  <r>
    <x v="0"/>
    <x v="5"/>
    <x v="33"/>
    <x v="2"/>
    <x v="6"/>
    <n v="821412"/>
    <m/>
    <m/>
    <m/>
    <m/>
    <n v="821412"/>
    <m/>
  </r>
  <r>
    <x v="0"/>
    <x v="5"/>
    <x v="33"/>
    <x v="3"/>
    <x v="10"/>
    <n v="2047033"/>
    <n v="42151"/>
    <m/>
    <m/>
    <m/>
    <n v="2047033"/>
    <m/>
  </r>
  <r>
    <x v="0"/>
    <x v="5"/>
    <x v="33"/>
    <x v="0"/>
    <x v="11"/>
    <n v="2843777"/>
    <m/>
    <m/>
    <m/>
    <m/>
    <n v="2843777"/>
    <m/>
  </r>
  <r>
    <x v="0"/>
    <x v="5"/>
    <x v="33"/>
    <x v="2"/>
    <x v="13"/>
    <n v="7984386"/>
    <m/>
    <m/>
    <m/>
    <m/>
    <n v="7984386"/>
    <m/>
  </r>
  <r>
    <x v="0"/>
    <x v="5"/>
    <x v="39"/>
    <x v="3"/>
    <x v="3"/>
    <m/>
    <m/>
    <m/>
    <n v="31727"/>
    <m/>
    <n v="31727"/>
    <m/>
  </r>
  <r>
    <x v="0"/>
    <x v="5"/>
    <x v="39"/>
    <x v="6"/>
    <x v="4"/>
    <n v="45955"/>
    <m/>
    <m/>
    <m/>
    <m/>
    <n v="45955"/>
    <m/>
  </r>
  <r>
    <x v="0"/>
    <x v="5"/>
    <x v="39"/>
    <x v="3"/>
    <x v="5"/>
    <n v="93504"/>
    <m/>
    <m/>
    <m/>
    <m/>
    <n v="93504"/>
    <m/>
  </r>
  <r>
    <x v="0"/>
    <x v="5"/>
    <x v="39"/>
    <x v="2"/>
    <x v="6"/>
    <n v="105674"/>
    <m/>
    <m/>
    <m/>
    <m/>
    <n v="105674"/>
    <m/>
  </r>
  <r>
    <x v="0"/>
    <x v="5"/>
    <x v="39"/>
    <x v="2"/>
    <x v="9"/>
    <m/>
    <m/>
    <m/>
    <n v="120240"/>
    <n v="42920"/>
    <n v="163160"/>
    <m/>
  </r>
  <r>
    <x v="0"/>
    <x v="5"/>
    <x v="39"/>
    <x v="4"/>
    <x v="7"/>
    <n v="226384"/>
    <m/>
    <m/>
    <m/>
    <m/>
    <n v="226384"/>
    <m/>
  </r>
  <r>
    <x v="0"/>
    <x v="5"/>
    <x v="39"/>
    <x v="0"/>
    <x v="1"/>
    <m/>
    <m/>
    <m/>
    <n v="234457"/>
    <m/>
    <n v="234457"/>
    <m/>
  </r>
  <r>
    <x v="0"/>
    <x v="5"/>
    <x v="39"/>
    <x v="1"/>
    <x v="12"/>
    <n v="1015136"/>
    <m/>
    <m/>
    <m/>
    <m/>
    <n v="1015136"/>
    <m/>
  </r>
  <r>
    <x v="0"/>
    <x v="5"/>
    <x v="39"/>
    <x v="3"/>
    <x v="10"/>
    <n v="1165942"/>
    <m/>
    <m/>
    <m/>
    <m/>
    <n v="1165942"/>
    <m/>
  </r>
  <r>
    <x v="0"/>
    <x v="5"/>
    <x v="39"/>
    <x v="0"/>
    <x v="11"/>
    <n v="1652443"/>
    <n v="7316"/>
    <m/>
    <m/>
    <m/>
    <n v="1652443"/>
    <m/>
  </r>
  <r>
    <x v="0"/>
    <x v="5"/>
    <x v="39"/>
    <x v="2"/>
    <x v="13"/>
    <n v="5734861"/>
    <n v="142396"/>
    <m/>
    <m/>
    <m/>
    <n v="5734861"/>
    <m/>
  </r>
  <r>
    <x v="0"/>
    <x v="5"/>
    <x v="22"/>
    <x v="6"/>
    <x v="4"/>
    <n v="1453"/>
    <m/>
    <m/>
    <m/>
    <m/>
    <n v="1453"/>
    <m/>
  </r>
  <r>
    <x v="0"/>
    <x v="5"/>
    <x v="22"/>
    <x v="0"/>
    <x v="1"/>
    <m/>
    <m/>
    <m/>
    <m/>
    <n v="17704"/>
    <n v="17704"/>
    <m/>
  </r>
  <r>
    <x v="0"/>
    <x v="5"/>
    <x v="22"/>
    <x v="4"/>
    <x v="7"/>
    <n v="52741"/>
    <m/>
    <m/>
    <m/>
    <m/>
    <n v="52741"/>
    <m/>
  </r>
  <r>
    <x v="0"/>
    <x v="5"/>
    <x v="22"/>
    <x v="3"/>
    <x v="5"/>
    <n v="90794"/>
    <m/>
    <m/>
    <m/>
    <m/>
    <n v="90794"/>
    <m/>
  </r>
  <r>
    <x v="0"/>
    <x v="5"/>
    <x v="22"/>
    <x v="1"/>
    <x v="8"/>
    <m/>
    <m/>
    <m/>
    <n v="116653"/>
    <n v="29100"/>
    <n v="145753"/>
    <m/>
  </r>
  <r>
    <x v="0"/>
    <x v="5"/>
    <x v="22"/>
    <x v="2"/>
    <x v="6"/>
    <n v="228177"/>
    <m/>
    <m/>
    <m/>
    <m/>
    <n v="228177"/>
    <m/>
  </r>
  <r>
    <x v="0"/>
    <x v="5"/>
    <x v="22"/>
    <x v="2"/>
    <x v="9"/>
    <m/>
    <m/>
    <m/>
    <n v="611446"/>
    <n v="151090"/>
    <n v="762536"/>
    <m/>
  </r>
  <r>
    <x v="0"/>
    <x v="5"/>
    <x v="22"/>
    <x v="3"/>
    <x v="10"/>
    <n v="2035009"/>
    <n v="5520"/>
    <m/>
    <m/>
    <m/>
    <n v="2035009"/>
    <m/>
  </r>
  <r>
    <x v="0"/>
    <x v="5"/>
    <x v="22"/>
    <x v="1"/>
    <x v="12"/>
    <n v="3146360"/>
    <m/>
    <m/>
    <m/>
    <m/>
    <n v="3146360"/>
    <m/>
  </r>
  <r>
    <x v="0"/>
    <x v="5"/>
    <x v="22"/>
    <x v="0"/>
    <x v="11"/>
    <n v="3540923"/>
    <m/>
    <m/>
    <m/>
    <m/>
    <n v="3540923"/>
    <m/>
  </r>
  <r>
    <x v="0"/>
    <x v="5"/>
    <x v="22"/>
    <x v="2"/>
    <x v="13"/>
    <n v="9530310"/>
    <m/>
    <m/>
    <m/>
    <m/>
    <n v="9530310"/>
    <m/>
  </r>
  <r>
    <x v="0"/>
    <x v="3"/>
    <x v="97"/>
    <x v="2"/>
    <x v="13"/>
    <n v="76910"/>
    <m/>
    <m/>
    <m/>
    <m/>
    <n v="76910"/>
    <m/>
  </r>
  <r>
    <x v="0"/>
    <x v="3"/>
    <x v="97"/>
    <x v="0"/>
    <x v="11"/>
    <n v="87167"/>
    <m/>
    <m/>
    <m/>
    <m/>
    <n v="87167"/>
    <m/>
  </r>
  <r>
    <x v="0"/>
    <x v="3"/>
    <x v="97"/>
    <x v="1"/>
    <x v="12"/>
    <n v="142440"/>
    <m/>
    <m/>
    <m/>
    <m/>
    <n v="142440"/>
    <m/>
  </r>
  <r>
    <x v="0"/>
    <x v="5"/>
    <x v="69"/>
    <x v="1"/>
    <x v="8"/>
    <m/>
    <m/>
    <m/>
    <m/>
    <n v="10492"/>
    <n v="10492"/>
    <m/>
  </r>
  <r>
    <x v="0"/>
    <x v="5"/>
    <x v="69"/>
    <x v="3"/>
    <x v="3"/>
    <m/>
    <m/>
    <m/>
    <n v="21810"/>
    <m/>
    <n v="21810"/>
    <m/>
  </r>
  <r>
    <x v="0"/>
    <x v="5"/>
    <x v="69"/>
    <x v="4"/>
    <x v="7"/>
    <n v="31007"/>
    <m/>
    <m/>
    <m/>
    <m/>
    <n v="31007"/>
    <m/>
  </r>
  <r>
    <x v="0"/>
    <x v="5"/>
    <x v="69"/>
    <x v="6"/>
    <x v="4"/>
    <n v="31735"/>
    <m/>
    <m/>
    <m/>
    <m/>
    <n v="31735"/>
    <m/>
  </r>
  <r>
    <x v="0"/>
    <x v="5"/>
    <x v="69"/>
    <x v="3"/>
    <x v="5"/>
    <n v="37432"/>
    <m/>
    <m/>
    <m/>
    <m/>
    <n v="37432"/>
    <m/>
  </r>
  <r>
    <x v="0"/>
    <x v="5"/>
    <x v="69"/>
    <x v="0"/>
    <x v="1"/>
    <m/>
    <m/>
    <m/>
    <n v="256181"/>
    <n v="4054"/>
    <n v="260235"/>
    <m/>
  </r>
  <r>
    <x v="0"/>
    <x v="5"/>
    <x v="69"/>
    <x v="3"/>
    <x v="10"/>
    <n v="324062"/>
    <m/>
    <m/>
    <m/>
    <m/>
    <n v="324062"/>
    <m/>
  </r>
  <r>
    <x v="0"/>
    <x v="5"/>
    <x v="69"/>
    <x v="2"/>
    <x v="6"/>
    <n v="329430"/>
    <m/>
    <m/>
    <m/>
    <m/>
    <n v="329430"/>
    <m/>
  </r>
  <r>
    <x v="0"/>
    <x v="5"/>
    <x v="69"/>
    <x v="2"/>
    <x v="9"/>
    <m/>
    <m/>
    <m/>
    <n v="461937"/>
    <n v="56144"/>
    <n v="518081"/>
    <m/>
  </r>
  <r>
    <x v="0"/>
    <x v="5"/>
    <x v="69"/>
    <x v="1"/>
    <x v="12"/>
    <n v="2150250"/>
    <m/>
    <m/>
    <m/>
    <m/>
    <n v="2150250"/>
    <m/>
  </r>
  <r>
    <x v="0"/>
    <x v="5"/>
    <x v="69"/>
    <x v="0"/>
    <x v="11"/>
    <n v="2255549"/>
    <m/>
    <m/>
    <m/>
    <m/>
    <n v="2255549"/>
    <m/>
  </r>
  <r>
    <x v="0"/>
    <x v="5"/>
    <x v="69"/>
    <x v="2"/>
    <x v="13"/>
    <n v="4887909"/>
    <n v="9737"/>
    <m/>
    <m/>
    <m/>
    <n v="4887909"/>
    <m/>
  </r>
  <r>
    <x v="0"/>
    <x v="5"/>
    <x v="69"/>
    <x v="1"/>
    <x v="8"/>
    <m/>
    <m/>
    <m/>
    <m/>
    <n v="6410"/>
    <n v="6410"/>
    <m/>
  </r>
  <r>
    <x v="0"/>
    <x v="5"/>
    <x v="69"/>
    <x v="6"/>
    <x v="4"/>
    <n v="27174"/>
    <m/>
    <m/>
    <m/>
    <m/>
    <n v="27174"/>
    <m/>
  </r>
  <r>
    <x v="0"/>
    <x v="5"/>
    <x v="69"/>
    <x v="4"/>
    <x v="7"/>
    <n v="32573"/>
    <m/>
    <m/>
    <m/>
    <m/>
    <n v="32573"/>
    <m/>
  </r>
  <r>
    <x v="0"/>
    <x v="5"/>
    <x v="69"/>
    <x v="3"/>
    <x v="5"/>
    <n v="194641"/>
    <m/>
    <m/>
    <m/>
    <m/>
    <n v="194641"/>
    <m/>
  </r>
  <r>
    <x v="0"/>
    <x v="5"/>
    <x v="69"/>
    <x v="2"/>
    <x v="6"/>
    <n v="210638"/>
    <m/>
    <m/>
    <m/>
    <m/>
    <n v="210638"/>
    <m/>
  </r>
  <r>
    <x v="0"/>
    <x v="5"/>
    <x v="69"/>
    <x v="3"/>
    <x v="10"/>
    <n v="371220"/>
    <m/>
    <m/>
    <m/>
    <m/>
    <n v="371220"/>
    <m/>
  </r>
  <r>
    <x v="0"/>
    <x v="5"/>
    <x v="69"/>
    <x v="0"/>
    <x v="11"/>
    <n v="1067686"/>
    <m/>
    <m/>
    <m/>
    <m/>
    <n v="1067686"/>
    <m/>
  </r>
  <r>
    <x v="0"/>
    <x v="5"/>
    <x v="69"/>
    <x v="1"/>
    <x v="12"/>
    <n v="1339514"/>
    <m/>
    <m/>
    <m/>
    <m/>
    <n v="1339514"/>
    <m/>
  </r>
  <r>
    <x v="0"/>
    <x v="5"/>
    <x v="69"/>
    <x v="2"/>
    <x v="13"/>
    <n v="1401451"/>
    <m/>
    <m/>
    <m/>
    <m/>
    <n v="1401451"/>
    <m/>
  </r>
  <r>
    <x v="0"/>
    <x v="5"/>
    <x v="33"/>
    <x v="4"/>
    <x v="14"/>
    <m/>
    <m/>
    <m/>
    <n v="23790"/>
    <m/>
    <n v="23790"/>
    <m/>
  </r>
  <r>
    <x v="0"/>
    <x v="5"/>
    <x v="33"/>
    <x v="6"/>
    <x v="4"/>
    <n v="33271"/>
    <m/>
    <m/>
    <m/>
    <m/>
    <n v="33271"/>
    <m/>
  </r>
  <r>
    <x v="0"/>
    <x v="5"/>
    <x v="33"/>
    <x v="3"/>
    <x v="5"/>
    <n v="117246"/>
    <m/>
    <m/>
    <m/>
    <m/>
    <n v="117246"/>
    <m/>
  </r>
  <r>
    <x v="0"/>
    <x v="5"/>
    <x v="33"/>
    <x v="1"/>
    <x v="8"/>
    <m/>
    <m/>
    <m/>
    <n v="167422"/>
    <n v="7440"/>
    <n v="174862"/>
    <m/>
  </r>
  <r>
    <x v="0"/>
    <x v="5"/>
    <x v="33"/>
    <x v="4"/>
    <x v="7"/>
    <n v="618335"/>
    <m/>
    <m/>
    <m/>
    <m/>
    <n v="618335"/>
    <m/>
  </r>
  <r>
    <x v="0"/>
    <x v="5"/>
    <x v="33"/>
    <x v="2"/>
    <x v="6"/>
    <n v="631171"/>
    <n v="6483"/>
    <m/>
    <m/>
    <m/>
    <n v="631171"/>
    <m/>
  </r>
  <r>
    <x v="0"/>
    <x v="5"/>
    <x v="33"/>
    <x v="0"/>
    <x v="1"/>
    <m/>
    <m/>
    <m/>
    <n v="895933"/>
    <n v="3050"/>
    <n v="898983"/>
    <m/>
  </r>
  <r>
    <x v="0"/>
    <x v="5"/>
    <x v="33"/>
    <x v="3"/>
    <x v="10"/>
    <n v="1401458"/>
    <m/>
    <m/>
    <m/>
    <m/>
    <n v="1401458"/>
    <m/>
  </r>
  <r>
    <x v="0"/>
    <x v="5"/>
    <x v="33"/>
    <x v="2"/>
    <x v="9"/>
    <m/>
    <m/>
    <m/>
    <n v="1547170"/>
    <n v="92475"/>
    <n v="1639645"/>
    <m/>
  </r>
  <r>
    <x v="0"/>
    <x v="5"/>
    <x v="33"/>
    <x v="1"/>
    <x v="12"/>
    <n v="2932211"/>
    <m/>
    <m/>
    <m/>
    <m/>
    <n v="2932211"/>
    <m/>
  </r>
  <r>
    <x v="0"/>
    <x v="5"/>
    <x v="33"/>
    <x v="0"/>
    <x v="11"/>
    <n v="3897523"/>
    <m/>
    <m/>
    <m/>
    <m/>
    <n v="3897523"/>
    <m/>
  </r>
  <r>
    <x v="0"/>
    <x v="5"/>
    <x v="33"/>
    <x v="2"/>
    <x v="13"/>
    <n v="14464001"/>
    <n v="12418"/>
    <m/>
    <m/>
    <m/>
    <n v="14464001"/>
    <m/>
  </r>
  <r>
    <x v="0"/>
    <x v="5"/>
    <x v="39"/>
    <x v="3"/>
    <x v="5"/>
    <n v="3774"/>
    <m/>
    <m/>
    <m/>
    <m/>
    <n v="3774"/>
    <m/>
  </r>
  <r>
    <x v="0"/>
    <x v="5"/>
    <x v="39"/>
    <x v="6"/>
    <x v="4"/>
    <n v="19908"/>
    <m/>
    <m/>
    <m/>
    <m/>
    <n v="19908"/>
    <m/>
  </r>
  <r>
    <x v="0"/>
    <x v="5"/>
    <x v="39"/>
    <x v="4"/>
    <x v="7"/>
    <n v="67269"/>
    <m/>
    <m/>
    <m/>
    <m/>
    <n v="67269"/>
    <m/>
  </r>
  <r>
    <x v="0"/>
    <x v="5"/>
    <x v="39"/>
    <x v="0"/>
    <x v="1"/>
    <m/>
    <m/>
    <m/>
    <n v="95138"/>
    <n v="11532"/>
    <n v="106670"/>
    <m/>
  </r>
  <r>
    <x v="0"/>
    <x v="5"/>
    <x v="39"/>
    <x v="1"/>
    <x v="8"/>
    <m/>
    <m/>
    <m/>
    <n v="105037"/>
    <n v="20043"/>
    <n v="125080"/>
    <m/>
  </r>
  <r>
    <x v="0"/>
    <x v="5"/>
    <x v="39"/>
    <x v="2"/>
    <x v="9"/>
    <m/>
    <m/>
    <m/>
    <n v="118592"/>
    <n v="16786"/>
    <n v="135378"/>
    <m/>
  </r>
  <r>
    <x v="0"/>
    <x v="5"/>
    <x v="39"/>
    <x v="2"/>
    <x v="6"/>
    <n v="272361"/>
    <m/>
    <m/>
    <m/>
    <m/>
    <n v="272361"/>
    <m/>
  </r>
  <r>
    <x v="0"/>
    <x v="5"/>
    <x v="39"/>
    <x v="3"/>
    <x v="10"/>
    <n v="618252"/>
    <m/>
    <m/>
    <m/>
    <m/>
    <n v="618252"/>
    <m/>
  </r>
  <r>
    <x v="0"/>
    <x v="5"/>
    <x v="39"/>
    <x v="0"/>
    <x v="11"/>
    <n v="1669726"/>
    <m/>
    <m/>
    <m/>
    <m/>
    <n v="1669726"/>
    <m/>
  </r>
  <r>
    <x v="0"/>
    <x v="5"/>
    <x v="39"/>
    <x v="1"/>
    <x v="12"/>
    <n v="1904298"/>
    <m/>
    <m/>
    <m/>
    <m/>
    <n v="1904298"/>
    <m/>
  </r>
  <r>
    <x v="0"/>
    <x v="5"/>
    <x v="39"/>
    <x v="2"/>
    <x v="13"/>
    <n v="2618983"/>
    <m/>
    <m/>
    <m/>
    <m/>
    <n v="2618983"/>
    <m/>
  </r>
  <r>
    <x v="0"/>
    <x v="5"/>
    <x v="39"/>
    <x v="3"/>
    <x v="5"/>
    <n v="9615"/>
    <m/>
    <m/>
    <m/>
    <m/>
    <n v="9615"/>
    <m/>
  </r>
  <r>
    <x v="0"/>
    <x v="5"/>
    <x v="39"/>
    <x v="1"/>
    <x v="8"/>
    <m/>
    <m/>
    <m/>
    <m/>
    <n v="9850"/>
    <n v="9850"/>
    <m/>
  </r>
  <r>
    <x v="0"/>
    <x v="5"/>
    <x v="39"/>
    <x v="6"/>
    <x v="4"/>
    <n v="22278"/>
    <n v="6130"/>
    <m/>
    <m/>
    <m/>
    <n v="22278"/>
    <m/>
  </r>
  <r>
    <x v="0"/>
    <x v="5"/>
    <x v="39"/>
    <x v="0"/>
    <x v="1"/>
    <m/>
    <m/>
    <m/>
    <m/>
    <n v="28837"/>
    <n v="28837"/>
    <m/>
  </r>
  <r>
    <x v="0"/>
    <x v="5"/>
    <x v="39"/>
    <x v="2"/>
    <x v="9"/>
    <m/>
    <m/>
    <m/>
    <n v="83033"/>
    <n v="55813"/>
    <n v="138846"/>
    <m/>
  </r>
  <r>
    <x v="0"/>
    <x v="5"/>
    <x v="39"/>
    <x v="4"/>
    <x v="7"/>
    <n v="163091"/>
    <m/>
    <m/>
    <m/>
    <m/>
    <n v="163091"/>
    <m/>
  </r>
  <r>
    <x v="0"/>
    <x v="5"/>
    <x v="39"/>
    <x v="2"/>
    <x v="6"/>
    <n v="331376"/>
    <n v="21565"/>
    <m/>
    <m/>
    <m/>
    <n v="331376"/>
    <m/>
  </r>
  <r>
    <x v="0"/>
    <x v="5"/>
    <x v="39"/>
    <x v="1"/>
    <x v="12"/>
    <n v="1673527"/>
    <m/>
    <m/>
    <m/>
    <m/>
    <n v="1673527"/>
    <m/>
  </r>
  <r>
    <x v="0"/>
    <x v="5"/>
    <x v="39"/>
    <x v="3"/>
    <x v="10"/>
    <n v="1920461"/>
    <m/>
    <m/>
    <m/>
    <m/>
    <n v="1920461"/>
    <m/>
  </r>
  <r>
    <x v="0"/>
    <x v="5"/>
    <x v="39"/>
    <x v="0"/>
    <x v="11"/>
    <n v="3821900"/>
    <n v="1863"/>
    <m/>
    <m/>
    <m/>
    <n v="3821900"/>
    <m/>
  </r>
  <r>
    <x v="0"/>
    <x v="5"/>
    <x v="39"/>
    <x v="2"/>
    <x v="13"/>
    <n v="6584060"/>
    <n v="24248"/>
    <m/>
    <m/>
    <m/>
    <n v="6584060"/>
    <m/>
  </r>
  <r>
    <x v="0"/>
    <x v="5"/>
    <x v="66"/>
    <x v="4"/>
    <x v="7"/>
    <n v="23117"/>
    <m/>
    <m/>
    <m/>
    <m/>
    <n v="23117"/>
    <m/>
  </r>
  <r>
    <x v="0"/>
    <x v="5"/>
    <x v="66"/>
    <x v="2"/>
    <x v="6"/>
    <n v="27704"/>
    <m/>
    <m/>
    <m/>
    <m/>
    <n v="27704"/>
    <m/>
  </r>
  <r>
    <x v="0"/>
    <x v="5"/>
    <x v="66"/>
    <x v="2"/>
    <x v="9"/>
    <m/>
    <m/>
    <m/>
    <m/>
    <n v="43270"/>
    <n v="43270"/>
    <m/>
  </r>
  <r>
    <x v="0"/>
    <x v="5"/>
    <x v="66"/>
    <x v="0"/>
    <x v="11"/>
    <n v="88163"/>
    <m/>
    <m/>
    <m/>
    <m/>
    <n v="88163"/>
    <m/>
  </r>
  <r>
    <x v="0"/>
    <x v="5"/>
    <x v="66"/>
    <x v="3"/>
    <x v="5"/>
    <n v="102568"/>
    <m/>
    <m/>
    <m/>
    <m/>
    <n v="102568"/>
    <m/>
  </r>
  <r>
    <x v="0"/>
    <x v="5"/>
    <x v="66"/>
    <x v="1"/>
    <x v="12"/>
    <n v="274194"/>
    <m/>
    <m/>
    <m/>
    <m/>
    <n v="274194"/>
    <m/>
  </r>
  <r>
    <x v="0"/>
    <x v="5"/>
    <x v="66"/>
    <x v="3"/>
    <x v="10"/>
    <n v="615015"/>
    <m/>
    <m/>
    <m/>
    <m/>
    <n v="615015"/>
    <m/>
  </r>
  <r>
    <x v="0"/>
    <x v="5"/>
    <x v="66"/>
    <x v="2"/>
    <x v="13"/>
    <n v="3147164"/>
    <m/>
    <m/>
    <m/>
    <m/>
    <n v="3147164"/>
    <m/>
  </r>
  <r>
    <x v="0"/>
    <x v="5"/>
    <x v="66"/>
    <x v="3"/>
    <x v="5"/>
    <n v="37706"/>
    <m/>
    <m/>
    <m/>
    <m/>
    <n v="37706"/>
    <m/>
  </r>
  <r>
    <x v="0"/>
    <x v="5"/>
    <x v="66"/>
    <x v="2"/>
    <x v="13"/>
    <n v="40782"/>
    <n v="-5953"/>
    <m/>
    <m/>
    <m/>
    <n v="40782"/>
    <m/>
  </r>
  <r>
    <x v="0"/>
    <x v="5"/>
    <x v="66"/>
    <x v="0"/>
    <x v="11"/>
    <n v="95995"/>
    <m/>
    <m/>
    <m/>
    <m/>
    <n v="95995"/>
    <m/>
  </r>
  <r>
    <x v="0"/>
    <x v="5"/>
    <x v="22"/>
    <x v="6"/>
    <x v="4"/>
    <n v="16299"/>
    <m/>
    <m/>
    <m/>
    <m/>
    <n v="16299"/>
    <m/>
  </r>
  <r>
    <x v="0"/>
    <x v="5"/>
    <x v="22"/>
    <x v="0"/>
    <x v="1"/>
    <m/>
    <m/>
    <m/>
    <n v="44247"/>
    <m/>
    <n v="44247"/>
    <m/>
  </r>
  <r>
    <x v="0"/>
    <x v="5"/>
    <x v="22"/>
    <x v="3"/>
    <x v="15"/>
    <n v="47150"/>
    <m/>
    <m/>
    <m/>
    <m/>
    <n v="47150"/>
    <m/>
  </r>
  <r>
    <x v="0"/>
    <x v="5"/>
    <x v="22"/>
    <x v="3"/>
    <x v="5"/>
    <n v="48281"/>
    <m/>
    <m/>
    <m/>
    <m/>
    <n v="48281"/>
    <m/>
  </r>
  <r>
    <x v="0"/>
    <x v="5"/>
    <x v="22"/>
    <x v="3"/>
    <x v="10"/>
    <n v="52745"/>
    <m/>
    <m/>
    <m/>
    <m/>
    <n v="52745"/>
    <m/>
  </r>
  <r>
    <x v="0"/>
    <x v="5"/>
    <x v="22"/>
    <x v="4"/>
    <x v="7"/>
    <n v="96606"/>
    <m/>
    <m/>
    <m/>
    <m/>
    <n v="96606"/>
    <m/>
  </r>
  <r>
    <x v="0"/>
    <x v="5"/>
    <x v="22"/>
    <x v="2"/>
    <x v="6"/>
    <n v="179883"/>
    <m/>
    <m/>
    <m/>
    <m/>
    <n v="179883"/>
    <m/>
  </r>
  <r>
    <x v="0"/>
    <x v="5"/>
    <x v="22"/>
    <x v="2"/>
    <x v="9"/>
    <m/>
    <m/>
    <m/>
    <n v="265076"/>
    <n v="2570"/>
    <n v="267646"/>
    <m/>
  </r>
  <r>
    <x v="0"/>
    <x v="5"/>
    <x v="22"/>
    <x v="2"/>
    <x v="13"/>
    <n v="1521604"/>
    <m/>
    <m/>
    <m/>
    <m/>
    <n v="1521604"/>
    <m/>
  </r>
  <r>
    <x v="0"/>
    <x v="5"/>
    <x v="22"/>
    <x v="1"/>
    <x v="12"/>
    <n v="1703231"/>
    <m/>
    <m/>
    <m/>
    <m/>
    <n v="1703231"/>
    <m/>
  </r>
  <r>
    <x v="0"/>
    <x v="5"/>
    <x v="22"/>
    <x v="0"/>
    <x v="11"/>
    <n v="2099406"/>
    <m/>
    <m/>
    <m/>
    <m/>
    <n v="2099406"/>
    <m/>
  </r>
  <r>
    <x v="0"/>
    <x v="7"/>
    <x v="121"/>
    <x v="2"/>
    <x v="13"/>
    <n v="26249"/>
    <m/>
    <m/>
    <m/>
    <m/>
    <n v="26249"/>
    <m/>
  </r>
  <r>
    <x v="0"/>
    <x v="7"/>
    <x v="121"/>
    <x v="1"/>
    <x v="12"/>
    <n v="59992"/>
    <m/>
    <m/>
    <m/>
    <m/>
    <n v="59992"/>
    <m/>
  </r>
  <r>
    <x v="0"/>
    <x v="7"/>
    <x v="121"/>
    <x v="0"/>
    <x v="11"/>
    <n v="365691"/>
    <m/>
    <m/>
    <m/>
    <m/>
    <n v="365691"/>
    <m/>
  </r>
  <r>
    <x v="0"/>
    <x v="7"/>
    <x v="52"/>
    <x v="4"/>
    <x v="7"/>
    <n v="19555"/>
    <m/>
    <m/>
    <m/>
    <m/>
    <n v="19555"/>
    <m/>
  </r>
  <r>
    <x v="0"/>
    <x v="7"/>
    <x v="52"/>
    <x v="6"/>
    <x v="4"/>
    <n v="22298"/>
    <m/>
    <m/>
    <m/>
    <m/>
    <n v="22298"/>
    <m/>
  </r>
  <r>
    <x v="0"/>
    <x v="7"/>
    <x v="52"/>
    <x v="0"/>
    <x v="1"/>
    <m/>
    <m/>
    <m/>
    <n v="24583"/>
    <m/>
    <n v="24583"/>
    <m/>
  </r>
  <r>
    <x v="0"/>
    <x v="7"/>
    <x v="52"/>
    <x v="2"/>
    <x v="9"/>
    <m/>
    <m/>
    <m/>
    <n v="43614"/>
    <m/>
    <n v="43614"/>
    <m/>
  </r>
  <r>
    <x v="0"/>
    <x v="7"/>
    <x v="52"/>
    <x v="2"/>
    <x v="6"/>
    <n v="62181"/>
    <m/>
    <m/>
    <m/>
    <m/>
    <n v="62181"/>
    <m/>
  </r>
  <r>
    <x v="0"/>
    <x v="7"/>
    <x v="52"/>
    <x v="1"/>
    <x v="12"/>
    <n v="1015047"/>
    <m/>
    <m/>
    <m/>
    <m/>
    <n v="1015047"/>
    <m/>
  </r>
  <r>
    <x v="0"/>
    <x v="7"/>
    <x v="52"/>
    <x v="2"/>
    <x v="13"/>
    <n v="2747887"/>
    <m/>
    <m/>
    <m/>
    <m/>
    <n v="2747887"/>
    <m/>
  </r>
  <r>
    <x v="0"/>
    <x v="7"/>
    <x v="52"/>
    <x v="0"/>
    <x v="11"/>
    <n v="3141712"/>
    <n v="7573"/>
    <m/>
    <m/>
    <m/>
    <n v="3141712"/>
    <m/>
  </r>
  <r>
    <x v="0"/>
    <x v="7"/>
    <x v="82"/>
    <x v="1"/>
    <x v="8"/>
    <m/>
    <m/>
    <m/>
    <m/>
    <n v="2719"/>
    <n v="2719"/>
    <m/>
  </r>
  <r>
    <x v="0"/>
    <x v="7"/>
    <x v="82"/>
    <x v="6"/>
    <x v="4"/>
    <n v="14386"/>
    <m/>
    <m/>
    <m/>
    <m/>
    <n v="14386"/>
    <m/>
  </r>
  <r>
    <x v="0"/>
    <x v="7"/>
    <x v="82"/>
    <x v="4"/>
    <x v="7"/>
    <n v="15686"/>
    <m/>
    <m/>
    <m/>
    <m/>
    <n v="15686"/>
    <m/>
  </r>
  <r>
    <x v="0"/>
    <x v="7"/>
    <x v="82"/>
    <x v="2"/>
    <x v="13"/>
    <n v="427581"/>
    <m/>
    <m/>
    <m/>
    <m/>
    <n v="427581"/>
    <m/>
  </r>
  <r>
    <x v="0"/>
    <x v="7"/>
    <x v="82"/>
    <x v="0"/>
    <x v="11"/>
    <n v="769407"/>
    <m/>
    <m/>
    <m/>
    <m/>
    <n v="769407"/>
    <m/>
  </r>
  <r>
    <x v="0"/>
    <x v="7"/>
    <x v="82"/>
    <x v="1"/>
    <x v="12"/>
    <n v="1938547"/>
    <m/>
    <m/>
    <m/>
    <m/>
    <n v="1938547"/>
    <m/>
  </r>
  <r>
    <x v="0"/>
    <x v="7"/>
    <x v="117"/>
    <x v="2"/>
    <x v="6"/>
    <n v="84"/>
    <m/>
    <m/>
    <m/>
    <m/>
    <n v="84"/>
    <m/>
  </r>
  <r>
    <x v="0"/>
    <x v="7"/>
    <x v="117"/>
    <x v="2"/>
    <x v="9"/>
    <m/>
    <m/>
    <m/>
    <m/>
    <n v="280"/>
    <n v="280"/>
    <m/>
  </r>
  <r>
    <x v="0"/>
    <x v="7"/>
    <x v="117"/>
    <x v="2"/>
    <x v="13"/>
    <n v="108405"/>
    <m/>
    <m/>
    <m/>
    <m/>
    <n v="108405"/>
    <m/>
  </r>
  <r>
    <x v="0"/>
    <x v="7"/>
    <x v="117"/>
    <x v="1"/>
    <x v="12"/>
    <n v="327431"/>
    <m/>
    <m/>
    <m/>
    <m/>
    <n v="327431"/>
    <m/>
  </r>
  <r>
    <x v="0"/>
    <x v="7"/>
    <x v="117"/>
    <x v="0"/>
    <x v="11"/>
    <n v="361006"/>
    <m/>
    <m/>
    <m/>
    <m/>
    <n v="361006"/>
    <m/>
  </r>
  <r>
    <x v="0"/>
    <x v="7"/>
    <x v="115"/>
    <x v="4"/>
    <x v="7"/>
    <n v="5716"/>
    <m/>
    <m/>
    <m/>
    <m/>
    <n v="5716"/>
    <m/>
  </r>
  <r>
    <x v="0"/>
    <x v="7"/>
    <x v="115"/>
    <x v="2"/>
    <x v="6"/>
    <n v="39797"/>
    <m/>
    <m/>
    <m/>
    <m/>
    <n v="39797"/>
    <m/>
  </r>
  <r>
    <x v="0"/>
    <x v="7"/>
    <x v="115"/>
    <x v="1"/>
    <x v="12"/>
    <n v="100594"/>
    <m/>
    <m/>
    <m/>
    <m/>
    <n v="100594"/>
    <m/>
  </r>
  <r>
    <x v="0"/>
    <x v="7"/>
    <x v="115"/>
    <x v="2"/>
    <x v="13"/>
    <n v="257153"/>
    <m/>
    <m/>
    <m/>
    <m/>
    <n v="257153"/>
    <m/>
  </r>
  <r>
    <x v="0"/>
    <x v="7"/>
    <x v="115"/>
    <x v="0"/>
    <x v="11"/>
    <n v="507961"/>
    <m/>
    <m/>
    <m/>
    <m/>
    <n v="507961"/>
    <m/>
  </r>
  <r>
    <x v="0"/>
    <x v="7"/>
    <x v="205"/>
    <x v="0"/>
    <x v="11"/>
    <n v="687"/>
    <m/>
    <m/>
    <m/>
    <m/>
    <n v="687"/>
    <m/>
  </r>
  <r>
    <x v="0"/>
    <x v="7"/>
    <x v="139"/>
    <x v="0"/>
    <x v="11"/>
    <n v="90708"/>
    <m/>
    <m/>
    <m/>
    <m/>
    <n v="90708"/>
    <m/>
  </r>
  <r>
    <x v="0"/>
    <x v="7"/>
    <x v="139"/>
    <x v="1"/>
    <x v="12"/>
    <n v="182162"/>
    <m/>
    <m/>
    <m/>
    <m/>
    <n v="182162"/>
    <m/>
  </r>
  <r>
    <x v="0"/>
    <x v="7"/>
    <x v="72"/>
    <x v="4"/>
    <x v="7"/>
    <n v="17578"/>
    <m/>
    <m/>
    <m/>
    <m/>
    <n v="17578"/>
    <m/>
  </r>
  <r>
    <x v="0"/>
    <x v="7"/>
    <x v="72"/>
    <x v="0"/>
    <x v="1"/>
    <m/>
    <m/>
    <m/>
    <n v="70264"/>
    <m/>
    <n v="70264"/>
    <m/>
  </r>
  <r>
    <x v="0"/>
    <x v="7"/>
    <x v="72"/>
    <x v="2"/>
    <x v="6"/>
    <n v="71643"/>
    <m/>
    <m/>
    <m/>
    <m/>
    <n v="71643"/>
    <m/>
  </r>
  <r>
    <x v="0"/>
    <x v="7"/>
    <x v="72"/>
    <x v="3"/>
    <x v="10"/>
    <n v="400523"/>
    <m/>
    <m/>
    <m/>
    <m/>
    <n v="400523"/>
    <m/>
  </r>
  <r>
    <x v="0"/>
    <x v="7"/>
    <x v="72"/>
    <x v="1"/>
    <x v="12"/>
    <n v="1821840"/>
    <m/>
    <m/>
    <m/>
    <m/>
    <n v="1821840"/>
    <m/>
  </r>
  <r>
    <x v="0"/>
    <x v="7"/>
    <x v="72"/>
    <x v="2"/>
    <x v="13"/>
    <n v="1964678"/>
    <m/>
    <m/>
    <m/>
    <m/>
    <n v="1964678"/>
    <m/>
  </r>
  <r>
    <x v="0"/>
    <x v="7"/>
    <x v="72"/>
    <x v="0"/>
    <x v="11"/>
    <n v="2017497"/>
    <m/>
    <m/>
    <m/>
    <m/>
    <n v="2017497"/>
    <m/>
  </r>
  <r>
    <x v="0"/>
    <x v="7"/>
    <x v="62"/>
    <x v="2"/>
    <x v="9"/>
    <m/>
    <m/>
    <m/>
    <n v="41425"/>
    <m/>
    <n v="41425"/>
    <m/>
  </r>
  <r>
    <x v="0"/>
    <x v="7"/>
    <x v="62"/>
    <x v="3"/>
    <x v="10"/>
    <n v="62843"/>
    <m/>
    <m/>
    <m/>
    <m/>
    <n v="62843"/>
    <m/>
  </r>
  <r>
    <x v="0"/>
    <x v="7"/>
    <x v="62"/>
    <x v="4"/>
    <x v="7"/>
    <n v="81233"/>
    <m/>
    <m/>
    <m/>
    <m/>
    <n v="81233"/>
    <m/>
  </r>
  <r>
    <x v="0"/>
    <x v="7"/>
    <x v="62"/>
    <x v="3"/>
    <x v="5"/>
    <n v="132563"/>
    <m/>
    <m/>
    <m/>
    <m/>
    <n v="132563"/>
    <m/>
  </r>
  <r>
    <x v="0"/>
    <x v="7"/>
    <x v="62"/>
    <x v="0"/>
    <x v="1"/>
    <m/>
    <m/>
    <m/>
    <n v="170317"/>
    <m/>
    <n v="170317"/>
    <m/>
  </r>
  <r>
    <x v="0"/>
    <x v="7"/>
    <x v="62"/>
    <x v="1"/>
    <x v="12"/>
    <n v="1583309"/>
    <m/>
    <m/>
    <m/>
    <m/>
    <n v="1583309"/>
    <m/>
  </r>
  <r>
    <x v="0"/>
    <x v="7"/>
    <x v="62"/>
    <x v="2"/>
    <x v="13"/>
    <n v="1626298"/>
    <m/>
    <m/>
    <m/>
    <m/>
    <n v="1626298"/>
    <m/>
  </r>
  <r>
    <x v="0"/>
    <x v="7"/>
    <x v="62"/>
    <x v="0"/>
    <x v="11"/>
    <n v="2567026"/>
    <m/>
    <m/>
    <m/>
    <m/>
    <n v="2567026"/>
    <m/>
  </r>
  <r>
    <x v="0"/>
    <x v="7"/>
    <x v="62"/>
    <x v="2"/>
    <x v="9"/>
    <m/>
    <m/>
    <m/>
    <n v="8923"/>
    <m/>
    <n v="8923"/>
    <m/>
  </r>
  <r>
    <x v="0"/>
    <x v="7"/>
    <x v="62"/>
    <x v="2"/>
    <x v="6"/>
    <n v="28909"/>
    <m/>
    <m/>
    <m/>
    <m/>
    <n v="28909"/>
    <m/>
  </r>
  <r>
    <x v="0"/>
    <x v="7"/>
    <x v="62"/>
    <x v="1"/>
    <x v="8"/>
    <m/>
    <m/>
    <m/>
    <n v="61220"/>
    <m/>
    <n v="61220"/>
    <m/>
  </r>
  <r>
    <x v="0"/>
    <x v="7"/>
    <x v="62"/>
    <x v="4"/>
    <x v="7"/>
    <n v="72549"/>
    <m/>
    <m/>
    <m/>
    <m/>
    <n v="72549"/>
    <m/>
  </r>
  <r>
    <x v="0"/>
    <x v="7"/>
    <x v="62"/>
    <x v="0"/>
    <x v="1"/>
    <m/>
    <m/>
    <m/>
    <n v="238488"/>
    <m/>
    <n v="238488"/>
    <m/>
  </r>
  <r>
    <x v="0"/>
    <x v="7"/>
    <x v="62"/>
    <x v="2"/>
    <x v="13"/>
    <n v="1082502"/>
    <n v="6240"/>
    <m/>
    <m/>
    <m/>
    <n v="1082502"/>
    <m/>
  </r>
  <r>
    <x v="0"/>
    <x v="7"/>
    <x v="62"/>
    <x v="0"/>
    <x v="11"/>
    <n v="1719419"/>
    <m/>
    <m/>
    <m/>
    <m/>
    <n v="1719419"/>
    <m/>
  </r>
  <r>
    <x v="0"/>
    <x v="7"/>
    <x v="62"/>
    <x v="1"/>
    <x v="12"/>
    <n v="2761323"/>
    <m/>
    <m/>
    <m/>
    <m/>
    <n v="2761323"/>
    <m/>
  </r>
  <r>
    <x v="0"/>
    <x v="7"/>
    <x v="184"/>
    <x v="2"/>
    <x v="13"/>
    <n v="21696"/>
    <m/>
    <m/>
    <m/>
    <m/>
    <n v="21696"/>
    <m/>
  </r>
  <r>
    <x v="0"/>
    <x v="7"/>
    <x v="149"/>
    <x v="2"/>
    <x v="13"/>
    <n v="11176"/>
    <m/>
    <m/>
    <m/>
    <m/>
    <n v="11176"/>
    <m/>
  </r>
  <r>
    <x v="0"/>
    <x v="7"/>
    <x v="149"/>
    <x v="1"/>
    <x v="12"/>
    <n v="48093"/>
    <m/>
    <m/>
    <m/>
    <m/>
    <n v="48093"/>
    <m/>
  </r>
  <r>
    <x v="0"/>
    <x v="7"/>
    <x v="149"/>
    <x v="0"/>
    <x v="11"/>
    <n v="99548"/>
    <m/>
    <m/>
    <m/>
    <m/>
    <n v="99548"/>
    <m/>
  </r>
  <r>
    <x v="0"/>
    <x v="7"/>
    <x v="133"/>
    <x v="1"/>
    <x v="12"/>
    <n v="89658"/>
    <m/>
    <m/>
    <m/>
    <m/>
    <n v="89658"/>
    <m/>
  </r>
  <r>
    <x v="0"/>
    <x v="7"/>
    <x v="133"/>
    <x v="0"/>
    <x v="11"/>
    <n v="213881"/>
    <m/>
    <m/>
    <m/>
    <m/>
    <n v="213881"/>
    <m/>
  </r>
  <r>
    <x v="0"/>
    <x v="7"/>
    <x v="130"/>
    <x v="1"/>
    <x v="8"/>
    <m/>
    <m/>
    <m/>
    <m/>
    <n v="470"/>
    <n v="470"/>
    <m/>
  </r>
  <r>
    <x v="0"/>
    <x v="7"/>
    <x v="130"/>
    <x v="2"/>
    <x v="6"/>
    <n v="1645"/>
    <m/>
    <m/>
    <m/>
    <m/>
    <n v="1645"/>
    <m/>
  </r>
  <r>
    <x v="0"/>
    <x v="7"/>
    <x v="130"/>
    <x v="2"/>
    <x v="9"/>
    <m/>
    <m/>
    <m/>
    <m/>
    <n v="6791"/>
    <n v="6791"/>
    <m/>
  </r>
  <r>
    <x v="0"/>
    <x v="7"/>
    <x v="130"/>
    <x v="4"/>
    <x v="7"/>
    <n v="18808"/>
    <m/>
    <m/>
    <m/>
    <m/>
    <n v="18808"/>
    <m/>
  </r>
  <r>
    <x v="0"/>
    <x v="7"/>
    <x v="130"/>
    <x v="1"/>
    <x v="12"/>
    <n v="86368"/>
    <m/>
    <m/>
    <m/>
    <m/>
    <n v="86368"/>
    <m/>
  </r>
  <r>
    <x v="0"/>
    <x v="7"/>
    <x v="130"/>
    <x v="2"/>
    <x v="13"/>
    <n v="207588"/>
    <m/>
    <m/>
    <m/>
    <m/>
    <n v="207588"/>
    <m/>
  </r>
  <r>
    <x v="0"/>
    <x v="7"/>
    <x v="130"/>
    <x v="0"/>
    <x v="11"/>
    <n v="293981"/>
    <m/>
    <m/>
    <m/>
    <m/>
    <n v="293981"/>
    <m/>
  </r>
  <r>
    <x v="0"/>
    <x v="7"/>
    <x v="191"/>
    <x v="2"/>
    <x v="13"/>
    <n v="3055"/>
    <m/>
    <m/>
    <m/>
    <m/>
    <n v="3055"/>
    <m/>
  </r>
  <r>
    <x v="0"/>
    <x v="7"/>
    <x v="191"/>
    <x v="3"/>
    <x v="10"/>
    <n v="18614"/>
    <m/>
    <m/>
    <m/>
    <m/>
    <n v="18614"/>
    <m/>
  </r>
  <r>
    <x v="0"/>
    <x v="9"/>
    <x v="186"/>
    <x v="0"/>
    <x v="11"/>
    <n v="12412"/>
    <m/>
    <m/>
    <m/>
    <m/>
    <n v="12412"/>
    <m/>
  </r>
  <r>
    <x v="0"/>
    <x v="9"/>
    <x v="106"/>
    <x v="3"/>
    <x v="5"/>
    <n v="6516"/>
    <m/>
    <m/>
    <m/>
    <m/>
    <n v="6516"/>
    <m/>
  </r>
  <r>
    <x v="0"/>
    <x v="9"/>
    <x v="106"/>
    <x v="3"/>
    <x v="15"/>
    <n v="11065"/>
    <m/>
    <m/>
    <m/>
    <m/>
    <n v="11065"/>
    <m/>
  </r>
  <r>
    <x v="0"/>
    <x v="9"/>
    <x v="106"/>
    <x v="2"/>
    <x v="6"/>
    <n v="11277"/>
    <m/>
    <m/>
    <m/>
    <m/>
    <n v="11277"/>
    <m/>
  </r>
  <r>
    <x v="0"/>
    <x v="9"/>
    <x v="106"/>
    <x v="2"/>
    <x v="13"/>
    <n v="13585"/>
    <m/>
    <m/>
    <m/>
    <m/>
    <n v="13585"/>
    <m/>
  </r>
  <r>
    <x v="0"/>
    <x v="9"/>
    <x v="106"/>
    <x v="1"/>
    <x v="12"/>
    <n v="166585"/>
    <m/>
    <m/>
    <m/>
    <m/>
    <n v="166585"/>
    <m/>
  </r>
  <r>
    <x v="0"/>
    <x v="9"/>
    <x v="106"/>
    <x v="0"/>
    <x v="11"/>
    <n v="549947"/>
    <n v="822"/>
    <m/>
    <m/>
    <m/>
    <n v="549947"/>
    <m/>
  </r>
  <r>
    <x v="0"/>
    <x v="9"/>
    <x v="107"/>
    <x v="1"/>
    <x v="8"/>
    <m/>
    <m/>
    <m/>
    <m/>
    <n v="7730"/>
    <n v="7730"/>
    <m/>
  </r>
  <r>
    <x v="0"/>
    <x v="9"/>
    <x v="107"/>
    <x v="1"/>
    <x v="12"/>
    <n v="249402"/>
    <m/>
    <m/>
    <m/>
    <m/>
    <n v="249402"/>
    <m/>
  </r>
  <r>
    <x v="0"/>
    <x v="9"/>
    <x v="107"/>
    <x v="0"/>
    <x v="11"/>
    <n v="523743"/>
    <m/>
    <m/>
    <m/>
    <m/>
    <n v="523743"/>
    <m/>
  </r>
  <r>
    <x v="0"/>
    <x v="9"/>
    <x v="161"/>
    <x v="0"/>
    <x v="11"/>
    <n v="31072"/>
    <m/>
    <m/>
    <m/>
    <m/>
    <n v="31072"/>
    <m/>
  </r>
  <r>
    <x v="0"/>
    <x v="9"/>
    <x v="161"/>
    <x v="1"/>
    <x v="12"/>
    <n v="80455"/>
    <m/>
    <m/>
    <m/>
    <m/>
    <n v="80455"/>
    <m/>
  </r>
  <r>
    <x v="0"/>
    <x v="9"/>
    <x v="192"/>
    <x v="0"/>
    <x v="11"/>
    <n v="2022"/>
    <m/>
    <m/>
    <m/>
    <m/>
    <n v="2022"/>
    <m/>
  </r>
  <r>
    <x v="0"/>
    <x v="9"/>
    <x v="158"/>
    <x v="2"/>
    <x v="6"/>
    <n v="17239"/>
    <m/>
    <m/>
    <m/>
    <m/>
    <n v="17239"/>
    <m/>
  </r>
  <r>
    <x v="0"/>
    <x v="9"/>
    <x v="158"/>
    <x v="0"/>
    <x v="11"/>
    <n v="50071"/>
    <m/>
    <m/>
    <m/>
    <m/>
    <n v="50071"/>
    <m/>
  </r>
  <r>
    <x v="0"/>
    <x v="9"/>
    <x v="158"/>
    <x v="2"/>
    <x v="13"/>
    <n v="69673"/>
    <m/>
    <m/>
    <m/>
    <m/>
    <n v="69673"/>
    <m/>
  </r>
  <r>
    <x v="0"/>
    <x v="9"/>
    <x v="148"/>
    <x v="3"/>
    <x v="15"/>
    <n v="11841"/>
    <m/>
    <m/>
    <m/>
    <m/>
    <n v="11841"/>
    <m/>
  </r>
  <r>
    <x v="0"/>
    <x v="9"/>
    <x v="148"/>
    <x v="0"/>
    <x v="11"/>
    <n v="12319"/>
    <m/>
    <m/>
    <m/>
    <m/>
    <n v="12319"/>
    <m/>
  </r>
  <r>
    <x v="0"/>
    <x v="9"/>
    <x v="148"/>
    <x v="1"/>
    <x v="12"/>
    <n v="186784"/>
    <m/>
    <m/>
    <m/>
    <m/>
    <n v="186784"/>
    <m/>
  </r>
  <r>
    <x v="0"/>
    <x v="9"/>
    <x v="142"/>
    <x v="3"/>
    <x v="15"/>
    <n v="7230"/>
    <m/>
    <m/>
    <m/>
    <m/>
    <n v="7230"/>
    <m/>
  </r>
  <r>
    <x v="0"/>
    <x v="9"/>
    <x v="142"/>
    <x v="1"/>
    <x v="12"/>
    <n v="122245"/>
    <m/>
    <m/>
    <m/>
    <m/>
    <n v="122245"/>
    <m/>
  </r>
  <r>
    <x v="0"/>
    <x v="9"/>
    <x v="142"/>
    <x v="0"/>
    <x v="11"/>
    <n v="171821"/>
    <m/>
    <m/>
    <m/>
    <m/>
    <n v="171821"/>
    <m/>
  </r>
  <r>
    <x v="0"/>
    <x v="9"/>
    <x v="173"/>
    <x v="3"/>
    <x v="15"/>
    <n v="3289"/>
    <m/>
    <m/>
    <m/>
    <m/>
    <n v="3289"/>
    <m/>
  </r>
  <r>
    <x v="0"/>
    <x v="9"/>
    <x v="173"/>
    <x v="1"/>
    <x v="12"/>
    <n v="37680"/>
    <m/>
    <m/>
    <m/>
    <m/>
    <n v="37680"/>
    <m/>
  </r>
  <r>
    <x v="0"/>
    <x v="9"/>
    <x v="173"/>
    <x v="0"/>
    <x v="11"/>
    <n v="55739"/>
    <m/>
    <m/>
    <m/>
    <m/>
    <n v="55739"/>
    <m/>
  </r>
  <r>
    <x v="0"/>
    <x v="9"/>
    <x v="137"/>
    <x v="3"/>
    <x v="15"/>
    <n v="46558"/>
    <m/>
    <m/>
    <m/>
    <m/>
    <n v="46558"/>
    <m/>
  </r>
  <r>
    <x v="0"/>
    <x v="9"/>
    <x v="137"/>
    <x v="0"/>
    <x v="11"/>
    <n v="115222"/>
    <m/>
    <m/>
    <m/>
    <m/>
    <n v="115222"/>
    <m/>
  </r>
  <r>
    <x v="0"/>
    <x v="9"/>
    <x v="137"/>
    <x v="1"/>
    <x v="12"/>
    <n v="235873"/>
    <m/>
    <m/>
    <m/>
    <m/>
    <n v="235873"/>
    <m/>
  </r>
  <r>
    <x v="0"/>
    <x v="9"/>
    <x v="176"/>
    <x v="0"/>
    <x v="11"/>
    <n v="38340"/>
    <m/>
    <m/>
    <m/>
    <m/>
    <n v="38340"/>
    <m/>
  </r>
  <r>
    <x v="0"/>
    <x v="9"/>
    <x v="146"/>
    <x v="0"/>
    <x v="11"/>
    <n v="86393"/>
    <m/>
    <m/>
    <m/>
    <m/>
    <n v="86393"/>
    <m/>
  </r>
  <r>
    <x v="0"/>
    <x v="9"/>
    <x v="146"/>
    <x v="1"/>
    <x v="12"/>
    <n v="119577"/>
    <m/>
    <m/>
    <m/>
    <m/>
    <n v="119577"/>
    <m/>
  </r>
  <r>
    <x v="0"/>
    <x v="9"/>
    <x v="167"/>
    <x v="1"/>
    <x v="12"/>
    <n v="4222"/>
    <m/>
    <m/>
    <m/>
    <m/>
    <n v="4222"/>
    <m/>
  </r>
  <r>
    <x v="0"/>
    <x v="9"/>
    <x v="167"/>
    <x v="0"/>
    <x v="11"/>
    <n v="32182"/>
    <m/>
    <m/>
    <m/>
    <m/>
    <n v="32182"/>
    <m/>
  </r>
  <r>
    <x v="0"/>
    <x v="9"/>
    <x v="126"/>
    <x v="2"/>
    <x v="6"/>
    <n v="45578"/>
    <m/>
    <m/>
    <m/>
    <m/>
    <n v="45578"/>
    <m/>
  </r>
  <r>
    <x v="0"/>
    <x v="9"/>
    <x v="126"/>
    <x v="0"/>
    <x v="11"/>
    <n v="131907"/>
    <m/>
    <m/>
    <m/>
    <m/>
    <n v="131907"/>
    <m/>
  </r>
  <r>
    <x v="0"/>
    <x v="9"/>
    <x v="126"/>
    <x v="1"/>
    <x v="12"/>
    <n v="165434"/>
    <m/>
    <m/>
    <m/>
    <m/>
    <n v="165434"/>
    <m/>
  </r>
  <r>
    <x v="0"/>
    <x v="9"/>
    <x v="154"/>
    <x v="0"/>
    <x v="11"/>
    <n v="100199"/>
    <m/>
    <m/>
    <m/>
    <m/>
    <n v="100199"/>
    <m/>
  </r>
  <r>
    <x v="0"/>
    <x v="9"/>
    <x v="95"/>
    <x v="3"/>
    <x v="5"/>
    <n v="2650"/>
    <m/>
    <m/>
    <m/>
    <m/>
    <n v="2650"/>
    <m/>
  </r>
  <r>
    <x v="0"/>
    <x v="9"/>
    <x v="95"/>
    <x v="2"/>
    <x v="13"/>
    <n v="3664"/>
    <m/>
    <m/>
    <m/>
    <m/>
    <n v="3664"/>
    <m/>
  </r>
  <r>
    <x v="0"/>
    <x v="9"/>
    <x v="95"/>
    <x v="2"/>
    <x v="6"/>
    <n v="4824"/>
    <m/>
    <m/>
    <m/>
    <m/>
    <n v="4824"/>
    <m/>
  </r>
  <r>
    <x v="0"/>
    <x v="9"/>
    <x v="95"/>
    <x v="1"/>
    <x v="8"/>
    <m/>
    <m/>
    <m/>
    <n v="108607"/>
    <m/>
    <n v="108607"/>
    <m/>
  </r>
  <r>
    <x v="0"/>
    <x v="9"/>
    <x v="95"/>
    <x v="0"/>
    <x v="11"/>
    <n v="682263"/>
    <m/>
    <m/>
    <m/>
    <m/>
    <n v="682263"/>
    <m/>
  </r>
  <r>
    <x v="0"/>
    <x v="9"/>
    <x v="95"/>
    <x v="1"/>
    <x v="12"/>
    <n v="1010632"/>
    <m/>
    <m/>
    <m/>
    <m/>
    <n v="1010632"/>
    <m/>
  </r>
  <r>
    <x v="0"/>
    <x v="9"/>
    <x v="159"/>
    <x v="1"/>
    <x v="12"/>
    <n v="16401"/>
    <m/>
    <m/>
    <m/>
    <m/>
    <n v="16401"/>
    <m/>
  </r>
  <r>
    <x v="0"/>
    <x v="9"/>
    <x v="159"/>
    <x v="0"/>
    <x v="11"/>
    <n v="67060"/>
    <m/>
    <m/>
    <m/>
    <m/>
    <n v="67060"/>
    <m/>
  </r>
  <r>
    <x v="0"/>
    <x v="9"/>
    <x v="126"/>
    <x v="1"/>
    <x v="12"/>
    <n v="1233"/>
    <m/>
    <m/>
    <m/>
    <m/>
    <n v="1233"/>
    <m/>
  </r>
  <r>
    <x v="0"/>
    <x v="9"/>
    <x v="126"/>
    <x v="0"/>
    <x v="11"/>
    <n v="257139"/>
    <m/>
    <m/>
    <m/>
    <m/>
    <n v="257139"/>
    <m/>
  </r>
  <r>
    <x v="0"/>
    <x v="9"/>
    <x v="126"/>
    <x v="1"/>
    <x v="12"/>
    <n v="207547"/>
    <m/>
    <m/>
    <m/>
    <m/>
    <n v="207547"/>
    <m/>
  </r>
  <r>
    <x v="0"/>
    <x v="9"/>
    <x v="126"/>
    <x v="0"/>
    <x v="11"/>
    <n v="289718"/>
    <m/>
    <m/>
    <m/>
    <m/>
    <n v="289718"/>
    <m/>
  </r>
  <r>
    <x v="0"/>
    <x v="9"/>
    <x v="154"/>
    <x v="1"/>
    <x v="12"/>
    <n v="17160"/>
    <m/>
    <m/>
    <m/>
    <m/>
    <n v="17160"/>
    <m/>
  </r>
  <r>
    <x v="0"/>
    <x v="9"/>
    <x v="154"/>
    <x v="0"/>
    <x v="11"/>
    <n v="65404"/>
    <m/>
    <m/>
    <m/>
    <m/>
    <n v="65404"/>
    <m/>
  </r>
  <r>
    <x v="0"/>
    <x v="9"/>
    <x v="170"/>
    <x v="1"/>
    <x v="12"/>
    <n v="38177"/>
    <m/>
    <m/>
    <m/>
    <m/>
    <n v="38177"/>
    <m/>
  </r>
  <r>
    <x v="0"/>
    <x v="9"/>
    <x v="170"/>
    <x v="0"/>
    <x v="11"/>
    <n v="48724"/>
    <m/>
    <m/>
    <m/>
    <m/>
    <n v="48724"/>
    <m/>
  </r>
  <r>
    <x v="0"/>
    <x v="9"/>
    <x v="174"/>
    <x v="1"/>
    <x v="12"/>
    <n v="36172"/>
    <m/>
    <m/>
    <m/>
    <m/>
    <n v="36172"/>
    <m/>
  </r>
  <r>
    <x v="0"/>
    <x v="9"/>
    <x v="174"/>
    <x v="0"/>
    <x v="11"/>
    <n v="50482"/>
    <m/>
    <m/>
    <m/>
    <m/>
    <n v="50482"/>
    <m/>
  </r>
  <r>
    <x v="0"/>
    <x v="6"/>
    <x v="188"/>
    <x v="1"/>
    <x v="12"/>
    <n v="16511"/>
    <m/>
    <m/>
    <m/>
    <m/>
    <n v="16511"/>
    <m/>
  </r>
  <r>
    <x v="0"/>
    <x v="6"/>
    <x v="188"/>
    <x v="0"/>
    <x v="11"/>
    <n v="22912"/>
    <m/>
    <m/>
    <m/>
    <m/>
    <n v="22912"/>
    <m/>
  </r>
  <r>
    <x v="0"/>
    <x v="6"/>
    <x v="91"/>
    <x v="2"/>
    <x v="6"/>
    <n v="16878"/>
    <m/>
    <m/>
    <m/>
    <m/>
    <n v="16878"/>
    <m/>
  </r>
  <r>
    <x v="0"/>
    <x v="6"/>
    <x v="91"/>
    <x v="1"/>
    <x v="8"/>
    <m/>
    <m/>
    <m/>
    <n v="42013"/>
    <m/>
    <n v="42013"/>
    <m/>
  </r>
  <r>
    <x v="0"/>
    <x v="6"/>
    <x v="91"/>
    <x v="0"/>
    <x v="1"/>
    <m/>
    <m/>
    <m/>
    <n v="158782"/>
    <m/>
    <n v="158782"/>
    <m/>
  </r>
  <r>
    <x v="0"/>
    <x v="6"/>
    <x v="91"/>
    <x v="1"/>
    <x v="12"/>
    <n v="216308"/>
    <m/>
    <m/>
    <m/>
    <m/>
    <n v="216308"/>
    <m/>
  </r>
  <r>
    <x v="0"/>
    <x v="6"/>
    <x v="91"/>
    <x v="0"/>
    <x v="11"/>
    <n v="1435261"/>
    <n v="5817"/>
    <m/>
    <m/>
    <m/>
    <n v="1435261"/>
    <m/>
  </r>
  <r>
    <x v="0"/>
    <x v="6"/>
    <x v="108"/>
    <x v="2"/>
    <x v="6"/>
    <n v="14415"/>
    <m/>
    <m/>
    <m/>
    <m/>
    <n v="14415"/>
    <m/>
  </r>
  <r>
    <x v="0"/>
    <x v="6"/>
    <x v="108"/>
    <x v="0"/>
    <x v="1"/>
    <m/>
    <m/>
    <m/>
    <n v="17775"/>
    <m/>
    <n v="17775"/>
    <m/>
  </r>
  <r>
    <x v="0"/>
    <x v="6"/>
    <x v="108"/>
    <x v="1"/>
    <x v="8"/>
    <m/>
    <m/>
    <m/>
    <n v="31820"/>
    <m/>
    <n v="31820"/>
    <m/>
  </r>
  <r>
    <x v="0"/>
    <x v="6"/>
    <x v="108"/>
    <x v="1"/>
    <x v="12"/>
    <n v="90350"/>
    <m/>
    <m/>
    <m/>
    <m/>
    <n v="90350"/>
    <m/>
  </r>
  <r>
    <x v="0"/>
    <x v="6"/>
    <x v="108"/>
    <x v="2"/>
    <x v="13"/>
    <n v="134254"/>
    <m/>
    <m/>
    <m/>
    <m/>
    <n v="134254"/>
    <m/>
  </r>
  <r>
    <x v="0"/>
    <x v="6"/>
    <x v="108"/>
    <x v="0"/>
    <x v="11"/>
    <n v="832041"/>
    <m/>
    <m/>
    <m/>
    <m/>
    <n v="832041"/>
    <m/>
  </r>
  <r>
    <x v="0"/>
    <x v="6"/>
    <x v="80"/>
    <x v="2"/>
    <x v="6"/>
    <n v="9681"/>
    <m/>
    <m/>
    <m/>
    <m/>
    <n v="9681"/>
    <m/>
  </r>
  <r>
    <x v="0"/>
    <x v="6"/>
    <x v="80"/>
    <x v="1"/>
    <x v="12"/>
    <n v="52097"/>
    <m/>
    <m/>
    <m/>
    <m/>
    <n v="52097"/>
    <m/>
  </r>
  <r>
    <x v="0"/>
    <x v="6"/>
    <x v="80"/>
    <x v="2"/>
    <x v="13"/>
    <n v="93529"/>
    <m/>
    <m/>
    <m/>
    <m/>
    <n v="93529"/>
    <m/>
  </r>
  <r>
    <x v="0"/>
    <x v="6"/>
    <x v="80"/>
    <x v="0"/>
    <x v="1"/>
    <m/>
    <m/>
    <m/>
    <n v="108322"/>
    <m/>
    <n v="108322"/>
    <m/>
  </r>
  <r>
    <x v="0"/>
    <x v="6"/>
    <x v="80"/>
    <x v="0"/>
    <x v="11"/>
    <n v="2150233"/>
    <m/>
    <m/>
    <m/>
    <m/>
    <n v="2150233"/>
    <m/>
  </r>
  <r>
    <x v="0"/>
    <x v="6"/>
    <x v="44"/>
    <x v="1"/>
    <x v="8"/>
    <m/>
    <m/>
    <m/>
    <n v="48417"/>
    <m/>
    <n v="48417"/>
    <m/>
  </r>
  <r>
    <x v="0"/>
    <x v="6"/>
    <x v="44"/>
    <x v="1"/>
    <x v="12"/>
    <n v="328872"/>
    <n v="33284"/>
    <m/>
    <m/>
    <m/>
    <n v="328872"/>
    <m/>
  </r>
  <r>
    <x v="0"/>
    <x v="6"/>
    <x v="44"/>
    <x v="0"/>
    <x v="1"/>
    <m/>
    <m/>
    <m/>
    <n v="458964"/>
    <m/>
    <n v="458964"/>
    <m/>
  </r>
  <r>
    <x v="0"/>
    <x v="6"/>
    <x v="44"/>
    <x v="0"/>
    <x v="11"/>
    <n v="5222582"/>
    <n v="10800"/>
    <m/>
    <m/>
    <m/>
    <n v="5222582"/>
    <m/>
  </r>
  <r>
    <x v="0"/>
    <x v="6"/>
    <x v="90"/>
    <x v="1"/>
    <x v="12"/>
    <n v="20453"/>
    <m/>
    <m/>
    <m/>
    <m/>
    <n v="20453"/>
    <m/>
  </r>
  <r>
    <x v="0"/>
    <x v="6"/>
    <x v="90"/>
    <x v="2"/>
    <x v="13"/>
    <n v="21925"/>
    <m/>
    <m/>
    <m/>
    <m/>
    <n v="21925"/>
    <m/>
  </r>
  <r>
    <x v="0"/>
    <x v="6"/>
    <x v="90"/>
    <x v="2"/>
    <x v="6"/>
    <n v="40351"/>
    <m/>
    <m/>
    <m/>
    <m/>
    <n v="40351"/>
    <m/>
  </r>
  <r>
    <x v="0"/>
    <x v="6"/>
    <x v="90"/>
    <x v="0"/>
    <x v="1"/>
    <m/>
    <m/>
    <m/>
    <n v="71287"/>
    <m/>
    <n v="71287"/>
    <m/>
  </r>
  <r>
    <x v="0"/>
    <x v="6"/>
    <x v="90"/>
    <x v="0"/>
    <x v="11"/>
    <n v="1656004"/>
    <m/>
    <m/>
    <m/>
    <m/>
    <n v="1656004"/>
    <m/>
  </r>
  <r>
    <x v="0"/>
    <x v="6"/>
    <x v="177"/>
    <x v="0"/>
    <x v="11"/>
    <n v="13058"/>
    <m/>
    <m/>
    <m/>
    <m/>
    <n v="13058"/>
    <m/>
  </r>
  <r>
    <x v="0"/>
    <x v="6"/>
    <x v="61"/>
    <x v="2"/>
    <x v="13"/>
    <n v="18007"/>
    <m/>
    <m/>
    <m/>
    <m/>
    <n v="18007"/>
    <m/>
  </r>
  <r>
    <x v="0"/>
    <x v="6"/>
    <x v="61"/>
    <x v="1"/>
    <x v="12"/>
    <n v="205852"/>
    <m/>
    <m/>
    <m/>
    <m/>
    <n v="205852"/>
    <m/>
  </r>
  <r>
    <x v="0"/>
    <x v="6"/>
    <x v="61"/>
    <x v="0"/>
    <x v="11"/>
    <n v="3819929"/>
    <m/>
    <m/>
    <m/>
    <m/>
    <n v="3819929"/>
    <m/>
  </r>
  <r>
    <x v="0"/>
    <x v="6"/>
    <x v="105"/>
    <x v="1"/>
    <x v="12"/>
    <n v="66225"/>
    <m/>
    <m/>
    <m/>
    <m/>
    <n v="66225"/>
    <m/>
  </r>
  <r>
    <x v="0"/>
    <x v="6"/>
    <x v="105"/>
    <x v="0"/>
    <x v="11"/>
    <n v="941450"/>
    <n v="17206"/>
    <m/>
    <m/>
    <m/>
    <n v="941450"/>
    <m/>
  </r>
  <r>
    <x v="0"/>
    <x v="6"/>
    <x v="198"/>
    <x v="0"/>
    <x v="11"/>
    <n v="20686"/>
    <m/>
    <m/>
    <m/>
    <m/>
    <n v="20686"/>
    <m/>
  </r>
  <r>
    <x v="0"/>
    <x v="6"/>
    <x v="138"/>
    <x v="2"/>
    <x v="6"/>
    <n v="33556"/>
    <m/>
    <m/>
    <m/>
    <m/>
    <n v="33556"/>
    <m/>
  </r>
  <r>
    <x v="0"/>
    <x v="6"/>
    <x v="138"/>
    <x v="0"/>
    <x v="11"/>
    <n v="200227"/>
    <m/>
    <m/>
    <m/>
    <m/>
    <n v="200227"/>
    <m/>
  </r>
  <r>
    <x v="0"/>
    <x v="6"/>
    <x v="108"/>
    <x v="0"/>
    <x v="11"/>
    <n v="195806"/>
    <m/>
    <m/>
    <m/>
    <m/>
    <n v="195806"/>
    <m/>
  </r>
  <r>
    <x v="0"/>
    <x v="12"/>
    <x v="157"/>
    <x v="0"/>
    <x v="11"/>
    <n v="95275"/>
    <m/>
    <m/>
    <m/>
    <m/>
    <n v="95275"/>
    <m/>
  </r>
  <r>
    <x v="0"/>
    <x v="12"/>
    <x v="156"/>
    <x v="1"/>
    <x v="12"/>
    <n v="1811"/>
    <m/>
    <m/>
    <m/>
    <m/>
    <n v="1811"/>
    <m/>
  </r>
  <r>
    <x v="0"/>
    <x v="12"/>
    <x v="156"/>
    <x v="2"/>
    <x v="6"/>
    <n v="74399"/>
    <m/>
    <m/>
    <m/>
    <m/>
    <n v="74399"/>
    <m/>
  </r>
  <r>
    <x v="0"/>
    <x v="12"/>
    <x v="156"/>
    <x v="0"/>
    <x v="11"/>
    <n v="75287"/>
    <m/>
    <m/>
    <m/>
    <m/>
    <n v="75287"/>
    <m/>
  </r>
  <r>
    <x v="0"/>
    <x v="12"/>
    <x v="185"/>
    <x v="0"/>
    <x v="11"/>
    <n v="10415"/>
    <m/>
    <m/>
    <m/>
    <m/>
    <n v="10415"/>
    <m/>
  </r>
  <r>
    <x v="0"/>
    <x v="8"/>
    <x v="136"/>
    <x v="0"/>
    <x v="11"/>
    <n v="54824"/>
    <m/>
    <m/>
    <m/>
    <m/>
    <n v="54824"/>
    <m/>
  </r>
  <r>
    <x v="0"/>
    <x v="8"/>
    <x v="182"/>
    <x v="1"/>
    <x v="12"/>
    <n v="5995"/>
    <m/>
    <m/>
    <m/>
    <m/>
    <n v="5995"/>
    <m/>
  </r>
  <r>
    <x v="0"/>
    <x v="8"/>
    <x v="182"/>
    <x v="0"/>
    <x v="11"/>
    <n v="25340"/>
    <m/>
    <m/>
    <m/>
    <m/>
    <n v="25340"/>
    <m/>
  </r>
  <r>
    <x v="0"/>
    <x v="8"/>
    <x v="171"/>
    <x v="0"/>
    <x v="11"/>
    <n v="45068"/>
    <m/>
    <m/>
    <m/>
    <m/>
    <n v="45068"/>
    <m/>
  </r>
  <r>
    <x v="0"/>
    <x v="8"/>
    <x v="135"/>
    <x v="0"/>
    <x v="11"/>
    <n v="140125"/>
    <m/>
    <m/>
    <m/>
    <m/>
    <n v="140125"/>
    <m/>
  </r>
  <r>
    <x v="0"/>
    <x v="8"/>
    <x v="114"/>
    <x v="2"/>
    <x v="6"/>
    <n v="15019"/>
    <m/>
    <m/>
    <m/>
    <m/>
    <n v="15019"/>
    <m/>
  </r>
  <r>
    <x v="0"/>
    <x v="8"/>
    <x v="114"/>
    <x v="0"/>
    <x v="11"/>
    <n v="658491"/>
    <m/>
    <m/>
    <m/>
    <m/>
    <n v="658491"/>
    <m/>
  </r>
  <r>
    <x v="0"/>
    <x v="8"/>
    <x v="136"/>
    <x v="1"/>
    <x v="12"/>
    <n v="41083"/>
    <m/>
    <m/>
    <m/>
    <m/>
    <n v="41083"/>
    <m/>
  </r>
  <r>
    <x v="0"/>
    <x v="8"/>
    <x v="136"/>
    <x v="0"/>
    <x v="11"/>
    <n v="88301"/>
    <m/>
    <m/>
    <m/>
    <m/>
    <n v="88301"/>
    <m/>
  </r>
  <r>
    <x v="0"/>
    <x v="8"/>
    <x v="136"/>
    <x v="0"/>
    <x v="11"/>
    <n v="36647"/>
    <m/>
    <m/>
    <m/>
    <m/>
    <n v="36647"/>
    <m/>
  </r>
  <r>
    <x v="0"/>
    <x v="8"/>
    <x v="175"/>
    <x v="0"/>
    <x v="11"/>
    <n v="22737"/>
    <m/>
    <m/>
    <m/>
    <m/>
    <n v="22737"/>
    <m/>
  </r>
  <r>
    <x v="0"/>
    <x v="8"/>
    <x v="83"/>
    <x v="1"/>
    <x v="12"/>
    <n v="72686"/>
    <m/>
    <m/>
    <m/>
    <m/>
    <n v="72686"/>
    <m/>
  </r>
  <r>
    <x v="0"/>
    <x v="8"/>
    <x v="83"/>
    <x v="0"/>
    <x v="11"/>
    <n v="555212"/>
    <m/>
    <m/>
    <m/>
    <m/>
    <n v="555212"/>
    <m/>
  </r>
  <r>
    <x v="0"/>
    <x v="8"/>
    <x v="83"/>
    <x v="1"/>
    <x v="12"/>
    <n v="22263"/>
    <m/>
    <m/>
    <m/>
    <m/>
    <n v="22263"/>
    <m/>
  </r>
  <r>
    <x v="0"/>
    <x v="8"/>
    <x v="178"/>
    <x v="0"/>
    <x v="11"/>
    <n v="38826"/>
    <m/>
    <m/>
    <m/>
    <m/>
    <n v="38826"/>
    <m/>
  </r>
  <r>
    <x v="0"/>
    <x v="8"/>
    <x v="102"/>
    <x v="0"/>
    <x v="11"/>
    <n v="756444"/>
    <m/>
    <m/>
    <m/>
    <m/>
    <n v="756444"/>
    <m/>
  </r>
  <r>
    <x v="0"/>
    <x v="8"/>
    <x v="71"/>
    <x v="1"/>
    <x v="12"/>
    <n v="106818"/>
    <m/>
    <m/>
    <m/>
    <m/>
    <n v="106818"/>
    <m/>
  </r>
  <r>
    <x v="0"/>
    <x v="8"/>
    <x v="71"/>
    <x v="0"/>
    <x v="11"/>
    <n v="1856770"/>
    <n v="9975"/>
    <m/>
    <m/>
    <m/>
    <n v="1856770"/>
    <m/>
  </r>
  <r>
    <x v="0"/>
    <x v="0"/>
    <x v="196"/>
    <x v="0"/>
    <x v="11"/>
    <n v="7895"/>
    <m/>
    <m/>
    <m/>
    <m/>
    <n v="7895"/>
    <m/>
  </r>
  <r>
    <x v="0"/>
    <x v="0"/>
    <x v="143"/>
    <x v="0"/>
    <x v="11"/>
    <n v="17317"/>
    <m/>
    <m/>
    <m/>
    <m/>
    <n v="17317"/>
    <m/>
  </r>
  <r>
    <x v="0"/>
    <x v="0"/>
    <x v="9"/>
    <x v="2"/>
    <x v="13"/>
    <n v="61786"/>
    <m/>
    <m/>
    <m/>
    <m/>
    <n v="61786"/>
    <m/>
  </r>
  <r>
    <x v="0"/>
    <x v="0"/>
    <x v="9"/>
    <x v="2"/>
    <x v="6"/>
    <n v="115113"/>
    <m/>
    <m/>
    <m/>
    <m/>
    <n v="115113"/>
    <m/>
  </r>
  <r>
    <x v="0"/>
    <x v="0"/>
    <x v="9"/>
    <x v="1"/>
    <x v="8"/>
    <m/>
    <m/>
    <m/>
    <n v="195907"/>
    <n v="8540"/>
    <n v="204447"/>
    <m/>
  </r>
  <r>
    <x v="0"/>
    <x v="0"/>
    <x v="9"/>
    <x v="0"/>
    <x v="1"/>
    <m/>
    <m/>
    <m/>
    <n v="509051"/>
    <n v="151685"/>
    <n v="660736"/>
    <m/>
  </r>
  <r>
    <x v="0"/>
    <x v="0"/>
    <x v="9"/>
    <x v="1"/>
    <x v="12"/>
    <n v="1325811"/>
    <n v="50249"/>
    <m/>
    <m/>
    <m/>
    <n v="1325811"/>
    <m/>
  </r>
  <r>
    <x v="0"/>
    <x v="0"/>
    <x v="9"/>
    <x v="0"/>
    <x v="11"/>
    <n v="13273782"/>
    <n v="168515"/>
    <m/>
    <m/>
    <m/>
    <n v="13273782"/>
    <m/>
  </r>
  <r>
    <x v="0"/>
    <x v="0"/>
    <x v="143"/>
    <x v="2"/>
    <x v="6"/>
    <n v="6499"/>
    <m/>
    <m/>
    <m/>
    <m/>
    <n v="6499"/>
    <m/>
  </r>
  <r>
    <x v="0"/>
    <x v="0"/>
    <x v="143"/>
    <x v="0"/>
    <x v="11"/>
    <n v="105104"/>
    <m/>
    <m/>
    <m/>
    <m/>
    <n v="105104"/>
    <m/>
  </r>
  <r>
    <x v="0"/>
    <x v="0"/>
    <x v="31"/>
    <x v="2"/>
    <x v="6"/>
    <n v="203537"/>
    <m/>
    <m/>
    <m/>
    <m/>
    <n v="203537"/>
    <m/>
  </r>
  <r>
    <x v="0"/>
    <x v="0"/>
    <x v="31"/>
    <x v="1"/>
    <x v="12"/>
    <n v="663559"/>
    <m/>
    <m/>
    <m/>
    <m/>
    <n v="663559"/>
    <m/>
  </r>
  <r>
    <x v="0"/>
    <x v="0"/>
    <x v="31"/>
    <x v="0"/>
    <x v="11"/>
    <n v="5758075"/>
    <m/>
    <m/>
    <m/>
    <m/>
    <n v="5758075"/>
    <m/>
  </r>
  <r>
    <x v="0"/>
    <x v="0"/>
    <x v="54"/>
    <x v="1"/>
    <x v="8"/>
    <m/>
    <m/>
    <m/>
    <m/>
    <n v="1000"/>
    <n v="1000"/>
    <m/>
  </r>
  <r>
    <x v="0"/>
    <x v="0"/>
    <x v="54"/>
    <x v="2"/>
    <x v="6"/>
    <n v="11387"/>
    <m/>
    <m/>
    <m/>
    <m/>
    <n v="11387"/>
    <m/>
  </r>
  <r>
    <x v="0"/>
    <x v="0"/>
    <x v="54"/>
    <x v="1"/>
    <x v="12"/>
    <n v="68504"/>
    <m/>
    <m/>
    <m/>
    <m/>
    <n v="68504"/>
    <m/>
  </r>
  <r>
    <x v="0"/>
    <x v="0"/>
    <x v="54"/>
    <x v="0"/>
    <x v="11"/>
    <n v="305286"/>
    <m/>
    <m/>
    <m/>
    <m/>
    <n v="305286"/>
    <m/>
  </r>
  <r>
    <x v="0"/>
    <x v="0"/>
    <x v="46"/>
    <x v="3"/>
    <x v="5"/>
    <n v="3496"/>
    <m/>
    <m/>
    <m/>
    <m/>
    <n v="3496"/>
    <m/>
  </r>
  <r>
    <x v="0"/>
    <x v="0"/>
    <x v="46"/>
    <x v="0"/>
    <x v="1"/>
    <m/>
    <m/>
    <m/>
    <m/>
    <n v="9310"/>
    <n v="9310"/>
    <m/>
  </r>
  <r>
    <x v="0"/>
    <x v="0"/>
    <x v="46"/>
    <x v="1"/>
    <x v="8"/>
    <m/>
    <m/>
    <m/>
    <n v="64539"/>
    <m/>
    <n v="64539"/>
    <m/>
  </r>
  <r>
    <x v="0"/>
    <x v="0"/>
    <x v="46"/>
    <x v="2"/>
    <x v="6"/>
    <n v="83529"/>
    <m/>
    <m/>
    <m/>
    <m/>
    <n v="83529"/>
    <m/>
  </r>
  <r>
    <x v="0"/>
    <x v="0"/>
    <x v="46"/>
    <x v="1"/>
    <x v="12"/>
    <n v="516358"/>
    <n v="53302"/>
    <m/>
    <m/>
    <m/>
    <n v="516358"/>
    <m/>
  </r>
  <r>
    <x v="0"/>
    <x v="0"/>
    <x v="46"/>
    <x v="0"/>
    <x v="11"/>
    <n v="3439008"/>
    <n v="79038"/>
    <m/>
    <m/>
    <m/>
    <n v="3439008"/>
    <m/>
  </r>
  <r>
    <x v="0"/>
    <x v="0"/>
    <x v="31"/>
    <x v="2"/>
    <x v="6"/>
    <n v="3828"/>
    <m/>
    <m/>
    <m/>
    <m/>
    <n v="3828"/>
    <m/>
  </r>
  <r>
    <x v="0"/>
    <x v="0"/>
    <x v="31"/>
    <x v="1"/>
    <x v="12"/>
    <n v="234089"/>
    <n v="63985"/>
    <m/>
    <m/>
    <m/>
    <n v="234089"/>
    <m/>
  </r>
  <r>
    <x v="0"/>
    <x v="0"/>
    <x v="31"/>
    <x v="0"/>
    <x v="11"/>
    <n v="871169"/>
    <n v="15362"/>
    <m/>
    <m/>
    <m/>
    <n v="871169"/>
    <m/>
  </r>
  <r>
    <x v="0"/>
    <x v="0"/>
    <x v="96"/>
    <x v="1"/>
    <x v="12"/>
    <n v="6174"/>
    <m/>
    <m/>
    <m/>
    <m/>
    <n v="6174"/>
    <m/>
  </r>
  <r>
    <x v="0"/>
    <x v="0"/>
    <x v="96"/>
    <x v="2"/>
    <x v="6"/>
    <n v="8030"/>
    <m/>
    <m/>
    <m/>
    <m/>
    <n v="8030"/>
    <m/>
  </r>
  <r>
    <x v="0"/>
    <x v="0"/>
    <x v="96"/>
    <x v="0"/>
    <x v="11"/>
    <n v="563912"/>
    <n v="8287"/>
    <m/>
    <m/>
    <m/>
    <n v="563912"/>
    <m/>
  </r>
  <r>
    <x v="0"/>
    <x v="0"/>
    <x v="96"/>
    <x v="0"/>
    <x v="11"/>
    <n v="68333"/>
    <m/>
    <m/>
    <m/>
    <m/>
    <n v="68333"/>
    <m/>
  </r>
  <r>
    <x v="0"/>
    <x v="0"/>
    <x v="140"/>
    <x v="0"/>
    <x v="11"/>
    <n v="83355"/>
    <m/>
    <m/>
    <m/>
    <m/>
    <n v="83355"/>
    <m/>
  </r>
  <r>
    <x v="0"/>
    <x v="0"/>
    <x v="152"/>
    <x v="0"/>
    <x v="11"/>
    <n v="86835"/>
    <m/>
    <m/>
    <m/>
    <m/>
    <n v="86835"/>
    <m/>
  </r>
  <r>
    <x v="0"/>
    <x v="0"/>
    <x v="128"/>
    <x v="0"/>
    <x v="11"/>
    <n v="299992"/>
    <n v="9622"/>
    <m/>
    <m/>
    <m/>
    <n v="299992"/>
    <m/>
  </r>
  <r>
    <x v="0"/>
    <x v="0"/>
    <x v="54"/>
    <x v="2"/>
    <x v="6"/>
    <n v="29074"/>
    <m/>
    <m/>
    <m/>
    <m/>
    <n v="29074"/>
    <m/>
  </r>
  <r>
    <x v="0"/>
    <x v="0"/>
    <x v="54"/>
    <x v="0"/>
    <x v="1"/>
    <m/>
    <m/>
    <m/>
    <n v="101226"/>
    <n v="12510"/>
    <n v="113736"/>
    <m/>
  </r>
  <r>
    <x v="0"/>
    <x v="0"/>
    <x v="54"/>
    <x v="0"/>
    <x v="11"/>
    <n v="2233801"/>
    <n v="45139"/>
    <m/>
    <m/>
    <m/>
    <n v="2233801"/>
    <m/>
  </r>
  <r>
    <x v="0"/>
    <x v="0"/>
    <x v="54"/>
    <x v="3"/>
    <x v="5"/>
    <n v="6328"/>
    <m/>
    <m/>
    <m/>
    <m/>
    <n v="6328"/>
    <m/>
  </r>
  <r>
    <x v="0"/>
    <x v="0"/>
    <x v="54"/>
    <x v="0"/>
    <x v="1"/>
    <m/>
    <m/>
    <m/>
    <m/>
    <n v="16600"/>
    <n v="16600"/>
    <m/>
  </r>
  <r>
    <x v="0"/>
    <x v="0"/>
    <x v="54"/>
    <x v="2"/>
    <x v="6"/>
    <n v="29830"/>
    <m/>
    <m/>
    <m/>
    <m/>
    <n v="29830"/>
    <m/>
  </r>
  <r>
    <x v="0"/>
    <x v="0"/>
    <x v="54"/>
    <x v="1"/>
    <x v="12"/>
    <n v="222946"/>
    <m/>
    <m/>
    <m/>
    <m/>
    <n v="222946"/>
    <m/>
  </r>
  <r>
    <x v="0"/>
    <x v="0"/>
    <x v="54"/>
    <x v="0"/>
    <x v="11"/>
    <n v="3551993"/>
    <n v="12647"/>
    <m/>
    <m/>
    <m/>
    <n v="3551993"/>
    <m/>
  </r>
  <r>
    <x v="0"/>
    <x v="0"/>
    <x v="124"/>
    <x v="0"/>
    <x v="1"/>
    <m/>
    <m/>
    <m/>
    <m/>
    <n v="3460"/>
    <n v="3460"/>
    <m/>
  </r>
  <r>
    <x v="0"/>
    <x v="0"/>
    <x v="124"/>
    <x v="1"/>
    <x v="12"/>
    <n v="34575"/>
    <m/>
    <m/>
    <m/>
    <m/>
    <n v="34575"/>
    <m/>
  </r>
  <r>
    <x v="0"/>
    <x v="0"/>
    <x v="124"/>
    <x v="0"/>
    <x v="11"/>
    <n v="326745"/>
    <n v="5557"/>
    <m/>
    <m/>
    <m/>
    <n v="326745"/>
    <m/>
  </r>
  <r>
    <x v="0"/>
    <x v="0"/>
    <x v="12"/>
    <x v="2"/>
    <x v="9"/>
    <m/>
    <m/>
    <m/>
    <m/>
    <n v="6025"/>
    <n v="6025"/>
    <m/>
  </r>
  <r>
    <x v="0"/>
    <x v="0"/>
    <x v="12"/>
    <x v="4"/>
    <x v="7"/>
    <n v="8342"/>
    <m/>
    <m/>
    <m/>
    <m/>
    <n v="8342"/>
    <m/>
  </r>
  <r>
    <x v="0"/>
    <x v="0"/>
    <x v="12"/>
    <x v="3"/>
    <x v="5"/>
    <n v="8366"/>
    <m/>
    <m/>
    <m/>
    <m/>
    <n v="8366"/>
    <m/>
  </r>
  <r>
    <x v="0"/>
    <x v="0"/>
    <x v="12"/>
    <x v="2"/>
    <x v="6"/>
    <n v="37661"/>
    <n v="1590"/>
    <m/>
    <m/>
    <m/>
    <n v="37661"/>
    <m/>
  </r>
  <r>
    <x v="0"/>
    <x v="0"/>
    <x v="12"/>
    <x v="2"/>
    <x v="13"/>
    <n v="84459"/>
    <m/>
    <m/>
    <m/>
    <m/>
    <n v="84459"/>
    <m/>
  </r>
  <r>
    <x v="0"/>
    <x v="0"/>
    <x v="12"/>
    <x v="1"/>
    <x v="8"/>
    <m/>
    <m/>
    <m/>
    <n v="134569"/>
    <n v="15640"/>
    <n v="150209"/>
    <m/>
  </r>
  <r>
    <x v="0"/>
    <x v="0"/>
    <x v="12"/>
    <x v="0"/>
    <x v="1"/>
    <m/>
    <m/>
    <m/>
    <n v="496210"/>
    <n v="238584"/>
    <n v="734794"/>
    <m/>
  </r>
  <r>
    <x v="0"/>
    <x v="0"/>
    <x v="12"/>
    <x v="1"/>
    <x v="12"/>
    <n v="1460790"/>
    <n v="171196"/>
    <m/>
    <m/>
    <m/>
    <n v="1460790"/>
    <m/>
  </r>
  <r>
    <x v="0"/>
    <x v="0"/>
    <x v="12"/>
    <x v="0"/>
    <x v="11"/>
    <n v="9958252"/>
    <n v="323435"/>
    <m/>
    <m/>
    <m/>
    <n v="9958252"/>
    <m/>
  </r>
  <r>
    <x v="0"/>
    <x v="0"/>
    <x v="40"/>
    <x v="2"/>
    <x v="9"/>
    <m/>
    <m/>
    <m/>
    <m/>
    <n v="500"/>
    <n v="500"/>
    <m/>
  </r>
  <r>
    <x v="0"/>
    <x v="0"/>
    <x v="40"/>
    <x v="0"/>
    <x v="1"/>
    <m/>
    <m/>
    <m/>
    <m/>
    <n v="34947"/>
    <n v="34947"/>
    <m/>
  </r>
  <r>
    <x v="0"/>
    <x v="0"/>
    <x v="40"/>
    <x v="2"/>
    <x v="6"/>
    <n v="72609"/>
    <m/>
    <m/>
    <m/>
    <m/>
    <n v="72609"/>
    <m/>
  </r>
  <r>
    <x v="0"/>
    <x v="0"/>
    <x v="40"/>
    <x v="1"/>
    <x v="12"/>
    <n v="113321"/>
    <m/>
    <m/>
    <m/>
    <m/>
    <n v="113321"/>
    <m/>
  </r>
  <r>
    <x v="0"/>
    <x v="0"/>
    <x v="40"/>
    <x v="0"/>
    <x v="11"/>
    <n v="3878486"/>
    <n v="32444"/>
    <m/>
    <m/>
    <m/>
    <n v="3878486"/>
    <m/>
  </r>
  <r>
    <x v="0"/>
    <x v="0"/>
    <x v="9"/>
    <x v="0"/>
    <x v="1"/>
    <m/>
    <m/>
    <m/>
    <m/>
    <n v="1804"/>
    <n v="1804"/>
    <m/>
  </r>
  <r>
    <x v="0"/>
    <x v="0"/>
    <x v="9"/>
    <x v="1"/>
    <x v="12"/>
    <n v="176660"/>
    <n v="31088"/>
    <m/>
    <m/>
    <m/>
    <n v="176660"/>
    <m/>
  </r>
  <r>
    <x v="0"/>
    <x v="0"/>
    <x v="9"/>
    <x v="0"/>
    <x v="11"/>
    <n v="679025"/>
    <n v="15084"/>
    <m/>
    <m/>
    <m/>
    <n v="679025"/>
    <m/>
  </r>
  <r>
    <x v="0"/>
    <x v="0"/>
    <x v="70"/>
    <x v="2"/>
    <x v="6"/>
    <n v="26439"/>
    <m/>
    <m/>
    <m/>
    <m/>
    <n v="26439"/>
    <m/>
  </r>
  <r>
    <x v="0"/>
    <x v="0"/>
    <x v="70"/>
    <x v="0"/>
    <x v="1"/>
    <m/>
    <m/>
    <m/>
    <n v="39455"/>
    <n v="5775"/>
    <n v="45230"/>
    <m/>
  </r>
  <r>
    <x v="0"/>
    <x v="0"/>
    <x v="70"/>
    <x v="2"/>
    <x v="13"/>
    <n v="87142"/>
    <m/>
    <m/>
    <m/>
    <m/>
    <n v="87142"/>
    <m/>
  </r>
  <r>
    <x v="0"/>
    <x v="0"/>
    <x v="70"/>
    <x v="1"/>
    <x v="12"/>
    <n v="189368"/>
    <n v="35630"/>
    <m/>
    <m/>
    <m/>
    <n v="189368"/>
    <m/>
  </r>
  <r>
    <x v="0"/>
    <x v="0"/>
    <x v="70"/>
    <x v="0"/>
    <x v="11"/>
    <n v="2206358"/>
    <n v="56494"/>
    <m/>
    <m/>
    <m/>
    <n v="2206358"/>
    <m/>
  </r>
  <r>
    <x v="0"/>
    <x v="0"/>
    <x v="77"/>
    <x v="4"/>
    <x v="7"/>
    <n v="10532"/>
    <m/>
    <m/>
    <m/>
    <m/>
    <n v="10532"/>
    <m/>
  </r>
  <r>
    <x v="0"/>
    <x v="0"/>
    <x v="77"/>
    <x v="0"/>
    <x v="1"/>
    <m/>
    <m/>
    <m/>
    <m/>
    <n v="14581"/>
    <n v="14581"/>
    <m/>
  </r>
  <r>
    <x v="0"/>
    <x v="0"/>
    <x v="77"/>
    <x v="1"/>
    <x v="12"/>
    <n v="219041"/>
    <n v="19369"/>
    <m/>
    <m/>
    <m/>
    <n v="219041"/>
    <m/>
  </r>
  <r>
    <x v="0"/>
    <x v="0"/>
    <x v="77"/>
    <x v="0"/>
    <x v="11"/>
    <n v="1814370"/>
    <m/>
    <m/>
    <m/>
    <m/>
    <n v="1814370"/>
    <m/>
  </r>
  <r>
    <x v="0"/>
    <x v="0"/>
    <x v="0"/>
    <x v="2"/>
    <x v="9"/>
    <m/>
    <m/>
    <m/>
    <m/>
    <n v="2100"/>
    <n v="2100"/>
    <m/>
  </r>
  <r>
    <x v="0"/>
    <x v="0"/>
    <x v="0"/>
    <x v="1"/>
    <x v="8"/>
    <m/>
    <m/>
    <m/>
    <m/>
    <n v="10220"/>
    <n v="10220"/>
    <m/>
  </r>
  <r>
    <x v="0"/>
    <x v="0"/>
    <x v="0"/>
    <x v="2"/>
    <x v="13"/>
    <n v="61270"/>
    <m/>
    <m/>
    <m/>
    <m/>
    <n v="61270"/>
    <m/>
  </r>
  <r>
    <x v="0"/>
    <x v="0"/>
    <x v="0"/>
    <x v="2"/>
    <x v="6"/>
    <n v="302301"/>
    <n v="1360"/>
    <m/>
    <m/>
    <m/>
    <n v="302301"/>
    <m/>
  </r>
  <r>
    <x v="0"/>
    <x v="0"/>
    <x v="0"/>
    <x v="1"/>
    <x v="12"/>
    <n v="480547"/>
    <n v="73261"/>
    <m/>
    <m/>
    <m/>
    <n v="480547"/>
    <m/>
  </r>
  <r>
    <x v="0"/>
    <x v="0"/>
    <x v="0"/>
    <x v="0"/>
    <x v="1"/>
    <m/>
    <m/>
    <m/>
    <n v="636583"/>
    <n v="652124"/>
    <n v="1288707"/>
    <m/>
  </r>
  <r>
    <x v="0"/>
    <x v="0"/>
    <x v="0"/>
    <x v="0"/>
    <x v="11"/>
    <n v="21081209"/>
    <n v="342370"/>
    <n v="2748"/>
    <m/>
    <m/>
    <n v="21083957"/>
    <m/>
  </r>
  <r>
    <x v="0"/>
    <x v="0"/>
    <x v="68"/>
    <x v="1"/>
    <x v="12"/>
    <n v="15308"/>
    <m/>
    <m/>
    <m/>
    <m/>
    <n v="15308"/>
    <m/>
  </r>
  <r>
    <x v="0"/>
    <x v="0"/>
    <x v="68"/>
    <x v="0"/>
    <x v="11"/>
    <n v="300982"/>
    <m/>
    <m/>
    <m/>
    <m/>
    <n v="300982"/>
    <m/>
  </r>
  <r>
    <x v="0"/>
    <x v="0"/>
    <x v="131"/>
    <x v="1"/>
    <x v="12"/>
    <n v="66362"/>
    <m/>
    <m/>
    <m/>
    <m/>
    <n v="66362"/>
    <m/>
  </r>
  <r>
    <x v="0"/>
    <x v="0"/>
    <x v="131"/>
    <x v="0"/>
    <x v="11"/>
    <n v="177188"/>
    <m/>
    <m/>
    <m/>
    <m/>
    <n v="177188"/>
    <m/>
  </r>
  <r>
    <x v="0"/>
    <x v="0"/>
    <x v="7"/>
    <x v="3"/>
    <x v="15"/>
    <n v="8536"/>
    <m/>
    <m/>
    <m/>
    <m/>
    <n v="8536"/>
    <m/>
  </r>
  <r>
    <x v="0"/>
    <x v="0"/>
    <x v="7"/>
    <x v="3"/>
    <x v="5"/>
    <n v="57201"/>
    <m/>
    <m/>
    <m/>
    <m/>
    <n v="57201"/>
    <m/>
  </r>
  <r>
    <x v="0"/>
    <x v="0"/>
    <x v="7"/>
    <x v="1"/>
    <x v="8"/>
    <m/>
    <m/>
    <m/>
    <n v="140142"/>
    <n v="13369"/>
    <n v="153511"/>
    <m/>
  </r>
  <r>
    <x v="0"/>
    <x v="0"/>
    <x v="7"/>
    <x v="0"/>
    <x v="1"/>
    <m/>
    <m/>
    <m/>
    <n v="287961"/>
    <n v="317529"/>
    <n v="605490"/>
    <m/>
  </r>
  <r>
    <x v="0"/>
    <x v="0"/>
    <x v="7"/>
    <x v="2"/>
    <x v="6"/>
    <n v="668453"/>
    <m/>
    <m/>
    <m/>
    <m/>
    <n v="668453"/>
    <m/>
  </r>
  <r>
    <x v="0"/>
    <x v="0"/>
    <x v="7"/>
    <x v="2"/>
    <x v="13"/>
    <n v="726454"/>
    <m/>
    <m/>
    <m/>
    <m/>
    <n v="726454"/>
    <m/>
  </r>
  <r>
    <x v="0"/>
    <x v="0"/>
    <x v="7"/>
    <x v="1"/>
    <x v="12"/>
    <n v="1376998"/>
    <n v="103375"/>
    <n v="4740"/>
    <m/>
    <m/>
    <n v="1381738"/>
    <m/>
  </r>
  <r>
    <x v="0"/>
    <x v="0"/>
    <x v="7"/>
    <x v="0"/>
    <x v="11"/>
    <n v="13687545"/>
    <n v="211091"/>
    <n v="157698"/>
    <m/>
    <m/>
    <n v="13845243"/>
    <m/>
  </r>
  <r>
    <x v="0"/>
    <x v="0"/>
    <x v="50"/>
    <x v="2"/>
    <x v="9"/>
    <m/>
    <m/>
    <m/>
    <m/>
    <n v="4770"/>
    <n v="4770"/>
    <m/>
  </r>
  <r>
    <x v="0"/>
    <x v="0"/>
    <x v="50"/>
    <x v="3"/>
    <x v="15"/>
    <n v="13310"/>
    <m/>
    <m/>
    <m/>
    <m/>
    <n v="13310"/>
    <m/>
  </r>
  <r>
    <x v="0"/>
    <x v="0"/>
    <x v="50"/>
    <x v="1"/>
    <x v="12"/>
    <n v="64535"/>
    <m/>
    <m/>
    <m/>
    <m/>
    <n v="64535"/>
    <m/>
  </r>
  <r>
    <x v="0"/>
    <x v="0"/>
    <x v="50"/>
    <x v="2"/>
    <x v="13"/>
    <n v="111753"/>
    <m/>
    <m/>
    <m/>
    <m/>
    <n v="111753"/>
    <m/>
  </r>
  <r>
    <x v="0"/>
    <x v="0"/>
    <x v="50"/>
    <x v="0"/>
    <x v="1"/>
    <m/>
    <m/>
    <m/>
    <m/>
    <n v="123447"/>
    <n v="123447"/>
    <m/>
  </r>
  <r>
    <x v="0"/>
    <x v="0"/>
    <x v="50"/>
    <x v="2"/>
    <x v="6"/>
    <n v="234596"/>
    <m/>
    <m/>
    <m/>
    <m/>
    <n v="234596"/>
    <m/>
  </r>
  <r>
    <x v="0"/>
    <x v="0"/>
    <x v="50"/>
    <x v="0"/>
    <x v="11"/>
    <n v="3917529"/>
    <n v="7367"/>
    <n v="7992"/>
    <m/>
    <m/>
    <n v="3925521"/>
    <m/>
  </r>
  <r>
    <x v="0"/>
    <x v="0"/>
    <x v="46"/>
    <x v="0"/>
    <x v="1"/>
    <m/>
    <m/>
    <m/>
    <m/>
    <n v="855"/>
    <n v="855"/>
    <m/>
  </r>
  <r>
    <x v="0"/>
    <x v="0"/>
    <x v="46"/>
    <x v="1"/>
    <x v="8"/>
    <m/>
    <m/>
    <m/>
    <m/>
    <n v="4170"/>
    <n v="4170"/>
    <m/>
  </r>
  <r>
    <x v="0"/>
    <x v="0"/>
    <x v="46"/>
    <x v="0"/>
    <x v="11"/>
    <n v="123371"/>
    <n v="22160"/>
    <m/>
    <m/>
    <m/>
    <n v="123371"/>
    <m/>
  </r>
  <r>
    <x v="0"/>
    <x v="0"/>
    <x v="46"/>
    <x v="1"/>
    <x v="12"/>
    <n v="176638"/>
    <m/>
    <m/>
    <m/>
    <m/>
    <n v="176638"/>
    <m/>
  </r>
  <r>
    <x v="0"/>
    <x v="0"/>
    <x v="1"/>
    <x v="2"/>
    <x v="9"/>
    <m/>
    <m/>
    <m/>
    <m/>
    <n v="14278"/>
    <n v="14278"/>
    <m/>
  </r>
  <r>
    <x v="0"/>
    <x v="0"/>
    <x v="1"/>
    <x v="1"/>
    <x v="8"/>
    <m/>
    <m/>
    <m/>
    <n v="26952"/>
    <n v="16449"/>
    <n v="43401"/>
    <m/>
  </r>
  <r>
    <x v="0"/>
    <x v="0"/>
    <x v="1"/>
    <x v="3"/>
    <x v="5"/>
    <n v="46214"/>
    <m/>
    <m/>
    <m/>
    <m/>
    <n v="46214"/>
    <m/>
  </r>
  <r>
    <x v="0"/>
    <x v="0"/>
    <x v="1"/>
    <x v="2"/>
    <x v="6"/>
    <n v="375232"/>
    <m/>
    <n v="8169"/>
    <m/>
    <m/>
    <n v="383401"/>
    <m/>
  </r>
  <r>
    <x v="0"/>
    <x v="0"/>
    <x v="1"/>
    <x v="2"/>
    <x v="13"/>
    <n v="531416"/>
    <m/>
    <m/>
    <m/>
    <m/>
    <n v="531416"/>
    <m/>
  </r>
  <r>
    <x v="0"/>
    <x v="0"/>
    <x v="1"/>
    <x v="1"/>
    <x v="12"/>
    <n v="701841"/>
    <n v="262959"/>
    <m/>
    <m/>
    <m/>
    <n v="701841"/>
    <m/>
  </r>
  <r>
    <x v="0"/>
    <x v="0"/>
    <x v="1"/>
    <x v="0"/>
    <x v="1"/>
    <m/>
    <m/>
    <m/>
    <n v="919077"/>
    <n v="541891"/>
    <n v="1460968"/>
    <m/>
  </r>
  <r>
    <x v="0"/>
    <x v="0"/>
    <x v="1"/>
    <x v="0"/>
    <x v="11"/>
    <n v="22017739"/>
    <n v="240868"/>
    <n v="115006"/>
    <m/>
    <m/>
    <n v="22132745"/>
    <m/>
  </r>
  <r>
    <x v="0"/>
    <x v="0"/>
    <x v="8"/>
    <x v="1"/>
    <x v="8"/>
    <m/>
    <m/>
    <m/>
    <m/>
    <n v="6050"/>
    <n v="6050"/>
    <m/>
  </r>
  <r>
    <x v="0"/>
    <x v="0"/>
    <x v="8"/>
    <x v="2"/>
    <x v="6"/>
    <n v="52168"/>
    <m/>
    <m/>
    <m/>
    <m/>
    <n v="52168"/>
    <m/>
  </r>
  <r>
    <x v="0"/>
    <x v="0"/>
    <x v="8"/>
    <x v="2"/>
    <x v="13"/>
    <n v="211401"/>
    <m/>
    <m/>
    <m/>
    <m/>
    <n v="211401"/>
    <m/>
  </r>
  <r>
    <x v="0"/>
    <x v="0"/>
    <x v="8"/>
    <x v="1"/>
    <x v="12"/>
    <n v="339171"/>
    <n v="8929"/>
    <m/>
    <m/>
    <m/>
    <n v="339171"/>
    <m/>
  </r>
  <r>
    <x v="0"/>
    <x v="0"/>
    <x v="8"/>
    <x v="0"/>
    <x v="1"/>
    <m/>
    <m/>
    <m/>
    <n v="136325"/>
    <n v="381355"/>
    <n v="517680"/>
    <m/>
  </r>
  <r>
    <x v="0"/>
    <x v="0"/>
    <x v="8"/>
    <x v="0"/>
    <x v="11"/>
    <n v="12244871"/>
    <n v="114079"/>
    <m/>
    <m/>
    <m/>
    <n v="12244871"/>
    <m/>
  </r>
  <r>
    <x v="0"/>
    <x v="0"/>
    <x v="0"/>
    <x v="0"/>
    <x v="1"/>
    <m/>
    <m/>
    <m/>
    <m/>
    <n v="4940"/>
    <n v="4940"/>
    <m/>
  </r>
  <r>
    <x v="0"/>
    <x v="0"/>
    <x v="0"/>
    <x v="0"/>
    <x v="11"/>
    <n v="118049"/>
    <m/>
    <m/>
    <m/>
    <m/>
    <n v="118049"/>
    <m/>
  </r>
  <r>
    <x v="0"/>
    <x v="0"/>
    <x v="68"/>
    <x v="0"/>
    <x v="1"/>
    <m/>
    <m/>
    <m/>
    <m/>
    <n v="3675"/>
    <n v="3675"/>
    <m/>
  </r>
  <r>
    <x v="0"/>
    <x v="0"/>
    <x v="68"/>
    <x v="0"/>
    <x v="11"/>
    <n v="1509162"/>
    <n v="4439"/>
    <m/>
    <m/>
    <m/>
    <n v="1509162"/>
    <m/>
  </r>
  <r>
    <x v="0"/>
    <x v="0"/>
    <x v="60"/>
    <x v="1"/>
    <x v="8"/>
    <m/>
    <m/>
    <m/>
    <m/>
    <n v="1890"/>
    <n v="1890"/>
    <m/>
  </r>
  <r>
    <x v="0"/>
    <x v="0"/>
    <x v="60"/>
    <x v="2"/>
    <x v="13"/>
    <n v="5078"/>
    <m/>
    <m/>
    <m/>
    <m/>
    <n v="5078"/>
    <m/>
  </r>
  <r>
    <x v="0"/>
    <x v="0"/>
    <x v="60"/>
    <x v="2"/>
    <x v="6"/>
    <n v="22932"/>
    <m/>
    <m/>
    <m/>
    <m/>
    <n v="22932"/>
    <m/>
  </r>
  <r>
    <x v="0"/>
    <x v="0"/>
    <x v="60"/>
    <x v="0"/>
    <x v="1"/>
    <m/>
    <m/>
    <m/>
    <m/>
    <n v="66680"/>
    <n v="66680"/>
    <m/>
  </r>
  <r>
    <x v="0"/>
    <x v="0"/>
    <x v="60"/>
    <x v="1"/>
    <x v="12"/>
    <n v="176798"/>
    <m/>
    <m/>
    <m/>
    <m/>
    <n v="176798"/>
    <m/>
  </r>
  <r>
    <x v="0"/>
    <x v="0"/>
    <x v="60"/>
    <x v="0"/>
    <x v="11"/>
    <n v="1694194"/>
    <m/>
    <m/>
    <m/>
    <m/>
    <n v="1694194"/>
    <m/>
  </r>
  <r>
    <x v="0"/>
    <x v="0"/>
    <x v="78"/>
    <x v="1"/>
    <x v="8"/>
    <m/>
    <m/>
    <m/>
    <m/>
    <n v="2470"/>
    <n v="2470"/>
    <m/>
  </r>
  <r>
    <x v="0"/>
    <x v="0"/>
    <x v="78"/>
    <x v="0"/>
    <x v="1"/>
    <m/>
    <m/>
    <m/>
    <m/>
    <n v="4974"/>
    <n v="4974"/>
    <m/>
  </r>
  <r>
    <x v="0"/>
    <x v="0"/>
    <x v="78"/>
    <x v="1"/>
    <x v="12"/>
    <n v="67644"/>
    <m/>
    <m/>
    <m/>
    <m/>
    <n v="67644"/>
    <m/>
  </r>
  <r>
    <x v="0"/>
    <x v="0"/>
    <x v="78"/>
    <x v="0"/>
    <x v="11"/>
    <n v="806456"/>
    <m/>
    <m/>
    <m/>
    <m/>
    <n v="806456"/>
    <m/>
  </r>
  <r>
    <x v="0"/>
    <x v="0"/>
    <x v="101"/>
    <x v="1"/>
    <x v="12"/>
    <n v="31793"/>
    <n v="15760"/>
    <m/>
    <m/>
    <m/>
    <n v="31793"/>
    <m/>
  </r>
  <r>
    <x v="0"/>
    <x v="0"/>
    <x v="101"/>
    <x v="0"/>
    <x v="11"/>
    <n v="350301"/>
    <n v="2468"/>
    <m/>
    <m/>
    <m/>
    <n v="350301"/>
    <m/>
  </r>
  <r>
    <x v="0"/>
    <x v="0"/>
    <x v="32"/>
    <x v="1"/>
    <x v="12"/>
    <n v="38708"/>
    <m/>
    <m/>
    <m/>
    <m/>
    <n v="38708"/>
    <m/>
  </r>
  <r>
    <x v="0"/>
    <x v="0"/>
    <x v="32"/>
    <x v="0"/>
    <x v="1"/>
    <m/>
    <m/>
    <m/>
    <m/>
    <n v="87420"/>
    <n v="87420"/>
    <m/>
  </r>
  <r>
    <x v="0"/>
    <x v="0"/>
    <x v="32"/>
    <x v="0"/>
    <x v="11"/>
    <n v="3105010"/>
    <m/>
    <m/>
    <m/>
    <m/>
    <n v="3105010"/>
    <m/>
  </r>
  <r>
    <x v="0"/>
    <x v="0"/>
    <x v="68"/>
    <x v="0"/>
    <x v="11"/>
    <n v="152241"/>
    <m/>
    <m/>
    <m/>
    <m/>
    <n v="152241"/>
    <m/>
  </r>
  <r>
    <x v="0"/>
    <x v="0"/>
    <x v="132"/>
    <x v="0"/>
    <x v="11"/>
    <n v="166413"/>
    <m/>
    <m/>
    <m/>
    <m/>
    <n v="166413"/>
    <m/>
  </r>
  <r>
    <x v="0"/>
    <x v="0"/>
    <x v="103"/>
    <x v="0"/>
    <x v="11"/>
    <n v="39015"/>
    <m/>
    <m/>
    <m/>
    <m/>
    <n v="39015"/>
    <m/>
  </r>
  <r>
    <x v="0"/>
    <x v="0"/>
    <x v="103"/>
    <x v="6"/>
    <x v="4"/>
    <n v="2550"/>
    <n v="2550"/>
    <m/>
    <m/>
    <m/>
    <n v="2550"/>
    <m/>
  </r>
  <r>
    <x v="0"/>
    <x v="0"/>
    <x v="103"/>
    <x v="2"/>
    <x v="13"/>
    <n v="2914"/>
    <n v="2914"/>
    <m/>
    <m/>
    <m/>
    <n v="2914"/>
    <m/>
  </r>
  <r>
    <x v="0"/>
    <x v="0"/>
    <x v="103"/>
    <x v="3"/>
    <x v="3"/>
    <m/>
    <m/>
    <m/>
    <n v="19025"/>
    <n v="265"/>
    <n v="19290"/>
    <m/>
  </r>
  <r>
    <x v="0"/>
    <x v="0"/>
    <x v="103"/>
    <x v="1"/>
    <x v="12"/>
    <n v="27646"/>
    <n v="10200"/>
    <m/>
    <m/>
    <m/>
    <n v="27646"/>
    <m/>
  </r>
  <r>
    <x v="0"/>
    <x v="0"/>
    <x v="103"/>
    <x v="0"/>
    <x v="11"/>
    <n v="154198"/>
    <m/>
    <m/>
    <m/>
    <m/>
    <n v="154198"/>
    <m/>
  </r>
  <r>
    <x v="0"/>
    <x v="0"/>
    <x v="162"/>
    <x v="0"/>
    <x v="11"/>
    <n v="20284"/>
    <m/>
    <m/>
    <m/>
    <m/>
    <n v="20284"/>
    <m/>
  </r>
  <r>
    <x v="0"/>
    <x v="10"/>
    <x v="109"/>
    <x v="2"/>
    <x v="6"/>
    <n v="17440"/>
    <m/>
    <m/>
    <m/>
    <m/>
    <n v="17440"/>
    <m/>
  </r>
  <r>
    <x v="0"/>
    <x v="10"/>
    <x v="109"/>
    <x v="1"/>
    <x v="12"/>
    <n v="32978"/>
    <m/>
    <m/>
    <m/>
    <m/>
    <n v="32978"/>
    <m/>
  </r>
  <r>
    <x v="0"/>
    <x v="10"/>
    <x v="109"/>
    <x v="0"/>
    <x v="11"/>
    <n v="346367"/>
    <m/>
    <m/>
    <m/>
    <m/>
    <n v="346367"/>
    <m/>
  </r>
  <r>
    <x v="0"/>
    <x v="10"/>
    <x v="165"/>
    <x v="0"/>
    <x v="11"/>
    <n v="24751"/>
    <m/>
    <m/>
    <m/>
    <m/>
    <n v="24751"/>
    <m/>
  </r>
  <r>
    <x v="0"/>
    <x v="10"/>
    <x v="144"/>
    <x v="0"/>
    <x v="11"/>
    <n v="34867"/>
    <m/>
    <m/>
    <m/>
    <m/>
    <n v="34867"/>
    <m/>
  </r>
  <r>
    <x v="0"/>
    <x v="10"/>
    <x v="151"/>
    <x v="1"/>
    <x v="12"/>
    <n v="10305"/>
    <m/>
    <m/>
    <m/>
    <m/>
    <n v="10305"/>
    <m/>
  </r>
  <r>
    <x v="0"/>
    <x v="10"/>
    <x v="151"/>
    <x v="0"/>
    <x v="11"/>
    <n v="21501"/>
    <m/>
    <m/>
    <m/>
    <m/>
    <n v="21501"/>
    <m/>
  </r>
  <r>
    <x v="0"/>
    <x v="2"/>
    <x v="11"/>
    <x v="0"/>
    <x v="11"/>
    <n v="11042625"/>
    <n v="35549"/>
    <n v="300"/>
    <m/>
    <m/>
    <n v="11042925"/>
    <m/>
  </r>
  <r>
    <x v="0"/>
    <x v="2"/>
    <x v="11"/>
    <x v="0"/>
    <x v="1"/>
    <m/>
    <m/>
    <m/>
    <n v="17308"/>
    <n v="157469"/>
    <n v="174777"/>
    <m/>
  </r>
  <r>
    <x v="0"/>
    <x v="2"/>
    <x v="11"/>
    <x v="6"/>
    <x v="4"/>
    <n v="50123"/>
    <n v="37227"/>
    <m/>
    <m/>
    <m/>
    <n v="50123"/>
    <m/>
  </r>
  <r>
    <x v="0"/>
    <x v="2"/>
    <x v="11"/>
    <x v="6"/>
    <x v="2"/>
    <m/>
    <m/>
    <m/>
    <n v="8106"/>
    <m/>
    <n v="8106"/>
    <m/>
  </r>
  <r>
    <x v="0"/>
    <x v="2"/>
    <x v="11"/>
    <x v="1"/>
    <x v="12"/>
    <n v="10474453"/>
    <n v="120245"/>
    <n v="1270"/>
    <m/>
    <m/>
    <n v="10475723"/>
    <m/>
  </r>
  <r>
    <x v="0"/>
    <x v="2"/>
    <x v="11"/>
    <x v="1"/>
    <x v="8"/>
    <m/>
    <m/>
    <m/>
    <n v="74984"/>
    <n v="299546"/>
    <n v="374530"/>
    <m/>
  </r>
  <r>
    <x v="0"/>
    <x v="2"/>
    <x v="11"/>
    <x v="2"/>
    <x v="6"/>
    <n v="596379"/>
    <m/>
    <n v="300"/>
    <m/>
    <m/>
    <n v="596679"/>
    <m/>
  </r>
  <r>
    <x v="0"/>
    <x v="2"/>
    <x v="11"/>
    <x v="2"/>
    <x v="13"/>
    <n v="7208615"/>
    <n v="16981"/>
    <m/>
    <m/>
    <m/>
    <n v="7208615"/>
    <m/>
  </r>
  <r>
    <x v="0"/>
    <x v="2"/>
    <x v="11"/>
    <x v="2"/>
    <x v="9"/>
    <m/>
    <m/>
    <m/>
    <m/>
    <n v="274458"/>
    <n v="274458"/>
    <m/>
  </r>
  <r>
    <x v="0"/>
    <x v="2"/>
    <x v="11"/>
    <x v="4"/>
    <x v="7"/>
    <n v="482611"/>
    <m/>
    <m/>
    <m/>
    <m/>
    <n v="482611"/>
    <m/>
  </r>
  <r>
    <x v="0"/>
    <x v="2"/>
    <x v="11"/>
    <x v="3"/>
    <x v="5"/>
    <n v="301337"/>
    <m/>
    <m/>
    <m/>
    <m/>
    <n v="301337"/>
    <m/>
  </r>
  <r>
    <x v="0"/>
    <x v="2"/>
    <x v="11"/>
    <x v="3"/>
    <x v="10"/>
    <n v="362865"/>
    <m/>
    <m/>
    <m/>
    <m/>
    <n v="362865"/>
    <m/>
  </r>
  <r>
    <x v="1"/>
    <x v="0"/>
    <x v="0"/>
    <x v="0"/>
    <x v="0"/>
    <m/>
    <m/>
    <m/>
    <m/>
    <m/>
    <m/>
    <n v="74573"/>
  </r>
  <r>
    <x v="1"/>
    <x v="0"/>
    <x v="1"/>
    <x v="0"/>
    <x v="0"/>
    <m/>
    <m/>
    <m/>
    <m/>
    <m/>
    <m/>
    <n v="62835"/>
  </r>
  <r>
    <x v="1"/>
    <x v="1"/>
    <x v="2"/>
    <x v="0"/>
    <x v="0"/>
    <m/>
    <m/>
    <m/>
    <m/>
    <m/>
    <m/>
    <n v="51412"/>
  </r>
  <r>
    <x v="1"/>
    <x v="2"/>
    <x v="4"/>
    <x v="1"/>
    <x v="0"/>
    <m/>
    <m/>
    <m/>
    <m/>
    <m/>
    <m/>
    <n v="48935"/>
  </r>
  <r>
    <x v="1"/>
    <x v="1"/>
    <x v="3"/>
    <x v="0"/>
    <x v="0"/>
    <m/>
    <m/>
    <m/>
    <m/>
    <m/>
    <m/>
    <n v="47550"/>
  </r>
  <r>
    <x v="1"/>
    <x v="1"/>
    <x v="6"/>
    <x v="0"/>
    <x v="0"/>
    <m/>
    <m/>
    <m/>
    <m/>
    <m/>
    <m/>
    <n v="41232"/>
  </r>
  <r>
    <x v="1"/>
    <x v="2"/>
    <x v="4"/>
    <x v="0"/>
    <x v="0"/>
    <m/>
    <m/>
    <m/>
    <m/>
    <m/>
    <m/>
    <n v="40823"/>
  </r>
  <r>
    <x v="1"/>
    <x v="0"/>
    <x v="7"/>
    <x v="0"/>
    <x v="0"/>
    <m/>
    <m/>
    <m/>
    <m/>
    <m/>
    <m/>
    <n v="40603"/>
  </r>
  <r>
    <x v="1"/>
    <x v="1"/>
    <x v="5"/>
    <x v="0"/>
    <x v="0"/>
    <m/>
    <m/>
    <m/>
    <m/>
    <m/>
    <m/>
    <n v="40573"/>
  </r>
  <r>
    <x v="1"/>
    <x v="0"/>
    <x v="8"/>
    <x v="0"/>
    <x v="0"/>
    <m/>
    <m/>
    <m/>
    <m/>
    <m/>
    <m/>
    <n v="37456"/>
  </r>
  <r>
    <x v="1"/>
    <x v="0"/>
    <x v="9"/>
    <x v="0"/>
    <x v="0"/>
    <m/>
    <m/>
    <m/>
    <m/>
    <m/>
    <m/>
    <n v="35642"/>
  </r>
  <r>
    <x v="1"/>
    <x v="2"/>
    <x v="11"/>
    <x v="1"/>
    <x v="0"/>
    <m/>
    <m/>
    <m/>
    <m/>
    <m/>
    <m/>
    <n v="34204"/>
  </r>
  <r>
    <x v="1"/>
    <x v="4"/>
    <x v="17"/>
    <x v="2"/>
    <x v="0"/>
    <m/>
    <m/>
    <m/>
    <m/>
    <m/>
    <m/>
    <n v="31377"/>
  </r>
  <r>
    <x v="1"/>
    <x v="1"/>
    <x v="2"/>
    <x v="2"/>
    <x v="0"/>
    <m/>
    <m/>
    <m/>
    <m/>
    <m/>
    <m/>
    <n v="30071"/>
  </r>
  <r>
    <x v="1"/>
    <x v="1"/>
    <x v="13"/>
    <x v="0"/>
    <x v="0"/>
    <m/>
    <m/>
    <m/>
    <m/>
    <m/>
    <m/>
    <n v="29405"/>
  </r>
  <r>
    <x v="1"/>
    <x v="0"/>
    <x v="12"/>
    <x v="0"/>
    <x v="0"/>
    <m/>
    <m/>
    <m/>
    <m/>
    <m/>
    <m/>
    <n v="29250"/>
  </r>
  <r>
    <x v="1"/>
    <x v="2"/>
    <x v="10"/>
    <x v="1"/>
    <x v="0"/>
    <m/>
    <m/>
    <m/>
    <m/>
    <m/>
    <m/>
    <n v="29063"/>
  </r>
  <r>
    <x v="1"/>
    <x v="1"/>
    <x v="6"/>
    <x v="1"/>
    <x v="0"/>
    <m/>
    <m/>
    <m/>
    <m/>
    <m/>
    <m/>
    <n v="28905"/>
  </r>
  <r>
    <x v="1"/>
    <x v="1"/>
    <x v="14"/>
    <x v="0"/>
    <x v="0"/>
    <m/>
    <m/>
    <m/>
    <m/>
    <m/>
    <m/>
    <n v="28072"/>
  </r>
  <r>
    <x v="1"/>
    <x v="0"/>
    <x v="18"/>
    <x v="0"/>
    <x v="0"/>
    <m/>
    <m/>
    <m/>
    <m/>
    <m/>
    <m/>
    <n v="27573"/>
  </r>
  <r>
    <x v="1"/>
    <x v="2"/>
    <x v="10"/>
    <x v="0"/>
    <x v="0"/>
    <m/>
    <m/>
    <m/>
    <m/>
    <m/>
    <m/>
    <n v="27152"/>
  </r>
  <r>
    <x v="1"/>
    <x v="1"/>
    <x v="15"/>
    <x v="0"/>
    <x v="0"/>
    <m/>
    <m/>
    <m/>
    <m/>
    <m/>
    <m/>
    <n v="26638"/>
  </r>
  <r>
    <x v="1"/>
    <x v="1"/>
    <x v="19"/>
    <x v="1"/>
    <x v="0"/>
    <m/>
    <m/>
    <m/>
    <m/>
    <m/>
    <m/>
    <n v="26413"/>
  </r>
  <r>
    <x v="1"/>
    <x v="2"/>
    <x v="11"/>
    <x v="0"/>
    <x v="0"/>
    <m/>
    <m/>
    <m/>
    <m/>
    <m/>
    <m/>
    <n v="25606"/>
  </r>
  <r>
    <x v="1"/>
    <x v="1"/>
    <x v="21"/>
    <x v="0"/>
    <x v="0"/>
    <m/>
    <m/>
    <m/>
    <m/>
    <m/>
    <m/>
    <n v="24581"/>
  </r>
  <r>
    <x v="1"/>
    <x v="5"/>
    <x v="33"/>
    <x v="2"/>
    <x v="0"/>
    <m/>
    <m/>
    <m/>
    <m/>
    <m/>
    <m/>
    <n v="24530"/>
  </r>
  <r>
    <x v="1"/>
    <x v="3"/>
    <x v="16"/>
    <x v="0"/>
    <x v="0"/>
    <m/>
    <m/>
    <m/>
    <m/>
    <m/>
    <m/>
    <n v="23967"/>
  </r>
  <r>
    <x v="1"/>
    <x v="4"/>
    <x v="17"/>
    <x v="2"/>
    <x v="0"/>
    <m/>
    <m/>
    <m/>
    <m/>
    <m/>
    <m/>
    <n v="23866"/>
  </r>
  <r>
    <x v="1"/>
    <x v="5"/>
    <x v="22"/>
    <x v="2"/>
    <x v="0"/>
    <m/>
    <m/>
    <m/>
    <m/>
    <m/>
    <m/>
    <n v="22692"/>
  </r>
  <r>
    <x v="1"/>
    <x v="1"/>
    <x v="5"/>
    <x v="2"/>
    <x v="0"/>
    <m/>
    <m/>
    <m/>
    <m/>
    <m/>
    <m/>
    <n v="21978"/>
  </r>
  <r>
    <x v="1"/>
    <x v="2"/>
    <x v="20"/>
    <x v="0"/>
    <x v="0"/>
    <m/>
    <m/>
    <m/>
    <m/>
    <m/>
    <m/>
    <n v="21893"/>
  </r>
  <r>
    <x v="1"/>
    <x v="1"/>
    <x v="23"/>
    <x v="1"/>
    <x v="0"/>
    <m/>
    <m/>
    <m/>
    <m/>
    <m/>
    <m/>
    <n v="21655"/>
  </r>
  <r>
    <x v="1"/>
    <x v="2"/>
    <x v="20"/>
    <x v="1"/>
    <x v="0"/>
    <m/>
    <m/>
    <m/>
    <m/>
    <m/>
    <m/>
    <n v="20325"/>
  </r>
  <r>
    <x v="1"/>
    <x v="1"/>
    <x v="24"/>
    <x v="0"/>
    <x v="0"/>
    <m/>
    <m/>
    <m/>
    <m/>
    <m/>
    <m/>
    <n v="20290"/>
  </r>
  <r>
    <x v="1"/>
    <x v="1"/>
    <x v="25"/>
    <x v="0"/>
    <x v="0"/>
    <m/>
    <m/>
    <m/>
    <m/>
    <m/>
    <m/>
    <n v="20015"/>
  </r>
  <r>
    <x v="1"/>
    <x v="4"/>
    <x v="17"/>
    <x v="1"/>
    <x v="0"/>
    <m/>
    <m/>
    <m/>
    <m/>
    <m/>
    <m/>
    <n v="18988"/>
  </r>
  <r>
    <x v="1"/>
    <x v="4"/>
    <x v="35"/>
    <x v="2"/>
    <x v="0"/>
    <m/>
    <m/>
    <m/>
    <m/>
    <m/>
    <m/>
    <n v="18019"/>
  </r>
  <r>
    <x v="1"/>
    <x v="4"/>
    <x v="27"/>
    <x v="2"/>
    <x v="0"/>
    <m/>
    <m/>
    <m/>
    <m/>
    <m/>
    <m/>
    <n v="17974"/>
  </r>
  <r>
    <x v="1"/>
    <x v="1"/>
    <x v="28"/>
    <x v="0"/>
    <x v="0"/>
    <m/>
    <m/>
    <m/>
    <m/>
    <m/>
    <m/>
    <n v="17386"/>
  </r>
  <r>
    <x v="1"/>
    <x v="1"/>
    <x v="14"/>
    <x v="1"/>
    <x v="0"/>
    <m/>
    <m/>
    <m/>
    <m/>
    <m/>
    <m/>
    <n v="17231"/>
  </r>
  <r>
    <x v="1"/>
    <x v="4"/>
    <x v="27"/>
    <x v="0"/>
    <x v="0"/>
    <m/>
    <m/>
    <m/>
    <m/>
    <m/>
    <m/>
    <n v="17118"/>
  </r>
  <r>
    <x v="1"/>
    <x v="0"/>
    <x v="31"/>
    <x v="0"/>
    <x v="0"/>
    <m/>
    <m/>
    <m/>
    <m/>
    <m/>
    <m/>
    <n v="16961"/>
  </r>
  <r>
    <x v="1"/>
    <x v="1"/>
    <x v="30"/>
    <x v="1"/>
    <x v="0"/>
    <m/>
    <m/>
    <m/>
    <m/>
    <m/>
    <m/>
    <n v="16592"/>
  </r>
  <r>
    <x v="1"/>
    <x v="3"/>
    <x v="16"/>
    <x v="1"/>
    <x v="0"/>
    <m/>
    <m/>
    <m/>
    <m/>
    <m/>
    <m/>
    <n v="16497"/>
  </r>
  <r>
    <x v="1"/>
    <x v="1"/>
    <x v="19"/>
    <x v="0"/>
    <x v="0"/>
    <m/>
    <m/>
    <m/>
    <m/>
    <m/>
    <m/>
    <n v="16494"/>
  </r>
  <r>
    <x v="1"/>
    <x v="1"/>
    <x v="25"/>
    <x v="1"/>
    <x v="0"/>
    <m/>
    <m/>
    <m/>
    <m/>
    <m/>
    <m/>
    <n v="16458"/>
  </r>
  <r>
    <x v="1"/>
    <x v="0"/>
    <x v="32"/>
    <x v="0"/>
    <x v="0"/>
    <m/>
    <m/>
    <m/>
    <m/>
    <m/>
    <m/>
    <n v="16201"/>
  </r>
  <r>
    <x v="1"/>
    <x v="4"/>
    <x v="17"/>
    <x v="0"/>
    <x v="0"/>
    <m/>
    <m/>
    <m/>
    <m/>
    <m/>
    <m/>
    <n v="16149"/>
  </r>
  <r>
    <x v="1"/>
    <x v="2"/>
    <x v="26"/>
    <x v="0"/>
    <x v="0"/>
    <m/>
    <m/>
    <m/>
    <m/>
    <m/>
    <m/>
    <n v="15698"/>
  </r>
  <r>
    <x v="1"/>
    <x v="2"/>
    <x v="26"/>
    <x v="1"/>
    <x v="0"/>
    <m/>
    <m/>
    <m/>
    <m/>
    <m/>
    <m/>
    <n v="15342"/>
  </r>
  <r>
    <x v="1"/>
    <x v="4"/>
    <x v="34"/>
    <x v="2"/>
    <x v="0"/>
    <m/>
    <m/>
    <m/>
    <m/>
    <m/>
    <m/>
    <n v="14717"/>
  </r>
  <r>
    <x v="1"/>
    <x v="2"/>
    <x v="29"/>
    <x v="0"/>
    <x v="0"/>
    <m/>
    <m/>
    <m/>
    <m/>
    <m/>
    <m/>
    <n v="14684"/>
  </r>
  <r>
    <x v="1"/>
    <x v="4"/>
    <x v="27"/>
    <x v="1"/>
    <x v="0"/>
    <m/>
    <m/>
    <m/>
    <m/>
    <m/>
    <m/>
    <n v="14626"/>
  </r>
  <r>
    <x v="1"/>
    <x v="2"/>
    <x v="4"/>
    <x v="2"/>
    <x v="0"/>
    <m/>
    <m/>
    <m/>
    <m/>
    <m/>
    <m/>
    <n v="14477"/>
  </r>
  <r>
    <x v="1"/>
    <x v="5"/>
    <x v="33"/>
    <x v="0"/>
    <x v="0"/>
    <m/>
    <m/>
    <m/>
    <m/>
    <m/>
    <m/>
    <n v="14341"/>
  </r>
  <r>
    <x v="1"/>
    <x v="4"/>
    <x v="36"/>
    <x v="1"/>
    <x v="0"/>
    <m/>
    <m/>
    <m/>
    <m/>
    <m/>
    <m/>
    <n v="14193"/>
  </r>
  <r>
    <x v="1"/>
    <x v="1"/>
    <x v="3"/>
    <x v="2"/>
    <x v="0"/>
    <m/>
    <m/>
    <m/>
    <m/>
    <m/>
    <m/>
    <n v="13643"/>
  </r>
  <r>
    <x v="1"/>
    <x v="4"/>
    <x v="35"/>
    <x v="1"/>
    <x v="0"/>
    <m/>
    <m/>
    <m/>
    <m/>
    <m/>
    <m/>
    <n v="13607"/>
  </r>
  <r>
    <x v="1"/>
    <x v="4"/>
    <x v="27"/>
    <x v="2"/>
    <x v="0"/>
    <m/>
    <m/>
    <m/>
    <m/>
    <m/>
    <m/>
    <n v="13460"/>
  </r>
  <r>
    <x v="1"/>
    <x v="4"/>
    <x v="27"/>
    <x v="2"/>
    <x v="0"/>
    <m/>
    <m/>
    <m/>
    <m/>
    <m/>
    <m/>
    <n v="13392"/>
  </r>
  <r>
    <x v="1"/>
    <x v="3"/>
    <x v="38"/>
    <x v="2"/>
    <x v="0"/>
    <m/>
    <m/>
    <m/>
    <m/>
    <m/>
    <m/>
    <n v="13147"/>
  </r>
  <r>
    <x v="1"/>
    <x v="0"/>
    <x v="40"/>
    <x v="0"/>
    <x v="0"/>
    <m/>
    <m/>
    <m/>
    <m/>
    <m/>
    <m/>
    <n v="12916"/>
  </r>
  <r>
    <x v="1"/>
    <x v="1"/>
    <x v="37"/>
    <x v="1"/>
    <x v="0"/>
    <m/>
    <m/>
    <m/>
    <m/>
    <m/>
    <m/>
    <n v="12754"/>
  </r>
  <r>
    <x v="1"/>
    <x v="4"/>
    <x v="34"/>
    <x v="2"/>
    <x v="0"/>
    <m/>
    <m/>
    <m/>
    <m/>
    <m/>
    <m/>
    <n v="12542"/>
  </r>
  <r>
    <x v="1"/>
    <x v="2"/>
    <x v="43"/>
    <x v="0"/>
    <x v="0"/>
    <m/>
    <m/>
    <m/>
    <m/>
    <m/>
    <m/>
    <n v="12412"/>
  </r>
  <r>
    <x v="1"/>
    <x v="4"/>
    <x v="34"/>
    <x v="1"/>
    <x v="0"/>
    <m/>
    <m/>
    <m/>
    <m/>
    <m/>
    <m/>
    <n v="12352"/>
  </r>
  <r>
    <x v="1"/>
    <x v="5"/>
    <x v="39"/>
    <x v="2"/>
    <x v="0"/>
    <m/>
    <m/>
    <m/>
    <m/>
    <m/>
    <m/>
    <n v="12344"/>
  </r>
  <r>
    <x v="1"/>
    <x v="4"/>
    <x v="34"/>
    <x v="0"/>
    <x v="0"/>
    <m/>
    <m/>
    <m/>
    <m/>
    <m/>
    <m/>
    <n v="12240"/>
  </r>
  <r>
    <x v="1"/>
    <x v="2"/>
    <x v="11"/>
    <x v="2"/>
    <x v="0"/>
    <m/>
    <m/>
    <m/>
    <m/>
    <m/>
    <m/>
    <n v="12226"/>
  </r>
  <r>
    <x v="1"/>
    <x v="5"/>
    <x v="39"/>
    <x v="2"/>
    <x v="0"/>
    <m/>
    <m/>
    <m/>
    <m/>
    <m/>
    <m/>
    <n v="12003"/>
  </r>
  <r>
    <x v="1"/>
    <x v="4"/>
    <x v="27"/>
    <x v="2"/>
    <x v="0"/>
    <m/>
    <m/>
    <m/>
    <m/>
    <m/>
    <m/>
    <n v="11947"/>
  </r>
  <r>
    <x v="1"/>
    <x v="4"/>
    <x v="36"/>
    <x v="2"/>
    <x v="0"/>
    <m/>
    <m/>
    <m/>
    <m/>
    <m/>
    <m/>
    <n v="11697"/>
  </r>
  <r>
    <x v="1"/>
    <x v="4"/>
    <x v="35"/>
    <x v="2"/>
    <x v="0"/>
    <m/>
    <m/>
    <m/>
    <m/>
    <m/>
    <m/>
    <n v="11415"/>
  </r>
  <r>
    <x v="1"/>
    <x v="5"/>
    <x v="33"/>
    <x v="2"/>
    <x v="0"/>
    <m/>
    <m/>
    <m/>
    <m/>
    <m/>
    <m/>
    <n v="11071"/>
  </r>
  <r>
    <x v="1"/>
    <x v="1"/>
    <x v="41"/>
    <x v="0"/>
    <x v="0"/>
    <m/>
    <m/>
    <m/>
    <m/>
    <m/>
    <m/>
    <n v="11031"/>
  </r>
  <r>
    <x v="1"/>
    <x v="4"/>
    <x v="35"/>
    <x v="0"/>
    <x v="0"/>
    <m/>
    <m/>
    <m/>
    <m/>
    <m/>
    <m/>
    <n v="10952"/>
  </r>
  <r>
    <x v="1"/>
    <x v="1"/>
    <x v="24"/>
    <x v="2"/>
    <x v="0"/>
    <m/>
    <m/>
    <m/>
    <m/>
    <m/>
    <m/>
    <n v="10734"/>
  </r>
  <r>
    <x v="1"/>
    <x v="4"/>
    <x v="45"/>
    <x v="2"/>
    <x v="0"/>
    <m/>
    <m/>
    <m/>
    <m/>
    <m/>
    <m/>
    <n v="10724"/>
  </r>
  <r>
    <x v="1"/>
    <x v="2"/>
    <x v="11"/>
    <x v="2"/>
    <x v="0"/>
    <m/>
    <m/>
    <m/>
    <m/>
    <m/>
    <m/>
    <n v="10459"/>
  </r>
  <r>
    <x v="1"/>
    <x v="1"/>
    <x v="15"/>
    <x v="2"/>
    <x v="0"/>
    <m/>
    <m/>
    <m/>
    <m/>
    <m/>
    <m/>
    <n v="10299"/>
  </r>
  <r>
    <x v="1"/>
    <x v="0"/>
    <x v="50"/>
    <x v="0"/>
    <x v="0"/>
    <m/>
    <m/>
    <m/>
    <m/>
    <m/>
    <m/>
    <n v="10108"/>
  </r>
  <r>
    <x v="1"/>
    <x v="4"/>
    <x v="27"/>
    <x v="0"/>
    <x v="0"/>
    <m/>
    <m/>
    <m/>
    <m/>
    <m/>
    <m/>
    <n v="9987"/>
  </r>
  <r>
    <x v="1"/>
    <x v="4"/>
    <x v="36"/>
    <x v="2"/>
    <x v="0"/>
    <m/>
    <m/>
    <m/>
    <m/>
    <m/>
    <m/>
    <n v="9981"/>
  </r>
  <r>
    <x v="1"/>
    <x v="0"/>
    <x v="46"/>
    <x v="0"/>
    <x v="0"/>
    <m/>
    <m/>
    <m/>
    <m/>
    <m/>
    <m/>
    <n v="9974"/>
  </r>
  <r>
    <x v="1"/>
    <x v="2"/>
    <x v="48"/>
    <x v="2"/>
    <x v="0"/>
    <m/>
    <m/>
    <m/>
    <m/>
    <m/>
    <m/>
    <n v="9926"/>
  </r>
  <r>
    <x v="1"/>
    <x v="2"/>
    <x v="49"/>
    <x v="1"/>
    <x v="0"/>
    <m/>
    <m/>
    <m/>
    <m/>
    <m/>
    <m/>
    <n v="9855"/>
  </r>
  <r>
    <x v="1"/>
    <x v="6"/>
    <x v="44"/>
    <x v="0"/>
    <x v="0"/>
    <m/>
    <m/>
    <m/>
    <m/>
    <m/>
    <m/>
    <n v="9855"/>
  </r>
  <r>
    <x v="1"/>
    <x v="4"/>
    <x v="56"/>
    <x v="2"/>
    <x v="0"/>
    <m/>
    <m/>
    <m/>
    <m/>
    <m/>
    <m/>
    <n v="9694"/>
  </r>
  <r>
    <x v="1"/>
    <x v="5"/>
    <x v="39"/>
    <x v="0"/>
    <x v="0"/>
    <m/>
    <m/>
    <m/>
    <m/>
    <m/>
    <m/>
    <n v="9338"/>
  </r>
  <r>
    <x v="1"/>
    <x v="3"/>
    <x v="16"/>
    <x v="2"/>
    <x v="0"/>
    <m/>
    <m/>
    <m/>
    <m/>
    <m/>
    <m/>
    <n v="9336"/>
  </r>
  <r>
    <x v="1"/>
    <x v="3"/>
    <x v="38"/>
    <x v="0"/>
    <x v="0"/>
    <m/>
    <m/>
    <m/>
    <m/>
    <m/>
    <m/>
    <n v="9325"/>
  </r>
  <r>
    <x v="1"/>
    <x v="1"/>
    <x v="30"/>
    <x v="0"/>
    <x v="0"/>
    <m/>
    <m/>
    <m/>
    <m/>
    <m/>
    <m/>
    <n v="9308"/>
  </r>
  <r>
    <x v="1"/>
    <x v="5"/>
    <x v="22"/>
    <x v="0"/>
    <x v="0"/>
    <m/>
    <m/>
    <m/>
    <m/>
    <m/>
    <m/>
    <n v="9232"/>
  </r>
  <r>
    <x v="1"/>
    <x v="3"/>
    <x v="42"/>
    <x v="0"/>
    <x v="0"/>
    <m/>
    <m/>
    <m/>
    <m/>
    <m/>
    <m/>
    <n v="9184"/>
  </r>
  <r>
    <x v="1"/>
    <x v="4"/>
    <x v="27"/>
    <x v="1"/>
    <x v="0"/>
    <m/>
    <m/>
    <m/>
    <m/>
    <m/>
    <m/>
    <n v="9040"/>
  </r>
  <r>
    <x v="1"/>
    <x v="0"/>
    <x v="54"/>
    <x v="0"/>
    <x v="0"/>
    <m/>
    <m/>
    <m/>
    <m/>
    <m/>
    <m/>
    <n v="9040"/>
  </r>
  <r>
    <x v="1"/>
    <x v="4"/>
    <x v="27"/>
    <x v="1"/>
    <x v="0"/>
    <m/>
    <m/>
    <m/>
    <m/>
    <m/>
    <m/>
    <n v="8959"/>
  </r>
  <r>
    <x v="1"/>
    <x v="4"/>
    <x v="53"/>
    <x v="2"/>
    <x v="0"/>
    <m/>
    <m/>
    <m/>
    <m/>
    <m/>
    <m/>
    <n v="8916"/>
  </r>
  <r>
    <x v="1"/>
    <x v="2"/>
    <x v="47"/>
    <x v="2"/>
    <x v="0"/>
    <m/>
    <m/>
    <m/>
    <m/>
    <m/>
    <m/>
    <n v="8914"/>
  </r>
  <r>
    <x v="1"/>
    <x v="1"/>
    <x v="23"/>
    <x v="0"/>
    <x v="0"/>
    <m/>
    <m/>
    <m/>
    <m/>
    <m/>
    <m/>
    <n v="8883"/>
  </r>
  <r>
    <x v="1"/>
    <x v="3"/>
    <x v="42"/>
    <x v="1"/>
    <x v="0"/>
    <m/>
    <m/>
    <m/>
    <m/>
    <m/>
    <m/>
    <n v="8838"/>
  </r>
  <r>
    <x v="1"/>
    <x v="2"/>
    <x v="47"/>
    <x v="2"/>
    <x v="0"/>
    <m/>
    <m/>
    <m/>
    <m/>
    <m/>
    <m/>
    <n v="8764"/>
  </r>
  <r>
    <x v="1"/>
    <x v="5"/>
    <x v="22"/>
    <x v="1"/>
    <x v="0"/>
    <m/>
    <m/>
    <m/>
    <m/>
    <m/>
    <m/>
    <n v="8749"/>
  </r>
  <r>
    <x v="1"/>
    <x v="3"/>
    <x v="51"/>
    <x v="1"/>
    <x v="0"/>
    <m/>
    <m/>
    <m/>
    <m/>
    <m/>
    <m/>
    <n v="8621"/>
  </r>
  <r>
    <x v="1"/>
    <x v="2"/>
    <x v="47"/>
    <x v="1"/>
    <x v="0"/>
    <m/>
    <m/>
    <m/>
    <m/>
    <m/>
    <m/>
    <n v="8554"/>
  </r>
  <r>
    <x v="1"/>
    <x v="4"/>
    <x v="27"/>
    <x v="0"/>
    <x v="0"/>
    <m/>
    <m/>
    <m/>
    <m/>
    <m/>
    <m/>
    <n v="8542"/>
  </r>
  <r>
    <x v="1"/>
    <x v="2"/>
    <x v="48"/>
    <x v="2"/>
    <x v="0"/>
    <m/>
    <m/>
    <m/>
    <m/>
    <m/>
    <m/>
    <n v="8499"/>
  </r>
  <r>
    <x v="1"/>
    <x v="4"/>
    <x v="45"/>
    <x v="0"/>
    <x v="0"/>
    <m/>
    <m/>
    <m/>
    <m/>
    <m/>
    <m/>
    <n v="8494"/>
  </r>
  <r>
    <x v="1"/>
    <x v="4"/>
    <x v="27"/>
    <x v="2"/>
    <x v="0"/>
    <m/>
    <m/>
    <m/>
    <m/>
    <m/>
    <m/>
    <n v="8437"/>
  </r>
  <r>
    <x v="1"/>
    <x v="4"/>
    <x v="65"/>
    <x v="2"/>
    <x v="0"/>
    <m/>
    <m/>
    <m/>
    <m/>
    <m/>
    <m/>
    <n v="8353"/>
  </r>
  <r>
    <x v="1"/>
    <x v="3"/>
    <x v="55"/>
    <x v="1"/>
    <x v="0"/>
    <m/>
    <m/>
    <m/>
    <m/>
    <m/>
    <m/>
    <n v="8313"/>
  </r>
  <r>
    <x v="1"/>
    <x v="2"/>
    <x v="10"/>
    <x v="2"/>
    <x v="0"/>
    <m/>
    <m/>
    <m/>
    <m/>
    <m/>
    <m/>
    <n v="8306"/>
  </r>
  <r>
    <x v="1"/>
    <x v="2"/>
    <x v="29"/>
    <x v="1"/>
    <x v="0"/>
    <m/>
    <m/>
    <m/>
    <m/>
    <m/>
    <m/>
    <n v="8291"/>
  </r>
  <r>
    <x v="1"/>
    <x v="3"/>
    <x v="42"/>
    <x v="2"/>
    <x v="0"/>
    <m/>
    <m/>
    <m/>
    <m/>
    <m/>
    <m/>
    <n v="8266"/>
  </r>
  <r>
    <x v="1"/>
    <x v="2"/>
    <x v="49"/>
    <x v="2"/>
    <x v="0"/>
    <m/>
    <m/>
    <m/>
    <m/>
    <m/>
    <m/>
    <n v="7964"/>
  </r>
  <r>
    <x v="1"/>
    <x v="3"/>
    <x v="51"/>
    <x v="0"/>
    <x v="0"/>
    <m/>
    <m/>
    <m/>
    <m/>
    <m/>
    <m/>
    <n v="7900"/>
  </r>
  <r>
    <x v="1"/>
    <x v="7"/>
    <x v="52"/>
    <x v="0"/>
    <x v="0"/>
    <m/>
    <m/>
    <m/>
    <m/>
    <m/>
    <m/>
    <n v="7857"/>
  </r>
  <r>
    <x v="1"/>
    <x v="2"/>
    <x v="58"/>
    <x v="1"/>
    <x v="0"/>
    <m/>
    <m/>
    <m/>
    <m/>
    <m/>
    <m/>
    <n v="7811"/>
  </r>
  <r>
    <x v="1"/>
    <x v="4"/>
    <x v="53"/>
    <x v="1"/>
    <x v="0"/>
    <m/>
    <m/>
    <m/>
    <m/>
    <m/>
    <m/>
    <n v="7745"/>
  </r>
  <r>
    <x v="1"/>
    <x v="2"/>
    <x v="59"/>
    <x v="1"/>
    <x v="0"/>
    <m/>
    <m/>
    <m/>
    <m/>
    <m/>
    <m/>
    <n v="7744"/>
  </r>
  <r>
    <x v="1"/>
    <x v="0"/>
    <x v="60"/>
    <x v="0"/>
    <x v="0"/>
    <m/>
    <m/>
    <m/>
    <m/>
    <m/>
    <m/>
    <n v="7596"/>
  </r>
  <r>
    <x v="1"/>
    <x v="4"/>
    <x v="27"/>
    <x v="1"/>
    <x v="0"/>
    <m/>
    <m/>
    <m/>
    <m/>
    <m/>
    <m/>
    <n v="7580"/>
  </r>
  <r>
    <x v="1"/>
    <x v="2"/>
    <x v="48"/>
    <x v="1"/>
    <x v="0"/>
    <m/>
    <m/>
    <m/>
    <m/>
    <m/>
    <m/>
    <n v="7577"/>
  </r>
  <r>
    <x v="1"/>
    <x v="1"/>
    <x v="28"/>
    <x v="1"/>
    <x v="0"/>
    <m/>
    <m/>
    <m/>
    <m/>
    <m/>
    <m/>
    <n v="7577"/>
  </r>
  <r>
    <x v="1"/>
    <x v="6"/>
    <x v="61"/>
    <x v="0"/>
    <x v="0"/>
    <m/>
    <m/>
    <m/>
    <m/>
    <m/>
    <m/>
    <n v="7567"/>
  </r>
  <r>
    <x v="1"/>
    <x v="7"/>
    <x v="62"/>
    <x v="1"/>
    <x v="0"/>
    <m/>
    <m/>
    <m/>
    <m/>
    <m/>
    <m/>
    <n v="7430"/>
  </r>
  <r>
    <x v="1"/>
    <x v="4"/>
    <x v="56"/>
    <x v="1"/>
    <x v="0"/>
    <m/>
    <m/>
    <m/>
    <m/>
    <m/>
    <m/>
    <n v="7342"/>
  </r>
  <r>
    <x v="1"/>
    <x v="2"/>
    <x v="48"/>
    <x v="0"/>
    <x v="0"/>
    <m/>
    <m/>
    <m/>
    <m/>
    <m/>
    <m/>
    <n v="7333"/>
  </r>
  <r>
    <x v="1"/>
    <x v="1"/>
    <x v="19"/>
    <x v="2"/>
    <x v="0"/>
    <m/>
    <m/>
    <m/>
    <m/>
    <m/>
    <m/>
    <n v="7323"/>
  </r>
  <r>
    <x v="1"/>
    <x v="2"/>
    <x v="59"/>
    <x v="0"/>
    <x v="0"/>
    <m/>
    <m/>
    <m/>
    <m/>
    <m/>
    <m/>
    <n v="7241"/>
  </r>
  <r>
    <x v="1"/>
    <x v="2"/>
    <x v="4"/>
    <x v="2"/>
    <x v="0"/>
    <m/>
    <m/>
    <m/>
    <m/>
    <m/>
    <m/>
    <n v="7191"/>
  </r>
  <r>
    <x v="1"/>
    <x v="4"/>
    <x v="27"/>
    <x v="2"/>
    <x v="0"/>
    <m/>
    <m/>
    <m/>
    <m/>
    <m/>
    <m/>
    <n v="7111"/>
  </r>
  <r>
    <x v="1"/>
    <x v="5"/>
    <x v="69"/>
    <x v="2"/>
    <x v="0"/>
    <m/>
    <m/>
    <m/>
    <m/>
    <m/>
    <m/>
    <n v="6957"/>
  </r>
  <r>
    <x v="1"/>
    <x v="0"/>
    <x v="68"/>
    <x v="0"/>
    <x v="0"/>
    <m/>
    <m/>
    <m/>
    <m/>
    <m/>
    <m/>
    <n v="6951"/>
  </r>
  <r>
    <x v="1"/>
    <x v="5"/>
    <x v="33"/>
    <x v="1"/>
    <x v="0"/>
    <m/>
    <m/>
    <m/>
    <m/>
    <m/>
    <m/>
    <n v="6940"/>
  </r>
  <r>
    <x v="1"/>
    <x v="4"/>
    <x v="57"/>
    <x v="2"/>
    <x v="0"/>
    <m/>
    <m/>
    <m/>
    <m/>
    <m/>
    <m/>
    <n v="6933"/>
  </r>
  <r>
    <x v="1"/>
    <x v="2"/>
    <x v="20"/>
    <x v="2"/>
    <x v="0"/>
    <m/>
    <m/>
    <m/>
    <m/>
    <m/>
    <m/>
    <n v="6933"/>
  </r>
  <r>
    <x v="1"/>
    <x v="1"/>
    <x v="64"/>
    <x v="0"/>
    <x v="0"/>
    <m/>
    <m/>
    <m/>
    <m/>
    <m/>
    <m/>
    <n v="6883"/>
  </r>
  <r>
    <x v="1"/>
    <x v="2"/>
    <x v="47"/>
    <x v="0"/>
    <x v="0"/>
    <m/>
    <m/>
    <m/>
    <m/>
    <m/>
    <m/>
    <n v="6872"/>
  </r>
  <r>
    <x v="1"/>
    <x v="4"/>
    <x v="56"/>
    <x v="2"/>
    <x v="0"/>
    <m/>
    <m/>
    <m/>
    <m/>
    <m/>
    <m/>
    <n v="6802"/>
  </r>
  <r>
    <x v="1"/>
    <x v="4"/>
    <x v="56"/>
    <x v="0"/>
    <x v="0"/>
    <m/>
    <m/>
    <m/>
    <m/>
    <m/>
    <m/>
    <n v="6790"/>
  </r>
  <r>
    <x v="1"/>
    <x v="3"/>
    <x v="63"/>
    <x v="0"/>
    <x v="0"/>
    <m/>
    <m/>
    <m/>
    <m/>
    <m/>
    <m/>
    <n v="6677"/>
  </r>
  <r>
    <x v="1"/>
    <x v="2"/>
    <x v="20"/>
    <x v="1"/>
    <x v="0"/>
    <m/>
    <m/>
    <m/>
    <m/>
    <m/>
    <m/>
    <n v="6651"/>
  </r>
  <r>
    <x v="1"/>
    <x v="5"/>
    <x v="66"/>
    <x v="2"/>
    <x v="0"/>
    <m/>
    <m/>
    <m/>
    <m/>
    <m/>
    <m/>
    <n v="6603"/>
  </r>
  <r>
    <x v="1"/>
    <x v="0"/>
    <x v="70"/>
    <x v="0"/>
    <x v="0"/>
    <m/>
    <m/>
    <m/>
    <m/>
    <m/>
    <m/>
    <n v="6563"/>
  </r>
  <r>
    <x v="1"/>
    <x v="2"/>
    <x v="20"/>
    <x v="0"/>
    <x v="0"/>
    <m/>
    <m/>
    <m/>
    <m/>
    <m/>
    <m/>
    <n v="6534"/>
  </r>
  <r>
    <x v="1"/>
    <x v="2"/>
    <x v="20"/>
    <x v="2"/>
    <x v="0"/>
    <m/>
    <m/>
    <m/>
    <m/>
    <m/>
    <m/>
    <n v="6481"/>
  </r>
  <r>
    <x v="1"/>
    <x v="3"/>
    <x v="74"/>
    <x v="2"/>
    <x v="0"/>
    <m/>
    <m/>
    <m/>
    <m/>
    <m/>
    <m/>
    <n v="6449"/>
  </r>
  <r>
    <x v="1"/>
    <x v="8"/>
    <x v="71"/>
    <x v="0"/>
    <x v="0"/>
    <m/>
    <m/>
    <m/>
    <m/>
    <m/>
    <m/>
    <n v="6437"/>
  </r>
  <r>
    <x v="1"/>
    <x v="4"/>
    <x v="65"/>
    <x v="0"/>
    <x v="0"/>
    <m/>
    <m/>
    <m/>
    <m/>
    <m/>
    <m/>
    <n v="6388"/>
  </r>
  <r>
    <x v="1"/>
    <x v="4"/>
    <x v="53"/>
    <x v="2"/>
    <x v="0"/>
    <m/>
    <m/>
    <m/>
    <m/>
    <m/>
    <m/>
    <n v="6376"/>
  </r>
  <r>
    <x v="1"/>
    <x v="2"/>
    <x v="10"/>
    <x v="2"/>
    <x v="0"/>
    <m/>
    <m/>
    <m/>
    <m/>
    <m/>
    <m/>
    <n v="6315"/>
  </r>
  <r>
    <x v="1"/>
    <x v="2"/>
    <x v="49"/>
    <x v="0"/>
    <x v="0"/>
    <m/>
    <m/>
    <m/>
    <m/>
    <m/>
    <m/>
    <n v="6273"/>
  </r>
  <r>
    <x v="1"/>
    <x v="4"/>
    <x v="65"/>
    <x v="2"/>
    <x v="0"/>
    <m/>
    <m/>
    <m/>
    <m/>
    <m/>
    <m/>
    <n v="6228"/>
  </r>
  <r>
    <x v="1"/>
    <x v="4"/>
    <x v="36"/>
    <x v="0"/>
    <x v="0"/>
    <m/>
    <m/>
    <m/>
    <m/>
    <m/>
    <m/>
    <n v="6192"/>
  </r>
  <r>
    <x v="1"/>
    <x v="5"/>
    <x v="22"/>
    <x v="0"/>
    <x v="0"/>
    <m/>
    <m/>
    <m/>
    <m/>
    <m/>
    <m/>
    <n v="6138"/>
  </r>
  <r>
    <x v="1"/>
    <x v="5"/>
    <x v="33"/>
    <x v="0"/>
    <x v="0"/>
    <m/>
    <m/>
    <m/>
    <m/>
    <m/>
    <m/>
    <n v="6089"/>
  </r>
  <r>
    <x v="1"/>
    <x v="4"/>
    <x v="53"/>
    <x v="0"/>
    <x v="0"/>
    <m/>
    <m/>
    <m/>
    <m/>
    <m/>
    <m/>
    <n v="6052"/>
  </r>
  <r>
    <x v="1"/>
    <x v="1"/>
    <x v="67"/>
    <x v="0"/>
    <x v="0"/>
    <m/>
    <m/>
    <m/>
    <m/>
    <m/>
    <m/>
    <n v="5976"/>
  </r>
  <r>
    <x v="1"/>
    <x v="7"/>
    <x v="62"/>
    <x v="0"/>
    <x v="0"/>
    <m/>
    <m/>
    <m/>
    <m/>
    <m/>
    <m/>
    <n v="5934"/>
  </r>
  <r>
    <x v="1"/>
    <x v="4"/>
    <x v="27"/>
    <x v="2"/>
    <x v="0"/>
    <m/>
    <m/>
    <m/>
    <m/>
    <m/>
    <m/>
    <n v="5929"/>
  </r>
  <r>
    <x v="1"/>
    <x v="4"/>
    <x v="57"/>
    <x v="0"/>
    <x v="0"/>
    <m/>
    <m/>
    <m/>
    <m/>
    <m/>
    <m/>
    <n v="5833"/>
  </r>
  <r>
    <x v="1"/>
    <x v="1"/>
    <x v="76"/>
    <x v="0"/>
    <x v="0"/>
    <m/>
    <m/>
    <m/>
    <m/>
    <m/>
    <m/>
    <n v="5816"/>
  </r>
  <r>
    <x v="1"/>
    <x v="7"/>
    <x v="52"/>
    <x v="2"/>
    <x v="0"/>
    <m/>
    <m/>
    <m/>
    <m/>
    <m/>
    <m/>
    <n v="5784"/>
  </r>
  <r>
    <x v="1"/>
    <x v="0"/>
    <x v="77"/>
    <x v="0"/>
    <x v="0"/>
    <m/>
    <m/>
    <m/>
    <m/>
    <m/>
    <m/>
    <n v="5755"/>
  </r>
  <r>
    <x v="1"/>
    <x v="1"/>
    <x v="75"/>
    <x v="0"/>
    <x v="0"/>
    <m/>
    <m/>
    <m/>
    <m/>
    <m/>
    <m/>
    <n v="5729"/>
  </r>
  <r>
    <x v="1"/>
    <x v="0"/>
    <x v="54"/>
    <x v="0"/>
    <x v="0"/>
    <m/>
    <m/>
    <m/>
    <m/>
    <m/>
    <m/>
    <n v="5720"/>
  </r>
  <r>
    <x v="1"/>
    <x v="4"/>
    <x v="73"/>
    <x v="1"/>
    <x v="0"/>
    <m/>
    <m/>
    <m/>
    <m/>
    <m/>
    <m/>
    <n v="5685"/>
  </r>
  <r>
    <x v="1"/>
    <x v="4"/>
    <x v="65"/>
    <x v="1"/>
    <x v="0"/>
    <m/>
    <m/>
    <m/>
    <m/>
    <m/>
    <m/>
    <n v="5679"/>
  </r>
  <r>
    <x v="1"/>
    <x v="4"/>
    <x v="27"/>
    <x v="0"/>
    <x v="0"/>
    <m/>
    <m/>
    <m/>
    <m/>
    <m/>
    <m/>
    <n v="5676"/>
  </r>
  <r>
    <x v="1"/>
    <x v="5"/>
    <x v="69"/>
    <x v="0"/>
    <x v="0"/>
    <m/>
    <m/>
    <m/>
    <m/>
    <m/>
    <m/>
    <n v="5653"/>
  </r>
  <r>
    <x v="1"/>
    <x v="2"/>
    <x v="49"/>
    <x v="2"/>
    <x v="0"/>
    <m/>
    <m/>
    <m/>
    <m/>
    <m/>
    <m/>
    <n v="5632"/>
  </r>
  <r>
    <x v="1"/>
    <x v="5"/>
    <x v="69"/>
    <x v="2"/>
    <x v="0"/>
    <m/>
    <m/>
    <m/>
    <m/>
    <m/>
    <m/>
    <n v="5621"/>
  </r>
  <r>
    <x v="1"/>
    <x v="2"/>
    <x v="20"/>
    <x v="0"/>
    <x v="0"/>
    <m/>
    <m/>
    <m/>
    <m/>
    <m/>
    <m/>
    <n v="5591"/>
  </r>
  <r>
    <x v="1"/>
    <x v="4"/>
    <x v="27"/>
    <x v="2"/>
    <x v="0"/>
    <m/>
    <m/>
    <m/>
    <m/>
    <m/>
    <m/>
    <n v="5553"/>
  </r>
  <r>
    <x v="1"/>
    <x v="5"/>
    <x v="39"/>
    <x v="2"/>
    <x v="0"/>
    <m/>
    <m/>
    <m/>
    <m/>
    <m/>
    <m/>
    <n v="5509"/>
  </r>
  <r>
    <x v="1"/>
    <x v="5"/>
    <x v="39"/>
    <x v="0"/>
    <x v="0"/>
    <m/>
    <m/>
    <m/>
    <m/>
    <m/>
    <m/>
    <n v="5474"/>
  </r>
  <r>
    <x v="1"/>
    <x v="3"/>
    <x v="74"/>
    <x v="0"/>
    <x v="0"/>
    <m/>
    <m/>
    <m/>
    <m/>
    <m/>
    <m/>
    <n v="5454"/>
  </r>
  <r>
    <x v="1"/>
    <x v="3"/>
    <x v="55"/>
    <x v="0"/>
    <x v="0"/>
    <m/>
    <m/>
    <m/>
    <m/>
    <m/>
    <m/>
    <n v="5442"/>
  </r>
  <r>
    <x v="1"/>
    <x v="7"/>
    <x v="62"/>
    <x v="0"/>
    <x v="0"/>
    <m/>
    <m/>
    <m/>
    <m/>
    <m/>
    <m/>
    <n v="5428"/>
  </r>
  <r>
    <x v="1"/>
    <x v="2"/>
    <x v="20"/>
    <x v="1"/>
    <x v="0"/>
    <m/>
    <m/>
    <m/>
    <m/>
    <m/>
    <m/>
    <n v="5323"/>
  </r>
  <r>
    <x v="1"/>
    <x v="5"/>
    <x v="69"/>
    <x v="1"/>
    <x v="0"/>
    <m/>
    <m/>
    <m/>
    <m/>
    <m/>
    <m/>
    <n v="5289"/>
  </r>
  <r>
    <x v="1"/>
    <x v="4"/>
    <x v="27"/>
    <x v="2"/>
    <x v="0"/>
    <m/>
    <m/>
    <m/>
    <m/>
    <m/>
    <m/>
    <n v="5203"/>
  </r>
  <r>
    <x v="1"/>
    <x v="7"/>
    <x v="72"/>
    <x v="1"/>
    <x v="0"/>
    <m/>
    <m/>
    <m/>
    <m/>
    <m/>
    <m/>
    <n v="5123"/>
  </r>
  <r>
    <x v="1"/>
    <x v="0"/>
    <x v="12"/>
    <x v="1"/>
    <x v="0"/>
    <m/>
    <m/>
    <m/>
    <m/>
    <m/>
    <m/>
    <n v="5117"/>
  </r>
  <r>
    <x v="1"/>
    <x v="2"/>
    <x v="58"/>
    <x v="0"/>
    <x v="0"/>
    <m/>
    <m/>
    <m/>
    <m/>
    <m/>
    <m/>
    <n v="5094"/>
  </r>
  <r>
    <x v="1"/>
    <x v="4"/>
    <x v="27"/>
    <x v="0"/>
    <x v="0"/>
    <m/>
    <m/>
    <m/>
    <m/>
    <m/>
    <m/>
    <n v="5036"/>
  </r>
  <r>
    <x v="1"/>
    <x v="1"/>
    <x v="6"/>
    <x v="2"/>
    <x v="0"/>
    <m/>
    <m/>
    <m/>
    <m/>
    <m/>
    <m/>
    <n v="4887"/>
  </r>
  <r>
    <x v="1"/>
    <x v="1"/>
    <x v="76"/>
    <x v="1"/>
    <x v="0"/>
    <m/>
    <m/>
    <m/>
    <m/>
    <m/>
    <m/>
    <n v="4851"/>
  </r>
  <r>
    <x v="1"/>
    <x v="4"/>
    <x v="36"/>
    <x v="3"/>
    <x v="0"/>
    <m/>
    <m/>
    <m/>
    <m/>
    <m/>
    <m/>
    <n v="4841"/>
  </r>
  <r>
    <x v="1"/>
    <x v="3"/>
    <x v="55"/>
    <x v="2"/>
    <x v="0"/>
    <m/>
    <m/>
    <m/>
    <m/>
    <m/>
    <m/>
    <n v="4805"/>
  </r>
  <r>
    <x v="1"/>
    <x v="3"/>
    <x v="38"/>
    <x v="1"/>
    <x v="0"/>
    <m/>
    <m/>
    <m/>
    <m/>
    <m/>
    <m/>
    <n v="4761"/>
  </r>
  <r>
    <x v="1"/>
    <x v="5"/>
    <x v="39"/>
    <x v="0"/>
    <x v="0"/>
    <m/>
    <m/>
    <m/>
    <m/>
    <m/>
    <m/>
    <n v="4730"/>
  </r>
  <r>
    <x v="1"/>
    <x v="5"/>
    <x v="33"/>
    <x v="2"/>
    <x v="0"/>
    <m/>
    <m/>
    <m/>
    <m/>
    <m/>
    <m/>
    <n v="4640"/>
  </r>
  <r>
    <x v="1"/>
    <x v="2"/>
    <x v="81"/>
    <x v="0"/>
    <x v="0"/>
    <m/>
    <m/>
    <m/>
    <m/>
    <m/>
    <m/>
    <n v="4612"/>
  </r>
  <r>
    <x v="1"/>
    <x v="5"/>
    <x v="69"/>
    <x v="0"/>
    <x v="0"/>
    <m/>
    <m/>
    <m/>
    <m/>
    <m/>
    <m/>
    <n v="4607"/>
  </r>
  <r>
    <x v="1"/>
    <x v="0"/>
    <x v="9"/>
    <x v="1"/>
    <x v="0"/>
    <m/>
    <m/>
    <m/>
    <m/>
    <m/>
    <m/>
    <n v="4578"/>
  </r>
  <r>
    <x v="1"/>
    <x v="0"/>
    <x v="7"/>
    <x v="1"/>
    <x v="0"/>
    <m/>
    <m/>
    <m/>
    <m/>
    <m/>
    <m/>
    <n v="4573"/>
  </r>
  <r>
    <x v="1"/>
    <x v="5"/>
    <x v="33"/>
    <x v="2"/>
    <x v="0"/>
    <m/>
    <m/>
    <m/>
    <m/>
    <m/>
    <m/>
    <n v="4571"/>
  </r>
  <r>
    <x v="1"/>
    <x v="1"/>
    <x v="2"/>
    <x v="1"/>
    <x v="0"/>
    <m/>
    <m/>
    <m/>
    <m/>
    <m/>
    <m/>
    <n v="4563"/>
  </r>
  <r>
    <x v="1"/>
    <x v="0"/>
    <x v="31"/>
    <x v="0"/>
    <x v="0"/>
    <m/>
    <m/>
    <m/>
    <m/>
    <m/>
    <m/>
    <n v="4553"/>
  </r>
  <r>
    <x v="1"/>
    <x v="0"/>
    <x v="78"/>
    <x v="0"/>
    <x v="0"/>
    <m/>
    <m/>
    <m/>
    <m/>
    <m/>
    <m/>
    <n v="4549"/>
  </r>
  <r>
    <x v="1"/>
    <x v="4"/>
    <x v="27"/>
    <x v="2"/>
    <x v="0"/>
    <m/>
    <m/>
    <m/>
    <m/>
    <m/>
    <m/>
    <n v="4548"/>
  </r>
  <r>
    <x v="1"/>
    <x v="1"/>
    <x v="79"/>
    <x v="0"/>
    <x v="0"/>
    <m/>
    <m/>
    <m/>
    <m/>
    <m/>
    <m/>
    <n v="4539"/>
  </r>
  <r>
    <x v="1"/>
    <x v="2"/>
    <x v="84"/>
    <x v="0"/>
    <x v="0"/>
    <m/>
    <m/>
    <m/>
    <m/>
    <m/>
    <m/>
    <n v="4515"/>
  </r>
  <r>
    <x v="1"/>
    <x v="5"/>
    <x v="39"/>
    <x v="1"/>
    <x v="0"/>
    <m/>
    <m/>
    <m/>
    <m/>
    <m/>
    <m/>
    <n v="4473"/>
  </r>
  <r>
    <x v="1"/>
    <x v="7"/>
    <x v="82"/>
    <x v="1"/>
    <x v="0"/>
    <m/>
    <m/>
    <m/>
    <m/>
    <m/>
    <m/>
    <n v="4466"/>
  </r>
  <r>
    <x v="1"/>
    <x v="4"/>
    <x v="27"/>
    <x v="1"/>
    <x v="0"/>
    <m/>
    <m/>
    <m/>
    <m/>
    <m/>
    <m/>
    <n v="4449"/>
  </r>
  <r>
    <x v="1"/>
    <x v="5"/>
    <x v="22"/>
    <x v="2"/>
    <x v="0"/>
    <m/>
    <m/>
    <m/>
    <m/>
    <m/>
    <m/>
    <n v="4379"/>
  </r>
  <r>
    <x v="1"/>
    <x v="7"/>
    <x v="72"/>
    <x v="0"/>
    <x v="0"/>
    <m/>
    <m/>
    <m/>
    <m/>
    <m/>
    <m/>
    <n v="4354"/>
  </r>
  <r>
    <x v="1"/>
    <x v="1"/>
    <x v="37"/>
    <x v="0"/>
    <x v="0"/>
    <m/>
    <m/>
    <m/>
    <m/>
    <m/>
    <m/>
    <n v="4284"/>
  </r>
  <r>
    <x v="1"/>
    <x v="8"/>
    <x v="83"/>
    <x v="0"/>
    <x v="0"/>
    <m/>
    <m/>
    <m/>
    <m/>
    <m/>
    <m/>
    <n v="4270"/>
  </r>
  <r>
    <x v="1"/>
    <x v="5"/>
    <x v="89"/>
    <x v="2"/>
    <x v="0"/>
    <m/>
    <m/>
    <m/>
    <m/>
    <m/>
    <m/>
    <n v="4184"/>
  </r>
  <r>
    <x v="1"/>
    <x v="1"/>
    <x v="85"/>
    <x v="0"/>
    <x v="0"/>
    <m/>
    <m/>
    <m/>
    <m/>
    <m/>
    <m/>
    <n v="4168"/>
  </r>
  <r>
    <x v="1"/>
    <x v="3"/>
    <x v="16"/>
    <x v="2"/>
    <x v="0"/>
    <m/>
    <m/>
    <m/>
    <m/>
    <m/>
    <m/>
    <n v="4159"/>
  </r>
  <r>
    <x v="1"/>
    <x v="1"/>
    <x v="14"/>
    <x v="2"/>
    <x v="0"/>
    <m/>
    <m/>
    <m/>
    <m/>
    <m/>
    <m/>
    <n v="4095"/>
  </r>
  <r>
    <x v="1"/>
    <x v="2"/>
    <x v="58"/>
    <x v="2"/>
    <x v="0"/>
    <m/>
    <m/>
    <m/>
    <m/>
    <m/>
    <m/>
    <n v="4030"/>
  </r>
  <r>
    <x v="1"/>
    <x v="6"/>
    <x v="80"/>
    <x v="0"/>
    <x v="0"/>
    <m/>
    <m/>
    <m/>
    <m/>
    <m/>
    <m/>
    <n v="4001"/>
  </r>
  <r>
    <x v="1"/>
    <x v="2"/>
    <x v="88"/>
    <x v="2"/>
    <x v="0"/>
    <m/>
    <m/>
    <m/>
    <m/>
    <m/>
    <m/>
    <n v="3982"/>
  </r>
  <r>
    <x v="1"/>
    <x v="4"/>
    <x v="45"/>
    <x v="2"/>
    <x v="0"/>
    <m/>
    <m/>
    <m/>
    <m/>
    <m/>
    <m/>
    <n v="3940"/>
  </r>
  <r>
    <x v="1"/>
    <x v="2"/>
    <x v="86"/>
    <x v="1"/>
    <x v="0"/>
    <m/>
    <m/>
    <m/>
    <m/>
    <m/>
    <m/>
    <n v="3914"/>
  </r>
  <r>
    <x v="1"/>
    <x v="2"/>
    <x v="26"/>
    <x v="2"/>
    <x v="0"/>
    <m/>
    <m/>
    <m/>
    <m/>
    <m/>
    <m/>
    <n v="3859"/>
  </r>
  <r>
    <x v="1"/>
    <x v="1"/>
    <x v="5"/>
    <x v="1"/>
    <x v="0"/>
    <m/>
    <m/>
    <m/>
    <m/>
    <m/>
    <m/>
    <n v="3823"/>
  </r>
  <r>
    <x v="1"/>
    <x v="2"/>
    <x v="58"/>
    <x v="2"/>
    <x v="0"/>
    <m/>
    <m/>
    <m/>
    <m/>
    <m/>
    <m/>
    <n v="3798"/>
  </r>
  <r>
    <x v="1"/>
    <x v="4"/>
    <x v="73"/>
    <x v="2"/>
    <x v="0"/>
    <m/>
    <m/>
    <m/>
    <m/>
    <m/>
    <m/>
    <n v="3763"/>
  </r>
  <r>
    <x v="1"/>
    <x v="7"/>
    <x v="72"/>
    <x v="2"/>
    <x v="0"/>
    <m/>
    <m/>
    <m/>
    <m/>
    <m/>
    <m/>
    <n v="3700"/>
  </r>
  <r>
    <x v="1"/>
    <x v="4"/>
    <x v="45"/>
    <x v="1"/>
    <x v="0"/>
    <m/>
    <m/>
    <m/>
    <m/>
    <m/>
    <m/>
    <n v="3699"/>
  </r>
  <r>
    <x v="1"/>
    <x v="5"/>
    <x v="22"/>
    <x v="3"/>
    <x v="0"/>
    <m/>
    <m/>
    <m/>
    <m/>
    <m/>
    <m/>
    <n v="3674"/>
  </r>
  <r>
    <x v="1"/>
    <x v="4"/>
    <x v="17"/>
    <x v="4"/>
    <x v="0"/>
    <m/>
    <m/>
    <m/>
    <m/>
    <m/>
    <m/>
    <n v="3669"/>
  </r>
  <r>
    <x v="1"/>
    <x v="1"/>
    <x v="92"/>
    <x v="1"/>
    <x v="0"/>
    <m/>
    <m/>
    <m/>
    <m/>
    <m/>
    <m/>
    <n v="3661"/>
  </r>
  <r>
    <x v="1"/>
    <x v="5"/>
    <x v="39"/>
    <x v="1"/>
    <x v="0"/>
    <m/>
    <m/>
    <m/>
    <m/>
    <m/>
    <m/>
    <n v="3647"/>
  </r>
  <r>
    <x v="1"/>
    <x v="3"/>
    <x v="42"/>
    <x v="2"/>
    <x v="0"/>
    <m/>
    <m/>
    <m/>
    <m/>
    <m/>
    <m/>
    <n v="3637"/>
  </r>
  <r>
    <x v="1"/>
    <x v="3"/>
    <x v="63"/>
    <x v="2"/>
    <x v="0"/>
    <m/>
    <m/>
    <m/>
    <m/>
    <m/>
    <m/>
    <n v="3593"/>
  </r>
  <r>
    <x v="1"/>
    <x v="5"/>
    <x v="22"/>
    <x v="1"/>
    <x v="0"/>
    <m/>
    <m/>
    <m/>
    <m/>
    <m/>
    <m/>
    <n v="3586"/>
  </r>
  <r>
    <x v="1"/>
    <x v="1"/>
    <x v="21"/>
    <x v="2"/>
    <x v="0"/>
    <m/>
    <m/>
    <m/>
    <m/>
    <m/>
    <m/>
    <n v="3580"/>
  </r>
  <r>
    <x v="1"/>
    <x v="2"/>
    <x v="88"/>
    <x v="0"/>
    <x v="0"/>
    <m/>
    <m/>
    <m/>
    <m/>
    <m/>
    <m/>
    <n v="3579"/>
  </r>
  <r>
    <x v="1"/>
    <x v="4"/>
    <x v="27"/>
    <x v="4"/>
    <x v="0"/>
    <m/>
    <m/>
    <m/>
    <m/>
    <m/>
    <m/>
    <n v="3512"/>
  </r>
  <r>
    <x v="1"/>
    <x v="5"/>
    <x v="69"/>
    <x v="1"/>
    <x v="0"/>
    <m/>
    <m/>
    <m/>
    <m/>
    <m/>
    <m/>
    <n v="3491"/>
  </r>
  <r>
    <x v="1"/>
    <x v="0"/>
    <x v="0"/>
    <x v="5"/>
    <x v="0"/>
    <m/>
    <m/>
    <m/>
    <m/>
    <m/>
    <m/>
    <n v="3443"/>
  </r>
  <r>
    <x v="1"/>
    <x v="4"/>
    <x v="73"/>
    <x v="2"/>
    <x v="0"/>
    <m/>
    <m/>
    <m/>
    <m/>
    <m/>
    <m/>
    <n v="3435"/>
  </r>
  <r>
    <x v="1"/>
    <x v="1"/>
    <x v="41"/>
    <x v="1"/>
    <x v="0"/>
    <m/>
    <m/>
    <m/>
    <m/>
    <m/>
    <m/>
    <n v="3426"/>
  </r>
  <r>
    <x v="1"/>
    <x v="3"/>
    <x v="74"/>
    <x v="2"/>
    <x v="0"/>
    <m/>
    <m/>
    <m/>
    <m/>
    <m/>
    <m/>
    <n v="3390"/>
  </r>
  <r>
    <x v="1"/>
    <x v="5"/>
    <x v="39"/>
    <x v="1"/>
    <x v="0"/>
    <m/>
    <m/>
    <m/>
    <m/>
    <m/>
    <m/>
    <n v="3317"/>
  </r>
  <r>
    <x v="1"/>
    <x v="2"/>
    <x v="20"/>
    <x v="2"/>
    <x v="0"/>
    <m/>
    <m/>
    <m/>
    <m/>
    <m/>
    <m/>
    <n v="3308"/>
  </r>
  <r>
    <x v="1"/>
    <x v="2"/>
    <x v="10"/>
    <x v="4"/>
    <x v="0"/>
    <m/>
    <m/>
    <m/>
    <m/>
    <m/>
    <m/>
    <n v="3292"/>
  </r>
  <r>
    <x v="1"/>
    <x v="2"/>
    <x v="11"/>
    <x v="4"/>
    <x v="0"/>
    <m/>
    <m/>
    <m/>
    <m/>
    <m/>
    <m/>
    <n v="3262"/>
  </r>
  <r>
    <x v="1"/>
    <x v="7"/>
    <x v="62"/>
    <x v="1"/>
    <x v="0"/>
    <m/>
    <m/>
    <m/>
    <m/>
    <m/>
    <m/>
    <n v="3204"/>
  </r>
  <r>
    <x v="1"/>
    <x v="0"/>
    <x v="12"/>
    <x v="5"/>
    <x v="0"/>
    <m/>
    <m/>
    <m/>
    <m/>
    <m/>
    <m/>
    <n v="3172"/>
  </r>
  <r>
    <x v="1"/>
    <x v="2"/>
    <x v="87"/>
    <x v="1"/>
    <x v="0"/>
    <m/>
    <m/>
    <m/>
    <m/>
    <m/>
    <m/>
    <n v="3153"/>
  </r>
  <r>
    <x v="1"/>
    <x v="5"/>
    <x v="22"/>
    <x v="2"/>
    <x v="0"/>
    <m/>
    <m/>
    <m/>
    <m/>
    <m/>
    <m/>
    <n v="3143"/>
  </r>
  <r>
    <x v="1"/>
    <x v="6"/>
    <x v="90"/>
    <x v="0"/>
    <x v="0"/>
    <m/>
    <m/>
    <m/>
    <m/>
    <m/>
    <m/>
    <n v="3136"/>
  </r>
  <r>
    <x v="1"/>
    <x v="1"/>
    <x v="94"/>
    <x v="0"/>
    <x v="0"/>
    <m/>
    <m/>
    <m/>
    <m/>
    <m/>
    <m/>
    <n v="3109"/>
  </r>
  <r>
    <x v="1"/>
    <x v="1"/>
    <x v="93"/>
    <x v="0"/>
    <x v="0"/>
    <m/>
    <m/>
    <m/>
    <m/>
    <m/>
    <m/>
    <n v="3086"/>
  </r>
  <r>
    <x v="1"/>
    <x v="7"/>
    <x v="62"/>
    <x v="2"/>
    <x v="0"/>
    <m/>
    <m/>
    <m/>
    <m/>
    <m/>
    <m/>
    <n v="3081"/>
  </r>
  <r>
    <x v="1"/>
    <x v="2"/>
    <x v="84"/>
    <x v="0"/>
    <x v="0"/>
    <m/>
    <m/>
    <m/>
    <m/>
    <m/>
    <m/>
    <n v="3057"/>
  </r>
  <r>
    <x v="1"/>
    <x v="2"/>
    <x v="20"/>
    <x v="2"/>
    <x v="0"/>
    <m/>
    <m/>
    <m/>
    <m/>
    <m/>
    <m/>
    <n v="3053"/>
  </r>
  <r>
    <x v="1"/>
    <x v="0"/>
    <x v="9"/>
    <x v="0"/>
    <x v="0"/>
    <m/>
    <m/>
    <m/>
    <m/>
    <m/>
    <m/>
    <n v="3049"/>
  </r>
  <r>
    <x v="1"/>
    <x v="5"/>
    <x v="89"/>
    <x v="1"/>
    <x v="0"/>
    <m/>
    <m/>
    <m/>
    <m/>
    <m/>
    <m/>
    <n v="3032"/>
  </r>
  <r>
    <x v="1"/>
    <x v="1"/>
    <x v="15"/>
    <x v="1"/>
    <x v="0"/>
    <m/>
    <m/>
    <m/>
    <m/>
    <m/>
    <m/>
    <n v="3020"/>
  </r>
  <r>
    <x v="1"/>
    <x v="5"/>
    <x v="69"/>
    <x v="1"/>
    <x v="0"/>
    <m/>
    <m/>
    <m/>
    <m/>
    <m/>
    <m/>
    <n v="3020"/>
  </r>
  <r>
    <x v="1"/>
    <x v="5"/>
    <x v="33"/>
    <x v="4"/>
    <x v="0"/>
    <m/>
    <m/>
    <m/>
    <m/>
    <m/>
    <m/>
    <n v="2993"/>
  </r>
  <r>
    <x v="1"/>
    <x v="2"/>
    <x v="20"/>
    <x v="2"/>
    <x v="0"/>
    <m/>
    <m/>
    <m/>
    <m/>
    <m/>
    <m/>
    <n v="2971"/>
  </r>
  <r>
    <x v="1"/>
    <x v="0"/>
    <x v="1"/>
    <x v="5"/>
    <x v="0"/>
    <m/>
    <m/>
    <m/>
    <m/>
    <m/>
    <m/>
    <n v="2964"/>
  </r>
  <r>
    <x v="1"/>
    <x v="5"/>
    <x v="69"/>
    <x v="0"/>
    <x v="0"/>
    <m/>
    <m/>
    <m/>
    <m/>
    <m/>
    <m/>
    <n v="2963"/>
  </r>
  <r>
    <x v="1"/>
    <x v="2"/>
    <x v="4"/>
    <x v="3"/>
    <x v="0"/>
    <m/>
    <m/>
    <m/>
    <m/>
    <m/>
    <m/>
    <n v="2960"/>
  </r>
  <r>
    <x v="1"/>
    <x v="5"/>
    <x v="33"/>
    <x v="3"/>
    <x v="0"/>
    <m/>
    <m/>
    <m/>
    <m/>
    <m/>
    <m/>
    <n v="2933"/>
  </r>
  <r>
    <x v="1"/>
    <x v="5"/>
    <x v="69"/>
    <x v="2"/>
    <x v="0"/>
    <m/>
    <m/>
    <m/>
    <m/>
    <m/>
    <m/>
    <n v="2924"/>
  </r>
  <r>
    <x v="1"/>
    <x v="5"/>
    <x v="39"/>
    <x v="2"/>
    <x v="0"/>
    <m/>
    <m/>
    <m/>
    <m/>
    <m/>
    <m/>
    <n v="2924"/>
  </r>
  <r>
    <x v="1"/>
    <x v="5"/>
    <x v="89"/>
    <x v="0"/>
    <x v="0"/>
    <m/>
    <m/>
    <m/>
    <m/>
    <m/>
    <m/>
    <n v="2916"/>
  </r>
  <r>
    <x v="1"/>
    <x v="6"/>
    <x v="91"/>
    <x v="0"/>
    <x v="0"/>
    <m/>
    <m/>
    <m/>
    <m/>
    <m/>
    <m/>
    <n v="2885"/>
  </r>
  <r>
    <x v="1"/>
    <x v="3"/>
    <x v="98"/>
    <x v="1"/>
    <x v="0"/>
    <m/>
    <m/>
    <m/>
    <m/>
    <m/>
    <m/>
    <n v="2878"/>
  </r>
  <r>
    <x v="1"/>
    <x v="4"/>
    <x v="35"/>
    <x v="3"/>
    <x v="0"/>
    <m/>
    <m/>
    <m/>
    <m/>
    <m/>
    <m/>
    <n v="2810"/>
  </r>
  <r>
    <x v="1"/>
    <x v="2"/>
    <x v="87"/>
    <x v="0"/>
    <x v="0"/>
    <m/>
    <m/>
    <m/>
    <m/>
    <m/>
    <m/>
    <n v="2805"/>
  </r>
  <r>
    <x v="1"/>
    <x v="3"/>
    <x v="97"/>
    <x v="0"/>
    <x v="0"/>
    <m/>
    <m/>
    <m/>
    <m/>
    <m/>
    <m/>
    <n v="2797"/>
  </r>
  <r>
    <x v="1"/>
    <x v="3"/>
    <x v="97"/>
    <x v="2"/>
    <x v="0"/>
    <m/>
    <m/>
    <m/>
    <m/>
    <m/>
    <m/>
    <n v="2793"/>
  </r>
  <r>
    <x v="1"/>
    <x v="2"/>
    <x v="4"/>
    <x v="4"/>
    <x v="0"/>
    <m/>
    <m/>
    <m/>
    <m/>
    <m/>
    <m/>
    <n v="2771"/>
  </r>
  <r>
    <x v="1"/>
    <x v="2"/>
    <x v="84"/>
    <x v="2"/>
    <x v="0"/>
    <m/>
    <m/>
    <m/>
    <m/>
    <m/>
    <m/>
    <n v="2748"/>
  </r>
  <r>
    <x v="1"/>
    <x v="0"/>
    <x v="0"/>
    <x v="1"/>
    <x v="0"/>
    <m/>
    <m/>
    <m/>
    <m/>
    <m/>
    <m/>
    <n v="2733"/>
  </r>
  <r>
    <x v="1"/>
    <x v="2"/>
    <x v="84"/>
    <x v="2"/>
    <x v="0"/>
    <m/>
    <m/>
    <m/>
    <m/>
    <m/>
    <m/>
    <n v="2731"/>
  </r>
  <r>
    <x v="1"/>
    <x v="0"/>
    <x v="1"/>
    <x v="1"/>
    <x v="0"/>
    <m/>
    <m/>
    <m/>
    <m/>
    <m/>
    <m/>
    <n v="2717"/>
  </r>
  <r>
    <x v="1"/>
    <x v="1"/>
    <x v="3"/>
    <x v="1"/>
    <x v="0"/>
    <m/>
    <m/>
    <m/>
    <m/>
    <m/>
    <m/>
    <n v="2711"/>
  </r>
  <r>
    <x v="1"/>
    <x v="3"/>
    <x v="63"/>
    <x v="1"/>
    <x v="0"/>
    <m/>
    <m/>
    <m/>
    <m/>
    <m/>
    <m/>
    <n v="2702"/>
  </r>
  <r>
    <x v="1"/>
    <x v="2"/>
    <x v="59"/>
    <x v="2"/>
    <x v="0"/>
    <m/>
    <m/>
    <m/>
    <m/>
    <m/>
    <m/>
    <n v="2683"/>
  </r>
  <r>
    <x v="1"/>
    <x v="9"/>
    <x v="95"/>
    <x v="1"/>
    <x v="0"/>
    <m/>
    <m/>
    <m/>
    <m/>
    <m/>
    <m/>
    <n v="2674"/>
  </r>
  <r>
    <x v="1"/>
    <x v="4"/>
    <x v="73"/>
    <x v="0"/>
    <x v="0"/>
    <m/>
    <m/>
    <m/>
    <m/>
    <m/>
    <m/>
    <n v="2672"/>
  </r>
  <r>
    <x v="1"/>
    <x v="2"/>
    <x v="86"/>
    <x v="0"/>
    <x v="0"/>
    <m/>
    <m/>
    <m/>
    <m/>
    <m/>
    <m/>
    <n v="2598"/>
  </r>
  <r>
    <x v="1"/>
    <x v="1"/>
    <x v="5"/>
    <x v="5"/>
    <x v="0"/>
    <m/>
    <m/>
    <m/>
    <m/>
    <m/>
    <m/>
    <n v="2595"/>
  </r>
  <r>
    <x v="1"/>
    <x v="5"/>
    <x v="39"/>
    <x v="2"/>
    <x v="0"/>
    <m/>
    <m/>
    <m/>
    <m/>
    <m/>
    <m/>
    <n v="2551"/>
  </r>
  <r>
    <x v="1"/>
    <x v="7"/>
    <x v="52"/>
    <x v="1"/>
    <x v="0"/>
    <m/>
    <m/>
    <m/>
    <m/>
    <m/>
    <m/>
    <n v="2520"/>
  </r>
  <r>
    <x v="1"/>
    <x v="3"/>
    <x v="97"/>
    <x v="1"/>
    <x v="0"/>
    <m/>
    <m/>
    <m/>
    <m/>
    <m/>
    <m/>
    <n v="2512"/>
  </r>
  <r>
    <x v="1"/>
    <x v="3"/>
    <x v="38"/>
    <x v="2"/>
    <x v="0"/>
    <m/>
    <m/>
    <m/>
    <m/>
    <m/>
    <m/>
    <n v="2503"/>
  </r>
  <r>
    <x v="1"/>
    <x v="0"/>
    <x v="68"/>
    <x v="0"/>
    <x v="0"/>
    <m/>
    <m/>
    <m/>
    <m/>
    <m/>
    <m/>
    <n v="2496"/>
  </r>
  <r>
    <x v="1"/>
    <x v="7"/>
    <x v="82"/>
    <x v="0"/>
    <x v="0"/>
    <m/>
    <m/>
    <m/>
    <m/>
    <m/>
    <m/>
    <n v="2495"/>
  </r>
  <r>
    <x v="1"/>
    <x v="0"/>
    <x v="101"/>
    <x v="0"/>
    <x v="0"/>
    <m/>
    <m/>
    <m/>
    <m/>
    <m/>
    <m/>
    <n v="2478"/>
  </r>
  <r>
    <x v="1"/>
    <x v="0"/>
    <x v="96"/>
    <x v="0"/>
    <x v="0"/>
    <m/>
    <m/>
    <m/>
    <m/>
    <m/>
    <m/>
    <n v="2474"/>
  </r>
  <r>
    <x v="1"/>
    <x v="2"/>
    <x v="29"/>
    <x v="2"/>
    <x v="0"/>
    <m/>
    <m/>
    <m/>
    <m/>
    <m/>
    <m/>
    <n v="2436"/>
  </r>
  <r>
    <x v="1"/>
    <x v="8"/>
    <x v="102"/>
    <x v="0"/>
    <x v="0"/>
    <m/>
    <m/>
    <m/>
    <m/>
    <m/>
    <m/>
    <n v="2431"/>
  </r>
  <r>
    <x v="1"/>
    <x v="3"/>
    <x v="97"/>
    <x v="0"/>
    <x v="0"/>
    <m/>
    <m/>
    <m/>
    <m/>
    <m/>
    <m/>
    <n v="2420"/>
  </r>
  <r>
    <x v="1"/>
    <x v="2"/>
    <x v="84"/>
    <x v="1"/>
    <x v="0"/>
    <m/>
    <m/>
    <m/>
    <m/>
    <m/>
    <m/>
    <n v="2393"/>
  </r>
  <r>
    <x v="1"/>
    <x v="2"/>
    <x v="11"/>
    <x v="5"/>
    <x v="0"/>
    <m/>
    <m/>
    <m/>
    <m/>
    <m/>
    <m/>
    <n v="2366"/>
  </r>
  <r>
    <x v="1"/>
    <x v="2"/>
    <x v="20"/>
    <x v="2"/>
    <x v="0"/>
    <m/>
    <m/>
    <m/>
    <m/>
    <m/>
    <m/>
    <n v="2357"/>
  </r>
  <r>
    <x v="1"/>
    <x v="2"/>
    <x v="29"/>
    <x v="5"/>
    <x v="0"/>
    <m/>
    <m/>
    <m/>
    <m/>
    <m/>
    <m/>
    <n v="2348"/>
  </r>
  <r>
    <x v="1"/>
    <x v="5"/>
    <x v="39"/>
    <x v="3"/>
    <x v="0"/>
    <m/>
    <m/>
    <m/>
    <m/>
    <m/>
    <m/>
    <n v="2324"/>
  </r>
  <r>
    <x v="1"/>
    <x v="2"/>
    <x v="10"/>
    <x v="3"/>
    <x v="0"/>
    <m/>
    <m/>
    <m/>
    <m/>
    <m/>
    <m/>
    <n v="2247"/>
  </r>
  <r>
    <x v="1"/>
    <x v="0"/>
    <x v="46"/>
    <x v="1"/>
    <x v="0"/>
    <m/>
    <m/>
    <m/>
    <m/>
    <m/>
    <m/>
    <n v="2245"/>
  </r>
  <r>
    <x v="1"/>
    <x v="5"/>
    <x v="69"/>
    <x v="2"/>
    <x v="0"/>
    <m/>
    <m/>
    <m/>
    <m/>
    <m/>
    <m/>
    <n v="2239"/>
  </r>
  <r>
    <x v="1"/>
    <x v="5"/>
    <x v="39"/>
    <x v="3"/>
    <x v="0"/>
    <m/>
    <m/>
    <m/>
    <m/>
    <m/>
    <m/>
    <n v="2230"/>
  </r>
  <r>
    <x v="1"/>
    <x v="1"/>
    <x v="100"/>
    <x v="0"/>
    <x v="0"/>
    <m/>
    <m/>
    <m/>
    <m/>
    <m/>
    <m/>
    <n v="2190"/>
  </r>
  <r>
    <x v="1"/>
    <x v="4"/>
    <x v="35"/>
    <x v="4"/>
    <x v="0"/>
    <m/>
    <m/>
    <m/>
    <m/>
    <m/>
    <m/>
    <n v="2182"/>
  </r>
  <r>
    <x v="1"/>
    <x v="4"/>
    <x v="35"/>
    <x v="5"/>
    <x v="0"/>
    <m/>
    <m/>
    <m/>
    <m/>
    <m/>
    <m/>
    <n v="2181"/>
  </r>
  <r>
    <x v="1"/>
    <x v="0"/>
    <x v="7"/>
    <x v="5"/>
    <x v="0"/>
    <m/>
    <m/>
    <m/>
    <m/>
    <m/>
    <m/>
    <n v="2180"/>
  </r>
  <r>
    <x v="1"/>
    <x v="1"/>
    <x v="25"/>
    <x v="2"/>
    <x v="0"/>
    <m/>
    <m/>
    <m/>
    <m/>
    <m/>
    <m/>
    <n v="2159"/>
  </r>
  <r>
    <x v="1"/>
    <x v="2"/>
    <x v="20"/>
    <x v="4"/>
    <x v="0"/>
    <m/>
    <m/>
    <m/>
    <m/>
    <m/>
    <m/>
    <n v="2148"/>
  </r>
  <r>
    <x v="1"/>
    <x v="3"/>
    <x v="98"/>
    <x v="0"/>
    <x v="0"/>
    <m/>
    <m/>
    <m/>
    <m/>
    <m/>
    <m/>
    <n v="2141"/>
  </r>
  <r>
    <x v="1"/>
    <x v="1"/>
    <x v="2"/>
    <x v="5"/>
    <x v="0"/>
    <m/>
    <m/>
    <m/>
    <m/>
    <m/>
    <m/>
    <n v="2139"/>
  </r>
  <r>
    <x v="1"/>
    <x v="1"/>
    <x v="23"/>
    <x v="2"/>
    <x v="0"/>
    <m/>
    <m/>
    <m/>
    <m/>
    <m/>
    <m/>
    <n v="2131"/>
  </r>
  <r>
    <x v="1"/>
    <x v="2"/>
    <x v="87"/>
    <x v="2"/>
    <x v="0"/>
    <m/>
    <m/>
    <m/>
    <m/>
    <m/>
    <m/>
    <n v="2117"/>
  </r>
  <r>
    <x v="1"/>
    <x v="0"/>
    <x v="31"/>
    <x v="1"/>
    <x v="0"/>
    <m/>
    <m/>
    <m/>
    <m/>
    <m/>
    <m/>
    <n v="2089"/>
  </r>
  <r>
    <x v="1"/>
    <x v="3"/>
    <x v="104"/>
    <x v="1"/>
    <x v="0"/>
    <m/>
    <m/>
    <m/>
    <m/>
    <m/>
    <m/>
    <n v="2073"/>
  </r>
  <r>
    <x v="1"/>
    <x v="3"/>
    <x v="42"/>
    <x v="5"/>
    <x v="0"/>
    <m/>
    <m/>
    <m/>
    <m/>
    <m/>
    <m/>
    <n v="2063"/>
  </r>
  <r>
    <x v="1"/>
    <x v="9"/>
    <x v="106"/>
    <x v="0"/>
    <x v="0"/>
    <m/>
    <m/>
    <m/>
    <m/>
    <m/>
    <m/>
    <n v="2020"/>
  </r>
  <r>
    <x v="1"/>
    <x v="2"/>
    <x v="29"/>
    <x v="2"/>
    <x v="0"/>
    <m/>
    <m/>
    <m/>
    <m/>
    <m/>
    <m/>
    <n v="2019"/>
  </r>
  <r>
    <x v="1"/>
    <x v="4"/>
    <x v="36"/>
    <x v="4"/>
    <x v="0"/>
    <m/>
    <m/>
    <m/>
    <m/>
    <m/>
    <m/>
    <n v="2008"/>
  </r>
  <r>
    <x v="1"/>
    <x v="7"/>
    <x v="62"/>
    <x v="2"/>
    <x v="0"/>
    <m/>
    <m/>
    <m/>
    <m/>
    <m/>
    <m/>
    <n v="1987"/>
  </r>
  <r>
    <x v="1"/>
    <x v="1"/>
    <x v="99"/>
    <x v="0"/>
    <x v="0"/>
    <m/>
    <m/>
    <m/>
    <m/>
    <m/>
    <m/>
    <n v="1976"/>
  </r>
  <r>
    <x v="1"/>
    <x v="2"/>
    <x v="59"/>
    <x v="2"/>
    <x v="0"/>
    <m/>
    <m/>
    <m/>
    <m/>
    <m/>
    <m/>
    <n v="1970"/>
  </r>
  <r>
    <x v="1"/>
    <x v="4"/>
    <x v="27"/>
    <x v="3"/>
    <x v="0"/>
    <m/>
    <m/>
    <m/>
    <m/>
    <m/>
    <m/>
    <n v="1945"/>
  </r>
  <r>
    <x v="1"/>
    <x v="2"/>
    <x v="84"/>
    <x v="1"/>
    <x v="0"/>
    <m/>
    <m/>
    <m/>
    <m/>
    <m/>
    <m/>
    <n v="1904"/>
  </r>
  <r>
    <x v="1"/>
    <x v="4"/>
    <x v="27"/>
    <x v="4"/>
    <x v="0"/>
    <m/>
    <m/>
    <m/>
    <m/>
    <m/>
    <m/>
    <n v="1902"/>
  </r>
  <r>
    <x v="1"/>
    <x v="0"/>
    <x v="103"/>
    <x v="0"/>
    <x v="0"/>
    <m/>
    <m/>
    <m/>
    <m/>
    <m/>
    <m/>
    <n v="1885"/>
  </r>
  <r>
    <x v="1"/>
    <x v="3"/>
    <x v="55"/>
    <x v="5"/>
    <x v="0"/>
    <m/>
    <m/>
    <m/>
    <m/>
    <m/>
    <m/>
    <n v="1848"/>
  </r>
  <r>
    <x v="1"/>
    <x v="6"/>
    <x v="108"/>
    <x v="0"/>
    <x v="0"/>
    <m/>
    <m/>
    <m/>
    <m/>
    <m/>
    <m/>
    <n v="1842"/>
  </r>
  <r>
    <x v="1"/>
    <x v="10"/>
    <x v="109"/>
    <x v="0"/>
    <x v="0"/>
    <m/>
    <m/>
    <m/>
    <m/>
    <m/>
    <m/>
    <n v="1842"/>
  </r>
  <r>
    <x v="1"/>
    <x v="2"/>
    <x v="20"/>
    <x v="3"/>
    <x v="0"/>
    <m/>
    <m/>
    <m/>
    <m/>
    <m/>
    <m/>
    <n v="1821"/>
  </r>
  <r>
    <x v="1"/>
    <x v="0"/>
    <x v="8"/>
    <x v="1"/>
    <x v="0"/>
    <m/>
    <m/>
    <m/>
    <m/>
    <m/>
    <m/>
    <n v="1816"/>
  </r>
  <r>
    <x v="1"/>
    <x v="0"/>
    <x v="18"/>
    <x v="5"/>
    <x v="0"/>
    <m/>
    <m/>
    <m/>
    <m/>
    <m/>
    <m/>
    <n v="1816"/>
  </r>
  <r>
    <x v="1"/>
    <x v="2"/>
    <x v="112"/>
    <x v="1"/>
    <x v="0"/>
    <m/>
    <m/>
    <m/>
    <m/>
    <m/>
    <m/>
    <n v="1813"/>
  </r>
  <r>
    <x v="1"/>
    <x v="1"/>
    <x v="92"/>
    <x v="0"/>
    <x v="0"/>
    <m/>
    <m/>
    <m/>
    <m/>
    <m/>
    <m/>
    <n v="1795"/>
  </r>
  <r>
    <x v="1"/>
    <x v="1"/>
    <x v="21"/>
    <x v="1"/>
    <x v="0"/>
    <m/>
    <m/>
    <m/>
    <m/>
    <m/>
    <m/>
    <n v="1783"/>
  </r>
  <r>
    <x v="1"/>
    <x v="4"/>
    <x v="45"/>
    <x v="4"/>
    <x v="0"/>
    <m/>
    <m/>
    <m/>
    <m/>
    <m/>
    <m/>
    <n v="1762"/>
  </r>
  <r>
    <x v="1"/>
    <x v="3"/>
    <x v="97"/>
    <x v="2"/>
    <x v="0"/>
    <m/>
    <m/>
    <m/>
    <m/>
    <m/>
    <m/>
    <n v="1740"/>
  </r>
  <r>
    <x v="1"/>
    <x v="9"/>
    <x v="107"/>
    <x v="0"/>
    <x v="0"/>
    <m/>
    <m/>
    <m/>
    <m/>
    <m/>
    <m/>
    <n v="1718"/>
  </r>
  <r>
    <x v="1"/>
    <x v="6"/>
    <x v="44"/>
    <x v="1"/>
    <x v="0"/>
    <m/>
    <m/>
    <m/>
    <m/>
    <m/>
    <m/>
    <n v="1709"/>
  </r>
  <r>
    <x v="1"/>
    <x v="2"/>
    <x v="86"/>
    <x v="2"/>
    <x v="0"/>
    <m/>
    <m/>
    <m/>
    <m/>
    <m/>
    <m/>
    <n v="1695"/>
  </r>
  <r>
    <x v="1"/>
    <x v="5"/>
    <x v="33"/>
    <x v="1"/>
    <x v="0"/>
    <m/>
    <m/>
    <m/>
    <m/>
    <m/>
    <m/>
    <n v="1682"/>
  </r>
  <r>
    <x v="1"/>
    <x v="4"/>
    <x v="34"/>
    <x v="4"/>
    <x v="0"/>
    <m/>
    <m/>
    <m/>
    <m/>
    <m/>
    <m/>
    <n v="1657"/>
  </r>
  <r>
    <x v="1"/>
    <x v="7"/>
    <x v="62"/>
    <x v="4"/>
    <x v="0"/>
    <m/>
    <m/>
    <m/>
    <m/>
    <m/>
    <m/>
    <n v="1630"/>
  </r>
  <r>
    <x v="1"/>
    <x v="2"/>
    <x v="11"/>
    <x v="1"/>
    <x v="0"/>
    <m/>
    <m/>
    <m/>
    <m/>
    <m/>
    <m/>
    <n v="1628"/>
  </r>
  <r>
    <x v="1"/>
    <x v="9"/>
    <x v="95"/>
    <x v="0"/>
    <x v="0"/>
    <m/>
    <m/>
    <m/>
    <m/>
    <m/>
    <m/>
    <n v="1625"/>
  </r>
  <r>
    <x v="1"/>
    <x v="2"/>
    <x v="110"/>
    <x v="2"/>
    <x v="0"/>
    <m/>
    <m/>
    <m/>
    <m/>
    <m/>
    <m/>
    <n v="1609"/>
  </r>
  <r>
    <x v="1"/>
    <x v="4"/>
    <x v="17"/>
    <x v="3"/>
    <x v="0"/>
    <m/>
    <m/>
    <m/>
    <m/>
    <m/>
    <m/>
    <n v="1598"/>
  </r>
  <r>
    <x v="1"/>
    <x v="4"/>
    <x v="34"/>
    <x v="3"/>
    <x v="0"/>
    <m/>
    <m/>
    <m/>
    <m/>
    <m/>
    <m/>
    <n v="1594"/>
  </r>
  <r>
    <x v="1"/>
    <x v="4"/>
    <x v="57"/>
    <x v="1"/>
    <x v="0"/>
    <m/>
    <m/>
    <m/>
    <m/>
    <m/>
    <m/>
    <n v="1587"/>
  </r>
  <r>
    <x v="1"/>
    <x v="3"/>
    <x v="51"/>
    <x v="5"/>
    <x v="0"/>
    <m/>
    <m/>
    <m/>
    <m/>
    <m/>
    <m/>
    <n v="1570"/>
  </r>
  <r>
    <x v="1"/>
    <x v="2"/>
    <x v="88"/>
    <x v="1"/>
    <x v="0"/>
    <m/>
    <m/>
    <m/>
    <m/>
    <m/>
    <m/>
    <n v="1549"/>
  </r>
  <r>
    <x v="1"/>
    <x v="1"/>
    <x v="24"/>
    <x v="1"/>
    <x v="0"/>
    <m/>
    <m/>
    <m/>
    <m/>
    <m/>
    <m/>
    <n v="1533"/>
  </r>
  <r>
    <x v="1"/>
    <x v="5"/>
    <x v="89"/>
    <x v="2"/>
    <x v="0"/>
    <m/>
    <m/>
    <m/>
    <m/>
    <m/>
    <m/>
    <n v="1523"/>
  </r>
  <r>
    <x v="1"/>
    <x v="1"/>
    <x v="23"/>
    <x v="2"/>
    <x v="0"/>
    <m/>
    <m/>
    <m/>
    <m/>
    <m/>
    <m/>
    <n v="1519"/>
  </r>
  <r>
    <x v="1"/>
    <x v="2"/>
    <x v="48"/>
    <x v="4"/>
    <x v="0"/>
    <m/>
    <m/>
    <m/>
    <m/>
    <m/>
    <m/>
    <n v="1516"/>
  </r>
  <r>
    <x v="1"/>
    <x v="5"/>
    <x v="39"/>
    <x v="4"/>
    <x v="0"/>
    <m/>
    <m/>
    <m/>
    <m/>
    <m/>
    <m/>
    <n v="1506"/>
  </r>
  <r>
    <x v="1"/>
    <x v="2"/>
    <x v="11"/>
    <x v="3"/>
    <x v="0"/>
    <m/>
    <m/>
    <m/>
    <m/>
    <m/>
    <m/>
    <n v="1502"/>
  </r>
  <r>
    <x v="1"/>
    <x v="4"/>
    <x v="57"/>
    <x v="2"/>
    <x v="0"/>
    <m/>
    <m/>
    <m/>
    <m/>
    <m/>
    <m/>
    <n v="1486"/>
  </r>
  <r>
    <x v="1"/>
    <x v="1"/>
    <x v="2"/>
    <x v="2"/>
    <x v="0"/>
    <m/>
    <m/>
    <m/>
    <m/>
    <m/>
    <m/>
    <n v="1481"/>
  </r>
  <r>
    <x v="1"/>
    <x v="2"/>
    <x v="43"/>
    <x v="1"/>
    <x v="0"/>
    <m/>
    <m/>
    <m/>
    <m/>
    <m/>
    <m/>
    <n v="1480"/>
  </r>
  <r>
    <x v="1"/>
    <x v="3"/>
    <x v="74"/>
    <x v="1"/>
    <x v="0"/>
    <m/>
    <m/>
    <m/>
    <m/>
    <m/>
    <m/>
    <n v="1477"/>
  </r>
  <r>
    <x v="1"/>
    <x v="3"/>
    <x v="119"/>
    <x v="1"/>
    <x v="0"/>
    <m/>
    <m/>
    <m/>
    <m/>
    <m/>
    <m/>
    <n v="1477"/>
  </r>
  <r>
    <x v="1"/>
    <x v="0"/>
    <x v="7"/>
    <x v="2"/>
    <x v="0"/>
    <m/>
    <m/>
    <m/>
    <m/>
    <m/>
    <m/>
    <n v="1477"/>
  </r>
  <r>
    <x v="1"/>
    <x v="2"/>
    <x v="4"/>
    <x v="5"/>
    <x v="0"/>
    <m/>
    <m/>
    <m/>
    <m/>
    <m/>
    <m/>
    <n v="1473"/>
  </r>
  <r>
    <x v="1"/>
    <x v="6"/>
    <x v="105"/>
    <x v="0"/>
    <x v="0"/>
    <m/>
    <m/>
    <m/>
    <m/>
    <m/>
    <m/>
    <n v="1433"/>
  </r>
  <r>
    <x v="1"/>
    <x v="2"/>
    <x v="84"/>
    <x v="0"/>
    <x v="0"/>
    <m/>
    <m/>
    <m/>
    <m/>
    <m/>
    <m/>
    <n v="1432"/>
  </r>
  <r>
    <x v="1"/>
    <x v="3"/>
    <x v="111"/>
    <x v="0"/>
    <x v="0"/>
    <m/>
    <m/>
    <m/>
    <m/>
    <m/>
    <m/>
    <n v="1428"/>
  </r>
  <r>
    <x v="1"/>
    <x v="8"/>
    <x v="114"/>
    <x v="0"/>
    <x v="0"/>
    <m/>
    <m/>
    <m/>
    <m/>
    <m/>
    <m/>
    <n v="1424"/>
  </r>
  <r>
    <x v="1"/>
    <x v="1"/>
    <x v="2"/>
    <x v="4"/>
    <x v="0"/>
    <m/>
    <m/>
    <m/>
    <m/>
    <m/>
    <m/>
    <n v="1407"/>
  </r>
  <r>
    <x v="1"/>
    <x v="2"/>
    <x v="47"/>
    <x v="4"/>
    <x v="0"/>
    <m/>
    <m/>
    <m/>
    <m/>
    <m/>
    <m/>
    <n v="1406"/>
  </r>
  <r>
    <x v="1"/>
    <x v="1"/>
    <x v="13"/>
    <x v="1"/>
    <x v="0"/>
    <m/>
    <m/>
    <m/>
    <m/>
    <m/>
    <m/>
    <n v="1392"/>
  </r>
  <r>
    <x v="1"/>
    <x v="3"/>
    <x v="111"/>
    <x v="1"/>
    <x v="0"/>
    <m/>
    <m/>
    <m/>
    <m/>
    <m/>
    <m/>
    <n v="1385"/>
  </r>
  <r>
    <x v="1"/>
    <x v="1"/>
    <x v="41"/>
    <x v="2"/>
    <x v="0"/>
    <m/>
    <m/>
    <m/>
    <m/>
    <m/>
    <m/>
    <n v="1372"/>
  </r>
  <r>
    <x v="1"/>
    <x v="0"/>
    <x v="54"/>
    <x v="0"/>
    <x v="0"/>
    <m/>
    <m/>
    <m/>
    <m/>
    <m/>
    <m/>
    <n v="1360"/>
  </r>
  <r>
    <x v="1"/>
    <x v="5"/>
    <x v="39"/>
    <x v="4"/>
    <x v="0"/>
    <m/>
    <m/>
    <m/>
    <m/>
    <m/>
    <m/>
    <n v="1359"/>
  </r>
  <r>
    <x v="1"/>
    <x v="0"/>
    <x v="8"/>
    <x v="5"/>
    <x v="0"/>
    <m/>
    <m/>
    <m/>
    <m/>
    <m/>
    <m/>
    <n v="1356"/>
  </r>
  <r>
    <x v="1"/>
    <x v="3"/>
    <x v="104"/>
    <x v="2"/>
    <x v="0"/>
    <m/>
    <m/>
    <m/>
    <m/>
    <m/>
    <m/>
    <n v="1352"/>
  </r>
  <r>
    <x v="1"/>
    <x v="2"/>
    <x v="26"/>
    <x v="2"/>
    <x v="0"/>
    <m/>
    <m/>
    <m/>
    <m/>
    <m/>
    <m/>
    <n v="1351"/>
  </r>
  <r>
    <x v="1"/>
    <x v="3"/>
    <x v="63"/>
    <x v="2"/>
    <x v="0"/>
    <m/>
    <m/>
    <m/>
    <m/>
    <m/>
    <m/>
    <n v="1346"/>
  </r>
  <r>
    <x v="1"/>
    <x v="0"/>
    <x v="1"/>
    <x v="2"/>
    <x v="0"/>
    <m/>
    <m/>
    <m/>
    <m/>
    <m/>
    <m/>
    <n v="1298"/>
  </r>
  <r>
    <x v="1"/>
    <x v="4"/>
    <x v="57"/>
    <x v="3"/>
    <x v="0"/>
    <m/>
    <m/>
    <m/>
    <m/>
    <m/>
    <m/>
    <n v="1292"/>
  </r>
  <r>
    <x v="1"/>
    <x v="1"/>
    <x v="116"/>
    <x v="0"/>
    <x v="0"/>
    <m/>
    <m/>
    <m/>
    <m/>
    <m/>
    <m/>
    <n v="1273"/>
  </r>
  <r>
    <x v="1"/>
    <x v="8"/>
    <x v="83"/>
    <x v="0"/>
    <x v="0"/>
    <m/>
    <m/>
    <m/>
    <m/>
    <m/>
    <m/>
    <n v="1252"/>
  </r>
  <r>
    <x v="1"/>
    <x v="5"/>
    <x v="33"/>
    <x v="4"/>
    <x v="0"/>
    <m/>
    <m/>
    <m/>
    <m/>
    <m/>
    <m/>
    <n v="1249"/>
  </r>
  <r>
    <x v="1"/>
    <x v="1"/>
    <x v="118"/>
    <x v="0"/>
    <x v="0"/>
    <m/>
    <m/>
    <m/>
    <m/>
    <m/>
    <m/>
    <n v="1236"/>
  </r>
  <r>
    <x v="1"/>
    <x v="2"/>
    <x v="120"/>
    <x v="1"/>
    <x v="0"/>
    <m/>
    <m/>
    <m/>
    <m/>
    <m/>
    <m/>
    <n v="1228"/>
  </r>
  <r>
    <x v="1"/>
    <x v="7"/>
    <x v="117"/>
    <x v="0"/>
    <x v="0"/>
    <m/>
    <m/>
    <m/>
    <m/>
    <m/>
    <m/>
    <n v="1218"/>
  </r>
  <r>
    <x v="1"/>
    <x v="3"/>
    <x v="51"/>
    <x v="2"/>
    <x v="0"/>
    <m/>
    <m/>
    <m/>
    <m/>
    <m/>
    <m/>
    <n v="1204"/>
  </r>
  <r>
    <x v="1"/>
    <x v="7"/>
    <x v="62"/>
    <x v="2"/>
    <x v="0"/>
    <m/>
    <m/>
    <m/>
    <m/>
    <m/>
    <m/>
    <n v="1192"/>
  </r>
  <r>
    <x v="1"/>
    <x v="3"/>
    <x v="42"/>
    <x v="4"/>
    <x v="0"/>
    <m/>
    <m/>
    <m/>
    <m/>
    <m/>
    <m/>
    <n v="1183"/>
  </r>
  <r>
    <x v="1"/>
    <x v="3"/>
    <x v="119"/>
    <x v="0"/>
    <x v="0"/>
    <m/>
    <m/>
    <m/>
    <m/>
    <m/>
    <m/>
    <n v="1164"/>
  </r>
  <r>
    <x v="1"/>
    <x v="2"/>
    <x v="81"/>
    <x v="2"/>
    <x v="0"/>
    <m/>
    <m/>
    <m/>
    <m/>
    <m/>
    <m/>
    <n v="1146"/>
  </r>
  <r>
    <x v="1"/>
    <x v="1"/>
    <x v="19"/>
    <x v="2"/>
    <x v="0"/>
    <m/>
    <m/>
    <m/>
    <m/>
    <m/>
    <m/>
    <n v="1141"/>
  </r>
  <r>
    <x v="1"/>
    <x v="4"/>
    <x v="27"/>
    <x v="5"/>
    <x v="0"/>
    <m/>
    <m/>
    <m/>
    <m/>
    <m/>
    <m/>
    <n v="1138"/>
  </r>
  <r>
    <x v="1"/>
    <x v="2"/>
    <x v="110"/>
    <x v="1"/>
    <x v="0"/>
    <m/>
    <m/>
    <m/>
    <m/>
    <m/>
    <m/>
    <n v="1137"/>
  </r>
  <r>
    <x v="1"/>
    <x v="3"/>
    <x v="104"/>
    <x v="0"/>
    <x v="0"/>
    <m/>
    <m/>
    <m/>
    <m/>
    <m/>
    <m/>
    <n v="1133"/>
  </r>
  <r>
    <x v="1"/>
    <x v="7"/>
    <x v="117"/>
    <x v="1"/>
    <x v="0"/>
    <m/>
    <m/>
    <m/>
    <m/>
    <m/>
    <m/>
    <n v="1125"/>
  </r>
  <r>
    <x v="1"/>
    <x v="11"/>
    <x v="113"/>
    <x v="0"/>
    <x v="0"/>
    <m/>
    <m/>
    <m/>
    <m/>
    <m/>
    <m/>
    <n v="1120"/>
  </r>
  <r>
    <x v="1"/>
    <x v="2"/>
    <x v="112"/>
    <x v="0"/>
    <x v="0"/>
    <m/>
    <m/>
    <m/>
    <m/>
    <m/>
    <m/>
    <n v="1113"/>
  </r>
  <r>
    <x v="1"/>
    <x v="3"/>
    <x v="42"/>
    <x v="3"/>
    <x v="0"/>
    <m/>
    <m/>
    <m/>
    <m/>
    <m/>
    <m/>
    <n v="1111"/>
  </r>
  <r>
    <x v="1"/>
    <x v="0"/>
    <x v="124"/>
    <x v="0"/>
    <x v="0"/>
    <m/>
    <m/>
    <m/>
    <m/>
    <m/>
    <m/>
    <n v="1098"/>
  </r>
  <r>
    <x v="1"/>
    <x v="1"/>
    <x v="5"/>
    <x v="2"/>
    <x v="0"/>
    <m/>
    <m/>
    <m/>
    <m/>
    <m/>
    <m/>
    <n v="1097"/>
  </r>
  <r>
    <x v="1"/>
    <x v="1"/>
    <x v="2"/>
    <x v="3"/>
    <x v="0"/>
    <m/>
    <m/>
    <m/>
    <m/>
    <m/>
    <m/>
    <n v="1088"/>
  </r>
  <r>
    <x v="1"/>
    <x v="4"/>
    <x v="17"/>
    <x v="5"/>
    <x v="0"/>
    <m/>
    <m/>
    <m/>
    <m/>
    <m/>
    <m/>
    <n v="1071"/>
  </r>
  <r>
    <x v="1"/>
    <x v="11"/>
    <x v="113"/>
    <x v="1"/>
    <x v="0"/>
    <m/>
    <m/>
    <m/>
    <m/>
    <m/>
    <m/>
    <n v="1059"/>
  </r>
  <r>
    <x v="1"/>
    <x v="4"/>
    <x v="56"/>
    <x v="5"/>
    <x v="0"/>
    <m/>
    <m/>
    <m/>
    <m/>
    <m/>
    <m/>
    <n v="1042"/>
  </r>
  <r>
    <x v="1"/>
    <x v="0"/>
    <x v="128"/>
    <x v="0"/>
    <x v="0"/>
    <m/>
    <m/>
    <m/>
    <m/>
    <m/>
    <m/>
    <n v="1040"/>
  </r>
  <r>
    <x v="1"/>
    <x v="3"/>
    <x v="16"/>
    <x v="3"/>
    <x v="0"/>
    <m/>
    <m/>
    <m/>
    <m/>
    <m/>
    <m/>
    <n v="1027"/>
  </r>
  <r>
    <x v="1"/>
    <x v="5"/>
    <x v="66"/>
    <x v="2"/>
    <x v="0"/>
    <m/>
    <m/>
    <m/>
    <m/>
    <m/>
    <m/>
    <n v="1021"/>
  </r>
  <r>
    <x v="1"/>
    <x v="2"/>
    <x v="86"/>
    <x v="2"/>
    <x v="0"/>
    <m/>
    <m/>
    <m/>
    <m/>
    <m/>
    <m/>
    <n v="1015"/>
  </r>
  <r>
    <x v="1"/>
    <x v="1"/>
    <x v="123"/>
    <x v="0"/>
    <x v="0"/>
    <m/>
    <m/>
    <m/>
    <m/>
    <m/>
    <m/>
    <n v="1007"/>
  </r>
  <r>
    <x v="1"/>
    <x v="1"/>
    <x v="24"/>
    <x v="3"/>
    <x v="0"/>
    <m/>
    <m/>
    <m/>
    <m/>
    <m/>
    <m/>
    <n v="1005"/>
  </r>
  <r>
    <x v="1"/>
    <x v="4"/>
    <x v="57"/>
    <x v="2"/>
    <x v="0"/>
    <m/>
    <m/>
    <m/>
    <m/>
    <m/>
    <m/>
    <n v="1004"/>
  </r>
  <r>
    <x v="1"/>
    <x v="3"/>
    <x v="16"/>
    <x v="4"/>
    <x v="0"/>
    <m/>
    <m/>
    <m/>
    <m/>
    <m/>
    <m/>
    <n v="997"/>
  </r>
  <r>
    <x v="1"/>
    <x v="2"/>
    <x v="29"/>
    <x v="3"/>
    <x v="0"/>
    <m/>
    <m/>
    <m/>
    <m/>
    <m/>
    <m/>
    <n v="983"/>
  </r>
  <r>
    <x v="1"/>
    <x v="1"/>
    <x v="125"/>
    <x v="0"/>
    <x v="0"/>
    <m/>
    <m/>
    <m/>
    <m/>
    <m/>
    <m/>
    <n v="961"/>
  </r>
  <r>
    <x v="1"/>
    <x v="7"/>
    <x v="52"/>
    <x v="5"/>
    <x v="0"/>
    <m/>
    <m/>
    <m/>
    <m/>
    <m/>
    <m/>
    <n v="949"/>
  </r>
  <r>
    <x v="1"/>
    <x v="2"/>
    <x v="122"/>
    <x v="0"/>
    <x v="0"/>
    <m/>
    <m/>
    <m/>
    <m/>
    <m/>
    <m/>
    <n v="931"/>
  </r>
  <r>
    <x v="1"/>
    <x v="1"/>
    <x v="127"/>
    <x v="0"/>
    <x v="0"/>
    <m/>
    <m/>
    <m/>
    <m/>
    <m/>
    <m/>
    <n v="931"/>
  </r>
  <r>
    <x v="1"/>
    <x v="7"/>
    <x v="72"/>
    <x v="2"/>
    <x v="0"/>
    <m/>
    <m/>
    <m/>
    <m/>
    <m/>
    <m/>
    <n v="931"/>
  </r>
  <r>
    <x v="1"/>
    <x v="4"/>
    <x v="27"/>
    <x v="4"/>
    <x v="0"/>
    <m/>
    <m/>
    <m/>
    <m/>
    <m/>
    <m/>
    <n v="923"/>
  </r>
  <r>
    <x v="1"/>
    <x v="7"/>
    <x v="115"/>
    <x v="0"/>
    <x v="0"/>
    <m/>
    <m/>
    <m/>
    <m/>
    <m/>
    <m/>
    <n v="911"/>
  </r>
  <r>
    <x v="1"/>
    <x v="1"/>
    <x v="15"/>
    <x v="2"/>
    <x v="0"/>
    <m/>
    <m/>
    <m/>
    <m/>
    <m/>
    <m/>
    <n v="903"/>
  </r>
  <r>
    <x v="1"/>
    <x v="2"/>
    <x v="88"/>
    <x v="2"/>
    <x v="0"/>
    <m/>
    <m/>
    <m/>
    <m/>
    <m/>
    <m/>
    <n v="900"/>
  </r>
  <r>
    <x v="1"/>
    <x v="7"/>
    <x v="130"/>
    <x v="0"/>
    <x v="0"/>
    <m/>
    <m/>
    <m/>
    <m/>
    <m/>
    <m/>
    <n v="891"/>
  </r>
  <r>
    <x v="1"/>
    <x v="9"/>
    <x v="126"/>
    <x v="0"/>
    <x v="0"/>
    <m/>
    <m/>
    <m/>
    <m/>
    <m/>
    <m/>
    <n v="880"/>
  </r>
  <r>
    <x v="1"/>
    <x v="0"/>
    <x v="9"/>
    <x v="5"/>
    <x v="0"/>
    <m/>
    <m/>
    <m/>
    <m/>
    <m/>
    <m/>
    <n v="876"/>
  </r>
  <r>
    <x v="1"/>
    <x v="0"/>
    <x v="68"/>
    <x v="0"/>
    <x v="0"/>
    <m/>
    <m/>
    <m/>
    <m/>
    <m/>
    <m/>
    <n v="868"/>
  </r>
  <r>
    <x v="1"/>
    <x v="9"/>
    <x v="126"/>
    <x v="0"/>
    <x v="0"/>
    <m/>
    <m/>
    <m/>
    <m/>
    <m/>
    <m/>
    <n v="852"/>
  </r>
  <r>
    <x v="1"/>
    <x v="0"/>
    <x v="132"/>
    <x v="0"/>
    <x v="0"/>
    <m/>
    <m/>
    <m/>
    <m/>
    <m/>
    <m/>
    <n v="848"/>
  </r>
  <r>
    <x v="1"/>
    <x v="5"/>
    <x v="39"/>
    <x v="4"/>
    <x v="0"/>
    <m/>
    <m/>
    <m/>
    <m/>
    <m/>
    <m/>
    <n v="838"/>
  </r>
  <r>
    <x v="1"/>
    <x v="0"/>
    <x v="7"/>
    <x v="2"/>
    <x v="0"/>
    <m/>
    <m/>
    <m/>
    <m/>
    <m/>
    <m/>
    <n v="834"/>
  </r>
  <r>
    <x v="1"/>
    <x v="4"/>
    <x v="65"/>
    <x v="3"/>
    <x v="0"/>
    <m/>
    <m/>
    <m/>
    <m/>
    <m/>
    <m/>
    <n v="832"/>
  </r>
  <r>
    <x v="1"/>
    <x v="2"/>
    <x v="84"/>
    <x v="1"/>
    <x v="0"/>
    <m/>
    <m/>
    <m/>
    <m/>
    <m/>
    <m/>
    <n v="830"/>
  </r>
  <r>
    <x v="1"/>
    <x v="2"/>
    <x v="43"/>
    <x v="2"/>
    <x v="0"/>
    <m/>
    <m/>
    <m/>
    <m/>
    <m/>
    <m/>
    <n v="828"/>
  </r>
  <r>
    <x v="1"/>
    <x v="7"/>
    <x v="139"/>
    <x v="1"/>
    <x v="0"/>
    <m/>
    <m/>
    <m/>
    <m/>
    <m/>
    <m/>
    <n v="822"/>
  </r>
  <r>
    <x v="1"/>
    <x v="5"/>
    <x v="89"/>
    <x v="3"/>
    <x v="0"/>
    <m/>
    <m/>
    <m/>
    <m/>
    <m/>
    <m/>
    <n v="821"/>
  </r>
  <r>
    <x v="1"/>
    <x v="0"/>
    <x v="46"/>
    <x v="5"/>
    <x v="0"/>
    <m/>
    <m/>
    <m/>
    <m/>
    <m/>
    <m/>
    <n v="821"/>
  </r>
  <r>
    <x v="1"/>
    <x v="1"/>
    <x v="15"/>
    <x v="5"/>
    <x v="0"/>
    <m/>
    <m/>
    <m/>
    <m/>
    <m/>
    <m/>
    <n v="809"/>
  </r>
  <r>
    <x v="1"/>
    <x v="5"/>
    <x v="66"/>
    <x v="3"/>
    <x v="0"/>
    <m/>
    <m/>
    <m/>
    <m/>
    <m/>
    <m/>
    <n v="802"/>
  </r>
  <r>
    <x v="1"/>
    <x v="4"/>
    <x v="27"/>
    <x v="4"/>
    <x v="0"/>
    <m/>
    <m/>
    <m/>
    <m/>
    <m/>
    <m/>
    <n v="801"/>
  </r>
  <r>
    <x v="1"/>
    <x v="3"/>
    <x v="38"/>
    <x v="4"/>
    <x v="0"/>
    <m/>
    <m/>
    <m/>
    <m/>
    <m/>
    <m/>
    <n v="799"/>
  </r>
  <r>
    <x v="1"/>
    <x v="5"/>
    <x v="66"/>
    <x v="0"/>
    <x v="0"/>
    <m/>
    <m/>
    <m/>
    <m/>
    <m/>
    <m/>
    <n v="795"/>
  </r>
  <r>
    <x v="1"/>
    <x v="0"/>
    <x v="131"/>
    <x v="0"/>
    <x v="0"/>
    <m/>
    <m/>
    <m/>
    <m/>
    <m/>
    <m/>
    <n v="785"/>
  </r>
  <r>
    <x v="1"/>
    <x v="0"/>
    <x v="31"/>
    <x v="1"/>
    <x v="0"/>
    <m/>
    <m/>
    <m/>
    <m/>
    <m/>
    <m/>
    <n v="780"/>
  </r>
  <r>
    <x v="1"/>
    <x v="0"/>
    <x v="78"/>
    <x v="1"/>
    <x v="0"/>
    <m/>
    <m/>
    <m/>
    <m/>
    <m/>
    <m/>
    <n v="761"/>
  </r>
  <r>
    <x v="1"/>
    <x v="7"/>
    <x v="82"/>
    <x v="2"/>
    <x v="0"/>
    <m/>
    <m/>
    <m/>
    <m/>
    <m/>
    <m/>
    <n v="759"/>
  </r>
  <r>
    <x v="1"/>
    <x v="7"/>
    <x v="52"/>
    <x v="2"/>
    <x v="0"/>
    <m/>
    <m/>
    <m/>
    <m/>
    <m/>
    <m/>
    <n v="745"/>
  </r>
  <r>
    <x v="1"/>
    <x v="5"/>
    <x v="33"/>
    <x v="3"/>
    <x v="0"/>
    <m/>
    <m/>
    <m/>
    <m/>
    <m/>
    <m/>
    <n v="742"/>
  </r>
  <r>
    <x v="1"/>
    <x v="5"/>
    <x v="89"/>
    <x v="5"/>
    <x v="0"/>
    <m/>
    <m/>
    <m/>
    <m/>
    <m/>
    <m/>
    <n v="738"/>
  </r>
  <r>
    <x v="1"/>
    <x v="3"/>
    <x v="51"/>
    <x v="2"/>
    <x v="0"/>
    <m/>
    <m/>
    <m/>
    <m/>
    <m/>
    <m/>
    <n v="735"/>
  </r>
  <r>
    <x v="1"/>
    <x v="9"/>
    <x v="126"/>
    <x v="0"/>
    <x v="0"/>
    <m/>
    <m/>
    <m/>
    <m/>
    <m/>
    <m/>
    <n v="731"/>
  </r>
  <r>
    <x v="1"/>
    <x v="2"/>
    <x v="84"/>
    <x v="4"/>
    <x v="0"/>
    <m/>
    <m/>
    <m/>
    <m/>
    <m/>
    <m/>
    <n v="729"/>
  </r>
  <r>
    <x v="1"/>
    <x v="2"/>
    <x v="49"/>
    <x v="4"/>
    <x v="0"/>
    <m/>
    <m/>
    <m/>
    <m/>
    <m/>
    <m/>
    <n v="727"/>
  </r>
  <r>
    <x v="1"/>
    <x v="2"/>
    <x v="81"/>
    <x v="1"/>
    <x v="0"/>
    <m/>
    <m/>
    <m/>
    <m/>
    <m/>
    <m/>
    <n v="714"/>
  </r>
  <r>
    <x v="1"/>
    <x v="4"/>
    <x v="27"/>
    <x v="5"/>
    <x v="0"/>
    <m/>
    <m/>
    <m/>
    <m/>
    <m/>
    <m/>
    <n v="713"/>
  </r>
  <r>
    <x v="1"/>
    <x v="2"/>
    <x v="48"/>
    <x v="3"/>
    <x v="0"/>
    <m/>
    <m/>
    <m/>
    <m/>
    <m/>
    <m/>
    <n v="713"/>
  </r>
  <r>
    <x v="1"/>
    <x v="0"/>
    <x v="101"/>
    <x v="5"/>
    <x v="0"/>
    <m/>
    <m/>
    <m/>
    <m/>
    <m/>
    <m/>
    <n v="712"/>
  </r>
  <r>
    <x v="1"/>
    <x v="8"/>
    <x v="136"/>
    <x v="0"/>
    <x v="0"/>
    <m/>
    <m/>
    <m/>
    <m/>
    <m/>
    <m/>
    <n v="710"/>
  </r>
  <r>
    <x v="1"/>
    <x v="2"/>
    <x v="120"/>
    <x v="0"/>
    <x v="0"/>
    <m/>
    <m/>
    <m/>
    <m/>
    <m/>
    <m/>
    <n v="707"/>
  </r>
  <r>
    <x v="1"/>
    <x v="9"/>
    <x v="137"/>
    <x v="1"/>
    <x v="0"/>
    <m/>
    <m/>
    <m/>
    <m/>
    <m/>
    <m/>
    <n v="702"/>
  </r>
  <r>
    <x v="1"/>
    <x v="1"/>
    <x v="5"/>
    <x v="4"/>
    <x v="0"/>
    <m/>
    <m/>
    <m/>
    <m/>
    <m/>
    <m/>
    <n v="699"/>
  </r>
  <r>
    <x v="1"/>
    <x v="0"/>
    <x v="54"/>
    <x v="1"/>
    <x v="0"/>
    <m/>
    <m/>
    <m/>
    <m/>
    <m/>
    <m/>
    <n v="698"/>
  </r>
  <r>
    <x v="1"/>
    <x v="0"/>
    <x v="32"/>
    <x v="1"/>
    <x v="0"/>
    <m/>
    <m/>
    <m/>
    <m/>
    <m/>
    <m/>
    <n v="691"/>
  </r>
  <r>
    <x v="1"/>
    <x v="0"/>
    <x v="40"/>
    <x v="5"/>
    <x v="0"/>
    <m/>
    <m/>
    <m/>
    <m/>
    <m/>
    <m/>
    <n v="684"/>
  </r>
  <r>
    <x v="1"/>
    <x v="11"/>
    <x v="113"/>
    <x v="2"/>
    <x v="0"/>
    <m/>
    <m/>
    <m/>
    <m/>
    <m/>
    <m/>
    <n v="683"/>
  </r>
  <r>
    <x v="1"/>
    <x v="2"/>
    <x v="20"/>
    <x v="5"/>
    <x v="0"/>
    <m/>
    <m/>
    <m/>
    <m/>
    <m/>
    <m/>
    <n v="681"/>
  </r>
  <r>
    <x v="1"/>
    <x v="0"/>
    <x v="9"/>
    <x v="1"/>
    <x v="0"/>
    <m/>
    <m/>
    <m/>
    <m/>
    <m/>
    <m/>
    <n v="679"/>
  </r>
  <r>
    <x v="1"/>
    <x v="7"/>
    <x v="115"/>
    <x v="2"/>
    <x v="0"/>
    <m/>
    <m/>
    <m/>
    <m/>
    <m/>
    <m/>
    <n v="670"/>
  </r>
  <r>
    <x v="1"/>
    <x v="3"/>
    <x v="97"/>
    <x v="2"/>
    <x v="0"/>
    <m/>
    <m/>
    <m/>
    <m/>
    <m/>
    <m/>
    <n v="668"/>
  </r>
  <r>
    <x v="1"/>
    <x v="9"/>
    <x v="106"/>
    <x v="1"/>
    <x v="0"/>
    <m/>
    <m/>
    <m/>
    <m/>
    <m/>
    <m/>
    <n v="667"/>
  </r>
  <r>
    <x v="1"/>
    <x v="7"/>
    <x v="133"/>
    <x v="0"/>
    <x v="0"/>
    <m/>
    <m/>
    <m/>
    <m/>
    <m/>
    <m/>
    <n v="664"/>
  </r>
  <r>
    <x v="1"/>
    <x v="4"/>
    <x v="27"/>
    <x v="3"/>
    <x v="0"/>
    <m/>
    <m/>
    <m/>
    <m/>
    <m/>
    <m/>
    <n v="653"/>
  </r>
  <r>
    <x v="1"/>
    <x v="4"/>
    <x v="57"/>
    <x v="0"/>
    <x v="0"/>
    <m/>
    <m/>
    <m/>
    <m/>
    <m/>
    <m/>
    <n v="650"/>
  </r>
  <r>
    <x v="1"/>
    <x v="2"/>
    <x v="20"/>
    <x v="3"/>
    <x v="0"/>
    <m/>
    <m/>
    <m/>
    <m/>
    <m/>
    <m/>
    <n v="646"/>
  </r>
  <r>
    <x v="1"/>
    <x v="2"/>
    <x v="87"/>
    <x v="2"/>
    <x v="0"/>
    <m/>
    <m/>
    <m/>
    <m/>
    <m/>
    <m/>
    <n v="645"/>
  </r>
  <r>
    <x v="1"/>
    <x v="3"/>
    <x v="134"/>
    <x v="0"/>
    <x v="0"/>
    <m/>
    <m/>
    <m/>
    <m/>
    <m/>
    <m/>
    <n v="642"/>
  </r>
  <r>
    <x v="1"/>
    <x v="0"/>
    <x v="77"/>
    <x v="1"/>
    <x v="0"/>
    <m/>
    <m/>
    <m/>
    <m/>
    <m/>
    <m/>
    <n v="637"/>
  </r>
  <r>
    <x v="1"/>
    <x v="4"/>
    <x v="27"/>
    <x v="4"/>
    <x v="0"/>
    <m/>
    <m/>
    <m/>
    <m/>
    <m/>
    <m/>
    <n v="635"/>
  </r>
  <r>
    <x v="1"/>
    <x v="2"/>
    <x v="26"/>
    <x v="3"/>
    <x v="0"/>
    <m/>
    <m/>
    <m/>
    <m/>
    <m/>
    <m/>
    <n v="633"/>
  </r>
  <r>
    <x v="1"/>
    <x v="2"/>
    <x v="84"/>
    <x v="2"/>
    <x v="0"/>
    <m/>
    <m/>
    <m/>
    <m/>
    <m/>
    <m/>
    <n v="632"/>
  </r>
  <r>
    <x v="1"/>
    <x v="7"/>
    <x v="121"/>
    <x v="0"/>
    <x v="0"/>
    <m/>
    <m/>
    <m/>
    <m/>
    <m/>
    <m/>
    <n v="627"/>
  </r>
  <r>
    <x v="1"/>
    <x v="4"/>
    <x v="27"/>
    <x v="3"/>
    <x v="0"/>
    <m/>
    <m/>
    <m/>
    <m/>
    <m/>
    <m/>
    <n v="626"/>
  </r>
  <r>
    <x v="1"/>
    <x v="1"/>
    <x v="21"/>
    <x v="5"/>
    <x v="0"/>
    <m/>
    <m/>
    <m/>
    <m/>
    <m/>
    <m/>
    <n v="624"/>
  </r>
  <r>
    <x v="1"/>
    <x v="3"/>
    <x v="38"/>
    <x v="5"/>
    <x v="0"/>
    <m/>
    <m/>
    <m/>
    <m/>
    <m/>
    <m/>
    <n v="621"/>
  </r>
  <r>
    <x v="1"/>
    <x v="4"/>
    <x v="57"/>
    <x v="3"/>
    <x v="0"/>
    <m/>
    <m/>
    <m/>
    <m/>
    <m/>
    <m/>
    <n v="616"/>
  </r>
  <r>
    <x v="1"/>
    <x v="0"/>
    <x v="1"/>
    <x v="2"/>
    <x v="0"/>
    <m/>
    <m/>
    <m/>
    <m/>
    <m/>
    <m/>
    <n v="612"/>
  </r>
  <r>
    <x v="1"/>
    <x v="5"/>
    <x v="66"/>
    <x v="1"/>
    <x v="0"/>
    <m/>
    <m/>
    <m/>
    <m/>
    <m/>
    <m/>
    <n v="610"/>
  </r>
  <r>
    <x v="1"/>
    <x v="1"/>
    <x v="30"/>
    <x v="5"/>
    <x v="0"/>
    <m/>
    <m/>
    <m/>
    <m/>
    <m/>
    <m/>
    <n v="609"/>
  </r>
  <r>
    <x v="1"/>
    <x v="1"/>
    <x v="19"/>
    <x v="5"/>
    <x v="0"/>
    <m/>
    <m/>
    <m/>
    <m/>
    <m/>
    <m/>
    <n v="608"/>
  </r>
  <r>
    <x v="1"/>
    <x v="4"/>
    <x v="53"/>
    <x v="3"/>
    <x v="0"/>
    <m/>
    <m/>
    <m/>
    <m/>
    <m/>
    <m/>
    <n v="606"/>
  </r>
  <r>
    <x v="1"/>
    <x v="1"/>
    <x v="28"/>
    <x v="2"/>
    <x v="0"/>
    <m/>
    <m/>
    <m/>
    <m/>
    <m/>
    <m/>
    <n v="606"/>
  </r>
  <r>
    <x v="1"/>
    <x v="7"/>
    <x v="62"/>
    <x v="2"/>
    <x v="0"/>
    <m/>
    <m/>
    <m/>
    <m/>
    <m/>
    <m/>
    <n v="603"/>
  </r>
  <r>
    <x v="1"/>
    <x v="0"/>
    <x v="140"/>
    <x v="0"/>
    <x v="0"/>
    <m/>
    <m/>
    <m/>
    <m/>
    <m/>
    <m/>
    <n v="601"/>
  </r>
  <r>
    <x v="1"/>
    <x v="5"/>
    <x v="39"/>
    <x v="5"/>
    <x v="0"/>
    <m/>
    <m/>
    <m/>
    <m/>
    <m/>
    <m/>
    <n v="593"/>
  </r>
  <r>
    <x v="1"/>
    <x v="9"/>
    <x v="107"/>
    <x v="1"/>
    <x v="0"/>
    <m/>
    <m/>
    <m/>
    <m/>
    <m/>
    <m/>
    <n v="593"/>
  </r>
  <r>
    <x v="1"/>
    <x v="1"/>
    <x v="30"/>
    <x v="2"/>
    <x v="0"/>
    <m/>
    <m/>
    <m/>
    <m/>
    <m/>
    <m/>
    <n v="591"/>
  </r>
  <r>
    <x v="1"/>
    <x v="1"/>
    <x v="6"/>
    <x v="2"/>
    <x v="0"/>
    <m/>
    <m/>
    <m/>
    <m/>
    <m/>
    <m/>
    <n v="586"/>
  </r>
  <r>
    <x v="1"/>
    <x v="7"/>
    <x v="62"/>
    <x v="3"/>
    <x v="0"/>
    <m/>
    <m/>
    <m/>
    <m/>
    <m/>
    <m/>
    <n v="586"/>
  </r>
  <r>
    <x v="1"/>
    <x v="2"/>
    <x v="58"/>
    <x v="4"/>
    <x v="0"/>
    <m/>
    <m/>
    <m/>
    <m/>
    <m/>
    <m/>
    <n v="583"/>
  </r>
  <r>
    <x v="1"/>
    <x v="1"/>
    <x v="19"/>
    <x v="3"/>
    <x v="0"/>
    <m/>
    <m/>
    <m/>
    <m/>
    <m/>
    <m/>
    <n v="581"/>
  </r>
  <r>
    <x v="1"/>
    <x v="8"/>
    <x v="83"/>
    <x v="1"/>
    <x v="0"/>
    <m/>
    <m/>
    <m/>
    <m/>
    <m/>
    <m/>
    <n v="580"/>
  </r>
  <r>
    <x v="1"/>
    <x v="1"/>
    <x v="76"/>
    <x v="2"/>
    <x v="0"/>
    <m/>
    <m/>
    <m/>
    <m/>
    <m/>
    <m/>
    <n v="578"/>
  </r>
  <r>
    <x v="1"/>
    <x v="0"/>
    <x v="60"/>
    <x v="1"/>
    <x v="0"/>
    <m/>
    <m/>
    <m/>
    <m/>
    <m/>
    <m/>
    <n v="576"/>
  </r>
  <r>
    <x v="1"/>
    <x v="1"/>
    <x v="6"/>
    <x v="5"/>
    <x v="0"/>
    <m/>
    <m/>
    <m/>
    <m/>
    <m/>
    <m/>
    <n v="571"/>
  </r>
  <r>
    <x v="1"/>
    <x v="2"/>
    <x v="84"/>
    <x v="4"/>
    <x v="0"/>
    <m/>
    <m/>
    <m/>
    <m/>
    <m/>
    <m/>
    <n v="570"/>
  </r>
  <r>
    <x v="1"/>
    <x v="2"/>
    <x v="110"/>
    <x v="0"/>
    <x v="0"/>
    <m/>
    <m/>
    <m/>
    <m/>
    <m/>
    <m/>
    <n v="569"/>
  </r>
  <r>
    <x v="1"/>
    <x v="1"/>
    <x v="129"/>
    <x v="0"/>
    <x v="0"/>
    <m/>
    <m/>
    <m/>
    <m/>
    <m/>
    <m/>
    <n v="566"/>
  </r>
  <r>
    <x v="1"/>
    <x v="1"/>
    <x v="141"/>
    <x v="0"/>
    <x v="0"/>
    <m/>
    <m/>
    <m/>
    <m/>
    <m/>
    <m/>
    <n v="566"/>
  </r>
  <r>
    <x v="1"/>
    <x v="6"/>
    <x v="91"/>
    <x v="1"/>
    <x v="0"/>
    <m/>
    <m/>
    <m/>
    <m/>
    <m/>
    <m/>
    <n v="562"/>
  </r>
  <r>
    <x v="1"/>
    <x v="2"/>
    <x v="87"/>
    <x v="5"/>
    <x v="0"/>
    <m/>
    <m/>
    <m/>
    <m/>
    <m/>
    <m/>
    <n v="551"/>
  </r>
  <r>
    <x v="1"/>
    <x v="8"/>
    <x v="135"/>
    <x v="0"/>
    <x v="0"/>
    <m/>
    <m/>
    <m/>
    <m/>
    <m/>
    <m/>
    <n v="551"/>
  </r>
  <r>
    <x v="1"/>
    <x v="4"/>
    <x v="73"/>
    <x v="3"/>
    <x v="0"/>
    <m/>
    <m/>
    <m/>
    <m/>
    <m/>
    <m/>
    <n v="549"/>
  </r>
  <r>
    <x v="1"/>
    <x v="2"/>
    <x v="84"/>
    <x v="2"/>
    <x v="0"/>
    <m/>
    <m/>
    <m/>
    <m/>
    <m/>
    <m/>
    <n v="543"/>
  </r>
  <r>
    <x v="1"/>
    <x v="3"/>
    <x v="55"/>
    <x v="3"/>
    <x v="0"/>
    <m/>
    <m/>
    <m/>
    <m/>
    <m/>
    <m/>
    <n v="539"/>
  </r>
  <r>
    <x v="1"/>
    <x v="6"/>
    <x v="138"/>
    <x v="0"/>
    <x v="0"/>
    <m/>
    <m/>
    <m/>
    <m/>
    <m/>
    <m/>
    <n v="533"/>
  </r>
  <r>
    <x v="1"/>
    <x v="9"/>
    <x v="142"/>
    <x v="1"/>
    <x v="0"/>
    <m/>
    <m/>
    <m/>
    <m/>
    <m/>
    <m/>
    <n v="526"/>
  </r>
  <r>
    <x v="1"/>
    <x v="3"/>
    <x v="55"/>
    <x v="2"/>
    <x v="0"/>
    <m/>
    <m/>
    <m/>
    <m/>
    <m/>
    <m/>
    <n v="525"/>
  </r>
  <r>
    <x v="1"/>
    <x v="0"/>
    <x v="46"/>
    <x v="1"/>
    <x v="0"/>
    <m/>
    <m/>
    <m/>
    <m/>
    <m/>
    <m/>
    <n v="523"/>
  </r>
  <r>
    <x v="1"/>
    <x v="1"/>
    <x v="30"/>
    <x v="4"/>
    <x v="0"/>
    <m/>
    <m/>
    <m/>
    <m/>
    <m/>
    <m/>
    <n v="522"/>
  </r>
  <r>
    <x v="1"/>
    <x v="4"/>
    <x v="65"/>
    <x v="4"/>
    <x v="0"/>
    <m/>
    <m/>
    <m/>
    <m/>
    <m/>
    <m/>
    <n v="521"/>
  </r>
  <r>
    <x v="1"/>
    <x v="4"/>
    <x v="53"/>
    <x v="4"/>
    <x v="0"/>
    <m/>
    <m/>
    <m/>
    <m/>
    <m/>
    <m/>
    <n v="521"/>
  </r>
  <r>
    <x v="1"/>
    <x v="1"/>
    <x v="76"/>
    <x v="2"/>
    <x v="0"/>
    <m/>
    <m/>
    <m/>
    <m/>
    <m/>
    <m/>
    <n v="519"/>
  </r>
  <r>
    <x v="1"/>
    <x v="5"/>
    <x v="22"/>
    <x v="4"/>
    <x v="0"/>
    <m/>
    <m/>
    <m/>
    <m/>
    <m/>
    <m/>
    <n v="516"/>
  </r>
  <r>
    <x v="1"/>
    <x v="8"/>
    <x v="136"/>
    <x v="0"/>
    <x v="0"/>
    <m/>
    <m/>
    <m/>
    <m/>
    <m/>
    <m/>
    <n v="512"/>
  </r>
  <r>
    <x v="1"/>
    <x v="9"/>
    <x v="137"/>
    <x v="0"/>
    <x v="0"/>
    <m/>
    <m/>
    <m/>
    <m/>
    <m/>
    <m/>
    <n v="511"/>
  </r>
  <r>
    <x v="1"/>
    <x v="4"/>
    <x v="27"/>
    <x v="5"/>
    <x v="0"/>
    <m/>
    <m/>
    <m/>
    <m/>
    <m/>
    <m/>
    <n v="510"/>
  </r>
  <r>
    <x v="1"/>
    <x v="4"/>
    <x v="56"/>
    <x v="3"/>
    <x v="0"/>
    <m/>
    <m/>
    <m/>
    <m/>
    <m/>
    <m/>
    <n v="509"/>
  </r>
  <r>
    <x v="1"/>
    <x v="5"/>
    <x v="69"/>
    <x v="4"/>
    <x v="0"/>
    <m/>
    <m/>
    <m/>
    <m/>
    <m/>
    <m/>
    <n v="507"/>
  </r>
  <r>
    <x v="1"/>
    <x v="1"/>
    <x v="30"/>
    <x v="3"/>
    <x v="0"/>
    <m/>
    <m/>
    <m/>
    <m/>
    <m/>
    <m/>
    <n v="506"/>
  </r>
  <r>
    <x v="1"/>
    <x v="3"/>
    <x v="74"/>
    <x v="3"/>
    <x v="0"/>
    <m/>
    <m/>
    <m/>
    <m/>
    <m/>
    <m/>
    <n v="504"/>
  </r>
  <r>
    <x v="1"/>
    <x v="1"/>
    <x v="19"/>
    <x v="4"/>
    <x v="0"/>
    <m/>
    <m/>
    <m/>
    <m/>
    <m/>
    <m/>
    <n v="499"/>
  </r>
  <r>
    <x v="1"/>
    <x v="4"/>
    <x v="57"/>
    <x v="1"/>
    <x v="0"/>
    <m/>
    <m/>
    <m/>
    <m/>
    <m/>
    <m/>
    <n v="498"/>
  </r>
  <r>
    <x v="1"/>
    <x v="1"/>
    <x v="79"/>
    <x v="2"/>
    <x v="0"/>
    <m/>
    <m/>
    <m/>
    <m/>
    <m/>
    <m/>
    <n v="498"/>
  </r>
  <r>
    <x v="1"/>
    <x v="5"/>
    <x v="33"/>
    <x v="5"/>
    <x v="0"/>
    <m/>
    <m/>
    <m/>
    <m/>
    <m/>
    <m/>
    <n v="498"/>
  </r>
  <r>
    <x v="1"/>
    <x v="1"/>
    <x v="23"/>
    <x v="4"/>
    <x v="0"/>
    <m/>
    <m/>
    <m/>
    <m/>
    <m/>
    <m/>
    <n v="496"/>
  </r>
  <r>
    <x v="1"/>
    <x v="2"/>
    <x v="84"/>
    <x v="3"/>
    <x v="0"/>
    <m/>
    <m/>
    <m/>
    <m/>
    <m/>
    <m/>
    <n v="490"/>
  </r>
  <r>
    <x v="1"/>
    <x v="0"/>
    <x v="18"/>
    <x v="1"/>
    <x v="0"/>
    <m/>
    <m/>
    <m/>
    <m/>
    <m/>
    <m/>
    <n v="489"/>
  </r>
  <r>
    <x v="1"/>
    <x v="1"/>
    <x v="76"/>
    <x v="5"/>
    <x v="0"/>
    <m/>
    <m/>
    <m/>
    <m/>
    <m/>
    <m/>
    <n v="483"/>
  </r>
  <r>
    <x v="1"/>
    <x v="1"/>
    <x v="37"/>
    <x v="2"/>
    <x v="0"/>
    <m/>
    <m/>
    <m/>
    <m/>
    <m/>
    <m/>
    <n v="480"/>
  </r>
  <r>
    <x v="1"/>
    <x v="1"/>
    <x v="64"/>
    <x v="1"/>
    <x v="0"/>
    <m/>
    <m/>
    <m/>
    <m/>
    <m/>
    <m/>
    <n v="479"/>
  </r>
  <r>
    <x v="1"/>
    <x v="2"/>
    <x v="20"/>
    <x v="4"/>
    <x v="0"/>
    <m/>
    <m/>
    <m/>
    <m/>
    <m/>
    <m/>
    <n v="478"/>
  </r>
  <r>
    <x v="1"/>
    <x v="4"/>
    <x v="57"/>
    <x v="2"/>
    <x v="0"/>
    <m/>
    <m/>
    <m/>
    <m/>
    <m/>
    <m/>
    <n v="476"/>
  </r>
  <r>
    <x v="1"/>
    <x v="2"/>
    <x v="10"/>
    <x v="5"/>
    <x v="0"/>
    <m/>
    <m/>
    <m/>
    <m/>
    <m/>
    <m/>
    <n v="476"/>
  </r>
  <r>
    <x v="1"/>
    <x v="9"/>
    <x v="146"/>
    <x v="0"/>
    <x v="0"/>
    <m/>
    <m/>
    <m/>
    <m/>
    <m/>
    <m/>
    <n v="473"/>
  </r>
  <r>
    <x v="1"/>
    <x v="5"/>
    <x v="22"/>
    <x v="4"/>
    <x v="0"/>
    <m/>
    <m/>
    <m/>
    <m/>
    <m/>
    <m/>
    <n v="472"/>
  </r>
  <r>
    <x v="1"/>
    <x v="7"/>
    <x v="115"/>
    <x v="1"/>
    <x v="0"/>
    <m/>
    <m/>
    <m/>
    <m/>
    <m/>
    <m/>
    <n v="464"/>
  </r>
  <r>
    <x v="1"/>
    <x v="10"/>
    <x v="151"/>
    <x v="0"/>
    <x v="0"/>
    <m/>
    <m/>
    <m/>
    <m/>
    <m/>
    <m/>
    <n v="461"/>
  </r>
  <r>
    <x v="1"/>
    <x v="1"/>
    <x v="14"/>
    <x v="2"/>
    <x v="0"/>
    <m/>
    <m/>
    <m/>
    <m/>
    <m/>
    <m/>
    <n v="460"/>
  </r>
  <r>
    <x v="1"/>
    <x v="0"/>
    <x v="103"/>
    <x v="0"/>
    <x v="0"/>
    <m/>
    <m/>
    <m/>
    <m/>
    <m/>
    <m/>
    <n v="460"/>
  </r>
  <r>
    <x v="1"/>
    <x v="2"/>
    <x v="84"/>
    <x v="2"/>
    <x v="0"/>
    <m/>
    <m/>
    <m/>
    <m/>
    <m/>
    <m/>
    <n v="458"/>
  </r>
  <r>
    <x v="1"/>
    <x v="2"/>
    <x v="20"/>
    <x v="4"/>
    <x v="0"/>
    <m/>
    <m/>
    <m/>
    <m/>
    <m/>
    <m/>
    <n v="455"/>
  </r>
  <r>
    <x v="1"/>
    <x v="1"/>
    <x v="5"/>
    <x v="3"/>
    <x v="0"/>
    <m/>
    <m/>
    <m/>
    <m/>
    <m/>
    <m/>
    <n v="454"/>
  </r>
  <r>
    <x v="1"/>
    <x v="0"/>
    <x v="143"/>
    <x v="0"/>
    <x v="0"/>
    <m/>
    <m/>
    <m/>
    <m/>
    <m/>
    <m/>
    <n v="454"/>
  </r>
  <r>
    <x v="1"/>
    <x v="8"/>
    <x v="71"/>
    <x v="1"/>
    <x v="0"/>
    <m/>
    <m/>
    <m/>
    <m/>
    <m/>
    <m/>
    <n v="451"/>
  </r>
  <r>
    <x v="1"/>
    <x v="5"/>
    <x v="39"/>
    <x v="5"/>
    <x v="0"/>
    <m/>
    <m/>
    <m/>
    <m/>
    <m/>
    <m/>
    <n v="450"/>
  </r>
  <r>
    <x v="1"/>
    <x v="1"/>
    <x v="3"/>
    <x v="5"/>
    <x v="0"/>
    <m/>
    <m/>
    <m/>
    <m/>
    <m/>
    <m/>
    <n v="445"/>
  </r>
  <r>
    <x v="1"/>
    <x v="3"/>
    <x v="111"/>
    <x v="3"/>
    <x v="0"/>
    <m/>
    <m/>
    <m/>
    <m/>
    <m/>
    <m/>
    <n v="445"/>
  </r>
  <r>
    <x v="1"/>
    <x v="5"/>
    <x v="69"/>
    <x v="4"/>
    <x v="0"/>
    <m/>
    <m/>
    <m/>
    <m/>
    <m/>
    <m/>
    <n v="438"/>
  </r>
  <r>
    <x v="1"/>
    <x v="1"/>
    <x v="79"/>
    <x v="1"/>
    <x v="0"/>
    <m/>
    <m/>
    <m/>
    <m/>
    <m/>
    <m/>
    <n v="434"/>
  </r>
  <r>
    <x v="1"/>
    <x v="3"/>
    <x v="63"/>
    <x v="5"/>
    <x v="0"/>
    <m/>
    <m/>
    <m/>
    <m/>
    <m/>
    <m/>
    <n v="433"/>
  </r>
  <r>
    <x v="1"/>
    <x v="2"/>
    <x v="47"/>
    <x v="5"/>
    <x v="0"/>
    <m/>
    <m/>
    <m/>
    <m/>
    <m/>
    <m/>
    <n v="426"/>
  </r>
  <r>
    <x v="1"/>
    <x v="0"/>
    <x v="96"/>
    <x v="0"/>
    <x v="0"/>
    <m/>
    <m/>
    <m/>
    <m/>
    <m/>
    <m/>
    <n v="419"/>
  </r>
  <r>
    <x v="1"/>
    <x v="6"/>
    <x v="108"/>
    <x v="0"/>
    <x v="0"/>
    <m/>
    <m/>
    <m/>
    <m/>
    <m/>
    <m/>
    <n v="416"/>
  </r>
  <r>
    <x v="1"/>
    <x v="1"/>
    <x v="30"/>
    <x v="2"/>
    <x v="0"/>
    <m/>
    <m/>
    <m/>
    <m/>
    <m/>
    <m/>
    <n v="414"/>
  </r>
  <r>
    <x v="1"/>
    <x v="3"/>
    <x v="16"/>
    <x v="5"/>
    <x v="0"/>
    <m/>
    <m/>
    <m/>
    <m/>
    <m/>
    <m/>
    <n v="412"/>
  </r>
  <r>
    <x v="1"/>
    <x v="3"/>
    <x v="51"/>
    <x v="3"/>
    <x v="0"/>
    <m/>
    <m/>
    <m/>
    <m/>
    <m/>
    <m/>
    <n v="411"/>
  </r>
  <r>
    <x v="1"/>
    <x v="1"/>
    <x v="13"/>
    <x v="4"/>
    <x v="0"/>
    <m/>
    <m/>
    <m/>
    <m/>
    <m/>
    <m/>
    <n v="409"/>
  </r>
  <r>
    <x v="1"/>
    <x v="1"/>
    <x v="147"/>
    <x v="0"/>
    <x v="0"/>
    <m/>
    <m/>
    <m/>
    <m/>
    <m/>
    <m/>
    <n v="409"/>
  </r>
  <r>
    <x v="1"/>
    <x v="1"/>
    <x v="25"/>
    <x v="5"/>
    <x v="0"/>
    <m/>
    <m/>
    <m/>
    <m/>
    <m/>
    <m/>
    <n v="407"/>
  </r>
  <r>
    <x v="1"/>
    <x v="3"/>
    <x v="63"/>
    <x v="4"/>
    <x v="0"/>
    <m/>
    <m/>
    <m/>
    <m/>
    <m/>
    <m/>
    <n v="402"/>
  </r>
  <r>
    <x v="1"/>
    <x v="2"/>
    <x v="11"/>
    <x v="0"/>
    <x v="0"/>
    <m/>
    <m/>
    <m/>
    <m/>
    <m/>
    <m/>
    <n v="401"/>
  </r>
  <r>
    <x v="1"/>
    <x v="9"/>
    <x v="148"/>
    <x v="1"/>
    <x v="0"/>
    <m/>
    <m/>
    <m/>
    <m/>
    <m/>
    <m/>
    <n v="397"/>
  </r>
  <r>
    <x v="1"/>
    <x v="4"/>
    <x v="45"/>
    <x v="5"/>
    <x v="0"/>
    <m/>
    <m/>
    <m/>
    <m/>
    <m/>
    <m/>
    <n v="390"/>
  </r>
  <r>
    <x v="1"/>
    <x v="0"/>
    <x v="54"/>
    <x v="5"/>
    <x v="0"/>
    <m/>
    <m/>
    <m/>
    <m/>
    <m/>
    <m/>
    <n v="388"/>
  </r>
  <r>
    <x v="1"/>
    <x v="2"/>
    <x v="47"/>
    <x v="3"/>
    <x v="0"/>
    <m/>
    <m/>
    <m/>
    <m/>
    <m/>
    <m/>
    <n v="382"/>
  </r>
  <r>
    <x v="1"/>
    <x v="0"/>
    <x v="0"/>
    <x v="0"/>
    <x v="0"/>
    <m/>
    <m/>
    <m/>
    <m/>
    <m/>
    <m/>
    <n v="379"/>
  </r>
  <r>
    <x v="1"/>
    <x v="1"/>
    <x v="3"/>
    <x v="3"/>
    <x v="0"/>
    <m/>
    <m/>
    <m/>
    <m/>
    <m/>
    <m/>
    <n v="378"/>
  </r>
  <r>
    <x v="1"/>
    <x v="2"/>
    <x v="43"/>
    <x v="4"/>
    <x v="0"/>
    <m/>
    <m/>
    <m/>
    <m/>
    <m/>
    <m/>
    <n v="376"/>
  </r>
  <r>
    <x v="1"/>
    <x v="3"/>
    <x v="104"/>
    <x v="3"/>
    <x v="0"/>
    <m/>
    <m/>
    <m/>
    <m/>
    <m/>
    <m/>
    <n v="373"/>
  </r>
  <r>
    <x v="1"/>
    <x v="2"/>
    <x v="26"/>
    <x v="5"/>
    <x v="0"/>
    <m/>
    <m/>
    <m/>
    <m/>
    <m/>
    <m/>
    <n v="371"/>
  </r>
  <r>
    <x v="1"/>
    <x v="0"/>
    <x v="46"/>
    <x v="0"/>
    <x v="0"/>
    <m/>
    <m/>
    <m/>
    <m/>
    <m/>
    <m/>
    <n v="369"/>
  </r>
  <r>
    <x v="1"/>
    <x v="5"/>
    <x v="22"/>
    <x v="2"/>
    <x v="0"/>
    <m/>
    <m/>
    <m/>
    <m/>
    <m/>
    <m/>
    <n v="368"/>
  </r>
  <r>
    <x v="1"/>
    <x v="1"/>
    <x v="79"/>
    <x v="5"/>
    <x v="0"/>
    <m/>
    <m/>
    <m/>
    <m/>
    <m/>
    <m/>
    <n v="367"/>
  </r>
  <r>
    <x v="1"/>
    <x v="4"/>
    <x v="73"/>
    <x v="4"/>
    <x v="0"/>
    <m/>
    <m/>
    <m/>
    <m/>
    <m/>
    <m/>
    <n v="365"/>
  </r>
  <r>
    <x v="1"/>
    <x v="1"/>
    <x v="24"/>
    <x v="4"/>
    <x v="0"/>
    <m/>
    <m/>
    <m/>
    <m/>
    <m/>
    <m/>
    <n v="363"/>
  </r>
  <r>
    <x v="1"/>
    <x v="3"/>
    <x v="74"/>
    <x v="4"/>
    <x v="0"/>
    <m/>
    <m/>
    <m/>
    <m/>
    <m/>
    <m/>
    <n v="363"/>
  </r>
  <r>
    <x v="1"/>
    <x v="5"/>
    <x v="69"/>
    <x v="3"/>
    <x v="0"/>
    <m/>
    <m/>
    <m/>
    <m/>
    <m/>
    <m/>
    <n v="363"/>
  </r>
  <r>
    <x v="1"/>
    <x v="3"/>
    <x v="63"/>
    <x v="3"/>
    <x v="0"/>
    <m/>
    <m/>
    <m/>
    <m/>
    <m/>
    <m/>
    <n v="362"/>
  </r>
  <r>
    <x v="1"/>
    <x v="1"/>
    <x v="15"/>
    <x v="3"/>
    <x v="0"/>
    <m/>
    <m/>
    <m/>
    <m/>
    <m/>
    <m/>
    <n v="361"/>
  </r>
  <r>
    <x v="1"/>
    <x v="2"/>
    <x v="110"/>
    <x v="2"/>
    <x v="0"/>
    <m/>
    <m/>
    <m/>
    <m/>
    <m/>
    <m/>
    <n v="360"/>
  </r>
  <r>
    <x v="1"/>
    <x v="1"/>
    <x v="145"/>
    <x v="0"/>
    <x v="0"/>
    <m/>
    <m/>
    <m/>
    <m/>
    <m/>
    <m/>
    <n v="359"/>
  </r>
  <r>
    <x v="1"/>
    <x v="1"/>
    <x v="93"/>
    <x v="5"/>
    <x v="0"/>
    <m/>
    <m/>
    <m/>
    <m/>
    <m/>
    <m/>
    <n v="358"/>
  </r>
  <r>
    <x v="1"/>
    <x v="0"/>
    <x v="31"/>
    <x v="5"/>
    <x v="0"/>
    <m/>
    <m/>
    <m/>
    <m/>
    <m/>
    <m/>
    <n v="357"/>
  </r>
  <r>
    <x v="1"/>
    <x v="2"/>
    <x v="59"/>
    <x v="3"/>
    <x v="0"/>
    <m/>
    <m/>
    <m/>
    <m/>
    <m/>
    <m/>
    <n v="356"/>
  </r>
  <r>
    <x v="1"/>
    <x v="7"/>
    <x v="72"/>
    <x v="3"/>
    <x v="0"/>
    <m/>
    <m/>
    <m/>
    <m/>
    <m/>
    <m/>
    <n v="356"/>
  </r>
  <r>
    <x v="1"/>
    <x v="8"/>
    <x v="83"/>
    <x v="5"/>
    <x v="0"/>
    <m/>
    <m/>
    <m/>
    <m/>
    <m/>
    <m/>
    <n v="356"/>
  </r>
  <r>
    <x v="1"/>
    <x v="1"/>
    <x v="116"/>
    <x v="5"/>
    <x v="0"/>
    <m/>
    <m/>
    <m/>
    <m/>
    <m/>
    <m/>
    <n v="354"/>
  </r>
  <r>
    <x v="1"/>
    <x v="1"/>
    <x v="41"/>
    <x v="5"/>
    <x v="0"/>
    <m/>
    <m/>
    <m/>
    <m/>
    <m/>
    <m/>
    <n v="354"/>
  </r>
  <r>
    <x v="1"/>
    <x v="7"/>
    <x v="121"/>
    <x v="1"/>
    <x v="0"/>
    <m/>
    <m/>
    <m/>
    <m/>
    <m/>
    <m/>
    <n v="354"/>
  </r>
  <r>
    <x v="1"/>
    <x v="4"/>
    <x v="155"/>
    <x v="1"/>
    <x v="0"/>
    <m/>
    <m/>
    <m/>
    <m/>
    <m/>
    <m/>
    <n v="353"/>
  </r>
  <r>
    <x v="1"/>
    <x v="5"/>
    <x v="89"/>
    <x v="4"/>
    <x v="0"/>
    <m/>
    <m/>
    <m/>
    <m/>
    <m/>
    <m/>
    <n v="349"/>
  </r>
  <r>
    <x v="1"/>
    <x v="9"/>
    <x v="126"/>
    <x v="1"/>
    <x v="0"/>
    <m/>
    <m/>
    <m/>
    <m/>
    <m/>
    <m/>
    <n v="346"/>
  </r>
  <r>
    <x v="1"/>
    <x v="0"/>
    <x v="131"/>
    <x v="1"/>
    <x v="0"/>
    <m/>
    <m/>
    <m/>
    <m/>
    <m/>
    <m/>
    <n v="343"/>
  </r>
  <r>
    <x v="1"/>
    <x v="7"/>
    <x v="149"/>
    <x v="1"/>
    <x v="0"/>
    <m/>
    <m/>
    <m/>
    <m/>
    <m/>
    <m/>
    <n v="342"/>
  </r>
  <r>
    <x v="1"/>
    <x v="2"/>
    <x v="86"/>
    <x v="3"/>
    <x v="0"/>
    <m/>
    <m/>
    <m/>
    <m/>
    <m/>
    <m/>
    <n v="341"/>
  </r>
  <r>
    <x v="1"/>
    <x v="1"/>
    <x v="150"/>
    <x v="0"/>
    <x v="0"/>
    <m/>
    <m/>
    <m/>
    <m/>
    <m/>
    <m/>
    <n v="339"/>
  </r>
  <r>
    <x v="1"/>
    <x v="1"/>
    <x v="6"/>
    <x v="4"/>
    <x v="0"/>
    <m/>
    <m/>
    <m/>
    <m/>
    <m/>
    <m/>
    <n v="335"/>
  </r>
  <r>
    <x v="1"/>
    <x v="1"/>
    <x v="166"/>
    <x v="0"/>
    <x v="0"/>
    <m/>
    <m/>
    <m/>
    <m/>
    <m/>
    <m/>
    <n v="335"/>
  </r>
  <r>
    <x v="1"/>
    <x v="9"/>
    <x v="146"/>
    <x v="1"/>
    <x v="0"/>
    <m/>
    <m/>
    <m/>
    <m/>
    <m/>
    <m/>
    <n v="331"/>
  </r>
  <r>
    <x v="1"/>
    <x v="10"/>
    <x v="144"/>
    <x v="0"/>
    <x v="0"/>
    <m/>
    <m/>
    <m/>
    <m/>
    <m/>
    <m/>
    <n v="330"/>
  </r>
  <r>
    <x v="1"/>
    <x v="2"/>
    <x v="112"/>
    <x v="2"/>
    <x v="0"/>
    <m/>
    <m/>
    <m/>
    <m/>
    <m/>
    <m/>
    <n v="320"/>
  </r>
  <r>
    <x v="1"/>
    <x v="0"/>
    <x v="40"/>
    <x v="1"/>
    <x v="0"/>
    <m/>
    <m/>
    <m/>
    <m/>
    <m/>
    <m/>
    <n v="320"/>
  </r>
  <r>
    <x v="1"/>
    <x v="0"/>
    <x v="32"/>
    <x v="2"/>
    <x v="0"/>
    <m/>
    <m/>
    <m/>
    <m/>
    <m/>
    <m/>
    <n v="317"/>
  </r>
  <r>
    <x v="1"/>
    <x v="9"/>
    <x v="142"/>
    <x v="0"/>
    <x v="0"/>
    <m/>
    <m/>
    <m/>
    <m/>
    <m/>
    <m/>
    <n v="315"/>
  </r>
  <r>
    <x v="1"/>
    <x v="3"/>
    <x v="97"/>
    <x v="5"/>
    <x v="0"/>
    <m/>
    <m/>
    <m/>
    <m/>
    <m/>
    <m/>
    <n v="313"/>
  </r>
  <r>
    <x v="1"/>
    <x v="7"/>
    <x v="62"/>
    <x v="4"/>
    <x v="0"/>
    <m/>
    <m/>
    <m/>
    <m/>
    <m/>
    <m/>
    <n v="312"/>
  </r>
  <r>
    <x v="1"/>
    <x v="1"/>
    <x v="3"/>
    <x v="4"/>
    <x v="0"/>
    <m/>
    <m/>
    <m/>
    <m/>
    <m/>
    <m/>
    <n v="310"/>
  </r>
  <r>
    <x v="1"/>
    <x v="4"/>
    <x v="27"/>
    <x v="3"/>
    <x v="0"/>
    <m/>
    <m/>
    <m/>
    <m/>
    <m/>
    <m/>
    <n v="306"/>
  </r>
  <r>
    <x v="1"/>
    <x v="2"/>
    <x v="120"/>
    <x v="2"/>
    <x v="0"/>
    <m/>
    <m/>
    <m/>
    <m/>
    <m/>
    <m/>
    <n v="305"/>
  </r>
  <r>
    <x v="1"/>
    <x v="3"/>
    <x v="51"/>
    <x v="4"/>
    <x v="0"/>
    <m/>
    <m/>
    <m/>
    <m/>
    <m/>
    <m/>
    <n v="298"/>
  </r>
  <r>
    <x v="1"/>
    <x v="1"/>
    <x v="3"/>
    <x v="2"/>
    <x v="0"/>
    <m/>
    <m/>
    <m/>
    <m/>
    <m/>
    <m/>
    <n v="294"/>
  </r>
  <r>
    <x v="1"/>
    <x v="8"/>
    <x v="71"/>
    <x v="5"/>
    <x v="0"/>
    <m/>
    <m/>
    <m/>
    <m/>
    <m/>
    <m/>
    <n v="292"/>
  </r>
  <r>
    <x v="1"/>
    <x v="1"/>
    <x v="21"/>
    <x v="4"/>
    <x v="0"/>
    <m/>
    <m/>
    <m/>
    <m/>
    <m/>
    <m/>
    <n v="290"/>
  </r>
  <r>
    <x v="1"/>
    <x v="1"/>
    <x v="13"/>
    <x v="2"/>
    <x v="0"/>
    <m/>
    <m/>
    <m/>
    <m/>
    <m/>
    <m/>
    <n v="283"/>
  </r>
  <r>
    <x v="1"/>
    <x v="3"/>
    <x v="97"/>
    <x v="1"/>
    <x v="0"/>
    <m/>
    <m/>
    <m/>
    <m/>
    <m/>
    <m/>
    <n v="283"/>
  </r>
  <r>
    <x v="1"/>
    <x v="2"/>
    <x v="86"/>
    <x v="4"/>
    <x v="0"/>
    <m/>
    <m/>
    <m/>
    <m/>
    <m/>
    <m/>
    <n v="281"/>
  </r>
  <r>
    <x v="1"/>
    <x v="9"/>
    <x v="126"/>
    <x v="1"/>
    <x v="0"/>
    <m/>
    <m/>
    <m/>
    <m/>
    <m/>
    <m/>
    <n v="275"/>
  </r>
  <r>
    <x v="1"/>
    <x v="2"/>
    <x v="59"/>
    <x v="4"/>
    <x v="0"/>
    <m/>
    <m/>
    <m/>
    <m/>
    <m/>
    <m/>
    <n v="274"/>
  </r>
  <r>
    <x v="1"/>
    <x v="3"/>
    <x v="97"/>
    <x v="0"/>
    <x v="0"/>
    <m/>
    <m/>
    <m/>
    <m/>
    <m/>
    <m/>
    <n v="273"/>
  </r>
  <r>
    <x v="1"/>
    <x v="2"/>
    <x v="120"/>
    <x v="2"/>
    <x v="0"/>
    <m/>
    <m/>
    <m/>
    <m/>
    <m/>
    <m/>
    <n v="272"/>
  </r>
  <r>
    <x v="1"/>
    <x v="1"/>
    <x v="28"/>
    <x v="5"/>
    <x v="0"/>
    <m/>
    <m/>
    <m/>
    <m/>
    <m/>
    <m/>
    <n v="271"/>
  </r>
  <r>
    <x v="1"/>
    <x v="3"/>
    <x v="97"/>
    <x v="4"/>
    <x v="0"/>
    <m/>
    <m/>
    <m/>
    <m/>
    <m/>
    <m/>
    <n v="269"/>
  </r>
  <r>
    <x v="1"/>
    <x v="1"/>
    <x v="125"/>
    <x v="1"/>
    <x v="0"/>
    <m/>
    <m/>
    <m/>
    <m/>
    <m/>
    <m/>
    <n v="268"/>
  </r>
  <r>
    <x v="1"/>
    <x v="5"/>
    <x v="39"/>
    <x v="2"/>
    <x v="0"/>
    <m/>
    <m/>
    <m/>
    <m/>
    <m/>
    <m/>
    <n v="267"/>
  </r>
  <r>
    <x v="1"/>
    <x v="2"/>
    <x v="110"/>
    <x v="4"/>
    <x v="0"/>
    <m/>
    <m/>
    <m/>
    <m/>
    <m/>
    <m/>
    <n v="266"/>
  </r>
  <r>
    <x v="1"/>
    <x v="1"/>
    <x v="153"/>
    <x v="0"/>
    <x v="0"/>
    <m/>
    <m/>
    <m/>
    <m/>
    <m/>
    <m/>
    <n v="266"/>
  </r>
  <r>
    <x v="1"/>
    <x v="0"/>
    <x v="0"/>
    <x v="2"/>
    <x v="0"/>
    <m/>
    <m/>
    <m/>
    <m/>
    <m/>
    <m/>
    <n v="266"/>
  </r>
  <r>
    <x v="1"/>
    <x v="2"/>
    <x v="26"/>
    <x v="4"/>
    <x v="0"/>
    <m/>
    <m/>
    <m/>
    <m/>
    <m/>
    <m/>
    <n v="264"/>
  </r>
  <r>
    <x v="1"/>
    <x v="0"/>
    <x v="50"/>
    <x v="1"/>
    <x v="0"/>
    <m/>
    <m/>
    <m/>
    <m/>
    <m/>
    <m/>
    <n v="263"/>
  </r>
  <r>
    <x v="1"/>
    <x v="7"/>
    <x v="149"/>
    <x v="0"/>
    <x v="0"/>
    <m/>
    <m/>
    <m/>
    <m/>
    <m/>
    <m/>
    <n v="262"/>
  </r>
  <r>
    <x v="1"/>
    <x v="0"/>
    <x v="70"/>
    <x v="5"/>
    <x v="0"/>
    <m/>
    <m/>
    <m/>
    <m/>
    <m/>
    <m/>
    <n v="262"/>
  </r>
  <r>
    <x v="1"/>
    <x v="0"/>
    <x v="68"/>
    <x v="5"/>
    <x v="0"/>
    <m/>
    <m/>
    <m/>
    <m/>
    <m/>
    <m/>
    <n v="261"/>
  </r>
  <r>
    <x v="1"/>
    <x v="3"/>
    <x v="104"/>
    <x v="5"/>
    <x v="0"/>
    <m/>
    <m/>
    <m/>
    <m/>
    <m/>
    <m/>
    <n v="260"/>
  </r>
  <r>
    <x v="1"/>
    <x v="3"/>
    <x v="38"/>
    <x v="3"/>
    <x v="0"/>
    <m/>
    <m/>
    <m/>
    <m/>
    <m/>
    <m/>
    <n v="255"/>
  </r>
  <r>
    <x v="1"/>
    <x v="4"/>
    <x v="45"/>
    <x v="3"/>
    <x v="0"/>
    <m/>
    <m/>
    <m/>
    <m/>
    <m/>
    <m/>
    <n v="251"/>
  </r>
  <r>
    <x v="1"/>
    <x v="3"/>
    <x v="111"/>
    <x v="2"/>
    <x v="0"/>
    <m/>
    <m/>
    <m/>
    <m/>
    <m/>
    <m/>
    <n v="240"/>
  </r>
  <r>
    <x v="1"/>
    <x v="9"/>
    <x v="154"/>
    <x v="0"/>
    <x v="0"/>
    <m/>
    <m/>
    <m/>
    <m/>
    <m/>
    <m/>
    <n v="240"/>
  </r>
  <r>
    <x v="1"/>
    <x v="0"/>
    <x v="54"/>
    <x v="5"/>
    <x v="0"/>
    <m/>
    <m/>
    <m/>
    <m/>
    <m/>
    <m/>
    <n v="240"/>
  </r>
  <r>
    <x v="1"/>
    <x v="5"/>
    <x v="69"/>
    <x v="2"/>
    <x v="0"/>
    <m/>
    <m/>
    <m/>
    <m/>
    <m/>
    <m/>
    <n v="236"/>
  </r>
  <r>
    <x v="1"/>
    <x v="7"/>
    <x v="117"/>
    <x v="2"/>
    <x v="0"/>
    <m/>
    <m/>
    <m/>
    <m/>
    <m/>
    <m/>
    <n v="236"/>
  </r>
  <r>
    <x v="1"/>
    <x v="1"/>
    <x v="37"/>
    <x v="3"/>
    <x v="0"/>
    <m/>
    <m/>
    <m/>
    <m/>
    <m/>
    <m/>
    <n v="235"/>
  </r>
  <r>
    <x v="1"/>
    <x v="7"/>
    <x v="72"/>
    <x v="4"/>
    <x v="0"/>
    <m/>
    <m/>
    <m/>
    <m/>
    <m/>
    <m/>
    <n v="235"/>
  </r>
  <r>
    <x v="1"/>
    <x v="1"/>
    <x v="14"/>
    <x v="5"/>
    <x v="0"/>
    <m/>
    <m/>
    <m/>
    <m/>
    <m/>
    <m/>
    <n v="234"/>
  </r>
  <r>
    <x v="1"/>
    <x v="1"/>
    <x v="99"/>
    <x v="1"/>
    <x v="0"/>
    <m/>
    <m/>
    <m/>
    <m/>
    <m/>
    <m/>
    <n v="230"/>
  </r>
  <r>
    <x v="1"/>
    <x v="7"/>
    <x v="82"/>
    <x v="4"/>
    <x v="0"/>
    <m/>
    <m/>
    <m/>
    <m/>
    <m/>
    <m/>
    <n v="230"/>
  </r>
  <r>
    <x v="1"/>
    <x v="0"/>
    <x v="18"/>
    <x v="4"/>
    <x v="0"/>
    <m/>
    <m/>
    <m/>
    <m/>
    <m/>
    <m/>
    <n v="230"/>
  </r>
  <r>
    <x v="1"/>
    <x v="9"/>
    <x v="161"/>
    <x v="1"/>
    <x v="0"/>
    <m/>
    <m/>
    <m/>
    <m/>
    <m/>
    <m/>
    <n v="229"/>
  </r>
  <r>
    <x v="1"/>
    <x v="0"/>
    <x v="9"/>
    <x v="2"/>
    <x v="0"/>
    <m/>
    <m/>
    <m/>
    <m/>
    <m/>
    <m/>
    <n v="229"/>
  </r>
  <r>
    <x v="1"/>
    <x v="4"/>
    <x v="34"/>
    <x v="5"/>
    <x v="0"/>
    <m/>
    <m/>
    <m/>
    <m/>
    <m/>
    <m/>
    <n v="227"/>
  </r>
  <r>
    <x v="1"/>
    <x v="0"/>
    <x v="68"/>
    <x v="5"/>
    <x v="0"/>
    <m/>
    <m/>
    <m/>
    <m/>
    <m/>
    <m/>
    <n v="225"/>
  </r>
  <r>
    <x v="1"/>
    <x v="5"/>
    <x v="66"/>
    <x v="3"/>
    <x v="0"/>
    <m/>
    <m/>
    <m/>
    <m/>
    <m/>
    <m/>
    <n v="224"/>
  </r>
  <r>
    <x v="1"/>
    <x v="2"/>
    <x v="122"/>
    <x v="1"/>
    <x v="0"/>
    <m/>
    <m/>
    <m/>
    <m/>
    <m/>
    <m/>
    <n v="221"/>
  </r>
  <r>
    <x v="1"/>
    <x v="6"/>
    <x v="80"/>
    <x v="2"/>
    <x v="0"/>
    <m/>
    <m/>
    <m/>
    <m/>
    <m/>
    <m/>
    <n v="221"/>
  </r>
  <r>
    <x v="1"/>
    <x v="0"/>
    <x v="54"/>
    <x v="1"/>
    <x v="0"/>
    <m/>
    <m/>
    <m/>
    <m/>
    <m/>
    <m/>
    <n v="221"/>
  </r>
  <r>
    <x v="1"/>
    <x v="0"/>
    <x v="101"/>
    <x v="1"/>
    <x v="0"/>
    <m/>
    <m/>
    <m/>
    <m/>
    <m/>
    <m/>
    <n v="221"/>
  </r>
  <r>
    <x v="1"/>
    <x v="2"/>
    <x v="58"/>
    <x v="5"/>
    <x v="0"/>
    <m/>
    <m/>
    <m/>
    <m/>
    <m/>
    <m/>
    <n v="219"/>
  </r>
  <r>
    <x v="1"/>
    <x v="2"/>
    <x v="43"/>
    <x v="3"/>
    <x v="0"/>
    <m/>
    <m/>
    <m/>
    <m/>
    <m/>
    <m/>
    <n v="218"/>
  </r>
  <r>
    <x v="1"/>
    <x v="5"/>
    <x v="22"/>
    <x v="3"/>
    <x v="0"/>
    <m/>
    <m/>
    <m/>
    <m/>
    <m/>
    <m/>
    <n v="217"/>
  </r>
  <r>
    <x v="1"/>
    <x v="0"/>
    <x v="12"/>
    <x v="2"/>
    <x v="0"/>
    <m/>
    <m/>
    <m/>
    <m/>
    <m/>
    <m/>
    <n v="217"/>
  </r>
  <r>
    <x v="1"/>
    <x v="0"/>
    <x v="32"/>
    <x v="5"/>
    <x v="0"/>
    <m/>
    <m/>
    <m/>
    <m/>
    <m/>
    <m/>
    <n v="213"/>
  </r>
  <r>
    <x v="1"/>
    <x v="2"/>
    <x v="49"/>
    <x v="1"/>
    <x v="0"/>
    <m/>
    <m/>
    <m/>
    <m/>
    <m/>
    <m/>
    <n v="212"/>
  </r>
  <r>
    <x v="1"/>
    <x v="9"/>
    <x v="159"/>
    <x v="0"/>
    <x v="0"/>
    <m/>
    <m/>
    <m/>
    <m/>
    <m/>
    <m/>
    <n v="212"/>
  </r>
  <r>
    <x v="1"/>
    <x v="6"/>
    <x v="108"/>
    <x v="1"/>
    <x v="0"/>
    <m/>
    <m/>
    <m/>
    <m/>
    <m/>
    <m/>
    <n v="212"/>
  </r>
  <r>
    <x v="1"/>
    <x v="2"/>
    <x v="11"/>
    <x v="5"/>
    <x v="0"/>
    <m/>
    <m/>
    <m/>
    <m/>
    <m/>
    <m/>
    <n v="211"/>
  </r>
  <r>
    <x v="1"/>
    <x v="0"/>
    <x v="9"/>
    <x v="5"/>
    <x v="0"/>
    <m/>
    <m/>
    <m/>
    <m/>
    <m/>
    <m/>
    <n v="211"/>
  </r>
  <r>
    <x v="1"/>
    <x v="0"/>
    <x v="103"/>
    <x v="5"/>
    <x v="0"/>
    <m/>
    <m/>
    <m/>
    <m/>
    <m/>
    <m/>
    <n v="209"/>
  </r>
  <r>
    <x v="1"/>
    <x v="4"/>
    <x v="56"/>
    <x v="4"/>
    <x v="0"/>
    <m/>
    <m/>
    <m/>
    <m/>
    <m/>
    <m/>
    <n v="208"/>
  </r>
  <r>
    <x v="1"/>
    <x v="1"/>
    <x v="163"/>
    <x v="5"/>
    <x v="0"/>
    <m/>
    <m/>
    <m/>
    <m/>
    <m/>
    <m/>
    <n v="208"/>
  </r>
  <r>
    <x v="1"/>
    <x v="12"/>
    <x v="156"/>
    <x v="0"/>
    <x v="0"/>
    <m/>
    <m/>
    <m/>
    <m/>
    <m/>
    <m/>
    <n v="208"/>
  </r>
  <r>
    <x v="1"/>
    <x v="10"/>
    <x v="164"/>
    <x v="5"/>
    <x v="0"/>
    <m/>
    <m/>
    <m/>
    <m/>
    <m/>
    <m/>
    <n v="208"/>
  </r>
  <r>
    <x v="1"/>
    <x v="5"/>
    <x v="69"/>
    <x v="4"/>
    <x v="0"/>
    <m/>
    <m/>
    <m/>
    <m/>
    <m/>
    <m/>
    <n v="207"/>
  </r>
  <r>
    <x v="1"/>
    <x v="9"/>
    <x v="154"/>
    <x v="0"/>
    <x v="0"/>
    <m/>
    <m/>
    <m/>
    <m/>
    <m/>
    <m/>
    <n v="207"/>
  </r>
  <r>
    <x v="1"/>
    <x v="3"/>
    <x v="97"/>
    <x v="1"/>
    <x v="0"/>
    <m/>
    <m/>
    <m/>
    <m/>
    <m/>
    <m/>
    <n v="206"/>
  </r>
  <r>
    <x v="1"/>
    <x v="0"/>
    <x v="152"/>
    <x v="0"/>
    <x v="0"/>
    <m/>
    <m/>
    <m/>
    <m/>
    <m/>
    <m/>
    <n v="205"/>
  </r>
  <r>
    <x v="1"/>
    <x v="4"/>
    <x v="155"/>
    <x v="2"/>
    <x v="0"/>
    <m/>
    <m/>
    <m/>
    <m/>
    <m/>
    <m/>
    <n v="204"/>
  </r>
  <r>
    <x v="1"/>
    <x v="6"/>
    <x v="160"/>
    <x v="0"/>
    <x v="0"/>
    <m/>
    <m/>
    <m/>
    <m/>
    <m/>
    <m/>
    <n v="204"/>
  </r>
  <r>
    <x v="1"/>
    <x v="0"/>
    <x v="162"/>
    <x v="0"/>
    <x v="0"/>
    <m/>
    <m/>
    <m/>
    <m/>
    <m/>
    <m/>
    <n v="204"/>
  </r>
  <r>
    <x v="1"/>
    <x v="4"/>
    <x v="27"/>
    <x v="5"/>
    <x v="0"/>
    <m/>
    <m/>
    <m/>
    <m/>
    <m/>
    <m/>
    <n v="203"/>
  </r>
  <r>
    <x v="1"/>
    <x v="2"/>
    <x v="112"/>
    <x v="2"/>
    <x v="0"/>
    <m/>
    <m/>
    <m/>
    <m/>
    <m/>
    <m/>
    <n v="203"/>
  </r>
  <r>
    <x v="1"/>
    <x v="4"/>
    <x v="73"/>
    <x v="5"/>
    <x v="0"/>
    <m/>
    <m/>
    <m/>
    <m/>
    <m/>
    <m/>
    <n v="202"/>
  </r>
  <r>
    <x v="1"/>
    <x v="3"/>
    <x v="98"/>
    <x v="5"/>
    <x v="0"/>
    <m/>
    <m/>
    <m/>
    <m/>
    <m/>
    <m/>
    <n v="200"/>
  </r>
  <r>
    <x v="1"/>
    <x v="5"/>
    <x v="33"/>
    <x v="5"/>
    <x v="0"/>
    <m/>
    <m/>
    <m/>
    <m/>
    <m/>
    <m/>
    <n v="198"/>
  </r>
  <r>
    <x v="1"/>
    <x v="4"/>
    <x v="57"/>
    <x v="5"/>
    <x v="0"/>
    <m/>
    <m/>
    <m/>
    <m/>
    <m/>
    <m/>
    <n v="197"/>
  </r>
  <r>
    <x v="1"/>
    <x v="8"/>
    <x v="136"/>
    <x v="0"/>
    <x v="0"/>
    <m/>
    <m/>
    <m/>
    <m/>
    <m/>
    <m/>
    <n v="197"/>
  </r>
  <r>
    <x v="1"/>
    <x v="0"/>
    <x v="70"/>
    <x v="1"/>
    <x v="0"/>
    <m/>
    <m/>
    <m/>
    <m/>
    <m/>
    <m/>
    <n v="197"/>
  </r>
  <r>
    <x v="1"/>
    <x v="1"/>
    <x v="15"/>
    <x v="4"/>
    <x v="0"/>
    <m/>
    <m/>
    <m/>
    <m/>
    <m/>
    <m/>
    <n v="195"/>
  </r>
  <r>
    <x v="1"/>
    <x v="6"/>
    <x v="108"/>
    <x v="2"/>
    <x v="0"/>
    <m/>
    <m/>
    <m/>
    <m/>
    <m/>
    <m/>
    <n v="194"/>
  </r>
  <r>
    <x v="1"/>
    <x v="1"/>
    <x v="24"/>
    <x v="5"/>
    <x v="0"/>
    <m/>
    <m/>
    <m/>
    <m/>
    <m/>
    <m/>
    <n v="190"/>
  </r>
  <r>
    <x v="1"/>
    <x v="7"/>
    <x v="82"/>
    <x v="2"/>
    <x v="0"/>
    <m/>
    <m/>
    <m/>
    <m/>
    <m/>
    <m/>
    <n v="190"/>
  </r>
  <r>
    <x v="1"/>
    <x v="2"/>
    <x v="87"/>
    <x v="4"/>
    <x v="0"/>
    <m/>
    <m/>
    <m/>
    <m/>
    <m/>
    <m/>
    <n v="187"/>
  </r>
  <r>
    <x v="1"/>
    <x v="1"/>
    <x v="93"/>
    <x v="1"/>
    <x v="0"/>
    <m/>
    <m/>
    <m/>
    <m/>
    <m/>
    <m/>
    <n v="186"/>
  </r>
  <r>
    <x v="1"/>
    <x v="0"/>
    <x v="54"/>
    <x v="5"/>
    <x v="0"/>
    <m/>
    <m/>
    <m/>
    <m/>
    <m/>
    <m/>
    <n v="186"/>
  </r>
  <r>
    <x v="1"/>
    <x v="2"/>
    <x v="81"/>
    <x v="3"/>
    <x v="0"/>
    <m/>
    <m/>
    <m/>
    <m/>
    <m/>
    <m/>
    <n v="185"/>
  </r>
  <r>
    <x v="1"/>
    <x v="3"/>
    <x v="97"/>
    <x v="2"/>
    <x v="0"/>
    <m/>
    <m/>
    <m/>
    <m/>
    <m/>
    <m/>
    <n v="185"/>
  </r>
  <r>
    <x v="1"/>
    <x v="7"/>
    <x v="130"/>
    <x v="2"/>
    <x v="0"/>
    <m/>
    <m/>
    <m/>
    <m/>
    <m/>
    <m/>
    <n v="185"/>
  </r>
  <r>
    <x v="1"/>
    <x v="12"/>
    <x v="156"/>
    <x v="2"/>
    <x v="0"/>
    <m/>
    <m/>
    <m/>
    <m/>
    <m/>
    <m/>
    <n v="185"/>
  </r>
  <r>
    <x v="1"/>
    <x v="1"/>
    <x v="93"/>
    <x v="2"/>
    <x v="0"/>
    <m/>
    <m/>
    <m/>
    <m/>
    <m/>
    <m/>
    <n v="181"/>
  </r>
  <r>
    <x v="1"/>
    <x v="7"/>
    <x v="62"/>
    <x v="5"/>
    <x v="0"/>
    <m/>
    <m/>
    <m/>
    <m/>
    <m/>
    <m/>
    <n v="180"/>
  </r>
  <r>
    <x v="1"/>
    <x v="0"/>
    <x v="40"/>
    <x v="2"/>
    <x v="0"/>
    <m/>
    <m/>
    <m/>
    <m/>
    <m/>
    <m/>
    <n v="180"/>
  </r>
  <r>
    <x v="1"/>
    <x v="1"/>
    <x v="172"/>
    <x v="0"/>
    <x v="0"/>
    <m/>
    <m/>
    <m/>
    <m/>
    <m/>
    <m/>
    <n v="178"/>
  </r>
  <r>
    <x v="1"/>
    <x v="0"/>
    <x v="124"/>
    <x v="5"/>
    <x v="0"/>
    <m/>
    <m/>
    <m/>
    <m/>
    <m/>
    <m/>
    <n v="175"/>
  </r>
  <r>
    <x v="1"/>
    <x v="2"/>
    <x v="81"/>
    <x v="4"/>
    <x v="0"/>
    <m/>
    <m/>
    <m/>
    <m/>
    <m/>
    <m/>
    <n v="174"/>
  </r>
  <r>
    <x v="1"/>
    <x v="0"/>
    <x v="0"/>
    <x v="2"/>
    <x v="0"/>
    <m/>
    <m/>
    <m/>
    <m/>
    <m/>
    <m/>
    <n v="174"/>
  </r>
  <r>
    <x v="1"/>
    <x v="3"/>
    <x v="55"/>
    <x v="4"/>
    <x v="0"/>
    <m/>
    <m/>
    <m/>
    <m/>
    <m/>
    <m/>
    <n v="172"/>
  </r>
  <r>
    <x v="1"/>
    <x v="3"/>
    <x v="97"/>
    <x v="3"/>
    <x v="0"/>
    <m/>
    <m/>
    <m/>
    <m/>
    <m/>
    <m/>
    <n v="169"/>
  </r>
  <r>
    <x v="1"/>
    <x v="7"/>
    <x v="121"/>
    <x v="2"/>
    <x v="0"/>
    <m/>
    <m/>
    <m/>
    <m/>
    <m/>
    <m/>
    <n v="167"/>
  </r>
  <r>
    <x v="1"/>
    <x v="7"/>
    <x v="62"/>
    <x v="3"/>
    <x v="0"/>
    <m/>
    <m/>
    <m/>
    <m/>
    <m/>
    <m/>
    <n v="164"/>
  </r>
  <r>
    <x v="1"/>
    <x v="5"/>
    <x v="69"/>
    <x v="2"/>
    <x v="0"/>
    <m/>
    <m/>
    <m/>
    <m/>
    <m/>
    <m/>
    <n v="162"/>
  </r>
  <r>
    <x v="1"/>
    <x v="12"/>
    <x v="157"/>
    <x v="0"/>
    <x v="0"/>
    <m/>
    <m/>
    <m/>
    <m/>
    <m/>
    <m/>
    <n v="162"/>
  </r>
  <r>
    <x v="1"/>
    <x v="7"/>
    <x v="133"/>
    <x v="1"/>
    <x v="0"/>
    <m/>
    <m/>
    <m/>
    <m/>
    <m/>
    <m/>
    <n v="160"/>
  </r>
  <r>
    <x v="1"/>
    <x v="9"/>
    <x v="173"/>
    <x v="0"/>
    <x v="0"/>
    <m/>
    <m/>
    <m/>
    <m/>
    <m/>
    <m/>
    <n v="158"/>
  </r>
  <r>
    <x v="1"/>
    <x v="10"/>
    <x v="165"/>
    <x v="0"/>
    <x v="0"/>
    <m/>
    <m/>
    <m/>
    <m/>
    <m/>
    <m/>
    <n v="158"/>
  </r>
  <r>
    <x v="1"/>
    <x v="1"/>
    <x v="21"/>
    <x v="3"/>
    <x v="0"/>
    <m/>
    <m/>
    <m/>
    <m/>
    <m/>
    <m/>
    <n v="155"/>
  </r>
  <r>
    <x v="1"/>
    <x v="4"/>
    <x v="65"/>
    <x v="5"/>
    <x v="0"/>
    <m/>
    <m/>
    <m/>
    <m/>
    <m/>
    <m/>
    <n v="154"/>
  </r>
  <r>
    <x v="1"/>
    <x v="2"/>
    <x v="122"/>
    <x v="2"/>
    <x v="0"/>
    <m/>
    <m/>
    <m/>
    <m/>
    <m/>
    <m/>
    <n v="152"/>
  </r>
  <r>
    <x v="1"/>
    <x v="1"/>
    <x v="99"/>
    <x v="5"/>
    <x v="0"/>
    <m/>
    <m/>
    <m/>
    <m/>
    <m/>
    <m/>
    <n v="151"/>
  </r>
  <r>
    <x v="1"/>
    <x v="7"/>
    <x v="139"/>
    <x v="0"/>
    <x v="0"/>
    <m/>
    <m/>
    <m/>
    <m/>
    <m/>
    <m/>
    <n v="151"/>
  </r>
  <r>
    <x v="1"/>
    <x v="7"/>
    <x v="130"/>
    <x v="1"/>
    <x v="0"/>
    <m/>
    <m/>
    <m/>
    <m/>
    <m/>
    <m/>
    <n v="150"/>
  </r>
  <r>
    <x v="1"/>
    <x v="2"/>
    <x v="58"/>
    <x v="3"/>
    <x v="0"/>
    <m/>
    <m/>
    <m/>
    <m/>
    <m/>
    <m/>
    <n v="149"/>
  </r>
  <r>
    <x v="1"/>
    <x v="9"/>
    <x v="167"/>
    <x v="0"/>
    <x v="0"/>
    <m/>
    <m/>
    <m/>
    <m/>
    <m/>
    <m/>
    <n v="149"/>
  </r>
  <r>
    <x v="1"/>
    <x v="1"/>
    <x v="75"/>
    <x v="5"/>
    <x v="0"/>
    <m/>
    <m/>
    <m/>
    <m/>
    <m/>
    <m/>
    <n v="147"/>
  </r>
  <r>
    <x v="1"/>
    <x v="0"/>
    <x v="50"/>
    <x v="2"/>
    <x v="0"/>
    <m/>
    <m/>
    <m/>
    <m/>
    <m/>
    <m/>
    <n v="147"/>
  </r>
  <r>
    <x v="1"/>
    <x v="1"/>
    <x v="75"/>
    <x v="1"/>
    <x v="0"/>
    <m/>
    <m/>
    <m/>
    <m/>
    <m/>
    <m/>
    <n v="146"/>
  </r>
  <r>
    <x v="1"/>
    <x v="4"/>
    <x v="155"/>
    <x v="3"/>
    <x v="0"/>
    <m/>
    <m/>
    <m/>
    <m/>
    <m/>
    <m/>
    <n v="145"/>
  </r>
  <r>
    <x v="1"/>
    <x v="2"/>
    <x v="59"/>
    <x v="5"/>
    <x v="0"/>
    <m/>
    <m/>
    <m/>
    <m/>
    <m/>
    <m/>
    <n v="145"/>
  </r>
  <r>
    <x v="1"/>
    <x v="6"/>
    <x v="61"/>
    <x v="2"/>
    <x v="0"/>
    <m/>
    <m/>
    <m/>
    <m/>
    <m/>
    <m/>
    <n v="145"/>
  </r>
  <r>
    <x v="1"/>
    <x v="6"/>
    <x v="105"/>
    <x v="1"/>
    <x v="0"/>
    <m/>
    <m/>
    <m/>
    <m/>
    <m/>
    <m/>
    <n v="145"/>
  </r>
  <r>
    <x v="1"/>
    <x v="0"/>
    <x v="50"/>
    <x v="2"/>
    <x v="0"/>
    <m/>
    <m/>
    <m/>
    <m/>
    <m/>
    <m/>
    <n v="145"/>
  </r>
  <r>
    <x v="1"/>
    <x v="2"/>
    <x v="122"/>
    <x v="3"/>
    <x v="0"/>
    <m/>
    <m/>
    <m/>
    <m/>
    <m/>
    <m/>
    <n v="144"/>
  </r>
  <r>
    <x v="1"/>
    <x v="9"/>
    <x v="158"/>
    <x v="2"/>
    <x v="0"/>
    <m/>
    <m/>
    <m/>
    <m/>
    <m/>
    <m/>
    <n v="143"/>
  </r>
  <r>
    <x v="1"/>
    <x v="8"/>
    <x v="171"/>
    <x v="0"/>
    <x v="0"/>
    <m/>
    <m/>
    <m/>
    <m/>
    <m/>
    <m/>
    <n v="143"/>
  </r>
  <r>
    <x v="1"/>
    <x v="3"/>
    <x v="97"/>
    <x v="2"/>
    <x v="0"/>
    <m/>
    <m/>
    <m/>
    <m/>
    <m/>
    <m/>
    <n v="141"/>
  </r>
  <r>
    <x v="1"/>
    <x v="0"/>
    <x v="124"/>
    <x v="1"/>
    <x v="0"/>
    <m/>
    <m/>
    <m/>
    <m/>
    <m/>
    <m/>
    <n v="141"/>
  </r>
  <r>
    <x v="1"/>
    <x v="2"/>
    <x v="49"/>
    <x v="2"/>
    <x v="0"/>
    <m/>
    <m/>
    <m/>
    <m/>
    <m/>
    <m/>
    <n v="140"/>
  </r>
  <r>
    <x v="1"/>
    <x v="1"/>
    <x v="28"/>
    <x v="3"/>
    <x v="0"/>
    <m/>
    <m/>
    <m/>
    <m/>
    <m/>
    <m/>
    <n v="140"/>
  </r>
  <r>
    <x v="1"/>
    <x v="1"/>
    <x v="85"/>
    <x v="2"/>
    <x v="0"/>
    <m/>
    <m/>
    <m/>
    <m/>
    <m/>
    <m/>
    <n v="140"/>
  </r>
  <r>
    <x v="1"/>
    <x v="9"/>
    <x v="174"/>
    <x v="1"/>
    <x v="0"/>
    <m/>
    <m/>
    <m/>
    <m/>
    <m/>
    <m/>
    <n v="140"/>
  </r>
  <r>
    <x v="1"/>
    <x v="0"/>
    <x v="12"/>
    <x v="2"/>
    <x v="0"/>
    <m/>
    <m/>
    <m/>
    <m/>
    <m/>
    <m/>
    <n v="140"/>
  </r>
  <r>
    <x v="1"/>
    <x v="1"/>
    <x v="14"/>
    <x v="3"/>
    <x v="0"/>
    <m/>
    <m/>
    <m/>
    <m/>
    <m/>
    <m/>
    <n v="138"/>
  </r>
  <r>
    <x v="1"/>
    <x v="1"/>
    <x v="141"/>
    <x v="5"/>
    <x v="0"/>
    <m/>
    <m/>
    <m/>
    <m/>
    <m/>
    <m/>
    <n v="138"/>
  </r>
  <r>
    <x v="1"/>
    <x v="6"/>
    <x v="108"/>
    <x v="2"/>
    <x v="0"/>
    <m/>
    <m/>
    <m/>
    <m/>
    <m/>
    <m/>
    <n v="138"/>
  </r>
  <r>
    <x v="1"/>
    <x v="9"/>
    <x v="158"/>
    <x v="0"/>
    <x v="0"/>
    <m/>
    <m/>
    <m/>
    <m/>
    <m/>
    <m/>
    <n v="136"/>
  </r>
  <r>
    <x v="1"/>
    <x v="2"/>
    <x v="49"/>
    <x v="5"/>
    <x v="0"/>
    <m/>
    <m/>
    <m/>
    <m/>
    <m/>
    <m/>
    <n v="135"/>
  </r>
  <r>
    <x v="1"/>
    <x v="8"/>
    <x v="175"/>
    <x v="0"/>
    <x v="0"/>
    <m/>
    <m/>
    <m/>
    <m/>
    <m/>
    <m/>
    <n v="135"/>
  </r>
  <r>
    <x v="1"/>
    <x v="0"/>
    <x v="68"/>
    <x v="5"/>
    <x v="0"/>
    <m/>
    <m/>
    <m/>
    <m/>
    <m/>
    <m/>
    <n v="135"/>
  </r>
  <r>
    <x v="1"/>
    <x v="5"/>
    <x v="69"/>
    <x v="3"/>
    <x v="0"/>
    <m/>
    <m/>
    <m/>
    <m/>
    <m/>
    <m/>
    <n v="134"/>
  </r>
  <r>
    <x v="1"/>
    <x v="0"/>
    <x v="103"/>
    <x v="1"/>
    <x v="0"/>
    <m/>
    <m/>
    <m/>
    <m/>
    <m/>
    <m/>
    <n v="134"/>
  </r>
  <r>
    <x v="1"/>
    <x v="0"/>
    <x v="143"/>
    <x v="0"/>
    <x v="0"/>
    <m/>
    <m/>
    <m/>
    <m/>
    <m/>
    <m/>
    <n v="133"/>
  </r>
  <r>
    <x v="1"/>
    <x v="0"/>
    <x v="77"/>
    <x v="5"/>
    <x v="0"/>
    <m/>
    <m/>
    <m/>
    <m/>
    <m/>
    <m/>
    <n v="132"/>
  </r>
  <r>
    <x v="1"/>
    <x v="0"/>
    <x v="8"/>
    <x v="2"/>
    <x v="0"/>
    <m/>
    <m/>
    <m/>
    <m/>
    <m/>
    <m/>
    <n v="132"/>
  </r>
  <r>
    <x v="1"/>
    <x v="3"/>
    <x v="134"/>
    <x v="1"/>
    <x v="0"/>
    <m/>
    <m/>
    <m/>
    <m/>
    <m/>
    <m/>
    <n v="131"/>
  </r>
  <r>
    <x v="1"/>
    <x v="7"/>
    <x v="130"/>
    <x v="2"/>
    <x v="0"/>
    <m/>
    <m/>
    <m/>
    <m/>
    <m/>
    <m/>
    <n v="131"/>
  </r>
  <r>
    <x v="1"/>
    <x v="1"/>
    <x v="25"/>
    <x v="2"/>
    <x v="0"/>
    <m/>
    <m/>
    <m/>
    <m/>
    <m/>
    <m/>
    <n v="130"/>
  </r>
  <r>
    <x v="1"/>
    <x v="3"/>
    <x v="74"/>
    <x v="5"/>
    <x v="0"/>
    <m/>
    <m/>
    <m/>
    <m/>
    <m/>
    <m/>
    <n v="130"/>
  </r>
  <r>
    <x v="1"/>
    <x v="7"/>
    <x v="139"/>
    <x v="4"/>
    <x v="0"/>
    <m/>
    <m/>
    <m/>
    <m/>
    <m/>
    <m/>
    <n v="130"/>
  </r>
  <r>
    <x v="1"/>
    <x v="9"/>
    <x v="148"/>
    <x v="0"/>
    <x v="0"/>
    <m/>
    <m/>
    <m/>
    <m/>
    <m/>
    <m/>
    <n v="130"/>
  </r>
  <r>
    <x v="1"/>
    <x v="0"/>
    <x v="152"/>
    <x v="2"/>
    <x v="0"/>
    <m/>
    <m/>
    <m/>
    <m/>
    <m/>
    <m/>
    <n v="130"/>
  </r>
  <r>
    <x v="1"/>
    <x v="2"/>
    <x v="20"/>
    <x v="3"/>
    <x v="0"/>
    <m/>
    <m/>
    <m/>
    <m/>
    <m/>
    <m/>
    <n v="129"/>
  </r>
  <r>
    <x v="1"/>
    <x v="8"/>
    <x v="114"/>
    <x v="2"/>
    <x v="0"/>
    <m/>
    <m/>
    <m/>
    <m/>
    <m/>
    <m/>
    <n v="129"/>
  </r>
  <r>
    <x v="1"/>
    <x v="0"/>
    <x v="68"/>
    <x v="1"/>
    <x v="0"/>
    <m/>
    <m/>
    <m/>
    <m/>
    <m/>
    <m/>
    <n v="129"/>
  </r>
  <r>
    <x v="1"/>
    <x v="0"/>
    <x v="132"/>
    <x v="5"/>
    <x v="0"/>
    <m/>
    <m/>
    <m/>
    <m/>
    <m/>
    <m/>
    <n v="129"/>
  </r>
  <r>
    <x v="1"/>
    <x v="8"/>
    <x v="83"/>
    <x v="2"/>
    <x v="0"/>
    <m/>
    <m/>
    <m/>
    <m/>
    <m/>
    <m/>
    <n v="128"/>
  </r>
  <r>
    <x v="1"/>
    <x v="10"/>
    <x v="164"/>
    <x v="1"/>
    <x v="0"/>
    <m/>
    <m/>
    <m/>
    <m/>
    <m/>
    <m/>
    <n v="128"/>
  </r>
  <r>
    <x v="1"/>
    <x v="0"/>
    <x v="70"/>
    <x v="2"/>
    <x v="0"/>
    <m/>
    <m/>
    <m/>
    <m/>
    <m/>
    <m/>
    <n v="127"/>
  </r>
  <r>
    <x v="1"/>
    <x v="6"/>
    <x v="80"/>
    <x v="1"/>
    <x v="0"/>
    <m/>
    <m/>
    <m/>
    <m/>
    <m/>
    <m/>
    <n v="126"/>
  </r>
  <r>
    <x v="1"/>
    <x v="1"/>
    <x v="85"/>
    <x v="5"/>
    <x v="0"/>
    <m/>
    <m/>
    <m/>
    <m/>
    <m/>
    <m/>
    <n v="125"/>
  </r>
  <r>
    <x v="1"/>
    <x v="6"/>
    <x v="44"/>
    <x v="5"/>
    <x v="0"/>
    <m/>
    <m/>
    <m/>
    <m/>
    <m/>
    <m/>
    <n v="125"/>
  </r>
  <r>
    <x v="1"/>
    <x v="5"/>
    <x v="69"/>
    <x v="5"/>
    <x v="0"/>
    <m/>
    <m/>
    <m/>
    <m/>
    <m/>
    <m/>
    <n v="124"/>
  </r>
  <r>
    <x v="1"/>
    <x v="9"/>
    <x v="174"/>
    <x v="0"/>
    <x v="0"/>
    <m/>
    <m/>
    <m/>
    <m/>
    <m/>
    <m/>
    <n v="124"/>
  </r>
  <r>
    <x v="1"/>
    <x v="10"/>
    <x v="109"/>
    <x v="1"/>
    <x v="0"/>
    <m/>
    <m/>
    <m/>
    <m/>
    <m/>
    <m/>
    <n v="123"/>
  </r>
  <r>
    <x v="1"/>
    <x v="6"/>
    <x v="138"/>
    <x v="2"/>
    <x v="0"/>
    <m/>
    <m/>
    <m/>
    <m/>
    <m/>
    <m/>
    <n v="122"/>
  </r>
  <r>
    <x v="1"/>
    <x v="2"/>
    <x v="48"/>
    <x v="5"/>
    <x v="0"/>
    <m/>
    <m/>
    <m/>
    <m/>
    <m/>
    <m/>
    <n v="118"/>
  </r>
  <r>
    <x v="1"/>
    <x v="9"/>
    <x v="161"/>
    <x v="0"/>
    <x v="0"/>
    <m/>
    <m/>
    <m/>
    <m/>
    <m/>
    <m/>
    <n v="116"/>
  </r>
  <r>
    <x v="1"/>
    <x v="1"/>
    <x v="41"/>
    <x v="3"/>
    <x v="0"/>
    <m/>
    <m/>
    <m/>
    <m/>
    <m/>
    <m/>
    <n v="115"/>
  </r>
  <r>
    <x v="1"/>
    <x v="0"/>
    <x v="8"/>
    <x v="2"/>
    <x v="0"/>
    <m/>
    <m/>
    <m/>
    <m/>
    <m/>
    <m/>
    <n v="115"/>
  </r>
  <r>
    <x v="1"/>
    <x v="0"/>
    <x v="8"/>
    <x v="3"/>
    <x v="0"/>
    <m/>
    <m/>
    <m/>
    <m/>
    <m/>
    <m/>
    <n v="115"/>
  </r>
  <r>
    <x v="1"/>
    <x v="2"/>
    <x v="112"/>
    <x v="4"/>
    <x v="0"/>
    <m/>
    <m/>
    <m/>
    <m/>
    <m/>
    <m/>
    <n v="112"/>
  </r>
  <r>
    <x v="1"/>
    <x v="5"/>
    <x v="39"/>
    <x v="5"/>
    <x v="0"/>
    <m/>
    <m/>
    <m/>
    <m/>
    <m/>
    <m/>
    <n v="112"/>
  </r>
  <r>
    <x v="1"/>
    <x v="1"/>
    <x v="23"/>
    <x v="3"/>
    <x v="0"/>
    <m/>
    <m/>
    <m/>
    <m/>
    <m/>
    <m/>
    <n v="111"/>
  </r>
  <r>
    <x v="1"/>
    <x v="8"/>
    <x v="178"/>
    <x v="0"/>
    <x v="0"/>
    <m/>
    <m/>
    <m/>
    <m/>
    <m/>
    <m/>
    <n v="110"/>
  </r>
  <r>
    <x v="1"/>
    <x v="1"/>
    <x v="24"/>
    <x v="2"/>
    <x v="0"/>
    <m/>
    <m/>
    <m/>
    <m/>
    <m/>
    <m/>
    <n v="109"/>
  </r>
  <r>
    <x v="1"/>
    <x v="0"/>
    <x v="12"/>
    <x v="3"/>
    <x v="0"/>
    <m/>
    <m/>
    <m/>
    <m/>
    <m/>
    <m/>
    <n v="109"/>
  </r>
  <r>
    <x v="1"/>
    <x v="4"/>
    <x v="155"/>
    <x v="2"/>
    <x v="0"/>
    <m/>
    <m/>
    <m/>
    <m/>
    <m/>
    <m/>
    <n v="108"/>
  </r>
  <r>
    <x v="1"/>
    <x v="4"/>
    <x v="27"/>
    <x v="5"/>
    <x v="0"/>
    <m/>
    <m/>
    <m/>
    <m/>
    <m/>
    <m/>
    <n v="108"/>
  </r>
  <r>
    <x v="1"/>
    <x v="2"/>
    <x v="43"/>
    <x v="5"/>
    <x v="0"/>
    <m/>
    <m/>
    <m/>
    <m/>
    <m/>
    <m/>
    <n v="108"/>
  </r>
  <r>
    <x v="1"/>
    <x v="10"/>
    <x v="151"/>
    <x v="1"/>
    <x v="0"/>
    <m/>
    <m/>
    <m/>
    <m/>
    <m/>
    <m/>
    <n v="108"/>
  </r>
  <r>
    <x v="1"/>
    <x v="10"/>
    <x v="181"/>
    <x v="0"/>
    <x v="0"/>
    <m/>
    <m/>
    <m/>
    <m/>
    <m/>
    <m/>
    <n v="107"/>
  </r>
  <r>
    <x v="1"/>
    <x v="8"/>
    <x v="83"/>
    <x v="1"/>
    <x v="0"/>
    <m/>
    <m/>
    <m/>
    <m/>
    <m/>
    <m/>
    <n v="106"/>
  </r>
  <r>
    <x v="1"/>
    <x v="1"/>
    <x v="99"/>
    <x v="2"/>
    <x v="0"/>
    <m/>
    <m/>
    <m/>
    <m/>
    <m/>
    <m/>
    <n v="105"/>
  </r>
  <r>
    <x v="1"/>
    <x v="0"/>
    <x v="70"/>
    <x v="4"/>
    <x v="0"/>
    <m/>
    <m/>
    <m/>
    <m/>
    <m/>
    <m/>
    <n v="105"/>
  </r>
  <r>
    <x v="1"/>
    <x v="7"/>
    <x v="62"/>
    <x v="5"/>
    <x v="0"/>
    <m/>
    <m/>
    <m/>
    <m/>
    <m/>
    <m/>
    <n v="103"/>
  </r>
  <r>
    <x v="1"/>
    <x v="0"/>
    <x v="46"/>
    <x v="2"/>
    <x v="0"/>
    <m/>
    <m/>
    <m/>
    <m/>
    <m/>
    <m/>
    <n v="101"/>
  </r>
  <r>
    <x v="1"/>
    <x v="0"/>
    <x v="54"/>
    <x v="2"/>
    <x v="0"/>
    <m/>
    <m/>
    <m/>
    <m/>
    <m/>
    <m/>
    <n v="101"/>
  </r>
  <r>
    <x v="1"/>
    <x v="1"/>
    <x v="28"/>
    <x v="4"/>
    <x v="0"/>
    <m/>
    <m/>
    <m/>
    <m/>
    <m/>
    <m/>
    <n v="100"/>
  </r>
  <r>
    <x v="1"/>
    <x v="1"/>
    <x v="163"/>
    <x v="0"/>
    <x v="0"/>
    <m/>
    <m/>
    <m/>
    <m/>
    <m/>
    <m/>
    <n v="100"/>
  </r>
  <r>
    <x v="1"/>
    <x v="3"/>
    <x v="97"/>
    <x v="5"/>
    <x v="0"/>
    <m/>
    <m/>
    <m/>
    <m/>
    <m/>
    <m/>
    <n v="100"/>
  </r>
  <r>
    <x v="1"/>
    <x v="9"/>
    <x v="158"/>
    <x v="1"/>
    <x v="0"/>
    <m/>
    <m/>
    <m/>
    <m/>
    <m/>
    <m/>
    <n v="100"/>
  </r>
  <r>
    <x v="1"/>
    <x v="9"/>
    <x v="158"/>
    <x v="2"/>
    <x v="0"/>
    <m/>
    <m/>
    <m/>
    <m/>
    <m/>
    <m/>
    <n v="100"/>
  </r>
  <r>
    <x v="1"/>
    <x v="0"/>
    <x v="46"/>
    <x v="2"/>
    <x v="0"/>
    <m/>
    <m/>
    <m/>
    <m/>
    <m/>
    <m/>
    <n v="100"/>
  </r>
  <r>
    <x v="1"/>
    <x v="0"/>
    <x v="60"/>
    <x v="2"/>
    <x v="0"/>
    <m/>
    <m/>
    <m/>
    <m/>
    <m/>
    <m/>
    <n v="100"/>
  </r>
  <r>
    <x v="1"/>
    <x v="1"/>
    <x v="129"/>
    <x v="5"/>
    <x v="0"/>
    <m/>
    <m/>
    <m/>
    <m/>
    <m/>
    <m/>
    <n v="99"/>
  </r>
  <r>
    <x v="1"/>
    <x v="2"/>
    <x v="81"/>
    <x v="5"/>
    <x v="0"/>
    <m/>
    <m/>
    <m/>
    <m/>
    <m/>
    <m/>
    <n v="97"/>
  </r>
  <r>
    <x v="1"/>
    <x v="7"/>
    <x v="52"/>
    <x v="3"/>
    <x v="0"/>
    <m/>
    <m/>
    <m/>
    <m/>
    <m/>
    <m/>
    <n v="96"/>
  </r>
  <r>
    <x v="1"/>
    <x v="9"/>
    <x v="176"/>
    <x v="0"/>
    <x v="0"/>
    <m/>
    <m/>
    <m/>
    <m/>
    <m/>
    <m/>
    <n v="95"/>
  </r>
  <r>
    <x v="1"/>
    <x v="6"/>
    <x v="90"/>
    <x v="1"/>
    <x v="0"/>
    <m/>
    <m/>
    <m/>
    <m/>
    <m/>
    <m/>
    <n v="95"/>
  </r>
  <r>
    <x v="1"/>
    <x v="8"/>
    <x v="179"/>
    <x v="0"/>
    <x v="0"/>
    <m/>
    <m/>
    <m/>
    <m/>
    <m/>
    <m/>
    <n v="95"/>
  </r>
  <r>
    <x v="1"/>
    <x v="0"/>
    <x v="1"/>
    <x v="3"/>
    <x v="0"/>
    <m/>
    <m/>
    <m/>
    <m/>
    <m/>
    <m/>
    <n v="95"/>
  </r>
  <r>
    <x v="1"/>
    <x v="9"/>
    <x v="126"/>
    <x v="1"/>
    <x v="0"/>
    <m/>
    <m/>
    <m/>
    <m/>
    <m/>
    <m/>
    <n v="93"/>
  </r>
  <r>
    <x v="1"/>
    <x v="0"/>
    <x v="31"/>
    <x v="2"/>
    <x v="0"/>
    <m/>
    <m/>
    <m/>
    <m/>
    <m/>
    <m/>
    <n v="93"/>
  </r>
  <r>
    <x v="1"/>
    <x v="5"/>
    <x v="66"/>
    <x v="0"/>
    <x v="0"/>
    <m/>
    <m/>
    <m/>
    <m/>
    <m/>
    <m/>
    <n v="91"/>
  </r>
  <r>
    <x v="1"/>
    <x v="9"/>
    <x v="170"/>
    <x v="1"/>
    <x v="0"/>
    <m/>
    <m/>
    <m/>
    <m/>
    <m/>
    <m/>
    <n v="89"/>
  </r>
  <r>
    <x v="1"/>
    <x v="1"/>
    <x v="67"/>
    <x v="1"/>
    <x v="0"/>
    <m/>
    <m/>
    <m/>
    <m/>
    <m/>
    <m/>
    <n v="88"/>
  </r>
  <r>
    <x v="1"/>
    <x v="1"/>
    <x v="67"/>
    <x v="5"/>
    <x v="0"/>
    <m/>
    <m/>
    <m/>
    <m/>
    <m/>
    <m/>
    <n v="88"/>
  </r>
  <r>
    <x v="1"/>
    <x v="1"/>
    <x v="93"/>
    <x v="2"/>
    <x v="0"/>
    <m/>
    <m/>
    <m/>
    <m/>
    <m/>
    <m/>
    <n v="86"/>
  </r>
  <r>
    <x v="1"/>
    <x v="1"/>
    <x v="94"/>
    <x v="5"/>
    <x v="0"/>
    <m/>
    <m/>
    <m/>
    <m/>
    <m/>
    <m/>
    <n v="85"/>
  </r>
  <r>
    <x v="1"/>
    <x v="5"/>
    <x v="69"/>
    <x v="3"/>
    <x v="0"/>
    <m/>
    <m/>
    <m/>
    <m/>
    <m/>
    <m/>
    <n v="85"/>
  </r>
  <r>
    <x v="1"/>
    <x v="9"/>
    <x v="173"/>
    <x v="1"/>
    <x v="0"/>
    <m/>
    <m/>
    <m/>
    <m/>
    <m/>
    <m/>
    <n v="85"/>
  </r>
  <r>
    <x v="1"/>
    <x v="1"/>
    <x v="127"/>
    <x v="5"/>
    <x v="0"/>
    <m/>
    <m/>
    <m/>
    <m/>
    <m/>
    <m/>
    <n v="84"/>
  </r>
  <r>
    <x v="1"/>
    <x v="4"/>
    <x v="36"/>
    <x v="5"/>
    <x v="0"/>
    <m/>
    <m/>
    <m/>
    <m/>
    <m/>
    <m/>
    <n v="83"/>
  </r>
  <r>
    <x v="1"/>
    <x v="4"/>
    <x v="27"/>
    <x v="3"/>
    <x v="0"/>
    <m/>
    <m/>
    <m/>
    <m/>
    <m/>
    <m/>
    <n v="83"/>
  </r>
  <r>
    <x v="1"/>
    <x v="7"/>
    <x v="130"/>
    <x v="4"/>
    <x v="0"/>
    <m/>
    <m/>
    <m/>
    <m/>
    <m/>
    <m/>
    <n v="83"/>
  </r>
  <r>
    <x v="1"/>
    <x v="6"/>
    <x v="105"/>
    <x v="2"/>
    <x v="0"/>
    <m/>
    <m/>
    <m/>
    <m/>
    <m/>
    <m/>
    <n v="83"/>
  </r>
  <r>
    <x v="1"/>
    <x v="5"/>
    <x v="22"/>
    <x v="5"/>
    <x v="0"/>
    <m/>
    <m/>
    <m/>
    <m/>
    <m/>
    <m/>
    <n v="82"/>
  </r>
  <r>
    <x v="1"/>
    <x v="10"/>
    <x v="164"/>
    <x v="0"/>
    <x v="0"/>
    <m/>
    <m/>
    <m/>
    <m/>
    <m/>
    <m/>
    <n v="81"/>
  </r>
  <r>
    <x v="1"/>
    <x v="2"/>
    <x v="84"/>
    <x v="4"/>
    <x v="0"/>
    <m/>
    <m/>
    <m/>
    <m/>
    <m/>
    <m/>
    <n v="80"/>
  </r>
  <r>
    <x v="1"/>
    <x v="11"/>
    <x v="113"/>
    <x v="3"/>
    <x v="0"/>
    <m/>
    <m/>
    <m/>
    <m/>
    <m/>
    <m/>
    <n v="80"/>
  </r>
  <r>
    <x v="1"/>
    <x v="1"/>
    <x v="25"/>
    <x v="3"/>
    <x v="0"/>
    <m/>
    <m/>
    <m/>
    <m/>
    <m/>
    <m/>
    <n v="80"/>
  </r>
  <r>
    <x v="1"/>
    <x v="0"/>
    <x v="77"/>
    <x v="4"/>
    <x v="0"/>
    <m/>
    <m/>
    <m/>
    <m/>
    <m/>
    <m/>
    <n v="80"/>
  </r>
  <r>
    <x v="1"/>
    <x v="0"/>
    <x v="46"/>
    <x v="5"/>
    <x v="0"/>
    <m/>
    <m/>
    <m/>
    <m/>
    <m/>
    <m/>
    <n v="80"/>
  </r>
  <r>
    <x v="1"/>
    <x v="0"/>
    <x v="18"/>
    <x v="2"/>
    <x v="0"/>
    <m/>
    <m/>
    <m/>
    <m/>
    <m/>
    <m/>
    <n v="80"/>
  </r>
  <r>
    <x v="1"/>
    <x v="0"/>
    <x v="18"/>
    <x v="2"/>
    <x v="0"/>
    <m/>
    <m/>
    <m/>
    <m/>
    <m/>
    <m/>
    <n v="80"/>
  </r>
  <r>
    <x v="1"/>
    <x v="8"/>
    <x v="182"/>
    <x v="0"/>
    <x v="0"/>
    <m/>
    <m/>
    <m/>
    <m/>
    <m/>
    <m/>
    <n v="78"/>
  </r>
  <r>
    <x v="1"/>
    <x v="8"/>
    <x v="83"/>
    <x v="2"/>
    <x v="0"/>
    <m/>
    <m/>
    <m/>
    <m/>
    <m/>
    <m/>
    <n v="78"/>
  </r>
  <r>
    <x v="1"/>
    <x v="2"/>
    <x v="120"/>
    <x v="4"/>
    <x v="0"/>
    <m/>
    <m/>
    <m/>
    <m/>
    <m/>
    <m/>
    <n v="77"/>
  </r>
  <r>
    <x v="1"/>
    <x v="1"/>
    <x v="187"/>
    <x v="1"/>
    <x v="0"/>
    <m/>
    <m/>
    <m/>
    <m/>
    <m/>
    <m/>
    <n v="77"/>
  </r>
  <r>
    <x v="1"/>
    <x v="7"/>
    <x v="52"/>
    <x v="4"/>
    <x v="0"/>
    <m/>
    <m/>
    <m/>
    <m/>
    <m/>
    <m/>
    <n v="75"/>
  </r>
  <r>
    <x v="1"/>
    <x v="8"/>
    <x v="114"/>
    <x v="1"/>
    <x v="0"/>
    <m/>
    <m/>
    <m/>
    <m/>
    <m/>
    <m/>
    <n v="75"/>
  </r>
  <r>
    <x v="1"/>
    <x v="1"/>
    <x v="79"/>
    <x v="2"/>
    <x v="0"/>
    <m/>
    <m/>
    <m/>
    <m/>
    <m/>
    <m/>
    <n v="73"/>
  </r>
  <r>
    <x v="1"/>
    <x v="5"/>
    <x v="66"/>
    <x v="2"/>
    <x v="0"/>
    <m/>
    <m/>
    <m/>
    <m/>
    <m/>
    <m/>
    <n v="73"/>
  </r>
  <r>
    <x v="1"/>
    <x v="9"/>
    <x v="154"/>
    <x v="1"/>
    <x v="0"/>
    <m/>
    <m/>
    <m/>
    <m/>
    <m/>
    <m/>
    <n v="73"/>
  </r>
  <r>
    <x v="1"/>
    <x v="6"/>
    <x v="61"/>
    <x v="1"/>
    <x v="0"/>
    <m/>
    <m/>
    <m/>
    <m/>
    <m/>
    <m/>
    <n v="73"/>
  </r>
  <r>
    <x v="1"/>
    <x v="3"/>
    <x v="98"/>
    <x v="2"/>
    <x v="0"/>
    <m/>
    <m/>
    <m/>
    <m/>
    <m/>
    <m/>
    <n v="72"/>
  </r>
  <r>
    <x v="1"/>
    <x v="0"/>
    <x v="31"/>
    <x v="2"/>
    <x v="0"/>
    <m/>
    <m/>
    <m/>
    <m/>
    <m/>
    <m/>
    <n v="72"/>
  </r>
  <r>
    <x v="1"/>
    <x v="1"/>
    <x v="123"/>
    <x v="5"/>
    <x v="0"/>
    <m/>
    <m/>
    <m/>
    <m/>
    <m/>
    <m/>
    <n v="71"/>
  </r>
  <r>
    <x v="1"/>
    <x v="5"/>
    <x v="39"/>
    <x v="3"/>
    <x v="0"/>
    <m/>
    <m/>
    <m/>
    <m/>
    <m/>
    <m/>
    <n v="71"/>
  </r>
  <r>
    <x v="1"/>
    <x v="2"/>
    <x v="49"/>
    <x v="4"/>
    <x v="0"/>
    <m/>
    <m/>
    <m/>
    <m/>
    <m/>
    <m/>
    <n v="70"/>
  </r>
  <r>
    <x v="1"/>
    <x v="2"/>
    <x v="20"/>
    <x v="5"/>
    <x v="0"/>
    <m/>
    <m/>
    <m/>
    <m/>
    <m/>
    <m/>
    <n v="70"/>
  </r>
  <r>
    <x v="1"/>
    <x v="1"/>
    <x v="75"/>
    <x v="3"/>
    <x v="0"/>
    <m/>
    <m/>
    <m/>
    <m/>
    <m/>
    <m/>
    <n v="70"/>
  </r>
  <r>
    <x v="1"/>
    <x v="5"/>
    <x v="66"/>
    <x v="4"/>
    <x v="0"/>
    <m/>
    <m/>
    <m/>
    <m/>
    <m/>
    <m/>
    <n v="70"/>
  </r>
  <r>
    <x v="1"/>
    <x v="7"/>
    <x v="184"/>
    <x v="1"/>
    <x v="0"/>
    <m/>
    <m/>
    <m/>
    <m/>
    <m/>
    <m/>
    <n v="70"/>
  </r>
  <r>
    <x v="1"/>
    <x v="3"/>
    <x v="190"/>
    <x v="1"/>
    <x v="0"/>
    <m/>
    <m/>
    <m/>
    <m/>
    <m/>
    <m/>
    <n v="69"/>
  </r>
  <r>
    <x v="1"/>
    <x v="9"/>
    <x v="106"/>
    <x v="3"/>
    <x v="0"/>
    <m/>
    <m/>
    <m/>
    <m/>
    <m/>
    <m/>
    <n v="69"/>
  </r>
  <r>
    <x v="1"/>
    <x v="9"/>
    <x v="142"/>
    <x v="2"/>
    <x v="0"/>
    <m/>
    <m/>
    <m/>
    <m/>
    <m/>
    <m/>
    <n v="68"/>
  </r>
  <r>
    <x v="1"/>
    <x v="9"/>
    <x v="167"/>
    <x v="1"/>
    <x v="0"/>
    <m/>
    <m/>
    <m/>
    <m/>
    <m/>
    <m/>
    <n v="68"/>
  </r>
  <r>
    <x v="1"/>
    <x v="9"/>
    <x v="159"/>
    <x v="1"/>
    <x v="0"/>
    <m/>
    <m/>
    <m/>
    <m/>
    <m/>
    <m/>
    <n v="68"/>
  </r>
  <r>
    <x v="1"/>
    <x v="1"/>
    <x v="100"/>
    <x v="1"/>
    <x v="0"/>
    <m/>
    <m/>
    <m/>
    <m/>
    <m/>
    <m/>
    <n v="66"/>
  </r>
  <r>
    <x v="1"/>
    <x v="1"/>
    <x v="123"/>
    <x v="2"/>
    <x v="0"/>
    <m/>
    <m/>
    <m/>
    <m/>
    <m/>
    <m/>
    <n v="65"/>
  </r>
  <r>
    <x v="1"/>
    <x v="3"/>
    <x v="183"/>
    <x v="0"/>
    <x v="0"/>
    <m/>
    <m/>
    <m/>
    <m/>
    <m/>
    <m/>
    <n v="65"/>
  </r>
  <r>
    <x v="1"/>
    <x v="3"/>
    <x v="183"/>
    <x v="5"/>
    <x v="0"/>
    <m/>
    <m/>
    <m/>
    <m/>
    <m/>
    <m/>
    <n v="65"/>
  </r>
  <r>
    <x v="1"/>
    <x v="0"/>
    <x v="96"/>
    <x v="5"/>
    <x v="0"/>
    <m/>
    <m/>
    <m/>
    <m/>
    <m/>
    <m/>
    <n v="65"/>
  </r>
  <r>
    <x v="1"/>
    <x v="10"/>
    <x v="195"/>
    <x v="5"/>
    <x v="0"/>
    <m/>
    <m/>
    <m/>
    <m/>
    <m/>
    <m/>
    <n v="65"/>
  </r>
  <r>
    <x v="1"/>
    <x v="11"/>
    <x v="113"/>
    <x v="5"/>
    <x v="0"/>
    <m/>
    <m/>
    <m/>
    <m/>
    <m/>
    <m/>
    <n v="64"/>
  </r>
  <r>
    <x v="1"/>
    <x v="1"/>
    <x v="41"/>
    <x v="4"/>
    <x v="0"/>
    <m/>
    <m/>
    <m/>
    <m/>
    <m/>
    <m/>
    <n v="64"/>
  </r>
  <r>
    <x v="1"/>
    <x v="8"/>
    <x v="221"/>
    <x v="0"/>
    <x v="0"/>
    <m/>
    <m/>
    <m/>
    <m/>
    <m/>
    <m/>
    <n v="62"/>
  </r>
  <r>
    <x v="1"/>
    <x v="0"/>
    <x v="31"/>
    <x v="5"/>
    <x v="0"/>
    <m/>
    <m/>
    <m/>
    <m/>
    <m/>
    <m/>
    <n v="62"/>
  </r>
  <r>
    <x v="1"/>
    <x v="1"/>
    <x v="14"/>
    <x v="4"/>
    <x v="0"/>
    <m/>
    <m/>
    <m/>
    <m/>
    <m/>
    <m/>
    <n v="60"/>
  </r>
  <r>
    <x v="1"/>
    <x v="7"/>
    <x v="115"/>
    <x v="4"/>
    <x v="0"/>
    <m/>
    <m/>
    <m/>
    <m/>
    <m/>
    <m/>
    <n v="60"/>
  </r>
  <r>
    <x v="1"/>
    <x v="6"/>
    <x v="44"/>
    <x v="2"/>
    <x v="0"/>
    <m/>
    <m/>
    <m/>
    <m/>
    <m/>
    <m/>
    <n v="60"/>
  </r>
  <r>
    <x v="1"/>
    <x v="10"/>
    <x v="165"/>
    <x v="1"/>
    <x v="0"/>
    <m/>
    <m/>
    <m/>
    <m/>
    <m/>
    <m/>
    <n v="58"/>
  </r>
  <r>
    <x v="1"/>
    <x v="5"/>
    <x v="66"/>
    <x v="1"/>
    <x v="0"/>
    <m/>
    <m/>
    <m/>
    <m/>
    <m/>
    <m/>
    <n v="57"/>
  </r>
  <r>
    <x v="1"/>
    <x v="2"/>
    <x v="49"/>
    <x v="0"/>
    <x v="0"/>
    <m/>
    <m/>
    <m/>
    <m/>
    <m/>
    <m/>
    <n v="56"/>
  </r>
  <r>
    <x v="1"/>
    <x v="1"/>
    <x v="147"/>
    <x v="5"/>
    <x v="0"/>
    <m/>
    <m/>
    <m/>
    <m/>
    <m/>
    <m/>
    <n v="56"/>
  </r>
  <r>
    <x v="1"/>
    <x v="4"/>
    <x v="155"/>
    <x v="0"/>
    <x v="0"/>
    <m/>
    <m/>
    <m/>
    <m/>
    <m/>
    <m/>
    <n v="55"/>
  </r>
  <r>
    <x v="1"/>
    <x v="2"/>
    <x v="84"/>
    <x v="2"/>
    <x v="0"/>
    <m/>
    <m/>
    <m/>
    <m/>
    <m/>
    <m/>
    <n v="55"/>
  </r>
  <r>
    <x v="1"/>
    <x v="0"/>
    <x v="128"/>
    <x v="5"/>
    <x v="0"/>
    <m/>
    <m/>
    <m/>
    <m/>
    <m/>
    <m/>
    <n v="54"/>
  </r>
  <r>
    <x v="1"/>
    <x v="2"/>
    <x v="86"/>
    <x v="5"/>
    <x v="0"/>
    <m/>
    <m/>
    <m/>
    <m/>
    <m/>
    <m/>
    <n v="53"/>
  </r>
  <r>
    <x v="1"/>
    <x v="9"/>
    <x v="95"/>
    <x v="5"/>
    <x v="0"/>
    <m/>
    <m/>
    <m/>
    <m/>
    <m/>
    <m/>
    <n v="53"/>
  </r>
  <r>
    <x v="1"/>
    <x v="1"/>
    <x v="76"/>
    <x v="3"/>
    <x v="0"/>
    <m/>
    <m/>
    <m/>
    <m/>
    <m/>
    <m/>
    <n v="51"/>
  </r>
  <r>
    <x v="1"/>
    <x v="9"/>
    <x v="170"/>
    <x v="0"/>
    <x v="0"/>
    <m/>
    <m/>
    <m/>
    <m/>
    <m/>
    <m/>
    <n v="51"/>
  </r>
  <r>
    <x v="1"/>
    <x v="12"/>
    <x v="185"/>
    <x v="0"/>
    <x v="0"/>
    <m/>
    <m/>
    <m/>
    <m/>
    <m/>
    <m/>
    <n v="51"/>
  </r>
  <r>
    <x v="1"/>
    <x v="1"/>
    <x v="92"/>
    <x v="2"/>
    <x v="0"/>
    <m/>
    <m/>
    <m/>
    <m/>
    <m/>
    <m/>
    <n v="50"/>
  </r>
  <r>
    <x v="1"/>
    <x v="5"/>
    <x v="66"/>
    <x v="5"/>
    <x v="0"/>
    <m/>
    <m/>
    <m/>
    <m/>
    <m/>
    <m/>
    <n v="50"/>
  </r>
  <r>
    <x v="1"/>
    <x v="9"/>
    <x v="186"/>
    <x v="0"/>
    <x v="0"/>
    <m/>
    <m/>
    <m/>
    <m/>
    <m/>
    <m/>
    <n v="50"/>
  </r>
  <r>
    <x v="1"/>
    <x v="9"/>
    <x v="137"/>
    <x v="3"/>
    <x v="0"/>
    <m/>
    <m/>
    <m/>
    <m/>
    <m/>
    <m/>
    <n v="50"/>
  </r>
  <r>
    <x v="1"/>
    <x v="8"/>
    <x v="222"/>
    <x v="0"/>
    <x v="0"/>
    <m/>
    <m/>
    <m/>
    <m/>
    <m/>
    <m/>
    <n v="50"/>
  </r>
  <r>
    <x v="1"/>
    <x v="0"/>
    <x v="77"/>
    <x v="2"/>
    <x v="0"/>
    <m/>
    <m/>
    <m/>
    <m/>
    <m/>
    <m/>
    <n v="50"/>
  </r>
  <r>
    <x v="1"/>
    <x v="0"/>
    <x v="32"/>
    <x v="2"/>
    <x v="0"/>
    <m/>
    <m/>
    <m/>
    <m/>
    <m/>
    <m/>
    <n v="50"/>
  </r>
  <r>
    <x v="1"/>
    <x v="10"/>
    <x v="144"/>
    <x v="5"/>
    <x v="0"/>
    <m/>
    <m/>
    <m/>
    <m/>
    <m/>
    <m/>
    <n v="50"/>
  </r>
  <r>
    <x v="1"/>
    <x v="1"/>
    <x v="99"/>
    <x v="3"/>
    <x v="0"/>
    <m/>
    <m/>
    <m/>
    <m/>
    <m/>
    <m/>
    <n v="48"/>
  </r>
  <r>
    <x v="1"/>
    <x v="1"/>
    <x v="123"/>
    <x v="1"/>
    <x v="0"/>
    <m/>
    <m/>
    <m/>
    <m/>
    <m/>
    <m/>
    <n v="48"/>
  </r>
  <r>
    <x v="1"/>
    <x v="6"/>
    <x v="177"/>
    <x v="0"/>
    <x v="0"/>
    <m/>
    <m/>
    <m/>
    <m/>
    <m/>
    <m/>
    <n v="48"/>
  </r>
  <r>
    <x v="1"/>
    <x v="7"/>
    <x v="117"/>
    <x v="2"/>
    <x v="0"/>
    <m/>
    <m/>
    <m/>
    <m/>
    <m/>
    <m/>
    <n v="46"/>
  </r>
  <r>
    <x v="1"/>
    <x v="8"/>
    <x v="182"/>
    <x v="1"/>
    <x v="0"/>
    <m/>
    <m/>
    <m/>
    <m/>
    <m/>
    <m/>
    <n v="46"/>
  </r>
  <r>
    <x v="1"/>
    <x v="13"/>
    <x v="223"/>
    <x v="0"/>
    <x v="0"/>
    <m/>
    <m/>
    <m/>
    <m/>
    <m/>
    <m/>
    <n v="46"/>
  </r>
  <r>
    <x v="1"/>
    <x v="2"/>
    <x v="84"/>
    <x v="5"/>
    <x v="0"/>
    <m/>
    <m/>
    <m/>
    <m/>
    <m/>
    <m/>
    <n v="45"/>
  </r>
  <r>
    <x v="1"/>
    <x v="1"/>
    <x v="169"/>
    <x v="0"/>
    <x v="0"/>
    <m/>
    <m/>
    <m/>
    <m/>
    <m/>
    <m/>
    <n v="45"/>
  </r>
  <r>
    <x v="1"/>
    <x v="1"/>
    <x v="169"/>
    <x v="5"/>
    <x v="0"/>
    <m/>
    <m/>
    <m/>
    <m/>
    <m/>
    <m/>
    <n v="45"/>
  </r>
  <r>
    <x v="1"/>
    <x v="1"/>
    <x v="79"/>
    <x v="4"/>
    <x v="0"/>
    <m/>
    <m/>
    <m/>
    <m/>
    <m/>
    <m/>
    <n v="45"/>
  </r>
  <r>
    <x v="1"/>
    <x v="1"/>
    <x v="37"/>
    <x v="4"/>
    <x v="0"/>
    <m/>
    <m/>
    <m/>
    <m/>
    <m/>
    <m/>
    <n v="44"/>
  </r>
  <r>
    <x v="1"/>
    <x v="0"/>
    <x v="54"/>
    <x v="4"/>
    <x v="0"/>
    <m/>
    <m/>
    <m/>
    <m/>
    <m/>
    <m/>
    <n v="41"/>
  </r>
  <r>
    <x v="1"/>
    <x v="4"/>
    <x v="155"/>
    <x v="5"/>
    <x v="0"/>
    <m/>
    <m/>
    <m/>
    <m/>
    <m/>
    <m/>
    <n v="40"/>
  </r>
  <r>
    <x v="1"/>
    <x v="2"/>
    <x v="29"/>
    <x v="4"/>
    <x v="0"/>
    <m/>
    <m/>
    <m/>
    <m/>
    <m/>
    <m/>
    <n v="40"/>
  </r>
  <r>
    <x v="1"/>
    <x v="1"/>
    <x v="13"/>
    <x v="5"/>
    <x v="0"/>
    <m/>
    <m/>
    <m/>
    <m/>
    <m/>
    <m/>
    <n v="40"/>
  </r>
  <r>
    <x v="1"/>
    <x v="1"/>
    <x v="125"/>
    <x v="2"/>
    <x v="0"/>
    <m/>
    <m/>
    <m/>
    <m/>
    <m/>
    <m/>
    <n v="40"/>
  </r>
  <r>
    <x v="1"/>
    <x v="1"/>
    <x v="187"/>
    <x v="0"/>
    <x v="0"/>
    <m/>
    <m/>
    <m/>
    <m/>
    <m/>
    <m/>
    <n v="40"/>
  </r>
  <r>
    <x v="1"/>
    <x v="3"/>
    <x v="97"/>
    <x v="4"/>
    <x v="0"/>
    <m/>
    <m/>
    <m/>
    <m/>
    <m/>
    <m/>
    <n v="40"/>
  </r>
  <r>
    <x v="1"/>
    <x v="3"/>
    <x v="134"/>
    <x v="3"/>
    <x v="0"/>
    <m/>
    <m/>
    <m/>
    <m/>
    <m/>
    <m/>
    <n v="40"/>
  </r>
  <r>
    <x v="1"/>
    <x v="7"/>
    <x v="191"/>
    <x v="3"/>
    <x v="0"/>
    <m/>
    <m/>
    <m/>
    <m/>
    <m/>
    <m/>
    <n v="40"/>
  </r>
  <r>
    <x v="1"/>
    <x v="9"/>
    <x v="192"/>
    <x v="0"/>
    <x v="0"/>
    <m/>
    <m/>
    <m/>
    <m/>
    <m/>
    <m/>
    <n v="40"/>
  </r>
  <r>
    <x v="1"/>
    <x v="6"/>
    <x v="188"/>
    <x v="0"/>
    <x v="0"/>
    <m/>
    <m/>
    <m/>
    <m/>
    <m/>
    <m/>
    <n v="40"/>
  </r>
  <r>
    <x v="1"/>
    <x v="0"/>
    <x v="96"/>
    <x v="1"/>
    <x v="0"/>
    <m/>
    <m/>
    <m/>
    <m/>
    <m/>
    <m/>
    <n v="40"/>
  </r>
  <r>
    <x v="1"/>
    <x v="13"/>
    <x v="189"/>
    <x v="5"/>
    <x v="0"/>
    <m/>
    <m/>
    <m/>
    <m/>
    <m/>
    <m/>
    <n v="40"/>
  </r>
  <r>
    <x v="1"/>
    <x v="1"/>
    <x v="141"/>
    <x v="1"/>
    <x v="0"/>
    <m/>
    <m/>
    <m/>
    <m/>
    <m/>
    <m/>
    <n v="39"/>
  </r>
  <r>
    <x v="1"/>
    <x v="1"/>
    <x v="94"/>
    <x v="2"/>
    <x v="0"/>
    <m/>
    <m/>
    <m/>
    <m/>
    <m/>
    <m/>
    <n v="38"/>
  </r>
  <r>
    <x v="1"/>
    <x v="0"/>
    <x v="50"/>
    <x v="5"/>
    <x v="0"/>
    <m/>
    <m/>
    <m/>
    <m/>
    <m/>
    <m/>
    <n v="37"/>
  </r>
  <r>
    <x v="1"/>
    <x v="8"/>
    <x v="194"/>
    <x v="5"/>
    <x v="0"/>
    <m/>
    <m/>
    <m/>
    <m/>
    <m/>
    <m/>
    <n v="36"/>
  </r>
  <r>
    <x v="1"/>
    <x v="1"/>
    <x v="37"/>
    <x v="2"/>
    <x v="0"/>
    <m/>
    <m/>
    <m/>
    <m/>
    <m/>
    <m/>
    <n v="35"/>
  </r>
  <r>
    <x v="1"/>
    <x v="1"/>
    <x v="187"/>
    <x v="5"/>
    <x v="0"/>
    <m/>
    <m/>
    <m/>
    <m/>
    <m/>
    <m/>
    <n v="35"/>
  </r>
  <r>
    <x v="1"/>
    <x v="0"/>
    <x v="50"/>
    <x v="3"/>
    <x v="0"/>
    <m/>
    <m/>
    <m/>
    <m/>
    <m/>
    <m/>
    <n v="35"/>
  </r>
  <r>
    <x v="1"/>
    <x v="2"/>
    <x v="122"/>
    <x v="5"/>
    <x v="0"/>
    <m/>
    <m/>
    <m/>
    <m/>
    <m/>
    <m/>
    <n v="34"/>
  </r>
  <r>
    <x v="1"/>
    <x v="11"/>
    <x v="113"/>
    <x v="4"/>
    <x v="0"/>
    <m/>
    <m/>
    <m/>
    <m/>
    <m/>
    <m/>
    <n v="34"/>
  </r>
  <r>
    <x v="1"/>
    <x v="1"/>
    <x v="23"/>
    <x v="5"/>
    <x v="0"/>
    <m/>
    <m/>
    <m/>
    <m/>
    <m/>
    <m/>
    <n v="34"/>
  </r>
  <r>
    <x v="1"/>
    <x v="1"/>
    <x v="85"/>
    <x v="1"/>
    <x v="0"/>
    <m/>
    <m/>
    <m/>
    <m/>
    <m/>
    <m/>
    <n v="33"/>
  </r>
  <r>
    <x v="1"/>
    <x v="1"/>
    <x v="125"/>
    <x v="5"/>
    <x v="0"/>
    <m/>
    <m/>
    <m/>
    <m/>
    <m/>
    <m/>
    <n v="33"/>
  </r>
  <r>
    <x v="1"/>
    <x v="12"/>
    <x v="203"/>
    <x v="5"/>
    <x v="0"/>
    <m/>
    <m/>
    <m/>
    <m/>
    <m/>
    <m/>
    <n v="33"/>
  </r>
  <r>
    <x v="1"/>
    <x v="12"/>
    <x v="156"/>
    <x v="1"/>
    <x v="0"/>
    <m/>
    <m/>
    <m/>
    <m/>
    <m/>
    <m/>
    <n v="33"/>
  </r>
  <r>
    <x v="1"/>
    <x v="1"/>
    <x v="118"/>
    <x v="5"/>
    <x v="0"/>
    <m/>
    <m/>
    <m/>
    <m/>
    <m/>
    <m/>
    <n v="32"/>
  </r>
  <r>
    <x v="1"/>
    <x v="12"/>
    <x v="224"/>
    <x v="0"/>
    <x v="0"/>
    <m/>
    <m/>
    <m/>
    <m/>
    <m/>
    <m/>
    <n v="32"/>
  </r>
  <r>
    <x v="1"/>
    <x v="0"/>
    <x v="0"/>
    <x v="4"/>
    <x v="0"/>
    <m/>
    <m/>
    <m/>
    <m/>
    <m/>
    <m/>
    <n v="31"/>
  </r>
  <r>
    <x v="1"/>
    <x v="2"/>
    <x v="11"/>
    <x v="3"/>
    <x v="0"/>
    <m/>
    <m/>
    <m/>
    <m/>
    <m/>
    <m/>
    <n v="30"/>
  </r>
  <r>
    <x v="1"/>
    <x v="3"/>
    <x v="104"/>
    <x v="2"/>
    <x v="0"/>
    <m/>
    <m/>
    <m/>
    <m/>
    <m/>
    <m/>
    <n v="30"/>
  </r>
  <r>
    <x v="1"/>
    <x v="5"/>
    <x v="69"/>
    <x v="5"/>
    <x v="0"/>
    <m/>
    <m/>
    <m/>
    <m/>
    <m/>
    <m/>
    <n v="30"/>
  </r>
  <r>
    <x v="1"/>
    <x v="9"/>
    <x v="95"/>
    <x v="2"/>
    <x v="0"/>
    <m/>
    <m/>
    <m/>
    <m/>
    <m/>
    <m/>
    <n v="30"/>
  </r>
  <r>
    <x v="1"/>
    <x v="6"/>
    <x v="188"/>
    <x v="1"/>
    <x v="0"/>
    <m/>
    <m/>
    <m/>
    <m/>
    <m/>
    <m/>
    <n v="30"/>
  </r>
  <r>
    <x v="1"/>
    <x v="6"/>
    <x v="108"/>
    <x v="3"/>
    <x v="0"/>
    <m/>
    <m/>
    <m/>
    <m/>
    <m/>
    <m/>
    <n v="30"/>
  </r>
  <r>
    <x v="1"/>
    <x v="6"/>
    <x v="108"/>
    <x v="5"/>
    <x v="0"/>
    <m/>
    <m/>
    <m/>
    <m/>
    <m/>
    <m/>
    <n v="30"/>
  </r>
  <r>
    <x v="1"/>
    <x v="6"/>
    <x v="160"/>
    <x v="1"/>
    <x v="0"/>
    <m/>
    <m/>
    <m/>
    <m/>
    <m/>
    <m/>
    <n v="30"/>
  </r>
  <r>
    <x v="1"/>
    <x v="0"/>
    <x v="196"/>
    <x v="0"/>
    <x v="0"/>
    <m/>
    <m/>
    <m/>
    <m/>
    <m/>
    <m/>
    <n v="30"/>
  </r>
  <r>
    <x v="1"/>
    <x v="1"/>
    <x v="99"/>
    <x v="4"/>
    <x v="0"/>
    <m/>
    <m/>
    <m/>
    <m/>
    <m/>
    <m/>
    <n v="28"/>
  </r>
  <r>
    <x v="1"/>
    <x v="9"/>
    <x v="106"/>
    <x v="2"/>
    <x v="0"/>
    <m/>
    <m/>
    <m/>
    <m/>
    <m/>
    <m/>
    <n v="25"/>
  </r>
  <r>
    <x v="1"/>
    <x v="6"/>
    <x v="61"/>
    <x v="2"/>
    <x v="0"/>
    <m/>
    <m/>
    <m/>
    <m/>
    <m/>
    <m/>
    <n v="25"/>
  </r>
  <r>
    <x v="1"/>
    <x v="12"/>
    <x v="199"/>
    <x v="5"/>
    <x v="0"/>
    <m/>
    <m/>
    <m/>
    <m/>
    <m/>
    <m/>
    <n v="25"/>
  </r>
  <r>
    <x v="1"/>
    <x v="9"/>
    <x v="106"/>
    <x v="5"/>
    <x v="0"/>
    <m/>
    <m/>
    <m/>
    <m/>
    <m/>
    <m/>
    <n v="23"/>
  </r>
  <r>
    <x v="1"/>
    <x v="0"/>
    <x v="9"/>
    <x v="2"/>
    <x v="0"/>
    <m/>
    <m/>
    <m/>
    <m/>
    <m/>
    <m/>
    <n v="23"/>
  </r>
  <r>
    <x v="1"/>
    <x v="0"/>
    <x v="96"/>
    <x v="2"/>
    <x v="0"/>
    <m/>
    <m/>
    <m/>
    <m/>
    <m/>
    <m/>
    <n v="23"/>
  </r>
  <r>
    <x v="1"/>
    <x v="0"/>
    <x v="68"/>
    <x v="1"/>
    <x v="0"/>
    <m/>
    <m/>
    <m/>
    <m/>
    <m/>
    <m/>
    <n v="23"/>
  </r>
  <r>
    <x v="1"/>
    <x v="1"/>
    <x v="13"/>
    <x v="2"/>
    <x v="0"/>
    <m/>
    <m/>
    <m/>
    <m/>
    <m/>
    <m/>
    <n v="22"/>
  </r>
  <r>
    <x v="1"/>
    <x v="8"/>
    <x v="83"/>
    <x v="2"/>
    <x v="0"/>
    <m/>
    <m/>
    <m/>
    <m/>
    <m/>
    <m/>
    <n v="22"/>
  </r>
  <r>
    <x v="1"/>
    <x v="1"/>
    <x v="145"/>
    <x v="4"/>
    <x v="0"/>
    <m/>
    <m/>
    <m/>
    <m/>
    <m/>
    <m/>
    <n v="20"/>
  </r>
  <r>
    <x v="1"/>
    <x v="1"/>
    <x v="118"/>
    <x v="2"/>
    <x v="0"/>
    <m/>
    <m/>
    <m/>
    <m/>
    <m/>
    <m/>
    <n v="20"/>
  </r>
  <r>
    <x v="1"/>
    <x v="6"/>
    <x v="200"/>
    <x v="0"/>
    <x v="0"/>
    <m/>
    <m/>
    <m/>
    <m/>
    <m/>
    <m/>
    <n v="20"/>
  </r>
  <r>
    <x v="1"/>
    <x v="8"/>
    <x v="194"/>
    <x v="0"/>
    <x v="0"/>
    <m/>
    <m/>
    <m/>
    <m/>
    <m/>
    <m/>
    <n v="20"/>
  </r>
  <r>
    <x v="1"/>
    <x v="13"/>
    <x v="202"/>
    <x v="0"/>
    <x v="0"/>
    <m/>
    <m/>
    <m/>
    <m/>
    <m/>
    <m/>
    <n v="20"/>
  </r>
  <r>
    <x v="1"/>
    <x v="13"/>
    <x v="197"/>
    <x v="5"/>
    <x v="0"/>
    <m/>
    <m/>
    <m/>
    <m/>
    <m/>
    <m/>
    <n v="20"/>
  </r>
  <r>
    <x v="1"/>
    <x v="5"/>
    <x v="66"/>
    <x v="2"/>
    <x v="0"/>
    <m/>
    <m/>
    <m/>
    <m/>
    <m/>
    <m/>
    <n v="19"/>
  </r>
  <r>
    <x v="1"/>
    <x v="9"/>
    <x v="106"/>
    <x v="2"/>
    <x v="0"/>
    <m/>
    <m/>
    <m/>
    <m/>
    <m/>
    <m/>
    <n v="19"/>
  </r>
  <r>
    <x v="1"/>
    <x v="6"/>
    <x v="80"/>
    <x v="3"/>
    <x v="0"/>
    <m/>
    <m/>
    <m/>
    <m/>
    <m/>
    <m/>
    <n v="18"/>
  </r>
  <r>
    <x v="1"/>
    <x v="12"/>
    <x v="199"/>
    <x v="0"/>
    <x v="0"/>
    <m/>
    <m/>
    <m/>
    <m/>
    <m/>
    <m/>
    <n v="18"/>
  </r>
  <r>
    <x v="1"/>
    <x v="9"/>
    <x v="107"/>
    <x v="4"/>
    <x v="0"/>
    <m/>
    <m/>
    <m/>
    <m/>
    <m/>
    <m/>
    <n v="17"/>
  </r>
  <r>
    <x v="1"/>
    <x v="0"/>
    <x v="68"/>
    <x v="1"/>
    <x v="0"/>
    <m/>
    <m/>
    <m/>
    <m/>
    <m/>
    <m/>
    <n v="17"/>
  </r>
  <r>
    <x v="1"/>
    <x v="0"/>
    <x v="103"/>
    <x v="3"/>
    <x v="0"/>
    <m/>
    <m/>
    <m/>
    <m/>
    <m/>
    <m/>
    <n v="17"/>
  </r>
  <r>
    <x v="1"/>
    <x v="10"/>
    <x v="168"/>
    <x v="0"/>
    <x v="0"/>
    <m/>
    <m/>
    <m/>
    <m/>
    <m/>
    <m/>
    <n v="17"/>
  </r>
  <r>
    <x v="1"/>
    <x v="6"/>
    <x v="91"/>
    <x v="5"/>
    <x v="0"/>
    <m/>
    <m/>
    <m/>
    <m/>
    <m/>
    <m/>
    <n v="16"/>
  </r>
  <r>
    <x v="1"/>
    <x v="6"/>
    <x v="105"/>
    <x v="5"/>
    <x v="0"/>
    <m/>
    <m/>
    <m/>
    <m/>
    <m/>
    <m/>
    <n v="16"/>
  </r>
  <r>
    <x v="1"/>
    <x v="0"/>
    <x v="78"/>
    <x v="3"/>
    <x v="0"/>
    <m/>
    <m/>
    <m/>
    <m/>
    <m/>
    <m/>
    <n v="16"/>
  </r>
  <r>
    <x v="1"/>
    <x v="2"/>
    <x v="122"/>
    <x v="2"/>
    <x v="0"/>
    <m/>
    <m/>
    <m/>
    <m/>
    <m/>
    <m/>
    <n v="15"/>
  </r>
  <r>
    <x v="1"/>
    <x v="0"/>
    <x v="46"/>
    <x v="4"/>
    <x v="0"/>
    <m/>
    <m/>
    <m/>
    <m/>
    <m/>
    <m/>
    <n v="15"/>
  </r>
  <r>
    <x v="1"/>
    <x v="0"/>
    <x v="0"/>
    <x v="4"/>
    <x v="0"/>
    <m/>
    <m/>
    <m/>
    <m/>
    <m/>
    <m/>
    <n v="15"/>
  </r>
  <r>
    <x v="1"/>
    <x v="10"/>
    <x v="168"/>
    <x v="5"/>
    <x v="0"/>
    <m/>
    <m/>
    <m/>
    <m/>
    <m/>
    <m/>
    <n v="15"/>
  </r>
  <r>
    <x v="1"/>
    <x v="10"/>
    <x v="225"/>
    <x v="0"/>
    <x v="0"/>
    <m/>
    <m/>
    <m/>
    <m/>
    <m/>
    <m/>
    <n v="15"/>
  </r>
  <r>
    <x v="1"/>
    <x v="7"/>
    <x v="205"/>
    <x v="0"/>
    <x v="0"/>
    <m/>
    <m/>
    <m/>
    <m/>
    <m/>
    <m/>
    <n v="14"/>
  </r>
  <r>
    <x v="1"/>
    <x v="0"/>
    <x v="31"/>
    <x v="4"/>
    <x v="0"/>
    <m/>
    <m/>
    <m/>
    <m/>
    <m/>
    <m/>
    <n v="14"/>
  </r>
  <r>
    <x v="1"/>
    <x v="9"/>
    <x v="95"/>
    <x v="3"/>
    <x v="0"/>
    <m/>
    <m/>
    <m/>
    <m/>
    <m/>
    <m/>
    <n v="13"/>
  </r>
  <r>
    <x v="1"/>
    <x v="6"/>
    <x v="90"/>
    <x v="2"/>
    <x v="0"/>
    <m/>
    <m/>
    <m/>
    <m/>
    <m/>
    <m/>
    <n v="13"/>
  </r>
  <r>
    <x v="1"/>
    <x v="6"/>
    <x v="108"/>
    <x v="1"/>
    <x v="0"/>
    <m/>
    <m/>
    <m/>
    <m/>
    <m/>
    <m/>
    <n v="13"/>
  </r>
  <r>
    <x v="1"/>
    <x v="12"/>
    <x v="207"/>
    <x v="0"/>
    <x v="0"/>
    <m/>
    <m/>
    <m/>
    <m/>
    <m/>
    <m/>
    <n v="12"/>
  </r>
  <r>
    <x v="1"/>
    <x v="0"/>
    <x v="77"/>
    <x v="3"/>
    <x v="0"/>
    <m/>
    <m/>
    <m/>
    <m/>
    <m/>
    <m/>
    <n v="12"/>
  </r>
  <r>
    <x v="1"/>
    <x v="2"/>
    <x v="84"/>
    <x v="5"/>
    <x v="0"/>
    <m/>
    <m/>
    <m/>
    <m/>
    <m/>
    <m/>
    <n v="11"/>
  </r>
  <r>
    <x v="1"/>
    <x v="9"/>
    <x v="154"/>
    <x v="1"/>
    <x v="0"/>
    <m/>
    <m/>
    <m/>
    <m/>
    <m/>
    <m/>
    <n v="11"/>
  </r>
  <r>
    <x v="1"/>
    <x v="1"/>
    <x v="118"/>
    <x v="3"/>
    <x v="0"/>
    <m/>
    <m/>
    <m/>
    <m/>
    <m/>
    <m/>
    <n v="10"/>
  </r>
  <r>
    <x v="1"/>
    <x v="1"/>
    <x v="125"/>
    <x v="2"/>
    <x v="0"/>
    <m/>
    <m/>
    <m/>
    <m/>
    <m/>
    <m/>
    <n v="10"/>
  </r>
  <r>
    <x v="1"/>
    <x v="7"/>
    <x v="191"/>
    <x v="1"/>
    <x v="0"/>
    <m/>
    <m/>
    <m/>
    <m/>
    <m/>
    <m/>
    <n v="10"/>
  </r>
  <r>
    <x v="1"/>
    <x v="6"/>
    <x v="108"/>
    <x v="5"/>
    <x v="0"/>
    <m/>
    <m/>
    <m/>
    <m/>
    <m/>
    <m/>
    <n v="10"/>
  </r>
  <r>
    <x v="1"/>
    <x v="0"/>
    <x v="31"/>
    <x v="2"/>
    <x v="0"/>
    <m/>
    <m/>
    <m/>
    <m/>
    <m/>
    <m/>
    <n v="10"/>
  </r>
  <r>
    <x v="1"/>
    <x v="0"/>
    <x v="7"/>
    <x v="4"/>
    <x v="0"/>
    <m/>
    <m/>
    <m/>
    <m/>
    <m/>
    <m/>
    <n v="10"/>
  </r>
  <r>
    <x v="1"/>
    <x v="0"/>
    <x v="103"/>
    <x v="2"/>
    <x v="0"/>
    <m/>
    <m/>
    <m/>
    <m/>
    <m/>
    <m/>
    <n v="10"/>
  </r>
  <r>
    <x v="1"/>
    <x v="10"/>
    <x v="144"/>
    <x v="4"/>
    <x v="0"/>
    <m/>
    <m/>
    <m/>
    <m/>
    <m/>
    <m/>
    <n v="10"/>
  </r>
  <r>
    <x v="1"/>
    <x v="6"/>
    <x v="80"/>
    <x v="5"/>
    <x v="0"/>
    <m/>
    <m/>
    <m/>
    <m/>
    <m/>
    <m/>
    <n v="9"/>
  </r>
  <r>
    <x v="1"/>
    <x v="3"/>
    <x v="190"/>
    <x v="0"/>
    <x v="0"/>
    <m/>
    <m/>
    <m/>
    <m/>
    <m/>
    <m/>
    <n v="8"/>
  </r>
  <r>
    <x v="1"/>
    <x v="0"/>
    <x v="9"/>
    <x v="4"/>
    <x v="0"/>
    <m/>
    <m/>
    <m/>
    <m/>
    <m/>
    <m/>
    <n v="8"/>
  </r>
  <r>
    <x v="1"/>
    <x v="0"/>
    <x v="208"/>
    <x v="1"/>
    <x v="0"/>
    <m/>
    <m/>
    <m/>
    <m/>
    <m/>
    <m/>
    <n v="8"/>
  </r>
  <r>
    <x v="1"/>
    <x v="12"/>
    <x v="199"/>
    <x v="1"/>
    <x v="0"/>
    <m/>
    <m/>
    <m/>
    <m/>
    <m/>
    <m/>
    <n v="7"/>
  </r>
  <r>
    <x v="1"/>
    <x v="10"/>
    <x v="226"/>
    <x v="0"/>
    <x v="0"/>
    <m/>
    <m/>
    <m/>
    <m/>
    <m/>
    <m/>
    <n v="7"/>
  </r>
  <r>
    <x v="1"/>
    <x v="8"/>
    <x v="179"/>
    <x v="4"/>
    <x v="0"/>
    <m/>
    <m/>
    <m/>
    <m/>
    <m/>
    <m/>
    <n v="6"/>
  </r>
  <r>
    <x v="1"/>
    <x v="0"/>
    <x v="8"/>
    <x v="4"/>
    <x v="0"/>
    <m/>
    <m/>
    <m/>
    <m/>
    <m/>
    <m/>
    <n v="6"/>
  </r>
  <r>
    <x v="1"/>
    <x v="1"/>
    <x v="127"/>
    <x v="4"/>
    <x v="0"/>
    <m/>
    <m/>
    <m/>
    <m/>
    <m/>
    <m/>
    <n v="5"/>
  </r>
  <r>
    <x v="1"/>
    <x v="1"/>
    <x v="141"/>
    <x v="4"/>
    <x v="0"/>
    <m/>
    <m/>
    <m/>
    <m/>
    <m/>
    <m/>
    <n v="4"/>
  </r>
  <r>
    <x v="1"/>
    <x v="9"/>
    <x v="95"/>
    <x v="2"/>
    <x v="0"/>
    <m/>
    <m/>
    <m/>
    <m/>
    <m/>
    <m/>
    <n v="4"/>
  </r>
  <r>
    <x v="1"/>
    <x v="8"/>
    <x v="136"/>
    <x v="1"/>
    <x v="0"/>
    <m/>
    <m/>
    <m/>
    <m/>
    <m/>
    <m/>
    <n v="4"/>
  </r>
  <r>
    <x v="1"/>
    <x v="8"/>
    <x v="114"/>
    <x v="4"/>
    <x v="0"/>
    <m/>
    <m/>
    <m/>
    <m/>
    <m/>
    <m/>
    <n v="3"/>
  </r>
  <r>
    <x v="1"/>
    <x v="10"/>
    <x v="168"/>
    <x v="1"/>
    <x v="0"/>
    <m/>
    <m/>
    <m/>
    <m/>
    <m/>
    <m/>
    <n v="3"/>
  </r>
  <r>
    <x v="1"/>
    <x v="10"/>
    <x v="215"/>
    <x v="3"/>
    <x v="0"/>
    <m/>
    <m/>
    <m/>
    <m/>
    <m/>
    <m/>
    <n v="3"/>
  </r>
  <r>
    <x v="1"/>
    <x v="13"/>
    <x v="209"/>
    <x v="0"/>
    <x v="0"/>
    <m/>
    <m/>
    <m/>
    <m/>
    <m/>
    <m/>
    <n v="3"/>
  </r>
  <r>
    <x v="1"/>
    <x v="13"/>
    <x v="209"/>
    <x v="5"/>
    <x v="0"/>
    <m/>
    <m/>
    <m/>
    <m/>
    <m/>
    <m/>
    <n v="3"/>
  </r>
  <r>
    <x v="1"/>
    <x v="1"/>
    <x v="118"/>
    <x v="4"/>
    <x v="0"/>
    <m/>
    <m/>
    <m/>
    <m/>
    <m/>
    <m/>
    <n v="2"/>
  </r>
  <r>
    <x v="1"/>
    <x v="0"/>
    <x v="103"/>
    <x v="1"/>
    <x v="0"/>
    <m/>
    <m/>
    <m/>
    <m/>
    <m/>
    <m/>
    <n v="2"/>
  </r>
  <r>
    <x v="1"/>
    <x v="1"/>
    <x v="21"/>
    <x v="2"/>
    <x v="0"/>
    <m/>
    <m/>
    <m/>
    <m/>
    <m/>
    <m/>
    <n v="1"/>
  </r>
  <r>
    <x v="1"/>
    <x v="6"/>
    <x v="227"/>
    <x v="4"/>
    <x v="0"/>
    <m/>
    <m/>
    <m/>
    <m/>
    <m/>
    <m/>
    <n v="1"/>
  </r>
  <r>
    <x v="1"/>
    <x v="12"/>
    <x v="216"/>
    <x v="1"/>
    <x v="0"/>
    <m/>
    <m/>
    <m/>
    <m/>
    <m/>
    <m/>
    <n v="1"/>
  </r>
  <r>
    <x v="1"/>
    <x v="12"/>
    <x v="217"/>
    <x v="1"/>
    <x v="0"/>
    <m/>
    <m/>
    <m/>
    <m/>
    <m/>
    <m/>
    <n v="1"/>
  </r>
  <r>
    <x v="1"/>
    <x v="12"/>
    <x v="217"/>
    <x v="5"/>
    <x v="0"/>
    <m/>
    <m/>
    <m/>
    <m/>
    <m/>
    <m/>
    <n v="1"/>
  </r>
  <r>
    <x v="1"/>
    <x v="12"/>
    <x v="219"/>
    <x v="1"/>
    <x v="0"/>
    <m/>
    <m/>
    <m/>
    <m/>
    <m/>
    <m/>
    <n v="1"/>
  </r>
  <r>
    <x v="1"/>
    <x v="8"/>
    <x v="214"/>
    <x v="0"/>
    <x v="0"/>
    <m/>
    <m/>
    <m/>
    <m/>
    <m/>
    <m/>
    <n v="1"/>
  </r>
  <r>
    <x v="1"/>
    <x v="8"/>
    <x v="214"/>
    <x v="1"/>
    <x v="0"/>
    <m/>
    <m/>
    <m/>
    <m/>
    <m/>
    <m/>
    <n v="1"/>
  </r>
  <r>
    <x v="1"/>
    <x v="10"/>
    <x v="220"/>
    <x v="1"/>
    <x v="0"/>
    <m/>
    <m/>
    <m/>
    <m/>
    <m/>
    <m/>
    <n v="1"/>
  </r>
  <r>
    <x v="1"/>
    <x v="13"/>
    <x v="228"/>
    <x v="1"/>
    <x v="0"/>
    <m/>
    <m/>
    <m/>
    <m/>
    <m/>
    <m/>
    <n v="1"/>
  </r>
  <r>
    <x v="1"/>
    <x v="4"/>
    <x v="36"/>
    <x v="0"/>
    <x v="1"/>
    <m/>
    <m/>
    <m/>
    <m/>
    <n v="2555"/>
    <n v="2555"/>
    <m/>
  </r>
  <r>
    <x v="1"/>
    <x v="4"/>
    <x v="36"/>
    <x v="6"/>
    <x v="2"/>
    <m/>
    <m/>
    <m/>
    <n v="18445"/>
    <m/>
    <n v="18445"/>
    <m/>
  </r>
  <r>
    <x v="1"/>
    <x v="4"/>
    <x v="36"/>
    <x v="6"/>
    <x v="4"/>
    <n v="331532"/>
    <m/>
    <m/>
    <m/>
    <m/>
    <n v="331532"/>
    <m/>
  </r>
  <r>
    <x v="1"/>
    <x v="4"/>
    <x v="36"/>
    <x v="4"/>
    <x v="7"/>
    <n v="341293"/>
    <m/>
    <m/>
    <m/>
    <m/>
    <n v="341293"/>
    <m/>
  </r>
  <r>
    <x v="1"/>
    <x v="4"/>
    <x v="36"/>
    <x v="3"/>
    <x v="5"/>
    <n v="377921"/>
    <m/>
    <m/>
    <m/>
    <m/>
    <n v="377921"/>
    <m/>
  </r>
  <r>
    <x v="1"/>
    <x v="4"/>
    <x v="36"/>
    <x v="1"/>
    <x v="8"/>
    <m/>
    <m/>
    <m/>
    <n v="490069"/>
    <n v="41492"/>
    <n v="531561"/>
    <m/>
  </r>
  <r>
    <x v="1"/>
    <x v="4"/>
    <x v="36"/>
    <x v="2"/>
    <x v="9"/>
    <m/>
    <m/>
    <m/>
    <n v="570582"/>
    <n v="236124"/>
    <n v="806706"/>
    <m/>
  </r>
  <r>
    <x v="1"/>
    <x v="4"/>
    <x v="36"/>
    <x v="3"/>
    <x v="10"/>
    <n v="2184478"/>
    <m/>
    <m/>
    <m/>
    <m/>
    <n v="2184478"/>
    <m/>
  </r>
  <r>
    <x v="1"/>
    <x v="4"/>
    <x v="36"/>
    <x v="0"/>
    <x v="11"/>
    <n v="2299799"/>
    <n v="9865"/>
    <m/>
    <m/>
    <m/>
    <n v="2299799"/>
    <m/>
  </r>
  <r>
    <x v="1"/>
    <x v="4"/>
    <x v="36"/>
    <x v="2"/>
    <x v="6"/>
    <n v="3189396"/>
    <m/>
    <m/>
    <m/>
    <m/>
    <n v="3189396"/>
    <m/>
  </r>
  <r>
    <x v="1"/>
    <x v="4"/>
    <x v="36"/>
    <x v="1"/>
    <x v="12"/>
    <n v="5464288"/>
    <m/>
    <m/>
    <m/>
    <m/>
    <n v="5464288"/>
    <m/>
  </r>
  <r>
    <x v="1"/>
    <x v="4"/>
    <x v="36"/>
    <x v="2"/>
    <x v="13"/>
    <n v="6620137"/>
    <m/>
    <m/>
    <m/>
    <m/>
    <n v="6620137"/>
    <m/>
  </r>
  <r>
    <x v="1"/>
    <x v="4"/>
    <x v="57"/>
    <x v="6"/>
    <x v="4"/>
    <n v="28387"/>
    <m/>
    <m/>
    <m/>
    <m/>
    <n v="28387"/>
    <m/>
  </r>
  <r>
    <x v="1"/>
    <x v="4"/>
    <x v="57"/>
    <x v="1"/>
    <x v="12"/>
    <n v="105745"/>
    <m/>
    <m/>
    <m/>
    <m/>
    <n v="105745"/>
    <m/>
  </r>
  <r>
    <x v="1"/>
    <x v="4"/>
    <x v="57"/>
    <x v="0"/>
    <x v="11"/>
    <n v="156291"/>
    <m/>
    <m/>
    <m/>
    <m/>
    <n v="156291"/>
    <m/>
  </r>
  <r>
    <x v="1"/>
    <x v="4"/>
    <x v="57"/>
    <x v="3"/>
    <x v="10"/>
    <n v="182310"/>
    <m/>
    <m/>
    <m/>
    <m/>
    <n v="182310"/>
    <m/>
  </r>
  <r>
    <x v="1"/>
    <x v="4"/>
    <x v="57"/>
    <x v="2"/>
    <x v="6"/>
    <n v="206941"/>
    <m/>
    <m/>
    <m/>
    <m/>
    <n v="206941"/>
    <m/>
  </r>
  <r>
    <x v="1"/>
    <x v="4"/>
    <x v="57"/>
    <x v="2"/>
    <x v="13"/>
    <n v="309011"/>
    <m/>
    <m/>
    <m/>
    <m/>
    <n v="309011"/>
    <m/>
  </r>
  <r>
    <x v="1"/>
    <x v="4"/>
    <x v="35"/>
    <x v="0"/>
    <x v="1"/>
    <m/>
    <m/>
    <m/>
    <n v="62165"/>
    <n v="17218"/>
    <n v="79383"/>
    <m/>
  </r>
  <r>
    <x v="1"/>
    <x v="4"/>
    <x v="35"/>
    <x v="3"/>
    <x v="3"/>
    <m/>
    <m/>
    <m/>
    <n v="204309"/>
    <n v="6542"/>
    <n v="210851"/>
    <m/>
  </r>
  <r>
    <x v="1"/>
    <x v="4"/>
    <x v="35"/>
    <x v="3"/>
    <x v="5"/>
    <n v="217363"/>
    <n v="13815"/>
    <m/>
    <m/>
    <m/>
    <n v="217363"/>
    <m/>
  </r>
  <r>
    <x v="1"/>
    <x v="4"/>
    <x v="35"/>
    <x v="2"/>
    <x v="9"/>
    <m/>
    <m/>
    <m/>
    <n v="110443"/>
    <n v="193557"/>
    <n v="304000"/>
    <m/>
  </r>
  <r>
    <x v="1"/>
    <x v="4"/>
    <x v="35"/>
    <x v="4"/>
    <x v="7"/>
    <n v="350891"/>
    <n v="33272"/>
    <m/>
    <m/>
    <m/>
    <n v="350891"/>
    <m/>
  </r>
  <r>
    <x v="1"/>
    <x v="4"/>
    <x v="35"/>
    <x v="1"/>
    <x v="8"/>
    <m/>
    <m/>
    <m/>
    <n v="413146"/>
    <n v="39859"/>
    <n v="453005"/>
    <m/>
  </r>
  <r>
    <x v="1"/>
    <x v="4"/>
    <x v="35"/>
    <x v="6"/>
    <x v="4"/>
    <n v="509776"/>
    <n v="34114"/>
    <m/>
    <m/>
    <m/>
    <n v="509776"/>
    <m/>
  </r>
  <r>
    <x v="1"/>
    <x v="4"/>
    <x v="35"/>
    <x v="3"/>
    <x v="10"/>
    <n v="989242"/>
    <n v="27698"/>
    <m/>
    <m/>
    <m/>
    <n v="989242"/>
    <m/>
  </r>
  <r>
    <x v="1"/>
    <x v="4"/>
    <x v="35"/>
    <x v="2"/>
    <x v="6"/>
    <n v="2155605"/>
    <n v="50518"/>
    <m/>
    <m/>
    <m/>
    <n v="2155605"/>
    <m/>
  </r>
  <r>
    <x v="1"/>
    <x v="4"/>
    <x v="35"/>
    <x v="0"/>
    <x v="11"/>
    <n v="3825662"/>
    <n v="30203"/>
    <m/>
    <m/>
    <m/>
    <n v="3825662"/>
    <m/>
  </r>
  <r>
    <x v="1"/>
    <x v="4"/>
    <x v="35"/>
    <x v="1"/>
    <x v="12"/>
    <n v="5169462"/>
    <n v="106417"/>
    <m/>
    <m/>
    <m/>
    <n v="5169462"/>
    <m/>
  </r>
  <r>
    <x v="1"/>
    <x v="4"/>
    <x v="35"/>
    <x v="2"/>
    <x v="13"/>
    <n v="12006413"/>
    <n v="50654"/>
    <m/>
    <m/>
    <m/>
    <n v="12006413"/>
    <m/>
  </r>
  <r>
    <x v="1"/>
    <x v="4"/>
    <x v="34"/>
    <x v="3"/>
    <x v="5"/>
    <n v="42762"/>
    <m/>
    <m/>
    <m/>
    <m/>
    <n v="42762"/>
    <m/>
  </r>
  <r>
    <x v="1"/>
    <x v="4"/>
    <x v="34"/>
    <x v="0"/>
    <x v="1"/>
    <m/>
    <m/>
    <m/>
    <n v="163201"/>
    <n v="44607"/>
    <n v="207808"/>
    <m/>
  </r>
  <r>
    <x v="1"/>
    <x v="4"/>
    <x v="34"/>
    <x v="4"/>
    <x v="7"/>
    <n v="289649"/>
    <m/>
    <m/>
    <m/>
    <m/>
    <n v="289649"/>
    <m/>
  </r>
  <r>
    <x v="1"/>
    <x v="4"/>
    <x v="34"/>
    <x v="6"/>
    <x v="4"/>
    <n v="523447"/>
    <n v="1558"/>
    <m/>
    <m/>
    <m/>
    <n v="523447"/>
    <m/>
  </r>
  <r>
    <x v="1"/>
    <x v="4"/>
    <x v="34"/>
    <x v="2"/>
    <x v="9"/>
    <m/>
    <m/>
    <m/>
    <n v="560037"/>
    <n v="156841"/>
    <n v="716878"/>
    <m/>
  </r>
  <r>
    <x v="1"/>
    <x v="4"/>
    <x v="34"/>
    <x v="3"/>
    <x v="10"/>
    <n v="740360"/>
    <m/>
    <m/>
    <m/>
    <m/>
    <n v="740360"/>
    <m/>
  </r>
  <r>
    <x v="1"/>
    <x v="4"/>
    <x v="34"/>
    <x v="1"/>
    <x v="8"/>
    <m/>
    <m/>
    <m/>
    <n v="764239"/>
    <n v="58414"/>
    <n v="822653"/>
    <m/>
  </r>
  <r>
    <x v="1"/>
    <x v="4"/>
    <x v="34"/>
    <x v="3"/>
    <x v="3"/>
    <m/>
    <m/>
    <m/>
    <n v="905544"/>
    <m/>
    <n v="905544"/>
    <m/>
  </r>
  <r>
    <x v="1"/>
    <x v="4"/>
    <x v="34"/>
    <x v="2"/>
    <x v="6"/>
    <n v="2000342"/>
    <n v="10521"/>
    <m/>
    <m/>
    <m/>
    <n v="2000342"/>
    <m/>
  </r>
  <r>
    <x v="1"/>
    <x v="4"/>
    <x v="34"/>
    <x v="1"/>
    <x v="12"/>
    <n v="4242819"/>
    <n v="9868"/>
    <m/>
    <m/>
    <m/>
    <n v="4242819"/>
    <m/>
  </r>
  <r>
    <x v="1"/>
    <x v="4"/>
    <x v="34"/>
    <x v="0"/>
    <x v="11"/>
    <n v="4390880"/>
    <n v="5814"/>
    <m/>
    <m/>
    <m/>
    <n v="4390880"/>
    <m/>
  </r>
  <r>
    <x v="1"/>
    <x v="4"/>
    <x v="34"/>
    <x v="2"/>
    <x v="13"/>
    <n v="9949836"/>
    <m/>
    <m/>
    <m/>
    <m/>
    <n v="9949836"/>
    <m/>
  </r>
  <r>
    <x v="1"/>
    <x v="4"/>
    <x v="155"/>
    <x v="6"/>
    <x v="4"/>
    <n v="13277"/>
    <m/>
    <m/>
    <m/>
    <m/>
    <n v="13277"/>
    <m/>
  </r>
  <r>
    <x v="1"/>
    <x v="4"/>
    <x v="155"/>
    <x v="0"/>
    <x v="11"/>
    <n v="26031"/>
    <m/>
    <m/>
    <m/>
    <m/>
    <n v="26031"/>
    <m/>
  </r>
  <r>
    <x v="1"/>
    <x v="4"/>
    <x v="155"/>
    <x v="2"/>
    <x v="6"/>
    <n v="47364"/>
    <m/>
    <m/>
    <m/>
    <m/>
    <n v="47364"/>
    <m/>
  </r>
  <r>
    <x v="1"/>
    <x v="4"/>
    <x v="155"/>
    <x v="3"/>
    <x v="10"/>
    <n v="72473"/>
    <m/>
    <m/>
    <m/>
    <m/>
    <n v="72473"/>
    <m/>
  </r>
  <r>
    <x v="1"/>
    <x v="4"/>
    <x v="155"/>
    <x v="2"/>
    <x v="13"/>
    <n v="79185"/>
    <m/>
    <m/>
    <m/>
    <m/>
    <n v="79185"/>
    <m/>
  </r>
  <r>
    <x v="1"/>
    <x v="4"/>
    <x v="155"/>
    <x v="1"/>
    <x v="12"/>
    <n v="126546"/>
    <m/>
    <m/>
    <m/>
    <m/>
    <n v="126546"/>
    <m/>
  </r>
  <r>
    <x v="1"/>
    <x v="4"/>
    <x v="73"/>
    <x v="6"/>
    <x v="4"/>
    <n v="31513"/>
    <m/>
    <m/>
    <m/>
    <m/>
    <n v="31513"/>
    <m/>
  </r>
  <r>
    <x v="1"/>
    <x v="4"/>
    <x v="73"/>
    <x v="2"/>
    <x v="9"/>
    <m/>
    <m/>
    <m/>
    <m/>
    <n v="43760"/>
    <n v="43760"/>
    <m/>
  </r>
  <r>
    <x v="1"/>
    <x v="4"/>
    <x v="73"/>
    <x v="4"/>
    <x v="7"/>
    <n v="48371"/>
    <m/>
    <m/>
    <m/>
    <m/>
    <n v="48371"/>
    <m/>
  </r>
  <r>
    <x v="1"/>
    <x v="4"/>
    <x v="73"/>
    <x v="0"/>
    <x v="1"/>
    <m/>
    <m/>
    <m/>
    <n v="59910"/>
    <n v="405"/>
    <n v="60315"/>
    <m/>
  </r>
  <r>
    <x v="1"/>
    <x v="4"/>
    <x v="73"/>
    <x v="3"/>
    <x v="10"/>
    <n v="110298"/>
    <m/>
    <m/>
    <m/>
    <m/>
    <n v="110298"/>
    <m/>
  </r>
  <r>
    <x v="1"/>
    <x v="4"/>
    <x v="73"/>
    <x v="3"/>
    <x v="5"/>
    <n v="124783"/>
    <m/>
    <m/>
    <m/>
    <m/>
    <n v="124783"/>
    <m/>
  </r>
  <r>
    <x v="1"/>
    <x v="4"/>
    <x v="73"/>
    <x v="1"/>
    <x v="8"/>
    <m/>
    <m/>
    <m/>
    <n v="358915"/>
    <n v="19261"/>
    <n v="378176"/>
    <m/>
  </r>
  <r>
    <x v="1"/>
    <x v="4"/>
    <x v="73"/>
    <x v="0"/>
    <x v="11"/>
    <n v="692464"/>
    <m/>
    <m/>
    <m/>
    <m/>
    <n v="692464"/>
    <m/>
  </r>
  <r>
    <x v="1"/>
    <x v="4"/>
    <x v="73"/>
    <x v="2"/>
    <x v="6"/>
    <n v="1328576"/>
    <n v="4016"/>
    <m/>
    <m/>
    <m/>
    <n v="1328576"/>
    <m/>
  </r>
  <r>
    <x v="1"/>
    <x v="4"/>
    <x v="73"/>
    <x v="2"/>
    <x v="13"/>
    <n v="1542250"/>
    <m/>
    <m/>
    <m/>
    <m/>
    <n v="1542250"/>
    <m/>
  </r>
  <r>
    <x v="1"/>
    <x v="4"/>
    <x v="73"/>
    <x v="1"/>
    <x v="12"/>
    <n v="1766424"/>
    <m/>
    <m/>
    <m/>
    <m/>
    <n v="1766424"/>
    <m/>
  </r>
  <r>
    <x v="1"/>
    <x v="4"/>
    <x v="56"/>
    <x v="4"/>
    <x v="7"/>
    <n v="28131"/>
    <m/>
    <m/>
    <m/>
    <m/>
    <n v="28131"/>
    <m/>
  </r>
  <r>
    <x v="1"/>
    <x v="4"/>
    <x v="56"/>
    <x v="3"/>
    <x v="5"/>
    <n v="30686"/>
    <m/>
    <m/>
    <m/>
    <m/>
    <n v="30686"/>
    <m/>
  </r>
  <r>
    <x v="1"/>
    <x v="4"/>
    <x v="56"/>
    <x v="6"/>
    <x v="4"/>
    <n v="47578"/>
    <m/>
    <m/>
    <m/>
    <m/>
    <n v="47578"/>
    <m/>
  </r>
  <r>
    <x v="1"/>
    <x v="4"/>
    <x v="56"/>
    <x v="0"/>
    <x v="1"/>
    <m/>
    <m/>
    <m/>
    <n v="82586"/>
    <n v="45190"/>
    <n v="127776"/>
    <m/>
  </r>
  <r>
    <x v="1"/>
    <x v="4"/>
    <x v="56"/>
    <x v="1"/>
    <x v="8"/>
    <m/>
    <m/>
    <m/>
    <n v="58289"/>
    <n v="78986"/>
    <n v="137275"/>
    <m/>
  </r>
  <r>
    <x v="1"/>
    <x v="4"/>
    <x v="56"/>
    <x v="3"/>
    <x v="10"/>
    <n v="157815"/>
    <n v="51292"/>
    <m/>
    <m/>
    <m/>
    <n v="157815"/>
    <m/>
  </r>
  <r>
    <x v="1"/>
    <x v="4"/>
    <x v="56"/>
    <x v="3"/>
    <x v="3"/>
    <m/>
    <m/>
    <m/>
    <n v="167889"/>
    <n v="6710"/>
    <n v="174599"/>
    <m/>
  </r>
  <r>
    <x v="1"/>
    <x v="4"/>
    <x v="56"/>
    <x v="2"/>
    <x v="9"/>
    <m/>
    <m/>
    <m/>
    <m/>
    <n v="253876"/>
    <n v="253876"/>
    <m/>
  </r>
  <r>
    <x v="1"/>
    <x v="4"/>
    <x v="56"/>
    <x v="1"/>
    <x v="12"/>
    <n v="2244308"/>
    <n v="82978"/>
    <m/>
    <m/>
    <m/>
    <n v="2244308"/>
    <m/>
  </r>
  <r>
    <x v="1"/>
    <x v="4"/>
    <x v="56"/>
    <x v="0"/>
    <x v="11"/>
    <n v="2358948"/>
    <m/>
    <m/>
    <m/>
    <m/>
    <n v="2358948"/>
    <m/>
  </r>
  <r>
    <x v="1"/>
    <x v="4"/>
    <x v="56"/>
    <x v="2"/>
    <x v="6"/>
    <n v="2826791"/>
    <n v="12666"/>
    <m/>
    <m/>
    <m/>
    <n v="2826791"/>
    <m/>
  </r>
  <r>
    <x v="1"/>
    <x v="4"/>
    <x v="56"/>
    <x v="2"/>
    <x v="13"/>
    <n v="3780294"/>
    <m/>
    <m/>
    <m/>
    <m/>
    <n v="3780294"/>
    <m/>
  </r>
  <r>
    <x v="1"/>
    <x v="2"/>
    <x v="11"/>
    <x v="1"/>
    <x v="8"/>
    <m/>
    <m/>
    <m/>
    <m/>
    <n v="1010"/>
    <n v="1010"/>
    <m/>
  </r>
  <r>
    <x v="1"/>
    <x v="2"/>
    <x v="11"/>
    <x v="3"/>
    <x v="10"/>
    <n v="12117"/>
    <m/>
    <m/>
    <m/>
    <m/>
    <n v="12117"/>
    <m/>
  </r>
  <r>
    <x v="1"/>
    <x v="2"/>
    <x v="11"/>
    <x v="0"/>
    <x v="11"/>
    <n v="93158"/>
    <m/>
    <m/>
    <m/>
    <m/>
    <n v="93158"/>
    <m/>
  </r>
  <r>
    <x v="1"/>
    <x v="2"/>
    <x v="11"/>
    <x v="1"/>
    <x v="12"/>
    <n v="461507"/>
    <n v="9960"/>
    <m/>
    <m/>
    <m/>
    <n v="461507"/>
    <m/>
  </r>
  <r>
    <x v="1"/>
    <x v="4"/>
    <x v="27"/>
    <x v="3"/>
    <x v="5"/>
    <n v="7326"/>
    <m/>
    <m/>
    <m/>
    <m/>
    <n v="7326"/>
    <m/>
  </r>
  <r>
    <x v="1"/>
    <x v="4"/>
    <x v="27"/>
    <x v="0"/>
    <x v="1"/>
    <m/>
    <m/>
    <m/>
    <m/>
    <n v="45020"/>
    <n v="45020"/>
    <m/>
  </r>
  <r>
    <x v="1"/>
    <x v="4"/>
    <x v="27"/>
    <x v="1"/>
    <x v="8"/>
    <m/>
    <m/>
    <m/>
    <m/>
    <n v="86526"/>
    <n v="86526"/>
    <m/>
  </r>
  <r>
    <x v="1"/>
    <x v="4"/>
    <x v="27"/>
    <x v="6"/>
    <x v="4"/>
    <n v="138650"/>
    <m/>
    <m/>
    <m/>
    <m/>
    <n v="138650"/>
    <m/>
  </r>
  <r>
    <x v="1"/>
    <x v="4"/>
    <x v="27"/>
    <x v="4"/>
    <x v="7"/>
    <n v="236807"/>
    <m/>
    <m/>
    <m/>
    <m/>
    <n v="236807"/>
    <m/>
  </r>
  <r>
    <x v="1"/>
    <x v="4"/>
    <x v="27"/>
    <x v="3"/>
    <x v="10"/>
    <n v="328430"/>
    <m/>
    <m/>
    <m/>
    <m/>
    <n v="328430"/>
    <m/>
  </r>
  <r>
    <x v="1"/>
    <x v="4"/>
    <x v="27"/>
    <x v="2"/>
    <x v="9"/>
    <m/>
    <m/>
    <m/>
    <m/>
    <n v="367678"/>
    <n v="367678"/>
    <m/>
  </r>
  <r>
    <x v="1"/>
    <x v="4"/>
    <x v="27"/>
    <x v="2"/>
    <x v="6"/>
    <n v="3148661"/>
    <n v="33275"/>
    <m/>
    <m/>
    <m/>
    <n v="3148661"/>
    <m/>
  </r>
  <r>
    <x v="1"/>
    <x v="4"/>
    <x v="27"/>
    <x v="1"/>
    <x v="12"/>
    <n v="3224472"/>
    <n v="14029"/>
    <m/>
    <m/>
    <m/>
    <n v="3224472"/>
    <m/>
  </r>
  <r>
    <x v="1"/>
    <x v="4"/>
    <x v="27"/>
    <x v="0"/>
    <x v="11"/>
    <n v="5587590"/>
    <n v="54418"/>
    <m/>
    <m/>
    <m/>
    <n v="5587590"/>
    <m/>
  </r>
  <r>
    <x v="1"/>
    <x v="4"/>
    <x v="27"/>
    <x v="2"/>
    <x v="13"/>
    <n v="7602749"/>
    <n v="33642"/>
    <m/>
    <m/>
    <m/>
    <n v="7602749"/>
    <m/>
  </r>
  <r>
    <x v="1"/>
    <x v="4"/>
    <x v="27"/>
    <x v="3"/>
    <x v="5"/>
    <n v="24000"/>
    <m/>
    <m/>
    <m/>
    <m/>
    <n v="24000"/>
    <m/>
  </r>
  <r>
    <x v="1"/>
    <x v="4"/>
    <x v="27"/>
    <x v="6"/>
    <x v="4"/>
    <n v="38169"/>
    <m/>
    <m/>
    <m/>
    <m/>
    <n v="38169"/>
    <m/>
  </r>
  <r>
    <x v="1"/>
    <x v="4"/>
    <x v="27"/>
    <x v="1"/>
    <x v="8"/>
    <m/>
    <m/>
    <m/>
    <m/>
    <n v="38290"/>
    <n v="38290"/>
    <m/>
  </r>
  <r>
    <x v="1"/>
    <x v="4"/>
    <x v="27"/>
    <x v="2"/>
    <x v="9"/>
    <m/>
    <m/>
    <m/>
    <m/>
    <n v="85586"/>
    <n v="85586"/>
    <m/>
  </r>
  <r>
    <x v="1"/>
    <x v="4"/>
    <x v="27"/>
    <x v="0"/>
    <x v="1"/>
    <m/>
    <m/>
    <m/>
    <n v="78526"/>
    <n v="11136"/>
    <n v="89662"/>
    <m/>
  </r>
  <r>
    <x v="1"/>
    <x v="4"/>
    <x v="27"/>
    <x v="4"/>
    <x v="7"/>
    <n v="108872"/>
    <m/>
    <m/>
    <m/>
    <m/>
    <n v="108872"/>
    <m/>
  </r>
  <r>
    <x v="1"/>
    <x v="4"/>
    <x v="27"/>
    <x v="3"/>
    <x v="10"/>
    <n v="109204"/>
    <n v="7936"/>
    <m/>
    <m/>
    <m/>
    <n v="109204"/>
    <m/>
  </r>
  <r>
    <x v="1"/>
    <x v="4"/>
    <x v="27"/>
    <x v="2"/>
    <x v="6"/>
    <n v="1225638"/>
    <n v="11349"/>
    <m/>
    <m/>
    <m/>
    <n v="1225638"/>
    <m/>
  </r>
  <r>
    <x v="1"/>
    <x v="4"/>
    <x v="27"/>
    <x v="1"/>
    <x v="12"/>
    <n v="2485552"/>
    <m/>
    <m/>
    <m/>
    <m/>
    <n v="2485552"/>
    <m/>
  </r>
  <r>
    <x v="1"/>
    <x v="4"/>
    <x v="27"/>
    <x v="0"/>
    <x v="11"/>
    <n v="2982328"/>
    <n v="13402"/>
    <m/>
    <m/>
    <m/>
    <n v="2982328"/>
    <m/>
  </r>
  <r>
    <x v="1"/>
    <x v="4"/>
    <x v="27"/>
    <x v="2"/>
    <x v="13"/>
    <n v="4539828"/>
    <m/>
    <m/>
    <m/>
    <m/>
    <n v="4539828"/>
    <m/>
  </r>
  <r>
    <x v="1"/>
    <x v="4"/>
    <x v="27"/>
    <x v="0"/>
    <x v="1"/>
    <m/>
    <m/>
    <m/>
    <m/>
    <n v="14155"/>
    <n v="14155"/>
    <m/>
  </r>
  <r>
    <x v="1"/>
    <x v="4"/>
    <x v="27"/>
    <x v="3"/>
    <x v="5"/>
    <n v="16751"/>
    <m/>
    <m/>
    <m/>
    <m/>
    <n v="16751"/>
    <m/>
  </r>
  <r>
    <x v="1"/>
    <x v="4"/>
    <x v="27"/>
    <x v="6"/>
    <x v="4"/>
    <n v="24476"/>
    <m/>
    <m/>
    <m/>
    <m/>
    <n v="24476"/>
    <m/>
  </r>
  <r>
    <x v="1"/>
    <x v="4"/>
    <x v="27"/>
    <x v="1"/>
    <x v="8"/>
    <m/>
    <m/>
    <m/>
    <m/>
    <n v="37616"/>
    <n v="37616"/>
    <m/>
  </r>
  <r>
    <x v="1"/>
    <x v="4"/>
    <x v="27"/>
    <x v="2"/>
    <x v="9"/>
    <m/>
    <m/>
    <m/>
    <m/>
    <n v="104431"/>
    <n v="104431"/>
    <m/>
  </r>
  <r>
    <x v="1"/>
    <x v="4"/>
    <x v="27"/>
    <x v="4"/>
    <x v="7"/>
    <n v="154504"/>
    <m/>
    <m/>
    <m/>
    <m/>
    <n v="154504"/>
    <m/>
  </r>
  <r>
    <x v="1"/>
    <x v="4"/>
    <x v="27"/>
    <x v="3"/>
    <x v="10"/>
    <n v="309315"/>
    <m/>
    <m/>
    <m/>
    <m/>
    <n v="309315"/>
    <m/>
  </r>
  <r>
    <x v="1"/>
    <x v="4"/>
    <x v="27"/>
    <x v="2"/>
    <x v="6"/>
    <n v="1589993"/>
    <m/>
    <m/>
    <m/>
    <m/>
    <n v="1589993"/>
    <m/>
  </r>
  <r>
    <x v="1"/>
    <x v="4"/>
    <x v="27"/>
    <x v="1"/>
    <x v="12"/>
    <n v="1612932"/>
    <n v="7778"/>
    <m/>
    <m/>
    <m/>
    <n v="1612932"/>
    <m/>
  </r>
  <r>
    <x v="1"/>
    <x v="4"/>
    <x v="27"/>
    <x v="0"/>
    <x v="11"/>
    <n v="1795068"/>
    <n v="2911"/>
    <m/>
    <m/>
    <m/>
    <n v="1795068"/>
    <m/>
  </r>
  <r>
    <x v="1"/>
    <x v="4"/>
    <x v="27"/>
    <x v="2"/>
    <x v="13"/>
    <n v="4002368"/>
    <n v="4105"/>
    <m/>
    <m/>
    <m/>
    <n v="4002368"/>
    <m/>
  </r>
  <r>
    <x v="1"/>
    <x v="4"/>
    <x v="27"/>
    <x v="0"/>
    <x v="1"/>
    <m/>
    <m/>
    <m/>
    <n v="68818"/>
    <n v="46035"/>
    <n v="114853"/>
    <m/>
  </r>
  <r>
    <x v="1"/>
    <x v="4"/>
    <x v="27"/>
    <x v="3"/>
    <x v="5"/>
    <n v="201527"/>
    <m/>
    <m/>
    <m/>
    <m/>
    <n v="201527"/>
    <m/>
  </r>
  <r>
    <x v="1"/>
    <x v="4"/>
    <x v="27"/>
    <x v="1"/>
    <x v="8"/>
    <m/>
    <m/>
    <m/>
    <n v="276398"/>
    <n v="85847"/>
    <n v="362245"/>
    <m/>
  </r>
  <r>
    <x v="1"/>
    <x v="4"/>
    <x v="27"/>
    <x v="6"/>
    <x v="4"/>
    <n v="486358"/>
    <n v="17273"/>
    <m/>
    <m/>
    <m/>
    <n v="486358"/>
    <m/>
  </r>
  <r>
    <x v="1"/>
    <x v="4"/>
    <x v="27"/>
    <x v="4"/>
    <x v="7"/>
    <n v="533433"/>
    <m/>
    <m/>
    <m/>
    <m/>
    <n v="533433"/>
    <m/>
  </r>
  <r>
    <x v="1"/>
    <x v="4"/>
    <x v="27"/>
    <x v="3"/>
    <x v="10"/>
    <n v="633621"/>
    <n v="11057"/>
    <m/>
    <m/>
    <m/>
    <n v="633621"/>
    <m/>
  </r>
  <r>
    <x v="1"/>
    <x v="4"/>
    <x v="27"/>
    <x v="2"/>
    <x v="9"/>
    <m/>
    <m/>
    <m/>
    <n v="242424"/>
    <n v="394241"/>
    <n v="636665"/>
    <m/>
  </r>
  <r>
    <x v="1"/>
    <x v="4"/>
    <x v="27"/>
    <x v="0"/>
    <x v="11"/>
    <n v="3468617"/>
    <n v="30116"/>
    <m/>
    <m/>
    <m/>
    <n v="3468617"/>
    <m/>
  </r>
  <r>
    <x v="1"/>
    <x v="4"/>
    <x v="27"/>
    <x v="2"/>
    <x v="6"/>
    <n v="5019209"/>
    <n v="397"/>
    <m/>
    <m/>
    <m/>
    <n v="5019209"/>
    <m/>
  </r>
  <r>
    <x v="1"/>
    <x v="4"/>
    <x v="27"/>
    <x v="1"/>
    <x v="12"/>
    <n v="5440532"/>
    <n v="124259"/>
    <m/>
    <m/>
    <m/>
    <n v="5440532"/>
    <m/>
  </r>
  <r>
    <x v="1"/>
    <x v="4"/>
    <x v="27"/>
    <x v="2"/>
    <x v="13"/>
    <n v="8871360"/>
    <n v="14369"/>
    <m/>
    <m/>
    <m/>
    <n v="8871360"/>
    <m/>
  </r>
  <r>
    <x v="1"/>
    <x v="4"/>
    <x v="45"/>
    <x v="1"/>
    <x v="8"/>
    <m/>
    <m/>
    <m/>
    <m/>
    <n v="10855"/>
    <n v="10855"/>
    <m/>
  </r>
  <r>
    <x v="1"/>
    <x v="4"/>
    <x v="45"/>
    <x v="3"/>
    <x v="5"/>
    <n v="19058"/>
    <m/>
    <m/>
    <m/>
    <m/>
    <n v="19058"/>
    <m/>
  </r>
  <r>
    <x v="1"/>
    <x v="4"/>
    <x v="45"/>
    <x v="0"/>
    <x v="1"/>
    <m/>
    <m/>
    <m/>
    <m/>
    <n v="61068"/>
    <n v="61068"/>
    <m/>
  </r>
  <r>
    <x v="1"/>
    <x v="4"/>
    <x v="45"/>
    <x v="3"/>
    <x v="10"/>
    <n v="85334"/>
    <m/>
    <m/>
    <m/>
    <m/>
    <n v="85334"/>
    <m/>
  </r>
  <r>
    <x v="1"/>
    <x v="4"/>
    <x v="45"/>
    <x v="6"/>
    <x v="4"/>
    <n v="87888"/>
    <n v="9639"/>
    <m/>
    <m/>
    <m/>
    <n v="87888"/>
    <m/>
  </r>
  <r>
    <x v="1"/>
    <x v="4"/>
    <x v="45"/>
    <x v="2"/>
    <x v="9"/>
    <m/>
    <m/>
    <m/>
    <m/>
    <n v="188376"/>
    <n v="188376"/>
    <m/>
  </r>
  <r>
    <x v="1"/>
    <x v="4"/>
    <x v="45"/>
    <x v="4"/>
    <x v="7"/>
    <n v="269857"/>
    <m/>
    <m/>
    <m/>
    <m/>
    <n v="269857"/>
    <m/>
  </r>
  <r>
    <x v="1"/>
    <x v="4"/>
    <x v="45"/>
    <x v="1"/>
    <x v="12"/>
    <n v="1507878"/>
    <n v="18867"/>
    <m/>
    <m/>
    <m/>
    <n v="1507878"/>
    <m/>
  </r>
  <r>
    <x v="1"/>
    <x v="4"/>
    <x v="45"/>
    <x v="2"/>
    <x v="6"/>
    <n v="2754471"/>
    <m/>
    <m/>
    <m/>
    <m/>
    <n v="2754471"/>
    <m/>
  </r>
  <r>
    <x v="1"/>
    <x v="4"/>
    <x v="45"/>
    <x v="0"/>
    <x v="11"/>
    <n v="3170930"/>
    <m/>
    <m/>
    <m/>
    <m/>
    <n v="3170930"/>
    <m/>
  </r>
  <r>
    <x v="1"/>
    <x v="4"/>
    <x v="45"/>
    <x v="2"/>
    <x v="13"/>
    <n v="4875286"/>
    <n v="2618"/>
    <m/>
    <m/>
    <m/>
    <n v="4875286"/>
    <m/>
  </r>
  <r>
    <x v="1"/>
    <x v="4"/>
    <x v="17"/>
    <x v="3"/>
    <x v="3"/>
    <m/>
    <m/>
    <m/>
    <n v="101833"/>
    <m/>
    <n v="101833"/>
    <m/>
  </r>
  <r>
    <x v="1"/>
    <x v="4"/>
    <x v="17"/>
    <x v="3"/>
    <x v="5"/>
    <n v="187779"/>
    <m/>
    <m/>
    <m/>
    <m/>
    <n v="187779"/>
    <m/>
  </r>
  <r>
    <x v="1"/>
    <x v="4"/>
    <x v="17"/>
    <x v="0"/>
    <x v="1"/>
    <m/>
    <m/>
    <m/>
    <n v="148690"/>
    <n v="74553"/>
    <n v="223243"/>
    <m/>
  </r>
  <r>
    <x v="1"/>
    <x v="4"/>
    <x v="17"/>
    <x v="1"/>
    <x v="8"/>
    <m/>
    <m/>
    <m/>
    <n v="213170"/>
    <n v="130437"/>
    <n v="343607"/>
    <m/>
  </r>
  <r>
    <x v="1"/>
    <x v="4"/>
    <x v="17"/>
    <x v="6"/>
    <x v="4"/>
    <n v="453524"/>
    <m/>
    <m/>
    <m/>
    <m/>
    <n v="453524"/>
    <m/>
  </r>
  <r>
    <x v="1"/>
    <x v="4"/>
    <x v="17"/>
    <x v="4"/>
    <x v="7"/>
    <n v="525271"/>
    <n v="19581"/>
    <m/>
    <m/>
    <m/>
    <n v="525271"/>
    <m/>
  </r>
  <r>
    <x v="1"/>
    <x v="4"/>
    <x v="17"/>
    <x v="3"/>
    <x v="10"/>
    <n v="703883"/>
    <m/>
    <m/>
    <m/>
    <m/>
    <n v="703883"/>
    <m/>
  </r>
  <r>
    <x v="1"/>
    <x v="4"/>
    <x v="17"/>
    <x v="2"/>
    <x v="9"/>
    <m/>
    <m/>
    <m/>
    <n v="881918"/>
    <n v="801909"/>
    <n v="1683827"/>
    <m/>
  </r>
  <r>
    <x v="1"/>
    <x v="4"/>
    <x v="17"/>
    <x v="0"/>
    <x v="11"/>
    <n v="6459257"/>
    <n v="3405"/>
    <m/>
    <m/>
    <m/>
    <n v="6459257"/>
    <m/>
  </r>
  <r>
    <x v="1"/>
    <x v="4"/>
    <x v="17"/>
    <x v="1"/>
    <x v="12"/>
    <n v="7837867"/>
    <n v="82944"/>
    <m/>
    <m/>
    <m/>
    <n v="7837867"/>
    <m/>
  </r>
  <r>
    <x v="1"/>
    <x v="4"/>
    <x v="17"/>
    <x v="2"/>
    <x v="6"/>
    <n v="9470632"/>
    <m/>
    <m/>
    <m/>
    <m/>
    <n v="9470632"/>
    <m/>
  </r>
  <r>
    <x v="1"/>
    <x v="4"/>
    <x v="17"/>
    <x v="2"/>
    <x v="13"/>
    <n v="17065543"/>
    <m/>
    <m/>
    <m/>
    <m/>
    <n v="17065543"/>
    <m/>
  </r>
  <r>
    <x v="1"/>
    <x v="4"/>
    <x v="65"/>
    <x v="4"/>
    <x v="14"/>
    <m/>
    <m/>
    <m/>
    <n v="9050"/>
    <m/>
    <n v="9050"/>
    <m/>
  </r>
  <r>
    <x v="1"/>
    <x v="4"/>
    <x v="65"/>
    <x v="3"/>
    <x v="5"/>
    <n v="17365"/>
    <m/>
    <m/>
    <m/>
    <m/>
    <n v="17365"/>
    <m/>
  </r>
  <r>
    <x v="1"/>
    <x v="4"/>
    <x v="65"/>
    <x v="0"/>
    <x v="1"/>
    <m/>
    <m/>
    <m/>
    <m/>
    <n v="37341"/>
    <n v="37341"/>
    <m/>
  </r>
  <r>
    <x v="1"/>
    <x v="4"/>
    <x v="65"/>
    <x v="6"/>
    <x v="4"/>
    <n v="55168"/>
    <m/>
    <m/>
    <m/>
    <m/>
    <n v="55168"/>
    <m/>
  </r>
  <r>
    <x v="1"/>
    <x v="4"/>
    <x v="65"/>
    <x v="3"/>
    <x v="3"/>
    <m/>
    <m/>
    <m/>
    <n v="84169"/>
    <n v="4207"/>
    <n v="88376"/>
    <m/>
  </r>
  <r>
    <x v="1"/>
    <x v="4"/>
    <x v="65"/>
    <x v="4"/>
    <x v="7"/>
    <n v="105768"/>
    <m/>
    <m/>
    <m/>
    <m/>
    <n v="105768"/>
    <m/>
  </r>
  <r>
    <x v="1"/>
    <x v="4"/>
    <x v="65"/>
    <x v="1"/>
    <x v="8"/>
    <m/>
    <m/>
    <m/>
    <n v="158367"/>
    <n v="43094"/>
    <n v="201461"/>
    <m/>
  </r>
  <r>
    <x v="1"/>
    <x v="4"/>
    <x v="65"/>
    <x v="3"/>
    <x v="10"/>
    <n v="446599"/>
    <m/>
    <m/>
    <m/>
    <m/>
    <n v="446599"/>
    <m/>
  </r>
  <r>
    <x v="1"/>
    <x v="4"/>
    <x v="65"/>
    <x v="2"/>
    <x v="9"/>
    <m/>
    <m/>
    <m/>
    <n v="343518"/>
    <n v="139968"/>
    <n v="483486"/>
    <m/>
  </r>
  <r>
    <x v="1"/>
    <x v="4"/>
    <x v="65"/>
    <x v="2"/>
    <x v="6"/>
    <n v="1083972"/>
    <m/>
    <m/>
    <m/>
    <m/>
    <n v="1083972"/>
    <m/>
  </r>
  <r>
    <x v="1"/>
    <x v="4"/>
    <x v="65"/>
    <x v="1"/>
    <x v="12"/>
    <n v="2213987"/>
    <m/>
    <m/>
    <m/>
    <m/>
    <n v="2213987"/>
    <m/>
  </r>
  <r>
    <x v="1"/>
    <x v="4"/>
    <x v="65"/>
    <x v="0"/>
    <x v="11"/>
    <n v="2726081"/>
    <m/>
    <m/>
    <m/>
    <m/>
    <n v="2726081"/>
    <m/>
  </r>
  <r>
    <x v="1"/>
    <x v="4"/>
    <x v="65"/>
    <x v="2"/>
    <x v="13"/>
    <n v="6467557"/>
    <m/>
    <m/>
    <m/>
    <m/>
    <n v="6467557"/>
    <m/>
  </r>
  <r>
    <x v="1"/>
    <x v="4"/>
    <x v="57"/>
    <x v="3"/>
    <x v="5"/>
    <n v="10038"/>
    <m/>
    <m/>
    <m/>
    <m/>
    <n v="10038"/>
    <m/>
  </r>
  <r>
    <x v="1"/>
    <x v="4"/>
    <x v="57"/>
    <x v="6"/>
    <x v="4"/>
    <n v="14693"/>
    <m/>
    <m/>
    <m/>
    <m/>
    <n v="14693"/>
    <m/>
  </r>
  <r>
    <x v="1"/>
    <x v="4"/>
    <x v="57"/>
    <x v="1"/>
    <x v="12"/>
    <n v="500693"/>
    <m/>
    <m/>
    <m/>
    <m/>
    <n v="500693"/>
    <m/>
  </r>
  <r>
    <x v="1"/>
    <x v="4"/>
    <x v="57"/>
    <x v="0"/>
    <x v="1"/>
    <m/>
    <m/>
    <m/>
    <n v="540930"/>
    <n v="1040"/>
    <n v="541970"/>
    <m/>
  </r>
  <r>
    <x v="1"/>
    <x v="4"/>
    <x v="57"/>
    <x v="3"/>
    <x v="10"/>
    <n v="710803"/>
    <m/>
    <m/>
    <m/>
    <m/>
    <n v="710803"/>
    <m/>
  </r>
  <r>
    <x v="1"/>
    <x v="4"/>
    <x v="57"/>
    <x v="2"/>
    <x v="6"/>
    <n v="911442"/>
    <m/>
    <m/>
    <m/>
    <m/>
    <n v="911442"/>
    <m/>
  </r>
  <r>
    <x v="1"/>
    <x v="4"/>
    <x v="57"/>
    <x v="2"/>
    <x v="9"/>
    <m/>
    <m/>
    <m/>
    <n v="1053943"/>
    <m/>
    <n v="1053943"/>
    <m/>
  </r>
  <r>
    <x v="1"/>
    <x v="4"/>
    <x v="57"/>
    <x v="0"/>
    <x v="11"/>
    <n v="1654625"/>
    <m/>
    <m/>
    <m/>
    <m/>
    <n v="1654625"/>
    <m/>
  </r>
  <r>
    <x v="1"/>
    <x v="4"/>
    <x v="57"/>
    <x v="2"/>
    <x v="13"/>
    <n v="1818369"/>
    <m/>
    <m/>
    <m/>
    <m/>
    <n v="1818369"/>
    <m/>
  </r>
  <r>
    <x v="1"/>
    <x v="4"/>
    <x v="53"/>
    <x v="6"/>
    <x v="2"/>
    <m/>
    <m/>
    <m/>
    <n v="9770"/>
    <m/>
    <n v="9770"/>
    <m/>
  </r>
  <r>
    <x v="1"/>
    <x v="4"/>
    <x v="53"/>
    <x v="3"/>
    <x v="5"/>
    <n v="21243"/>
    <m/>
    <m/>
    <m/>
    <m/>
    <n v="21243"/>
    <m/>
  </r>
  <r>
    <x v="1"/>
    <x v="4"/>
    <x v="53"/>
    <x v="4"/>
    <x v="7"/>
    <n v="72051"/>
    <m/>
    <m/>
    <m/>
    <m/>
    <n v="72051"/>
    <m/>
  </r>
  <r>
    <x v="1"/>
    <x v="4"/>
    <x v="53"/>
    <x v="0"/>
    <x v="1"/>
    <m/>
    <m/>
    <m/>
    <n v="116487"/>
    <n v="10730"/>
    <n v="127217"/>
    <m/>
  </r>
  <r>
    <x v="1"/>
    <x v="4"/>
    <x v="53"/>
    <x v="6"/>
    <x v="4"/>
    <n v="177182"/>
    <m/>
    <m/>
    <m/>
    <m/>
    <n v="177182"/>
    <m/>
  </r>
  <r>
    <x v="1"/>
    <x v="4"/>
    <x v="53"/>
    <x v="2"/>
    <x v="9"/>
    <m/>
    <m/>
    <m/>
    <n v="140237"/>
    <n v="73704"/>
    <n v="213941"/>
    <m/>
  </r>
  <r>
    <x v="1"/>
    <x v="4"/>
    <x v="53"/>
    <x v="3"/>
    <x v="10"/>
    <n v="218203"/>
    <m/>
    <m/>
    <m/>
    <m/>
    <n v="218203"/>
    <m/>
  </r>
  <r>
    <x v="1"/>
    <x v="4"/>
    <x v="53"/>
    <x v="1"/>
    <x v="8"/>
    <m/>
    <m/>
    <m/>
    <n v="240285"/>
    <n v="24601"/>
    <n v="264886"/>
    <m/>
  </r>
  <r>
    <x v="1"/>
    <x v="4"/>
    <x v="53"/>
    <x v="2"/>
    <x v="6"/>
    <n v="2030369"/>
    <m/>
    <m/>
    <m/>
    <m/>
    <n v="2030369"/>
    <m/>
  </r>
  <r>
    <x v="1"/>
    <x v="4"/>
    <x v="53"/>
    <x v="0"/>
    <x v="11"/>
    <n v="2127191"/>
    <m/>
    <m/>
    <m/>
    <m/>
    <n v="2127191"/>
    <m/>
  </r>
  <r>
    <x v="1"/>
    <x v="4"/>
    <x v="53"/>
    <x v="1"/>
    <x v="12"/>
    <n v="2598418"/>
    <m/>
    <m/>
    <m/>
    <m/>
    <n v="2598418"/>
    <m/>
  </r>
  <r>
    <x v="1"/>
    <x v="4"/>
    <x v="53"/>
    <x v="2"/>
    <x v="13"/>
    <n v="4635314"/>
    <m/>
    <m/>
    <m/>
    <m/>
    <n v="4635314"/>
    <m/>
  </r>
  <r>
    <x v="1"/>
    <x v="4"/>
    <x v="27"/>
    <x v="3"/>
    <x v="10"/>
    <n v="3879"/>
    <n v="3879"/>
    <m/>
    <m/>
    <m/>
    <n v="3879"/>
    <m/>
  </r>
  <r>
    <x v="1"/>
    <x v="4"/>
    <x v="27"/>
    <x v="4"/>
    <x v="14"/>
    <m/>
    <m/>
    <m/>
    <n v="4226"/>
    <m/>
    <n v="4226"/>
    <m/>
  </r>
  <r>
    <x v="1"/>
    <x v="4"/>
    <x v="27"/>
    <x v="6"/>
    <x v="4"/>
    <n v="51461"/>
    <m/>
    <m/>
    <m/>
    <m/>
    <n v="51461"/>
    <m/>
  </r>
  <r>
    <x v="1"/>
    <x v="4"/>
    <x v="27"/>
    <x v="4"/>
    <x v="7"/>
    <n v="98338"/>
    <m/>
    <m/>
    <m/>
    <m/>
    <n v="98338"/>
    <m/>
  </r>
  <r>
    <x v="1"/>
    <x v="4"/>
    <x v="27"/>
    <x v="0"/>
    <x v="1"/>
    <m/>
    <m/>
    <m/>
    <n v="93197"/>
    <n v="23250"/>
    <n v="116447"/>
    <m/>
  </r>
  <r>
    <x v="1"/>
    <x v="4"/>
    <x v="27"/>
    <x v="2"/>
    <x v="9"/>
    <m/>
    <m/>
    <m/>
    <n v="243738"/>
    <n v="152582"/>
    <n v="396320"/>
    <m/>
  </r>
  <r>
    <x v="1"/>
    <x v="4"/>
    <x v="27"/>
    <x v="1"/>
    <x v="8"/>
    <m/>
    <m/>
    <m/>
    <n v="598779"/>
    <n v="59313"/>
    <n v="658092"/>
    <m/>
  </r>
  <r>
    <x v="1"/>
    <x v="4"/>
    <x v="27"/>
    <x v="2"/>
    <x v="6"/>
    <n v="1440923"/>
    <m/>
    <m/>
    <m/>
    <m/>
    <n v="1440923"/>
    <m/>
  </r>
  <r>
    <x v="1"/>
    <x v="4"/>
    <x v="27"/>
    <x v="0"/>
    <x v="11"/>
    <n v="2251830"/>
    <m/>
    <m/>
    <m/>
    <m/>
    <n v="2251830"/>
    <m/>
  </r>
  <r>
    <x v="1"/>
    <x v="4"/>
    <x v="27"/>
    <x v="1"/>
    <x v="12"/>
    <n v="2512553"/>
    <m/>
    <m/>
    <m/>
    <m/>
    <n v="2512553"/>
    <m/>
  </r>
  <r>
    <x v="1"/>
    <x v="4"/>
    <x v="27"/>
    <x v="2"/>
    <x v="13"/>
    <n v="3232692"/>
    <m/>
    <m/>
    <m/>
    <m/>
    <n v="3232692"/>
    <m/>
  </r>
  <r>
    <x v="1"/>
    <x v="2"/>
    <x v="48"/>
    <x v="3"/>
    <x v="3"/>
    <m/>
    <m/>
    <m/>
    <m/>
    <n v="3800"/>
    <n v="3800"/>
    <m/>
  </r>
  <r>
    <x v="1"/>
    <x v="2"/>
    <x v="48"/>
    <x v="6"/>
    <x v="4"/>
    <n v="27757"/>
    <n v="1609"/>
    <m/>
    <m/>
    <m/>
    <n v="27757"/>
    <m/>
  </r>
  <r>
    <x v="1"/>
    <x v="2"/>
    <x v="48"/>
    <x v="0"/>
    <x v="1"/>
    <m/>
    <m/>
    <m/>
    <m/>
    <n v="38776"/>
    <n v="38776"/>
    <m/>
  </r>
  <r>
    <x v="1"/>
    <x v="2"/>
    <x v="48"/>
    <x v="3"/>
    <x v="5"/>
    <n v="58687"/>
    <m/>
    <m/>
    <m/>
    <m/>
    <n v="58687"/>
    <m/>
  </r>
  <r>
    <x v="1"/>
    <x v="2"/>
    <x v="48"/>
    <x v="1"/>
    <x v="8"/>
    <m/>
    <m/>
    <m/>
    <n v="61463"/>
    <n v="58235"/>
    <n v="119698"/>
    <m/>
  </r>
  <r>
    <x v="1"/>
    <x v="2"/>
    <x v="48"/>
    <x v="3"/>
    <x v="10"/>
    <n v="177058"/>
    <m/>
    <m/>
    <m/>
    <m/>
    <n v="177058"/>
    <m/>
  </r>
  <r>
    <x v="1"/>
    <x v="2"/>
    <x v="48"/>
    <x v="2"/>
    <x v="9"/>
    <m/>
    <m/>
    <m/>
    <m/>
    <n v="191796"/>
    <n v="191796"/>
    <m/>
  </r>
  <r>
    <x v="1"/>
    <x v="2"/>
    <x v="48"/>
    <x v="4"/>
    <x v="7"/>
    <n v="258265"/>
    <m/>
    <m/>
    <m/>
    <m/>
    <n v="258265"/>
    <m/>
  </r>
  <r>
    <x v="1"/>
    <x v="2"/>
    <x v="48"/>
    <x v="2"/>
    <x v="6"/>
    <n v="1656318"/>
    <m/>
    <m/>
    <m/>
    <m/>
    <n v="1656318"/>
    <m/>
  </r>
  <r>
    <x v="1"/>
    <x v="2"/>
    <x v="48"/>
    <x v="1"/>
    <x v="12"/>
    <n v="2468409"/>
    <m/>
    <m/>
    <m/>
    <m/>
    <n v="2468409"/>
    <m/>
  </r>
  <r>
    <x v="1"/>
    <x v="2"/>
    <x v="48"/>
    <x v="0"/>
    <x v="11"/>
    <n v="2888047"/>
    <n v="8705"/>
    <m/>
    <m/>
    <m/>
    <n v="2888047"/>
    <m/>
  </r>
  <r>
    <x v="1"/>
    <x v="2"/>
    <x v="48"/>
    <x v="2"/>
    <x v="13"/>
    <n v="6518964"/>
    <m/>
    <m/>
    <m/>
    <m/>
    <n v="6518964"/>
    <m/>
  </r>
  <r>
    <x v="1"/>
    <x v="2"/>
    <x v="49"/>
    <x v="6"/>
    <x v="2"/>
    <m/>
    <m/>
    <m/>
    <n v="55014"/>
    <m/>
    <n v="55014"/>
    <m/>
  </r>
  <r>
    <x v="1"/>
    <x v="2"/>
    <x v="49"/>
    <x v="6"/>
    <x v="4"/>
    <n v="137513"/>
    <m/>
    <m/>
    <m/>
    <m/>
    <n v="137513"/>
    <m/>
  </r>
  <r>
    <x v="1"/>
    <x v="2"/>
    <x v="49"/>
    <x v="4"/>
    <x v="7"/>
    <n v="139104"/>
    <m/>
    <m/>
    <m/>
    <m/>
    <n v="139104"/>
    <m/>
  </r>
  <r>
    <x v="1"/>
    <x v="2"/>
    <x v="49"/>
    <x v="1"/>
    <x v="8"/>
    <m/>
    <m/>
    <m/>
    <n v="848438"/>
    <n v="30763"/>
    <n v="879201"/>
    <m/>
  </r>
  <r>
    <x v="1"/>
    <x v="2"/>
    <x v="49"/>
    <x v="2"/>
    <x v="9"/>
    <m/>
    <m/>
    <m/>
    <n v="913942"/>
    <n v="64936"/>
    <n v="978878"/>
    <m/>
  </r>
  <r>
    <x v="1"/>
    <x v="2"/>
    <x v="49"/>
    <x v="2"/>
    <x v="6"/>
    <n v="1228242"/>
    <m/>
    <m/>
    <m/>
    <m/>
    <n v="1228242"/>
    <m/>
  </r>
  <r>
    <x v="1"/>
    <x v="2"/>
    <x v="49"/>
    <x v="0"/>
    <x v="11"/>
    <n v="2599202"/>
    <m/>
    <m/>
    <m/>
    <m/>
    <n v="2599202"/>
    <m/>
  </r>
  <r>
    <x v="1"/>
    <x v="2"/>
    <x v="49"/>
    <x v="1"/>
    <x v="12"/>
    <n v="3430961"/>
    <n v="5670"/>
    <m/>
    <m/>
    <m/>
    <n v="3430961"/>
    <m/>
  </r>
  <r>
    <x v="1"/>
    <x v="2"/>
    <x v="49"/>
    <x v="2"/>
    <x v="13"/>
    <n v="4813638"/>
    <m/>
    <m/>
    <m/>
    <m/>
    <n v="4813638"/>
    <m/>
  </r>
  <r>
    <x v="1"/>
    <x v="2"/>
    <x v="47"/>
    <x v="3"/>
    <x v="3"/>
    <m/>
    <m/>
    <m/>
    <n v="15303"/>
    <m/>
    <n v="15303"/>
    <m/>
  </r>
  <r>
    <x v="1"/>
    <x v="2"/>
    <x v="47"/>
    <x v="0"/>
    <x v="1"/>
    <m/>
    <m/>
    <m/>
    <n v="32045"/>
    <n v="13730"/>
    <n v="45775"/>
    <m/>
  </r>
  <r>
    <x v="1"/>
    <x v="2"/>
    <x v="47"/>
    <x v="6"/>
    <x v="2"/>
    <m/>
    <m/>
    <m/>
    <n v="50679"/>
    <m/>
    <n v="50679"/>
    <m/>
  </r>
  <r>
    <x v="1"/>
    <x v="2"/>
    <x v="47"/>
    <x v="6"/>
    <x v="4"/>
    <n v="74792"/>
    <n v="6363"/>
    <m/>
    <m/>
    <m/>
    <n v="74792"/>
    <m/>
  </r>
  <r>
    <x v="1"/>
    <x v="2"/>
    <x v="47"/>
    <x v="3"/>
    <x v="10"/>
    <n v="141075"/>
    <m/>
    <m/>
    <m/>
    <m/>
    <n v="141075"/>
    <m/>
  </r>
  <r>
    <x v="1"/>
    <x v="2"/>
    <x v="47"/>
    <x v="4"/>
    <x v="7"/>
    <n v="275006"/>
    <m/>
    <m/>
    <m/>
    <m/>
    <n v="275006"/>
    <m/>
  </r>
  <r>
    <x v="1"/>
    <x v="2"/>
    <x v="47"/>
    <x v="2"/>
    <x v="9"/>
    <m/>
    <m/>
    <m/>
    <n v="921845"/>
    <n v="94843"/>
    <n v="1016688"/>
    <m/>
  </r>
  <r>
    <x v="1"/>
    <x v="2"/>
    <x v="47"/>
    <x v="1"/>
    <x v="8"/>
    <m/>
    <m/>
    <m/>
    <n v="1235475"/>
    <n v="19830"/>
    <n v="1255305"/>
    <m/>
  </r>
  <r>
    <x v="1"/>
    <x v="2"/>
    <x v="47"/>
    <x v="2"/>
    <x v="6"/>
    <n v="2018117"/>
    <m/>
    <m/>
    <m/>
    <m/>
    <n v="2018117"/>
    <m/>
  </r>
  <r>
    <x v="1"/>
    <x v="2"/>
    <x v="47"/>
    <x v="1"/>
    <x v="12"/>
    <n v="2389798"/>
    <n v="4856"/>
    <m/>
    <m/>
    <m/>
    <n v="2389798"/>
    <m/>
  </r>
  <r>
    <x v="1"/>
    <x v="2"/>
    <x v="47"/>
    <x v="0"/>
    <x v="11"/>
    <n v="2837533"/>
    <n v="12981"/>
    <m/>
    <m/>
    <m/>
    <n v="2837533"/>
    <m/>
  </r>
  <r>
    <x v="1"/>
    <x v="2"/>
    <x v="47"/>
    <x v="2"/>
    <x v="13"/>
    <n v="5292065"/>
    <m/>
    <m/>
    <m/>
    <m/>
    <n v="5292065"/>
    <m/>
  </r>
  <r>
    <x v="1"/>
    <x v="2"/>
    <x v="88"/>
    <x v="0"/>
    <x v="1"/>
    <m/>
    <m/>
    <m/>
    <m/>
    <n v="18720"/>
    <n v="18720"/>
    <m/>
  </r>
  <r>
    <x v="1"/>
    <x v="2"/>
    <x v="88"/>
    <x v="1"/>
    <x v="8"/>
    <m/>
    <m/>
    <m/>
    <m/>
    <n v="20350"/>
    <n v="20350"/>
    <m/>
  </r>
  <r>
    <x v="1"/>
    <x v="2"/>
    <x v="88"/>
    <x v="2"/>
    <x v="9"/>
    <m/>
    <m/>
    <m/>
    <m/>
    <n v="26100"/>
    <n v="26100"/>
    <m/>
  </r>
  <r>
    <x v="1"/>
    <x v="2"/>
    <x v="88"/>
    <x v="1"/>
    <x v="12"/>
    <n v="562427"/>
    <m/>
    <m/>
    <m/>
    <m/>
    <n v="562427"/>
    <m/>
  </r>
  <r>
    <x v="1"/>
    <x v="2"/>
    <x v="88"/>
    <x v="2"/>
    <x v="6"/>
    <n v="995535"/>
    <m/>
    <m/>
    <m/>
    <m/>
    <n v="995535"/>
    <m/>
  </r>
  <r>
    <x v="1"/>
    <x v="2"/>
    <x v="88"/>
    <x v="2"/>
    <x v="13"/>
    <n v="1073242"/>
    <m/>
    <m/>
    <m/>
    <m/>
    <n v="1073242"/>
    <m/>
  </r>
  <r>
    <x v="1"/>
    <x v="2"/>
    <x v="88"/>
    <x v="0"/>
    <x v="11"/>
    <n v="1462368"/>
    <m/>
    <m/>
    <m/>
    <m/>
    <n v="1462368"/>
    <m/>
  </r>
  <r>
    <x v="1"/>
    <x v="2"/>
    <x v="110"/>
    <x v="1"/>
    <x v="8"/>
    <m/>
    <m/>
    <m/>
    <m/>
    <n v="6800"/>
    <n v="6800"/>
    <m/>
  </r>
  <r>
    <x v="1"/>
    <x v="2"/>
    <x v="110"/>
    <x v="2"/>
    <x v="9"/>
    <m/>
    <m/>
    <m/>
    <m/>
    <n v="13200"/>
    <n v="13200"/>
    <m/>
  </r>
  <r>
    <x v="1"/>
    <x v="2"/>
    <x v="110"/>
    <x v="4"/>
    <x v="7"/>
    <n v="34516"/>
    <m/>
    <m/>
    <m/>
    <m/>
    <n v="34516"/>
    <m/>
  </r>
  <r>
    <x v="1"/>
    <x v="2"/>
    <x v="110"/>
    <x v="0"/>
    <x v="11"/>
    <n v="140469"/>
    <m/>
    <m/>
    <m/>
    <m/>
    <n v="140469"/>
    <m/>
  </r>
  <r>
    <x v="1"/>
    <x v="2"/>
    <x v="110"/>
    <x v="2"/>
    <x v="6"/>
    <n v="268981"/>
    <m/>
    <m/>
    <m/>
    <m/>
    <n v="268981"/>
    <m/>
  </r>
  <r>
    <x v="1"/>
    <x v="2"/>
    <x v="110"/>
    <x v="1"/>
    <x v="12"/>
    <n v="285910"/>
    <m/>
    <m/>
    <m/>
    <m/>
    <n v="285910"/>
    <m/>
  </r>
  <r>
    <x v="1"/>
    <x v="2"/>
    <x v="110"/>
    <x v="2"/>
    <x v="13"/>
    <n v="400750"/>
    <m/>
    <m/>
    <m/>
    <m/>
    <n v="400750"/>
    <m/>
  </r>
  <r>
    <x v="1"/>
    <x v="2"/>
    <x v="49"/>
    <x v="4"/>
    <x v="7"/>
    <n v="6018"/>
    <m/>
    <m/>
    <m/>
    <m/>
    <n v="6018"/>
    <m/>
  </r>
  <r>
    <x v="1"/>
    <x v="2"/>
    <x v="49"/>
    <x v="3"/>
    <x v="10"/>
    <n v="8201"/>
    <m/>
    <m/>
    <m/>
    <m/>
    <n v="8201"/>
    <m/>
  </r>
  <r>
    <x v="1"/>
    <x v="2"/>
    <x v="49"/>
    <x v="0"/>
    <x v="11"/>
    <n v="10340"/>
    <m/>
    <m/>
    <m/>
    <m/>
    <n v="10340"/>
    <m/>
  </r>
  <r>
    <x v="1"/>
    <x v="2"/>
    <x v="49"/>
    <x v="1"/>
    <x v="12"/>
    <n v="16215"/>
    <m/>
    <m/>
    <m/>
    <m/>
    <n v="16215"/>
    <m/>
  </r>
  <r>
    <x v="1"/>
    <x v="2"/>
    <x v="49"/>
    <x v="2"/>
    <x v="6"/>
    <n v="21532"/>
    <m/>
    <m/>
    <m/>
    <m/>
    <n v="21532"/>
    <m/>
  </r>
  <r>
    <x v="1"/>
    <x v="2"/>
    <x v="87"/>
    <x v="4"/>
    <x v="7"/>
    <n v="31061"/>
    <m/>
    <m/>
    <m/>
    <m/>
    <n v="31061"/>
    <m/>
  </r>
  <r>
    <x v="1"/>
    <x v="2"/>
    <x v="87"/>
    <x v="2"/>
    <x v="9"/>
    <m/>
    <m/>
    <m/>
    <n v="179273"/>
    <m/>
    <n v="179273"/>
    <m/>
  </r>
  <r>
    <x v="1"/>
    <x v="2"/>
    <x v="87"/>
    <x v="1"/>
    <x v="8"/>
    <m/>
    <m/>
    <m/>
    <n v="179816"/>
    <m/>
    <n v="179816"/>
    <m/>
  </r>
  <r>
    <x v="1"/>
    <x v="2"/>
    <x v="87"/>
    <x v="0"/>
    <x v="1"/>
    <m/>
    <m/>
    <m/>
    <n v="301121"/>
    <m/>
    <n v="301121"/>
    <m/>
  </r>
  <r>
    <x v="1"/>
    <x v="2"/>
    <x v="87"/>
    <x v="2"/>
    <x v="13"/>
    <n v="367949"/>
    <m/>
    <m/>
    <m/>
    <m/>
    <n v="367949"/>
    <m/>
  </r>
  <r>
    <x v="1"/>
    <x v="2"/>
    <x v="87"/>
    <x v="2"/>
    <x v="6"/>
    <n v="383594"/>
    <n v="4038"/>
    <m/>
    <m/>
    <m/>
    <n v="383594"/>
    <m/>
  </r>
  <r>
    <x v="1"/>
    <x v="2"/>
    <x v="87"/>
    <x v="0"/>
    <x v="11"/>
    <n v="585105"/>
    <n v="24905"/>
    <m/>
    <m/>
    <m/>
    <n v="585105"/>
    <m/>
  </r>
  <r>
    <x v="1"/>
    <x v="2"/>
    <x v="87"/>
    <x v="1"/>
    <x v="12"/>
    <n v="663507"/>
    <n v="23047"/>
    <m/>
    <m/>
    <m/>
    <n v="663507"/>
    <m/>
  </r>
  <r>
    <x v="1"/>
    <x v="2"/>
    <x v="84"/>
    <x v="2"/>
    <x v="6"/>
    <n v="126618"/>
    <m/>
    <m/>
    <m/>
    <m/>
    <n v="126618"/>
    <m/>
  </r>
  <r>
    <x v="1"/>
    <x v="2"/>
    <x v="84"/>
    <x v="2"/>
    <x v="13"/>
    <n v="141130"/>
    <m/>
    <m/>
    <m/>
    <m/>
    <n v="141130"/>
    <m/>
  </r>
  <r>
    <x v="1"/>
    <x v="2"/>
    <x v="84"/>
    <x v="1"/>
    <x v="12"/>
    <n v="266270"/>
    <m/>
    <m/>
    <m/>
    <m/>
    <n v="266270"/>
    <m/>
  </r>
  <r>
    <x v="1"/>
    <x v="2"/>
    <x v="84"/>
    <x v="0"/>
    <x v="11"/>
    <n v="390269"/>
    <m/>
    <m/>
    <m/>
    <m/>
    <n v="390269"/>
    <m/>
  </r>
  <r>
    <x v="1"/>
    <x v="2"/>
    <x v="20"/>
    <x v="3"/>
    <x v="5"/>
    <n v="117801"/>
    <m/>
    <m/>
    <m/>
    <m/>
    <n v="117801"/>
    <m/>
  </r>
  <r>
    <x v="1"/>
    <x v="2"/>
    <x v="20"/>
    <x v="2"/>
    <x v="9"/>
    <m/>
    <m/>
    <m/>
    <n v="158214"/>
    <n v="52322"/>
    <n v="210536"/>
    <m/>
  </r>
  <r>
    <x v="1"/>
    <x v="2"/>
    <x v="20"/>
    <x v="6"/>
    <x v="4"/>
    <n v="296311"/>
    <n v="31560"/>
    <m/>
    <m/>
    <m/>
    <n v="296311"/>
    <m/>
  </r>
  <r>
    <x v="1"/>
    <x v="2"/>
    <x v="20"/>
    <x v="4"/>
    <x v="7"/>
    <n v="299507"/>
    <m/>
    <m/>
    <m/>
    <m/>
    <n v="299507"/>
    <m/>
  </r>
  <r>
    <x v="1"/>
    <x v="2"/>
    <x v="20"/>
    <x v="0"/>
    <x v="1"/>
    <m/>
    <m/>
    <m/>
    <n v="376178"/>
    <n v="62009"/>
    <n v="438187"/>
    <m/>
  </r>
  <r>
    <x v="1"/>
    <x v="2"/>
    <x v="20"/>
    <x v="1"/>
    <x v="8"/>
    <m/>
    <m/>
    <m/>
    <n v="363551"/>
    <n v="128167"/>
    <n v="491718"/>
    <m/>
  </r>
  <r>
    <x v="1"/>
    <x v="2"/>
    <x v="20"/>
    <x v="3"/>
    <x v="10"/>
    <n v="588672"/>
    <m/>
    <m/>
    <m/>
    <m/>
    <n v="588672"/>
    <m/>
  </r>
  <r>
    <x v="1"/>
    <x v="2"/>
    <x v="20"/>
    <x v="2"/>
    <x v="13"/>
    <n v="2195121"/>
    <n v="33814"/>
    <m/>
    <m/>
    <m/>
    <n v="2195121"/>
    <m/>
  </r>
  <r>
    <x v="1"/>
    <x v="2"/>
    <x v="20"/>
    <x v="2"/>
    <x v="6"/>
    <n v="2814779"/>
    <n v="18779"/>
    <m/>
    <m/>
    <m/>
    <n v="2814779"/>
    <m/>
  </r>
  <r>
    <x v="1"/>
    <x v="2"/>
    <x v="20"/>
    <x v="1"/>
    <x v="12"/>
    <n v="6498231"/>
    <n v="23546"/>
    <m/>
    <m/>
    <m/>
    <n v="6498231"/>
    <m/>
  </r>
  <r>
    <x v="1"/>
    <x v="2"/>
    <x v="20"/>
    <x v="0"/>
    <x v="11"/>
    <n v="6867883"/>
    <m/>
    <m/>
    <m/>
    <m/>
    <n v="6867883"/>
    <m/>
  </r>
  <r>
    <x v="1"/>
    <x v="2"/>
    <x v="20"/>
    <x v="3"/>
    <x v="10"/>
    <n v="3663"/>
    <m/>
    <m/>
    <m/>
    <m/>
    <n v="3663"/>
    <m/>
  </r>
  <r>
    <x v="1"/>
    <x v="2"/>
    <x v="20"/>
    <x v="0"/>
    <x v="1"/>
    <m/>
    <m/>
    <m/>
    <m/>
    <n v="13630"/>
    <n v="13630"/>
    <m/>
  </r>
  <r>
    <x v="1"/>
    <x v="2"/>
    <x v="20"/>
    <x v="6"/>
    <x v="4"/>
    <n v="17467"/>
    <m/>
    <m/>
    <m/>
    <m/>
    <n v="17467"/>
    <m/>
  </r>
  <r>
    <x v="1"/>
    <x v="2"/>
    <x v="20"/>
    <x v="3"/>
    <x v="5"/>
    <n v="34475"/>
    <m/>
    <m/>
    <m/>
    <m/>
    <n v="34475"/>
    <m/>
  </r>
  <r>
    <x v="1"/>
    <x v="2"/>
    <x v="20"/>
    <x v="1"/>
    <x v="8"/>
    <m/>
    <m/>
    <m/>
    <m/>
    <n v="37582"/>
    <n v="37582"/>
    <m/>
  </r>
  <r>
    <x v="1"/>
    <x v="2"/>
    <x v="20"/>
    <x v="4"/>
    <x v="7"/>
    <n v="57011"/>
    <m/>
    <m/>
    <m/>
    <m/>
    <n v="57011"/>
    <m/>
  </r>
  <r>
    <x v="1"/>
    <x v="2"/>
    <x v="20"/>
    <x v="2"/>
    <x v="9"/>
    <m/>
    <m/>
    <m/>
    <n v="35926"/>
    <n v="38571"/>
    <n v="74497"/>
    <m/>
  </r>
  <r>
    <x v="1"/>
    <x v="2"/>
    <x v="20"/>
    <x v="2"/>
    <x v="13"/>
    <n v="854413"/>
    <m/>
    <m/>
    <m/>
    <m/>
    <n v="854413"/>
    <m/>
  </r>
  <r>
    <x v="1"/>
    <x v="2"/>
    <x v="20"/>
    <x v="2"/>
    <x v="6"/>
    <n v="1342739"/>
    <m/>
    <m/>
    <m/>
    <m/>
    <n v="1342739"/>
    <m/>
  </r>
  <r>
    <x v="1"/>
    <x v="2"/>
    <x v="20"/>
    <x v="1"/>
    <x v="12"/>
    <n v="1890104"/>
    <n v="11941"/>
    <m/>
    <m/>
    <m/>
    <n v="1890104"/>
    <m/>
  </r>
  <r>
    <x v="1"/>
    <x v="2"/>
    <x v="20"/>
    <x v="0"/>
    <x v="11"/>
    <n v="2054674"/>
    <m/>
    <m/>
    <m/>
    <m/>
    <n v="2054674"/>
    <m/>
  </r>
  <r>
    <x v="1"/>
    <x v="2"/>
    <x v="120"/>
    <x v="2"/>
    <x v="13"/>
    <n v="37605"/>
    <m/>
    <m/>
    <m/>
    <m/>
    <n v="37605"/>
    <m/>
  </r>
  <r>
    <x v="1"/>
    <x v="2"/>
    <x v="120"/>
    <x v="2"/>
    <x v="6"/>
    <n v="140977"/>
    <m/>
    <m/>
    <m/>
    <m/>
    <n v="140977"/>
    <m/>
  </r>
  <r>
    <x v="1"/>
    <x v="2"/>
    <x v="120"/>
    <x v="0"/>
    <x v="11"/>
    <n v="146251"/>
    <m/>
    <m/>
    <m/>
    <m/>
    <n v="146251"/>
    <m/>
  </r>
  <r>
    <x v="1"/>
    <x v="2"/>
    <x v="120"/>
    <x v="1"/>
    <x v="12"/>
    <n v="374977"/>
    <m/>
    <m/>
    <m/>
    <m/>
    <n v="374977"/>
    <m/>
  </r>
  <r>
    <x v="1"/>
    <x v="2"/>
    <x v="58"/>
    <x v="0"/>
    <x v="1"/>
    <m/>
    <m/>
    <m/>
    <m/>
    <n v="2650"/>
    <n v="2650"/>
    <m/>
  </r>
  <r>
    <x v="1"/>
    <x v="2"/>
    <x v="58"/>
    <x v="3"/>
    <x v="10"/>
    <n v="32549"/>
    <m/>
    <m/>
    <m/>
    <m/>
    <n v="32549"/>
    <m/>
  </r>
  <r>
    <x v="1"/>
    <x v="2"/>
    <x v="58"/>
    <x v="2"/>
    <x v="9"/>
    <m/>
    <m/>
    <m/>
    <n v="35250"/>
    <n v="22655"/>
    <n v="57905"/>
    <m/>
  </r>
  <r>
    <x v="1"/>
    <x v="2"/>
    <x v="58"/>
    <x v="1"/>
    <x v="8"/>
    <m/>
    <m/>
    <m/>
    <n v="50488"/>
    <n v="12440"/>
    <n v="62928"/>
    <m/>
  </r>
  <r>
    <x v="1"/>
    <x v="2"/>
    <x v="58"/>
    <x v="4"/>
    <x v="7"/>
    <n v="89311"/>
    <m/>
    <m/>
    <m/>
    <m/>
    <n v="89311"/>
    <m/>
  </r>
  <r>
    <x v="1"/>
    <x v="2"/>
    <x v="58"/>
    <x v="6"/>
    <x v="4"/>
    <n v="115188"/>
    <m/>
    <m/>
    <m/>
    <m/>
    <n v="115188"/>
    <m/>
  </r>
  <r>
    <x v="1"/>
    <x v="2"/>
    <x v="58"/>
    <x v="2"/>
    <x v="6"/>
    <n v="1039442"/>
    <n v="7016"/>
    <m/>
    <m/>
    <m/>
    <n v="1039442"/>
    <m/>
  </r>
  <r>
    <x v="1"/>
    <x v="2"/>
    <x v="58"/>
    <x v="0"/>
    <x v="11"/>
    <n v="1315109"/>
    <m/>
    <m/>
    <m/>
    <m/>
    <n v="1315109"/>
    <m/>
  </r>
  <r>
    <x v="1"/>
    <x v="2"/>
    <x v="58"/>
    <x v="2"/>
    <x v="13"/>
    <n v="1659493"/>
    <n v="4775"/>
    <m/>
    <m/>
    <m/>
    <n v="1659493"/>
    <m/>
  </r>
  <r>
    <x v="1"/>
    <x v="2"/>
    <x v="58"/>
    <x v="1"/>
    <x v="12"/>
    <n v="2069376"/>
    <n v="11535"/>
    <m/>
    <m/>
    <m/>
    <n v="2069376"/>
    <m/>
  </r>
  <r>
    <x v="1"/>
    <x v="2"/>
    <x v="112"/>
    <x v="4"/>
    <x v="7"/>
    <n v="5225"/>
    <m/>
    <m/>
    <m/>
    <m/>
    <n v="5225"/>
    <m/>
  </r>
  <r>
    <x v="1"/>
    <x v="2"/>
    <x v="112"/>
    <x v="2"/>
    <x v="6"/>
    <n v="30441"/>
    <m/>
    <m/>
    <m/>
    <m/>
    <n v="30441"/>
    <m/>
  </r>
  <r>
    <x v="1"/>
    <x v="2"/>
    <x v="112"/>
    <x v="2"/>
    <x v="13"/>
    <n v="83163"/>
    <m/>
    <m/>
    <m/>
    <m/>
    <n v="83163"/>
    <m/>
  </r>
  <r>
    <x v="1"/>
    <x v="2"/>
    <x v="112"/>
    <x v="0"/>
    <x v="11"/>
    <n v="321714"/>
    <m/>
    <m/>
    <m/>
    <m/>
    <n v="321714"/>
    <m/>
  </r>
  <r>
    <x v="1"/>
    <x v="2"/>
    <x v="112"/>
    <x v="1"/>
    <x v="12"/>
    <n v="428042"/>
    <m/>
    <m/>
    <m/>
    <m/>
    <n v="428042"/>
    <m/>
  </r>
  <r>
    <x v="1"/>
    <x v="2"/>
    <x v="20"/>
    <x v="0"/>
    <x v="1"/>
    <m/>
    <m/>
    <m/>
    <m/>
    <n v="10000"/>
    <n v="10000"/>
    <m/>
  </r>
  <r>
    <x v="1"/>
    <x v="2"/>
    <x v="20"/>
    <x v="2"/>
    <x v="9"/>
    <m/>
    <m/>
    <m/>
    <m/>
    <n v="14435"/>
    <n v="14435"/>
    <m/>
  </r>
  <r>
    <x v="1"/>
    <x v="2"/>
    <x v="20"/>
    <x v="6"/>
    <x v="4"/>
    <n v="21647"/>
    <m/>
    <m/>
    <m/>
    <m/>
    <n v="21647"/>
    <m/>
  </r>
  <r>
    <x v="1"/>
    <x v="2"/>
    <x v="20"/>
    <x v="4"/>
    <x v="7"/>
    <n v="60707"/>
    <m/>
    <m/>
    <m/>
    <m/>
    <n v="60707"/>
    <m/>
  </r>
  <r>
    <x v="1"/>
    <x v="2"/>
    <x v="20"/>
    <x v="3"/>
    <x v="5"/>
    <n v="75405"/>
    <m/>
    <m/>
    <m/>
    <m/>
    <n v="75405"/>
    <m/>
  </r>
  <r>
    <x v="1"/>
    <x v="2"/>
    <x v="20"/>
    <x v="1"/>
    <x v="8"/>
    <m/>
    <m/>
    <m/>
    <n v="96265"/>
    <n v="13713"/>
    <n v="109978"/>
    <m/>
  </r>
  <r>
    <x v="1"/>
    <x v="2"/>
    <x v="20"/>
    <x v="3"/>
    <x v="10"/>
    <n v="110990"/>
    <m/>
    <m/>
    <m/>
    <m/>
    <n v="110990"/>
    <m/>
  </r>
  <r>
    <x v="1"/>
    <x v="2"/>
    <x v="20"/>
    <x v="2"/>
    <x v="13"/>
    <n v="701207"/>
    <m/>
    <m/>
    <m/>
    <m/>
    <n v="701207"/>
    <m/>
  </r>
  <r>
    <x v="1"/>
    <x v="2"/>
    <x v="20"/>
    <x v="2"/>
    <x v="6"/>
    <n v="820491"/>
    <m/>
    <m/>
    <m/>
    <m/>
    <n v="820491"/>
    <m/>
  </r>
  <r>
    <x v="1"/>
    <x v="2"/>
    <x v="20"/>
    <x v="1"/>
    <x v="12"/>
    <n v="1652398"/>
    <m/>
    <m/>
    <m/>
    <m/>
    <n v="1652398"/>
    <m/>
  </r>
  <r>
    <x v="1"/>
    <x v="2"/>
    <x v="20"/>
    <x v="0"/>
    <x v="11"/>
    <n v="1700206"/>
    <m/>
    <m/>
    <m/>
    <m/>
    <n v="1700206"/>
    <m/>
  </r>
  <r>
    <x v="1"/>
    <x v="2"/>
    <x v="86"/>
    <x v="2"/>
    <x v="9"/>
    <m/>
    <m/>
    <m/>
    <n v="16363"/>
    <m/>
    <n v="16363"/>
    <m/>
  </r>
  <r>
    <x v="1"/>
    <x v="2"/>
    <x v="86"/>
    <x v="4"/>
    <x v="7"/>
    <n v="34357"/>
    <m/>
    <m/>
    <m/>
    <m/>
    <n v="34357"/>
    <m/>
  </r>
  <r>
    <x v="1"/>
    <x v="2"/>
    <x v="86"/>
    <x v="3"/>
    <x v="10"/>
    <n v="121952"/>
    <m/>
    <m/>
    <m/>
    <m/>
    <n v="121952"/>
    <m/>
  </r>
  <r>
    <x v="1"/>
    <x v="2"/>
    <x v="86"/>
    <x v="2"/>
    <x v="13"/>
    <n v="352847"/>
    <m/>
    <m/>
    <m/>
    <m/>
    <n v="352847"/>
    <m/>
  </r>
  <r>
    <x v="1"/>
    <x v="2"/>
    <x v="86"/>
    <x v="2"/>
    <x v="6"/>
    <n v="503235"/>
    <m/>
    <m/>
    <m/>
    <m/>
    <n v="503235"/>
    <m/>
  </r>
  <r>
    <x v="1"/>
    <x v="2"/>
    <x v="86"/>
    <x v="0"/>
    <x v="11"/>
    <n v="589334"/>
    <m/>
    <m/>
    <m/>
    <m/>
    <n v="589334"/>
    <m/>
  </r>
  <r>
    <x v="1"/>
    <x v="2"/>
    <x v="86"/>
    <x v="1"/>
    <x v="12"/>
    <n v="988369"/>
    <n v="4515"/>
    <m/>
    <m/>
    <m/>
    <n v="988369"/>
    <m/>
  </r>
  <r>
    <x v="1"/>
    <x v="2"/>
    <x v="59"/>
    <x v="4"/>
    <x v="7"/>
    <n v="15538"/>
    <m/>
    <m/>
    <m/>
    <m/>
    <n v="15538"/>
    <m/>
  </r>
  <r>
    <x v="1"/>
    <x v="2"/>
    <x v="59"/>
    <x v="3"/>
    <x v="10"/>
    <n v="33098"/>
    <m/>
    <m/>
    <m/>
    <m/>
    <n v="33098"/>
    <m/>
  </r>
  <r>
    <x v="1"/>
    <x v="2"/>
    <x v="59"/>
    <x v="3"/>
    <x v="5"/>
    <n v="58644"/>
    <m/>
    <m/>
    <m/>
    <m/>
    <n v="58644"/>
    <m/>
  </r>
  <r>
    <x v="1"/>
    <x v="2"/>
    <x v="59"/>
    <x v="2"/>
    <x v="9"/>
    <m/>
    <m/>
    <m/>
    <n v="61571"/>
    <n v="17225"/>
    <n v="78796"/>
    <m/>
  </r>
  <r>
    <x v="1"/>
    <x v="2"/>
    <x v="59"/>
    <x v="6"/>
    <x v="4"/>
    <n v="96801"/>
    <m/>
    <m/>
    <m/>
    <m/>
    <n v="96801"/>
    <m/>
  </r>
  <r>
    <x v="1"/>
    <x v="2"/>
    <x v="59"/>
    <x v="1"/>
    <x v="8"/>
    <m/>
    <m/>
    <m/>
    <n v="94082"/>
    <n v="11525"/>
    <n v="105607"/>
    <m/>
  </r>
  <r>
    <x v="1"/>
    <x v="2"/>
    <x v="59"/>
    <x v="2"/>
    <x v="13"/>
    <n v="523667"/>
    <m/>
    <m/>
    <m/>
    <m/>
    <n v="523667"/>
    <m/>
  </r>
  <r>
    <x v="1"/>
    <x v="2"/>
    <x v="59"/>
    <x v="2"/>
    <x v="6"/>
    <n v="768530"/>
    <m/>
    <m/>
    <m/>
    <m/>
    <n v="768530"/>
    <m/>
  </r>
  <r>
    <x v="1"/>
    <x v="2"/>
    <x v="59"/>
    <x v="0"/>
    <x v="11"/>
    <n v="1649407"/>
    <n v="27579"/>
    <m/>
    <m/>
    <m/>
    <n v="1649407"/>
    <m/>
  </r>
  <r>
    <x v="1"/>
    <x v="2"/>
    <x v="59"/>
    <x v="1"/>
    <x v="12"/>
    <n v="2031432"/>
    <m/>
    <m/>
    <m/>
    <m/>
    <n v="2031432"/>
    <m/>
  </r>
  <r>
    <x v="1"/>
    <x v="2"/>
    <x v="10"/>
    <x v="3"/>
    <x v="3"/>
    <m/>
    <m/>
    <m/>
    <n v="12159"/>
    <m/>
    <n v="12159"/>
    <m/>
  </r>
  <r>
    <x v="1"/>
    <x v="2"/>
    <x v="10"/>
    <x v="6"/>
    <x v="2"/>
    <m/>
    <m/>
    <m/>
    <n v="15448"/>
    <m/>
    <n v="15448"/>
    <m/>
  </r>
  <r>
    <x v="1"/>
    <x v="2"/>
    <x v="10"/>
    <x v="4"/>
    <x v="14"/>
    <m/>
    <m/>
    <m/>
    <n v="27850"/>
    <m/>
    <n v="27850"/>
    <m/>
  </r>
  <r>
    <x v="1"/>
    <x v="2"/>
    <x v="10"/>
    <x v="2"/>
    <x v="9"/>
    <m/>
    <m/>
    <m/>
    <n v="176734"/>
    <n v="6540"/>
    <n v="183274"/>
    <m/>
  </r>
  <r>
    <x v="1"/>
    <x v="2"/>
    <x v="10"/>
    <x v="6"/>
    <x v="4"/>
    <n v="282769"/>
    <m/>
    <m/>
    <m/>
    <m/>
    <n v="282769"/>
    <m/>
  </r>
  <r>
    <x v="1"/>
    <x v="2"/>
    <x v="10"/>
    <x v="3"/>
    <x v="5"/>
    <n v="321845"/>
    <m/>
    <m/>
    <m/>
    <m/>
    <n v="321845"/>
    <m/>
  </r>
  <r>
    <x v="1"/>
    <x v="2"/>
    <x v="10"/>
    <x v="4"/>
    <x v="7"/>
    <n v="352047"/>
    <m/>
    <m/>
    <m/>
    <m/>
    <n v="352047"/>
    <m/>
  </r>
  <r>
    <x v="1"/>
    <x v="2"/>
    <x v="10"/>
    <x v="3"/>
    <x v="10"/>
    <n v="417637"/>
    <m/>
    <m/>
    <m/>
    <m/>
    <n v="417637"/>
    <m/>
  </r>
  <r>
    <x v="1"/>
    <x v="2"/>
    <x v="10"/>
    <x v="0"/>
    <x v="1"/>
    <m/>
    <m/>
    <m/>
    <n v="607700"/>
    <n v="36115"/>
    <n v="643815"/>
    <m/>
  </r>
  <r>
    <x v="1"/>
    <x v="2"/>
    <x v="10"/>
    <x v="1"/>
    <x v="8"/>
    <m/>
    <m/>
    <m/>
    <n v="914399"/>
    <n v="52875"/>
    <n v="967274"/>
    <m/>
  </r>
  <r>
    <x v="1"/>
    <x v="2"/>
    <x v="10"/>
    <x v="2"/>
    <x v="13"/>
    <n v="1949163"/>
    <n v="15934"/>
    <m/>
    <m/>
    <m/>
    <n v="1949163"/>
    <m/>
  </r>
  <r>
    <x v="1"/>
    <x v="2"/>
    <x v="10"/>
    <x v="2"/>
    <x v="6"/>
    <n v="2972836"/>
    <n v="2947"/>
    <m/>
    <m/>
    <m/>
    <n v="2972836"/>
    <m/>
  </r>
  <r>
    <x v="1"/>
    <x v="2"/>
    <x v="10"/>
    <x v="0"/>
    <x v="11"/>
    <n v="8000108"/>
    <n v="5801"/>
    <m/>
    <m/>
    <m/>
    <n v="8000108"/>
    <m/>
  </r>
  <r>
    <x v="1"/>
    <x v="2"/>
    <x v="10"/>
    <x v="1"/>
    <x v="12"/>
    <n v="8462819"/>
    <n v="6672"/>
    <m/>
    <m/>
    <m/>
    <n v="8462819"/>
    <m/>
  </r>
  <r>
    <x v="1"/>
    <x v="2"/>
    <x v="4"/>
    <x v="6"/>
    <x v="2"/>
    <m/>
    <m/>
    <m/>
    <n v="23314"/>
    <m/>
    <n v="23314"/>
    <m/>
  </r>
  <r>
    <x v="1"/>
    <x v="2"/>
    <x v="4"/>
    <x v="2"/>
    <x v="9"/>
    <m/>
    <m/>
    <m/>
    <n v="31874"/>
    <n v="72366"/>
    <n v="104240"/>
    <m/>
  </r>
  <r>
    <x v="1"/>
    <x v="2"/>
    <x v="4"/>
    <x v="6"/>
    <x v="4"/>
    <n v="205043"/>
    <n v="21614"/>
    <m/>
    <m/>
    <m/>
    <n v="205043"/>
    <m/>
  </r>
  <r>
    <x v="1"/>
    <x v="2"/>
    <x v="4"/>
    <x v="3"/>
    <x v="5"/>
    <n v="265554"/>
    <n v="15753"/>
    <m/>
    <m/>
    <m/>
    <n v="265554"/>
    <m/>
  </r>
  <r>
    <x v="1"/>
    <x v="2"/>
    <x v="4"/>
    <x v="0"/>
    <x v="1"/>
    <m/>
    <m/>
    <m/>
    <n v="251281"/>
    <n v="123791"/>
    <n v="375072"/>
    <m/>
  </r>
  <r>
    <x v="1"/>
    <x v="2"/>
    <x v="4"/>
    <x v="4"/>
    <x v="7"/>
    <n v="389814"/>
    <m/>
    <m/>
    <m/>
    <m/>
    <n v="389814"/>
    <m/>
  </r>
  <r>
    <x v="1"/>
    <x v="2"/>
    <x v="4"/>
    <x v="3"/>
    <x v="10"/>
    <n v="1143626"/>
    <m/>
    <m/>
    <m/>
    <m/>
    <n v="1143626"/>
    <m/>
  </r>
  <r>
    <x v="1"/>
    <x v="2"/>
    <x v="4"/>
    <x v="1"/>
    <x v="8"/>
    <m/>
    <m/>
    <m/>
    <n v="1053399"/>
    <n v="255102"/>
    <n v="1308501"/>
    <m/>
  </r>
  <r>
    <x v="1"/>
    <x v="2"/>
    <x v="4"/>
    <x v="2"/>
    <x v="13"/>
    <n v="3685983"/>
    <n v="54913"/>
    <m/>
    <m/>
    <m/>
    <n v="3685983"/>
    <m/>
  </r>
  <r>
    <x v="1"/>
    <x v="2"/>
    <x v="4"/>
    <x v="2"/>
    <x v="6"/>
    <n v="4599451"/>
    <n v="23145"/>
    <m/>
    <m/>
    <m/>
    <n v="4599451"/>
    <m/>
  </r>
  <r>
    <x v="1"/>
    <x v="2"/>
    <x v="4"/>
    <x v="0"/>
    <x v="11"/>
    <n v="15505847"/>
    <n v="76839"/>
    <m/>
    <m/>
    <m/>
    <n v="15505847"/>
    <m/>
  </r>
  <r>
    <x v="1"/>
    <x v="2"/>
    <x v="4"/>
    <x v="1"/>
    <x v="12"/>
    <n v="17042576"/>
    <n v="80774"/>
    <m/>
    <m/>
    <m/>
    <n v="17042576"/>
    <m/>
  </r>
  <r>
    <x v="1"/>
    <x v="2"/>
    <x v="29"/>
    <x v="4"/>
    <x v="7"/>
    <n v="17240"/>
    <m/>
    <m/>
    <m/>
    <m/>
    <n v="17240"/>
    <m/>
  </r>
  <r>
    <x v="1"/>
    <x v="2"/>
    <x v="29"/>
    <x v="6"/>
    <x v="4"/>
    <n v="20823"/>
    <n v="10479"/>
    <m/>
    <m/>
    <m/>
    <n v="20823"/>
    <m/>
  </r>
  <r>
    <x v="1"/>
    <x v="2"/>
    <x v="29"/>
    <x v="3"/>
    <x v="10"/>
    <n v="45968"/>
    <m/>
    <m/>
    <m/>
    <m/>
    <n v="45968"/>
    <m/>
  </r>
  <r>
    <x v="1"/>
    <x v="2"/>
    <x v="29"/>
    <x v="0"/>
    <x v="1"/>
    <m/>
    <m/>
    <m/>
    <n v="189389"/>
    <m/>
    <n v="189389"/>
    <m/>
  </r>
  <r>
    <x v="1"/>
    <x v="2"/>
    <x v="29"/>
    <x v="1"/>
    <x v="8"/>
    <m/>
    <m/>
    <m/>
    <n v="253035"/>
    <n v="3710"/>
    <n v="256745"/>
    <m/>
  </r>
  <r>
    <x v="1"/>
    <x v="2"/>
    <x v="29"/>
    <x v="2"/>
    <x v="13"/>
    <n v="306679"/>
    <n v="46766"/>
    <m/>
    <m/>
    <m/>
    <n v="306679"/>
    <m/>
  </r>
  <r>
    <x v="1"/>
    <x v="2"/>
    <x v="29"/>
    <x v="3"/>
    <x v="5"/>
    <n v="309055"/>
    <m/>
    <m/>
    <m/>
    <m/>
    <n v="309055"/>
    <m/>
  </r>
  <r>
    <x v="1"/>
    <x v="2"/>
    <x v="29"/>
    <x v="2"/>
    <x v="6"/>
    <n v="1427865"/>
    <n v="16024"/>
    <m/>
    <m/>
    <m/>
    <n v="1427865"/>
    <m/>
  </r>
  <r>
    <x v="1"/>
    <x v="2"/>
    <x v="29"/>
    <x v="1"/>
    <x v="12"/>
    <n v="2198521"/>
    <n v="85560"/>
    <m/>
    <m/>
    <m/>
    <n v="2198521"/>
    <m/>
  </r>
  <r>
    <x v="1"/>
    <x v="2"/>
    <x v="29"/>
    <x v="0"/>
    <x v="11"/>
    <n v="4315055"/>
    <n v="51295"/>
    <m/>
    <m/>
    <m/>
    <n v="4315055"/>
    <m/>
  </r>
  <r>
    <x v="1"/>
    <x v="2"/>
    <x v="26"/>
    <x v="4"/>
    <x v="7"/>
    <n v="36651"/>
    <m/>
    <m/>
    <m/>
    <m/>
    <n v="36651"/>
    <m/>
  </r>
  <r>
    <x v="1"/>
    <x v="2"/>
    <x v="26"/>
    <x v="6"/>
    <x v="4"/>
    <n v="60422"/>
    <m/>
    <m/>
    <m/>
    <m/>
    <n v="60422"/>
    <m/>
  </r>
  <r>
    <x v="1"/>
    <x v="2"/>
    <x v="26"/>
    <x v="1"/>
    <x v="8"/>
    <m/>
    <m/>
    <m/>
    <n v="44010"/>
    <n v="17232"/>
    <n v="61242"/>
    <m/>
  </r>
  <r>
    <x v="1"/>
    <x v="2"/>
    <x v="26"/>
    <x v="3"/>
    <x v="5"/>
    <n v="70373"/>
    <m/>
    <m/>
    <m/>
    <m/>
    <n v="70373"/>
    <m/>
  </r>
  <r>
    <x v="1"/>
    <x v="2"/>
    <x v="26"/>
    <x v="3"/>
    <x v="10"/>
    <n v="142388"/>
    <m/>
    <m/>
    <m/>
    <m/>
    <n v="142388"/>
    <m/>
  </r>
  <r>
    <x v="1"/>
    <x v="2"/>
    <x v="26"/>
    <x v="2"/>
    <x v="13"/>
    <n v="240911"/>
    <m/>
    <m/>
    <m/>
    <m/>
    <n v="240911"/>
    <m/>
  </r>
  <r>
    <x v="1"/>
    <x v="2"/>
    <x v="26"/>
    <x v="0"/>
    <x v="1"/>
    <m/>
    <m/>
    <m/>
    <n v="350245"/>
    <m/>
    <n v="350245"/>
    <m/>
  </r>
  <r>
    <x v="1"/>
    <x v="2"/>
    <x v="26"/>
    <x v="2"/>
    <x v="6"/>
    <n v="1545590"/>
    <m/>
    <m/>
    <m/>
    <m/>
    <n v="1545590"/>
    <m/>
  </r>
  <r>
    <x v="1"/>
    <x v="2"/>
    <x v="26"/>
    <x v="0"/>
    <x v="11"/>
    <n v="3957658"/>
    <m/>
    <m/>
    <m/>
    <m/>
    <n v="3957658"/>
    <m/>
  </r>
  <r>
    <x v="1"/>
    <x v="2"/>
    <x v="26"/>
    <x v="1"/>
    <x v="12"/>
    <n v="4719275"/>
    <n v="8886"/>
    <m/>
    <m/>
    <m/>
    <n v="4719275"/>
    <m/>
  </r>
  <r>
    <x v="1"/>
    <x v="2"/>
    <x v="122"/>
    <x v="3"/>
    <x v="5"/>
    <n v="42789"/>
    <m/>
    <m/>
    <m/>
    <m/>
    <n v="42789"/>
    <m/>
  </r>
  <r>
    <x v="1"/>
    <x v="2"/>
    <x v="122"/>
    <x v="2"/>
    <x v="6"/>
    <n v="64629"/>
    <m/>
    <m/>
    <m/>
    <m/>
    <n v="64629"/>
    <m/>
  </r>
  <r>
    <x v="1"/>
    <x v="2"/>
    <x v="122"/>
    <x v="1"/>
    <x v="12"/>
    <n v="77936"/>
    <m/>
    <m/>
    <m/>
    <m/>
    <n v="77936"/>
    <m/>
  </r>
  <r>
    <x v="1"/>
    <x v="2"/>
    <x v="122"/>
    <x v="0"/>
    <x v="11"/>
    <n v="285596"/>
    <m/>
    <m/>
    <m/>
    <m/>
    <n v="285596"/>
    <m/>
  </r>
  <r>
    <x v="1"/>
    <x v="11"/>
    <x v="113"/>
    <x v="3"/>
    <x v="5"/>
    <n v="17160"/>
    <m/>
    <m/>
    <m/>
    <m/>
    <n v="17160"/>
    <m/>
  </r>
  <r>
    <x v="1"/>
    <x v="11"/>
    <x v="113"/>
    <x v="3"/>
    <x v="10"/>
    <n v="23876"/>
    <m/>
    <m/>
    <m/>
    <m/>
    <n v="23876"/>
    <m/>
  </r>
  <r>
    <x v="1"/>
    <x v="11"/>
    <x v="113"/>
    <x v="2"/>
    <x v="6"/>
    <n v="78131"/>
    <m/>
    <m/>
    <m/>
    <m/>
    <n v="78131"/>
    <m/>
  </r>
  <r>
    <x v="1"/>
    <x v="11"/>
    <x v="113"/>
    <x v="2"/>
    <x v="13"/>
    <n v="134096"/>
    <m/>
    <m/>
    <m/>
    <m/>
    <n v="134096"/>
    <m/>
  </r>
  <r>
    <x v="1"/>
    <x v="11"/>
    <x v="113"/>
    <x v="0"/>
    <x v="11"/>
    <n v="259966"/>
    <m/>
    <m/>
    <m/>
    <m/>
    <n v="259966"/>
    <m/>
  </r>
  <r>
    <x v="1"/>
    <x v="11"/>
    <x v="113"/>
    <x v="1"/>
    <x v="12"/>
    <n v="287622"/>
    <m/>
    <m/>
    <m/>
    <m/>
    <n v="287622"/>
    <m/>
  </r>
  <r>
    <x v="1"/>
    <x v="1"/>
    <x v="23"/>
    <x v="6"/>
    <x v="4"/>
    <n v="14044"/>
    <m/>
    <m/>
    <m/>
    <m/>
    <n v="14044"/>
    <m/>
  </r>
  <r>
    <x v="1"/>
    <x v="1"/>
    <x v="23"/>
    <x v="4"/>
    <x v="7"/>
    <n v="14169"/>
    <m/>
    <m/>
    <m/>
    <m/>
    <n v="14169"/>
    <m/>
  </r>
  <r>
    <x v="1"/>
    <x v="1"/>
    <x v="23"/>
    <x v="3"/>
    <x v="5"/>
    <n v="40346"/>
    <m/>
    <m/>
    <m/>
    <m/>
    <n v="40346"/>
    <m/>
  </r>
  <r>
    <x v="1"/>
    <x v="1"/>
    <x v="23"/>
    <x v="2"/>
    <x v="9"/>
    <m/>
    <m/>
    <m/>
    <m/>
    <n v="51457"/>
    <n v="51457"/>
    <m/>
  </r>
  <r>
    <x v="1"/>
    <x v="1"/>
    <x v="23"/>
    <x v="3"/>
    <x v="10"/>
    <n v="80594"/>
    <m/>
    <m/>
    <m/>
    <m/>
    <n v="80594"/>
    <m/>
  </r>
  <r>
    <x v="1"/>
    <x v="1"/>
    <x v="23"/>
    <x v="2"/>
    <x v="13"/>
    <n v="142631"/>
    <m/>
    <m/>
    <m/>
    <m/>
    <n v="142631"/>
    <m/>
  </r>
  <r>
    <x v="1"/>
    <x v="1"/>
    <x v="23"/>
    <x v="0"/>
    <x v="1"/>
    <m/>
    <m/>
    <m/>
    <n v="213888"/>
    <n v="33190"/>
    <n v="247078"/>
    <m/>
  </r>
  <r>
    <x v="1"/>
    <x v="1"/>
    <x v="23"/>
    <x v="1"/>
    <x v="8"/>
    <m/>
    <m/>
    <m/>
    <n v="307389"/>
    <n v="113860"/>
    <n v="421249"/>
    <m/>
  </r>
  <r>
    <x v="1"/>
    <x v="1"/>
    <x v="23"/>
    <x v="2"/>
    <x v="6"/>
    <n v="1348381"/>
    <m/>
    <m/>
    <m/>
    <m/>
    <n v="1348381"/>
    <m/>
  </r>
  <r>
    <x v="1"/>
    <x v="1"/>
    <x v="23"/>
    <x v="0"/>
    <x v="11"/>
    <n v="3131368"/>
    <m/>
    <m/>
    <m/>
    <m/>
    <n v="3131368"/>
    <m/>
  </r>
  <r>
    <x v="1"/>
    <x v="1"/>
    <x v="23"/>
    <x v="1"/>
    <x v="12"/>
    <n v="6471261"/>
    <m/>
    <m/>
    <m/>
    <m/>
    <n v="6471261"/>
    <m/>
  </r>
  <r>
    <x v="1"/>
    <x v="1"/>
    <x v="24"/>
    <x v="3"/>
    <x v="5"/>
    <n v="5632"/>
    <m/>
    <m/>
    <m/>
    <m/>
    <n v="5632"/>
    <m/>
  </r>
  <r>
    <x v="1"/>
    <x v="1"/>
    <x v="24"/>
    <x v="4"/>
    <x v="14"/>
    <m/>
    <m/>
    <m/>
    <n v="14910"/>
    <m/>
    <n v="14910"/>
    <m/>
  </r>
  <r>
    <x v="1"/>
    <x v="1"/>
    <x v="24"/>
    <x v="6"/>
    <x v="2"/>
    <m/>
    <m/>
    <m/>
    <n v="15779"/>
    <m/>
    <n v="15779"/>
    <m/>
  </r>
  <r>
    <x v="1"/>
    <x v="1"/>
    <x v="24"/>
    <x v="4"/>
    <x v="7"/>
    <n v="54313"/>
    <m/>
    <m/>
    <m/>
    <m/>
    <n v="54313"/>
    <m/>
  </r>
  <r>
    <x v="1"/>
    <x v="1"/>
    <x v="24"/>
    <x v="6"/>
    <x v="4"/>
    <n v="64180"/>
    <m/>
    <m/>
    <m/>
    <m/>
    <n v="64180"/>
    <m/>
  </r>
  <r>
    <x v="1"/>
    <x v="1"/>
    <x v="24"/>
    <x v="1"/>
    <x v="8"/>
    <m/>
    <m/>
    <m/>
    <n v="71930"/>
    <n v="2076"/>
    <n v="74006"/>
    <m/>
  </r>
  <r>
    <x v="1"/>
    <x v="1"/>
    <x v="24"/>
    <x v="2"/>
    <x v="9"/>
    <m/>
    <m/>
    <m/>
    <n v="126889"/>
    <n v="80607"/>
    <n v="207496"/>
    <m/>
  </r>
  <r>
    <x v="1"/>
    <x v="1"/>
    <x v="24"/>
    <x v="2"/>
    <x v="6"/>
    <n v="364241"/>
    <m/>
    <m/>
    <m/>
    <m/>
    <n v="364241"/>
    <m/>
  </r>
  <r>
    <x v="1"/>
    <x v="1"/>
    <x v="24"/>
    <x v="1"/>
    <x v="12"/>
    <n v="417381"/>
    <n v="36859"/>
    <m/>
    <m/>
    <m/>
    <n v="417381"/>
    <m/>
  </r>
  <r>
    <x v="1"/>
    <x v="1"/>
    <x v="24"/>
    <x v="3"/>
    <x v="10"/>
    <n v="484892"/>
    <m/>
    <m/>
    <m/>
    <m/>
    <n v="484892"/>
    <m/>
  </r>
  <r>
    <x v="1"/>
    <x v="1"/>
    <x v="24"/>
    <x v="0"/>
    <x v="1"/>
    <m/>
    <m/>
    <m/>
    <n v="522768"/>
    <n v="57948"/>
    <n v="580716"/>
    <m/>
  </r>
  <r>
    <x v="1"/>
    <x v="1"/>
    <x v="24"/>
    <x v="2"/>
    <x v="13"/>
    <n v="4532661"/>
    <m/>
    <m/>
    <m/>
    <m/>
    <n v="4532661"/>
    <m/>
  </r>
  <r>
    <x v="1"/>
    <x v="1"/>
    <x v="24"/>
    <x v="0"/>
    <x v="11"/>
    <n v="8334290"/>
    <n v="15492"/>
    <m/>
    <m/>
    <m/>
    <n v="8334290"/>
    <m/>
  </r>
  <r>
    <x v="1"/>
    <x v="1"/>
    <x v="2"/>
    <x v="3"/>
    <x v="3"/>
    <m/>
    <m/>
    <m/>
    <n v="4711"/>
    <m/>
    <n v="4711"/>
    <m/>
  </r>
  <r>
    <x v="1"/>
    <x v="1"/>
    <x v="2"/>
    <x v="6"/>
    <x v="4"/>
    <n v="39936"/>
    <m/>
    <m/>
    <m/>
    <m/>
    <n v="39936"/>
    <m/>
  </r>
  <r>
    <x v="1"/>
    <x v="1"/>
    <x v="2"/>
    <x v="6"/>
    <x v="2"/>
    <m/>
    <m/>
    <m/>
    <n v="46639"/>
    <m/>
    <n v="46639"/>
    <m/>
  </r>
  <r>
    <x v="1"/>
    <x v="1"/>
    <x v="2"/>
    <x v="3"/>
    <x v="5"/>
    <n v="68039"/>
    <m/>
    <m/>
    <m/>
    <m/>
    <n v="68039"/>
    <m/>
  </r>
  <r>
    <x v="1"/>
    <x v="1"/>
    <x v="2"/>
    <x v="1"/>
    <x v="8"/>
    <m/>
    <m/>
    <m/>
    <n v="71383"/>
    <m/>
    <n v="71383"/>
    <m/>
  </r>
  <r>
    <x v="1"/>
    <x v="1"/>
    <x v="2"/>
    <x v="4"/>
    <x v="7"/>
    <n v="234276"/>
    <m/>
    <m/>
    <m/>
    <m/>
    <n v="234276"/>
    <m/>
  </r>
  <r>
    <x v="1"/>
    <x v="1"/>
    <x v="2"/>
    <x v="3"/>
    <x v="10"/>
    <n v="341233"/>
    <m/>
    <m/>
    <m/>
    <m/>
    <n v="341233"/>
    <m/>
  </r>
  <r>
    <x v="1"/>
    <x v="1"/>
    <x v="2"/>
    <x v="2"/>
    <x v="9"/>
    <m/>
    <m/>
    <m/>
    <n v="1085691"/>
    <n v="42467"/>
    <n v="1128158"/>
    <m/>
  </r>
  <r>
    <x v="1"/>
    <x v="1"/>
    <x v="2"/>
    <x v="1"/>
    <x v="12"/>
    <n v="1506417"/>
    <n v="102673"/>
    <m/>
    <m/>
    <m/>
    <n v="1506417"/>
    <m/>
  </r>
  <r>
    <x v="1"/>
    <x v="1"/>
    <x v="2"/>
    <x v="2"/>
    <x v="6"/>
    <n v="2987507"/>
    <n v="53717"/>
    <m/>
    <m/>
    <m/>
    <n v="2987507"/>
    <m/>
  </r>
  <r>
    <x v="1"/>
    <x v="1"/>
    <x v="2"/>
    <x v="0"/>
    <x v="1"/>
    <m/>
    <m/>
    <m/>
    <n v="3390162"/>
    <n v="53995"/>
    <n v="3444157"/>
    <m/>
  </r>
  <r>
    <x v="1"/>
    <x v="1"/>
    <x v="2"/>
    <x v="2"/>
    <x v="13"/>
    <n v="9722250"/>
    <n v="26646"/>
    <m/>
    <m/>
    <m/>
    <n v="9722250"/>
    <m/>
  </r>
  <r>
    <x v="1"/>
    <x v="1"/>
    <x v="2"/>
    <x v="0"/>
    <x v="11"/>
    <n v="15026991"/>
    <n v="76919"/>
    <m/>
    <m/>
    <m/>
    <n v="15026991"/>
    <m/>
  </r>
  <r>
    <x v="1"/>
    <x v="1"/>
    <x v="21"/>
    <x v="2"/>
    <x v="9"/>
    <m/>
    <m/>
    <m/>
    <m/>
    <n v="4700"/>
    <n v="4700"/>
    <m/>
  </r>
  <r>
    <x v="1"/>
    <x v="1"/>
    <x v="21"/>
    <x v="6"/>
    <x v="4"/>
    <n v="43461"/>
    <m/>
    <m/>
    <m/>
    <m/>
    <n v="43461"/>
    <m/>
  </r>
  <r>
    <x v="1"/>
    <x v="1"/>
    <x v="21"/>
    <x v="3"/>
    <x v="5"/>
    <n v="52555"/>
    <m/>
    <m/>
    <m/>
    <m/>
    <n v="52555"/>
    <m/>
  </r>
  <r>
    <x v="1"/>
    <x v="1"/>
    <x v="21"/>
    <x v="2"/>
    <x v="6"/>
    <n v="55556"/>
    <m/>
    <m/>
    <m/>
    <m/>
    <n v="55556"/>
    <m/>
  </r>
  <r>
    <x v="1"/>
    <x v="1"/>
    <x v="21"/>
    <x v="4"/>
    <x v="7"/>
    <n v="64386"/>
    <m/>
    <m/>
    <m/>
    <m/>
    <n v="64386"/>
    <m/>
  </r>
  <r>
    <x v="1"/>
    <x v="1"/>
    <x v="21"/>
    <x v="1"/>
    <x v="8"/>
    <m/>
    <m/>
    <m/>
    <n v="99374"/>
    <n v="2000"/>
    <n v="101374"/>
    <m/>
  </r>
  <r>
    <x v="1"/>
    <x v="1"/>
    <x v="21"/>
    <x v="1"/>
    <x v="12"/>
    <n v="622947"/>
    <n v="61461"/>
    <m/>
    <m/>
    <m/>
    <n v="622947"/>
    <m/>
  </r>
  <r>
    <x v="1"/>
    <x v="1"/>
    <x v="21"/>
    <x v="2"/>
    <x v="13"/>
    <n v="1546251"/>
    <m/>
    <m/>
    <m/>
    <m/>
    <n v="1546251"/>
    <m/>
  </r>
  <r>
    <x v="1"/>
    <x v="1"/>
    <x v="21"/>
    <x v="0"/>
    <x v="1"/>
    <m/>
    <m/>
    <m/>
    <n v="1828717"/>
    <n v="65951"/>
    <n v="1894668"/>
    <m/>
  </r>
  <r>
    <x v="1"/>
    <x v="1"/>
    <x v="21"/>
    <x v="0"/>
    <x v="11"/>
    <n v="9542400"/>
    <n v="76541"/>
    <m/>
    <m/>
    <m/>
    <n v="9542400"/>
    <m/>
  </r>
  <r>
    <x v="1"/>
    <x v="1"/>
    <x v="5"/>
    <x v="6"/>
    <x v="2"/>
    <m/>
    <m/>
    <m/>
    <n v="27417"/>
    <m/>
    <n v="27417"/>
    <m/>
  </r>
  <r>
    <x v="1"/>
    <x v="1"/>
    <x v="5"/>
    <x v="3"/>
    <x v="5"/>
    <n v="50834"/>
    <m/>
    <m/>
    <m/>
    <m/>
    <n v="50834"/>
    <m/>
  </r>
  <r>
    <x v="1"/>
    <x v="1"/>
    <x v="5"/>
    <x v="6"/>
    <x v="4"/>
    <n v="91158"/>
    <n v="38544"/>
    <m/>
    <m/>
    <m/>
    <n v="91158"/>
    <m/>
  </r>
  <r>
    <x v="1"/>
    <x v="1"/>
    <x v="5"/>
    <x v="4"/>
    <x v="7"/>
    <n v="91235"/>
    <m/>
    <m/>
    <m/>
    <m/>
    <n v="91235"/>
    <m/>
  </r>
  <r>
    <x v="1"/>
    <x v="1"/>
    <x v="5"/>
    <x v="1"/>
    <x v="8"/>
    <m/>
    <m/>
    <m/>
    <n v="182026"/>
    <n v="3572"/>
    <n v="185598"/>
    <m/>
  </r>
  <r>
    <x v="1"/>
    <x v="1"/>
    <x v="5"/>
    <x v="3"/>
    <x v="10"/>
    <n v="193018"/>
    <n v="20180"/>
    <m/>
    <m/>
    <m/>
    <n v="193018"/>
    <m/>
  </r>
  <r>
    <x v="1"/>
    <x v="1"/>
    <x v="5"/>
    <x v="2"/>
    <x v="6"/>
    <n v="723113"/>
    <m/>
    <m/>
    <m/>
    <m/>
    <n v="723113"/>
    <m/>
  </r>
  <r>
    <x v="1"/>
    <x v="1"/>
    <x v="5"/>
    <x v="2"/>
    <x v="9"/>
    <m/>
    <m/>
    <m/>
    <n v="759629"/>
    <n v="8766"/>
    <n v="768395"/>
    <m/>
  </r>
  <r>
    <x v="1"/>
    <x v="1"/>
    <x v="5"/>
    <x v="0"/>
    <x v="1"/>
    <m/>
    <m/>
    <m/>
    <n v="1057231"/>
    <n v="23822"/>
    <n v="1081053"/>
    <m/>
  </r>
  <r>
    <x v="1"/>
    <x v="1"/>
    <x v="5"/>
    <x v="1"/>
    <x v="12"/>
    <n v="1337034"/>
    <n v="255669"/>
    <m/>
    <m/>
    <m/>
    <n v="1337034"/>
    <m/>
  </r>
  <r>
    <x v="1"/>
    <x v="1"/>
    <x v="5"/>
    <x v="2"/>
    <x v="13"/>
    <n v="9517393"/>
    <n v="184024"/>
    <m/>
    <m/>
    <m/>
    <n v="9517393"/>
    <m/>
  </r>
  <r>
    <x v="1"/>
    <x v="1"/>
    <x v="5"/>
    <x v="0"/>
    <x v="11"/>
    <n v="17999182"/>
    <n v="142145"/>
    <m/>
    <m/>
    <m/>
    <n v="17999182"/>
    <m/>
  </r>
  <r>
    <x v="1"/>
    <x v="1"/>
    <x v="37"/>
    <x v="2"/>
    <x v="13"/>
    <n v="15593"/>
    <m/>
    <m/>
    <m/>
    <m/>
    <n v="15593"/>
    <m/>
  </r>
  <r>
    <x v="1"/>
    <x v="1"/>
    <x v="37"/>
    <x v="6"/>
    <x v="4"/>
    <n v="15682"/>
    <m/>
    <m/>
    <m/>
    <m/>
    <n v="15682"/>
    <m/>
  </r>
  <r>
    <x v="1"/>
    <x v="1"/>
    <x v="37"/>
    <x v="4"/>
    <x v="7"/>
    <n v="19370"/>
    <m/>
    <m/>
    <m/>
    <m/>
    <n v="19370"/>
    <m/>
  </r>
  <r>
    <x v="1"/>
    <x v="1"/>
    <x v="37"/>
    <x v="3"/>
    <x v="5"/>
    <n v="110317"/>
    <m/>
    <m/>
    <m/>
    <m/>
    <n v="110317"/>
    <m/>
  </r>
  <r>
    <x v="1"/>
    <x v="1"/>
    <x v="37"/>
    <x v="2"/>
    <x v="6"/>
    <n v="169063"/>
    <m/>
    <m/>
    <m/>
    <m/>
    <n v="169063"/>
    <m/>
  </r>
  <r>
    <x v="1"/>
    <x v="1"/>
    <x v="37"/>
    <x v="0"/>
    <x v="1"/>
    <m/>
    <m/>
    <m/>
    <n v="316807"/>
    <m/>
    <n v="316807"/>
    <m/>
  </r>
  <r>
    <x v="1"/>
    <x v="1"/>
    <x v="37"/>
    <x v="1"/>
    <x v="8"/>
    <m/>
    <m/>
    <m/>
    <n v="547235"/>
    <n v="21940"/>
    <n v="569175"/>
    <m/>
  </r>
  <r>
    <x v="1"/>
    <x v="1"/>
    <x v="37"/>
    <x v="0"/>
    <x v="11"/>
    <n v="1161495"/>
    <m/>
    <m/>
    <m/>
    <m/>
    <n v="1161495"/>
    <m/>
  </r>
  <r>
    <x v="1"/>
    <x v="1"/>
    <x v="37"/>
    <x v="1"/>
    <x v="12"/>
    <n v="3834869"/>
    <m/>
    <m/>
    <m/>
    <m/>
    <n v="3834869"/>
    <m/>
  </r>
  <r>
    <x v="1"/>
    <x v="1"/>
    <x v="19"/>
    <x v="3"/>
    <x v="10"/>
    <n v="15814"/>
    <m/>
    <m/>
    <m/>
    <m/>
    <n v="15814"/>
    <m/>
  </r>
  <r>
    <x v="1"/>
    <x v="1"/>
    <x v="19"/>
    <x v="6"/>
    <x v="4"/>
    <n v="22221"/>
    <n v="4768"/>
    <m/>
    <m/>
    <m/>
    <n v="22221"/>
    <m/>
  </r>
  <r>
    <x v="1"/>
    <x v="1"/>
    <x v="19"/>
    <x v="4"/>
    <x v="7"/>
    <n v="69707"/>
    <m/>
    <m/>
    <m/>
    <m/>
    <n v="69707"/>
    <m/>
  </r>
  <r>
    <x v="1"/>
    <x v="1"/>
    <x v="19"/>
    <x v="3"/>
    <x v="5"/>
    <n v="225674"/>
    <m/>
    <m/>
    <m/>
    <m/>
    <n v="225674"/>
    <m/>
  </r>
  <r>
    <x v="1"/>
    <x v="1"/>
    <x v="19"/>
    <x v="2"/>
    <x v="9"/>
    <m/>
    <m/>
    <m/>
    <n v="195990"/>
    <n v="35510"/>
    <n v="231500"/>
    <m/>
  </r>
  <r>
    <x v="1"/>
    <x v="1"/>
    <x v="19"/>
    <x v="2"/>
    <x v="13"/>
    <n v="839476"/>
    <n v="19835"/>
    <m/>
    <m/>
    <m/>
    <n v="839476"/>
    <m/>
  </r>
  <r>
    <x v="1"/>
    <x v="1"/>
    <x v="19"/>
    <x v="0"/>
    <x v="1"/>
    <m/>
    <m/>
    <m/>
    <n v="1172988"/>
    <n v="37355"/>
    <n v="1210343"/>
    <m/>
  </r>
  <r>
    <x v="1"/>
    <x v="1"/>
    <x v="19"/>
    <x v="1"/>
    <x v="8"/>
    <m/>
    <m/>
    <m/>
    <n v="1252158"/>
    <n v="121923"/>
    <n v="1374081"/>
    <m/>
  </r>
  <r>
    <x v="1"/>
    <x v="1"/>
    <x v="19"/>
    <x v="2"/>
    <x v="6"/>
    <n v="2719449"/>
    <n v="4217"/>
    <m/>
    <m/>
    <m/>
    <n v="2719449"/>
    <m/>
  </r>
  <r>
    <x v="1"/>
    <x v="1"/>
    <x v="19"/>
    <x v="0"/>
    <x v="11"/>
    <n v="5303605"/>
    <n v="17139"/>
    <m/>
    <m/>
    <m/>
    <n v="5303605"/>
    <m/>
  </r>
  <r>
    <x v="1"/>
    <x v="1"/>
    <x v="19"/>
    <x v="1"/>
    <x v="12"/>
    <n v="8545202"/>
    <n v="72521"/>
    <m/>
    <m/>
    <m/>
    <n v="8545202"/>
    <m/>
  </r>
  <r>
    <x v="1"/>
    <x v="1"/>
    <x v="30"/>
    <x v="2"/>
    <x v="9"/>
    <m/>
    <m/>
    <m/>
    <m/>
    <n v="8720"/>
    <n v="8720"/>
    <m/>
  </r>
  <r>
    <x v="1"/>
    <x v="1"/>
    <x v="30"/>
    <x v="0"/>
    <x v="1"/>
    <m/>
    <m/>
    <m/>
    <m/>
    <n v="16600"/>
    <n v="16600"/>
    <m/>
  </r>
  <r>
    <x v="1"/>
    <x v="1"/>
    <x v="30"/>
    <x v="6"/>
    <x v="4"/>
    <n v="17927"/>
    <m/>
    <m/>
    <m/>
    <m/>
    <n v="17927"/>
    <m/>
  </r>
  <r>
    <x v="1"/>
    <x v="1"/>
    <x v="30"/>
    <x v="3"/>
    <x v="5"/>
    <n v="64447"/>
    <m/>
    <m/>
    <m/>
    <m/>
    <n v="64447"/>
    <m/>
  </r>
  <r>
    <x v="1"/>
    <x v="1"/>
    <x v="30"/>
    <x v="1"/>
    <x v="8"/>
    <m/>
    <m/>
    <m/>
    <m/>
    <n v="65600"/>
    <n v="65600"/>
    <m/>
  </r>
  <r>
    <x v="1"/>
    <x v="1"/>
    <x v="30"/>
    <x v="2"/>
    <x v="13"/>
    <n v="69991"/>
    <n v="2877"/>
    <m/>
    <m/>
    <m/>
    <n v="69991"/>
    <m/>
  </r>
  <r>
    <x v="1"/>
    <x v="1"/>
    <x v="30"/>
    <x v="4"/>
    <x v="7"/>
    <n v="76105"/>
    <m/>
    <m/>
    <m/>
    <m/>
    <n v="76105"/>
    <m/>
  </r>
  <r>
    <x v="1"/>
    <x v="1"/>
    <x v="30"/>
    <x v="3"/>
    <x v="10"/>
    <n v="95561"/>
    <n v="8703"/>
    <m/>
    <m/>
    <m/>
    <n v="95561"/>
    <m/>
  </r>
  <r>
    <x v="1"/>
    <x v="1"/>
    <x v="30"/>
    <x v="2"/>
    <x v="6"/>
    <n v="315204"/>
    <n v="8099"/>
    <m/>
    <m/>
    <m/>
    <n v="315204"/>
    <m/>
  </r>
  <r>
    <x v="1"/>
    <x v="1"/>
    <x v="30"/>
    <x v="0"/>
    <x v="11"/>
    <n v="2698654"/>
    <m/>
    <m/>
    <m/>
    <m/>
    <n v="2698654"/>
    <m/>
  </r>
  <r>
    <x v="1"/>
    <x v="1"/>
    <x v="30"/>
    <x v="1"/>
    <x v="12"/>
    <n v="5266511"/>
    <n v="21620"/>
    <m/>
    <m/>
    <m/>
    <n v="5266511"/>
    <m/>
  </r>
  <r>
    <x v="1"/>
    <x v="1"/>
    <x v="14"/>
    <x v="4"/>
    <x v="7"/>
    <n v="2016"/>
    <m/>
    <m/>
    <m/>
    <m/>
    <n v="2016"/>
    <m/>
  </r>
  <r>
    <x v="1"/>
    <x v="1"/>
    <x v="14"/>
    <x v="2"/>
    <x v="9"/>
    <m/>
    <m/>
    <m/>
    <n v="22162"/>
    <n v="3756"/>
    <n v="25918"/>
    <m/>
  </r>
  <r>
    <x v="1"/>
    <x v="1"/>
    <x v="14"/>
    <x v="3"/>
    <x v="5"/>
    <n v="26055"/>
    <m/>
    <m/>
    <m/>
    <m/>
    <n v="26055"/>
    <m/>
  </r>
  <r>
    <x v="1"/>
    <x v="1"/>
    <x v="14"/>
    <x v="6"/>
    <x v="4"/>
    <n v="47309"/>
    <m/>
    <m/>
    <m/>
    <m/>
    <n v="47309"/>
    <m/>
  </r>
  <r>
    <x v="1"/>
    <x v="1"/>
    <x v="14"/>
    <x v="1"/>
    <x v="8"/>
    <m/>
    <m/>
    <m/>
    <n v="264559"/>
    <n v="62380"/>
    <n v="326939"/>
    <m/>
  </r>
  <r>
    <x v="1"/>
    <x v="1"/>
    <x v="14"/>
    <x v="2"/>
    <x v="6"/>
    <n v="934113"/>
    <m/>
    <m/>
    <m/>
    <m/>
    <n v="934113"/>
    <m/>
  </r>
  <r>
    <x v="1"/>
    <x v="1"/>
    <x v="14"/>
    <x v="2"/>
    <x v="13"/>
    <n v="1261990"/>
    <m/>
    <m/>
    <m/>
    <m/>
    <n v="1261990"/>
    <m/>
  </r>
  <r>
    <x v="1"/>
    <x v="1"/>
    <x v="14"/>
    <x v="0"/>
    <x v="1"/>
    <m/>
    <m/>
    <m/>
    <n v="1323745"/>
    <n v="73515"/>
    <n v="1397260"/>
    <m/>
  </r>
  <r>
    <x v="1"/>
    <x v="1"/>
    <x v="14"/>
    <x v="1"/>
    <x v="12"/>
    <n v="5784504"/>
    <n v="23711"/>
    <m/>
    <m/>
    <m/>
    <n v="5784504"/>
    <m/>
  </r>
  <r>
    <x v="1"/>
    <x v="1"/>
    <x v="14"/>
    <x v="0"/>
    <x v="11"/>
    <n v="9518272"/>
    <n v="36609"/>
    <m/>
    <m/>
    <m/>
    <n v="9518272"/>
    <m/>
  </r>
  <r>
    <x v="1"/>
    <x v="1"/>
    <x v="6"/>
    <x v="4"/>
    <x v="7"/>
    <n v="10860"/>
    <m/>
    <m/>
    <m/>
    <m/>
    <n v="10860"/>
    <m/>
  </r>
  <r>
    <x v="1"/>
    <x v="1"/>
    <x v="6"/>
    <x v="2"/>
    <x v="9"/>
    <m/>
    <m/>
    <m/>
    <m/>
    <n v="32630"/>
    <n v="32630"/>
    <m/>
  </r>
  <r>
    <x v="1"/>
    <x v="1"/>
    <x v="6"/>
    <x v="6"/>
    <x v="4"/>
    <n v="103019"/>
    <m/>
    <m/>
    <m/>
    <m/>
    <n v="103019"/>
    <m/>
  </r>
  <r>
    <x v="1"/>
    <x v="1"/>
    <x v="6"/>
    <x v="2"/>
    <x v="13"/>
    <n v="406117"/>
    <n v="12917"/>
    <m/>
    <m/>
    <m/>
    <n v="406117"/>
    <m/>
  </r>
  <r>
    <x v="1"/>
    <x v="1"/>
    <x v="6"/>
    <x v="1"/>
    <x v="8"/>
    <m/>
    <m/>
    <m/>
    <n v="336762"/>
    <n v="196801"/>
    <n v="533563"/>
    <m/>
  </r>
  <r>
    <x v="1"/>
    <x v="1"/>
    <x v="6"/>
    <x v="2"/>
    <x v="6"/>
    <n v="1901605"/>
    <n v="5772"/>
    <m/>
    <m/>
    <m/>
    <n v="1901605"/>
    <m/>
  </r>
  <r>
    <x v="1"/>
    <x v="1"/>
    <x v="6"/>
    <x v="0"/>
    <x v="1"/>
    <m/>
    <m/>
    <m/>
    <n v="1809223"/>
    <n v="191563"/>
    <n v="2000786"/>
    <m/>
  </r>
  <r>
    <x v="1"/>
    <x v="1"/>
    <x v="6"/>
    <x v="1"/>
    <x v="12"/>
    <n v="11090548"/>
    <n v="50962"/>
    <m/>
    <m/>
    <m/>
    <n v="11090548"/>
    <m/>
  </r>
  <r>
    <x v="1"/>
    <x v="1"/>
    <x v="6"/>
    <x v="0"/>
    <x v="11"/>
    <n v="16808252"/>
    <n v="17365"/>
    <m/>
    <m/>
    <m/>
    <n v="16808252"/>
    <m/>
  </r>
  <r>
    <x v="1"/>
    <x v="1"/>
    <x v="25"/>
    <x v="6"/>
    <x v="4"/>
    <n v="20746"/>
    <m/>
    <m/>
    <m/>
    <m/>
    <n v="20746"/>
    <m/>
  </r>
  <r>
    <x v="1"/>
    <x v="1"/>
    <x v="25"/>
    <x v="3"/>
    <x v="5"/>
    <n v="29560"/>
    <m/>
    <m/>
    <m/>
    <m/>
    <n v="29560"/>
    <m/>
  </r>
  <r>
    <x v="1"/>
    <x v="1"/>
    <x v="25"/>
    <x v="2"/>
    <x v="9"/>
    <m/>
    <m/>
    <m/>
    <m/>
    <n v="38475"/>
    <n v="38475"/>
    <m/>
  </r>
  <r>
    <x v="1"/>
    <x v="1"/>
    <x v="25"/>
    <x v="0"/>
    <x v="1"/>
    <m/>
    <m/>
    <m/>
    <m/>
    <n v="79791"/>
    <n v="79791"/>
    <m/>
  </r>
  <r>
    <x v="1"/>
    <x v="1"/>
    <x v="25"/>
    <x v="2"/>
    <x v="13"/>
    <n v="357490"/>
    <m/>
    <m/>
    <m/>
    <m/>
    <n v="357490"/>
    <m/>
  </r>
  <r>
    <x v="1"/>
    <x v="1"/>
    <x v="25"/>
    <x v="2"/>
    <x v="6"/>
    <n v="570057"/>
    <n v="24907"/>
    <m/>
    <m/>
    <m/>
    <n v="570057"/>
    <m/>
  </r>
  <r>
    <x v="1"/>
    <x v="1"/>
    <x v="25"/>
    <x v="1"/>
    <x v="8"/>
    <m/>
    <m/>
    <m/>
    <n v="560459"/>
    <n v="131024"/>
    <n v="691483"/>
    <m/>
  </r>
  <r>
    <x v="1"/>
    <x v="1"/>
    <x v="25"/>
    <x v="1"/>
    <x v="12"/>
    <n v="5520635"/>
    <n v="51135"/>
    <m/>
    <m/>
    <m/>
    <n v="5520635"/>
    <m/>
  </r>
  <r>
    <x v="1"/>
    <x v="1"/>
    <x v="25"/>
    <x v="0"/>
    <x v="11"/>
    <n v="7993564"/>
    <m/>
    <m/>
    <m/>
    <m/>
    <n v="7993564"/>
    <m/>
  </r>
  <r>
    <x v="1"/>
    <x v="1"/>
    <x v="28"/>
    <x v="0"/>
    <x v="1"/>
    <m/>
    <m/>
    <m/>
    <m/>
    <n v="4960"/>
    <n v="4960"/>
    <m/>
  </r>
  <r>
    <x v="1"/>
    <x v="1"/>
    <x v="28"/>
    <x v="4"/>
    <x v="7"/>
    <n v="14152"/>
    <m/>
    <m/>
    <m/>
    <m/>
    <n v="14152"/>
    <m/>
  </r>
  <r>
    <x v="1"/>
    <x v="1"/>
    <x v="28"/>
    <x v="3"/>
    <x v="10"/>
    <n v="20343"/>
    <m/>
    <m/>
    <m/>
    <m/>
    <n v="20343"/>
    <m/>
  </r>
  <r>
    <x v="1"/>
    <x v="1"/>
    <x v="28"/>
    <x v="3"/>
    <x v="5"/>
    <n v="30784"/>
    <m/>
    <m/>
    <m/>
    <m/>
    <n v="30784"/>
    <m/>
  </r>
  <r>
    <x v="1"/>
    <x v="1"/>
    <x v="28"/>
    <x v="2"/>
    <x v="6"/>
    <n v="94453"/>
    <m/>
    <m/>
    <m/>
    <m/>
    <n v="94453"/>
    <m/>
  </r>
  <r>
    <x v="1"/>
    <x v="1"/>
    <x v="28"/>
    <x v="2"/>
    <x v="13"/>
    <n v="107338"/>
    <m/>
    <m/>
    <m/>
    <m/>
    <n v="107338"/>
    <m/>
  </r>
  <r>
    <x v="1"/>
    <x v="1"/>
    <x v="28"/>
    <x v="1"/>
    <x v="8"/>
    <m/>
    <m/>
    <m/>
    <n v="154782"/>
    <n v="8360"/>
    <n v="163142"/>
    <m/>
  </r>
  <r>
    <x v="1"/>
    <x v="1"/>
    <x v="28"/>
    <x v="1"/>
    <x v="12"/>
    <n v="2107673"/>
    <n v="10172"/>
    <m/>
    <m/>
    <m/>
    <n v="2107673"/>
    <m/>
  </r>
  <r>
    <x v="1"/>
    <x v="1"/>
    <x v="28"/>
    <x v="0"/>
    <x v="11"/>
    <n v="5660684"/>
    <n v="18879"/>
    <m/>
    <m/>
    <m/>
    <n v="5660684"/>
    <m/>
  </r>
  <r>
    <x v="1"/>
    <x v="1"/>
    <x v="64"/>
    <x v="1"/>
    <x v="12"/>
    <n v="128596"/>
    <m/>
    <m/>
    <m/>
    <m/>
    <n v="128596"/>
    <m/>
  </r>
  <r>
    <x v="1"/>
    <x v="1"/>
    <x v="64"/>
    <x v="0"/>
    <x v="11"/>
    <n v="1486423"/>
    <m/>
    <m/>
    <m/>
    <m/>
    <n v="1486423"/>
    <m/>
  </r>
  <r>
    <x v="1"/>
    <x v="1"/>
    <x v="75"/>
    <x v="3"/>
    <x v="5"/>
    <n v="26074"/>
    <m/>
    <m/>
    <m/>
    <m/>
    <n v="26074"/>
    <m/>
  </r>
  <r>
    <x v="1"/>
    <x v="1"/>
    <x v="75"/>
    <x v="1"/>
    <x v="12"/>
    <n v="35213"/>
    <m/>
    <m/>
    <m/>
    <m/>
    <n v="35213"/>
    <m/>
  </r>
  <r>
    <x v="1"/>
    <x v="1"/>
    <x v="75"/>
    <x v="0"/>
    <x v="1"/>
    <m/>
    <m/>
    <m/>
    <n v="60609"/>
    <m/>
    <n v="60609"/>
    <m/>
  </r>
  <r>
    <x v="1"/>
    <x v="1"/>
    <x v="75"/>
    <x v="0"/>
    <x v="11"/>
    <n v="1548674"/>
    <m/>
    <m/>
    <m/>
    <m/>
    <n v="1548674"/>
    <m/>
  </r>
  <r>
    <x v="1"/>
    <x v="1"/>
    <x v="94"/>
    <x v="2"/>
    <x v="6"/>
    <n v="8122"/>
    <m/>
    <m/>
    <m/>
    <m/>
    <n v="8122"/>
    <m/>
  </r>
  <r>
    <x v="1"/>
    <x v="1"/>
    <x v="94"/>
    <x v="0"/>
    <x v="11"/>
    <n v="750251"/>
    <m/>
    <m/>
    <m/>
    <m/>
    <n v="750251"/>
    <m/>
  </r>
  <r>
    <x v="1"/>
    <x v="1"/>
    <x v="163"/>
    <x v="0"/>
    <x v="11"/>
    <n v="11346"/>
    <m/>
    <m/>
    <m/>
    <m/>
    <n v="11346"/>
    <m/>
  </r>
  <r>
    <x v="1"/>
    <x v="1"/>
    <x v="166"/>
    <x v="0"/>
    <x v="11"/>
    <n v="122000"/>
    <m/>
    <m/>
    <m/>
    <m/>
    <n v="122000"/>
    <m/>
  </r>
  <r>
    <x v="1"/>
    <x v="1"/>
    <x v="116"/>
    <x v="0"/>
    <x v="11"/>
    <n v="356823"/>
    <n v="85066"/>
    <m/>
    <m/>
    <m/>
    <n v="356823"/>
    <m/>
  </r>
  <r>
    <x v="1"/>
    <x v="1"/>
    <x v="79"/>
    <x v="4"/>
    <x v="7"/>
    <n v="3758"/>
    <m/>
    <m/>
    <m/>
    <m/>
    <n v="3758"/>
    <m/>
  </r>
  <r>
    <x v="1"/>
    <x v="1"/>
    <x v="79"/>
    <x v="1"/>
    <x v="12"/>
    <n v="77251"/>
    <m/>
    <m/>
    <m/>
    <m/>
    <n v="77251"/>
    <m/>
  </r>
  <r>
    <x v="1"/>
    <x v="1"/>
    <x v="79"/>
    <x v="2"/>
    <x v="6"/>
    <n v="82055"/>
    <n v="23341"/>
    <m/>
    <m/>
    <m/>
    <n v="82055"/>
    <m/>
  </r>
  <r>
    <x v="1"/>
    <x v="1"/>
    <x v="79"/>
    <x v="2"/>
    <x v="13"/>
    <n v="83031"/>
    <m/>
    <m/>
    <m/>
    <m/>
    <n v="83031"/>
    <m/>
  </r>
  <r>
    <x v="1"/>
    <x v="1"/>
    <x v="79"/>
    <x v="0"/>
    <x v="11"/>
    <n v="1086643"/>
    <n v="9593"/>
    <m/>
    <m/>
    <m/>
    <n v="1086643"/>
    <m/>
  </r>
  <r>
    <x v="1"/>
    <x v="1"/>
    <x v="41"/>
    <x v="6"/>
    <x v="4"/>
    <n v="7100"/>
    <m/>
    <m/>
    <m/>
    <m/>
    <n v="7100"/>
    <m/>
  </r>
  <r>
    <x v="1"/>
    <x v="1"/>
    <x v="41"/>
    <x v="3"/>
    <x v="5"/>
    <n v="41642"/>
    <m/>
    <m/>
    <m/>
    <m/>
    <n v="41642"/>
    <m/>
  </r>
  <r>
    <x v="1"/>
    <x v="1"/>
    <x v="41"/>
    <x v="3"/>
    <x v="10"/>
    <n v="48227"/>
    <m/>
    <m/>
    <m/>
    <m/>
    <n v="48227"/>
    <m/>
  </r>
  <r>
    <x v="1"/>
    <x v="1"/>
    <x v="41"/>
    <x v="1"/>
    <x v="8"/>
    <m/>
    <m/>
    <m/>
    <n v="48764"/>
    <m/>
    <n v="48764"/>
    <m/>
  </r>
  <r>
    <x v="1"/>
    <x v="1"/>
    <x v="41"/>
    <x v="0"/>
    <x v="1"/>
    <m/>
    <m/>
    <m/>
    <n v="85514"/>
    <m/>
    <n v="85514"/>
    <m/>
  </r>
  <r>
    <x v="1"/>
    <x v="1"/>
    <x v="41"/>
    <x v="2"/>
    <x v="13"/>
    <n v="148839"/>
    <m/>
    <m/>
    <m/>
    <m/>
    <n v="148839"/>
    <m/>
  </r>
  <r>
    <x v="1"/>
    <x v="1"/>
    <x v="41"/>
    <x v="2"/>
    <x v="9"/>
    <m/>
    <m/>
    <m/>
    <n v="157496"/>
    <m/>
    <n v="157496"/>
    <m/>
  </r>
  <r>
    <x v="1"/>
    <x v="1"/>
    <x v="41"/>
    <x v="2"/>
    <x v="6"/>
    <n v="208496"/>
    <m/>
    <m/>
    <m/>
    <m/>
    <n v="208496"/>
    <m/>
  </r>
  <r>
    <x v="1"/>
    <x v="1"/>
    <x v="41"/>
    <x v="1"/>
    <x v="12"/>
    <n v="640381"/>
    <n v="6676"/>
    <m/>
    <m/>
    <m/>
    <n v="640381"/>
    <m/>
  </r>
  <r>
    <x v="1"/>
    <x v="1"/>
    <x v="41"/>
    <x v="0"/>
    <x v="11"/>
    <n v="2769199"/>
    <n v="35279"/>
    <m/>
    <m/>
    <m/>
    <n v="2769199"/>
    <m/>
  </r>
  <r>
    <x v="1"/>
    <x v="1"/>
    <x v="145"/>
    <x v="0"/>
    <x v="11"/>
    <n v="69832"/>
    <m/>
    <m/>
    <m/>
    <m/>
    <n v="69832"/>
    <m/>
  </r>
  <r>
    <x v="1"/>
    <x v="1"/>
    <x v="118"/>
    <x v="2"/>
    <x v="13"/>
    <n v="7395"/>
    <n v="7395"/>
    <m/>
    <m/>
    <m/>
    <n v="7395"/>
    <m/>
  </r>
  <r>
    <x v="1"/>
    <x v="1"/>
    <x v="118"/>
    <x v="0"/>
    <x v="11"/>
    <n v="269865"/>
    <n v="4750"/>
    <m/>
    <m/>
    <m/>
    <n v="269865"/>
    <m/>
  </r>
  <r>
    <x v="1"/>
    <x v="1"/>
    <x v="153"/>
    <x v="0"/>
    <x v="11"/>
    <n v="97695"/>
    <m/>
    <m/>
    <m/>
    <m/>
    <n v="97695"/>
    <m/>
  </r>
  <r>
    <x v="1"/>
    <x v="1"/>
    <x v="129"/>
    <x v="0"/>
    <x v="11"/>
    <n v="144536"/>
    <n v="20383"/>
    <m/>
    <m/>
    <m/>
    <n v="144536"/>
    <m/>
  </r>
  <r>
    <x v="1"/>
    <x v="1"/>
    <x v="93"/>
    <x v="1"/>
    <x v="12"/>
    <n v="20777"/>
    <n v="2879"/>
    <m/>
    <m/>
    <m/>
    <n v="20777"/>
    <m/>
  </r>
  <r>
    <x v="1"/>
    <x v="1"/>
    <x v="93"/>
    <x v="2"/>
    <x v="6"/>
    <n v="25663"/>
    <n v="25663"/>
    <m/>
    <m/>
    <m/>
    <n v="25663"/>
    <m/>
  </r>
  <r>
    <x v="1"/>
    <x v="1"/>
    <x v="93"/>
    <x v="0"/>
    <x v="11"/>
    <n v="679458"/>
    <m/>
    <m/>
    <m/>
    <m/>
    <n v="679458"/>
    <m/>
  </r>
  <r>
    <x v="1"/>
    <x v="1"/>
    <x v="67"/>
    <x v="1"/>
    <x v="12"/>
    <n v="15659"/>
    <n v="15659"/>
    <m/>
    <m/>
    <m/>
    <n v="15659"/>
    <m/>
  </r>
  <r>
    <x v="1"/>
    <x v="1"/>
    <x v="67"/>
    <x v="0"/>
    <x v="11"/>
    <n v="1638575"/>
    <m/>
    <m/>
    <m/>
    <m/>
    <n v="1638575"/>
    <m/>
  </r>
  <r>
    <x v="1"/>
    <x v="1"/>
    <x v="85"/>
    <x v="2"/>
    <x v="6"/>
    <n v="39539"/>
    <m/>
    <m/>
    <m/>
    <m/>
    <n v="39539"/>
    <m/>
  </r>
  <r>
    <x v="1"/>
    <x v="1"/>
    <x v="85"/>
    <x v="0"/>
    <x v="11"/>
    <n v="742055"/>
    <n v="43225"/>
    <m/>
    <m/>
    <m/>
    <n v="742055"/>
    <m/>
  </r>
  <r>
    <x v="1"/>
    <x v="1"/>
    <x v="99"/>
    <x v="3"/>
    <x v="15"/>
    <n v="1430"/>
    <m/>
    <m/>
    <m/>
    <m/>
    <n v="1430"/>
    <m/>
  </r>
  <r>
    <x v="1"/>
    <x v="1"/>
    <x v="99"/>
    <x v="0"/>
    <x v="1"/>
    <m/>
    <m/>
    <m/>
    <m/>
    <n v="2900"/>
    <n v="2900"/>
    <m/>
  </r>
  <r>
    <x v="1"/>
    <x v="1"/>
    <x v="99"/>
    <x v="3"/>
    <x v="10"/>
    <n v="19295"/>
    <m/>
    <m/>
    <m/>
    <m/>
    <n v="19295"/>
    <m/>
  </r>
  <r>
    <x v="1"/>
    <x v="1"/>
    <x v="99"/>
    <x v="1"/>
    <x v="12"/>
    <n v="22589"/>
    <n v="8393"/>
    <m/>
    <m/>
    <m/>
    <n v="22589"/>
    <m/>
  </r>
  <r>
    <x v="1"/>
    <x v="1"/>
    <x v="99"/>
    <x v="2"/>
    <x v="13"/>
    <n v="37735"/>
    <m/>
    <m/>
    <m/>
    <m/>
    <n v="37735"/>
    <m/>
  </r>
  <r>
    <x v="1"/>
    <x v="1"/>
    <x v="99"/>
    <x v="0"/>
    <x v="11"/>
    <n v="368991"/>
    <m/>
    <m/>
    <m/>
    <m/>
    <n v="368991"/>
    <m/>
  </r>
  <r>
    <x v="1"/>
    <x v="1"/>
    <x v="123"/>
    <x v="2"/>
    <x v="6"/>
    <n v="29462"/>
    <m/>
    <m/>
    <m/>
    <m/>
    <n v="29462"/>
    <m/>
  </r>
  <r>
    <x v="1"/>
    <x v="1"/>
    <x v="123"/>
    <x v="0"/>
    <x v="11"/>
    <n v="259362"/>
    <m/>
    <m/>
    <m/>
    <m/>
    <n v="259362"/>
    <m/>
  </r>
  <r>
    <x v="1"/>
    <x v="1"/>
    <x v="100"/>
    <x v="1"/>
    <x v="12"/>
    <n v="24289"/>
    <m/>
    <m/>
    <m/>
    <m/>
    <n v="24289"/>
    <m/>
  </r>
  <r>
    <x v="1"/>
    <x v="1"/>
    <x v="100"/>
    <x v="0"/>
    <x v="11"/>
    <n v="722143"/>
    <m/>
    <m/>
    <m/>
    <m/>
    <n v="722143"/>
    <m/>
  </r>
  <r>
    <x v="1"/>
    <x v="1"/>
    <x v="3"/>
    <x v="3"/>
    <x v="3"/>
    <m/>
    <m/>
    <m/>
    <m/>
    <n v="4640"/>
    <n v="4640"/>
    <m/>
  </r>
  <r>
    <x v="1"/>
    <x v="1"/>
    <x v="3"/>
    <x v="1"/>
    <x v="8"/>
    <m/>
    <m/>
    <m/>
    <n v="37262"/>
    <n v="1000"/>
    <n v="38262"/>
    <m/>
  </r>
  <r>
    <x v="1"/>
    <x v="1"/>
    <x v="3"/>
    <x v="3"/>
    <x v="5"/>
    <n v="44600"/>
    <m/>
    <m/>
    <m/>
    <m/>
    <n v="44600"/>
    <m/>
  </r>
  <r>
    <x v="1"/>
    <x v="1"/>
    <x v="3"/>
    <x v="6"/>
    <x v="4"/>
    <n v="52646"/>
    <n v="12664"/>
    <m/>
    <m/>
    <m/>
    <n v="52646"/>
    <m/>
  </r>
  <r>
    <x v="1"/>
    <x v="1"/>
    <x v="3"/>
    <x v="4"/>
    <x v="7"/>
    <n v="58675"/>
    <m/>
    <m/>
    <m/>
    <m/>
    <n v="58675"/>
    <m/>
  </r>
  <r>
    <x v="1"/>
    <x v="1"/>
    <x v="3"/>
    <x v="1"/>
    <x v="12"/>
    <n v="701598"/>
    <n v="5584"/>
    <m/>
    <m/>
    <m/>
    <n v="701598"/>
    <m/>
  </r>
  <r>
    <x v="1"/>
    <x v="1"/>
    <x v="3"/>
    <x v="2"/>
    <x v="9"/>
    <m/>
    <m/>
    <m/>
    <n v="950126"/>
    <n v="1516"/>
    <n v="951642"/>
    <m/>
  </r>
  <r>
    <x v="1"/>
    <x v="1"/>
    <x v="3"/>
    <x v="2"/>
    <x v="13"/>
    <n v="1342107"/>
    <n v="6022"/>
    <m/>
    <m/>
    <m/>
    <n v="1342107"/>
    <m/>
  </r>
  <r>
    <x v="1"/>
    <x v="1"/>
    <x v="3"/>
    <x v="0"/>
    <x v="1"/>
    <m/>
    <m/>
    <m/>
    <n v="2357873"/>
    <n v="1422"/>
    <n v="2359295"/>
    <m/>
  </r>
  <r>
    <x v="1"/>
    <x v="1"/>
    <x v="3"/>
    <x v="2"/>
    <x v="6"/>
    <n v="3192370"/>
    <n v="1779"/>
    <m/>
    <m/>
    <m/>
    <n v="3192370"/>
    <m/>
  </r>
  <r>
    <x v="1"/>
    <x v="1"/>
    <x v="3"/>
    <x v="0"/>
    <x v="11"/>
    <n v="14395647"/>
    <n v="56936"/>
    <m/>
    <m/>
    <m/>
    <n v="14395647"/>
    <m/>
  </r>
  <r>
    <x v="1"/>
    <x v="1"/>
    <x v="13"/>
    <x v="1"/>
    <x v="8"/>
    <m/>
    <m/>
    <m/>
    <n v="18296"/>
    <m/>
    <n v="18296"/>
    <m/>
  </r>
  <r>
    <x v="1"/>
    <x v="1"/>
    <x v="13"/>
    <x v="2"/>
    <x v="13"/>
    <n v="37060"/>
    <m/>
    <m/>
    <m/>
    <m/>
    <n v="37060"/>
    <m/>
  </r>
  <r>
    <x v="1"/>
    <x v="1"/>
    <x v="13"/>
    <x v="4"/>
    <x v="7"/>
    <n v="51850"/>
    <m/>
    <m/>
    <m/>
    <m/>
    <n v="51850"/>
    <m/>
  </r>
  <r>
    <x v="1"/>
    <x v="1"/>
    <x v="13"/>
    <x v="2"/>
    <x v="6"/>
    <n v="82294"/>
    <m/>
    <m/>
    <m/>
    <m/>
    <n v="82294"/>
    <m/>
  </r>
  <r>
    <x v="1"/>
    <x v="1"/>
    <x v="13"/>
    <x v="1"/>
    <x v="12"/>
    <n v="271903"/>
    <m/>
    <m/>
    <m/>
    <m/>
    <n v="271903"/>
    <m/>
  </r>
  <r>
    <x v="1"/>
    <x v="1"/>
    <x v="13"/>
    <x v="0"/>
    <x v="1"/>
    <m/>
    <m/>
    <m/>
    <n v="761435"/>
    <m/>
    <n v="761435"/>
    <m/>
  </r>
  <r>
    <x v="1"/>
    <x v="1"/>
    <x v="13"/>
    <x v="0"/>
    <x v="11"/>
    <n v="8304933"/>
    <m/>
    <m/>
    <m/>
    <m/>
    <n v="8304933"/>
    <m/>
  </r>
  <r>
    <x v="1"/>
    <x v="2"/>
    <x v="81"/>
    <x v="0"/>
    <x v="1"/>
    <m/>
    <m/>
    <m/>
    <m/>
    <n v="920"/>
    <n v="920"/>
    <m/>
  </r>
  <r>
    <x v="1"/>
    <x v="2"/>
    <x v="81"/>
    <x v="6"/>
    <x v="4"/>
    <n v="2631"/>
    <m/>
    <m/>
    <m/>
    <m/>
    <n v="2631"/>
    <m/>
  </r>
  <r>
    <x v="1"/>
    <x v="2"/>
    <x v="81"/>
    <x v="4"/>
    <x v="7"/>
    <n v="20600"/>
    <m/>
    <m/>
    <m/>
    <m/>
    <n v="20600"/>
    <m/>
  </r>
  <r>
    <x v="1"/>
    <x v="2"/>
    <x v="81"/>
    <x v="3"/>
    <x v="10"/>
    <n v="99512"/>
    <m/>
    <m/>
    <m/>
    <m/>
    <n v="99512"/>
    <m/>
  </r>
  <r>
    <x v="1"/>
    <x v="2"/>
    <x v="81"/>
    <x v="2"/>
    <x v="6"/>
    <n v="117492"/>
    <m/>
    <m/>
    <m/>
    <m/>
    <n v="117492"/>
    <m/>
  </r>
  <r>
    <x v="1"/>
    <x v="2"/>
    <x v="81"/>
    <x v="1"/>
    <x v="12"/>
    <n v="175794"/>
    <m/>
    <m/>
    <m/>
    <m/>
    <n v="175794"/>
    <m/>
  </r>
  <r>
    <x v="1"/>
    <x v="2"/>
    <x v="81"/>
    <x v="2"/>
    <x v="13"/>
    <n v="262773"/>
    <m/>
    <m/>
    <m/>
    <m/>
    <n v="262773"/>
    <m/>
  </r>
  <r>
    <x v="1"/>
    <x v="2"/>
    <x v="81"/>
    <x v="0"/>
    <x v="11"/>
    <n v="1233459"/>
    <m/>
    <n v="29850"/>
    <m/>
    <m/>
    <n v="1263309"/>
    <m/>
  </r>
  <r>
    <x v="1"/>
    <x v="2"/>
    <x v="43"/>
    <x v="1"/>
    <x v="8"/>
    <m/>
    <m/>
    <m/>
    <m/>
    <n v="4280"/>
    <n v="4280"/>
    <m/>
  </r>
  <r>
    <x v="1"/>
    <x v="2"/>
    <x v="43"/>
    <x v="2"/>
    <x v="9"/>
    <m/>
    <m/>
    <m/>
    <m/>
    <n v="7200"/>
    <n v="7200"/>
    <m/>
  </r>
  <r>
    <x v="1"/>
    <x v="2"/>
    <x v="43"/>
    <x v="0"/>
    <x v="1"/>
    <m/>
    <m/>
    <m/>
    <m/>
    <n v="36245"/>
    <n v="36245"/>
    <m/>
  </r>
  <r>
    <x v="1"/>
    <x v="2"/>
    <x v="43"/>
    <x v="4"/>
    <x v="7"/>
    <n v="57476"/>
    <m/>
    <m/>
    <m/>
    <m/>
    <n v="57476"/>
    <m/>
  </r>
  <r>
    <x v="1"/>
    <x v="2"/>
    <x v="43"/>
    <x v="3"/>
    <x v="5"/>
    <n v="61102"/>
    <m/>
    <m/>
    <m/>
    <m/>
    <n v="61102"/>
    <m/>
  </r>
  <r>
    <x v="1"/>
    <x v="2"/>
    <x v="43"/>
    <x v="2"/>
    <x v="13"/>
    <n v="96747"/>
    <m/>
    <m/>
    <m/>
    <m/>
    <n v="96747"/>
    <m/>
  </r>
  <r>
    <x v="1"/>
    <x v="2"/>
    <x v="43"/>
    <x v="2"/>
    <x v="6"/>
    <n v="296094"/>
    <m/>
    <m/>
    <m/>
    <m/>
    <n v="296094"/>
    <m/>
  </r>
  <r>
    <x v="1"/>
    <x v="2"/>
    <x v="43"/>
    <x v="1"/>
    <x v="12"/>
    <n v="407850"/>
    <m/>
    <m/>
    <m/>
    <m/>
    <n v="407850"/>
    <m/>
  </r>
  <r>
    <x v="1"/>
    <x v="2"/>
    <x v="43"/>
    <x v="0"/>
    <x v="11"/>
    <n v="3942925"/>
    <n v="7079"/>
    <m/>
    <m/>
    <m/>
    <n v="3942925"/>
    <m/>
  </r>
  <r>
    <x v="1"/>
    <x v="1"/>
    <x v="15"/>
    <x v="3"/>
    <x v="3"/>
    <m/>
    <m/>
    <m/>
    <m/>
    <n v="2120"/>
    <n v="2120"/>
    <m/>
  </r>
  <r>
    <x v="1"/>
    <x v="1"/>
    <x v="15"/>
    <x v="1"/>
    <x v="8"/>
    <m/>
    <m/>
    <m/>
    <m/>
    <n v="18000"/>
    <n v="18000"/>
    <m/>
  </r>
  <r>
    <x v="1"/>
    <x v="1"/>
    <x v="15"/>
    <x v="3"/>
    <x v="5"/>
    <n v="27696"/>
    <m/>
    <m/>
    <m/>
    <m/>
    <n v="27696"/>
    <m/>
  </r>
  <r>
    <x v="1"/>
    <x v="1"/>
    <x v="15"/>
    <x v="4"/>
    <x v="7"/>
    <n v="28419"/>
    <m/>
    <m/>
    <m/>
    <m/>
    <n v="28419"/>
    <m/>
  </r>
  <r>
    <x v="1"/>
    <x v="1"/>
    <x v="15"/>
    <x v="6"/>
    <x v="4"/>
    <n v="31383"/>
    <n v="2067"/>
    <m/>
    <m/>
    <m/>
    <n v="31383"/>
    <m/>
  </r>
  <r>
    <x v="1"/>
    <x v="1"/>
    <x v="15"/>
    <x v="3"/>
    <x v="10"/>
    <n v="48744"/>
    <n v="950"/>
    <m/>
    <m/>
    <m/>
    <n v="48744"/>
    <m/>
  </r>
  <r>
    <x v="1"/>
    <x v="1"/>
    <x v="15"/>
    <x v="2"/>
    <x v="9"/>
    <m/>
    <m/>
    <m/>
    <n v="79295"/>
    <n v="104080"/>
    <n v="183375"/>
    <m/>
  </r>
  <r>
    <x v="1"/>
    <x v="1"/>
    <x v="15"/>
    <x v="0"/>
    <x v="1"/>
    <m/>
    <m/>
    <m/>
    <n v="74483"/>
    <n v="166705"/>
    <n v="241188"/>
    <m/>
  </r>
  <r>
    <x v="1"/>
    <x v="1"/>
    <x v="15"/>
    <x v="1"/>
    <x v="12"/>
    <n v="688754"/>
    <n v="43809"/>
    <n v="3700"/>
    <m/>
    <m/>
    <n v="692454"/>
    <m/>
  </r>
  <r>
    <x v="1"/>
    <x v="1"/>
    <x v="15"/>
    <x v="2"/>
    <x v="13"/>
    <n v="1892632"/>
    <n v="23546"/>
    <m/>
    <m/>
    <m/>
    <n v="1892632"/>
    <m/>
  </r>
  <r>
    <x v="1"/>
    <x v="1"/>
    <x v="15"/>
    <x v="2"/>
    <x v="6"/>
    <n v="1969450"/>
    <n v="14094"/>
    <n v="1800"/>
    <m/>
    <m/>
    <n v="1971250"/>
    <m/>
  </r>
  <r>
    <x v="1"/>
    <x v="1"/>
    <x v="15"/>
    <x v="0"/>
    <x v="11"/>
    <n v="7821967"/>
    <n v="30055"/>
    <n v="72980"/>
    <m/>
    <m/>
    <n v="7894947"/>
    <m/>
  </r>
  <r>
    <x v="1"/>
    <x v="1"/>
    <x v="76"/>
    <x v="6"/>
    <x v="4"/>
    <n v="8797"/>
    <n v="2902"/>
    <m/>
    <m/>
    <m/>
    <n v="8797"/>
    <m/>
  </r>
  <r>
    <x v="1"/>
    <x v="1"/>
    <x v="76"/>
    <x v="3"/>
    <x v="5"/>
    <n v="20696"/>
    <m/>
    <m/>
    <m/>
    <m/>
    <n v="20696"/>
    <m/>
  </r>
  <r>
    <x v="1"/>
    <x v="1"/>
    <x v="76"/>
    <x v="1"/>
    <x v="8"/>
    <m/>
    <m/>
    <m/>
    <n v="21894"/>
    <m/>
    <n v="21894"/>
    <m/>
  </r>
  <r>
    <x v="1"/>
    <x v="1"/>
    <x v="76"/>
    <x v="2"/>
    <x v="6"/>
    <n v="162800"/>
    <m/>
    <m/>
    <m/>
    <m/>
    <n v="162800"/>
    <m/>
  </r>
  <r>
    <x v="1"/>
    <x v="1"/>
    <x v="76"/>
    <x v="2"/>
    <x v="13"/>
    <n v="175484"/>
    <n v="7274"/>
    <m/>
    <m/>
    <m/>
    <n v="175484"/>
    <m/>
  </r>
  <r>
    <x v="1"/>
    <x v="1"/>
    <x v="76"/>
    <x v="1"/>
    <x v="12"/>
    <n v="867860"/>
    <n v="26749"/>
    <m/>
    <m/>
    <m/>
    <n v="867860"/>
    <m/>
  </r>
  <r>
    <x v="1"/>
    <x v="1"/>
    <x v="76"/>
    <x v="0"/>
    <x v="11"/>
    <n v="1298174"/>
    <n v="18827"/>
    <m/>
    <m/>
    <m/>
    <n v="1298174"/>
    <m/>
  </r>
  <r>
    <x v="1"/>
    <x v="1"/>
    <x v="92"/>
    <x v="2"/>
    <x v="13"/>
    <n v="14767"/>
    <m/>
    <m/>
    <m/>
    <m/>
    <n v="14767"/>
    <m/>
  </r>
  <r>
    <x v="1"/>
    <x v="1"/>
    <x v="92"/>
    <x v="0"/>
    <x v="11"/>
    <n v="339819"/>
    <m/>
    <m/>
    <m/>
    <m/>
    <n v="339819"/>
    <m/>
  </r>
  <r>
    <x v="1"/>
    <x v="1"/>
    <x v="92"/>
    <x v="1"/>
    <x v="12"/>
    <n v="710646"/>
    <m/>
    <m/>
    <m/>
    <m/>
    <n v="710646"/>
    <m/>
  </r>
  <r>
    <x v="1"/>
    <x v="1"/>
    <x v="125"/>
    <x v="2"/>
    <x v="6"/>
    <n v="2134"/>
    <m/>
    <m/>
    <m/>
    <m/>
    <n v="2134"/>
    <m/>
  </r>
  <r>
    <x v="1"/>
    <x v="1"/>
    <x v="125"/>
    <x v="1"/>
    <x v="12"/>
    <n v="27886"/>
    <m/>
    <m/>
    <m/>
    <m/>
    <n v="27886"/>
    <m/>
  </r>
  <r>
    <x v="1"/>
    <x v="1"/>
    <x v="125"/>
    <x v="0"/>
    <x v="11"/>
    <n v="125349"/>
    <m/>
    <m/>
    <m/>
    <m/>
    <n v="125349"/>
    <m/>
  </r>
  <r>
    <x v="1"/>
    <x v="1"/>
    <x v="187"/>
    <x v="1"/>
    <x v="12"/>
    <n v="7294"/>
    <m/>
    <m/>
    <m/>
    <m/>
    <n v="7294"/>
    <m/>
  </r>
  <r>
    <x v="1"/>
    <x v="1"/>
    <x v="187"/>
    <x v="0"/>
    <x v="11"/>
    <n v="12647"/>
    <m/>
    <m/>
    <m/>
    <m/>
    <n v="12647"/>
    <m/>
  </r>
  <r>
    <x v="1"/>
    <x v="1"/>
    <x v="147"/>
    <x v="0"/>
    <x v="11"/>
    <n v="100007"/>
    <m/>
    <m/>
    <m/>
    <m/>
    <n v="100007"/>
    <m/>
  </r>
  <r>
    <x v="1"/>
    <x v="1"/>
    <x v="127"/>
    <x v="0"/>
    <x v="11"/>
    <n v="213789"/>
    <n v="21196"/>
    <m/>
    <m/>
    <m/>
    <n v="213789"/>
    <m/>
  </r>
  <r>
    <x v="1"/>
    <x v="1"/>
    <x v="141"/>
    <x v="1"/>
    <x v="12"/>
    <n v="4524"/>
    <m/>
    <m/>
    <m/>
    <m/>
    <n v="4524"/>
    <m/>
  </r>
  <r>
    <x v="1"/>
    <x v="1"/>
    <x v="141"/>
    <x v="0"/>
    <x v="11"/>
    <n v="131562"/>
    <n v="6269"/>
    <m/>
    <m/>
    <m/>
    <n v="131562"/>
    <m/>
  </r>
  <r>
    <x v="1"/>
    <x v="1"/>
    <x v="172"/>
    <x v="0"/>
    <x v="11"/>
    <n v="4607"/>
    <m/>
    <m/>
    <m/>
    <m/>
    <n v="4607"/>
    <m/>
  </r>
  <r>
    <x v="1"/>
    <x v="3"/>
    <x v="97"/>
    <x v="4"/>
    <x v="7"/>
    <n v="3682"/>
    <m/>
    <m/>
    <m/>
    <m/>
    <n v="3682"/>
    <m/>
  </r>
  <r>
    <x v="1"/>
    <x v="3"/>
    <x v="97"/>
    <x v="2"/>
    <x v="13"/>
    <n v="249600"/>
    <m/>
    <m/>
    <m/>
    <m/>
    <n v="249600"/>
    <m/>
  </r>
  <r>
    <x v="1"/>
    <x v="3"/>
    <x v="97"/>
    <x v="2"/>
    <x v="6"/>
    <n v="336232"/>
    <m/>
    <m/>
    <m/>
    <m/>
    <n v="336232"/>
    <m/>
  </r>
  <r>
    <x v="1"/>
    <x v="3"/>
    <x v="97"/>
    <x v="0"/>
    <x v="11"/>
    <n v="609061"/>
    <n v="21789"/>
    <m/>
    <m/>
    <m/>
    <n v="609061"/>
    <m/>
  </r>
  <r>
    <x v="1"/>
    <x v="3"/>
    <x v="97"/>
    <x v="1"/>
    <x v="12"/>
    <n v="728495"/>
    <n v="31839"/>
    <m/>
    <m/>
    <m/>
    <n v="728495"/>
    <m/>
  </r>
  <r>
    <x v="1"/>
    <x v="3"/>
    <x v="55"/>
    <x v="2"/>
    <x v="9"/>
    <m/>
    <m/>
    <m/>
    <m/>
    <n v="1380"/>
    <n v="1380"/>
    <m/>
  </r>
  <r>
    <x v="1"/>
    <x v="3"/>
    <x v="55"/>
    <x v="3"/>
    <x v="15"/>
    <n v="3514"/>
    <n v="3514"/>
    <m/>
    <m/>
    <m/>
    <n v="3514"/>
    <m/>
  </r>
  <r>
    <x v="1"/>
    <x v="3"/>
    <x v="55"/>
    <x v="0"/>
    <x v="1"/>
    <m/>
    <m/>
    <m/>
    <m/>
    <n v="3550"/>
    <n v="3550"/>
    <m/>
  </r>
  <r>
    <x v="1"/>
    <x v="3"/>
    <x v="55"/>
    <x v="3"/>
    <x v="5"/>
    <n v="7284"/>
    <m/>
    <m/>
    <m/>
    <m/>
    <n v="7284"/>
    <m/>
  </r>
  <r>
    <x v="1"/>
    <x v="3"/>
    <x v="55"/>
    <x v="4"/>
    <x v="7"/>
    <n v="18171"/>
    <m/>
    <m/>
    <m/>
    <m/>
    <n v="18171"/>
    <m/>
  </r>
  <r>
    <x v="1"/>
    <x v="3"/>
    <x v="55"/>
    <x v="6"/>
    <x v="4"/>
    <n v="84912"/>
    <n v="49018"/>
    <m/>
    <m/>
    <m/>
    <n v="84912"/>
    <m/>
  </r>
  <r>
    <x v="1"/>
    <x v="3"/>
    <x v="55"/>
    <x v="3"/>
    <x v="10"/>
    <n v="104879"/>
    <m/>
    <m/>
    <m/>
    <m/>
    <n v="104879"/>
    <m/>
  </r>
  <r>
    <x v="1"/>
    <x v="3"/>
    <x v="55"/>
    <x v="2"/>
    <x v="13"/>
    <n v="411684"/>
    <n v="27090"/>
    <m/>
    <m/>
    <m/>
    <n v="411684"/>
    <m/>
  </r>
  <r>
    <x v="1"/>
    <x v="3"/>
    <x v="55"/>
    <x v="2"/>
    <x v="6"/>
    <n v="962404"/>
    <n v="5442"/>
    <m/>
    <m/>
    <m/>
    <n v="962404"/>
    <m/>
  </r>
  <r>
    <x v="1"/>
    <x v="3"/>
    <x v="55"/>
    <x v="0"/>
    <x v="11"/>
    <n v="1283126"/>
    <n v="15256"/>
    <m/>
    <m/>
    <m/>
    <n v="1283126"/>
    <m/>
  </r>
  <r>
    <x v="1"/>
    <x v="3"/>
    <x v="55"/>
    <x v="1"/>
    <x v="12"/>
    <n v="2081533"/>
    <n v="62361"/>
    <m/>
    <m/>
    <m/>
    <n v="2081533"/>
    <m/>
  </r>
  <r>
    <x v="1"/>
    <x v="3"/>
    <x v="16"/>
    <x v="6"/>
    <x v="4"/>
    <n v="45981"/>
    <m/>
    <m/>
    <m/>
    <m/>
    <n v="45981"/>
    <m/>
  </r>
  <r>
    <x v="1"/>
    <x v="3"/>
    <x v="16"/>
    <x v="1"/>
    <x v="8"/>
    <m/>
    <m/>
    <m/>
    <n v="46553"/>
    <n v="12080"/>
    <n v="58633"/>
    <m/>
  </r>
  <r>
    <x v="1"/>
    <x v="3"/>
    <x v="16"/>
    <x v="3"/>
    <x v="10"/>
    <n v="104923"/>
    <m/>
    <m/>
    <m/>
    <m/>
    <n v="104923"/>
    <m/>
  </r>
  <r>
    <x v="1"/>
    <x v="3"/>
    <x v="16"/>
    <x v="4"/>
    <x v="7"/>
    <n v="121328"/>
    <m/>
    <m/>
    <m/>
    <m/>
    <n v="121328"/>
    <m/>
  </r>
  <r>
    <x v="1"/>
    <x v="3"/>
    <x v="16"/>
    <x v="0"/>
    <x v="1"/>
    <m/>
    <m/>
    <m/>
    <n v="122741"/>
    <n v="51200"/>
    <n v="173941"/>
    <m/>
  </r>
  <r>
    <x v="1"/>
    <x v="3"/>
    <x v="16"/>
    <x v="3"/>
    <x v="5"/>
    <n v="190436"/>
    <m/>
    <m/>
    <m/>
    <m/>
    <n v="190436"/>
    <m/>
  </r>
  <r>
    <x v="1"/>
    <x v="3"/>
    <x v="16"/>
    <x v="2"/>
    <x v="9"/>
    <m/>
    <m/>
    <m/>
    <n v="176595"/>
    <n v="36730"/>
    <n v="213325"/>
    <m/>
  </r>
  <r>
    <x v="1"/>
    <x v="3"/>
    <x v="16"/>
    <x v="2"/>
    <x v="6"/>
    <n v="2210619"/>
    <n v="15651"/>
    <m/>
    <m/>
    <m/>
    <n v="2210619"/>
    <m/>
  </r>
  <r>
    <x v="1"/>
    <x v="3"/>
    <x v="16"/>
    <x v="2"/>
    <x v="13"/>
    <n v="2759803"/>
    <n v="10350"/>
    <m/>
    <m/>
    <m/>
    <n v="2759803"/>
    <m/>
  </r>
  <r>
    <x v="1"/>
    <x v="3"/>
    <x v="16"/>
    <x v="1"/>
    <x v="12"/>
    <n v="4599737"/>
    <n v="10350"/>
    <m/>
    <m/>
    <m/>
    <n v="4599737"/>
    <m/>
  </r>
  <r>
    <x v="1"/>
    <x v="3"/>
    <x v="16"/>
    <x v="0"/>
    <x v="11"/>
    <n v="7035265"/>
    <n v="21309"/>
    <m/>
    <m/>
    <m/>
    <n v="7035265"/>
    <m/>
  </r>
  <r>
    <x v="1"/>
    <x v="3"/>
    <x v="74"/>
    <x v="3"/>
    <x v="5"/>
    <n v="1328"/>
    <m/>
    <m/>
    <m/>
    <m/>
    <n v="1328"/>
    <m/>
  </r>
  <r>
    <x v="1"/>
    <x v="3"/>
    <x v="74"/>
    <x v="0"/>
    <x v="1"/>
    <m/>
    <m/>
    <m/>
    <m/>
    <n v="17660"/>
    <n v="17660"/>
    <m/>
  </r>
  <r>
    <x v="1"/>
    <x v="3"/>
    <x v="74"/>
    <x v="2"/>
    <x v="9"/>
    <m/>
    <m/>
    <m/>
    <m/>
    <n v="43455"/>
    <n v="43455"/>
    <m/>
  </r>
  <r>
    <x v="1"/>
    <x v="3"/>
    <x v="74"/>
    <x v="6"/>
    <x v="4"/>
    <n v="58203"/>
    <m/>
    <m/>
    <m/>
    <m/>
    <n v="58203"/>
    <m/>
  </r>
  <r>
    <x v="1"/>
    <x v="3"/>
    <x v="74"/>
    <x v="4"/>
    <x v="7"/>
    <n v="79161"/>
    <m/>
    <m/>
    <m/>
    <m/>
    <n v="79161"/>
    <m/>
  </r>
  <r>
    <x v="1"/>
    <x v="3"/>
    <x v="74"/>
    <x v="3"/>
    <x v="10"/>
    <n v="204489"/>
    <m/>
    <m/>
    <m/>
    <m/>
    <n v="204489"/>
    <m/>
  </r>
  <r>
    <x v="1"/>
    <x v="3"/>
    <x v="74"/>
    <x v="1"/>
    <x v="12"/>
    <n v="658012"/>
    <n v="22944"/>
    <m/>
    <m/>
    <m/>
    <n v="658012"/>
    <m/>
  </r>
  <r>
    <x v="1"/>
    <x v="3"/>
    <x v="74"/>
    <x v="2"/>
    <x v="6"/>
    <n v="865558"/>
    <m/>
    <m/>
    <m/>
    <m/>
    <n v="865558"/>
    <m/>
  </r>
  <r>
    <x v="1"/>
    <x v="3"/>
    <x v="74"/>
    <x v="0"/>
    <x v="11"/>
    <n v="2404227"/>
    <m/>
    <m/>
    <m/>
    <m/>
    <n v="2404227"/>
    <m/>
  </r>
  <r>
    <x v="1"/>
    <x v="3"/>
    <x v="74"/>
    <x v="2"/>
    <x v="13"/>
    <n v="3761731"/>
    <m/>
    <m/>
    <m/>
    <m/>
    <n v="3761731"/>
    <m/>
  </r>
  <r>
    <x v="1"/>
    <x v="3"/>
    <x v="111"/>
    <x v="2"/>
    <x v="13"/>
    <n v="20153"/>
    <m/>
    <m/>
    <m/>
    <m/>
    <n v="20153"/>
    <m/>
  </r>
  <r>
    <x v="1"/>
    <x v="3"/>
    <x v="111"/>
    <x v="3"/>
    <x v="5"/>
    <n v="28510"/>
    <m/>
    <m/>
    <m/>
    <m/>
    <n v="28510"/>
    <m/>
  </r>
  <r>
    <x v="1"/>
    <x v="3"/>
    <x v="111"/>
    <x v="2"/>
    <x v="6"/>
    <n v="45561"/>
    <m/>
    <m/>
    <m/>
    <m/>
    <n v="45561"/>
    <m/>
  </r>
  <r>
    <x v="1"/>
    <x v="3"/>
    <x v="111"/>
    <x v="3"/>
    <x v="10"/>
    <n v="55137"/>
    <m/>
    <m/>
    <m/>
    <m/>
    <n v="55137"/>
    <m/>
  </r>
  <r>
    <x v="1"/>
    <x v="3"/>
    <x v="111"/>
    <x v="0"/>
    <x v="11"/>
    <n v="267880"/>
    <m/>
    <m/>
    <m/>
    <m/>
    <n v="267880"/>
    <m/>
  </r>
  <r>
    <x v="1"/>
    <x v="3"/>
    <x v="111"/>
    <x v="1"/>
    <x v="12"/>
    <n v="299056"/>
    <m/>
    <m/>
    <m/>
    <m/>
    <n v="299056"/>
    <m/>
  </r>
  <r>
    <x v="1"/>
    <x v="3"/>
    <x v="134"/>
    <x v="1"/>
    <x v="12"/>
    <n v="5452"/>
    <m/>
    <m/>
    <m/>
    <m/>
    <n v="5452"/>
    <m/>
  </r>
  <r>
    <x v="1"/>
    <x v="3"/>
    <x v="134"/>
    <x v="0"/>
    <x v="11"/>
    <n v="123843"/>
    <m/>
    <m/>
    <m/>
    <m/>
    <n v="123843"/>
    <m/>
  </r>
  <r>
    <x v="1"/>
    <x v="3"/>
    <x v="183"/>
    <x v="0"/>
    <x v="11"/>
    <n v="7522"/>
    <n v="7198"/>
    <m/>
    <m/>
    <m/>
    <n v="7522"/>
    <m/>
  </r>
  <r>
    <x v="1"/>
    <x v="3"/>
    <x v="51"/>
    <x v="2"/>
    <x v="9"/>
    <m/>
    <m/>
    <m/>
    <n v="8769"/>
    <m/>
    <n v="8769"/>
    <m/>
  </r>
  <r>
    <x v="1"/>
    <x v="3"/>
    <x v="51"/>
    <x v="4"/>
    <x v="7"/>
    <n v="34656"/>
    <n v="2269"/>
    <m/>
    <m/>
    <m/>
    <n v="34656"/>
    <m/>
  </r>
  <r>
    <x v="1"/>
    <x v="3"/>
    <x v="51"/>
    <x v="1"/>
    <x v="8"/>
    <m/>
    <m/>
    <m/>
    <n v="24477"/>
    <n v="20240"/>
    <n v="44717"/>
    <m/>
  </r>
  <r>
    <x v="1"/>
    <x v="3"/>
    <x v="51"/>
    <x v="0"/>
    <x v="1"/>
    <m/>
    <m/>
    <m/>
    <n v="57486"/>
    <m/>
    <n v="57486"/>
    <m/>
  </r>
  <r>
    <x v="1"/>
    <x v="3"/>
    <x v="51"/>
    <x v="2"/>
    <x v="13"/>
    <n v="113639"/>
    <n v="32877"/>
    <m/>
    <m/>
    <m/>
    <n v="113639"/>
    <m/>
  </r>
  <r>
    <x v="1"/>
    <x v="3"/>
    <x v="51"/>
    <x v="3"/>
    <x v="5"/>
    <n v="123176"/>
    <m/>
    <m/>
    <m/>
    <m/>
    <n v="123176"/>
    <m/>
  </r>
  <r>
    <x v="1"/>
    <x v="3"/>
    <x v="51"/>
    <x v="2"/>
    <x v="6"/>
    <n v="361841"/>
    <n v="30656"/>
    <m/>
    <m/>
    <m/>
    <n v="361841"/>
    <m/>
  </r>
  <r>
    <x v="1"/>
    <x v="3"/>
    <x v="51"/>
    <x v="0"/>
    <x v="11"/>
    <n v="1957989"/>
    <n v="7422"/>
    <m/>
    <m/>
    <m/>
    <n v="1957989"/>
    <m/>
  </r>
  <r>
    <x v="1"/>
    <x v="3"/>
    <x v="51"/>
    <x v="1"/>
    <x v="12"/>
    <n v="2002406"/>
    <n v="91542"/>
    <m/>
    <m/>
    <m/>
    <n v="2002406"/>
    <m/>
  </r>
  <r>
    <x v="1"/>
    <x v="3"/>
    <x v="104"/>
    <x v="3"/>
    <x v="10"/>
    <n v="17702"/>
    <m/>
    <m/>
    <m/>
    <m/>
    <n v="17702"/>
    <m/>
  </r>
  <r>
    <x v="1"/>
    <x v="3"/>
    <x v="104"/>
    <x v="1"/>
    <x v="8"/>
    <m/>
    <m/>
    <m/>
    <n v="36721"/>
    <m/>
    <n v="36721"/>
    <m/>
  </r>
  <r>
    <x v="1"/>
    <x v="3"/>
    <x v="104"/>
    <x v="3"/>
    <x v="5"/>
    <n v="130604"/>
    <m/>
    <m/>
    <m/>
    <m/>
    <n v="130604"/>
    <m/>
  </r>
  <r>
    <x v="1"/>
    <x v="3"/>
    <x v="104"/>
    <x v="2"/>
    <x v="13"/>
    <n v="152779"/>
    <m/>
    <m/>
    <m/>
    <m/>
    <n v="152779"/>
    <m/>
  </r>
  <r>
    <x v="1"/>
    <x v="3"/>
    <x v="104"/>
    <x v="0"/>
    <x v="11"/>
    <n v="247943"/>
    <m/>
    <m/>
    <m/>
    <m/>
    <n v="247943"/>
    <m/>
  </r>
  <r>
    <x v="1"/>
    <x v="3"/>
    <x v="104"/>
    <x v="2"/>
    <x v="6"/>
    <n v="283360"/>
    <n v="8449"/>
    <m/>
    <m/>
    <m/>
    <n v="283360"/>
    <m/>
  </r>
  <r>
    <x v="1"/>
    <x v="3"/>
    <x v="104"/>
    <x v="1"/>
    <x v="12"/>
    <n v="566738"/>
    <n v="5113"/>
    <m/>
    <m/>
    <m/>
    <n v="566738"/>
    <m/>
  </r>
  <r>
    <x v="1"/>
    <x v="3"/>
    <x v="42"/>
    <x v="1"/>
    <x v="8"/>
    <m/>
    <m/>
    <m/>
    <m/>
    <n v="3180"/>
    <n v="3180"/>
    <m/>
  </r>
  <r>
    <x v="1"/>
    <x v="3"/>
    <x v="42"/>
    <x v="2"/>
    <x v="9"/>
    <m/>
    <m/>
    <m/>
    <m/>
    <n v="11115"/>
    <n v="11115"/>
    <m/>
  </r>
  <r>
    <x v="1"/>
    <x v="3"/>
    <x v="42"/>
    <x v="6"/>
    <x v="4"/>
    <n v="44355"/>
    <n v="22873"/>
    <m/>
    <m/>
    <m/>
    <n v="44355"/>
    <m/>
  </r>
  <r>
    <x v="1"/>
    <x v="3"/>
    <x v="42"/>
    <x v="0"/>
    <x v="1"/>
    <m/>
    <m/>
    <m/>
    <n v="51721"/>
    <n v="4310"/>
    <n v="56031"/>
    <m/>
  </r>
  <r>
    <x v="1"/>
    <x v="3"/>
    <x v="42"/>
    <x v="4"/>
    <x v="7"/>
    <n v="120333"/>
    <m/>
    <m/>
    <m/>
    <m/>
    <n v="120333"/>
    <m/>
  </r>
  <r>
    <x v="1"/>
    <x v="3"/>
    <x v="42"/>
    <x v="3"/>
    <x v="5"/>
    <n v="132007"/>
    <m/>
    <m/>
    <m/>
    <m/>
    <n v="132007"/>
    <m/>
  </r>
  <r>
    <x v="1"/>
    <x v="3"/>
    <x v="42"/>
    <x v="3"/>
    <x v="10"/>
    <n v="159052"/>
    <m/>
    <m/>
    <m/>
    <m/>
    <n v="159052"/>
    <m/>
  </r>
  <r>
    <x v="1"/>
    <x v="3"/>
    <x v="42"/>
    <x v="2"/>
    <x v="13"/>
    <n v="1150251"/>
    <n v="18259"/>
    <m/>
    <m/>
    <m/>
    <n v="1150251"/>
    <m/>
  </r>
  <r>
    <x v="1"/>
    <x v="3"/>
    <x v="42"/>
    <x v="2"/>
    <x v="6"/>
    <n v="1763284"/>
    <n v="39091"/>
    <m/>
    <m/>
    <m/>
    <n v="1763284"/>
    <m/>
  </r>
  <r>
    <x v="1"/>
    <x v="3"/>
    <x v="42"/>
    <x v="1"/>
    <x v="12"/>
    <n v="1874896"/>
    <n v="42352"/>
    <m/>
    <m/>
    <m/>
    <n v="1874896"/>
    <m/>
  </r>
  <r>
    <x v="1"/>
    <x v="3"/>
    <x v="42"/>
    <x v="0"/>
    <x v="11"/>
    <n v="2102461"/>
    <n v="9730"/>
    <m/>
    <m/>
    <m/>
    <n v="2102461"/>
    <m/>
  </r>
  <r>
    <x v="1"/>
    <x v="3"/>
    <x v="38"/>
    <x v="0"/>
    <x v="1"/>
    <m/>
    <m/>
    <m/>
    <m/>
    <n v="4090"/>
    <n v="4090"/>
    <m/>
  </r>
  <r>
    <x v="1"/>
    <x v="3"/>
    <x v="38"/>
    <x v="1"/>
    <x v="8"/>
    <m/>
    <m/>
    <m/>
    <m/>
    <n v="10242"/>
    <n v="10242"/>
    <m/>
  </r>
  <r>
    <x v="1"/>
    <x v="3"/>
    <x v="38"/>
    <x v="3"/>
    <x v="10"/>
    <n v="61806"/>
    <m/>
    <m/>
    <m/>
    <m/>
    <n v="61806"/>
    <m/>
  </r>
  <r>
    <x v="1"/>
    <x v="3"/>
    <x v="38"/>
    <x v="4"/>
    <x v="7"/>
    <n v="95821"/>
    <m/>
    <m/>
    <m/>
    <m/>
    <n v="95821"/>
    <m/>
  </r>
  <r>
    <x v="1"/>
    <x v="3"/>
    <x v="38"/>
    <x v="6"/>
    <x v="4"/>
    <n v="110852"/>
    <m/>
    <m/>
    <m/>
    <m/>
    <n v="110852"/>
    <m/>
  </r>
  <r>
    <x v="1"/>
    <x v="3"/>
    <x v="38"/>
    <x v="2"/>
    <x v="9"/>
    <m/>
    <m/>
    <m/>
    <n v="672184"/>
    <n v="50118"/>
    <n v="722302"/>
    <m/>
  </r>
  <r>
    <x v="1"/>
    <x v="3"/>
    <x v="38"/>
    <x v="1"/>
    <x v="12"/>
    <n v="1253534"/>
    <n v="34441"/>
    <m/>
    <m/>
    <m/>
    <n v="1253534"/>
    <m/>
  </r>
  <r>
    <x v="1"/>
    <x v="3"/>
    <x v="38"/>
    <x v="2"/>
    <x v="6"/>
    <n v="1267524"/>
    <m/>
    <m/>
    <m/>
    <m/>
    <n v="1267524"/>
    <m/>
  </r>
  <r>
    <x v="1"/>
    <x v="3"/>
    <x v="38"/>
    <x v="0"/>
    <x v="11"/>
    <n v="2768039"/>
    <n v="17845"/>
    <m/>
    <m/>
    <m/>
    <n v="2768039"/>
    <m/>
  </r>
  <r>
    <x v="1"/>
    <x v="3"/>
    <x v="38"/>
    <x v="2"/>
    <x v="13"/>
    <n v="3352434"/>
    <n v="4677"/>
    <m/>
    <m/>
    <m/>
    <n v="3352434"/>
    <m/>
  </r>
  <r>
    <x v="1"/>
    <x v="3"/>
    <x v="97"/>
    <x v="4"/>
    <x v="7"/>
    <n v="21429"/>
    <m/>
    <m/>
    <m/>
    <m/>
    <n v="21429"/>
    <m/>
  </r>
  <r>
    <x v="1"/>
    <x v="3"/>
    <x v="97"/>
    <x v="1"/>
    <x v="12"/>
    <n v="56158"/>
    <n v="6444"/>
    <m/>
    <m/>
    <m/>
    <n v="56158"/>
    <m/>
  </r>
  <r>
    <x v="1"/>
    <x v="3"/>
    <x v="97"/>
    <x v="3"/>
    <x v="10"/>
    <n v="57187"/>
    <m/>
    <m/>
    <m/>
    <m/>
    <n v="57187"/>
    <m/>
  </r>
  <r>
    <x v="1"/>
    <x v="3"/>
    <x v="97"/>
    <x v="2"/>
    <x v="9"/>
    <m/>
    <m/>
    <m/>
    <n v="92093"/>
    <m/>
    <n v="92093"/>
    <m/>
  </r>
  <r>
    <x v="1"/>
    <x v="3"/>
    <x v="97"/>
    <x v="0"/>
    <x v="1"/>
    <m/>
    <m/>
    <m/>
    <n v="121529"/>
    <m/>
    <n v="121529"/>
    <m/>
  </r>
  <r>
    <x v="1"/>
    <x v="3"/>
    <x v="97"/>
    <x v="2"/>
    <x v="6"/>
    <n v="236815"/>
    <m/>
    <m/>
    <m/>
    <m/>
    <n v="236815"/>
    <m/>
  </r>
  <r>
    <x v="1"/>
    <x v="3"/>
    <x v="97"/>
    <x v="0"/>
    <x v="11"/>
    <n v="722043"/>
    <n v="4870"/>
    <m/>
    <m/>
    <m/>
    <n v="722043"/>
    <m/>
  </r>
  <r>
    <x v="1"/>
    <x v="3"/>
    <x v="97"/>
    <x v="2"/>
    <x v="13"/>
    <n v="816886"/>
    <m/>
    <m/>
    <m/>
    <m/>
    <n v="816886"/>
    <m/>
  </r>
  <r>
    <x v="1"/>
    <x v="3"/>
    <x v="63"/>
    <x v="6"/>
    <x v="4"/>
    <n v="36634"/>
    <n v="36634"/>
    <m/>
    <m/>
    <m/>
    <n v="36634"/>
    <m/>
  </r>
  <r>
    <x v="1"/>
    <x v="3"/>
    <x v="63"/>
    <x v="4"/>
    <x v="7"/>
    <n v="50071"/>
    <m/>
    <m/>
    <m/>
    <m/>
    <n v="50071"/>
    <m/>
  </r>
  <r>
    <x v="1"/>
    <x v="3"/>
    <x v="63"/>
    <x v="3"/>
    <x v="10"/>
    <n v="63692"/>
    <m/>
    <m/>
    <m/>
    <m/>
    <n v="63692"/>
    <m/>
  </r>
  <r>
    <x v="1"/>
    <x v="3"/>
    <x v="63"/>
    <x v="2"/>
    <x v="13"/>
    <n v="715704"/>
    <m/>
    <m/>
    <m/>
    <m/>
    <n v="715704"/>
    <m/>
  </r>
  <r>
    <x v="1"/>
    <x v="3"/>
    <x v="63"/>
    <x v="1"/>
    <x v="12"/>
    <n v="754758"/>
    <n v="57612"/>
    <m/>
    <m/>
    <m/>
    <n v="754758"/>
    <m/>
  </r>
  <r>
    <x v="1"/>
    <x v="3"/>
    <x v="63"/>
    <x v="2"/>
    <x v="6"/>
    <n v="838706"/>
    <m/>
    <m/>
    <m/>
    <m/>
    <n v="838706"/>
    <m/>
  </r>
  <r>
    <x v="1"/>
    <x v="3"/>
    <x v="63"/>
    <x v="0"/>
    <x v="11"/>
    <n v="1910666"/>
    <m/>
    <m/>
    <m/>
    <m/>
    <n v="1910666"/>
    <m/>
  </r>
  <r>
    <x v="1"/>
    <x v="2"/>
    <x v="84"/>
    <x v="6"/>
    <x v="4"/>
    <n v="10362"/>
    <m/>
    <m/>
    <m/>
    <m/>
    <n v="10362"/>
    <m/>
  </r>
  <r>
    <x v="1"/>
    <x v="2"/>
    <x v="84"/>
    <x v="4"/>
    <x v="7"/>
    <n v="81895"/>
    <m/>
    <m/>
    <m/>
    <m/>
    <n v="81895"/>
    <m/>
  </r>
  <r>
    <x v="1"/>
    <x v="2"/>
    <x v="84"/>
    <x v="2"/>
    <x v="6"/>
    <n v="378915"/>
    <m/>
    <m/>
    <m/>
    <m/>
    <n v="378915"/>
    <m/>
  </r>
  <r>
    <x v="1"/>
    <x v="2"/>
    <x v="84"/>
    <x v="1"/>
    <x v="12"/>
    <n v="610733"/>
    <m/>
    <m/>
    <m/>
    <m/>
    <n v="610733"/>
    <m/>
  </r>
  <r>
    <x v="1"/>
    <x v="2"/>
    <x v="84"/>
    <x v="2"/>
    <x v="13"/>
    <n v="864993"/>
    <m/>
    <m/>
    <m/>
    <m/>
    <n v="864993"/>
    <m/>
  </r>
  <r>
    <x v="1"/>
    <x v="2"/>
    <x v="84"/>
    <x v="0"/>
    <x v="11"/>
    <n v="1451189"/>
    <m/>
    <m/>
    <m/>
    <m/>
    <n v="1451189"/>
    <m/>
  </r>
  <r>
    <x v="1"/>
    <x v="2"/>
    <x v="84"/>
    <x v="3"/>
    <x v="5"/>
    <n v="6732"/>
    <m/>
    <m/>
    <m/>
    <m/>
    <n v="6732"/>
    <m/>
  </r>
  <r>
    <x v="1"/>
    <x v="2"/>
    <x v="84"/>
    <x v="4"/>
    <x v="7"/>
    <n v="89951"/>
    <m/>
    <m/>
    <m/>
    <m/>
    <n v="89951"/>
    <m/>
  </r>
  <r>
    <x v="1"/>
    <x v="2"/>
    <x v="84"/>
    <x v="3"/>
    <x v="10"/>
    <n v="124972"/>
    <m/>
    <m/>
    <m/>
    <m/>
    <n v="124972"/>
    <m/>
  </r>
  <r>
    <x v="1"/>
    <x v="2"/>
    <x v="84"/>
    <x v="2"/>
    <x v="13"/>
    <n v="505790"/>
    <m/>
    <m/>
    <m/>
    <m/>
    <n v="505790"/>
    <m/>
  </r>
  <r>
    <x v="1"/>
    <x v="2"/>
    <x v="84"/>
    <x v="2"/>
    <x v="6"/>
    <n v="645099"/>
    <m/>
    <m/>
    <m/>
    <m/>
    <n v="645099"/>
    <m/>
  </r>
  <r>
    <x v="1"/>
    <x v="2"/>
    <x v="84"/>
    <x v="1"/>
    <x v="12"/>
    <n v="758966"/>
    <m/>
    <m/>
    <m/>
    <m/>
    <n v="758966"/>
    <m/>
  </r>
  <r>
    <x v="1"/>
    <x v="2"/>
    <x v="84"/>
    <x v="0"/>
    <x v="11"/>
    <n v="1117385"/>
    <m/>
    <m/>
    <m/>
    <m/>
    <n v="1117385"/>
    <m/>
  </r>
  <r>
    <x v="1"/>
    <x v="3"/>
    <x v="98"/>
    <x v="2"/>
    <x v="13"/>
    <n v="4837"/>
    <m/>
    <m/>
    <m/>
    <m/>
    <n v="4837"/>
    <m/>
  </r>
  <r>
    <x v="1"/>
    <x v="3"/>
    <x v="98"/>
    <x v="2"/>
    <x v="6"/>
    <n v="9345"/>
    <m/>
    <m/>
    <m/>
    <m/>
    <n v="9345"/>
    <m/>
  </r>
  <r>
    <x v="1"/>
    <x v="3"/>
    <x v="98"/>
    <x v="0"/>
    <x v="11"/>
    <n v="359016"/>
    <m/>
    <m/>
    <m/>
    <m/>
    <n v="359016"/>
    <m/>
  </r>
  <r>
    <x v="1"/>
    <x v="3"/>
    <x v="98"/>
    <x v="1"/>
    <x v="12"/>
    <n v="464165"/>
    <n v="21506"/>
    <m/>
    <m/>
    <m/>
    <n v="464165"/>
    <m/>
  </r>
  <r>
    <x v="1"/>
    <x v="3"/>
    <x v="119"/>
    <x v="0"/>
    <x v="11"/>
    <n v="300014"/>
    <m/>
    <m/>
    <m/>
    <m/>
    <n v="300014"/>
    <m/>
  </r>
  <r>
    <x v="1"/>
    <x v="3"/>
    <x v="119"/>
    <x v="1"/>
    <x v="12"/>
    <n v="351523"/>
    <m/>
    <m/>
    <m/>
    <m/>
    <n v="351523"/>
    <m/>
  </r>
  <r>
    <x v="1"/>
    <x v="3"/>
    <x v="190"/>
    <x v="1"/>
    <x v="12"/>
    <n v="8960"/>
    <m/>
    <m/>
    <m/>
    <m/>
    <n v="8960"/>
    <m/>
  </r>
  <r>
    <x v="1"/>
    <x v="3"/>
    <x v="190"/>
    <x v="0"/>
    <x v="11"/>
    <n v="13024"/>
    <m/>
    <m/>
    <m/>
    <m/>
    <n v="13024"/>
    <m/>
  </r>
  <r>
    <x v="1"/>
    <x v="5"/>
    <x v="89"/>
    <x v="6"/>
    <x v="4"/>
    <n v="5169"/>
    <m/>
    <m/>
    <m/>
    <m/>
    <n v="5169"/>
    <m/>
  </r>
  <r>
    <x v="1"/>
    <x v="5"/>
    <x v="89"/>
    <x v="0"/>
    <x v="1"/>
    <m/>
    <m/>
    <m/>
    <m/>
    <n v="7460"/>
    <n v="7460"/>
    <m/>
  </r>
  <r>
    <x v="1"/>
    <x v="5"/>
    <x v="89"/>
    <x v="3"/>
    <x v="5"/>
    <n v="9541"/>
    <m/>
    <m/>
    <m/>
    <m/>
    <n v="9541"/>
    <m/>
  </r>
  <r>
    <x v="1"/>
    <x v="5"/>
    <x v="89"/>
    <x v="1"/>
    <x v="8"/>
    <m/>
    <m/>
    <m/>
    <n v="13740"/>
    <n v="14560"/>
    <n v="28300"/>
    <m/>
  </r>
  <r>
    <x v="1"/>
    <x v="5"/>
    <x v="89"/>
    <x v="4"/>
    <x v="7"/>
    <n v="62149"/>
    <n v="1564"/>
    <m/>
    <m/>
    <m/>
    <n v="62149"/>
    <m/>
  </r>
  <r>
    <x v="1"/>
    <x v="5"/>
    <x v="89"/>
    <x v="2"/>
    <x v="9"/>
    <m/>
    <m/>
    <m/>
    <n v="75334"/>
    <n v="37050"/>
    <n v="112384"/>
    <m/>
  </r>
  <r>
    <x v="1"/>
    <x v="5"/>
    <x v="89"/>
    <x v="3"/>
    <x v="10"/>
    <n v="271702"/>
    <m/>
    <m/>
    <m/>
    <m/>
    <n v="271702"/>
    <m/>
  </r>
  <r>
    <x v="1"/>
    <x v="5"/>
    <x v="89"/>
    <x v="2"/>
    <x v="6"/>
    <n v="283058"/>
    <m/>
    <m/>
    <m/>
    <m/>
    <n v="283058"/>
    <m/>
  </r>
  <r>
    <x v="1"/>
    <x v="5"/>
    <x v="89"/>
    <x v="0"/>
    <x v="11"/>
    <n v="831177"/>
    <m/>
    <m/>
    <m/>
    <m/>
    <n v="831177"/>
    <m/>
  </r>
  <r>
    <x v="1"/>
    <x v="5"/>
    <x v="89"/>
    <x v="1"/>
    <x v="12"/>
    <n v="934217"/>
    <n v="35029"/>
    <m/>
    <m/>
    <m/>
    <n v="934217"/>
    <m/>
  </r>
  <r>
    <x v="1"/>
    <x v="5"/>
    <x v="89"/>
    <x v="2"/>
    <x v="13"/>
    <n v="1431626"/>
    <n v="19366"/>
    <m/>
    <m/>
    <m/>
    <n v="1431626"/>
    <m/>
  </r>
  <r>
    <x v="1"/>
    <x v="5"/>
    <x v="69"/>
    <x v="1"/>
    <x v="8"/>
    <m/>
    <m/>
    <m/>
    <m/>
    <n v="1420"/>
    <n v="1420"/>
    <m/>
  </r>
  <r>
    <x v="1"/>
    <x v="5"/>
    <x v="69"/>
    <x v="3"/>
    <x v="10"/>
    <n v="18237"/>
    <m/>
    <m/>
    <m/>
    <m/>
    <n v="18237"/>
    <m/>
  </r>
  <r>
    <x v="1"/>
    <x v="5"/>
    <x v="69"/>
    <x v="4"/>
    <x v="7"/>
    <n v="74775"/>
    <n v="7132"/>
    <m/>
    <m/>
    <m/>
    <n v="74775"/>
    <m/>
  </r>
  <r>
    <x v="1"/>
    <x v="5"/>
    <x v="69"/>
    <x v="2"/>
    <x v="9"/>
    <m/>
    <m/>
    <m/>
    <n v="74527"/>
    <n v="3810"/>
    <n v="78337"/>
    <m/>
  </r>
  <r>
    <x v="1"/>
    <x v="5"/>
    <x v="69"/>
    <x v="2"/>
    <x v="6"/>
    <n v="660564"/>
    <m/>
    <m/>
    <m/>
    <m/>
    <n v="660564"/>
    <m/>
  </r>
  <r>
    <x v="1"/>
    <x v="5"/>
    <x v="69"/>
    <x v="1"/>
    <x v="12"/>
    <n v="1161451"/>
    <n v="818"/>
    <m/>
    <m/>
    <m/>
    <n v="1161451"/>
    <m/>
  </r>
  <r>
    <x v="1"/>
    <x v="5"/>
    <x v="69"/>
    <x v="2"/>
    <x v="13"/>
    <n v="1283238"/>
    <m/>
    <m/>
    <m/>
    <m/>
    <n v="1283238"/>
    <m/>
  </r>
  <r>
    <x v="1"/>
    <x v="5"/>
    <x v="69"/>
    <x v="0"/>
    <x v="11"/>
    <n v="1460815"/>
    <m/>
    <m/>
    <m/>
    <m/>
    <n v="1460815"/>
    <m/>
  </r>
  <r>
    <x v="1"/>
    <x v="5"/>
    <x v="33"/>
    <x v="0"/>
    <x v="1"/>
    <m/>
    <m/>
    <m/>
    <m/>
    <n v="5140"/>
    <n v="5140"/>
    <m/>
  </r>
  <r>
    <x v="1"/>
    <x v="5"/>
    <x v="33"/>
    <x v="1"/>
    <x v="8"/>
    <m/>
    <m/>
    <m/>
    <n v="14977"/>
    <n v="920"/>
    <n v="15897"/>
    <m/>
  </r>
  <r>
    <x v="1"/>
    <x v="5"/>
    <x v="33"/>
    <x v="2"/>
    <x v="9"/>
    <m/>
    <m/>
    <m/>
    <n v="199439"/>
    <n v="82089"/>
    <n v="281528"/>
    <m/>
  </r>
  <r>
    <x v="1"/>
    <x v="5"/>
    <x v="33"/>
    <x v="4"/>
    <x v="7"/>
    <n v="327625"/>
    <m/>
    <m/>
    <m/>
    <m/>
    <n v="327625"/>
    <m/>
  </r>
  <r>
    <x v="1"/>
    <x v="5"/>
    <x v="33"/>
    <x v="1"/>
    <x v="12"/>
    <n v="636916"/>
    <n v="39160"/>
    <m/>
    <m/>
    <m/>
    <n v="636916"/>
    <m/>
  </r>
  <r>
    <x v="1"/>
    <x v="5"/>
    <x v="33"/>
    <x v="2"/>
    <x v="6"/>
    <n v="1302461"/>
    <m/>
    <m/>
    <m/>
    <m/>
    <n v="1302461"/>
    <m/>
  </r>
  <r>
    <x v="1"/>
    <x v="5"/>
    <x v="33"/>
    <x v="3"/>
    <x v="10"/>
    <n v="1460409"/>
    <m/>
    <m/>
    <m/>
    <m/>
    <n v="1460409"/>
    <m/>
  </r>
  <r>
    <x v="1"/>
    <x v="5"/>
    <x v="33"/>
    <x v="0"/>
    <x v="11"/>
    <n v="2290548"/>
    <m/>
    <m/>
    <m/>
    <m/>
    <n v="2290548"/>
    <m/>
  </r>
  <r>
    <x v="1"/>
    <x v="5"/>
    <x v="33"/>
    <x v="2"/>
    <x v="13"/>
    <n v="4547492"/>
    <m/>
    <m/>
    <m/>
    <m/>
    <n v="4547492"/>
    <m/>
  </r>
  <r>
    <x v="1"/>
    <x v="5"/>
    <x v="39"/>
    <x v="3"/>
    <x v="5"/>
    <n v="15637"/>
    <m/>
    <m/>
    <m/>
    <m/>
    <n v="15637"/>
    <m/>
  </r>
  <r>
    <x v="1"/>
    <x v="5"/>
    <x v="39"/>
    <x v="6"/>
    <x v="4"/>
    <n v="19794"/>
    <m/>
    <m/>
    <m/>
    <m/>
    <n v="19794"/>
    <m/>
  </r>
  <r>
    <x v="1"/>
    <x v="5"/>
    <x v="39"/>
    <x v="0"/>
    <x v="1"/>
    <m/>
    <m/>
    <m/>
    <n v="124234"/>
    <n v="4128"/>
    <n v="128362"/>
    <m/>
  </r>
  <r>
    <x v="1"/>
    <x v="5"/>
    <x v="39"/>
    <x v="2"/>
    <x v="9"/>
    <m/>
    <m/>
    <m/>
    <n v="141620"/>
    <n v="21428"/>
    <n v="163048"/>
    <m/>
  </r>
  <r>
    <x v="1"/>
    <x v="5"/>
    <x v="39"/>
    <x v="4"/>
    <x v="7"/>
    <n v="223608"/>
    <m/>
    <m/>
    <m/>
    <m/>
    <n v="223608"/>
    <m/>
  </r>
  <r>
    <x v="1"/>
    <x v="5"/>
    <x v="39"/>
    <x v="3"/>
    <x v="10"/>
    <n v="893374"/>
    <m/>
    <m/>
    <m/>
    <m/>
    <n v="893374"/>
    <m/>
  </r>
  <r>
    <x v="1"/>
    <x v="5"/>
    <x v="39"/>
    <x v="2"/>
    <x v="6"/>
    <n v="921154"/>
    <m/>
    <m/>
    <m/>
    <m/>
    <n v="921154"/>
    <m/>
  </r>
  <r>
    <x v="1"/>
    <x v="5"/>
    <x v="39"/>
    <x v="1"/>
    <x v="12"/>
    <n v="1061065"/>
    <m/>
    <m/>
    <m/>
    <m/>
    <n v="1061065"/>
    <m/>
  </r>
  <r>
    <x v="1"/>
    <x v="5"/>
    <x v="39"/>
    <x v="0"/>
    <x v="11"/>
    <n v="1549016"/>
    <m/>
    <m/>
    <m/>
    <m/>
    <n v="1549016"/>
    <m/>
  </r>
  <r>
    <x v="1"/>
    <x v="5"/>
    <x v="39"/>
    <x v="2"/>
    <x v="13"/>
    <n v="4091378"/>
    <m/>
    <m/>
    <m/>
    <m/>
    <n v="4091378"/>
    <m/>
  </r>
  <r>
    <x v="1"/>
    <x v="5"/>
    <x v="22"/>
    <x v="6"/>
    <x v="4"/>
    <n v="13381"/>
    <m/>
    <m/>
    <m/>
    <m/>
    <n v="13381"/>
    <m/>
  </r>
  <r>
    <x v="1"/>
    <x v="5"/>
    <x v="22"/>
    <x v="1"/>
    <x v="8"/>
    <m/>
    <m/>
    <m/>
    <m/>
    <n v="15180"/>
    <n v="15180"/>
    <m/>
  </r>
  <r>
    <x v="1"/>
    <x v="5"/>
    <x v="22"/>
    <x v="0"/>
    <x v="1"/>
    <m/>
    <m/>
    <m/>
    <m/>
    <n v="19090"/>
    <n v="19090"/>
    <m/>
  </r>
  <r>
    <x v="1"/>
    <x v="5"/>
    <x v="22"/>
    <x v="3"/>
    <x v="5"/>
    <n v="38106"/>
    <m/>
    <m/>
    <m/>
    <m/>
    <n v="38106"/>
    <m/>
  </r>
  <r>
    <x v="1"/>
    <x v="5"/>
    <x v="22"/>
    <x v="4"/>
    <x v="7"/>
    <n v="73832"/>
    <m/>
    <m/>
    <m/>
    <m/>
    <n v="73832"/>
    <m/>
  </r>
  <r>
    <x v="1"/>
    <x v="5"/>
    <x v="22"/>
    <x v="2"/>
    <x v="9"/>
    <m/>
    <m/>
    <m/>
    <n v="478565"/>
    <n v="99685"/>
    <n v="578250"/>
    <m/>
  </r>
  <r>
    <x v="1"/>
    <x v="5"/>
    <x v="22"/>
    <x v="3"/>
    <x v="10"/>
    <n v="1379246"/>
    <m/>
    <m/>
    <m/>
    <m/>
    <n v="1379246"/>
    <m/>
  </r>
  <r>
    <x v="1"/>
    <x v="5"/>
    <x v="22"/>
    <x v="2"/>
    <x v="6"/>
    <n v="2875882"/>
    <n v="2337"/>
    <m/>
    <m/>
    <m/>
    <n v="2875882"/>
    <m/>
  </r>
  <r>
    <x v="1"/>
    <x v="5"/>
    <x v="22"/>
    <x v="0"/>
    <x v="11"/>
    <n v="3141589"/>
    <m/>
    <m/>
    <m/>
    <m/>
    <n v="3141589"/>
    <m/>
  </r>
  <r>
    <x v="1"/>
    <x v="5"/>
    <x v="22"/>
    <x v="1"/>
    <x v="12"/>
    <n v="3274052"/>
    <m/>
    <m/>
    <m/>
    <m/>
    <n v="3274052"/>
    <m/>
  </r>
  <r>
    <x v="1"/>
    <x v="5"/>
    <x v="22"/>
    <x v="2"/>
    <x v="13"/>
    <n v="6772984"/>
    <n v="6722"/>
    <m/>
    <m/>
    <m/>
    <n v="6772984"/>
    <m/>
  </r>
  <r>
    <x v="1"/>
    <x v="3"/>
    <x v="97"/>
    <x v="2"/>
    <x v="13"/>
    <n v="16229"/>
    <m/>
    <m/>
    <m/>
    <m/>
    <n v="16229"/>
    <m/>
  </r>
  <r>
    <x v="1"/>
    <x v="3"/>
    <x v="97"/>
    <x v="2"/>
    <x v="6"/>
    <n v="41352"/>
    <m/>
    <m/>
    <m/>
    <m/>
    <n v="41352"/>
    <m/>
  </r>
  <r>
    <x v="1"/>
    <x v="3"/>
    <x v="97"/>
    <x v="1"/>
    <x v="12"/>
    <n v="63648"/>
    <m/>
    <m/>
    <m/>
    <m/>
    <n v="63648"/>
    <m/>
  </r>
  <r>
    <x v="1"/>
    <x v="3"/>
    <x v="97"/>
    <x v="0"/>
    <x v="11"/>
    <n v="114487"/>
    <m/>
    <m/>
    <m/>
    <m/>
    <n v="114487"/>
    <m/>
  </r>
  <r>
    <x v="1"/>
    <x v="5"/>
    <x v="69"/>
    <x v="3"/>
    <x v="15"/>
    <n v="31512"/>
    <m/>
    <m/>
    <m/>
    <m/>
    <n v="31512"/>
    <m/>
  </r>
  <r>
    <x v="1"/>
    <x v="5"/>
    <x v="69"/>
    <x v="4"/>
    <x v="7"/>
    <n v="39159"/>
    <m/>
    <m/>
    <m/>
    <m/>
    <n v="39159"/>
    <m/>
  </r>
  <r>
    <x v="1"/>
    <x v="5"/>
    <x v="69"/>
    <x v="1"/>
    <x v="8"/>
    <m/>
    <m/>
    <m/>
    <n v="35649"/>
    <n v="11201"/>
    <n v="46850"/>
    <m/>
  </r>
  <r>
    <x v="1"/>
    <x v="5"/>
    <x v="69"/>
    <x v="0"/>
    <x v="1"/>
    <m/>
    <m/>
    <m/>
    <n v="64398"/>
    <n v="2256"/>
    <n v="66654"/>
    <m/>
  </r>
  <r>
    <x v="1"/>
    <x v="5"/>
    <x v="69"/>
    <x v="3"/>
    <x v="10"/>
    <n v="93322"/>
    <m/>
    <m/>
    <m/>
    <m/>
    <n v="93322"/>
    <m/>
  </r>
  <r>
    <x v="1"/>
    <x v="5"/>
    <x v="69"/>
    <x v="2"/>
    <x v="9"/>
    <m/>
    <m/>
    <m/>
    <n v="368612"/>
    <n v="28487"/>
    <n v="397099"/>
    <m/>
  </r>
  <r>
    <x v="1"/>
    <x v="5"/>
    <x v="69"/>
    <x v="2"/>
    <x v="6"/>
    <n v="810793"/>
    <m/>
    <m/>
    <m/>
    <m/>
    <n v="810793"/>
    <m/>
  </r>
  <r>
    <x v="1"/>
    <x v="5"/>
    <x v="69"/>
    <x v="0"/>
    <x v="11"/>
    <n v="1673959"/>
    <m/>
    <m/>
    <m/>
    <m/>
    <n v="1673959"/>
    <m/>
  </r>
  <r>
    <x v="1"/>
    <x v="5"/>
    <x v="69"/>
    <x v="1"/>
    <x v="12"/>
    <n v="1762856"/>
    <m/>
    <m/>
    <m/>
    <m/>
    <n v="1762856"/>
    <m/>
  </r>
  <r>
    <x v="1"/>
    <x v="5"/>
    <x v="69"/>
    <x v="2"/>
    <x v="13"/>
    <n v="2139181"/>
    <m/>
    <m/>
    <m/>
    <m/>
    <n v="2139181"/>
    <m/>
  </r>
  <r>
    <x v="1"/>
    <x v="5"/>
    <x v="69"/>
    <x v="1"/>
    <x v="8"/>
    <m/>
    <m/>
    <m/>
    <m/>
    <n v="2380"/>
    <n v="2380"/>
    <m/>
  </r>
  <r>
    <x v="1"/>
    <x v="5"/>
    <x v="69"/>
    <x v="0"/>
    <x v="1"/>
    <m/>
    <m/>
    <m/>
    <m/>
    <n v="6180"/>
    <n v="6180"/>
    <m/>
  </r>
  <r>
    <x v="1"/>
    <x v="5"/>
    <x v="69"/>
    <x v="6"/>
    <x v="4"/>
    <n v="8870"/>
    <m/>
    <m/>
    <m/>
    <m/>
    <n v="8870"/>
    <m/>
  </r>
  <r>
    <x v="1"/>
    <x v="5"/>
    <x v="69"/>
    <x v="3"/>
    <x v="10"/>
    <n v="35038"/>
    <m/>
    <m/>
    <m/>
    <m/>
    <n v="35038"/>
    <m/>
  </r>
  <r>
    <x v="1"/>
    <x v="5"/>
    <x v="69"/>
    <x v="4"/>
    <x v="7"/>
    <n v="73742"/>
    <m/>
    <m/>
    <m/>
    <m/>
    <n v="73742"/>
    <m/>
  </r>
  <r>
    <x v="1"/>
    <x v="5"/>
    <x v="69"/>
    <x v="2"/>
    <x v="6"/>
    <n v="474797"/>
    <m/>
    <m/>
    <m/>
    <m/>
    <n v="474797"/>
    <m/>
  </r>
  <r>
    <x v="1"/>
    <x v="5"/>
    <x v="69"/>
    <x v="2"/>
    <x v="13"/>
    <n v="687843"/>
    <m/>
    <m/>
    <m/>
    <m/>
    <n v="687843"/>
    <m/>
  </r>
  <r>
    <x v="1"/>
    <x v="5"/>
    <x v="69"/>
    <x v="0"/>
    <x v="11"/>
    <n v="963010"/>
    <m/>
    <m/>
    <m/>
    <m/>
    <n v="963010"/>
    <m/>
  </r>
  <r>
    <x v="1"/>
    <x v="5"/>
    <x v="69"/>
    <x v="1"/>
    <x v="12"/>
    <n v="1188116"/>
    <m/>
    <m/>
    <m/>
    <m/>
    <n v="1188116"/>
    <m/>
  </r>
  <r>
    <x v="1"/>
    <x v="5"/>
    <x v="33"/>
    <x v="3"/>
    <x v="5"/>
    <n v="32782"/>
    <m/>
    <m/>
    <m/>
    <m/>
    <n v="32782"/>
    <m/>
  </r>
  <r>
    <x v="1"/>
    <x v="5"/>
    <x v="33"/>
    <x v="6"/>
    <x v="4"/>
    <n v="47528"/>
    <m/>
    <m/>
    <m/>
    <m/>
    <n v="47528"/>
    <m/>
  </r>
  <r>
    <x v="1"/>
    <x v="5"/>
    <x v="33"/>
    <x v="1"/>
    <x v="8"/>
    <m/>
    <m/>
    <m/>
    <n v="152267"/>
    <n v="3270"/>
    <n v="155537"/>
    <m/>
  </r>
  <r>
    <x v="1"/>
    <x v="5"/>
    <x v="33"/>
    <x v="3"/>
    <x v="10"/>
    <n v="255968"/>
    <m/>
    <m/>
    <m/>
    <m/>
    <n v="255968"/>
    <m/>
  </r>
  <r>
    <x v="1"/>
    <x v="5"/>
    <x v="33"/>
    <x v="4"/>
    <x v="7"/>
    <n v="567943"/>
    <m/>
    <m/>
    <m/>
    <m/>
    <n v="567943"/>
    <m/>
  </r>
  <r>
    <x v="1"/>
    <x v="5"/>
    <x v="33"/>
    <x v="0"/>
    <x v="1"/>
    <m/>
    <m/>
    <m/>
    <n v="649183"/>
    <n v="4020"/>
    <n v="653203"/>
    <m/>
  </r>
  <r>
    <x v="1"/>
    <x v="5"/>
    <x v="33"/>
    <x v="2"/>
    <x v="9"/>
    <m/>
    <m/>
    <m/>
    <n v="872788"/>
    <n v="68915"/>
    <n v="941703"/>
    <m/>
  </r>
  <r>
    <x v="1"/>
    <x v="5"/>
    <x v="33"/>
    <x v="1"/>
    <x v="12"/>
    <n v="2497150"/>
    <m/>
    <m/>
    <m/>
    <m/>
    <n v="2497150"/>
    <m/>
  </r>
  <r>
    <x v="1"/>
    <x v="5"/>
    <x v="33"/>
    <x v="2"/>
    <x v="6"/>
    <n v="3733954"/>
    <m/>
    <m/>
    <m/>
    <m/>
    <n v="3733954"/>
    <m/>
  </r>
  <r>
    <x v="1"/>
    <x v="5"/>
    <x v="33"/>
    <x v="0"/>
    <x v="11"/>
    <n v="4636739"/>
    <n v="16472"/>
    <m/>
    <m/>
    <m/>
    <n v="4636739"/>
    <m/>
  </r>
  <r>
    <x v="1"/>
    <x v="5"/>
    <x v="33"/>
    <x v="2"/>
    <x v="13"/>
    <n v="6155750"/>
    <n v="6440"/>
    <m/>
    <m/>
    <m/>
    <n v="6155750"/>
    <m/>
  </r>
  <r>
    <x v="1"/>
    <x v="5"/>
    <x v="39"/>
    <x v="3"/>
    <x v="5"/>
    <n v="1382"/>
    <m/>
    <m/>
    <m/>
    <m/>
    <n v="1382"/>
    <m/>
  </r>
  <r>
    <x v="1"/>
    <x v="5"/>
    <x v="39"/>
    <x v="0"/>
    <x v="1"/>
    <m/>
    <m/>
    <m/>
    <m/>
    <n v="2919"/>
    <n v="2919"/>
    <m/>
  </r>
  <r>
    <x v="1"/>
    <x v="5"/>
    <x v="39"/>
    <x v="3"/>
    <x v="10"/>
    <n v="11244"/>
    <m/>
    <m/>
    <m/>
    <m/>
    <n v="11244"/>
    <m/>
  </r>
  <r>
    <x v="1"/>
    <x v="5"/>
    <x v="39"/>
    <x v="1"/>
    <x v="8"/>
    <m/>
    <m/>
    <m/>
    <m/>
    <n v="18494"/>
    <n v="18494"/>
    <m/>
  </r>
  <r>
    <x v="1"/>
    <x v="5"/>
    <x v="39"/>
    <x v="6"/>
    <x v="4"/>
    <n v="41539"/>
    <m/>
    <m/>
    <m/>
    <m/>
    <n v="41539"/>
    <m/>
  </r>
  <r>
    <x v="1"/>
    <x v="5"/>
    <x v="39"/>
    <x v="2"/>
    <x v="9"/>
    <m/>
    <m/>
    <m/>
    <n v="97941"/>
    <n v="5384"/>
    <n v="103325"/>
    <m/>
  </r>
  <r>
    <x v="1"/>
    <x v="5"/>
    <x v="39"/>
    <x v="4"/>
    <x v="7"/>
    <n v="108737"/>
    <m/>
    <m/>
    <m/>
    <m/>
    <n v="108737"/>
    <m/>
  </r>
  <r>
    <x v="1"/>
    <x v="5"/>
    <x v="39"/>
    <x v="2"/>
    <x v="13"/>
    <n v="577642"/>
    <m/>
    <m/>
    <m/>
    <m/>
    <n v="577642"/>
    <m/>
  </r>
  <r>
    <x v="1"/>
    <x v="5"/>
    <x v="39"/>
    <x v="2"/>
    <x v="6"/>
    <n v="1261878"/>
    <m/>
    <m/>
    <m/>
    <m/>
    <n v="1261878"/>
    <m/>
  </r>
  <r>
    <x v="1"/>
    <x v="5"/>
    <x v="39"/>
    <x v="1"/>
    <x v="12"/>
    <n v="1357257"/>
    <m/>
    <m/>
    <m/>
    <m/>
    <n v="1357257"/>
    <m/>
  </r>
  <r>
    <x v="1"/>
    <x v="5"/>
    <x v="39"/>
    <x v="0"/>
    <x v="11"/>
    <n v="1666026"/>
    <m/>
    <m/>
    <m/>
    <m/>
    <n v="1666026"/>
    <m/>
  </r>
  <r>
    <x v="1"/>
    <x v="5"/>
    <x v="39"/>
    <x v="1"/>
    <x v="8"/>
    <m/>
    <m/>
    <m/>
    <m/>
    <n v="7101"/>
    <n v="7101"/>
    <m/>
  </r>
  <r>
    <x v="1"/>
    <x v="5"/>
    <x v="39"/>
    <x v="0"/>
    <x v="1"/>
    <m/>
    <m/>
    <m/>
    <m/>
    <n v="12667"/>
    <n v="12667"/>
    <m/>
  </r>
  <r>
    <x v="1"/>
    <x v="5"/>
    <x v="39"/>
    <x v="6"/>
    <x v="4"/>
    <n v="14119"/>
    <m/>
    <m/>
    <m/>
    <m/>
    <n v="14119"/>
    <m/>
  </r>
  <r>
    <x v="1"/>
    <x v="5"/>
    <x v="39"/>
    <x v="3"/>
    <x v="5"/>
    <n v="50329"/>
    <m/>
    <m/>
    <m/>
    <m/>
    <n v="50329"/>
    <m/>
  </r>
  <r>
    <x v="1"/>
    <x v="5"/>
    <x v="39"/>
    <x v="2"/>
    <x v="9"/>
    <m/>
    <m/>
    <m/>
    <m/>
    <n v="52604"/>
    <n v="52604"/>
    <m/>
  </r>
  <r>
    <x v="1"/>
    <x v="5"/>
    <x v="39"/>
    <x v="4"/>
    <x v="7"/>
    <n v="293699"/>
    <n v="2895"/>
    <m/>
    <m/>
    <m/>
    <n v="293699"/>
    <m/>
  </r>
  <r>
    <x v="1"/>
    <x v="5"/>
    <x v="39"/>
    <x v="3"/>
    <x v="10"/>
    <n v="726263"/>
    <m/>
    <m/>
    <m/>
    <m/>
    <n v="726263"/>
    <m/>
  </r>
  <r>
    <x v="1"/>
    <x v="5"/>
    <x v="39"/>
    <x v="1"/>
    <x v="12"/>
    <n v="1181976"/>
    <m/>
    <m/>
    <m/>
    <m/>
    <n v="1181976"/>
    <m/>
  </r>
  <r>
    <x v="1"/>
    <x v="5"/>
    <x v="39"/>
    <x v="2"/>
    <x v="13"/>
    <n v="2470571"/>
    <n v="7301"/>
    <m/>
    <m/>
    <m/>
    <n v="2470571"/>
    <m/>
  </r>
  <r>
    <x v="1"/>
    <x v="5"/>
    <x v="39"/>
    <x v="2"/>
    <x v="6"/>
    <n v="2486224"/>
    <m/>
    <m/>
    <m/>
    <m/>
    <n v="2486224"/>
    <m/>
  </r>
  <r>
    <x v="1"/>
    <x v="5"/>
    <x v="39"/>
    <x v="0"/>
    <x v="11"/>
    <n v="3423961"/>
    <m/>
    <m/>
    <m/>
    <m/>
    <n v="3423961"/>
    <m/>
  </r>
  <r>
    <x v="1"/>
    <x v="5"/>
    <x v="66"/>
    <x v="4"/>
    <x v="7"/>
    <n v="10588"/>
    <m/>
    <m/>
    <m/>
    <m/>
    <n v="10588"/>
    <m/>
  </r>
  <r>
    <x v="1"/>
    <x v="5"/>
    <x v="66"/>
    <x v="2"/>
    <x v="9"/>
    <m/>
    <m/>
    <m/>
    <m/>
    <n v="35790"/>
    <n v="35790"/>
    <m/>
  </r>
  <r>
    <x v="1"/>
    <x v="5"/>
    <x v="66"/>
    <x v="0"/>
    <x v="11"/>
    <n v="192049"/>
    <m/>
    <m/>
    <m/>
    <m/>
    <n v="192049"/>
    <m/>
  </r>
  <r>
    <x v="1"/>
    <x v="5"/>
    <x v="66"/>
    <x v="1"/>
    <x v="12"/>
    <n v="215889"/>
    <m/>
    <m/>
    <m/>
    <m/>
    <n v="215889"/>
    <m/>
  </r>
  <r>
    <x v="1"/>
    <x v="5"/>
    <x v="66"/>
    <x v="3"/>
    <x v="10"/>
    <n v="236817"/>
    <m/>
    <m/>
    <m/>
    <m/>
    <n v="236817"/>
    <m/>
  </r>
  <r>
    <x v="1"/>
    <x v="5"/>
    <x v="66"/>
    <x v="2"/>
    <x v="13"/>
    <n v="1049406"/>
    <m/>
    <m/>
    <m/>
    <m/>
    <n v="1049406"/>
    <m/>
  </r>
  <r>
    <x v="1"/>
    <x v="5"/>
    <x v="66"/>
    <x v="2"/>
    <x v="6"/>
    <n v="1372869"/>
    <m/>
    <m/>
    <m/>
    <m/>
    <n v="1372869"/>
    <m/>
  </r>
  <r>
    <x v="1"/>
    <x v="5"/>
    <x v="66"/>
    <x v="0"/>
    <x v="11"/>
    <n v="20718"/>
    <m/>
    <m/>
    <m/>
    <m/>
    <n v="20718"/>
    <m/>
  </r>
  <r>
    <x v="1"/>
    <x v="5"/>
    <x v="66"/>
    <x v="1"/>
    <x v="12"/>
    <n v="22602"/>
    <m/>
    <m/>
    <m/>
    <m/>
    <n v="22602"/>
    <m/>
  </r>
  <r>
    <x v="1"/>
    <x v="5"/>
    <x v="66"/>
    <x v="3"/>
    <x v="10"/>
    <n v="26939"/>
    <m/>
    <m/>
    <m/>
    <m/>
    <n v="26939"/>
    <m/>
  </r>
  <r>
    <x v="1"/>
    <x v="5"/>
    <x v="66"/>
    <x v="2"/>
    <x v="6"/>
    <n v="28639"/>
    <m/>
    <m/>
    <m/>
    <m/>
    <n v="28639"/>
    <m/>
  </r>
  <r>
    <x v="1"/>
    <x v="5"/>
    <x v="22"/>
    <x v="3"/>
    <x v="10"/>
    <n v="21830"/>
    <m/>
    <m/>
    <m/>
    <m/>
    <n v="21830"/>
    <m/>
  </r>
  <r>
    <x v="1"/>
    <x v="5"/>
    <x v="22"/>
    <x v="6"/>
    <x v="4"/>
    <n v="23627"/>
    <m/>
    <m/>
    <m/>
    <m/>
    <n v="23627"/>
    <m/>
  </r>
  <r>
    <x v="1"/>
    <x v="5"/>
    <x v="22"/>
    <x v="4"/>
    <x v="7"/>
    <n v="58415"/>
    <m/>
    <m/>
    <m/>
    <m/>
    <n v="58415"/>
    <m/>
  </r>
  <r>
    <x v="1"/>
    <x v="5"/>
    <x v="22"/>
    <x v="2"/>
    <x v="9"/>
    <m/>
    <m/>
    <m/>
    <n v="124177"/>
    <m/>
    <n v="124177"/>
    <m/>
  </r>
  <r>
    <x v="1"/>
    <x v="5"/>
    <x v="22"/>
    <x v="0"/>
    <x v="1"/>
    <m/>
    <m/>
    <m/>
    <n v="129342"/>
    <m/>
    <n v="129342"/>
    <m/>
  </r>
  <r>
    <x v="1"/>
    <x v="5"/>
    <x v="22"/>
    <x v="2"/>
    <x v="13"/>
    <n v="455157"/>
    <m/>
    <m/>
    <m/>
    <m/>
    <n v="455157"/>
    <m/>
  </r>
  <r>
    <x v="1"/>
    <x v="5"/>
    <x v="22"/>
    <x v="2"/>
    <x v="6"/>
    <n v="1020215"/>
    <m/>
    <m/>
    <m/>
    <m/>
    <n v="1020215"/>
    <m/>
  </r>
  <r>
    <x v="1"/>
    <x v="5"/>
    <x v="22"/>
    <x v="1"/>
    <x v="12"/>
    <n v="1206385"/>
    <m/>
    <m/>
    <m/>
    <m/>
    <n v="1206385"/>
    <m/>
  </r>
  <r>
    <x v="1"/>
    <x v="5"/>
    <x v="22"/>
    <x v="0"/>
    <x v="11"/>
    <n v="1846219"/>
    <m/>
    <m/>
    <m/>
    <m/>
    <n v="1846219"/>
    <m/>
  </r>
  <r>
    <x v="1"/>
    <x v="7"/>
    <x v="121"/>
    <x v="2"/>
    <x v="13"/>
    <n v="9232"/>
    <m/>
    <m/>
    <m/>
    <m/>
    <n v="9232"/>
    <m/>
  </r>
  <r>
    <x v="1"/>
    <x v="7"/>
    <x v="121"/>
    <x v="2"/>
    <x v="6"/>
    <n v="36947"/>
    <m/>
    <m/>
    <m/>
    <m/>
    <n v="36947"/>
    <m/>
  </r>
  <r>
    <x v="1"/>
    <x v="7"/>
    <x v="121"/>
    <x v="1"/>
    <x v="12"/>
    <n v="108804"/>
    <m/>
    <m/>
    <m/>
    <m/>
    <n v="108804"/>
    <m/>
  </r>
  <r>
    <x v="1"/>
    <x v="7"/>
    <x v="121"/>
    <x v="0"/>
    <x v="11"/>
    <n v="122790"/>
    <m/>
    <m/>
    <m/>
    <m/>
    <n v="122790"/>
    <m/>
  </r>
  <r>
    <x v="1"/>
    <x v="7"/>
    <x v="52"/>
    <x v="2"/>
    <x v="9"/>
    <m/>
    <m/>
    <m/>
    <n v="7106"/>
    <m/>
    <n v="7106"/>
    <m/>
  </r>
  <r>
    <x v="1"/>
    <x v="7"/>
    <x v="52"/>
    <x v="4"/>
    <x v="7"/>
    <n v="7148"/>
    <m/>
    <m/>
    <m/>
    <m/>
    <n v="7148"/>
    <m/>
  </r>
  <r>
    <x v="1"/>
    <x v="7"/>
    <x v="52"/>
    <x v="3"/>
    <x v="10"/>
    <n v="41320"/>
    <m/>
    <m/>
    <m/>
    <m/>
    <n v="41320"/>
    <m/>
  </r>
  <r>
    <x v="1"/>
    <x v="7"/>
    <x v="52"/>
    <x v="6"/>
    <x v="4"/>
    <n v="54749"/>
    <m/>
    <m/>
    <m/>
    <m/>
    <n v="54749"/>
    <m/>
  </r>
  <r>
    <x v="1"/>
    <x v="7"/>
    <x v="52"/>
    <x v="1"/>
    <x v="8"/>
    <m/>
    <m/>
    <m/>
    <n v="59264"/>
    <m/>
    <n v="59264"/>
    <m/>
  </r>
  <r>
    <x v="1"/>
    <x v="7"/>
    <x v="52"/>
    <x v="1"/>
    <x v="12"/>
    <n v="931314"/>
    <n v="9447"/>
    <m/>
    <m/>
    <m/>
    <n v="931314"/>
    <m/>
  </r>
  <r>
    <x v="1"/>
    <x v="7"/>
    <x v="52"/>
    <x v="2"/>
    <x v="6"/>
    <n v="1159110"/>
    <m/>
    <m/>
    <m/>
    <m/>
    <n v="1159110"/>
    <m/>
  </r>
  <r>
    <x v="1"/>
    <x v="7"/>
    <x v="52"/>
    <x v="2"/>
    <x v="13"/>
    <n v="1390115"/>
    <m/>
    <m/>
    <m/>
    <m/>
    <n v="1390115"/>
    <m/>
  </r>
  <r>
    <x v="1"/>
    <x v="7"/>
    <x v="52"/>
    <x v="0"/>
    <x v="11"/>
    <n v="2523300"/>
    <m/>
    <m/>
    <m/>
    <m/>
    <n v="2523300"/>
    <m/>
  </r>
  <r>
    <x v="1"/>
    <x v="7"/>
    <x v="82"/>
    <x v="4"/>
    <x v="7"/>
    <n v="17378"/>
    <m/>
    <m/>
    <m/>
    <m/>
    <n v="17378"/>
    <m/>
  </r>
  <r>
    <x v="1"/>
    <x v="7"/>
    <x v="82"/>
    <x v="6"/>
    <x v="4"/>
    <n v="77087"/>
    <m/>
    <m/>
    <m/>
    <m/>
    <n v="77087"/>
    <m/>
  </r>
  <r>
    <x v="1"/>
    <x v="7"/>
    <x v="82"/>
    <x v="2"/>
    <x v="6"/>
    <n v="117998"/>
    <m/>
    <m/>
    <m/>
    <m/>
    <n v="117998"/>
    <m/>
  </r>
  <r>
    <x v="1"/>
    <x v="7"/>
    <x v="82"/>
    <x v="2"/>
    <x v="13"/>
    <n v="307406"/>
    <m/>
    <m/>
    <m/>
    <m/>
    <n v="307406"/>
    <m/>
  </r>
  <r>
    <x v="1"/>
    <x v="7"/>
    <x v="82"/>
    <x v="0"/>
    <x v="11"/>
    <n v="852119"/>
    <m/>
    <m/>
    <m/>
    <m/>
    <n v="852119"/>
    <m/>
  </r>
  <r>
    <x v="1"/>
    <x v="7"/>
    <x v="82"/>
    <x v="1"/>
    <x v="12"/>
    <n v="1436733"/>
    <m/>
    <m/>
    <m/>
    <m/>
    <n v="1436733"/>
    <m/>
  </r>
  <r>
    <x v="1"/>
    <x v="7"/>
    <x v="117"/>
    <x v="2"/>
    <x v="13"/>
    <n v="24839"/>
    <m/>
    <m/>
    <m/>
    <m/>
    <n v="24839"/>
    <m/>
  </r>
  <r>
    <x v="1"/>
    <x v="7"/>
    <x v="117"/>
    <x v="2"/>
    <x v="6"/>
    <n v="74338"/>
    <m/>
    <m/>
    <m/>
    <m/>
    <n v="74338"/>
    <m/>
  </r>
  <r>
    <x v="1"/>
    <x v="7"/>
    <x v="117"/>
    <x v="0"/>
    <x v="11"/>
    <n v="333860"/>
    <m/>
    <m/>
    <m/>
    <m/>
    <n v="333860"/>
    <m/>
  </r>
  <r>
    <x v="1"/>
    <x v="7"/>
    <x v="117"/>
    <x v="1"/>
    <x v="12"/>
    <n v="355955"/>
    <m/>
    <m/>
    <m/>
    <m/>
    <n v="355955"/>
    <m/>
  </r>
  <r>
    <x v="1"/>
    <x v="7"/>
    <x v="115"/>
    <x v="4"/>
    <x v="7"/>
    <n v="5634"/>
    <m/>
    <m/>
    <m/>
    <m/>
    <n v="5634"/>
    <m/>
  </r>
  <r>
    <x v="1"/>
    <x v="7"/>
    <x v="115"/>
    <x v="2"/>
    <x v="13"/>
    <n v="98224"/>
    <m/>
    <m/>
    <m/>
    <m/>
    <n v="98224"/>
    <m/>
  </r>
  <r>
    <x v="1"/>
    <x v="7"/>
    <x v="115"/>
    <x v="2"/>
    <x v="6"/>
    <n v="129977"/>
    <m/>
    <m/>
    <m/>
    <m/>
    <n v="129977"/>
    <m/>
  </r>
  <r>
    <x v="1"/>
    <x v="7"/>
    <x v="115"/>
    <x v="1"/>
    <x v="12"/>
    <n v="180258"/>
    <m/>
    <m/>
    <m/>
    <m/>
    <n v="180258"/>
    <m/>
  </r>
  <r>
    <x v="1"/>
    <x v="7"/>
    <x v="115"/>
    <x v="0"/>
    <x v="11"/>
    <n v="245248"/>
    <m/>
    <m/>
    <m/>
    <m/>
    <n v="245248"/>
    <m/>
  </r>
  <r>
    <x v="1"/>
    <x v="7"/>
    <x v="205"/>
    <x v="0"/>
    <x v="11"/>
    <n v="2700"/>
    <m/>
    <m/>
    <m/>
    <m/>
    <n v="2700"/>
    <m/>
  </r>
  <r>
    <x v="1"/>
    <x v="7"/>
    <x v="139"/>
    <x v="0"/>
    <x v="11"/>
    <n v="38397"/>
    <m/>
    <m/>
    <m/>
    <m/>
    <n v="38397"/>
    <m/>
  </r>
  <r>
    <x v="1"/>
    <x v="7"/>
    <x v="139"/>
    <x v="1"/>
    <x v="12"/>
    <n v="202552"/>
    <m/>
    <m/>
    <m/>
    <m/>
    <n v="202552"/>
    <m/>
  </r>
  <r>
    <x v="1"/>
    <x v="7"/>
    <x v="72"/>
    <x v="4"/>
    <x v="7"/>
    <n v="28035"/>
    <m/>
    <m/>
    <m/>
    <m/>
    <n v="28035"/>
    <m/>
  </r>
  <r>
    <x v="1"/>
    <x v="7"/>
    <x v="72"/>
    <x v="6"/>
    <x v="4"/>
    <n v="28433"/>
    <m/>
    <m/>
    <m/>
    <m/>
    <n v="28433"/>
    <m/>
  </r>
  <r>
    <x v="1"/>
    <x v="7"/>
    <x v="72"/>
    <x v="0"/>
    <x v="1"/>
    <m/>
    <m/>
    <m/>
    <n v="28878"/>
    <m/>
    <n v="28878"/>
    <m/>
  </r>
  <r>
    <x v="1"/>
    <x v="7"/>
    <x v="72"/>
    <x v="3"/>
    <x v="10"/>
    <n v="137683"/>
    <m/>
    <m/>
    <m/>
    <m/>
    <n v="137683"/>
    <m/>
  </r>
  <r>
    <x v="1"/>
    <x v="7"/>
    <x v="72"/>
    <x v="2"/>
    <x v="6"/>
    <n v="655371"/>
    <m/>
    <m/>
    <m/>
    <m/>
    <n v="655371"/>
    <m/>
  </r>
  <r>
    <x v="1"/>
    <x v="7"/>
    <x v="72"/>
    <x v="2"/>
    <x v="13"/>
    <n v="952052"/>
    <m/>
    <m/>
    <m/>
    <m/>
    <n v="952052"/>
    <m/>
  </r>
  <r>
    <x v="1"/>
    <x v="7"/>
    <x v="72"/>
    <x v="0"/>
    <x v="11"/>
    <n v="1232932"/>
    <m/>
    <m/>
    <m/>
    <m/>
    <n v="1232932"/>
    <m/>
  </r>
  <r>
    <x v="1"/>
    <x v="7"/>
    <x v="72"/>
    <x v="1"/>
    <x v="12"/>
    <n v="1488529"/>
    <m/>
    <m/>
    <m/>
    <m/>
    <n v="1488529"/>
    <m/>
  </r>
  <r>
    <x v="1"/>
    <x v="7"/>
    <x v="62"/>
    <x v="3"/>
    <x v="5"/>
    <n v="39014"/>
    <m/>
    <m/>
    <m/>
    <m/>
    <n v="39014"/>
    <m/>
  </r>
  <r>
    <x v="1"/>
    <x v="7"/>
    <x v="62"/>
    <x v="2"/>
    <x v="9"/>
    <m/>
    <m/>
    <m/>
    <n v="59497"/>
    <m/>
    <n v="59497"/>
    <m/>
  </r>
  <r>
    <x v="1"/>
    <x v="7"/>
    <x v="62"/>
    <x v="0"/>
    <x v="1"/>
    <m/>
    <m/>
    <m/>
    <n v="151281"/>
    <m/>
    <n v="151281"/>
    <m/>
  </r>
  <r>
    <x v="1"/>
    <x v="7"/>
    <x v="62"/>
    <x v="2"/>
    <x v="6"/>
    <n v="202165"/>
    <m/>
    <m/>
    <m/>
    <m/>
    <n v="202165"/>
    <m/>
  </r>
  <r>
    <x v="1"/>
    <x v="7"/>
    <x v="62"/>
    <x v="4"/>
    <x v="7"/>
    <n v="241157"/>
    <m/>
    <m/>
    <m/>
    <m/>
    <n v="241157"/>
    <m/>
  </r>
  <r>
    <x v="1"/>
    <x v="7"/>
    <x v="62"/>
    <x v="3"/>
    <x v="10"/>
    <n v="249950"/>
    <m/>
    <m/>
    <m/>
    <m/>
    <n v="249950"/>
    <m/>
  </r>
  <r>
    <x v="1"/>
    <x v="7"/>
    <x v="62"/>
    <x v="1"/>
    <x v="12"/>
    <n v="1108097"/>
    <m/>
    <m/>
    <m/>
    <m/>
    <n v="1108097"/>
    <m/>
  </r>
  <r>
    <x v="1"/>
    <x v="7"/>
    <x v="62"/>
    <x v="2"/>
    <x v="13"/>
    <n v="1177388"/>
    <m/>
    <m/>
    <m/>
    <m/>
    <n v="1177388"/>
    <m/>
  </r>
  <r>
    <x v="1"/>
    <x v="7"/>
    <x v="62"/>
    <x v="0"/>
    <x v="11"/>
    <n v="1725173"/>
    <m/>
    <m/>
    <m/>
    <m/>
    <n v="1725173"/>
    <m/>
  </r>
  <r>
    <x v="1"/>
    <x v="7"/>
    <x v="62"/>
    <x v="2"/>
    <x v="9"/>
    <m/>
    <m/>
    <m/>
    <n v="15126"/>
    <m/>
    <n v="15126"/>
    <m/>
  </r>
  <r>
    <x v="1"/>
    <x v="7"/>
    <x v="62"/>
    <x v="4"/>
    <x v="7"/>
    <n v="42501"/>
    <m/>
    <m/>
    <m/>
    <m/>
    <n v="42501"/>
    <m/>
  </r>
  <r>
    <x v="1"/>
    <x v="7"/>
    <x v="62"/>
    <x v="3"/>
    <x v="10"/>
    <n v="74371"/>
    <m/>
    <m/>
    <m/>
    <m/>
    <n v="74371"/>
    <m/>
  </r>
  <r>
    <x v="1"/>
    <x v="7"/>
    <x v="62"/>
    <x v="1"/>
    <x v="8"/>
    <m/>
    <m/>
    <m/>
    <n v="74815"/>
    <m/>
    <n v="74815"/>
    <m/>
  </r>
  <r>
    <x v="1"/>
    <x v="7"/>
    <x v="62"/>
    <x v="0"/>
    <x v="1"/>
    <m/>
    <m/>
    <m/>
    <n v="182267"/>
    <m/>
    <n v="182267"/>
    <m/>
  </r>
  <r>
    <x v="1"/>
    <x v="7"/>
    <x v="62"/>
    <x v="2"/>
    <x v="6"/>
    <n v="253161"/>
    <m/>
    <m/>
    <m/>
    <m/>
    <n v="253161"/>
    <m/>
  </r>
  <r>
    <x v="1"/>
    <x v="7"/>
    <x v="62"/>
    <x v="2"/>
    <x v="13"/>
    <n v="611078"/>
    <m/>
    <m/>
    <m/>
    <m/>
    <n v="611078"/>
    <m/>
  </r>
  <r>
    <x v="1"/>
    <x v="7"/>
    <x v="62"/>
    <x v="0"/>
    <x v="11"/>
    <n v="1527584"/>
    <m/>
    <m/>
    <m/>
    <m/>
    <n v="1527584"/>
    <m/>
  </r>
  <r>
    <x v="1"/>
    <x v="7"/>
    <x v="62"/>
    <x v="1"/>
    <x v="12"/>
    <n v="2401612"/>
    <n v="15410"/>
    <m/>
    <m/>
    <m/>
    <n v="2401612"/>
    <m/>
  </r>
  <r>
    <x v="1"/>
    <x v="7"/>
    <x v="184"/>
    <x v="1"/>
    <x v="12"/>
    <n v="25237"/>
    <m/>
    <m/>
    <m/>
    <m/>
    <n v="25237"/>
    <m/>
  </r>
  <r>
    <x v="1"/>
    <x v="7"/>
    <x v="149"/>
    <x v="0"/>
    <x v="11"/>
    <n v="61713"/>
    <m/>
    <m/>
    <m/>
    <m/>
    <n v="61713"/>
    <m/>
  </r>
  <r>
    <x v="1"/>
    <x v="7"/>
    <x v="149"/>
    <x v="1"/>
    <x v="12"/>
    <n v="108433"/>
    <m/>
    <m/>
    <m/>
    <m/>
    <n v="108433"/>
    <m/>
  </r>
  <r>
    <x v="1"/>
    <x v="7"/>
    <x v="133"/>
    <x v="1"/>
    <x v="12"/>
    <n v="66070"/>
    <m/>
    <m/>
    <m/>
    <m/>
    <n v="66070"/>
    <m/>
  </r>
  <r>
    <x v="1"/>
    <x v="7"/>
    <x v="133"/>
    <x v="0"/>
    <x v="11"/>
    <n v="220027"/>
    <m/>
    <m/>
    <m/>
    <m/>
    <n v="220027"/>
    <m/>
  </r>
  <r>
    <x v="1"/>
    <x v="7"/>
    <x v="130"/>
    <x v="2"/>
    <x v="9"/>
    <m/>
    <m/>
    <m/>
    <m/>
    <n v="2857"/>
    <n v="2857"/>
    <m/>
  </r>
  <r>
    <x v="1"/>
    <x v="7"/>
    <x v="130"/>
    <x v="4"/>
    <x v="7"/>
    <n v="18820"/>
    <m/>
    <m/>
    <m/>
    <m/>
    <n v="18820"/>
    <m/>
  </r>
  <r>
    <x v="1"/>
    <x v="7"/>
    <x v="130"/>
    <x v="2"/>
    <x v="6"/>
    <n v="26683"/>
    <m/>
    <m/>
    <m/>
    <m/>
    <n v="26683"/>
    <m/>
  </r>
  <r>
    <x v="1"/>
    <x v="7"/>
    <x v="130"/>
    <x v="1"/>
    <x v="12"/>
    <n v="41756"/>
    <m/>
    <m/>
    <m/>
    <m/>
    <n v="41756"/>
    <m/>
  </r>
  <r>
    <x v="1"/>
    <x v="7"/>
    <x v="130"/>
    <x v="2"/>
    <x v="13"/>
    <n v="136870"/>
    <m/>
    <m/>
    <m/>
    <m/>
    <n v="136870"/>
    <m/>
  </r>
  <r>
    <x v="1"/>
    <x v="7"/>
    <x v="130"/>
    <x v="0"/>
    <x v="11"/>
    <n v="270873"/>
    <m/>
    <m/>
    <m/>
    <m/>
    <n v="270873"/>
    <m/>
  </r>
  <r>
    <x v="1"/>
    <x v="7"/>
    <x v="191"/>
    <x v="1"/>
    <x v="12"/>
    <n v="4670"/>
    <m/>
    <m/>
    <m/>
    <m/>
    <n v="4670"/>
    <m/>
  </r>
  <r>
    <x v="1"/>
    <x v="7"/>
    <x v="191"/>
    <x v="3"/>
    <x v="10"/>
    <n v="12811"/>
    <m/>
    <m/>
    <m/>
    <m/>
    <n v="12811"/>
    <m/>
  </r>
  <r>
    <x v="1"/>
    <x v="9"/>
    <x v="186"/>
    <x v="0"/>
    <x v="11"/>
    <n v="13945"/>
    <m/>
    <m/>
    <m/>
    <m/>
    <n v="13945"/>
    <m/>
  </r>
  <r>
    <x v="1"/>
    <x v="9"/>
    <x v="106"/>
    <x v="3"/>
    <x v="5"/>
    <n v="11344"/>
    <m/>
    <m/>
    <m/>
    <m/>
    <n v="11344"/>
    <m/>
  </r>
  <r>
    <x v="1"/>
    <x v="9"/>
    <x v="106"/>
    <x v="2"/>
    <x v="6"/>
    <n v="14476"/>
    <n v="2412"/>
    <m/>
    <m/>
    <m/>
    <n v="14476"/>
    <m/>
  </r>
  <r>
    <x v="1"/>
    <x v="9"/>
    <x v="106"/>
    <x v="1"/>
    <x v="12"/>
    <n v="256872"/>
    <m/>
    <m/>
    <m/>
    <m/>
    <n v="256872"/>
    <m/>
  </r>
  <r>
    <x v="1"/>
    <x v="9"/>
    <x v="106"/>
    <x v="0"/>
    <x v="11"/>
    <n v="547492"/>
    <n v="1202"/>
    <m/>
    <m/>
    <m/>
    <n v="547492"/>
    <m/>
  </r>
  <r>
    <x v="1"/>
    <x v="9"/>
    <x v="107"/>
    <x v="1"/>
    <x v="12"/>
    <n v="132368"/>
    <m/>
    <m/>
    <m/>
    <m/>
    <n v="132368"/>
    <m/>
  </r>
  <r>
    <x v="1"/>
    <x v="9"/>
    <x v="107"/>
    <x v="0"/>
    <x v="11"/>
    <n v="486748"/>
    <m/>
    <m/>
    <m/>
    <m/>
    <n v="486748"/>
    <m/>
  </r>
  <r>
    <x v="1"/>
    <x v="9"/>
    <x v="161"/>
    <x v="0"/>
    <x v="11"/>
    <n v="25558"/>
    <m/>
    <m/>
    <m/>
    <m/>
    <n v="25558"/>
    <m/>
  </r>
  <r>
    <x v="1"/>
    <x v="9"/>
    <x v="161"/>
    <x v="1"/>
    <x v="12"/>
    <n v="79773"/>
    <m/>
    <m/>
    <m/>
    <m/>
    <n v="79773"/>
    <m/>
  </r>
  <r>
    <x v="1"/>
    <x v="9"/>
    <x v="192"/>
    <x v="0"/>
    <x v="11"/>
    <n v="4874"/>
    <m/>
    <m/>
    <m/>
    <m/>
    <n v="4874"/>
    <m/>
  </r>
  <r>
    <x v="1"/>
    <x v="9"/>
    <x v="158"/>
    <x v="0"/>
    <x v="11"/>
    <n v="30679"/>
    <m/>
    <m/>
    <m/>
    <m/>
    <n v="30679"/>
    <m/>
  </r>
  <r>
    <x v="1"/>
    <x v="9"/>
    <x v="158"/>
    <x v="1"/>
    <x v="12"/>
    <n v="41885"/>
    <m/>
    <m/>
    <m/>
    <m/>
    <n v="41885"/>
    <m/>
  </r>
  <r>
    <x v="1"/>
    <x v="9"/>
    <x v="158"/>
    <x v="2"/>
    <x v="6"/>
    <n v="77807"/>
    <m/>
    <m/>
    <m/>
    <m/>
    <n v="77807"/>
    <m/>
  </r>
  <r>
    <x v="1"/>
    <x v="9"/>
    <x v="148"/>
    <x v="0"/>
    <x v="11"/>
    <n v="28464"/>
    <m/>
    <m/>
    <m/>
    <m/>
    <n v="28464"/>
    <m/>
  </r>
  <r>
    <x v="1"/>
    <x v="9"/>
    <x v="148"/>
    <x v="1"/>
    <x v="12"/>
    <n v="144228"/>
    <m/>
    <m/>
    <m/>
    <m/>
    <n v="144228"/>
    <m/>
  </r>
  <r>
    <x v="1"/>
    <x v="9"/>
    <x v="142"/>
    <x v="2"/>
    <x v="6"/>
    <n v="16164"/>
    <m/>
    <m/>
    <m/>
    <m/>
    <n v="16164"/>
    <m/>
  </r>
  <r>
    <x v="1"/>
    <x v="9"/>
    <x v="142"/>
    <x v="0"/>
    <x v="11"/>
    <n v="99702"/>
    <m/>
    <m/>
    <m/>
    <m/>
    <n v="99702"/>
    <m/>
  </r>
  <r>
    <x v="1"/>
    <x v="9"/>
    <x v="142"/>
    <x v="1"/>
    <x v="12"/>
    <n v="150589"/>
    <m/>
    <m/>
    <m/>
    <m/>
    <n v="150589"/>
    <m/>
  </r>
  <r>
    <x v="1"/>
    <x v="9"/>
    <x v="173"/>
    <x v="1"/>
    <x v="12"/>
    <n v="36392"/>
    <m/>
    <m/>
    <m/>
    <m/>
    <n v="36392"/>
    <m/>
  </r>
  <r>
    <x v="1"/>
    <x v="9"/>
    <x v="173"/>
    <x v="0"/>
    <x v="11"/>
    <n v="52416"/>
    <m/>
    <m/>
    <m/>
    <m/>
    <n v="52416"/>
    <m/>
  </r>
  <r>
    <x v="1"/>
    <x v="9"/>
    <x v="137"/>
    <x v="3"/>
    <x v="15"/>
    <n v="3071"/>
    <m/>
    <m/>
    <m/>
    <m/>
    <n v="3071"/>
    <m/>
  </r>
  <r>
    <x v="1"/>
    <x v="9"/>
    <x v="137"/>
    <x v="0"/>
    <x v="11"/>
    <n v="125062"/>
    <m/>
    <m/>
    <m/>
    <m/>
    <n v="125062"/>
    <m/>
  </r>
  <r>
    <x v="1"/>
    <x v="9"/>
    <x v="137"/>
    <x v="1"/>
    <x v="12"/>
    <n v="201346"/>
    <m/>
    <m/>
    <m/>
    <m/>
    <n v="201346"/>
    <m/>
  </r>
  <r>
    <x v="1"/>
    <x v="9"/>
    <x v="176"/>
    <x v="0"/>
    <x v="11"/>
    <n v="28550"/>
    <m/>
    <m/>
    <m/>
    <m/>
    <n v="28550"/>
    <m/>
  </r>
  <r>
    <x v="1"/>
    <x v="9"/>
    <x v="146"/>
    <x v="1"/>
    <x v="12"/>
    <n v="63418"/>
    <m/>
    <m/>
    <m/>
    <m/>
    <n v="63418"/>
    <m/>
  </r>
  <r>
    <x v="1"/>
    <x v="9"/>
    <x v="146"/>
    <x v="0"/>
    <x v="11"/>
    <n v="117236"/>
    <m/>
    <m/>
    <m/>
    <m/>
    <n v="117236"/>
    <m/>
  </r>
  <r>
    <x v="1"/>
    <x v="9"/>
    <x v="167"/>
    <x v="1"/>
    <x v="12"/>
    <n v="11660"/>
    <m/>
    <m/>
    <m/>
    <m/>
    <n v="11660"/>
    <m/>
  </r>
  <r>
    <x v="1"/>
    <x v="9"/>
    <x v="167"/>
    <x v="0"/>
    <x v="11"/>
    <n v="22158"/>
    <m/>
    <m/>
    <m/>
    <m/>
    <n v="22158"/>
    <m/>
  </r>
  <r>
    <x v="1"/>
    <x v="9"/>
    <x v="126"/>
    <x v="1"/>
    <x v="12"/>
    <n v="137546"/>
    <m/>
    <m/>
    <m/>
    <m/>
    <n v="137546"/>
    <m/>
  </r>
  <r>
    <x v="1"/>
    <x v="9"/>
    <x v="126"/>
    <x v="0"/>
    <x v="11"/>
    <n v="196717"/>
    <m/>
    <m/>
    <m/>
    <m/>
    <n v="196717"/>
    <m/>
  </r>
  <r>
    <x v="1"/>
    <x v="9"/>
    <x v="154"/>
    <x v="1"/>
    <x v="12"/>
    <n v="3487"/>
    <m/>
    <m/>
    <m/>
    <m/>
    <n v="3487"/>
    <m/>
  </r>
  <r>
    <x v="1"/>
    <x v="9"/>
    <x v="154"/>
    <x v="0"/>
    <x v="11"/>
    <n v="98629"/>
    <m/>
    <m/>
    <m/>
    <m/>
    <n v="98629"/>
    <m/>
  </r>
  <r>
    <x v="1"/>
    <x v="9"/>
    <x v="95"/>
    <x v="3"/>
    <x v="5"/>
    <n v="2493"/>
    <m/>
    <m/>
    <m/>
    <m/>
    <n v="2493"/>
    <m/>
  </r>
  <r>
    <x v="1"/>
    <x v="9"/>
    <x v="95"/>
    <x v="2"/>
    <x v="6"/>
    <n v="10088"/>
    <m/>
    <m/>
    <m/>
    <m/>
    <n v="10088"/>
    <m/>
  </r>
  <r>
    <x v="1"/>
    <x v="9"/>
    <x v="95"/>
    <x v="1"/>
    <x v="8"/>
    <m/>
    <m/>
    <m/>
    <n v="111566"/>
    <m/>
    <n v="111566"/>
    <m/>
  </r>
  <r>
    <x v="1"/>
    <x v="9"/>
    <x v="95"/>
    <x v="0"/>
    <x v="11"/>
    <n v="579232"/>
    <m/>
    <m/>
    <m/>
    <m/>
    <n v="579232"/>
    <m/>
  </r>
  <r>
    <x v="1"/>
    <x v="9"/>
    <x v="95"/>
    <x v="1"/>
    <x v="12"/>
    <n v="820367"/>
    <m/>
    <m/>
    <m/>
    <m/>
    <n v="820367"/>
    <m/>
  </r>
  <r>
    <x v="1"/>
    <x v="9"/>
    <x v="159"/>
    <x v="1"/>
    <x v="12"/>
    <n v="19908"/>
    <m/>
    <m/>
    <m/>
    <m/>
    <n v="19908"/>
    <m/>
  </r>
  <r>
    <x v="1"/>
    <x v="9"/>
    <x v="159"/>
    <x v="0"/>
    <x v="11"/>
    <n v="48185"/>
    <m/>
    <m/>
    <m/>
    <m/>
    <n v="48185"/>
    <m/>
  </r>
  <r>
    <x v="1"/>
    <x v="9"/>
    <x v="126"/>
    <x v="1"/>
    <x v="12"/>
    <n v="27746"/>
    <m/>
    <m/>
    <m/>
    <m/>
    <n v="27746"/>
    <m/>
  </r>
  <r>
    <x v="1"/>
    <x v="9"/>
    <x v="126"/>
    <x v="0"/>
    <x v="11"/>
    <n v="192832"/>
    <m/>
    <m/>
    <m/>
    <m/>
    <n v="192832"/>
    <m/>
  </r>
  <r>
    <x v="1"/>
    <x v="9"/>
    <x v="126"/>
    <x v="1"/>
    <x v="12"/>
    <n v="103528"/>
    <m/>
    <m/>
    <m/>
    <m/>
    <n v="103528"/>
    <m/>
  </r>
  <r>
    <x v="1"/>
    <x v="9"/>
    <x v="126"/>
    <x v="0"/>
    <x v="11"/>
    <n v="294060"/>
    <m/>
    <m/>
    <m/>
    <m/>
    <n v="294060"/>
    <m/>
  </r>
  <r>
    <x v="1"/>
    <x v="9"/>
    <x v="154"/>
    <x v="1"/>
    <x v="12"/>
    <n v="14868"/>
    <m/>
    <m/>
    <m/>
    <m/>
    <n v="14868"/>
    <m/>
  </r>
  <r>
    <x v="1"/>
    <x v="9"/>
    <x v="154"/>
    <x v="0"/>
    <x v="11"/>
    <n v="41242"/>
    <m/>
    <m/>
    <m/>
    <m/>
    <n v="41242"/>
    <m/>
  </r>
  <r>
    <x v="1"/>
    <x v="9"/>
    <x v="170"/>
    <x v="0"/>
    <x v="11"/>
    <n v="18032"/>
    <m/>
    <m/>
    <m/>
    <m/>
    <n v="18032"/>
    <m/>
  </r>
  <r>
    <x v="1"/>
    <x v="9"/>
    <x v="170"/>
    <x v="1"/>
    <x v="12"/>
    <n v="45725"/>
    <m/>
    <m/>
    <m/>
    <m/>
    <n v="45725"/>
    <m/>
  </r>
  <r>
    <x v="1"/>
    <x v="9"/>
    <x v="174"/>
    <x v="1"/>
    <x v="12"/>
    <n v="39906"/>
    <m/>
    <m/>
    <m/>
    <m/>
    <n v="39906"/>
    <m/>
  </r>
  <r>
    <x v="1"/>
    <x v="9"/>
    <x v="174"/>
    <x v="0"/>
    <x v="11"/>
    <n v="47540"/>
    <m/>
    <m/>
    <m/>
    <m/>
    <n v="47540"/>
    <m/>
  </r>
  <r>
    <x v="1"/>
    <x v="6"/>
    <x v="188"/>
    <x v="1"/>
    <x v="12"/>
    <n v="14108"/>
    <m/>
    <m/>
    <m/>
    <m/>
    <n v="14108"/>
    <m/>
  </r>
  <r>
    <x v="1"/>
    <x v="6"/>
    <x v="188"/>
    <x v="0"/>
    <x v="11"/>
    <n v="72220"/>
    <m/>
    <m/>
    <m/>
    <m/>
    <n v="72220"/>
    <m/>
  </r>
  <r>
    <x v="1"/>
    <x v="6"/>
    <x v="91"/>
    <x v="0"/>
    <x v="1"/>
    <m/>
    <m/>
    <m/>
    <n v="184760"/>
    <m/>
    <n v="184760"/>
    <m/>
  </r>
  <r>
    <x v="1"/>
    <x v="6"/>
    <x v="91"/>
    <x v="1"/>
    <x v="12"/>
    <n v="259170"/>
    <n v="7835"/>
    <m/>
    <m/>
    <m/>
    <n v="259170"/>
    <m/>
  </r>
  <r>
    <x v="1"/>
    <x v="6"/>
    <x v="91"/>
    <x v="0"/>
    <x v="11"/>
    <n v="1323243"/>
    <m/>
    <m/>
    <m/>
    <m/>
    <n v="1323243"/>
    <m/>
  </r>
  <r>
    <x v="1"/>
    <x v="6"/>
    <x v="108"/>
    <x v="1"/>
    <x v="8"/>
    <m/>
    <m/>
    <m/>
    <n v="23108"/>
    <m/>
    <n v="23108"/>
    <m/>
  </r>
  <r>
    <x v="1"/>
    <x v="6"/>
    <x v="108"/>
    <x v="2"/>
    <x v="13"/>
    <n v="50500"/>
    <m/>
    <m/>
    <m/>
    <m/>
    <n v="50500"/>
    <m/>
  </r>
  <r>
    <x v="1"/>
    <x v="6"/>
    <x v="108"/>
    <x v="2"/>
    <x v="6"/>
    <n v="64695"/>
    <m/>
    <m/>
    <m/>
    <m/>
    <n v="64695"/>
    <m/>
  </r>
  <r>
    <x v="1"/>
    <x v="6"/>
    <x v="108"/>
    <x v="1"/>
    <x v="12"/>
    <n v="81400"/>
    <m/>
    <m/>
    <m/>
    <m/>
    <n v="81400"/>
    <m/>
  </r>
  <r>
    <x v="1"/>
    <x v="6"/>
    <x v="108"/>
    <x v="0"/>
    <x v="11"/>
    <n v="798499"/>
    <m/>
    <m/>
    <m/>
    <m/>
    <n v="798499"/>
    <m/>
  </r>
  <r>
    <x v="1"/>
    <x v="6"/>
    <x v="80"/>
    <x v="2"/>
    <x v="13"/>
    <n v="17675"/>
    <m/>
    <m/>
    <m/>
    <m/>
    <n v="17675"/>
    <m/>
  </r>
  <r>
    <x v="1"/>
    <x v="6"/>
    <x v="80"/>
    <x v="2"/>
    <x v="6"/>
    <n v="61904"/>
    <m/>
    <m/>
    <m/>
    <m/>
    <n v="61904"/>
    <m/>
  </r>
  <r>
    <x v="1"/>
    <x v="6"/>
    <x v="80"/>
    <x v="1"/>
    <x v="12"/>
    <n v="65390"/>
    <m/>
    <m/>
    <m/>
    <m/>
    <n v="65390"/>
    <m/>
  </r>
  <r>
    <x v="1"/>
    <x v="6"/>
    <x v="80"/>
    <x v="0"/>
    <x v="1"/>
    <m/>
    <m/>
    <m/>
    <n v="143465"/>
    <m/>
    <n v="143465"/>
    <m/>
  </r>
  <r>
    <x v="1"/>
    <x v="6"/>
    <x v="80"/>
    <x v="0"/>
    <x v="11"/>
    <n v="1783686"/>
    <m/>
    <m/>
    <m/>
    <m/>
    <n v="1783686"/>
    <m/>
  </r>
  <r>
    <x v="1"/>
    <x v="6"/>
    <x v="44"/>
    <x v="1"/>
    <x v="8"/>
    <m/>
    <m/>
    <m/>
    <n v="22441"/>
    <m/>
    <n v="22441"/>
    <m/>
  </r>
  <r>
    <x v="1"/>
    <x v="6"/>
    <x v="44"/>
    <x v="2"/>
    <x v="6"/>
    <n v="34536"/>
    <m/>
    <m/>
    <m/>
    <m/>
    <n v="34536"/>
    <m/>
  </r>
  <r>
    <x v="1"/>
    <x v="6"/>
    <x v="44"/>
    <x v="0"/>
    <x v="1"/>
    <m/>
    <m/>
    <m/>
    <n v="421576"/>
    <m/>
    <n v="421576"/>
    <m/>
  </r>
  <r>
    <x v="1"/>
    <x v="6"/>
    <x v="44"/>
    <x v="1"/>
    <x v="12"/>
    <n v="434074"/>
    <n v="21622"/>
    <m/>
    <m/>
    <m/>
    <n v="434074"/>
    <m/>
  </r>
  <r>
    <x v="1"/>
    <x v="6"/>
    <x v="44"/>
    <x v="0"/>
    <x v="11"/>
    <n v="4929991"/>
    <n v="9048"/>
    <m/>
    <m/>
    <m/>
    <n v="4929991"/>
    <m/>
  </r>
  <r>
    <x v="1"/>
    <x v="6"/>
    <x v="90"/>
    <x v="2"/>
    <x v="13"/>
    <n v="7210"/>
    <m/>
    <m/>
    <m/>
    <m/>
    <n v="7210"/>
    <m/>
  </r>
  <r>
    <x v="1"/>
    <x v="6"/>
    <x v="90"/>
    <x v="1"/>
    <x v="12"/>
    <n v="20898"/>
    <m/>
    <m/>
    <m/>
    <m/>
    <n v="20898"/>
    <m/>
  </r>
  <r>
    <x v="1"/>
    <x v="6"/>
    <x v="90"/>
    <x v="0"/>
    <x v="1"/>
    <m/>
    <m/>
    <m/>
    <n v="33726"/>
    <m/>
    <n v="33726"/>
    <m/>
  </r>
  <r>
    <x v="1"/>
    <x v="6"/>
    <x v="90"/>
    <x v="0"/>
    <x v="11"/>
    <n v="1501360"/>
    <m/>
    <m/>
    <m/>
    <m/>
    <n v="1501360"/>
    <m/>
  </r>
  <r>
    <x v="1"/>
    <x v="6"/>
    <x v="177"/>
    <x v="0"/>
    <x v="11"/>
    <n v="14680"/>
    <m/>
    <m/>
    <m/>
    <m/>
    <n v="14680"/>
    <m/>
  </r>
  <r>
    <x v="1"/>
    <x v="6"/>
    <x v="61"/>
    <x v="2"/>
    <x v="13"/>
    <n v="22880"/>
    <m/>
    <m/>
    <m/>
    <m/>
    <n v="22880"/>
    <m/>
  </r>
  <r>
    <x v="1"/>
    <x v="6"/>
    <x v="61"/>
    <x v="2"/>
    <x v="6"/>
    <n v="27034"/>
    <m/>
    <m/>
    <m/>
    <m/>
    <n v="27034"/>
    <m/>
  </r>
  <r>
    <x v="1"/>
    <x v="6"/>
    <x v="61"/>
    <x v="1"/>
    <x v="12"/>
    <n v="47629"/>
    <m/>
    <m/>
    <m/>
    <m/>
    <n v="47629"/>
    <m/>
  </r>
  <r>
    <x v="1"/>
    <x v="6"/>
    <x v="61"/>
    <x v="0"/>
    <x v="11"/>
    <n v="3751891"/>
    <m/>
    <m/>
    <m/>
    <m/>
    <n v="3751891"/>
    <m/>
  </r>
  <r>
    <x v="1"/>
    <x v="6"/>
    <x v="105"/>
    <x v="2"/>
    <x v="6"/>
    <n v="48997"/>
    <m/>
    <m/>
    <m/>
    <m/>
    <n v="48997"/>
    <m/>
  </r>
  <r>
    <x v="1"/>
    <x v="6"/>
    <x v="105"/>
    <x v="1"/>
    <x v="12"/>
    <n v="71323"/>
    <m/>
    <m/>
    <m/>
    <m/>
    <n v="71323"/>
    <m/>
  </r>
  <r>
    <x v="1"/>
    <x v="6"/>
    <x v="105"/>
    <x v="0"/>
    <x v="11"/>
    <n v="763995"/>
    <m/>
    <m/>
    <m/>
    <m/>
    <n v="763995"/>
    <m/>
  </r>
  <r>
    <x v="1"/>
    <x v="6"/>
    <x v="198"/>
    <x v="0"/>
    <x v="11"/>
    <n v="10180"/>
    <m/>
    <m/>
    <m/>
    <m/>
    <n v="10180"/>
    <m/>
  </r>
  <r>
    <x v="1"/>
    <x v="6"/>
    <x v="138"/>
    <x v="2"/>
    <x v="6"/>
    <n v="32774"/>
    <m/>
    <m/>
    <m/>
    <m/>
    <n v="32774"/>
    <m/>
  </r>
  <r>
    <x v="1"/>
    <x v="6"/>
    <x v="138"/>
    <x v="0"/>
    <x v="11"/>
    <n v="195199"/>
    <m/>
    <m/>
    <m/>
    <m/>
    <n v="195199"/>
    <m/>
  </r>
  <r>
    <x v="1"/>
    <x v="6"/>
    <x v="108"/>
    <x v="1"/>
    <x v="12"/>
    <n v="7098"/>
    <m/>
    <m/>
    <m/>
    <m/>
    <n v="7098"/>
    <m/>
  </r>
  <r>
    <x v="1"/>
    <x v="6"/>
    <x v="108"/>
    <x v="0"/>
    <x v="11"/>
    <n v="178079"/>
    <n v="4135"/>
    <m/>
    <m/>
    <m/>
    <n v="178079"/>
    <m/>
  </r>
  <r>
    <x v="1"/>
    <x v="6"/>
    <x v="200"/>
    <x v="0"/>
    <x v="11"/>
    <n v="8475"/>
    <m/>
    <m/>
    <m/>
    <m/>
    <n v="8475"/>
    <m/>
  </r>
  <r>
    <x v="1"/>
    <x v="12"/>
    <x v="157"/>
    <x v="0"/>
    <x v="11"/>
    <n v="77072"/>
    <m/>
    <m/>
    <m/>
    <m/>
    <n v="77072"/>
    <m/>
  </r>
  <r>
    <x v="1"/>
    <x v="12"/>
    <x v="156"/>
    <x v="2"/>
    <x v="6"/>
    <n v="18205"/>
    <m/>
    <m/>
    <m/>
    <m/>
    <n v="18205"/>
    <m/>
  </r>
  <r>
    <x v="1"/>
    <x v="12"/>
    <x v="156"/>
    <x v="0"/>
    <x v="11"/>
    <n v="43828"/>
    <m/>
    <m/>
    <m/>
    <m/>
    <n v="43828"/>
    <m/>
  </r>
  <r>
    <x v="1"/>
    <x v="12"/>
    <x v="185"/>
    <x v="0"/>
    <x v="11"/>
    <n v="6812"/>
    <m/>
    <m/>
    <m/>
    <m/>
    <n v="6812"/>
    <m/>
  </r>
  <r>
    <x v="1"/>
    <x v="8"/>
    <x v="136"/>
    <x v="0"/>
    <x v="11"/>
    <n v="56706"/>
    <m/>
    <m/>
    <m/>
    <m/>
    <n v="56706"/>
    <m/>
  </r>
  <r>
    <x v="1"/>
    <x v="8"/>
    <x v="182"/>
    <x v="1"/>
    <x v="12"/>
    <n v="14812"/>
    <m/>
    <m/>
    <m/>
    <m/>
    <n v="14812"/>
    <m/>
  </r>
  <r>
    <x v="1"/>
    <x v="8"/>
    <x v="182"/>
    <x v="0"/>
    <x v="11"/>
    <n v="31846"/>
    <m/>
    <m/>
    <m/>
    <m/>
    <n v="31846"/>
    <m/>
  </r>
  <r>
    <x v="1"/>
    <x v="8"/>
    <x v="171"/>
    <x v="0"/>
    <x v="11"/>
    <n v="47647"/>
    <m/>
    <m/>
    <m/>
    <m/>
    <n v="47647"/>
    <m/>
  </r>
  <r>
    <x v="1"/>
    <x v="8"/>
    <x v="179"/>
    <x v="0"/>
    <x v="11"/>
    <n v="39623"/>
    <m/>
    <m/>
    <m/>
    <m/>
    <n v="39623"/>
    <m/>
  </r>
  <r>
    <x v="1"/>
    <x v="8"/>
    <x v="135"/>
    <x v="0"/>
    <x v="11"/>
    <n v="179981"/>
    <m/>
    <m/>
    <m/>
    <m/>
    <n v="179981"/>
    <m/>
  </r>
  <r>
    <x v="1"/>
    <x v="8"/>
    <x v="114"/>
    <x v="1"/>
    <x v="12"/>
    <n v="21230"/>
    <m/>
    <m/>
    <m/>
    <m/>
    <n v="21230"/>
    <m/>
  </r>
  <r>
    <x v="1"/>
    <x v="8"/>
    <x v="114"/>
    <x v="2"/>
    <x v="13"/>
    <n v="46954"/>
    <m/>
    <m/>
    <m/>
    <m/>
    <n v="46954"/>
    <m/>
  </r>
  <r>
    <x v="1"/>
    <x v="8"/>
    <x v="114"/>
    <x v="0"/>
    <x v="11"/>
    <n v="607262"/>
    <m/>
    <m/>
    <m/>
    <m/>
    <n v="607262"/>
    <m/>
  </r>
  <r>
    <x v="1"/>
    <x v="8"/>
    <x v="136"/>
    <x v="1"/>
    <x v="12"/>
    <n v="1369"/>
    <m/>
    <m/>
    <m/>
    <m/>
    <n v="1369"/>
    <m/>
  </r>
  <r>
    <x v="1"/>
    <x v="8"/>
    <x v="136"/>
    <x v="0"/>
    <x v="11"/>
    <n v="110464"/>
    <m/>
    <m/>
    <m/>
    <m/>
    <n v="110464"/>
    <m/>
  </r>
  <r>
    <x v="1"/>
    <x v="8"/>
    <x v="136"/>
    <x v="0"/>
    <x v="11"/>
    <n v="47915"/>
    <m/>
    <m/>
    <m/>
    <m/>
    <n v="47915"/>
    <m/>
  </r>
  <r>
    <x v="1"/>
    <x v="8"/>
    <x v="175"/>
    <x v="0"/>
    <x v="11"/>
    <n v="46960"/>
    <m/>
    <m/>
    <m/>
    <m/>
    <n v="46960"/>
    <m/>
  </r>
  <r>
    <x v="1"/>
    <x v="8"/>
    <x v="83"/>
    <x v="1"/>
    <x v="12"/>
    <n v="114861"/>
    <m/>
    <m/>
    <m/>
    <m/>
    <n v="114861"/>
    <m/>
  </r>
  <r>
    <x v="1"/>
    <x v="8"/>
    <x v="83"/>
    <x v="0"/>
    <x v="11"/>
    <n v="740803"/>
    <m/>
    <m/>
    <m/>
    <m/>
    <n v="740803"/>
    <m/>
  </r>
  <r>
    <x v="1"/>
    <x v="8"/>
    <x v="83"/>
    <x v="1"/>
    <x v="12"/>
    <n v="14049"/>
    <m/>
    <m/>
    <m/>
    <m/>
    <n v="14049"/>
    <m/>
  </r>
  <r>
    <x v="1"/>
    <x v="8"/>
    <x v="83"/>
    <x v="0"/>
    <x v="11"/>
    <n v="39657"/>
    <m/>
    <m/>
    <m/>
    <m/>
    <n v="39657"/>
    <m/>
  </r>
  <r>
    <x v="1"/>
    <x v="8"/>
    <x v="178"/>
    <x v="0"/>
    <x v="11"/>
    <n v="26992"/>
    <m/>
    <m/>
    <m/>
    <m/>
    <n v="26992"/>
    <m/>
  </r>
  <r>
    <x v="1"/>
    <x v="8"/>
    <x v="221"/>
    <x v="0"/>
    <x v="11"/>
    <n v="16871"/>
    <m/>
    <m/>
    <m/>
    <m/>
    <n v="16871"/>
    <m/>
  </r>
  <r>
    <x v="1"/>
    <x v="8"/>
    <x v="194"/>
    <x v="0"/>
    <x v="11"/>
    <n v="10704"/>
    <m/>
    <m/>
    <m/>
    <m/>
    <n v="10704"/>
    <m/>
  </r>
  <r>
    <x v="1"/>
    <x v="8"/>
    <x v="102"/>
    <x v="0"/>
    <x v="11"/>
    <n v="675338"/>
    <m/>
    <m/>
    <m/>
    <m/>
    <n v="675338"/>
    <m/>
  </r>
  <r>
    <x v="1"/>
    <x v="8"/>
    <x v="71"/>
    <x v="1"/>
    <x v="12"/>
    <n v="171925"/>
    <m/>
    <m/>
    <m/>
    <m/>
    <n v="171925"/>
    <m/>
  </r>
  <r>
    <x v="1"/>
    <x v="8"/>
    <x v="71"/>
    <x v="0"/>
    <x v="11"/>
    <n v="1911470"/>
    <n v="26504"/>
    <m/>
    <m/>
    <m/>
    <n v="1911470"/>
    <m/>
  </r>
  <r>
    <x v="1"/>
    <x v="0"/>
    <x v="196"/>
    <x v="0"/>
    <x v="11"/>
    <n v="9693"/>
    <m/>
    <m/>
    <m/>
    <m/>
    <n v="9693"/>
    <m/>
  </r>
  <r>
    <x v="1"/>
    <x v="0"/>
    <x v="143"/>
    <x v="0"/>
    <x v="11"/>
    <n v="32429"/>
    <m/>
    <m/>
    <m/>
    <m/>
    <n v="32429"/>
    <m/>
  </r>
  <r>
    <x v="1"/>
    <x v="0"/>
    <x v="9"/>
    <x v="2"/>
    <x v="9"/>
    <m/>
    <m/>
    <m/>
    <m/>
    <n v="2500"/>
    <n v="2500"/>
    <m/>
  </r>
  <r>
    <x v="1"/>
    <x v="0"/>
    <x v="9"/>
    <x v="2"/>
    <x v="6"/>
    <n v="36053"/>
    <m/>
    <m/>
    <m/>
    <m/>
    <n v="36053"/>
    <m/>
  </r>
  <r>
    <x v="1"/>
    <x v="0"/>
    <x v="9"/>
    <x v="2"/>
    <x v="13"/>
    <n v="64499"/>
    <m/>
    <m/>
    <m/>
    <m/>
    <n v="64499"/>
    <m/>
  </r>
  <r>
    <x v="1"/>
    <x v="0"/>
    <x v="9"/>
    <x v="1"/>
    <x v="8"/>
    <m/>
    <m/>
    <m/>
    <n v="195907"/>
    <n v="4300"/>
    <n v="200207"/>
    <m/>
  </r>
  <r>
    <x v="1"/>
    <x v="0"/>
    <x v="9"/>
    <x v="0"/>
    <x v="1"/>
    <m/>
    <m/>
    <m/>
    <n v="506586"/>
    <n v="130637"/>
    <n v="637223"/>
    <m/>
  </r>
  <r>
    <x v="1"/>
    <x v="0"/>
    <x v="9"/>
    <x v="1"/>
    <x v="12"/>
    <n v="1479424"/>
    <n v="48653"/>
    <m/>
    <m/>
    <m/>
    <n v="1479424"/>
    <m/>
  </r>
  <r>
    <x v="1"/>
    <x v="0"/>
    <x v="9"/>
    <x v="0"/>
    <x v="11"/>
    <n v="13849838"/>
    <n v="191757"/>
    <m/>
    <m/>
    <m/>
    <n v="13849838"/>
    <m/>
  </r>
  <r>
    <x v="1"/>
    <x v="0"/>
    <x v="143"/>
    <x v="0"/>
    <x v="11"/>
    <n v="122234"/>
    <m/>
    <m/>
    <m/>
    <m/>
    <n v="122234"/>
    <m/>
  </r>
  <r>
    <x v="1"/>
    <x v="0"/>
    <x v="31"/>
    <x v="2"/>
    <x v="6"/>
    <n v="56514"/>
    <m/>
    <m/>
    <m/>
    <m/>
    <n v="56514"/>
    <m/>
  </r>
  <r>
    <x v="1"/>
    <x v="0"/>
    <x v="31"/>
    <x v="1"/>
    <x v="12"/>
    <n v="809484"/>
    <m/>
    <m/>
    <m/>
    <m/>
    <n v="809484"/>
    <m/>
  </r>
  <r>
    <x v="1"/>
    <x v="0"/>
    <x v="31"/>
    <x v="0"/>
    <x v="11"/>
    <n v="6701706"/>
    <n v="22478"/>
    <m/>
    <m/>
    <m/>
    <n v="6701706"/>
    <m/>
  </r>
  <r>
    <x v="1"/>
    <x v="0"/>
    <x v="54"/>
    <x v="1"/>
    <x v="8"/>
    <m/>
    <m/>
    <m/>
    <m/>
    <n v="1884"/>
    <n v="1884"/>
    <m/>
  </r>
  <r>
    <x v="1"/>
    <x v="0"/>
    <x v="54"/>
    <x v="0"/>
    <x v="1"/>
    <m/>
    <m/>
    <m/>
    <m/>
    <n v="2240"/>
    <n v="2240"/>
    <m/>
  </r>
  <r>
    <x v="1"/>
    <x v="0"/>
    <x v="54"/>
    <x v="1"/>
    <x v="12"/>
    <n v="58447"/>
    <m/>
    <m/>
    <m/>
    <m/>
    <n v="58447"/>
    <m/>
  </r>
  <r>
    <x v="1"/>
    <x v="0"/>
    <x v="54"/>
    <x v="0"/>
    <x v="11"/>
    <n v="463257"/>
    <m/>
    <m/>
    <m/>
    <m/>
    <n v="463257"/>
    <m/>
  </r>
  <r>
    <x v="1"/>
    <x v="0"/>
    <x v="46"/>
    <x v="0"/>
    <x v="1"/>
    <m/>
    <m/>
    <m/>
    <m/>
    <n v="5974"/>
    <n v="5974"/>
    <m/>
  </r>
  <r>
    <x v="1"/>
    <x v="0"/>
    <x v="46"/>
    <x v="1"/>
    <x v="8"/>
    <m/>
    <m/>
    <m/>
    <n v="45364"/>
    <m/>
    <n v="45364"/>
    <m/>
  </r>
  <r>
    <x v="1"/>
    <x v="0"/>
    <x v="46"/>
    <x v="2"/>
    <x v="6"/>
    <n v="71359"/>
    <m/>
    <m/>
    <m/>
    <m/>
    <n v="71359"/>
    <m/>
  </r>
  <r>
    <x v="1"/>
    <x v="0"/>
    <x v="46"/>
    <x v="1"/>
    <x v="12"/>
    <n v="863702"/>
    <n v="111378"/>
    <m/>
    <m/>
    <m/>
    <n v="863702"/>
    <m/>
  </r>
  <r>
    <x v="1"/>
    <x v="0"/>
    <x v="46"/>
    <x v="0"/>
    <x v="11"/>
    <n v="3511454"/>
    <n v="76227"/>
    <m/>
    <m/>
    <m/>
    <n v="3511454"/>
    <m/>
  </r>
  <r>
    <x v="1"/>
    <x v="0"/>
    <x v="31"/>
    <x v="2"/>
    <x v="6"/>
    <n v="5549"/>
    <m/>
    <m/>
    <m/>
    <m/>
    <n v="5549"/>
    <m/>
  </r>
  <r>
    <x v="1"/>
    <x v="0"/>
    <x v="31"/>
    <x v="1"/>
    <x v="12"/>
    <n v="175886"/>
    <n v="1551"/>
    <m/>
    <m/>
    <m/>
    <n v="175886"/>
    <m/>
  </r>
  <r>
    <x v="1"/>
    <x v="0"/>
    <x v="31"/>
    <x v="0"/>
    <x v="11"/>
    <n v="1391969"/>
    <n v="16876"/>
    <m/>
    <m/>
    <m/>
    <n v="1391969"/>
    <m/>
  </r>
  <r>
    <x v="1"/>
    <x v="0"/>
    <x v="96"/>
    <x v="1"/>
    <x v="12"/>
    <n v="27529"/>
    <m/>
    <m/>
    <m/>
    <m/>
    <n v="27529"/>
    <m/>
  </r>
  <r>
    <x v="1"/>
    <x v="0"/>
    <x v="96"/>
    <x v="0"/>
    <x v="11"/>
    <n v="710234"/>
    <n v="4088"/>
    <m/>
    <m/>
    <m/>
    <n v="710234"/>
    <m/>
  </r>
  <r>
    <x v="1"/>
    <x v="0"/>
    <x v="96"/>
    <x v="0"/>
    <x v="11"/>
    <n v="97649"/>
    <m/>
    <m/>
    <m/>
    <m/>
    <n v="97649"/>
    <m/>
  </r>
  <r>
    <x v="1"/>
    <x v="0"/>
    <x v="140"/>
    <x v="0"/>
    <x v="11"/>
    <n v="129290"/>
    <m/>
    <m/>
    <m/>
    <m/>
    <n v="129290"/>
    <m/>
  </r>
  <r>
    <x v="1"/>
    <x v="0"/>
    <x v="152"/>
    <x v="2"/>
    <x v="6"/>
    <n v="26510"/>
    <m/>
    <m/>
    <m/>
    <m/>
    <n v="26510"/>
    <m/>
  </r>
  <r>
    <x v="1"/>
    <x v="0"/>
    <x v="152"/>
    <x v="2"/>
    <x v="13"/>
    <n v="31941"/>
    <m/>
    <m/>
    <m/>
    <m/>
    <n v="31941"/>
    <m/>
  </r>
  <r>
    <x v="1"/>
    <x v="0"/>
    <x v="152"/>
    <x v="0"/>
    <x v="11"/>
    <n v="79446"/>
    <m/>
    <m/>
    <m/>
    <m/>
    <n v="79446"/>
    <m/>
  </r>
  <r>
    <x v="1"/>
    <x v="0"/>
    <x v="128"/>
    <x v="0"/>
    <x v="11"/>
    <n v="380039"/>
    <n v="9032"/>
    <m/>
    <m/>
    <m/>
    <n v="380039"/>
    <m/>
  </r>
  <r>
    <x v="1"/>
    <x v="0"/>
    <x v="54"/>
    <x v="0"/>
    <x v="1"/>
    <m/>
    <m/>
    <m/>
    <n v="101226"/>
    <n v="20035"/>
    <n v="121261"/>
    <m/>
  </r>
  <r>
    <x v="1"/>
    <x v="0"/>
    <x v="54"/>
    <x v="0"/>
    <x v="11"/>
    <n v="2326905"/>
    <n v="52173"/>
    <m/>
    <m/>
    <m/>
    <n v="2326905"/>
    <m/>
  </r>
  <r>
    <x v="1"/>
    <x v="0"/>
    <x v="54"/>
    <x v="1"/>
    <x v="8"/>
    <m/>
    <m/>
    <m/>
    <m/>
    <n v="5010"/>
    <n v="5010"/>
    <m/>
  </r>
  <r>
    <x v="1"/>
    <x v="0"/>
    <x v="54"/>
    <x v="2"/>
    <x v="6"/>
    <n v="20646"/>
    <m/>
    <m/>
    <m/>
    <m/>
    <n v="20646"/>
    <m/>
  </r>
  <r>
    <x v="1"/>
    <x v="0"/>
    <x v="54"/>
    <x v="0"/>
    <x v="1"/>
    <m/>
    <m/>
    <m/>
    <m/>
    <n v="27158"/>
    <n v="27158"/>
    <m/>
  </r>
  <r>
    <x v="1"/>
    <x v="0"/>
    <x v="54"/>
    <x v="1"/>
    <x v="12"/>
    <n v="273961"/>
    <n v="15920"/>
    <m/>
    <m/>
    <m/>
    <n v="273961"/>
    <m/>
  </r>
  <r>
    <x v="1"/>
    <x v="0"/>
    <x v="54"/>
    <x v="0"/>
    <x v="11"/>
    <n v="3590624"/>
    <n v="29060"/>
    <m/>
    <m/>
    <m/>
    <n v="3590624"/>
    <m/>
  </r>
  <r>
    <x v="1"/>
    <x v="0"/>
    <x v="204"/>
    <x v="0"/>
    <x v="11"/>
    <n v="2431"/>
    <m/>
    <m/>
    <m/>
    <m/>
    <n v="2431"/>
    <m/>
  </r>
  <r>
    <x v="1"/>
    <x v="0"/>
    <x v="124"/>
    <x v="1"/>
    <x v="12"/>
    <n v="38809"/>
    <m/>
    <m/>
    <m/>
    <m/>
    <n v="38809"/>
    <m/>
  </r>
  <r>
    <x v="1"/>
    <x v="0"/>
    <x v="124"/>
    <x v="0"/>
    <x v="11"/>
    <n v="312062"/>
    <n v="5984"/>
    <m/>
    <m/>
    <m/>
    <n v="312062"/>
    <m/>
  </r>
  <r>
    <x v="1"/>
    <x v="0"/>
    <x v="12"/>
    <x v="2"/>
    <x v="9"/>
    <m/>
    <m/>
    <m/>
    <m/>
    <n v="2200"/>
    <n v="2200"/>
    <m/>
  </r>
  <r>
    <x v="1"/>
    <x v="0"/>
    <x v="12"/>
    <x v="3"/>
    <x v="16"/>
    <m/>
    <m/>
    <m/>
    <m/>
    <n v="3315"/>
    <n v="3315"/>
    <m/>
  </r>
  <r>
    <x v="1"/>
    <x v="0"/>
    <x v="12"/>
    <x v="3"/>
    <x v="5"/>
    <n v="5048"/>
    <m/>
    <m/>
    <m/>
    <m/>
    <n v="5048"/>
    <m/>
  </r>
  <r>
    <x v="1"/>
    <x v="0"/>
    <x v="12"/>
    <x v="6"/>
    <x v="4"/>
    <n v="6751"/>
    <m/>
    <m/>
    <m/>
    <m/>
    <n v="6751"/>
    <m/>
  </r>
  <r>
    <x v="1"/>
    <x v="0"/>
    <x v="12"/>
    <x v="3"/>
    <x v="15"/>
    <n v="9591"/>
    <m/>
    <m/>
    <m/>
    <m/>
    <n v="9591"/>
    <m/>
  </r>
  <r>
    <x v="1"/>
    <x v="0"/>
    <x v="12"/>
    <x v="2"/>
    <x v="6"/>
    <n v="60296"/>
    <n v="13338"/>
    <m/>
    <m/>
    <m/>
    <n v="60296"/>
    <m/>
  </r>
  <r>
    <x v="1"/>
    <x v="0"/>
    <x v="12"/>
    <x v="2"/>
    <x v="13"/>
    <n v="94142"/>
    <m/>
    <m/>
    <m/>
    <m/>
    <n v="94142"/>
    <m/>
  </r>
  <r>
    <x v="1"/>
    <x v="0"/>
    <x v="12"/>
    <x v="1"/>
    <x v="8"/>
    <m/>
    <m/>
    <m/>
    <n v="147597"/>
    <n v="34657"/>
    <n v="182254"/>
    <m/>
  </r>
  <r>
    <x v="1"/>
    <x v="0"/>
    <x v="12"/>
    <x v="0"/>
    <x v="1"/>
    <m/>
    <m/>
    <m/>
    <n v="456279"/>
    <n v="221192"/>
    <n v="677471"/>
    <m/>
  </r>
  <r>
    <x v="1"/>
    <x v="0"/>
    <x v="12"/>
    <x v="1"/>
    <x v="12"/>
    <n v="1687900"/>
    <n v="206368"/>
    <m/>
    <m/>
    <m/>
    <n v="1687900"/>
    <m/>
  </r>
  <r>
    <x v="1"/>
    <x v="0"/>
    <x v="12"/>
    <x v="0"/>
    <x v="11"/>
    <n v="10520567"/>
    <n v="372173"/>
    <m/>
    <m/>
    <m/>
    <n v="10520567"/>
    <m/>
  </r>
  <r>
    <x v="1"/>
    <x v="0"/>
    <x v="40"/>
    <x v="0"/>
    <x v="1"/>
    <m/>
    <m/>
    <m/>
    <m/>
    <n v="28971"/>
    <n v="28971"/>
    <m/>
  </r>
  <r>
    <x v="1"/>
    <x v="0"/>
    <x v="40"/>
    <x v="2"/>
    <x v="6"/>
    <n v="75032"/>
    <m/>
    <m/>
    <m/>
    <m/>
    <n v="75032"/>
    <m/>
  </r>
  <r>
    <x v="1"/>
    <x v="0"/>
    <x v="40"/>
    <x v="1"/>
    <x v="12"/>
    <n v="96520"/>
    <m/>
    <m/>
    <m/>
    <m/>
    <n v="96520"/>
    <m/>
  </r>
  <r>
    <x v="1"/>
    <x v="0"/>
    <x v="40"/>
    <x v="0"/>
    <x v="11"/>
    <n v="4368301"/>
    <n v="72676"/>
    <m/>
    <m/>
    <m/>
    <n v="4368301"/>
    <m/>
  </r>
  <r>
    <x v="1"/>
    <x v="0"/>
    <x v="9"/>
    <x v="0"/>
    <x v="1"/>
    <m/>
    <m/>
    <m/>
    <m/>
    <n v="5957"/>
    <n v="5957"/>
    <m/>
  </r>
  <r>
    <x v="1"/>
    <x v="0"/>
    <x v="9"/>
    <x v="1"/>
    <x v="12"/>
    <n v="209348"/>
    <n v="11810"/>
    <m/>
    <m/>
    <m/>
    <n v="209348"/>
    <m/>
  </r>
  <r>
    <x v="1"/>
    <x v="0"/>
    <x v="9"/>
    <x v="0"/>
    <x v="11"/>
    <n v="859134"/>
    <n v="21739"/>
    <m/>
    <m/>
    <m/>
    <n v="859134"/>
    <m/>
  </r>
  <r>
    <x v="1"/>
    <x v="0"/>
    <x v="70"/>
    <x v="4"/>
    <x v="7"/>
    <n v="16853"/>
    <m/>
    <m/>
    <m/>
    <m/>
    <n v="16853"/>
    <m/>
  </r>
  <r>
    <x v="1"/>
    <x v="0"/>
    <x v="70"/>
    <x v="2"/>
    <x v="6"/>
    <n v="20688"/>
    <m/>
    <m/>
    <m/>
    <m/>
    <n v="20688"/>
    <m/>
  </r>
  <r>
    <x v="1"/>
    <x v="0"/>
    <x v="70"/>
    <x v="2"/>
    <x v="13"/>
    <n v="38084"/>
    <m/>
    <m/>
    <m/>
    <m/>
    <n v="38084"/>
    <m/>
  </r>
  <r>
    <x v="1"/>
    <x v="0"/>
    <x v="70"/>
    <x v="0"/>
    <x v="1"/>
    <m/>
    <m/>
    <m/>
    <n v="39455"/>
    <n v="21646"/>
    <n v="61101"/>
    <m/>
  </r>
  <r>
    <x v="1"/>
    <x v="0"/>
    <x v="70"/>
    <x v="1"/>
    <x v="12"/>
    <n v="67059"/>
    <m/>
    <m/>
    <m/>
    <m/>
    <n v="67059"/>
    <m/>
  </r>
  <r>
    <x v="1"/>
    <x v="0"/>
    <x v="70"/>
    <x v="0"/>
    <x v="11"/>
    <n v="2282241"/>
    <n v="60262"/>
    <m/>
    <m/>
    <m/>
    <n v="2282241"/>
    <m/>
  </r>
  <r>
    <x v="1"/>
    <x v="0"/>
    <x v="77"/>
    <x v="4"/>
    <x v="7"/>
    <n v="4775"/>
    <m/>
    <m/>
    <m/>
    <m/>
    <n v="4775"/>
    <m/>
  </r>
  <r>
    <x v="1"/>
    <x v="0"/>
    <x v="77"/>
    <x v="2"/>
    <x v="6"/>
    <n v="19764"/>
    <m/>
    <m/>
    <m/>
    <m/>
    <n v="19764"/>
    <m/>
  </r>
  <r>
    <x v="1"/>
    <x v="0"/>
    <x v="77"/>
    <x v="1"/>
    <x v="12"/>
    <n v="212431"/>
    <n v="19326"/>
    <m/>
    <m/>
    <m/>
    <n v="212431"/>
    <m/>
  </r>
  <r>
    <x v="1"/>
    <x v="0"/>
    <x v="77"/>
    <x v="0"/>
    <x v="11"/>
    <n v="1961935"/>
    <n v="3912"/>
    <m/>
    <m/>
    <m/>
    <n v="1961935"/>
    <m/>
  </r>
  <r>
    <x v="1"/>
    <x v="0"/>
    <x v="0"/>
    <x v="2"/>
    <x v="9"/>
    <m/>
    <m/>
    <m/>
    <m/>
    <n v="2947"/>
    <n v="2947"/>
    <m/>
  </r>
  <r>
    <x v="1"/>
    <x v="0"/>
    <x v="0"/>
    <x v="1"/>
    <x v="8"/>
    <m/>
    <m/>
    <m/>
    <m/>
    <n v="31838"/>
    <n v="31838"/>
    <m/>
  </r>
  <r>
    <x v="1"/>
    <x v="0"/>
    <x v="0"/>
    <x v="2"/>
    <x v="6"/>
    <n v="51634"/>
    <m/>
    <n v="7853"/>
    <m/>
    <m/>
    <n v="59487"/>
    <m/>
  </r>
  <r>
    <x v="1"/>
    <x v="0"/>
    <x v="0"/>
    <x v="2"/>
    <x v="13"/>
    <n v="128001"/>
    <m/>
    <m/>
    <m/>
    <m/>
    <n v="128001"/>
    <m/>
  </r>
  <r>
    <x v="1"/>
    <x v="0"/>
    <x v="0"/>
    <x v="1"/>
    <x v="12"/>
    <n v="1054330"/>
    <n v="181738"/>
    <n v="14114"/>
    <m/>
    <m/>
    <n v="1068444"/>
    <m/>
  </r>
  <r>
    <x v="1"/>
    <x v="0"/>
    <x v="0"/>
    <x v="0"/>
    <x v="1"/>
    <m/>
    <m/>
    <m/>
    <n v="660836"/>
    <n v="1026395"/>
    <n v="1687231"/>
    <m/>
  </r>
  <r>
    <x v="1"/>
    <x v="0"/>
    <x v="0"/>
    <x v="0"/>
    <x v="11"/>
    <n v="26949293"/>
    <n v="621121"/>
    <n v="49547"/>
    <m/>
    <m/>
    <n v="26998840"/>
    <m/>
  </r>
  <r>
    <x v="1"/>
    <x v="0"/>
    <x v="68"/>
    <x v="0"/>
    <x v="1"/>
    <m/>
    <m/>
    <m/>
    <m/>
    <n v="2645"/>
    <n v="2645"/>
    <m/>
  </r>
  <r>
    <x v="1"/>
    <x v="0"/>
    <x v="68"/>
    <x v="1"/>
    <x v="12"/>
    <n v="21987"/>
    <n v="12750"/>
    <m/>
    <m/>
    <m/>
    <n v="21987"/>
    <m/>
  </r>
  <r>
    <x v="1"/>
    <x v="0"/>
    <x v="68"/>
    <x v="0"/>
    <x v="11"/>
    <n v="642332"/>
    <m/>
    <m/>
    <m/>
    <m/>
    <n v="642332"/>
    <m/>
  </r>
  <r>
    <x v="1"/>
    <x v="0"/>
    <x v="131"/>
    <x v="1"/>
    <x v="12"/>
    <n v="79420"/>
    <m/>
    <m/>
    <m/>
    <m/>
    <n v="79420"/>
    <m/>
  </r>
  <r>
    <x v="1"/>
    <x v="0"/>
    <x v="131"/>
    <x v="0"/>
    <x v="11"/>
    <n v="183868"/>
    <m/>
    <m/>
    <m/>
    <m/>
    <n v="183868"/>
    <m/>
  </r>
  <r>
    <x v="1"/>
    <x v="0"/>
    <x v="7"/>
    <x v="6"/>
    <x v="2"/>
    <m/>
    <m/>
    <m/>
    <m/>
    <n v="1570"/>
    <n v="1570"/>
    <m/>
  </r>
  <r>
    <x v="1"/>
    <x v="0"/>
    <x v="7"/>
    <x v="2"/>
    <x v="9"/>
    <m/>
    <m/>
    <m/>
    <m/>
    <n v="2710"/>
    <n v="2710"/>
    <m/>
  </r>
  <r>
    <x v="1"/>
    <x v="0"/>
    <x v="7"/>
    <x v="4"/>
    <x v="7"/>
    <n v="3207"/>
    <m/>
    <m/>
    <m/>
    <m/>
    <n v="3207"/>
    <m/>
  </r>
  <r>
    <x v="1"/>
    <x v="0"/>
    <x v="7"/>
    <x v="6"/>
    <x v="4"/>
    <n v="24586"/>
    <n v="12149"/>
    <m/>
    <m/>
    <m/>
    <n v="24586"/>
    <m/>
  </r>
  <r>
    <x v="1"/>
    <x v="0"/>
    <x v="7"/>
    <x v="1"/>
    <x v="8"/>
    <m/>
    <m/>
    <m/>
    <n v="140142"/>
    <n v="11350"/>
    <n v="151492"/>
    <m/>
  </r>
  <r>
    <x v="1"/>
    <x v="0"/>
    <x v="7"/>
    <x v="2"/>
    <x v="6"/>
    <n v="263491"/>
    <m/>
    <m/>
    <m/>
    <m/>
    <n v="263491"/>
    <m/>
  </r>
  <r>
    <x v="1"/>
    <x v="0"/>
    <x v="7"/>
    <x v="0"/>
    <x v="1"/>
    <m/>
    <m/>
    <m/>
    <n v="287913"/>
    <n v="121596"/>
    <n v="409509"/>
    <m/>
  </r>
  <r>
    <x v="1"/>
    <x v="0"/>
    <x v="7"/>
    <x v="2"/>
    <x v="13"/>
    <n v="461241"/>
    <m/>
    <m/>
    <m/>
    <m/>
    <n v="461241"/>
    <m/>
  </r>
  <r>
    <x v="1"/>
    <x v="0"/>
    <x v="7"/>
    <x v="1"/>
    <x v="12"/>
    <n v="1500143"/>
    <n v="129478"/>
    <m/>
    <m/>
    <m/>
    <n v="1500143"/>
    <m/>
  </r>
  <r>
    <x v="1"/>
    <x v="0"/>
    <x v="7"/>
    <x v="0"/>
    <x v="11"/>
    <n v="14027002"/>
    <n v="187591"/>
    <n v="154101"/>
    <m/>
    <m/>
    <n v="14181103"/>
    <m/>
  </r>
  <r>
    <x v="1"/>
    <x v="0"/>
    <x v="50"/>
    <x v="2"/>
    <x v="9"/>
    <m/>
    <m/>
    <m/>
    <m/>
    <n v="2260"/>
    <n v="2260"/>
    <m/>
  </r>
  <r>
    <x v="1"/>
    <x v="0"/>
    <x v="50"/>
    <x v="1"/>
    <x v="12"/>
    <n v="72951"/>
    <m/>
    <m/>
    <m/>
    <m/>
    <n v="72951"/>
    <m/>
  </r>
  <r>
    <x v="1"/>
    <x v="0"/>
    <x v="50"/>
    <x v="2"/>
    <x v="6"/>
    <n v="75719"/>
    <m/>
    <m/>
    <m/>
    <m/>
    <n v="75719"/>
    <m/>
  </r>
  <r>
    <x v="1"/>
    <x v="0"/>
    <x v="50"/>
    <x v="0"/>
    <x v="1"/>
    <m/>
    <m/>
    <m/>
    <m/>
    <n v="140132"/>
    <n v="140132"/>
    <m/>
  </r>
  <r>
    <x v="1"/>
    <x v="0"/>
    <x v="50"/>
    <x v="0"/>
    <x v="11"/>
    <n v="3955933"/>
    <n v="9028"/>
    <m/>
    <m/>
    <m/>
    <n v="3955933"/>
    <m/>
  </r>
  <r>
    <x v="1"/>
    <x v="0"/>
    <x v="46"/>
    <x v="0"/>
    <x v="1"/>
    <m/>
    <m/>
    <m/>
    <m/>
    <n v="1000"/>
    <n v="1000"/>
    <m/>
  </r>
  <r>
    <x v="1"/>
    <x v="0"/>
    <x v="46"/>
    <x v="1"/>
    <x v="8"/>
    <m/>
    <m/>
    <m/>
    <m/>
    <n v="3200"/>
    <n v="3200"/>
    <m/>
  </r>
  <r>
    <x v="1"/>
    <x v="0"/>
    <x v="46"/>
    <x v="0"/>
    <x v="11"/>
    <n v="124155"/>
    <n v="17576"/>
    <m/>
    <m/>
    <m/>
    <n v="124155"/>
    <m/>
  </r>
  <r>
    <x v="1"/>
    <x v="0"/>
    <x v="46"/>
    <x v="1"/>
    <x v="12"/>
    <n v="167341"/>
    <m/>
    <m/>
    <m/>
    <m/>
    <n v="167341"/>
    <m/>
  </r>
  <r>
    <x v="1"/>
    <x v="0"/>
    <x v="1"/>
    <x v="2"/>
    <x v="9"/>
    <m/>
    <m/>
    <m/>
    <m/>
    <n v="35070"/>
    <n v="35070"/>
    <m/>
  </r>
  <r>
    <x v="1"/>
    <x v="0"/>
    <x v="1"/>
    <x v="6"/>
    <x v="4"/>
    <n v="51156"/>
    <n v="41834"/>
    <m/>
    <m/>
    <m/>
    <n v="51156"/>
    <m/>
  </r>
  <r>
    <x v="1"/>
    <x v="0"/>
    <x v="1"/>
    <x v="1"/>
    <x v="8"/>
    <m/>
    <m/>
    <m/>
    <n v="26952"/>
    <n v="24964"/>
    <n v="51916"/>
    <m/>
  </r>
  <r>
    <x v="1"/>
    <x v="0"/>
    <x v="1"/>
    <x v="3"/>
    <x v="10"/>
    <n v="86220"/>
    <m/>
    <m/>
    <m/>
    <m/>
    <n v="86220"/>
    <m/>
  </r>
  <r>
    <x v="1"/>
    <x v="0"/>
    <x v="1"/>
    <x v="2"/>
    <x v="6"/>
    <n v="143907"/>
    <m/>
    <n v="7296"/>
    <m/>
    <m/>
    <n v="151203"/>
    <m/>
  </r>
  <r>
    <x v="1"/>
    <x v="0"/>
    <x v="1"/>
    <x v="2"/>
    <x v="13"/>
    <n v="629793"/>
    <m/>
    <m/>
    <m/>
    <m/>
    <n v="629793"/>
    <m/>
  </r>
  <r>
    <x v="1"/>
    <x v="0"/>
    <x v="1"/>
    <x v="1"/>
    <x v="12"/>
    <n v="669282"/>
    <n v="178989"/>
    <m/>
    <m/>
    <m/>
    <n v="669282"/>
    <m/>
  </r>
  <r>
    <x v="1"/>
    <x v="0"/>
    <x v="1"/>
    <x v="0"/>
    <x v="1"/>
    <m/>
    <m/>
    <m/>
    <n v="915412"/>
    <n v="698281"/>
    <n v="1613693"/>
    <m/>
  </r>
  <r>
    <x v="1"/>
    <x v="0"/>
    <x v="1"/>
    <x v="0"/>
    <x v="11"/>
    <n v="23898088"/>
    <n v="434120"/>
    <n v="117566"/>
    <m/>
    <m/>
    <n v="24015654"/>
    <m/>
  </r>
  <r>
    <x v="1"/>
    <x v="0"/>
    <x v="8"/>
    <x v="3"/>
    <x v="5"/>
    <n v="2036"/>
    <m/>
    <m/>
    <m/>
    <m/>
    <n v="2036"/>
    <m/>
  </r>
  <r>
    <x v="1"/>
    <x v="0"/>
    <x v="8"/>
    <x v="1"/>
    <x v="8"/>
    <m/>
    <m/>
    <m/>
    <m/>
    <n v="14450"/>
    <n v="14450"/>
    <m/>
  </r>
  <r>
    <x v="1"/>
    <x v="0"/>
    <x v="8"/>
    <x v="3"/>
    <x v="10"/>
    <n v="26395"/>
    <m/>
    <m/>
    <m/>
    <m/>
    <n v="26395"/>
    <m/>
  </r>
  <r>
    <x v="1"/>
    <x v="0"/>
    <x v="8"/>
    <x v="2"/>
    <x v="13"/>
    <n v="110011"/>
    <m/>
    <m/>
    <m/>
    <m/>
    <n v="110011"/>
    <m/>
  </r>
  <r>
    <x v="1"/>
    <x v="0"/>
    <x v="8"/>
    <x v="1"/>
    <x v="12"/>
    <n v="310896"/>
    <n v="29292"/>
    <m/>
    <m/>
    <m/>
    <n v="310896"/>
    <m/>
  </r>
  <r>
    <x v="1"/>
    <x v="0"/>
    <x v="8"/>
    <x v="0"/>
    <x v="1"/>
    <m/>
    <m/>
    <m/>
    <n v="127798"/>
    <n v="421270"/>
    <n v="549068"/>
    <m/>
  </r>
  <r>
    <x v="1"/>
    <x v="0"/>
    <x v="8"/>
    <x v="0"/>
    <x v="11"/>
    <n v="13192211"/>
    <n v="156793"/>
    <m/>
    <m/>
    <m/>
    <n v="13192211"/>
    <m/>
  </r>
  <r>
    <x v="1"/>
    <x v="0"/>
    <x v="0"/>
    <x v="0"/>
    <x v="1"/>
    <m/>
    <m/>
    <m/>
    <m/>
    <n v="5574"/>
    <n v="5574"/>
    <m/>
  </r>
  <r>
    <x v="1"/>
    <x v="0"/>
    <x v="0"/>
    <x v="0"/>
    <x v="11"/>
    <n v="131395"/>
    <m/>
    <m/>
    <m/>
    <m/>
    <n v="131395"/>
    <m/>
  </r>
  <r>
    <x v="1"/>
    <x v="0"/>
    <x v="68"/>
    <x v="0"/>
    <x v="1"/>
    <m/>
    <m/>
    <m/>
    <m/>
    <n v="3278"/>
    <n v="3278"/>
    <m/>
  </r>
  <r>
    <x v="1"/>
    <x v="0"/>
    <x v="68"/>
    <x v="1"/>
    <x v="12"/>
    <n v="92224"/>
    <m/>
    <m/>
    <m/>
    <m/>
    <n v="92224"/>
    <m/>
  </r>
  <r>
    <x v="1"/>
    <x v="0"/>
    <x v="68"/>
    <x v="0"/>
    <x v="11"/>
    <n v="2634879"/>
    <n v="10346"/>
    <m/>
    <m/>
    <m/>
    <n v="2634879"/>
    <m/>
  </r>
  <r>
    <x v="1"/>
    <x v="0"/>
    <x v="60"/>
    <x v="1"/>
    <x v="8"/>
    <m/>
    <m/>
    <m/>
    <m/>
    <n v="5885"/>
    <n v="5885"/>
    <m/>
  </r>
  <r>
    <x v="1"/>
    <x v="0"/>
    <x v="60"/>
    <x v="2"/>
    <x v="6"/>
    <n v="20033"/>
    <m/>
    <m/>
    <m/>
    <m/>
    <n v="20033"/>
    <m/>
  </r>
  <r>
    <x v="1"/>
    <x v="0"/>
    <x v="60"/>
    <x v="2"/>
    <x v="13"/>
    <n v="22411"/>
    <m/>
    <m/>
    <m/>
    <m/>
    <n v="22411"/>
    <m/>
  </r>
  <r>
    <x v="1"/>
    <x v="0"/>
    <x v="60"/>
    <x v="0"/>
    <x v="1"/>
    <m/>
    <m/>
    <m/>
    <m/>
    <n v="120068"/>
    <n v="120068"/>
    <m/>
  </r>
  <r>
    <x v="1"/>
    <x v="0"/>
    <x v="60"/>
    <x v="1"/>
    <x v="12"/>
    <n v="259052"/>
    <m/>
    <m/>
    <m/>
    <m/>
    <n v="259052"/>
    <m/>
  </r>
  <r>
    <x v="1"/>
    <x v="0"/>
    <x v="60"/>
    <x v="0"/>
    <x v="11"/>
    <n v="2669192"/>
    <m/>
    <m/>
    <m/>
    <m/>
    <n v="2669192"/>
    <m/>
  </r>
  <r>
    <x v="1"/>
    <x v="0"/>
    <x v="78"/>
    <x v="1"/>
    <x v="8"/>
    <m/>
    <m/>
    <m/>
    <m/>
    <n v="1270"/>
    <n v="1270"/>
    <m/>
  </r>
  <r>
    <x v="1"/>
    <x v="0"/>
    <x v="78"/>
    <x v="3"/>
    <x v="5"/>
    <n v="4034"/>
    <m/>
    <m/>
    <m/>
    <m/>
    <n v="4034"/>
    <m/>
  </r>
  <r>
    <x v="1"/>
    <x v="0"/>
    <x v="78"/>
    <x v="0"/>
    <x v="1"/>
    <m/>
    <m/>
    <m/>
    <m/>
    <n v="12666"/>
    <n v="12666"/>
    <m/>
  </r>
  <r>
    <x v="1"/>
    <x v="0"/>
    <x v="78"/>
    <x v="1"/>
    <x v="12"/>
    <n v="200411"/>
    <m/>
    <m/>
    <m/>
    <m/>
    <n v="200411"/>
    <m/>
  </r>
  <r>
    <x v="1"/>
    <x v="0"/>
    <x v="78"/>
    <x v="0"/>
    <x v="11"/>
    <n v="1190466"/>
    <m/>
    <m/>
    <m/>
    <m/>
    <n v="1190466"/>
    <m/>
  </r>
  <r>
    <x v="1"/>
    <x v="0"/>
    <x v="101"/>
    <x v="1"/>
    <x v="8"/>
    <m/>
    <m/>
    <m/>
    <m/>
    <n v="1582"/>
    <n v="1582"/>
    <m/>
  </r>
  <r>
    <x v="1"/>
    <x v="0"/>
    <x v="101"/>
    <x v="0"/>
    <x v="1"/>
    <m/>
    <m/>
    <m/>
    <m/>
    <n v="11380"/>
    <n v="11380"/>
    <m/>
  </r>
  <r>
    <x v="1"/>
    <x v="0"/>
    <x v="101"/>
    <x v="1"/>
    <x v="12"/>
    <n v="44579"/>
    <n v="18699"/>
    <m/>
    <m/>
    <m/>
    <n v="44579"/>
    <m/>
  </r>
  <r>
    <x v="1"/>
    <x v="0"/>
    <x v="101"/>
    <x v="0"/>
    <x v="11"/>
    <n v="645409"/>
    <n v="32157"/>
    <m/>
    <m/>
    <m/>
    <n v="645409"/>
    <m/>
  </r>
  <r>
    <x v="1"/>
    <x v="0"/>
    <x v="32"/>
    <x v="1"/>
    <x v="8"/>
    <m/>
    <m/>
    <m/>
    <m/>
    <n v="2576"/>
    <n v="2576"/>
    <m/>
  </r>
  <r>
    <x v="1"/>
    <x v="0"/>
    <x v="32"/>
    <x v="2"/>
    <x v="6"/>
    <n v="7059"/>
    <m/>
    <m/>
    <m/>
    <m/>
    <n v="7059"/>
    <m/>
  </r>
  <r>
    <x v="1"/>
    <x v="0"/>
    <x v="32"/>
    <x v="0"/>
    <x v="1"/>
    <m/>
    <m/>
    <m/>
    <m/>
    <n v="204708"/>
    <n v="204708"/>
    <m/>
  </r>
  <r>
    <x v="1"/>
    <x v="0"/>
    <x v="32"/>
    <x v="1"/>
    <x v="12"/>
    <n v="237244"/>
    <n v="22756"/>
    <m/>
    <m/>
    <m/>
    <n v="237244"/>
    <m/>
  </r>
  <r>
    <x v="1"/>
    <x v="0"/>
    <x v="32"/>
    <x v="0"/>
    <x v="11"/>
    <n v="5201803"/>
    <m/>
    <m/>
    <m/>
    <m/>
    <n v="5201803"/>
    <m/>
  </r>
  <r>
    <x v="1"/>
    <x v="0"/>
    <x v="68"/>
    <x v="0"/>
    <x v="11"/>
    <n v="187138"/>
    <n v="14808"/>
    <m/>
    <m/>
    <m/>
    <n v="187138"/>
    <m/>
  </r>
  <r>
    <x v="1"/>
    <x v="0"/>
    <x v="132"/>
    <x v="0"/>
    <x v="11"/>
    <n v="235646"/>
    <n v="3418"/>
    <m/>
    <m/>
    <m/>
    <n v="235646"/>
    <m/>
  </r>
  <r>
    <x v="1"/>
    <x v="0"/>
    <x v="103"/>
    <x v="2"/>
    <x v="6"/>
    <n v="2993"/>
    <m/>
    <m/>
    <m/>
    <m/>
    <n v="2993"/>
    <m/>
  </r>
  <r>
    <x v="1"/>
    <x v="0"/>
    <x v="103"/>
    <x v="0"/>
    <x v="11"/>
    <n v="117703"/>
    <m/>
    <m/>
    <m/>
    <m/>
    <n v="117703"/>
    <m/>
  </r>
  <r>
    <x v="1"/>
    <x v="0"/>
    <x v="103"/>
    <x v="3"/>
    <x v="5"/>
    <n v="50"/>
    <m/>
    <m/>
    <m/>
    <m/>
    <n v="50"/>
    <m/>
  </r>
  <r>
    <x v="1"/>
    <x v="0"/>
    <x v="103"/>
    <x v="3"/>
    <x v="3"/>
    <m/>
    <m/>
    <m/>
    <m/>
    <n v="725"/>
    <n v="725"/>
    <m/>
  </r>
  <r>
    <x v="1"/>
    <x v="0"/>
    <x v="103"/>
    <x v="1"/>
    <x v="8"/>
    <m/>
    <m/>
    <m/>
    <m/>
    <n v="1072"/>
    <n v="1072"/>
    <m/>
  </r>
  <r>
    <x v="1"/>
    <x v="0"/>
    <x v="103"/>
    <x v="0"/>
    <x v="1"/>
    <m/>
    <m/>
    <m/>
    <m/>
    <n v="5175"/>
    <n v="5175"/>
    <m/>
  </r>
  <r>
    <x v="1"/>
    <x v="0"/>
    <x v="103"/>
    <x v="1"/>
    <x v="12"/>
    <n v="47911"/>
    <n v="8339"/>
    <m/>
    <m/>
    <m/>
    <n v="47911"/>
    <m/>
  </r>
  <r>
    <x v="1"/>
    <x v="0"/>
    <x v="103"/>
    <x v="0"/>
    <x v="11"/>
    <n v="299297"/>
    <m/>
    <m/>
    <m/>
    <m/>
    <n v="299297"/>
    <m/>
  </r>
  <r>
    <x v="1"/>
    <x v="0"/>
    <x v="162"/>
    <x v="0"/>
    <x v="11"/>
    <n v="35881"/>
    <m/>
    <m/>
    <m/>
    <m/>
    <n v="35881"/>
    <m/>
  </r>
  <r>
    <x v="1"/>
    <x v="10"/>
    <x v="109"/>
    <x v="1"/>
    <x v="12"/>
    <n v="45236"/>
    <m/>
    <m/>
    <m/>
    <m/>
    <n v="45236"/>
    <m/>
  </r>
  <r>
    <x v="1"/>
    <x v="10"/>
    <x v="109"/>
    <x v="0"/>
    <x v="11"/>
    <n v="425564"/>
    <m/>
    <m/>
    <m/>
    <m/>
    <n v="425564"/>
    <m/>
  </r>
  <r>
    <x v="1"/>
    <x v="10"/>
    <x v="165"/>
    <x v="1"/>
    <x v="12"/>
    <n v="1066"/>
    <m/>
    <m/>
    <m/>
    <m/>
    <n v="1066"/>
    <m/>
  </r>
  <r>
    <x v="1"/>
    <x v="10"/>
    <x v="165"/>
    <x v="0"/>
    <x v="11"/>
    <n v="36676"/>
    <m/>
    <m/>
    <m/>
    <m/>
    <n v="36676"/>
    <m/>
  </r>
  <r>
    <x v="1"/>
    <x v="10"/>
    <x v="144"/>
    <x v="0"/>
    <x v="11"/>
    <n v="44060"/>
    <m/>
    <m/>
    <m/>
    <m/>
    <n v="44060"/>
    <m/>
  </r>
  <r>
    <x v="1"/>
    <x v="10"/>
    <x v="151"/>
    <x v="1"/>
    <x v="12"/>
    <n v="18698"/>
    <m/>
    <m/>
    <m/>
    <m/>
    <n v="18698"/>
    <m/>
  </r>
  <r>
    <x v="1"/>
    <x v="10"/>
    <x v="151"/>
    <x v="0"/>
    <x v="11"/>
    <n v="54958"/>
    <m/>
    <m/>
    <m/>
    <m/>
    <n v="54958"/>
    <m/>
  </r>
  <r>
    <x v="1"/>
    <x v="2"/>
    <x v="11"/>
    <x v="0"/>
    <x v="11"/>
    <n v="8235151"/>
    <n v="12759"/>
    <m/>
    <m/>
    <m/>
    <n v="8235151"/>
    <m/>
  </r>
  <r>
    <x v="1"/>
    <x v="2"/>
    <x v="11"/>
    <x v="0"/>
    <x v="1"/>
    <m/>
    <m/>
    <m/>
    <m/>
    <n v="177121"/>
    <n v="177121"/>
    <m/>
  </r>
  <r>
    <x v="1"/>
    <x v="2"/>
    <x v="11"/>
    <x v="6"/>
    <x v="4"/>
    <n v="139322"/>
    <n v="2168"/>
    <m/>
    <m/>
    <m/>
    <n v="139322"/>
    <m/>
  </r>
  <r>
    <x v="1"/>
    <x v="2"/>
    <x v="11"/>
    <x v="6"/>
    <x v="2"/>
    <m/>
    <m/>
    <m/>
    <n v="1737"/>
    <m/>
    <n v="1737"/>
    <m/>
  </r>
  <r>
    <x v="1"/>
    <x v="2"/>
    <x v="11"/>
    <x v="1"/>
    <x v="12"/>
    <n v="9521284"/>
    <n v="174161"/>
    <m/>
    <m/>
    <m/>
    <n v="9521284"/>
    <m/>
  </r>
  <r>
    <x v="1"/>
    <x v="2"/>
    <x v="11"/>
    <x v="1"/>
    <x v="8"/>
    <m/>
    <m/>
    <m/>
    <n v="153109"/>
    <n v="244062"/>
    <n v="397171"/>
    <m/>
  </r>
  <r>
    <x v="1"/>
    <x v="2"/>
    <x v="11"/>
    <x v="2"/>
    <x v="6"/>
    <n v="3646335"/>
    <n v="25280"/>
    <m/>
    <m/>
    <m/>
    <n v="3646335"/>
    <m/>
  </r>
  <r>
    <x v="1"/>
    <x v="2"/>
    <x v="11"/>
    <x v="2"/>
    <x v="13"/>
    <n v="4927674"/>
    <n v="5819"/>
    <m/>
    <m/>
    <m/>
    <n v="4927674"/>
    <m/>
  </r>
  <r>
    <x v="1"/>
    <x v="2"/>
    <x v="11"/>
    <x v="2"/>
    <x v="9"/>
    <m/>
    <m/>
    <m/>
    <n v="3681"/>
    <n v="292263"/>
    <n v="295944"/>
    <m/>
  </r>
  <r>
    <x v="1"/>
    <x v="2"/>
    <x v="11"/>
    <x v="4"/>
    <x v="7"/>
    <n v="340831"/>
    <m/>
    <m/>
    <m/>
    <m/>
    <n v="340831"/>
    <m/>
  </r>
  <r>
    <x v="1"/>
    <x v="2"/>
    <x v="11"/>
    <x v="3"/>
    <x v="5"/>
    <n v="210164"/>
    <m/>
    <m/>
    <m/>
    <m/>
    <n v="210164"/>
    <m/>
  </r>
  <r>
    <x v="1"/>
    <x v="2"/>
    <x v="11"/>
    <x v="3"/>
    <x v="10"/>
    <n v="491159"/>
    <n v="8904"/>
    <m/>
    <m/>
    <m/>
    <n v="491159"/>
    <m/>
  </r>
  <r>
    <x v="2"/>
    <x v="0"/>
    <x v="0"/>
    <x v="0"/>
    <x v="0"/>
    <m/>
    <m/>
    <m/>
    <m/>
    <m/>
    <m/>
    <n v="71571"/>
  </r>
  <r>
    <x v="2"/>
    <x v="0"/>
    <x v="1"/>
    <x v="0"/>
    <x v="0"/>
    <m/>
    <m/>
    <m/>
    <m/>
    <m/>
    <m/>
    <n v="61106"/>
  </r>
  <r>
    <x v="2"/>
    <x v="2"/>
    <x v="4"/>
    <x v="1"/>
    <x v="0"/>
    <m/>
    <m/>
    <m/>
    <m/>
    <m/>
    <m/>
    <n v="48149"/>
  </r>
  <r>
    <x v="2"/>
    <x v="1"/>
    <x v="2"/>
    <x v="0"/>
    <x v="0"/>
    <m/>
    <m/>
    <m/>
    <m/>
    <m/>
    <m/>
    <n v="46929"/>
  </r>
  <r>
    <x v="2"/>
    <x v="1"/>
    <x v="3"/>
    <x v="0"/>
    <x v="0"/>
    <m/>
    <m/>
    <m/>
    <m/>
    <m/>
    <m/>
    <n v="46350"/>
  </r>
  <r>
    <x v="2"/>
    <x v="0"/>
    <x v="7"/>
    <x v="0"/>
    <x v="0"/>
    <m/>
    <m/>
    <m/>
    <m/>
    <m/>
    <m/>
    <n v="39500"/>
  </r>
  <r>
    <x v="2"/>
    <x v="2"/>
    <x v="4"/>
    <x v="0"/>
    <x v="0"/>
    <m/>
    <m/>
    <m/>
    <m/>
    <m/>
    <m/>
    <n v="39122"/>
  </r>
  <r>
    <x v="2"/>
    <x v="1"/>
    <x v="5"/>
    <x v="0"/>
    <x v="0"/>
    <m/>
    <m/>
    <m/>
    <m/>
    <m/>
    <m/>
    <n v="38690"/>
  </r>
  <r>
    <x v="2"/>
    <x v="1"/>
    <x v="6"/>
    <x v="0"/>
    <x v="0"/>
    <m/>
    <m/>
    <m/>
    <m/>
    <m/>
    <m/>
    <n v="38512"/>
  </r>
  <r>
    <x v="2"/>
    <x v="0"/>
    <x v="8"/>
    <x v="0"/>
    <x v="0"/>
    <m/>
    <m/>
    <m/>
    <m/>
    <m/>
    <m/>
    <n v="37627"/>
  </r>
  <r>
    <x v="2"/>
    <x v="4"/>
    <x v="17"/>
    <x v="2"/>
    <x v="0"/>
    <m/>
    <m/>
    <m/>
    <m/>
    <m/>
    <m/>
    <n v="35507"/>
  </r>
  <r>
    <x v="2"/>
    <x v="0"/>
    <x v="9"/>
    <x v="0"/>
    <x v="0"/>
    <m/>
    <m/>
    <m/>
    <m/>
    <m/>
    <m/>
    <n v="33840"/>
  </r>
  <r>
    <x v="2"/>
    <x v="1"/>
    <x v="2"/>
    <x v="2"/>
    <x v="0"/>
    <m/>
    <m/>
    <m/>
    <m/>
    <m/>
    <m/>
    <n v="32531"/>
  </r>
  <r>
    <x v="2"/>
    <x v="2"/>
    <x v="11"/>
    <x v="1"/>
    <x v="0"/>
    <m/>
    <m/>
    <m/>
    <m/>
    <m/>
    <m/>
    <n v="32328"/>
  </r>
  <r>
    <x v="2"/>
    <x v="2"/>
    <x v="10"/>
    <x v="1"/>
    <x v="0"/>
    <m/>
    <m/>
    <m/>
    <m/>
    <m/>
    <m/>
    <n v="30248"/>
  </r>
  <r>
    <x v="2"/>
    <x v="1"/>
    <x v="6"/>
    <x v="1"/>
    <x v="0"/>
    <m/>
    <m/>
    <m/>
    <m/>
    <m/>
    <m/>
    <n v="29938"/>
  </r>
  <r>
    <x v="2"/>
    <x v="0"/>
    <x v="12"/>
    <x v="0"/>
    <x v="0"/>
    <m/>
    <m/>
    <m/>
    <m/>
    <m/>
    <m/>
    <n v="29079"/>
  </r>
  <r>
    <x v="2"/>
    <x v="1"/>
    <x v="13"/>
    <x v="0"/>
    <x v="0"/>
    <m/>
    <m/>
    <m/>
    <m/>
    <m/>
    <m/>
    <n v="28086"/>
  </r>
  <r>
    <x v="2"/>
    <x v="2"/>
    <x v="10"/>
    <x v="0"/>
    <x v="0"/>
    <m/>
    <m/>
    <m/>
    <m/>
    <m/>
    <m/>
    <n v="27332"/>
  </r>
  <r>
    <x v="2"/>
    <x v="1"/>
    <x v="19"/>
    <x v="1"/>
    <x v="0"/>
    <m/>
    <m/>
    <m/>
    <m/>
    <m/>
    <m/>
    <n v="26778"/>
  </r>
  <r>
    <x v="2"/>
    <x v="1"/>
    <x v="14"/>
    <x v="0"/>
    <x v="0"/>
    <m/>
    <m/>
    <m/>
    <m/>
    <m/>
    <m/>
    <n v="26580"/>
  </r>
  <r>
    <x v="2"/>
    <x v="0"/>
    <x v="18"/>
    <x v="0"/>
    <x v="0"/>
    <m/>
    <m/>
    <m/>
    <m/>
    <m/>
    <m/>
    <n v="25861"/>
  </r>
  <r>
    <x v="2"/>
    <x v="1"/>
    <x v="15"/>
    <x v="0"/>
    <x v="0"/>
    <m/>
    <m/>
    <m/>
    <m/>
    <m/>
    <m/>
    <n v="23981"/>
  </r>
  <r>
    <x v="2"/>
    <x v="4"/>
    <x v="17"/>
    <x v="2"/>
    <x v="0"/>
    <m/>
    <m/>
    <m/>
    <m/>
    <m/>
    <m/>
    <n v="23902"/>
  </r>
  <r>
    <x v="2"/>
    <x v="1"/>
    <x v="21"/>
    <x v="0"/>
    <x v="0"/>
    <m/>
    <m/>
    <m/>
    <m/>
    <m/>
    <m/>
    <n v="22972"/>
  </r>
  <r>
    <x v="2"/>
    <x v="2"/>
    <x v="11"/>
    <x v="0"/>
    <x v="0"/>
    <m/>
    <m/>
    <m/>
    <m/>
    <m/>
    <m/>
    <n v="22229"/>
  </r>
  <r>
    <x v="2"/>
    <x v="5"/>
    <x v="22"/>
    <x v="2"/>
    <x v="0"/>
    <m/>
    <m/>
    <m/>
    <m/>
    <m/>
    <m/>
    <n v="22086"/>
  </r>
  <r>
    <x v="2"/>
    <x v="1"/>
    <x v="23"/>
    <x v="1"/>
    <x v="0"/>
    <m/>
    <m/>
    <m/>
    <m/>
    <m/>
    <m/>
    <n v="22046"/>
  </r>
  <r>
    <x v="2"/>
    <x v="3"/>
    <x v="16"/>
    <x v="0"/>
    <x v="0"/>
    <m/>
    <m/>
    <m/>
    <m/>
    <m/>
    <m/>
    <n v="21953"/>
  </r>
  <r>
    <x v="2"/>
    <x v="1"/>
    <x v="5"/>
    <x v="2"/>
    <x v="0"/>
    <m/>
    <m/>
    <m/>
    <m/>
    <m/>
    <m/>
    <n v="21228"/>
  </r>
  <r>
    <x v="2"/>
    <x v="2"/>
    <x v="20"/>
    <x v="1"/>
    <x v="0"/>
    <m/>
    <m/>
    <m/>
    <m/>
    <m/>
    <m/>
    <n v="19471"/>
  </r>
  <r>
    <x v="2"/>
    <x v="4"/>
    <x v="35"/>
    <x v="2"/>
    <x v="0"/>
    <m/>
    <m/>
    <m/>
    <m/>
    <m/>
    <m/>
    <n v="18942"/>
  </r>
  <r>
    <x v="2"/>
    <x v="5"/>
    <x v="33"/>
    <x v="2"/>
    <x v="0"/>
    <m/>
    <m/>
    <m/>
    <m/>
    <m/>
    <m/>
    <n v="18801"/>
  </r>
  <r>
    <x v="2"/>
    <x v="1"/>
    <x v="25"/>
    <x v="0"/>
    <x v="0"/>
    <m/>
    <m/>
    <m/>
    <m/>
    <m/>
    <m/>
    <n v="18782"/>
  </r>
  <r>
    <x v="2"/>
    <x v="2"/>
    <x v="20"/>
    <x v="0"/>
    <x v="0"/>
    <m/>
    <m/>
    <m/>
    <m/>
    <m/>
    <m/>
    <n v="18699"/>
  </r>
  <r>
    <x v="2"/>
    <x v="4"/>
    <x v="34"/>
    <x v="2"/>
    <x v="0"/>
    <m/>
    <m/>
    <m/>
    <m/>
    <m/>
    <m/>
    <n v="18278"/>
  </r>
  <r>
    <x v="2"/>
    <x v="4"/>
    <x v="17"/>
    <x v="1"/>
    <x v="0"/>
    <m/>
    <m/>
    <m/>
    <m/>
    <m/>
    <m/>
    <n v="17875"/>
  </r>
  <r>
    <x v="2"/>
    <x v="1"/>
    <x v="30"/>
    <x v="1"/>
    <x v="0"/>
    <m/>
    <m/>
    <m/>
    <m/>
    <m/>
    <m/>
    <n v="17634"/>
  </r>
  <r>
    <x v="2"/>
    <x v="1"/>
    <x v="24"/>
    <x v="0"/>
    <x v="0"/>
    <m/>
    <m/>
    <m/>
    <m/>
    <m/>
    <m/>
    <n v="17586"/>
  </r>
  <r>
    <x v="2"/>
    <x v="1"/>
    <x v="25"/>
    <x v="1"/>
    <x v="0"/>
    <m/>
    <m/>
    <m/>
    <m/>
    <m/>
    <m/>
    <n v="17311"/>
  </r>
  <r>
    <x v="2"/>
    <x v="4"/>
    <x v="27"/>
    <x v="2"/>
    <x v="0"/>
    <m/>
    <m/>
    <m/>
    <m/>
    <m/>
    <m/>
    <n v="17300"/>
  </r>
  <r>
    <x v="2"/>
    <x v="0"/>
    <x v="31"/>
    <x v="0"/>
    <x v="0"/>
    <m/>
    <m/>
    <m/>
    <m/>
    <m/>
    <m/>
    <n v="17128"/>
  </r>
  <r>
    <x v="2"/>
    <x v="1"/>
    <x v="14"/>
    <x v="1"/>
    <x v="0"/>
    <m/>
    <m/>
    <m/>
    <m/>
    <m/>
    <m/>
    <n v="16785"/>
  </r>
  <r>
    <x v="2"/>
    <x v="2"/>
    <x v="11"/>
    <x v="2"/>
    <x v="0"/>
    <m/>
    <m/>
    <m/>
    <m/>
    <m/>
    <m/>
    <n v="16489"/>
  </r>
  <r>
    <x v="2"/>
    <x v="4"/>
    <x v="27"/>
    <x v="2"/>
    <x v="0"/>
    <m/>
    <m/>
    <m/>
    <m/>
    <m/>
    <m/>
    <n v="16467"/>
  </r>
  <r>
    <x v="2"/>
    <x v="4"/>
    <x v="27"/>
    <x v="2"/>
    <x v="0"/>
    <m/>
    <m/>
    <m/>
    <m/>
    <m/>
    <m/>
    <n v="16437"/>
  </r>
  <r>
    <x v="2"/>
    <x v="1"/>
    <x v="28"/>
    <x v="0"/>
    <x v="0"/>
    <m/>
    <m/>
    <m/>
    <m/>
    <m/>
    <m/>
    <n v="16274"/>
  </r>
  <r>
    <x v="2"/>
    <x v="0"/>
    <x v="32"/>
    <x v="0"/>
    <x v="0"/>
    <m/>
    <m/>
    <m/>
    <m/>
    <m/>
    <m/>
    <n v="16245"/>
  </r>
  <r>
    <x v="2"/>
    <x v="2"/>
    <x v="26"/>
    <x v="1"/>
    <x v="0"/>
    <m/>
    <m/>
    <m/>
    <m/>
    <m/>
    <m/>
    <n v="15220"/>
  </r>
  <r>
    <x v="2"/>
    <x v="3"/>
    <x v="16"/>
    <x v="1"/>
    <x v="0"/>
    <m/>
    <m/>
    <m/>
    <m/>
    <m/>
    <m/>
    <n v="15164"/>
  </r>
  <r>
    <x v="2"/>
    <x v="2"/>
    <x v="26"/>
    <x v="0"/>
    <x v="0"/>
    <m/>
    <m/>
    <m/>
    <m/>
    <m/>
    <m/>
    <n v="15101"/>
  </r>
  <r>
    <x v="2"/>
    <x v="4"/>
    <x v="27"/>
    <x v="1"/>
    <x v="0"/>
    <m/>
    <m/>
    <m/>
    <m/>
    <m/>
    <m/>
    <n v="14354"/>
  </r>
  <r>
    <x v="2"/>
    <x v="2"/>
    <x v="4"/>
    <x v="2"/>
    <x v="0"/>
    <m/>
    <m/>
    <m/>
    <m/>
    <m/>
    <m/>
    <n v="13938"/>
  </r>
  <r>
    <x v="2"/>
    <x v="0"/>
    <x v="40"/>
    <x v="0"/>
    <x v="0"/>
    <m/>
    <m/>
    <m/>
    <m/>
    <m/>
    <m/>
    <n v="13589"/>
  </r>
  <r>
    <x v="2"/>
    <x v="4"/>
    <x v="36"/>
    <x v="1"/>
    <x v="0"/>
    <m/>
    <m/>
    <m/>
    <m/>
    <m/>
    <m/>
    <n v="13466"/>
  </r>
  <r>
    <x v="2"/>
    <x v="1"/>
    <x v="19"/>
    <x v="0"/>
    <x v="0"/>
    <m/>
    <m/>
    <m/>
    <m/>
    <m/>
    <m/>
    <n v="13466"/>
  </r>
  <r>
    <x v="2"/>
    <x v="1"/>
    <x v="3"/>
    <x v="2"/>
    <x v="0"/>
    <m/>
    <m/>
    <m/>
    <m/>
    <m/>
    <m/>
    <n v="13417"/>
  </r>
  <r>
    <x v="2"/>
    <x v="4"/>
    <x v="35"/>
    <x v="1"/>
    <x v="0"/>
    <m/>
    <m/>
    <m/>
    <m/>
    <m/>
    <m/>
    <n v="13389"/>
  </r>
  <r>
    <x v="2"/>
    <x v="2"/>
    <x v="29"/>
    <x v="0"/>
    <x v="0"/>
    <m/>
    <m/>
    <m/>
    <m/>
    <m/>
    <m/>
    <n v="13229"/>
  </r>
  <r>
    <x v="2"/>
    <x v="4"/>
    <x v="27"/>
    <x v="0"/>
    <x v="0"/>
    <m/>
    <m/>
    <m/>
    <m/>
    <m/>
    <m/>
    <n v="13043"/>
  </r>
  <r>
    <x v="2"/>
    <x v="5"/>
    <x v="33"/>
    <x v="2"/>
    <x v="0"/>
    <m/>
    <m/>
    <m/>
    <m/>
    <m/>
    <m/>
    <n v="12641"/>
  </r>
  <r>
    <x v="2"/>
    <x v="2"/>
    <x v="47"/>
    <x v="2"/>
    <x v="0"/>
    <m/>
    <m/>
    <m/>
    <m/>
    <m/>
    <m/>
    <n v="12569"/>
  </r>
  <r>
    <x v="2"/>
    <x v="1"/>
    <x v="37"/>
    <x v="1"/>
    <x v="0"/>
    <m/>
    <m/>
    <m/>
    <m/>
    <m/>
    <m/>
    <n v="12537"/>
  </r>
  <r>
    <x v="2"/>
    <x v="3"/>
    <x v="38"/>
    <x v="2"/>
    <x v="0"/>
    <m/>
    <m/>
    <m/>
    <m/>
    <m/>
    <m/>
    <n v="12178"/>
  </r>
  <r>
    <x v="2"/>
    <x v="4"/>
    <x v="17"/>
    <x v="0"/>
    <x v="0"/>
    <m/>
    <m/>
    <m/>
    <m/>
    <m/>
    <m/>
    <n v="12156"/>
  </r>
  <r>
    <x v="2"/>
    <x v="1"/>
    <x v="24"/>
    <x v="2"/>
    <x v="0"/>
    <m/>
    <m/>
    <m/>
    <m/>
    <m/>
    <m/>
    <n v="11839"/>
  </r>
  <r>
    <x v="2"/>
    <x v="4"/>
    <x v="45"/>
    <x v="2"/>
    <x v="0"/>
    <m/>
    <m/>
    <m/>
    <m/>
    <m/>
    <m/>
    <n v="11737"/>
  </r>
  <r>
    <x v="2"/>
    <x v="5"/>
    <x v="39"/>
    <x v="2"/>
    <x v="0"/>
    <m/>
    <m/>
    <m/>
    <m/>
    <m/>
    <m/>
    <n v="11708"/>
  </r>
  <r>
    <x v="2"/>
    <x v="4"/>
    <x v="36"/>
    <x v="2"/>
    <x v="0"/>
    <m/>
    <m/>
    <m/>
    <m/>
    <m/>
    <m/>
    <n v="11621"/>
  </r>
  <r>
    <x v="2"/>
    <x v="4"/>
    <x v="27"/>
    <x v="2"/>
    <x v="0"/>
    <m/>
    <m/>
    <m/>
    <m/>
    <m/>
    <m/>
    <n v="11572"/>
  </r>
  <r>
    <x v="2"/>
    <x v="4"/>
    <x v="34"/>
    <x v="2"/>
    <x v="0"/>
    <m/>
    <m/>
    <m/>
    <m/>
    <m/>
    <m/>
    <n v="11388"/>
  </r>
  <r>
    <x v="2"/>
    <x v="2"/>
    <x v="48"/>
    <x v="2"/>
    <x v="0"/>
    <m/>
    <m/>
    <m/>
    <m/>
    <m/>
    <m/>
    <n v="11130"/>
  </r>
  <r>
    <x v="2"/>
    <x v="4"/>
    <x v="35"/>
    <x v="2"/>
    <x v="0"/>
    <m/>
    <m/>
    <m/>
    <m/>
    <m/>
    <m/>
    <n v="11001"/>
  </r>
  <r>
    <x v="2"/>
    <x v="4"/>
    <x v="34"/>
    <x v="1"/>
    <x v="0"/>
    <m/>
    <m/>
    <m/>
    <m/>
    <m/>
    <m/>
    <n v="10742"/>
  </r>
  <r>
    <x v="2"/>
    <x v="2"/>
    <x v="43"/>
    <x v="0"/>
    <x v="0"/>
    <m/>
    <m/>
    <m/>
    <m/>
    <m/>
    <m/>
    <n v="10712"/>
  </r>
  <r>
    <x v="2"/>
    <x v="1"/>
    <x v="15"/>
    <x v="2"/>
    <x v="0"/>
    <m/>
    <m/>
    <m/>
    <m/>
    <m/>
    <m/>
    <n v="10615"/>
  </r>
  <r>
    <x v="2"/>
    <x v="4"/>
    <x v="27"/>
    <x v="2"/>
    <x v="0"/>
    <m/>
    <m/>
    <m/>
    <m/>
    <m/>
    <m/>
    <n v="10588"/>
  </r>
  <r>
    <x v="2"/>
    <x v="4"/>
    <x v="36"/>
    <x v="2"/>
    <x v="0"/>
    <m/>
    <m/>
    <m/>
    <m/>
    <m/>
    <m/>
    <n v="10526"/>
  </r>
  <r>
    <x v="2"/>
    <x v="4"/>
    <x v="34"/>
    <x v="0"/>
    <x v="0"/>
    <m/>
    <m/>
    <m/>
    <m/>
    <m/>
    <m/>
    <n v="10464"/>
  </r>
  <r>
    <x v="2"/>
    <x v="4"/>
    <x v="56"/>
    <x v="2"/>
    <x v="0"/>
    <m/>
    <m/>
    <m/>
    <m/>
    <m/>
    <m/>
    <n v="10385"/>
  </r>
  <r>
    <x v="2"/>
    <x v="2"/>
    <x v="4"/>
    <x v="2"/>
    <x v="0"/>
    <m/>
    <m/>
    <m/>
    <m/>
    <m/>
    <m/>
    <n v="10359"/>
  </r>
  <r>
    <x v="2"/>
    <x v="2"/>
    <x v="11"/>
    <x v="2"/>
    <x v="0"/>
    <m/>
    <m/>
    <m/>
    <m/>
    <m/>
    <m/>
    <n v="10286"/>
  </r>
  <r>
    <x v="2"/>
    <x v="5"/>
    <x v="39"/>
    <x v="2"/>
    <x v="0"/>
    <m/>
    <m/>
    <m/>
    <m/>
    <m/>
    <m/>
    <n v="10286"/>
  </r>
  <r>
    <x v="2"/>
    <x v="5"/>
    <x v="33"/>
    <x v="0"/>
    <x v="0"/>
    <m/>
    <m/>
    <m/>
    <m/>
    <m/>
    <m/>
    <n v="10219"/>
  </r>
  <r>
    <x v="2"/>
    <x v="6"/>
    <x v="44"/>
    <x v="0"/>
    <x v="0"/>
    <m/>
    <m/>
    <m/>
    <m/>
    <m/>
    <m/>
    <n v="10166"/>
  </r>
  <r>
    <x v="2"/>
    <x v="4"/>
    <x v="65"/>
    <x v="2"/>
    <x v="0"/>
    <m/>
    <m/>
    <m/>
    <m/>
    <m/>
    <m/>
    <n v="10151"/>
  </r>
  <r>
    <x v="2"/>
    <x v="2"/>
    <x v="49"/>
    <x v="1"/>
    <x v="0"/>
    <m/>
    <m/>
    <m/>
    <m/>
    <m/>
    <m/>
    <n v="10148"/>
  </r>
  <r>
    <x v="2"/>
    <x v="3"/>
    <x v="16"/>
    <x v="2"/>
    <x v="0"/>
    <m/>
    <m/>
    <m/>
    <m/>
    <m/>
    <m/>
    <n v="10131"/>
  </r>
  <r>
    <x v="2"/>
    <x v="1"/>
    <x v="41"/>
    <x v="0"/>
    <x v="0"/>
    <m/>
    <m/>
    <m/>
    <m/>
    <m/>
    <m/>
    <n v="10023"/>
  </r>
  <r>
    <x v="2"/>
    <x v="0"/>
    <x v="50"/>
    <x v="0"/>
    <x v="0"/>
    <m/>
    <m/>
    <m/>
    <m/>
    <m/>
    <m/>
    <n v="9850"/>
  </r>
  <r>
    <x v="2"/>
    <x v="4"/>
    <x v="35"/>
    <x v="0"/>
    <x v="0"/>
    <m/>
    <m/>
    <m/>
    <m/>
    <m/>
    <m/>
    <n v="9745"/>
  </r>
  <r>
    <x v="2"/>
    <x v="2"/>
    <x v="49"/>
    <x v="2"/>
    <x v="0"/>
    <m/>
    <m/>
    <m/>
    <m/>
    <m/>
    <m/>
    <n v="9651"/>
  </r>
  <r>
    <x v="2"/>
    <x v="3"/>
    <x v="38"/>
    <x v="0"/>
    <x v="0"/>
    <m/>
    <m/>
    <m/>
    <m/>
    <m/>
    <m/>
    <n v="9408"/>
  </r>
  <r>
    <x v="2"/>
    <x v="4"/>
    <x v="27"/>
    <x v="1"/>
    <x v="0"/>
    <m/>
    <m/>
    <m/>
    <m/>
    <m/>
    <m/>
    <n v="9326"/>
  </r>
  <r>
    <x v="2"/>
    <x v="0"/>
    <x v="46"/>
    <x v="0"/>
    <x v="0"/>
    <m/>
    <m/>
    <m/>
    <m/>
    <m/>
    <m/>
    <n v="9298"/>
  </r>
  <r>
    <x v="2"/>
    <x v="0"/>
    <x v="54"/>
    <x v="0"/>
    <x v="0"/>
    <m/>
    <m/>
    <m/>
    <m/>
    <m/>
    <m/>
    <n v="9158"/>
  </r>
  <r>
    <x v="2"/>
    <x v="3"/>
    <x v="51"/>
    <x v="1"/>
    <x v="0"/>
    <m/>
    <m/>
    <m/>
    <m/>
    <m/>
    <m/>
    <n v="9035"/>
  </r>
  <r>
    <x v="2"/>
    <x v="4"/>
    <x v="27"/>
    <x v="1"/>
    <x v="0"/>
    <m/>
    <m/>
    <m/>
    <m/>
    <m/>
    <m/>
    <n v="9012"/>
  </r>
  <r>
    <x v="2"/>
    <x v="5"/>
    <x v="33"/>
    <x v="2"/>
    <x v="0"/>
    <m/>
    <m/>
    <m/>
    <m/>
    <m/>
    <m/>
    <n v="9011"/>
  </r>
  <r>
    <x v="2"/>
    <x v="4"/>
    <x v="27"/>
    <x v="2"/>
    <x v="0"/>
    <m/>
    <m/>
    <m/>
    <m/>
    <m/>
    <m/>
    <n v="8761"/>
  </r>
  <r>
    <x v="2"/>
    <x v="1"/>
    <x v="19"/>
    <x v="2"/>
    <x v="0"/>
    <m/>
    <m/>
    <m/>
    <m/>
    <m/>
    <m/>
    <n v="8506"/>
  </r>
  <r>
    <x v="2"/>
    <x v="2"/>
    <x v="20"/>
    <x v="2"/>
    <x v="0"/>
    <m/>
    <m/>
    <m/>
    <m/>
    <m/>
    <m/>
    <n v="8479"/>
  </r>
  <r>
    <x v="2"/>
    <x v="4"/>
    <x v="53"/>
    <x v="2"/>
    <x v="0"/>
    <m/>
    <m/>
    <m/>
    <m/>
    <m/>
    <m/>
    <n v="8439"/>
  </r>
  <r>
    <x v="2"/>
    <x v="3"/>
    <x v="42"/>
    <x v="0"/>
    <x v="0"/>
    <m/>
    <m/>
    <m/>
    <m/>
    <m/>
    <m/>
    <n v="8316"/>
  </r>
  <r>
    <x v="2"/>
    <x v="4"/>
    <x v="27"/>
    <x v="1"/>
    <x v="0"/>
    <m/>
    <m/>
    <m/>
    <m/>
    <m/>
    <m/>
    <n v="8267"/>
  </r>
  <r>
    <x v="2"/>
    <x v="0"/>
    <x v="60"/>
    <x v="0"/>
    <x v="0"/>
    <m/>
    <m/>
    <m/>
    <m/>
    <m/>
    <m/>
    <n v="8255"/>
  </r>
  <r>
    <x v="2"/>
    <x v="1"/>
    <x v="28"/>
    <x v="1"/>
    <x v="0"/>
    <m/>
    <m/>
    <m/>
    <m/>
    <m/>
    <m/>
    <n v="8214"/>
  </r>
  <r>
    <x v="2"/>
    <x v="5"/>
    <x v="22"/>
    <x v="1"/>
    <x v="0"/>
    <m/>
    <m/>
    <m/>
    <m/>
    <m/>
    <m/>
    <n v="8180"/>
  </r>
  <r>
    <x v="2"/>
    <x v="2"/>
    <x v="10"/>
    <x v="2"/>
    <x v="0"/>
    <m/>
    <m/>
    <m/>
    <m/>
    <m/>
    <m/>
    <n v="8099"/>
  </r>
  <r>
    <x v="2"/>
    <x v="3"/>
    <x v="42"/>
    <x v="2"/>
    <x v="0"/>
    <m/>
    <m/>
    <m/>
    <m/>
    <m/>
    <m/>
    <n v="8096"/>
  </r>
  <r>
    <x v="2"/>
    <x v="3"/>
    <x v="42"/>
    <x v="1"/>
    <x v="0"/>
    <m/>
    <m/>
    <m/>
    <m/>
    <m/>
    <m/>
    <n v="7966"/>
  </r>
  <r>
    <x v="2"/>
    <x v="5"/>
    <x v="39"/>
    <x v="0"/>
    <x v="0"/>
    <m/>
    <m/>
    <m/>
    <m/>
    <m/>
    <m/>
    <n v="7914"/>
  </r>
  <r>
    <x v="2"/>
    <x v="2"/>
    <x v="47"/>
    <x v="1"/>
    <x v="0"/>
    <m/>
    <m/>
    <m/>
    <m/>
    <m/>
    <m/>
    <n v="7883"/>
  </r>
  <r>
    <x v="2"/>
    <x v="5"/>
    <x v="22"/>
    <x v="0"/>
    <x v="0"/>
    <m/>
    <m/>
    <m/>
    <m/>
    <m/>
    <m/>
    <n v="7882"/>
  </r>
  <r>
    <x v="2"/>
    <x v="1"/>
    <x v="23"/>
    <x v="0"/>
    <x v="0"/>
    <m/>
    <m/>
    <m/>
    <m/>
    <m/>
    <m/>
    <n v="7871"/>
  </r>
  <r>
    <x v="2"/>
    <x v="3"/>
    <x v="55"/>
    <x v="1"/>
    <x v="0"/>
    <m/>
    <m/>
    <m/>
    <m/>
    <m/>
    <m/>
    <n v="7688"/>
  </r>
  <r>
    <x v="2"/>
    <x v="4"/>
    <x v="27"/>
    <x v="0"/>
    <x v="0"/>
    <m/>
    <m/>
    <m/>
    <m/>
    <m/>
    <m/>
    <n v="7592"/>
  </r>
  <r>
    <x v="2"/>
    <x v="2"/>
    <x v="48"/>
    <x v="2"/>
    <x v="0"/>
    <m/>
    <m/>
    <m/>
    <m/>
    <m/>
    <m/>
    <n v="7551"/>
  </r>
  <r>
    <x v="2"/>
    <x v="7"/>
    <x v="52"/>
    <x v="0"/>
    <x v="0"/>
    <m/>
    <m/>
    <m/>
    <m/>
    <m/>
    <m/>
    <n v="7417"/>
  </r>
  <r>
    <x v="2"/>
    <x v="2"/>
    <x v="59"/>
    <x v="1"/>
    <x v="0"/>
    <m/>
    <m/>
    <m/>
    <m/>
    <m/>
    <m/>
    <n v="7399"/>
  </r>
  <r>
    <x v="2"/>
    <x v="6"/>
    <x v="61"/>
    <x v="0"/>
    <x v="0"/>
    <m/>
    <m/>
    <m/>
    <m/>
    <m/>
    <m/>
    <n v="7381"/>
  </r>
  <r>
    <x v="2"/>
    <x v="1"/>
    <x v="30"/>
    <x v="0"/>
    <x v="0"/>
    <m/>
    <m/>
    <m/>
    <m/>
    <m/>
    <m/>
    <n v="7368"/>
  </r>
  <r>
    <x v="2"/>
    <x v="3"/>
    <x v="51"/>
    <x v="0"/>
    <x v="0"/>
    <m/>
    <m/>
    <m/>
    <m/>
    <m/>
    <m/>
    <n v="7326"/>
  </r>
  <r>
    <x v="2"/>
    <x v="2"/>
    <x v="29"/>
    <x v="1"/>
    <x v="0"/>
    <m/>
    <m/>
    <m/>
    <m/>
    <m/>
    <m/>
    <n v="7300"/>
  </r>
  <r>
    <x v="2"/>
    <x v="4"/>
    <x v="53"/>
    <x v="2"/>
    <x v="0"/>
    <m/>
    <m/>
    <m/>
    <m/>
    <m/>
    <m/>
    <n v="7204"/>
  </r>
  <r>
    <x v="2"/>
    <x v="4"/>
    <x v="27"/>
    <x v="2"/>
    <x v="0"/>
    <m/>
    <m/>
    <m/>
    <m/>
    <m/>
    <m/>
    <n v="7195"/>
  </r>
  <r>
    <x v="2"/>
    <x v="2"/>
    <x v="10"/>
    <x v="2"/>
    <x v="0"/>
    <m/>
    <m/>
    <m/>
    <m/>
    <m/>
    <m/>
    <n v="7180"/>
  </r>
  <r>
    <x v="2"/>
    <x v="2"/>
    <x v="20"/>
    <x v="1"/>
    <x v="0"/>
    <m/>
    <m/>
    <m/>
    <m/>
    <m/>
    <m/>
    <n v="7174"/>
  </r>
  <r>
    <x v="2"/>
    <x v="4"/>
    <x v="56"/>
    <x v="1"/>
    <x v="0"/>
    <m/>
    <m/>
    <m/>
    <m/>
    <m/>
    <m/>
    <n v="7048"/>
  </r>
  <r>
    <x v="2"/>
    <x v="2"/>
    <x v="47"/>
    <x v="2"/>
    <x v="0"/>
    <m/>
    <m/>
    <m/>
    <m/>
    <m/>
    <m/>
    <n v="7012"/>
  </r>
  <r>
    <x v="2"/>
    <x v="5"/>
    <x v="69"/>
    <x v="2"/>
    <x v="0"/>
    <m/>
    <m/>
    <m/>
    <m/>
    <m/>
    <m/>
    <n v="6941"/>
  </r>
  <r>
    <x v="2"/>
    <x v="2"/>
    <x v="58"/>
    <x v="1"/>
    <x v="0"/>
    <m/>
    <m/>
    <m/>
    <m/>
    <m/>
    <m/>
    <n v="6871"/>
  </r>
  <r>
    <x v="2"/>
    <x v="4"/>
    <x v="57"/>
    <x v="2"/>
    <x v="0"/>
    <m/>
    <m/>
    <m/>
    <m/>
    <m/>
    <m/>
    <n v="6822"/>
  </r>
  <r>
    <x v="2"/>
    <x v="2"/>
    <x v="48"/>
    <x v="0"/>
    <x v="0"/>
    <m/>
    <m/>
    <m/>
    <m/>
    <m/>
    <m/>
    <n v="6811"/>
  </r>
  <r>
    <x v="2"/>
    <x v="2"/>
    <x v="48"/>
    <x v="1"/>
    <x v="0"/>
    <m/>
    <m/>
    <m/>
    <m/>
    <m/>
    <m/>
    <n v="6811"/>
  </r>
  <r>
    <x v="2"/>
    <x v="5"/>
    <x v="33"/>
    <x v="1"/>
    <x v="0"/>
    <m/>
    <m/>
    <m/>
    <m/>
    <m/>
    <m/>
    <n v="6731"/>
  </r>
  <r>
    <x v="2"/>
    <x v="8"/>
    <x v="71"/>
    <x v="0"/>
    <x v="0"/>
    <m/>
    <m/>
    <m/>
    <m/>
    <m/>
    <m/>
    <n v="6678"/>
  </r>
  <r>
    <x v="2"/>
    <x v="4"/>
    <x v="56"/>
    <x v="0"/>
    <x v="0"/>
    <m/>
    <m/>
    <m/>
    <m/>
    <m/>
    <m/>
    <n v="6589"/>
  </r>
  <r>
    <x v="2"/>
    <x v="4"/>
    <x v="53"/>
    <x v="1"/>
    <x v="0"/>
    <m/>
    <m/>
    <m/>
    <m/>
    <m/>
    <m/>
    <n v="6567"/>
  </r>
  <r>
    <x v="2"/>
    <x v="4"/>
    <x v="36"/>
    <x v="0"/>
    <x v="0"/>
    <m/>
    <m/>
    <m/>
    <m/>
    <m/>
    <m/>
    <n v="6476"/>
  </r>
  <r>
    <x v="2"/>
    <x v="5"/>
    <x v="66"/>
    <x v="2"/>
    <x v="0"/>
    <m/>
    <m/>
    <m/>
    <m/>
    <m/>
    <m/>
    <n v="6453"/>
  </r>
  <r>
    <x v="2"/>
    <x v="7"/>
    <x v="62"/>
    <x v="1"/>
    <x v="0"/>
    <m/>
    <m/>
    <m/>
    <m/>
    <m/>
    <m/>
    <n v="6363"/>
  </r>
  <r>
    <x v="2"/>
    <x v="2"/>
    <x v="20"/>
    <x v="0"/>
    <x v="0"/>
    <m/>
    <m/>
    <m/>
    <m/>
    <m/>
    <m/>
    <n v="6215"/>
  </r>
  <r>
    <x v="2"/>
    <x v="3"/>
    <x v="63"/>
    <x v="0"/>
    <x v="0"/>
    <m/>
    <m/>
    <m/>
    <m/>
    <m/>
    <m/>
    <n v="6209"/>
  </r>
  <r>
    <x v="2"/>
    <x v="2"/>
    <x v="20"/>
    <x v="2"/>
    <x v="0"/>
    <m/>
    <m/>
    <m/>
    <m/>
    <m/>
    <m/>
    <n v="6168"/>
  </r>
  <r>
    <x v="2"/>
    <x v="4"/>
    <x v="56"/>
    <x v="2"/>
    <x v="0"/>
    <m/>
    <m/>
    <m/>
    <m/>
    <m/>
    <m/>
    <n v="6161"/>
  </r>
  <r>
    <x v="2"/>
    <x v="1"/>
    <x v="64"/>
    <x v="0"/>
    <x v="0"/>
    <m/>
    <m/>
    <m/>
    <m/>
    <m/>
    <m/>
    <n v="6161"/>
  </r>
  <r>
    <x v="2"/>
    <x v="5"/>
    <x v="33"/>
    <x v="2"/>
    <x v="0"/>
    <m/>
    <m/>
    <m/>
    <m/>
    <m/>
    <m/>
    <n v="6155"/>
  </r>
  <r>
    <x v="2"/>
    <x v="4"/>
    <x v="73"/>
    <x v="1"/>
    <x v="0"/>
    <m/>
    <m/>
    <m/>
    <m/>
    <m/>
    <m/>
    <n v="6142"/>
  </r>
  <r>
    <x v="2"/>
    <x v="2"/>
    <x v="20"/>
    <x v="1"/>
    <x v="0"/>
    <m/>
    <m/>
    <m/>
    <m/>
    <m/>
    <m/>
    <n v="6121"/>
  </r>
  <r>
    <x v="2"/>
    <x v="5"/>
    <x v="39"/>
    <x v="2"/>
    <x v="0"/>
    <m/>
    <m/>
    <m/>
    <m/>
    <m/>
    <m/>
    <n v="6014"/>
  </r>
  <r>
    <x v="2"/>
    <x v="0"/>
    <x v="70"/>
    <x v="0"/>
    <x v="0"/>
    <m/>
    <m/>
    <m/>
    <m/>
    <m/>
    <m/>
    <n v="5980"/>
  </r>
  <r>
    <x v="2"/>
    <x v="2"/>
    <x v="59"/>
    <x v="0"/>
    <x v="0"/>
    <m/>
    <m/>
    <m/>
    <m/>
    <m/>
    <m/>
    <n v="5957"/>
  </r>
  <r>
    <x v="2"/>
    <x v="0"/>
    <x v="77"/>
    <x v="0"/>
    <x v="0"/>
    <m/>
    <m/>
    <m/>
    <m/>
    <m/>
    <m/>
    <n v="5870"/>
  </r>
  <r>
    <x v="2"/>
    <x v="0"/>
    <x v="68"/>
    <x v="0"/>
    <x v="0"/>
    <m/>
    <m/>
    <m/>
    <m/>
    <m/>
    <m/>
    <n v="5868"/>
  </r>
  <r>
    <x v="2"/>
    <x v="1"/>
    <x v="67"/>
    <x v="0"/>
    <x v="0"/>
    <m/>
    <m/>
    <m/>
    <m/>
    <m/>
    <m/>
    <n v="5822"/>
  </r>
  <r>
    <x v="2"/>
    <x v="4"/>
    <x v="27"/>
    <x v="0"/>
    <x v="0"/>
    <m/>
    <m/>
    <m/>
    <m/>
    <m/>
    <m/>
    <n v="5795"/>
  </r>
  <r>
    <x v="2"/>
    <x v="7"/>
    <x v="52"/>
    <x v="2"/>
    <x v="0"/>
    <m/>
    <m/>
    <m/>
    <m/>
    <m/>
    <m/>
    <n v="5764"/>
  </r>
  <r>
    <x v="2"/>
    <x v="4"/>
    <x v="45"/>
    <x v="0"/>
    <x v="0"/>
    <m/>
    <m/>
    <m/>
    <m/>
    <m/>
    <m/>
    <n v="5742"/>
  </r>
  <r>
    <x v="2"/>
    <x v="3"/>
    <x v="74"/>
    <x v="2"/>
    <x v="0"/>
    <m/>
    <m/>
    <m/>
    <m/>
    <m/>
    <m/>
    <n v="5735"/>
  </r>
  <r>
    <x v="2"/>
    <x v="4"/>
    <x v="27"/>
    <x v="0"/>
    <x v="0"/>
    <m/>
    <m/>
    <m/>
    <m/>
    <m/>
    <m/>
    <n v="5663"/>
  </r>
  <r>
    <x v="2"/>
    <x v="2"/>
    <x v="58"/>
    <x v="2"/>
    <x v="0"/>
    <m/>
    <m/>
    <m/>
    <m/>
    <m/>
    <m/>
    <n v="5645"/>
  </r>
  <r>
    <x v="2"/>
    <x v="0"/>
    <x v="54"/>
    <x v="0"/>
    <x v="0"/>
    <m/>
    <m/>
    <m/>
    <m/>
    <m/>
    <m/>
    <n v="5553"/>
  </r>
  <r>
    <x v="2"/>
    <x v="4"/>
    <x v="65"/>
    <x v="2"/>
    <x v="0"/>
    <m/>
    <m/>
    <m/>
    <m/>
    <m/>
    <m/>
    <n v="5548"/>
  </r>
  <r>
    <x v="2"/>
    <x v="4"/>
    <x v="36"/>
    <x v="3"/>
    <x v="0"/>
    <m/>
    <m/>
    <m/>
    <m/>
    <m/>
    <m/>
    <n v="5521"/>
  </r>
  <r>
    <x v="2"/>
    <x v="5"/>
    <x v="22"/>
    <x v="0"/>
    <x v="0"/>
    <m/>
    <m/>
    <m/>
    <m/>
    <m/>
    <m/>
    <n v="5472"/>
  </r>
  <r>
    <x v="2"/>
    <x v="1"/>
    <x v="6"/>
    <x v="2"/>
    <x v="0"/>
    <m/>
    <m/>
    <m/>
    <m/>
    <m/>
    <m/>
    <n v="5382"/>
  </r>
  <r>
    <x v="2"/>
    <x v="4"/>
    <x v="53"/>
    <x v="0"/>
    <x v="0"/>
    <m/>
    <m/>
    <m/>
    <m/>
    <m/>
    <m/>
    <n v="5322"/>
  </r>
  <r>
    <x v="2"/>
    <x v="4"/>
    <x v="65"/>
    <x v="1"/>
    <x v="0"/>
    <m/>
    <m/>
    <m/>
    <m/>
    <m/>
    <m/>
    <n v="5302"/>
  </r>
  <r>
    <x v="2"/>
    <x v="4"/>
    <x v="57"/>
    <x v="0"/>
    <x v="0"/>
    <m/>
    <m/>
    <m/>
    <m/>
    <m/>
    <m/>
    <n v="5289"/>
  </r>
  <r>
    <x v="2"/>
    <x v="0"/>
    <x v="7"/>
    <x v="1"/>
    <x v="0"/>
    <m/>
    <m/>
    <m/>
    <m/>
    <m/>
    <m/>
    <n v="5287"/>
  </r>
  <r>
    <x v="2"/>
    <x v="1"/>
    <x v="76"/>
    <x v="1"/>
    <x v="0"/>
    <m/>
    <m/>
    <m/>
    <m/>
    <m/>
    <m/>
    <n v="5260"/>
  </r>
  <r>
    <x v="2"/>
    <x v="5"/>
    <x v="69"/>
    <x v="2"/>
    <x v="0"/>
    <m/>
    <m/>
    <m/>
    <m/>
    <m/>
    <m/>
    <n v="5249"/>
  </r>
  <r>
    <x v="2"/>
    <x v="0"/>
    <x v="9"/>
    <x v="1"/>
    <x v="0"/>
    <m/>
    <m/>
    <m/>
    <m/>
    <m/>
    <m/>
    <n v="5240"/>
  </r>
  <r>
    <x v="2"/>
    <x v="7"/>
    <x v="62"/>
    <x v="0"/>
    <x v="0"/>
    <m/>
    <m/>
    <m/>
    <m/>
    <m/>
    <m/>
    <n v="5236"/>
  </r>
  <r>
    <x v="2"/>
    <x v="2"/>
    <x v="49"/>
    <x v="2"/>
    <x v="0"/>
    <m/>
    <m/>
    <m/>
    <m/>
    <m/>
    <m/>
    <n v="5188"/>
  </r>
  <r>
    <x v="2"/>
    <x v="3"/>
    <x v="74"/>
    <x v="0"/>
    <x v="0"/>
    <m/>
    <m/>
    <m/>
    <m/>
    <m/>
    <m/>
    <n v="5172"/>
  </r>
  <r>
    <x v="2"/>
    <x v="7"/>
    <x v="62"/>
    <x v="0"/>
    <x v="0"/>
    <m/>
    <m/>
    <m/>
    <m/>
    <m/>
    <m/>
    <n v="5166"/>
  </r>
  <r>
    <x v="2"/>
    <x v="3"/>
    <x v="16"/>
    <x v="2"/>
    <x v="0"/>
    <m/>
    <m/>
    <m/>
    <m/>
    <m/>
    <m/>
    <n v="5136"/>
  </r>
  <r>
    <x v="2"/>
    <x v="7"/>
    <x v="72"/>
    <x v="0"/>
    <x v="0"/>
    <m/>
    <m/>
    <m/>
    <m/>
    <m/>
    <m/>
    <n v="5083"/>
  </r>
  <r>
    <x v="2"/>
    <x v="3"/>
    <x v="38"/>
    <x v="2"/>
    <x v="0"/>
    <m/>
    <m/>
    <m/>
    <m/>
    <m/>
    <m/>
    <n v="5014"/>
  </r>
  <r>
    <x v="2"/>
    <x v="4"/>
    <x v="45"/>
    <x v="2"/>
    <x v="0"/>
    <m/>
    <m/>
    <m/>
    <m/>
    <m/>
    <m/>
    <n v="4967"/>
  </r>
  <r>
    <x v="2"/>
    <x v="2"/>
    <x v="84"/>
    <x v="0"/>
    <x v="0"/>
    <m/>
    <m/>
    <m/>
    <m/>
    <m/>
    <m/>
    <n v="4856"/>
  </r>
  <r>
    <x v="2"/>
    <x v="2"/>
    <x v="47"/>
    <x v="0"/>
    <x v="0"/>
    <m/>
    <m/>
    <m/>
    <m/>
    <m/>
    <m/>
    <n v="4854"/>
  </r>
  <r>
    <x v="2"/>
    <x v="5"/>
    <x v="69"/>
    <x v="1"/>
    <x v="0"/>
    <m/>
    <m/>
    <m/>
    <m/>
    <m/>
    <m/>
    <n v="4814"/>
  </r>
  <r>
    <x v="2"/>
    <x v="5"/>
    <x v="39"/>
    <x v="0"/>
    <x v="0"/>
    <m/>
    <m/>
    <m/>
    <m/>
    <m/>
    <m/>
    <n v="4787"/>
  </r>
  <r>
    <x v="2"/>
    <x v="1"/>
    <x v="75"/>
    <x v="0"/>
    <x v="0"/>
    <m/>
    <m/>
    <m/>
    <m/>
    <m/>
    <m/>
    <n v="4752"/>
  </r>
  <r>
    <x v="2"/>
    <x v="3"/>
    <x v="55"/>
    <x v="2"/>
    <x v="0"/>
    <m/>
    <m/>
    <m/>
    <m/>
    <m/>
    <m/>
    <n v="4690"/>
  </r>
  <r>
    <x v="2"/>
    <x v="4"/>
    <x v="65"/>
    <x v="0"/>
    <x v="0"/>
    <m/>
    <m/>
    <m/>
    <m/>
    <m/>
    <m/>
    <n v="4686"/>
  </r>
  <r>
    <x v="2"/>
    <x v="4"/>
    <x v="27"/>
    <x v="2"/>
    <x v="0"/>
    <m/>
    <m/>
    <m/>
    <m/>
    <m/>
    <m/>
    <n v="4643"/>
  </r>
  <r>
    <x v="2"/>
    <x v="4"/>
    <x v="27"/>
    <x v="1"/>
    <x v="0"/>
    <m/>
    <m/>
    <m/>
    <m/>
    <m/>
    <m/>
    <n v="4625"/>
  </r>
  <r>
    <x v="2"/>
    <x v="5"/>
    <x v="39"/>
    <x v="1"/>
    <x v="0"/>
    <m/>
    <m/>
    <m/>
    <m/>
    <m/>
    <m/>
    <n v="4621"/>
  </r>
  <r>
    <x v="2"/>
    <x v="0"/>
    <x v="78"/>
    <x v="0"/>
    <x v="0"/>
    <m/>
    <m/>
    <m/>
    <m/>
    <m/>
    <m/>
    <n v="4580"/>
  </r>
  <r>
    <x v="2"/>
    <x v="4"/>
    <x v="45"/>
    <x v="1"/>
    <x v="0"/>
    <m/>
    <m/>
    <m/>
    <m/>
    <m/>
    <m/>
    <n v="4534"/>
  </r>
  <r>
    <x v="2"/>
    <x v="0"/>
    <x v="12"/>
    <x v="1"/>
    <x v="0"/>
    <m/>
    <m/>
    <m/>
    <m/>
    <m/>
    <m/>
    <n v="4528"/>
  </r>
  <r>
    <x v="2"/>
    <x v="3"/>
    <x v="42"/>
    <x v="2"/>
    <x v="0"/>
    <m/>
    <m/>
    <m/>
    <m/>
    <m/>
    <m/>
    <n v="4525"/>
  </r>
  <r>
    <x v="2"/>
    <x v="2"/>
    <x v="49"/>
    <x v="0"/>
    <x v="0"/>
    <m/>
    <m/>
    <m/>
    <m/>
    <m/>
    <m/>
    <n v="4480"/>
  </r>
  <r>
    <x v="2"/>
    <x v="3"/>
    <x v="55"/>
    <x v="0"/>
    <x v="0"/>
    <m/>
    <m/>
    <m/>
    <m/>
    <m/>
    <m/>
    <n v="4430"/>
  </r>
  <r>
    <x v="2"/>
    <x v="1"/>
    <x v="76"/>
    <x v="0"/>
    <x v="0"/>
    <m/>
    <m/>
    <m/>
    <m/>
    <m/>
    <m/>
    <n v="4340"/>
  </r>
  <r>
    <x v="2"/>
    <x v="5"/>
    <x v="89"/>
    <x v="2"/>
    <x v="0"/>
    <m/>
    <m/>
    <m/>
    <m/>
    <m/>
    <m/>
    <n v="4331"/>
  </r>
  <r>
    <x v="2"/>
    <x v="4"/>
    <x v="27"/>
    <x v="2"/>
    <x v="0"/>
    <m/>
    <m/>
    <m/>
    <m/>
    <m/>
    <m/>
    <n v="4317"/>
  </r>
  <r>
    <x v="2"/>
    <x v="5"/>
    <x v="69"/>
    <x v="0"/>
    <x v="0"/>
    <m/>
    <m/>
    <m/>
    <m/>
    <m/>
    <m/>
    <n v="4315"/>
  </r>
  <r>
    <x v="2"/>
    <x v="5"/>
    <x v="39"/>
    <x v="2"/>
    <x v="0"/>
    <m/>
    <m/>
    <m/>
    <m/>
    <m/>
    <m/>
    <n v="4285"/>
  </r>
  <r>
    <x v="2"/>
    <x v="2"/>
    <x v="20"/>
    <x v="0"/>
    <x v="0"/>
    <m/>
    <m/>
    <m/>
    <m/>
    <m/>
    <m/>
    <n v="4268"/>
  </r>
  <r>
    <x v="2"/>
    <x v="1"/>
    <x v="2"/>
    <x v="1"/>
    <x v="0"/>
    <m/>
    <m/>
    <m/>
    <m/>
    <m/>
    <m/>
    <n v="4217"/>
  </r>
  <r>
    <x v="2"/>
    <x v="7"/>
    <x v="72"/>
    <x v="1"/>
    <x v="0"/>
    <m/>
    <m/>
    <m/>
    <m/>
    <m/>
    <m/>
    <n v="4210"/>
  </r>
  <r>
    <x v="2"/>
    <x v="2"/>
    <x v="58"/>
    <x v="0"/>
    <x v="0"/>
    <m/>
    <m/>
    <m/>
    <m/>
    <m/>
    <m/>
    <n v="4156"/>
  </r>
  <r>
    <x v="2"/>
    <x v="7"/>
    <x v="82"/>
    <x v="1"/>
    <x v="0"/>
    <m/>
    <m/>
    <m/>
    <m/>
    <m/>
    <m/>
    <n v="4141"/>
  </r>
  <r>
    <x v="2"/>
    <x v="5"/>
    <x v="22"/>
    <x v="2"/>
    <x v="0"/>
    <m/>
    <m/>
    <m/>
    <m/>
    <m/>
    <m/>
    <n v="4108"/>
  </r>
  <r>
    <x v="2"/>
    <x v="2"/>
    <x v="59"/>
    <x v="2"/>
    <x v="0"/>
    <m/>
    <m/>
    <m/>
    <m/>
    <m/>
    <m/>
    <n v="4055"/>
  </r>
  <r>
    <x v="2"/>
    <x v="5"/>
    <x v="33"/>
    <x v="0"/>
    <x v="0"/>
    <m/>
    <m/>
    <m/>
    <m/>
    <m/>
    <m/>
    <n v="4042"/>
  </r>
  <r>
    <x v="2"/>
    <x v="5"/>
    <x v="69"/>
    <x v="2"/>
    <x v="0"/>
    <m/>
    <m/>
    <m/>
    <m/>
    <m/>
    <m/>
    <n v="4031"/>
  </r>
  <r>
    <x v="2"/>
    <x v="8"/>
    <x v="83"/>
    <x v="0"/>
    <x v="0"/>
    <m/>
    <m/>
    <m/>
    <m/>
    <m/>
    <m/>
    <n v="4018"/>
  </r>
  <r>
    <x v="2"/>
    <x v="0"/>
    <x v="31"/>
    <x v="0"/>
    <x v="0"/>
    <m/>
    <m/>
    <m/>
    <m/>
    <m/>
    <m/>
    <n v="4014"/>
  </r>
  <r>
    <x v="2"/>
    <x v="2"/>
    <x v="86"/>
    <x v="1"/>
    <x v="0"/>
    <m/>
    <m/>
    <m/>
    <m/>
    <m/>
    <m/>
    <n v="4003"/>
  </r>
  <r>
    <x v="2"/>
    <x v="2"/>
    <x v="88"/>
    <x v="2"/>
    <x v="0"/>
    <m/>
    <m/>
    <m/>
    <m/>
    <m/>
    <m/>
    <n v="3969"/>
  </r>
  <r>
    <x v="2"/>
    <x v="1"/>
    <x v="14"/>
    <x v="2"/>
    <x v="0"/>
    <m/>
    <m/>
    <m/>
    <m/>
    <m/>
    <m/>
    <n v="3895"/>
  </r>
  <r>
    <x v="2"/>
    <x v="7"/>
    <x v="62"/>
    <x v="2"/>
    <x v="0"/>
    <m/>
    <m/>
    <m/>
    <m/>
    <m/>
    <m/>
    <n v="3882"/>
  </r>
  <r>
    <x v="2"/>
    <x v="3"/>
    <x v="74"/>
    <x v="2"/>
    <x v="0"/>
    <m/>
    <m/>
    <m/>
    <m/>
    <m/>
    <m/>
    <n v="3879"/>
  </r>
  <r>
    <x v="2"/>
    <x v="4"/>
    <x v="27"/>
    <x v="2"/>
    <x v="0"/>
    <m/>
    <m/>
    <m/>
    <m/>
    <m/>
    <m/>
    <n v="3875"/>
  </r>
  <r>
    <x v="2"/>
    <x v="2"/>
    <x v="81"/>
    <x v="0"/>
    <x v="0"/>
    <m/>
    <m/>
    <m/>
    <m/>
    <m/>
    <m/>
    <n v="3830"/>
  </r>
  <r>
    <x v="2"/>
    <x v="0"/>
    <x v="46"/>
    <x v="1"/>
    <x v="0"/>
    <m/>
    <m/>
    <m/>
    <m/>
    <m/>
    <m/>
    <n v="3802"/>
  </r>
  <r>
    <x v="2"/>
    <x v="5"/>
    <x v="39"/>
    <x v="3"/>
    <x v="0"/>
    <m/>
    <m/>
    <m/>
    <m/>
    <m/>
    <m/>
    <n v="3800"/>
  </r>
  <r>
    <x v="2"/>
    <x v="4"/>
    <x v="73"/>
    <x v="2"/>
    <x v="0"/>
    <m/>
    <m/>
    <m/>
    <m/>
    <m/>
    <m/>
    <n v="3769"/>
  </r>
  <r>
    <x v="2"/>
    <x v="5"/>
    <x v="39"/>
    <x v="0"/>
    <x v="0"/>
    <m/>
    <m/>
    <m/>
    <m/>
    <m/>
    <m/>
    <n v="3760"/>
  </r>
  <r>
    <x v="2"/>
    <x v="2"/>
    <x v="88"/>
    <x v="0"/>
    <x v="0"/>
    <m/>
    <m/>
    <m/>
    <m/>
    <m/>
    <m/>
    <n v="3723"/>
  </r>
  <r>
    <x v="2"/>
    <x v="1"/>
    <x v="37"/>
    <x v="0"/>
    <x v="0"/>
    <m/>
    <m/>
    <m/>
    <m/>
    <m/>
    <m/>
    <n v="3719"/>
  </r>
  <r>
    <x v="2"/>
    <x v="3"/>
    <x v="38"/>
    <x v="1"/>
    <x v="0"/>
    <m/>
    <m/>
    <m/>
    <m/>
    <m/>
    <m/>
    <n v="3696"/>
  </r>
  <r>
    <x v="2"/>
    <x v="5"/>
    <x v="22"/>
    <x v="2"/>
    <x v="0"/>
    <m/>
    <m/>
    <m/>
    <m/>
    <m/>
    <m/>
    <n v="3660"/>
  </r>
  <r>
    <x v="2"/>
    <x v="5"/>
    <x v="33"/>
    <x v="3"/>
    <x v="0"/>
    <m/>
    <m/>
    <m/>
    <m/>
    <m/>
    <m/>
    <n v="3649"/>
  </r>
  <r>
    <x v="2"/>
    <x v="4"/>
    <x v="27"/>
    <x v="0"/>
    <x v="0"/>
    <m/>
    <m/>
    <m/>
    <m/>
    <m/>
    <m/>
    <n v="3637"/>
  </r>
  <r>
    <x v="2"/>
    <x v="1"/>
    <x v="85"/>
    <x v="0"/>
    <x v="0"/>
    <m/>
    <m/>
    <m/>
    <m/>
    <m/>
    <m/>
    <n v="3634"/>
  </r>
  <r>
    <x v="2"/>
    <x v="2"/>
    <x v="26"/>
    <x v="2"/>
    <x v="0"/>
    <m/>
    <m/>
    <m/>
    <m/>
    <m/>
    <m/>
    <n v="3604"/>
  </r>
  <r>
    <x v="2"/>
    <x v="6"/>
    <x v="80"/>
    <x v="0"/>
    <x v="0"/>
    <m/>
    <m/>
    <m/>
    <m/>
    <m/>
    <m/>
    <n v="3602"/>
  </r>
  <r>
    <x v="2"/>
    <x v="1"/>
    <x v="5"/>
    <x v="1"/>
    <x v="0"/>
    <m/>
    <m/>
    <m/>
    <m/>
    <m/>
    <m/>
    <n v="3531"/>
  </r>
  <r>
    <x v="2"/>
    <x v="5"/>
    <x v="22"/>
    <x v="3"/>
    <x v="0"/>
    <m/>
    <m/>
    <m/>
    <m/>
    <m/>
    <m/>
    <n v="3517"/>
  </r>
  <r>
    <x v="2"/>
    <x v="1"/>
    <x v="94"/>
    <x v="0"/>
    <x v="0"/>
    <m/>
    <m/>
    <m/>
    <m/>
    <m/>
    <m/>
    <n v="3501"/>
  </r>
  <r>
    <x v="2"/>
    <x v="1"/>
    <x v="79"/>
    <x v="0"/>
    <x v="0"/>
    <m/>
    <m/>
    <m/>
    <m/>
    <m/>
    <m/>
    <n v="3479"/>
  </r>
  <r>
    <x v="2"/>
    <x v="5"/>
    <x v="22"/>
    <x v="1"/>
    <x v="0"/>
    <m/>
    <m/>
    <m/>
    <m/>
    <m/>
    <m/>
    <n v="3477"/>
  </r>
  <r>
    <x v="2"/>
    <x v="2"/>
    <x v="4"/>
    <x v="3"/>
    <x v="0"/>
    <m/>
    <m/>
    <m/>
    <m/>
    <m/>
    <m/>
    <n v="3447"/>
  </r>
  <r>
    <x v="2"/>
    <x v="5"/>
    <x v="69"/>
    <x v="0"/>
    <x v="0"/>
    <m/>
    <m/>
    <m/>
    <m/>
    <m/>
    <m/>
    <n v="3446"/>
  </r>
  <r>
    <x v="2"/>
    <x v="1"/>
    <x v="92"/>
    <x v="1"/>
    <x v="0"/>
    <m/>
    <m/>
    <m/>
    <m/>
    <m/>
    <m/>
    <n v="3397"/>
  </r>
  <r>
    <x v="2"/>
    <x v="5"/>
    <x v="69"/>
    <x v="0"/>
    <x v="0"/>
    <m/>
    <m/>
    <m/>
    <m/>
    <m/>
    <m/>
    <n v="3385"/>
  </r>
  <r>
    <x v="2"/>
    <x v="1"/>
    <x v="41"/>
    <x v="1"/>
    <x v="0"/>
    <m/>
    <m/>
    <m/>
    <m/>
    <m/>
    <m/>
    <n v="3357"/>
  </r>
  <r>
    <x v="2"/>
    <x v="0"/>
    <x v="1"/>
    <x v="5"/>
    <x v="0"/>
    <m/>
    <m/>
    <m/>
    <m/>
    <m/>
    <m/>
    <n v="3338"/>
  </r>
  <r>
    <x v="2"/>
    <x v="2"/>
    <x v="11"/>
    <x v="4"/>
    <x v="0"/>
    <m/>
    <m/>
    <m/>
    <m/>
    <m/>
    <m/>
    <n v="3326"/>
  </r>
  <r>
    <x v="2"/>
    <x v="3"/>
    <x v="63"/>
    <x v="2"/>
    <x v="0"/>
    <m/>
    <m/>
    <m/>
    <m/>
    <m/>
    <m/>
    <n v="3311"/>
  </r>
  <r>
    <x v="2"/>
    <x v="3"/>
    <x v="98"/>
    <x v="1"/>
    <x v="0"/>
    <m/>
    <m/>
    <m/>
    <m/>
    <m/>
    <m/>
    <n v="3294"/>
  </r>
  <r>
    <x v="2"/>
    <x v="7"/>
    <x v="62"/>
    <x v="1"/>
    <x v="0"/>
    <m/>
    <m/>
    <m/>
    <m/>
    <m/>
    <m/>
    <n v="3256"/>
  </r>
  <r>
    <x v="2"/>
    <x v="7"/>
    <x v="72"/>
    <x v="2"/>
    <x v="0"/>
    <m/>
    <m/>
    <m/>
    <m/>
    <m/>
    <m/>
    <n v="3245"/>
  </r>
  <r>
    <x v="2"/>
    <x v="1"/>
    <x v="21"/>
    <x v="2"/>
    <x v="0"/>
    <m/>
    <m/>
    <m/>
    <m/>
    <m/>
    <m/>
    <n v="3240"/>
  </r>
  <r>
    <x v="2"/>
    <x v="2"/>
    <x v="58"/>
    <x v="2"/>
    <x v="0"/>
    <m/>
    <m/>
    <m/>
    <m/>
    <m/>
    <m/>
    <n v="3238"/>
  </r>
  <r>
    <x v="2"/>
    <x v="4"/>
    <x v="73"/>
    <x v="2"/>
    <x v="0"/>
    <m/>
    <m/>
    <m/>
    <m/>
    <m/>
    <m/>
    <n v="3159"/>
  </r>
  <r>
    <x v="2"/>
    <x v="0"/>
    <x v="0"/>
    <x v="5"/>
    <x v="0"/>
    <m/>
    <m/>
    <m/>
    <m/>
    <m/>
    <m/>
    <n v="3151"/>
  </r>
  <r>
    <x v="2"/>
    <x v="2"/>
    <x v="20"/>
    <x v="2"/>
    <x v="0"/>
    <m/>
    <m/>
    <m/>
    <m/>
    <m/>
    <m/>
    <n v="3130"/>
  </r>
  <r>
    <x v="2"/>
    <x v="0"/>
    <x v="9"/>
    <x v="0"/>
    <x v="0"/>
    <m/>
    <m/>
    <m/>
    <m/>
    <m/>
    <m/>
    <n v="3105"/>
  </r>
  <r>
    <x v="2"/>
    <x v="5"/>
    <x v="69"/>
    <x v="1"/>
    <x v="0"/>
    <m/>
    <m/>
    <m/>
    <m/>
    <m/>
    <m/>
    <n v="3057"/>
  </r>
  <r>
    <x v="2"/>
    <x v="5"/>
    <x v="69"/>
    <x v="2"/>
    <x v="0"/>
    <m/>
    <m/>
    <m/>
    <m/>
    <m/>
    <m/>
    <n v="3047"/>
  </r>
  <r>
    <x v="2"/>
    <x v="5"/>
    <x v="89"/>
    <x v="1"/>
    <x v="0"/>
    <m/>
    <m/>
    <m/>
    <m/>
    <m/>
    <m/>
    <n v="3014"/>
  </r>
  <r>
    <x v="2"/>
    <x v="0"/>
    <x v="1"/>
    <x v="2"/>
    <x v="0"/>
    <m/>
    <m/>
    <m/>
    <m/>
    <m/>
    <m/>
    <n v="2996"/>
  </r>
  <r>
    <x v="2"/>
    <x v="2"/>
    <x v="87"/>
    <x v="0"/>
    <x v="0"/>
    <m/>
    <m/>
    <m/>
    <m/>
    <m/>
    <m/>
    <n v="2956"/>
  </r>
  <r>
    <x v="2"/>
    <x v="2"/>
    <x v="20"/>
    <x v="2"/>
    <x v="0"/>
    <m/>
    <m/>
    <m/>
    <m/>
    <m/>
    <m/>
    <n v="2930"/>
  </r>
  <r>
    <x v="2"/>
    <x v="6"/>
    <x v="90"/>
    <x v="0"/>
    <x v="0"/>
    <m/>
    <m/>
    <m/>
    <m/>
    <m/>
    <m/>
    <n v="2857"/>
  </r>
  <r>
    <x v="2"/>
    <x v="2"/>
    <x v="84"/>
    <x v="2"/>
    <x v="0"/>
    <m/>
    <m/>
    <m/>
    <m/>
    <m/>
    <m/>
    <n v="2832"/>
  </r>
  <r>
    <x v="2"/>
    <x v="0"/>
    <x v="12"/>
    <x v="5"/>
    <x v="0"/>
    <m/>
    <m/>
    <m/>
    <m/>
    <m/>
    <m/>
    <n v="2832"/>
  </r>
  <r>
    <x v="2"/>
    <x v="5"/>
    <x v="39"/>
    <x v="1"/>
    <x v="0"/>
    <m/>
    <m/>
    <m/>
    <m/>
    <m/>
    <m/>
    <n v="2829"/>
  </r>
  <r>
    <x v="2"/>
    <x v="2"/>
    <x v="84"/>
    <x v="0"/>
    <x v="0"/>
    <m/>
    <m/>
    <m/>
    <m/>
    <m/>
    <m/>
    <n v="2819"/>
  </r>
  <r>
    <x v="2"/>
    <x v="1"/>
    <x v="25"/>
    <x v="2"/>
    <x v="0"/>
    <m/>
    <m/>
    <m/>
    <m/>
    <m/>
    <m/>
    <n v="2808"/>
  </r>
  <r>
    <x v="2"/>
    <x v="2"/>
    <x v="20"/>
    <x v="2"/>
    <x v="0"/>
    <m/>
    <m/>
    <m/>
    <m/>
    <m/>
    <m/>
    <n v="2800"/>
  </r>
  <r>
    <x v="2"/>
    <x v="1"/>
    <x v="3"/>
    <x v="1"/>
    <x v="0"/>
    <m/>
    <m/>
    <m/>
    <m/>
    <m/>
    <m/>
    <n v="2777"/>
  </r>
  <r>
    <x v="2"/>
    <x v="6"/>
    <x v="91"/>
    <x v="0"/>
    <x v="0"/>
    <m/>
    <m/>
    <m/>
    <m/>
    <m/>
    <m/>
    <n v="2760"/>
  </r>
  <r>
    <x v="2"/>
    <x v="3"/>
    <x v="97"/>
    <x v="2"/>
    <x v="0"/>
    <m/>
    <m/>
    <m/>
    <m/>
    <m/>
    <m/>
    <n v="2744"/>
  </r>
  <r>
    <x v="2"/>
    <x v="0"/>
    <x v="1"/>
    <x v="1"/>
    <x v="0"/>
    <m/>
    <m/>
    <m/>
    <m/>
    <m/>
    <m/>
    <n v="2743"/>
  </r>
  <r>
    <x v="2"/>
    <x v="5"/>
    <x v="33"/>
    <x v="4"/>
    <x v="0"/>
    <m/>
    <m/>
    <m/>
    <m/>
    <m/>
    <m/>
    <n v="2712"/>
  </r>
  <r>
    <x v="2"/>
    <x v="5"/>
    <x v="39"/>
    <x v="3"/>
    <x v="0"/>
    <m/>
    <m/>
    <m/>
    <m/>
    <m/>
    <m/>
    <n v="2700"/>
  </r>
  <r>
    <x v="2"/>
    <x v="2"/>
    <x v="4"/>
    <x v="4"/>
    <x v="0"/>
    <m/>
    <m/>
    <m/>
    <m/>
    <m/>
    <m/>
    <n v="2678"/>
  </r>
  <r>
    <x v="2"/>
    <x v="2"/>
    <x v="11"/>
    <x v="3"/>
    <x v="0"/>
    <m/>
    <m/>
    <m/>
    <m/>
    <m/>
    <m/>
    <n v="2659"/>
  </r>
  <r>
    <x v="2"/>
    <x v="3"/>
    <x v="63"/>
    <x v="1"/>
    <x v="0"/>
    <m/>
    <m/>
    <m/>
    <m/>
    <m/>
    <m/>
    <n v="2659"/>
  </r>
  <r>
    <x v="2"/>
    <x v="2"/>
    <x v="20"/>
    <x v="2"/>
    <x v="0"/>
    <m/>
    <m/>
    <m/>
    <m/>
    <m/>
    <m/>
    <n v="2652"/>
  </r>
  <r>
    <x v="2"/>
    <x v="2"/>
    <x v="84"/>
    <x v="2"/>
    <x v="0"/>
    <m/>
    <m/>
    <m/>
    <m/>
    <m/>
    <m/>
    <n v="2643"/>
  </r>
  <r>
    <x v="2"/>
    <x v="1"/>
    <x v="15"/>
    <x v="1"/>
    <x v="0"/>
    <m/>
    <m/>
    <m/>
    <m/>
    <m/>
    <m/>
    <n v="2632"/>
  </r>
  <r>
    <x v="2"/>
    <x v="1"/>
    <x v="93"/>
    <x v="0"/>
    <x v="0"/>
    <m/>
    <m/>
    <m/>
    <m/>
    <m/>
    <m/>
    <n v="2604"/>
  </r>
  <r>
    <x v="2"/>
    <x v="4"/>
    <x v="17"/>
    <x v="4"/>
    <x v="0"/>
    <m/>
    <m/>
    <m/>
    <m/>
    <m/>
    <m/>
    <n v="2599"/>
  </r>
  <r>
    <x v="2"/>
    <x v="4"/>
    <x v="17"/>
    <x v="3"/>
    <x v="0"/>
    <m/>
    <m/>
    <m/>
    <m/>
    <m/>
    <m/>
    <n v="2592"/>
  </r>
  <r>
    <x v="2"/>
    <x v="5"/>
    <x v="69"/>
    <x v="1"/>
    <x v="0"/>
    <m/>
    <m/>
    <m/>
    <m/>
    <m/>
    <m/>
    <n v="2585"/>
  </r>
  <r>
    <x v="2"/>
    <x v="0"/>
    <x v="31"/>
    <x v="1"/>
    <x v="0"/>
    <m/>
    <m/>
    <m/>
    <m/>
    <m/>
    <m/>
    <n v="2581"/>
  </r>
  <r>
    <x v="2"/>
    <x v="2"/>
    <x v="86"/>
    <x v="0"/>
    <x v="0"/>
    <m/>
    <m/>
    <m/>
    <m/>
    <m/>
    <m/>
    <n v="2564"/>
  </r>
  <r>
    <x v="2"/>
    <x v="1"/>
    <x v="5"/>
    <x v="5"/>
    <x v="0"/>
    <m/>
    <m/>
    <m/>
    <m/>
    <m/>
    <m/>
    <n v="2549"/>
  </r>
  <r>
    <x v="2"/>
    <x v="2"/>
    <x v="11"/>
    <x v="5"/>
    <x v="0"/>
    <m/>
    <m/>
    <m/>
    <m/>
    <m/>
    <m/>
    <n v="2526"/>
  </r>
  <r>
    <x v="2"/>
    <x v="0"/>
    <x v="7"/>
    <x v="2"/>
    <x v="0"/>
    <m/>
    <m/>
    <m/>
    <m/>
    <m/>
    <m/>
    <n v="2524"/>
  </r>
  <r>
    <x v="2"/>
    <x v="2"/>
    <x v="84"/>
    <x v="1"/>
    <x v="0"/>
    <m/>
    <m/>
    <m/>
    <m/>
    <m/>
    <m/>
    <n v="2509"/>
  </r>
  <r>
    <x v="2"/>
    <x v="5"/>
    <x v="39"/>
    <x v="1"/>
    <x v="0"/>
    <m/>
    <m/>
    <m/>
    <m/>
    <m/>
    <m/>
    <n v="2488"/>
  </r>
  <r>
    <x v="2"/>
    <x v="0"/>
    <x v="68"/>
    <x v="0"/>
    <x v="0"/>
    <m/>
    <m/>
    <m/>
    <m/>
    <m/>
    <m/>
    <n v="2475"/>
  </r>
  <r>
    <x v="2"/>
    <x v="5"/>
    <x v="89"/>
    <x v="0"/>
    <x v="0"/>
    <m/>
    <m/>
    <m/>
    <m/>
    <m/>
    <m/>
    <n v="2469"/>
  </r>
  <r>
    <x v="2"/>
    <x v="4"/>
    <x v="35"/>
    <x v="3"/>
    <x v="0"/>
    <m/>
    <m/>
    <m/>
    <m/>
    <m/>
    <m/>
    <n v="2463"/>
  </r>
  <r>
    <x v="2"/>
    <x v="3"/>
    <x v="104"/>
    <x v="1"/>
    <x v="0"/>
    <m/>
    <m/>
    <m/>
    <m/>
    <m/>
    <m/>
    <n v="2443"/>
  </r>
  <r>
    <x v="2"/>
    <x v="5"/>
    <x v="39"/>
    <x v="2"/>
    <x v="0"/>
    <m/>
    <m/>
    <m/>
    <m/>
    <m/>
    <m/>
    <n v="2437"/>
  </r>
  <r>
    <x v="2"/>
    <x v="5"/>
    <x v="33"/>
    <x v="3"/>
    <x v="0"/>
    <m/>
    <m/>
    <m/>
    <m/>
    <m/>
    <m/>
    <n v="2433"/>
  </r>
  <r>
    <x v="2"/>
    <x v="3"/>
    <x v="97"/>
    <x v="0"/>
    <x v="0"/>
    <m/>
    <m/>
    <m/>
    <m/>
    <m/>
    <m/>
    <n v="2424"/>
  </r>
  <r>
    <x v="2"/>
    <x v="7"/>
    <x v="82"/>
    <x v="0"/>
    <x v="0"/>
    <m/>
    <m/>
    <m/>
    <m/>
    <m/>
    <m/>
    <n v="2407"/>
  </r>
  <r>
    <x v="2"/>
    <x v="2"/>
    <x v="87"/>
    <x v="1"/>
    <x v="0"/>
    <m/>
    <m/>
    <m/>
    <m/>
    <m/>
    <m/>
    <n v="2405"/>
  </r>
  <r>
    <x v="2"/>
    <x v="9"/>
    <x v="95"/>
    <x v="1"/>
    <x v="0"/>
    <m/>
    <m/>
    <m/>
    <m/>
    <m/>
    <m/>
    <n v="2364"/>
  </r>
  <r>
    <x v="2"/>
    <x v="1"/>
    <x v="23"/>
    <x v="2"/>
    <x v="0"/>
    <m/>
    <m/>
    <m/>
    <m/>
    <m/>
    <m/>
    <n v="2359"/>
  </r>
  <r>
    <x v="2"/>
    <x v="0"/>
    <x v="0"/>
    <x v="1"/>
    <x v="0"/>
    <m/>
    <m/>
    <m/>
    <m/>
    <m/>
    <m/>
    <n v="2298"/>
  </r>
  <r>
    <x v="2"/>
    <x v="0"/>
    <x v="103"/>
    <x v="0"/>
    <x v="0"/>
    <m/>
    <m/>
    <m/>
    <m/>
    <m/>
    <m/>
    <n v="2281"/>
  </r>
  <r>
    <x v="2"/>
    <x v="7"/>
    <x v="52"/>
    <x v="1"/>
    <x v="0"/>
    <m/>
    <m/>
    <m/>
    <m/>
    <m/>
    <m/>
    <n v="2279"/>
  </r>
  <r>
    <x v="2"/>
    <x v="3"/>
    <x v="55"/>
    <x v="5"/>
    <x v="0"/>
    <m/>
    <m/>
    <m/>
    <m/>
    <m/>
    <m/>
    <n v="2243"/>
  </r>
  <r>
    <x v="2"/>
    <x v="1"/>
    <x v="2"/>
    <x v="2"/>
    <x v="0"/>
    <m/>
    <m/>
    <m/>
    <m/>
    <m/>
    <m/>
    <n v="2229"/>
  </r>
  <r>
    <x v="2"/>
    <x v="4"/>
    <x v="35"/>
    <x v="4"/>
    <x v="0"/>
    <m/>
    <m/>
    <m/>
    <m/>
    <m/>
    <m/>
    <n v="2215"/>
  </r>
  <r>
    <x v="2"/>
    <x v="8"/>
    <x v="102"/>
    <x v="0"/>
    <x v="0"/>
    <m/>
    <m/>
    <m/>
    <m/>
    <m/>
    <m/>
    <n v="2214"/>
  </r>
  <r>
    <x v="2"/>
    <x v="0"/>
    <x v="96"/>
    <x v="0"/>
    <x v="0"/>
    <m/>
    <m/>
    <m/>
    <m/>
    <m/>
    <m/>
    <n v="2211"/>
  </r>
  <r>
    <x v="2"/>
    <x v="1"/>
    <x v="21"/>
    <x v="1"/>
    <x v="0"/>
    <m/>
    <m/>
    <m/>
    <m/>
    <m/>
    <m/>
    <n v="2210"/>
  </r>
  <r>
    <x v="2"/>
    <x v="4"/>
    <x v="35"/>
    <x v="5"/>
    <x v="0"/>
    <m/>
    <m/>
    <m/>
    <m/>
    <m/>
    <m/>
    <n v="2203"/>
  </r>
  <r>
    <x v="2"/>
    <x v="1"/>
    <x v="100"/>
    <x v="0"/>
    <x v="0"/>
    <m/>
    <m/>
    <m/>
    <m/>
    <m/>
    <m/>
    <n v="2187"/>
  </r>
  <r>
    <x v="2"/>
    <x v="0"/>
    <x v="101"/>
    <x v="0"/>
    <x v="0"/>
    <m/>
    <m/>
    <m/>
    <m/>
    <m/>
    <m/>
    <n v="2145"/>
  </r>
  <r>
    <x v="2"/>
    <x v="3"/>
    <x v="42"/>
    <x v="5"/>
    <x v="0"/>
    <m/>
    <m/>
    <m/>
    <m/>
    <m/>
    <m/>
    <n v="2125"/>
  </r>
  <r>
    <x v="2"/>
    <x v="5"/>
    <x v="89"/>
    <x v="2"/>
    <x v="0"/>
    <m/>
    <m/>
    <m/>
    <m/>
    <m/>
    <m/>
    <n v="2125"/>
  </r>
  <r>
    <x v="2"/>
    <x v="5"/>
    <x v="33"/>
    <x v="1"/>
    <x v="0"/>
    <m/>
    <m/>
    <m/>
    <m/>
    <m/>
    <m/>
    <n v="2102"/>
  </r>
  <r>
    <x v="2"/>
    <x v="4"/>
    <x v="57"/>
    <x v="3"/>
    <x v="0"/>
    <m/>
    <m/>
    <m/>
    <m/>
    <m/>
    <m/>
    <n v="2077"/>
  </r>
  <r>
    <x v="2"/>
    <x v="4"/>
    <x v="27"/>
    <x v="4"/>
    <x v="0"/>
    <m/>
    <m/>
    <m/>
    <m/>
    <m/>
    <m/>
    <n v="2076"/>
  </r>
  <r>
    <x v="2"/>
    <x v="3"/>
    <x v="111"/>
    <x v="0"/>
    <x v="0"/>
    <m/>
    <m/>
    <m/>
    <m/>
    <m/>
    <m/>
    <n v="2059"/>
  </r>
  <r>
    <x v="2"/>
    <x v="2"/>
    <x v="29"/>
    <x v="2"/>
    <x v="0"/>
    <m/>
    <m/>
    <m/>
    <m/>
    <m/>
    <m/>
    <n v="2058"/>
  </r>
  <r>
    <x v="2"/>
    <x v="4"/>
    <x v="73"/>
    <x v="0"/>
    <x v="0"/>
    <m/>
    <m/>
    <m/>
    <m/>
    <m/>
    <m/>
    <n v="2052"/>
  </r>
  <r>
    <x v="2"/>
    <x v="11"/>
    <x v="113"/>
    <x v="0"/>
    <x v="0"/>
    <m/>
    <m/>
    <m/>
    <m/>
    <m/>
    <m/>
    <n v="2030"/>
  </r>
  <r>
    <x v="2"/>
    <x v="3"/>
    <x v="97"/>
    <x v="0"/>
    <x v="0"/>
    <m/>
    <m/>
    <m/>
    <m/>
    <m/>
    <m/>
    <n v="2017"/>
  </r>
  <r>
    <x v="2"/>
    <x v="1"/>
    <x v="24"/>
    <x v="3"/>
    <x v="0"/>
    <m/>
    <m/>
    <m/>
    <m/>
    <m/>
    <m/>
    <n v="1974"/>
  </r>
  <r>
    <x v="2"/>
    <x v="2"/>
    <x v="29"/>
    <x v="2"/>
    <x v="0"/>
    <m/>
    <m/>
    <m/>
    <m/>
    <m/>
    <m/>
    <n v="1954"/>
  </r>
  <r>
    <x v="2"/>
    <x v="4"/>
    <x v="36"/>
    <x v="4"/>
    <x v="0"/>
    <m/>
    <m/>
    <m/>
    <m/>
    <m/>
    <m/>
    <n v="1921"/>
  </r>
  <r>
    <x v="2"/>
    <x v="3"/>
    <x v="97"/>
    <x v="1"/>
    <x v="0"/>
    <m/>
    <m/>
    <m/>
    <m/>
    <m/>
    <m/>
    <n v="1906"/>
  </r>
  <r>
    <x v="2"/>
    <x v="0"/>
    <x v="7"/>
    <x v="5"/>
    <x v="0"/>
    <m/>
    <m/>
    <m/>
    <m/>
    <m/>
    <m/>
    <n v="1873"/>
  </r>
  <r>
    <x v="2"/>
    <x v="2"/>
    <x v="26"/>
    <x v="2"/>
    <x v="0"/>
    <m/>
    <m/>
    <m/>
    <m/>
    <m/>
    <m/>
    <n v="1845"/>
  </r>
  <r>
    <x v="2"/>
    <x v="9"/>
    <x v="95"/>
    <x v="0"/>
    <x v="0"/>
    <m/>
    <m/>
    <m/>
    <m/>
    <m/>
    <m/>
    <n v="1845"/>
  </r>
  <r>
    <x v="2"/>
    <x v="4"/>
    <x v="34"/>
    <x v="4"/>
    <x v="0"/>
    <m/>
    <m/>
    <m/>
    <m/>
    <m/>
    <m/>
    <n v="1832"/>
  </r>
  <r>
    <x v="2"/>
    <x v="2"/>
    <x v="87"/>
    <x v="2"/>
    <x v="0"/>
    <m/>
    <m/>
    <m/>
    <m/>
    <m/>
    <m/>
    <n v="1802"/>
  </r>
  <r>
    <x v="2"/>
    <x v="7"/>
    <x v="62"/>
    <x v="2"/>
    <x v="0"/>
    <m/>
    <m/>
    <m/>
    <m/>
    <m/>
    <m/>
    <n v="1790"/>
  </r>
  <r>
    <x v="2"/>
    <x v="0"/>
    <x v="18"/>
    <x v="5"/>
    <x v="0"/>
    <m/>
    <m/>
    <m/>
    <m/>
    <m/>
    <m/>
    <n v="1783"/>
  </r>
  <r>
    <x v="2"/>
    <x v="1"/>
    <x v="24"/>
    <x v="1"/>
    <x v="0"/>
    <m/>
    <m/>
    <m/>
    <m/>
    <m/>
    <m/>
    <n v="1776"/>
  </r>
  <r>
    <x v="2"/>
    <x v="2"/>
    <x v="86"/>
    <x v="2"/>
    <x v="0"/>
    <m/>
    <m/>
    <m/>
    <m/>
    <m/>
    <m/>
    <n v="1746"/>
  </r>
  <r>
    <x v="2"/>
    <x v="2"/>
    <x v="20"/>
    <x v="3"/>
    <x v="0"/>
    <m/>
    <m/>
    <m/>
    <m/>
    <m/>
    <m/>
    <n v="1745"/>
  </r>
  <r>
    <x v="2"/>
    <x v="3"/>
    <x v="98"/>
    <x v="0"/>
    <x v="0"/>
    <m/>
    <m/>
    <m/>
    <m/>
    <m/>
    <m/>
    <n v="1735"/>
  </r>
  <r>
    <x v="2"/>
    <x v="2"/>
    <x v="112"/>
    <x v="1"/>
    <x v="0"/>
    <m/>
    <m/>
    <m/>
    <m/>
    <m/>
    <m/>
    <n v="1723"/>
  </r>
  <r>
    <x v="2"/>
    <x v="2"/>
    <x v="29"/>
    <x v="5"/>
    <x v="0"/>
    <m/>
    <m/>
    <m/>
    <m/>
    <m/>
    <m/>
    <n v="1723"/>
  </r>
  <r>
    <x v="2"/>
    <x v="4"/>
    <x v="27"/>
    <x v="3"/>
    <x v="0"/>
    <m/>
    <m/>
    <m/>
    <m/>
    <m/>
    <m/>
    <n v="1715"/>
  </r>
  <r>
    <x v="2"/>
    <x v="2"/>
    <x v="110"/>
    <x v="2"/>
    <x v="0"/>
    <m/>
    <m/>
    <m/>
    <m/>
    <m/>
    <m/>
    <n v="1681"/>
  </r>
  <r>
    <x v="2"/>
    <x v="9"/>
    <x v="106"/>
    <x v="0"/>
    <x v="0"/>
    <m/>
    <m/>
    <m/>
    <m/>
    <m/>
    <m/>
    <n v="1671"/>
  </r>
  <r>
    <x v="2"/>
    <x v="0"/>
    <x v="8"/>
    <x v="1"/>
    <x v="0"/>
    <m/>
    <m/>
    <m/>
    <m/>
    <m/>
    <m/>
    <n v="1665"/>
  </r>
  <r>
    <x v="2"/>
    <x v="2"/>
    <x v="11"/>
    <x v="1"/>
    <x v="0"/>
    <m/>
    <m/>
    <m/>
    <m/>
    <m/>
    <m/>
    <n v="1661"/>
  </r>
  <r>
    <x v="2"/>
    <x v="11"/>
    <x v="113"/>
    <x v="1"/>
    <x v="0"/>
    <m/>
    <m/>
    <m/>
    <m/>
    <m/>
    <m/>
    <n v="1624"/>
  </r>
  <r>
    <x v="2"/>
    <x v="4"/>
    <x v="34"/>
    <x v="3"/>
    <x v="0"/>
    <m/>
    <m/>
    <m/>
    <m/>
    <m/>
    <m/>
    <n v="1617"/>
  </r>
  <r>
    <x v="2"/>
    <x v="1"/>
    <x v="13"/>
    <x v="1"/>
    <x v="0"/>
    <m/>
    <m/>
    <m/>
    <m/>
    <m/>
    <m/>
    <n v="1607"/>
  </r>
  <r>
    <x v="2"/>
    <x v="0"/>
    <x v="54"/>
    <x v="0"/>
    <x v="0"/>
    <m/>
    <m/>
    <m/>
    <m/>
    <m/>
    <m/>
    <n v="1592"/>
  </r>
  <r>
    <x v="2"/>
    <x v="10"/>
    <x v="109"/>
    <x v="0"/>
    <x v="0"/>
    <m/>
    <m/>
    <m/>
    <m/>
    <m/>
    <m/>
    <n v="1589"/>
  </r>
  <r>
    <x v="2"/>
    <x v="5"/>
    <x v="33"/>
    <x v="4"/>
    <x v="0"/>
    <m/>
    <m/>
    <m/>
    <m/>
    <m/>
    <m/>
    <n v="1570"/>
  </r>
  <r>
    <x v="2"/>
    <x v="6"/>
    <x v="108"/>
    <x v="0"/>
    <x v="0"/>
    <m/>
    <m/>
    <m/>
    <m/>
    <m/>
    <m/>
    <n v="1555"/>
  </r>
  <r>
    <x v="2"/>
    <x v="4"/>
    <x v="57"/>
    <x v="1"/>
    <x v="0"/>
    <m/>
    <m/>
    <m/>
    <m/>
    <m/>
    <m/>
    <n v="1550"/>
  </r>
  <r>
    <x v="2"/>
    <x v="4"/>
    <x v="27"/>
    <x v="4"/>
    <x v="0"/>
    <m/>
    <m/>
    <m/>
    <m/>
    <m/>
    <m/>
    <n v="1548"/>
  </r>
  <r>
    <x v="2"/>
    <x v="2"/>
    <x v="48"/>
    <x v="4"/>
    <x v="0"/>
    <m/>
    <m/>
    <m/>
    <m/>
    <m/>
    <m/>
    <n v="1546"/>
  </r>
  <r>
    <x v="2"/>
    <x v="2"/>
    <x v="43"/>
    <x v="1"/>
    <x v="0"/>
    <m/>
    <m/>
    <m/>
    <m/>
    <m/>
    <m/>
    <n v="1543"/>
  </r>
  <r>
    <x v="2"/>
    <x v="2"/>
    <x v="88"/>
    <x v="1"/>
    <x v="0"/>
    <m/>
    <m/>
    <m/>
    <m/>
    <m/>
    <m/>
    <n v="1539"/>
  </r>
  <r>
    <x v="2"/>
    <x v="1"/>
    <x v="19"/>
    <x v="2"/>
    <x v="0"/>
    <m/>
    <m/>
    <m/>
    <m/>
    <m/>
    <m/>
    <n v="1538"/>
  </r>
  <r>
    <x v="2"/>
    <x v="2"/>
    <x v="20"/>
    <x v="4"/>
    <x v="0"/>
    <m/>
    <m/>
    <m/>
    <m/>
    <m/>
    <m/>
    <n v="1537"/>
  </r>
  <r>
    <x v="2"/>
    <x v="0"/>
    <x v="128"/>
    <x v="0"/>
    <x v="0"/>
    <m/>
    <m/>
    <m/>
    <m/>
    <m/>
    <m/>
    <n v="1524"/>
  </r>
  <r>
    <x v="2"/>
    <x v="2"/>
    <x v="10"/>
    <x v="3"/>
    <x v="0"/>
    <m/>
    <m/>
    <m/>
    <m/>
    <m/>
    <m/>
    <n v="1523"/>
  </r>
  <r>
    <x v="2"/>
    <x v="2"/>
    <x v="59"/>
    <x v="2"/>
    <x v="0"/>
    <m/>
    <m/>
    <m/>
    <m/>
    <m/>
    <m/>
    <n v="1520"/>
  </r>
  <r>
    <x v="2"/>
    <x v="9"/>
    <x v="107"/>
    <x v="1"/>
    <x v="0"/>
    <m/>
    <m/>
    <m/>
    <m/>
    <m/>
    <m/>
    <n v="1515"/>
  </r>
  <r>
    <x v="2"/>
    <x v="2"/>
    <x v="87"/>
    <x v="2"/>
    <x v="0"/>
    <m/>
    <m/>
    <m/>
    <m/>
    <m/>
    <m/>
    <n v="1502"/>
  </r>
  <r>
    <x v="2"/>
    <x v="2"/>
    <x v="29"/>
    <x v="3"/>
    <x v="0"/>
    <m/>
    <m/>
    <m/>
    <m/>
    <m/>
    <m/>
    <n v="1502"/>
  </r>
  <r>
    <x v="2"/>
    <x v="3"/>
    <x v="51"/>
    <x v="5"/>
    <x v="0"/>
    <m/>
    <m/>
    <m/>
    <m/>
    <m/>
    <m/>
    <n v="1500"/>
  </r>
  <r>
    <x v="2"/>
    <x v="6"/>
    <x v="105"/>
    <x v="0"/>
    <x v="0"/>
    <m/>
    <m/>
    <m/>
    <m/>
    <m/>
    <m/>
    <n v="1499"/>
  </r>
  <r>
    <x v="2"/>
    <x v="1"/>
    <x v="5"/>
    <x v="2"/>
    <x v="0"/>
    <m/>
    <m/>
    <m/>
    <m/>
    <m/>
    <m/>
    <n v="1481"/>
  </r>
  <r>
    <x v="2"/>
    <x v="1"/>
    <x v="2"/>
    <x v="5"/>
    <x v="0"/>
    <m/>
    <m/>
    <m/>
    <m/>
    <m/>
    <m/>
    <n v="1480"/>
  </r>
  <r>
    <x v="2"/>
    <x v="1"/>
    <x v="116"/>
    <x v="0"/>
    <x v="0"/>
    <m/>
    <m/>
    <m/>
    <m/>
    <m/>
    <m/>
    <n v="1473"/>
  </r>
  <r>
    <x v="2"/>
    <x v="1"/>
    <x v="92"/>
    <x v="0"/>
    <x v="0"/>
    <m/>
    <m/>
    <m/>
    <m/>
    <m/>
    <m/>
    <n v="1450"/>
  </r>
  <r>
    <x v="2"/>
    <x v="1"/>
    <x v="99"/>
    <x v="0"/>
    <x v="0"/>
    <m/>
    <m/>
    <m/>
    <m/>
    <m/>
    <m/>
    <n v="1449"/>
  </r>
  <r>
    <x v="2"/>
    <x v="4"/>
    <x v="45"/>
    <x v="4"/>
    <x v="0"/>
    <m/>
    <m/>
    <m/>
    <m/>
    <m/>
    <m/>
    <n v="1432"/>
  </r>
  <r>
    <x v="2"/>
    <x v="8"/>
    <x v="114"/>
    <x v="0"/>
    <x v="0"/>
    <m/>
    <m/>
    <m/>
    <m/>
    <m/>
    <m/>
    <n v="1415"/>
  </r>
  <r>
    <x v="2"/>
    <x v="4"/>
    <x v="57"/>
    <x v="2"/>
    <x v="0"/>
    <m/>
    <m/>
    <m/>
    <m/>
    <m/>
    <m/>
    <n v="1395"/>
  </r>
  <r>
    <x v="2"/>
    <x v="3"/>
    <x v="74"/>
    <x v="1"/>
    <x v="0"/>
    <m/>
    <m/>
    <m/>
    <m/>
    <m/>
    <m/>
    <n v="1392"/>
  </r>
  <r>
    <x v="2"/>
    <x v="3"/>
    <x v="97"/>
    <x v="2"/>
    <x v="0"/>
    <m/>
    <m/>
    <m/>
    <m/>
    <m/>
    <m/>
    <n v="1376"/>
  </r>
  <r>
    <x v="2"/>
    <x v="4"/>
    <x v="27"/>
    <x v="5"/>
    <x v="0"/>
    <m/>
    <m/>
    <m/>
    <m/>
    <m/>
    <m/>
    <n v="1367"/>
  </r>
  <r>
    <x v="2"/>
    <x v="0"/>
    <x v="8"/>
    <x v="5"/>
    <x v="0"/>
    <m/>
    <m/>
    <m/>
    <m/>
    <m/>
    <m/>
    <n v="1365"/>
  </r>
  <r>
    <x v="2"/>
    <x v="5"/>
    <x v="66"/>
    <x v="2"/>
    <x v="0"/>
    <m/>
    <m/>
    <m/>
    <m/>
    <m/>
    <m/>
    <n v="1356"/>
  </r>
  <r>
    <x v="2"/>
    <x v="7"/>
    <x v="62"/>
    <x v="2"/>
    <x v="0"/>
    <m/>
    <m/>
    <m/>
    <m/>
    <m/>
    <m/>
    <n v="1349"/>
  </r>
  <r>
    <x v="2"/>
    <x v="2"/>
    <x v="4"/>
    <x v="5"/>
    <x v="0"/>
    <m/>
    <m/>
    <m/>
    <m/>
    <m/>
    <m/>
    <n v="1348"/>
  </r>
  <r>
    <x v="2"/>
    <x v="3"/>
    <x v="119"/>
    <x v="1"/>
    <x v="0"/>
    <m/>
    <m/>
    <m/>
    <m/>
    <m/>
    <m/>
    <n v="1333"/>
  </r>
  <r>
    <x v="2"/>
    <x v="7"/>
    <x v="117"/>
    <x v="0"/>
    <x v="0"/>
    <m/>
    <m/>
    <m/>
    <m/>
    <m/>
    <m/>
    <n v="1329"/>
  </r>
  <r>
    <x v="2"/>
    <x v="2"/>
    <x v="84"/>
    <x v="1"/>
    <x v="0"/>
    <m/>
    <m/>
    <m/>
    <m/>
    <m/>
    <m/>
    <n v="1311"/>
  </r>
  <r>
    <x v="2"/>
    <x v="4"/>
    <x v="17"/>
    <x v="5"/>
    <x v="0"/>
    <m/>
    <m/>
    <m/>
    <m/>
    <m/>
    <m/>
    <n v="1299"/>
  </r>
  <r>
    <x v="2"/>
    <x v="2"/>
    <x v="43"/>
    <x v="2"/>
    <x v="0"/>
    <m/>
    <m/>
    <m/>
    <m/>
    <m/>
    <m/>
    <n v="1296"/>
  </r>
  <r>
    <x v="2"/>
    <x v="5"/>
    <x v="39"/>
    <x v="4"/>
    <x v="0"/>
    <m/>
    <m/>
    <m/>
    <m/>
    <m/>
    <m/>
    <n v="1295"/>
  </r>
  <r>
    <x v="2"/>
    <x v="4"/>
    <x v="27"/>
    <x v="4"/>
    <x v="0"/>
    <m/>
    <m/>
    <m/>
    <m/>
    <m/>
    <m/>
    <n v="1273"/>
  </r>
  <r>
    <x v="2"/>
    <x v="5"/>
    <x v="39"/>
    <x v="4"/>
    <x v="0"/>
    <m/>
    <m/>
    <m/>
    <m/>
    <m/>
    <m/>
    <n v="1266"/>
  </r>
  <r>
    <x v="2"/>
    <x v="2"/>
    <x v="10"/>
    <x v="4"/>
    <x v="0"/>
    <m/>
    <m/>
    <m/>
    <m/>
    <m/>
    <m/>
    <n v="1257"/>
  </r>
  <r>
    <x v="2"/>
    <x v="2"/>
    <x v="47"/>
    <x v="4"/>
    <x v="0"/>
    <m/>
    <m/>
    <m/>
    <m/>
    <m/>
    <m/>
    <n v="1251"/>
  </r>
  <r>
    <x v="2"/>
    <x v="7"/>
    <x v="62"/>
    <x v="2"/>
    <x v="0"/>
    <m/>
    <m/>
    <m/>
    <m/>
    <m/>
    <m/>
    <n v="1246"/>
  </r>
  <r>
    <x v="2"/>
    <x v="5"/>
    <x v="69"/>
    <x v="2"/>
    <x v="0"/>
    <m/>
    <m/>
    <m/>
    <m/>
    <m/>
    <m/>
    <n v="1244"/>
  </r>
  <r>
    <x v="2"/>
    <x v="2"/>
    <x v="120"/>
    <x v="1"/>
    <x v="0"/>
    <m/>
    <m/>
    <m/>
    <m/>
    <m/>
    <m/>
    <n v="1232"/>
  </r>
  <r>
    <x v="2"/>
    <x v="1"/>
    <x v="15"/>
    <x v="2"/>
    <x v="0"/>
    <m/>
    <m/>
    <m/>
    <m/>
    <m/>
    <m/>
    <n v="1212"/>
  </r>
  <r>
    <x v="2"/>
    <x v="3"/>
    <x v="119"/>
    <x v="0"/>
    <x v="0"/>
    <m/>
    <m/>
    <m/>
    <m/>
    <m/>
    <m/>
    <n v="1209"/>
  </r>
  <r>
    <x v="2"/>
    <x v="4"/>
    <x v="56"/>
    <x v="5"/>
    <x v="0"/>
    <m/>
    <m/>
    <m/>
    <m/>
    <m/>
    <m/>
    <n v="1176"/>
  </r>
  <r>
    <x v="2"/>
    <x v="1"/>
    <x v="2"/>
    <x v="4"/>
    <x v="0"/>
    <m/>
    <m/>
    <m/>
    <m/>
    <m/>
    <m/>
    <n v="1173"/>
  </r>
  <r>
    <x v="2"/>
    <x v="3"/>
    <x v="16"/>
    <x v="3"/>
    <x v="0"/>
    <m/>
    <m/>
    <m/>
    <m/>
    <m/>
    <m/>
    <n v="1172"/>
  </r>
  <r>
    <x v="2"/>
    <x v="5"/>
    <x v="89"/>
    <x v="3"/>
    <x v="0"/>
    <m/>
    <m/>
    <m/>
    <m/>
    <m/>
    <m/>
    <n v="1171"/>
  </r>
  <r>
    <x v="2"/>
    <x v="4"/>
    <x v="65"/>
    <x v="3"/>
    <x v="0"/>
    <m/>
    <m/>
    <m/>
    <m/>
    <m/>
    <m/>
    <n v="1160"/>
  </r>
  <r>
    <x v="2"/>
    <x v="1"/>
    <x v="2"/>
    <x v="3"/>
    <x v="0"/>
    <m/>
    <m/>
    <m/>
    <m/>
    <m/>
    <m/>
    <n v="1156"/>
  </r>
  <r>
    <x v="2"/>
    <x v="2"/>
    <x v="86"/>
    <x v="2"/>
    <x v="0"/>
    <m/>
    <m/>
    <m/>
    <m/>
    <m/>
    <m/>
    <n v="1155"/>
  </r>
  <r>
    <x v="2"/>
    <x v="7"/>
    <x v="115"/>
    <x v="0"/>
    <x v="0"/>
    <m/>
    <m/>
    <m/>
    <m/>
    <m/>
    <m/>
    <n v="1142"/>
  </r>
  <r>
    <x v="2"/>
    <x v="3"/>
    <x v="51"/>
    <x v="2"/>
    <x v="0"/>
    <m/>
    <m/>
    <m/>
    <m/>
    <m/>
    <m/>
    <n v="1141"/>
  </r>
  <r>
    <x v="2"/>
    <x v="2"/>
    <x v="112"/>
    <x v="0"/>
    <x v="0"/>
    <m/>
    <m/>
    <m/>
    <m/>
    <m/>
    <m/>
    <n v="1140"/>
  </r>
  <r>
    <x v="2"/>
    <x v="1"/>
    <x v="5"/>
    <x v="3"/>
    <x v="0"/>
    <m/>
    <m/>
    <m/>
    <m/>
    <m/>
    <m/>
    <n v="1137"/>
  </r>
  <r>
    <x v="2"/>
    <x v="0"/>
    <x v="124"/>
    <x v="0"/>
    <x v="0"/>
    <m/>
    <m/>
    <m/>
    <m/>
    <m/>
    <m/>
    <n v="1115"/>
  </r>
  <r>
    <x v="2"/>
    <x v="3"/>
    <x v="38"/>
    <x v="4"/>
    <x v="0"/>
    <m/>
    <m/>
    <m/>
    <m/>
    <m/>
    <m/>
    <n v="1112"/>
  </r>
  <r>
    <x v="2"/>
    <x v="7"/>
    <x v="72"/>
    <x v="2"/>
    <x v="0"/>
    <m/>
    <m/>
    <m/>
    <m/>
    <m/>
    <m/>
    <n v="1099"/>
  </r>
  <r>
    <x v="2"/>
    <x v="4"/>
    <x v="27"/>
    <x v="3"/>
    <x v="0"/>
    <m/>
    <m/>
    <m/>
    <m/>
    <m/>
    <m/>
    <n v="1094"/>
  </r>
  <r>
    <x v="2"/>
    <x v="3"/>
    <x v="42"/>
    <x v="3"/>
    <x v="0"/>
    <m/>
    <m/>
    <m/>
    <m/>
    <m/>
    <m/>
    <n v="1090"/>
  </r>
  <r>
    <x v="2"/>
    <x v="1"/>
    <x v="23"/>
    <x v="3"/>
    <x v="0"/>
    <m/>
    <m/>
    <m/>
    <m/>
    <m/>
    <m/>
    <n v="1083"/>
  </r>
  <r>
    <x v="2"/>
    <x v="5"/>
    <x v="69"/>
    <x v="4"/>
    <x v="0"/>
    <m/>
    <m/>
    <m/>
    <m/>
    <m/>
    <m/>
    <n v="1077"/>
  </r>
  <r>
    <x v="2"/>
    <x v="9"/>
    <x v="126"/>
    <x v="0"/>
    <x v="0"/>
    <m/>
    <m/>
    <m/>
    <m/>
    <m/>
    <m/>
    <n v="1069"/>
  </r>
  <r>
    <x v="2"/>
    <x v="4"/>
    <x v="57"/>
    <x v="2"/>
    <x v="0"/>
    <m/>
    <m/>
    <m/>
    <m/>
    <m/>
    <m/>
    <n v="1066"/>
  </r>
  <r>
    <x v="2"/>
    <x v="1"/>
    <x v="118"/>
    <x v="0"/>
    <x v="0"/>
    <m/>
    <m/>
    <m/>
    <m/>
    <m/>
    <m/>
    <n v="1060"/>
  </r>
  <r>
    <x v="2"/>
    <x v="5"/>
    <x v="89"/>
    <x v="5"/>
    <x v="0"/>
    <m/>
    <m/>
    <m/>
    <m/>
    <m/>
    <m/>
    <n v="1054"/>
  </r>
  <r>
    <x v="2"/>
    <x v="1"/>
    <x v="30"/>
    <x v="5"/>
    <x v="0"/>
    <m/>
    <m/>
    <m/>
    <m/>
    <m/>
    <m/>
    <n v="1029"/>
  </r>
  <r>
    <x v="2"/>
    <x v="2"/>
    <x v="84"/>
    <x v="2"/>
    <x v="0"/>
    <m/>
    <m/>
    <m/>
    <m/>
    <m/>
    <m/>
    <n v="1015"/>
  </r>
  <r>
    <x v="2"/>
    <x v="1"/>
    <x v="37"/>
    <x v="2"/>
    <x v="0"/>
    <m/>
    <m/>
    <m/>
    <m/>
    <m/>
    <m/>
    <n v="990"/>
  </r>
  <r>
    <x v="2"/>
    <x v="1"/>
    <x v="23"/>
    <x v="2"/>
    <x v="0"/>
    <m/>
    <m/>
    <m/>
    <m/>
    <m/>
    <m/>
    <n v="986"/>
  </r>
  <r>
    <x v="2"/>
    <x v="1"/>
    <x v="41"/>
    <x v="2"/>
    <x v="0"/>
    <m/>
    <m/>
    <m/>
    <m/>
    <m/>
    <m/>
    <n v="985"/>
  </r>
  <r>
    <x v="2"/>
    <x v="0"/>
    <x v="77"/>
    <x v="1"/>
    <x v="0"/>
    <m/>
    <m/>
    <m/>
    <m/>
    <m/>
    <m/>
    <n v="985"/>
  </r>
  <r>
    <x v="2"/>
    <x v="3"/>
    <x v="42"/>
    <x v="4"/>
    <x v="0"/>
    <m/>
    <m/>
    <m/>
    <m/>
    <m/>
    <m/>
    <n v="962"/>
  </r>
  <r>
    <x v="2"/>
    <x v="4"/>
    <x v="27"/>
    <x v="4"/>
    <x v="0"/>
    <m/>
    <m/>
    <m/>
    <m/>
    <m/>
    <m/>
    <n v="961"/>
  </r>
  <r>
    <x v="2"/>
    <x v="7"/>
    <x v="117"/>
    <x v="1"/>
    <x v="0"/>
    <m/>
    <m/>
    <m/>
    <m/>
    <m/>
    <m/>
    <n v="956"/>
  </r>
  <r>
    <x v="2"/>
    <x v="2"/>
    <x v="48"/>
    <x v="3"/>
    <x v="0"/>
    <m/>
    <m/>
    <m/>
    <m/>
    <m/>
    <m/>
    <n v="953"/>
  </r>
  <r>
    <x v="2"/>
    <x v="3"/>
    <x v="97"/>
    <x v="2"/>
    <x v="0"/>
    <m/>
    <m/>
    <m/>
    <m/>
    <m/>
    <m/>
    <n v="947"/>
  </r>
  <r>
    <x v="2"/>
    <x v="1"/>
    <x v="30"/>
    <x v="2"/>
    <x v="0"/>
    <m/>
    <m/>
    <m/>
    <m/>
    <m/>
    <m/>
    <n v="943"/>
  </r>
  <r>
    <x v="2"/>
    <x v="9"/>
    <x v="107"/>
    <x v="0"/>
    <x v="0"/>
    <m/>
    <m/>
    <m/>
    <m/>
    <m/>
    <m/>
    <n v="941"/>
  </r>
  <r>
    <x v="2"/>
    <x v="2"/>
    <x v="110"/>
    <x v="0"/>
    <x v="0"/>
    <m/>
    <m/>
    <m/>
    <m/>
    <m/>
    <m/>
    <n v="931"/>
  </r>
  <r>
    <x v="2"/>
    <x v="1"/>
    <x v="123"/>
    <x v="0"/>
    <x v="0"/>
    <m/>
    <m/>
    <m/>
    <m/>
    <m/>
    <m/>
    <n v="921"/>
  </r>
  <r>
    <x v="2"/>
    <x v="0"/>
    <x v="9"/>
    <x v="5"/>
    <x v="0"/>
    <m/>
    <m/>
    <m/>
    <m/>
    <m/>
    <m/>
    <n v="914"/>
  </r>
  <r>
    <x v="2"/>
    <x v="1"/>
    <x v="3"/>
    <x v="4"/>
    <x v="0"/>
    <m/>
    <m/>
    <m/>
    <m/>
    <m/>
    <m/>
    <n v="887"/>
  </r>
  <r>
    <x v="2"/>
    <x v="3"/>
    <x v="104"/>
    <x v="0"/>
    <x v="0"/>
    <m/>
    <m/>
    <m/>
    <m/>
    <m/>
    <m/>
    <n v="883"/>
  </r>
  <r>
    <x v="2"/>
    <x v="7"/>
    <x v="115"/>
    <x v="2"/>
    <x v="0"/>
    <m/>
    <m/>
    <m/>
    <m/>
    <m/>
    <m/>
    <n v="881"/>
  </r>
  <r>
    <x v="2"/>
    <x v="3"/>
    <x v="104"/>
    <x v="2"/>
    <x v="0"/>
    <m/>
    <m/>
    <m/>
    <m/>
    <m/>
    <m/>
    <n v="877"/>
  </r>
  <r>
    <x v="2"/>
    <x v="3"/>
    <x v="38"/>
    <x v="3"/>
    <x v="0"/>
    <m/>
    <m/>
    <m/>
    <m/>
    <m/>
    <m/>
    <n v="876"/>
  </r>
  <r>
    <x v="2"/>
    <x v="0"/>
    <x v="31"/>
    <x v="1"/>
    <x v="0"/>
    <m/>
    <m/>
    <m/>
    <m/>
    <m/>
    <m/>
    <n v="873"/>
  </r>
  <r>
    <x v="2"/>
    <x v="2"/>
    <x v="110"/>
    <x v="1"/>
    <x v="0"/>
    <m/>
    <m/>
    <m/>
    <m/>
    <m/>
    <m/>
    <n v="871"/>
  </r>
  <r>
    <x v="2"/>
    <x v="1"/>
    <x v="166"/>
    <x v="0"/>
    <x v="0"/>
    <m/>
    <m/>
    <m/>
    <m/>
    <m/>
    <m/>
    <n v="871"/>
  </r>
  <r>
    <x v="2"/>
    <x v="1"/>
    <x v="28"/>
    <x v="2"/>
    <x v="0"/>
    <m/>
    <m/>
    <m/>
    <m/>
    <m/>
    <m/>
    <n v="862"/>
  </r>
  <r>
    <x v="2"/>
    <x v="4"/>
    <x v="65"/>
    <x v="4"/>
    <x v="0"/>
    <m/>
    <m/>
    <m/>
    <m/>
    <m/>
    <m/>
    <n v="861"/>
  </r>
  <r>
    <x v="2"/>
    <x v="2"/>
    <x v="88"/>
    <x v="2"/>
    <x v="0"/>
    <m/>
    <m/>
    <m/>
    <m/>
    <m/>
    <m/>
    <n v="861"/>
  </r>
  <r>
    <x v="2"/>
    <x v="5"/>
    <x v="39"/>
    <x v="3"/>
    <x v="0"/>
    <m/>
    <m/>
    <m/>
    <m/>
    <m/>
    <m/>
    <n v="858"/>
  </r>
  <r>
    <x v="2"/>
    <x v="2"/>
    <x v="84"/>
    <x v="0"/>
    <x v="0"/>
    <m/>
    <m/>
    <m/>
    <m/>
    <m/>
    <m/>
    <n v="857"/>
  </r>
  <r>
    <x v="2"/>
    <x v="3"/>
    <x v="97"/>
    <x v="2"/>
    <x v="0"/>
    <m/>
    <m/>
    <m/>
    <m/>
    <m/>
    <m/>
    <n v="855"/>
  </r>
  <r>
    <x v="2"/>
    <x v="0"/>
    <x v="7"/>
    <x v="2"/>
    <x v="0"/>
    <m/>
    <m/>
    <m/>
    <m/>
    <m/>
    <m/>
    <n v="851"/>
  </r>
  <r>
    <x v="2"/>
    <x v="0"/>
    <x v="132"/>
    <x v="0"/>
    <x v="0"/>
    <m/>
    <m/>
    <m/>
    <m/>
    <m/>
    <m/>
    <n v="850"/>
  </r>
  <r>
    <x v="2"/>
    <x v="2"/>
    <x v="81"/>
    <x v="2"/>
    <x v="0"/>
    <m/>
    <m/>
    <m/>
    <m/>
    <m/>
    <m/>
    <n v="841"/>
  </r>
  <r>
    <x v="2"/>
    <x v="1"/>
    <x v="19"/>
    <x v="3"/>
    <x v="0"/>
    <m/>
    <m/>
    <m/>
    <m/>
    <m/>
    <m/>
    <n v="822"/>
  </r>
  <r>
    <x v="2"/>
    <x v="0"/>
    <x v="18"/>
    <x v="1"/>
    <x v="0"/>
    <m/>
    <m/>
    <m/>
    <m/>
    <m/>
    <m/>
    <n v="812"/>
  </r>
  <r>
    <x v="2"/>
    <x v="4"/>
    <x v="27"/>
    <x v="3"/>
    <x v="0"/>
    <m/>
    <m/>
    <m/>
    <m/>
    <m/>
    <m/>
    <n v="805"/>
  </r>
  <r>
    <x v="2"/>
    <x v="4"/>
    <x v="57"/>
    <x v="3"/>
    <x v="0"/>
    <m/>
    <m/>
    <m/>
    <m/>
    <m/>
    <m/>
    <n v="801"/>
  </r>
  <r>
    <x v="2"/>
    <x v="0"/>
    <x v="9"/>
    <x v="2"/>
    <x v="0"/>
    <m/>
    <m/>
    <m/>
    <m/>
    <m/>
    <m/>
    <n v="797"/>
  </r>
  <r>
    <x v="2"/>
    <x v="0"/>
    <x v="40"/>
    <x v="5"/>
    <x v="0"/>
    <m/>
    <m/>
    <m/>
    <m/>
    <m/>
    <m/>
    <n v="795"/>
  </r>
  <r>
    <x v="2"/>
    <x v="3"/>
    <x v="16"/>
    <x v="4"/>
    <x v="0"/>
    <m/>
    <m/>
    <m/>
    <m/>
    <m/>
    <m/>
    <n v="793"/>
  </r>
  <r>
    <x v="2"/>
    <x v="0"/>
    <x v="9"/>
    <x v="1"/>
    <x v="0"/>
    <m/>
    <m/>
    <m/>
    <m/>
    <m/>
    <m/>
    <n v="788"/>
  </r>
  <r>
    <x v="2"/>
    <x v="5"/>
    <x v="39"/>
    <x v="2"/>
    <x v="0"/>
    <m/>
    <m/>
    <m/>
    <m/>
    <m/>
    <m/>
    <n v="782"/>
  </r>
  <r>
    <x v="2"/>
    <x v="5"/>
    <x v="33"/>
    <x v="5"/>
    <x v="0"/>
    <m/>
    <m/>
    <m/>
    <m/>
    <m/>
    <m/>
    <n v="774"/>
  </r>
  <r>
    <x v="2"/>
    <x v="4"/>
    <x v="27"/>
    <x v="5"/>
    <x v="0"/>
    <m/>
    <m/>
    <m/>
    <m/>
    <m/>
    <m/>
    <n v="771"/>
  </r>
  <r>
    <x v="2"/>
    <x v="1"/>
    <x v="76"/>
    <x v="2"/>
    <x v="0"/>
    <m/>
    <m/>
    <m/>
    <m/>
    <m/>
    <m/>
    <n v="771"/>
  </r>
  <r>
    <x v="2"/>
    <x v="7"/>
    <x v="130"/>
    <x v="0"/>
    <x v="0"/>
    <m/>
    <m/>
    <m/>
    <m/>
    <m/>
    <m/>
    <n v="771"/>
  </r>
  <r>
    <x v="2"/>
    <x v="9"/>
    <x v="137"/>
    <x v="0"/>
    <x v="0"/>
    <m/>
    <m/>
    <m/>
    <m/>
    <m/>
    <m/>
    <n v="771"/>
  </r>
  <r>
    <x v="2"/>
    <x v="0"/>
    <x v="46"/>
    <x v="5"/>
    <x v="0"/>
    <m/>
    <m/>
    <m/>
    <m/>
    <m/>
    <m/>
    <n v="769"/>
  </r>
  <r>
    <x v="2"/>
    <x v="5"/>
    <x v="22"/>
    <x v="4"/>
    <x v="0"/>
    <m/>
    <m/>
    <m/>
    <m/>
    <m/>
    <m/>
    <n v="767"/>
  </r>
  <r>
    <x v="2"/>
    <x v="5"/>
    <x v="69"/>
    <x v="3"/>
    <x v="0"/>
    <m/>
    <m/>
    <m/>
    <m/>
    <m/>
    <m/>
    <n v="765"/>
  </r>
  <r>
    <x v="2"/>
    <x v="2"/>
    <x v="84"/>
    <x v="2"/>
    <x v="0"/>
    <m/>
    <m/>
    <m/>
    <m/>
    <m/>
    <m/>
    <n v="763"/>
  </r>
  <r>
    <x v="2"/>
    <x v="3"/>
    <x v="111"/>
    <x v="1"/>
    <x v="0"/>
    <m/>
    <m/>
    <m/>
    <m/>
    <m/>
    <m/>
    <n v="760"/>
  </r>
  <r>
    <x v="2"/>
    <x v="11"/>
    <x v="113"/>
    <x v="2"/>
    <x v="0"/>
    <m/>
    <m/>
    <m/>
    <m/>
    <m/>
    <m/>
    <n v="758"/>
  </r>
  <r>
    <x v="2"/>
    <x v="3"/>
    <x v="55"/>
    <x v="2"/>
    <x v="0"/>
    <m/>
    <m/>
    <m/>
    <m/>
    <m/>
    <m/>
    <n v="755"/>
  </r>
  <r>
    <x v="2"/>
    <x v="1"/>
    <x v="19"/>
    <x v="4"/>
    <x v="0"/>
    <m/>
    <m/>
    <m/>
    <m/>
    <m/>
    <m/>
    <n v="752"/>
  </r>
  <r>
    <x v="2"/>
    <x v="0"/>
    <x v="68"/>
    <x v="0"/>
    <x v="0"/>
    <m/>
    <m/>
    <m/>
    <m/>
    <m/>
    <m/>
    <n v="742"/>
  </r>
  <r>
    <x v="2"/>
    <x v="9"/>
    <x v="137"/>
    <x v="1"/>
    <x v="0"/>
    <m/>
    <m/>
    <m/>
    <m/>
    <m/>
    <m/>
    <n v="740"/>
  </r>
  <r>
    <x v="2"/>
    <x v="0"/>
    <x v="12"/>
    <x v="2"/>
    <x v="0"/>
    <m/>
    <m/>
    <m/>
    <m/>
    <m/>
    <m/>
    <n v="740"/>
  </r>
  <r>
    <x v="2"/>
    <x v="1"/>
    <x v="15"/>
    <x v="3"/>
    <x v="0"/>
    <m/>
    <m/>
    <m/>
    <m/>
    <m/>
    <m/>
    <n v="737"/>
  </r>
  <r>
    <x v="2"/>
    <x v="1"/>
    <x v="14"/>
    <x v="3"/>
    <x v="0"/>
    <m/>
    <m/>
    <m/>
    <m/>
    <m/>
    <m/>
    <n v="736"/>
  </r>
  <r>
    <x v="2"/>
    <x v="2"/>
    <x v="49"/>
    <x v="4"/>
    <x v="0"/>
    <m/>
    <m/>
    <m/>
    <m/>
    <m/>
    <m/>
    <n v="728"/>
  </r>
  <r>
    <x v="2"/>
    <x v="2"/>
    <x v="20"/>
    <x v="4"/>
    <x v="0"/>
    <m/>
    <m/>
    <m/>
    <m/>
    <m/>
    <m/>
    <n v="726"/>
  </r>
  <r>
    <x v="2"/>
    <x v="5"/>
    <x v="69"/>
    <x v="4"/>
    <x v="0"/>
    <m/>
    <m/>
    <m/>
    <m/>
    <m/>
    <m/>
    <n v="725"/>
  </r>
  <r>
    <x v="2"/>
    <x v="1"/>
    <x v="127"/>
    <x v="0"/>
    <x v="0"/>
    <m/>
    <m/>
    <m/>
    <m/>
    <m/>
    <m/>
    <n v="723"/>
  </r>
  <r>
    <x v="2"/>
    <x v="2"/>
    <x v="122"/>
    <x v="0"/>
    <x v="0"/>
    <m/>
    <m/>
    <m/>
    <m/>
    <m/>
    <m/>
    <n v="716"/>
  </r>
  <r>
    <x v="2"/>
    <x v="4"/>
    <x v="73"/>
    <x v="4"/>
    <x v="0"/>
    <m/>
    <m/>
    <m/>
    <m/>
    <m/>
    <m/>
    <n v="712"/>
  </r>
  <r>
    <x v="2"/>
    <x v="2"/>
    <x v="84"/>
    <x v="1"/>
    <x v="0"/>
    <m/>
    <m/>
    <m/>
    <m/>
    <m/>
    <m/>
    <n v="711"/>
  </r>
  <r>
    <x v="2"/>
    <x v="4"/>
    <x v="27"/>
    <x v="4"/>
    <x v="0"/>
    <m/>
    <m/>
    <m/>
    <m/>
    <m/>
    <m/>
    <n v="708"/>
  </r>
  <r>
    <x v="2"/>
    <x v="1"/>
    <x v="76"/>
    <x v="2"/>
    <x v="0"/>
    <m/>
    <m/>
    <m/>
    <m/>
    <m/>
    <m/>
    <n v="705"/>
  </r>
  <r>
    <x v="2"/>
    <x v="7"/>
    <x v="52"/>
    <x v="5"/>
    <x v="0"/>
    <m/>
    <m/>
    <m/>
    <m/>
    <m/>
    <m/>
    <n v="705"/>
  </r>
  <r>
    <x v="2"/>
    <x v="8"/>
    <x v="83"/>
    <x v="0"/>
    <x v="0"/>
    <m/>
    <m/>
    <m/>
    <m/>
    <m/>
    <m/>
    <n v="704"/>
  </r>
  <r>
    <x v="2"/>
    <x v="2"/>
    <x v="58"/>
    <x v="4"/>
    <x v="0"/>
    <m/>
    <m/>
    <m/>
    <m/>
    <m/>
    <m/>
    <n v="702"/>
  </r>
  <r>
    <x v="2"/>
    <x v="5"/>
    <x v="89"/>
    <x v="4"/>
    <x v="0"/>
    <m/>
    <m/>
    <m/>
    <m/>
    <m/>
    <m/>
    <n v="699"/>
  </r>
  <r>
    <x v="2"/>
    <x v="7"/>
    <x v="82"/>
    <x v="2"/>
    <x v="0"/>
    <m/>
    <m/>
    <m/>
    <m/>
    <m/>
    <m/>
    <n v="697"/>
  </r>
  <r>
    <x v="2"/>
    <x v="3"/>
    <x v="38"/>
    <x v="5"/>
    <x v="0"/>
    <m/>
    <m/>
    <m/>
    <m/>
    <m/>
    <m/>
    <n v="695"/>
  </r>
  <r>
    <x v="2"/>
    <x v="2"/>
    <x v="81"/>
    <x v="1"/>
    <x v="0"/>
    <m/>
    <m/>
    <m/>
    <m/>
    <m/>
    <m/>
    <n v="693"/>
  </r>
  <r>
    <x v="2"/>
    <x v="2"/>
    <x v="84"/>
    <x v="2"/>
    <x v="0"/>
    <m/>
    <m/>
    <m/>
    <m/>
    <m/>
    <m/>
    <n v="686"/>
  </r>
  <r>
    <x v="2"/>
    <x v="1"/>
    <x v="30"/>
    <x v="3"/>
    <x v="0"/>
    <m/>
    <m/>
    <m/>
    <m/>
    <m/>
    <m/>
    <n v="684"/>
  </r>
  <r>
    <x v="2"/>
    <x v="2"/>
    <x v="59"/>
    <x v="4"/>
    <x v="0"/>
    <m/>
    <m/>
    <m/>
    <m/>
    <m/>
    <m/>
    <n v="682"/>
  </r>
  <r>
    <x v="2"/>
    <x v="9"/>
    <x v="126"/>
    <x v="0"/>
    <x v="0"/>
    <m/>
    <m/>
    <m/>
    <m/>
    <m/>
    <m/>
    <n v="668"/>
  </r>
  <r>
    <x v="2"/>
    <x v="7"/>
    <x v="62"/>
    <x v="4"/>
    <x v="0"/>
    <m/>
    <m/>
    <m/>
    <m/>
    <m/>
    <m/>
    <n v="661"/>
  </r>
  <r>
    <x v="2"/>
    <x v="2"/>
    <x v="20"/>
    <x v="4"/>
    <x v="0"/>
    <m/>
    <m/>
    <m/>
    <m/>
    <m/>
    <m/>
    <n v="658"/>
  </r>
  <r>
    <x v="2"/>
    <x v="5"/>
    <x v="69"/>
    <x v="4"/>
    <x v="0"/>
    <m/>
    <m/>
    <m/>
    <m/>
    <m/>
    <m/>
    <n v="650"/>
  </r>
  <r>
    <x v="2"/>
    <x v="4"/>
    <x v="27"/>
    <x v="5"/>
    <x v="0"/>
    <m/>
    <m/>
    <m/>
    <m/>
    <m/>
    <m/>
    <n v="649"/>
  </r>
  <r>
    <x v="2"/>
    <x v="1"/>
    <x v="76"/>
    <x v="5"/>
    <x v="0"/>
    <m/>
    <m/>
    <m/>
    <m/>
    <m/>
    <m/>
    <n v="646"/>
  </r>
  <r>
    <x v="2"/>
    <x v="0"/>
    <x v="131"/>
    <x v="0"/>
    <x v="0"/>
    <m/>
    <m/>
    <m/>
    <m/>
    <m/>
    <m/>
    <n v="645"/>
  </r>
  <r>
    <x v="2"/>
    <x v="1"/>
    <x v="64"/>
    <x v="1"/>
    <x v="0"/>
    <m/>
    <m/>
    <m/>
    <m/>
    <m/>
    <m/>
    <n v="642"/>
  </r>
  <r>
    <x v="2"/>
    <x v="0"/>
    <x v="18"/>
    <x v="2"/>
    <x v="0"/>
    <m/>
    <m/>
    <m/>
    <m/>
    <m/>
    <m/>
    <n v="640"/>
  </r>
  <r>
    <x v="2"/>
    <x v="2"/>
    <x v="47"/>
    <x v="3"/>
    <x v="0"/>
    <m/>
    <m/>
    <m/>
    <m/>
    <m/>
    <m/>
    <n v="637"/>
  </r>
  <r>
    <x v="2"/>
    <x v="3"/>
    <x v="63"/>
    <x v="2"/>
    <x v="0"/>
    <m/>
    <m/>
    <m/>
    <m/>
    <m/>
    <m/>
    <n v="634"/>
  </r>
  <r>
    <x v="2"/>
    <x v="2"/>
    <x v="20"/>
    <x v="5"/>
    <x v="0"/>
    <m/>
    <m/>
    <m/>
    <m/>
    <m/>
    <m/>
    <n v="628"/>
  </r>
  <r>
    <x v="2"/>
    <x v="1"/>
    <x v="30"/>
    <x v="4"/>
    <x v="0"/>
    <m/>
    <m/>
    <m/>
    <m/>
    <m/>
    <m/>
    <n v="628"/>
  </r>
  <r>
    <x v="2"/>
    <x v="2"/>
    <x v="120"/>
    <x v="2"/>
    <x v="0"/>
    <m/>
    <m/>
    <m/>
    <m/>
    <m/>
    <m/>
    <n v="626"/>
  </r>
  <r>
    <x v="2"/>
    <x v="1"/>
    <x v="129"/>
    <x v="0"/>
    <x v="0"/>
    <m/>
    <m/>
    <m/>
    <m/>
    <m/>
    <m/>
    <n v="618"/>
  </r>
  <r>
    <x v="2"/>
    <x v="9"/>
    <x v="142"/>
    <x v="1"/>
    <x v="0"/>
    <m/>
    <m/>
    <m/>
    <m/>
    <m/>
    <m/>
    <n v="616"/>
  </r>
  <r>
    <x v="2"/>
    <x v="6"/>
    <x v="44"/>
    <x v="1"/>
    <x v="0"/>
    <m/>
    <m/>
    <m/>
    <m/>
    <m/>
    <m/>
    <n v="614"/>
  </r>
  <r>
    <x v="2"/>
    <x v="0"/>
    <x v="78"/>
    <x v="1"/>
    <x v="0"/>
    <m/>
    <m/>
    <m/>
    <m/>
    <m/>
    <m/>
    <n v="614"/>
  </r>
  <r>
    <x v="2"/>
    <x v="0"/>
    <x v="32"/>
    <x v="1"/>
    <x v="0"/>
    <m/>
    <m/>
    <m/>
    <m/>
    <m/>
    <m/>
    <n v="612"/>
  </r>
  <r>
    <x v="2"/>
    <x v="2"/>
    <x v="120"/>
    <x v="0"/>
    <x v="0"/>
    <m/>
    <m/>
    <m/>
    <m/>
    <m/>
    <m/>
    <n v="609"/>
  </r>
  <r>
    <x v="2"/>
    <x v="1"/>
    <x v="79"/>
    <x v="1"/>
    <x v="0"/>
    <m/>
    <m/>
    <m/>
    <m/>
    <m/>
    <m/>
    <n v="609"/>
  </r>
  <r>
    <x v="2"/>
    <x v="1"/>
    <x v="15"/>
    <x v="5"/>
    <x v="0"/>
    <m/>
    <m/>
    <m/>
    <m/>
    <m/>
    <m/>
    <n v="607"/>
  </r>
  <r>
    <x v="2"/>
    <x v="5"/>
    <x v="22"/>
    <x v="4"/>
    <x v="0"/>
    <m/>
    <m/>
    <m/>
    <m/>
    <m/>
    <m/>
    <n v="601"/>
  </r>
  <r>
    <x v="2"/>
    <x v="7"/>
    <x v="62"/>
    <x v="3"/>
    <x v="0"/>
    <m/>
    <m/>
    <m/>
    <m/>
    <m/>
    <m/>
    <n v="600"/>
  </r>
  <r>
    <x v="2"/>
    <x v="7"/>
    <x v="121"/>
    <x v="0"/>
    <x v="0"/>
    <m/>
    <m/>
    <m/>
    <m/>
    <m/>
    <m/>
    <n v="597"/>
  </r>
  <r>
    <x v="2"/>
    <x v="5"/>
    <x v="69"/>
    <x v="5"/>
    <x v="0"/>
    <m/>
    <m/>
    <m/>
    <m/>
    <m/>
    <m/>
    <n v="592"/>
  </r>
  <r>
    <x v="2"/>
    <x v="7"/>
    <x v="139"/>
    <x v="1"/>
    <x v="0"/>
    <m/>
    <m/>
    <m/>
    <m/>
    <m/>
    <m/>
    <n v="589"/>
  </r>
  <r>
    <x v="2"/>
    <x v="7"/>
    <x v="52"/>
    <x v="2"/>
    <x v="0"/>
    <m/>
    <m/>
    <m/>
    <m/>
    <m/>
    <m/>
    <n v="586"/>
  </r>
  <r>
    <x v="2"/>
    <x v="4"/>
    <x v="27"/>
    <x v="3"/>
    <x v="0"/>
    <m/>
    <m/>
    <m/>
    <m/>
    <m/>
    <m/>
    <n v="581"/>
  </r>
  <r>
    <x v="2"/>
    <x v="1"/>
    <x v="13"/>
    <x v="2"/>
    <x v="0"/>
    <m/>
    <m/>
    <m/>
    <m/>
    <m/>
    <m/>
    <n v="581"/>
  </r>
  <r>
    <x v="2"/>
    <x v="9"/>
    <x v="126"/>
    <x v="0"/>
    <x v="0"/>
    <m/>
    <m/>
    <m/>
    <m/>
    <m/>
    <m/>
    <n v="578"/>
  </r>
  <r>
    <x v="2"/>
    <x v="0"/>
    <x v="101"/>
    <x v="5"/>
    <x v="0"/>
    <m/>
    <m/>
    <m/>
    <m/>
    <m/>
    <m/>
    <n v="573"/>
  </r>
  <r>
    <x v="2"/>
    <x v="2"/>
    <x v="43"/>
    <x v="4"/>
    <x v="0"/>
    <m/>
    <m/>
    <m/>
    <m/>
    <m/>
    <m/>
    <n v="567"/>
  </r>
  <r>
    <x v="2"/>
    <x v="4"/>
    <x v="73"/>
    <x v="3"/>
    <x v="0"/>
    <m/>
    <m/>
    <m/>
    <m/>
    <m/>
    <m/>
    <n v="566"/>
  </r>
  <r>
    <x v="2"/>
    <x v="7"/>
    <x v="62"/>
    <x v="4"/>
    <x v="0"/>
    <m/>
    <m/>
    <m/>
    <m/>
    <m/>
    <m/>
    <n v="557"/>
  </r>
  <r>
    <x v="2"/>
    <x v="7"/>
    <x v="133"/>
    <x v="0"/>
    <x v="0"/>
    <m/>
    <m/>
    <m/>
    <m/>
    <m/>
    <m/>
    <n v="556"/>
  </r>
  <r>
    <x v="2"/>
    <x v="4"/>
    <x v="56"/>
    <x v="3"/>
    <x v="0"/>
    <m/>
    <m/>
    <m/>
    <m/>
    <m/>
    <m/>
    <n v="553"/>
  </r>
  <r>
    <x v="2"/>
    <x v="1"/>
    <x v="125"/>
    <x v="0"/>
    <x v="0"/>
    <m/>
    <m/>
    <m/>
    <m/>
    <m/>
    <m/>
    <n v="553"/>
  </r>
  <r>
    <x v="2"/>
    <x v="2"/>
    <x v="87"/>
    <x v="5"/>
    <x v="0"/>
    <m/>
    <m/>
    <m/>
    <m/>
    <m/>
    <m/>
    <n v="550"/>
  </r>
  <r>
    <x v="2"/>
    <x v="1"/>
    <x v="141"/>
    <x v="0"/>
    <x v="0"/>
    <m/>
    <m/>
    <m/>
    <m/>
    <m/>
    <m/>
    <n v="543"/>
  </r>
  <r>
    <x v="2"/>
    <x v="3"/>
    <x v="55"/>
    <x v="3"/>
    <x v="0"/>
    <m/>
    <m/>
    <m/>
    <m/>
    <m/>
    <m/>
    <n v="541"/>
  </r>
  <r>
    <x v="2"/>
    <x v="0"/>
    <x v="70"/>
    <x v="1"/>
    <x v="0"/>
    <m/>
    <m/>
    <m/>
    <m/>
    <m/>
    <m/>
    <n v="541"/>
  </r>
  <r>
    <x v="2"/>
    <x v="1"/>
    <x v="13"/>
    <x v="4"/>
    <x v="0"/>
    <m/>
    <m/>
    <m/>
    <m/>
    <m/>
    <m/>
    <n v="540"/>
  </r>
  <r>
    <x v="2"/>
    <x v="10"/>
    <x v="151"/>
    <x v="0"/>
    <x v="0"/>
    <m/>
    <m/>
    <m/>
    <m/>
    <m/>
    <m/>
    <n v="540"/>
  </r>
  <r>
    <x v="2"/>
    <x v="1"/>
    <x v="6"/>
    <x v="5"/>
    <x v="0"/>
    <m/>
    <m/>
    <m/>
    <m/>
    <m/>
    <m/>
    <n v="535"/>
  </r>
  <r>
    <x v="2"/>
    <x v="1"/>
    <x v="125"/>
    <x v="1"/>
    <x v="0"/>
    <m/>
    <m/>
    <m/>
    <m/>
    <m/>
    <m/>
    <n v="535"/>
  </r>
  <r>
    <x v="2"/>
    <x v="5"/>
    <x v="39"/>
    <x v="4"/>
    <x v="0"/>
    <m/>
    <m/>
    <m/>
    <m/>
    <m/>
    <m/>
    <n v="525"/>
  </r>
  <r>
    <x v="2"/>
    <x v="0"/>
    <x v="46"/>
    <x v="1"/>
    <x v="0"/>
    <m/>
    <m/>
    <m/>
    <m/>
    <m/>
    <m/>
    <n v="523"/>
  </r>
  <r>
    <x v="2"/>
    <x v="1"/>
    <x v="19"/>
    <x v="5"/>
    <x v="0"/>
    <m/>
    <m/>
    <m/>
    <m/>
    <m/>
    <m/>
    <n v="522"/>
  </r>
  <r>
    <x v="2"/>
    <x v="2"/>
    <x v="84"/>
    <x v="4"/>
    <x v="0"/>
    <m/>
    <m/>
    <m/>
    <m/>
    <m/>
    <m/>
    <n v="522"/>
  </r>
  <r>
    <x v="2"/>
    <x v="6"/>
    <x v="138"/>
    <x v="0"/>
    <x v="0"/>
    <m/>
    <m/>
    <m/>
    <m/>
    <m/>
    <m/>
    <n v="516"/>
  </r>
  <r>
    <x v="2"/>
    <x v="1"/>
    <x v="15"/>
    <x v="4"/>
    <x v="0"/>
    <m/>
    <m/>
    <m/>
    <m/>
    <m/>
    <m/>
    <n v="514"/>
  </r>
  <r>
    <x v="2"/>
    <x v="7"/>
    <x v="82"/>
    <x v="2"/>
    <x v="0"/>
    <m/>
    <m/>
    <m/>
    <m/>
    <m/>
    <m/>
    <n v="509"/>
  </r>
  <r>
    <x v="2"/>
    <x v="9"/>
    <x v="106"/>
    <x v="1"/>
    <x v="0"/>
    <m/>
    <m/>
    <m/>
    <m/>
    <m/>
    <m/>
    <n v="508"/>
  </r>
  <r>
    <x v="2"/>
    <x v="0"/>
    <x v="140"/>
    <x v="0"/>
    <x v="0"/>
    <m/>
    <m/>
    <m/>
    <m/>
    <m/>
    <m/>
    <n v="506"/>
  </r>
  <r>
    <x v="2"/>
    <x v="4"/>
    <x v="57"/>
    <x v="0"/>
    <x v="0"/>
    <m/>
    <m/>
    <m/>
    <m/>
    <m/>
    <m/>
    <n v="500"/>
  </r>
  <r>
    <x v="2"/>
    <x v="0"/>
    <x v="60"/>
    <x v="1"/>
    <x v="0"/>
    <m/>
    <m/>
    <m/>
    <m/>
    <m/>
    <m/>
    <n v="493"/>
  </r>
  <r>
    <x v="2"/>
    <x v="1"/>
    <x v="3"/>
    <x v="3"/>
    <x v="0"/>
    <m/>
    <m/>
    <m/>
    <m/>
    <m/>
    <m/>
    <n v="492"/>
  </r>
  <r>
    <x v="2"/>
    <x v="3"/>
    <x v="51"/>
    <x v="2"/>
    <x v="0"/>
    <m/>
    <m/>
    <m/>
    <m/>
    <m/>
    <m/>
    <n v="485"/>
  </r>
  <r>
    <x v="2"/>
    <x v="8"/>
    <x v="136"/>
    <x v="0"/>
    <x v="0"/>
    <m/>
    <m/>
    <m/>
    <m/>
    <m/>
    <m/>
    <n v="483"/>
  </r>
  <r>
    <x v="2"/>
    <x v="2"/>
    <x v="86"/>
    <x v="3"/>
    <x v="0"/>
    <m/>
    <m/>
    <m/>
    <m/>
    <m/>
    <m/>
    <n v="479"/>
  </r>
  <r>
    <x v="2"/>
    <x v="1"/>
    <x v="79"/>
    <x v="2"/>
    <x v="0"/>
    <m/>
    <m/>
    <m/>
    <m/>
    <m/>
    <m/>
    <n v="478"/>
  </r>
  <r>
    <x v="2"/>
    <x v="1"/>
    <x v="25"/>
    <x v="5"/>
    <x v="0"/>
    <m/>
    <m/>
    <m/>
    <m/>
    <m/>
    <m/>
    <n v="477"/>
  </r>
  <r>
    <x v="2"/>
    <x v="4"/>
    <x v="53"/>
    <x v="4"/>
    <x v="0"/>
    <m/>
    <m/>
    <m/>
    <m/>
    <m/>
    <m/>
    <n v="476"/>
  </r>
  <r>
    <x v="2"/>
    <x v="1"/>
    <x v="3"/>
    <x v="2"/>
    <x v="0"/>
    <m/>
    <m/>
    <m/>
    <m/>
    <m/>
    <m/>
    <n v="475"/>
  </r>
  <r>
    <x v="2"/>
    <x v="0"/>
    <x v="131"/>
    <x v="1"/>
    <x v="0"/>
    <m/>
    <m/>
    <m/>
    <m/>
    <m/>
    <m/>
    <n v="471"/>
  </r>
  <r>
    <x v="2"/>
    <x v="6"/>
    <x v="91"/>
    <x v="1"/>
    <x v="0"/>
    <m/>
    <m/>
    <m/>
    <m/>
    <m/>
    <m/>
    <n v="470"/>
  </r>
  <r>
    <x v="2"/>
    <x v="1"/>
    <x v="24"/>
    <x v="2"/>
    <x v="0"/>
    <m/>
    <m/>
    <m/>
    <m/>
    <m/>
    <m/>
    <n v="457"/>
  </r>
  <r>
    <x v="2"/>
    <x v="3"/>
    <x v="134"/>
    <x v="1"/>
    <x v="0"/>
    <m/>
    <m/>
    <m/>
    <m/>
    <m/>
    <m/>
    <n v="456"/>
  </r>
  <r>
    <x v="2"/>
    <x v="0"/>
    <x v="70"/>
    <x v="5"/>
    <x v="0"/>
    <m/>
    <m/>
    <m/>
    <m/>
    <m/>
    <m/>
    <n v="456"/>
  </r>
  <r>
    <x v="2"/>
    <x v="2"/>
    <x v="10"/>
    <x v="5"/>
    <x v="0"/>
    <m/>
    <m/>
    <m/>
    <m/>
    <m/>
    <m/>
    <n v="454"/>
  </r>
  <r>
    <x v="2"/>
    <x v="5"/>
    <x v="39"/>
    <x v="5"/>
    <x v="0"/>
    <m/>
    <m/>
    <m/>
    <m/>
    <m/>
    <m/>
    <n v="454"/>
  </r>
  <r>
    <x v="2"/>
    <x v="9"/>
    <x v="126"/>
    <x v="1"/>
    <x v="0"/>
    <m/>
    <m/>
    <m/>
    <m/>
    <m/>
    <m/>
    <n v="450"/>
  </r>
  <r>
    <x v="2"/>
    <x v="0"/>
    <x v="0"/>
    <x v="2"/>
    <x v="0"/>
    <m/>
    <m/>
    <m/>
    <m/>
    <m/>
    <m/>
    <n v="450"/>
  </r>
  <r>
    <x v="2"/>
    <x v="3"/>
    <x v="74"/>
    <x v="3"/>
    <x v="0"/>
    <m/>
    <m/>
    <m/>
    <m/>
    <m/>
    <m/>
    <n v="449"/>
  </r>
  <r>
    <x v="2"/>
    <x v="2"/>
    <x v="81"/>
    <x v="2"/>
    <x v="0"/>
    <m/>
    <m/>
    <m/>
    <m/>
    <m/>
    <m/>
    <n v="444"/>
  </r>
  <r>
    <x v="2"/>
    <x v="1"/>
    <x v="5"/>
    <x v="4"/>
    <x v="0"/>
    <m/>
    <m/>
    <m/>
    <m/>
    <m/>
    <m/>
    <n v="443"/>
  </r>
  <r>
    <x v="2"/>
    <x v="8"/>
    <x v="135"/>
    <x v="0"/>
    <x v="0"/>
    <m/>
    <m/>
    <m/>
    <m/>
    <m/>
    <m/>
    <n v="443"/>
  </r>
  <r>
    <x v="2"/>
    <x v="1"/>
    <x v="21"/>
    <x v="5"/>
    <x v="0"/>
    <m/>
    <m/>
    <m/>
    <m/>
    <m/>
    <m/>
    <n v="442"/>
  </r>
  <r>
    <x v="2"/>
    <x v="2"/>
    <x v="47"/>
    <x v="5"/>
    <x v="0"/>
    <m/>
    <m/>
    <m/>
    <m/>
    <m/>
    <m/>
    <n v="436"/>
  </r>
  <r>
    <x v="2"/>
    <x v="3"/>
    <x v="63"/>
    <x v="4"/>
    <x v="0"/>
    <m/>
    <m/>
    <m/>
    <m/>
    <m/>
    <m/>
    <n v="436"/>
  </r>
  <r>
    <x v="2"/>
    <x v="0"/>
    <x v="1"/>
    <x v="2"/>
    <x v="0"/>
    <m/>
    <m/>
    <m/>
    <m/>
    <m/>
    <m/>
    <n v="436"/>
  </r>
  <r>
    <x v="2"/>
    <x v="1"/>
    <x v="41"/>
    <x v="3"/>
    <x v="0"/>
    <m/>
    <m/>
    <m/>
    <m/>
    <m/>
    <m/>
    <n v="433"/>
  </r>
  <r>
    <x v="2"/>
    <x v="2"/>
    <x v="26"/>
    <x v="4"/>
    <x v="0"/>
    <m/>
    <m/>
    <m/>
    <m/>
    <m/>
    <m/>
    <n v="429"/>
  </r>
  <r>
    <x v="2"/>
    <x v="4"/>
    <x v="45"/>
    <x v="5"/>
    <x v="0"/>
    <m/>
    <m/>
    <m/>
    <m/>
    <m/>
    <m/>
    <n v="427"/>
  </r>
  <r>
    <x v="2"/>
    <x v="2"/>
    <x v="59"/>
    <x v="3"/>
    <x v="0"/>
    <m/>
    <m/>
    <m/>
    <m/>
    <m/>
    <m/>
    <n v="426"/>
  </r>
  <r>
    <x v="2"/>
    <x v="3"/>
    <x v="63"/>
    <x v="3"/>
    <x v="0"/>
    <m/>
    <m/>
    <m/>
    <m/>
    <m/>
    <m/>
    <n v="425"/>
  </r>
  <r>
    <x v="2"/>
    <x v="2"/>
    <x v="84"/>
    <x v="4"/>
    <x v="0"/>
    <m/>
    <m/>
    <m/>
    <m/>
    <m/>
    <m/>
    <n v="425"/>
  </r>
  <r>
    <x v="2"/>
    <x v="1"/>
    <x v="23"/>
    <x v="4"/>
    <x v="0"/>
    <m/>
    <m/>
    <m/>
    <m/>
    <m/>
    <m/>
    <n v="410"/>
  </r>
  <r>
    <x v="2"/>
    <x v="3"/>
    <x v="74"/>
    <x v="4"/>
    <x v="0"/>
    <m/>
    <m/>
    <m/>
    <m/>
    <m/>
    <m/>
    <n v="404"/>
  </r>
  <r>
    <x v="2"/>
    <x v="0"/>
    <x v="54"/>
    <x v="1"/>
    <x v="0"/>
    <m/>
    <m/>
    <m/>
    <m/>
    <m/>
    <m/>
    <n v="403"/>
  </r>
  <r>
    <x v="2"/>
    <x v="0"/>
    <x v="46"/>
    <x v="0"/>
    <x v="0"/>
    <m/>
    <m/>
    <m/>
    <m/>
    <m/>
    <m/>
    <n v="403"/>
  </r>
  <r>
    <x v="2"/>
    <x v="3"/>
    <x v="111"/>
    <x v="3"/>
    <x v="0"/>
    <m/>
    <m/>
    <m/>
    <m/>
    <m/>
    <m/>
    <n v="395"/>
  </r>
  <r>
    <x v="2"/>
    <x v="4"/>
    <x v="56"/>
    <x v="4"/>
    <x v="0"/>
    <m/>
    <m/>
    <m/>
    <m/>
    <m/>
    <m/>
    <n v="388"/>
  </r>
  <r>
    <x v="2"/>
    <x v="5"/>
    <x v="66"/>
    <x v="1"/>
    <x v="0"/>
    <m/>
    <m/>
    <m/>
    <m/>
    <m/>
    <m/>
    <n v="387"/>
  </r>
  <r>
    <x v="2"/>
    <x v="8"/>
    <x v="83"/>
    <x v="1"/>
    <x v="0"/>
    <m/>
    <m/>
    <m/>
    <m/>
    <m/>
    <m/>
    <n v="386"/>
  </r>
  <r>
    <x v="2"/>
    <x v="1"/>
    <x v="147"/>
    <x v="0"/>
    <x v="0"/>
    <m/>
    <m/>
    <m/>
    <m/>
    <m/>
    <m/>
    <n v="382"/>
  </r>
  <r>
    <x v="2"/>
    <x v="4"/>
    <x v="155"/>
    <x v="2"/>
    <x v="0"/>
    <m/>
    <m/>
    <m/>
    <m/>
    <m/>
    <m/>
    <n v="381"/>
  </r>
  <r>
    <x v="2"/>
    <x v="0"/>
    <x v="96"/>
    <x v="0"/>
    <x v="0"/>
    <m/>
    <m/>
    <m/>
    <m/>
    <m/>
    <m/>
    <n v="381"/>
  </r>
  <r>
    <x v="2"/>
    <x v="1"/>
    <x v="21"/>
    <x v="4"/>
    <x v="0"/>
    <m/>
    <m/>
    <m/>
    <m/>
    <m/>
    <m/>
    <n v="380"/>
  </r>
  <r>
    <x v="2"/>
    <x v="1"/>
    <x v="145"/>
    <x v="0"/>
    <x v="0"/>
    <m/>
    <m/>
    <m/>
    <m/>
    <m/>
    <m/>
    <n v="380"/>
  </r>
  <r>
    <x v="2"/>
    <x v="3"/>
    <x v="104"/>
    <x v="3"/>
    <x v="0"/>
    <m/>
    <m/>
    <m/>
    <m/>
    <m/>
    <m/>
    <n v="380"/>
  </r>
  <r>
    <x v="2"/>
    <x v="0"/>
    <x v="103"/>
    <x v="0"/>
    <x v="0"/>
    <m/>
    <m/>
    <m/>
    <m/>
    <m/>
    <m/>
    <n v="379"/>
  </r>
  <r>
    <x v="2"/>
    <x v="0"/>
    <x v="143"/>
    <x v="0"/>
    <x v="0"/>
    <m/>
    <m/>
    <m/>
    <m/>
    <m/>
    <m/>
    <n v="375"/>
  </r>
  <r>
    <x v="2"/>
    <x v="2"/>
    <x v="26"/>
    <x v="3"/>
    <x v="0"/>
    <m/>
    <m/>
    <m/>
    <m/>
    <m/>
    <m/>
    <n v="373"/>
  </r>
  <r>
    <x v="2"/>
    <x v="1"/>
    <x v="21"/>
    <x v="3"/>
    <x v="0"/>
    <m/>
    <m/>
    <m/>
    <m/>
    <m/>
    <m/>
    <n v="372"/>
  </r>
  <r>
    <x v="2"/>
    <x v="0"/>
    <x v="50"/>
    <x v="1"/>
    <x v="0"/>
    <m/>
    <m/>
    <m/>
    <m/>
    <m/>
    <m/>
    <n v="369"/>
  </r>
  <r>
    <x v="2"/>
    <x v="3"/>
    <x v="97"/>
    <x v="5"/>
    <x v="0"/>
    <m/>
    <m/>
    <m/>
    <m/>
    <m/>
    <m/>
    <n v="366"/>
  </r>
  <r>
    <x v="2"/>
    <x v="7"/>
    <x v="62"/>
    <x v="3"/>
    <x v="0"/>
    <m/>
    <m/>
    <m/>
    <m/>
    <m/>
    <m/>
    <n v="365"/>
  </r>
  <r>
    <x v="2"/>
    <x v="0"/>
    <x v="0"/>
    <x v="0"/>
    <x v="0"/>
    <m/>
    <m/>
    <m/>
    <m/>
    <m/>
    <m/>
    <n v="365"/>
  </r>
  <r>
    <x v="2"/>
    <x v="3"/>
    <x v="97"/>
    <x v="1"/>
    <x v="0"/>
    <m/>
    <m/>
    <m/>
    <m/>
    <m/>
    <m/>
    <n v="362"/>
  </r>
  <r>
    <x v="2"/>
    <x v="2"/>
    <x v="110"/>
    <x v="2"/>
    <x v="0"/>
    <m/>
    <m/>
    <m/>
    <m/>
    <m/>
    <m/>
    <n v="352"/>
  </r>
  <r>
    <x v="2"/>
    <x v="5"/>
    <x v="33"/>
    <x v="5"/>
    <x v="0"/>
    <m/>
    <m/>
    <m/>
    <m/>
    <m/>
    <m/>
    <n v="352"/>
  </r>
  <r>
    <x v="2"/>
    <x v="5"/>
    <x v="22"/>
    <x v="2"/>
    <x v="0"/>
    <m/>
    <m/>
    <m/>
    <m/>
    <m/>
    <m/>
    <n v="351"/>
  </r>
  <r>
    <x v="2"/>
    <x v="8"/>
    <x v="83"/>
    <x v="1"/>
    <x v="0"/>
    <m/>
    <m/>
    <m/>
    <m/>
    <m/>
    <m/>
    <n v="345"/>
  </r>
  <r>
    <x v="2"/>
    <x v="1"/>
    <x v="14"/>
    <x v="2"/>
    <x v="0"/>
    <m/>
    <m/>
    <m/>
    <m/>
    <m/>
    <m/>
    <n v="344"/>
  </r>
  <r>
    <x v="2"/>
    <x v="6"/>
    <x v="108"/>
    <x v="0"/>
    <x v="0"/>
    <m/>
    <m/>
    <m/>
    <m/>
    <m/>
    <m/>
    <n v="344"/>
  </r>
  <r>
    <x v="2"/>
    <x v="9"/>
    <x v="146"/>
    <x v="0"/>
    <x v="0"/>
    <m/>
    <m/>
    <m/>
    <m/>
    <m/>
    <m/>
    <n v="342"/>
  </r>
  <r>
    <x v="2"/>
    <x v="1"/>
    <x v="30"/>
    <x v="2"/>
    <x v="0"/>
    <m/>
    <m/>
    <m/>
    <m/>
    <m/>
    <m/>
    <n v="339"/>
  </r>
  <r>
    <x v="2"/>
    <x v="1"/>
    <x v="24"/>
    <x v="4"/>
    <x v="0"/>
    <m/>
    <m/>
    <m/>
    <m/>
    <m/>
    <m/>
    <n v="337"/>
  </r>
  <r>
    <x v="2"/>
    <x v="3"/>
    <x v="51"/>
    <x v="3"/>
    <x v="0"/>
    <m/>
    <m/>
    <m/>
    <m/>
    <m/>
    <m/>
    <n v="337"/>
  </r>
  <r>
    <x v="2"/>
    <x v="0"/>
    <x v="50"/>
    <x v="2"/>
    <x v="0"/>
    <m/>
    <m/>
    <m/>
    <m/>
    <m/>
    <m/>
    <n v="335"/>
  </r>
  <r>
    <x v="2"/>
    <x v="1"/>
    <x v="150"/>
    <x v="0"/>
    <x v="0"/>
    <m/>
    <m/>
    <m/>
    <m/>
    <m/>
    <m/>
    <n v="332"/>
  </r>
  <r>
    <x v="2"/>
    <x v="2"/>
    <x v="48"/>
    <x v="5"/>
    <x v="0"/>
    <m/>
    <m/>
    <m/>
    <m/>
    <m/>
    <m/>
    <n v="331"/>
  </r>
  <r>
    <x v="2"/>
    <x v="10"/>
    <x v="144"/>
    <x v="0"/>
    <x v="0"/>
    <m/>
    <m/>
    <m/>
    <m/>
    <m/>
    <m/>
    <n v="328"/>
  </r>
  <r>
    <x v="2"/>
    <x v="0"/>
    <x v="40"/>
    <x v="1"/>
    <x v="0"/>
    <m/>
    <m/>
    <m/>
    <m/>
    <m/>
    <m/>
    <n v="324"/>
  </r>
  <r>
    <x v="2"/>
    <x v="4"/>
    <x v="57"/>
    <x v="1"/>
    <x v="0"/>
    <m/>
    <m/>
    <m/>
    <m/>
    <m/>
    <m/>
    <n v="323"/>
  </r>
  <r>
    <x v="2"/>
    <x v="2"/>
    <x v="26"/>
    <x v="5"/>
    <x v="0"/>
    <m/>
    <m/>
    <m/>
    <m/>
    <m/>
    <m/>
    <n v="315"/>
  </r>
  <r>
    <x v="2"/>
    <x v="7"/>
    <x v="149"/>
    <x v="1"/>
    <x v="0"/>
    <m/>
    <m/>
    <m/>
    <m/>
    <m/>
    <m/>
    <n v="315"/>
  </r>
  <r>
    <x v="2"/>
    <x v="0"/>
    <x v="70"/>
    <x v="2"/>
    <x v="0"/>
    <m/>
    <m/>
    <m/>
    <m/>
    <m/>
    <m/>
    <n v="315"/>
  </r>
  <r>
    <x v="2"/>
    <x v="4"/>
    <x v="57"/>
    <x v="2"/>
    <x v="0"/>
    <m/>
    <m/>
    <m/>
    <m/>
    <m/>
    <m/>
    <n v="314"/>
  </r>
  <r>
    <x v="2"/>
    <x v="7"/>
    <x v="72"/>
    <x v="3"/>
    <x v="0"/>
    <m/>
    <m/>
    <m/>
    <m/>
    <m/>
    <m/>
    <n v="311"/>
  </r>
  <r>
    <x v="2"/>
    <x v="1"/>
    <x v="6"/>
    <x v="2"/>
    <x v="0"/>
    <m/>
    <m/>
    <m/>
    <m/>
    <m/>
    <m/>
    <n v="310"/>
  </r>
  <r>
    <x v="2"/>
    <x v="1"/>
    <x v="79"/>
    <x v="5"/>
    <x v="0"/>
    <m/>
    <m/>
    <m/>
    <m/>
    <m/>
    <m/>
    <n v="306"/>
  </r>
  <r>
    <x v="2"/>
    <x v="2"/>
    <x v="120"/>
    <x v="2"/>
    <x v="0"/>
    <m/>
    <m/>
    <m/>
    <m/>
    <m/>
    <m/>
    <n v="304"/>
  </r>
  <r>
    <x v="2"/>
    <x v="8"/>
    <x v="71"/>
    <x v="1"/>
    <x v="0"/>
    <m/>
    <m/>
    <m/>
    <m/>
    <m/>
    <m/>
    <n v="304"/>
  </r>
  <r>
    <x v="2"/>
    <x v="0"/>
    <x v="32"/>
    <x v="5"/>
    <x v="0"/>
    <m/>
    <m/>
    <m/>
    <m/>
    <m/>
    <m/>
    <n v="304"/>
  </r>
  <r>
    <x v="2"/>
    <x v="2"/>
    <x v="84"/>
    <x v="3"/>
    <x v="0"/>
    <m/>
    <m/>
    <m/>
    <m/>
    <m/>
    <m/>
    <n v="302"/>
  </r>
  <r>
    <x v="2"/>
    <x v="2"/>
    <x v="112"/>
    <x v="2"/>
    <x v="0"/>
    <m/>
    <m/>
    <m/>
    <m/>
    <m/>
    <m/>
    <n v="300"/>
  </r>
  <r>
    <x v="2"/>
    <x v="1"/>
    <x v="153"/>
    <x v="0"/>
    <x v="0"/>
    <m/>
    <m/>
    <m/>
    <m/>
    <m/>
    <m/>
    <n v="297"/>
  </r>
  <r>
    <x v="2"/>
    <x v="3"/>
    <x v="97"/>
    <x v="0"/>
    <x v="0"/>
    <m/>
    <m/>
    <m/>
    <m/>
    <m/>
    <m/>
    <n v="296"/>
  </r>
  <r>
    <x v="2"/>
    <x v="5"/>
    <x v="66"/>
    <x v="3"/>
    <x v="0"/>
    <m/>
    <m/>
    <m/>
    <m/>
    <m/>
    <m/>
    <n v="295"/>
  </r>
  <r>
    <x v="2"/>
    <x v="7"/>
    <x v="72"/>
    <x v="4"/>
    <x v="0"/>
    <m/>
    <m/>
    <m/>
    <m/>
    <m/>
    <m/>
    <n v="295"/>
  </r>
  <r>
    <x v="2"/>
    <x v="1"/>
    <x v="93"/>
    <x v="1"/>
    <x v="0"/>
    <m/>
    <m/>
    <m/>
    <m/>
    <m/>
    <m/>
    <n v="294"/>
  </r>
  <r>
    <x v="2"/>
    <x v="9"/>
    <x v="154"/>
    <x v="0"/>
    <x v="0"/>
    <m/>
    <m/>
    <m/>
    <m/>
    <m/>
    <m/>
    <n v="292"/>
  </r>
  <r>
    <x v="2"/>
    <x v="8"/>
    <x v="71"/>
    <x v="5"/>
    <x v="0"/>
    <m/>
    <m/>
    <m/>
    <m/>
    <m/>
    <m/>
    <n v="292"/>
  </r>
  <r>
    <x v="2"/>
    <x v="2"/>
    <x v="20"/>
    <x v="3"/>
    <x v="0"/>
    <m/>
    <m/>
    <m/>
    <m/>
    <m/>
    <m/>
    <n v="289"/>
  </r>
  <r>
    <x v="2"/>
    <x v="9"/>
    <x v="146"/>
    <x v="1"/>
    <x v="0"/>
    <m/>
    <m/>
    <m/>
    <m/>
    <m/>
    <m/>
    <n v="287"/>
  </r>
  <r>
    <x v="2"/>
    <x v="8"/>
    <x v="136"/>
    <x v="0"/>
    <x v="0"/>
    <m/>
    <m/>
    <m/>
    <m/>
    <m/>
    <m/>
    <n v="285"/>
  </r>
  <r>
    <x v="2"/>
    <x v="5"/>
    <x v="69"/>
    <x v="2"/>
    <x v="0"/>
    <m/>
    <m/>
    <m/>
    <m/>
    <m/>
    <m/>
    <n v="283"/>
  </r>
  <r>
    <x v="2"/>
    <x v="1"/>
    <x v="116"/>
    <x v="5"/>
    <x v="0"/>
    <m/>
    <m/>
    <m/>
    <m/>
    <m/>
    <m/>
    <n v="282"/>
  </r>
  <r>
    <x v="2"/>
    <x v="1"/>
    <x v="3"/>
    <x v="5"/>
    <x v="0"/>
    <m/>
    <m/>
    <m/>
    <m/>
    <m/>
    <m/>
    <n v="277"/>
  </r>
  <r>
    <x v="2"/>
    <x v="5"/>
    <x v="69"/>
    <x v="3"/>
    <x v="0"/>
    <m/>
    <m/>
    <m/>
    <m/>
    <m/>
    <m/>
    <n v="277"/>
  </r>
  <r>
    <x v="2"/>
    <x v="0"/>
    <x v="9"/>
    <x v="5"/>
    <x v="0"/>
    <m/>
    <m/>
    <m/>
    <m/>
    <m/>
    <m/>
    <n v="277"/>
  </r>
  <r>
    <x v="2"/>
    <x v="2"/>
    <x v="20"/>
    <x v="3"/>
    <x v="0"/>
    <m/>
    <m/>
    <m/>
    <m/>
    <m/>
    <m/>
    <n v="276"/>
  </r>
  <r>
    <x v="2"/>
    <x v="5"/>
    <x v="22"/>
    <x v="3"/>
    <x v="0"/>
    <m/>
    <m/>
    <m/>
    <m/>
    <m/>
    <m/>
    <n v="276"/>
  </r>
  <r>
    <x v="2"/>
    <x v="1"/>
    <x v="41"/>
    <x v="2"/>
    <x v="0"/>
    <m/>
    <m/>
    <m/>
    <m/>
    <m/>
    <m/>
    <n v="273"/>
  </r>
  <r>
    <x v="2"/>
    <x v="7"/>
    <x v="115"/>
    <x v="1"/>
    <x v="0"/>
    <m/>
    <m/>
    <m/>
    <m/>
    <m/>
    <m/>
    <n v="273"/>
  </r>
  <r>
    <x v="2"/>
    <x v="1"/>
    <x v="24"/>
    <x v="5"/>
    <x v="0"/>
    <m/>
    <m/>
    <m/>
    <m/>
    <m/>
    <m/>
    <n v="271"/>
  </r>
  <r>
    <x v="2"/>
    <x v="8"/>
    <x v="83"/>
    <x v="5"/>
    <x v="0"/>
    <m/>
    <m/>
    <m/>
    <m/>
    <m/>
    <m/>
    <n v="271"/>
  </r>
  <r>
    <x v="2"/>
    <x v="3"/>
    <x v="104"/>
    <x v="5"/>
    <x v="0"/>
    <m/>
    <m/>
    <m/>
    <m/>
    <m/>
    <m/>
    <n v="270"/>
  </r>
  <r>
    <x v="2"/>
    <x v="1"/>
    <x v="37"/>
    <x v="3"/>
    <x v="0"/>
    <m/>
    <m/>
    <m/>
    <m/>
    <m/>
    <m/>
    <n v="267"/>
  </r>
  <r>
    <x v="2"/>
    <x v="3"/>
    <x v="16"/>
    <x v="5"/>
    <x v="0"/>
    <m/>
    <m/>
    <m/>
    <m/>
    <m/>
    <m/>
    <n v="266"/>
  </r>
  <r>
    <x v="2"/>
    <x v="6"/>
    <x v="108"/>
    <x v="2"/>
    <x v="0"/>
    <m/>
    <m/>
    <m/>
    <m/>
    <m/>
    <m/>
    <n v="265"/>
  </r>
  <r>
    <x v="2"/>
    <x v="10"/>
    <x v="164"/>
    <x v="5"/>
    <x v="0"/>
    <m/>
    <m/>
    <m/>
    <m/>
    <m/>
    <m/>
    <n v="264"/>
  </r>
  <r>
    <x v="2"/>
    <x v="0"/>
    <x v="101"/>
    <x v="1"/>
    <x v="0"/>
    <m/>
    <m/>
    <m/>
    <m/>
    <m/>
    <m/>
    <n v="262"/>
  </r>
  <r>
    <x v="2"/>
    <x v="7"/>
    <x v="121"/>
    <x v="1"/>
    <x v="0"/>
    <m/>
    <m/>
    <m/>
    <m/>
    <m/>
    <m/>
    <n v="261"/>
  </r>
  <r>
    <x v="2"/>
    <x v="2"/>
    <x v="58"/>
    <x v="3"/>
    <x v="0"/>
    <m/>
    <m/>
    <m/>
    <m/>
    <m/>
    <m/>
    <n v="260"/>
  </r>
  <r>
    <x v="2"/>
    <x v="0"/>
    <x v="152"/>
    <x v="0"/>
    <x v="0"/>
    <m/>
    <m/>
    <m/>
    <m/>
    <m/>
    <m/>
    <n v="260"/>
  </r>
  <r>
    <x v="2"/>
    <x v="4"/>
    <x v="155"/>
    <x v="1"/>
    <x v="0"/>
    <m/>
    <m/>
    <m/>
    <m/>
    <m/>
    <m/>
    <n v="257"/>
  </r>
  <r>
    <x v="2"/>
    <x v="1"/>
    <x v="93"/>
    <x v="2"/>
    <x v="0"/>
    <m/>
    <m/>
    <m/>
    <m/>
    <m/>
    <m/>
    <n v="257"/>
  </r>
  <r>
    <x v="2"/>
    <x v="7"/>
    <x v="121"/>
    <x v="2"/>
    <x v="0"/>
    <m/>
    <m/>
    <m/>
    <m/>
    <m/>
    <m/>
    <n v="256"/>
  </r>
  <r>
    <x v="2"/>
    <x v="9"/>
    <x v="148"/>
    <x v="1"/>
    <x v="0"/>
    <m/>
    <m/>
    <m/>
    <m/>
    <m/>
    <m/>
    <n v="256"/>
  </r>
  <r>
    <x v="2"/>
    <x v="9"/>
    <x v="154"/>
    <x v="0"/>
    <x v="0"/>
    <m/>
    <m/>
    <m/>
    <m/>
    <m/>
    <m/>
    <n v="254"/>
  </r>
  <r>
    <x v="2"/>
    <x v="1"/>
    <x v="28"/>
    <x v="3"/>
    <x v="0"/>
    <m/>
    <m/>
    <m/>
    <m/>
    <m/>
    <m/>
    <n v="252"/>
  </r>
  <r>
    <x v="2"/>
    <x v="5"/>
    <x v="39"/>
    <x v="5"/>
    <x v="0"/>
    <m/>
    <m/>
    <m/>
    <m/>
    <m/>
    <m/>
    <n v="249"/>
  </r>
  <r>
    <x v="2"/>
    <x v="2"/>
    <x v="122"/>
    <x v="1"/>
    <x v="0"/>
    <m/>
    <m/>
    <m/>
    <m/>
    <m/>
    <m/>
    <n v="247"/>
  </r>
  <r>
    <x v="2"/>
    <x v="4"/>
    <x v="73"/>
    <x v="5"/>
    <x v="0"/>
    <m/>
    <m/>
    <m/>
    <m/>
    <m/>
    <m/>
    <n v="245"/>
  </r>
  <r>
    <x v="2"/>
    <x v="4"/>
    <x v="53"/>
    <x v="3"/>
    <x v="0"/>
    <m/>
    <m/>
    <m/>
    <m/>
    <m/>
    <m/>
    <n v="245"/>
  </r>
  <r>
    <x v="2"/>
    <x v="2"/>
    <x v="58"/>
    <x v="5"/>
    <x v="0"/>
    <m/>
    <m/>
    <m/>
    <m/>
    <m/>
    <m/>
    <n v="245"/>
  </r>
  <r>
    <x v="2"/>
    <x v="4"/>
    <x v="45"/>
    <x v="3"/>
    <x v="0"/>
    <m/>
    <m/>
    <m/>
    <m/>
    <m/>
    <m/>
    <n v="241"/>
  </r>
  <r>
    <x v="2"/>
    <x v="1"/>
    <x v="163"/>
    <x v="5"/>
    <x v="0"/>
    <m/>
    <m/>
    <m/>
    <m/>
    <m/>
    <m/>
    <n v="241"/>
  </r>
  <r>
    <x v="2"/>
    <x v="7"/>
    <x v="133"/>
    <x v="1"/>
    <x v="0"/>
    <m/>
    <m/>
    <m/>
    <m/>
    <m/>
    <m/>
    <n v="238"/>
  </r>
  <r>
    <x v="2"/>
    <x v="3"/>
    <x v="97"/>
    <x v="3"/>
    <x v="0"/>
    <m/>
    <m/>
    <m/>
    <m/>
    <m/>
    <m/>
    <n v="237"/>
  </r>
  <r>
    <x v="2"/>
    <x v="0"/>
    <x v="124"/>
    <x v="5"/>
    <x v="0"/>
    <m/>
    <m/>
    <m/>
    <m/>
    <m/>
    <m/>
    <n v="237"/>
  </r>
  <r>
    <x v="2"/>
    <x v="2"/>
    <x v="81"/>
    <x v="4"/>
    <x v="0"/>
    <m/>
    <m/>
    <m/>
    <m/>
    <m/>
    <m/>
    <n v="236"/>
  </r>
  <r>
    <x v="2"/>
    <x v="9"/>
    <x v="161"/>
    <x v="0"/>
    <x v="0"/>
    <m/>
    <m/>
    <m/>
    <m/>
    <m/>
    <m/>
    <n v="233"/>
  </r>
  <r>
    <x v="2"/>
    <x v="0"/>
    <x v="40"/>
    <x v="2"/>
    <x v="0"/>
    <m/>
    <m/>
    <m/>
    <m/>
    <m/>
    <m/>
    <n v="230"/>
  </r>
  <r>
    <x v="2"/>
    <x v="8"/>
    <x v="114"/>
    <x v="1"/>
    <x v="0"/>
    <m/>
    <m/>
    <m/>
    <m/>
    <m/>
    <m/>
    <n v="229"/>
  </r>
  <r>
    <x v="2"/>
    <x v="1"/>
    <x v="41"/>
    <x v="5"/>
    <x v="0"/>
    <m/>
    <m/>
    <m/>
    <m/>
    <m/>
    <m/>
    <n v="225"/>
  </r>
  <r>
    <x v="2"/>
    <x v="5"/>
    <x v="69"/>
    <x v="3"/>
    <x v="0"/>
    <m/>
    <m/>
    <m/>
    <m/>
    <m/>
    <m/>
    <n v="225"/>
  </r>
  <r>
    <x v="2"/>
    <x v="0"/>
    <x v="68"/>
    <x v="5"/>
    <x v="0"/>
    <m/>
    <m/>
    <m/>
    <m/>
    <m/>
    <m/>
    <n v="222"/>
  </r>
  <r>
    <x v="2"/>
    <x v="0"/>
    <x v="54"/>
    <x v="1"/>
    <x v="0"/>
    <m/>
    <m/>
    <m/>
    <m/>
    <m/>
    <m/>
    <n v="221"/>
  </r>
  <r>
    <x v="2"/>
    <x v="6"/>
    <x v="160"/>
    <x v="0"/>
    <x v="0"/>
    <m/>
    <m/>
    <m/>
    <m/>
    <m/>
    <m/>
    <n v="220"/>
  </r>
  <r>
    <x v="2"/>
    <x v="2"/>
    <x v="112"/>
    <x v="2"/>
    <x v="0"/>
    <m/>
    <m/>
    <m/>
    <m/>
    <m/>
    <m/>
    <n v="218"/>
  </r>
  <r>
    <x v="2"/>
    <x v="9"/>
    <x v="148"/>
    <x v="0"/>
    <x v="0"/>
    <m/>
    <m/>
    <m/>
    <m/>
    <m/>
    <m/>
    <n v="218"/>
  </r>
  <r>
    <x v="2"/>
    <x v="7"/>
    <x v="130"/>
    <x v="1"/>
    <x v="0"/>
    <m/>
    <m/>
    <m/>
    <m/>
    <m/>
    <m/>
    <n v="215"/>
  </r>
  <r>
    <x v="2"/>
    <x v="0"/>
    <x v="54"/>
    <x v="5"/>
    <x v="0"/>
    <m/>
    <m/>
    <m/>
    <m/>
    <m/>
    <m/>
    <n v="214"/>
  </r>
  <r>
    <x v="2"/>
    <x v="0"/>
    <x v="162"/>
    <x v="0"/>
    <x v="0"/>
    <m/>
    <m/>
    <m/>
    <m/>
    <m/>
    <m/>
    <n v="211"/>
  </r>
  <r>
    <x v="2"/>
    <x v="2"/>
    <x v="49"/>
    <x v="1"/>
    <x v="0"/>
    <m/>
    <m/>
    <m/>
    <m/>
    <m/>
    <m/>
    <n v="210"/>
  </r>
  <r>
    <x v="2"/>
    <x v="3"/>
    <x v="55"/>
    <x v="4"/>
    <x v="0"/>
    <m/>
    <m/>
    <m/>
    <m/>
    <m/>
    <m/>
    <n v="209"/>
  </r>
  <r>
    <x v="2"/>
    <x v="5"/>
    <x v="39"/>
    <x v="5"/>
    <x v="0"/>
    <m/>
    <m/>
    <m/>
    <m/>
    <m/>
    <m/>
    <n v="207"/>
  </r>
  <r>
    <x v="2"/>
    <x v="8"/>
    <x v="136"/>
    <x v="0"/>
    <x v="0"/>
    <m/>
    <m/>
    <m/>
    <m/>
    <m/>
    <m/>
    <n v="207"/>
  </r>
  <r>
    <x v="2"/>
    <x v="7"/>
    <x v="149"/>
    <x v="0"/>
    <x v="0"/>
    <m/>
    <m/>
    <m/>
    <m/>
    <m/>
    <m/>
    <n v="204"/>
  </r>
  <r>
    <x v="2"/>
    <x v="2"/>
    <x v="11"/>
    <x v="0"/>
    <x v="0"/>
    <m/>
    <m/>
    <m/>
    <m/>
    <m/>
    <m/>
    <n v="203"/>
  </r>
  <r>
    <x v="2"/>
    <x v="0"/>
    <x v="12"/>
    <x v="2"/>
    <x v="0"/>
    <m/>
    <m/>
    <m/>
    <m/>
    <m/>
    <m/>
    <n v="203"/>
  </r>
  <r>
    <x v="2"/>
    <x v="5"/>
    <x v="66"/>
    <x v="3"/>
    <x v="0"/>
    <m/>
    <m/>
    <m/>
    <m/>
    <m/>
    <m/>
    <n v="200"/>
  </r>
  <r>
    <x v="2"/>
    <x v="3"/>
    <x v="97"/>
    <x v="4"/>
    <x v="0"/>
    <m/>
    <m/>
    <m/>
    <m/>
    <m/>
    <m/>
    <n v="198"/>
  </r>
  <r>
    <x v="2"/>
    <x v="7"/>
    <x v="139"/>
    <x v="0"/>
    <x v="0"/>
    <m/>
    <m/>
    <m/>
    <m/>
    <m/>
    <m/>
    <n v="196"/>
  </r>
  <r>
    <x v="2"/>
    <x v="3"/>
    <x v="98"/>
    <x v="5"/>
    <x v="0"/>
    <m/>
    <m/>
    <m/>
    <m/>
    <m/>
    <m/>
    <n v="195"/>
  </r>
  <r>
    <x v="2"/>
    <x v="7"/>
    <x v="117"/>
    <x v="2"/>
    <x v="0"/>
    <m/>
    <m/>
    <m/>
    <m/>
    <m/>
    <m/>
    <n v="195"/>
  </r>
  <r>
    <x v="2"/>
    <x v="0"/>
    <x v="0"/>
    <x v="2"/>
    <x v="0"/>
    <m/>
    <m/>
    <m/>
    <m/>
    <m/>
    <m/>
    <n v="195"/>
  </r>
  <r>
    <x v="2"/>
    <x v="1"/>
    <x v="14"/>
    <x v="5"/>
    <x v="0"/>
    <m/>
    <m/>
    <m/>
    <m/>
    <m/>
    <m/>
    <n v="192"/>
  </r>
  <r>
    <x v="2"/>
    <x v="2"/>
    <x v="122"/>
    <x v="2"/>
    <x v="0"/>
    <m/>
    <m/>
    <m/>
    <m/>
    <m/>
    <m/>
    <n v="191"/>
  </r>
  <r>
    <x v="2"/>
    <x v="1"/>
    <x v="85"/>
    <x v="5"/>
    <x v="0"/>
    <m/>
    <m/>
    <m/>
    <m/>
    <m/>
    <m/>
    <n v="190"/>
  </r>
  <r>
    <x v="2"/>
    <x v="4"/>
    <x v="27"/>
    <x v="5"/>
    <x v="0"/>
    <m/>
    <m/>
    <m/>
    <m/>
    <m/>
    <m/>
    <n v="189"/>
  </r>
  <r>
    <x v="2"/>
    <x v="9"/>
    <x v="159"/>
    <x v="0"/>
    <x v="0"/>
    <m/>
    <m/>
    <m/>
    <m/>
    <m/>
    <m/>
    <n v="187"/>
  </r>
  <r>
    <x v="2"/>
    <x v="0"/>
    <x v="68"/>
    <x v="5"/>
    <x v="0"/>
    <m/>
    <m/>
    <m/>
    <m/>
    <m/>
    <m/>
    <n v="187"/>
  </r>
  <r>
    <x v="2"/>
    <x v="0"/>
    <x v="54"/>
    <x v="5"/>
    <x v="0"/>
    <m/>
    <m/>
    <m/>
    <m/>
    <m/>
    <m/>
    <n v="186"/>
  </r>
  <r>
    <x v="2"/>
    <x v="1"/>
    <x v="93"/>
    <x v="5"/>
    <x v="0"/>
    <m/>
    <m/>
    <m/>
    <m/>
    <m/>
    <m/>
    <n v="185"/>
  </r>
  <r>
    <x v="2"/>
    <x v="1"/>
    <x v="85"/>
    <x v="2"/>
    <x v="0"/>
    <m/>
    <m/>
    <m/>
    <m/>
    <m/>
    <m/>
    <n v="184"/>
  </r>
  <r>
    <x v="2"/>
    <x v="9"/>
    <x v="158"/>
    <x v="2"/>
    <x v="0"/>
    <m/>
    <m/>
    <m/>
    <m/>
    <m/>
    <m/>
    <n v="184"/>
  </r>
  <r>
    <x v="2"/>
    <x v="6"/>
    <x v="108"/>
    <x v="1"/>
    <x v="0"/>
    <m/>
    <m/>
    <m/>
    <m/>
    <m/>
    <m/>
    <n v="184"/>
  </r>
  <r>
    <x v="2"/>
    <x v="2"/>
    <x v="29"/>
    <x v="4"/>
    <x v="0"/>
    <m/>
    <m/>
    <m/>
    <m/>
    <m/>
    <m/>
    <n v="180"/>
  </r>
  <r>
    <x v="2"/>
    <x v="11"/>
    <x v="113"/>
    <x v="2"/>
    <x v="0"/>
    <m/>
    <m/>
    <m/>
    <m/>
    <m/>
    <m/>
    <n v="180"/>
  </r>
  <r>
    <x v="2"/>
    <x v="1"/>
    <x v="75"/>
    <x v="3"/>
    <x v="0"/>
    <m/>
    <m/>
    <m/>
    <m/>
    <m/>
    <m/>
    <n v="180"/>
  </r>
  <r>
    <x v="2"/>
    <x v="4"/>
    <x v="34"/>
    <x v="5"/>
    <x v="0"/>
    <m/>
    <m/>
    <m/>
    <m/>
    <m/>
    <m/>
    <n v="178"/>
  </r>
  <r>
    <x v="2"/>
    <x v="3"/>
    <x v="134"/>
    <x v="0"/>
    <x v="0"/>
    <m/>
    <m/>
    <m/>
    <m/>
    <m/>
    <m/>
    <n v="178"/>
  </r>
  <r>
    <x v="2"/>
    <x v="3"/>
    <x v="63"/>
    <x v="5"/>
    <x v="0"/>
    <m/>
    <m/>
    <m/>
    <m/>
    <m/>
    <m/>
    <n v="175"/>
  </r>
  <r>
    <x v="2"/>
    <x v="0"/>
    <x v="1"/>
    <x v="3"/>
    <x v="0"/>
    <m/>
    <m/>
    <m/>
    <m/>
    <m/>
    <m/>
    <n v="175"/>
  </r>
  <r>
    <x v="2"/>
    <x v="1"/>
    <x v="172"/>
    <x v="0"/>
    <x v="0"/>
    <m/>
    <m/>
    <m/>
    <m/>
    <m/>
    <m/>
    <n v="173"/>
  </r>
  <r>
    <x v="2"/>
    <x v="2"/>
    <x v="59"/>
    <x v="5"/>
    <x v="0"/>
    <m/>
    <m/>
    <m/>
    <m/>
    <m/>
    <m/>
    <n v="170"/>
  </r>
  <r>
    <x v="2"/>
    <x v="0"/>
    <x v="152"/>
    <x v="2"/>
    <x v="0"/>
    <m/>
    <m/>
    <m/>
    <m/>
    <m/>
    <m/>
    <n v="170"/>
  </r>
  <r>
    <x v="2"/>
    <x v="0"/>
    <x v="103"/>
    <x v="5"/>
    <x v="0"/>
    <m/>
    <m/>
    <m/>
    <m/>
    <m/>
    <m/>
    <n v="169"/>
  </r>
  <r>
    <x v="2"/>
    <x v="12"/>
    <x v="156"/>
    <x v="0"/>
    <x v="0"/>
    <m/>
    <m/>
    <m/>
    <m/>
    <m/>
    <m/>
    <n v="166"/>
  </r>
  <r>
    <x v="2"/>
    <x v="12"/>
    <x v="157"/>
    <x v="0"/>
    <x v="0"/>
    <m/>
    <m/>
    <m/>
    <m/>
    <m/>
    <m/>
    <n v="165"/>
  </r>
  <r>
    <x v="2"/>
    <x v="2"/>
    <x v="49"/>
    <x v="3"/>
    <x v="0"/>
    <m/>
    <m/>
    <m/>
    <m/>
    <m/>
    <m/>
    <n v="164"/>
  </r>
  <r>
    <x v="2"/>
    <x v="3"/>
    <x v="51"/>
    <x v="4"/>
    <x v="0"/>
    <m/>
    <m/>
    <m/>
    <m/>
    <m/>
    <m/>
    <n v="164"/>
  </r>
  <r>
    <x v="2"/>
    <x v="2"/>
    <x v="49"/>
    <x v="5"/>
    <x v="0"/>
    <m/>
    <m/>
    <m/>
    <m/>
    <m/>
    <m/>
    <n v="163"/>
  </r>
  <r>
    <x v="2"/>
    <x v="9"/>
    <x v="173"/>
    <x v="0"/>
    <x v="0"/>
    <m/>
    <m/>
    <m/>
    <m/>
    <m/>
    <m/>
    <n v="161"/>
  </r>
  <r>
    <x v="2"/>
    <x v="9"/>
    <x v="167"/>
    <x v="1"/>
    <x v="0"/>
    <m/>
    <m/>
    <m/>
    <m/>
    <m/>
    <m/>
    <n v="161"/>
  </r>
  <r>
    <x v="2"/>
    <x v="1"/>
    <x v="229"/>
    <x v="0"/>
    <x v="0"/>
    <m/>
    <m/>
    <m/>
    <m/>
    <m/>
    <m/>
    <n v="157"/>
  </r>
  <r>
    <x v="2"/>
    <x v="9"/>
    <x v="142"/>
    <x v="0"/>
    <x v="0"/>
    <m/>
    <m/>
    <m/>
    <m/>
    <m/>
    <m/>
    <n v="157"/>
  </r>
  <r>
    <x v="2"/>
    <x v="0"/>
    <x v="8"/>
    <x v="2"/>
    <x v="0"/>
    <m/>
    <m/>
    <m/>
    <m/>
    <m/>
    <m/>
    <n v="157"/>
  </r>
  <r>
    <x v="2"/>
    <x v="2"/>
    <x v="88"/>
    <x v="3"/>
    <x v="0"/>
    <m/>
    <m/>
    <m/>
    <m/>
    <m/>
    <m/>
    <n v="154"/>
  </r>
  <r>
    <x v="2"/>
    <x v="1"/>
    <x v="21"/>
    <x v="2"/>
    <x v="0"/>
    <m/>
    <m/>
    <m/>
    <m/>
    <m/>
    <m/>
    <n v="152"/>
  </r>
  <r>
    <x v="2"/>
    <x v="8"/>
    <x v="171"/>
    <x v="0"/>
    <x v="0"/>
    <m/>
    <m/>
    <m/>
    <m/>
    <m/>
    <m/>
    <n v="151"/>
  </r>
  <r>
    <x v="2"/>
    <x v="8"/>
    <x v="136"/>
    <x v="1"/>
    <x v="0"/>
    <m/>
    <m/>
    <m/>
    <m/>
    <m/>
    <m/>
    <n v="148"/>
  </r>
  <r>
    <x v="2"/>
    <x v="11"/>
    <x v="113"/>
    <x v="3"/>
    <x v="0"/>
    <m/>
    <m/>
    <m/>
    <m/>
    <m/>
    <m/>
    <n v="147"/>
  </r>
  <r>
    <x v="2"/>
    <x v="4"/>
    <x v="65"/>
    <x v="5"/>
    <x v="0"/>
    <m/>
    <m/>
    <m/>
    <m/>
    <m/>
    <m/>
    <n v="145"/>
  </r>
  <r>
    <x v="2"/>
    <x v="4"/>
    <x v="57"/>
    <x v="4"/>
    <x v="0"/>
    <m/>
    <m/>
    <m/>
    <m/>
    <m/>
    <m/>
    <n v="145"/>
  </r>
  <r>
    <x v="2"/>
    <x v="4"/>
    <x v="53"/>
    <x v="5"/>
    <x v="0"/>
    <m/>
    <m/>
    <m/>
    <m/>
    <m/>
    <m/>
    <n v="144"/>
  </r>
  <r>
    <x v="2"/>
    <x v="2"/>
    <x v="49"/>
    <x v="2"/>
    <x v="0"/>
    <m/>
    <m/>
    <m/>
    <m/>
    <m/>
    <m/>
    <n v="143"/>
  </r>
  <r>
    <x v="2"/>
    <x v="0"/>
    <x v="54"/>
    <x v="5"/>
    <x v="0"/>
    <m/>
    <m/>
    <m/>
    <m/>
    <m/>
    <m/>
    <n v="142"/>
  </r>
  <r>
    <x v="2"/>
    <x v="6"/>
    <x v="80"/>
    <x v="2"/>
    <x v="0"/>
    <m/>
    <m/>
    <m/>
    <m/>
    <m/>
    <m/>
    <n v="139"/>
  </r>
  <r>
    <x v="2"/>
    <x v="0"/>
    <x v="77"/>
    <x v="5"/>
    <x v="0"/>
    <m/>
    <m/>
    <m/>
    <m/>
    <m/>
    <m/>
    <n v="139"/>
  </r>
  <r>
    <x v="2"/>
    <x v="5"/>
    <x v="66"/>
    <x v="2"/>
    <x v="0"/>
    <m/>
    <m/>
    <m/>
    <m/>
    <m/>
    <m/>
    <n v="138"/>
  </r>
  <r>
    <x v="2"/>
    <x v="0"/>
    <x v="124"/>
    <x v="1"/>
    <x v="0"/>
    <m/>
    <m/>
    <m/>
    <m/>
    <m/>
    <m/>
    <n v="135"/>
  </r>
  <r>
    <x v="2"/>
    <x v="7"/>
    <x v="52"/>
    <x v="4"/>
    <x v="0"/>
    <m/>
    <m/>
    <m/>
    <m/>
    <m/>
    <m/>
    <n v="133"/>
  </r>
  <r>
    <x v="2"/>
    <x v="12"/>
    <x v="156"/>
    <x v="2"/>
    <x v="0"/>
    <m/>
    <m/>
    <m/>
    <m/>
    <m/>
    <m/>
    <n v="133"/>
  </r>
  <r>
    <x v="2"/>
    <x v="2"/>
    <x v="122"/>
    <x v="3"/>
    <x v="0"/>
    <m/>
    <m/>
    <m/>
    <m/>
    <m/>
    <m/>
    <n v="132"/>
  </r>
  <r>
    <x v="2"/>
    <x v="9"/>
    <x v="174"/>
    <x v="1"/>
    <x v="0"/>
    <m/>
    <m/>
    <m/>
    <m/>
    <m/>
    <m/>
    <n v="130"/>
  </r>
  <r>
    <x v="2"/>
    <x v="0"/>
    <x v="132"/>
    <x v="5"/>
    <x v="0"/>
    <m/>
    <m/>
    <m/>
    <m/>
    <m/>
    <m/>
    <n v="129"/>
  </r>
  <r>
    <x v="2"/>
    <x v="3"/>
    <x v="97"/>
    <x v="1"/>
    <x v="0"/>
    <m/>
    <m/>
    <m/>
    <m/>
    <m/>
    <m/>
    <n v="126"/>
  </r>
  <r>
    <x v="2"/>
    <x v="8"/>
    <x v="175"/>
    <x v="0"/>
    <x v="0"/>
    <m/>
    <m/>
    <m/>
    <m/>
    <m/>
    <m/>
    <n v="126"/>
  </r>
  <r>
    <x v="2"/>
    <x v="0"/>
    <x v="31"/>
    <x v="5"/>
    <x v="0"/>
    <m/>
    <m/>
    <m/>
    <m/>
    <m/>
    <m/>
    <n v="126"/>
  </r>
  <r>
    <x v="2"/>
    <x v="11"/>
    <x v="113"/>
    <x v="4"/>
    <x v="0"/>
    <m/>
    <m/>
    <m/>
    <m/>
    <m/>
    <m/>
    <n v="125"/>
  </r>
  <r>
    <x v="2"/>
    <x v="2"/>
    <x v="43"/>
    <x v="2"/>
    <x v="0"/>
    <m/>
    <m/>
    <m/>
    <m/>
    <m/>
    <m/>
    <n v="125"/>
  </r>
  <r>
    <x v="2"/>
    <x v="0"/>
    <x v="8"/>
    <x v="3"/>
    <x v="0"/>
    <m/>
    <m/>
    <m/>
    <m/>
    <m/>
    <m/>
    <n v="123"/>
  </r>
  <r>
    <x v="2"/>
    <x v="7"/>
    <x v="130"/>
    <x v="2"/>
    <x v="0"/>
    <m/>
    <m/>
    <m/>
    <m/>
    <m/>
    <m/>
    <n v="122"/>
  </r>
  <r>
    <x v="2"/>
    <x v="9"/>
    <x v="174"/>
    <x v="0"/>
    <x v="0"/>
    <m/>
    <m/>
    <m/>
    <m/>
    <m/>
    <m/>
    <n v="121"/>
  </r>
  <r>
    <x v="2"/>
    <x v="2"/>
    <x v="43"/>
    <x v="3"/>
    <x v="0"/>
    <m/>
    <m/>
    <m/>
    <m/>
    <m/>
    <m/>
    <n v="120"/>
  </r>
  <r>
    <x v="2"/>
    <x v="4"/>
    <x v="155"/>
    <x v="2"/>
    <x v="0"/>
    <m/>
    <m/>
    <m/>
    <m/>
    <m/>
    <m/>
    <n v="119"/>
  </r>
  <r>
    <x v="2"/>
    <x v="1"/>
    <x v="6"/>
    <x v="4"/>
    <x v="0"/>
    <m/>
    <m/>
    <m/>
    <m/>
    <m/>
    <m/>
    <n v="118"/>
  </r>
  <r>
    <x v="2"/>
    <x v="1"/>
    <x v="141"/>
    <x v="5"/>
    <x v="0"/>
    <m/>
    <m/>
    <m/>
    <m/>
    <m/>
    <m/>
    <n v="118"/>
  </r>
  <r>
    <x v="2"/>
    <x v="9"/>
    <x v="95"/>
    <x v="5"/>
    <x v="0"/>
    <m/>
    <m/>
    <m/>
    <m/>
    <m/>
    <m/>
    <n v="117"/>
  </r>
  <r>
    <x v="2"/>
    <x v="2"/>
    <x v="87"/>
    <x v="3"/>
    <x v="0"/>
    <m/>
    <m/>
    <m/>
    <m/>
    <m/>
    <m/>
    <n v="116"/>
  </r>
  <r>
    <x v="2"/>
    <x v="6"/>
    <x v="80"/>
    <x v="1"/>
    <x v="0"/>
    <m/>
    <m/>
    <m/>
    <m/>
    <m/>
    <m/>
    <n v="114"/>
  </r>
  <r>
    <x v="2"/>
    <x v="1"/>
    <x v="100"/>
    <x v="1"/>
    <x v="0"/>
    <m/>
    <m/>
    <m/>
    <m/>
    <m/>
    <m/>
    <n v="113"/>
  </r>
  <r>
    <x v="2"/>
    <x v="9"/>
    <x v="158"/>
    <x v="0"/>
    <x v="0"/>
    <m/>
    <m/>
    <m/>
    <m/>
    <m/>
    <m/>
    <n v="113"/>
  </r>
  <r>
    <x v="2"/>
    <x v="7"/>
    <x v="130"/>
    <x v="2"/>
    <x v="0"/>
    <m/>
    <m/>
    <m/>
    <m/>
    <m/>
    <m/>
    <n v="112"/>
  </r>
  <r>
    <x v="2"/>
    <x v="1"/>
    <x v="100"/>
    <x v="5"/>
    <x v="0"/>
    <m/>
    <m/>
    <m/>
    <m/>
    <m/>
    <m/>
    <n v="110"/>
  </r>
  <r>
    <x v="2"/>
    <x v="5"/>
    <x v="66"/>
    <x v="0"/>
    <x v="0"/>
    <m/>
    <m/>
    <m/>
    <m/>
    <m/>
    <m/>
    <n v="110"/>
  </r>
  <r>
    <x v="2"/>
    <x v="9"/>
    <x v="107"/>
    <x v="3"/>
    <x v="0"/>
    <m/>
    <m/>
    <m/>
    <m/>
    <m/>
    <m/>
    <n v="110"/>
  </r>
  <r>
    <x v="2"/>
    <x v="0"/>
    <x v="46"/>
    <x v="5"/>
    <x v="0"/>
    <m/>
    <m/>
    <m/>
    <m/>
    <m/>
    <m/>
    <n v="110"/>
  </r>
  <r>
    <x v="2"/>
    <x v="10"/>
    <x v="165"/>
    <x v="0"/>
    <x v="0"/>
    <m/>
    <m/>
    <m/>
    <m/>
    <m/>
    <m/>
    <n v="109"/>
  </r>
  <r>
    <x v="2"/>
    <x v="4"/>
    <x v="27"/>
    <x v="5"/>
    <x v="0"/>
    <m/>
    <m/>
    <m/>
    <m/>
    <m/>
    <m/>
    <n v="108"/>
  </r>
  <r>
    <x v="2"/>
    <x v="2"/>
    <x v="43"/>
    <x v="5"/>
    <x v="0"/>
    <m/>
    <m/>
    <m/>
    <m/>
    <m/>
    <m/>
    <n v="108"/>
  </r>
  <r>
    <x v="2"/>
    <x v="2"/>
    <x v="110"/>
    <x v="4"/>
    <x v="0"/>
    <m/>
    <m/>
    <m/>
    <m/>
    <m/>
    <m/>
    <n v="106"/>
  </r>
  <r>
    <x v="2"/>
    <x v="7"/>
    <x v="62"/>
    <x v="5"/>
    <x v="0"/>
    <m/>
    <m/>
    <m/>
    <m/>
    <m/>
    <m/>
    <n v="106"/>
  </r>
  <r>
    <x v="2"/>
    <x v="4"/>
    <x v="155"/>
    <x v="0"/>
    <x v="0"/>
    <m/>
    <m/>
    <m/>
    <m/>
    <m/>
    <m/>
    <n v="105"/>
  </r>
  <r>
    <x v="2"/>
    <x v="2"/>
    <x v="87"/>
    <x v="4"/>
    <x v="0"/>
    <m/>
    <m/>
    <m/>
    <m/>
    <m/>
    <m/>
    <n v="105"/>
  </r>
  <r>
    <x v="2"/>
    <x v="1"/>
    <x v="129"/>
    <x v="5"/>
    <x v="0"/>
    <m/>
    <m/>
    <m/>
    <m/>
    <m/>
    <m/>
    <n v="104"/>
  </r>
  <r>
    <x v="2"/>
    <x v="0"/>
    <x v="54"/>
    <x v="2"/>
    <x v="0"/>
    <m/>
    <m/>
    <m/>
    <m/>
    <m/>
    <m/>
    <n v="103"/>
  </r>
  <r>
    <x v="2"/>
    <x v="10"/>
    <x v="151"/>
    <x v="1"/>
    <x v="0"/>
    <m/>
    <m/>
    <m/>
    <m/>
    <m/>
    <m/>
    <n v="103"/>
  </r>
  <r>
    <x v="2"/>
    <x v="0"/>
    <x v="96"/>
    <x v="1"/>
    <x v="0"/>
    <m/>
    <m/>
    <m/>
    <m/>
    <m/>
    <m/>
    <n v="102"/>
  </r>
  <r>
    <x v="2"/>
    <x v="1"/>
    <x v="79"/>
    <x v="2"/>
    <x v="0"/>
    <m/>
    <m/>
    <m/>
    <m/>
    <m/>
    <m/>
    <n v="101"/>
  </r>
  <r>
    <x v="2"/>
    <x v="9"/>
    <x v="126"/>
    <x v="1"/>
    <x v="0"/>
    <m/>
    <m/>
    <m/>
    <m/>
    <m/>
    <m/>
    <n v="101"/>
  </r>
  <r>
    <x v="2"/>
    <x v="2"/>
    <x v="11"/>
    <x v="5"/>
    <x v="0"/>
    <m/>
    <m/>
    <m/>
    <m/>
    <m/>
    <m/>
    <n v="100"/>
  </r>
  <r>
    <x v="2"/>
    <x v="3"/>
    <x v="97"/>
    <x v="5"/>
    <x v="0"/>
    <m/>
    <m/>
    <m/>
    <m/>
    <m/>
    <m/>
    <n v="100"/>
  </r>
  <r>
    <x v="2"/>
    <x v="9"/>
    <x v="158"/>
    <x v="2"/>
    <x v="0"/>
    <m/>
    <m/>
    <m/>
    <m/>
    <m/>
    <m/>
    <n v="100"/>
  </r>
  <r>
    <x v="2"/>
    <x v="6"/>
    <x v="138"/>
    <x v="2"/>
    <x v="0"/>
    <m/>
    <m/>
    <m/>
    <m/>
    <m/>
    <m/>
    <n v="99"/>
  </r>
  <r>
    <x v="2"/>
    <x v="0"/>
    <x v="1"/>
    <x v="4"/>
    <x v="0"/>
    <m/>
    <m/>
    <m/>
    <m/>
    <m/>
    <m/>
    <n v="97"/>
  </r>
  <r>
    <x v="2"/>
    <x v="9"/>
    <x v="176"/>
    <x v="0"/>
    <x v="0"/>
    <m/>
    <m/>
    <m/>
    <m/>
    <m/>
    <m/>
    <n v="96"/>
  </r>
  <r>
    <x v="2"/>
    <x v="9"/>
    <x v="95"/>
    <x v="2"/>
    <x v="0"/>
    <m/>
    <m/>
    <m/>
    <m/>
    <m/>
    <m/>
    <n v="96"/>
  </r>
  <r>
    <x v="2"/>
    <x v="1"/>
    <x v="37"/>
    <x v="2"/>
    <x v="0"/>
    <m/>
    <m/>
    <m/>
    <m/>
    <m/>
    <m/>
    <n v="95"/>
  </r>
  <r>
    <x v="2"/>
    <x v="1"/>
    <x v="25"/>
    <x v="2"/>
    <x v="0"/>
    <m/>
    <m/>
    <m/>
    <m/>
    <m/>
    <m/>
    <n v="95"/>
  </r>
  <r>
    <x v="2"/>
    <x v="8"/>
    <x v="179"/>
    <x v="0"/>
    <x v="0"/>
    <m/>
    <m/>
    <m/>
    <m/>
    <m/>
    <m/>
    <n v="95"/>
  </r>
  <r>
    <x v="2"/>
    <x v="8"/>
    <x v="83"/>
    <x v="2"/>
    <x v="0"/>
    <m/>
    <m/>
    <m/>
    <m/>
    <m/>
    <m/>
    <n v="95"/>
  </r>
  <r>
    <x v="2"/>
    <x v="2"/>
    <x v="11"/>
    <x v="3"/>
    <x v="0"/>
    <m/>
    <m/>
    <m/>
    <m/>
    <m/>
    <m/>
    <n v="94"/>
  </r>
  <r>
    <x v="2"/>
    <x v="1"/>
    <x v="187"/>
    <x v="0"/>
    <x v="0"/>
    <m/>
    <m/>
    <m/>
    <m/>
    <m/>
    <m/>
    <n v="94"/>
  </r>
  <r>
    <x v="2"/>
    <x v="7"/>
    <x v="82"/>
    <x v="4"/>
    <x v="0"/>
    <m/>
    <m/>
    <m/>
    <m/>
    <m/>
    <m/>
    <n v="94"/>
  </r>
  <r>
    <x v="2"/>
    <x v="9"/>
    <x v="126"/>
    <x v="1"/>
    <x v="0"/>
    <m/>
    <m/>
    <m/>
    <m/>
    <m/>
    <m/>
    <n v="93"/>
  </r>
  <r>
    <x v="2"/>
    <x v="4"/>
    <x v="155"/>
    <x v="3"/>
    <x v="0"/>
    <m/>
    <m/>
    <m/>
    <m/>
    <m/>
    <m/>
    <n v="92"/>
  </r>
  <r>
    <x v="2"/>
    <x v="2"/>
    <x v="122"/>
    <x v="4"/>
    <x v="0"/>
    <m/>
    <m/>
    <m/>
    <m/>
    <m/>
    <m/>
    <n v="91"/>
  </r>
  <r>
    <x v="2"/>
    <x v="1"/>
    <x v="14"/>
    <x v="4"/>
    <x v="0"/>
    <m/>
    <m/>
    <m/>
    <m/>
    <m/>
    <m/>
    <n v="91"/>
  </r>
  <r>
    <x v="2"/>
    <x v="9"/>
    <x v="170"/>
    <x v="1"/>
    <x v="0"/>
    <m/>
    <m/>
    <m/>
    <m/>
    <m/>
    <m/>
    <n v="89"/>
  </r>
  <r>
    <x v="2"/>
    <x v="1"/>
    <x v="67"/>
    <x v="5"/>
    <x v="0"/>
    <m/>
    <m/>
    <m/>
    <m/>
    <m/>
    <m/>
    <n v="88"/>
  </r>
  <r>
    <x v="2"/>
    <x v="11"/>
    <x v="113"/>
    <x v="5"/>
    <x v="0"/>
    <m/>
    <m/>
    <m/>
    <m/>
    <m/>
    <m/>
    <n v="87"/>
  </r>
  <r>
    <x v="2"/>
    <x v="9"/>
    <x v="161"/>
    <x v="1"/>
    <x v="0"/>
    <m/>
    <m/>
    <m/>
    <m/>
    <m/>
    <m/>
    <n v="86"/>
  </r>
  <r>
    <x v="2"/>
    <x v="6"/>
    <x v="91"/>
    <x v="5"/>
    <x v="0"/>
    <m/>
    <m/>
    <m/>
    <m/>
    <m/>
    <m/>
    <n v="86"/>
  </r>
  <r>
    <x v="2"/>
    <x v="1"/>
    <x v="163"/>
    <x v="0"/>
    <x v="0"/>
    <m/>
    <m/>
    <m/>
    <m/>
    <m/>
    <m/>
    <n v="85"/>
  </r>
  <r>
    <x v="2"/>
    <x v="6"/>
    <x v="61"/>
    <x v="1"/>
    <x v="0"/>
    <m/>
    <m/>
    <m/>
    <m/>
    <m/>
    <m/>
    <n v="85"/>
  </r>
  <r>
    <x v="2"/>
    <x v="0"/>
    <x v="8"/>
    <x v="2"/>
    <x v="0"/>
    <m/>
    <m/>
    <m/>
    <m/>
    <m/>
    <m/>
    <n v="85"/>
  </r>
  <r>
    <x v="2"/>
    <x v="2"/>
    <x v="49"/>
    <x v="0"/>
    <x v="0"/>
    <m/>
    <m/>
    <m/>
    <m/>
    <m/>
    <m/>
    <n v="84"/>
  </r>
  <r>
    <x v="2"/>
    <x v="5"/>
    <x v="66"/>
    <x v="1"/>
    <x v="0"/>
    <m/>
    <m/>
    <m/>
    <m/>
    <m/>
    <m/>
    <n v="83"/>
  </r>
  <r>
    <x v="2"/>
    <x v="6"/>
    <x v="108"/>
    <x v="2"/>
    <x v="0"/>
    <m/>
    <m/>
    <m/>
    <m/>
    <m/>
    <m/>
    <n v="83"/>
  </r>
  <r>
    <x v="2"/>
    <x v="6"/>
    <x v="44"/>
    <x v="5"/>
    <x v="0"/>
    <m/>
    <m/>
    <m/>
    <m/>
    <m/>
    <m/>
    <n v="83"/>
  </r>
  <r>
    <x v="2"/>
    <x v="1"/>
    <x v="37"/>
    <x v="4"/>
    <x v="0"/>
    <m/>
    <m/>
    <m/>
    <m/>
    <m/>
    <m/>
    <n v="80"/>
  </r>
  <r>
    <x v="2"/>
    <x v="7"/>
    <x v="130"/>
    <x v="3"/>
    <x v="0"/>
    <m/>
    <m/>
    <m/>
    <m/>
    <m/>
    <m/>
    <n v="80"/>
  </r>
  <r>
    <x v="2"/>
    <x v="9"/>
    <x v="107"/>
    <x v="2"/>
    <x v="0"/>
    <m/>
    <m/>
    <m/>
    <m/>
    <m/>
    <m/>
    <n v="78"/>
  </r>
  <r>
    <x v="2"/>
    <x v="9"/>
    <x v="142"/>
    <x v="2"/>
    <x v="0"/>
    <m/>
    <m/>
    <m/>
    <m/>
    <m/>
    <m/>
    <n v="78"/>
  </r>
  <r>
    <x v="2"/>
    <x v="1"/>
    <x v="169"/>
    <x v="0"/>
    <x v="0"/>
    <m/>
    <m/>
    <m/>
    <m/>
    <m/>
    <m/>
    <n v="75"/>
  </r>
  <r>
    <x v="2"/>
    <x v="1"/>
    <x v="169"/>
    <x v="5"/>
    <x v="0"/>
    <m/>
    <m/>
    <m/>
    <m/>
    <m/>
    <m/>
    <n v="75"/>
  </r>
  <r>
    <x v="2"/>
    <x v="8"/>
    <x v="136"/>
    <x v="2"/>
    <x v="0"/>
    <m/>
    <m/>
    <m/>
    <m/>
    <m/>
    <m/>
    <n v="75"/>
  </r>
  <r>
    <x v="2"/>
    <x v="0"/>
    <x v="152"/>
    <x v="1"/>
    <x v="0"/>
    <m/>
    <m/>
    <m/>
    <m/>
    <m/>
    <m/>
    <n v="75"/>
  </r>
  <r>
    <x v="2"/>
    <x v="0"/>
    <x v="12"/>
    <x v="3"/>
    <x v="0"/>
    <m/>
    <m/>
    <m/>
    <m/>
    <m/>
    <m/>
    <n v="75"/>
  </r>
  <r>
    <x v="2"/>
    <x v="10"/>
    <x v="109"/>
    <x v="1"/>
    <x v="0"/>
    <m/>
    <m/>
    <m/>
    <m/>
    <m/>
    <m/>
    <n v="75"/>
  </r>
  <r>
    <x v="2"/>
    <x v="10"/>
    <x v="181"/>
    <x v="0"/>
    <x v="0"/>
    <m/>
    <m/>
    <m/>
    <m/>
    <m/>
    <m/>
    <n v="74"/>
  </r>
  <r>
    <x v="2"/>
    <x v="1"/>
    <x v="28"/>
    <x v="4"/>
    <x v="0"/>
    <m/>
    <m/>
    <m/>
    <m/>
    <m/>
    <m/>
    <n v="73"/>
  </r>
  <r>
    <x v="2"/>
    <x v="3"/>
    <x v="190"/>
    <x v="1"/>
    <x v="0"/>
    <m/>
    <m/>
    <m/>
    <m/>
    <m/>
    <m/>
    <n v="73"/>
  </r>
  <r>
    <x v="2"/>
    <x v="0"/>
    <x v="196"/>
    <x v="0"/>
    <x v="0"/>
    <m/>
    <m/>
    <m/>
    <m/>
    <m/>
    <m/>
    <n v="73"/>
  </r>
  <r>
    <x v="2"/>
    <x v="0"/>
    <x v="9"/>
    <x v="4"/>
    <x v="0"/>
    <m/>
    <m/>
    <m/>
    <m/>
    <m/>
    <m/>
    <n v="73"/>
  </r>
  <r>
    <x v="2"/>
    <x v="8"/>
    <x v="83"/>
    <x v="2"/>
    <x v="0"/>
    <m/>
    <m/>
    <m/>
    <m/>
    <m/>
    <m/>
    <n v="71"/>
  </r>
  <r>
    <x v="2"/>
    <x v="0"/>
    <x v="128"/>
    <x v="5"/>
    <x v="0"/>
    <m/>
    <m/>
    <m/>
    <m/>
    <m/>
    <m/>
    <n v="71"/>
  </r>
  <r>
    <x v="2"/>
    <x v="1"/>
    <x v="127"/>
    <x v="2"/>
    <x v="0"/>
    <m/>
    <m/>
    <m/>
    <m/>
    <m/>
    <m/>
    <n v="70"/>
  </r>
  <r>
    <x v="2"/>
    <x v="3"/>
    <x v="97"/>
    <x v="2"/>
    <x v="0"/>
    <m/>
    <m/>
    <m/>
    <m/>
    <m/>
    <m/>
    <n v="70"/>
  </r>
  <r>
    <x v="2"/>
    <x v="7"/>
    <x v="130"/>
    <x v="4"/>
    <x v="0"/>
    <m/>
    <m/>
    <m/>
    <m/>
    <m/>
    <m/>
    <n v="70"/>
  </r>
  <r>
    <x v="2"/>
    <x v="8"/>
    <x v="71"/>
    <x v="2"/>
    <x v="0"/>
    <m/>
    <m/>
    <m/>
    <m/>
    <m/>
    <m/>
    <n v="70"/>
  </r>
  <r>
    <x v="2"/>
    <x v="10"/>
    <x v="195"/>
    <x v="5"/>
    <x v="0"/>
    <m/>
    <m/>
    <m/>
    <m/>
    <m/>
    <m/>
    <n v="70"/>
  </r>
  <r>
    <x v="2"/>
    <x v="6"/>
    <x v="61"/>
    <x v="2"/>
    <x v="0"/>
    <m/>
    <m/>
    <m/>
    <m/>
    <m/>
    <m/>
    <n v="68"/>
  </r>
  <r>
    <x v="2"/>
    <x v="9"/>
    <x v="158"/>
    <x v="1"/>
    <x v="0"/>
    <m/>
    <m/>
    <m/>
    <m/>
    <m/>
    <m/>
    <n v="66"/>
  </r>
  <r>
    <x v="2"/>
    <x v="6"/>
    <x v="91"/>
    <x v="2"/>
    <x v="0"/>
    <m/>
    <m/>
    <m/>
    <m/>
    <m/>
    <m/>
    <n v="66"/>
  </r>
  <r>
    <x v="2"/>
    <x v="0"/>
    <x v="143"/>
    <x v="0"/>
    <x v="0"/>
    <m/>
    <m/>
    <m/>
    <m/>
    <m/>
    <m/>
    <n v="65"/>
  </r>
  <r>
    <x v="2"/>
    <x v="1"/>
    <x v="75"/>
    <x v="5"/>
    <x v="0"/>
    <m/>
    <m/>
    <m/>
    <m/>
    <m/>
    <m/>
    <n v="64"/>
  </r>
  <r>
    <x v="2"/>
    <x v="2"/>
    <x v="81"/>
    <x v="5"/>
    <x v="0"/>
    <m/>
    <m/>
    <m/>
    <m/>
    <m/>
    <m/>
    <n v="64"/>
  </r>
  <r>
    <x v="2"/>
    <x v="8"/>
    <x v="83"/>
    <x v="2"/>
    <x v="0"/>
    <m/>
    <m/>
    <m/>
    <m/>
    <m/>
    <m/>
    <n v="64"/>
  </r>
  <r>
    <x v="2"/>
    <x v="1"/>
    <x v="85"/>
    <x v="1"/>
    <x v="0"/>
    <m/>
    <m/>
    <m/>
    <m/>
    <m/>
    <m/>
    <n v="63"/>
  </r>
  <r>
    <x v="2"/>
    <x v="0"/>
    <x v="7"/>
    <x v="3"/>
    <x v="0"/>
    <m/>
    <m/>
    <m/>
    <m/>
    <m/>
    <m/>
    <n v="63"/>
  </r>
  <r>
    <x v="2"/>
    <x v="4"/>
    <x v="155"/>
    <x v="5"/>
    <x v="0"/>
    <m/>
    <m/>
    <m/>
    <m/>
    <m/>
    <m/>
    <n v="62"/>
  </r>
  <r>
    <x v="2"/>
    <x v="6"/>
    <x v="200"/>
    <x v="0"/>
    <x v="0"/>
    <m/>
    <m/>
    <m/>
    <m/>
    <m/>
    <m/>
    <n v="62"/>
  </r>
  <r>
    <x v="2"/>
    <x v="8"/>
    <x v="221"/>
    <x v="0"/>
    <x v="0"/>
    <m/>
    <m/>
    <m/>
    <m/>
    <m/>
    <m/>
    <n v="62"/>
  </r>
  <r>
    <x v="2"/>
    <x v="4"/>
    <x v="36"/>
    <x v="5"/>
    <x v="0"/>
    <m/>
    <m/>
    <m/>
    <m/>
    <m/>
    <m/>
    <n v="60"/>
  </r>
  <r>
    <x v="2"/>
    <x v="2"/>
    <x v="11"/>
    <x v="2"/>
    <x v="0"/>
    <m/>
    <m/>
    <m/>
    <m/>
    <m/>
    <m/>
    <n v="60"/>
  </r>
  <r>
    <x v="2"/>
    <x v="2"/>
    <x v="122"/>
    <x v="2"/>
    <x v="0"/>
    <m/>
    <m/>
    <m/>
    <m/>
    <m/>
    <m/>
    <n v="60"/>
  </r>
  <r>
    <x v="2"/>
    <x v="1"/>
    <x v="99"/>
    <x v="1"/>
    <x v="0"/>
    <m/>
    <m/>
    <m/>
    <m/>
    <m/>
    <m/>
    <n v="60"/>
  </r>
  <r>
    <x v="2"/>
    <x v="1"/>
    <x v="123"/>
    <x v="2"/>
    <x v="0"/>
    <m/>
    <m/>
    <m/>
    <m/>
    <m/>
    <m/>
    <n v="60"/>
  </r>
  <r>
    <x v="2"/>
    <x v="6"/>
    <x v="108"/>
    <x v="5"/>
    <x v="0"/>
    <m/>
    <m/>
    <m/>
    <m/>
    <m/>
    <m/>
    <n v="60"/>
  </r>
  <r>
    <x v="2"/>
    <x v="8"/>
    <x v="178"/>
    <x v="0"/>
    <x v="0"/>
    <m/>
    <m/>
    <m/>
    <m/>
    <m/>
    <m/>
    <n v="60"/>
  </r>
  <r>
    <x v="2"/>
    <x v="0"/>
    <x v="46"/>
    <x v="2"/>
    <x v="0"/>
    <m/>
    <m/>
    <m/>
    <m/>
    <m/>
    <m/>
    <n v="60"/>
  </r>
  <r>
    <x v="2"/>
    <x v="0"/>
    <x v="68"/>
    <x v="5"/>
    <x v="0"/>
    <m/>
    <m/>
    <m/>
    <m/>
    <m/>
    <m/>
    <n v="60"/>
  </r>
  <r>
    <x v="2"/>
    <x v="9"/>
    <x v="173"/>
    <x v="1"/>
    <x v="0"/>
    <m/>
    <m/>
    <m/>
    <m/>
    <m/>
    <m/>
    <n v="59"/>
  </r>
  <r>
    <x v="2"/>
    <x v="6"/>
    <x v="90"/>
    <x v="2"/>
    <x v="0"/>
    <m/>
    <m/>
    <m/>
    <m/>
    <m/>
    <m/>
    <n v="59"/>
  </r>
  <r>
    <x v="2"/>
    <x v="2"/>
    <x v="84"/>
    <x v="5"/>
    <x v="0"/>
    <m/>
    <m/>
    <m/>
    <m/>
    <m/>
    <m/>
    <n v="58"/>
  </r>
  <r>
    <x v="2"/>
    <x v="2"/>
    <x v="49"/>
    <x v="4"/>
    <x v="0"/>
    <m/>
    <m/>
    <m/>
    <m/>
    <m/>
    <m/>
    <n v="56"/>
  </r>
  <r>
    <x v="2"/>
    <x v="1"/>
    <x v="147"/>
    <x v="5"/>
    <x v="0"/>
    <m/>
    <m/>
    <m/>
    <m/>
    <m/>
    <m/>
    <n v="56"/>
  </r>
  <r>
    <x v="2"/>
    <x v="5"/>
    <x v="69"/>
    <x v="5"/>
    <x v="0"/>
    <m/>
    <m/>
    <m/>
    <m/>
    <m/>
    <m/>
    <n v="56"/>
  </r>
  <r>
    <x v="2"/>
    <x v="12"/>
    <x v="156"/>
    <x v="1"/>
    <x v="0"/>
    <m/>
    <m/>
    <m/>
    <m/>
    <m/>
    <m/>
    <n v="56"/>
  </r>
  <r>
    <x v="2"/>
    <x v="10"/>
    <x v="144"/>
    <x v="5"/>
    <x v="0"/>
    <m/>
    <m/>
    <m/>
    <m/>
    <m/>
    <m/>
    <n v="55"/>
  </r>
  <r>
    <x v="2"/>
    <x v="8"/>
    <x v="182"/>
    <x v="0"/>
    <x v="0"/>
    <m/>
    <m/>
    <m/>
    <m/>
    <m/>
    <m/>
    <n v="54"/>
  </r>
  <r>
    <x v="2"/>
    <x v="8"/>
    <x v="182"/>
    <x v="1"/>
    <x v="0"/>
    <m/>
    <m/>
    <m/>
    <m/>
    <m/>
    <m/>
    <n v="54"/>
  </r>
  <r>
    <x v="2"/>
    <x v="1"/>
    <x v="93"/>
    <x v="2"/>
    <x v="0"/>
    <m/>
    <m/>
    <m/>
    <m/>
    <m/>
    <m/>
    <n v="52"/>
  </r>
  <r>
    <x v="2"/>
    <x v="9"/>
    <x v="167"/>
    <x v="0"/>
    <x v="0"/>
    <m/>
    <m/>
    <m/>
    <m/>
    <m/>
    <m/>
    <n v="51"/>
  </r>
  <r>
    <x v="2"/>
    <x v="12"/>
    <x v="185"/>
    <x v="0"/>
    <x v="0"/>
    <m/>
    <m/>
    <m/>
    <m/>
    <m/>
    <m/>
    <n v="51"/>
  </r>
  <r>
    <x v="2"/>
    <x v="2"/>
    <x v="20"/>
    <x v="5"/>
    <x v="0"/>
    <m/>
    <m/>
    <m/>
    <m/>
    <m/>
    <m/>
    <n v="50"/>
  </r>
  <r>
    <x v="2"/>
    <x v="7"/>
    <x v="82"/>
    <x v="3"/>
    <x v="0"/>
    <m/>
    <m/>
    <m/>
    <m/>
    <m/>
    <m/>
    <n v="50"/>
  </r>
  <r>
    <x v="2"/>
    <x v="7"/>
    <x v="191"/>
    <x v="1"/>
    <x v="0"/>
    <m/>
    <m/>
    <m/>
    <m/>
    <m/>
    <m/>
    <n v="50"/>
  </r>
  <r>
    <x v="2"/>
    <x v="6"/>
    <x v="44"/>
    <x v="2"/>
    <x v="0"/>
    <m/>
    <m/>
    <m/>
    <m/>
    <m/>
    <m/>
    <n v="50"/>
  </r>
  <r>
    <x v="2"/>
    <x v="0"/>
    <x v="96"/>
    <x v="2"/>
    <x v="0"/>
    <m/>
    <m/>
    <m/>
    <m/>
    <m/>
    <m/>
    <n v="50"/>
  </r>
  <r>
    <x v="2"/>
    <x v="2"/>
    <x v="120"/>
    <x v="5"/>
    <x v="0"/>
    <m/>
    <m/>
    <m/>
    <m/>
    <m/>
    <m/>
    <n v="49"/>
  </r>
  <r>
    <x v="2"/>
    <x v="9"/>
    <x v="170"/>
    <x v="0"/>
    <x v="0"/>
    <m/>
    <m/>
    <m/>
    <m/>
    <m/>
    <m/>
    <n v="49"/>
  </r>
  <r>
    <x v="2"/>
    <x v="1"/>
    <x v="99"/>
    <x v="3"/>
    <x v="0"/>
    <m/>
    <m/>
    <m/>
    <m/>
    <m/>
    <m/>
    <n v="48"/>
  </r>
  <r>
    <x v="2"/>
    <x v="5"/>
    <x v="66"/>
    <x v="5"/>
    <x v="0"/>
    <m/>
    <m/>
    <m/>
    <m/>
    <m/>
    <m/>
    <n v="48"/>
  </r>
  <r>
    <x v="2"/>
    <x v="9"/>
    <x v="186"/>
    <x v="0"/>
    <x v="0"/>
    <m/>
    <m/>
    <m/>
    <m/>
    <m/>
    <m/>
    <n v="48"/>
  </r>
  <r>
    <x v="2"/>
    <x v="1"/>
    <x v="93"/>
    <x v="3"/>
    <x v="0"/>
    <m/>
    <m/>
    <m/>
    <m/>
    <m/>
    <m/>
    <n v="47"/>
  </r>
  <r>
    <x v="2"/>
    <x v="5"/>
    <x v="22"/>
    <x v="5"/>
    <x v="0"/>
    <m/>
    <m/>
    <m/>
    <m/>
    <m/>
    <m/>
    <n v="47"/>
  </r>
  <r>
    <x v="2"/>
    <x v="12"/>
    <x v="199"/>
    <x v="5"/>
    <x v="0"/>
    <m/>
    <m/>
    <m/>
    <m/>
    <m/>
    <m/>
    <n v="47"/>
  </r>
  <r>
    <x v="2"/>
    <x v="0"/>
    <x v="31"/>
    <x v="5"/>
    <x v="0"/>
    <m/>
    <m/>
    <m/>
    <m/>
    <m/>
    <m/>
    <n v="47"/>
  </r>
  <r>
    <x v="2"/>
    <x v="0"/>
    <x v="60"/>
    <x v="2"/>
    <x v="0"/>
    <m/>
    <m/>
    <m/>
    <m/>
    <m/>
    <m/>
    <n v="47"/>
  </r>
  <r>
    <x v="2"/>
    <x v="1"/>
    <x v="118"/>
    <x v="5"/>
    <x v="0"/>
    <m/>
    <m/>
    <m/>
    <m/>
    <m/>
    <m/>
    <n v="46"/>
  </r>
  <r>
    <x v="2"/>
    <x v="7"/>
    <x v="117"/>
    <x v="2"/>
    <x v="0"/>
    <m/>
    <m/>
    <m/>
    <m/>
    <m/>
    <m/>
    <n v="46"/>
  </r>
  <r>
    <x v="2"/>
    <x v="1"/>
    <x v="125"/>
    <x v="2"/>
    <x v="0"/>
    <m/>
    <m/>
    <m/>
    <m/>
    <m/>
    <m/>
    <n v="45"/>
  </r>
  <r>
    <x v="2"/>
    <x v="0"/>
    <x v="9"/>
    <x v="2"/>
    <x v="0"/>
    <m/>
    <m/>
    <m/>
    <m/>
    <m/>
    <m/>
    <n v="45"/>
  </r>
  <r>
    <x v="2"/>
    <x v="0"/>
    <x v="77"/>
    <x v="2"/>
    <x v="0"/>
    <m/>
    <m/>
    <m/>
    <m/>
    <m/>
    <m/>
    <n v="45"/>
  </r>
  <r>
    <x v="2"/>
    <x v="9"/>
    <x v="154"/>
    <x v="1"/>
    <x v="0"/>
    <m/>
    <m/>
    <m/>
    <m/>
    <m/>
    <m/>
    <n v="44"/>
  </r>
  <r>
    <x v="2"/>
    <x v="0"/>
    <x v="103"/>
    <x v="1"/>
    <x v="0"/>
    <m/>
    <m/>
    <m/>
    <m/>
    <m/>
    <m/>
    <n v="44"/>
  </r>
  <r>
    <x v="2"/>
    <x v="3"/>
    <x v="97"/>
    <x v="2"/>
    <x v="0"/>
    <m/>
    <m/>
    <m/>
    <m/>
    <m/>
    <m/>
    <n v="43"/>
  </r>
  <r>
    <x v="2"/>
    <x v="9"/>
    <x v="106"/>
    <x v="3"/>
    <x v="0"/>
    <m/>
    <m/>
    <m/>
    <m/>
    <m/>
    <m/>
    <n v="42"/>
  </r>
  <r>
    <x v="2"/>
    <x v="1"/>
    <x v="13"/>
    <x v="2"/>
    <x v="0"/>
    <m/>
    <m/>
    <m/>
    <m/>
    <m/>
    <m/>
    <n v="40"/>
  </r>
  <r>
    <x v="2"/>
    <x v="1"/>
    <x v="13"/>
    <x v="5"/>
    <x v="0"/>
    <m/>
    <m/>
    <m/>
    <m/>
    <m/>
    <m/>
    <n v="40"/>
  </r>
  <r>
    <x v="2"/>
    <x v="3"/>
    <x v="104"/>
    <x v="2"/>
    <x v="0"/>
    <m/>
    <m/>
    <m/>
    <m/>
    <m/>
    <m/>
    <n v="40"/>
  </r>
  <r>
    <x v="2"/>
    <x v="9"/>
    <x v="192"/>
    <x v="0"/>
    <x v="0"/>
    <m/>
    <m/>
    <m/>
    <m/>
    <m/>
    <m/>
    <n v="40"/>
  </r>
  <r>
    <x v="2"/>
    <x v="6"/>
    <x v="188"/>
    <x v="1"/>
    <x v="0"/>
    <m/>
    <m/>
    <m/>
    <m/>
    <m/>
    <m/>
    <n v="40"/>
  </r>
  <r>
    <x v="2"/>
    <x v="6"/>
    <x v="177"/>
    <x v="0"/>
    <x v="0"/>
    <m/>
    <m/>
    <m/>
    <m/>
    <m/>
    <m/>
    <n v="40"/>
  </r>
  <r>
    <x v="2"/>
    <x v="8"/>
    <x v="114"/>
    <x v="2"/>
    <x v="0"/>
    <m/>
    <m/>
    <m/>
    <m/>
    <m/>
    <m/>
    <n v="40"/>
  </r>
  <r>
    <x v="2"/>
    <x v="0"/>
    <x v="140"/>
    <x v="1"/>
    <x v="0"/>
    <m/>
    <m/>
    <m/>
    <m/>
    <m/>
    <m/>
    <n v="40"/>
  </r>
  <r>
    <x v="2"/>
    <x v="0"/>
    <x v="68"/>
    <x v="1"/>
    <x v="0"/>
    <m/>
    <m/>
    <m/>
    <m/>
    <m/>
    <m/>
    <n v="40"/>
  </r>
  <r>
    <x v="2"/>
    <x v="13"/>
    <x v="189"/>
    <x v="5"/>
    <x v="0"/>
    <m/>
    <m/>
    <m/>
    <m/>
    <m/>
    <m/>
    <n v="40"/>
  </r>
  <r>
    <x v="2"/>
    <x v="1"/>
    <x v="123"/>
    <x v="2"/>
    <x v="0"/>
    <m/>
    <m/>
    <m/>
    <m/>
    <m/>
    <m/>
    <n v="39"/>
  </r>
  <r>
    <x v="2"/>
    <x v="1"/>
    <x v="94"/>
    <x v="2"/>
    <x v="0"/>
    <m/>
    <m/>
    <m/>
    <m/>
    <m/>
    <m/>
    <n v="38"/>
  </r>
  <r>
    <x v="2"/>
    <x v="1"/>
    <x v="125"/>
    <x v="5"/>
    <x v="0"/>
    <m/>
    <m/>
    <m/>
    <m/>
    <m/>
    <m/>
    <n v="38"/>
  </r>
  <r>
    <x v="2"/>
    <x v="0"/>
    <x v="68"/>
    <x v="1"/>
    <x v="0"/>
    <m/>
    <m/>
    <m/>
    <m/>
    <m/>
    <m/>
    <n v="38"/>
  </r>
  <r>
    <x v="2"/>
    <x v="1"/>
    <x v="127"/>
    <x v="5"/>
    <x v="0"/>
    <m/>
    <m/>
    <m/>
    <m/>
    <m/>
    <m/>
    <n v="37"/>
  </r>
  <r>
    <x v="2"/>
    <x v="1"/>
    <x v="28"/>
    <x v="2"/>
    <x v="0"/>
    <m/>
    <m/>
    <m/>
    <m/>
    <m/>
    <m/>
    <n v="36"/>
  </r>
  <r>
    <x v="2"/>
    <x v="8"/>
    <x v="136"/>
    <x v="2"/>
    <x v="0"/>
    <m/>
    <m/>
    <m/>
    <m/>
    <m/>
    <m/>
    <n v="36"/>
  </r>
  <r>
    <x v="2"/>
    <x v="1"/>
    <x v="94"/>
    <x v="5"/>
    <x v="0"/>
    <m/>
    <m/>
    <m/>
    <m/>
    <m/>
    <m/>
    <n v="35"/>
  </r>
  <r>
    <x v="2"/>
    <x v="6"/>
    <x v="188"/>
    <x v="0"/>
    <x v="0"/>
    <m/>
    <m/>
    <m/>
    <m/>
    <m/>
    <m/>
    <n v="35"/>
  </r>
  <r>
    <x v="2"/>
    <x v="6"/>
    <x v="105"/>
    <x v="5"/>
    <x v="0"/>
    <m/>
    <m/>
    <m/>
    <m/>
    <m/>
    <m/>
    <n v="35"/>
  </r>
  <r>
    <x v="2"/>
    <x v="8"/>
    <x v="83"/>
    <x v="2"/>
    <x v="0"/>
    <m/>
    <m/>
    <m/>
    <m/>
    <m/>
    <m/>
    <n v="35"/>
  </r>
  <r>
    <x v="2"/>
    <x v="1"/>
    <x v="28"/>
    <x v="5"/>
    <x v="0"/>
    <m/>
    <m/>
    <m/>
    <m/>
    <m/>
    <m/>
    <n v="34"/>
  </r>
  <r>
    <x v="2"/>
    <x v="2"/>
    <x v="81"/>
    <x v="3"/>
    <x v="0"/>
    <m/>
    <m/>
    <m/>
    <m/>
    <m/>
    <m/>
    <n v="34"/>
  </r>
  <r>
    <x v="2"/>
    <x v="1"/>
    <x v="23"/>
    <x v="5"/>
    <x v="0"/>
    <m/>
    <m/>
    <m/>
    <m/>
    <m/>
    <m/>
    <n v="33"/>
  </r>
  <r>
    <x v="2"/>
    <x v="3"/>
    <x v="97"/>
    <x v="4"/>
    <x v="0"/>
    <m/>
    <m/>
    <m/>
    <m/>
    <m/>
    <m/>
    <n v="32"/>
  </r>
  <r>
    <x v="2"/>
    <x v="0"/>
    <x v="68"/>
    <x v="1"/>
    <x v="0"/>
    <m/>
    <m/>
    <m/>
    <m/>
    <m/>
    <m/>
    <n v="32"/>
  </r>
  <r>
    <x v="2"/>
    <x v="0"/>
    <x v="18"/>
    <x v="2"/>
    <x v="0"/>
    <m/>
    <m/>
    <m/>
    <m/>
    <m/>
    <m/>
    <n v="32"/>
  </r>
  <r>
    <x v="2"/>
    <x v="7"/>
    <x v="115"/>
    <x v="4"/>
    <x v="0"/>
    <m/>
    <m/>
    <m/>
    <m/>
    <m/>
    <m/>
    <n v="30"/>
  </r>
  <r>
    <x v="2"/>
    <x v="7"/>
    <x v="139"/>
    <x v="4"/>
    <x v="0"/>
    <m/>
    <m/>
    <m/>
    <m/>
    <m/>
    <m/>
    <n v="30"/>
  </r>
  <r>
    <x v="2"/>
    <x v="12"/>
    <x v="224"/>
    <x v="0"/>
    <x v="0"/>
    <m/>
    <m/>
    <m/>
    <m/>
    <m/>
    <m/>
    <n v="30"/>
  </r>
  <r>
    <x v="2"/>
    <x v="8"/>
    <x v="194"/>
    <x v="5"/>
    <x v="0"/>
    <m/>
    <m/>
    <m/>
    <m/>
    <m/>
    <m/>
    <n v="30"/>
  </r>
  <r>
    <x v="2"/>
    <x v="0"/>
    <x v="31"/>
    <x v="2"/>
    <x v="0"/>
    <m/>
    <m/>
    <m/>
    <m/>
    <m/>
    <m/>
    <n v="30"/>
  </r>
  <r>
    <x v="2"/>
    <x v="0"/>
    <x v="0"/>
    <x v="4"/>
    <x v="0"/>
    <m/>
    <m/>
    <m/>
    <m/>
    <m/>
    <m/>
    <n v="30"/>
  </r>
  <r>
    <x v="2"/>
    <x v="0"/>
    <x v="132"/>
    <x v="1"/>
    <x v="0"/>
    <m/>
    <m/>
    <m/>
    <m/>
    <m/>
    <m/>
    <n v="30"/>
  </r>
  <r>
    <x v="2"/>
    <x v="1"/>
    <x v="118"/>
    <x v="2"/>
    <x v="0"/>
    <m/>
    <m/>
    <m/>
    <m/>
    <m/>
    <m/>
    <n v="29"/>
  </r>
  <r>
    <x v="2"/>
    <x v="6"/>
    <x v="108"/>
    <x v="5"/>
    <x v="0"/>
    <m/>
    <m/>
    <m/>
    <m/>
    <m/>
    <m/>
    <n v="28"/>
  </r>
  <r>
    <x v="2"/>
    <x v="2"/>
    <x v="86"/>
    <x v="5"/>
    <x v="0"/>
    <m/>
    <m/>
    <m/>
    <m/>
    <m/>
    <m/>
    <n v="27"/>
  </r>
  <r>
    <x v="2"/>
    <x v="9"/>
    <x v="126"/>
    <x v="2"/>
    <x v="0"/>
    <m/>
    <m/>
    <m/>
    <m/>
    <m/>
    <m/>
    <n v="27"/>
  </r>
  <r>
    <x v="2"/>
    <x v="1"/>
    <x v="166"/>
    <x v="5"/>
    <x v="0"/>
    <m/>
    <m/>
    <m/>
    <m/>
    <m/>
    <m/>
    <n v="26"/>
  </r>
  <r>
    <x v="2"/>
    <x v="1"/>
    <x v="76"/>
    <x v="4"/>
    <x v="0"/>
    <m/>
    <m/>
    <m/>
    <m/>
    <m/>
    <m/>
    <n v="25"/>
  </r>
  <r>
    <x v="2"/>
    <x v="9"/>
    <x v="95"/>
    <x v="2"/>
    <x v="0"/>
    <m/>
    <m/>
    <m/>
    <m/>
    <m/>
    <m/>
    <n v="25"/>
  </r>
  <r>
    <x v="2"/>
    <x v="0"/>
    <x v="9"/>
    <x v="2"/>
    <x v="0"/>
    <m/>
    <m/>
    <m/>
    <m/>
    <m/>
    <m/>
    <n v="25"/>
  </r>
  <r>
    <x v="2"/>
    <x v="0"/>
    <x v="204"/>
    <x v="0"/>
    <x v="0"/>
    <m/>
    <m/>
    <m/>
    <m/>
    <m/>
    <m/>
    <n v="25"/>
  </r>
  <r>
    <x v="2"/>
    <x v="0"/>
    <x v="204"/>
    <x v="5"/>
    <x v="0"/>
    <m/>
    <m/>
    <m/>
    <m/>
    <m/>
    <m/>
    <n v="25"/>
  </r>
  <r>
    <x v="2"/>
    <x v="0"/>
    <x v="101"/>
    <x v="2"/>
    <x v="0"/>
    <m/>
    <m/>
    <m/>
    <m/>
    <m/>
    <m/>
    <n v="25"/>
  </r>
  <r>
    <x v="2"/>
    <x v="2"/>
    <x v="20"/>
    <x v="5"/>
    <x v="0"/>
    <m/>
    <m/>
    <m/>
    <m/>
    <m/>
    <m/>
    <n v="24"/>
  </r>
  <r>
    <x v="2"/>
    <x v="9"/>
    <x v="106"/>
    <x v="2"/>
    <x v="0"/>
    <m/>
    <m/>
    <m/>
    <m/>
    <m/>
    <m/>
    <n v="24"/>
  </r>
  <r>
    <x v="2"/>
    <x v="6"/>
    <x v="105"/>
    <x v="1"/>
    <x v="0"/>
    <m/>
    <m/>
    <m/>
    <m/>
    <m/>
    <m/>
    <n v="24"/>
  </r>
  <r>
    <x v="2"/>
    <x v="6"/>
    <x v="105"/>
    <x v="2"/>
    <x v="0"/>
    <m/>
    <m/>
    <m/>
    <m/>
    <m/>
    <m/>
    <n v="24"/>
  </r>
  <r>
    <x v="2"/>
    <x v="1"/>
    <x v="116"/>
    <x v="4"/>
    <x v="0"/>
    <m/>
    <m/>
    <m/>
    <m/>
    <m/>
    <m/>
    <n v="23"/>
  </r>
  <r>
    <x v="2"/>
    <x v="1"/>
    <x v="123"/>
    <x v="1"/>
    <x v="0"/>
    <m/>
    <m/>
    <m/>
    <m/>
    <m/>
    <m/>
    <n v="23"/>
  </r>
  <r>
    <x v="2"/>
    <x v="1"/>
    <x v="123"/>
    <x v="5"/>
    <x v="0"/>
    <m/>
    <m/>
    <m/>
    <m/>
    <m/>
    <m/>
    <n v="23"/>
  </r>
  <r>
    <x v="2"/>
    <x v="12"/>
    <x v="203"/>
    <x v="5"/>
    <x v="0"/>
    <m/>
    <m/>
    <m/>
    <m/>
    <m/>
    <m/>
    <n v="22"/>
  </r>
  <r>
    <x v="2"/>
    <x v="2"/>
    <x v="112"/>
    <x v="4"/>
    <x v="0"/>
    <m/>
    <m/>
    <m/>
    <m/>
    <m/>
    <m/>
    <n v="20"/>
  </r>
  <r>
    <x v="2"/>
    <x v="3"/>
    <x v="111"/>
    <x v="2"/>
    <x v="0"/>
    <m/>
    <m/>
    <m/>
    <m/>
    <m/>
    <m/>
    <n v="20"/>
  </r>
  <r>
    <x v="2"/>
    <x v="6"/>
    <x v="90"/>
    <x v="1"/>
    <x v="0"/>
    <m/>
    <m/>
    <m/>
    <m/>
    <m/>
    <m/>
    <n v="20"/>
  </r>
  <r>
    <x v="2"/>
    <x v="8"/>
    <x v="182"/>
    <x v="2"/>
    <x v="0"/>
    <m/>
    <m/>
    <m/>
    <m/>
    <m/>
    <m/>
    <n v="20"/>
  </r>
  <r>
    <x v="2"/>
    <x v="0"/>
    <x v="46"/>
    <x v="4"/>
    <x v="0"/>
    <m/>
    <m/>
    <m/>
    <m/>
    <m/>
    <m/>
    <n v="20"/>
  </r>
  <r>
    <x v="2"/>
    <x v="0"/>
    <x v="96"/>
    <x v="2"/>
    <x v="0"/>
    <m/>
    <m/>
    <m/>
    <m/>
    <m/>
    <m/>
    <n v="20"/>
  </r>
  <r>
    <x v="2"/>
    <x v="13"/>
    <x v="197"/>
    <x v="5"/>
    <x v="0"/>
    <m/>
    <m/>
    <m/>
    <m/>
    <m/>
    <m/>
    <n v="20"/>
  </r>
  <r>
    <x v="2"/>
    <x v="14"/>
    <x v="230"/>
    <x v="1"/>
    <x v="0"/>
    <m/>
    <m/>
    <m/>
    <m/>
    <m/>
    <m/>
    <n v="20"/>
  </r>
  <r>
    <x v="2"/>
    <x v="1"/>
    <x v="75"/>
    <x v="1"/>
    <x v="0"/>
    <m/>
    <m/>
    <m/>
    <m/>
    <m/>
    <m/>
    <n v="19"/>
  </r>
  <r>
    <x v="2"/>
    <x v="8"/>
    <x v="135"/>
    <x v="2"/>
    <x v="0"/>
    <m/>
    <m/>
    <m/>
    <m/>
    <m/>
    <m/>
    <n v="18"/>
  </r>
  <r>
    <x v="2"/>
    <x v="10"/>
    <x v="164"/>
    <x v="0"/>
    <x v="0"/>
    <m/>
    <m/>
    <m/>
    <m/>
    <m/>
    <m/>
    <n v="18"/>
  </r>
  <r>
    <x v="2"/>
    <x v="12"/>
    <x v="199"/>
    <x v="0"/>
    <x v="0"/>
    <m/>
    <m/>
    <m/>
    <m/>
    <m/>
    <m/>
    <n v="17"/>
  </r>
  <r>
    <x v="2"/>
    <x v="10"/>
    <x v="168"/>
    <x v="5"/>
    <x v="0"/>
    <m/>
    <m/>
    <m/>
    <m/>
    <m/>
    <m/>
    <n v="16"/>
  </r>
  <r>
    <x v="2"/>
    <x v="1"/>
    <x v="141"/>
    <x v="4"/>
    <x v="0"/>
    <m/>
    <m/>
    <m/>
    <m/>
    <m/>
    <m/>
    <n v="15"/>
  </r>
  <r>
    <x v="2"/>
    <x v="0"/>
    <x v="46"/>
    <x v="4"/>
    <x v="0"/>
    <m/>
    <m/>
    <m/>
    <m/>
    <m/>
    <m/>
    <n v="15"/>
  </r>
  <r>
    <x v="2"/>
    <x v="0"/>
    <x v="0"/>
    <x v="4"/>
    <x v="0"/>
    <m/>
    <m/>
    <m/>
    <m/>
    <m/>
    <m/>
    <n v="15"/>
  </r>
  <r>
    <x v="2"/>
    <x v="2"/>
    <x v="122"/>
    <x v="5"/>
    <x v="0"/>
    <m/>
    <m/>
    <m/>
    <m/>
    <m/>
    <m/>
    <n v="14"/>
  </r>
  <r>
    <x v="2"/>
    <x v="6"/>
    <x v="160"/>
    <x v="1"/>
    <x v="0"/>
    <m/>
    <m/>
    <m/>
    <m/>
    <m/>
    <m/>
    <n v="14"/>
  </r>
  <r>
    <x v="2"/>
    <x v="12"/>
    <x v="199"/>
    <x v="1"/>
    <x v="0"/>
    <m/>
    <m/>
    <m/>
    <m/>
    <m/>
    <m/>
    <n v="14"/>
  </r>
  <r>
    <x v="2"/>
    <x v="1"/>
    <x v="41"/>
    <x v="4"/>
    <x v="0"/>
    <m/>
    <m/>
    <m/>
    <m/>
    <m/>
    <m/>
    <n v="13"/>
  </r>
  <r>
    <x v="2"/>
    <x v="0"/>
    <x v="50"/>
    <x v="3"/>
    <x v="0"/>
    <m/>
    <m/>
    <m/>
    <m/>
    <m/>
    <m/>
    <n v="13"/>
  </r>
  <r>
    <x v="2"/>
    <x v="10"/>
    <x v="168"/>
    <x v="0"/>
    <x v="0"/>
    <m/>
    <m/>
    <m/>
    <m/>
    <m/>
    <m/>
    <n v="12"/>
  </r>
  <r>
    <x v="2"/>
    <x v="14"/>
    <x v="230"/>
    <x v="0"/>
    <x v="0"/>
    <m/>
    <m/>
    <m/>
    <m/>
    <m/>
    <m/>
    <n v="12"/>
  </r>
  <r>
    <x v="2"/>
    <x v="7"/>
    <x v="205"/>
    <x v="0"/>
    <x v="0"/>
    <m/>
    <m/>
    <m/>
    <m/>
    <m/>
    <m/>
    <n v="11"/>
  </r>
  <r>
    <x v="2"/>
    <x v="0"/>
    <x v="162"/>
    <x v="4"/>
    <x v="0"/>
    <m/>
    <m/>
    <m/>
    <m/>
    <m/>
    <m/>
    <n v="11"/>
  </r>
  <r>
    <x v="2"/>
    <x v="2"/>
    <x v="88"/>
    <x v="5"/>
    <x v="0"/>
    <m/>
    <m/>
    <m/>
    <m/>
    <m/>
    <m/>
    <n v="10"/>
  </r>
  <r>
    <x v="2"/>
    <x v="1"/>
    <x v="166"/>
    <x v="4"/>
    <x v="0"/>
    <m/>
    <m/>
    <m/>
    <m/>
    <m/>
    <m/>
    <n v="10"/>
  </r>
  <r>
    <x v="2"/>
    <x v="2"/>
    <x v="84"/>
    <x v="5"/>
    <x v="0"/>
    <m/>
    <m/>
    <m/>
    <m/>
    <m/>
    <m/>
    <n v="10"/>
  </r>
  <r>
    <x v="2"/>
    <x v="9"/>
    <x v="95"/>
    <x v="3"/>
    <x v="0"/>
    <m/>
    <m/>
    <m/>
    <m/>
    <m/>
    <m/>
    <n v="10"/>
  </r>
  <r>
    <x v="2"/>
    <x v="8"/>
    <x v="221"/>
    <x v="4"/>
    <x v="0"/>
    <m/>
    <m/>
    <m/>
    <m/>
    <m/>
    <m/>
    <n v="10"/>
  </r>
  <r>
    <x v="2"/>
    <x v="0"/>
    <x v="60"/>
    <x v="2"/>
    <x v="0"/>
    <m/>
    <m/>
    <m/>
    <m/>
    <m/>
    <m/>
    <n v="10"/>
  </r>
  <r>
    <x v="2"/>
    <x v="10"/>
    <x v="226"/>
    <x v="0"/>
    <x v="0"/>
    <m/>
    <m/>
    <m/>
    <m/>
    <m/>
    <m/>
    <n v="10"/>
  </r>
  <r>
    <x v="2"/>
    <x v="0"/>
    <x v="208"/>
    <x v="1"/>
    <x v="0"/>
    <m/>
    <m/>
    <m/>
    <m/>
    <m/>
    <m/>
    <n v="9"/>
  </r>
  <r>
    <x v="2"/>
    <x v="9"/>
    <x v="154"/>
    <x v="1"/>
    <x v="0"/>
    <m/>
    <m/>
    <m/>
    <m/>
    <m/>
    <m/>
    <n v="8"/>
  </r>
  <r>
    <x v="2"/>
    <x v="6"/>
    <x v="227"/>
    <x v="0"/>
    <x v="0"/>
    <m/>
    <m/>
    <m/>
    <m/>
    <m/>
    <m/>
    <n v="8"/>
  </r>
  <r>
    <x v="2"/>
    <x v="9"/>
    <x v="107"/>
    <x v="5"/>
    <x v="0"/>
    <m/>
    <m/>
    <m/>
    <m/>
    <m/>
    <m/>
    <n v="7"/>
  </r>
  <r>
    <x v="2"/>
    <x v="10"/>
    <x v="231"/>
    <x v="0"/>
    <x v="0"/>
    <m/>
    <m/>
    <m/>
    <m/>
    <m/>
    <m/>
    <n v="7"/>
  </r>
  <r>
    <x v="2"/>
    <x v="4"/>
    <x v="57"/>
    <x v="5"/>
    <x v="0"/>
    <m/>
    <m/>
    <m/>
    <m/>
    <m/>
    <m/>
    <n v="5"/>
  </r>
  <r>
    <x v="2"/>
    <x v="8"/>
    <x v="179"/>
    <x v="4"/>
    <x v="0"/>
    <m/>
    <m/>
    <m/>
    <m/>
    <m/>
    <m/>
    <n v="5"/>
  </r>
  <r>
    <x v="2"/>
    <x v="0"/>
    <x v="7"/>
    <x v="4"/>
    <x v="0"/>
    <m/>
    <m/>
    <m/>
    <m/>
    <m/>
    <m/>
    <n v="5"/>
  </r>
  <r>
    <x v="2"/>
    <x v="10"/>
    <x v="144"/>
    <x v="4"/>
    <x v="0"/>
    <m/>
    <m/>
    <m/>
    <m/>
    <m/>
    <m/>
    <n v="5"/>
  </r>
  <r>
    <x v="2"/>
    <x v="12"/>
    <x v="207"/>
    <x v="1"/>
    <x v="0"/>
    <m/>
    <m/>
    <m/>
    <m/>
    <m/>
    <m/>
    <n v="4"/>
  </r>
  <r>
    <x v="2"/>
    <x v="8"/>
    <x v="114"/>
    <x v="4"/>
    <x v="0"/>
    <m/>
    <m/>
    <m/>
    <m/>
    <m/>
    <m/>
    <n v="4"/>
  </r>
  <r>
    <x v="2"/>
    <x v="0"/>
    <x v="0"/>
    <x v="3"/>
    <x v="0"/>
    <m/>
    <m/>
    <m/>
    <m/>
    <m/>
    <m/>
    <n v="4"/>
  </r>
  <r>
    <x v="2"/>
    <x v="10"/>
    <x v="168"/>
    <x v="1"/>
    <x v="0"/>
    <m/>
    <m/>
    <m/>
    <m/>
    <m/>
    <m/>
    <n v="4"/>
  </r>
  <r>
    <x v="2"/>
    <x v="10"/>
    <x v="164"/>
    <x v="1"/>
    <x v="0"/>
    <m/>
    <m/>
    <m/>
    <m/>
    <m/>
    <m/>
    <n v="4"/>
  </r>
  <r>
    <x v="2"/>
    <x v="1"/>
    <x v="67"/>
    <x v="1"/>
    <x v="0"/>
    <m/>
    <m/>
    <m/>
    <m/>
    <m/>
    <m/>
    <n v="3"/>
  </r>
  <r>
    <x v="2"/>
    <x v="3"/>
    <x v="211"/>
    <x v="4"/>
    <x v="0"/>
    <m/>
    <m/>
    <m/>
    <m/>
    <m/>
    <m/>
    <n v="3"/>
  </r>
  <r>
    <x v="2"/>
    <x v="10"/>
    <x v="195"/>
    <x v="0"/>
    <x v="0"/>
    <m/>
    <m/>
    <m/>
    <m/>
    <m/>
    <m/>
    <n v="3"/>
  </r>
  <r>
    <x v="2"/>
    <x v="13"/>
    <x v="209"/>
    <x v="0"/>
    <x v="0"/>
    <m/>
    <m/>
    <m/>
    <m/>
    <m/>
    <m/>
    <n v="3"/>
  </r>
  <r>
    <x v="2"/>
    <x v="13"/>
    <x v="209"/>
    <x v="5"/>
    <x v="0"/>
    <m/>
    <m/>
    <m/>
    <m/>
    <m/>
    <m/>
    <n v="3"/>
  </r>
  <r>
    <x v="2"/>
    <x v="1"/>
    <x v="118"/>
    <x v="3"/>
    <x v="0"/>
    <m/>
    <m/>
    <m/>
    <m/>
    <m/>
    <m/>
    <n v="2"/>
  </r>
  <r>
    <x v="2"/>
    <x v="12"/>
    <x v="199"/>
    <x v="2"/>
    <x v="0"/>
    <m/>
    <m/>
    <m/>
    <m/>
    <m/>
    <m/>
    <n v="2"/>
  </r>
  <r>
    <x v="2"/>
    <x v="10"/>
    <x v="232"/>
    <x v="4"/>
    <x v="0"/>
    <m/>
    <m/>
    <m/>
    <m/>
    <m/>
    <m/>
    <n v="2"/>
  </r>
  <r>
    <x v="2"/>
    <x v="10"/>
    <x v="213"/>
    <x v="4"/>
    <x v="0"/>
    <m/>
    <m/>
    <m/>
    <m/>
    <m/>
    <m/>
    <n v="2"/>
  </r>
  <r>
    <x v="2"/>
    <x v="12"/>
    <x v="216"/>
    <x v="2"/>
    <x v="0"/>
    <m/>
    <m/>
    <m/>
    <m/>
    <m/>
    <m/>
    <n v="1"/>
  </r>
  <r>
    <x v="2"/>
    <x v="12"/>
    <x v="199"/>
    <x v="3"/>
    <x v="0"/>
    <m/>
    <m/>
    <m/>
    <m/>
    <m/>
    <m/>
    <n v="1"/>
  </r>
  <r>
    <x v="2"/>
    <x v="10"/>
    <x v="220"/>
    <x v="1"/>
    <x v="0"/>
    <m/>
    <m/>
    <m/>
    <m/>
    <m/>
    <m/>
    <n v="1"/>
  </r>
  <r>
    <x v="2"/>
    <x v="13"/>
    <x v="233"/>
    <x v="1"/>
    <x v="0"/>
    <m/>
    <m/>
    <m/>
    <m/>
    <m/>
    <m/>
    <n v="1"/>
  </r>
  <r>
    <x v="2"/>
    <x v="4"/>
    <x v="36"/>
    <x v="6"/>
    <x v="2"/>
    <m/>
    <m/>
    <m/>
    <n v="22662"/>
    <m/>
    <n v="22662"/>
    <m/>
  </r>
  <r>
    <x v="2"/>
    <x v="4"/>
    <x v="36"/>
    <x v="0"/>
    <x v="1"/>
    <m/>
    <m/>
    <m/>
    <n v="132253"/>
    <n v="8220"/>
    <n v="140473"/>
    <m/>
  </r>
  <r>
    <x v="2"/>
    <x v="4"/>
    <x v="36"/>
    <x v="6"/>
    <x v="4"/>
    <n v="205528"/>
    <m/>
    <m/>
    <m/>
    <m/>
    <n v="205528"/>
    <m/>
  </r>
  <r>
    <x v="2"/>
    <x v="4"/>
    <x v="36"/>
    <x v="4"/>
    <x v="7"/>
    <n v="304593"/>
    <m/>
    <m/>
    <m/>
    <m/>
    <n v="304593"/>
    <m/>
  </r>
  <r>
    <x v="2"/>
    <x v="4"/>
    <x v="36"/>
    <x v="1"/>
    <x v="8"/>
    <m/>
    <m/>
    <m/>
    <n v="294111"/>
    <n v="65835"/>
    <n v="359946"/>
    <m/>
  </r>
  <r>
    <x v="2"/>
    <x v="4"/>
    <x v="36"/>
    <x v="2"/>
    <x v="6"/>
    <n v="402853"/>
    <m/>
    <m/>
    <m/>
    <m/>
    <n v="402853"/>
    <m/>
  </r>
  <r>
    <x v="2"/>
    <x v="4"/>
    <x v="36"/>
    <x v="3"/>
    <x v="5"/>
    <n v="485623"/>
    <m/>
    <m/>
    <m/>
    <m/>
    <n v="485623"/>
    <m/>
  </r>
  <r>
    <x v="2"/>
    <x v="4"/>
    <x v="36"/>
    <x v="2"/>
    <x v="9"/>
    <m/>
    <m/>
    <m/>
    <n v="697197"/>
    <n v="184875"/>
    <n v="882072"/>
    <m/>
  </r>
  <r>
    <x v="2"/>
    <x v="4"/>
    <x v="36"/>
    <x v="0"/>
    <x v="11"/>
    <n v="2048762"/>
    <m/>
    <m/>
    <m/>
    <m/>
    <n v="2048762"/>
    <m/>
  </r>
  <r>
    <x v="2"/>
    <x v="4"/>
    <x v="36"/>
    <x v="3"/>
    <x v="10"/>
    <n v="2056474"/>
    <m/>
    <m/>
    <m/>
    <m/>
    <n v="2056474"/>
    <m/>
  </r>
  <r>
    <x v="2"/>
    <x v="4"/>
    <x v="36"/>
    <x v="1"/>
    <x v="12"/>
    <n v="5049660"/>
    <n v="9471"/>
    <m/>
    <m/>
    <m/>
    <n v="5049660"/>
    <m/>
  </r>
  <r>
    <x v="2"/>
    <x v="4"/>
    <x v="36"/>
    <x v="2"/>
    <x v="13"/>
    <n v="8577759"/>
    <m/>
    <m/>
    <m/>
    <m/>
    <n v="8577759"/>
    <m/>
  </r>
  <r>
    <x v="2"/>
    <x v="4"/>
    <x v="57"/>
    <x v="6"/>
    <x v="4"/>
    <n v="2807"/>
    <m/>
    <m/>
    <m/>
    <m/>
    <n v="2807"/>
    <m/>
  </r>
  <r>
    <x v="2"/>
    <x v="4"/>
    <x v="57"/>
    <x v="1"/>
    <x v="12"/>
    <n v="76663"/>
    <m/>
    <m/>
    <m/>
    <m/>
    <n v="76663"/>
    <m/>
  </r>
  <r>
    <x v="2"/>
    <x v="4"/>
    <x v="57"/>
    <x v="0"/>
    <x v="11"/>
    <n v="97589"/>
    <m/>
    <m/>
    <m/>
    <m/>
    <n v="97589"/>
    <m/>
  </r>
  <r>
    <x v="2"/>
    <x v="4"/>
    <x v="57"/>
    <x v="2"/>
    <x v="6"/>
    <n v="114908"/>
    <m/>
    <m/>
    <m/>
    <m/>
    <n v="114908"/>
    <m/>
  </r>
  <r>
    <x v="2"/>
    <x v="4"/>
    <x v="57"/>
    <x v="3"/>
    <x v="10"/>
    <n v="155488"/>
    <m/>
    <m/>
    <m/>
    <m/>
    <n v="155488"/>
    <m/>
  </r>
  <r>
    <x v="2"/>
    <x v="4"/>
    <x v="57"/>
    <x v="3"/>
    <x v="5"/>
    <n v="196939"/>
    <m/>
    <m/>
    <m/>
    <m/>
    <n v="196939"/>
    <m/>
  </r>
  <r>
    <x v="2"/>
    <x v="4"/>
    <x v="57"/>
    <x v="2"/>
    <x v="13"/>
    <n v="391843"/>
    <m/>
    <m/>
    <m/>
    <m/>
    <n v="391843"/>
    <m/>
  </r>
  <r>
    <x v="2"/>
    <x v="4"/>
    <x v="35"/>
    <x v="6"/>
    <x v="2"/>
    <m/>
    <m/>
    <m/>
    <n v="25027"/>
    <m/>
    <n v="25027"/>
    <m/>
  </r>
  <r>
    <x v="2"/>
    <x v="4"/>
    <x v="35"/>
    <x v="0"/>
    <x v="1"/>
    <m/>
    <m/>
    <m/>
    <n v="40463"/>
    <n v="22263"/>
    <n v="62726"/>
    <m/>
  </r>
  <r>
    <x v="2"/>
    <x v="4"/>
    <x v="35"/>
    <x v="3"/>
    <x v="5"/>
    <n v="90645"/>
    <m/>
    <m/>
    <m/>
    <m/>
    <n v="90645"/>
    <m/>
  </r>
  <r>
    <x v="2"/>
    <x v="4"/>
    <x v="35"/>
    <x v="3"/>
    <x v="3"/>
    <m/>
    <m/>
    <m/>
    <n v="265702"/>
    <m/>
    <n v="265702"/>
    <m/>
  </r>
  <r>
    <x v="2"/>
    <x v="4"/>
    <x v="35"/>
    <x v="2"/>
    <x v="9"/>
    <m/>
    <m/>
    <m/>
    <n v="107227"/>
    <n v="175543"/>
    <n v="282770"/>
    <m/>
  </r>
  <r>
    <x v="2"/>
    <x v="4"/>
    <x v="35"/>
    <x v="4"/>
    <x v="7"/>
    <n v="307785"/>
    <n v="39733"/>
    <m/>
    <m/>
    <m/>
    <n v="307785"/>
    <m/>
  </r>
  <r>
    <x v="2"/>
    <x v="4"/>
    <x v="35"/>
    <x v="1"/>
    <x v="8"/>
    <m/>
    <m/>
    <m/>
    <n v="364931"/>
    <n v="54339"/>
    <n v="419270"/>
    <m/>
  </r>
  <r>
    <x v="2"/>
    <x v="4"/>
    <x v="35"/>
    <x v="2"/>
    <x v="6"/>
    <n v="450200"/>
    <n v="41214"/>
    <m/>
    <m/>
    <m/>
    <n v="450200"/>
    <m/>
  </r>
  <r>
    <x v="2"/>
    <x v="4"/>
    <x v="35"/>
    <x v="6"/>
    <x v="4"/>
    <n v="656699"/>
    <n v="61287"/>
    <m/>
    <m/>
    <m/>
    <n v="656699"/>
    <m/>
  </r>
  <r>
    <x v="2"/>
    <x v="4"/>
    <x v="35"/>
    <x v="3"/>
    <x v="10"/>
    <n v="730428"/>
    <n v="135328"/>
    <m/>
    <m/>
    <m/>
    <n v="730428"/>
    <m/>
  </r>
  <r>
    <x v="2"/>
    <x v="4"/>
    <x v="35"/>
    <x v="0"/>
    <x v="11"/>
    <n v="3221063"/>
    <n v="24983"/>
    <m/>
    <m/>
    <m/>
    <n v="3221063"/>
    <m/>
  </r>
  <r>
    <x v="2"/>
    <x v="4"/>
    <x v="35"/>
    <x v="1"/>
    <x v="12"/>
    <n v="4994856"/>
    <n v="34374"/>
    <m/>
    <m/>
    <m/>
    <n v="4994856"/>
    <m/>
  </r>
  <r>
    <x v="2"/>
    <x v="4"/>
    <x v="35"/>
    <x v="2"/>
    <x v="13"/>
    <n v="11982627"/>
    <n v="24716"/>
    <m/>
    <m/>
    <m/>
    <n v="11982627"/>
    <m/>
  </r>
  <r>
    <x v="2"/>
    <x v="4"/>
    <x v="34"/>
    <x v="3"/>
    <x v="5"/>
    <n v="132656"/>
    <m/>
    <m/>
    <m/>
    <m/>
    <n v="132656"/>
    <m/>
  </r>
  <r>
    <x v="2"/>
    <x v="4"/>
    <x v="34"/>
    <x v="0"/>
    <x v="1"/>
    <m/>
    <m/>
    <m/>
    <n v="154011"/>
    <n v="28380"/>
    <n v="182391"/>
    <m/>
  </r>
  <r>
    <x v="2"/>
    <x v="4"/>
    <x v="34"/>
    <x v="4"/>
    <x v="7"/>
    <n v="277364"/>
    <m/>
    <m/>
    <m/>
    <m/>
    <n v="277364"/>
    <m/>
  </r>
  <r>
    <x v="2"/>
    <x v="4"/>
    <x v="34"/>
    <x v="3"/>
    <x v="10"/>
    <n v="518559"/>
    <m/>
    <m/>
    <m/>
    <m/>
    <n v="518559"/>
    <m/>
  </r>
  <r>
    <x v="2"/>
    <x v="4"/>
    <x v="34"/>
    <x v="2"/>
    <x v="9"/>
    <m/>
    <m/>
    <m/>
    <n v="387934"/>
    <n v="147955"/>
    <n v="535889"/>
    <m/>
  </r>
  <r>
    <x v="2"/>
    <x v="4"/>
    <x v="34"/>
    <x v="3"/>
    <x v="3"/>
    <m/>
    <m/>
    <m/>
    <n v="624190"/>
    <m/>
    <n v="624190"/>
    <m/>
  </r>
  <r>
    <x v="2"/>
    <x v="4"/>
    <x v="34"/>
    <x v="1"/>
    <x v="8"/>
    <m/>
    <m/>
    <m/>
    <n v="577926"/>
    <n v="49257"/>
    <n v="627183"/>
    <m/>
  </r>
  <r>
    <x v="2"/>
    <x v="4"/>
    <x v="34"/>
    <x v="6"/>
    <x v="4"/>
    <n v="681624"/>
    <n v="1164"/>
    <m/>
    <m/>
    <m/>
    <n v="681624"/>
    <m/>
  </r>
  <r>
    <x v="2"/>
    <x v="4"/>
    <x v="34"/>
    <x v="2"/>
    <x v="6"/>
    <n v="810824"/>
    <m/>
    <m/>
    <m/>
    <m/>
    <n v="810824"/>
    <m/>
  </r>
  <r>
    <x v="2"/>
    <x v="4"/>
    <x v="34"/>
    <x v="0"/>
    <x v="11"/>
    <n v="3371760"/>
    <n v="2972"/>
    <m/>
    <m/>
    <m/>
    <n v="3371760"/>
    <m/>
  </r>
  <r>
    <x v="2"/>
    <x v="4"/>
    <x v="34"/>
    <x v="1"/>
    <x v="12"/>
    <n v="3756308"/>
    <n v="14755"/>
    <m/>
    <m/>
    <m/>
    <n v="3756308"/>
    <m/>
  </r>
  <r>
    <x v="2"/>
    <x v="4"/>
    <x v="34"/>
    <x v="2"/>
    <x v="13"/>
    <n v="11198199"/>
    <n v="8818"/>
    <m/>
    <m/>
    <m/>
    <n v="11198199"/>
    <m/>
  </r>
  <r>
    <x v="2"/>
    <x v="4"/>
    <x v="155"/>
    <x v="3"/>
    <x v="10"/>
    <n v="30147"/>
    <m/>
    <m/>
    <m/>
    <m/>
    <n v="30147"/>
    <m/>
  </r>
  <r>
    <x v="2"/>
    <x v="4"/>
    <x v="155"/>
    <x v="0"/>
    <x v="11"/>
    <n v="46791"/>
    <m/>
    <m/>
    <m/>
    <m/>
    <n v="46791"/>
    <m/>
  </r>
  <r>
    <x v="2"/>
    <x v="4"/>
    <x v="155"/>
    <x v="1"/>
    <x v="12"/>
    <n v="85211"/>
    <m/>
    <m/>
    <m/>
    <m/>
    <n v="85211"/>
    <m/>
  </r>
  <r>
    <x v="2"/>
    <x v="4"/>
    <x v="155"/>
    <x v="2"/>
    <x v="13"/>
    <n v="199874"/>
    <n v="1498"/>
    <m/>
    <m/>
    <m/>
    <n v="199874"/>
    <m/>
  </r>
  <r>
    <x v="2"/>
    <x v="4"/>
    <x v="73"/>
    <x v="0"/>
    <x v="1"/>
    <m/>
    <m/>
    <m/>
    <n v="19242"/>
    <n v="1710"/>
    <n v="20952"/>
    <m/>
  </r>
  <r>
    <x v="2"/>
    <x v="4"/>
    <x v="73"/>
    <x v="3"/>
    <x v="10"/>
    <n v="82080"/>
    <m/>
    <m/>
    <m/>
    <m/>
    <n v="82080"/>
    <m/>
  </r>
  <r>
    <x v="2"/>
    <x v="4"/>
    <x v="73"/>
    <x v="6"/>
    <x v="4"/>
    <n v="102117"/>
    <n v="4374"/>
    <m/>
    <m/>
    <m/>
    <n v="102117"/>
    <m/>
  </r>
  <r>
    <x v="2"/>
    <x v="4"/>
    <x v="73"/>
    <x v="4"/>
    <x v="7"/>
    <n v="111539"/>
    <m/>
    <m/>
    <m/>
    <m/>
    <n v="111539"/>
    <m/>
  </r>
  <r>
    <x v="2"/>
    <x v="4"/>
    <x v="73"/>
    <x v="3"/>
    <x v="5"/>
    <n v="161089"/>
    <m/>
    <m/>
    <m/>
    <m/>
    <n v="161089"/>
    <m/>
  </r>
  <r>
    <x v="2"/>
    <x v="4"/>
    <x v="73"/>
    <x v="2"/>
    <x v="9"/>
    <m/>
    <m/>
    <m/>
    <n v="129272"/>
    <n v="53187"/>
    <n v="182459"/>
    <m/>
  </r>
  <r>
    <x v="2"/>
    <x v="4"/>
    <x v="73"/>
    <x v="2"/>
    <x v="6"/>
    <n v="188108"/>
    <m/>
    <m/>
    <m/>
    <m/>
    <n v="188108"/>
    <m/>
  </r>
  <r>
    <x v="2"/>
    <x v="4"/>
    <x v="73"/>
    <x v="0"/>
    <x v="11"/>
    <n v="511426"/>
    <m/>
    <m/>
    <m/>
    <m/>
    <n v="511426"/>
    <m/>
  </r>
  <r>
    <x v="2"/>
    <x v="4"/>
    <x v="73"/>
    <x v="1"/>
    <x v="8"/>
    <m/>
    <m/>
    <m/>
    <n v="520235"/>
    <n v="26530"/>
    <n v="546765"/>
    <m/>
  </r>
  <r>
    <x v="2"/>
    <x v="4"/>
    <x v="73"/>
    <x v="1"/>
    <x v="12"/>
    <n v="1977246"/>
    <m/>
    <m/>
    <m/>
    <m/>
    <n v="1977246"/>
    <m/>
  </r>
  <r>
    <x v="2"/>
    <x v="4"/>
    <x v="73"/>
    <x v="2"/>
    <x v="13"/>
    <n v="2248454"/>
    <m/>
    <m/>
    <m/>
    <m/>
    <n v="2248454"/>
    <m/>
  </r>
  <r>
    <x v="2"/>
    <x v="4"/>
    <x v="56"/>
    <x v="3"/>
    <x v="10"/>
    <n v="49032"/>
    <n v="6477"/>
    <m/>
    <m/>
    <m/>
    <n v="49032"/>
    <m/>
  </r>
  <r>
    <x v="2"/>
    <x v="4"/>
    <x v="56"/>
    <x v="4"/>
    <x v="7"/>
    <n v="58286"/>
    <n v="3145"/>
    <m/>
    <m/>
    <m/>
    <n v="58286"/>
    <m/>
  </r>
  <r>
    <x v="2"/>
    <x v="4"/>
    <x v="56"/>
    <x v="6"/>
    <x v="4"/>
    <n v="89511"/>
    <n v="21526"/>
    <m/>
    <m/>
    <m/>
    <n v="89511"/>
    <m/>
  </r>
  <r>
    <x v="2"/>
    <x v="4"/>
    <x v="56"/>
    <x v="0"/>
    <x v="1"/>
    <m/>
    <m/>
    <m/>
    <n v="84757"/>
    <n v="46370"/>
    <n v="131127"/>
    <m/>
  </r>
  <r>
    <x v="2"/>
    <x v="4"/>
    <x v="56"/>
    <x v="1"/>
    <x v="8"/>
    <m/>
    <m/>
    <m/>
    <n v="47655"/>
    <n v="90318"/>
    <n v="137973"/>
    <m/>
  </r>
  <r>
    <x v="2"/>
    <x v="4"/>
    <x v="56"/>
    <x v="3"/>
    <x v="3"/>
    <m/>
    <m/>
    <m/>
    <n v="161360"/>
    <m/>
    <n v="161360"/>
    <m/>
  </r>
  <r>
    <x v="2"/>
    <x v="4"/>
    <x v="56"/>
    <x v="3"/>
    <x v="5"/>
    <n v="191566"/>
    <m/>
    <m/>
    <m/>
    <m/>
    <n v="191566"/>
    <m/>
  </r>
  <r>
    <x v="2"/>
    <x v="4"/>
    <x v="56"/>
    <x v="2"/>
    <x v="9"/>
    <m/>
    <m/>
    <m/>
    <m/>
    <n v="278280"/>
    <n v="278280"/>
    <m/>
  </r>
  <r>
    <x v="2"/>
    <x v="4"/>
    <x v="56"/>
    <x v="2"/>
    <x v="6"/>
    <n v="1652595"/>
    <m/>
    <m/>
    <m/>
    <m/>
    <n v="1652595"/>
    <m/>
  </r>
  <r>
    <x v="2"/>
    <x v="4"/>
    <x v="56"/>
    <x v="0"/>
    <x v="11"/>
    <n v="2098990"/>
    <n v="13033"/>
    <m/>
    <m/>
    <m/>
    <n v="2098990"/>
    <m/>
  </r>
  <r>
    <x v="2"/>
    <x v="4"/>
    <x v="56"/>
    <x v="1"/>
    <x v="12"/>
    <n v="2444006"/>
    <n v="41001"/>
    <m/>
    <m/>
    <m/>
    <n v="2444006"/>
    <m/>
  </r>
  <r>
    <x v="2"/>
    <x v="4"/>
    <x v="56"/>
    <x v="2"/>
    <x v="13"/>
    <n v="4848947"/>
    <n v="44787"/>
    <m/>
    <m/>
    <m/>
    <n v="4848947"/>
    <m/>
  </r>
  <r>
    <x v="2"/>
    <x v="2"/>
    <x v="11"/>
    <x v="1"/>
    <x v="8"/>
    <m/>
    <m/>
    <m/>
    <m/>
    <n v="1026"/>
    <n v="1026"/>
    <m/>
  </r>
  <r>
    <x v="2"/>
    <x v="2"/>
    <x v="11"/>
    <x v="3"/>
    <x v="5"/>
    <n v="10872"/>
    <m/>
    <m/>
    <m/>
    <m/>
    <n v="10872"/>
    <m/>
  </r>
  <r>
    <x v="2"/>
    <x v="2"/>
    <x v="11"/>
    <x v="3"/>
    <x v="10"/>
    <n v="13537"/>
    <m/>
    <m/>
    <m/>
    <m/>
    <n v="13537"/>
    <m/>
  </r>
  <r>
    <x v="2"/>
    <x v="2"/>
    <x v="11"/>
    <x v="2"/>
    <x v="13"/>
    <n v="24331"/>
    <m/>
    <m/>
    <m/>
    <m/>
    <n v="24331"/>
    <m/>
  </r>
  <r>
    <x v="2"/>
    <x v="2"/>
    <x v="11"/>
    <x v="0"/>
    <x v="11"/>
    <n v="70573"/>
    <m/>
    <m/>
    <m/>
    <m/>
    <n v="70573"/>
    <m/>
  </r>
  <r>
    <x v="2"/>
    <x v="2"/>
    <x v="11"/>
    <x v="1"/>
    <x v="12"/>
    <n v="517825"/>
    <m/>
    <m/>
    <m/>
    <m/>
    <n v="517825"/>
    <m/>
  </r>
  <r>
    <x v="2"/>
    <x v="4"/>
    <x v="27"/>
    <x v="6"/>
    <x v="2"/>
    <m/>
    <m/>
    <m/>
    <m/>
    <n v="707"/>
    <n v="707"/>
    <m/>
  </r>
  <r>
    <x v="2"/>
    <x v="4"/>
    <x v="27"/>
    <x v="0"/>
    <x v="1"/>
    <m/>
    <m/>
    <m/>
    <m/>
    <n v="35185"/>
    <n v="35185"/>
    <m/>
  </r>
  <r>
    <x v="2"/>
    <x v="4"/>
    <x v="27"/>
    <x v="1"/>
    <x v="8"/>
    <m/>
    <m/>
    <m/>
    <m/>
    <n v="62010"/>
    <n v="62010"/>
    <m/>
  </r>
  <r>
    <x v="2"/>
    <x v="4"/>
    <x v="27"/>
    <x v="3"/>
    <x v="10"/>
    <n v="81213"/>
    <m/>
    <m/>
    <m/>
    <m/>
    <n v="81213"/>
    <m/>
  </r>
  <r>
    <x v="2"/>
    <x v="4"/>
    <x v="27"/>
    <x v="4"/>
    <x v="7"/>
    <n v="214183"/>
    <m/>
    <m/>
    <m/>
    <m/>
    <n v="214183"/>
    <m/>
  </r>
  <r>
    <x v="2"/>
    <x v="4"/>
    <x v="27"/>
    <x v="2"/>
    <x v="9"/>
    <m/>
    <m/>
    <m/>
    <n v="79874"/>
    <n v="163875"/>
    <n v="243749"/>
    <m/>
  </r>
  <r>
    <x v="2"/>
    <x v="4"/>
    <x v="27"/>
    <x v="3"/>
    <x v="5"/>
    <n v="282163"/>
    <m/>
    <m/>
    <m/>
    <m/>
    <n v="282163"/>
    <m/>
  </r>
  <r>
    <x v="2"/>
    <x v="4"/>
    <x v="27"/>
    <x v="6"/>
    <x v="4"/>
    <n v="318875"/>
    <n v="5280"/>
    <m/>
    <m/>
    <m/>
    <n v="318875"/>
    <m/>
  </r>
  <r>
    <x v="2"/>
    <x v="4"/>
    <x v="27"/>
    <x v="2"/>
    <x v="6"/>
    <n v="1986186"/>
    <n v="1004"/>
    <m/>
    <m/>
    <m/>
    <n v="1986186"/>
    <m/>
  </r>
  <r>
    <x v="2"/>
    <x v="4"/>
    <x v="27"/>
    <x v="1"/>
    <x v="12"/>
    <n v="4141237"/>
    <n v="90955"/>
    <m/>
    <m/>
    <m/>
    <n v="4141237"/>
    <m/>
  </r>
  <r>
    <x v="2"/>
    <x v="4"/>
    <x v="27"/>
    <x v="0"/>
    <x v="11"/>
    <n v="4824231"/>
    <m/>
    <m/>
    <m/>
    <m/>
    <n v="4824231"/>
    <m/>
  </r>
  <r>
    <x v="2"/>
    <x v="4"/>
    <x v="27"/>
    <x v="2"/>
    <x v="13"/>
    <n v="10467764"/>
    <n v="71927"/>
    <m/>
    <m/>
    <m/>
    <n v="10467764"/>
    <m/>
  </r>
  <r>
    <x v="2"/>
    <x v="4"/>
    <x v="27"/>
    <x v="6"/>
    <x v="2"/>
    <m/>
    <m/>
    <m/>
    <m/>
    <n v="2520"/>
    <n v="2520"/>
    <m/>
  </r>
  <r>
    <x v="2"/>
    <x v="4"/>
    <x v="27"/>
    <x v="0"/>
    <x v="1"/>
    <m/>
    <m/>
    <m/>
    <m/>
    <n v="12750"/>
    <n v="12750"/>
    <m/>
  </r>
  <r>
    <x v="2"/>
    <x v="4"/>
    <x v="27"/>
    <x v="3"/>
    <x v="10"/>
    <n v="18705"/>
    <n v="3570"/>
    <m/>
    <m/>
    <m/>
    <n v="18705"/>
    <m/>
  </r>
  <r>
    <x v="2"/>
    <x v="4"/>
    <x v="27"/>
    <x v="1"/>
    <x v="8"/>
    <m/>
    <m/>
    <m/>
    <m/>
    <n v="47965"/>
    <n v="47965"/>
    <m/>
  </r>
  <r>
    <x v="2"/>
    <x v="4"/>
    <x v="27"/>
    <x v="2"/>
    <x v="9"/>
    <m/>
    <m/>
    <m/>
    <m/>
    <n v="110842"/>
    <n v="110842"/>
    <m/>
  </r>
  <r>
    <x v="2"/>
    <x v="4"/>
    <x v="27"/>
    <x v="3"/>
    <x v="5"/>
    <n v="149143"/>
    <m/>
    <m/>
    <m/>
    <m/>
    <n v="149143"/>
    <m/>
  </r>
  <r>
    <x v="2"/>
    <x v="4"/>
    <x v="27"/>
    <x v="6"/>
    <x v="4"/>
    <n v="154537"/>
    <n v="6945"/>
    <m/>
    <m/>
    <m/>
    <n v="154537"/>
    <m/>
  </r>
  <r>
    <x v="2"/>
    <x v="4"/>
    <x v="27"/>
    <x v="4"/>
    <x v="7"/>
    <n v="193644"/>
    <m/>
    <m/>
    <m/>
    <m/>
    <n v="193644"/>
    <m/>
  </r>
  <r>
    <x v="2"/>
    <x v="4"/>
    <x v="27"/>
    <x v="2"/>
    <x v="6"/>
    <n v="747246"/>
    <n v="19097"/>
    <m/>
    <m/>
    <m/>
    <n v="747246"/>
    <m/>
  </r>
  <r>
    <x v="2"/>
    <x v="4"/>
    <x v="27"/>
    <x v="0"/>
    <x v="11"/>
    <n v="1994585"/>
    <n v="27740"/>
    <m/>
    <m/>
    <m/>
    <n v="1994585"/>
    <m/>
  </r>
  <r>
    <x v="2"/>
    <x v="4"/>
    <x v="27"/>
    <x v="1"/>
    <x v="12"/>
    <n v="3708282"/>
    <n v="15463"/>
    <m/>
    <m/>
    <m/>
    <n v="3708282"/>
    <m/>
  </r>
  <r>
    <x v="2"/>
    <x v="4"/>
    <x v="27"/>
    <x v="2"/>
    <x v="13"/>
    <n v="5302467"/>
    <n v="5496"/>
    <m/>
    <m/>
    <m/>
    <n v="5302467"/>
    <m/>
  </r>
  <r>
    <x v="2"/>
    <x v="4"/>
    <x v="27"/>
    <x v="0"/>
    <x v="1"/>
    <m/>
    <m/>
    <m/>
    <m/>
    <n v="8100"/>
    <n v="8100"/>
    <m/>
  </r>
  <r>
    <x v="2"/>
    <x v="4"/>
    <x v="27"/>
    <x v="1"/>
    <x v="8"/>
    <m/>
    <m/>
    <m/>
    <m/>
    <n v="46384"/>
    <n v="46384"/>
    <m/>
  </r>
  <r>
    <x v="2"/>
    <x v="4"/>
    <x v="27"/>
    <x v="6"/>
    <x v="4"/>
    <n v="76539"/>
    <m/>
    <m/>
    <m/>
    <m/>
    <n v="76539"/>
    <m/>
  </r>
  <r>
    <x v="2"/>
    <x v="4"/>
    <x v="27"/>
    <x v="4"/>
    <x v="7"/>
    <n v="139598"/>
    <m/>
    <m/>
    <m/>
    <m/>
    <n v="139598"/>
    <m/>
  </r>
  <r>
    <x v="2"/>
    <x v="4"/>
    <x v="27"/>
    <x v="2"/>
    <x v="9"/>
    <m/>
    <m/>
    <m/>
    <m/>
    <n v="151934"/>
    <n v="151934"/>
    <m/>
  </r>
  <r>
    <x v="2"/>
    <x v="4"/>
    <x v="27"/>
    <x v="3"/>
    <x v="10"/>
    <n v="157433"/>
    <m/>
    <m/>
    <m/>
    <m/>
    <n v="157433"/>
    <m/>
  </r>
  <r>
    <x v="2"/>
    <x v="4"/>
    <x v="27"/>
    <x v="3"/>
    <x v="5"/>
    <n v="174517"/>
    <m/>
    <m/>
    <m/>
    <m/>
    <n v="174517"/>
    <m/>
  </r>
  <r>
    <x v="2"/>
    <x v="4"/>
    <x v="27"/>
    <x v="2"/>
    <x v="6"/>
    <n v="1091797"/>
    <m/>
    <m/>
    <m/>
    <m/>
    <n v="1091797"/>
    <m/>
  </r>
  <r>
    <x v="2"/>
    <x v="4"/>
    <x v="27"/>
    <x v="0"/>
    <x v="11"/>
    <n v="1301318"/>
    <m/>
    <m/>
    <m/>
    <m/>
    <n v="1301318"/>
    <m/>
  </r>
  <r>
    <x v="2"/>
    <x v="4"/>
    <x v="27"/>
    <x v="1"/>
    <x v="12"/>
    <n v="1967119"/>
    <n v="11967"/>
    <m/>
    <m/>
    <m/>
    <n v="1967119"/>
    <m/>
  </r>
  <r>
    <x v="2"/>
    <x v="4"/>
    <x v="27"/>
    <x v="2"/>
    <x v="13"/>
    <n v="4683716"/>
    <n v="11239"/>
    <m/>
    <m/>
    <m/>
    <n v="4683716"/>
    <m/>
  </r>
  <r>
    <x v="2"/>
    <x v="4"/>
    <x v="27"/>
    <x v="3"/>
    <x v="15"/>
    <n v="3619"/>
    <m/>
    <m/>
    <m/>
    <m/>
    <n v="3619"/>
    <m/>
  </r>
  <r>
    <x v="2"/>
    <x v="4"/>
    <x v="27"/>
    <x v="6"/>
    <x v="2"/>
    <m/>
    <m/>
    <m/>
    <m/>
    <n v="4198"/>
    <n v="4198"/>
    <m/>
  </r>
  <r>
    <x v="2"/>
    <x v="4"/>
    <x v="27"/>
    <x v="0"/>
    <x v="1"/>
    <m/>
    <m/>
    <m/>
    <n v="55147"/>
    <n v="32049"/>
    <n v="87196"/>
    <m/>
  </r>
  <r>
    <x v="2"/>
    <x v="4"/>
    <x v="27"/>
    <x v="3"/>
    <x v="10"/>
    <n v="137490"/>
    <n v="3453"/>
    <m/>
    <m/>
    <m/>
    <n v="137490"/>
    <m/>
  </r>
  <r>
    <x v="2"/>
    <x v="4"/>
    <x v="27"/>
    <x v="4"/>
    <x v="7"/>
    <n v="335300"/>
    <m/>
    <m/>
    <m/>
    <m/>
    <n v="335300"/>
    <m/>
  </r>
  <r>
    <x v="2"/>
    <x v="4"/>
    <x v="27"/>
    <x v="1"/>
    <x v="8"/>
    <m/>
    <m/>
    <m/>
    <n v="304741"/>
    <n v="132036"/>
    <n v="436777"/>
    <m/>
  </r>
  <r>
    <x v="2"/>
    <x v="4"/>
    <x v="27"/>
    <x v="2"/>
    <x v="9"/>
    <m/>
    <m/>
    <m/>
    <n v="219510"/>
    <n v="438330"/>
    <n v="657840"/>
    <m/>
  </r>
  <r>
    <x v="2"/>
    <x v="4"/>
    <x v="27"/>
    <x v="3"/>
    <x v="5"/>
    <n v="713039"/>
    <m/>
    <m/>
    <m/>
    <m/>
    <n v="713039"/>
    <m/>
  </r>
  <r>
    <x v="2"/>
    <x v="4"/>
    <x v="27"/>
    <x v="6"/>
    <x v="4"/>
    <n v="968186"/>
    <n v="28850"/>
    <m/>
    <m/>
    <m/>
    <n v="968186"/>
    <m/>
  </r>
  <r>
    <x v="2"/>
    <x v="4"/>
    <x v="27"/>
    <x v="2"/>
    <x v="6"/>
    <n v="2834116"/>
    <m/>
    <m/>
    <m/>
    <m/>
    <n v="2834116"/>
    <m/>
  </r>
  <r>
    <x v="2"/>
    <x v="4"/>
    <x v="27"/>
    <x v="0"/>
    <x v="11"/>
    <n v="2841334"/>
    <n v="14244"/>
    <m/>
    <m/>
    <m/>
    <n v="2841334"/>
    <m/>
  </r>
  <r>
    <x v="2"/>
    <x v="4"/>
    <x v="27"/>
    <x v="1"/>
    <x v="12"/>
    <n v="5545014"/>
    <n v="164918"/>
    <m/>
    <m/>
    <m/>
    <n v="5545014"/>
    <m/>
  </r>
  <r>
    <x v="2"/>
    <x v="4"/>
    <x v="27"/>
    <x v="2"/>
    <x v="13"/>
    <n v="11424743"/>
    <n v="71143"/>
    <m/>
    <m/>
    <m/>
    <n v="11424743"/>
    <m/>
  </r>
  <r>
    <x v="2"/>
    <x v="4"/>
    <x v="45"/>
    <x v="0"/>
    <x v="1"/>
    <m/>
    <m/>
    <m/>
    <m/>
    <n v="29610"/>
    <n v="29610"/>
    <m/>
  </r>
  <r>
    <x v="2"/>
    <x v="4"/>
    <x v="45"/>
    <x v="1"/>
    <x v="8"/>
    <m/>
    <m/>
    <m/>
    <m/>
    <n v="35135"/>
    <n v="35135"/>
    <m/>
  </r>
  <r>
    <x v="2"/>
    <x v="4"/>
    <x v="45"/>
    <x v="6"/>
    <x v="4"/>
    <n v="46799"/>
    <n v="5402"/>
    <m/>
    <m/>
    <m/>
    <n v="46799"/>
    <m/>
  </r>
  <r>
    <x v="2"/>
    <x v="4"/>
    <x v="45"/>
    <x v="2"/>
    <x v="9"/>
    <m/>
    <m/>
    <m/>
    <m/>
    <n v="179800"/>
    <n v="179800"/>
    <m/>
  </r>
  <r>
    <x v="2"/>
    <x v="4"/>
    <x v="45"/>
    <x v="4"/>
    <x v="7"/>
    <n v="207378"/>
    <m/>
    <m/>
    <m/>
    <m/>
    <n v="207378"/>
    <m/>
  </r>
  <r>
    <x v="2"/>
    <x v="4"/>
    <x v="45"/>
    <x v="2"/>
    <x v="6"/>
    <n v="1287718"/>
    <m/>
    <m/>
    <m/>
    <m/>
    <n v="1287718"/>
    <m/>
  </r>
  <r>
    <x v="2"/>
    <x v="4"/>
    <x v="45"/>
    <x v="1"/>
    <x v="12"/>
    <n v="1824306"/>
    <m/>
    <m/>
    <m/>
    <m/>
    <n v="1824306"/>
    <m/>
  </r>
  <r>
    <x v="2"/>
    <x v="4"/>
    <x v="45"/>
    <x v="0"/>
    <x v="11"/>
    <n v="2099916"/>
    <m/>
    <m/>
    <m/>
    <m/>
    <n v="2099916"/>
    <m/>
  </r>
  <r>
    <x v="2"/>
    <x v="4"/>
    <x v="45"/>
    <x v="2"/>
    <x v="13"/>
    <n v="6818815"/>
    <n v="10679"/>
    <m/>
    <m/>
    <m/>
    <n v="6818815"/>
    <m/>
  </r>
  <r>
    <x v="2"/>
    <x v="4"/>
    <x v="17"/>
    <x v="6"/>
    <x v="2"/>
    <m/>
    <m/>
    <m/>
    <m/>
    <n v="11310"/>
    <n v="11310"/>
    <m/>
  </r>
  <r>
    <x v="2"/>
    <x v="4"/>
    <x v="17"/>
    <x v="3"/>
    <x v="3"/>
    <m/>
    <m/>
    <m/>
    <n v="86122"/>
    <m/>
    <n v="86122"/>
    <m/>
  </r>
  <r>
    <x v="2"/>
    <x v="4"/>
    <x v="17"/>
    <x v="0"/>
    <x v="1"/>
    <m/>
    <m/>
    <m/>
    <n v="96335"/>
    <n v="82352"/>
    <n v="178687"/>
    <m/>
  </r>
  <r>
    <x v="2"/>
    <x v="4"/>
    <x v="17"/>
    <x v="3"/>
    <x v="10"/>
    <n v="292519"/>
    <m/>
    <m/>
    <m/>
    <m/>
    <n v="292519"/>
    <m/>
  </r>
  <r>
    <x v="2"/>
    <x v="4"/>
    <x v="17"/>
    <x v="4"/>
    <x v="7"/>
    <n v="366592"/>
    <m/>
    <m/>
    <m/>
    <m/>
    <n v="366592"/>
    <m/>
  </r>
  <r>
    <x v="2"/>
    <x v="4"/>
    <x v="17"/>
    <x v="1"/>
    <x v="8"/>
    <m/>
    <m/>
    <m/>
    <n v="202138"/>
    <n v="177081"/>
    <n v="379219"/>
    <m/>
  </r>
  <r>
    <x v="2"/>
    <x v="4"/>
    <x v="17"/>
    <x v="3"/>
    <x v="5"/>
    <n v="978668"/>
    <m/>
    <m/>
    <m/>
    <m/>
    <n v="978668"/>
    <m/>
  </r>
  <r>
    <x v="2"/>
    <x v="4"/>
    <x v="17"/>
    <x v="6"/>
    <x v="4"/>
    <n v="1083977"/>
    <n v="98"/>
    <m/>
    <m/>
    <m/>
    <n v="1083977"/>
    <m/>
  </r>
  <r>
    <x v="2"/>
    <x v="4"/>
    <x v="17"/>
    <x v="2"/>
    <x v="9"/>
    <m/>
    <m/>
    <m/>
    <n v="525640"/>
    <n v="767313"/>
    <n v="1292953"/>
    <m/>
  </r>
  <r>
    <x v="2"/>
    <x v="4"/>
    <x v="17"/>
    <x v="0"/>
    <x v="11"/>
    <n v="4523108"/>
    <n v="5097"/>
    <m/>
    <m/>
    <m/>
    <n v="4523108"/>
    <m/>
  </r>
  <r>
    <x v="2"/>
    <x v="4"/>
    <x v="17"/>
    <x v="2"/>
    <x v="6"/>
    <n v="6370029"/>
    <m/>
    <m/>
    <m/>
    <m/>
    <n v="6370029"/>
    <m/>
  </r>
  <r>
    <x v="2"/>
    <x v="4"/>
    <x v="17"/>
    <x v="1"/>
    <x v="12"/>
    <n v="7050021"/>
    <n v="170609"/>
    <m/>
    <m/>
    <m/>
    <n v="7050021"/>
    <m/>
  </r>
  <r>
    <x v="2"/>
    <x v="4"/>
    <x v="17"/>
    <x v="2"/>
    <x v="13"/>
    <n v="18485454"/>
    <m/>
    <m/>
    <m/>
    <m/>
    <n v="18485454"/>
    <m/>
  </r>
  <r>
    <x v="2"/>
    <x v="4"/>
    <x v="65"/>
    <x v="0"/>
    <x v="1"/>
    <m/>
    <m/>
    <m/>
    <m/>
    <n v="20725"/>
    <n v="20725"/>
    <m/>
  </r>
  <r>
    <x v="2"/>
    <x v="4"/>
    <x v="65"/>
    <x v="3"/>
    <x v="3"/>
    <m/>
    <m/>
    <m/>
    <n v="67846"/>
    <n v="4012"/>
    <n v="71858"/>
    <m/>
  </r>
  <r>
    <x v="2"/>
    <x v="4"/>
    <x v="65"/>
    <x v="6"/>
    <x v="4"/>
    <n v="86382"/>
    <m/>
    <m/>
    <m/>
    <m/>
    <n v="86382"/>
    <m/>
  </r>
  <r>
    <x v="2"/>
    <x v="4"/>
    <x v="65"/>
    <x v="4"/>
    <x v="7"/>
    <n v="160661"/>
    <m/>
    <m/>
    <m/>
    <m/>
    <n v="160661"/>
    <m/>
  </r>
  <r>
    <x v="2"/>
    <x v="4"/>
    <x v="65"/>
    <x v="3"/>
    <x v="5"/>
    <n v="178192"/>
    <m/>
    <m/>
    <m/>
    <m/>
    <n v="178192"/>
    <m/>
  </r>
  <r>
    <x v="2"/>
    <x v="4"/>
    <x v="65"/>
    <x v="1"/>
    <x v="8"/>
    <m/>
    <m/>
    <m/>
    <n v="150051"/>
    <n v="41955"/>
    <n v="192006"/>
    <m/>
  </r>
  <r>
    <x v="2"/>
    <x v="4"/>
    <x v="65"/>
    <x v="3"/>
    <x v="10"/>
    <n v="370120"/>
    <m/>
    <m/>
    <m/>
    <m/>
    <n v="370120"/>
    <m/>
  </r>
  <r>
    <x v="2"/>
    <x v="4"/>
    <x v="65"/>
    <x v="2"/>
    <x v="9"/>
    <m/>
    <m/>
    <m/>
    <n v="341371"/>
    <n v="160136"/>
    <n v="501507"/>
    <m/>
  </r>
  <r>
    <x v="2"/>
    <x v="4"/>
    <x v="65"/>
    <x v="2"/>
    <x v="6"/>
    <n v="1742905"/>
    <m/>
    <m/>
    <m/>
    <m/>
    <n v="1742905"/>
    <m/>
  </r>
  <r>
    <x v="2"/>
    <x v="4"/>
    <x v="65"/>
    <x v="0"/>
    <x v="11"/>
    <n v="1787549"/>
    <m/>
    <m/>
    <m/>
    <m/>
    <n v="1787549"/>
    <m/>
  </r>
  <r>
    <x v="2"/>
    <x v="4"/>
    <x v="65"/>
    <x v="1"/>
    <x v="12"/>
    <n v="2047549"/>
    <m/>
    <m/>
    <m/>
    <m/>
    <n v="2047549"/>
    <m/>
  </r>
  <r>
    <x v="2"/>
    <x v="4"/>
    <x v="65"/>
    <x v="2"/>
    <x v="13"/>
    <n v="4746415"/>
    <n v="6524"/>
    <m/>
    <m/>
    <m/>
    <n v="4746415"/>
    <m/>
  </r>
  <r>
    <x v="2"/>
    <x v="4"/>
    <x v="57"/>
    <x v="6"/>
    <x v="4"/>
    <n v="51942"/>
    <m/>
    <m/>
    <m/>
    <m/>
    <n v="51942"/>
    <m/>
  </r>
  <r>
    <x v="2"/>
    <x v="4"/>
    <x v="57"/>
    <x v="4"/>
    <x v="7"/>
    <n v="53973"/>
    <m/>
    <m/>
    <m/>
    <m/>
    <n v="53973"/>
    <m/>
  </r>
  <r>
    <x v="2"/>
    <x v="4"/>
    <x v="57"/>
    <x v="3"/>
    <x v="5"/>
    <n v="451061"/>
    <m/>
    <m/>
    <m/>
    <m/>
    <n v="451061"/>
    <m/>
  </r>
  <r>
    <x v="2"/>
    <x v="4"/>
    <x v="57"/>
    <x v="2"/>
    <x v="6"/>
    <n v="575430"/>
    <m/>
    <m/>
    <m/>
    <m/>
    <n v="575430"/>
    <m/>
  </r>
  <r>
    <x v="2"/>
    <x v="4"/>
    <x v="57"/>
    <x v="0"/>
    <x v="1"/>
    <m/>
    <m/>
    <m/>
    <n v="589916"/>
    <m/>
    <n v="589916"/>
    <m/>
  </r>
  <r>
    <x v="2"/>
    <x v="4"/>
    <x v="57"/>
    <x v="1"/>
    <x v="12"/>
    <n v="591047"/>
    <m/>
    <m/>
    <m/>
    <m/>
    <n v="591047"/>
    <m/>
  </r>
  <r>
    <x v="2"/>
    <x v="4"/>
    <x v="57"/>
    <x v="3"/>
    <x v="10"/>
    <n v="612815"/>
    <m/>
    <m/>
    <m/>
    <m/>
    <n v="612815"/>
    <m/>
  </r>
  <r>
    <x v="2"/>
    <x v="4"/>
    <x v="57"/>
    <x v="2"/>
    <x v="9"/>
    <m/>
    <m/>
    <m/>
    <n v="846519"/>
    <n v="5760"/>
    <n v="852279"/>
    <m/>
  </r>
  <r>
    <x v="2"/>
    <x v="4"/>
    <x v="57"/>
    <x v="0"/>
    <x v="11"/>
    <n v="1039547"/>
    <m/>
    <m/>
    <m/>
    <m/>
    <n v="1039547"/>
    <m/>
  </r>
  <r>
    <x v="2"/>
    <x v="4"/>
    <x v="57"/>
    <x v="2"/>
    <x v="13"/>
    <n v="1729310"/>
    <m/>
    <m/>
    <m/>
    <m/>
    <n v="1729310"/>
    <m/>
  </r>
  <r>
    <x v="2"/>
    <x v="4"/>
    <x v="53"/>
    <x v="3"/>
    <x v="5"/>
    <n v="11019"/>
    <m/>
    <m/>
    <m/>
    <m/>
    <n v="11019"/>
    <m/>
  </r>
  <r>
    <x v="2"/>
    <x v="4"/>
    <x v="53"/>
    <x v="6"/>
    <x v="2"/>
    <m/>
    <m/>
    <m/>
    <n v="16171"/>
    <m/>
    <n v="16171"/>
    <m/>
  </r>
  <r>
    <x v="2"/>
    <x v="4"/>
    <x v="53"/>
    <x v="4"/>
    <x v="7"/>
    <n v="34963"/>
    <m/>
    <m/>
    <m/>
    <m/>
    <n v="34963"/>
    <m/>
  </r>
  <r>
    <x v="2"/>
    <x v="4"/>
    <x v="53"/>
    <x v="3"/>
    <x v="10"/>
    <n v="104600"/>
    <m/>
    <m/>
    <m/>
    <m/>
    <n v="104600"/>
    <m/>
  </r>
  <r>
    <x v="2"/>
    <x v="4"/>
    <x v="53"/>
    <x v="2"/>
    <x v="9"/>
    <m/>
    <m/>
    <m/>
    <n v="76658"/>
    <n v="51013"/>
    <n v="127671"/>
    <m/>
  </r>
  <r>
    <x v="2"/>
    <x v="4"/>
    <x v="53"/>
    <x v="0"/>
    <x v="1"/>
    <m/>
    <m/>
    <m/>
    <n v="172462"/>
    <n v="5190"/>
    <n v="177652"/>
    <m/>
  </r>
  <r>
    <x v="2"/>
    <x v="4"/>
    <x v="53"/>
    <x v="1"/>
    <x v="8"/>
    <m/>
    <m/>
    <m/>
    <n v="191281"/>
    <n v="30066"/>
    <n v="221347"/>
    <m/>
  </r>
  <r>
    <x v="2"/>
    <x v="4"/>
    <x v="53"/>
    <x v="6"/>
    <x v="4"/>
    <n v="272084"/>
    <n v="4429"/>
    <m/>
    <m/>
    <m/>
    <n v="272084"/>
    <m/>
  </r>
  <r>
    <x v="2"/>
    <x v="4"/>
    <x v="53"/>
    <x v="2"/>
    <x v="6"/>
    <n v="1638349"/>
    <m/>
    <m/>
    <m/>
    <m/>
    <n v="1638349"/>
    <m/>
  </r>
  <r>
    <x v="2"/>
    <x v="4"/>
    <x v="53"/>
    <x v="0"/>
    <x v="11"/>
    <n v="1643591"/>
    <m/>
    <m/>
    <m/>
    <m/>
    <n v="1643591"/>
    <m/>
  </r>
  <r>
    <x v="2"/>
    <x v="4"/>
    <x v="53"/>
    <x v="1"/>
    <x v="12"/>
    <n v="2258286"/>
    <m/>
    <m/>
    <m/>
    <m/>
    <n v="2258286"/>
    <m/>
  </r>
  <r>
    <x v="2"/>
    <x v="4"/>
    <x v="53"/>
    <x v="2"/>
    <x v="13"/>
    <n v="4666769"/>
    <n v="4301"/>
    <m/>
    <m/>
    <m/>
    <n v="4666769"/>
    <m/>
  </r>
  <r>
    <x v="2"/>
    <x v="4"/>
    <x v="27"/>
    <x v="6"/>
    <x v="4"/>
    <n v="49527"/>
    <m/>
    <m/>
    <m/>
    <m/>
    <n v="49527"/>
    <m/>
  </r>
  <r>
    <x v="2"/>
    <x v="4"/>
    <x v="27"/>
    <x v="4"/>
    <x v="7"/>
    <n v="91728"/>
    <m/>
    <m/>
    <m/>
    <m/>
    <n v="91728"/>
    <m/>
  </r>
  <r>
    <x v="2"/>
    <x v="4"/>
    <x v="27"/>
    <x v="0"/>
    <x v="1"/>
    <m/>
    <m/>
    <m/>
    <n v="210944"/>
    <n v="23812"/>
    <n v="234756"/>
    <m/>
  </r>
  <r>
    <x v="2"/>
    <x v="4"/>
    <x v="27"/>
    <x v="2"/>
    <x v="9"/>
    <m/>
    <m/>
    <m/>
    <n v="236323"/>
    <n v="69376"/>
    <n v="305699"/>
    <m/>
  </r>
  <r>
    <x v="2"/>
    <x v="4"/>
    <x v="27"/>
    <x v="1"/>
    <x v="8"/>
    <m/>
    <m/>
    <m/>
    <n v="638027"/>
    <n v="82291"/>
    <n v="720318"/>
    <m/>
  </r>
  <r>
    <x v="2"/>
    <x v="4"/>
    <x v="27"/>
    <x v="2"/>
    <x v="6"/>
    <n v="1574940"/>
    <m/>
    <m/>
    <m/>
    <m/>
    <n v="1574940"/>
    <m/>
  </r>
  <r>
    <x v="2"/>
    <x v="4"/>
    <x v="27"/>
    <x v="0"/>
    <x v="11"/>
    <n v="1812665"/>
    <m/>
    <m/>
    <m/>
    <m/>
    <n v="1812665"/>
    <m/>
  </r>
  <r>
    <x v="2"/>
    <x v="4"/>
    <x v="27"/>
    <x v="1"/>
    <x v="12"/>
    <n v="2732028"/>
    <m/>
    <m/>
    <m/>
    <m/>
    <n v="2732028"/>
    <m/>
  </r>
  <r>
    <x v="2"/>
    <x v="4"/>
    <x v="27"/>
    <x v="2"/>
    <x v="13"/>
    <n v="3414770"/>
    <m/>
    <m/>
    <m/>
    <m/>
    <n v="3414770"/>
    <m/>
  </r>
  <r>
    <x v="2"/>
    <x v="2"/>
    <x v="48"/>
    <x v="0"/>
    <x v="1"/>
    <m/>
    <m/>
    <m/>
    <m/>
    <n v="45890"/>
    <n v="45890"/>
    <m/>
  </r>
  <r>
    <x v="2"/>
    <x v="2"/>
    <x v="48"/>
    <x v="6"/>
    <x v="4"/>
    <n v="53479"/>
    <m/>
    <m/>
    <m/>
    <m/>
    <n v="53479"/>
    <m/>
  </r>
  <r>
    <x v="2"/>
    <x v="2"/>
    <x v="48"/>
    <x v="1"/>
    <x v="8"/>
    <m/>
    <m/>
    <m/>
    <n v="67431"/>
    <n v="30235"/>
    <n v="97666"/>
    <m/>
  </r>
  <r>
    <x v="2"/>
    <x v="2"/>
    <x v="48"/>
    <x v="3"/>
    <x v="5"/>
    <n v="158854"/>
    <n v="9737"/>
    <m/>
    <m/>
    <m/>
    <n v="158854"/>
    <m/>
  </r>
  <r>
    <x v="2"/>
    <x v="2"/>
    <x v="48"/>
    <x v="2"/>
    <x v="9"/>
    <m/>
    <m/>
    <m/>
    <m/>
    <n v="180053"/>
    <n v="180053"/>
    <m/>
  </r>
  <r>
    <x v="2"/>
    <x v="2"/>
    <x v="48"/>
    <x v="4"/>
    <x v="7"/>
    <n v="222927"/>
    <m/>
    <m/>
    <m/>
    <m/>
    <n v="222927"/>
    <m/>
  </r>
  <r>
    <x v="2"/>
    <x v="2"/>
    <x v="48"/>
    <x v="3"/>
    <x v="10"/>
    <n v="298161"/>
    <m/>
    <m/>
    <m/>
    <m/>
    <n v="298161"/>
    <m/>
  </r>
  <r>
    <x v="2"/>
    <x v="2"/>
    <x v="48"/>
    <x v="0"/>
    <x v="11"/>
    <n v="2529010"/>
    <m/>
    <m/>
    <m/>
    <m/>
    <n v="2529010"/>
    <m/>
  </r>
  <r>
    <x v="2"/>
    <x v="2"/>
    <x v="48"/>
    <x v="1"/>
    <x v="12"/>
    <n v="2639690"/>
    <n v="74136"/>
    <m/>
    <m/>
    <m/>
    <n v="2639690"/>
    <m/>
  </r>
  <r>
    <x v="2"/>
    <x v="2"/>
    <x v="48"/>
    <x v="2"/>
    <x v="6"/>
    <n v="3010286"/>
    <n v="2530"/>
    <m/>
    <m/>
    <m/>
    <n v="3010286"/>
    <m/>
  </r>
  <r>
    <x v="2"/>
    <x v="2"/>
    <x v="48"/>
    <x v="2"/>
    <x v="13"/>
    <n v="5421287"/>
    <m/>
    <m/>
    <m/>
    <m/>
    <n v="5421287"/>
    <m/>
  </r>
  <r>
    <x v="2"/>
    <x v="2"/>
    <x v="49"/>
    <x v="6"/>
    <x v="2"/>
    <m/>
    <m/>
    <m/>
    <n v="73196"/>
    <m/>
    <n v="73196"/>
    <m/>
  </r>
  <r>
    <x v="2"/>
    <x v="2"/>
    <x v="49"/>
    <x v="6"/>
    <x v="4"/>
    <n v="97803"/>
    <m/>
    <m/>
    <m/>
    <m/>
    <n v="97803"/>
    <m/>
  </r>
  <r>
    <x v="2"/>
    <x v="2"/>
    <x v="49"/>
    <x v="4"/>
    <x v="7"/>
    <n v="119769"/>
    <m/>
    <m/>
    <m/>
    <m/>
    <n v="119769"/>
    <m/>
  </r>
  <r>
    <x v="2"/>
    <x v="2"/>
    <x v="49"/>
    <x v="2"/>
    <x v="9"/>
    <m/>
    <m/>
    <m/>
    <n v="607008"/>
    <n v="32645"/>
    <n v="639653"/>
    <m/>
  </r>
  <r>
    <x v="2"/>
    <x v="2"/>
    <x v="49"/>
    <x v="1"/>
    <x v="8"/>
    <m/>
    <m/>
    <m/>
    <n v="808234"/>
    <n v="45707"/>
    <n v="853941"/>
    <m/>
  </r>
  <r>
    <x v="2"/>
    <x v="2"/>
    <x v="49"/>
    <x v="0"/>
    <x v="11"/>
    <n v="1853825"/>
    <m/>
    <m/>
    <m/>
    <m/>
    <n v="1853825"/>
    <m/>
  </r>
  <r>
    <x v="2"/>
    <x v="2"/>
    <x v="49"/>
    <x v="2"/>
    <x v="6"/>
    <n v="2093463"/>
    <n v="10398"/>
    <m/>
    <m/>
    <m/>
    <n v="2093463"/>
    <m/>
  </r>
  <r>
    <x v="2"/>
    <x v="2"/>
    <x v="49"/>
    <x v="1"/>
    <x v="12"/>
    <n v="3959117"/>
    <n v="2074"/>
    <m/>
    <m/>
    <m/>
    <n v="3959117"/>
    <m/>
  </r>
  <r>
    <x v="2"/>
    <x v="2"/>
    <x v="49"/>
    <x v="2"/>
    <x v="13"/>
    <n v="5199891"/>
    <m/>
    <m/>
    <m/>
    <m/>
    <n v="5199891"/>
    <m/>
  </r>
  <r>
    <x v="2"/>
    <x v="2"/>
    <x v="47"/>
    <x v="0"/>
    <x v="1"/>
    <m/>
    <m/>
    <m/>
    <m/>
    <n v="1870"/>
    <n v="1870"/>
    <m/>
  </r>
  <r>
    <x v="2"/>
    <x v="2"/>
    <x v="47"/>
    <x v="3"/>
    <x v="3"/>
    <m/>
    <m/>
    <m/>
    <n v="26188"/>
    <m/>
    <n v="26188"/>
    <m/>
  </r>
  <r>
    <x v="2"/>
    <x v="2"/>
    <x v="47"/>
    <x v="6"/>
    <x v="2"/>
    <m/>
    <m/>
    <m/>
    <n v="77462"/>
    <m/>
    <n v="77462"/>
    <m/>
  </r>
  <r>
    <x v="2"/>
    <x v="2"/>
    <x v="47"/>
    <x v="6"/>
    <x v="4"/>
    <n v="92774"/>
    <m/>
    <m/>
    <m/>
    <m/>
    <n v="92774"/>
    <m/>
  </r>
  <r>
    <x v="2"/>
    <x v="2"/>
    <x v="47"/>
    <x v="3"/>
    <x v="5"/>
    <n v="158391"/>
    <m/>
    <m/>
    <m/>
    <m/>
    <n v="158391"/>
    <m/>
  </r>
  <r>
    <x v="2"/>
    <x v="2"/>
    <x v="47"/>
    <x v="3"/>
    <x v="10"/>
    <n v="160356"/>
    <m/>
    <m/>
    <m/>
    <m/>
    <n v="160356"/>
    <m/>
  </r>
  <r>
    <x v="2"/>
    <x v="2"/>
    <x v="47"/>
    <x v="4"/>
    <x v="7"/>
    <n v="217647"/>
    <m/>
    <m/>
    <m/>
    <m/>
    <n v="217647"/>
    <m/>
  </r>
  <r>
    <x v="2"/>
    <x v="2"/>
    <x v="47"/>
    <x v="1"/>
    <x v="8"/>
    <m/>
    <m/>
    <m/>
    <n v="715483"/>
    <n v="15950"/>
    <n v="731433"/>
    <m/>
  </r>
  <r>
    <x v="2"/>
    <x v="2"/>
    <x v="47"/>
    <x v="2"/>
    <x v="9"/>
    <m/>
    <m/>
    <m/>
    <n v="933047"/>
    <n v="93919"/>
    <n v="1026966"/>
    <m/>
  </r>
  <r>
    <x v="2"/>
    <x v="2"/>
    <x v="47"/>
    <x v="0"/>
    <x v="11"/>
    <n v="2051093"/>
    <n v="12817"/>
    <m/>
    <m/>
    <m/>
    <n v="2051093"/>
    <m/>
  </r>
  <r>
    <x v="2"/>
    <x v="2"/>
    <x v="47"/>
    <x v="1"/>
    <x v="12"/>
    <n v="2800007"/>
    <n v="20068"/>
    <m/>
    <m/>
    <m/>
    <n v="2800007"/>
    <m/>
  </r>
  <r>
    <x v="2"/>
    <x v="2"/>
    <x v="47"/>
    <x v="2"/>
    <x v="6"/>
    <n v="2970582"/>
    <m/>
    <m/>
    <m/>
    <m/>
    <n v="2970582"/>
    <m/>
  </r>
  <r>
    <x v="2"/>
    <x v="2"/>
    <x v="47"/>
    <x v="2"/>
    <x v="13"/>
    <n v="5683201"/>
    <n v="6645"/>
    <m/>
    <m/>
    <m/>
    <n v="5683201"/>
    <m/>
  </r>
  <r>
    <x v="2"/>
    <x v="2"/>
    <x v="88"/>
    <x v="0"/>
    <x v="1"/>
    <m/>
    <m/>
    <m/>
    <m/>
    <n v="2100"/>
    <n v="2100"/>
    <m/>
  </r>
  <r>
    <x v="2"/>
    <x v="2"/>
    <x v="88"/>
    <x v="1"/>
    <x v="8"/>
    <m/>
    <m/>
    <m/>
    <m/>
    <n v="12470"/>
    <n v="12470"/>
    <m/>
  </r>
  <r>
    <x v="2"/>
    <x v="2"/>
    <x v="88"/>
    <x v="2"/>
    <x v="9"/>
    <m/>
    <m/>
    <m/>
    <m/>
    <n v="28000"/>
    <n v="28000"/>
    <m/>
  </r>
  <r>
    <x v="2"/>
    <x v="2"/>
    <x v="88"/>
    <x v="2"/>
    <x v="6"/>
    <n v="526650"/>
    <m/>
    <m/>
    <m/>
    <m/>
    <n v="526650"/>
    <m/>
  </r>
  <r>
    <x v="2"/>
    <x v="2"/>
    <x v="88"/>
    <x v="1"/>
    <x v="12"/>
    <n v="590214"/>
    <m/>
    <m/>
    <m/>
    <m/>
    <n v="590214"/>
    <m/>
  </r>
  <r>
    <x v="2"/>
    <x v="2"/>
    <x v="88"/>
    <x v="2"/>
    <x v="13"/>
    <n v="1428022"/>
    <m/>
    <m/>
    <m/>
    <m/>
    <n v="1428022"/>
    <m/>
  </r>
  <r>
    <x v="2"/>
    <x v="2"/>
    <x v="88"/>
    <x v="0"/>
    <x v="11"/>
    <n v="1633383"/>
    <m/>
    <m/>
    <m/>
    <m/>
    <n v="1633383"/>
    <m/>
  </r>
  <r>
    <x v="2"/>
    <x v="2"/>
    <x v="110"/>
    <x v="2"/>
    <x v="9"/>
    <m/>
    <m/>
    <m/>
    <m/>
    <n v="4600"/>
    <n v="4600"/>
    <m/>
  </r>
  <r>
    <x v="2"/>
    <x v="2"/>
    <x v="110"/>
    <x v="1"/>
    <x v="8"/>
    <m/>
    <m/>
    <m/>
    <m/>
    <n v="9010"/>
    <n v="9010"/>
    <m/>
  </r>
  <r>
    <x v="2"/>
    <x v="2"/>
    <x v="110"/>
    <x v="4"/>
    <x v="7"/>
    <n v="10770"/>
    <m/>
    <m/>
    <m/>
    <m/>
    <n v="10770"/>
    <m/>
  </r>
  <r>
    <x v="2"/>
    <x v="2"/>
    <x v="110"/>
    <x v="2"/>
    <x v="6"/>
    <n v="136948"/>
    <m/>
    <m/>
    <m/>
    <m/>
    <n v="136948"/>
    <m/>
  </r>
  <r>
    <x v="2"/>
    <x v="2"/>
    <x v="110"/>
    <x v="0"/>
    <x v="11"/>
    <n v="146716"/>
    <m/>
    <m/>
    <m/>
    <m/>
    <n v="146716"/>
    <m/>
  </r>
  <r>
    <x v="2"/>
    <x v="2"/>
    <x v="110"/>
    <x v="1"/>
    <x v="12"/>
    <n v="421923"/>
    <m/>
    <m/>
    <m/>
    <m/>
    <n v="421923"/>
    <m/>
  </r>
  <r>
    <x v="2"/>
    <x v="2"/>
    <x v="110"/>
    <x v="2"/>
    <x v="13"/>
    <n v="483030"/>
    <m/>
    <m/>
    <m/>
    <m/>
    <n v="483030"/>
    <m/>
  </r>
  <r>
    <x v="2"/>
    <x v="2"/>
    <x v="49"/>
    <x v="4"/>
    <x v="7"/>
    <n v="3110"/>
    <m/>
    <m/>
    <m/>
    <m/>
    <n v="3110"/>
    <m/>
  </r>
  <r>
    <x v="2"/>
    <x v="2"/>
    <x v="49"/>
    <x v="2"/>
    <x v="6"/>
    <n v="13177"/>
    <m/>
    <m/>
    <m/>
    <m/>
    <n v="13177"/>
    <m/>
  </r>
  <r>
    <x v="2"/>
    <x v="2"/>
    <x v="49"/>
    <x v="0"/>
    <x v="11"/>
    <n v="21293"/>
    <m/>
    <m/>
    <m/>
    <m/>
    <n v="21293"/>
    <m/>
  </r>
  <r>
    <x v="2"/>
    <x v="2"/>
    <x v="49"/>
    <x v="2"/>
    <x v="13"/>
    <n v="39499"/>
    <m/>
    <m/>
    <m/>
    <m/>
    <n v="39499"/>
    <m/>
  </r>
  <r>
    <x v="2"/>
    <x v="2"/>
    <x v="49"/>
    <x v="1"/>
    <x v="12"/>
    <n v="87101"/>
    <m/>
    <m/>
    <m/>
    <m/>
    <n v="87101"/>
    <m/>
  </r>
  <r>
    <x v="2"/>
    <x v="2"/>
    <x v="87"/>
    <x v="4"/>
    <x v="7"/>
    <n v="2376"/>
    <m/>
    <m/>
    <m/>
    <m/>
    <n v="2376"/>
    <m/>
  </r>
  <r>
    <x v="2"/>
    <x v="2"/>
    <x v="87"/>
    <x v="3"/>
    <x v="5"/>
    <n v="51474"/>
    <m/>
    <m/>
    <m/>
    <m/>
    <n v="51474"/>
    <m/>
  </r>
  <r>
    <x v="2"/>
    <x v="2"/>
    <x v="87"/>
    <x v="2"/>
    <x v="6"/>
    <n v="137404"/>
    <n v="18164"/>
    <m/>
    <m/>
    <m/>
    <n v="137404"/>
    <m/>
  </r>
  <r>
    <x v="2"/>
    <x v="2"/>
    <x v="87"/>
    <x v="2"/>
    <x v="9"/>
    <m/>
    <m/>
    <m/>
    <n v="199296"/>
    <m/>
    <n v="199296"/>
    <m/>
  </r>
  <r>
    <x v="2"/>
    <x v="2"/>
    <x v="87"/>
    <x v="0"/>
    <x v="1"/>
    <m/>
    <m/>
    <m/>
    <n v="215009"/>
    <m/>
    <n v="215009"/>
    <m/>
  </r>
  <r>
    <x v="2"/>
    <x v="2"/>
    <x v="87"/>
    <x v="1"/>
    <x v="8"/>
    <m/>
    <m/>
    <m/>
    <n v="250320"/>
    <m/>
    <n v="250320"/>
    <m/>
  </r>
  <r>
    <x v="2"/>
    <x v="2"/>
    <x v="87"/>
    <x v="1"/>
    <x v="12"/>
    <n v="594023"/>
    <n v="6413"/>
    <m/>
    <m/>
    <m/>
    <n v="594023"/>
    <m/>
  </r>
  <r>
    <x v="2"/>
    <x v="2"/>
    <x v="87"/>
    <x v="0"/>
    <x v="11"/>
    <n v="632295"/>
    <n v="19849"/>
    <m/>
    <m/>
    <m/>
    <n v="632295"/>
    <m/>
  </r>
  <r>
    <x v="2"/>
    <x v="2"/>
    <x v="87"/>
    <x v="2"/>
    <x v="13"/>
    <n v="1263490"/>
    <m/>
    <m/>
    <m/>
    <m/>
    <n v="1263490"/>
    <m/>
  </r>
  <r>
    <x v="2"/>
    <x v="2"/>
    <x v="84"/>
    <x v="0"/>
    <x v="11"/>
    <n v="201298"/>
    <m/>
    <m/>
    <m/>
    <m/>
    <n v="201298"/>
    <m/>
  </r>
  <r>
    <x v="2"/>
    <x v="2"/>
    <x v="84"/>
    <x v="1"/>
    <x v="12"/>
    <n v="269677"/>
    <m/>
    <m/>
    <m/>
    <m/>
    <n v="269677"/>
    <m/>
  </r>
  <r>
    <x v="2"/>
    <x v="2"/>
    <x v="84"/>
    <x v="2"/>
    <x v="13"/>
    <n v="362194"/>
    <m/>
    <m/>
    <m/>
    <m/>
    <n v="362194"/>
    <m/>
  </r>
  <r>
    <x v="2"/>
    <x v="2"/>
    <x v="20"/>
    <x v="3"/>
    <x v="5"/>
    <n v="69493"/>
    <m/>
    <m/>
    <m/>
    <m/>
    <n v="69493"/>
    <m/>
  </r>
  <r>
    <x v="2"/>
    <x v="2"/>
    <x v="20"/>
    <x v="4"/>
    <x v="7"/>
    <n v="175441"/>
    <m/>
    <m/>
    <m/>
    <m/>
    <n v="175441"/>
    <m/>
  </r>
  <r>
    <x v="2"/>
    <x v="2"/>
    <x v="20"/>
    <x v="2"/>
    <x v="9"/>
    <m/>
    <m/>
    <m/>
    <n v="185054"/>
    <n v="87598"/>
    <n v="272652"/>
    <m/>
  </r>
  <r>
    <x v="2"/>
    <x v="2"/>
    <x v="20"/>
    <x v="6"/>
    <x v="4"/>
    <n v="416514"/>
    <n v="29698"/>
    <m/>
    <m/>
    <m/>
    <n v="416514"/>
    <m/>
  </r>
  <r>
    <x v="2"/>
    <x v="2"/>
    <x v="20"/>
    <x v="0"/>
    <x v="1"/>
    <m/>
    <m/>
    <m/>
    <n v="387810"/>
    <n v="41109"/>
    <n v="428919"/>
    <m/>
  </r>
  <r>
    <x v="2"/>
    <x v="2"/>
    <x v="20"/>
    <x v="1"/>
    <x v="8"/>
    <m/>
    <m/>
    <m/>
    <n v="496479"/>
    <n v="175422"/>
    <n v="671901"/>
    <m/>
  </r>
  <r>
    <x v="2"/>
    <x v="2"/>
    <x v="20"/>
    <x v="3"/>
    <x v="10"/>
    <n v="1025742"/>
    <m/>
    <m/>
    <m/>
    <m/>
    <n v="1025742"/>
    <m/>
  </r>
  <r>
    <x v="2"/>
    <x v="2"/>
    <x v="20"/>
    <x v="2"/>
    <x v="6"/>
    <n v="1243810"/>
    <n v="58151"/>
    <m/>
    <m/>
    <m/>
    <n v="1243810"/>
    <m/>
  </r>
  <r>
    <x v="2"/>
    <x v="2"/>
    <x v="20"/>
    <x v="2"/>
    <x v="13"/>
    <n v="5576522"/>
    <n v="45770"/>
    <m/>
    <m/>
    <m/>
    <n v="5576522"/>
    <m/>
  </r>
  <r>
    <x v="2"/>
    <x v="2"/>
    <x v="20"/>
    <x v="0"/>
    <x v="11"/>
    <n v="6552097"/>
    <m/>
    <m/>
    <m/>
    <m/>
    <n v="6552097"/>
    <m/>
  </r>
  <r>
    <x v="2"/>
    <x v="2"/>
    <x v="20"/>
    <x v="1"/>
    <x v="12"/>
    <n v="7978458"/>
    <n v="23723"/>
    <m/>
    <m/>
    <m/>
    <n v="7978458"/>
    <m/>
  </r>
  <r>
    <x v="2"/>
    <x v="2"/>
    <x v="20"/>
    <x v="6"/>
    <x v="4"/>
    <n v="16526"/>
    <m/>
    <m/>
    <m/>
    <m/>
    <n v="16526"/>
    <m/>
  </r>
  <r>
    <x v="2"/>
    <x v="2"/>
    <x v="20"/>
    <x v="0"/>
    <x v="1"/>
    <m/>
    <m/>
    <m/>
    <m/>
    <n v="25852"/>
    <n v="25852"/>
    <m/>
  </r>
  <r>
    <x v="2"/>
    <x v="2"/>
    <x v="20"/>
    <x v="2"/>
    <x v="9"/>
    <m/>
    <m/>
    <m/>
    <m/>
    <n v="44585"/>
    <n v="44585"/>
    <m/>
  </r>
  <r>
    <x v="2"/>
    <x v="2"/>
    <x v="20"/>
    <x v="3"/>
    <x v="10"/>
    <n v="46258"/>
    <m/>
    <m/>
    <m/>
    <m/>
    <n v="46258"/>
    <m/>
  </r>
  <r>
    <x v="2"/>
    <x v="2"/>
    <x v="20"/>
    <x v="4"/>
    <x v="7"/>
    <n v="74770"/>
    <m/>
    <m/>
    <m/>
    <m/>
    <n v="74770"/>
    <m/>
  </r>
  <r>
    <x v="2"/>
    <x v="2"/>
    <x v="20"/>
    <x v="3"/>
    <x v="5"/>
    <n v="89520"/>
    <m/>
    <m/>
    <m/>
    <m/>
    <n v="89520"/>
    <m/>
  </r>
  <r>
    <x v="2"/>
    <x v="2"/>
    <x v="20"/>
    <x v="1"/>
    <x v="8"/>
    <m/>
    <m/>
    <m/>
    <n v="26103"/>
    <n v="63562"/>
    <n v="89665"/>
    <m/>
  </r>
  <r>
    <x v="2"/>
    <x v="2"/>
    <x v="20"/>
    <x v="2"/>
    <x v="6"/>
    <n v="341561"/>
    <m/>
    <m/>
    <m/>
    <m/>
    <n v="341561"/>
    <m/>
  </r>
  <r>
    <x v="2"/>
    <x v="2"/>
    <x v="20"/>
    <x v="0"/>
    <x v="11"/>
    <n v="2145625"/>
    <m/>
    <m/>
    <m/>
    <m/>
    <n v="2145625"/>
    <m/>
  </r>
  <r>
    <x v="2"/>
    <x v="2"/>
    <x v="20"/>
    <x v="2"/>
    <x v="13"/>
    <n v="2364606"/>
    <m/>
    <m/>
    <m/>
    <m/>
    <n v="2364606"/>
    <m/>
  </r>
  <r>
    <x v="2"/>
    <x v="2"/>
    <x v="20"/>
    <x v="1"/>
    <x v="12"/>
    <n v="3196110"/>
    <m/>
    <m/>
    <m/>
    <m/>
    <n v="3196110"/>
    <m/>
  </r>
  <r>
    <x v="2"/>
    <x v="2"/>
    <x v="120"/>
    <x v="2"/>
    <x v="9"/>
    <m/>
    <m/>
    <m/>
    <m/>
    <n v="2500"/>
    <n v="2500"/>
    <m/>
  </r>
  <r>
    <x v="2"/>
    <x v="2"/>
    <x v="120"/>
    <x v="6"/>
    <x v="4"/>
    <n v="14841"/>
    <m/>
    <m/>
    <m/>
    <m/>
    <n v="14841"/>
    <m/>
  </r>
  <r>
    <x v="2"/>
    <x v="2"/>
    <x v="120"/>
    <x v="2"/>
    <x v="6"/>
    <n v="47953"/>
    <m/>
    <m/>
    <m/>
    <m/>
    <n v="47953"/>
    <m/>
  </r>
  <r>
    <x v="2"/>
    <x v="2"/>
    <x v="120"/>
    <x v="0"/>
    <x v="11"/>
    <n v="147546"/>
    <m/>
    <m/>
    <m/>
    <m/>
    <n v="147546"/>
    <m/>
  </r>
  <r>
    <x v="2"/>
    <x v="2"/>
    <x v="120"/>
    <x v="2"/>
    <x v="13"/>
    <n v="387088"/>
    <m/>
    <m/>
    <m/>
    <m/>
    <n v="387088"/>
    <m/>
  </r>
  <r>
    <x v="2"/>
    <x v="2"/>
    <x v="120"/>
    <x v="1"/>
    <x v="12"/>
    <n v="402434"/>
    <m/>
    <m/>
    <m/>
    <m/>
    <n v="402434"/>
    <m/>
  </r>
  <r>
    <x v="2"/>
    <x v="2"/>
    <x v="58"/>
    <x v="0"/>
    <x v="1"/>
    <m/>
    <m/>
    <m/>
    <m/>
    <n v="1830"/>
    <n v="1830"/>
    <m/>
  </r>
  <r>
    <x v="2"/>
    <x v="2"/>
    <x v="58"/>
    <x v="3"/>
    <x v="10"/>
    <n v="59031"/>
    <m/>
    <m/>
    <m/>
    <m/>
    <n v="59031"/>
    <m/>
  </r>
  <r>
    <x v="2"/>
    <x v="2"/>
    <x v="58"/>
    <x v="4"/>
    <x v="7"/>
    <n v="72406"/>
    <m/>
    <m/>
    <m/>
    <m/>
    <n v="72406"/>
    <m/>
  </r>
  <r>
    <x v="2"/>
    <x v="2"/>
    <x v="58"/>
    <x v="3"/>
    <x v="5"/>
    <n v="87909"/>
    <m/>
    <m/>
    <m/>
    <m/>
    <n v="87909"/>
    <m/>
  </r>
  <r>
    <x v="2"/>
    <x v="2"/>
    <x v="58"/>
    <x v="1"/>
    <x v="8"/>
    <m/>
    <m/>
    <m/>
    <n v="77608"/>
    <n v="19000"/>
    <n v="96608"/>
    <m/>
  </r>
  <r>
    <x v="2"/>
    <x v="2"/>
    <x v="58"/>
    <x v="2"/>
    <x v="9"/>
    <m/>
    <m/>
    <m/>
    <n v="79348"/>
    <n v="20957"/>
    <n v="100305"/>
    <m/>
  </r>
  <r>
    <x v="2"/>
    <x v="2"/>
    <x v="58"/>
    <x v="6"/>
    <x v="4"/>
    <n v="116617"/>
    <m/>
    <m/>
    <m/>
    <m/>
    <n v="116617"/>
    <m/>
  </r>
  <r>
    <x v="2"/>
    <x v="2"/>
    <x v="58"/>
    <x v="2"/>
    <x v="6"/>
    <n v="377105"/>
    <m/>
    <m/>
    <m/>
    <m/>
    <n v="377105"/>
    <m/>
  </r>
  <r>
    <x v="2"/>
    <x v="2"/>
    <x v="58"/>
    <x v="0"/>
    <x v="11"/>
    <n v="1476891"/>
    <m/>
    <m/>
    <m/>
    <m/>
    <n v="1476891"/>
    <m/>
  </r>
  <r>
    <x v="2"/>
    <x v="2"/>
    <x v="58"/>
    <x v="1"/>
    <x v="12"/>
    <n v="2712062"/>
    <n v="17181"/>
    <m/>
    <m/>
    <m/>
    <n v="2712062"/>
    <m/>
  </r>
  <r>
    <x v="2"/>
    <x v="2"/>
    <x v="58"/>
    <x v="2"/>
    <x v="13"/>
    <n v="3389774"/>
    <n v="5775"/>
    <m/>
    <m/>
    <m/>
    <n v="3389774"/>
    <m/>
  </r>
  <r>
    <x v="2"/>
    <x v="2"/>
    <x v="112"/>
    <x v="4"/>
    <x v="7"/>
    <n v="582"/>
    <m/>
    <m/>
    <m/>
    <m/>
    <n v="582"/>
    <m/>
  </r>
  <r>
    <x v="2"/>
    <x v="2"/>
    <x v="112"/>
    <x v="6"/>
    <x v="4"/>
    <n v="15919"/>
    <m/>
    <m/>
    <m/>
    <m/>
    <n v="15919"/>
    <m/>
  </r>
  <r>
    <x v="2"/>
    <x v="2"/>
    <x v="112"/>
    <x v="2"/>
    <x v="13"/>
    <n v="27622"/>
    <m/>
    <m/>
    <m/>
    <m/>
    <n v="27622"/>
    <m/>
  </r>
  <r>
    <x v="2"/>
    <x v="2"/>
    <x v="112"/>
    <x v="2"/>
    <x v="6"/>
    <n v="98557"/>
    <m/>
    <m/>
    <m/>
    <m/>
    <n v="98557"/>
    <m/>
  </r>
  <r>
    <x v="2"/>
    <x v="2"/>
    <x v="112"/>
    <x v="0"/>
    <x v="11"/>
    <n v="331400"/>
    <m/>
    <m/>
    <m/>
    <m/>
    <n v="331400"/>
    <m/>
  </r>
  <r>
    <x v="2"/>
    <x v="2"/>
    <x v="112"/>
    <x v="1"/>
    <x v="12"/>
    <n v="576947"/>
    <m/>
    <m/>
    <m/>
    <m/>
    <n v="576947"/>
    <m/>
  </r>
  <r>
    <x v="2"/>
    <x v="2"/>
    <x v="20"/>
    <x v="0"/>
    <x v="1"/>
    <m/>
    <m/>
    <m/>
    <m/>
    <n v="3630"/>
    <n v="3630"/>
    <m/>
  </r>
  <r>
    <x v="2"/>
    <x v="2"/>
    <x v="20"/>
    <x v="2"/>
    <x v="9"/>
    <m/>
    <m/>
    <m/>
    <m/>
    <n v="13275"/>
    <n v="13275"/>
    <m/>
  </r>
  <r>
    <x v="2"/>
    <x v="2"/>
    <x v="20"/>
    <x v="1"/>
    <x v="8"/>
    <m/>
    <m/>
    <m/>
    <n v="29677"/>
    <n v="4965"/>
    <n v="34642"/>
    <m/>
  </r>
  <r>
    <x v="2"/>
    <x v="2"/>
    <x v="20"/>
    <x v="2"/>
    <x v="6"/>
    <n v="48459"/>
    <m/>
    <m/>
    <m/>
    <m/>
    <n v="48459"/>
    <m/>
  </r>
  <r>
    <x v="2"/>
    <x v="2"/>
    <x v="20"/>
    <x v="4"/>
    <x v="7"/>
    <n v="64367"/>
    <n v="7619"/>
    <m/>
    <m/>
    <m/>
    <n v="64367"/>
    <m/>
  </r>
  <r>
    <x v="2"/>
    <x v="2"/>
    <x v="20"/>
    <x v="3"/>
    <x v="5"/>
    <n v="65340"/>
    <m/>
    <m/>
    <m/>
    <m/>
    <n v="65340"/>
    <m/>
  </r>
  <r>
    <x v="2"/>
    <x v="2"/>
    <x v="20"/>
    <x v="3"/>
    <x v="10"/>
    <n v="122331"/>
    <m/>
    <m/>
    <m/>
    <m/>
    <n v="122331"/>
    <m/>
  </r>
  <r>
    <x v="2"/>
    <x v="2"/>
    <x v="20"/>
    <x v="0"/>
    <x v="11"/>
    <n v="1705446"/>
    <m/>
    <m/>
    <m/>
    <m/>
    <n v="1705446"/>
    <m/>
  </r>
  <r>
    <x v="2"/>
    <x v="2"/>
    <x v="20"/>
    <x v="1"/>
    <x v="12"/>
    <n v="2427459"/>
    <m/>
    <m/>
    <m/>
    <m/>
    <n v="2427459"/>
    <m/>
  </r>
  <r>
    <x v="2"/>
    <x v="2"/>
    <x v="20"/>
    <x v="2"/>
    <x v="13"/>
    <n v="2486998"/>
    <m/>
    <m/>
    <m/>
    <m/>
    <n v="2486998"/>
    <m/>
  </r>
  <r>
    <x v="2"/>
    <x v="2"/>
    <x v="86"/>
    <x v="2"/>
    <x v="9"/>
    <m/>
    <m/>
    <m/>
    <n v="21659"/>
    <m/>
    <n v="21659"/>
    <m/>
  </r>
  <r>
    <x v="2"/>
    <x v="2"/>
    <x v="86"/>
    <x v="3"/>
    <x v="5"/>
    <n v="66238"/>
    <m/>
    <m/>
    <m/>
    <m/>
    <n v="66238"/>
    <m/>
  </r>
  <r>
    <x v="2"/>
    <x v="2"/>
    <x v="86"/>
    <x v="2"/>
    <x v="6"/>
    <n v="74980"/>
    <m/>
    <m/>
    <m/>
    <m/>
    <n v="74980"/>
    <m/>
  </r>
  <r>
    <x v="2"/>
    <x v="2"/>
    <x v="86"/>
    <x v="3"/>
    <x v="10"/>
    <n v="193125"/>
    <m/>
    <m/>
    <m/>
    <m/>
    <n v="193125"/>
    <m/>
  </r>
  <r>
    <x v="2"/>
    <x v="2"/>
    <x v="86"/>
    <x v="0"/>
    <x v="11"/>
    <n v="739522"/>
    <m/>
    <m/>
    <m/>
    <m/>
    <n v="739522"/>
    <m/>
  </r>
  <r>
    <x v="2"/>
    <x v="2"/>
    <x v="86"/>
    <x v="2"/>
    <x v="13"/>
    <n v="1109002"/>
    <m/>
    <m/>
    <m/>
    <m/>
    <n v="1109002"/>
    <m/>
  </r>
  <r>
    <x v="2"/>
    <x v="2"/>
    <x v="86"/>
    <x v="1"/>
    <x v="12"/>
    <n v="1289535"/>
    <n v="5670"/>
    <m/>
    <m/>
    <m/>
    <n v="1289535"/>
    <m/>
  </r>
  <r>
    <x v="2"/>
    <x v="2"/>
    <x v="59"/>
    <x v="6"/>
    <x v="2"/>
    <m/>
    <m/>
    <m/>
    <n v="17602"/>
    <m/>
    <n v="17602"/>
    <m/>
  </r>
  <r>
    <x v="2"/>
    <x v="2"/>
    <x v="59"/>
    <x v="0"/>
    <x v="1"/>
    <m/>
    <m/>
    <m/>
    <n v="24348"/>
    <m/>
    <n v="24348"/>
    <m/>
  </r>
  <r>
    <x v="2"/>
    <x v="2"/>
    <x v="59"/>
    <x v="3"/>
    <x v="3"/>
    <m/>
    <m/>
    <m/>
    <n v="36791"/>
    <m/>
    <n v="36791"/>
    <m/>
  </r>
  <r>
    <x v="2"/>
    <x v="2"/>
    <x v="59"/>
    <x v="6"/>
    <x v="4"/>
    <n v="44434"/>
    <m/>
    <m/>
    <m/>
    <m/>
    <n v="44434"/>
    <m/>
  </r>
  <r>
    <x v="2"/>
    <x v="2"/>
    <x v="59"/>
    <x v="4"/>
    <x v="7"/>
    <n v="53884"/>
    <m/>
    <m/>
    <m/>
    <m/>
    <n v="53884"/>
    <m/>
  </r>
  <r>
    <x v="2"/>
    <x v="2"/>
    <x v="59"/>
    <x v="1"/>
    <x v="8"/>
    <m/>
    <m/>
    <m/>
    <n v="193475"/>
    <n v="9620"/>
    <n v="203095"/>
    <m/>
  </r>
  <r>
    <x v="2"/>
    <x v="2"/>
    <x v="59"/>
    <x v="3"/>
    <x v="10"/>
    <n v="243204"/>
    <m/>
    <m/>
    <m/>
    <m/>
    <n v="243204"/>
    <m/>
  </r>
  <r>
    <x v="2"/>
    <x v="2"/>
    <x v="59"/>
    <x v="2"/>
    <x v="9"/>
    <m/>
    <m/>
    <m/>
    <n v="369017"/>
    <m/>
    <n v="369017"/>
    <m/>
  </r>
  <r>
    <x v="2"/>
    <x v="2"/>
    <x v="59"/>
    <x v="2"/>
    <x v="6"/>
    <n v="664141"/>
    <m/>
    <m/>
    <m/>
    <m/>
    <n v="664141"/>
    <m/>
  </r>
  <r>
    <x v="2"/>
    <x v="2"/>
    <x v="59"/>
    <x v="2"/>
    <x v="13"/>
    <n v="1679594"/>
    <m/>
    <m/>
    <m/>
    <m/>
    <n v="1679594"/>
    <m/>
  </r>
  <r>
    <x v="2"/>
    <x v="2"/>
    <x v="59"/>
    <x v="0"/>
    <x v="11"/>
    <n v="1729332"/>
    <n v="16462"/>
    <m/>
    <m/>
    <m/>
    <n v="1729332"/>
    <m/>
  </r>
  <r>
    <x v="2"/>
    <x v="2"/>
    <x v="59"/>
    <x v="1"/>
    <x v="12"/>
    <n v="2771662"/>
    <n v="41339"/>
    <m/>
    <m/>
    <m/>
    <n v="2771662"/>
    <m/>
  </r>
  <r>
    <x v="2"/>
    <x v="2"/>
    <x v="10"/>
    <x v="6"/>
    <x v="2"/>
    <m/>
    <m/>
    <m/>
    <n v="71243"/>
    <m/>
    <n v="71243"/>
    <m/>
  </r>
  <r>
    <x v="2"/>
    <x v="2"/>
    <x v="10"/>
    <x v="4"/>
    <x v="7"/>
    <n v="146750"/>
    <m/>
    <m/>
    <m/>
    <m/>
    <n v="146750"/>
    <m/>
  </r>
  <r>
    <x v="2"/>
    <x v="2"/>
    <x v="10"/>
    <x v="3"/>
    <x v="3"/>
    <m/>
    <m/>
    <m/>
    <n v="146765"/>
    <m/>
    <n v="146765"/>
    <m/>
  </r>
  <r>
    <x v="2"/>
    <x v="2"/>
    <x v="10"/>
    <x v="2"/>
    <x v="9"/>
    <m/>
    <m/>
    <m/>
    <n v="198390"/>
    <n v="26797"/>
    <n v="225187"/>
    <m/>
  </r>
  <r>
    <x v="2"/>
    <x v="2"/>
    <x v="10"/>
    <x v="6"/>
    <x v="4"/>
    <n v="411775"/>
    <n v="19046"/>
    <m/>
    <m/>
    <m/>
    <n v="411775"/>
    <m/>
  </r>
  <r>
    <x v="2"/>
    <x v="2"/>
    <x v="10"/>
    <x v="3"/>
    <x v="10"/>
    <n v="422208"/>
    <m/>
    <m/>
    <m/>
    <m/>
    <n v="422208"/>
    <m/>
  </r>
  <r>
    <x v="2"/>
    <x v="2"/>
    <x v="10"/>
    <x v="3"/>
    <x v="5"/>
    <n v="488583"/>
    <m/>
    <m/>
    <m/>
    <m/>
    <n v="488583"/>
    <m/>
  </r>
  <r>
    <x v="2"/>
    <x v="2"/>
    <x v="10"/>
    <x v="0"/>
    <x v="1"/>
    <m/>
    <m/>
    <m/>
    <n v="1050287"/>
    <n v="32883"/>
    <n v="1083170"/>
    <m/>
  </r>
  <r>
    <x v="2"/>
    <x v="2"/>
    <x v="10"/>
    <x v="1"/>
    <x v="8"/>
    <m/>
    <m/>
    <m/>
    <n v="1069319"/>
    <n v="110390"/>
    <n v="1179709"/>
    <m/>
  </r>
  <r>
    <x v="2"/>
    <x v="2"/>
    <x v="10"/>
    <x v="2"/>
    <x v="6"/>
    <n v="1526077"/>
    <m/>
    <m/>
    <m/>
    <m/>
    <n v="1526077"/>
    <m/>
  </r>
  <r>
    <x v="2"/>
    <x v="2"/>
    <x v="10"/>
    <x v="2"/>
    <x v="13"/>
    <n v="4869099"/>
    <m/>
    <m/>
    <m/>
    <m/>
    <n v="4869099"/>
    <m/>
  </r>
  <r>
    <x v="2"/>
    <x v="2"/>
    <x v="10"/>
    <x v="0"/>
    <x v="11"/>
    <n v="9087041"/>
    <n v="20826"/>
    <m/>
    <m/>
    <m/>
    <n v="9087041"/>
    <m/>
  </r>
  <r>
    <x v="2"/>
    <x v="2"/>
    <x v="10"/>
    <x v="1"/>
    <x v="12"/>
    <n v="10897939"/>
    <n v="42380"/>
    <m/>
    <m/>
    <m/>
    <n v="10897939"/>
    <m/>
  </r>
  <r>
    <x v="2"/>
    <x v="2"/>
    <x v="4"/>
    <x v="6"/>
    <x v="2"/>
    <m/>
    <m/>
    <m/>
    <n v="26717"/>
    <m/>
    <n v="26717"/>
    <m/>
  </r>
  <r>
    <x v="2"/>
    <x v="2"/>
    <x v="4"/>
    <x v="3"/>
    <x v="3"/>
    <m/>
    <m/>
    <m/>
    <n v="92865"/>
    <m/>
    <n v="92865"/>
    <m/>
  </r>
  <r>
    <x v="2"/>
    <x v="2"/>
    <x v="4"/>
    <x v="3"/>
    <x v="5"/>
    <n v="111103"/>
    <m/>
    <m/>
    <m/>
    <m/>
    <n v="111103"/>
    <m/>
  </r>
  <r>
    <x v="2"/>
    <x v="2"/>
    <x v="4"/>
    <x v="6"/>
    <x v="4"/>
    <n v="165478"/>
    <n v="27107"/>
    <m/>
    <m/>
    <m/>
    <n v="165478"/>
    <m/>
  </r>
  <r>
    <x v="2"/>
    <x v="2"/>
    <x v="4"/>
    <x v="2"/>
    <x v="9"/>
    <m/>
    <m/>
    <m/>
    <n v="101274"/>
    <n v="95400"/>
    <n v="196674"/>
    <m/>
  </r>
  <r>
    <x v="2"/>
    <x v="2"/>
    <x v="4"/>
    <x v="4"/>
    <x v="7"/>
    <n v="389257"/>
    <m/>
    <m/>
    <m/>
    <m/>
    <n v="389257"/>
    <m/>
  </r>
  <r>
    <x v="2"/>
    <x v="2"/>
    <x v="4"/>
    <x v="0"/>
    <x v="1"/>
    <m/>
    <m/>
    <m/>
    <n v="842006"/>
    <n v="80790"/>
    <n v="922796"/>
    <m/>
  </r>
  <r>
    <x v="2"/>
    <x v="2"/>
    <x v="4"/>
    <x v="2"/>
    <x v="6"/>
    <n v="1063552"/>
    <m/>
    <m/>
    <m/>
    <m/>
    <n v="1063552"/>
    <m/>
  </r>
  <r>
    <x v="2"/>
    <x v="2"/>
    <x v="4"/>
    <x v="1"/>
    <x v="8"/>
    <m/>
    <m/>
    <m/>
    <n v="1296917"/>
    <n v="219401"/>
    <n v="1516318"/>
    <m/>
  </r>
  <r>
    <x v="2"/>
    <x v="2"/>
    <x v="4"/>
    <x v="3"/>
    <x v="10"/>
    <n v="1887173"/>
    <m/>
    <m/>
    <m/>
    <m/>
    <n v="1887173"/>
    <m/>
  </r>
  <r>
    <x v="2"/>
    <x v="2"/>
    <x v="4"/>
    <x v="2"/>
    <x v="13"/>
    <n v="10074680"/>
    <n v="68626"/>
    <m/>
    <m/>
    <m/>
    <n v="10074680"/>
    <m/>
  </r>
  <r>
    <x v="2"/>
    <x v="2"/>
    <x v="4"/>
    <x v="0"/>
    <x v="11"/>
    <n v="14420643"/>
    <n v="18291"/>
    <m/>
    <m/>
    <m/>
    <n v="14420643"/>
    <m/>
  </r>
  <r>
    <x v="2"/>
    <x v="2"/>
    <x v="4"/>
    <x v="1"/>
    <x v="12"/>
    <n v="18926224"/>
    <n v="231024"/>
    <m/>
    <m/>
    <m/>
    <n v="18926224"/>
    <m/>
  </r>
  <r>
    <x v="2"/>
    <x v="2"/>
    <x v="29"/>
    <x v="4"/>
    <x v="7"/>
    <n v="4266"/>
    <m/>
    <m/>
    <m/>
    <m/>
    <n v="4266"/>
    <m/>
  </r>
  <r>
    <x v="2"/>
    <x v="2"/>
    <x v="29"/>
    <x v="6"/>
    <x v="4"/>
    <n v="88355"/>
    <m/>
    <m/>
    <m/>
    <m/>
    <n v="88355"/>
    <m/>
  </r>
  <r>
    <x v="2"/>
    <x v="2"/>
    <x v="29"/>
    <x v="1"/>
    <x v="8"/>
    <m/>
    <m/>
    <m/>
    <n v="189027"/>
    <m/>
    <n v="189027"/>
    <m/>
  </r>
  <r>
    <x v="2"/>
    <x v="2"/>
    <x v="29"/>
    <x v="3"/>
    <x v="5"/>
    <n v="227628"/>
    <m/>
    <m/>
    <m/>
    <m/>
    <n v="227628"/>
    <m/>
  </r>
  <r>
    <x v="2"/>
    <x v="2"/>
    <x v="29"/>
    <x v="0"/>
    <x v="1"/>
    <m/>
    <m/>
    <m/>
    <n v="322466"/>
    <n v="11150"/>
    <n v="333616"/>
    <m/>
  </r>
  <r>
    <x v="2"/>
    <x v="2"/>
    <x v="29"/>
    <x v="2"/>
    <x v="6"/>
    <n v="500641"/>
    <n v="5937"/>
    <m/>
    <m/>
    <m/>
    <n v="500641"/>
    <m/>
  </r>
  <r>
    <x v="2"/>
    <x v="2"/>
    <x v="29"/>
    <x v="3"/>
    <x v="10"/>
    <n v="568744"/>
    <n v="22771"/>
    <m/>
    <m/>
    <m/>
    <n v="568744"/>
    <m/>
  </r>
  <r>
    <x v="2"/>
    <x v="2"/>
    <x v="29"/>
    <x v="2"/>
    <x v="13"/>
    <n v="966649"/>
    <n v="21456"/>
    <m/>
    <m/>
    <m/>
    <n v="966649"/>
    <m/>
  </r>
  <r>
    <x v="2"/>
    <x v="2"/>
    <x v="29"/>
    <x v="1"/>
    <x v="12"/>
    <n v="2665515"/>
    <n v="72136"/>
    <m/>
    <m/>
    <m/>
    <n v="2665515"/>
    <m/>
  </r>
  <r>
    <x v="2"/>
    <x v="2"/>
    <x v="29"/>
    <x v="0"/>
    <x v="11"/>
    <n v="4198995"/>
    <n v="13489"/>
    <m/>
    <m/>
    <m/>
    <n v="4198995"/>
    <m/>
  </r>
  <r>
    <x v="2"/>
    <x v="2"/>
    <x v="26"/>
    <x v="2"/>
    <x v="9"/>
    <m/>
    <m/>
    <m/>
    <m/>
    <n v="8730"/>
    <n v="8730"/>
    <m/>
  </r>
  <r>
    <x v="2"/>
    <x v="2"/>
    <x v="26"/>
    <x v="6"/>
    <x v="4"/>
    <n v="28330"/>
    <m/>
    <m/>
    <m/>
    <m/>
    <n v="28330"/>
    <m/>
  </r>
  <r>
    <x v="2"/>
    <x v="2"/>
    <x v="26"/>
    <x v="3"/>
    <x v="10"/>
    <n v="44914"/>
    <m/>
    <m/>
    <m/>
    <m/>
    <n v="44914"/>
    <m/>
  </r>
  <r>
    <x v="2"/>
    <x v="2"/>
    <x v="26"/>
    <x v="4"/>
    <x v="7"/>
    <n v="61397"/>
    <m/>
    <m/>
    <m/>
    <m/>
    <n v="61397"/>
    <m/>
  </r>
  <r>
    <x v="2"/>
    <x v="2"/>
    <x v="26"/>
    <x v="1"/>
    <x v="8"/>
    <m/>
    <m/>
    <m/>
    <n v="108170"/>
    <n v="16980"/>
    <n v="125150"/>
    <m/>
  </r>
  <r>
    <x v="2"/>
    <x v="2"/>
    <x v="26"/>
    <x v="0"/>
    <x v="1"/>
    <m/>
    <m/>
    <m/>
    <n v="191725"/>
    <m/>
    <n v="191725"/>
    <m/>
  </r>
  <r>
    <x v="2"/>
    <x v="2"/>
    <x v="26"/>
    <x v="3"/>
    <x v="5"/>
    <n v="210529"/>
    <m/>
    <m/>
    <m/>
    <m/>
    <n v="210529"/>
    <m/>
  </r>
  <r>
    <x v="2"/>
    <x v="2"/>
    <x v="26"/>
    <x v="2"/>
    <x v="6"/>
    <n v="579996"/>
    <m/>
    <m/>
    <m/>
    <m/>
    <n v="579996"/>
    <m/>
  </r>
  <r>
    <x v="2"/>
    <x v="2"/>
    <x v="26"/>
    <x v="2"/>
    <x v="13"/>
    <n v="1533436"/>
    <m/>
    <m/>
    <m/>
    <m/>
    <n v="1533436"/>
    <m/>
  </r>
  <r>
    <x v="2"/>
    <x v="2"/>
    <x v="26"/>
    <x v="0"/>
    <x v="11"/>
    <n v="4362424"/>
    <m/>
    <m/>
    <m/>
    <m/>
    <n v="4362424"/>
    <m/>
  </r>
  <r>
    <x v="2"/>
    <x v="2"/>
    <x v="26"/>
    <x v="1"/>
    <x v="12"/>
    <n v="5878984"/>
    <m/>
    <m/>
    <m/>
    <m/>
    <n v="5878984"/>
    <m/>
  </r>
  <r>
    <x v="2"/>
    <x v="2"/>
    <x v="122"/>
    <x v="4"/>
    <x v="7"/>
    <n v="10667"/>
    <m/>
    <m/>
    <m/>
    <m/>
    <n v="10667"/>
    <m/>
  </r>
  <r>
    <x v="2"/>
    <x v="2"/>
    <x v="122"/>
    <x v="3"/>
    <x v="5"/>
    <n v="23864"/>
    <m/>
    <m/>
    <m/>
    <m/>
    <n v="23864"/>
    <m/>
  </r>
  <r>
    <x v="2"/>
    <x v="2"/>
    <x v="122"/>
    <x v="3"/>
    <x v="10"/>
    <n v="41828"/>
    <m/>
    <m/>
    <m/>
    <m/>
    <n v="41828"/>
    <m/>
  </r>
  <r>
    <x v="2"/>
    <x v="2"/>
    <x v="122"/>
    <x v="2"/>
    <x v="13"/>
    <n v="44003"/>
    <m/>
    <m/>
    <m/>
    <m/>
    <n v="44003"/>
    <m/>
  </r>
  <r>
    <x v="2"/>
    <x v="2"/>
    <x v="122"/>
    <x v="2"/>
    <x v="6"/>
    <n v="50368"/>
    <m/>
    <m/>
    <m/>
    <m/>
    <n v="50368"/>
    <m/>
  </r>
  <r>
    <x v="2"/>
    <x v="2"/>
    <x v="122"/>
    <x v="1"/>
    <x v="12"/>
    <n v="93373"/>
    <m/>
    <m/>
    <m/>
    <m/>
    <n v="93373"/>
    <m/>
  </r>
  <r>
    <x v="2"/>
    <x v="2"/>
    <x v="122"/>
    <x v="0"/>
    <x v="11"/>
    <n v="192149"/>
    <m/>
    <m/>
    <m/>
    <m/>
    <n v="192149"/>
    <m/>
  </r>
  <r>
    <x v="2"/>
    <x v="11"/>
    <x v="113"/>
    <x v="3"/>
    <x v="10"/>
    <n v="9480"/>
    <m/>
    <m/>
    <m/>
    <m/>
    <n v="9480"/>
    <m/>
  </r>
  <r>
    <x v="2"/>
    <x v="11"/>
    <x v="113"/>
    <x v="1"/>
    <x v="8"/>
    <m/>
    <m/>
    <m/>
    <m/>
    <n v="11950"/>
    <n v="11950"/>
    <m/>
  </r>
  <r>
    <x v="2"/>
    <x v="11"/>
    <x v="113"/>
    <x v="4"/>
    <x v="7"/>
    <n v="15925"/>
    <m/>
    <m/>
    <m/>
    <m/>
    <n v="15925"/>
    <m/>
  </r>
  <r>
    <x v="2"/>
    <x v="11"/>
    <x v="113"/>
    <x v="3"/>
    <x v="5"/>
    <n v="55682"/>
    <m/>
    <m/>
    <m/>
    <m/>
    <n v="55682"/>
    <m/>
  </r>
  <r>
    <x v="2"/>
    <x v="11"/>
    <x v="113"/>
    <x v="2"/>
    <x v="6"/>
    <n v="91416"/>
    <m/>
    <m/>
    <m/>
    <m/>
    <n v="91416"/>
    <m/>
  </r>
  <r>
    <x v="2"/>
    <x v="11"/>
    <x v="113"/>
    <x v="2"/>
    <x v="13"/>
    <n v="206453"/>
    <m/>
    <m/>
    <m/>
    <m/>
    <n v="206453"/>
    <m/>
  </r>
  <r>
    <x v="2"/>
    <x v="11"/>
    <x v="113"/>
    <x v="0"/>
    <x v="11"/>
    <n v="520403"/>
    <m/>
    <m/>
    <m/>
    <m/>
    <n v="520403"/>
    <m/>
  </r>
  <r>
    <x v="2"/>
    <x v="11"/>
    <x v="113"/>
    <x v="1"/>
    <x v="12"/>
    <n v="617143"/>
    <n v="16203"/>
    <m/>
    <m/>
    <m/>
    <n v="617143"/>
    <m/>
  </r>
  <r>
    <x v="2"/>
    <x v="1"/>
    <x v="23"/>
    <x v="6"/>
    <x v="4"/>
    <n v="14237"/>
    <m/>
    <m/>
    <m/>
    <m/>
    <n v="14237"/>
    <m/>
  </r>
  <r>
    <x v="2"/>
    <x v="1"/>
    <x v="23"/>
    <x v="4"/>
    <x v="7"/>
    <n v="41125"/>
    <m/>
    <m/>
    <m/>
    <m/>
    <n v="41125"/>
    <m/>
  </r>
  <r>
    <x v="2"/>
    <x v="1"/>
    <x v="23"/>
    <x v="2"/>
    <x v="9"/>
    <m/>
    <m/>
    <m/>
    <m/>
    <n v="54205"/>
    <n v="54205"/>
    <m/>
  </r>
  <r>
    <x v="2"/>
    <x v="1"/>
    <x v="23"/>
    <x v="3"/>
    <x v="5"/>
    <n v="115704"/>
    <m/>
    <m/>
    <m/>
    <m/>
    <n v="115704"/>
    <m/>
  </r>
  <r>
    <x v="2"/>
    <x v="1"/>
    <x v="23"/>
    <x v="0"/>
    <x v="1"/>
    <m/>
    <m/>
    <m/>
    <n v="226588"/>
    <n v="27775"/>
    <n v="254363"/>
    <m/>
  </r>
  <r>
    <x v="2"/>
    <x v="1"/>
    <x v="23"/>
    <x v="1"/>
    <x v="8"/>
    <m/>
    <m/>
    <m/>
    <n v="339632"/>
    <n v="113460"/>
    <n v="453092"/>
    <m/>
  </r>
  <r>
    <x v="2"/>
    <x v="1"/>
    <x v="23"/>
    <x v="3"/>
    <x v="10"/>
    <n v="590634"/>
    <m/>
    <m/>
    <m/>
    <m/>
    <n v="590634"/>
    <m/>
  </r>
  <r>
    <x v="2"/>
    <x v="1"/>
    <x v="23"/>
    <x v="2"/>
    <x v="6"/>
    <n v="709141"/>
    <m/>
    <m/>
    <m/>
    <m/>
    <n v="709141"/>
    <m/>
  </r>
  <r>
    <x v="2"/>
    <x v="1"/>
    <x v="23"/>
    <x v="2"/>
    <x v="13"/>
    <n v="773183"/>
    <m/>
    <m/>
    <m/>
    <m/>
    <n v="773183"/>
    <m/>
  </r>
  <r>
    <x v="2"/>
    <x v="1"/>
    <x v="23"/>
    <x v="0"/>
    <x v="11"/>
    <n v="2473192"/>
    <m/>
    <m/>
    <m/>
    <m/>
    <n v="2473192"/>
    <m/>
  </r>
  <r>
    <x v="2"/>
    <x v="1"/>
    <x v="23"/>
    <x v="1"/>
    <x v="12"/>
    <n v="7711747"/>
    <m/>
    <m/>
    <m/>
    <m/>
    <n v="7711747"/>
    <m/>
  </r>
  <r>
    <x v="2"/>
    <x v="1"/>
    <x v="24"/>
    <x v="4"/>
    <x v="14"/>
    <m/>
    <m/>
    <m/>
    <n v="13084"/>
    <m/>
    <n v="13084"/>
    <m/>
  </r>
  <r>
    <x v="2"/>
    <x v="1"/>
    <x v="24"/>
    <x v="6"/>
    <x v="4"/>
    <n v="36717"/>
    <m/>
    <m/>
    <m/>
    <m/>
    <n v="36717"/>
    <m/>
  </r>
  <r>
    <x v="2"/>
    <x v="1"/>
    <x v="24"/>
    <x v="3"/>
    <x v="5"/>
    <n v="41365"/>
    <m/>
    <m/>
    <m/>
    <m/>
    <n v="41365"/>
    <m/>
  </r>
  <r>
    <x v="2"/>
    <x v="1"/>
    <x v="24"/>
    <x v="4"/>
    <x v="7"/>
    <n v="46682"/>
    <m/>
    <m/>
    <m/>
    <m/>
    <n v="46682"/>
    <m/>
  </r>
  <r>
    <x v="2"/>
    <x v="1"/>
    <x v="24"/>
    <x v="1"/>
    <x v="8"/>
    <m/>
    <m/>
    <m/>
    <n v="89670"/>
    <n v="1260"/>
    <n v="90930"/>
    <m/>
  </r>
  <r>
    <x v="2"/>
    <x v="1"/>
    <x v="24"/>
    <x v="2"/>
    <x v="9"/>
    <m/>
    <m/>
    <m/>
    <n v="168350"/>
    <n v="43432"/>
    <n v="211782"/>
    <m/>
  </r>
  <r>
    <x v="2"/>
    <x v="1"/>
    <x v="24"/>
    <x v="2"/>
    <x v="6"/>
    <n v="291023"/>
    <m/>
    <m/>
    <m/>
    <m/>
    <n v="291023"/>
    <m/>
  </r>
  <r>
    <x v="2"/>
    <x v="1"/>
    <x v="24"/>
    <x v="1"/>
    <x v="12"/>
    <n v="648616"/>
    <n v="7247"/>
    <m/>
    <m/>
    <m/>
    <n v="648616"/>
    <m/>
  </r>
  <r>
    <x v="2"/>
    <x v="1"/>
    <x v="24"/>
    <x v="0"/>
    <x v="1"/>
    <m/>
    <m/>
    <m/>
    <n v="653671"/>
    <n v="30099"/>
    <n v="683770"/>
    <m/>
  </r>
  <r>
    <x v="2"/>
    <x v="1"/>
    <x v="24"/>
    <x v="3"/>
    <x v="10"/>
    <n v="1220081"/>
    <m/>
    <m/>
    <m/>
    <m/>
    <n v="1220081"/>
    <m/>
  </r>
  <r>
    <x v="2"/>
    <x v="1"/>
    <x v="24"/>
    <x v="2"/>
    <x v="13"/>
    <n v="5728376"/>
    <m/>
    <m/>
    <m/>
    <m/>
    <n v="5728376"/>
    <m/>
  </r>
  <r>
    <x v="2"/>
    <x v="1"/>
    <x v="24"/>
    <x v="0"/>
    <x v="11"/>
    <n v="7886441"/>
    <n v="24650"/>
    <m/>
    <m/>
    <m/>
    <n v="7886441"/>
    <m/>
  </r>
  <r>
    <x v="2"/>
    <x v="1"/>
    <x v="2"/>
    <x v="3"/>
    <x v="3"/>
    <m/>
    <m/>
    <m/>
    <n v="26619"/>
    <m/>
    <n v="26619"/>
    <m/>
  </r>
  <r>
    <x v="2"/>
    <x v="1"/>
    <x v="2"/>
    <x v="6"/>
    <x v="2"/>
    <m/>
    <m/>
    <m/>
    <n v="54342"/>
    <m/>
    <n v="54342"/>
    <m/>
  </r>
  <r>
    <x v="2"/>
    <x v="1"/>
    <x v="2"/>
    <x v="1"/>
    <x v="8"/>
    <m/>
    <m/>
    <m/>
    <n v="62536"/>
    <n v="1200"/>
    <n v="63736"/>
    <m/>
  </r>
  <r>
    <x v="2"/>
    <x v="1"/>
    <x v="2"/>
    <x v="3"/>
    <x v="5"/>
    <n v="88586"/>
    <m/>
    <m/>
    <m/>
    <m/>
    <n v="88586"/>
    <m/>
  </r>
  <r>
    <x v="2"/>
    <x v="1"/>
    <x v="2"/>
    <x v="6"/>
    <x v="4"/>
    <n v="154597"/>
    <m/>
    <m/>
    <m/>
    <m/>
    <n v="154597"/>
    <m/>
  </r>
  <r>
    <x v="2"/>
    <x v="1"/>
    <x v="2"/>
    <x v="4"/>
    <x v="7"/>
    <n v="238112"/>
    <m/>
    <m/>
    <m/>
    <m/>
    <n v="238112"/>
    <m/>
  </r>
  <r>
    <x v="2"/>
    <x v="1"/>
    <x v="2"/>
    <x v="2"/>
    <x v="6"/>
    <n v="551926"/>
    <m/>
    <m/>
    <m/>
    <m/>
    <n v="551926"/>
    <m/>
  </r>
  <r>
    <x v="2"/>
    <x v="1"/>
    <x v="2"/>
    <x v="3"/>
    <x v="10"/>
    <n v="705797"/>
    <n v="17036"/>
    <m/>
    <m/>
    <m/>
    <n v="705797"/>
    <m/>
  </r>
  <r>
    <x v="2"/>
    <x v="1"/>
    <x v="2"/>
    <x v="2"/>
    <x v="9"/>
    <m/>
    <m/>
    <m/>
    <n v="1505253"/>
    <n v="38180"/>
    <n v="1543433"/>
    <m/>
  </r>
  <r>
    <x v="2"/>
    <x v="1"/>
    <x v="2"/>
    <x v="1"/>
    <x v="12"/>
    <n v="1830915"/>
    <n v="195141"/>
    <m/>
    <m/>
    <m/>
    <n v="1830915"/>
    <m/>
  </r>
  <r>
    <x v="2"/>
    <x v="1"/>
    <x v="2"/>
    <x v="0"/>
    <x v="1"/>
    <m/>
    <m/>
    <m/>
    <n v="4284102"/>
    <n v="28349"/>
    <n v="4312451"/>
    <m/>
  </r>
  <r>
    <x v="2"/>
    <x v="1"/>
    <x v="2"/>
    <x v="2"/>
    <x v="13"/>
    <n v="16161355"/>
    <n v="53891"/>
    <m/>
    <m/>
    <m/>
    <n v="16161355"/>
    <m/>
  </r>
  <r>
    <x v="2"/>
    <x v="1"/>
    <x v="2"/>
    <x v="0"/>
    <x v="11"/>
    <n v="18318720"/>
    <n v="59636"/>
    <m/>
    <m/>
    <m/>
    <n v="18318720"/>
    <m/>
  </r>
  <r>
    <x v="2"/>
    <x v="1"/>
    <x v="21"/>
    <x v="2"/>
    <x v="6"/>
    <n v="40922"/>
    <m/>
    <m/>
    <m/>
    <m/>
    <n v="40922"/>
    <m/>
  </r>
  <r>
    <x v="2"/>
    <x v="1"/>
    <x v="21"/>
    <x v="4"/>
    <x v="7"/>
    <n v="68958"/>
    <m/>
    <m/>
    <m/>
    <m/>
    <n v="68958"/>
    <m/>
  </r>
  <r>
    <x v="2"/>
    <x v="1"/>
    <x v="21"/>
    <x v="1"/>
    <x v="8"/>
    <m/>
    <m/>
    <m/>
    <n v="106508"/>
    <n v="3010"/>
    <n v="109518"/>
    <m/>
  </r>
  <r>
    <x v="2"/>
    <x v="1"/>
    <x v="21"/>
    <x v="3"/>
    <x v="10"/>
    <n v="246029"/>
    <m/>
    <m/>
    <m/>
    <m/>
    <n v="246029"/>
    <m/>
  </r>
  <r>
    <x v="2"/>
    <x v="1"/>
    <x v="21"/>
    <x v="6"/>
    <x v="4"/>
    <n v="308888"/>
    <m/>
    <m/>
    <m/>
    <m/>
    <n v="308888"/>
    <m/>
  </r>
  <r>
    <x v="2"/>
    <x v="1"/>
    <x v="21"/>
    <x v="1"/>
    <x v="12"/>
    <n v="882606"/>
    <n v="154072"/>
    <m/>
    <m/>
    <m/>
    <n v="882606"/>
    <m/>
  </r>
  <r>
    <x v="2"/>
    <x v="1"/>
    <x v="21"/>
    <x v="2"/>
    <x v="13"/>
    <n v="1748095"/>
    <n v="6971"/>
    <m/>
    <m/>
    <m/>
    <n v="1748095"/>
    <m/>
  </r>
  <r>
    <x v="2"/>
    <x v="1"/>
    <x v="21"/>
    <x v="0"/>
    <x v="1"/>
    <m/>
    <m/>
    <m/>
    <n v="2190743"/>
    <n v="36065"/>
    <n v="2226808"/>
    <m/>
  </r>
  <r>
    <x v="2"/>
    <x v="1"/>
    <x v="21"/>
    <x v="0"/>
    <x v="11"/>
    <n v="9511419"/>
    <m/>
    <m/>
    <m/>
    <m/>
    <n v="9511419"/>
    <m/>
  </r>
  <r>
    <x v="2"/>
    <x v="1"/>
    <x v="5"/>
    <x v="6"/>
    <x v="2"/>
    <m/>
    <m/>
    <m/>
    <n v="28432"/>
    <m/>
    <n v="28432"/>
    <m/>
  </r>
  <r>
    <x v="2"/>
    <x v="1"/>
    <x v="5"/>
    <x v="4"/>
    <x v="7"/>
    <n v="81901"/>
    <n v="11357"/>
    <m/>
    <m/>
    <m/>
    <n v="81901"/>
    <m/>
  </r>
  <r>
    <x v="2"/>
    <x v="1"/>
    <x v="5"/>
    <x v="2"/>
    <x v="6"/>
    <n v="90744"/>
    <m/>
    <m/>
    <m/>
    <m/>
    <n v="90744"/>
    <m/>
  </r>
  <r>
    <x v="2"/>
    <x v="1"/>
    <x v="5"/>
    <x v="6"/>
    <x v="4"/>
    <n v="93003"/>
    <n v="30194"/>
    <m/>
    <m/>
    <m/>
    <n v="93003"/>
    <m/>
  </r>
  <r>
    <x v="2"/>
    <x v="1"/>
    <x v="5"/>
    <x v="3"/>
    <x v="5"/>
    <n v="173979"/>
    <m/>
    <m/>
    <m/>
    <m/>
    <n v="173979"/>
    <m/>
  </r>
  <r>
    <x v="2"/>
    <x v="1"/>
    <x v="5"/>
    <x v="1"/>
    <x v="8"/>
    <m/>
    <m/>
    <m/>
    <n v="217436"/>
    <n v="3300"/>
    <n v="220736"/>
    <m/>
  </r>
  <r>
    <x v="2"/>
    <x v="1"/>
    <x v="5"/>
    <x v="3"/>
    <x v="10"/>
    <n v="555572"/>
    <m/>
    <m/>
    <m/>
    <m/>
    <n v="555572"/>
    <m/>
  </r>
  <r>
    <x v="2"/>
    <x v="1"/>
    <x v="5"/>
    <x v="2"/>
    <x v="9"/>
    <m/>
    <m/>
    <m/>
    <n v="623730"/>
    <n v="8730"/>
    <n v="632460"/>
    <m/>
  </r>
  <r>
    <x v="2"/>
    <x v="1"/>
    <x v="5"/>
    <x v="0"/>
    <x v="1"/>
    <m/>
    <m/>
    <m/>
    <n v="1045089"/>
    <n v="10461"/>
    <n v="1055550"/>
    <m/>
  </r>
  <r>
    <x v="2"/>
    <x v="1"/>
    <x v="5"/>
    <x v="1"/>
    <x v="12"/>
    <n v="1488431"/>
    <n v="244848"/>
    <m/>
    <m/>
    <m/>
    <n v="1488431"/>
    <m/>
  </r>
  <r>
    <x v="2"/>
    <x v="1"/>
    <x v="5"/>
    <x v="2"/>
    <x v="13"/>
    <n v="11198010"/>
    <n v="129048"/>
    <m/>
    <m/>
    <m/>
    <n v="11198010"/>
    <m/>
  </r>
  <r>
    <x v="2"/>
    <x v="1"/>
    <x v="5"/>
    <x v="0"/>
    <x v="11"/>
    <n v="18901008"/>
    <n v="118144"/>
    <m/>
    <m/>
    <m/>
    <n v="18901008"/>
    <m/>
  </r>
  <r>
    <x v="2"/>
    <x v="1"/>
    <x v="37"/>
    <x v="3"/>
    <x v="5"/>
    <n v="2534"/>
    <m/>
    <m/>
    <m/>
    <m/>
    <n v="2534"/>
    <m/>
  </r>
  <r>
    <x v="2"/>
    <x v="1"/>
    <x v="37"/>
    <x v="4"/>
    <x v="7"/>
    <n v="9135"/>
    <m/>
    <m/>
    <m/>
    <m/>
    <n v="9135"/>
    <m/>
  </r>
  <r>
    <x v="2"/>
    <x v="1"/>
    <x v="37"/>
    <x v="2"/>
    <x v="6"/>
    <n v="47478"/>
    <m/>
    <m/>
    <m/>
    <m/>
    <n v="47478"/>
    <m/>
  </r>
  <r>
    <x v="2"/>
    <x v="1"/>
    <x v="37"/>
    <x v="6"/>
    <x v="4"/>
    <n v="60439"/>
    <m/>
    <m/>
    <m/>
    <m/>
    <n v="60439"/>
    <m/>
  </r>
  <r>
    <x v="2"/>
    <x v="1"/>
    <x v="37"/>
    <x v="3"/>
    <x v="10"/>
    <n v="139803"/>
    <m/>
    <m/>
    <m/>
    <m/>
    <n v="139803"/>
    <m/>
  </r>
  <r>
    <x v="2"/>
    <x v="1"/>
    <x v="37"/>
    <x v="0"/>
    <x v="1"/>
    <m/>
    <m/>
    <m/>
    <n v="378406"/>
    <m/>
    <n v="378406"/>
    <m/>
  </r>
  <r>
    <x v="2"/>
    <x v="1"/>
    <x v="37"/>
    <x v="1"/>
    <x v="8"/>
    <m/>
    <m/>
    <m/>
    <n v="386978"/>
    <n v="8275"/>
    <n v="395253"/>
    <m/>
  </r>
  <r>
    <x v="2"/>
    <x v="1"/>
    <x v="37"/>
    <x v="2"/>
    <x v="13"/>
    <n v="421800"/>
    <m/>
    <m/>
    <m/>
    <m/>
    <n v="421800"/>
    <m/>
  </r>
  <r>
    <x v="2"/>
    <x v="1"/>
    <x v="37"/>
    <x v="0"/>
    <x v="11"/>
    <n v="977384"/>
    <m/>
    <m/>
    <m/>
    <m/>
    <n v="977384"/>
    <m/>
  </r>
  <r>
    <x v="2"/>
    <x v="1"/>
    <x v="37"/>
    <x v="1"/>
    <x v="12"/>
    <n v="4285417"/>
    <m/>
    <m/>
    <m/>
    <m/>
    <n v="4285417"/>
    <m/>
  </r>
  <r>
    <x v="2"/>
    <x v="1"/>
    <x v="19"/>
    <x v="6"/>
    <x v="2"/>
    <m/>
    <m/>
    <m/>
    <n v="18001"/>
    <m/>
    <n v="18001"/>
    <m/>
  </r>
  <r>
    <x v="2"/>
    <x v="1"/>
    <x v="19"/>
    <x v="3"/>
    <x v="5"/>
    <n v="20286"/>
    <m/>
    <m/>
    <m/>
    <m/>
    <n v="20286"/>
    <m/>
  </r>
  <r>
    <x v="2"/>
    <x v="1"/>
    <x v="19"/>
    <x v="4"/>
    <x v="7"/>
    <n v="92682"/>
    <m/>
    <m/>
    <m/>
    <m/>
    <n v="92682"/>
    <m/>
  </r>
  <r>
    <x v="2"/>
    <x v="1"/>
    <x v="19"/>
    <x v="3"/>
    <x v="10"/>
    <n v="207727"/>
    <m/>
    <m/>
    <m/>
    <m/>
    <n v="207727"/>
    <m/>
  </r>
  <r>
    <x v="2"/>
    <x v="1"/>
    <x v="19"/>
    <x v="2"/>
    <x v="9"/>
    <m/>
    <m/>
    <m/>
    <n v="352964"/>
    <n v="22408"/>
    <n v="375372"/>
    <m/>
  </r>
  <r>
    <x v="2"/>
    <x v="1"/>
    <x v="19"/>
    <x v="2"/>
    <x v="6"/>
    <n v="415112"/>
    <m/>
    <m/>
    <m/>
    <m/>
    <n v="415112"/>
    <m/>
  </r>
  <r>
    <x v="2"/>
    <x v="1"/>
    <x v="19"/>
    <x v="0"/>
    <x v="1"/>
    <m/>
    <m/>
    <m/>
    <n v="935140"/>
    <n v="7560"/>
    <n v="942700"/>
    <m/>
  </r>
  <r>
    <x v="2"/>
    <x v="1"/>
    <x v="19"/>
    <x v="1"/>
    <x v="8"/>
    <m/>
    <m/>
    <m/>
    <n v="1589985"/>
    <n v="22622"/>
    <n v="1612607"/>
    <m/>
  </r>
  <r>
    <x v="2"/>
    <x v="1"/>
    <x v="19"/>
    <x v="2"/>
    <x v="13"/>
    <n v="4026766"/>
    <n v="14313"/>
    <m/>
    <m/>
    <m/>
    <n v="4026766"/>
    <m/>
  </r>
  <r>
    <x v="2"/>
    <x v="1"/>
    <x v="19"/>
    <x v="0"/>
    <x v="11"/>
    <n v="4652499"/>
    <m/>
    <m/>
    <m/>
    <m/>
    <n v="4652499"/>
    <m/>
  </r>
  <r>
    <x v="2"/>
    <x v="1"/>
    <x v="19"/>
    <x v="1"/>
    <x v="12"/>
    <n v="9374097"/>
    <n v="84276"/>
    <m/>
    <m/>
    <m/>
    <n v="9374097"/>
    <m/>
  </r>
  <r>
    <x v="2"/>
    <x v="1"/>
    <x v="30"/>
    <x v="2"/>
    <x v="9"/>
    <m/>
    <m/>
    <m/>
    <m/>
    <n v="4560"/>
    <n v="4560"/>
    <m/>
  </r>
  <r>
    <x v="2"/>
    <x v="1"/>
    <x v="30"/>
    <x v="0"/>
    <x v="1"/>
    <m/>
    <m/>
    <m/>
    <m/>
    <n v="5180"/>
    <n v="5180"/>
    <m/>
  </r>
  <r>
    <x v="2"/>
    <x v="1"/>
    <x v="30"/>
    <x v="6"/>
    <x v="4"/>
    <n v="15306"/>
    <n v="15306"/>
    <m/>
    <m/>
    <m/>
    <n v="15306"/>
    <m/>
  </r>
  <r>
    <x v="2"/>
    <x v="1"/>
    <x v="30"/>
    <x v="4"/>
    <x v="7"/>
    <n v="51462"/>
    <m/>
    <m/>
    <m/>
    <m/>
    <n v="51462"/>
    <m/>
  </r>
  <r>
    <x v="2"/>
    <x v="1"/>
    <x v="30"/>
    <x v="1"/>
    <x v="8"/>
    <m/>
    <m/>
    <m/>
    <m/>
    <n v="84140"/>
    <n v="84140"/>
    <m/>
  </r>
  <r>
    <x v="2"/>
    <x v="1"/>
    <x v="30"/>
    <x v="3"/>
    <x v="5"/>
    <n v="85523"/>
    <m/>
    <m/>
    <m/>
    <m/>
    <n v="85523"/>
    <m/>
  </r>
  <r>
    <x v="2"/>
    <x v="1"/>
    <x v="30"/>
    <x v="2"/>
    <x v="6"/>
    <n v="93770"/>
    <n v="18998"/>
    <m/>
    <m/>
    <m/>
    <n v="93770"/>
    <m/>
  </r>
  <r>
    <x v="2"/>
    <x v="1"/>
    <x v="30"/>
    <x v="3"/>
    <x v="10"/>
    <n v="234095"/>
    <m/>
    <m/>
    <m/>
    <m/>
    <n v="234095"/>
    <m/>
  </r>
  <r>
    <x v="2"/>
    <x v="1"/>
    <x v="30"/>
    <x v="2"/>
    <x v="13"/>
    <n v="356538"/>
    <n v="36402"/>
    <m/>
    <m/>
    <m/>
    <n v="356538"/>
    <m/>
  </r>
  <r>
    <x v="2"/>
    <x v="1"/>
    <x v="30"/>
    <x v="0"/>
    <x v="11"/>
    <n v="2456416"/>
    <n v="6118"/>
    <m/>
    <m/>
    <m/>
    <n v="2456416"/>
    <m/>
  </r>
  <r>
    <x v="2"/>
    <x v="1"/>
    <x v="30"/>
    <x v="1"/>
    <x v="12"/>
    <n v="6435367"/>
    <n v="71688"/>
    <m/>
    <m/>
    <m/>
    <n v="6435367"/>
    <m/>
  </r>
  <r>
    <x v="2"/>
    <x v="1"/>
    <x v="14"/>
    <x v="4"/>
    <x v="7"/>
    <n v="7999"/>
    <m/>
    <m/>
    <m/>
    <m/>
    <n v="7999"/>
    <m/>
  </r>
  <r>
    <x v="2"/>
    <x v="1"/>
    <x v="14"/>
    <x v="3"/>
    <x v="5"/>
    <n v="16285"/>
    <m/>
    <m/>
    <m/>
    <m/>
    <n v="16285"/>
    <m/>
  </r>
  <r>
    <x v="2"/>
    <x v="1"/>
    <x v="14"/>
    <x v="6"/>
    <x v="4"/>
    <n v="29130"/>
    <m/>
    <m/>
    <m/>
    <m/>
    <n v="29130"/>
    <m/>
  </r>
  <r>
    <x v="2"/>
    <x v="1"/>
    <x v="14"/>
    <x v="2"/>
    <x v="9"/>
    <m/>
    <m/>
    <m/>
    <n v="77614"/>
    <n v="11687"/>
    <n v="89301"/>
    <m/>
  </r>
  <r>
    <x v="2"/>
    <x v="1"/>
    <x v="14"/>
    <x v="3"/>
    <x v="10"/>
    <n v="111520"/>
    <m/>
    <m/>
    <m/>
    <m/>
    <n v="111520"/>
    <m/>
  </r>
  <r>
    <x v="2"/>
    <x v="1"/>
    <x v="14"/>
    <x v="1"/>
    <x v="8"/>
    <m/>
    <m/>
    <m/>
    <n v="84821"/>
    <n v="29655"/>
    <n v="114476"/>
    <m/>
  </r>
  <r>
    <x v="2"/>
    <x v="1"/>
    <x v="14"/>
    <x v="2"/>
    <x v="6"/>
    <n v="147521"/>
    <m/>
    <m/>
    <m/>
    <m/>
    <n v="147521"/>
    <m/>
  </r>
  <r>
    <x v="2"/>
    <x v="1"/>
    <x v="14"/>
    <x v="0"/>
    <x v="1"/>
    <m/>
    <m/>
    <m/>
    <n v="1536422"/>
    <n v="45916"/>
    <n v="1582338"/>
    <m/>
  </r>
  <r>
    <x v="2"/>
    <x v="1"/>
    <x v="14"/>
    <x v="2"/>
    <x v="13"/>
    <n v="1838834"/>
    <m/>
    <m/>
    <m/>
    <m/>
    <n v="1838834"/>
    <m/>
  </r>
  <r>
    <x v="2"/>
    <x v="1"/>
    <x v="14"/>
    <x v="1"/>
    <x v="12"/>
    <n v="6167637"/>
    <n v="67154"/>
    <m/>
    <m/>
    <m/>
    <n v="6167637"/>
    <m/>
  </r>
  <r>
    <x v="2"/>
    <x v="1"/>
    <x v="14"/>
    <x v="0"/>
    <x v="11"/>
    <n v="9983088"/>
    <m/>
    <m/>
    <m/>
    <m/>
    <n v="9983088"/>
    <m/>
  </r>
  <r>
    <x v="2"/>
    <x v="1"/>
    <x v="6"/>
    <x v="4"/>
    <x v="7"/>
    <n v="17052"/>
    <m/>
    <m/>
    <m/>
    <m/>
    <n v="17052"/>
    <m/>
  </r>
  <r>
    <x v="2"/>
    <x v="1"/>
    <x v="6"/>
    <x v="2"/>
    <x v="9"/>
    <m/>
    <m/>
    <m/>
    <m/>
    <n v="20141"/>
    <n v="20141"/>
    <m/>
  </r>
  <r>
    <x v="2"/>
    <x v="1"/>
    <x v="6"/>
    <x v="6"/>
    <x v="4"/>
    <n v="115228"/>
    <m/>
    <m/>
    <m/>
    <m/>
    <n v="115228"/>
    <m/>
  </r>
  <r>
    <x v="2"/>
    <x v="1"/>
    <x v="6"/>
    <x v="1"/>
    <x v="8"/>
    <m/>
    <m/>
    <m/>
    <n v="200776"/>
    <n v="198801"/>
    <n v="399577"/>
    <m/>
  </r>
  <r>
    <x v="2"/>
    <x v="1"/>
    <x v="6"/>
    <x v="2"/>
    <x v="13"/>
    <n v="753383"/>
    <m/>
    <m/>
    <m/>
    <m/>
    <n v="753383"/>
    <m/>
  </r>
  <r>
    <x v="2"/>
    <x v="1"/>
    <x v="6"/>
    <x v="2"/>
    <x v="6"/>
    <n v="1782046"/>
    <n v="19319"/>
    <m/>
    <m/>
    <m/>
    <n v="1782046"/>
    <m/>
  </r>
  <r>
    <x v="2"/>
    <x v="1"/>
    <x v="6"/>
    <x v="0"/>
    <x v="1"/>
    <m/>
    <m/>
    <m/>
    <n v="1800589"/>
    <n v="188858"/>
    <n v="1989447"/>
    <m/>
  </r>
  <r>
    <x v="2"/>
    <x v="1"/>
    <x v="6"/>
    <x v="1"/>
    <x v="12"/>
    <n v="12248338"/>
    <n v="78716"/>
    <m/>
    <m/>
    <m/>
    <n v="12248338"/>
    <m/>
  </r>
  <r>
    <x v="2"/>
    <x v="1"/>
    <x v="6"/>
    <x v="0"/>
    <x v="11"/>
    <n v="15369314"/>
    <m/>
    <m/>
    <m/>
    <m/>
    <n v="15369314"/>
    <m/>
  </r>
  <r>
    <x v="2"/>
    <x v="1"/>
    <x v="25"/>
    <x v="2"/>
    <x v="9"/>
    <m/>
    <m/>
    <m/>
    <m/>
    <n v="22655"/>
    <n v="22655"/>
    <m/>
  </r>
  <r>
    <x v="2"/>
    <x v="1"/>
    <x v="25"/>
    <x v="6"/>
    <x v="4"/>
    <n v="41530"/>
    <m/>
    <m/>
    <m/>
    <m/>
    <n v="41530"/>
    <m/>
  </r>
  <r>
    <x v="2"/>
    <x v="1"/>
    <x v="25"/>
    <x v="0"/>
    <x v="1"/>
    <m/>
    <m/>
    <m/>
    <m/>
    <n v="78535"/>
    <n v="78535"/>
    <m/>
  </r>
  <r>
    <x v="2"/>
    <x v="1"/>
    <x v="25"/>
    <x v="2"/>
    <x v="13"/>
    <n v="217973"/>
    <m/>
    <m/>
    <m/>
    <m/>
    <n v="217973"/>
    <m/>
  </r>
  <r>
    <x v="2"/>
    <x v="1"/>
    <x v="25"/>
    <x v="1"/>
    <x v="8"/>
    <m/>
    <m/>
    <m/>
    <n v="406658"/>
    <n v="87888"/>
    <n v="494546"/>
    <m/>
  </r>
  <r>
    <x v="2"/>
    <x v="1"/>
    <x v="25"/>
    <x v="2"/>
    <x v="6"/>
    <n v="1165928"/>
    <m/>
    <m/>
    <m/>
    <m/>
    <n v="1165928"/>
    <m/>
  </r>
  <r>
    <x v="2"/>
    <x v="1"/>
    <x v="25"/>
    <x v="1"/>
    <x v="12"/>
    <n v="6701201"/>
    <n v="105844"/>
    <m/>
    <m/>
    <m/>
    <n v="6701201"/>
    <m/>
  </r>
  <r>
    <x v="2"/>
    <x v="1"/>
    <x v="25"/>
    <x v="0"/>
    <x v="11"/>
    <n v="8336728"/>
    <m/>
    <m/>
    <m/>
    <m/>
    <n v="8336728"/>
    <m/>
  </r>
  <r>
    <x v="2"/>
    <x v="1"/>
    <x v="28"/>
    <x v="2"/>
    <x v="6"/>
    <n v="8733"/>
    <m/>
    <m/>
    <m/>
    <m/>
    <n v="8733"/>
    <m/>
  </r>
  <r>
    <x v="2"/>
    <x v="1"/>
    <x v="28"/>
    <x v="4"/>
    <x v="7"/>
    <n v="9329"/>
    <m/>
    <m/>
    <m/>
    <m/>
    <n v="9329"/>
    <m/>
  </r>
  <r>
    <x v="2"/>
    <x v="1"/>
    <x v="28"/>
    <x v="3"/>
    <x v="10"/>
    <n v="166481"/>
    <m/>
    <m/>
    <m/>
    <m/>
    <n v="166481"/>
    <m/>
  </r>
  <r>
    <x v="2"/>
    <x v="1"/>
    <x v="28"/>
    <x v="1"/>
    <x v="8"/>
    <m/>
    <m/>
    <m/>
    <n v="226409"/>
    <n v="20251"/>
    <n v="246660"/>
    <m/>
  </r>
  <r>
    <x v="2"/>
    <x v="1"/>
    <x v="28"/>
    <x v="2"/>
    <x v="13"/>
    <n v="407611"/>
    <m/>
    <m/>
    <m/>
    <m/>
    <n v="407611"/>
    <m/>
  </r>
  <r>
    <x v="2"/>
    <x v="1"/>
    <x v="28"/>
    <x v="1"/>
    <x v="12"/>
    <n v="2967687"/>
    <n v="3721"/>
    <m/>
    <m/>
    <m/>
    <n v="2967687"/>
    <m/>
  </r>
  <r>
    <x v="2"/>
    <x v="1"/>
    <x v="28"/>
    <x v="0"/>
    <x v="11"/>
    <n v="5824440"/>
    <m/>
    <m/>
    <m/>
    <m/>
    <n v="5824440"/>
    <m/>
  </r>
  <r>
    <x v="2"/>
    <x v="1"/>
    <x v="169"/>
    <x v="0"/>
    <x v="11"/>
    <n v="10269"/>
    <n v="10269"/>
    <m/>
    <m/>
    <m/>
    <n v="10269"/>
    <m/>
  </r>
  <r>
    <x v="2"/>
    <x v="1"/>
    <x v="64"/>
    <x v="1"/>
    <x v="12"/>
    <n v="264271"/>
    <m/>
    <m/>
    <m/>
    <m/>
    <n v="264271"/>
    <m/>
  </r>
  <r>
    <x v="2"/>
    <x v="1"/>
    <x v="64"/>
    <x v="0"/>
    <x v="11"/>
    <n v="2098496"/>
    <m/>
    <m/>
    <m/>
    <m/>
    <n v="2098496"/>
    <m/>
  </r>
  <r>
    <x v="2"/>
    <x v="1"/>
    <x v="75"/>
    <x v="3"/>
    <x v="5"/>
    <n v="7794"/>
    <m/>
    <m/>
    <m/>
    <m/>
    <n v="7794"/>
    <m/>
  </r>
  <r>
    <x v="2"/>
    <x v="1"/>
    <x v="75"/>
    <x v="1"/>
    <x v="12"/>
    <n v="21624"/>
    <m/>
    <m/>
    <m/>
    <m/>
    <n v="21624"/>
    <m/>
  </r>
  <r>
    <x v="2"/>
    <x v="1"/>
    <x v="75"/>
    <x v="3"/>
    <x v="10"/>
    <n v="77740"/>
    <m/>
    <m/>
    <m/>
    <m/>
    <n v="77740"/>
    <m/>
  </r>
  <r>
    <x v="2"/>
    <x v="1"/>
    <x v="75"/>
    <x v="0"/>
    <x v="1"/>
    <m/>
    <m/>
    <m/>
    <n v="79904"/>
    <m/>
    <n v="79904"/>
    <m/>
  </r>
  <r>
    <x v="2"/>
    <x v="1"/>
    <x v="75"/>
    <x v="0"/>
    <x v="11"/>
    <n v="1855012"/>
    <n v="4766"/>
    <m/>
    <m/>
    <m/>
    <n v="1855012"/>
    <m/>
  </r>
  <r>
    <x v="2"/>
    <x v="1"/>
    <x v="94"/>
    <x v="2"/>
    <x v="6"/>
    <n v="11046"/>
    <m/>
    <m/>
    <m/>
    <m/>
    <n v="11046"/>
    <m/>
  </r>
  <r>
    <x v="2"/>
    <x v="1"/>
    <x v="94"/>
    <x v="0"/>
    <x v="11"/>
    <n v="1269448"/>
    <m/>
    <m/>
    <m/>
    <m/>
    <n v="1269448"/>
    <m/>
  </r>
  <r>
    <x v="2"/>
    <x v="1"/>
    <x v="163"/>
    <x v="0"/>
    <x v="11"/>
    <n v="30797"/>
    <n v="21436"/>
    <m/>
    <m/>
    <m/>
    <n v="30797"/>
    <m/>
  </r>
  <r>
    <x v="2"/>
    <x v="1"/>
    <x v="166"/>
    <x v="0"/>
    <x v="11"/>
    <n v="245865"/>
    <m/>
    <m/>
    <m/>
    <m/>
    <n v="245865"/>
    <m/>
  </r>
  <r>
    <x v="2"/>
    <x v="1"/>
    <x v="116"/>
    <x v="0"/>
    <x v="11"/>
    <n v="608185"/>
    <n v="92986"/>
    <m/>
    <m/>
    <m/>
    <n v="608185"/>
    <m/>
  </r>
  <r>
    <x v="2"/>
    <x v="1"/>
    <x v="229"/>
    <x v="0"/>
    <x v="11"/>
    <n v="30498"/>
    <m/>
    <m/>
    <m/>
    <m/>
    <n v="30498"/>
    <m/>
  </r>
  <r>
    <x v="2"/>
    <x v="1"/>
    <x v="79"/>
    <x v="1"/>
    <x v="12"/>
    <n v="206819"/>
    <n v="48879"/>
    <m/>
    <m/>
    <m/>
    <n v="206819"/>
    <m/>
  </r>
  <r>
    <x v="2"/>
    <x v="1"/>
    <x v="79"/>
    <x v="2"/>
    <x v="13"/>
    <n v="273402"/>
    <n v="3730"/>
    <m/>
    <m/>
    <m/>
    <n v="273402"/>
    <m/>
  </r>
  <r>
    <x v="2"/>
    <x v="1"/>
    <x v="79"/>
    <x v="0"/>
    <x v="11"/>
    <n v="1338642"/>
    <n v="7530"/>
    <m/>
    <m/>
    <m/>
    <n v="1338642"/>
    <m/>
  </r>
  <r>
    <x v="2"/>
    <x v="1"/>
    <x v="41"/>
    <x v="6"/>
    <x v="4"/>
    <n v="7293"/>
    <m/>
    <m/>
    <m/>
    <m/>
    <n v="7293"/>
    <m/>
  </r>
  <r>
    <x v="2"/>
    <x v="1"/>
    <x v="41"/>
    <x v="2"/>
    <x v="6"/>
    <n v="24326"/>
    <m/>
    <m/>
    <m/>
    <m/>
    <n v="24326"/>
    <m/>
  </r>
  <r>
    <x v="2"/>
    <x v="1"/>
    <x v="41"/>
    <x v="1"/>
    <x v="8"/>
    <m/>
    <m/>
    <m/>
    <n v="58086"/>
    <m/>
    <n v="58086"/>
    <m/>
  </r>
  <r>
    <x v="2"/>
    <x v="1"/>
    <x v="41"/>
    <x v="2"/>
    <x v="9"/>
    <m/>
    <m/>
    <m/>
    <n v="108745"/>
    <m/>
    <n v="108745"/>
    <m/>
  </r>
  <r>
    <x v="2"/>
    <x v="1"/>
    <x v="41"/>
    <x v="0"/>
    <x v="1"/>
    <m/>
    <m/>
    <m/>
    <n v="115261"/>
    <m/>
    <n v="115261"/>
    <m/>
  </r>
  <r>
    <x v="2"/>
    <x v="1"/>
    <x v="41"/>
    <x v="3"/>
    <x v="10"/>
    <n v="216242"/>
    <m/>
    <m/>
    <m/>
    <m/>
    <n v="216242"/>
    <m/>
  </r>
  <r>
    <x v="2"/>
    <x v="1"/>
    <x v="41"/>
    <x v="2"/>
    <x v="13"/>
    <n v="347799"/>
    <m/>
    <m/>
    <m/>
    <m/>
    <n v="347799"/>
    <m/>
  </r>
  <r>
    <x v="2"/>
    <x v="1"/>
    <x v="41"/>
    <x v="1"/>
    <x v="12"/>
    <n v="1157733"/>
    <m/>
    <m/>
    <m/>
    <m/>
    <n v="1157733"/>
    <m/>
  </r>
  <r>
    <x v="2"/>
    <x v="1"/>
    <x v="41"/>
    <x v="0"/>
    <x v="11"/>
    <n v="3573122"/>
    <n v="61029"/>
    <m/>
    <m/>
    <m/>
    <n v="3573122"/>
    <m/>
  </r>
  <r>
    <x v="2"/>
    <x v="1"/>
    <x v="145"/>
    <x v="0"/>
    <x v="11"/>
    <n v="119110"/>
    <m/>
    <m/>
    <m/>
    <m/>
    <n v="119110"/>
    <m/>
  </r>
  <r>
    <x v="2"/>
    <x v="1"/>
    <x v="118"/>
    <x v="3"/>
    <x v="10"/>
    <n v="605"/>
    <m/>
    <m/>
    <m/>
    <m/>
    <n v="605"/>
    <m/>
  </r>
  <r>
    <x v="2"/>
    <x v="1"/>
    <x v="118"/>
    <x v="2"/>
    <x v="6"/>
    <n v="8081"/>
    <m/>
    <m/>
    <m/>
    <m/>
    <n v="8081"/>
    <m/>
  </r>
  <r>
    <x v="2"/>
    <x v="1"/>
    <x v="118"/>
    <x v="0"/>
    <x v="11"/>
    <n v="514978"/>
    <n v="3985"/>
    <m/>
    <m/>
    <m/>
    <n v="514978"/>
    <m/>
  </r>
  <r>
    <x v="2"/>
    <x v="1"/>
    <x v="153"/>
    <x v="0"/>
    <x v="11"/>
    <n v="132999"/>
    <m/>
    <m/>
    <m/>
    <m/>
    <n v="132999"/>
    <m/>
  </r>
  <r>
    <x v="2"/>
    <x v="1"/>
    <x v="129"/>
    <x v="0"/>
    <x v="11"/>
    <n v="214243"/>
    <n v="12548"/>
    <m/>
    <m/>
    <m/>
    <n v="214243"/>
    <m/>
  </r>
  <r>
    <x v="2"/>
    <x v="1"/>
    <x v="93"/>
    <x v="3"/>
    <x v="5"/>
    <n v="3888"/>
    <m/>
    <m/>
    <m/>
    <m/>
    <n v="3888"/>
    <m/>
  </r>
  <r>
    <x v="2"/>
    <x v="1"/>
    <x v="93"/>
    <x v="3"/>
    <x v="10"/>
    <n v="32219"/>
    <m/>
    <m/>
    <m/>
    <m/>
    <n v="32219"/>
    <m/>
  </r>
  <r>
    <x v="2"/>
    <x v="1"/>
    <x v="93"/>
    <x v="2"/>
    <x v="6"/>
    <n v="56173"/>
    <m/>
    <m/>
    <m/>
    <m/>
    <n v="56173"/>
    <m/>
  </r>
  <r>
    <x v="2"/>
    <x v="1"/>
    <x v="93"/>
    <x v="2"/>
    <x v="13"/>
    <n v="76635"/>
    <m/>
    <m/>
    <m/>
    <m/>
    <n v="76635"/>
    <m/>
  </r>
  <r>
    <x v="2"/>
    <x v="1"/>
    <x v="93"/>
    <x v="1"/>
    <x v="12"/>
    <n v="126737"/>
    <n v="10074"/>
    <m/>
    <m/>
    <m/>
    <n v="126737"/>
    <m/>
  </r>
  <r>
    <x v="2"/>
    <x v="1"/>
    <x v="93"/>
    <x v="0"/>
    <x v="11"/>
    <n v="983128"/>
    <n v="11975"/>
    <m/>
    <m/>
    <m/>
    <n v="983128"/>
    <m/>
  </r>
  <r>
    <x v="2"/>
    <x v="1"/>
    <x v="67"/>
    <x v="6"/>
    <x v="4"/>
    <n v="18566"/>
    <m/>
    <m/>
    <m/>
    <m/>
    <n v="18566"/>
    <m/>
  </r>
  <r>
    <x v="2"/>
    <x v="1"/>
    <x v="67"/>
    <x v="0"/>
    <x v="11"/>
    <n v="2675452"/>
    <n v="36475"/>
    <m/>
    <m/>
    <m/>
    <n v="2675452"/>
    <m/>
  </r>
  <r>
    <x v="2"/>
    <x v="1"/>
    <x v="85"/>
    <x v="2"/>
    <x v="6"/>
    <n v="3691"/>
    <m/>
    <m/>
    <m/>
    <m/>
    <n v="3691"/>
    <m/>
  </r>
  <r>
    <x v="2"/>
    <x v="1"/>
    <x v="85"/>
    <x v="1"/>
    <x v="12"/>
    <n v="36874"/>
    <n v="8268"/>
    <m/>
    <m/>
    <m/>
    <n v="36874"/>
    <m/>
  </r>
  <r>
    <x v="2"/>
    <x v="1"/>
    <x v="85"/>
    <x v="2"/>
    <x v="13"/>
    <n v="45570"/>
    <m/>
    <m/>
    <m/>
    <m/>
    <n v="45570"/>
    <m/>
  </r>
  <r>
    <x v="2"/>
    <x v="1"/>
    <x v="85"/>
    <x v="0"/>
    <x v="11"/>
    <n v="1225668"/>
    <n v="30824"/>
    <m/>
    <m/>
    <m/>
    <n v="1225668"/>
    <m/>
  </r>
  <r>
    <x v="2"/>
    <x v="1"/>
    <x v="99"/>
    <x v="1"/>
    <x v="12"/>
    <n v="18081"/>
    <m/>
    <m/>
    <m/>
    <m/>
    <n v="18081"/>
    <m/>
  </r>
  <r>
    <x v="2"/>
    <x v="1"/>
    <x v="99"/>
    <x v="3"/>
    <x v="15"/>
    <n v="20251"/>
    <m/>
    <m/>
    <m/>
    <m/>
    <n v="20251"/>
    <m/>
  </r>
  <r>
    <x v="2"/>
    <x v="1"/>
    <x v="99"/>
    <x v="0"/>
    <x v="11"/>
    <n v="524743"/>
    <m/>
    <m/>
    <m/>
    <m/>
    <n v="524743"/>
    <m/>
  </r>
  <r>
    <x v="2"/>
    <x v="1"/>
    <x v="123"/>
    <x v="1"/>
    <x v="12"/>
    <n v="7532"/>
    <n v="7532"/>
    <m/>
    <m/>
    <m/>
    <n v="7532"/>
    <m/>
  </r>
  <r>
    <x v="2"/>
    <x v="1"/>
    <x v="123"/>
    <x v="2"/>
    <x v="13"/>
    <n v="41503"/>
    <m/>
    <m/>
    <m/>
    <m/>
    <n v="41503"/>
    <m/>
  </r>
  <r>
    <x v="2"/>
    <x v="1"/>
    <x v="123"/>
    <x v="0"/>
    <x v="11"/>
    <n v="358691"/>
    <m/>
    <m/>
    <m/>
    <m/>
    <n v="358691"/>
    <m/>
  </r>
  <r>
    <x v="2"/>
    <x v="1"/>
    <x v="100"/>
    <x v="0"/>
    <x v="1"/>
    <m/>
    <m/>
    <m/>
    <n v="35755"/>
    <m/>
    <n v="35755"/>
    <m/>
  </r>
  <r>
    <x v="2"/>
    <x v="1"/>
    <x v="100"/>
    <x v="1"/>
    <x v="12"/>
    <n v="44733"/>
    <m/>
    <m/>
    <m/>
    <m/>
    <n v="44733"/>
    <m/>
  </r>
  <r>
    <x v="2"/>
    <x v="1"/>
    <x v="100"/>
    <x v="0"/>
    <x v="11"/>
    <n v="800867"/>
    <m/>
    <m/>
    <m/>
    <m/>
    <n v="800867"/>
    <m/>
  </r>
  <r>
    <x v="2"/>
    <x v="1"/>
    <x v="3"/>
    <x v="6"/>
    <x v="4"/>
    <n v="53382"/>
    <m/>
    <m/>
    <m/>
    <m/>
    <n v="53382"/>
    <m/>
  </r>
  <r>
    <x v="2"/>
    <x v="1"/>
    <x v="3"/>
    <x v="3"/>
    <x v="5"/>
    <n v="79817"/>
    <m/>
    <m/>
    <m/>
    <m/>
    <n v="79817"/>
    <m/>
  </r>
  <r>
    <x v="2"/>
    <x v="1"/>
    <x v="3"/>
    <x v="4"/>
    <x v="7"/>
    <n v="106119"/>
    <m/>
    <m/>
    <m/>
    <m/>
    <n v="106119"/>
    <m/>
  </r>
  <r>
    <x v="2"/>
    <x v="1"/>
    <x v="3"/>
    <x v="2"/>
    <x v="6"/>
    <n v="140360"/>
    <m/>
    <m/>
    <m/>
    <m/>
    <n v="140360"/>
    <m/>
  </r>
  <r>
    <x v="2"/>
    <x v="1"/>
    <x v="3"/>
    <x v="1"/>
    <x v="8"/>
    <m/>
    <m/>
    <m/>
    <n v="164588"/>
    <n v="450"/>
    <n v="165038"/>
    <m/>
  </r>
  <r>
    <x v="2"/>
    <x v="1"/>
    <x v="3"/>
    <x v="1"/>
    <x v="12"/>
    <n v="1033891"/>
    <n v="15703"/>
    <m/>
    <m/>
    <m/>
    <n v="1033891"/>
    <m/>
  </r>
  <r>
    <x v="2"/>
    <x v="1"/>
    <x v="3"/>
    <x v="2"/>
    <x v="9"/>
    <m/>
    <m/>
    <m/>
    <n v="1442524"/>
    <n v="2021"/>
    <n v="1444545"/>
    <m/>
  </r>
  <r>
    <x v="2"/>
    <x v="1"/>
    <x v="3"/>
    <x v="0"/>
    <x v="1"/>
    <m/>
    <m/>
    <m/>
    <n v="2671864"/>
    <n v="17799"/>
    <n v="2689663"/>
    <m/>
  </r>
  <r>
    <x v="2"/>
    <x v="1"/>
    <x v="3"/>
    <x v="2"/>
    <x v="13"/>
    <n v="4545615"/>
    <n v="10608"/>
    <m/>
    <m/>
    <m/>
    <n v="4545615"/>
    <m/>
  </r>
  <r>
    <x v="2"/>
    <x v="1"/>
    <x v="3"/>
    <x v="0"/>
    <x v="11"/>
    <n v="17342802"/>
    <n v="23139"/>
    <m/>
    <m/>
    <m/>
    <n v="17342802"/>
    <m/>
  </r>
  <r>
    <x v="2"/>
    <x v="1"/>
    <x v="13"/>
    <x v="2"/>
    <x v="6"/>
    <n v="4589"/>
    <m/>
    <m/>
    <m/>
    <m/>
    <n v="4589"/>
    <m/>
  </r>
  <r>
    <x v="2"/>
    <x v="1"/>
    <x v="13"/>
    <x v="1"/>
    <x v="8"/>
    <m/>
    <m/>
    <m/>
    <n v="23091"/>
    <m/>
    <n v="23091"/>
    <m/>
  </r>
  <r>
    <x v="2"/>
    <x v="1"/>
    <x v="13"/>
    <x v="4"/>
    <x v="7"/>
    <n v="86134"/>
    <m/>
    <m/>
    <m/>
    <m/>
    <n v="86134"/>
    <m/>
  </r>
  <r>
    <x v="2"/>
    <x v="1"/>
    <x v="13"/>
    <x v="2"/>
    <x v="13"/>
    <n v="265318"/>
    <m/>
    <m/>
    <m/>
    <m/>
    <n v="265318"/>
    <m/>
  </r>
  <r>
    <x v="2"/>
    <x v="1"/>
    <x v="13"/>
    <x v="1"/>
    <x v="12"/>
    <n v="724056"/>
    <m/>
    <m/>
    <m/>
    <m/>
    <n v="724056"/>
    <m/>
  </r>
  <r>
    <x v="2"/>
    <x v="1"/>
    <x v="13"/>
    <x v="0"/>
    <x v="1"/>
    <m/>
    <m/>
    <m/>
    <n v="1220490"/>
    <m/>
    <n v="1220490"/>
    <m/>
  </r>
  <r>
    <x v="2"/>
    <x v="1"/>
    <x v="13"/>
    <x v="0"/>
    <x v="11"/>
    <n v="9915098"/>
    <m/>
    <m/>
    <m/>
    <m/>
    <n v="9915098"/>
    <m/>
  </r>
  <r>
    <x v="2"/>
    <x v="2"/>
    <x v="81"/>
    <x v="3"/>
    <x v="5"/>
    <n v="20787"/>
    <m/>
    <m/>
    <m/>
    <m/>
    <n v="20787"/>
    <m/>
  </r>
  <r>
    <x v="2"/>
    <x v="2"/>
    <x v="81"/>
    <x v="4"/>
    <x v="7"/>
    <n v="23954"/>
    <m/>
    <m/>
    <m/>
    <m/>
    <n v="23954"/>
    <m/>
  </r>
  <r>
    <x v="2"/>
    <x v="2"/>
    <x v="81"/>
    <x v="2"/>
    <x v="6"/>
    <n v="57863"/>
    <m/>
    <m/>
    <m/>
    <m/>
    <n v="57863"/>
    <m/>
  </r>
  <r>
    <x v="2"/>
    <x v="2"/>
    <x v="81"/>
    <x v="1"/>
    <x v="12"/>
    <n v="307753"/>
    <n v="3377"/>
    <m/>
    <m/>
    <m/>
    <n v="307753"/>
    <m/>
  </r>
  <r>
    <x v="2"/>
    <x v="2"/>
    <x v="81"/>
    <x v="2"/>
    <x v="13"/>
    <n v="524657"/>
    <m/>
    <m/>
    <m/>
    <m/>
    <n v="524657"/>
    <m/>
  </r>
  <r>
    <x v="2"/>
    <x v="2"/>
    <x v="81"/>
    <x v="0"/>
    <x v="11"/>
    <n v="1141109"/>
    <m/>
    <n v="25370"/>
    <m/>
    <m/>
    <n v="1166479"/>
    <m/>
  </r>
  <r>
    <x v="2"/>
    <x v="2"/>
    <x v="43"/>
    <x v="1"/>
    <x v="8"/>
    <m/>
    <m/>
    <m/>
    <m/>
    <n v="6260"/>
    <n v="6260"/>
    <m/>
  </r>
  <r>
    <x v="2"/>
    <x v="2"/>
    <x v="43"/>
    <x v="2"/>
    <x v="9"/>
    <m/>
    <m/>
    <m/>
    <m/>
    <n v="21360"/>
    <n v="21360"/>
    <m/>
  </r>
  <r>
    <x v="2"/>
    <x v="2"/>
    <x v="43"/>
    <x v="0"/>
    <x v="1"/>
    <m/>
    <m/>
    <m/>
    <m/>
    <n v="40080"/>
    <n v="40080"/>
    <m/>
  </r>
  <r>
    <x v="2"/>
    <x v="2"/>
    <x v="43"/>
    <x v="6"/>
    <x v="4"/>
    <n v="40929"/>
    <m/>
    <m/>
    <m/>
    <m/>
    <n v="40929"/>
    <m/>
  </r>
  <r>
    <x v="2"/>
    <x v="2"/>
    <x v="43"/>
    <x v="3"/>
    <x v="10"/>
    <n v="71161"/>
    <m/>
    <m/>
    <m/>
    <m/>
    <n v="71161"/>
    <m/>
  </r>
  <r>
    <x v="2"/>
    <x v="2"/>
    <x v="43"/>
    <x v="4"/>
    <x v="7"/>
    <n v="80294"/>
    <m/>
    <m/>
    <m/>
    <m/>
    <n v="80294"/>
    <m/>
  </r>
  <r>
    <x v="2"/>
    <x v="2"/>
    <x v="43"/>
    <x v="2"/>
    <x v="6"/>
    <n v="106723"/>
    <m/>
    <m/>
    <m/>
    <m/>
    <n v="106723"/>
    <m/>
  </r>
  <r>
    <x v="2"/>
    <x v="2"/>
    <x v="43"/>
    <x v="1"/>
    <x v="12"/>
    <n v="521904"/>
    <m/>
    <m/>
    <m/>
    <m/>
    <n v="521904"/>
    <m/>
  </r>
  <r>
    <x v="2"/>
    <x v="2"/>
    <x v="43"/>
    <x v="2"/>
    <x v="13"/>
    <n v="549494"/>
    <m/>
    <m/>
    <m/>
    <m/>
    <n v="549494"/>
    <m/>
  </r>
  <r>
    <x v="2"/>
    <x v="2"/>
    <x v="43"/>
    <x v="0"/>
    <x v="11"/>
    <n v="3453372"/>
    <n v="5767"/>
    <m/>
    <m/>
    <m/>
    <n v="3453372"/>
    <m/>
  </r>
  <r>
    <x v="2"/>
    <x v="1"/>
    <x v="15"/>
    <x v="3"/>
    <x v="15"/>
    <n v="2865"/>
    <m/>
    <m/>
    <m/>
    <m/>
    <n v="2865"/>
    <m/>
  </r>
  <r>
    <x v="2"/>
    <x v="1"/>
    <x v="15"/>
    <x v="3"/>
    <x v="3"/>
    <m/>
    <m/>
    <m/>
    <m/>
    <n v="8935"/>
    <n v="8935"/>
    <m/>
  </r>
  <r>
    <x v="2"/>
    <x v="1"/>
    <x v="15"/>
    <x v="3"/>
    <x v="10"/>
    <n v="13666"/>
    <n v="13666"/>
    <m/>
    <m/>
    <m/>
    <n v="13666"/>
    <m/>
  </r>
  <r>
    <x v="2"/>
    <x v="1"/>
    <x v="15"/>
    <x v="1"/>
    <x v="8"/>
    <m/>
    <m/>
    <m/>
    <m/>
    <n v="21770"/>
    <n v="21770"/>
    <m/>
  </r>
  <r>
    <x v="2"/>
    <x v="1"/>
    <x v="15"/>
    <x v="6"/>
    <x v="4"/>
    <n v="60772"/>
    <n v="4230"/>
    <m/>
    <m/>
    <m/>
    <n v="60772"/>
    <m/>
  </r>
  <r>
    <x v="2"/>
    <x v="1"/>
    <x v="15"/>
    <x v="4"/>
    <x v="7"/>
    <n v="68811"/>
    <m/>
    <m/>
    <m/>
    <m/>
    <n v="68811"/>
    <m/>
  </r>
  <r>
    <x v="2"/>
    <x v="1"/>
    <x v="15"/>
    <x v="2"/>
    <x v="9"/>
    <m/>
    <m/>
    <m/>
    <n v="89274"/>
    <n v="125755"/>
    <n v="215029"/>
    <m/>
  </r>
  <r>
    <x v="2"/>
    <x v="1"/>
    <x v="15"/>
    <x v="0"/>
    <x v="1"/>
    <m/>
    <m/>
    <m/>
    <n v="122128"/>
    <n v="138740"/>
    <n v="260868"/>
    <m/>
  </r>
  <r>
    <x v="2"/>
    <x v="1"/>
    <x v="15"/>
    <x v="3"/>
    <x v="5"/>
    <n v="303795"/>
    <m/>
    <m/>
    <m/>
    <m/>
    <n v="303795"/>
    <m/>
  </r>
  <r>
    <x v="2"/>
    <x v="1"/>
    <x v="15"/>
    <x v="2"/>
    <x v="6"/>
    <n v="426679"/>
    <m/>
    <m/>
    <m/>
    <m/>
    <n v="426679"/>
    <m/>
  </r>
  <r>
    <x v="2"/>
    <x v="1"/>
    <x v="15"/>
    <x v="1"/>
    <x v="12"/>
    <n v="1062739"/>
    <n v="25056"/>
    <n v="6315"/>
    <m/>
    <m/>
    <n v="1069054"/>
    <m/>
  </r>
  <r>
    <x v="2"/>
    <x v="1"/>
    <x v="15"/>
    <x v="2"/>
    <x v="13"/>
    <n v="4437401"/>
    <n v="42464"/>
    <m/>
    <m/>
    <m/>
    <n v="4437401"/>
    <m/>
  </r>
  <r>
    <x v="2"/>
    <x v="1"/>
    <x v="15"/>
    <x v="0"/>
    <x v="11"/>
    <n v="8756441"/>
    <n v="14369"/>
    <n v="94205"/>
    <m/>
    <m/>
    <n v="8850646"/>
    <m/>
  </r>
  <r>
    <x v="2"/>
    <x v="1"/>
    <x v="76"/>
    <x v="4"/>
    <x v="7"/>
    <n v="2815"/>
    <m/>
    <m/>
    <m/>
    <m/>
    <n v="2815"/>
    <m/>
  </r>
  <r>
    <x v="2"/>
    <x v="1"/>
    <x v="76"/>
    <x v="6"/>
    <x v="4"/>
    <n v="24310"/>
    <m/>
    <m/>
    <m/>
    <m/>
    <n v="24310"/>
    <m/>
  </r>
  <r>
    <x v="2"/>
    <x v="1"/>
    <x v="76"/>
    <x v="1"/>
    <x v="8"/>
    <m/>
    <m/>
    <m/>
    <n v="73916"/>
    <m/>
    <n v="73916"/>
    <m/>
  </r>
  <r>
    <x v="2"/>
    <x v="1"/>
    <x v="76"/>
    <x v="2"/>
    <x v="6"/>
    <n v="221261"/>
    <n v="15839"/>
    <m/>
    <m/>
    <m/>
    <n v="221261"/>
    <m/>
  </r>
  <r>
    <x v="2"/>
    <x v="1"/>
    <x v="76"/>
    <x v="2"/>
    <x v="13"/>
    <n v="366541"/>
    <n v="23169"/>
    <m/>
    <m/>
    <m/>
    <n v="366541"/>
    <m/>
  </r>
  <r>
    <x v="2"/>
    <x v="1"/>
    <x v="76"/>
    <x v="0"/>
    <x v="11"/>
    <n v="1360943"/>
    <n v="26498"/>
    <m/>
    <m/>
    <m/>
    <n v="1360943"/>
    <m/>
  </r>
  <r>
    <x v="2"/>
    <x v="1"/>
    <x v="76"/>
    <x v="1"/>
    <x v="12"/>
    <n v="1722774"/>
    <n v="51413"/>
    <m/>
    <m/>
    <m/>
    <n v="1722774"/>
    <m/>
  </r>
  <r>
    <x v="2"/>
    <x v="1"/>
    <x v="92"/>
    <x v="0"/>
    <x v="11"/>
    <n v="304554"/>
    <m/>
    <m/>
    <m/>
    <m/>
    <n v="304554"/>
    <m/>
  </r>
  <r>
    <x v="2"/>
    <x v="1"/>
    <x v="92"/>
    <x v="1"/>
    <x v="12"/>
    <n v="1073749"/>
    <m/>
    <m/>
    <m/>
    <m/>
    <n v="1073749"/>
    <m/>
  </r>
  <r>
    <x v="2"/>
    <x v="1"/>
    <x v="125"/>
    <x v="2"/>
    <x v="13"/>
    <n v="15527"/>
    <m/>
    <m/>
    <m/>
    <m/>
    <n v="15527"/>
    <m/>
  </r>
  <r>
    <x v="2"/>
    <x v="1"/>
    <x v="125"/>
    <x v="0"/>
    <x v="11"/>
    <n v="103383"/>
    <m/>
    <m/>
    <m/>
    <m/>
    <n v="103383"/>
    <m/>
  </r>
  <r>
    <x v="2"/>
    <x v="1"/>
    <x v="125"/>
    <x v="1"/>
    <x v="12"/>
    <n v="109458"/>
    <n v="4014"/>
    <m/>
    <m/>
    <m/>
    <n v="109458"/>
    <m/>
  </r>
  <r>
    <x v="2"/>
    <x v="1"/>
    <x v="187"/>
    <x v="0"/>
    <x v="11"/>
    <n v="36989"/>
    <m/>
    <m/>
    <m/>
    <m/>
    <n v="36989"/>
    <m/>
  </r>
  <r>
    <x v="2"/>
    <x v="1"/>
    <x v="147"/>
    <x v="0"/>
    <x v="11"/>
    <n v="118286"/>
    <m/>
    <m/>
    <m/>
    <m/>
    <n v="118286"/>
    <m/>
  </r>
  <r>
    <x v="2"/>
    <x v="1"/>
    <x v="127"/>
    <x v="1"/>
    <x v="12"/>
    <n v="9871"/>
    <n v="9871"/>
    <m/>
    <m/>
    <m/>
    <n v="9871"/>
    <m/>
  </r>
  <r>
    <x v="2"/>
    <x v="1"/>
    <x v="127"/>
    <x v="2"/>
    <x v="13"/>
    <n v="25322"/>
    <m/>
    <m/>
    <m/>
    <m/>
    <n v="25322"/>
    <m/>
  </r>
  <r>
    <x v="2"/>
    <x v="1"/>
    <x v="127"/>
    <x v="0"/>
    <x v="11"/>
    <n v="207708"/>
    <m/>
    <m/>
    <m/>
    <m/>
    <n v="207708"/>
    <m/>
  </r>
  <r>
    <x v="2"/>
    <x v="1"/>
    <x v="141"/>
    <x v="0"/>
    <x v="11"/>
    <n v="187614"/>
    <n v="10145"/>
    <m/>
    <m/>
    <m/>
    <n v="187614"/>
    <m/>
  </r>
  <r>
    <x v="2"/>
    <x v="1"/>
    <x v="172"/>
    <x v="0"/>
    <x v="11"/>
    <n v="6262"/>
    <m/>
    <m/>
    <m/>
    <m/>
    <n v="6262"/>
    <m/>
  </r>
  <r>
    <x v="2"/>
    <x v="3"/>
    <x v="97"/>
    <x v="4"/>
    <x v="7"/>
    <n v="1834"/>
    <m/>
    <m/>
    <m/>
    <m/>
    <n v="1834"/>
    <m/>
  </r>
  <r>
    <x v="2"/>
    <x v="3"/>
    <x v="97"/>
    <x v="2"/>
    <x v="6"/>
    <n v="473049"/>
    <m/>
    <m/>
    <m/>
    <m/>
    <n v="473049"/>
    <m/>
  </r>
  <r>
    <x v="2"/>
    <x v="3"/>
    <x v="97"/>
    <x v="2"/>
    <x v="13"/>
    <n v="581062"/>
    <n v="17364"/>
    <m/>
    <m/>
    <m/>
    <n v="581062"/>
    <m/>
  </r>
  <r>
    <x v="2"/>
    <x v="3"/>
    <x v="97"/>
    <x v="0"/>
    <x v="11"/>
    <n v="657882"/>
    <n v="25717"/>
    <m/>
    <m/>
    <m/>
    <n v="657882"/>
    <m/>
  </r>
  <r>
    <x v="2"/>
    <x v="3"/>
    <x v="97"/>
    <x v="1"/>
    <x v="12"/>
    <n v="759224"/>
    <n v="27228"/>
    <m/>
    <m/>
    <m/>
    <n v="759224"/>
    <m/>
  </r>
  <r>
    <x v="2"/>
    <x v="3"/>
    <x v="55"/>
    <x v="3"/>
    <x v="3"/>
    <m/>
    <m/>
    <m/>
    <m/>
    <n v="5900"/>
    <n v="5900"/>
    <m/>
  </r>
  <r>
    <x v="2"/>
    <x v="3"/>
    <x v="55"/>
    <x v="0"/>
    <x v="1"/>
    <m/>
    <m/>
    <m/>
    <m/>
    <n v="6760"/>
    <n v="6760"/>
    <m/>
  </r>
  <r>
    <x v="2"/>
    <x v="3"/>
    <x v="55"/>
    <x v="2"/>
    <x v="9"/>
    <m/>
    <m/>
    <m/>
    <m/>
    <n v="8060"/>
    <n v="8060"/>
    <m/>
  </r>
  <r>
    <x v="2"/>
    <x v="3"/>
    <x v="55"/>
    <x v="1"/>
    <x v="8"/>
    <m/>
    <m/>
    <m/>
    <m/>
    <n v="14520"/>
    <n v="14520"/>
    <m/>
  </r>
  <r>
    <x v="2"/>
    <x v="3"/>
    <x v="55"/>
    <x v="3"/>
    <x v="15"/>
    <n v="18001"/>
    <n v="18001"/>
    <m/>
    <m/>
    <m/>
    <n v="18001"/>
    <m/>
  </r>
  <r>
    <x v="2"/>
    <x v="3"/>
    <x v="55"/>
    <x v="4"/>
    <x v="7"/>
    <n v="23505"/>
    <m/>
    <m/>
    <m/>
    <m/>
    <n v="23505"/>
    <m/>
  </r>
  <r>
    <x v="2"/>
    <x v="3"/>
    <x v="55"/>
    <x v="3"/>
    <x v="10"/>
    <n v="37526"/>
    <m/>
    <m/>
    <m/>
    <m/>
    <n v="37526"/>
    <m/>
  </r>
  <r>
    <x v="2"/>
    <x v="3"/>
    <x v="55"/>
    <x v="6"/>
    <x v="4"/>
    <n v="38937"/>
    <n v="3694"/>
    <m/>
    <m/>
    <m/>
    <n v="38937"/>
    <m/>
  </r>
  <r>
    <x v="2"/>
    <x v="3"/>
    <x v="55"/>
    <x v="3"/>
    <x v="5"/>
    <n v="146417"/>
    <n v="3884"/>
    <m/>
    <m/>
    <m/>
    <n v="146417"/>
    <m/>
  </r>
  <r>
    <x v="2"/>
    <x v="3"/>
    <x v="55"/>
    <x v="2"/>
    <x v="6"/>
    <n v="392102"/>
    <n v="6256"/>
    <m/>
    <m/>
    <m/>
    <n v="392102"/>
    <m/>
  </r>
  <r>
    <x v="2"/>
    <x v="3"/>
    <x v="55"/>
    <x v="2"/>
    <x v="13"/>
    <n v="919783"/>
    <n v="77042"/>
    <m/>
    <m/>
    <m/>
    <n v="919783"/>
    <m/>
  </r>
  <r>
    <x v="2"/>
    <x v="3"/>
    <x v="55"/>
    <x v="0"/>
    <x v="11"/>
    <n v="1072297"/>
    <n v="41925"/>
    <m/>
    <m/>
    <m/>
    <n v="1072297"/>
    <m/>
  </r>
  <r>
    <x v="2"/>
    <x v="3"/>
    <x v="55"/>
    <x v="1"/>
    <x v="12"/>
    <n v="2182701"/>
    <n v="77824"/>
    <m/>
    <m/>
    <m/>
    <n v="2182701"/>
    <m/>
  </r>
  <r>
    <x v="2"/>
    <x v="3"/>
    <x v="16"/>
    <x v="4"/>
    <x v="7"/>
    <n v="70356"/>
    <m/>
    <m/>
    <m/>
    <m/>
    <n v="70356"/>
    <m/>
  </r>
  <r>
    <x v="2"/>
    <x v="3"/>
    <x v="16"/>
    <x v="1"/>
    <x v="8"/>
    <m/>
    <m/>
    <m/>
    <n v="62804"/>
    <n v="39655"/>
    <n v="102459"/>
    <m/>
  </r>
  <r>
    <x v="2"/>
    <x v="3"/>
    <x v="16"/>
    <x v="6"/>
    <x v="4"/>
    <n v="107557"/>
    <m/>
    <m/>
    <m/>
    <m/>
    <n v="107557"/>
    <m/>
  </r>
  <r>
    <x v="2"/>
    <x v="3"/>
    <x v="16"/>
    <x v="3"/>
    <x v="10"/>
    <n v="201165"/>
    <m/>
    <m/>
    <m/>
    <m/>
    <n v="201165"/>
    <m/>
  </r>
  <r>
    <x v="2"/>
    <x v="3"/>
    <x v="16"/>
    <x v="2"/>
    <x v="9"/>
    <m/>
    <m/>
    <m/>
    <n v="197230"/>
    <n v="66254"/>
    <n v="263484"/>
    <m/>
  </r>
  <r>
    <x v="2"/>
    <x v="3"/>
    <x v="16"/>
    <x v="3"/>
    <x v="5"/>
    <n v="330628"/>
    <m/>
    <m/>
    <m/>
    <m/>
    <n v="330628"/>
    <m/>
  </r>
  <r>
    <x v="2"/>
    <x v="3"/>
    <x v="16"/>
    <x v="0"/>
    <x v="1"/>
    <m/>
    <m/>
    <m/>
    <n v="388665"/>
    <n v="28140"/>
    <n v="416805"/>
    <m/>
  </r>
  <r>
    <x v="2"/>
    <x v="3"/>
    <x v="16"/>
    <x v="2"/>
    <x v="6"/>
    <n v="1294088"/>
    <m/>
    <m/>
    <m/>
    <m/>
    <n v="1294088"/>
    <m/>
  </r>
  <r>
    <x v="2"/>
    <x v="3"/>
    <x v="16"/>
    <x v="2"/>
    <x v="13"/>
    <n v="5422746"/>
    <n v="9492"/>
    <m/>
    <m/>
    <m/>
    <n v="5422746"/>
    <m/>
  </r>
  <r>
    <x v="2"/>
    <x v="3"/>
    <x v="16"/>
    <x v="1"/>
    <x v="12"/>
    <n v="5504581"/>
    <n v="47025"/>
    <m/>
    <m/>
    <m/>
    <n v="5504581"/>
    <m/>
  </r>
  <r>
    <x v="2"/>
    <x v="3"/>
    <x v="16"/>
    <x v="0"/>
    <x v="11"/>
    <n v="6245822"/>
    <n v="1999"/>
    <m/>
    <m/>
    <m/>
    <n v="6245822"/>
    <m/>
  </r>
  <r>
    <x v="2"/>
    <x v="3"/>
    <x v="74"/>
    <x v="6"/>
    <x v="2"/>
    <m/>
    <m/>
    <m/>
    <m/>
    <n v="2100"/>
    <n v="2100"/>
    <m/>
  </r>
  <r>
    <x v="2"/>
    <x v="3"/>
    <x v="74"/>
    <x v="1"/>
    <x v="8"/>
    <m/>
    <m/>
    <m/>
    <m/>
    <n v="3420"/>
    <n v="3420"/>
    <m/>
  </r>
  <r>
    <x v="2"/>
    <x v="3"/>
    <x v="74"/>
    <x v="0"/>
    <x v="1"/>
    <m/>
    <m/>
    <m/>
    <m/>
    <n v="10020"/>
    <n v="10020"/>
    <m/>
  </r>
  <r>
    <x v="2"/>
    <x v="3"/>
    <x v="74"/>
    <x v="2"/>
    <x v="9"/>
    <m/>
    <m/>
    <m/>
    <m/>
    <n v="39800"/>
    <n v="39800"/>
    <m/>
  </r>
  <r>
    <x v="2"/>
    <x v="3"/>
    <x v="74"/>
    <x v="4"/>
    <x v="7"/>
    <n v="46760"/>
    <m/>
    <m/>
    <m/>
    <m/>
    <n v="46760"/>
    <m/>
  </r>
  <r>
    <x v="2"/>
    <x v="3"/>
    <x v="74"/>
    <x v="3"/>
    <x v="10"/>
    <n v="114489"/>
    <m/>
    <m/>
    <m/>
    <m/>
    <n v="114489"/>
    <m/>
  </r>
  <r>
    <x v="2"/>
    <x v="3"/>
    <x v="74"/>
    <x v="3"/>
    <x v="5"/>
    <n v="115188"/>
    <m/>
    <m/>
    <m/>
    <m/>
    <n v="115188"/>
    <m/>
  </r>
  <r>
    <x v="2"/>
    <x v="3"/>
    <x v="74"/>
    <x v="6"/>
    <x v="4"/>
    <n v="119373"/>
    <m/>
    <m/>
    <m/>
    <m/>
    <n v="119373"/>
    <m/>
  </r>
  <r>
    <x v="2"/>
    <x v="3"/>
    <x v="74"/>
    <x v="2"/>
    <x v="6"/>
    <n v="295272"/>
    <m/>
    <m/>
    <m/>
    <m/>
    <n v="295272"/>
    <m/>
  </r>
  <r>
    <x v="2"/>
    <x v="3"/>
    <x v="74"/>
    <x v="1"/>
    <x v="12"/>
    <n v="686990"/>
    <m/>
    <m/>
    <m/>
    <m/>
    <n v="686990"/>
    <m/>
  </r>
  <r>
    <x v="2"/>
    <x v="3"/>
    <x v="74"/>
    <x v="0"/>
    <x v="11"/>
    <n v="2269930"/>
    <m/>
    <m/>
    <m/>
    <m/>
    <n v="2269930"/>
    <m/>
  </r>
  <r>
    <x v="2"/>
    <x v="3"/>
    <x v="74"/>
    <x v="2"/>
    <x v="13"/>
    <n v="4459425"/>
    <m/>
    <m/>
    <m/>
    <m/>
    <n v="4459425"/>
    <m/>
  </r>
  <r>
    <x v="2"/>
    <x v="3"/>
    <x v="111"/>
    <x v="2"/>
    <x v="13"/>
    <n v="5715"/>
    <m/>
    <m/>
    <m/>
    <m/>
    <n v="5715"/>
    <m/>
  </r>
  <r>
    <x v="2"/>
    <x v="3"/>
    <x v="111"/>
    <x v="3"/>
    <x v="5"/>
    <n v="12856"/>
    <m/>
    <m/>
    <m/>
    <m/>
    <n v="12856"/>
    <m/>
  </r>
  <r>
    <x v="2"/>
    <x v="3"/>
    <x v="111"/>
    <x v="3"/>
    <x v="10"/>
    <n v="181282"/>
    <m/>
    <m/>
    <m/>
    <m/>
    <n v="181282"/>
    <m/>
  </r>
  <r>
    <x v="2"/>
    <x v="3"/>
    <x v="111"/>
    <x v="1"/>
    <x v="12"/>
    <n v="228173"/>
    <m/>
    <m/>
    <m/>
    <m/>
    <n v="228173"/>
    <m/>
  </r>
  <r>
    <x v="2"/>
    <x v="3"/>
    <x v="111"/>
    <x v="0"/>
    <x v="11"/>
    <n v="541282"/>
    <m/>
    <m/>
    <m/>
    <m/>
    <n v="541282"/>
    <m/>
  </r>
  <r>
    <x v="2"/>
    <x v="3"/>
    <x v="134"/>
    <x v="1"/>
    <x v="12"/>
    <n v="69593"/>
    <m/>
    <m/>
    <m/>
    <m/>
    <n v="69593"/>
    <m/>
  </r>
  <r>
    <x v="2"/>
    <x v="3"/>
    <x v="134"/>
    <x v="0"/>
    <x v="11"/>
    <n v="188596"/>
    <m/>
    <m/>
    <m/>
    <m/>
    <n v="188596"/>
    <m/>
  </r>
  <r>
    <x v="2"/>
    <x v="3"/>
    <x v="51"/>
    <x v="2"/>
    <x v="9"/>
    <m/>
    <m/>
    <m/>
    <m/>
    <n v="2210"/>
    <n v="2210"/>
    <m/>
  </r>
  <r>
    <x v="2"/>
    <x v="3"/>
    <x v="51"/>
    <x v="4"/>
    <x v="7"/>
    <n v="13021"/>
    <n v="1379"/>
    <m/>
    <m/>
    <m/>
    <n v="13021"/>
    <m/>
  </r>
  <r>
    <x v="2"/>
    <x v="3"/>
    <x v="51"/>
    <x v="3"/>
    <x v="5"/>
    <n v="22398"/>
    <m/>
    <m/>
    <m/>
    <m/>
    <n v="22398"/>
    <m/>
  </r>
  <r>
    <x v="2"/>
    <x v="3"/>
    <x v="51"/>
    <x v="6"/>
    <x v="4"/>
    <n v="23131"/>
    <n v="23131"/>
    <m/>
    <m/>
    <m/>
    <n v="23131"/>
    <m/>
  </r>
  <r>
    <x v="2"/>
    <x v="3"/>
    <x v="51"/>
    <x v="0"/>
    <x v="1"/>
    <m/>
    <m/>
    <m/>
    <n v="39595"/>
    <m/>
    <n v="39595"/>
    <m/>
  </r>
  <r>
    <x v="2"/>
    <x v="3"/>
    <x v="51"/>
    <x v="3"/>
    <x v="10"/>
    <n v="77343"/>
    <n v="17218"/>
    <m/>
    <m/>
    <m/>
    <n v="77343"/>
    <m/>
  </r>
  <r>
    <x v="2"/>
    <x v="3"/>
    <x v="51"/>
    <x v="1"/>
    <x v="8"/>
    <m/>
    <m/>
    <m/>
    <n v="84183"/>
    <n v="11355"/>
    <n v="95538"/>
    <m/>
  </r>
  <r>
    <x v="2"/>
    <x v="3"/>
    <x v="51"/>
    <x v="2"/>
    <x v="6"/>
    <n v="131932"/>
    <n v="11840"/>
    <m/>
    <m/>
    <m/>
    <n v="131932"/>
    <m/>
  </r>
  <r>
    <x v="2"/>
    <x v="3"/>
    <x v="51"/>
    <x v="2"/>
    <x v="13"/>
    <n v="387355"/>
    <n v="22270"/>
    <m/>
    <m/>
    <m/>
    <n v="387355"/>
    <m/>
  </r>
  <r>
    <x v="2"/>
    <x v="3"/>
    <x v="51"/>
    <x v="0"/>
    <x v="11"/>
    <n v="1851714"/>
    <m/>
    <m/>
    <m/>
    <m/>
    <n v="1851714"/>
    <m/>
  </r>
  <r>
    <x v="2"/>
    <x v="3"/>
    <x v="51"/>
    <x v="1"/>
    <x v="12"/>
    <n v="2365638"/>
    <n v="89171"/>
    <m/>
    <m/>
    <m/>
    <n v="2365638"/>
    <m/>
  </r>
  <r>
    <x v="2"/>
    <x v="3"/>
    <x v="104"/>
    <x v="3"/>
    <x v="5"/>
    <n v="25581"/>
    <m/>
    <m/>
    <m/>
    <m/>
    <n v="25581"/>
    <m/>
  </r>
  <r>
    <x v="2"/>
    <x v="3"/>
    <x v="104"/>
    <x v="1"/>
    <x v="8"/>
    <m/>
    <m/>
    <m/>
    <n v="31426"/>
    <m/>
    <n v="31426"/>
    <m/>
  </r>
  <r>
    <x v="2"/>
    <x v="3"/>
    <x v="104"/>
    <x v="3"/>
    <x v="10"/>
    <n v="145485"/>
    <m/>
    <m/>
    <m/>
    <m/>
    <n v="145485"/>
    <m/>
  </r>
  <r>
    <x v="2"/>
    <x v="3"/>
    <x v="104"/>
    <x v="0"/>
    <x v="11"/>
    <n v="256867"/>
    <m/>
    <m/>
    <m/>
    <m/>
    <n v="256867"/>
    <m/>
  </r>
  <r>
    <x v="2"/>
    <x v="3"/>
    <x v="104"/>
    <x v="2"/>
    <x v="13"/>
    <n v="295957"/>
    <n v="22085"/>
    <m/>
    <m/>
    <m/>
    <n v="295957"/>
    <m/>
  </r>
  <r>
    <x v="2"/>
    <x v="3"/>
    <x v="104"/>
    <x v="1"/>
    <x v="12"/>
    <n v="791734"/>
    <n v="18983"/>
    <m/>
    <m/>
    <m/>
    <n v="791734"/>
    <m/>
  </r>
  <r>
    <x v="2"/>
    <x v="3"/>
    <x v="42"/>
    <x v="6"/>
    <x v="4"/>
    <n v="13119"/>
    <m/>
    <m/>
    <m/>
    <m/>
    <n v="13119"/>
    <m/>
  </r>
  <r>
    <x v="2"/>
    <x v="3"/>
    <x v="42"/>
    <x v="2"/>
    <x v="9"/>
    <m/>
    <m/>
    <m/>
    <m/>
    <n v="13924"/>
    <n v="13924"/>
    <m/>
  </r>
  <r>
    <x v="2"/>
    <x v="3"/>
    <x v="42"/>
    <x v="0"/>
    <x v="1"/>
    <m/>
    <m/>
    <m/>
    <n v="34239"/>
    <m/>
    <n v="34239"/>
    <m/>
  </r>
  <r>
    <x v="2"/>
    <x v="3"/>
    <x v="42"/>
    <x v="1"/>
    <x v="8"/>
    <m/>
    <m/>
    <m/>
    <n v="27684"/>
    <n v="12308"/>
    <n v="39992"/>
    <m/>
  </r>
  <r>
    <x v="2"/>
    <x v="3"/>
    <x v="42"/>
    <x v="4"/>
    <x v="7"/>
    <n v="85354"/>
    <m/>
    <m/>
    <m/>
    <m/>
    <n v="85354"/>
    <m/>
  </r>
  <r>
    <x v="2"/>
    <x v="3"/>
    <x v="42"/>
    <x v="3"/>
    <x v="10"/>
    <n v="101609"/>
    <m/>
    <m/>
    <m/>
    <m/>
    <n v="101609"/>
    <m/>
  </r>
  <r>
    <x v="2"/>
    <x v="3"/>
    <x v="42"/>
    <x v="3"/>
    <x v="5"/>
    <n v="311191"/>
    <m/>
    <m/>
    <m/>
    <m/>
    <n v="311191"/>
    <m/>
  </r>
  <r>
    <x v="2"/>
    <x v="3"/>
    <x v="42"/>
    <x v="2"/>
    <x v="6"/>
    <n v="1912241"/>
    <n v="181902"/>
    <m/>
    <m/>
    <m/>
    <n v="1912241"/>
    <m/>
  </r>
  <r>
    <x v="2"/>
    <x v="3"/>
    <x v="42"/>
    <x v="0"/>
    <x v="11"/>
    <n v="2170950"/>
    <n v="1863"/>
    <m/>
    <m/>
    <m/>
    <n v="2170950"/>
    <m/>
  </r>
  <r>
    <x v="2"/>
    <x v="3"/>
    <x v="42"/>
    <x v="2"/>
    <x v="13"/>
    <n v="2402207"/>
    <n v="48070"/>
    <m/>
    <m/>
    <m/>
    <n v="2402207"/>
    <m/>
  </r>
  <r>
    <x v="2"/>
    <x v="3"/>
    <x v="42"/>
    <x v="1"/>
    <x v="12"/>
    <n v="2541486"/>
    <n v="48817"/>
    <m/>
    <m/>
    <m/>
    <n v="2541486"/>
    <m/>
  </r>
  <r>
    <x v="2"/>
    <x v="3"/>
    <x v="38"/>
    <x v="0"/>
    <x v="1"/>
    <m/>
    <m/>
    <m/>
    <m/>
    <n v="8215"/>
    <n v="8215"/>
    <m/>
  </r>
  <r>
    <x v="2"/>
    <x v="3"/>
    <x v="38"/>
    <x v="1"/>
    <x v="8"/>
    <m/>
    <m/>
    <m/>
    <m/>
    <n v="13499"/>
    <n v="13499"/>
    <m/>
  </r>
  <r>
    <x v="2"/>
    <x v="3"/>
    <x v="38"/>
    <x v="6"/>
    <x v="4"/>
    <n v="87729"/>
    <n v="12233"/>
    <m/>
    <m/>
    <m/>
    <n v="87729"/>
    <m/>
  </r>
  <r>
    <x v="2"/>
    <x v="3"/>
    <x v="38"/>
    <x v="3"/>
    <x v="5"/>
    <n v="147831"/>
    <m/>
    <m/>
    <m/>
    <m/>
    <n v="147831"/>
    <m/>
  </r>
  <r>
    <x v="2"/>
    <x v="3"/>
    <x v="38"/>
    <x v="4"/>
    <x v="7"/>
    <n v="153863"/>
    <m/>
    <m/>
    <m/>
    <m/>
    <n v="153863"/>
    <m/>
  </r>
  <r>
    <x v="2"/>
    <x v="3"/>
    <x v="38"/>
    <x v="3"/>
    <x v="10"/>
    <n v="320463"/>
    <m/>
    <m/>
    <m/>
    <m/>
    <n v="320463"/>
    <m/>
  </r>
  <r>
    <x v="2"/>
    <x v="3"/>
    <x v="38"/>
    <x v="2"/>
    <x v="9"/>
    <m/>
    <m/>
    <m/>
    <n v="837808"/>
    <n v="49451"/>
    <n v="887259"/>
    <m/>
  </r>
  <r>
    <x v="2"/>
    <x v="3"/>
    <x v="38"/>
    <x v="1"/>
    <x v="12"/>
    <n v="1190345"/>
    <n v="37265"/>
    <m/>
    <m/>
    <m/>
    <n v="1190345"/>
    <m/>
  </r>
  <r>
    <x v="2"/>
    <x v="3"/>
    <x v="38"/>
    <x v="2"/>
    <x v="6"/>
    <n v="2346787"/>
    <m/>
    <m/>
    <m/>
    <m/>
    <n v="2346787"/>
    <m/>
  </r>
  <r>
    <x v="2"/>
    <x v="3"/>
    <x v="38"/>
    <x v="0"/>
    <x v="11"/>
    <n v="3076604"/>
    <n v="34271"/>
    <m/>
    <m/>
    <m/>
    <n v="3076604"/>
    <m/>
  </r>
  <r>
    <x v="2"/>
    <x v="3"/>
    <x v="38"/>
    <x v="2"/>
    <x v="13"/>
    <n v="4230168"/>
    <n v="6191"/>
    <m/>
    <m/>
    <m/>
    <n v="4230168"/>
    <m/>
  </r>
  <r>
    <x v="2"/>
    <x v="3"/>
    <x v="97"/>
    <x v="6"/>
    <x v="4"/>
    <n v="10929"/>
    <n v="10929"/>
    <m/>
    <m/>
    <m/>
    <n v="10929"/>
    <m/>
  </r>
  <r>
    <x v="2"/>
    <x v="3"/>
    <x v="97"/>
    <x v="4"/>
    <x v="7"/>
    <n v="29348"/>
    <m/>
    <m/>
    <m/>
    <m/>
    <n v="29348"/>
    <m/>
  </r>
  <r>
    <x v="2"/>
    <x v="3"/>
    <x v="97"/>
    <x v="0"/>
    <x v="1"/>
    <m/>
    <m/>
    <m/>
    <n v="119346"/>
    <m/>
    <n v="119346"/>
    <m/>
  </r>
  <r>
    <x v="2"/>
    <x v="3"/>
    <x v="97"/>
    <x v="1"/>
    <x v="12"/>
    <n v="130377"/>
    <n v="8771"/>
    <m/>
    <m/>
    <m/>
    <n v="130377"/>
    <m/>
  </r>
  <r>
    <x v="2"/>
    <x v="3"/>
    <x v="97"/>
    <x v="3"/>
    <x v="10"/>
    <n v="153872"/>
    <m/>
    <m/>
    <m/>
    <m/>
    <n v="153872"/>
    <m/>
  </r>
  <r>
    <x v="2"/>
    <x v="3"/>
    <x v="97"/>
    <x v="2"/>
    <x v="9"/>
    <m/>
    <m/>
    <m/>
    <n v="157800"/>
    <m/>
    <n v="157800"/>
    <m/>
  </r>
  <r>
    <x v="2"/>
    <x v="3"/>
    <x v="97"/>
    <x v="2"/>
    <x v="6"/>
    <n v="461549"/>
    <m/>
    <m/>
    <m/>
    <m/>
    <n v="461549"/>
    <m/>
  </r>
  <r>
    <x v="2"/>
    <x v="3"/>
    <x v="97"/>
    <x v="0"/>
    <x v="11"/>
    <n v="732625"/>
    <m/>
    <m/>
    <m/>
    <m/>
    <n v="732625"/>
    <m/>
  </r>
  <r>
    <x v="2"/>
    <x v="3"/>
    <x v="97"/>
    <x v="2"/>
    <x v="13"/>
    <n v="978140"/>
    <m/>
    <m/>
    <m/>
    <m/>
    <n v="978140"/>
    <m/>
  </r>
  <r>
    <x v="2"/>
    <x v="3"/>
    <x v="63"/>
    <x v="1"/>
    <x v="8"/>
    <m/>
    <m/>
    <m/>
    <m/>
    <n v="1390"/>
    <n v="1390"/>
    <m/>
  </r>
  <r>
    <x v="2"/>
    <x v="3"/>
    <x v="63"/>
    <x v="4"/>
    <x v="7"/>
    <n v="33789"/>
    <m/>
    <m/>
    <m/>
    <m/>
    <n v="33789"/>
    <m/>
  </r>
  <r>
    <x v="2"/>
    <x v="3"/>
    <x v="63"/>
    <x v="6"/>
    <x v="4"/>
    <n v="35214"/>
    <n v="20840"/>
    <m/>
    <m/>
    <m/>
    <n v="35214"/>
    <m/>
  </r>
  <r>
    <x v="2"/>
    <x v="3"/>
    <x v="63"/>
    <x v="3"/>
    <x v="10"/>
    <n v="154815"/>
    <m/>
    <m/>
    <m/>
    <m/>
    <n v="154815"/>
    <m/>
  </r>
  <r>
    <x v="2"/>
    <x v="3"/>
    <x v="63"/>
    <x v="2"/>
    <x v="6"/>
    <n v="251152"/>
    <n v="694"/>
    <m/>
    <m/>
    <m/>
    <n v="251152"/>
    <m/>
  </r>
  <r>
    <x v="2"/>
    <x v="3"/>
    <x v="63"/>
    <x v="1"/>
    <x v="12"/>
    <n v="894804"/>
    <m/>
    <m/>
    <m/>
    <m/>
    <n v="894804"/>
    <m/>
  </r>
  <r>
    <x v="2"/>
    <x v="3"/>
    <x v="63"/>
    <x v="2"/>
    <x v="13"/>
    <n v="1169957"/>
    <m/>
    <m/>
    <m/>
    <m/>
    <n v="1169957"/>
    <m/>
  </r>
  <r>
    <x v="2"/>
    <x v="3"/>
    <x v="63"/>
    <x v="0"/>
    <x v="11"/>
    <n v="2138173"/>
    <m/>
    <m/>
    <m/>
    <m/>
    <n v="2138173"/>
    <m/>
  </r>
  <r>
    <x v="2"/>
    <x v="2"/>
    <x v="84"/>
    <x v="6"/>
    <x v="4"/>
    <n v="16171"/>
    <m/>
    <m/>
    <m/>
    <m/>
    <n v="16171"/>
    <m/>
  </r>
  <r>
    <x v="2"/>
    <x v="2"/>
    <x v="84"/>
    <x v="4"/>
    <x v="7"/>
    <n v="84538"/>
    <m/>
    <m/>
    <m/>
    <m/>
    <n v="84538"/>
    <m/>
  </r>
  <r>
    <x v="2"/>
    <x v="2"/>
    <x v="84"/>
    <x v="2"/>
    <x v="6"/>
    <n v="432355"/>
    <m/>
    <m/>
    <m/>
    <m/>
    <n v="432355"/>
    <m/>
  </r>
  <r>
    <x v="2"/>
    <x v="2"/>
    <x v="84"/>
    <x v="1"/>
    <x v="12"/>
    <n v="565799"/>
    <m/>
    <m/>
    <m/>
    <m/>
    <n v="565799"/>
    <m/>
  </r>
  <r>
    <x v="2"/>
    <x v="2"/>
    <x v="84"/>
    <x v="2"/>
    <x v="13"/>
    <n v="962350"/>
    <m/>
    <m/>
    <m/>
    <m/>
    <n v="962350"/>
    <m/>
  </r>
  <r>
    <x v="2"/>
    <x v="2"/>
    <x v="84"/>
    <x v="0"/>
    <x v="11"/>
    <n v="1357870"/>
    <m/>
    <m/>
    <m/>
    <m/>
    <n v="1357870"/>
    <m/>
  </r>
  <r>
    <x v="2"/>
    <x v="2"/>
    <x v="84"/>
    <x v="6"/>
    <x v="4"/>
    <n v="13327"/>
    <m/>
    <m/>
    <m/>
    <m/>
    <n v="13327"/>
    <m/>
  </r>
  <r>
    <x v="2"/>
    <x v="2"/>
    <x v="84"/>
    <x v="4"/>
    <x v="7"/>
    <n v="59926"/>
    <m/>
    <m/>
    <m/>
    <m/>
    <n v="59926"/>
    <m/>
  </r>
  <r>
    <x v="2"/>
    <x v="2"/>
    <x v="84"/>
    <x v="3"/>
    <x v="10"/>
    <n v="103854"/>
    <m/>
    <m/>
    <m/>
    <m/>
    <n v="103854"/>
    <m/>
  </r>
  <r>
    <x v="2"/>
    <x v="2"/>
    <x v="84"/>
    <x v="2"/>
    <x v="6"/>
    <n v="423334"/>
    <m/>
    <m/>
    <m/>
    <m/>
    <n v="423334"/>
    <m/>
  </r>
  <r>
    <x v="2"/>
    <x v="2"/>
    <x v="84"/>
    <x v="0"/>
    <x v="11"/>
    <n v="860911"/>
    <m/>
    <m/>
    <m/>
    <m/>
    <n v="860911"/>
    <m/>
  </r>
  <r>
    <x v="2"/>
    <x v="2"/>
    <x v="84"/>
    <x v="2"/>
    <x v="13"/>
    <n v="979134"/>
    <m/>
    <m/>
    <m/>
    <m/>
    <n v="979134"/>
    <m/>
  </r>
  <r>
    <x v="2"/>
    <x v="2"/>
    <x v="84"/>
    <x v="1"/>
    <x v="12"/>
    <n v="1059742"/>
    <m/>
    <m/>
    <m/>
    <m/>
    <n v="1059742"/>
    <m/>
  </r>
  <r>
    <x v="2"/>
    <x v="3"/>
    <x v="98"/>
    <x v="0"/>
    <x v="11"/>
    <n v="251752"/>
    <m/>
    <m/>
    <m/>
    <m/>
    <n v="251752"/>
    <m/>
  </r>
  <r>
    <x v="2"/>
    <x v="3"/>
    <x v="98"/>
    <x v="1"/>
    <x v="12"/>
    <n v="607176"/>
    <n v="29344"/>
    <m/>
    <m/>
    <m/>
    <n v="607176"/>
    <m/>
  </r>
  <r>
    <x v="2"/>
    <x v="3"/>
    <x v="119"/>
    <x v="0"/>
    <x v="11"/>
    <n v="263263"/>
    <m/>
    <m/>
    <m/>
    <m/>
    <n v="263263"/>
    <m/>
  </r>
  <r>
    <x v="2"/>
    <x v="3"/>
    <x v="119"/>
    <x v="1"/>
    <x v="12"/>
    <n v="348281"/>
    <m/>
    <m/>
    <m/>
    <m/>
    <n v="348281"/>
    <m/>
  </r>
  <r>
    <x v="2"/>
    <x v="3"/>
    <x v="190"/>
    <x v="1"/>
    <x v="12"/>
    <n v="23089"/>
    <m/>
    <m/>
    <m/>
    <m/>
    <n v="23089"/>
    <m/>
  </r>
  <r>
    <x v="2"/>
    <x v="5"/>
    <x v="89"/>
    <x v="6"/>
    <x v="4"/>
    <n v="3104"/>
    <m/>
    <m/>
    <m/>
    <m/>
    <n v="3104"/>
    <m/>
  </r>
  <r>
    <x v="2"/>
    <x v="5"/>
    <x v="89"/>
    <x v="0"/>
    <x v="1"/>
    <m/>
    <m/>
    <m/>
    <m/>
    <n v="4200"/>
    <n v="4200"/>
    <m/>
  </r>
  <r>
    <x v="2"/>
    <x v="5"/>
    <x v="89"/>
    <x v="1"/>
    <x v="8"/>
    <m/>
    <m/>
    <m/>
    <n v="13433"/>
    <n v="12970"/>
    <n v="26403"/>
    <m/>
  </r>
  <r>
    <x v="2"/>
    <x v="5"/>
    <x v="89"/>
    <x v="2"/>
    <x v="9"/>
    <m/>
    <m/>
    <m/>
    <n v="72225"/>
    <n v="42070"/>
    <n v="114295"/>
    <m/>
  </r>
  <r>
    <x v="2"/>
    <x v="5"/>
    <x v="89"/>
    <x v="4"/>
    <x v="7"/>
    <n v="133658"/>
    <m/>
    <m/>
    <m/>
    <m/>
    <n v="133658"/>
    <m/>
  </r>
  <r>
    <x v="2"/>
    <x v="5"/>
    <x v="89"/>
    <x v="3"/>
    <x v="5"/>
    <n v="160628"/>
    <m/>
    <m/>
    <m/>
    <m/>
    <n v="160628"/>
    <m/>
  </r>
  <r>
    <x v="2"/>
    <x v="5"/>
    <x v="89"/>
    <x v="3"/>
    <x v="10"/>
    <n v="471807"/>
    <m/>
    <m/>
    <m/>
    <m/>
    <n v="471807"/>
    <m/>
  </r>
  <r>
    <x v="2"/>
    <x v="5"/>
    <x v="89"/>
    <x v="2"/>
    <x v="6"/>
    <n v="524397"/>
    <n v="24267"/>
    <m/>
    <m/>
    <m/>
    <n v="524397"/>
    <m/>
  </r>
  <r>
    <x v="2"/>
    <x v="5"/>
    <x v="89"/>
    <x v="0"/>
    <x v="11"/>
    <n v="701415"/>
    <n v="6890"/>
    <m/>
    <m/>
    <m/>
    <n v="701415"/>
    <m/>
  </r>
  <r>
    <x v="2"/>
    <x v="5"/>
    <x v="89"/>
    <x v="1"/>
    <x v="12"/>
    <n v="1070240"/>
    <n v="46539"/>
    <m/>
    <m/>
    <m/>
    <n v="1070240"/>
    <m/>
  </r>
  <r>
    <x v="2"/>
    <x v="5"/>
    <x v="89"/>
    <x v="2"/>
    <x v="13"/>
    <n v="1778542"/>
    <n v="8072"/>
    <m/>
    <m/>
    <m/>
    <n v="1778542"/>
    <m/>
  </r>
  <r>
    <x v="2"/>
    <x v="5"/>
    <x v="69"/>
    <x v="3"/>
    <x v="5"/>
    <n v="15074"/>
    <m/>
    <m/>
    <m/>
    <m/>
    <n v="15074"/>
    <m/>
  </r>
  <r>
    <x v="2"/>
    <x v="5"/>
    <x v="69"/>
    <x v="4"/>
    <x v="7"/>
    <n v="60488"/>
    <m/>
    <m/>
    <m/>
    <m/>
    <n v="60488"/>
    <m/>
  </r>
  <r>
    <x v="2"/>
    <x v="5"/>
    <x v="69"/>
    <x v="2"/>
    <x v="9"/>
    <m/>
    <m/>
    <m/>
    <n v="71141"/>
    <n v="8100"/>
    <n v="79241"/>
    <m/>
  </r>
  <r>
    <x v="2"/>
    <x v="5"/>
    <x v="69"/>
    <x v="3"/>
    <x v="10"/>
    <n v="101353"/>
    <m/>
    <m/>
    <m/>
    <m/>
    <n v="101353"/>
    <m/>
  </r>
  <r>
    <x v="2"/>
    <x v="5"/>
    <x v="69"/>
    <x v="1"/>
    <x v="8"/>
    <m/>
    <m/>
    <m/>
    <n v="157376"/>
    <n v="3000"/>
    <n v="160376"/>
    <m/>
  </r>
  <r>
    <x v="2"/>
    <x v="5"/>
    <x v="69"/>
    <x v="2"/>
    <x v="6"/>
    <n v="965854"/>
    <m/>
    <m/>
    <m/>
    <m/>
    <n v="965854"/>
    <m/>
  </r>
  <r>
    <x v="2"/>
    <x v="5"/>
    <x v="69"/>
    <x v="0"/>
    <x v="11"/>
    <n v="1049962"/>
    <m/>
    <m/>
    <m/>
    <m/>
    <n v="1049962"/>
    <m/>
  </r>
  <r>
    <x v="2"/>
    <x v="5"/>
    <x v="69"/>
    <x v="1"/>
    <x v="12"/>
    <n v="1145975"/>
    <m/>
    <m/>
    <m/>
    <m/>
    <n v="1145975"/>
    <m/>
  </r>
  <r>
    <x v="2"/>
    <x v="5"/>
    <x v="69"/>
    <x v="2"/>
    <x v="13"/>
    <n v="1424985"/>
    <n v="14438"/>
    <m/>
    <m/>
    <m/>
    <n v="1424985"/>
    <m/>
  </r>
  <r>
    <x v="2"/>
    <x v="5"/>
    <x v="33"/>
    <x v="3"/>
    <x v="3"/>
    <m/>
    <m/>
    <m/>
    <m/>
    <n v="830"/>
    <n v="830"/>
    <m/>
  </r>
  <r>
    <x v="2"/>
    <x v="5"/>
    <x v="33"/>
    <x v="1"/>
    <x v="8"/>
    <m/>
    <m/>
    <m/>
    <m/>
    <n v="3340"/>
    <n v="3340"/>
    <m/>
  </r>
  <r>
    <x v="2"/>
    <x v="5"/>
    <x v="33"/>
    <x v="2"/>
    <x v="9"/>
    <m/>
    <m/>
    <m/>
    <n v="85739"/>
    <n v="94192"/>
    <n v="179931"/>
    <m/>
  </r>
  <r>
    <x v="2"/>
    <x v="5"/>
    <x v="33"/>
    <x v="3"/>
    <x v="5"/>
    <n v="459945"/>
    <n v="26380"/>
    <m/>
    <m/>
    <m/>
    <n v="459945"/>
    <m/>
  </r>
  <r>
    <x v="2"/>
    <x v="5"/>
    <x v="33"/>
    <x v="4"/>
    <x v="7"/>
    <n v="495286"/>
    <m/>
    <m/>
    <m/>
    <m/>
    <n v="495286"/>
    <m/>
  </r>
  <r>
    <x v="2"/>
    <x v="5"/>
    <x v="33"/>
    <x v="1"/>
    <x v="12"/>
    <n v="897934"/>
    <n v="39621"/>
    <m/>
    <m/>
    <m/>
    <n v="897934"/>
    <m/>
  </r>
  <r>
    <x v="2"/>
    <x v="5"/>
    <x v="33"/>
    <x v="0"/>
    <x v="11"/>
    <n v="1573563"/>
    <n v="12293"/>
    <m/>
    <m/>
    <m/>
    <n v="1573563"/>
    <m/>
  </r>
  <r>
    <x v="2"/>
    <x v="5"/>
    <x v="33"/>
    <x v="3"/>
    <x v="10"/>
    <n v="1698667"/>
    <m/>
    <m/>
    <m/>
    <m/>
    <n v="1698667"/>
    <m/>
  </r>
  <r>
    <x v="2"/>
    <x v="5"/>
    <x v="33"/>
    <x v="2"/>
    <x v="6"/>
    <n v="2076095"/>
    <n v="8582"/>
    <m/>
    <m/>
    <m/>
    <n v="2076095"/>
    <m/>
  </r>
  <r>
    <x v="2"/>
    <x v="5"/>
    <x v="33"/>
    <x v="2"/>
    <x v="13"/>
    <n v="4757854"/>
    <m/>
    <m/>
    <m/>
    <m/>
    <n v="4757854"/>
    <m/>
  </r>
  <r>
    <x v="2"/>
    <x v="5"/>
    <x v="39"/>
    <x v="0"/>
    <x v="1"/>
    <m/>
    <m/>
    <m/>
    <n v="107104"/>
    <n v="2935"/>
    <n v="110039"/>
    <m/>
  </r>
  <r>
    <x v="2"/>
    <x v="5"/>
    <x v="39"/>
    <x v="6"/>
    <x v="4"/>
    <n v="115832"/>
    <m/>
    <m/>
    <m/>
    <m/>
    <n v="115832"/>
    <m/>
  </r>
  <r>
    <x v="2"/>
    <x v="5"/>
    <x v="39"/>
    <x v="4"/>
    <x v="7"/>
    <n v="194094"/>
    <m/>
    <m/>
    <m/>
    <m/>
    <n v="194094"/>
    <m/>
  </r>
  <r>
    <x v="2"/>
    <x v="5"/>
    <x v="39"/>
    <x v="2"/>
    <x v="9"/>
    <m/>
    <m/>
    <m/>
    <n v="178755"/>
    <n v="48054"/>
    <n v="226809"/>
    <m/>
  </r>
  <r>
    <x v="2"/>
    <x v="5"/>
    <x v="39"/>
    <x v="3"/>
    <x v="5"/>
    <n v="481730"/>
    <m/>
    <m/>
    <m/>
    <m/>
    <n v="481730"/>
    <m/>
  </r>
  <r>
    <x v="2"/>
    <x v="5"/>
    <x v="39"/>
    <x v="2"/>
    <x v="6"/>
    <n v="491045"/>
    <m/>
    <m/>
    <m/>
    <m/>
    <n v="491045"/>
    <m/>
  </r>
  <r>
    <x v="2"/>
    <x v="5"/>
    <x v="39"/>
    <x v="1"/>
    <x v="12"/>
    <n v="942330"/>
    <m/>
    <m/>
    <m/>
    <m/>
    <n v="942330"/>
    <m/>
  </r>
  <r>
    <x v="2"/>
    <x v="5"/>
    <x v="39"/>
    <x v="3"/>
    <x v="10"/>
    <n v="1111906"/>
    <m/>
    <m/>
    <m/>
    <m/>
    <n v="1111906"/>
    <m/>
  </r>
  <r>
    <x v="2"/>
    <x v="5"/>
    <x v="39"/>
    <x v="0"/>
    <x v="11"/>
    <n v="1772261"/>
    <m/>
    <m/>
    <m/>
    <m/>
    <n v="1772261"/>
    <m/>
  </r>
  <r>
    <x v="2"/>
    <x v="5"/>
    <x v="39"/>
    <x v="2"/>
    <x v="13"/>
    <n v="4910789"/>
    <n v="15411"/>
    <m/>
    <m/>
    <m/>
    <n v="4910789"/>
    <m/>
  </r>
  <r>
    <x v="2"/>
    <x v="5"/>
    <x v="22"/>
    <x v="1"/>
    <x v="8"/>
    <m/>
    <m/>
    <m/>
    <m/>
    <n v="2000"/>
    <n v="2000"/>
    <m/>
  </r>
  <r>
    <x v="2"/>
    <x v="5"/>
    <x v="22"/>
    <x v="0"/>
    <x v="1"/>
    <m/>
    <m/>
    <m/>
    <m/>
    <n v="10845"/>
    <n v="10845"/>
    <m/>
  </r>
  <r>
    <x v="2"/>
    <x v="5"/>
    <x v="22"/>
    <x v="6"/>
    <x v="4"/>
    <n v="14756"/>
    <m/>
    <m/>
    <m/>
    <m/>
    <n v="14756"/>
    <m/>
  </r>
  <r>
    <x v="2"/>
    <x v="5"/>
    <x v="22"/>
    <x v="4"/>
    <x v="7"/>
    <n v="55298"/>
    <m/>
    <m/>
    <m/>
    <m/>
    <n v="55298"/>
    <m/>
  </r>
  <r>
    <x v="2"/>
    <x v="5"/>
    <x v="22"/>
    <x v="2"/>
    <x v="9"/>
    <m/>
    <m/>
    <m/>
    <n v="399242"/>
    <n v="80264"/>
    <n v="479506"/>
    <m/>
  </r>
  <r>
    <x v="2"/>
    <x v="5"/>
    <x v="22"/>
    <x v="3"/>
    <x v="5"/>
    <n v="893614"/>
    <m/>
    <m/>
    <m/>
    <m/>
    <n v="893614"/>
    <m/>
  </r>
  <r>
    <x v="2"/>
    <x v="5"/>
    <x v="22"/>
    <x v="3"/>
    <x v="10"/>
    <n v="999853"/>
    <m/>
    <m/>
    <m/>
    <m/>
    <n v="999853"/>
    <m/>
  </r>
  <r>
    <x v="2"/>
    <x v="5"/>
    <x v="22"/>
    <x v="2"/>
    <x v="6"/>
    <n v="1619014"/>
    <n v="6210"/>
    <m/>
    <m/>
    <m/>
    <n v="1619014"/>
    <m/>
  </r>
  <r>
    <x v="2"/>
    <x v="5"/>
    <x v="22"/>
    <x v="0"/>
    <x v="11"/>
    <n v="2521256"/>
    <m/>
    <m/>
    <m/>
    <m/>
    <n v="2521256"/>
    <m/>
  </r>
  <r>
    <x v="2"/>
    <x v="5"/>
    <x v="22"/>
    <x v="1"/>
    <x v="12"/>
    <n v="3007210"/>
    <n v="3157"/>
    <m/>
    <m/>
    <m/>
    <n v="3007210"/>
    <m/>
  </r>
  <r>
    <x v="2"/>
    <x v="5"/>
    <x v="22"/>
    <x v="2"/>
    <x v="13"/>
    <n v="8590408"/>
    <m/>
    <m/>
    <m/>
    <m/>
    <n v="8590408"/>
    <m/>
  </r>
  <r>
    <x v="2"/>
    <x v="3"/>
    <x v="97"/>
    <x v="1"/>
    <x v="12"/>
    <n v="48243"/>
    <m/>
    <m/>
    <m/>
    <m/>
    <n v="48243"/>
    <m/>
  </r>
  <r>
    <x v="2"/>
    <x v="3"/>
    <x v="97"/>
    <x v="2"/>
    <x v="13"/>
    <n v="51011"/>
    <m/>
    <m/>
    <m/>
    <m/>
    <n v="51011"/>
    <m/>
  </r>
  <r>
    <x v="2"/>
    <x v="3"/>
    <x v="97"/>
    <x v="0"/>
    <x v="11"/>
    <n v="112596"/>
    <m/>
    <m/>
    <m/>
    <m/>
    <n v="112596"/>
    <m/>
  </r>
  <r>
    <x v="2"/>
    <x v="5"/>
    <x v="69"/>
    <x v="0"/>
    <x v="1"/>
    <m/>
    <m/>
    <m/>
    <m/>
    <n v="850"/>
    <n v="850"/>
    <m/>
  </r>
  <r>
    <x v="2"/>
    <x v="5"/>
    <x v="69"/>
    <x v="6"/>
    <x v="4"/>
    <n v="39464"/>
    <n v="35503"/>
    <m/>
    <m/>
    <m/>
    <n v="39464"/>
    <m/>
  </r>
  <r>
    <x v="2"/>
    <x v="5"/>
    <x v="69"/>
    <x v="3"/>
    <x v="3"/>
    <m/>
    <m/>
    <m/>
    <n v="119453"/>
    <m/>
    <n v="119453"/>
    <m/>
  </r>
  <r>
    <x v="2"/>
    <x v="5"/>
    <x v="69"/>
    <x v="4"/>
    <x v="7"/>
    <n v="128083"/>
    <m/>
    <m/>
    <m/>
    <m/>
    <n v="128083"/>
    <m/>
  </r>
  <r>
    <x v="2"/>
    <x v="5"/>
    <x v="69"/>
    <x v="3"/>
    <x v="10"/>
    <n v="146266"/>
    <m/>
    <m/>
    <m/>
    <m/>
    <n v="146266"/>
    <m/>
  </r>
  <r>
    <x v="2"/>
    <x v="5"/>
    <x v="69"/>
    <x v="2"/>
    <x v="9"/>
    <m/>
    <m/>
    <m/>
    <n v="393946"/>
    <n v="45297"/>
    <n v="439243"/>
    <m/>
  </r>
  <r>
    <x v="2"/>
    <x v="5"/>
    <x v="69"/>
    <x v="0"/>
    <x v="11"/>
    <n v="1255591"/>
    <n v="45548"/>
    <m/>
    <m/>
    <m/>
    <n v="1255591"/>
    <m/>
  </r>
  <r>
    <x v="2"/>
    <x v="5"/>
    <x v="69"/>
    <x v="2"/>
    <x v="6"/>
    <n v="1380443"/>
    <m/>
    <m/>
    <m/>
    <m/>
    <n v="1380443"/>
    <m/>
  </r>
  <r>
    <x v="2"/>
    <x v="5"/>
    <x v="69"/>
    <x v="1"/>
    <x v="12"/>
    <n v="1865166"/>
    <m/>
    <m/>
    <m/>
    <m/>
    <n v="1865166"/>
    <m/>
  </r>
  <r>
    <x v="2"/>
    <x v="5"/>
    <x v="69"/>
    <x v="2"/>
    <x v="13"/>
    <n v="2933052"/>
    <n v="13185"/>
    <m/>
    <m/>
    <m/>
    <n v="2933052"/>
    <m/>
  </r>
  <r>
    <x v="2"/>
    <x v="5"/>
    <x v="69"/>
    <x v="6"/>
    <x v="4"/>
    <n v="4762"/>
    <m/>
    <m/>
    <m/>
    <m/>
    <n v="4762"/>
    <m/>
  </r>
  <r>
    <x v="2"/>
    <x v="5"/>
    <x v="69"/>
    <x v="1"/>
    <x v="8"/>
    <m/>
    <m/>
    <m/>
    <m/>
    <n v="5350"/>
    <n v="5350"/>
    <m/>
  </r>
  <r>
    <x v="2"/>
    <x v="5"/>
    <x v="69"/>
    <x v="3"/>
    <x v="10"/>
    <n v="77121"/>
    <m/>
    <m/>
    <m/>
    <m/>
    <n v="77121"/>
    <m/>
  </r>
  <r>
    <x v="2"/>
    <x v="5"/>
    <x v="69"/>
    <x v="4"/>
    <x v="7"/>
    <n v="86258"/>
    <m/>
    <m/>
    <m/>
    <m/>
    <n v="86258"/>
    <m/>
  </r>
  <r>
    <x v="2"/>
    <x v="5"/>
    <x v="69"/>
    <x v="2"/>
    <x v="6"/>
    <n v="141977"/>
    <m/>
    <m/>
    <m/>
    <m/>
    <n v="141977"/>
    <m/>
  </r>
  <r>
    <x v="2"/>
    <x v="5"/>
    <x v="69"/>
    <x v="3"/>
    <x v="5"/>
    <n v="226558"/>
    <m/>
    <m/>
    <m/>
    <m/>
    <n v="226558"/>
    <m/>
  </r>
  <r>
    <x v="2"/>
    <x v="5"/>
    <x v="69"/>
    <x v="1"/>
    <x v="12"/>
    <n v="897993"/>
    <m/>
    <m/>
    <m/>
    <m/>
    <n v="897993"/>
    <m/>
  </r>
  <r>
    <x v="2"/>
    <x v="5"/>
    <x v="69"/>
    <x v="0"/>
    <x v="11"/>
    <n v="1052351"/>
    <m/>
    <m/>
    <m/>
    <m/>
    <n v="1052351"/>
    <m/>
  </r>
  <r>
    <x v="2"/>
    <x v="5"/>
    <x v="69"/>
    <x v="2"/>
    <x v="13"/>
    <n v="1059285"/>
    <m/>
    <m/>
    <m/>
    <m/>
    <n v="1059285"/>
    <m/>
  </r>
  <r>
    <x v="2"/>
    <x v="5"/>
    <x v="33"/>
    <x v="6"/>
    <x v="4"/>
    <n v="59017"/>
    <m/>
    <m/>
    <m/>
    <m/>
    <n v="59017"/>
    <m/>
  </r>
  <r>
    <x v="2"/>
    <x v="5"/>
    <x v="33"/>
    <x v="1"/>
    <x v="8"/>
    <m/>
    <m/>
    <m/>
    <n v="326920"/>
    <n v="2747"/>
    <n v="329667"/>
    <m/>
  </r>
  <r>
    <x v="2"/>
    <x v="5"/>
    <x v="33"/>
    <x v="0"/>
    <x v="1"/>
    <m/>
    <m/>
    <m/>
    <n v="474051"/>
    <n v="2050"/>
    <n v="476101"/>
    <m/>
  </r>
  <r>
    <x v="2"/>
    <x v="5"/>
    <x v="33"/>
    <x v="3"/>
    <x v="10"/>
    <n v="524559"/>
    <m/>
    <m/>
    <m/>
    <m/>
    <n v="524559"/>
    <m/>
  </r>
  <r>
    <x v="2"/>
    <x v="5"/>
    <x v="33"/>
    <x v="4"/>
    <x v="7"/>
    <n v="631631"/>
    <m/>
    <m/>
    <m/>
    <m/>
    <n v="631631"/>
    <m/>
  </r>
  <r>
    <x v="2"/>
    <x v="5"/>
    <x v="33"/>
    <x v="3"/>
    <x v="5"/>
    <n v="802292"/>
    <m/>
    <m/>
    <m/>
    <m/>
    <n v="802292"/>
    <m/>
  </r>
  <r>
    <x v="2"/>
    <x v="5"/>
    <x v="33"/>
    <x v="2"/>
    <x v="9"/>
    <m/>
    <m/>
    <m/>
    <n v="1529191"/>
    <n v="99030"/>
    <n v="1628221"/>
    <m/>
  </r>
  <r>
    <x v="2"/>
    <x v="5"/>
    <x v="33"/>
    <x v="1"/>
    <x v="12"/>
    <n v="2351941"/>
    <m/>
    <m/>
    <m/>
    <m/>
    <n v="2351941"/>
    <m/>
  </r>
  <r>
    <x v="2"/>
    <x v="5"/>
    <x v="33"/>
    <x v="0"/>
    <x v="11"/>
    <n v="3372584"/>
    <n v="35134"/>
    <m/>
    <m/>
    <m/>
    <n v="3372584"/>
    <m/>
  </r>
  <r>
    <x v="2"/>
    <x v="5"/>
    <x v="33"/>
    <x v="2"/>
    <x v="6"/>
    <n v="5977384"/>
    <n v="7767"/>
    <m/>
    <m/>
    <m/>
    <n v="5977384"/>
    <m/>
  </r>
  <r>
    <x v="2"/>
    <x v="5"/>
    <x v="33"/>
    <x v="2"/>
    <x v="13"/>
    <n v="6408568"/>
    <n v="4995"/>
    <m/>
    <m/>
    <m/>
    <n v="6408568"/>
    <m/>
  </r>
  <r>
    <x v="2"/>
    <x v="5"/>
    <x v="39"/>
    <x v="0"/>
    <x v="1"/>
    <m/>
    <m/>
    <m/>
    <n v="24579"/>
    <m/>
    <n v="24579"/>
    <m/>
  </r>
  <r>
    <x v="2"/>
    <x v="5"/>
    <x v="39"/>
    <x v="6"/>
    <x v="4"/>
    <n v="30492"/>
    <n v="3890"/>
    <m/>
    <m/>
    <m/>
    <n v="30492"/>
    <m/>
  </r>
  <r>
    <x v="2"/>
    <x v="5"/>
    <x v="39"/>
    <x v="1"/>
    <x v="8"/>
    <m/>
    <m/>
    <m/>
    <n v="25413"/>
    <n v="16706"/>
    <n v="42119"/>
    <m/>
  </r>
  <r>
    <x v="2"/>
    <x v="5"/>
    <x v="39"/>
    <x v="4"/>
    <x v="7"/>
    <n v="61240"/>
    <m/>
    <m/>
    <m/>
    <m/>
    <n v="61240"/>
    <m/>
  </r>
  <r>
    <x v="2"/>
    <x v="5"/>
    <x v="39"/>
    <x v="2"/>
    <x v="9"/>
    <m/>
    <m/>
    <m/>
    <n v="128033"/>
    <n v="11943"/>
    <n v="139976"/>
    <m/>
  </r>
  <r>
    <x v="2"/>
    <x v="5"/>
    <x v="39"/>
    <x v="3"/>
    <x v="10"/>
    <n v="230736"/>
    <m/>
    <m/>
    <m/>
    <m/>
    <n v="230736"/>
    <m/>
  </r>
  <r>
    <x v="2"/>
    <x v="5"/>
    <x v="39"/>
    <x v="3"/>
    <x v="5"/>
    <n v="244899"/>
    <m/>
    <m/>
    <m/>
    <m/>
    <n v="244899"/>
    <m/>
  </r>
  <r>
    <x v="2"/>
    <x v="5"/>
    <x v="39"/>
    <x v="0"/>
    <x v="11"/>
    <n v="985082"/>
    <m/>
    <m/>
    <m/>
    <m/>
    <n v="985082"/>
    <m/>
  </r>
  <r>
    <x v="2"/>
    <x v="5"/>
    <x v="39"/>
    <x v="2"/>
    <x v="13"/>
    <n v="1145624"/>
    <n v="3986"/>
    <m/>
    <m/>
    <m/>
    <n v="1145624"/>
    <m/>
  </r>
  <r>
    <x v="2"/>
    <x v="5"/>
    <x v="39"/>
    <x v="2"/>
    <x v="6"/>
    <n v="1165682"/>
    <m/>
    <m/>
    <m/>
    <m/>
    <n v="1165682"/>
    <m/>
  </r>
  <r>
    <x v="2"/>
    <x v="5"/>
    <x v="39"/>
    <x v="1"/>
    <x v="12"/>
    <n v="1582792"/>
    <n v="9157"/>
    <m/>
    <m/>
    <m/>
    <n v="1582792"/>
    <m/>
  </r>
  <r>
    <x v="2"/>
    <x v="5"/>
    <x v="39"/>
    <x v="0"/>
    <x v="1"/>
    <m/>
    <m/>
    <m/>
    <m/>
    <n v="2432"/>
    <n v="2432"/>
    <m/>
  </r>
  <r>
    <x v="2"/>
    <x v="5"/>
    <x v="39"/>
    <x v="6"/>
    <x v="4"/>
    <n v="7174"/>
    <m/>
    <m/>
    <m/>
    <m/>
    <n v="7174"/>
    <m/>
  </r>
  <r>
    <x v="2"/>
    <x v="5"/>
    <x v="39"/>
    <x v="1"/>
    <x v="8"/>
    <m/>
    <m/>
    <m/>
    <n v="64121"/>
    <n v="13847"/>
    <n v="77968"/>
    <m/>
  </r>
  <r>
    <x v="2"/>
    <x v="5"/>
    <x v="39"/>
    <x v="2"/>
    <x v="9"/>
    <m/>
    <m/>
    <m/>
    <n v="107562"/>
    <n v="45594"/>
    <n v="153156"/>
    <m/>
  </r>
  <r>
    <x v="2"/>
    <x v="5"/>
    <x v="39"/>
    <x v="4"/>
    <x v="7"/>
    <n v="335302"/>
    <m/>
    <m/>
    <m/>
    <m/>
    <n v="335302"/>
    <m/>
  </r>
  <r>
    <x v="2"/>
    <x v="5"/>
    <x v="39"/>
    <x v="3"/>
    <x v="5"/>
    <n v="922516"/>
    <m/>
    <m/>
    <m/>
    <m/>
    <n v="922516"/>
    <m/>
  </r>
  <r>
    <x v="2"/>
    <x v="5"/>
    <x v="39"/>
    <x v="1"/>
    <x v="12"/>
    <n v="934832"/>
    <n v="18870"/>
    <m/>
    <m/>
    <m/>
    <n v="934832"/>
    <m/>
  </r>
  <r>
    <x v="2"/>
    <x v="5"/>
    <x v="39"/>
    <x v="3"/>
    <x v="10"/>
    <n v="1159062"/>
    <m/>
    <m/>
    <m/>
    <m/>
    <n v="1159062"/>
    <m/>
  </r>
  <r>
    <x v="2"/>
    <x v="5"/>
    <x v="39"/>
    <x v="2"/>
    <x v="6"/>
    <n v="1917270"/>
    <n v="6119"/>
    <m/>
    <m/>
    <m/>
    <n v="1917270"/>
    <m/>
  </r>
  <r>
    <x v="2"/>
    <x v="5"/>
    <x v="39"/>
    <x v="0"/>
    <x v="11"/>
    <n v="2808272"/>
    <m/>
    <m/>
    <m/>
    <m/>
    <n v="2808272"/>
    <m/>
  </r>
  <r>
    <x v="2"/>
    <x v="5"/>
    <x v="39"/>
    <x v="2"/>
    <x v="13"/>
    <n v="3765906"/>
    <n v="9417"/>
    <m/>
    <m/>
    <m/>
    <n v="3765906"/>
    <m/>
  </r>
  <r>
    <x v="2"/>
    <x v="5"/>
    <x v="66"/>
    <x v="0"/>
    <x v="11"/>
    <n v="16760"/>
    <m/>
    <m/>
    <m/>
    <m/>
    <n v="16760"/>
    <m/>
  </r>
  <r>
    <x v="2"/>
    <x v="5"/>
    <x v="66"/>
    <x v="3"/>
    <x v="5"/>
    <n v="53685"/>
    <m/>
    <m/>
    <m/>
    <m/>
    <n v="53685"/>
    <m/>
  </r>
  <r>
    <x v="2"/>
    <x v="5"/>
    <x v="66"/>
    <x v="2"/>
    <x v="6"/>
    <n v="58557"/>
    <m/>
    <m/>
    <m/>
    <m/>
    <n v="58557"/>
    <m/>
  </r>
  <r>
    <x v="2"/>
    <x v="5"/>
    <x v="66"/>
    <x v="3"/>
    <x v="10"/>
    <n v="107041"/>
    <m/>
    <m/>
    <m/>
    <m/>
    <n v="107041"/>
    <m/>
  </r>
  <r>
    <x v="2"/>
    <x v="5"/>
    <x v="66"/>
    <x v="1"/>
    <x v="12"/>
    <n v="173466"/>
    <m/>
    <m/>
    <m/>
    <m/>
    <n v="173466"/>
    <m/>
  </r>
  <r>
    <x v="2"/>
    <x v="5"/>
    <x v="66"/>
    <x v="2"/>
    <x v="9"/>
    <m/>
    <m/>
    <m/>
    <n v="664956"/>
    <n v="48470"/>
    <n v="713426"/>
    <m/>
  </r>
  <r>
    <x v="2"/>
    <x v="5"/>
    <x v="66"/>
    <x v="2"/>
    <x v="13"/>
    <n v="2756459"/>
    <m/>
    <m/>
    <m/>
    <m/>
    <n v="2756459"/>
    <m/>
  </r>
  <r>
    <x v="2"/>
    <x v="5"/>
    <x v="66"/>
    <x v="1"/>
    <x v="12"/>
    <n v="26122"/>
    <n v="9175"/>
    <m/>
    <m/>
    <m/>
    <n v="26122"/>
    <m/>
  </r>
  <r>
    <x v="2"/>
    <x v="5"/>
    <x v="66"/>
    <x v="3"/>
    <x v="10"/>
    <n v="47633"/>
    <m/>
    <m/>
    <m/>
    <m/>
    <n v="47633"/>
    <m/>
  </r>
  <r>
    <x v="2"/>
    <x v="5"/>
    <x v="66"/>
    <x v="2"/>
    <x v="13"/>
    <n v="51900"/>
    <m/>
    <m/>
    <m/>
    <m/>
    <n v="51900"/>
    <m/>
  </r>
  <r>
    <x v="2"/>
    <x v="5"/>
    <x v="22"/>
    <x v="3"/>
    <x v="3"/>
    <m/>
    <m/>
    <m/>
    <m/>
    <n v="1800"/>
    <n v="1800"/>
    <m/>
  </r>
  <r>
    <x v="2"/>
    <x v="5"/>
    <x v="22"/>
    <x v="2"/>
    <x v="9"/>
    <m/>
    <m/>
    <m/>
    <n v="55267"/>
    <n v="3600"/>
    <n v="58867"/>
    <m/>
  </r>
  <r>
    <x v="2"/>
    <x v="5"/>
    <x v="22"/>
    <x v="4"/>
    <x v="7"/>
    <n v="73699"/>
    <m/>
    <m/>
    <m/>
    <m/>
    <n v="73699"/>
    <m/>
  </r>
  <r>
    <x v="2"/>
    <x v="5"/>
    <x v="22"/>
    <x v="6"/>
    <x v="4"/>
    <n v="85422"/>
    <m/>
    <m/>
    <m/>
    <m/>
    <n v="85422"/>
    <m/>
  </r>
  <r>
    <x v="2"/>
    <x v="5"/>
    <x v="22"/>
    <x v="3"/>
    <x v="5"/>
    <n v="146948"/>
    <m/>
    <m/>
    <m/>
    <m/>
    <n v="146948"/>
    <m/>
  </r>
  <r>
    <x v="2"/>
    <x v="5"/>
    <x v="22"/>
    <x v="0"/>
    <x v="1"/>
    <m/>
    <m/>
    <m/>
    <n v="165013"/>
    <m/>
    <n v="165013"/>
    <m/>
  </r>
  <r>
    <x v="2"/>
    <x v="5"/>
    <x v="22"/>
    <x v="2"/>
    <x v="13"/>
    <n v="374355"/>
    <m/>
    <m/>
    <m/>
    <m/>
    <n v="374355"/>
    <m/>
  </r>
  <r>
    <x v="2"/>
    <x v="5"/>
    <x v="22"/>
    <x v="2"/>
    <x v="6"/>
    <n v="717769"/>
    <m/>
    <m/>
    <m/>
    <m/>
    <n v="717769"/>
    <m/>
  </r>
  <r>
    <x v="2"/>
    <x v="5"/>
    <x v="22"/>
    <x v="1"/>
    <x v="12"/>
    <n v="1058708"/>
    <m/>
    <m/>
    <m/>
    <m/>
    <n v="1058708"/>
    <m/>
  </r>
  <r>
    <x v="2"/>
    <x v="5"/>
    <x v="22"/>
    <x v="0"/>
    <x v="11"/>
    <n v="1249896"/>
    <m/>
    <m/>
    <m/>
    <m/>
    <n v="1249896"/>
    <m/>
  </r>
  <r>
    <x v="2"/>
    <x v="7"/>
    <x v="121"/>
    <x v="2"/>
    <x v="6"/>
    <n v="18989"/>
    <m/>
    <m/>
    <m/>
    <m/>
    <n v="18989"/>
    <m/>
  </r>
  <r>
    <x v="2"/>
    <x v="7"/>
    <x v="121"/>
    <x v="2"/>
    <x v="13"/>
    <n v="71262"/>
    <m/>
    <m/>
    <m/>
    <m/>
    <n v="71262"/>
    <m/>
  </r>
  <r>
    <x v="2"/>
    <x v="7"/>
    <x v="121"/>
    <x v="1"/>
    <x v="12"/>
    <n v="84476"/>
    <m/>
    <m/>
    <m/>
    <m/>
    <n v="84476"/>
    <m/>
  </r>
  <r>
    <x v="2"/>
    <x v="7"/>
    <x v="121"/>
    <x v="0"/>
    <x v="11"/>
    <n v="100332"/>
    <m/>
    <m/>
    <m/>
    <m/>
    <n v="100332"/>
    <m/>
  </r>
  <r>
    <x v="2"/>
    <x v="7"/>
    <x v="52"/>
    <x v="4"/>
    <x v="7"/>
    <n v="14330"/>
    <m/>
    <m/>
    <m/>
    <m/>
    <n v="14330"/>
    <m/>
  </r>
  <r>
    <x v="2"/>
    <x v="7"/>
    <x v="52"/>
    <x v="6"/>
    <x v="4"/>
    <n v="21068"/>
    <n v="11017"/>
    <m/>
    <m/>
    <m/>
    <n v="21068"/>
    <m/>
  </r>
  <r>
    <x v="2"/>
    <x v="7"/>
    <x v="52"/>
    <x v="1"/>
    <x v="8"/>
    <m/>
    <m/>
    <m/>
    <n v="74694"/>
    <m/>
    <n v="74694"/>
    <m/>
  </r>
  <r>
    <x v="2"/>
    <x v="7"/>
    <x v="52"/>
    <x v="2"/>
    <x v="6"/>
    <n v="236600"/>
    <n v="6333"/>
    <m/>
    <m/>
    <m/>
    <n v="236600"/>
    <m/>
  </r>
  <r>
    <x v="2"/>
    <x v="7"/>
    <x v="52"/>
    <x v="1"/>
    <x v="12"/>
    <n v="701341"/>
    <m/>
    <m/>
    <m/>
    <m/>
    <n v="701341"/>
    <m/>
  </r>
  <r>
    <x v="2"/>
    <x v="7"/>
    <x v="52"/>
    <x v="0"/>
    <x v="11"/>
    <n v="1761212"/>
    <n v="12421"/>
    <m/>
    <m/>
    <m/>
    <n v="1761212"/>
    <m/>
  </r>
  <r>
    <x v="2"/>
    <x v="7"/>
    <x v="52"/>
    <x v="2"/>
    <x v="13"/>
    <n v="1863637"/>
    <m/>
    <m/>
    <m/>
    <m/>
    <n v="1863637"/>
    <m/>
  </r>
  <r>
    <x v="2"/>
    <x v="7"/>
    <x v="82"/>
    <x v="1"/>
    <x v="8"/>
    <m/>
    <m/>
    <m/>
    <m/>
    <n v="3400"/>
    <n v="3400"/>
    <m/>
  </r>
  <r>
    <x v="2"/>
    <x v="7"/>
    <x v="82"/>
    <x v="4"/>
    <x v="7"/>
    <n v="14923"/>
    <m/>
    <m/>
    <m/>
    <m/>
    <n v="14923"/>
    <m/>
  </r>
  <r>
    <x v="2"/>
    <x v="7"/>
    <x v="82"/>
    <x v="3"/>
    <x v="10"/>
    <n v="27998"/>
    <m/>
    <m/>
    <m/>
    <m/>
    <n v="27998"/>
    <m/>
  </r>
  <r>
    <x v="2"/>
    <x v="7"/>
    <x v="82"/>
    <x v="6"/>
    <x v="4"/>
    <n v="41820"/>
    <m/>
    <m/>
    <m/>
    <m/>
    <n v="41820"/>
    <m/>
  </r>
  <r>
    <x v="2"/>
    <x v="7"/>
    <x v="82"/>
    <x v="2"/>
    <x v="6"/>
    <n v="180714"/>
    <m/>
    <m/>
    <m/>
    <m/>
    <n v="180714"/>
    <m/>
  </r>
  <r>
    <x v="2"/>
    <x v="7"/>
    <x v="82"/>
    <x v="2"/>
    <x v="13"/>
    <n v="309210"/>
    <m/>
    <m/>
    <m/>
    <m/>
    <n v="309210"/>
    <m/>
  </r>
  <r>
    <x v="2"/>
    <x v="7"/>
    <x v="82"/>
    <x v="0"/>
    <x v="11"/>
    <n v="481357"/>
    <m/>
    <m/>
    <m/>
    <m/>
    <n v="481357"/>
    <m/>
  </r>
  <r>
    <x v="2"/>
    <x v="7"/>
    <x v="82"/>
    <x v="1"/>
    <x v="12"/>
    <n v="1376645"/>
    <m/>
    <m/>
    <m/>
    <m/>
    <n v="1376645"/>
    <m/>
  </r>
  <r>
    <x v="2"/>
    <x v="7"/>
    <x v="117"/>
    <x v="1"/>
    <x v="8"/>
    <m/>
    <m/>
    <m/>
    <m/>
    <n v="820"/>
    <n v="820"/>
    <m/>
  </r>
  <r>
    <x v="2"/>
    <x v="7"/>
    <x v="117"/>
    <x v="2"/>
    <x v="6"/>
    <n v="23851"/>
    <m/>
    <m/>
    <m/>
    <m/>
    <n v="23851"/>
    <m/>
  </r>
  <r>
    <x v="2"/>
    <x v="7"/>
    <x v="117"/>
    <x v="2"/>
    <x v="13"/>
    <n v="36672"/>
    <m/>
    <m/>
    <m/>
    <m/>
    <n v="36672"/>
    <m/>
  </r>
  <r>
    <x v="2"/>
    <x v="7"/>
    <x v="117"/>
    <x v="0"/>
    <x v="11"/>
    <n v="286146"/>
    <m/>
    <m/>
    <m/>
    <m/>
    <n v="286146"/>
    <m/>
  </r>
  <r>
    <x v="2"/>
    <x v="7"/>
    <x v="117"/>
    <x v="1"/>
    <x v="12"/>
    <n v="295227"/>
    <m/>
    <m/>
    <m/>
    <m/>
    <n v="295227"/>
    <m/>
  </r>
  <r>
    <x v="2"/>
    <x v="7"/>
    <x v="115"/>
    <x v="6"/>
    <x v="4"/>
    <n v="7019"/>
    <m/>
    <m/>
    <m/>
    <m/>
    <n v="7019"/>
    <m/>
  </r>
  <r>
    <x v="2"/>
    <x v="7"/>
    <x v="115"/>
    <x v="2"/>
    <x v="6"/>
    <n v="22202"/>
    <m/>
    <m/>
    <m/>
    <m/>
    <n v="22202"/>
    <m/>
  </r>
  <r>
    <x v="2"/>
    <x v="7"/>
    <x v="115"/>
    <x v="1"/>
    <x v="12"/>
    <n v="111209"/>
    <m/>
    <m/>
    <m/>
    <m/>
    <n v="111209"/>
    <m/>
  </r>
  <r>
    <x v="2"/>
    <x v="7"/>
    <x v="115"/>
    <x v="0"/>
    <x v="11"/>
    <n v="224685"/>
    <m/>
    <m/>
    <m/>
    <m/>
    <n v="224685"/>
    <m/>
  </r>
  <r>
    <x v="2"/>
    <x v="7"/>
    <x v="115"/>
    <x v="2"/>
    <x v="13"/>
    <n v="247138"/>
    <m/>
    <m/>
    <m/>
    <m/>
    <n v="247138"/>
    <m/>
  </r>
  <r>
    <x v="2"/>
    <x v="7"/>
    <x v="205"/>
    <x v="0"/>
    <x v="11"/>
    <n v="1118"/>
    <m/>
    <m/>
    <m/>
    <m/>
    <n v="1118"/>
    <m/>
  </r>
  <r>
    <x v="2"/>
    <x v="7"/>
    <x v="139"/>
    <x v="0"/>
    <x v="11"/>
    <n v="33365"/>
    <m/>
    <m/>
    <m/>
    <m/>
    <n v="33365"/>
    <m/>
  </r>
  <r>
    <x v="2"/>
    <x v="7"/>
    <x v="139"/>
    <x v="1"/>
    <x v="12"/>
    <n v="161888"/>
    <m/>
    <m/>
    <m/>
    <m/>
    <n v="161888"/>
    <m/>
  </r>
  <r>
    <x v="2"/>
    <x v="7"/>
    <x v="72"/>
    <x v="6"/>
    <x v="4"/>
    <n v="13055"/>
    <m/>
    <m/>
    <m/>
    <m/>
    <n v="13055"/>
    <m/>
  </r>
  <r>
    <x v="2"/>
    <x v="7"/>
    <x v="72"/>
    <x v="4"/>
    <x v="7"/>
    <n v="17405"/>
    <m/>
    <m/>
    <m/>
    <m/>
    <n v="17405"/>
    <m/>
  </r>
  <r>
    <x v="2"/>
    <x v="7"/>
    <x v="72"/>
    <x v="0"/>
    <x v="1"/>
    <m/>
    <m/>
    <m/>
    <n v="28894"/>
    <m/>
    <n v="28894"/>
    <m/>
  </r>
  <r>
    <x v="2"/>
    <x v="7"/>
    <x v="72"/>
    <x v="3"/>
    <x v="10"/>
    <n v="86856"/>
    <m/>
    <m/>
    <m/>
    <m/>
    <n v="86856"/>
    <m/>
  </r>
  <r>
    <x v="2"/>
    <x v="7"/>
    <x v="72"/>
    <x v="3"/>
    <x v="5"/>
    <n v="93695"/>
    <m/>
    <m/>
    <m/>
    <m/>
    <n v="93695"/>
    <m/>
  </r>
  <r>
    <x v="2"/>
    <x v="7"/>
    <x v="72"/>
    <x v="2"/>
    <x v="6"/>
    <n v="518472"/>
    <m/>
    <m/>
    <m/>
    <m/>
    <n v="518472"/>
    <m/>
  </r>
  <r>
    <x v="2"/>
    <x v="7"/>
    <x v="72"/>
    <x v="2"/>
    <x v="13"/>
    <n v="1187468"/>
    <m/>
    <m/>
    <m/>
    <m/>
    <n v="1187468"/>
    <m/>
  </r>
  <r>
    <x v="2"/>
    <x v="7"/>
    <x v="72"/>
    <x v="0"/>
    <x v="11"/>
    <n v="1430190"/>
    <m/>
    <m/>
    <m/>
    <m/>
    <n v="1430190"/>
    <m/>
  </r>
  <r>
    <x v="2"/>
    <x v="7"/>
    <x v="72"/>
    <x v="1"/>
    <x v="12"/>
    <n v="1583484"/>
    <m/>
    <m/>
    <m/>
    <m/>
    <n v="1583484"/>
    <m/>
  </r>
  <r>
    <x v="2"/>
    <x v="7"/>
    <x v="62"/>
    <x v="6"/>
    <x v="4"/>
    <n v="9314"/>
    <m/>
    <m/>
    <m/>
    <m/>
    <n v="9314"/>
    <m/>
  </r>
  <r>
    <x v="2"/>
    <x v="7"/>
    <x v="62"/>
    <x v="1"/>
    <x v="8"/>
    <m/>
    <m/>
    <m/>
    <n v="35522"/>
    <m/>
    <n v="35522"/>
    <m/>
  </r>
  <r>
    <x v="2"/>
    <x v="7"/>
    <x v="62"/>
    <x v="3"/>
    <x v="5"/>
    <n v="50292"/>
    <m/>
    <m/>
    <m/>
    <m/>
    <n v="50292"/>
    <m/>
  </r>
  <r>
    <x v="2"/>
    <x v="7"/>
    <x v="62"/>
    <x v="4"/>
    <x v="7"/>
    <n v="83925"/>
    <m/>
    <m/>
    <m/>
    <m/>
    <n v="83925"/>
    <m/>
  </r>
  <r>
    <x v="2"/>
    <x v="7"/>
    <x v="62"/>
    <x v="0"/>
    <x v="1"/>
    <m/>
    <m/>
    <m/>
    <n v="91682"/>
    <m/>
    <n v="91682"/>
    <m/>
  </r>
  <r>
    <x v="2"/>
    <x v="7"/>
    <x v="62"/>
    <x v="2"/>
    <x v="9"/>
    <m/>
    <m/>
    <m/>
    <n v="102952"/>
    <m/>
    <n v="102952"/>
    <m/>
  </r>
  <r>
    <x v="2"/>
    <x v="7"/>
    <x v="62"/>
    <x v="3"/>
    <x v="10"/>
    <n v="217989"/>
    <m/>
    <m/>
    <m/>
    <m/>
    <n v="217989"/>
    <m/>
  </r>
  <r>
    <x v="2"/>
    <x v="7"/>
    <x v="62"/>
    <x v="2"/>
    <x v="6"/>
    <n v="509141"/>
    <m/>
    <m/>
    <m/>
    <m/>
    <n v="509141"/>
    <m/>
  </r>
  <r>
    <x v="2"/>
    <x v="7"/>
    <x v="62"/>
    <x v="2"/>
    <x v="13"/>
    <n v="1273189"/>
    <m/>
    <m/>
    <m/>
    <m/>
    <n v="1273189"/>
    <m/>
  </r>
  <r>
    <x v="2"/>
    <x v="7"/>
    <x v="62"/>
    <x v="1"/>
    <x v="12"/>
    <n v="1434450"/>
    <m/>
    <m/>
    <m/>
    <m/>
    <n v="1434450"/>
    <m/>
  </r>
  <r>
    <x v="2"/>
    <x v="7"/>
    <x v="62"/>
    <x v="0"/>
    <x v="11"/>
    <n v="1495270"/>
    <m/>
    <m/>
    <m/>
    <m/>
    <n v="1495270"/>
    <m/>
  </r>
  <r>
    <x v="2"/>
    <x v="7"/>
    <x v="62"/>
    <x v="6"/>
    <x v="4"/>
    <n v="8322"/>
    <m/>
    <m/>
    <m/>
    <m/>
    <n v="8322"/>
    <m/>
  </r>
  <r>
    <x v="2"/>
    <x v="7"/>
    <x v="62"/>
    <x v="3"/>
    <x v="5"/>
    <n v="13075"/>
    <m/>
    <m/>
    <m/>
    <m/>
    <n v="13075"/>
    <m/>
  </r>
  <r>
    <x v="2"/>
    <x v="7"/>
    <x v="62"/>
    <x v="3"/>
    <x v="3"/>
    <m/>
    <m/>
    <m/>
    <n v="19952"/>
    <m/>
    <n v="19952"/>
    <m/>
  </r>
  <r>
    <x v="2"/>
    <x v="7"/>
    <x v="62"/>
    <x v="4"/>
    <x v="7"/>
    <n v="43091"/>
    <m/>
    <m/>
    <m/>
    <m/>
    <n v="43091"/>
    <m/>
  </r>
  <r>
    <x v="2"/>
    <x v="7"/>
    <x v="62"/>
    <x v="1"/>
    <x v="8"/>
    <m/>
    <m/>
    <m/>
    <n v="102252"/>
    <m/>
    <n v="102252"/>
    <m/>
  </r>
  <r>
    <x v="2"/>
    <x v="7"/>
    <x v="62"/>
    <x v="3"/>
    <x v="10"/>
    <n v="107110"/>
    <m/>
    <m/>
    <m/>
    <m/>
    <n v="107110"/>
    <m/>
  </r>
  <r>
    <x v="2"/>
    <x v="7"/>
    <x v="62"/>
    <x v="0"/>
    <x v="1"/>
    <m/>
    <m/>
    <m/>
    <n v="138708"/>
    <m/>
    <n v="138708"/>
    <m/>
  </r>
  <r>
    <x v="2"/>
    <x v="7"/>
    <x v="62"/>
    <x v="2"/>
    <x v="6"/>
    <n v="535182"/>
    <n v="1188"/>
    <m/>
    <m/>
    <m/>
    <n v="535182"/>
    <m/>
  </r>
  <r>
    <x v="2"/>
    <x v="7"/>
    <x v="62"/>
    <x v="2"/>
    <x v="13"/>
    <n v="681177"/>
    <m/>
    <m/>
    <m/>
    <m/>
    <n v="681177"/>
    <m/>
  </r>
  <r>
    <x v="2"/>
    <x v="7"/>
    <x v="62"/>
    <x v="0"/>
    <x v="11"/>
    <n v="1116871"/>
    <m/>
    <m/>
    <m/>
    <m/>
    <n v="1116871"/>
    <m/>
  </r>
  <r>
    <x v="2"/>
    <x v="7"/>
    <x v="62"/>
    <x v="1"/>
    <x v="12"/>
    <n v="2186620"/>
    <n v="10632"/>
    <m/>
    <m/>
    <m/>
    <n v="2186620"/>
    <m/>
  </r>
  <r>
    <x v="2"/>
    <x v="7"/>
    <x v="149"/>
    <x v="0"/>
    <x v="11"/>
    <n v="33504"/>
    <m/>
    <m/>
    <m/>
    <m/>
    <n v="33504"/>
    <m/>
  </r>
  <r>
    <x v="2"/>
    <x v="7"/>
    <x v="149"/>
    <x v="1"/>
    <x v="12"/>
    <n v="96382"/>
    <m/>
    <m/>
    <m/>
    <m/>
    <n v="96382"/>
    <m/>
  </r>
  <r>
    <x v="2"/>
    <x v="7"/>
    <x v="133"/>
    <x v="1"/>
    <x v="12"/>
    <n v="102352"/>
    <m/>
    <m/>
    <m/>
    <m/>
    <n v="102352"/>
    <m/>
  </r>
  <r>
    <x v="2"/>
    <x v="7"/>
    <x v="133"/>
    <x v="0"/>
    <x v="11"/>
    <n v="185400"/>
    <m/>
    <m/>
    <m/>
    <m/>
    <n v="185400"/>
    <m/>
  </r>
  <r>
    <x v="2"/>
    <x v="7"/>
    <x v="130"/>
    <x v="2"/>
    <x v="9"/>
    <m/>
    <m/>
    <m/>
    <m/>
    <n v="7628"/>
    <n v="7628"/>
    <m/>
  </r>
  <r>
    <x v="2"/>
    <x v="7"/>
    <x v="130"/>
    <x v="3"/>
    <x v="5"/>
    <n v="11153"/>
    <m/>
    <m/>
    <m/>
    <m/>
    <n v="11153"/>
    <m/>
  </r>
  <r>
    <x v="2"/>
    <x v="7"/>
    <x v="130"/>
    <x v="4"/>
    <x v="7"/>
    <n v="15835"/>
    <m/>
    <m/>
    <m/>
    <m/>
    <n v="15835"/>
    <m/>
  </r>
  <r>
    <x v="2"/>
    <x v="7"/>
    <x v="130"/>
    <x v="3"/>
    <x v="10"/>
    <n v="16156"/>
    <m/>
    <m/>
    <m/>
    <m/>
    <n v="16156"/>
    <m/>
  </r>
  <r>
    <x v="2"/>
    <x v="7"/>
    <x v="130"/>
    <x v="1"/>
    <x v="12"/>
    <n v="34065"/>
    <m/>
    <m/>
    <m/>
    <m/>
    <n v="34065"/>
    <m/>
  </r>
  <r>
    <x v="2"/>
    <x v="7"/>
    <x v="130"/>
    <x v="2"/>
    <x v="6"/>
    <n v="62554"/>
    <m/>
    <m/>
    <m/>
    <m/>
    <n v="62554"/>
    <m/>
  </r>
  <r>
    <x v="2"/>
    <x v="7"/>
    <x v="130"/>
    <x v="2"/>
    <x v="13"/>
    <n v="86511"/>
    <m/>
    <m/>
    <m/>
    <m/>
    <n v="86511"/>
    <m/>
  </r>
  <r>
    <x v="2"/>
    <x v="7"/>
    <x v="130"/>
    <x v="0"/>
    <x v="11"/>
    <n v="245941"/>
    <m/>
    <m/>
    <m/>
    <m/>
    <n v="245941"/>
    <m/>
  </r>
  <r>
    <x v="2"/>
    <x v="7"/>
    <x v="191"/>
    <x v="1"/>
    <x v="12"/>
    <n v="22529"/>
    <m/>
    <m/>
    <m/>
    <m/>
    <n v="22529"/>
    <m/>
  </r>
  <r>
    <x v="2"/>
    <x v="9"/>
    <x v="186"/>
    <x v="0"/>
    <x v="11"/>
    <n v="9778"/>
    <m/>
    <m/>
    <m/>
    <m/>
    <n v="9778"/>
    <m/>
  </r>
  <r>
    <x v="2"/>
    <x v="9"/>
    <x v="106"/>
    <x v="2"/>
    <x v="6"/>
    <n v="9443"/>
    <m/>
    <m/>
    <m/>
    <m/>
    <n v="9443"/>
    <m/>
  </r>
  <r>
    <x v="2"/>
    <x v="9"/>
    <x v="106"/>
    <x v="3"/>
    <x v="15"/>
    <n v="19025"/>
    <m/>
    <m/>
    <m/>
    <m/>
    <n v="19025"/>
    <m/>
  </r>
  <r>
    <x v="2"/>
    <x v="9"/>
    <x v="106"/>
    <x v="1"/>
    <x v="8"/>
    <m/>
    <m/>
    <m/>
    <n v="23060"/>
    <m/>
    <n v="23060"/>
    <m/>
  </r>
  <r>
    <x v="2"/>
    <x v="9"/>
    <x v="106"/>
    <x v="1"/>
    <x v="12"/>
    <n v="133982"/>
    <m/>
    <m/>
    <m/>
    <m/>
    <n v="133982"/>
    <m/>
  </r>
  <r>
    <x v="2"/>
    <x v="9"/>
    <x v="106"/>
    <x v="0"/>
    <x v="11"/>
    <n v="381061"/>
    <m/>
    <m/>
    <m/>
    <m/>
    <n v="381061"/>
    <m/>
  </r>
  <r>
    <x v="2"/>
    <x v="9"/>
    <x v="107"/>
    <x v="2"/>
    <x v="6"/>
    <n v="28323"/>
    <m/>
    <m/>
    <m/>
    <m/>
    <n v="28323"/>
    <m/>
  </r>
  <r>
    <x v="2"/>
    <x v="9"/>
    <x v="107"/>
    <x v="0"/>
    <x v="11"/>
    <n v="313737"/>
    <m/>
    <m/>
    <m/>
    <m/>
    <n v="313737"/>
    <m/>
  </r>
  <r>
    <x v="2"/>
    <x v="9"/>
    <x v="107"/>
    <x v="1"/>
    <x v="12"/>
    <n v="368358"/>
    <m/>
    <m/>
    <m/>
    <m/>
    <n v="368358"/>
    <m/>
  </r>
  <r>
    <x v="2"/>
    <x v="9"/>
    <x v="161"/>
    <x v="1"/>
    <x v="12"/>
    <n v="31139"/>
    <m/>
    <m/>
    <m/>
    <m/>
    <n v="31139"/>
    <m/>
  </r>
  <r>
    <x v="2"/>
    <x v="9"/>
    <x v="161"/>
    <x v="0"/>
    <x v="11"/>
    <n v="77552"/>
    <m/>
    <m/>
    <m/>
    <m/>
    <n v="77552"/>
    <m/>
  </r>
  <r>
    <x v="2"/>
    <x v="9"/>
    <x v="192"/>
    <x v="0"/>
    <x v="11"/>
    <n v="5206"/>
    <m/>
    <m/>
    <m/>
    <m/>
    <n v="5206"/>
    <m/>
  </r>
  <r>
    <x v="2"/>
    <x v="9"/>
    <x v="158"/>
    <x v="1"/>
    <x v="12"/>
    <n v="21290"/>
    <m/>
    <m/>
    <m/>
    <m/>
    <n v="21290"/>
    <m/>
  </r>
  <r>
    <x v="2"/>
    <x v="9"/>
    <x v="158"/>
    <x v="0"/>
    <x v="11"/>
    <n v="37492"/>
    <m/>
    <m/>
    <m/>
    <m/>
    <n v="37492"/>
    <m/>
  </r>
  <r>
    <x v="2"/>
    <x v="9"/>
    <x v="158"/>
    <x v="2"/>
    <x v="13"/>
    <n v="85825"/>
    <m/>
    <m/>
    <m/>
    <m/>
    <n v="85825"/>
    <m/>
  </r>
  <r>
    <x v="2"/>
    <x v="9"/>
    <x v="148"/>
    <x v="0"/>
    <x v="11"/>
    <n v="19235"/>
    <m/>
    <m/>
    <m/>
    <m/>
    <n v="19235"/>
    <m/>
  </r>
  <r>
    <x v="2"/>
    <x v="9"/>
    <x v="148"/>
    <x v="1"/>
    <x v="12"/>
    <n v="139836"/>
    <m/>
    <m/>
    <m/>
    <m/>
    <n v="139836"/>
    <m/>
  </r>
  <r>
    <x v="2"/>
    <x v="9"/>
    <x v="142"/>
    <x v="2"/>
    <x v="6"/>
    <n v="16235"/>
    <m/>
    <m/>
    <m/>
    <m/>
    <n v="16235"/>
    <m/>
  </r>
  <r>
    <x v="2"/>
    <x v="9"/>
    <x v="142"/>
    <x v="0"/>
    <x v="11"/>
    <n v="55774"/>
    <m/>
    <m/>
    <m/>
    <m/>
    <n v="55774"/>
    <m/>
  </r>
  <r>
    <x v="2"/>
    <x v="9"/>
    <x v="142"/>
    <x v="1"/>
    <x v="12"/>
    <n v="198754"/>
    <m/>
    <m/>
    <m/>
    <m/>
    <n v="198754"/>
    <m/>
  </r>
  <r>
    <x v="2"/>
    <x v="9"/>
    <x v="173"/>
    <x v="1"/>
    <x v="12"/>
    <n v="19304"/>
    <m/>
    <m/>
    <m/>
    <m/>
    <n v="19304"/>
    <m/>
  </r>
  <r>
    <x v="2"/>
    <x v="9"/>
    <x v="173"/>
    <x v="0"/>
    <x v="11"/>
    <n v="41196"/>
    <m/>
    <m/>
    <m/>
    <m/>
    <n v="41196"/>
    <m/>
  </r>
  <r>
    <x v="2"/>
    <x v="9"/>
    <x v="137"/>
    <x v="0"/>
    <x v="11"/>
    <n v="237925"/>
    <m/>
    <m/>
    <m/>
    <m/>
    <n v="237925"/>
    <m/>
  </r>
  <r>
    <x v="2"/>
    <x v="9"/>
    <x v="137"/>
    <x v="1"/>
    <x v="12"/>
    <n v="243133"/>
    <m/>
    <m/>
    <m/>
    <m/>
    <n v="243133"/>
    <m/>
  </r>
  <r>
    <x v="2"/>
    <x v="9"/>
    <x v="176"/>
    <x v="0"/>
    <x v="11"/>
    <n v="20591"/>
    <m/>
    <m/>
    <m/>
    <m/>
    <n v="20591"/>
    <m/>
  </r>
  <r>
    <x v="2"/>
    <x v="9"/>
    <x v="146"/>
    <x v="0"/>
    <x v="11"/>
    <n v="79503"/>
    <m/>
    <m/>
    <m/>
    <m/>
    <n v="79503"/>
    <m/>
  </r>
  <r>
    <x v="2"/>
    <x v="9"/>
    <x v="146"/>
    <x v="1"/>
    <x v="12"/>
    <n v="96162"/>
    <m/>
    <m/>
    <m/>
    <m/>
    <n v="96162"/>
    <m/>
  </r>
  <r>
    <x v="2"/>
    <x v="9"/>
    <x v="167"/>
    <x v="0"/>
    <x v="11"/>
    <n v="11042"/>
    <m/>
    <m/>
    <m/>
    <m/>
    <n v="11042"/>
    <m/>
  </r>
  <r>
    <x v="2"/>
    <x v="9"/>
    <x v="167"/>
    <x v="1"/>
    <x v="12"/>
    <n v="40151"/>
    <m/>
    <m/>
    <m/>
    <m/>
    <n v="40151"/>
    <m/>
  </r>
  <r>
    <x v="2"/>
    <x v="9"/>
    <x v="126"/>
    <x v="2"/>
    <x v="6"/>
    <n v="15046"/>
    <m/>
    <m/>
    <m/>
    <m/>
    <n v="15046"/>
    <m/>
  </r>
  <r>
    <x v="2"/>
    <x v="9"/>
    <x v="126"/>
    <x v="1"/>
    <x v="12"/>
    <n v="164371"/>
    <m/>
    <m/>
    <m/>
    <m/>
    <n v="164371"/>
    <m/>
  </r>
  <r>
    <x v="2"/>
    <x v="9"/>
    <x v="126"/>
    <x v="0"/>
    <x v="11"/>
    <n v="172558"/>
    <m/>
    <m/>
    <m/>
    <m/>
    <n v="172558"/>
    <m/>
  </r>
  <r>
    <x v="2"/>
    <x v="9"/>
    <x v="154"/>
    <x v="0"/>
    <x v="11"/>
    <n v="82267"/>
    <m/>
    <m/>
    <m/>
    <m/>
    <n v="82267"/>
    <m/>
  </r>
  <r>
    <x v="2"/>
    <x v="9"/>
    <x v="95"/>
    <x v="3"/>
    <x v="5"/>
    <n v="2772"/>
    <m/>
    <m/>
    <m/>
    <m/>
    <n v="2772"/>
    <m/>
  </r>
  <r>
    <x v="2"/>
    <x v="9"/>
    <x v="95"/>
    <x v="3"/>
    <x v="15"/>
    <n v="3178"/>
    <m/>
    <m/>
    <m/>
    <m/>
    <n v="3178"/>
    <m/>
  </r>
  <r>
    <x v="2"/>
    <x v="9"/>
    <x v="95"/>
    <x v="1"/>
    <x v="8"/>
    <m/>
    <m/>
    <m/>
    <n v="81300"/>
    <m/>
    <n v="81300"/>
    <m/>
  </r>
  <r>
    <x v="2"/>
    <x v="9"/>
    <x v="95"/>
    <x v="0"/>
    <x v="11"/>
    <n v="481632"/>
    <m/>
    <m/>
    <m/>
    <m/>
    <n v="481632"/>
    <m/>
  </r>
  <r>
    <x v="2"/>
    <x v="9"/>
    <x v="95"/>
    <x v="1"/>
    <x v="12"/>
    <n v="735518"/>
    <m/>
    <m/>
    <m/>
    <m/>
    <n v="735518"/>
    <m/>
  </r>
  <r>
    <x v="2"/>
    <x v="9"/>
    <x v="159"/>
    <x v="1"/>
    <x v="12"/>
    <n v="1113"/>
    <m/>
    <m/>
    <m/>
    <m/>
    <n v="1113"/>
    <m/>
  </r>
  <r>
    <x v="2"/>
    <x v="9"/>
    <x v="159"/>
    <x v="0"/>
    <x v="11"/>
    <n v="37340"/>
    <m/>
    <m/>
    <m/>
    <m/>
    <n v="37340"/>
    <m/>
  </r>
  <r>
    <x v="2"/>
    <x v="9"/>
    <x v="126"/>
    <x v="1"/>
    <x v="12"/>
    <n v="12689"/>
    <m/>
    <m/>
    <m/>
    <m/>
    <n v="12689"/>
    <m/>
  </r>
  <r>
    <x v="2"/>
    <x v="9"/>
    <x v="126"/>
    <x v="0"/>
    <x v="11"/>
    <n v="122577"/>
    <m/>
    <m/>
    <m/>
    <m/>
    <n v="122577"/>
    <m/>
  </r>
  <r>
    <x v="2"/>
    <x v="9"/>
    <x v="126"/>
    <x v="1"/>
    <x v="12"/>
    <n v="58876"/>
    <m/>
    <m/>
    <m/>
    <m/>
    <n v="58876"/>
    <m/>
  </r>
  <r>
    <x v="2"/>
    <x v="9"/>
    <x v="126"/>
    <x v="0"/>
    <x v="11"/>
    <n v="287467"/>
    <m/>
    <m/>
    <m/>
    <m/>
    <n v="287467"/>
    <m/>
  </r>
  <r>
    <x v="2"/>
    <x v="9"/>
    <x v="154"/>
    <x v="1"/>
    <x v="12"/>
    <n v="3411"/>
    <m/>
    <m/>
    <m/>
    <m/>
    <n v="3411"/>
    <m/>
  </r>
  <r>
    <x v="2"/>
    <x v="9"/>
    <x v="154"/>
    <x v="1"/>
    <x v="12"/>
    <n v="11034"/>
    <m/>
    <m/>
    <m/>
    <m/>
    <n v="11034"/>
    <m/>
  </r>
  <r>
    <x v="2"/>
    <x v="9"/>
    <x v="154"/>
    <x v="0"/>
    <x v="11"/>
    <n v="29370"/>
    <m/>
    <m/>
    <m/>
    <m/>
    <n v="29370"/>
    <m/>
  </r>
  <r>
    <x v="2"/>
    <x v="9"/>
    <x v="170"/>
    <x v="0"/>
    <x v="11"/>
    <n v="12630"/>
    <m/>
    <m/>
    <m/>
    <m/>
    <n v="12630"/>
    <m/>
  </r>
  <r>
    <x v="2"/>
    <x v="9"/>
    <x v="170"/>
    <x v="1"/>
    <x v="12"/>
    <n v="56800"/>
    <m/>
    <m/>
    <m/>
    <m/>
    <n v="56800"/>
    <m/>
  </r>
  <r>
    <x v="2"/>
    <x v="9"/>
    <x v="174"/>
    <x v="0"/>
    <x v="11"/>
    <n v="34318"/>
    <m/>
    <m/>
    <m/>
    <m/>
    <n v="34318"/>
    <m/>
  </r>
  <r>
    <x v="2"/>
    <x v="9"/>
    <x v="174"/>
    <x v="1"/>
    <x v="12"/>
    <n v="44221"/>
    <m/>
    <m/>
    <m/>
    <m/>
    <n v="44221"/>
    <m/>
  </r>
  <r>
    <x v="2"/>
    <x v="6"/>
    <x v="188"/>
    <x v="1"/>
    <x v="12"/>
    <n v="13517"/>
    <m/>
    <m/>
    <m/>
    <m/>
    <n v="13517"/>
    <m/>
  </r>
  <r>
    <x v="2"/>
    <x v="6"/>
    <x v="188"/>
    <x v="0"/>
    <x v="11"/>
    <n v="38354"/>
    <m/>
    <m/>
    <m/>
    <m/>
    <n v="38354"/>
    <m/>
  </r>
  <r>
    <x v="2"/>
    <x v="6"/>
    <x v="91"/>
    <x v="2"/>
    <x v="6"/>
    <n v="37808"/>
    <m/>
    <m/>
    <m/>
    <m/>
    <n v="37808"/>
    <m/>
  </r>
  <r>
    <x v="2"/>
    <x v="6"/>
    <x v="91"/>
    <x v="1"/>
    <x v="12"/>
    <n v="72552"/>
    <m/>
    <m/>
    <m/>
    <m/>
    <n v="72552"/>
    <m/>
  </r>
  <r>
    <x v="2"/>
    <x v="6"/>
    <x v="91"/>
    <x v="0"/>
    <x v="1"/>
    <m/>
    <m/>
    <m/>
    <n v="204829"/>
    <m/>
    <n v="204829"/>
    <m/>
  </r>
  <r>
    <x v="2"/>
    <x v="6"/>
    <x v="91"/>
    <x v="0"/>
    <x v="11"/>
    <n v="699900"/>
    <n v="9345"/>
    <m/>
    <m/>
    <m/>
    <n v="699900"/>
    <m/>
  </r>
  <r>
    <x v="2"/>
    <x v="6"/>
    <x v="108"/>
    <x v="1"/>
    <x v="8"/>
    <m/>
    <m/>
    <m/>
    <n v="21130"/>
    <m/>
    <n v="21130"/>
    <m/>
  </r>
  <r>
    <x v="2"/>
    <x v="6"/>
    <x v="108"/>
    <x v="1"/>
    <x v="12"/>
    <n v="27580"/>
    <m/>
    <m/>
    <m/>
    <m/>
    <n v="27580"/>
    <m/>
  </r>
  <r>
    <x v="2"/>
    <x v="6"/>
    <x v="108"/>
    <x v="2"/>
    <x v="6"/>
    <n v="36541"/>
    <m/>
    <m/>
    <m/>
    <m/>
    <n v="36541"/>
    <m/>
  </r>
  <r>
    <x v="2"/>
    <x v="6"/>
    <x v="108"/>
    <x v="0"/>
    <x v="11"/>
    <n v="455354"/>
    <m/>
    <m/>
    <m/>
    <m/>
    <n v="455354"/>
    <m/>
  </r>
  <r>
    <x v="2"/>
    <x v="6"/>
    <x v="80"/>
    <x v="2"/>
    <x v="6"/>
    <n v="32446"/>
    <m/>
    <m/>
    <m/>
    <m/>
    <n v="32446"/>
    <m/>
  </r>
  <r>
    <x v="2"/>
    <x v="6"/>
    <x v="80"/>
    <x v="1"/>
    <x v="12"/>
    <n v="49191"/>
    <m/>
    <m/>
    <m/>
    <m/>
    <n v="49191"/>
    <m/>
  </r>
  <r>
    <x v="2"/>
    <x v="6"/>
    <x v="80"/>
    <x v="0"/>
    <x v="1"/>
    <m/>
    <m/>
    <m/>
    <n v="296214"/>
    <m/>
    <n v="296214"/>
    <m/>
  </r>
  <r>
    <x v="2"/>
    <x v="6"/>
    <x v="80"/>
    <x v="0"/>
    <x v="11"/>
    <n v="1178619"/>
    <m/>
    <m/>
    <m/>
    <m/>
    <n v="1178619"/>
    <m/>
  </r>
  <r>
    <x v="2"/>
    <x v="6"/>
    <x v="44"/>
    <x v="2"/>
    <x v="6"/>
    <n v="31546"/>
    <m/>
    <m/>
    <m/>
    <m/>
    <n v="31546"/>
    <m/>
  </r>
  <r>
    <x v="2"/>
    <x v="6"/>
    <x v="44"/>
    <x v="1"/>
    <x v="12"/>
    <n v="154732"/>
    <n v="19141"/>
    <m/>
    <m/>
    <m/>
    <n v="154732"/>
    <m/>
  </r>
  <r>
    <x v="2"/>
    <x v="6"/>
    <x v="44"/>
    <x v="0"/>
    <x v="1"/>
    <m/>
    <m/>
    <m/>
    <n v="221381"/>
    <m/>
    <n v="221381"/>
    <m/>
  </r>
  <r>
    <x v="2"/>
    <x v="6"/>
    <x v="44"/>
    <x v="0"/>
    <x v="11"/>
    <n v="3730036"/>
    <m/>
    <m/>
    <m/>
    <m/>
    <n v="3730036"/>
    <m/>
  </r>
  <r>
    <x v="2"/>
    <x v="6"/>
    <x v="90"/>
    <x v="1"/>
    <x v="12"/>
    <n v="3039"/>
    <m/>
    <m/>
    <m/>
    <m/>
    <n v="3039"/>
    <m/>
  </r>
  <r>
    <x v="2"/>
    <x v="6"/>
    <x v="90"/>
    <x v="2"/>
    <x v="6"/>
    <n v="21748"/>
    <m/>
    <m/>
    <m/>
    <m/>
    <n v="21748"/>
    <m/>
  </r>
  <r>
    <x v="2"/>
    <x v="6"/>
    <x v="90"/>
    <x v="0"/>
    <x v="1"/>
    <m/>
    <m/>
    <m/>
    <n v="60087"/>
    <m/>
    <n v="60087"/>
    <m/>
  </r>
  <r>
    <x v="2"/>
    <x v="6"/>
    <x v="90"/>
    <x v="0"/>
    <x v="11"/>
    <n v="1034015"/>
    <m/>
    <m/>
    <m/>
    <m/>
    <n v="1034015"/>
    <m/>
  </r>
  <r>
    <x v="2"/>
    <x v="6"/>
    <x v="177"/>
    <x v="0"/>
    <x v="11"/>
    <n v="10809"/>
    <m/>
    <m/>
    <m/>
    <m/>
    <n v="10809"/>
    <m/>
  </r>
  <r>
    <x v="2"/>
    <x v="6"/>
    <x v="61"/>
    <x v="2"/>
    <x v="6"/>
    <n v="17675"/>
    <m/>
    <m/>
    <m/>
    <m/>
    <n v="17675"/>
    <m/>
  </r>
  <r>
    <x v="2"/>
    <x v="6"/>
    <x v="61"/>
    <x v="1"/>
    <x v="12"/>
    <n v="39635"/>
    <m/>
    <m/>
    <m/>
    <m/>
    <n v="39635"/>
    <m/>
  </r>
  <r>
    <x v="2"/>
    <x v="6"/>
    <x v="61"/>
    <x v="0"/>
    <x v="11"/>
    <n v="2693456"/>
    <m/>
    <m/>
    <m/>
    <m/>
    <n v="2693456"/>
    <m/>
  </r>
  <r>
    <x v="2"/>
    <x v="6"/>
    <x v="105"/>
    <x v="2"/>
    <x v="6"/>
    <n v="6455"/>
    <m/>
    <m/>
    <m/>
    <m/>
    <n v="6455"/>
    <m/>
  </r>
  <r>
    <x v="2"/>
    <x v="6"/>
    <x v="105"/>
    <x v="0"/>
    <x v="11"/>
    <n v="524693"/>
    <m/>
    <m/>
    <m/>
    <m/>
    <n v="524693"/>
    <m/>
  </r>
  <r>
    <x v="2"/>
    <x v="6"/>
    <x v="138"/>
    <x v="2"/>
    <x v="6"/>
    <n v="36892"/>
    <m/>
    <m/>
    <m/>
    <m/>
    <n v="36892"/>
    <m/>
  </r>
  <r>
    <x v="2"/>
    <x v="6"/>
    <x v="138"/>
    <x v="0"/>
    <x v="11"/>
    <n v="120071"/>
    <m/>
    <m/>
    <m/>
    <m/>
    <n v="120071"/>
    <m/>
  </r>
  <r>
    <x v="2"/>
    <x v="6"/>
    <x v="108"/>
    <x v="0"/>
    <x v="11"/>
    <n v="94326"/>
    <n v="14684"/>
    <m/>
    <m/>
    <m/>
    <n v="94326"/>
    <m/>
  </r>
  <r>
    <x v="2"/>
    <x v="6"/>
    <x v="200"/>
    <x v="0"/>
    <x v="11"/>
    <n v="12109"/>
    <m/>
    <m/>
    <m/>
    <m/>
    <n v="12109"/>
    <m/>
  </r>
  <r>
    <x v="2"/>
    <x v="12"/>
    <x v="157"/>
    <x v="0"/>
    <x v="11"/>
    <n v="38328"/>
    <m/>
    <m/>
    <m/>
    <m/>
    <n v="38328"/>
    <m/>
  </r>
  <r>
    <x v="2"/>
    <x v="12"/>
    <x v="156"/>
    <x v="2"/>
    <x v="6"/>
    <n v="30211"/>
    <m/>
    <m/>
    <m/>
    <m/>
    <n v="30211"/>
    <m/>
  </r>
  <r>
    <x v="2"/>
    <x v="12"/>
    <x v="156"/>
    <x v="0"/>
    <x v="11"/>
    <n v="51193"/>
    <m/>
    <m/>
    <m/>
    <m/>
    <n v="51193"/>
    <m/>
  </r>
  <r>
    <x v="2"/>
    <x v="12"/>
    <x v="185"/>
    <x v="0"/>
    <x v="11"/>
    <n v="7988"/>
    <m/>
    <m/>
    <m/>
    <m/>
    <n v="7988"/>
    <m/>
  </r>
  <r>
    <x v="2"/>
    <x v="8"/>
    <x v="136"/>
    <x v="0"/>
    <x v="11"/>
    <n v="16101"/>
    <m/>
    <m/>
    <m/>
    <m/>
    <n v="16101"/>
    <m/>
  </r>
  <r>
    <x v="2"/>
    <x v="8"/>
    <x v="182"/>
    <x v="2"/>
    <x v="6"/>
    <n v="2414"/>
    <m/>
    <m/>
    <m/>
    <m/>
    <n v="2414"/>
    <m/>
  </r>
  <r>
    <x v="2"/>
    <x v="8"/>
    <x v="182"/>
    <x v="1"/>
    <x v="12"/>
    <n v="4123"/>
    <m/>
    <m/>
    <m/>
    <m/>
    <n v="4123"/>
    <m/>
  </r>
  <r>
    <x v="2"/>
    <x v="8"/>
    <x v="182"/>
    <x v="0"/>
    <x v="11"/>
    <n v="14922"/>
    <m/>
    <m/>
    <m/>
    <m/>
    <n v="14922"/>
    <m/>
  </r>
  <r>
    <x v="2"/>
    <x v="8"/>
    <x v="171"/>
    <x v="0"/>
    <x v="11"/>
    <n v="20228"/>
    <m/>
    <m/>
    <m/>
    <m/>
    <n v="20228"/>
    <m/>
  </r>
  <r>
    <x v="2"/>
    <x v="8"/>
    <x v="179"/>
    <x v="0"/>
    <x v="11"/>
    <n v="24888"/>
    <m/>
    <m/>
    <m/>
    <m/>
    <n v="24888"/>
    <m/>
  </r>
  <r>
    <x v="2"/>
    <x v="8"/>
    <x v="135"/>
    <x v="2"/>
    <x v="6"/>
    <n v="8883"/>
    <m/>
    <m/>
    <m/>
    <m/>
    <n v="8883"/>
    <m/>
  </r>
  <r>
    <x v="2"/>
    <x v="8"/>
    <x v="135"/>
    <x v="0"/>
    <x v="11"/>
    <n v="103271"/>
    <m/>
    <m/>
    <m/>
    <m/>
    <n v="103271"/>
    <m/>
  </r>
  <r>
    <x v="2"/>
    <x v="8"/>
    <x v="114"/>
    <x v="2"/>
    <x v="6"/>
    <n v="13338"/>
    <m/>
    <m/>
    <m/>
    <m/>
    <n v="13338"/>
    <m/>
  </r>
  <r>
    <x v="2"/>
    <x v="8"/>
    <x v="114"/>
    <x v="1"/>
    <x v="12"/>
    <n v="69023"/>
    <m/>
    <m/>
    <m/>
    <m/>
    <n v="69023"/>
    <m/>
  </r>
  <r>
    <x v="2"/>
    <x v="8"/>
    <x v="114"/>
    <x v="0"/>
    <x v="11"/>
    <n v="498565"/>
    <m/>
    <m/>
    <m/>
    <m/>
    <n v="498565"/>
    <m/>
  </r>
  <r>
    <x v="2"/>
    <x v="8"/>
    <x v="136"/>
    <x v="1"/>
    <x v="12"/>
    <n v="36633"/>
    <m/>
    <m/>
    <m/>
    <m/>
    <n v="36633"/>
    <m/>
  </r>
  <r>
    <x v="2"/>
    <x v="8"/>
    <x v="136"/>
    <x v="0"/>
    <x v="11"/>
    <n v="46744"/>
    <m/>
    <m/>
    <m/>
    <m/>
    <n v="46744"/>
    <m/>
  </r>
  <r>
    <x v="2"/>
    <x v="8"/>
    <x v="136"/>
    <x v="0"/>
    <x v="11"/>
    <n v="6681"/>
    <m/>
    <m/>
    <m/>
    <m/>
    <n v="6681"/>
    <m/>
  </r>
  <r>
    <x v="2"/>
    <x v="8"/>
    <x v="175"/>
    <x v="0"/>
    <x v="11"/>
    <n v="27851"/>
    <m/>
    <m/>
    <m/>
    <m/>
    <n v="27851"/>
    <m/>
  </r>
  <r>
    <x v="2"/>
    <x v="8"/>
    <x v="83"/>
    <x v="1"/>
    <x v="12"/>
    <n v="3534"/>
    <m/>
    <m/>
    <m/>
    <m/>
    <n v="3534"/>
    <m/>
  </r>
  <r>
    <x v="2"/>
    <x v="8"/>
    <x v="83"/>
    <x v="0"/>
    <x v="11"/>
    <n v="644792"/>
    <m/>
    <m/>
    <m/>
    <m/>
    <n v="644792"/>
    <m/>
  </r>
  <r>
    <x v="2"/>
    <x v="8"/>
    <x v="83"/>
    <x v="1"/>
    <x v="12"/>
    <n v="14564"/>
    <m/>
    <m/>
    <m/>
    <m/>
    <n v="14564"/>
    <m/>
  </r>
  <r>
    <x v="2"/>
    <x v="8"/>
    <x v="178"/>
    <x v="0"/>
    <x v="11"/>
    <n v="6339"/>
    <m/>
    <m/>
    <m/>
    <m/>
    <n v="6339"/>
    <m/>
  </r>
  <r>
    <x v="2"/>
    <x v="8"/>
    <x v="221"/>
    <x v="0"/>
    <x v="11"/>
    <n v="10417"/>
    <m/>
    <m/>
    <m/>
    <m/>
    <n v="10417"/>
    <m/>
  </r>
  <r>
    <x v="2"/>
    <x v="8"/>
    <x v="102"/>
    <x v="1"/>
    <x v="12"/>
    <n v="4824"/>
    <m/>
    <m/>
    <m/>
    <m/>
    <n v="4824"/>
    <m/>
  </r>
  <r>
    <x v="2"/>
    <x v="8"/>
    <x v="102"/>
    <x v="0"/>
    <x v="11"/>
    <n v="604129"/>
    <m/>
    <m/>
    <m/>
    <m/>
    <n v="604129"/>
    <m/>
  </r>
  <r>
    <x v="2"/>
    <x v="8"/>
    <x v="71"/>
    <x v="0"/>
    <x v="1"/>
    <m/>
    <m/>
    <m/>
    <m/>
    <n v="4850"/>
    <n v="4850"/>
    <m/>
  </r>
  <r>
    <x v="2"/>
    <x v="8"/>
    <x v="71"/>
    <x v="2"/>
    <x v="6"/>
    <n v="13049"/>
    <m/>
    <m/>
    <m/>
    <m/>
    <n v="13049"/>
    <m/>
  </r>
  <r>
    <x v="2"/>
    <x v="8"/>
    <x v="71"/>
    <x v="1"/>
    <x v="12"/>
    <n v="44946"/>
    <m/>
    <m/>
    <m/>
    <m/>
    <n v="44946"/>
    <m/>
  </r>
  <r>
    <x v="2"/>
    <x v="8"/>
    <x v="71"/>
    <x v="0"/>
    <x v="11"/>
    <n v="2011969"/>
    <n v="12042"/>
    <m/>
    <m/>
    <m/>
    <n v="2011969"/>
    <m/>
  </r>
  <r>
    <x v="2"/>
    <x v="0"/>
    <x v="196"/>
    <x v="0"/>
    <x v="11"/>
    <n v="8952"/>
    <m/>
    <m/>
    <m/>
    <m/>
    <n v="8952"/>
    <m/>
  </r>
  <r>
    <x v="2"/>
    <x v="0"/>
    <x v="143"/>
    <x v="0"/>
    <x v="11"/>
    <n v="4548"/>
    <m/>
    <m/>
    <m/>
    <m/>
    <n v="4548"/>
    <m/>
  </r>
  <r>
    <x v="2"/>
    <x v="0"/>
    <x v="9"/>
    <x v="2"/>
    <x v="9"/>
    <m/>
    <m/>
    <m/>
    <m/>
    <n v="5805"/>
    <n v="5805"/>
    <m/>
  </r>
  <r>
    <x v="2"/>
    <x v="0"/>
    <x v="9"/>
    <x v="6"/>
    <x v="4"/>
    <n v="18460"/>
    <n v="10511"/>
    <m/>
    <m/>
    <m/>
    <n v="18460"/>
    <m/>
  </r>
  <r>
    <x v="2"/>
    <x v="0"/>
    <x v="9"/>
    <x v="2"/>
    <x v="13"/>
    <n v="188088"/>
    <m/>
    <m/>
    <m/>
    <m/>
    <n v="188088"/>
    <m/>
  </r>
  <r>
    <x v="2"/>
    <x v="0"/>
    <x v="9"/>
    <x v="1"/>
    <x v="8"/>
    <m/>
    <m/>
    <m/>
    <n v="224941"/>
    <m/>
    <n v="224941"/>
    <m/>
  </r>
  <r>
    <x v="2"/>
    <x v="0"/>
    <x v="9"/>
    <x v="2"/>
    <x v="6"/>
    <n v="433802"/>
    <m/>
    <m/>
    <m/>
    <m/>
    <n v="433802"/>
    <m/>
  </r>
  <r>
    <x v="2"/>
    <x v="0"/>
    <x v="9"/>
    <x v="0"/>
    <x v="1"/>
    <m/>
    <m/>
    <m/>
    <n v="459659"/>
    <n v="106309"/>
    <n v="565968"/>
    <m/>
  </r>
  <r>
    <x v="2"/>
    <x v="0"/>
    <x v="9"/>
    <x v="1"/>
    <x v="12"/>
    <n v="1165542"/>
    <n v="29318"/>
    <m/>
    <m/>
    <m/>
    <n v="1165542"/>
    <m/>
  </r>
  <r>
    <x v="2"/>
    <x v="0"/>
    <x v="9"/>
    <x v="0"/>
    <x v="11"/>
    <n v="10339680"/>
    <n v="146770"/>
    <m/>
    <m/>
    <m/>
    <n v="10339680"/>
    <m/>
  </r>
  <r>
    <x v="2"/>
    <x v="0"/>
    <x v="143"/>
    <x v="0"/>
    <x v="11"/>
    <n v="94085"/>
    <m/>
    <m/>
    <m/>
    <m/>
    <n v="94085"/>
    <m/>
  </r>
  <r>
    <x v="2"/>
    <x v="0"/>
    <x v="31"/>
    <x v="2"/>
    <x v="6"/>
    <n v="6411"/>
    <m/>
    <m/>
    <m/>
    <m/>
    <n v="6411"/>
    <m/>
  </r>
  <r>
    <x v="2"/>
    <x v="0"/>
    <x v="31"/>
    <x v="1"/>
    <x v="12"/>
    <n v="670264"/>
    <m/>
    <m/>
    <m/>
    <m/>
    <n v="670264"/>
    <m/>
  </r>
  <r>
    <x v="2"/>
    <x v="0"/>
    <x v="31"/>
    <x v="0"/>
    <x v="11"/>
    <n v="5279615"/>
    <m/>
    <m/>
    <m/>
    <m/>
    <n v="5279615"/>
    <m/>
  </r>
  <r>
    <x v="2"/>
    <x v="0"/>
    <x v="54"/>
    <x v="0"/>
    <x v="1"/>
    <m/>
    <m/>
    <m/>
    <m/>
    <n v="3510"/>
    <n v="3510"/>
    <m/>
  </r>
  <r>
    <x v="2"/>
    <x v="0"/>
    <x v="54"/>
    <x v="1"/>
    <x v="12"/>
    <n v="21244"/>
    <m/>
    <m/>
    <m/>
    <m/>
    <n v="21244"/>
    <m/>
  </r>
  <r>
    <x v="2"/>
    <x v="0"/>
    <x v="54"/>
    <x v="0"/>
    <x v="11"/>
    <n v="300368"/>
    <m/>
    <m/>
    <m/>
    <m/>
    <n v="300368"/>
    <m/>
  </r>
  <r>
    <x v="2"/>
    <x v="0"/>
    <x v="46"/>
    <x v="0"/>
    <x v="1"/>
    <m/>
    <m/>
    <m/>
    <m/>
    <n v="1760"/>
    <n v="1760"/>
    <m/>
  </r>
  <r>
    <x v="2"/>
    <x v="0"/>
    <x v="46"/>
    <x v="2"/>
    <x v="6"/>
    <n v="21917"/>
    <m/>
    <m/>
    <m/>
    <m/>
    <n v="21917"/>
    <m/>
  </r>
  <r>
    <x v="2"/>
    <x v="0"/>
    <x v="46"/>
    <x v="1"/>
    <x v="8"/>
    <m/>
    <m/>
    <m/>
    <n v="66563"/>
    <m/>
    <n v="66563"/>
    <m/>
  </r>
  <r>
    <x v="2"/>
    <x v="0"/>
    <x v="46"/>
    <x v="1"/>
    <x v="12"/>
    <n v="1057097"/>
    <n v="119125"/>
    <m/>
    <m/>
    <m/>
    <n v="1057097"/>
    <m/>
  </r>
  <r>
    <x v="2"/>
    <x v="0"/>
    <x v="46"/>
    <x v="0"/>
    <x v="11"/>
    <n v="3072434"/>
    <n v="15896"/>
    <m/>
    <m/>
    <m/>
    <n v="3072434"/>
    <m/>
  </r>
  <r>
    <x v="2"/>
    <x v="0"/>
    <x v="31"/>
    <x v="1"/>
    <x v="12"/>
    <n v="140653"/>
    <n v="8942"/>
    <m/>
    <m/>
    <m/>
    <n v="140653"/>
    <m/>
  </r>
  <r>
    <x v="2"/>
    <x v="0"/>
    <x v="31"/>
    <x v="0"/>
    <x v="11"/>
    <n v="869003"/>
    <n v="11138"/>
    <m/>
    <m/>
    <m/>
    <n v="869003"/>
    <m/>
  </r>
  <r>
    <x v="2"/>
    <x v="0"/>
    <x v="96"/>
    <x v="1"/>
    <x v="12"/>
    <n v="2557"/>
    <m/>
    <m/>
    <m/>
    <m/>
    <n v="2557"/>
    <m/>
  </r>
  <r>
    <x v="2"/>
    <x v="0"/>
    <x v="96"/>
    <x v="2"/>
    <x v="6"/>
    <n v="3349"/>
    <m/>
    <m/>
    <m/>
    <m/>
    <n v="3349"/>
    <m/>
  </r>
  <r>
    <x v="2"/>
    <x v="0"/>
    <x v="96"/>
    <x v="0"/>
    <x v="11"/>
    <n v="355682"/>
    <m/>
    <m/>
    <m/>
    <m/>
    <n v="355682"/>
    <m/>
  </r>
  <r>
    <x v="2"/>
    <x v="0"/>
    <x v="96"/>
    <x v="0"/>
    <x v="11"/>
    <n v="56102"/>
    <m/>
    <m/>
    <m/>
    <m/>
    <n v="56102"/>
    <m/>
  </r>
  <r>
    <x v="2"/>
    <x v="0"/>
    <x v="140"/>
    <x v="1"/>
    <x v="12"/>
    <n v="2225"/>
    <m/>
    <m/>
    <m/>
    <m/>
    <n v="2225"/>
    <m/>
  </r>
  <r>
    <x v="2"/>
    <x v="0"/>
    <x v="140"/>
    <x v="0"/>
    <x v="11"/>
    <n v="81612"/>
    <m/>
    <m/>
    <m/>
    <m/>
    <n v="81612"/>
    <m/>
  </r>
  <r>
    <x v="2"/>
    <x v="0"/>
    <x v="152"/>
    <x v="1"/>
    <x v="12"/>
    <n v="18936"/>
    <m/>
    <m/>
    <m/>
    <m/>
    <n v="18936"/>
    <m/>
  </r>
  <r>
    <x v="2"/>
    <x v="0"/>
    <x v="152"/>
    <x v="2"/>
    <x v="13"/>
    <n v="66827"/>
    <m/>
    <m/>
    <m/>
    <m/>
    <n v="66827"/>
    <m/>
  </r>
  <r>
    <x v="2"/>
    <x v="0"/>
    <x v="152"/>
    <x v="0"/>
    <x v="11"/>
    <n v="89232"/>
    <m/>
    <m/>
    <m/>
    <m/>
    <n v="89232"/>
    <m/>
  </r>
  <r>
    <x v="2"/>
    <x v="0"/>
    <x v="128"/>
    <x v="0"/>
    <x v="11"/>
    <n v="533317"/>
    <n v="12450"/>
    <m/>
    <m/>
    <m/>
    <n v="533317"/>
    <m/>
  </r>
  <r>
    <x v="2"/>
    <x v="0"/>
    <x v="54"/>
    <x v="6"/>
    <x v="4"/>
    <n v="4673"/>
    <m/>
    <m/>
    <m/>
    <m/>
    <n v="4673"/>
    <m/>
  </r>
  <r>
    <x v="2"/>
    <x v="0"/>
    <x v="54"/>
    <x v="0"/>
    <x v="1"/>
    <m/>
    <m/>
    <m/>
    <n v="190092"/>
    <n v="17000"/>
    <n v="207092"/>
    <m/>
  </r>
  <r>
    <x v="2"/>
    <x v="0"/>
    <x v="54"/>
    <x v="0"/>
    <x v="11"/>
    <n v="2045399"/>
    <n v="30709"/>
    <m/>
    <m/>
    <m/>
    <n v="2045399"/>
    <m/>
  </r>
  <r>
    <x v="2"/>
    <x v="0"/>
    <x v="54"/>
    <x v="2"/>
    <x v="6"/>
    <n v="20276"/>
    <m/>
    <m/>
    <m/>
    <m/>
    <n v="20276"/>
    <m/>
  </r>
  <r>
    <x v="2"/>
    <x v="0"/>
    <x v="54"/>
    <x v="0"/>
    <x v="1"/>
    <m/>
    <m/>
    <m/>
    <m/>
    <n v="22920"/>
    <n v="22920"/>
    <m/>
  </r>
  <r>
    <x v="2"/>
    <x v="0"/>
    <x v="54"/>
    <x v="1"/>
    <x v="12"/>
    <n v="160580"/>
    <n v="12447"/>
    <m/>
    <m/>
    <m/>
    <n v="160580"/>
    <m/>
  </r>
  <r>
    <x v="2"/>
    <x v="0"/>
    <x v="54"/>
    <x v="0"/>
    <x v="11"/>
    <n v="3087301"/>
    <n v="18519"/>
    <m/>
    <m/>
    <m/>
    <n v="3087301"/>
    <m/>
  </r>
  <r>
    <x v="2"/>
    <x v="0"/>
    <x v="124"/>
    <x v="1"/>
    <x v="12"/>
    <n v="39911"/>
    <m/>
    <m/>
    <m/>
    <m/>
    <n v="39911"/>
    <m/>
  </r>
  <r>
    <x v="2"/>
    <x v="0"/>
    <x v="124"/>
    <x v="0"/>
    <x v="11"/>
    <n v="274125"/>
    <m/>
    <m/>
    <m/>
    <m/>
    <n v="274125"/>
    <m/>
  </r>
  <r>
    <x v="2"/>
    <x v="0"/>
    <x v="12"/>
    <x v="4"/>
    <x v="7"/>
    <n v="81"/>
    <m/>
    <m/>
    <m/>
    <m/>
    <n v="81"/>
    <m/>
  </r>
  <r>
    <x v="2"/>
    <x v="0"/>
    <x v="12"/>
    <x v="2"/>
    <x v="9"/>
    <m/>
    <m/>
    <m/>
    <m/>
    <n v="1204"/>
    <n v="1204"/>
    <m/>
  </r>
  <r>
    <x v="2"/>
    <x v="0"/>
    <x v="12"/>
    <x v="3"/>
    <x v="5"/>
    <n v="2027"/>
    <m/>
    <m/>
    <m/>
    <m/>
    <n v="2027"/>
    <m/>
  </r>
  <r>
    <x v="2"/>
    <x v="0"/>
    <x v="12"/>
    <x v="1"/>
    <x v="8"/>
    <m/>
    <m/>
    <m/>
    <n v="161220"/>
    <n v="9269"/>
    <n v="170489"/>
    <m/>
  </r>
  <r>
    <x v="2"/>
    <x v="0"/>
    <x v="12"/>
    <x v="2"/>
    <x v="6"/>
    <n v="192630"/>
    <n v="37117"/>
    <m/>
    <m/>
    <m/>
    <n v="192630"/>
    <m/>
  </r>
  <r>
    <x v="2"/>
    <x v="0"/>
    <x v="12"/>
    <x v="2"/>
    <x v="13"/>
    <n v="213750"/>
    <m/>
    <m/>
    <m/>
    <m/>
    <n v="213750"/>
    <m/>
  </r>
  <r>
    <x v="2"/>
    <x v="0"/>
    <x v="12"/>
    <x v="0"/>
    <x v="1"/>
    <m/>
    <m/>
    <m/>
    <n v="245206"/>
    <n v="156395"/>
    <n v="401601"/>
    <m/>
  </r>
  <r>
    <x v="2"/>
    <x v="0"/>
    <x v="12"/>
    <x v="1"/>
    <x v="12"/>
    <n v="1320612"/>
    <n v="190050"/>
    <m/>
    <m/>
    <m/>
    <n v="1320612"/>
    <m/>
  </r>
  <r>
    <x v="2"/>
    <x v="0"/>
    <x v="12"/>
    <x v="0"/>
    <x v="11"/>
    <n v="9340038"/>
    <n v="345461"/>
    <m/>
    <m/>
    <m/>
    <n v="9340038"/>
    <m/>
  </r>
  <r>
    <x v="2"/>
    <x v="0"/>
    <x v="40"/>
    <x v="0"/>
    <x v="1"/>
    <m/>
    <m/>
    <m/>
    <m/>
    <n v="36360"/>
    <n v="36360"/>
    <m/>
  </r>
  <r>
    <x v="2"/>
    <x v="0"/>
    <x v="40"/>
    <x v="1"/>
    <x v="12"/>
    <n v="64654"/>
    <n v="873"/>
    <m/>
    <m/>
    <m/>
    <n v="64654"/>
    <m/>
  </r>
  <r>
    <x v="2"/>
    <x v="0"/>
    <x v="40"/>
    <x v="2"/>
    <x v="6"/>
    <n v="117269"/>
    <m/>
    <m/>
    <m/>
    <m/>
    <n v="117269"/>
    <m/>
  </r>
  <r>
    <x v="2"/>
    <x v="0"/>
    <x v="40"/>
    <x v="0"/>
    <x v="11"/>
    <n v="3953545"/>
    <n v="90227"/>
    <m/>
    <m/>
    <m/>
    <n v="3953545"/>
    <m/>
  </r>
  <r>
    <x v="2"/>
    <x v="0"/>
    <x v="9"/>
    <x v="0"/>
    <x v="1"/>
    <m/>
    <m/>
    <m/>
    <m/>
    <n v="1440"/>
    <n v="1440"/>
    <m/>
  </r>
  <r>
    <x v="2"/>
    <x v="0"/>
    <x v="9"/>
    <x v="1"/>
    <x v="12"/>
    <n v="233431"/>
    <m/>
    <m/>
    <m/>
    <m/>
    <n v="233431"/>
    <m/>
  </r>
  <r>
    <x v="2"/>
    <x v="0"/>
    <x v="9"/>
    <x v="0"/>
    <x v="11"/>
    <n v="700173"/>
    <n v="38745"/>
    <m/>
    <m/>
    <m/>
    <n v="700173"/>
    <m/>
  </r>
  <r>
    <x v="2"/>
    <x v="0"/>
    <x v="70"/>
    <x v="6"/>
    <x v="4"/>
    <n v="6513"/>
    <m/>
    <m/>
    <m/>
    <m/>
    <n v="6513"/>
    <m/>
  </r>
  <r>
    <x v="2"/>
    <x v="0"/>
    <x v="70"/>
    <x v="0"/>
    <x v="1"/>
    <m/>
    <m/>
    <m/>
    <n v="61012"/>
    <n v="3835"/>
    <n v="64847"/>
    <m/>
  </r>
  <r>
    <x v="2"/>
    <x v="0"/>
    <x v="70"/>
    <x v="1"/>
    <x v="12"/>
    <n v="137067"/>
    <n v="36828"/>
    <m/>
    <m/>
    <m/>
    <n v="137067"/>
    <m/>
  </r>
  <r>
    <x v="2"/>
    <x v="0"/>
    <x v="70"/>
    <x v="2"/>
    <x v="13"/>
    <n v="152760"/>
    <m/>
    <m/>
    <m/>
    <m/>
    <n v="152760"/>
    <m/>
  </r>
  <r>
    <x v="2"/>
    <x v="0"/>
    <x v="70"/>
    <x v="0"/>
    <x v="11"/>
    <n v="1942890"/>
    <n v="76212"/>
    <m/>
    <m/>
    <m/>
    <n v="1942890"/>
    <m/>
  </r>
  <r>
    <x v="2"/>
    <x v="0"/>
    <x v="77"/>
    <x v="2"/>
    <x v="6"/>
    <n v="12165"/>
    <m/>
    <m/>
    <m/>
    <m/>
    <n v="12165"/>
    <m/>
  </r>
  <r>
    <x v="2"/>
    <x v="0"/>
    <x v="77"/>
    <x v="1"/>
    <x v="12"/>
    <n v="346164"/>
    <n v="17643"/>
    <m/>
    <m/>
    <m/>
    <n v="346164"/>
    <m/>
  </r>
  <r>
    <x v="2"/>
    <x v="0"/>
    <x v="77"/>
    <x v="0"/>
    <x v="11"/>
    <n v="2030888"/>
    <m/>
    <m/>
    <m/>
    <m/>
    <n v="2030888"/>
    <m/>
  </r>
  <r>
    <x v="2"/>
    <x v="0"/>
    <x v="0"/>
    <x v="6"/>
    <x v="4"/>
    <n v="2948"/>
    <m/>
    <m/>
    <m/>
    <m/>
    <n v="2948"/>
    <m/>
  </r>
  <r>
    <x v="2"/>
    <x v="0"/>
    <x v="0"/>
    <x v="2"/>
    <x v="9"/>
    <m/>
    <m/>
    <m/>
    <m/>
    <n v="12976"/>
    <n v="12976"/>
    <m/>
  </r>
  <r>
    <x v="2"/>
    <x v="0"/>
    <x v="0"/>
    <x v="1"/>
    <x v="8"/>
    <m/>
    <m/>
    <m/>
    <m/>
    <n v="16108"/>
    <n v="16108"/>
    <m/>
  </r>
  <r>
    <x v="2"/>
    <x v="0"/>
    <x v="0"/>
    <x v="2"/>
    <x v="6"/>
    <n v="116030"/>
    <m/>
    <m/>
    <m/>
    <m/>
    <n v="116030"/>
    <m/>
  </r>
  <r>
    <x v="2"/>
    <x v="0"/>
    <x v="0"/>
    <x v="2"/>
    <x v="13"/>
    <n v="169714"/>
    <m/>
    <m/>
    <m/>
    <m/>
    <n v="169714"/>
    <m/>
  </r>
  <r>
    <x v="2"/>
    <x v="0"/>
    <x v="0"/>
    <x v="1"/>
    <x v="12"/>
    <n v="280851"/>
    <n v="53994"/>
    <m/>
    <m/>
    <m/>
    <n v="280851"/>
    <m/>
  </r>
  <r>
    <x v="2"/>
    <x v="0"/>
    <x v="0"/>
    <x v="0"/>
    <x v="1"/>
    <m/>
    <m/>
    <m/>
    <n v="400729"/>
    <n v="523150"/>
    <n v="923879"/>
    <m/>
  </r>
  <r>
    <x v="2"/>
    <x v="0"/>
    <x v="0"/>
    <x v="0"/>
    <x v="11"/>
    <n v="16990436"/>
    <n v="272480"/>
    <m/>
    <m/>
    <m/>
    <n v="16990436"/>
    <m/>
  </r>
  <r>
    <x v="2"/>
    <x v="0"/>
    <x v="68"/>
    <x v="1"/>
    <x v="12"/>
    <n v="4966"/>
    <m/>
    <m/>
    <m/>
    <m/>
    <n v="4966"/>
    <m/>
  </r>
  <r>
    <x v="2"/>
    <x v="0"/>
    <x v="68"/>
    <x v="0"/>
    <x v="11"/>
    <n v="397413"/>
    <m/>
    <m/>
    <m/>
    <m/>
    <n v="397413"/>
    <m/>
  </r>
  <r>
    <x v="2"/>
    <x v="0"/>
    <x v="131"/>
    <x v="1"/>
    <x v="12"/>
    <n v="25938"/>
    <m/>
    <m/>
    <m/>
    <m/>
    <n v="25938"/>
    <m/>
  </r>
  <r>
    <x v="2"/>
    <x v="0"/>
    <x v="131"/>
    <x v="0"/>
    <x v="11"/>
    <n v="96987"/>
    <m/>
    <m/>
    <m/>
    <m/>
    <n v="96987"/>
    <m/>
  </r>
  <r>
    <x v="2"/>
    <x v="0"/>
    <x v="7"/>
    <x v="6"/>
    <x v="4"/>
    <n v="3362"/>
    <n v="3362"/>
    <m/>
    <m/>
    <m/>
    <n v="3362"/>
    <m/>
  </r>
  <r>
    <x v="2"/>
    <x v="0"/>
    <x v="7"/>
    <x v="6"/>
    <x v="2"/>
    <m/>
    <m/>
    <m/>
    <m/>
    <n v="3600"/>
    <n v="3600"/>
    <m/>
  </r>
  <r>
    <x v="2"/>
    <x v="0"/>
    <x v="7"/>
    <x v="3"/>
    <x v="5"/>
    <n v="14712"/>
    <m/>
    <m/>
    <m/>
    <m/>
    <n v="14712"/>
    <m/>
  </r>
  <r>
    <x v="2"/>
    <x v="0"/>
    <x v="7"/>
    <x v="2"/>
    <x v="9"/>
    <m/>
    <m/>
    <m/>
    <m/>
    <n v="21844"/>
    <n v="21844"/>
    <m/>
  </r>
  <r>
    <x v="2"/>
    <x v="0"/>
    <x v="7"/>
    <x v="3"/>
    <x v="10"/>
    <n v="29914"/>
    <m/>
    <m/>
    <m/>
    <m/>
    <n v="29914"/>
    <m/>
  </r>
  <r>
    <x v="2"/>
    <x v="0"/>
    <x v="7"/>
    <x v="1"/>
    <x v="8"/>
    <m/>
    <m/>
    <m/>
    <n v="58962"/>
    <n v="15440"/>
    <n v="74402"/>
    <m/>
  </r>
  <r>
    <x v="2"/>
    <x v="0"/>
    <x v="7"/>
    <x v="0"/>
    <x v="1"/>
    <m/>
    <m/>
    <m/>
    <n v="203787"/>
    <n v="227935"/>
    <n v="431722"/>
    <m/>
  </r>
  <r>
    <x v="2"/>
    <x v="0"/>
    <x v="7"/>
    <x v="2"/>
    <x v="6"/>
    <n v="731287"/>
    <n v="14118"/>
    <n v="5280"/>
    <m/>
    <m/>
    <n v="736567"/>
    <m/>
  </r>
  <r>
    <x v="2"/>
    <x v="0"/>
    <x v="7"/>
    <x v="2"/>
    <x v="13"/>
    <n v="771409"/>
    <n v="3884"/>
    <m/>
    <m/>
    <m/>
    <n v="771409"/>
    <m/>
  </r>
  <r>
    <x v="2"/>
    <x v="0"/>
    <x v="7"/>
    <x v="1"/>
    <x v="12"/>
    <n v="1277129"/>
    <n v="75410"/>
    <m/>
    <m/>
    <m/>
    <n v="1277129"/>
    <m/>
  </r>
  <r>
    <x v="2"/>
    <x v="0"/>
    <x v="7"/>
    <x v="0"/>
    <x v="11"/>
    <n v="11779360"/>
    <n v="148126"/>
    <n v="121430"/>
    <m/>
    <m/>
    <n v="11900790"/>
    <m/>
  </r>
  <r>
    <x v="2"/>
    <x v="0"/>
    <x v="50"/>
    <x v="1"/>
    <x v="8"/>
    <m/>
    <m/>
    <m/>
    <m/>
    <n v="1250"/>
    <n v="1250"/>
    <m/>
  </r>
  <r>
    <x v="2"/>
    <x v="0"/>
    <x v="50"/>
    <x v="2"/>
    <x v="9"/>
    <m/>
    <m/>
    <m/>
    <m/>
    <n v="5000"/>
    <n v="5000"/>
    <m/>
  </r>
  <r>
    <x v="2"/>
    <x v="0"/>
    <x v="50"/>
    <x v="6"/>
    <x v="4"/>
    <n v="7206"/>
    <m/>
    <m/>
    <m/>
    <m/>
    <n v="7206"/>
    <m/>
  </r>
  <r>
    <x v="2"/>
    <x v="0"/>
    <x v="50"/>
    <x v="1"/>
    <x v="12"/>
    <n v="55416"/>
    <m/>
    <m/>
    <m/>
    <m/>
    <n v="55416"/>
    <m/>
  </r>
  <r>
    <x v="2"/>
    <x v="0"/>
    <x v="50"/>
    <x v="2"/>
    <x v="6"/>
    <n v="64403"/>
    <m/>
    <m/>
    <m/>
    <m/>
    <n v="64403"/>
    <m/>
  </r>
  <r>
    <x v="2"/>
    <x v="0"/>
    <x v="50"/>
    <x v="2"/>
    <x v="13"/>
    <n v="72761"/>
    <m/>
    <m/>
    <m/>
    <m/>
    <n v="72761"/>
    <m/>
  </r>
  <r>
    <x v="2"/>
    <x v="0"/>
    <x v="50"/>
    <x v="0"/>
    <x v="1"/>
    <m/>
    <m/>
    <m/>
    <m/>
    <n v="104517"/>
    <n v="104517"/>
    <m/>
  </r>
  <r>
    <x v="2"/>
    <x v="0"/>
    <x v="50"/>
    <x v="0"/>
    <x v="11"/>
    <n v="2801010"/>
    <m/>
    <m/>
    <m/>
    <m/>
    <n v="2801010"/>
    <m/>
  </r>
  <r>
    <x v="2"/>
    <x v="0"/>
    <x v="46"/>
    <x v="0"/>
    <x v="1"/>
    <m/>
    <m/>
    <m/>
    <m/>
    <n v="562"/>
    <n v="562"/>
    <m/>
  </r>
  <r>
    <x v="2"/>
    <x v="0"/>
    <x v="46"/>
    <x v="1"/>
    <x v="12"/>
    <n v="79276"/>
    <m/>
    <m/>
    <m/>
    <m/>
    <n v="79276"/>
    <m/>
  </r>
  <r>
    <x v="2"/>
    <x v="0"/>
    <x v="46"/>
    <x v="0"/>
    <x v="11"/>
    <n v="108304"/>
    <n v="23135"/>
    <m/>
    <m/>
    <m/>
    <n v="108304"/>
    <m/>
  </r>
  <r>
    <x v="2"/>
    <x v="0"/>
    <x v="1"/>
    <x v="3"/>
    <x v="5"/>
    <n v="15964"/>
    <m/>
    <m/>
    <m/>
    <m/>
    <n v="15964"/>
    <m/>
  </r>
  <r>
    <x v="2"/>
    <x v="0"/>
    <x v="1"/>
    <x v="3"/>
    <x v="10"/>
    <n v="18485"/>
    <m/>
    <m/>
    <m/>
    <m/>
    <n v="18485"/>
    <m/>
  </r>
  <r>
    <x v="2"/>
    <x v="0"/>
    <x v="1"/>
    <x v="1"/>
    <x v="8"/>
    <m/>
    <m/>
    <m/>
    <n v="23084"/>
    <n v="18708"/>
    <n v="41792"/>
    <m/>
  </r>
  <r>
    <x v="2"/>
    <x v="0"/>
    <x v="1"/>
    <x v="2"/>
    <x v="9"/>
    <m/>
    <m/>
    <m/>
    <m/>
    <n v="42801"/>
    <n v="42801"/>
    <m/>
  </r>
  <r>
    <x v="2"/>
    <x v="0"/>
    <x v="1"/>
    <x v="1"/>
    <x v="12"/>
    <n v="409642"/>
    <n v="165504"/>
    <n v="4205"/>
    <m/>
    <m/>
    <n v="413847"/>
    <m/>
  </r>
  <r>
    <x v="2"/>
    <x v="0"/>
    <x v="1"/>
    <x v="2"/>
    <x v="6"/>
    <n v="477749"/>
    <m/>
    <m/>
    <m/>
    <m/>
    <n v="477749"/>
    <m/>
  </r>
  <r>
    <x v="2"/>
    <x v="0"/>
    <x v="1"/>
    <x v="2"/>
    <x v="13"/>
    <n v="874997"/>
    <m/>
    <m/>
    <m/>
    <m/>
    <n v="874997"/>
    <m/>
  </r>
  <r>
    <x v="2"/>
    <x v="0"/>
    <x v="1"/>
    <x v="0"/>
    <x v="1"/>
    <m/>
    <m/>
    <m/>
    <n v="797391"/>
    <n v="522897"/>
    <n v="1320288"/>
    <m/>
  </r>
  <r>
    <x v="2"/>
    <x v="0"/>
    <x v="1"/>
    <x v="0"/>
    <x v="11"/>
    <n v="17914646"/>
    <n v="363172"/>
    <n v="79369"/>
    <m/>
    <m/>
    <n v="17994015"/>
    <m/>
  </r>
  <r>
    <x v="2"/>
    <x v="0"/>
    <x v="8"/>
    <x v="1"/>
    <x v="8"/>
    <m/>
    <m/>
    <m/>
    <m/>
    <n v="3200"/>
    <n v="3200"/>
    <m/>
  </r>
  <r>
    <x v="2"/>
    <x v="0"/>
    <x v="8"/>
    <x v="2"/>
    <x v="6"/>
    <n v="19478"/>
    <m/>
    <m/>
    <m/>
    <m/>
    <n v="19478"/>
    <m/>
  </r>
  <r>
    <x v="2"/>
    <x v="0"/>
    <x v="8"/>
    <x v="3"/>
    <x v="5"/>
    <n v="23789"/>
    <m/>
    <m/>
    <m/>
    <m/>
    <n v="23789"/>
    <m/>
  </r>
  <r>
    <x v="2"/>
    <x v="0"/>
    <x v="8"/>
    <x v="2"/>
    <x v="13"/>
    <n v="100568"/>
    <m/>
    <m/>
    <m/>
    <m/>
    <n v="100568"/>
    <m/>
  </r>
  <r>
    <x v="2"/>
    <x v="0"/>
    <x v="8"/>
    <x v="1"/>
    <x v="12"/>
    <n v="185932"/>
    <n v="10990"/>
    <m/>
    <m/>
    <m/>
    <n v="185932"/>
    <m/>
  </r>
  <r>
    <x v="2"/>
    <x v="0"/>
    <x v="8"/>
    <x v="0"/>
    <x v="1"/>
    <m/>
    <m/>
    <m/>
    <n v="171191"/>
    <n v="374365"/>
    <n v="545556"/>
    <m/>
  </r>
  <r>
    <x v="2"/>
    <x v="0"/>
    <x v="8"/>
    <x v="0"/>
    <x v="11"/>
    <n v="10524297"/>
    <n v="261865"/>
    <m/>
    <m/>
    <m/>
    <n v="10524297"/>
    <m/>
  </r>
  <r>
    <x v="2"/>
    <x v="0"/>
    <x v="0"/>
    <x v="0"/>
    <x v="1"/>
    <m/>
    <m/>
    <m/>
    <m/>
    <n v="3000"/>
    <n v="3000"/>
    <m/>
  </r>
  <r>
    <x v="2"/>
    <x v="0"/>
    <x v="0"/>
    <x v="0"/>
    <x v="11"/>
    <n v="39330"/>
    <m/>
    <m/>
    <m/>
    <m/>
    <n v="39330"/>
    <m/>
  </r>
  <r>
    <x v="2"/>
    <x v="0"/>
    <x v="68"/>
    <x v="0"/>
    <x v="1"/>
    <m/>
    <m/>
    <m/>
    <m/>
    <n v="1520"/>
    <n v="1520"/>
    <m/>
  </r>
  <r>
    <x v="2"/>
    <x v="0"/>
    <x v="68"/>
    <x v="0"/>
    <x v="11"/>
    <n v="1064741"/>
    <m/>
    <m/>
    <m/>
    <m/>
    <n v="1064741"/>
    <m/>
  </r>
  <r>
    <x v="2"/>
    <x v="0"/>
    <x v="60"/>
    <x v="1"/>
    <x v="8"/>
    <m/>
    <m/>
    <m/>
    <m/>
    <n v="1740"/>
    <n v="1740"/>
    <m/>
  </r>
  <r>
    <x v="2"/>
    <x v="0"/>
    <x v="60"/>
    <x v="2"/>
    <x v="6"/>
    <n v="9104"/>
    <m/>
    <m/>
    <m/>
    <m/>
    <n v="9104"/>
    <m/>
  </r>
  <r>
    <x v="2"/>
    <x v="0"/>
    <x v="60"/>
    <x v="0"/>
    <x v="1"/>
    <m/>
    <m/>
    <m/>
    <m/>
    <n v="48156"/>
    <n v="48156"/>
    <m/>
  </r>
  <r>
    <x v="2"/>
    <x v="0"/>
    <x v="60"/>
    <x v="1"/>
    <x v="12"/>
    <n v="53336"/>
    <m/>
    <m/>
    <m/>
    <m/>
    <n v="53336"/>
    <m/>
  </r>
  <r>
    <x v="2"/>
    <x v="0"/>
    <x v="60"/>
    <x v="0"/>
    <x v="11"/>
    <n v="1479185"/>
    <m/>
    <m/>
    <m/>
    <m/>
    <n v="1479185"/>
    <m/>
  </r>
  <r>
    <x v="2"/>
    <x v="0"/>
    <x v="78"/>
    <x v="0"/>
    <x v="1"/>
    <m/>
    <m/>
    <m/>
    <m/>
    <n v="4192"/>
    <n v="4192"/>
    <m/>
  </r>
  <r>
    <x v="2"/>
    <x v="0"/>
    <x v="78"/>
    <x v="1"/>
    <x v="12"/>
    <n v="35523"/>
    <m/>
    <m/>
    <m/>
    <m/>
    <n v="35523"/>
    <m/>
  </r>
  <r>
    <x v="2"/>
    <x v="0"/>
    <x v="78"/>
    <x v="0"/>
    <x v="11"/>
    <n v="802596"/>
    <m/>
    <m/>
    <m/>
    <m/>
    <n v="802596"/>
    <m/>
  </r>
  <r>
    <x v="2"/>
    <x v="0"/>
    <x v="101"/>
    <x v="1"/>
    <x v="8"/>
    <m/>
    <m/>
    <m/>
    <m/>
    <n v="2230"/>
    <n v="2230"/>
    <m/>
  </r>
  <r>
    <x v="2"/>
    <x v="0"/>
    <x v="101"/>
    <x v="2"/>
    <x v="6"/>
    <n v="3832"/>
    <m/>
    <m/>
    <m/>
    <m/>
    <n v="3832"/>
    <m/>
  </r>
  <r>
    <x v="2"/>
    <x v="0"/>
    <x v="101"/>
    <x v="0"/>
    <x v="1"/>
    <m/>
    <m/>
    <m/>
    <m/>
    <n v="4545"/>
    <n v="4545"/>
    <m/>
  </r>
  <r>
    <x v="2"/>
    <x v="0"/>
    <x v="101"/>
    <x v="1"/>
    <x v="12"/>
    <n v="23507"/>
    <n v="23507"/>
    <m/>
    <m/>
    <m/>
    <n v="23507"/>
    <m/>
  </r>
  <r>
    <x v="2"/>
    <x v="0"/>
    <x v="101"/>
    <x v="0"/>
    <x v="11"/>
    <n v="428014"/>
    <m/>
    <m/>
    <m/>
    <m/>
    <n v="428014"/>
    <m/>
  </r>
  <r>
    <x v="2"/>
    <x v="0"/>
    <x v="32"/>
    <x v="1"/>
    <x v="12"/>
    <n v="73187"/>
    <m/>
    <m/>
    <m/>
    <m/>
    <n v="73187"/>
    <m/>
  </r>
  <r>
    <x v="2"/>
    <x v="0"/>
    <x v="32"/>
    <x v="0"/>
    <x v="1"/>
    <m/>
    <m/>
    <m/>
    <m/>
    <n v="92322"/>
    <n v="92322"/>
    <m/>
  </r>
  <r>
    <x v="2"/>
    <x v="0"/>
    <x v="32"/>
    <x v="0"/>
    <x v="11"/>
    <n v="3704304"/>
    <m/>
    <m/>
    <m/>
    <m/>
    <n v="3704304"/>
    <m/>
  </r>
  <r>
    <x v="2"/>
    <x v="0"/>
    <x v="68"/>
    <x v="1"/>
    <x v="12"/>
    <n v="2290"/>
    <m/>
    <m/>
    <m/>
    <m/>
    <n v="2290"/>
    <m/>
  </r>
  <r>
    <x v="2"/>
    <x v="0"/>
    <x v="68"/>
    <x v="0"/>
    <x v="11"/>
    <n v="134540"/>
    <n v="14668"/>
    <m/>
    <m/>
    <m/>
    <n v="134540"/>
    <m/>
  </r>
  <r>
    <x v="2"/>
    <x v="0"/>
    <x v="132"/>
    <x v="1"/>
    <x v="12"/>
    <n v="12055"/>
    <m/>
    <m/>
    <m/>
    <m/>
    <n v="12055"/>
    <m/>
  </r>
  <r>
    <x v="2"/>
    <x v="0"/>
    <x v="132"/>
    <x v="0"/>
    <x v="11"/>
    <n v="156041"/>
    <m/>
    <m/>
    <m/>
    <m/>
    <n v="156041"/>
    <m/>
  </r>
  <r>
    <x v="2"/>
    <x v="0"/>
    <x v="103"/>
    <x v="0"/>
    <x v="11"/>
    <n v="46364"/>
    <m/>
    <m/>
    <m/>
    <m/>
    <n v="46364"/>
    <m/>
  </r>
  <r>
    <x v="2"/>
    <x v="0"/>
    <x v="103"/>
    <x v="0"/>
    <x v="11"/>
    <n v="157922"/>
    <m/>
    <m/>
    <m/>
    <m/>
    <n v="157922"/>
    <m/>
  </r>
  <r>
    <x v="2"/>
    <x v="0"/>
    <x v="162"/>
    <x v="0"/>
    <x v="11"/>
    <n v="16972"/>
    <m/>
    <m/>
    <m/>
    <m/>
    <n v="16972"/>
    <m/>
  </r>
  <r>
    <x v="2"/>
    <x v="10"/>
    <x v="109"/>
    <x v="1"/>
    <x v="12"/>
    <n v="3204"/>
    <m/>
    <m/>
    <m/>
    <m/>
    <n v="3204"/>
    <m/>
  </r>
  <r>
    <x v="2"/>
    <x v="10"/>
    <x v="109"/>
    <x v="0"/>
    <x v="11"/>
    <n v="344780"/>
    <m/>
    <m/>
    <m/>
    <m/>
    <n v="344780"/>
    <m/>
  </r>
  <r>
    <x v="2"/>
    <x v="10"/>
    <x v="165"/>
    <x v="0"/>
    <x v="11"/>
    <n v="7338"/>
    <m/>
    <m/>
    <m/>
    <m/>
    <n v="7338"/>
    <m/>
  </r>
  <r>
    <x v="2"/>
    <x v="10"/>
    <x v="144"/>
    <x v="0"/>
    <x v="11"/>
    <n v="32040"/>
    <m/>
    <m/>
    <m/>
    <m/>
    <n v="32040"/>
    <m/>
  </r>
  <r>
    <x v="2"/>
    <x v="10"/>
    <x v="151"/>
    <x v="1"/>
    <x v="12"/>
    <n v="15977"/>
    <m/>
    <m/>
    <m/>
    <m/>
    <n v="15977"/>
    <m/>
  </r>
  <r>
    <x v="2"/>
    <x v="10"/>
    <x v="151"/>
    <x v="0"/>
    <x v="11"/>
    <n v="76718"/>
    <m/>
    <m/>
    <m/>
    <m/>
    <n v="76718"/>
    <m/>
  </r>
  <r>
    <x v="2"/>
    <x v="2"/>
    <x v="11"/>
    <x v="0"/>
    <x v="11"/>
    <n v="8362777"/>
    <m/>
    <m/>
    <m/>
    <m/>
    <n v="8362777"/>
    <m/>
  </r>
  <r>
    <x v="2"/>
    <x v="2"/>
    <x v="11"/>
    <x v="0"/>
    <x v="1"/>
    <m/>
    <m/>
    <m/>
    <n v="10589"/>
    <n v="146241"/>
    <n v="156830"/>
    <m/>
  </r>
  <r>
    <x v="2"/>
    <x v="2"/>
    <x v="11"/>
    <x v="6"/>
    <x v="4"/>
    <n v="145557"/>
    <n v="3656"/>
    <m/>
    <m/>
    <m/>
    <n v="145557"/>
    <m/>
  </r>
  <r>
    <x v="2"/>
    <x v="2"/>
    <x v="11"/>
    <x v="1"/>
    <x v="12"/>
    <n v="11918558"/>
    <n v="340858"/>
    <m/>
    <m/>
    <m/>
    <n v="11918558"/>
    <m/>
  </r>
  <r>
    <x v="2"/>
    <x v="2"/>
    <x v="11"/>
    <x v="1"/>
    <x v="8"/>
    <m/>
    <m/>
    <m/>
    <n v="199062"/>
    <n v="270172"/>
    <n v="469234"/>
    <m/>
  </r>
  <r>
    <x v="2"/>
    <x v="2"/>
    <x v="11"/>
    <x v="2"/>
    <x v="6"/>
    <n v="1238467"/>
    <m/>
    <m/>
    <m/>
    <m/>
    <n v="1238467"/>
    <m/>
  </r>
  <r>
    <x v="2"/>
    <x v="2"/>
    <x v="11"/>
    <x v="2"/>
    <x v="13"/>
    <n v="10343981"/>
    <n v="5748"/>
    <m/>
    <m/>
    <m/>
    <n v="10343981"/>
    <m/>
  </r>
  <r>
    <x v="2"/>
    <x v="2"/>
    <x v="11"/>
    <x v="2"/>
    <x v="9"/>
    <m/>
    <m/>
    <m/>
    <n v="12299"/>
    <n v="310649"/>
    <n v="322948"/>
    <m/>
  </r>
  <r>
    <x v="2"/>
    <x v="2"/>
    <x v="11"/>
    <x v="4"/>
    <x v="7"/>
    <n v="378600"/>
    <m/>
    <m/>
    <m/>
    <m/>
    <n v="378600"/>
    <m/>
  </r>
  <r>
    <x v="2"/>
    <x v="2"/>
    <x v="11"/>
    <x v="3"/>
    <x v="5"/>
    <n v="367557"/>
    <m/>
    <m/>
    <m/>
    <m/>
    <n v="367557"/>
    <m/>
  </r>
  <r>
    <x v="2"/>
    <x v="2"/>
    <x v="11"/>
    <x v="3"/>
    <x v="10"/>
    <n v="1179006"/>
    <m/>
    <m/>
    <m/>
    <m/>
    <n v="1179006"/>
    <m/>
  </r>
  <r>
    <x v="3"/>
    <x v="0"/>
    <x v="0"/>
    <x v="0"/>
    <x v="0"/>
    <m/>
    <m/>
    <m/>
    <m/>
    <m/>
    <m/>
    <n v="69086"/>
  </r>
  <r>
    <x v="3"/>
    <x v="0"/>
    <x v="1"/>
    <x v="0"/>
    <x v="0"/>
    <m/>
    <m/>
    <m/>
    <m/>
    <m/>
    <m/>
    <n v="60825"/>
  </r>
  <r>
    <x v="3"/>
    <x v="2"/>
    <x v="4"/>
    <x v="1"/>
    <x v="0"/>
    <m/>
    <m/>
    <m/>
    <m/>
    <m/>
    <m/>
    <n v="52394"/>
  </r>
  <r>
    <x v="3"/>
    <x v="1"/>
    <x v="3"/>
    <x v="0"/>
    <x v="0"/>
    <m/>
    <m/>
    <m/>
    <m/>
    <m/>
    <m/>
    <n v="46616"/>
  </r>
  <r>
    <x v="3"/>
    <x v="1"/>
    <x v="2"/>
    <x v="0"/>
    <x v="0"/>
    <m/>
    <m/>
    <m/>
    <m/>
    <m/>
    <m/>
    <n v="45492"/>
  </r>
  <r>
    <x v="3"/>
    <x v="0"/>
    <x v="7"/>
    <x v="0"/>
    <x v="0"/>
    <m/>
    <m/>
    <m/>
    <m/>
    <m/>
    <m/>
    <n v="38838"/>
  </r>
  <r>
    <x v="3"/>
    <x v="1"/>
    <x v="6"/>
    <x v="0"/>
    <x v="0"/>
    <m/>
    <m/>
    <m/>
    <m/>
    <m/>
    <m/>
    <n v="38365"/>
  </r>
  <r>
    <x v="3"/>
    <x v="0"/>
    <x v="8"/>
    <x v="0"/>
    <x v="0"/>
    <m/>
    <m/>
    <m/>
    <m/>
    <m/>
    <m/>
    <n v="35649"/>
  </r>
  <r>
    <x v="3"/>
    <x v="1"/>
    <x v="5"/>
    <x v="0"/>
    <x v="0"/>
    <m/>
    <m/>
    <m/>
    <m/>
    <m/>
    <m/>
    <n v="35308"/>
  </r>
  <r>
    <x v="3"/>
    <x v="1"/>
    <x v="2"/>
    <x v="2"/>
    <x v="0"/>
    <m/>
    <m/>
    <m/>
    <m/>
    <m/>
    <m/>
    <n v="35232"/>
  </r>
  <r>
    <x v="3"/>
    <x v="2"/>
    <x v="4"/>
    <x v="0"/>
    <x v="0"/>
    <m/>
    <m/>
    <m/>
    <m/>
    <m/>
    <m/>
    <n v="34463"/>
  </r>
  <r>
    <x v="3"/>
    <x v="0"/>
    <x v="9"/>
    <x v="0"/>
    <x v="0"/>
    <m/>
    <m/>
    <m/>
    <m/>
    <m/>
    <m/>
    <n v="34170"/>
  </r>
  <r>
    <x v="3"/>
    <x v="2"/>
    <x v="11"/>
    <x v="1"/>
    <x v="0"/>
    <m/>
    <m/>
    <m/>
    <m/>
    <m/>
    <m/>
    <n v="34140"/>
  </r>
  <r>
    <x v="3"/>
    <x v="2"/>
    <x v="10"/>
    <x v="1"/>
    <x v="0"/>
    <m/>
    <m/>
    <m/>
    <m/>
    <m/>
    <m/>
    <n v="32530"/>
  </r>
  <r>
    <x v="3"/>
    <x v="4"/>
    <x v="17"/>
    <x v="2"/>
    <x v="0"/>
    <m/>
    <m/>
    <m/>
    <m/>
    <m/>
    <m/>
    <n v="31688"/>
  </r>
  <r>
    <x v="3"/>
    <x v="0"/>
    <x v="12"/>
    <x v="0"/>
    <x v="0"/>
    <m/>
    <m/>
    <m/>
    <m/>
    <m/>
    <m/>
    <n v="30106"/>
  </r>
  <r>
    <x v="3"/>
    <x v="1"/>
    <x v="13"/>
    <x v="0"/>
    <x v="0"/>
    <m/>
    <m/>
    <m/>
    <m/>
    <m/>
    <m/>
    <n v="28629"/>
  </r>
  <r>
    <x v="3"/>
    <x v="1"/>
    <x v="6"/>
    <x v="1"/>
    <x v="0"/>
    <m/>
    <m/>
    <m/>
    <m/>
    <m/>
    <m/>
    <n v="28389"/>
  </r>
  <r>
    <x v="3"/>
    <x v="1"/>
    <x v="14"/>
    <x v="0"/>
    <x v="0"/>
    <m/>
    <m/>
    <m/>
    <m/>
    <m/>
    <m/>
    <n v="27806"/>
  </r>
  <r>
    <x v="3"/>
    <x v="1"/>
    <x v="19"/>
    <x v="1"/>
    <x v="0"/>
    <m/>
    <m/>
    <m/>
    <m/>
    <m/>
    <m/>
    <n v="27423"/>
  </r>
  <r>
    <x v="3"/>
    <x v="0"/>
    <x v="18"/>
    <x v="0"/>
    <x v="0"/>
    <m/>
    <m/>
    <m/>
    <m/>
    <m/>
    <m/>
    <n v="26324"/>
  </r>
  <r>
    <x v="3"/>
    <x v="4"/>
    <x v="17"/>
    <x v="2"/>
    <x v="0"/>
    <m/>
    <m/>
    <m/>
    <m/>
    <m/>
    <m/>
    <n v="25606"/>
  </r>
  <r>
    <x v="3"/>
    <x v="2"/>
    <x v="10"/>
    <x v="0"/>
    <x v="0"/>
    <m/>
    <m/>
    <m/>
    <m/>
    <m/>
    <m/>
    <n v="25041"/>
  </r>
  <r>
    <x v="3"/>
    <x v="2"/>
    <x v="20"/>
    <x v="1"/>
    <x v="0"/>
    <m/>
    <m/>
    <m/>
    <m/>
    <m/>
    <m/>
    <n v="23321"/>
  </r>
  <r>
    <x v="3"/>
    <x v="2"/>
    <x v="11"/>
    <x v="0"/>
    <x v="0"/>
    <m/>
    <m/>
    <m/>
    <m/>
    <m/>
    <m/>
    <n v="23302"/>
  </r>
  <r>
    <x v="3"/>
    <x v="1"/>
    <x v="21"/>
    <x v="0"/>
    <x v="0"/>
    <m/>
    <m/>
    <m/>
    <m/>
    <m/>
    <m/>
    <n v="22985"/>
  </r>
  <r>
    <x v="3"/>
    <x v="1"/>
    <x v="15"/>
    <x v="0"/>
    <x v="0"/>
    <m/>
    <m/>
    <m/>
    <m/>
    <m/>
    <m/>
    <n v="21947"/>
  </r>
  <r>
    <x v="3"/>
    <x v="4"/>
    <x v="17"/>
    <x v="1"/>
    <x v="0"/>
    <m/>
    <m/>
    <m/>
    <m/>
    <m/>
    <m/>
    <n v="21890"/>
  </r>
  <r>
    <x v="3"/>
    <x v="5"/>
    <x v="22"/>
    <x v="2"/>
    <x v="0"/>
    <m/>
    <m/>
    <m/>
    <m/>
    <m/>
    <m/>
    <n v="21702"/>
  </r>
  <r>
    <x v="3"/>
    <x v="1"/>
    <x v="5"/>
    <x v="2"/>
    <x v="0"/>
    <m/>
    <m/>
    <m/>
    <m/>
    <m/>
    <m/>
    <n v="21346"/>
  </r>
  <r>
    <x v="3"/>
    <x v="1"/>
    <x v="23"/>
    <x v="1"/>
    <x v="0"/>
    <m/>
    <m/>
    <m/>
    <m/>
    <m/>
    <m/>
    <n v="21201"/>
  </r>
  <r>
    <x v="3"/>
    <x v="4"/>
    <x v="27"/>
    <x v="2"/>
    <x v="0"/>
    <m/>
    <m/>
    <m/>
    <m/>
    <m/>
    <m/>
    <n v="18648"/>
  </r>
  <r>
    <x v="3"/>
    <x v="5"/>
    <x v="33"/>
    <x v="2"/>
    <x v="0"/>
    <m/>
    <m/>
    <m/>
    <m/>
    <m/>
    <m/>
    <n v="18482"/>
  </r>
  <r>
    <x v="3"/>
    <x v="1"/>
    <x v="25"/>
    <x v="0"/>
    <x v="0"/>
    <m/>
    <m/>
    <m/>
    <m/>
    <m/>
    <m/>
    <n v="18366"/>
  </r>
  <r>
    <x v="3"/>
    <x v="4"/>
    <x v="34"/>
    <x v="2"/>
    <x v="0"/>
    <m/>
    <m/>
    <m/>
    <m/>
    <m/>
    <m/>
    <n v="17999"/>
  </r>
  <r>
    <x v="3"/>
    <x v="3"/>
    <x v="16"/>
    <x v="1"/>
    <x v="0"/>
    <m/>
    <m/>
    <m/>
    <m/>
    <m/>
    <m/>
    <n v="17804"/>
  </r>
  <r>
    <x v="3"/>
    <x v="1"/>
    <x v="30"/>
    <x v="1"/>
    <x v="0"/>
    <m/>
    <m/>
    <m/>
    <m/>
    <m/>
    <m/>
    <n v="17622"/>
  </r>
  <r>
    <x v="3"/>
    <x v="3"/>
    <x v="16"/>
    <x v="0"/>
    <x v="0"/>
    <m/>
    <m/>
    <m/>
    <m/>
    <m/>
    <m/>
    <n v="17070"/>
  </r>
  <r>
    <x v="3"/>
    <x v="4"/>
    <x v="35"/>
    <x v="2"/>
    <x v="0"/>
    <m/>
    <m/>
    <m/>
    <m/>
    <m/>
    <m/>
    <n v="17050"/>
  </r>
  <r>
    <x v="3"/>
    <x v="0"/>
    <x v="31"/>
    <x v="0"/>
    <x v="0"/>
    <m/>
    <m/>
    <m/>
    <m/>
    <m/>
    <m/>
    <n v="16699"/>
  </r>
  <r>
    <x v="3"/>
    <x v="1"/>
    <x v="14"/>
    <x v="1"/>
    <x v="0"/>
    <m/>
    <m/>
    <m/>
    <m/>
    <m/>
    <m/>
    <n v="16665"/>
  </r>
  <r>
    <x v="3"/>
    <x v="1"/>
    <x v="24"/>
    <x v="0"/>
    <x v="0"/>
    <m/>
    <m/>
    <m/>
    <m/>
    <m/>
    <m/>
    <n v="16318"/>
  </r>
  <r>
    <x v="3"/>
    <x v="2"/>
    <x v="26"/>
    <x v="1"/>
    <x v="0"/>
    <m/>
    <m/>
    <m/>
    <m/>
    <m/>
    <m/>
    <n v="16120"/>
  </r>
  <r>
    <x v="3"/>
    <x v="4"/>
    <x v="36"/>
    <x v="1"/>
    <x v="0"/>
    <m/>
    <m/>
    <m/>
    <m/>
    <m/>
    <m/>
    <n v="16110"/>
  </r>
  <r>
    <x v="3"/>
    <x v="1"/>
    <x v="25"/>
    <x v="1"/>
    <x v="0"/>
    <m/>
    <m/>
    <m/>
    <m/>
    <m/>
    <m/>
    <n v="15730"/>
  </r>
  <r>
    <x v="3"/>
    <x v="0"/>
    <x v="32"/>
    <x v="0"/>
    <x v="0"/>
    <m/>
    <m/>
    <m/>
    <m/>
    <m/>
    <m/>
    <n v="15572"/>
  </r>
  <r>
    <x v="3"/>
    <x v="4"/>
    <x v="27"/>
    <x v="1"/>
    <x v="0"/>
    <m/>
    <m/>
    <m/>
    <m/>
    <m/>
    <m/>
    <n v="15486"/>
  </r>
  <r>
    <x v="3"/>
    <x v="2"/>
    <x v="4"/>
    <x v="2"/>
    <x v="0"/>
    <m/>
    <m/>
    <m/>
    <m/>
    <m/>
    <m/>
    <n v="15371"/>
  </r>
  <r>
    <x v="3"/>
    <x v="5"/>
    <x v="33"/>
    <x v="2"/>
    <x v="0"/>
    <m/>
    <m/>
    <m/>
    <m/>
    <m/>
    <m/>
    <n v="15332"/>
  </r>
  <r>
    <x v="3"/>
    <x v="4"/>
    <x v="35"/>
    <x v="1"/>
    <x v="0"/>
    <m/>
    <m/>
    <m/>
    <m/>
    <m/>
    <m/>
    <n v="15245"/>
  </r>
  <r>
    <x v="3"/>
    <x v="1"/>
    <x v="28"/>
    <x v="0"/>
    <x v="0"/>
    <m/>
    <m/>
    <m/>
    <m/>
    <m/>
    <m/>
    <n v="14713"/>
  </r>
  <r>
    <x v="3"/>
    <x v="2"/>
    <x v="20"/>
    <x v="0"/>
    <x v="0"/>
    <m/>
    <m/>
    <m/>
    <m/>
    <m/>
    <m/>
    <n v="14397"/>
  </r>
  <r>
    <x v="3"/>
    <x v="4"/>
    <x v="27"/>
    <x v="2"/>
    <x v="0"/>
    <m/>
    <m/>
    <m/>
    <m/>
    <m/>
    <m/>
    <n v="14272"/>
  </r>
  <r>
    <x v="3"/>
    <x v="2"/>
    <x v="11"/>
    <x v="2"/>
    <x v="0"/>
    <m/>
    <m/>
    <m/>
    <m/>
    <m/>
    <m/>
    <n v="14217"/>
  </r>
  <r>
    <x v="3"/>
    <x v="1"/>
    <x v="3"/>
    <x v="2"/>
    <x v="0"/>
    <m/>
    <m/>
    <m/>
    <m/>
    <m/>
    <m/>
    <n v="13966"/>
  </r>
  <r>
    <x v="3"/>
    <x v="1"/>
    <x v="37"/>
    <x v="1"/>
    <x v="0"/>
    <m/>
    <m/>
    <m/>
    <m/>
    <m/>
    <m/>
    <n v="13909"/>
  </r>
  <r>
    <x v="3"/>
    <x v="0"/>
    <x v="40"/>
    <x v="0"/>
    <x v="0"/>
    <m/>
    <m/>
    <m/>
    <m/>
    <m/>
    <m/>
    <n v="13795"/>
  </r>
  <r>
    <x v="3"/>
    <x v="4"/>
    <x v="27"/>
    <x v="2"/>
    <x v="0"/>
    <m/>
    <m/>
    <m/>
    <m/>
    <m/>
    <m/>
    <n v="13621"/>
  </r>
  <r>
    <x v="3"/>
    <x v="4"/>
    <x v="36"/>
    <x v="2"/>
    <x v="0"/>
    <m/>
    <m/>
    <m/>
    <m/>
    <m/>
    <m/>
    <n v="13342"/>
  </r>
  <r>
    <x v="3"/>
    <x v="1"/>
    <x v="24"/>
    <x v="2"/>
    <x v="0"/>
    <m/>
    <m/>
    <m/>
    <m/>
    <m/>
    <m/>
    <n v="12739"/>
  </r>
  <r>
    <x v="3"/>
    <x v="3"/>
    <x v="38"/>
    <x v="2"/>
    <x v="0"/>
    <m/>
    <m/>
    <m/>
    <m/>
    <m/>
    <m/>
    <n v="12476"/>
  </r>
  <r>
    <x v="3"/>
    <x v="1"/>
    <x v="19"/>
    <x v="0"/>
    <x v="0"/>
    <m/>
    <m/>
    <m/>
    <m/>
    <m/>
    <m/>
    <n v="12438"/>
  </r>
  <r>
    <x v="3"/>
    <x v="4"/>
    <x v="35"/>
    <x v="2"/>
    <x v="0"/>
    <m/>
    <m/>
    <m/>
    <m/>
    <m/>
    <m/>
    <n v="12407"/>
  </r>
  <r>
    <x v="3"/>
    <x v="4"/>
    <x v="34"/>
    <x v="2"/>
    <x v="0"/>
    <m/>
    <m/>
    <m/>
    <m/>
    <m/>
    <m/>
    <n v="12293"/>
  </r>
  <r>
    <x v="3"/>
    <x v="4"/>
    <x v="27"/>
    <x v="0"/>
    <x v="0"/>
    <m/>
    <m/>
    <m/>
    <m/>
    <m/>
    <m/>
    <n v="12232"/>
  </r>
  <r>
    <x v="3"/>
    <x v="5"/>
    <x v="39"/>
    <x v="2"/>
    <x v="0"/>
    <m/>
    <m/>
    <m/>
    <m/>
    <m/>
    <m/>
    <n v="11980"/>
  </r>
  <r>
    <x v="3"/>
    <x v="2"/>
    <x v="26"/>
    <x v="0"/>
    <x v="0"/>
    <m/>
    <m/>
    <m/>
    <m/>
    <m/>
    <m/>
    <n v="11928"/>
  </r>
  <r>
    <x v="3"/>
    <x v="2"/>
    <x v="47"/>
    <x v="2"/>
    <x v="0"/>
    <m/>
    <m/>
    <m/>
    <m/>
    <m/>
    <m/>
    <n v="11874"/>
  </r>
  <r>
    <x v="3"/>
    <x v="4"/>
    <x v="27"/>
    <x v="2"/>
    <x v="0"/>
    <m/>
    <m/>
    <m/>
    <m/>
    <m/>
    <m/>
    <n v="11764"/>
  </r>
  <r>
    <x v="3"/>
    <x v="3"/>
    <x v="16"/>
    <x v="2"/>
    <x v="0"/>
    <m/>
    <m/>
    <m/>
    <m/>
    <m/>
    <m/>
    <n v="11699"/>
  </r>
  <r>
    <x v="3"/>
    <x v="5"/>
    <x v="39"/>
    <x v="2"/>
    <x v="0"/>
    <m/>
    <m/>
    <m/>
    <m/>
    <m/>
    <m/>
    <n v="11635"/>
  </r>
  <r>
    <x v="3"/>
    <x v="4"/>
    <x v="34"/>
    <x v="1"/>
    <x v="0"/>
    <m/>
    <m/>
    <m/>
    <m/>
    <m/>
    <m/>
    <n v="11476"/>
  </r>
  <r>
    <x v="3"/>
    <x v="2"/>
    <x v="29"/>
    <x v="0"/>
    <x v="0"/>
    <m/>
    <m/>
    <m/>
    <m/>
    <m/>
    <m/>
    <n v="11303"/>
  </r>
  <r>
    <x v="3"/>
    <x v="1"/>
    <x v="15"/>
    <x v="2"/>
    <x v="0"/>
    <m/>
    <m/>
    <m/>
    <m/>
    <m/>
    <m/>
    <n v="11272"/>
  </r>
  <r>
    <x v="3"/>
    <x v="2"/>
    <x v="49"/>
    <x v="1"/>
    <x v="0"/>
    <m/>
    <m/>
    <m/>
    <m/>
    <m/>
    <m/>
    <n v="11065"/>
  </r>
  <r>
    <x v="3"/>
    <x v="6"/>
    <x v="44"/>
    <x v="0"/>
    <x v="0"/>
    <m/>
    <m/>
    <m/>
    <m/>
    <m/>
    <m/>
    <n v="10959"/>
  </r>
  <r>
    <x v="3"/>
    <x v="4"/>
    <x v="17"/>
    <x v="0"/>
    <x v="0"/>
    <m/>
    <m/>
    <m/>
    <m/>
    <m/>
    <m/>
    <n v="10955"/>
  </r>
  <r>
    <x v="3"/>
    <x v="4"/>
    <x v="53"/>
    <x v="2"/>
    <x v="0"/>
    <m/>
    <m/>
    <m/>
    <m/>
    <m/>
    <m/>
    <n v="10871"/>
  </r>
  <r>
    <x v="3"/>
    <x v="2"/>
    <x v="48"/>
    <x v="2"/>
    <x v="0"/>
    <m/>
    <m/>
    <m/>
    <m/>
    <m/>
    <m/>
    <n v="10824"/>
  </r>
  <r>
    <x v="3"/>
    <x v="4"/>
    <x v="45"/>
    <x v="2"/>
    <x v="0"/>
    <m/>
    <m/>
    <m/>
    <m/>
    <m/>
    <m/>
    <n v="10711"/>
  </r>
  <r>
    <x v="3"/>
    <x v="2"/>
    <x v="4"/>
    <x v="2"/>
    <x v="0"/>
    <m/>
    <m/>
    <m/>
    <m/>
    <m/>
    <m/>
    <n v="10697"/>
  </r>
  <r>
    <x v="3"/>
    <x v="2"/>
    <x v="11"/>
    <x v="2"/>
    <x v="0"/>
    <m/>
    <m/>
    <m/>
    <m/>
    <m/>
    <m/>
    <n v="10433"/>
  </r>
  <r>
    <x v="3"/>
    <x v="0"/>
    <x v="50"/>
    <x v="0"/>
    <x v="0"/>
    <m/>
    <m/>
    <m/>
    <m/>
    <m/>
    <m/>
    <n v="10368"/>
  </r>
  <r>
    <x v="3"/>
    <x v="4"/>
    <x v="27"/>
    <x v="1"/>
    <x v="0"/>
    <m/>
    <m/>
    <m/>
    <m/>
    <m/>
    <m/>
    <n v="10161"/>
  </r>
  <r>
    <x v="3"/>
    <x v="4"/>
    <x v="56"/>
    <x v="2"/>
    <x v="0"/>
    <m/>
    <m/>
    <m/>
    <m/>
    <m/>
    <m/>
    <n v="10048"/>
  </r>
  <r>
    <x v="3"/>
    <x v="2"/>
    <x v="43"/>
    <x v="0"/>
    <x v="0"/>
    <m/>
    <m/>
    <m/>
    <m/>
    <m/>
    <m/>
    <n v="9950"/>
  </r>
  <r>
    <x v="3"/>
    <x v="4"/>
    <x v="34"/>
    <x v="0"/>
    <x v="0"/>
    <m/>
    <m/>
    <m/>
    <m/>
    <m/>
    <m/>
    <n v="9814"/>
  </r>
  <r>
    <x v="3"/>
    <x v="3"/>
    <x v="51"/>
    <x v="1"/>
    <x v="0"/>
    <m/>
    <m/>
    <m/>
    <m/>
    <m/>
    <m/>
    <n v="9762"/>
  </r>
  <r>
    <x v="3"/>
    <x v="4"/>
    <x v="36"/>
    <x v="2"/>
    <x v="0"/>
    <m/>
    <m/>
    <m/>
    <m/>
    <m/>
    <m/>
    <n v="9552"/>
  </r>
  <r>
    <x v="3"/>
    <x v="1"/>
    <x v="41"/>
    <x v="0"/>
    <x v="0"/>
    <m/>
    <m/>
    <m/>
    <m/>
    <m/>
    <m/>
    <n v="9342"/>
  </r>
  <r>
    <x v="3"/>
    <x v="4"/>
    <x v="27"/>
    <x v="2"/>
    <x v="0"/>
    <m/>
    <m/>
    <m/>
    <m/>
    <m/>
    <m/>
    <n v="9318"/>
  </r>
  <r>
    <x v="3"/>
    <x v="0"/>
    <x v="46"/>
    <x v="0"/>
    <x v="0"/>
    <m/>
    <m/>
    <m/>
    <m/>
    <m/>
    <m/>
    <n v="9195"/>
  </r>
  <r>
    <x v="3"/>
    <x v="1"/>
    <x v="19"/>
    <x v="2"/>
    <x v="0"/>
    <m/>
    <m/>
    <m/>
    <m/>
    <m/>
    <m/>
    <n v="9117"/>
  </r>
  <r>
    <x v="3"/>
    <x v="2"/>
    <x v="10"/>
    <x v="2"/>
    <x v="0"/>
    <m/>
    <m/>
    <m/>
    <m/>
    <m/>
    <m/>
    <n v="9071"/>
  </r>
  <r>
    <x v="3"/>
    <x v="2"/>
    <x v="20"/>
    <x v="2"/>
    <x v="0"/>
    <m/>
    <m/>
    <m/>
    <m/>
    <m/>
    <m/>
    <n v="9018"/>
  </r>
  <r>
    <x v="3"/>
    <x v="3"/>
    <x v="42"/>
    <x v="1"/>
    <x v="0"/>
    <m/>
    <m/>
    <m/>
    <m/>
    <m/>
    <m/>
    <n v="8959"/>
  </r>
  <r>
    <x v="3"/>
    <x v="4"/>
    <x v="27"/>
    <x v="1"/>
    <x v="0"/>
    <m/>
    <m/>
    <m/>
    <m/>
    <m/>
    <m/>
    <n v="8823"/>
  </r>
  <r>
    <x v="3"/>
    <x v="1"/>
    <x v="28"/>
    <x v="1"/>
    <x v="0"/>
    <m/>
    <m/>
    <m/>
    <m/>
    <m/>
    <m/>
    <n v="8823"/>
  </r>
  <r>
    <x v="3"/>
    <x v="4"/>
    <x v="35"/>
    <x v="0"/>
    <x v="0"/>
    <m/>
    <m/>
    <m/>
    <m/>
    <m/>
    <m/>
    <n v="8809"/>
  </r>
  <r>
    <x v="3"/>
    <x v="0"/>
    <x v="54"/>
    <x v="0"/>
    <x v="0"/>
    <m/>
    <m/>
    <m/>
    <m/>
    <m/>
    <m/>
    <n v="8651"/>
  </r>
  <r>
    <x v="3"/>
    <x v="2"/>
    <x v="49"/>
    <x v="2"/>
    <x v="0"/>
    <m/>
    <m/>
    <m/>
    <m/>
    <m/>
    <m/>
    <n v="8618"/>
  </r>
  <r>
    <x v="3"/>
    <x v="4"/>
    <x v="27"/>
    <x v="2"/>
    <x v="0"/>
    <m/>
    <m/>
    <m/>
    <m/>
    <m/>
    <m/>
    <n v="8604"/>
  </r>
  <r>
    <x v="3"/>
    <x v="4"/>
    <x v="27"/>
    <x v="1"/>
    <x v="0"/>
    <m/>
    <m/>
    <m/>
    <m/>
    <m/>
    <m/>
    <n v="8597"/>
  </r>
  <r>
    <x v="3"/>
    <x v="2"/>
    <x v="59"/>
    <x v="1"/>
    <x v="0"/>
    <m/>
    <m/>
    <m/>
    <m/>
    <m/>
    <m/>
    <n v="8594"/>
  </r>
  <r>
    <x v="3"/>
    <x v="2"/>
    <x v="48"/>
    <x v="2"/>
    <x v="0"/>
    <m/>
    <m/>
    <m/>
    <m/>
    <m/>
    <m/>
    <n v="8584"/>
  </r>
  <r>
    <x v="3"/>
    <x v="4"/>
    <x v="65"/>
    <x v="2"/>
    <x v="0"/>
    <m/>
    <m/>
    <m/>
    <m/>
    <m/>
    <m/>
    <n v="8563"/>
  </r>
  <r>
    <x v="3"/>
    <x v="2"/>
    <x v="20"/>
    <x v="1"/>
    <x v="0"/>
    <m/>
    <m/>
    <m/>
    <m/>
    <m/>
    <m/>
    <n v="8534"/>
  </r>
  <r>
    <x v="3"/>
    <x v="5"/>
    <x v="33"/>
    <x v="2"/>
    <x v="0"/>
    <m/>
    <m/>
    <m/>
    <m/>
    <m/>
    <m/>
    <n v="8490"/>
  </r>
  <r>
    <x v="3"/>
    <x v="4"/>
    <x v="56"/>
    <x v="1"/>
    <x v="0"/>
    <m/>
    <m/>
    <m/>
    <m/>
    <m/>
    <m/>
    <n v="8408"/>
  </r>
  <r>
    <x v="3"/>
    <x v="2"/>
    <x v="29"/>
    <x v="1"/>
    <x v="0"/>
    <m/>
    <m/>
    <m/>
    <m/>
    <m/>
    <m/>
    <n v="8378"/>
  </r>
  <r>
    <x v="3"/>
    <x v="7"/>
    <x v="62"/>
    <x v="1"/>
    <x v="0"/>
    <m/>
    <m/>
    <m/>
    <m/>
    <m/>
    <m/>
    <n v="8339"/>
  </r>
  <r>
    <x v="3"/>
    <x v="3"/>
    <x v="55"/>
    <x v="1"/>
    <x v="0"/>
    <m/>
    <m/>
    <m/>
    <m/>
    <m/>
    <m/>
    <n v="8244"/>
  </r>
  <r>
    <x v="3"/>
    <x v="2"/>
    <x v="58"/>
    <x v="1"/>
    <x v="0"/>
    <m/>
    <m/>
    <m/>
    <m/>
    <m/>
    <m/>
    <n v="8137"/>
  </r>
  <r>
    <x v="3"/>
    <x v="0"/>
    <x v="60"/>
    <x v="0"/>
    <x v="0"/>
    <m/>
    <m/>
    <m/>
    <m/>
    <m/>
    <m/>
    <n v="7997"/>
  </r>
  <r>
    <x v="3"/>
    <x v="3"/>
    <x v="42"/>
    <x v="2"/>
    <x v="0"/>
    <m/>
    <m/>
    <m/>
    <m/>
    <m/>
    <m/>
    <n v="7876"/>
  </r>
  <r>
    <x v="3"/>
    <x v="3"/>
    <x v="38"/>
    <x v="0"/>
    <x v="0"/>
    <m/>
    <m/>
    <m/>
    <m/>
    <m/>
    <m/>
    <n v="7827"/>
  </r>
  <r>
    <x v="3"/>
    <x v="2"/>
    <x v="47"/>
    <x v="1"/>
    <x v="0"/>
    <m/>
    <m/>
    <m/>
    <m/>
    <m/>
    <m/>
    <n v="7665"/>
  </r>
  <r>
    <x v="3"/>
    <x v="5"/>
    <x v="33"/>
    <x v="0"/>
    <x v="0"/>
    <m/>
    <m/>
    <m/>
    <m/>
    <m/>
    <m/>
    <n v="7649"/>
  </r>
  <r>
    <x v="3"/>
    <x v="4"/>
    <x v="57"/>
    <x v="2"/>
    <x v="0"/>
    <m/>
    <m/>
    <m/>
    <m/>
    <m/>
    <m/>
    <n v="7526"/>
  </r>
  <r>
    <x v="3"/>
    <x v="5"/>
    <x v="22"/>
    <x v="1"/>
    <x v="0"/>
    <m/>
    <m/>
    <m/>
    <m/>
    <m/>
    <m/>
    <n v="7505"/>
  </r>
  <r>
    <x v="3"/>
    <x v="5"/>
    <x v="69"/>
    <x v="2"/>
    <x v="0"/>
    <m/>
    <m/>
    <m/>
    <m/>
    <m/>
    <m/>
    <n v="7324"/>
  </r>
  <r>
    <x v="3"/>
    <x v="4"/>
    <x v="27"/>
    <x v="2"/>
    <x v="0"/>
    <m/>
    <m/>
    <m/>
    <m/>
    <m/>
    <m/>
    <n v="7302"/>
  </r>
  <r>
    <x v="3"/>
    <x v="6"/>
    <x v="61"/>
    <x v="0"/>
    <x v="0"/>
    <m/>
    <m/>
    <m/>
    <m/>
    <m/>
    <m/>
    <n v="7271"/>
  </r>
  <r>
    <x v="3"/>
    <x v="2"/>
    <x v="47"/>
    <x v="2"/>
    <x v="0"/>
    <m/>
    <m/>
    <m/>
    <m/>
    <m/>
    <m/>
    <n v="7239"/>
  </r>
  <r>
    <x v="3"/>
    <x v="2"/>
    <x v="48"/>
    <x v="1"/>
    <x v="0"/>
    <m/>
    <m/>
    <m/>
    <m/>
    <m/>
    <m/>
    <n v="7122"/>
  </r>
  <r>
    <x v="3"/>
    <x v="5"/>
    <x v="66"/>
    <x v="2"/>
    <x v="0"/>
    <m/>
    <m/>
    <m/>
    <m/>
    <m/>
    <m/>
    <n v="6974"/>
  </r>
  <r>
    <x v="3"/>
    <x v="5"/>
    <x v="33"/>
    <x v="1"/>
    <x v="0"/>
    <m/>
    <m/>
    <m/>
    <m/>
    <m/>
    <m/>
    <n v="6899"/>
  </r>
  <r>
    <x v="3"/>
    <x v="3"/>
    <x v="42"/>
    <x v="0"/>
    <x v="0"/>
    <m/>
    <m/>
    <m/>
    <m/>
    <m/>
    <m/>
    <n v="6851"/>
  </r>
  <r>
    <x v="3"/>
    <x v="5"/>
    <x v="22"/>
    <x v="0"/>
    <x v="0"/>
    <m/>
    <m/>
    <m/>
    <m/>
    <m/>
    <m/>
    <n v="6793"/>
  </r>
  <r>
    <x v="3"/>
    <x v="1"/>
    <x v="23"/>
    <x v="0"/>
    <x v="0"/>
    <m/>
    <m/>
    <m/>
    <m/>
    <m/>
    <m/>
    <n v="6711"/>
  </r>
  <r>
    <x v="3"/>
    <x v="2"/>
    <x v="10"/>
    <x v="2"/>
    <x v="0"/>
    <m/>
    <m/>
    <m/>
    <m/>
    <m/>
    <m/>
    <n v="6637"/>
  </r>
  <r>
    <x v="3"/>
    <x v="4"/>
    <x v="53"/>
    <x v="1"/>
    <x v="0"/>
    <m/>
    <m/>
    <m/>
    <m/>
    <m/>
    <m/>
    <n v="6610"/>
  </r>
  <r>
    <x v="3"/>
    <x v="4"/>
    <x v="56"/>
    <x v="2"/>
    <x v="0"/>
    <m/>
    <m/>
    <m/>
    <m/>
    <m/>
    <m/>
    <n v="6601"/>
  </r>
  <r>
    <x v="3"/>
    <x v="2"/>
    <x v="48"/>
    <x v="0"/>
    <x v="0"/>
    <m/>
    <m/>
    <m/>
    <m/>
    <m/>
    <m/>
    <n v="6452"/>
  </r>
  <r>
    <x v="3"/>
    <x v="1"/>
    <x v="30"/>
    <x v="0"/>
    <x v="0"/>
    <m/>
    <m/>
    <m/>
    <m/>
    <m/>
    <m/>
    <n v="6439"/>
  </r>
  <r>
    <x v="3"/>
    <x v="4"/>
    <x v="73"/>
    <x v="1"/>
    <x v="0"/>
    <m/>
    <m/>
    <m/>
    <m/>
    <m/>
    <m/>
    <n v="6407"/>
  </r>
  <r>
    <x v="3"/>
    <x v="5"/>
    <x v="39"/>
    <x v="2"/>
    <x v="0"/>
    <m/>
    <m/>
    <m/>
    <m/>
    <m/>
    <m/>
    <n v="6367"/>
  </r>
  <r>
    <x v="3"/>
    <x v="4"/>
    <x v="65"/>
    <x v="2"/>
    <x v="0"/>
    <m/>
    <m/>
    <m/>
    <m/>
    <m/>
    <m/>
    <n v="6357"/>
  </r>
  <r>
    <x v="3"/>
    <x v="5"/>
    <x v="39"/>
    <x v="0"/>
    <x v="0"/>
    <m/>
    <m/>
    <m/>
    <m/>
    <m/>
    <m/>
    <n v="6338"/>
  </r>
  <r>
    <x v="3"/>
    <x v="7"/>
    <x v="52"/>
    <x v="2"/>
    <x v="0"/>
    <m/>
    <m/>
    <m/>
    <m/>
    <m/>
    <m/>
    <n v="6306"/>
  </r>
  <r>
    <x v="3"/>
    <x v="2"/>
    <x v="20"/>
    <x v="2"/>
    <x v="0"/>
    <m/>
    <m/>
    <m/>
    <m/>
    <m/>
    <m/>
    <n v="6274"/>
  </r>
  <r>
    <x v="3"/>
    <x v="8"/>
    <x v="71"/>
    <x v="0"/>
    <x v="0"/>
    <m/>
    <m/>
    <m/>
    <m/>
    <m/>
    <m/>
    <n v="6126"/>
  </r>
  <r>
    <x v="3"/>
    <x v="7"/>
    <x v="72"/>
    <x v="1"/>
    <x v="0"/>
    <m/>
    <m/>
    <m/>
    <m/>
    <m/>
    <m/>
    <n v="6070"/>
  </r>
  <r>
    <x v="3"/>
    <x v="0"/>
    <x v="70"/>
    <x v="0"/>
    <x v="0"/>
    <m/>
    <m/>
    <m/>
    <m/>
    <m/>
    <m/>
    <n v="6065"/>
  </r>
  <r>
    <x v="3"/>
    <x v="4"/>
    <x v="27"/>
    <x v="0"/>
    <x v="0"/>
    <m/>
    <m/>
    <m/>
    <m/>
    <m/>
    <m/>
    <n v="6053"/>
  </r>
  <r>
    <x v="3"/>
    <x v="4"/>
    <x v="45"/>
    <x v="1"/>
    <x v="0"/>
    <m/>
    <m/>
    <m/>
    <m/>
    <m/>
    <m/>
    <n v="6046"/>
  </r>
  <r>
    <x v="3"/>
    <x v="3"/>
    <x v="74"/>
    <x v="2"/>
    <x v="0"/>
    <m/>
    <m/>
    <m/>
    <m/>
    <m/>
    <m/>
    <n v="5993"/>
  </r>
  <r>
    <x v="3"/>
    <x v="3"/>
    <x v="51"/>
    <x v="0"/>
    <x v="0"/>
    <m/>
    <m/>
    <m/>
    <m/>
    <m/>
    <m/>
    <n v="5983"/>
  </r>
  <r>
    <x v="3"/>
    <x v="1"/>
    <x v="6"/>
    <x v="2"/>
    <x v="0"/>
    <m/>
    <m/>
    <m/>
    <m/>
    <m/>
    <m/>
    <n v="5970"/>
  </r>
  <r>
    <x v="3"/>
    <x v="4"/>
    <x v="27"/>
    <x v="2"/>
    <x v="0"/>
    <m/>
    <m/>
    <m/>
    <m/>
    <m/>
    <m/>
    <n v="5942"/>
  </r>
  <r>
    <x v="3"/>
    <x v="2"/>
    <x v="47"/>
    <x v="0"/>
    <x v="0"/>
    <m/>
    <m/>
    <m/>
    <m/>
    <m/>
    <m/>
    <n v="5913"/>
  </r>
  <r>
    <x v="3"/>
    <x v="4"/>
    <x v="53"/>
    <x v="2"/>
    <x v="0"/>
    <m/>
    <m/>
    <m/>
    <m/>
    <m/>
    <m/>
    <n v="5879"/>
  </r>
  <r>
    <x v="3"/>
    <x v="1"/>
    <x v="67"/>
    <x v="0"/>
    <x v="0"/>
    <m/>
    <m/>
    <m/>
    <m/>
    <m/>
    <m/>
    <n v="5763"/>
  </r>
  <r>
    <x v="3"/>
    <x v="2"/>
    <x v="20"/>
    <x v="1"/>
    <x v="0"/>
    <m/>
    <m/>
    <m/>
    <m/>
    <m/>
    <m/>
    <n v="5740"/>
  </r>
  <r>
    <x v="3"/>
    <x v="4"/>
    <x v="27"/>
    <x v="0"/>
    <x v="0"/>
    <m/>
    <m/>
    <m/>
    <m/>
    <m/>
    <m/>
    <n v="5714"/>
  </r>
  <r>
    <x v="3"/>
    <x v="0"/>
    <x v="68"/>
    <x v="0"/>
    <x v="0"/>
    <m/>
    <m/>
    <m/>
    <m/>
    <m/>
    <m/>
    <n v="5707"/>
  </r>
  <r>
    <x v="3"/>
    <x v="5"/>
    <x v="33"/>
    <x v="2"/>
    <x v="0"/>
    <m/>
    <m/>
    <m/>
    <m/>
    <m/>
    <m/>
    <n v="5690"/>
  </r>
  <r>
    <x v="3"/>
    <x v="0"/>
    <x v="77"/>
    <x v="0"/>
    <x v="0"/>
    <m/>
    <m/>
    <m/>
    <m/>
    <m/>
    <m/>
    <n v="5648"/>
  </r>
  <r>
    <x v="3"/>
    <x v="7"/>
    <x v="52"/>
    <x v="0"/>
    <x v="0"/>
    <m/>
    <m/>
    <m/>
    <m/>
    <m/>
    <m/>
    <n v="5642"/>
  </r>
  <r>
    <x v="3"/>
    <x v="5"/>
    <x v="69"/>
    <x v="2"/>
    <x v="0"/>
    <m/>
    <m/>
    <m/>
    <m/>
    <m/>
    <m/>
    <n v="5506"/>
  </r>
  <r>
    <x v="3"/>
    <x v="4"/>
    <x v="36"/>
    <x v="0"/>
    <x v="0"/>
    <m/>
    <m/>
    <m/>
    <m/>
    <m/>
    <m/>
    <n v="5456"/>
  </r>
  <r>
    <x v="3"/>
    <x v="4"/>
    <x v="65"/>
    <x v="1"/>
    <x v="0"/>
    <m/>
    <m/>
    <m/>
    <m/>
    <m/>
    <m/>
    <n v="5438"/>
  </r>
  <r>
    <x v="3"/>
    <x v="4"/>
    <x v="56"/>
    <x v="0"/>
    <x v="0"/>
    <m/>
    <m/>
    <m/>
    <m/>
    <m/>
    <m/>
    <n v="5409"/>
  </r>
  <r>
    <x v="3"/>
    <x v="7"/>
    <x v="82"/>
    <x v="1"/>
    <x v="0"/>
    <m/>
    <m/>
    <m/>
    <m/>
    <m/>
    <m/>
    <n v="5393"/>
  </r>
  <r>
    <x v="3"/>
    <x v="4"/>
    <x v="45"/>
    <x v="2"/>
    <x v="0"/>
    <m/>
    <m/>
    <m/>
    <m/>
    <m/>
    <m/>
    <n v="5391"/>
  </r>
  <r>
    <x v="3"/>
    <x v="2"/>
    <x v="58"/>
    <x v="2"/>
    <x v="0"/>
    <m/>
    <m/>
    <m/>
    <m/>
    <m/>
    <m/>
    <n v="5341"/>
  </r>
  <r>
    <x v="3"/>
    <x v="4"/>
    <x v="27"/>
    <x v="2"/>
    <x v="0"/>
    <m/>
    <m/>
    <m/>
    <m/>
    <m/>
    <m/>
    <n v="5283"/>
  </r>
  <r>
    <x v="3"/>
    <x v="3"/>
    <x v="16"/>
    <x v="2"/>
    <x v="0"/>
    <m/>
    <m/>
    <m/>
    <m/>
    <m/>
    <m/>
    <n v="5267"/>
  </r>
  <r>
    <x v="3"/>
    <x v="1"/>
    <x v="75"/>
    <x v="0"/>
    <x v="0"/>
    <m/>
    <m/>
    <m/>
    <m/>
    <m/>
    <m/>
    <n v="5262"/>
  </r>
  <r>
    <x v="3"/>
    <x v="5"/>
    <x v="39"/>
    <x v="1"/>
    <x v="0"/>
    <m/>
    <m/>
    <m/>
    <m/>
    <m/>
    <m/>
    <n v="5251"/>
  </r>
  <r>
    <x v="3"/>
    <x v="0"/>
    <x v="54"/>
    <x v="0"/>
    <x v="0"/>
    <m/>
    <m/>
    <m/>
    <m/>
    <m/>
    <m/>
    <n v="5225"/>
  </r>
  <r>
    <x v="3"/>
    <x v="1"/>
    <x v="64"/>
    <x v="0"/>
    <x v="0"/>
    <m/>
    <m/>
    <m/>
    <m/>
    <m/>
    <m/>
    <n v="5122"/>
  </r>
  <r>
    <x v="3"/>
    <x v="3"/>
    <x v="63"/>
    <x v="0"/>
    <x v="0"/>
    <m/>
    <m/>
    <m/>
    <m/>
    <m/>
    <m/>
    <n v="5108"/>
  </r>
  <r>
    <x v="3"/>
    <x v="0"/>
    <x v="9"/>
    <x v="1"/>
    <x v="0"/>
    <m/>
    <m/>
    <m/>
    <m/>
    <m/>
    <m/>
    <n v="5059"/>
  </r>
  <r>
    <x v="3"/>
    <x v="3"/>
    <x v="42"/>
    <x v="2"/>
    <x v="0"/>
    <m/>
    <m/>
    <m/>
    <m/>
    <m/>
    <m/>
    <n v="5046"/>
  </r>
  <r>
    <x v="3"/>
    <x v="4"/>
    <x v="27"/>
    <x v="1"/>
    <x v="0"/>
    <m/>
    <m/>
    <m/>
    <m/>
    <m/>
    <m/>
    <n v="5032"/>
  </r>
  <r>
    <x v="3"/>
    <x v="3"/>
    <x v="38"/>
    <x v="2"/>
    <x v="0"/>
    <m/>
    <m/>
    <m/>
    <m/>
    <m/>
    <m/>
    <n v="4972"/>
  </r>
  <r>
    <x v="3"/>
    <x v="2"/>
    <x v="49"/>
    <x v="2"/>
    <x v="0"/>
    <m/>
    <m/>
    <m/>
    <m/>
    <m/>
    <m/>
    <n v="4966"/>
  </r>
  <r>
    <x v="3"/>
    <x v="1"/>
    <x v="76"/>
    <x v="1"/>
    <x v="0"/>
    <m/>
    <m/>
    <m/>
    <m/>
    <m/>
    <m/>
    <n v="4964"/>
  </r>
  <r>
    <x v="3"/>
    <x v="4"/>
    <x v="45"/>
    <x v="0"/>
    <x v="0"/>
    <m/>
    <m/>
    <m/>
    <m/>
    <m/>
    <m/>
    <n v="4902"/>
  </r>
  <r>
    <x v="3"/>
    <x v="7"/>
    <x v="62"/>
    <x v="1"/>
    <x v="0"/>
    <m/>
    <m/>
    <m/>
    <m/>
    <m/>
    <m/>
    <n v="4891"/>
  </r>
  <r>
    <x v="3"/>
    <x v="2"/>
    <x v="20"/>
    <x v="0"/>
    <x v="0"/>
    <m/>
    <m/>
    <m/>
    <m/>
    <m/>
    <m/>
    <n v="4852"/>
  </r>
  <r>
    <x v="3"/>
    <x v="2"/>
    <x v="49"/>
    <x v="0"/>
    <x v="0"/>
    <m/>
    <m/>
    <m/>
    <m/>
    <m/>
    <m/>
    <n v="4815"/>
  </r>
  <r>
    <x v="3"/>
    <x v="2"/>
    <x v="59"/>
    <x v="2"/>
    <x v="0"/>
    <m/>
    <m/>
    <m/>
    <m/>
    <m/>
    <m/>
    <n v="4814"/>
  </r>
  <r>
    <x v="3"/>
    <x v="5"/>
    <x v="69"/>
    <x v="2"/>
    <x v="0"/>
    <m/>
    <m/>
    <m/>
    <m/>
    <m/>
    <m/>
    <n v="4801"/>
  </r>
  <r>
    <x v="3"/>
    <x v="4"/>
    <x v="27"/>
    <x v="0"/>
    <x v="0"/>
    <m/>
    <m/>
    <m/>
    <m/>
    <m/>
    <m/>
    <n v="4734"/>
  </r>
  <r>
    <x v="3"/>
    <x v="1"/>
    <x v="76"/>
    <x v="0"/>
    <x v="0"/>
    <m/>
    <m/>
    <m/>
    <m/>
    <m/>
    <m/>
    <n v="4657"/>
  </r>
  <r>
    <x v="3"/>
    <x v="5"/>
    <x v="89"/>
    <x v="2"/>
    <x v="0"/>
    <m/>
    <m/>
    <m/>
    <m/>
    <m/>
    <m/>
    <n v="4607"/>
  </r>
  <r>
    <x v="3"/>
    <x v="3"/>
    <x v="38"/>
    <x v="1"/>
    <x v="0"/>
    <m/>
    <m/>
    <m/>
    <m/>
    <m/>
    <m/>
    <n v="4603"/>
  </r>
  <r>
    <x v="3"/>
    <x v="0"/>
    <x v="78"/>
    <x v="0"/>
    <x v="0"/>
    <m/>
    <m/>
    <m/>
    <m/>
    <m/>
    <m/>
    <n v="4587"/>
  </r>
  <r>
    <x v="3"/>
    <x v="5"/>
    <x v="22"/>
    <x v="3"/>
    <x v="0"/>
    <m/>
    <m/>
    <m/>
    <m/>
    <m/>
    <m/>
    <n v="4575"/>
  </r>
  <r>
    <x v="3"/>
    <x v="0"/>
    <x v="7"/>
    <x v="1"/>
    <x v="0"/>
    <m/>
    <m/>
    <m/>
    <m/>
    <m/>
    <m/>
    <n v="4520"/>
  </r>
  <r>
    <x v="3"/>
    <x v="5"/>
    <x v="39"/>
    <x v="3"/>
    <x v="0"/>
    <m/>
    <m/>
    <m/>
    <m/>
    <m/>
    <m/>
    <n v="4515"/>
  </r>
  <r>
    <x v="3"/>
    <x v="1"/>
    <x v="5"/>
    <x v="1"/>
    <x v="0"/>
    <m/>
    <m/>
    <m/>
    <m/>
    <m/>
    <m/>
    <n v="4454"/>
  </r>
  <r>
    <x v="3"/>
    <x v="5"/>
    <x v="39"/>
    <x v="2"/>
    <x v="0"/>
    <m/>
    <m/>
    <m/>
    <m/>
    <m/>
    <m/>
    <n v="4448"/>
  </r>
  <r>
    <x v="3"/>
    <x v="4"/>
    <x v="73"/>
    <x v="2"/>
    <x v="0"/>
    <m/>
    <m/>
    <m/>
    <m/>
    <m/>
    <m/>
    <n v="4381"/>
  </r>
  <r>
    <x v="3"/>
    <x v="5"/>
    <x v="69"/>
    <x v="1"/>
    <x v="0"/>
    <m/>
    <m/>
    <m/>
    <m/>
    <m/>
    <m/>
    <n v="4344"/>
  </r>
  <r>
    <x v="3"/>
    <x v="3"/>
    <x v="74"/>
    <x v="0"/>
    <x v="0"/>
    <m/>
    <m/>
    <m/>
    <m/>
    <m/>
    <m/>
    <n v="4314"/>
  </r>
  <r>
    <x v="3"/>
    <x v="5"/>
    <x v="22"/>
    <x v="1"/>
    <x v="0"/>
    <m/>
    <m/>
    <m/>
    <m/>
    <m/>
    <m/>
    <n v="4277"/>
  </r>
  <r>
    <x v="3"/>
    <x v="4"/>
    <x v="27"/>
    <x v="2"/>
    <x v="0"/>
    <m/>
    <m/>
    <m/>
    <m/>
    <m/>
    <m/>
    <n v="4236"/>
  </r>
  <r>
    <x v="3"/>
    <x v="3"/>
    <x v="74"/>
    <x v="2"/>
    <x v="0"/>
    <m/>
    <m/>
    <m/>
    <m/>
    <m/>
    <m/>
    <n v="4203"/>
  </r>
  <r>
    <x v="3"/>
    <x v="5"/>
    <x v="33"/>
    <x v="3"/>
    <x v="0"/>
    <m/>
    <m/>
    <m/>
    <m/>
    <m/>
    <m/>
    <n v="4200"/>
  </r>
  <r>
    <x v="3"/>
    <x v="3"/>
    <x v="55"/>
    <x v="2"/>
    <x v="0"/>
    <m/>
    <m/>
    <m/>
    <m/>
    <m/>
    <m/>
    <n v="4198"/>
  </r>
  <r>
    <x v="3"/>
    <x v="5"/>
    <x v="22"/>
    <x v="2"/>
    <x v="0"/>
    <m/>
    <m/>
    <m/>
    <m/>
    <m/>
    <m/>
    <n v="4141"/>
  </r>
  <r>
    <x v="3"/>
    <x v="4"/>
    <x v="36"/>
    <x v="3"/>
    <x v="0"/>
    <m/>
    <m/>
    <m/>
    <m/>
    <m/>
    <m/>
    <n v="4102"/>
  </r>
  <r>
    <x v="3"/>
    <x v="0"/>
    <x v="31"/>
    <x v="0"/>
    <x v="0"/>
    <m/>
    <m/>
    <m/>
    <m/>
    <m/>
    <m/>
    <n v="4058"/>
  </r>
  <r>
    <x v="3"/>
    <x v="2"/>
    <x v="26"/>
    <x v="2"/>
    <x v="0"/>
    <m/>
    <m/>
    <m/>
    <m/>
    <m/>
    <m/>
    <n v="4026"/>
  </r>
  <r>
    <x v="3"/>
    <x v="4"/>
    <x v="65"/>
    <x v="0"/>
    <x v="0"/>
    <m/>
    <m/>
    <m/>
    <m/>
    <m/>
    <m/>
    <n v="4014"/>
  </r>
  <r>
    <x v="3"/>
    <x v="0"/>
    <x v="12"/>
    <x v="1"/>
    <x v="0"/>
    <m/>
    <m/>
    <m/>
    <m/>
    <m/>
    <m/>
    <n v="3995"/>
  </r>
  <r>
    <x v="3"/>
    <x v="5"/>
    <x v="33"/>
    <x v="0"/>
    <x v="0"/>
    <m/>
    <m/>
    <m/>
    <m/>
    <m/>
    <m/>
    <n v="3972"/>
  </r>
  <r>
    <x v="3"/>
    <x v="7"/>
    <x v="62"/>
    <x v="0"/>
    <x v="0"/>
    <m/>
    <m/>
    <m/>
    <m/>
    <m/>
    <m/>
    <n v="3949"/>
  </r>
  <r>
    <x v="3"/>
    <x v="4"/>
    <x v="57"/>
    <x v="0"/>
    <x v="0"/>
    <m/>
    <m/>
    <m/>
    <m/>
    <m/>
    <m/>
    <n v="3940"/>
  </r>
  <r>
    <x v="3"/>
    <x v="5"/>
    <x v="39"/>
    <x v="0"/>
    <x v="0"/>
    <m/>
    <m/>
    <m/>
    <m/>
    <m/>
    <m/>
    <n v="3915"/>
  </r>
  <r>
    <x v="3"/>
    <x v="5"/>
    <x v="22"/>
    <x v="2"/>
    <x v="0"/>
    <m/>
    <m/>
    <m/>
    <m/>
    <m/>
    <m/>
    <n v="3914"/>
  </r>
  <r>
    <x v="3"/>
    <x v="2"/>
    <x v="86"/>
    <x v="1"/>
    <x v="0"/>
    <m/>
    <m/>
    <m/>
    <m/>
    <m/>
    <m/>
    <n v="3870"/>
  </r>
  <r>
    <x v="3"/>
    <x v="3"/>
    <x v="55"/>
    <x v="0"/>
    <x v="0"/>
    <m/>
    <m/>
    <m/>
    <m/>
    <m/>
    <m/>
    <n v="3847"/>
  </r>
  <r>
    <x v="3"/>
    <x v="5"/>
    <x v="22"/>
    <x v="0"/>
    <x v="0"/>
    <m/>
    <m/>
    <m/>
    <m/>
    <m/>
    <m/>
    <n v="3827"/>
  </r>
  <r>
    <x v="3"/>
    <x v="8"/>
    <x v="83"/>
    <x v="0"/>
    <x v="0"/>
    <m/>
    <m/>
    <m/>
    <m/>
    <m/>
    <m/>
    <n v="3759"/>
  </r>
  <r>
    <x v="3"/>
    <x v="7"/>
    <x v="62"/>
    <x v="2"/>
    <x v="0"/>
    <m/>
    <m/>
    <m/>
    <m/>
    <m/>
    <m/>
    <n v="3713"/>
  </r>
  <r>
    <x v="3"/>
    <x v="2"/>
    <x v="58"/>
    <x v="2"/>
    <x v="0"/>
    <m/>
    <m/>
    <m/>
    <m/>
    <m/>
    <m/>
    <n v="3681"/>
  </r>
  <r>
    <x v="3"/>
    <x v="2"/>
    <x v="4"/>
    <x v="3"/>
    <x v="0"/>
    <m/>
    <m/>
    <m/>
    <m/>
    <m/>
    <m/>
    <n v="3643"/>
  </r>
  <r>
    <x v="3"/>
    <x v="5"/>
    <x v="39"/>
    <x v="1"/>
    <x v="0"/>
    <m/>
    <m/>
    <m/>
    <m/>
    <m/>
    <m/>
    <n v="3600"/>
  </r>
  <r>
    <x v="3"/>
    <x v="0"/>
    <x v="0"/>
    <x v="1"/>
    <x v="0"/>
    <m/>
    <m/>
    <m/>
    <m/>
    <m/>
    <m/>
    <n v="3588"/>
  </r>
  <r>
    <x v="3"/>
    <x v="4"/>
    <x v="53"/>
    <x v="0"/>
    <x v="0"/>
    <m/>
    <m/>
    <m/>
    <m/>
    <m/>
    <m/>
    <n v="3563"/>
  </r>
  <r>
    <x v="3"/>
    <x v="1"/>
    <x v="94"/>
    <x v="0"/>
    <x v="0"/>
    <m/>
    <m/>
    <m/>
    <m/>
    <m/>
    <m/>
    <n v="3519"/>
  </r>
  <r>
    <x v="3"/>
    <x v="5"/>
    <x v="69"/>
    <x v="1"/>
    <x v="0"/>
    <m/>
    <m/>
    <m/>
    <m/>
    <m/>
    <m/>
    <n v="3482"/>
  </r>
  <r>
    <x v="3"/>
    <x v="2"/>
    <x v="59"/>
    <x v="0"/>
    <x v="0"/>
    <m/>
    <m/>
    <m/>
    <m/>
    <m/>
    <m/>
    <n v="3479"/>
  </r>
  <r>
    <x v="3"/>
    <x v="5"/>
    <x v="39"/>
    <x v="1"/>
    <x v="0"/>
    <m/>
    <m/>
    <m/>
    <m/>
    <m/>
    <m/>
    <n v="3464"/>
  </r>
  <r>
    <x v="3"/>
    <x v="1"/>
    <x v="14"/>
    <x v="2"/>
    <x v="0"/>
    <m/>
    <m/>
    <m/>
    <m/>
    <m/>
    <m/>
    <n v="3446"/>
  </r>
  <r>
    <x v="3"/>
    <x v="0"/>
    <x v="0"/>
    <x v="5"/>
    <x v="0"/>
    <m/>
    <m/>
    <m/>
    <m/>
    <m/>
    <m/>
    <n v="3442"/>
  </r>
  <r>
    <x v="3"/>
    <x v="1"/>
    <x v="79"/>
    <x v="0"/>
    <x v="0"/>
    <m/>
    <m/>
    <m/>
    <m/>
    <m/>
    <m/>
    <n v="3438"/>
  </r>
  <r>
    <x v="3"/>
    <x v="1"/>
    <x v="85"/>
    <x v="0"/>
    <x v="0"/>
    <m/>
    <m/>
    <m/>
    <m/>
    <m/>
    <m/>
    <n v="3436"/>
  </r>
  <r>
    <x v="3"/>
    <x v="1"/>
    <x v="92"/>
    <x v="1"/>
    <x v="0"/>
    <m/>
    <m/>
    <m/>
    <m/>
    <m/>
    <m/>
    <n v="3425"/>
  </r>
  <r>
    <x v="3"/>
    <x v="2"/>
    <x v="20"/>
    <x v="2"/>
    <x v="0"/>
    <m/>
    <m/>
    <m/>
    <m/>
    <m/>
    <m/>
    <n v="3420"/>
  </r>
  <r>
    <x v="3"/>
    <x v="1"/>
    <x v="25"/>
    <x v="2"/>
    <x v="0"/>
    <m/>
    <m/>
    <m/>
    <m/>
    <m/>
    <m/>
    <n v="3416"/>
  </r>
  <r>
    <x v="3"/>
    <x v="0"/>
    <x v="9"/>
    <x v="0"/>
    <x v="0"/>
    <m/>
    <m/>
    <m/>
    <m/>
    <m/>
    <m/>
    <n v="3395"/>
  </r>
  <r>
    <x v="3"/>
    <x v="7"/>
    <x v="72"/>
    <x v="0"/>
    <x v="0"/>
    <m/>
    <m/>
    <m/>
    <m/>
    <m/>
    <m/>
    <n v="3376"/>
  </r>
  <r>
    <x v="3"/>
    <x v="2"/>
    <x v="20"/>
    <x v="2"/>
    <x v="0"/>
    <m/>
    <m/>
    <m/>
    <m/>
    <m/>
    <m/>
    <n v="3367"/>
  </r>
  <r>
    <x v="3"/>
    <x v="1"/>
    <x v="2"/>
    <x v="1"/>
    <x v="0"/>
    <m/>
    <m/>
    <m/>
    <m/>
    <m/>
    <m/>
    <n v="3360"/>
  </r>
  <r>
    <x v="3"/>
    <x v="0"/>
    <x v="1"/>
    <x v="5"/>
    <x v="0"/>
    <m/>
    <m/>
    <m/>
    <m/>
    <m/>
    <m/>
    <n v="3342"/>
  </r>
  <r>
    <x v="3"/>
    <x v="3"/>
    <x v="63"/>
    <x v="1"/>
    <x v="0"/>
    <m/>
    <m/>
    <m/>
    <m/>
    <m/>
    <m/>
    <n v="3298"/>
  </r>
  <r>
    <x v="3"/>
    <x v="1"/>
    <x v="21"/>
    <x v="2"/>
    <x v="0"/>
    <m/>
    <m/>
    <m/>
    <m/>
    <m/>
    <m/>
    <n v="3273"/>
  </r>
  <r>
    <x v="3"/>
    <x v="5"/>
    <x v="69"/>
    <x v="2"/>
    <x v="0"/>
    <m/>
    <m/>
    <m/>
    <m/>
    <m/>
    <m/>
    <n v="3250"/>
  </r>
  <r>
    <x v="3"/>
    <x v="5"/>
    <x v="69"/>
    <x v="1"/>
    <x v="0"/>
    <m/>
    <m/>
    <m/>
    <m/>
    <m/>
    <m/>
    <n v="3236"/>
  </r>
  <r>
    <x v="3"/>
    <x v="2"/>
    <x v="20"/>
    <x v="2"/>
    <x v="0"/>
    <m/>
    <m/>
    <m/>
    <m/>
    <m/>
    <m/>
    <n v="3225"/>
  </r>
  <r>
    <x v="3"/>
    <x v="5"/>
    <x v="39"/>
    <x v="3"/>
    <x v="0"/>
    <m/>
    <m/>
    <m/>
    <m/>
    <m/>
    <m/>
    <n v="3219"/>
  </r>
  <r>
    <x v="3"/>
    <x v="3"/>
    <x v="98"/>
    <x v="1"/>
    <x v="0"/>
    <m/>
    <m/>
    <m/>
    <m/>
    <m/>
    <m/>
    <n v="3218"/>
  </r>
  <r>
    <x v="3"/>
    <x v="2"/>
    <x v="81"/>
    <x v="0"/>
    <x v="0"/>
    <m/>
    <m/>
    <m/>
    <m/>
    <m/>
    <m/>
    <n v="3195"/>
  </r>
  <r>
    <x v="3"/>
    <x v="6"/>
    <x v="80"/>
    <x v="0"/>
    <x v="0"/>
    <m/>
    <m/>
    <m/>
    <m/>
    <m/>
    <m/>
    <n v="3185"/>
  </r>
  <r>
    <x v="3"/>
    <x v="2"/>
    <x v="11"/>
    <x v="4"/>
    <x v="0"/>
    <m/>
    <m/>
    <m/>
    <m/>
    <m/>
    <m/>
    <n v="3164"/>
  </r>
  <r>
    <x v="3"/>
    <x v="2"/>
    <x v="84"/>
    <x v="0"/>
    <x v="0"/>
    <m/>
    <m/>
    <m/>
    <m/>
    <m/>
    <m/>
    <n v="3157"/>
  </r>
  <r>
    <x v="3"/>
    <x v="1"/>
    <x v="41"/>
    <x v="1"/>
    <x v="0"/>
    <m/>
    <m/>
    <m/>
    <m/>
    <m/>
    <m/>
    <n v="3112"/>
  </r>
  <r>
    <x v="3"/>
    <x v="4"/>
    <x v="73"/>
    <x v="2"/>
    <x v="0"/>
    <m/>
    <m/>
    <m/>
    <m/>
    <m/>
    <m/>
    <n v="3044"/>
  </r>
  <r>
    <x v="3"/>
    <x v="2"/>
    <x v="58"/>
    <x v="0"/>
    <x v="0"/>
    <m/>
    <m/>
    <m/>
    <m/>
    <m/>
    <m/>
    <n v="3032"/>
  </r>
  <r>
    <x v="3"/>
    <x v="3"/>
    <x v="63"/>
    <x v="2"/>
    <x v="0"/>
    <m/>
    <m/>
    <m/>
    <m/>
    <m/>
    <m/>
    <n v="3020"/>
  </r>
  <r>
    <x v="3"/>
    <x v="0"/>
    <x v="31"/>
    <x v="1"/>
    <x v="0"/>
    <m/>
    <m/>
    <m/>
    <m/>
    <m/>
    <m/>
    <n v="3008"/>
  </r>
  <r>
    <x v="3"/>
    <x v="4"/>
    <x v="17"/>
    <x v="4"/>
    <x v="0"/>
    <m/>
    <m/>
    <m/>
    <m/>
    <m/>
    <m/>
    <n v="2973"/>
  </r>
  <r>
    <x v="3"/>
    <x v="2"/>
    <x v="20"/>
    <x v="0"/>
    <x v="0"/>
    <m/>
    <m/>
    <m/>
    <m/>
    <m/>
    <m/>
    <n v="2959"/>
  </r>
  <r>
    <x v="3"/>
    <x v="2"/>
    <x v="88"/>
    <x v="2"/>
    <x v="0"/>
    <m/>
    <m/>
    <m/>
    <m/>
    <m/>
    <m/>
    <n v="2951"/>
  </r>
  <r>
    <x v="3"/>
    <x v="2"/>
    <x v="87"/>
    <x v="1"/>
    <x v="0"/>
    <m/>
    <m/>
    <m/>
    <m/>
    <m/>
    <m/>
    <n v="2948"/>
  </r>
  <r>
    <x v="3"/>
    <x v="1"/>
    <x v="37"/>
    <x v="0"/>
    <x v="0"/>
    <m/>
    <m/>
    <m/>
    <m/>
    <m/>
    <m/>
    <n v="2933"/>
  </r>
  <r>
    <x v="3"/>
    <x v="4"/>
    <x v="27"/>
    <x v="3"/>
    <x v="0"/>
    <m/>
    <m/>
    <m/>
    <m/>
    <m/>
    <m/>
    <n v="2926"/>
  </r>
  <r>
    <x v="3"/>
    <x v="2"/>
    <x v="11"/>
    <x v="5"/>
    <x v="0"/>
    <m/>
    <m/>
    <m/>
    <m/>
    <m/>
    <m/>
    <n v="2919"/>
  </r>
  <r>
    <x v="3"/>
    <x v="7"/>
    <x v="62"/>
    <x v="0"/>
    <x v="0"/>
    <m/>
    <m/>
    <m/>
    <m/>
    <m/>
    <m/>
    <n v="2904"/>
  </r>
  <r>
    <x v="3"/>
    <x v="7"/>
    <x v="72"/>
    <x v="2"/>
    <x v="0"/>
    <m/>
    <m/>
    <m/>
    <m/>
    <m/>
    <m/>
    <n v="2874"/>
  </r>
  <r>
    <x v="3"/>
    <x v="2"/>
    <x v="84"/>
    <x v="1"/>
    <x v="0"/>
    <m/>
    <m/>
    <m/>
    <m/>
    <m/>
    <m/>
    <n v="2858"/>
  </r>
  <r>
    <x v="3"/>
    <x v="2"/>
    <x v="84"/>
    <x v="2"/>
    <x v="0"/>
    <m/>
    <m/>
    <m/>
    <m/>
    <m/>
    <m/>
    <n v="2858"/>
  </r>
  <r>
    <x v="3"/>
    <x v="0"/>
    <x v="12"/>
    <x v="5"/>
    <x v="0"/>
    <m/>
    <m/>
    <m/>
    <m/>
    <m/>
    <m/>
    <n v="2822"/>
  </r>
  <r>
    <x v="3"/>
    <x v="5"/>
    <x v="39"/>
    <x v="2"/>
    <x v="0"/>
    <m/>
    <m/>
    <m/>
    <m/>
    <m/>
    <m/>
    <n v="2816"/>
  </r>
  <r>
    <x v="3"/>
    <x v="6"/>
    <x v="90"/>
    <x v="0"/>
    <x v="0"/>
    <m/>
    <m/>
    <m/>
    <m/>
    <m/>
    <m/>
    <n v="2809"/>
  </r>
  <r>
    <x v="3"/>
    <x v="0"/>
    <x v="46"/>
    <x v="1"/>
    <x v="0"/>
    <m/>
    <m/>
    <m/>
    <m/>
    <m/>
    <m/>
    <n v="2806"/>
  </r>
  <r>
    <x v="3"/>
    <x v="2"/>
    <x v="20"/>
    <x v="2"/>
    <x v="0"/>
    <m/>
    <m/>
    <m/>
    <m/>
    <m/>
    <m/>
    <n v="2770"/>
  </r>
  <r>
    <x v="3"/>
    <x v="1"/>
    <x v="3"/>
    <x v="1"/>
    <x v="0"/>
    <m/>
    <m/>
    <m/>
    <m/>
    <m/>
    <m/>
    <n v="2759"/>
  </r>
  <r>
    <x v="3"/>
    <x v="9"/>
    <x v="95"/>
    <x v="1"/>
    <x v="0"/>
    <m/>
    <m/>
    <m/>
    <m/>
    <m/>
    <m/>
    <n v="2744"/>
  </r>
  <r>
    <x v="3"/>
    <x v="2"/>
    <x v="84"/>
    <x v="0"/>
    <x v="0"/>
    <m/>
    <m/>
    <m/>
    <m/>
    <m/>
    <m/>
    <n v="2741"/>
  </r>
  <r>
    <x v="3"/>
    <x v="3"/>
    <x v="97"/>
    <x v="2"/>
    <x v="0"/>
    <m/>
    <m/>
    <m/>
    <m/>
    <m/>
    <m/>
    <n v="2727"/>
  </r>
  <r>
    <x v="3"/>
    <x v="4"/>
    <x v="35"/>
    <x v="5"/>
    <x v="0"/>
    <m/>
    <m/>
    <m/>
    <m/>
    <m/>
    <m/>
    <n v="2723"/>
  </r>
  <r>
    <x v="3"/>
    <x v="4"/>
    <x v="35"/>
    <x v="3"/>
    <x v="0"/>
    <m/>
    <m/>
    <m/>
    <m/>
    <m/>
    <m/>
    <n v="2684"/>
  </r>
  <r>
    <x v="3"/>
    <x v="1"/>
    <x v="15"/>
    <x v="1"/>
    <x v="0"/>
    <m/>
    <m/>
    <m/>
    <m/>
    <m/>
    <m/>
    <n v="2654"/>
  </r>
  <r>
    <x v="3"/>
    <x v="2"/>
    <x v="29"/>
    <x v="2"/>
    <x v="0"/>
    <m/>
    <m/>
    <m/>
    <m/>
    <m/>
    <m/>
    <n v="2630"/>
  </r>
  <r>
    <x v="3"/>
    <x v="7"/>
    <x v="52"/>
    <x v="1"/>
    <x v="0"/>
    <m/>
    <m/>
    <m/>
    <m/>
    <m/>
    <m/>
    <n v="2627"/>
  </r>
  <r>
    <x v="3"/>
    <x v="6"/>
    <x v="91"/>
    <x v="0"/>
    <x v="0"/>
    <m/>
    <m/>
    <m/>
    <m/>
    <m/>
    <m/>
    <n v="2625"/>
  </r>
  <r>
    <x v="3"/>
    <x v="5"/>
    <x v="39"/>
    <x v="0"/>
    <x v="0"/>
    <m/>
    <m/>
    <m/>
    <m/>
    <m/>
    <m/>
    <n v="2581"/>
  </r>
  <r>
    <x v="3"/>
    <x v="1"/>
    <x v="93"/>
    <x v="0"/>
    <x v="0"/>
    <m/>
    <m/>
    <m/>
    <m/>
    <m/>
    <m/>
    <n v="2574"/>
  </r>
  <r>
    <x v="3"/>
    <x v="3"/>
    <x v="55"/>
    <x v="5"/>
    <x v="0"/>
    <m/>
    <m/>
    <m/>
    <m/>
    <m/>
    <m/>
    <n v="2563"/>
  </r>
  <r>
    <x v="3"/>
    <x v="2"/>
    <x v="29"/>
    <x v="2"/>
    <x v="0"/>
    <m/>
    <m/>
    <m/>
    <m/>
    <m/>
    <m/>
    <n v="2556"/>
  </r>
  <r>
    <x v="3"/>
    <x v="2"/>
    <x v="84"/>
    <x v="1"/>
    <x v="0"/>
    <m/>
    <m/>
    <m/>
    <m/>
    <m/>
    <m/>
    <n v="2534"/>
  </r>
  <r>
    <x v="3"/>
    <x v="0"/>
    <x v="1"/>
    <x v="1"/>
    <x v="0"/>
    <m/>
    <m/>
    <m/>
    <m/>
    <m/>
    <m/>
    <n v="2529"/>
  </r>
  <r>
    <x v="3"/>
    <x v="2"/>
    <x v="86"/>
    <x v="2"/>
    <x v="0"/>
    <m/>
    <m/>
    <m/>
    <m/>
    <m/>
    <m/>
    <n v="2516"/>
  </r>
  <r>
    <x v="3"/>
    <x v="1"/>
    <x v="2"/>
    <x v="2"/>
    <x v="0"/>
    <m/>
    <m/>
    <m/>
    <m/>
    <m/>
    <m/>
    <n v="2509"/>
  </r>
  <r>
    <x v="3"/>
    <x v="7"/>
    <x v="62"/>
    <x v="2"/>
    <x v="0"/>
    <m/>
    <m/>
    <m/>
    <m/>
    <m/>
    <m/>
    <n v="2508"/>
  </r>
  <r>
    <x v="3"/>
    <x v="2"/>
    <x v="29"/>
    <x v="5"/>
    <x v="0"/>
    <m/>
    <m/>
    <m/>
    <m/>
    <m/>
    <m/>
    <n v="2501"/>
  </r>
  <r>
    <x v="3"/>
    <x v="2"/>
    <x v="87"/>
    <x v="0"/>
    <x v="0"/>
    <m/>
    <m/>
    <m/>
    <m/>
    <m/>
    <m/>
    <n v="2495"/>
  </r>
  <r>
    <x v="3"/>
    <x v="2"/>
    <x v="84"/>
    <x v="2"/>
    <x v="0"/>
    <m/>
    <m/>
    <m/>
    <m/>
    <m/>
    <m/>
    <n v="2470"/>
  </r>
  <r>
    <x v="3"/>
    <x v="4"/>
    <x v="27"/>
    <x v="0"/>
    <x v="0"/>
    <m/>
    <m/>
    <m/>
    <m/>
    <m/>
    <m/>
    <n v="2431"/>
  </r>
  <r>
    <x v="3"/>
    <x v="5"/>
    <x v="33"/>
    <x v="3"/>
    <x v="0"/>
    <m/>
    <m/>
    <m/>
    <m/>
    <m/>
    <m/>
    <n v="2382"/>
  </r>
  <r>
    <x v="3"/>
    <x v="4"/>
    <x v="57"/>
    <x v="3"/>
    <x v="0"/>
    <m/>
    <m/>
    <m/>
    <m/>
    <m/>
    <m/>
    <n v="2368"/>
  </r>
  <r>
    <x v="3"/>
    <x v="2"/>
    <x v="59"/>
    <x v="2"/>
    <x v="0"/>
    <m/>
    <m/>
    <m/>
    <m/>
    <m/>
    <m/>
    <n v="2358"/>
  </r>
  <r>
    <x v="3"/>
    <x v="1"/>
    <x v="24"/>
    <x v="1"/>
    <x v="0"/>
    <m/>
    <m/>
    <m/>
    <m/>
    <m/>
    <m/>
    <n v="2331"/>
  </r>
  <r>
    <x v="3"/>
    <x v="0"/>
    <x v="68"/>
    <x v="0"/>
    <x v="0"/>
    <m/>
    <m/>
    <m/>
    <m/>
    <m/>
    <m/>
    <n v="2299"/>
  </r>
  <r>
    <x v="3"/>
    <x v="2"/>
    <x v="88"/>
    <x v="0"/>
    <x v="0"/>
    <m/>
    <m/>
    <m/>
    <m/>
    <m/>
    <m/>
    <n v="2267"/>
  </r>
  <r>
    <x v="3"/>
    <x v="2"/>
    <x v="88"/>
    <x v="1"/>
    <x v="0"/>
    <m/>
    <m/>
    <m/>
    <m/>
    <m/>
    <m/>
    <n v="2249"/>
  </r>
  <r>
    <x v="3"/>
    <x v="5"/>
    <x v="89"/>
    <x v="1"/>
    <x v="0"/>
    <m/>
    <m/>
    <m/>
    <m/>
    <m/>
    <m/>
    <n v="2241"/>
  </r>
  <r>
    <x v="3"/>
    <x v="2"/>
    <x v="11"/>
    <x v="3"/>
    <x v="0"/>
    <m/>
    <m/>
    <m/>
    <m/>
    <m/>
    <m/>
    <n v="2223"/>
  </r>
  <r>
    <x v="3"/>
    <x v="1"/>
    <x v="5"/>
    <x v="5"/>
    <x v="0"/>
    <m/>
    <m/>
    <m/>
    <m/>
    <m/>
    <m/>
    <n v="2215"/>
  </r>
  <r>
    <x v="3"/>
    <x v="5"/>
    <x v="89"/>
    <x v="0"/>
    <x v="0"/>
    <m/>
    <m/>
    <m/>
    <m/>
    <m/>
    <m/>
    <n v="2211"/>
  </r>
  <r>
    <x v="3"/>
    <x v="1"/>
    <x v="24"/>
    <x v="3"/>
    <x v="0"/>
    <m/>
    <m/>
    <m/>
    <m/>
    <m/>
    <m/>
    <n v="2207"/>
  </r>
  <r>
    <x v="3"/>
    <x v="1"/>
    <x v="21"/>
    <x v="1"/>
    <x v="0"/>
    <m/>
    <m/>
    <m/>
    <m/>
    <m/>
    <m/>
    <n v="2167"/>
  </r>
  <r>
    <x v="3"/>
    <x v="2"/>
    <x v="88"/>
    <x v="2"/>
    <x v="0"/>
    <m/>
    <m/>
    <m/>
    <m/>
    <m/>
    <m/>
    <n v="2165"/>
  </r>
  <r>
    <x v="3"/>
    <x v="3"/>
    <x v="42"/>
    <x v="5"/>
    <x v="0"/>
    <m/>
    <m/>
    <m/>
    <m/>
    <m/>
    <m/>
    <n v="2141"/>
  </r>
  <r>
    <x v="3"/>
    <x v="0"/>
    <x v="103"/>
    <x v="0"/>
    <x v="0"/>
    <m/>
    <m/>
    <m/>
    <m/>
    <m/>
    <m/>
    <n v="2104"/>
  </r>
  <r>
    <x v="3"/>
    <x v="4"/>
    <x v="35"/>
    <x v="4"/>
    <x v="0"/>
    <m/>
    <m/>
    <m/>
    <m/>
    <m/>
    <m/>
    <n v="2053"/>
  </r>
  <r>
    <x v="3"/>
    <x v="5"/>
    <x v="69"/>
    <x v="0"/>
    <x v="0"/>
    <m/>
    <m/>
    <m/>
    <m/>
    <m/>
    <m/>
    <n v="2046"/>
  </r>
  <r>
    <x v="3"/>
    <x v="0"/>
    <x v="1"/>
    <x v="2"/>
    <x v="0"/>
    <m/>
    <m/>
    <m/>
    <m/>
    <m/>
    <m/>
    <n v="2042"/>
  </r>
  <r>
    <x v="3"/>
    <x v="1"/>
    <x v="19"/>
    <x v="2"/>
    <x v="0"/>
    <m/>
    <m/>
    <m/>
    <m/>
    <m/>
    <m/>
    <n v="2028"/>
  </r>
  <r>
    <x v="3"/>
    <x v="2"/>
    <x v="4"/>
    <x v="4"/>
    <x v="0"/>
    <m/>
    <m/>
    <m/>
    <m/>
    <m/>
    <m/>
    <n v="2007"/>
  </r>
  <r>
    <x v="3"/>
    <x v="1"/>
    <x v="100"/>
    <x v="0"/>
    <x v="0"/>
    <m/>
    <m/>
    <m/>
    <m/>
    <m/>
    <m/>
    <n v="2007"/>
  </r>
  <r>
    <x v="3"/>
    <x v="3"/>
    <x v="97"/>
    <x v="1"/>
    <x v="0"/>
    <m/>
    <m/>
    <m/>
    <m/>
    <m/>
    <m/>
    <n v="1995"/>
  </r>
  <r>
    <x v="3"/>
    <x v="5"/>
    <x v="33"/>
    <x v="1"/>
    <x v="0"/>
    <m/>
    <m/>
    <m/>
    <m/>
    <m/>
    <m/>
    <n v="1976"/>
  </r>
  <r>
    <x v="3"/>
    <x v="1"/>
    <x v="23"/>
    <x v="2"/>
    <x v="0"/>
    <m/>
    <m/>
    <m/>
    <m/>
    <m/>
    <m/>
    <n v="1973"/>
  </r>
  <r>
    <x v="3"/>
    <x v="6"/>
    <x v="108"/>
    <x v="0"/>
    <x v="0"/>
    <m/>
    <m/>
    <m/>
    <m/>
    <m/>
    <m/>
    <n v="1930"/>
  </r>
  <r>
    <x v="3"/>
    <x v="11"/>
    <x v="113"/>
    <x v="1"/>
    <x v="0"/>
    <m/>
    <m/>
    <m/>
    <m/>
    <m/>
    <m/>
    <n v="1908"/>
  </r>
  <r>
    <x v="3"/>
    <x v="5"/>
    <x v="69"/>
    <x v="2"/>
    <x v="0"/>
    <m/>
    <m/>
    <m/>
    <m/>
    <m/>
    <m/>
    <n v="1902"/>
  </r>
  <r>
    <x v="3"/>
    <x v="4"/>
    <x v="65"/>
    <x v="3"/>
    <x v="0"/>
    <m/>
    <m/>
    <m/>
    <m/>
    <m/>
    <m/>
    <n v="1868"/>
  </r>
  <r>
    <x v="3"/>
    <x v="0"/>
    <x v="96"/>
    <x v="0"/>
    <x v="0"/>
    <m/>
    <m/>
    <m/>
    <m/>
    <m/>
    <m/>
    <n v="1851"/>
  </r>
  <r>
    <x v="3"/>
    <x v="0"/>
    <x v="7"/>
    <x v="5"/>
    <x v="0"/>
    <m/>
    <m/>
    <m/>
    <m/>
    <m/>
    <m/>
    <n v="1849"/>
  </r>
  <r>
    <x v="3"/>
    <x v="5"/>
    <x v="33"/>
    <x v="4"/>
    <x v="0"/>
    <m/>
    <m/>
    <m/>
    <m/>
    <m/>
    <m/>
    <n v="1848"/>
  </r>
  <r>
    <x v="3"/>
    <x v="2"/>
    <x v="20"/>
    <x v="3"/>
    <x v="0"/>
    <m/>
    <m/>
    <m/>
    <m/>
    <m/>
    <m/>
    <n v="1833"/>
  </r>
  <r>
    <x v="3"/>
    <x v="4"/>
    <x v="27"/>
    <x v="4"/>
    <x v="0"/>
    <m/>
    <m/>
    <m/>
    <m/>
    <m/>
    <m/>
    <n v="1821"/>
  </r>
  <r>
    <x v="3"/>
    <x v="2"/>
    <x v="87"/>
    <x v="2"/>
    <x v="0"/>
    <m/>
    <m/>
    <m/>
    <m/>
    <m/>
    <m/>
    <n v="1817"/>
  </r>
  <r>
    <x v="3"/>
    <x v="1"/>
    <x v="5"/>
    <x v="2"/>
    <x v="0"/>
    <m/>
    <m/>
    <m/>
    <m/>
    <m/>
    <m/>
    <n v="1812"/>
  </r>
  <r>
    <x v="3"/>
    <x v="2"/>
    <x v="26"/>
    <x v="2"/>
    <x v="0"/>
    <m/>
    <m/>
    <m/>
    <m/>
    <m/>
    <m/>
    <n v="1798"/>
  </r>
  <r>
    <x v="3"/>
    <x v="2"/>
    <x v="11"/>
    <x v="1"/>
    <x v="0"/>
    <m/>
    <m/>
    <m/>
    <m/>
    <m/>
    <m/>
    <n v="1795"/>
  </r>
  <r>
    <x v="3"/>
    <x v="8"/>
    <x v="102"/>
    <x v="0"/>
    <x v="0"/>
    <m/>
    <m/>
    <m/>
    <m/>
    <m/>
    <m/>
    <n v="1777"/>
  </r>
  <r>
    <x v="3"/>
    <x v="2"/>
    <x v="112"/>
    <x v="1"/>
    <x v="0"/>
    <m/>
    <m/>
    <m/>
    <m/>
    <m/>
    <m/>
    <n v="1773"/>
  </r>
  <r>
    <x v="3"/>
    <x v="5"/>
    <x v="89"/>
    <x v="2"/>
    <x v="0"/>
    <m/>
    <m/>
    <m/>
    <m/>
    <m/>
    <m/>
    <n v="1772"/>
  </r>
  <r>
    <x v="3"/>
    <x v="3"/>
    <x v="97"/>
    <x v="0"/>
    <x v="0"/>
    <m/>
    <m/>
    <m/>
    <m/>
    <m/>
    <m/>
    <n v="1753"/>
  </r>
  <r>
    <x v="3"/>
    <x v="1"/>
    <x v="15"/>
    <x v="2"/>
    <x v="0"/>
    <m/>
    <m/>
    <m/>
    <m/>
    <m/>
    <m/>
    <n v="1736"/>
  </r>
  <r>
    <x v="3"/>
    <x v="1"/>
    <x v="116"/>
    <x v="0"/>
    <x v="0"/>
    <m/>
    <m/>
    <m/>
    <m/>
    <m/>
    <m/>
    <n v="1729"/>
  </r>
  <r>
    <x v="3"/>
    <x v="1"/>
    <x v="23"/>
    <x v="3"/>
    <x v="0"/>
    <m/>
    <m/>
    <m/>
    <m/>
    <m/>
    <m/>
    <n v="1723"/>
  </r>
  <r>
    <x v="3"/>
    <x v="3"/>
    <x v="98"/>
    <x v="0"/>
    <x v="0"/>
    <m/>
    <m/>
    <m/>
    <m/>
    <m/>
    <m/>
    <n v="1689"/>
  </r>
  <r>
    <x v="3"/>
    <x v="4"/>
    <x v="73"/>
    <x v="0"/>
    <x v="0"/>
    <m/>
    <m/>
    <m/>
    <m/>
    <m/>
    <m/>
    <n v="1667"/>
  </r>
  <r>
    <x v="3"/>
    <x v="2"/>
    <x v="4"/>
    <x v="5"/>
    <x v="0"/>
    <m/>
    <m/>
    <m/>
    <m/>
    <m/>
    <m/>
    <n v="1666"/>
  </r>
  <r>
    <x v="3"/>
    <x v="5"/>
    <x v="69"/>
    <x v="0"/>
    <x v="0"/>
    <m/>
    <m/>
    <m/>
    <m/>
    <m/>
    <m/>
    <n v="1660"/>
  </r>
  <r>
    <x v="3"/>
    <x v="6"/>
    <x v="105"/>
    <x v="0"/>
    <x v="0"/>
    <m/>
    <m/>
    <m/>
    <m/>
    <m/>
    <m/>
    <n v="1654"/>
  </r>
  <r>
    <x v="3"/>
    <x v="4"/>
    <x v="27"/>
    <x v="4"/>
    <x v="0"/>
    <m/>
    <m/>
    <m/>
    <m/>
    <m/>
    <m/>
    <n v="1643"/>
  </r>
  <r>
    <x v="3"/>
    <x v="1"/>
    <x v="5"/>
    <x v="3"/>
    <x v="0"/>
    <m/>
    <m/>
    <m/>
    <m/>
    <m/>
    <m/>
    <n v="1608"/>
  </r>
  <r>
    <x v="3"/>
    <x v="10"/>
    <x v="109"/>
    <x v="0"/>
    <x v="0"/>
    <m/>
    <m/>
    <m/>
    <m/>
    <m/>
    <m/>
    <n v="1608"/>
  </r>
  <r>
    <x v="3"/>
    <x v="3"/>
    <x v="97"/>
    <x v="0"/>
    <x v="0"/>
    <m/>
    <m/>
    <m/>
    <m/>
    <m/>
    <m/>
    <n v="1594"/>
  </r>
  <r>
    <x v="3"/>
    <x v="2"/>
    <x v="43"/>
    <x v="1"/>
    <x v="0"/>
    <m/>
    <m/>
    <m/>
    <m/>
    <m/>
    <m/>
    <n v="1573"/>
  </r>
  <r>
    <x v="3"/>
    <x v="0"/>
    <x v="18"/>
    <x v="5"/>
    <x v="0"/>
    <m/>
    <m/>
    <m/>
    <m/>
    <m/>
    <m/>
    <n v="1566"/>
  </r>
  <r>
    <x v="3"/>
    <x v="5"/>
    <x v="69"/>
    <x v="0"/>
    <x v="0"/>
    <m/>
    <m/>
    <m/>
    <m/>
    <m/>
    <m/>
    <n v="1560"/>
  </r>
  <r>
    <x v="3"/>
    <x v="9"/>
    <x v="95"/>
    <x v="0"/>
    <x v="0"/>
    <m/>
    <m/>
    <m/>
    <m/>
    <m/>
    <m/>
    <n v="1554"/>
  </r>
  <r>
    <x v="3"/>
    <x v="2"/>
    <x v="29"/>
    <x v="3"/>
    <x v="0"/>
    <m/>
    <m/>
    <m/>
    <m/>
    <m/>
    <m/>
    <n v="1550"/>
  </r>
  <r>
    <x v="3"/>
    <x v="0"/>
    <x v="7"/>
    <x v="2"/>
    <x v="0"/>
    <m/>
    <m/>
    <m/>
    <m/>
    <m/>
    <m/>
    <n v="1549"/>
  </r>
  <r>
    <x v="3"/>
    <x v="0"/>
    <x v="101"/>
    <x v="0"/>
    <x v="0"/>
    <m/>
    <m/>
    <m/>
    <m/>
    <m/>
    <m/>
    <n v="1540"/>
  </r>
  <r>
    <x v="3"/>
    <x v="1"/>
    <x v="2"/>
    <x v="5"/>
    <x v="0"/>
    <m/>
    <m/>
    <m/>
    <m/>
    <m/>
    <m/>
    <n v="1536"/>
  </r>
  <r>
    <x v="3"/>
    <x v="8"/>
    <x v="114"/>
    <x v="0"/>
    <x v="0"/>
    <m/>
    <m/>
    <m/>
    <m/>
    <m/>
    <m/>
    <n v="1525"/>
  </r>
  <r>
    <x v="3"/>
    <x v="4"/>
    <x v="34"/>
    <x v="4"/>
    <x v="0"/>
    <m/>
    <m/>
    <m/>
    <m/>
    <m/>
    <m/>
    <n v="1515"/>
  </r>
  <r>
    <x v="3"/>
    <x v="4"/>
    <x v="17"/>
    <x v="3"/>
    <x v="0"/>
    <m/>
    <m/>
    <m/>
    <m/>
    <m/>
    <m/>
    <n v="1512"/>
  </r>
  <r>
    <x v="3"/>
    <x v="1"/>
    <x v="23"/>
    <x v="2"/>
    <x v="0"/>
    <m/>
    <m/>
    <m/>
    <m/>
    <m/>
    <m/>
    <n v="1507"/>
  </r>
  <r>
    <x v="3"/>
    <x v="0"/>
    <x v="7"/>
    <x v="2"/>
    <x v="0"/>
    <m/>
    <m/>
    <m/>
    <m/>
    <m/>
    <m/>
    <n v="1492"/>
  </r>
  <r>
    <x v="3"/>
    <x v="3"/>
    <x v="97"/>
    <x v="2"/>
    <x v="0"/>
    <m/>
    <m/>
    <m/>
    <m/>
    <m/>
    <m/>
    <n v="1491"/>
  </r>
  <r>
    <x v="3"/>
    <x v="1"/>
    <x v="99"/>
    <x v="0"/>
    <x v="0"/>
    <m/>
    <m/>
    <m/>
    <m/>
    <m/>
    <m/>
    <n v="1471"/>
  </r>
  <r>
    <x v="3"/>
    <x v="0"/>
    <x v="8"/>
    <x v="5"/>
    <x v="0"/>
    <m/>
    <m/>
    <m/>
    <m/>
    <m/>
    <m/>
    <n v="1470"/>
  </r>
  <r>
    <x v="3"/>
    <x v="1"/>
    <x v="2"/>
    <x v="3"/>
    <x v="0"/>
    <m/>
    <m/>
    <m/>
    <m/>
    <m/>
    <m/>
    <n v="1464"/>
  </r>
  <r>
    <x v="3"/>
    <x v="0"/>
    <x v="8"/>
    <x v="1"/>
    <x v="0"/>
    <m/>
    <m/>
    <m/>
    <m/>
    <m/>
    <m/>
    <n v="1464"/>
  </r>
  <r>
    <x v="3"/>
    <x v="4"/>
    <x v="34"/>
    <x v="3"/>
    <x v="0"/>
    <m/>
    <m/>
    <m/>
    <m/>
    <m/>
    <m/>
    <n v="1439"/>
  </r>
  <r>
    <x v="3"/>
    <x v="3"/>
    <x v="104"/>
    <x v="1"/>
    <x v="0"/>
    <m/>
    <m/>
    <m/>
    <m/>
    <m/>
    <m/>
    <n v="1439"/>
  </r>
  <r>
    <x v="3"/>
    <x v="2"/>
    <x v="43"/>
    <x v="2"/>
    <x v="0"/>
    <m/>
    <m/>
    <m/>
    <m/>
    <m/>
    <m/>
    <n v="1435"/>
  </r>
  <r>
    <x v="3"/>
    <x v="2"/>
    <x v="86"/>
    <x v="0"/>
    <x v="0"/>
    <m/>
    <m/>
    <m/>
    <m/>
    <m/>
    <m/>
    <n v="1424"/>
  </r>
  <r>
    <x v="3"/>
    <x v="11"/>
    <x v="113"/>
    <x v="0"/>
    <x v="0"/>
    <m/>
    <m/>
    <m/>
    <m/>
    <m/>
    <m/>
    <n v="1412"/>
  </r>
  <r>
    <x v="3"/>
    <x v="5"/>
    <x v="39"/>
    <x v="3"/>
    <x v="0"/>
    <m/>
    <m/>
    <m/>
    <m/>
    <m/>
    <m/>
    <n v="1410"/>
  </r>
  <r>
    <x v="3"/>
    <x v="3"/>
    <x v="74"/>
    <x v="1"/>
    <x v="0"/>
    <m/>
    <m/>
    <m/>
    <m/>
    <m/>
    <m/>
    <n v="1397"/>
  </r>
  <r>
    <x v="3"/>
    <x v="2"/>
    <x v="110"/>
    <x v="2"/>
    <x v="0"/>
    <m/>
    <m/>
    <m/>
    <m/>
    <m/>
    <m/>
    <n v="1378"/>
  </r>
  <r>
    <x v="3"/>
    <x v="1"/>
    <x v="13"/>
    <x v="1"/>
    <x v="0"/>
    <m/>
    <m/>
    <m/>
    <m/>
    <m/>
    <m/>
    <n v="1376"/>
  </r>
  <r>
    <x v="3"/>
    <x v="4"/>
    <x v="27"/>
    <x v="4"/>
    <x v="0"/>
    <m/>
    <m/>
    <m/>
    <m/>
    <m/>
    <m/>
    <n v="1370"/>
  </r>
  <r>
    <x v="3"/>
    <x v="7"/>
    <x v="117"/>
    <x v="1"/>
    <x v="0"/>
    <m/>
    <m/>
    <m/>
    <m/>
    <m/>
    <m/>
    <n v="1367"/>
  </r>
  <r>
    <x v="3"/>
    <x v="4"/>
    <x v="57"/>
    <x v="1"/>
    <x v="0"/>
    <m/>
    <m/>
    <m/>
    <m/>
    <m/>
    <m/>
    <n v="1366"/>
  </r>
  <r>
    <x v="3"/>
    <x v="7"/>
    <x v="115"/>
    <x v="2"/>
    <x v="0"/>
    <m/>
    <m/>
    <m/>
    <m/>
    <m/>
    <m/>
    <n v="1366"/>
  </r>
  <r>
    <x v="3"/>
    <x v="3"/>
    <x v="104"/>
    <x v="2"/>
    <x v="0"/>
    <m/>
    <m/>
    <m/>
    <m/>
    <m/>
    <m/>
    <n v="1362"/>
  </r>
  <r>
    <x v="3"/>
    <x v="3"/>
    <x v="119"/>
    <x v="1"/>
    <x v="0"/>
    <m/>
    <m/>
    <m/>
    <m/>
    <m/>
    <m/>
    <n v="1361"/>
  </r>
  <r>
    <x v="3"/>
    <x v="0"/>
    <x v="54"/>
    <x v="0"/>
    <x v="0"/>
    <m/>
    <m/>
    <m/>
    <m/>
    <m/>
    <m/>
    <n v="1346"/>
  </r>
  <r>
    <x v="3"/>
    <x v="3"/>
    <x v="51"/>
    <x v="2"/>
    <x v="0"/>
    <m/>
    <m/>
    <m/>
    <m/>
    <m/>
    <m/>
    <n v="1341"/>
  </r>
  <r>
    <x v="3"/>
    <x v="4"/>
    <x v="36"/>
    <x v="4"/>
    <x v="0"/>
    <m/>
    <m/>
    <m/>
    <m/>
    <m/>
    <m/>
    <n v="1340"/>
  </r>
  <r>
    <x v="3"/>
    <x v="2"/>
    <x v="87"/>
    <x v="2"/>
    <x v="0"/>
    <m/>
    <m/>
    <m/>
    <m/>
    <m/>
    <m/>
    <n v="1329"/>
  </r>
  <r>
    <x v="3"/>
    <x v="0"/>
    <x v="128"/>
    <x v="0"/>
    <x v="0"/>
    <m/>
    <m/>
    <m/>
    <m/>
    <m/>
    <m/>
    <n v="1326"/>
  </r>
  <r>
    <x v="3"/>
    <x v="9"/>
    <x v="107"/>
    <x v="1"/>
    <x v="0"/>
    <m/>
    <m/>
    <m/>
    <m/>
    <m/>
    <m/>
    <n v="1313"/>
  </r>
  <r>
    <x v="3"/>
    <x v="5"/>
    <x v="33"/>
    <x v="4"/>
    <x v="0"/>
    <m/>
    <m/>
    <m/>
    <m/>
    <m/>
    <m/>
    <n v="1310"/>
  </r>
  <r>
    <x v="3"/>
    <x v="2"/>
    <x v="86"/>
    <x v="2"/>
    <x v="0"/>
    <m/>
    <m/>
    <m/>
    <m/>
    <m/>
    <m/>
    <n v="1299"/>
  </r>
  <r>
    <x v="3"/>
    <x v="3"/>
    <x v="16"/>
    <x v="3"/>
    <x v="0"/>
    <m/>
    <m/>
    <m/>
    <m/>
    <m/>
    <m/>
    <n v="1295"/>
  </r>
  <r>
    <x v="3"/>
    <x v="2"/>
    <x v="81"/>
    <x v="2"/>
    <x v="0"/>
    <m/>
    <m/>
    <m/>
    <m/>
    <m/>
    <m/>
    <n v="1289"/>
  </r>
  <r>
    <x v="3"/>
    <x v="2"/>
    <x v="10"/>
    <x v="3"/>
    <x v="0"/>
    <m/>
    <m/>
    <m/>
    <m/>
    <m/>
    <m/>
    <n v="1280"/>
  </r>
  <r>
    <x v="3"/>
    <x v="4"/>
    <x v="56"/>
    <x v="5"/>
    <x v="0"/>
    <m/>
    <m/>
    <m/>
    <m/>
    <m/>
    <m/>
    <n v="1268"/>
  </r>
  <r>
    <x v="3"/>
    <x v="3"/>
    <x v="55"/>
    <x v="3"/>
    <x v="0"/>
    <m/>
    <m/>
    <m/>
    <m/>
    <m/>
    <m/>
    <n v="1256"/>
  </r>
  <r>
    <x v="3"/>
    <x v="3"/>
    <x v="55"/>
    <x v="2"/>
    <x v="0"/>
    <m/>
    <m/>
    <m/>
    <m/>
    <m/>
    <m/>
    <n v="1240"/>
  </r>
  <r>
    <x v="3"/>
    <x v="7"/>
    <x v="72"/>
    <x v="2"/>
    <x v="0"/>
    <m/>
    <m/>
    <m/>
    <m/>
    <m/>
    <m/>
    <n v="1205"/>
  </r>
  <r>
    <x v="3"/>
    <x v="1"/>
    <x v="123"/>
    <x v="0"/>
    <x v="0"/>
    <m/>
    <m/>
    <m/>
    <m/>
    <m/>
    <m/>
    <n v="1201"/>
  </r>
  <r>
    <x v="3"/>
    <x v="1"/>
    <x v="28"/>
    <x v="3"/>
    <x v="0"/>
    <m/>
    <m/>
    <m/>
    <m/>
    <m/>
    <m/>
    <n v="1198"/>
  </r>
  <r>
    <x v="3"/>
    <x v="2"/>
    <x v="84"/>
    <x v="2"/>
    <x v="0"/>
    <m/>
    <m/>
    <m/>
    <m/>
    <m/>
    <m/>
    <n v="1177"/>
  </r>
  <r>
    <x v="3"/>
    <x v="3"/>
    <x v="51"/>
    <x v="5"/>
    <x v="0"/>
    <m/>
    <m/>
    <m/>
    <m/>
    <m/>
    <m/>
    <n v="1173"/>
  </r>
  <r>
    <x v="3"/>
    <x v="2"/>
    <x v="47"/>
    <x v="4"/>
    <x v="0"/>
    <m/>
    <m/>
    <m/>
    <m/>
    <m/>
    <m/>
    <n v="1165"/>
  </r>
  <r>
    <x v="3"/>
    <x v="2"/>
    <x v="120"/>
    <x v="1"/>
    <x v="0"/>
    <m/>
    <m/>
    <m/>
    <m/>
    <m/>
    <m/>
    <n v="1163"/>
  </r>
  <r>
    <x v="3"/>
    <x v="4"/>
    <x v="27"/>
    <x v="5"/>
    <x v="0"/>
    <m/>
    <m/>
    <m/>
    <m/>
    <m/>
    <m/>
    <n v="1159"/>
  </r>
  <r>
    <x v="3"/>
    <x v="1"/>
    <x v="30"/>
    <x v="5"/>
    <x v="0"/>
    <m/>
    <m/>
    <m/>
    <m/>
    <m/>
    <m/>
    <n v="1158"/>
  </r>
  <r>
    <x v="3"/>
    <x v="1"/>
    <x v="41"/>
    <x v="2"/>
    <x v="0"/>
    <m/>
    <m/>
    <m/>
    <m/>
    <m/>
    <m/>
    <n v="1157"/>
  </r>
  <r>
    <x v="3"/>
    <x v="7"/>
    <x v="62"/>
    <x v="2"/>
    <x v="0"/>
    <m/>
    <m/>
    <m/>
    <m/>
    <m/>
    <m/>
    <n v="1148"/>
  </r>
  <r>
    <x v="3"/>
    <x v="2"/>
    <x v="110"/>
    <x v="1"/>
    <x v="0"/>
    <m/>
    <m/>
    <m/>
    <m/>
    <m/>
    <m/>
    <n v="1143"/>
  </r>
  <r>
    <x v="3"/>
    <x v="1"/>
    <x v="30"/>
    <x v="2"/>
    <x v="0"/>
    <m/>
    <m/>
    <m/>
    <m/>
    <m/>
    <m/>
    <n v="1139"/>
  </r>
  <r>
    <x v="3"/>
    <x v="5"/>
    <x v="39"/>
    <x v="2"/>
    <x v="0"/>
    <m/>
    <m/>
    <m/>
    <m/>
    <m/>
    <m/>
    <n v="1131"/>
  </r>
  <r>
    <x v="3"/>
    <x v="3"/>
    <x v="97"/>
    <x v="2"/>
    <x v="0"/>
    <m/>
    <m/>
    <m/>
    <m/>
    <m/>
    <m/>
    <n v="1119"/>
  </r>
  <r>
    <x v="3"/>
    <x v="4"/>
    <x v="57"/>
    <x v="2"/>
    <x v="0"/>
    <m/>
    <m/>
    <m/>
    <m/>
    <m/>
    <m/>
    <n v="1115"/>
  </r>
  <r>
    <x v="3"/>
    <x v="1"/>
    <x v="118"/>
    <x v="0"/>
    <x v="0"/>
    <m/>
    <m/>
    <m/>
    <m/>
    <m/>
    <m/>
    <n v="1111"/>
  </r>
  <r>
    <x v="3"/>
    <x v="1"/>
    <x v="92"/>
    <x v="0"/>
    <x v="0"/>
    <m/>
    <m/>
    <m/>
    <m/>
    <m/>
    <m/>
    <n v="1110"/>
  </r>
  <r>
    <x v="3"/>
    <x v="4"/>
    <x v="57"/>
    <x v="2"/>
    <x v="0"/>
    <m/>
    <m/>
    <m/>
    <m/>
    <m/>
    <m/>
    <n v="1108"/>
  </r>
  <r>
    <x v="3"/>
    <x v="4"/>
    <x v="57"/>
    <x v="3"/>
    <x v="0"/>
    <m/>
    <m/>
    <m/>
    <m/>
    <m/>
    <m/>
    <n v="1107"/>
  </r>
  <r>
    <x v="3"/>
    <x v="5"/>
    <x v="39"/>
    <x v="4"/>
    <x v="0"/>
    <m/>
    <m/>
    <m/>
    <m/>
    <m/>
    <m/>
    <n v="1100"/>
  </r>
  <r>
    <x v="3"/>
    <x v="9"/>
    <x v="106"/>
    <x v="0"/>
    <x v="0"/>
    <m/>
    <m/>
    <m/>
    <m/>
    <m/>
    <m/>
    <n v="1096"/>
  </r>
  <r>
    <x v="3"/>
    <x v="3"/>
    <x v="111"/>
    <x v="0"/>
    <x v="0"/>
    <m/>
    <m/>
    <m/>
    <m/>
    <m/>
    <m/>
    <n v="1079"/>
  </r>
  <r>
    <x v="3"/>
    <x v="7"/>
    <x v="82"/>
    <x v="0"/>
    <x v="0"/>
    <m/>
    <m/>
    <m/>
    <m/>
    <m/>
    <m/>
    <n v="1065"/>
  </r>
  <r>
    <x v="3"/>
    <x v="3"/>
    <x v="97"/>
    <x v="2"/>
    <x v="0"/>
    <m/>
    <m/>
    <m/>
    <m/>
    <m/>
    <m/>
    <n v="1062"/>
  </r>
  <r>
    <x v="3"/>
    <x v="2"/>
    <x v="112"/>
    <x v="0"/>
    <x v="0"/>
    <m/>
    <m/>
    <m/>
    <m/>
    <m/>
    <m/>
    <n v="1049"/>
  </r>
  <r>
    <x v="3"/>
    <x v="2"/>
    <x v="48"/>
    <x v="3"/>
    <x v="0"/>
    <m/>
    <m/>
    <m/>
    <m/>
    <m/>
    <m/>
    <n v="1048"/>
  </r>
  <r>
    <x v="3"/>
    <x v="9"/>
    <x v="107"/>
    <x v="0"/>
    <x v="0"/>
    <m/>
    <m/>
    <m/>
    <m/>
    <m/>
    <m/>
    <n v="1043"/>
  </r>
  <r>
    <x v="3"/>
    <x v="0"/>
    <x v="77"/>
    <x v="1"/>
    <x v="0"/>
    <m/>
    <m/>
    <m/>
    <m/>
    <m/>
    <m/>
    <n v="1040"/>
  </r>
  <r>
    <x v="3"/>
    <x v="2"/>
    <x v="84"/>
    <x v="0"/>
    <x v="0"/>
    <m/>
    <m/>
    <m/>
    <m/>
    <m/>
    <m/>
    <n v="1033"/>
  </r>
  <r>
    <x v="3"/>
    <x v="5"/>
    <x v="89"/>
    <x v="3"/>
    <x v="0"/>
    <m/>
    <m/>
    <m/>
    <m/>
    <m/>
    <m/>
    <n v="1027"/>
  </r>
  <r>
    <x v="3"/>
    <x v="3"/>
    <x v="38"/>
    <x v="4"/>
    <x v="0"/>
    <m/>
    <m/>
    <m/>
    <m/>
    <m/>
    <m/>
    <n v="1008"/>
  </r>
  <r>
    <x v="3"/>
    <x v="1"/>
    <x v="37"/>
    <x v="2"/>
    <x v="0"/>
    <m/>
    <m/>
    <m/>
    <m/>
    <m/>
    <m/>
    <n v="1007"/>
  </r>
  <r>
    <x v="3"/>
    <x v="0"/>
    <x v="131"/>
    <x v="0"/>
    <x v="0"/>
    <m/>
    <m/>
    <m/>
    <m/>
    <m/>
    <m/>
    <n v="991"/>
  </r>
  <r>
    <x v="3"/>
    <x v="5"/>
    <x v="69"/>
    <x v="5"/>
    <x v="0"/>
    <m/>
    <m/>
    <m/>
    <m/>
    <m/>
    <m/>
    <n v="985"/>
  </r>
  <r>
    <x v="3"/>
    <x v="4"/>
    <x v="45"/>
    <x v="4"/>
    <x v="0"/>
    <m/>
    <m/>
    <m/>
    <m/>
    <m/>
    <m/>
    <n v="984"/>
  </r>
  <r>
    <x v="3"/>
    <x v="1"/>
    <x v="28"/>
    <x v="2"/>
    <x v="0"/>
    <m/>
    <m/>
    <m/>
    <m/>
    <m/>
    <m/>
    <n v="983"/>
  </r>
  <r>
    <x v="3"/>
    <x v="2"/>
    <x v="20"/>
    <x v="4"/>
    <x v="0"/>
    <m/>
    <m/>
    <m/>
    <m/>
    <m/>
    <m/>
    <n v="982"/>
  </r>
  <r>
    <x v="3"/>
    <x v="3"/>
    <x v="42"/>
    <x v="3"/>
    <x v="0"/>
    <m/>
    <m/>
    <m/>
    <m/>
    <m/>
    <m/>
    <n v="966"/>
  </r>
  <r>
    <x v="3"/>
    <x v="3"/>
    <x v="119"/>
    <x v="0"/>
    <x v="0"/>
    <m/>
    <m/>
    <m/>
    <m/>
    <m/>
    <m/>
    <n v="953"/>
  </r>
  <r>
    <x v="3"/>
    <x v="2"/>
    <x v="49"/>
    <x v="4"/>
    <x v="0"/>
    <m/>
    <m/>
    <m/>
    <m/>
    <m/>
    <m/>
    <n v="946"/>
  </r>
  <r>
    <x v="3"/>
    <x v="2"/>
    <x v="84"/>
    <x v="1"/>
    <x v="0"/>
    <m/>
    <m/>
    <m/>
    <m/>
    <m/>
    <m/>
    <n v="943"/>
  </r>
  <r>
    <x v="3"/>
    <x v="4"/>
    <x v="65"/>
    <x v="4"/>
    <x v="0"/>
    <m/>
    <m/>
    <m/>
    <m/>
    <m/>
    <m/>
    <n v="941"/>
  </r>
  <r>
    <x v="3"/>
    <x v="1"/>
    <x v="64"/>
    <x v="1"/>
    <x v="0"/>
    <m/>
    <m/>
    <m/>
    <m/>
    <m/>
    <m/>
    <n v="915"/>
  </r>
  <r>
    <x v="3"/>
    <x v="0"/>
    <x v="124"/>
    <x v="0"/>
    <x v="0"/>
    <m/>
    <m/>
    <m/>
    <m/>
    <m/>
    <m/>
    <n v="915"/>
  </r>
  <r>
    <x v="3"/>
    <x v="5"/>
    <x v="39"/>
    <x v="4"/>
    <x v="0"/>
    <m/>
    <m/>
    <m/>
    <m/>
    <m/>
    <m/>
    <n v="908"/>
  </r>
  <r>
    <x v="3"/>
    <x v="0"/>
    <x v="31"/>
    <x v="1"/>
    <x v="0"/>
    <m/>
    <m/>
    <m/>
    <m/>
    <m/>
    <m/>
    <n v="906"/>
  </r>
  <r>
    <x v="3"/>
    <x v="7"/>
    <x v="82"/>
    <x v="2"/>
    <x v="0"/>
    <m/>
    <m/>
    <m/>
    <m/>
    <m/>
    <m/>
    <n v="885"/>
  </r>
  <r>
    <x v="3"/>
    <x v="2"/>
    <x v="122"/>
    <x v="0"/>
    <x v="0"/>
    <m/>
    <m/>
    <m/>
    <m/>
    <m/>
    <m/>
    <n v="881"/>
  </r>
  <r>
    <x v="3"/>
    <x v="8"/>
    <x v="83"/>
    <x v="0"/>
    <x v="0"/>
    <m/>
    <m/>
    <m/>
    <m/>
    <m/>
    <m/>
    <n v="877"/>
  </r>
  <r>
    <x v="3"/>
    <x v="7"/>
    <x v="52"/>
    <x v="2"/>
    <x v="0"/>
    <m/>
    <m/>
    <m/>
    <m/>
    <m/>
    <m/>
    <n v="874"/>
  </r>
  <r>
    <x v="3"/>
    <x v="7"/>
    <x v="117"/>
    <x v="0"/>
    <x v="0"/>
    <m/>
    <m/>
    <m/>
    <m/>
    <m/>
    <m/>
    <n v="871"/>
  </r>
  <r>
    <x v="3"/>
    <x v="1"/>
    <x v="14"/>
    <x v="3"/>
    <x v="0"/>
    <m/>
    <m/>
    <m/>
    <m/>
    <m/>
    <m/>
    <n v="866"/>
  </r>
  <r>
    <x v="3"/>
    <x v="4"/>
    <x v="17"/>
    <x v="5"/>
    <x v="0"/>
    <m/>
    <m/>
    <m/>
    <m/>
    <m/>
    <m/>
    <n v="864"/>
  </r>
  <r>
    <x v="3"/>
    <x v="7"/>
    <x v="62"/>
    <x v="2"/>
    <x v="0"/>
    <m/>
    <m/>
    <m/>
    <m/>
    <m/>
    <m/>
    <n v="860"/>
  </r>
  <r>
    <x v="3"/>
    <x v="9"/>
    <x v="137"/>
    <x v="0"/>
    <x v="0"/>
    <m/>
    <m/>
    <m/>
    <m/>
    <m/>
    <m/>
    <n v="859"/>
  </r>
  <r>
    <x v="3"/>
    <x v="2"/>
    <x v="81"/>
    <x v="1"/>
    <x v="0"/>
    <m/>
    <m/>
    <m/>
    <m/>
    <m/>
    <m/>
    <n v="825"/>
  </r>
  <r>
    <x v="3"/>
    <x v="3"/>
    <x v="63"/>
    <x v="2"/>
    <x v="0"/>
    <m/>
    <m/>
    <m/>
    <m/>
    <m/>
    <m/>
    <n v="801"/>
  </r>
  <r>
    <x v="3"/>
    <x v="1"/>
    <x v="127"/>
    <x v="0"/>
    <x v="0"/>
    <m/>
    <m/>
    <m/>
    <m/>
    <m/>
    <m/>
    <n v="796"/>
  </r>
  <r>
    <x v="3"/>
    <x v="3"/>
    <x v="111"/>
    <x v="1"/>
    <x v="0"/>
    <m/>
    <m/>
    <m/>
    <m/>
    <m/>
    <m/>
    <n v="791"/>
  </r>
  <r>
    <x v="3"/>
    <x v="0"/>
    <x v="40"/>
    <x v="5"/>
    <x v="0"/>
    <m/>
    <m/>
    <m/>
    <m/>
    <m/>
    <m/>
    <n v="788"/>
  </r>
  <r>
    <x v="3"/>
    <x v="9"/>
    <x v="126"/>
    <x v="0"/>
    <x v="0"/>
    <m/>
    <m/>
    <m/>
    <m/>
    <m/>
    <m/>
    <n v="773"/>
  </r>
  <r>
    <x v="3"/>
    <x v="5"/>
    <x v="22"/>
    <x v="3"/>
    <x v="0"/>
    <m/>
    <m/>
    <m/>
    <m/>
    <m/>
    <m/>
    <n v="772"/>
  </r>
  <r>
    <x v="3"/>
    <x v="1"/>
    <x v="2"/>
    <x v="4"/>
    <x v="0"/>
    <m/>
    <m/>
    <m/>
    <m/>
    <m/>
    <m/>
    <n v="771"/>
  </r>
  <r>
    <x v="3"/>
    <x v="9"/>
    <x v="106"/>
    <x v="1"/>
    <x v="0"/>
    <m/>
    <m/>
    <m/>
    <m/>
    <m/>
    <m/>
    <n v="768"/>
  </r>
  <r>
    <x v="3"/>
    <x v="0"/>
    <x v="32"/>
    <x v="1"/>
    <x v="0"/>
    <m/>
    <m/>
    <m/>
    <m/>
    <m/>
    <m/>
    <n v="768"/>
  </r>
  <r>
    <x v="3"/>
    <x v="7"/>
    <x v="130"/>
    <x v="0"/>
    <x v="0"/>
    <m/>
    <m/>
    <m/>
    <m/>
    <m/>
    <m/>
    <n v="763"/>
  </r>
  <r>
    <x v="3"/>
    <x v="0"/>
    <x v="132"/>
    <x v="0"/>
    <x v="0"/>
    <m/>
    <m/>
    <m/>
    <m/>
    <m/>
    <m/>
    <n v="759"/>
  </r>
  <r>
    <x v="3"/>
    <x v="1"/>
    <x v="30"/>
    <x v="3"/>
    <x v="0"/>
    <m/>
    <m/>
    <m/>
    <m/>
    <m/>
    <m/>
    <n v="757"/>
  </r>
  <r>
    <x v="3"/>
    <x v="5"/>
    <x v="66"/>
    <x v="2"/>
    <x v="0"/>
    <m/>
    <m/>
    <m/>
    <m/>
    <m/>
    <m/>
    <n v="752"/>
  </r>
  <r>
    <x v="3"/>
    <x v="9"/>
    <x v="137"/>
    <x v="1"/>
    <x v="0"/>
    <m/>
    <m/>
    <m/>
    <m/>
    <m/>
    <m/>
    <n v="752"/>
  </r>
  <r>
    <x v="3"/>
    <x v="5"/>
    <x v="69"/>
    <x v="4"/>
    <x v="0"/>
    <m/>
    <m/>
    <m/>
    <m/>
    <m/>
    <m/>
    <n v="751"/>
  </r>
  <r>
    <x v="3"/>
    <x v="1"/>
    <x v="166"/>
    <x v="0"/>
    <x v="0"/>
    <m/>
    <m/>
    <m/>
    <m/>
    <m/>
    <m/>
    <n v="750"/>
  </r>
  <r>
    <x v="3"/>
    <x v="4"/>
    <x v="27"/>
    <x v="5"/>
    <x v="0"/>
    <m/>
    <m/>
    <m/>
    <m/>
    <m/>
    <m/>
    <n v="738"/>
  </r>
  <r>
    <x v="3"/>
    <x v="5"/>
    <x v="69"/>
    <x v="3"/>
    <x v="0"/>
    <m/>
    <m/>
    <m/>
    <m/>
    <m/>
    <m/>
    <n v="730"/>
  </r>
  <r>
    <x v="3"/>
    <x v="5"/>
    <x v="69"/>
    <x v="4"/>
    <x v="0"/>
    <m/>
    <m/>
    <m/>
    <m/>
    <m/>
    <m/>
    <n v="723"/>
  </r>
  <r>
    <x v="3"/>
    <x v="5"/>
    <x v="22"/>
    <x v="2"/>
    <x v="0"/>
    <m/>
    <m/>
    <m/>
    <m/>
    <m/>
    <m/>
    <n v="717"/>
  </r>
  <r>
    <x v="3"/>
    <x v="3"/>
    <x v="42"/>
    <x v="4"/>
    <x v="0"/>
    <m/>
    <m/>
    <m/>
    <m/>
    <m/>
    <m/>
    <n v="711"/>
  </r>
  <r>
    <x v="3"/>
    <x v="3"/>
    <x v="38"/>
    <x v="5"/>
    <x v="0"/>
    <m/>
    <m/>
    <m/>
    <m/>
    <m/>
    <m/>
    <n v="705"/>
  </r>
  <r>
    <x v="3"/>
    <x v="7"/>
    <x v="52"/>
    <x v="5"/>
    <x v="0"/>
    <m/>
    <m/>
    <m/>
    <m/>
    <m/>
    <m/>
    <n v="696"/>
  </r>
  <r>
    <x v="3"/>
    <x v="0"/>
    <x v="18"/>
    <x v="1"/>
    <x v="0"/>
    <m/>
    <m/>
    <m/>
    <m/>
    <m/>
    <m/>
    <n v="696"/>
  </r>
  <r>
    <x v="3"/>
    <x v="1"/>
    <x v="21"/>
    <x v="5"/>
    <x v="0"/>
    <m/>
    <m/>
    <m/>
    <m/>
    <m/>
    <m/>
    <n v="690"/>
  </r>
  <r>
    <x v="3"/>
    <x v="2"/>
    <x v="48"/>
    <x v="4"/>
    <x v="0"/>
    <m/>
    <m/>
    <m/>
    <m/>
    <m/>
    <m/>
    <n v="685"/>
  </r>
  <r>
    <x v="3"/>
    <x v="0"/>
    <x v="96"/>
    <x v="0"/>
    <x v="0"/>
    <m/>
    <m/>
    <m/>
    <m/>
    <m/>
    <m/>
    <n v="683"/>
  </r>
  <r>
    <x v="3"/>
    <x v="1"/>
    <x v="13"/>
    <x v="2"/>
    <x v="0"/>
    <m/>
    <m/>
    <m/>
    <m/>
    <m/>
    <m/>
    <n v="681"/>
  </r>
  <r>
    <x v="3"/>
    <x v="5"/>
    <x v="89"/>
    <x v="5"/>
    <x v="0"/>
    <m/>
    <m/>
    <m/>
    <m/>
    <m/>
    <m/>
    <n v="679"/>
  </r>
  <r>
    <x v="3"/>
    <x v="0"/>
    <x v="9"/>
    <x v="5"/>
    <x v="0"/>
    <m/>
    <m/>
    <m/>
    <m/>
    <m/>
    <m/>
    <n v="679"/>
  </r>
  <r>
    <x v="3"/>
    <x v="0"/>
    <x v="68"/>
    <x v="0"/>
    <x v="0"/>
    <m/>
    <m/>
    <m/>
    <m/>
    <m/>
    <m/>
    <n v="676"/>
  </r>
  <r>
    <x v="3"/>
    <x v="4"/>
    <x v="27"/>
    <x v="5"/>
    <x v="0"/>
    <m/>
    <m/>
    <m/>
    <m/>
    <m/>
    <m/>
    <n v="670"/>
  </r>
  <r>
    <x v="3"/>
    <x v="5"/>
    <x v="69"/>
    <x v="3"/>
    <x v="0"/>
    <m/>
    <m/>
    <m/>
    <m/>
    <m/>
    <m/>
    <n v="670"/>
  </r>
  <r>
    <x v="3"/>
    <x v="2"/>
    <x v="120"/>
    <x v="2"/>
    <x v="0"/>
    <m/>
    <m/>
    <m/>
    <m/>
    <m/>
    <m/>
    <n v="669"/>
  </r>
  <r>
    <x v="3"/>
    <x v="1"/>
    <x v="6"/>
    <x v="2"/>
    <x v="0"/>
    <m/>
    <m/>
    <m/>
    <m/>
    <m/>
    <m/>
    <n v="669"/>
  </r>
  <r>
    <x v="3"/>
    <x v="3"/>
    <x v="38"/>
    <x v="3"/>
    <x v="0"/>
    <m/>
    <m/>
    <m/>
    <m/>
    <m/>
    <m/>
    <n v="665"/>
  </r>
  <r>
    <x v="3"/>
    <x v="0"/>
    <x v="46"/>
    <x v="5"/>
    <x v="0"/>
    <m/>
    <m/>
    <m/>
    <m/>
    <m/>
    <m/>
    <n v="664"/>
  </r>
  <r>
    <x v="3"/>
    <x v="2"/>
    <x v="20"/>
    <x v="5"/>
    <x v="0"/>
    <m/>
    <m/>
    <m/>
    <m/>
    <m/>
    <m/>
    <n v="663"/>
  </r>
  <r>
    <x v="3"/>
    <x v="0"/>
    <x v="9"/>
    <x v="1"/>
    <x v="0"/>
    <m/>
    <m/>
    <m/>
    <m/>
    <m/>
    <m/>
    <n v="661"/>
  </r>
  <r>
    <x v="3"/>
    <x v="5"/>
    <x v="33"/>
    <x v="5"/>
    <x v="0"/>
    <m/>
    <m/>
    <m/>
    <m/>
    <m/>
    <m/>
    <n v="656"/>
  </r>
  <r>
    <x v="3"/>
    <x v="3"/>
    <x v="63"/>
    <x v="5"/>
    <x v="0"/>
    <m/>
    <m/>
    <m/>
    <m/>
    <m/>
    <m/>
    <n v="654"/>
  </r>
  <r>
    <x v="3"/>
    <x v="11"/>
    <x v="113"/>
    <x v="2"/>
    <x v="0"/>
    <m/>
    <m/>
    <m/>
    <m/>
    <m/>
    <m/>
    <n v="652"/>
  </r>
  <r>
    <x v="3"/>
    <x v="2"/>
    <x v="58"/>
    <x v="4"/>
    <x v="0"/>
    <m/>
    <m/>
    <m/>
    <m/>
    <m/>
    <m/>
    <n v="647"/>
  </r>
  <r>
    <x v="3"/>
    <x v="1"/>
    <x v="19"/>
    <x v="5"/>
    <x v="0"/>
    <m/>
    <m/>
    <m/>
    <m/>
    <m/>
    <m/>
    <n v="643"/>
  </r>
  <r>
    <x v="3"/>
    <x v="2"/>
    <x v="84"/>
    <x v="4"/>
    <x v="0"/>
    <m/>
    <m/>
    <m/>
    <m/>
    <m/>
    <m/>
    <n v="637"/>
  </r>
  <r>
    <x v="3"/>
    <x v="1"/>
    <x v="3"/>
    <x v="2"/>
    <x v="0"/>
    <m/>
    <m/>
    <m/>
    <m/>
    <m/>
    <m/>
    <n v="628"/>
  </r>
  <r>
    <x v="3"/>
    <x v="1"/>
    <x v="125"/>
    <x v="0"/>
    <x v="0"/>
    <m/>
    <m/>
    <m/>
    <m/>
    <m/>
    <m/>
    <n v="628"/>
  </r>
  <r>
    <x v="3"/>
    <x v="4"/>
    <x v="56"/>
    <x v="3"/>
    <x v="0"/>
    <m/>
    <m/>
    <m/>
    <m/>
    <m/>
    <m/>
    <n v="622"/>
  </r>
  <r>
    <x v="3"/>
    <x v="2"/>
    <x v="47"/>
    <x v="5"/>
    <x v="0"/>
    <m/>
    <m/>
    <m/>
    <m/>
    <m/>
    <m/>
    <n v="622"/>
  </r>
  <r>
    <x v="3"/>
    <x v="2"/>
    <x v="87"/>
    <x v="5"/>
    <x v="0"/>
    <m/>
    <m/>
    <m/>
    <m/>
    <m/>
    <m/>
    <n v="616"/>
  </r>
  <r>
    <x v="3"/>
    <x v="2"/>
    <x v="20"/>
    <x v="4"/>
    <x v="0"/>
    <m/>
    <m/>
    <m/>
    <m/>
    <m/>
    <m/>
    <n v="615"/>
  </r>
  <r>
    <x v="3"/>
    <x v="6"/>
    <x v="44"/>
    <x v="1"/>
    <x v="0"/>
    <m/>
    <m/>
    <m/>
    <m/>
    <m/>
    <m/>
    <n v="614"/>
  </r>
  <r>
    <x v="3"/>
    <x v="4"/>
    <x v="27"/>
    <x v="3"/>
    <x v="0"/>
    <m/>
    <m/>
    <m/>
    <m/>
    <m/>
    <m/>
    <n v="607"/>
  </r>
  <r>
    <x v="3"/>
    <x v="1"/>
    <x v="76"/>
    <x v="2"/>
    <x v="0"/>
    <m/>
    <m/>
    <m/>
    <m/>
    <m/>
    <m/>
    <n v="604"/>
  </r>
  <r>
    <x v="3"/>
    <x v="1"/>
    <x v="30"/>
    <x v="2"/>
    <x v="0"/>
    <m/>
    <m/>
    <m/>
    <m/>
    <m/>
    <m/>
    <n v="601"/>
  </r>
  <r>
    <x v="3"/>
    <x v="0"/>
    <x v="54"/>
    <x v="1"/>
    <x v="0"/>
    <m/>
    <m/>
    <m/>
    <m/>
    <m/>
    <m/>
    <n v="601"/>
  </r>
  <r>
    <x v="3"/>
    <x v="1"/>
    <x v="15"/>
    <x v="3"/>
    <x v="0"/>
    <m/>
    <m/>
    <m/>
    <m/>
    <m/>
    <m/>
    <n v="600"/>
  </r>
  <r>
    <x v="3"/>
    <x v="2"/>
    <x v="47"/>
    <x v="3"/>
    <x v="0"/>
    <m/>
    <m/>
    <m/>
    <m/>
    <m/>
    <m/>
    <n v="599"/>
  </r>
  <r>
    <x v="3"/>
    <x v="5"/>
    <x v="69"/>
    <x v="2"/>
    <x v="0"/>
    <m/>
    <m/>
    <m/>
    <m/>
    <m/>
    <m/>
    <n v="599"/>
  </r>
  <r>
    <x v="3"/>
    <x v="4"/>
    <x v="27"/>
    <x v="3"/>
    <x v="0"/>
    <m/>
    <m/>
    <m/>
    <m/>
    <m/>
    <m/>
    <n v="598"/>
  </r>
  <r>
    <x v="3"/>
    <x v="1"/>
    <x v="76"/>
    <x v="5"/>
    <x v="0"/>
    <m/>
    <m/>
    <m/>
    <m/>
    <m/>
    <m/>
    <n v="596"/>
  </r>
  <r>
    <x v="3"/>
    <x v="2"/>
    <x v="10"/>
    <x v="5"/>
    <x v="0"/>
    <m/>
    <m/>
    <m/>
    <m/>
    <m/>
    <m/>
    <n v="594"/>
  </r>
  <r>
    <x v="3"/>
    <x v="1"/>
    <x v="79"/>
    <x v="2"/>
    <x v="0"/>
    <m/>
    <m/>
    <m/>
    <m/>
    <m/>
    <m/>
    <n v="592"/>
  </r>
  <r>
    <x v="3"/>
    <x v="7"/>
    <x v="62"/>
    <x v="4"/>
    <x v="0"/>
    <m/>
    <m/>
    <m/>
    <m/>
    <m/>
    <m/>
    <n v="581"/>
  </r>
  <r>
    <x v="3"/>
    <x v="0"/>
    <x v="46"/>
    <x v="1"/>
    <x v="0"/>
    <m/>
    <m/>
    <m/>
    <m/>
    <m/>
    <m/>
    <n v="580"/>
  </r>
  <r>
    <x v="3"/>
    <x v="2"/>
    <x v="84"/>
    <x v="2"/>
    <x v="0"/>
    <m/>
    <m/>
    <m/>
    <m/>
    <m/>
    <m/>
    <n v="577"/>
  </r>
  <r>
    <x v="3"/>
    <x v="11"/>
    <x v="113"/>
    <x v="2"/>
    <x v="0"/>
    <m/>
    <m/>
    <m/>
    <m/>
    <m/>
    <m/>
    <n v="577"/>
  </r>
  <r>
    <x v="3"/>
    <x v="0"/>
    <x v="60"/>
    <x v="1"/>
    <x v="0"/>
    <m/>
    <m/>
    <m/>
    <m/>
    <m/>
    <m/>
    <n v="576"/>
  </r>
  <r>
    <x v="3"/>
    <x v="2"/>
    <x v="43"/>
    <x v="2"/>
    <x v="0"/>
    <m/>
    <m/>
    <m/>
    <m/>
    <m/>
    <m/>
    <n v="570"/>
  </r>
  <r>
    <x v="3"/>
    <x v="7"/>
    <x v="139"/>
    <x v="1"/>
    <x v="0"/>
    <m/>
    <m/>
    <m/>
    <m/>
    <m/>
    <m/>
    <n v="570"/>
  </r>
  <r>
    <x v="3"/>
    <x v="4"/>
    <x v="73"/>
    <x v="3"/>
    <x v="0"/>
    <m/>
    <m/>
    <m/>
    <m/>
    <m/>
    <m/>
    <n v="568"/>
  </r>
  <r>
    <x v="3"/>
    <x v="4"/>
    <x v="57"/>
    <x v="1"/>
    <x v="0"/>
    <m/>
    <m/>
    <m/>
    <m/>
    <m/>
    <m/>
    <n v="565"/>
  </r>
  <r>
    <x v="3"/>
    <x v="9"/>
    <x v="142"/>
    <x v="1"/>
    <x v="0"/>
    <m/>
    <m/>
    <m/>
    <m/>
    <m/>
    <m/>
    <n v="565"/>
  </r>
  <r>
    <x v="3"/>
    <x v="3"/>
    <x v="97"/>
    <x v="1"/>
    <x v="0"/>
    <m/>
    <m/>
    <m/>
    <m/>
    <m/>
    <m/>
    <n v="554"/>
  </r>
  <r>
    <x v="3"/>
    <x v="3"/>
    <x v="134"/>
    <x v="0"/>
    <x v="0"/>
    <m/>
    <m/>
    <m/>
    <m/>
    <m/>
    <m/>
    <n v="551"/>
  </r>
  <r>
    <x v="3"/>
    <x v="2"/>
    <x v="84"/>
    <x v="2"/>
    <x v="0"/>
    <m/>
    <m/>
    <m/>
    <m/>
    <m/>
    <m/>
    <n v="550"/>
  </r>
  <r>
    <x v="3"/>
    <x v="5"/>
    <x v="69"/>
    <x v="4"/>
    <x v="0"/>
    <m/>
    <m/>
    <m/>
    <m/>
    <m/>
    <m/>
    <n v="545"/>
  </r>
  <r>
    <x v="3"/>
    <x v="0"/>
    <x v="78"/>
    <x v="1"/>
    <x v="0"/>
    <m/>
    <m/>
    <m/>
    <m/>
    <m/>
    <m/>
    <n v="544"/>
  </r>
  <r>
    <x v="3"/>
    <x v="4"/>
    <x v="56"/>
    <x v="4"/>
    <x v="0"/>
    <m/>
    <m/>
    <m/>
    <m/>
    <m/>
    <m/>
    <n v="542"/>
  </r>
  <r>
    <x v="3"/>
    <x v="2"/>
    <x v="10"/>
    <x v="4"/>
    <x v="0"/>
    <m/>
    <m/>
    <m/>
    <m/>
    <m/>
    <m/>
    <n v="542"/>
  </r>
  <r>
    <x v="3"/>
    <x v="7"/>
    <x v="121"/>
    <x v="0"/>
    <x v="0"/>
    <m/>
    <m/>
    <m/>
    <m/>
    <m/>
    <m/>
    <n v="542"/>
  </r>
  <r>
    <x v="3"/>
    <x v="9"/>
    <x v="126"/>
    <x v="1"/>
    <x v="0"/>
    <m/>
    <m/>
    <m/>
    <m/>
    <m/>
    <m/>
    <n v="541"/>
  </r>
  <r>
    <x v="3"/>
    <x v="9"/>
    <x v="126"/>
    <x v="1"/>
    <x v="0"/>
    <m/>
    <m/>
    <m/>
    <m/>
    <m/>
    <m/>
    <n v="540"/>
  </r>
  <r>
    <x v="3"/>
    <x v="10"/>
    <x v="151"/>
    <x v="0"/>
    <x v="0"/>
    <m/>
    <m/>
    <m/>
    <m/>
    <m/>
    <m/>
    <n v="537"/>
  </r>
  <r>
    <x v="3"/>
    <x v="2"/>
    <x v="48"/>
    <x v="5"/>
    <x v="0"/>
    <m/>
    <m/>
    <m/>
    <m/>
    <m/>
    <m/>
    <n v="531"/>
  </r>
  <r>
    <x v="3"/>
    <x v="2"/>
    <x v="43"/>
    <x v="4"/>
    <x v="0"/>
    <m/>
    <m/>
    <m/>
    <m/>
    <m/>
    <m/>
    <n v="523"/>
  </r>
  <r>
    <x v="3"/>
    <x v="1"/>
    <x v="129"/>
    <x v="0"/>
    <x v="0"/>
    <m/>
    <m/>
    <m/>
    <m/>
    <m/>
    <m/>
    <n v="521"/>
  </r>
  <r>
    <x v="3"/>
    <x v="1"/>
    <x v="76"/>
    <x v="2"/>
    <x v="0"/>
    <m/>
    <m/>
    <m/>
    <m/>
    <m/>
    <m/>
    <n v="520"/>
  </r>
  <r>
    <x v="3"/>
    <x v="1"/>
    <x v="6"/>
    <x v="5"/>
    <x v="0"/>
    <m/>
    <m/>
    <m/>
    <m/>
    <m/>
    <m/>
    <n v="518"/>
  </r>
  <r>
    <x v="3"/>
    <x v="6"/>
    <x v="138"/>
    <x v="0"/>
    <x v="0"/>
    <m/>
    <m/>
    <m/>
    <m/>
    <m/>
    <m/>
    <n v="518"/>
  </r>
  <r>
    <x v="3"/>
    <x v="4"/>
    <x v="45"/>
    <x v="5"/>
    <x v="0"/>
    <m/>
    <m/>
    <m/>
    <m/>
    <m/>
    <m/>
    <n v="513"/>
  </r>
  <r>
    <x v="3"/>
    <x v="1"/>
    <x v="21"/>
    <x v="2"/>
    <x v="0"/>
    <m/>
    <m/>
    <m/>
    <m/>
    <m/>
    <m/>
    <n v="513"/>
  </r>
  <r>
    <x v="3"/>
    <x v="1"/>
    <x v="141"/>
    <x v="0"/>
    <x v="0"/>
    <m/>
    <m/>
    <m/>
    <m/>
    <m/>
    <m/>
    <n v="506"/>
  </r>
  <r>
    <x v="3"/>
    <x v="3"/>
    <x v="16"/>
    <x v="5"/>
    <x v="0"/>
    <m/>
    <m/>
    <m/>
    <m/>
    <m/>
    <m/>
    <n v="504"/>
  </r>
  <r>
    <x v="3"/>
    <x v="2"/>
    <x v="26"/>
    <x v="5"/>
    <x v="0"/>
    <m/>
    <m/>
    <m/>
    <m/>
    <m/>
    <m/>
    <n v="500"/>
  </r>
  <r>
    <x v="3"/>
    <x v="8"/>
    <x v="83"/>
    <x v="1"/>
    <x v="0"/>
    <m/>
    <m/>
    <m/>
    <m/>
    <m/>
    <m/>
    <n v="499"/>
  </r>
  <r>
    <x v="3"/>
    <x v="3"/>
    <x v="63"/>
    <x v="3"/>
    <x v="0"/>
    <m/>
    <m/>
    <m/>
    <m/>
    <m/>
    <m/>
    <n v="491"/>
  </r>
  <r>
    <x v="3"/>
    <x v="1"/>
    <x v="15"/>
    <x v="5"/>
    <x v="0"/>
    <m/>
    <m/>
    <m/>
    <m/>
    <m/>
    <m/>
    <n v="488"/>
  </r>
  <r>
    <x v="3"/>
    <x v="2"/>
    <x v="110"/>
    <x v="2"/>
    <x v="0"/>
    <m/>
    <m/>
    <m/>
    <m/>
    <m/>
    <m/>
    <n v="479"/>
  </r>
  <r>
    <x v="3"/>
    <x v="0"/>
    <x v="140"/>
    <x v="0"/>
    <x v="0"/>
    <m/>
    <m/>
    <m/>
    <m/>
    <m/>
    <m/>
    <n v="467"/>
  </r>
  <r>
    <x v="3"/>
    <x v="1"/>
    <x v="14"/>
    <x v="2"/>
    <x v="0"/>
    <m/>
    <m/>
    <m/>
    <m/>
    <m/>
    <m/>
    <n v="465"/>
  </r>
  <r>
    <x v="3"/>
    <x v="2"/>
    <x v="84"/>
    <x v="4"/>
    <x v="0"/>
    <m/>
    <m/>
    <m/>
    <m/>
    <m/>
    <m/>
    <n v="465"/>
  </r>
  <r>
    <x v="3"/>
    <x v="3"/>
    <x v="51"/>
    <x v="3"/>
    <x v="0"/>
    <m/>
    <m/>
    <m/>
    <m/>
    <m/>
    <m/>
    <n v="463"/>
  </r>
  <r>
    <x v="3"/>
    <x v="1"/>
    <x v="19"/>
    <x v="3"/>
    <x v="0"/>
    <m/>
    <m/>
    <m/>
    <m/>
    <m/>
    <m/>
    <n v="457"/>
  </r>
  <r>
    <x v="3"/>
    <x v="7"/>
    <x v="62"/>
    <x v="3"/>
    <x v="0"/>
    <m/>
    <m/>
    <m/>
    <m/>
    <m/>
    <m/>
    <n v="457"/>
  </r>
  <r>
    <x v="3"/>
    <x v="3"/>
    <x v="104"/>
    <x v="2"/>
    <x v="0"/>
    <m/>
    <m/>
    <m/>
    <m/>
    <m/>
    <m/>
    <n v="451"/>
  </r>
  <r>
    <x v="3"/>
    <x v="2"/>
    <x v="86"/>
    <x v="3"/>
    <x v="0"/>
    <m/>
    <m/>
    <m/>
    <m/>
    <m/>
    <m/>
    <n v="449"/>
  </r>
  <r>
    <x v="3"/>
    <x v="3"/>
    <x v="104"/>
    <x v="0"/>
    <x v="0"/>
    <m/>
    <m/>
    <m/>
    <m/>
    <m/>
    <m/>
    <n v="436"/>
  </r>
  <r>
    <x v="3"/>
    <x v="3"/>
    <x v="74"/>
    <x v="4"/>
    <x v="0"/>
    <m/>
    <m/>
    <m/>
    <m/>
    <m/>
    <m/>
    <n v="431"/>
  </r>
  <r>
    <x v="3"/>
    <x v="8"/>
    <x v="135"/>
    <x v="0"/>
    <x v="0"/>
    <m/>
    <m/>
    <m/>
    <m/>
    <m/>
    <m/>
    <n v="421"/>
  </r>
  <r>
    <x v="3"/>
    <x v="0"/>
    <x v="8"/>
    <x v="2"/>
    <x v="0"/>
    <m/>
    <m/>
    <m/>
    <m/>
    <m/>
    <m/>
    <n v="421"/>
  </r>
  <r>
    <x v="3"/>
    <x v="6"/>
    <x v="108"/>
    <x v="0"/>
    <x v="0"/>
    <m/>
    <m/>
    <m/>
    <m/>
    <m/>
    <m/>
    <n v="420"/>
  </r>
  <r>
    <x v="3"/>
    <x v="3"/>
    <x v="16"/>
    <x v="4"/>
    <x v="0"/>
    <m/>
    <m/>
    <m/>
    <m/>
    <m/>
    <m/>
    <n v="415"/>
  </r>
  <r>
    <x v="3"/>
    <x v="1"/>
    <x v="15"/>
    <x v="4"/>
    <x v="0"/>
    <m/>
    <m/>
    <m/>
    <m/>
    <m/>
    <m/>
    <n v="411"/>
  </r>
  <r>
    <x v="3"/>
    <x v="0"/>
    <x v="101"/>
    <x v="1"/>
    <x v="0"/>
    <m/>
    <m/>
    <m/>
    <m/>
    <m/>
    <m/>
    <n v="411"/>
  </r>
  <r>
    <x v="3"/>
    <x v="1"/>
    <x v="93"/>
    <x v="2"/>
    <x v="0"/>
    <m/>
    <m/>
    <m/>
    <m/>
    <m/>
    <m/>
    <n v="409"/>
  </r>
  <r>
    <x v="3"/>
    <x v="5"/>
    <x v="22"/>
    <x v="4"/>
    <x v="0"/>
    <m/>
    <m/>
    <m/>
    <m/>
    <m/>
    <m/>
    <n v="409"/>
  </r>
  <r>
    <x v="3"/>
    <x v="2"/>
    <x v="20"/>
    <x v="4"/>
    <x v="0"/>
    <m/>
    <m/>
    <m/>
    <m/>
    <m/>
    <m/>
    <n v="406"/>
  </r>
  <r>
    <x v="3"/>
    <x v="1"/>
    <x v="41"/>
    <x v="3"/>
    <x v="0"/>
    <m/>
    <m/>
    <m/>
    <m/>
    <m/>
    <m/>
    <n v="405"/>
  </r>
  <r>
    <x v="3"/>
    <x v="6"/>
    <x v="91"/>
    <x v="1"/>
    <x v="0"/>
    <m/>
    <m/>
    <m/>
    <m/>
    <m/>
    <m/>
    <n v="405"/>
  </r>
  <r>
    <x v="3"/>
    <x v="2"/>
    <x v="26"/>
    <x v="3"/>
    <x v="0"/>
    <m/>
    <m/>
    <m/>
    <m/>
    <m/>
    <m/>
    <n v="402"/>
  </r>
  <r>
    <x v="3"/>
    <x v="3"/>
    <x v="104"/>
    <x v="4"/>
    <x v="0"/>
    <m/>
    <m/>
    <m/>
    <m/>
    <m/>
    <m/>
    <n v="402"/>
  </r>
  <r>
    <x v="3"/>
    <x v="7"/>
    <x v="133"/>
    <x v="0"/>
    <x v="0"/>
    <m/>
    <m/>
    <m/>
    <m/>
    <m/>
    <m/>
    <n v="397"/>
  </r>
  <r>
    <x v="3"/>
    <x v="0"/>
    <x v="101"/>
    <x v="5"/>
    <x v="0"/>
    <m/>
    <m/>
    <m/>
    <m/>
    <m/>
    <m/>
    <n v="397"/>
  </r>
  <r>
    <x v="3"/>
    <x v="5"/>
    <x v="39"/>
    <x v="5"/>
    <x v="0"/>
    <m/>
    <m/>
    <m/>
    <m/>
    <m/>
    <m/>
    <n v="395"/>
  </r>
  <r>
    <x v="3"/>
    <x v="3"/>
    <x v="51"/>
    <x v="2"/>
    <x v="0"/>
    <m/>
    <m/>
    <m/>
    <m/>
    <m/>
    <m/>
    <n v="393"/>
  </r>
  <r>
    <x v="3"/>
    <x v="2"/>
    <x v="81"/>
    <x v="2"/>
    <x v="0"/>
    <m/>
    <m/>
    <m/>
    <m/>
    <m/>
    <m/>
    <n v="392"/>
  </r>
  <r>
    <x v="3"/>
    <x v="4"/>
    <x v="27"/>
    <x v="4"/>
    <x v="0"/>
    <m/>
    <m/>
    <m/>
    <m/>
    <m/>
    <m/>
    <n v="388"/>
  </r>
  <r>
    <x v="3"/>
    <x v="2"/>
    <x v="26"/>
    <x v="4"/>
    <x v="0"/>
    <m/>
    <m/>
    <m/>
    <m/>
    <m/>
    <m/>
    <n v="384"/>
  </r>
  <r>
    <x v="3"/>
    <x v="9"/>
    <x v="126"/>
    <x v="0"/>
    <x v="0"/>
    <m/>
    <m/>
    <m/>
    <m/>
    <m/>
    <m/>
    <n v="381"/>
  </r>
  <r>
    <x v="3"/>
    <x v="1"/>
    <x v="145"/>
    <x v="0"/>
    <x v="0"/>
    <m/>
    <m/>
    <m/>
    <m/>
    <m/>
    <m/>
    <n v="380"/>
  </r>
  <r>
    <x v="3"/>
    <x v="7"/>
    <x v="133"/>
    <x v="1"/>
    <x v="0"/>
    <m/>
    <m/>
    <m/>
    <m/>
    <m/>
    <m/>
    <n v="380"/>
  </r>
  <r>
    <x v="3"/>
    <x v="9"/>
    <x v="126"/>
    <x v="0"/>
    <x v="0"/>
    <m/>
    <m/>
    <m/>
    <m/>
    <m/>
    <m/>
    <n v="380"/>
  </r>
  <r>
    <x v="3"/>
    <x v="1"/>
    <x v="3"/>
    <x v="3"/>
    <x v="0"/>
    <m/>
    <m/>
    <m/>
    <m/>
    <m/>
    <m/>
    <n v="379"/>
  </r>
  <r>
    <x v="3"/>
    <x v="3"/>
    <x v="74"/>
    <x v="3"/>
    <x v="0"/>
    <m/>
    <m/>
    <m/>
    <m/>
    <m/>
    <m/>
    <n v="379"/>
  </r>
  <r>
    <x v="3"/>
    <x v="7"/>
    <x v="149"/>
    <x v="1"/>
    <x v="0"/>
    <m/>
    <m/>
    <m/>
    <m/>
    <m/>
    <m/>
    <n v="373"/>
  </r>
  <r>
    <x v="3"/>
    <x v="1"/>
    <x v="21"/>
    <x v="3"/>
    <x v="0"/>
    <m/>
    <m/>
    <m/>
    <m/>
    <m/>
    <m/>
    <n v="372"/>
  </r>
  <r>
    <x v="3"/>
    <x v="1"/>
    <x v="85"/>
    <x v="2"/>
    <x v="0"/>
    <m/>
    <m/>
    <m/>
    <m/>
    <m/>
    <m/>
    <n v="371"/>
  </r>
  <r>
    <x v="3"/>
    <x v="2"/>
    <x v="59"/>
    <x v="3"/>
    <x v="0"/>
    <m/>
    <m/>
    <m/>
    <m/>
    <m/>
    <m/>
    <n v="370"/>
  </r>
  <r>
    <x v="3"/>
    <x v="8"/>
    <x v="83"/>
    <x v="5"/>
    <x v="0"/>
    <m/>
    <m/>
    <m/>
    <m/>
    <m/>
    <m/>
    <n v="370"/>
  </r>
  <r>
    <x v="3"/>
    <x v="3"/>
    <x v="111"/>
    <x v="3"/>
    <x v="0"/>
    <m/>
    <m/>
    <m/>
    <m/>
    <m/>
    <m/>
    <n v="369"/>
  </r>
  <r>
    <x v="3"/>
    <x v="7"/>
    <x v="62"/>
    <x v="3"/>
    <x v="0"/>
    <m/>
    <m/>
    <m/>
    <m/>
    <m/>
    <m/>
    <n v="366"/>
  </r>
  <r>
    <x v="3"/>
    <x v="4"/>
    <x v="27"/>
    <x v="4"/>
    <x v="0"/>
    <m/>
    <m/>
    <m/>
    <m/>
    <m/>
    <m/>
    <n v="363"/>
  </r>
  <r>
    <x v="3"/>
    <x v="2"/>
    <x v="120"/>
    <x v="0"/>
    <x v="0"/>
    <m/>
    <m/>
    <m/>
    <m/>
    <m/>
    <m/>
    <n v="363"/>
  </r>
  <r>
    <x v="3"/>
    <x v="3"/>
    <x v="97"/>
    <x v="5"/>
    <x v="0"/>
    <m/>
    <m/>
    <m/>
    <m/>
    <m/>
    <m/>
    <n v="362"/>
  </r>
  <r>
    <x v="3"/>
    <x v="1"/>
    <x v="79"/>
    <x v="1"/>
    <x v="0"/>
    <m/>
    <m/>
    <m/>
    <m/>
    <m/>
    <m/>
    <n v="360"/>
  </r>
  <r>
    <x v="3"/>
    <x v="3"/>
    <x v="104"/>
    <x v="3"/>
    <x v="0"/>
    <m/>
    <m/>
    <m/>
    <m/>
    <m/>
    <m/>
    <n v="360"/>
  </r>
  <r>
    <x v="3"/>
    <x v="7"/>
    <x v="62"/>
    <x v="4"/>
    <x v="0"/>
    <m/>
    <m/>
    <m/>
    <m/>
    <m/>
    <m/>
    <n v="359"/>
  </r>
  <r>
    <x v="3"/>
    <x v="2"/>
    <x v="20"/>
    <x v="3"/>
    <x v="0"/>
    <m/>
    <m/>
    <m/>
    <m/>
    <m/>
    <m/>
    <n v="358"/>
  </r>
  <r>
    <x v="3"/>
    <x v="4"/>
    <x v="45"/>
    <x v="3"/>
    <x v="0"/>
    <m/>
    <m/>
    <m/>
    <m/>
    <m/>
    <m/>
    <n v="354"/>
  </r>
  <r>
    <x v="3"/>
    <x v="1"/>
    <x v="147"/>
    <x v="0"/>
    <x v="0"/>
    <m/>
    <m/>
    <m/>
    <m/>
    <m/>
    <m/>
    <n v="353"/>
  </r>
  <r>
    <x v="3"/>
    <x v="4"/>
    <x v="27"/>
    <x v="3"/>
    <x v="0"/>
    <m/>
    <m/>
    <m/>
    <m/>
    <m/>
    <m/>
    <n v="351"/>
  </r>
  <r>
    <x v="3"/>
    <x v="4"/>
    <x v="155"/>
    <x v="2"/>
    <x v="0"/>
    <m/>
    <m/>
    <m/>
    <m/>
    <m/>
    <m/>
    <n v="347"/>
  </r>
  <r>
    <x v="3"/>
    <x v="4"/>
    <x v="73"/>
    <x v="4"/>
    <x v="0"/>
    <m/>
    <m/>
    <m/>
    <m/>
    <m/>
    <m/>
    <n v="346"/>
  </r>
  <r>
    <x v="3"/>
    <x v="9"/>
    <x v="146"/>
    <x v="0"/>
    <x v="0"/>
    <m/>
    <m/>
    <m/>
    <m/>
    <m/>
    <m/>
    <n v="345"/>
  </r>
  <r>
    <x v="3"/>
    <x v="1"/>
    <x v="21"/>
    <x v="4"/>
    <x v="0"/>
    <m/>
    <m/>
    <m/>
    <m/>
    <m/>
    <m/>
    <n v="343"/>
  </r>
  <r>
    <x v="3"/>
    <x v="0"/>
    <x v="9"/>
    <x v="2"/>
    <x v="0"/>
    <m/>
    <m/>
    <m/>
    <m/>
    <m/>
    <m/>
    <n v="334"/>
  </r>
  <r>
    <x v="3"/>
    <x v="10"/>
    <x v="164"/>
    <x v="5"/>
    <x v="0"/>
    <m/>
    <m/>
    <m/>
    <m/>
    <m/>
    <m/>
    <n v="333"/>
  </r>
  <r>
    <x v="3"/>
    <x v="1"/>
    <x v="41"/>
    <x v="5"/>
    <x v="0"/>
    <m/>
    <m/>
    <m/>
    <m/>
    <m/>
    <m/>
    <n v="332"/>
  </r>
  <r>
    <x v="3"/>
    <x v="5"/>
    <x v="89"/>
    <x v="4"/>
    <x v="0"/>
    <m/>
    <m/>
    <m/>
    <m/>
    <m/>
    <m/>
    <n v="331"/>
  </r>
  <r>
    <x v="3"/>
    <x v="10"/>
    <x v="144"/>
    <x v="0"/>
    <x v="0"/>
    <m/>
    <m/>
    <m/>
    <m/>
    <m/>
    <m/>
    <n v="330"/>
  </r>
  <r>
    <x v="3"/>
    <x v="1"/>
    <x v="25"/>
    <x v="5"/>
    <x v="0"/>
    <m/>
    <m/>
    <m/>
    <m/>
    <m/>
    <m/>
    <n v="325"/>
  </r>
  <r>
    <x v="3"/>
    <x v="9"/>
    <x v="148"/>
    <x v="1"/>
    <x v="0"/>
    <m/>
    <m/>
    <m/>
    <m/>
    <m/>
    <m/>
    <n v="325"/>
  </r>
  <r>
    <x v="3"/>
    <x v="1"/>
    <x v="76"/>
    <x v="4"/>
    <x v="0"/>
    <m/>
    <m/>
    <m/>
    <m/>
    <m/>
    <m/>
    <n v="321"/>
  </r>
  <r>
    <x v="3"/>
    <x v="0"/>
    <x v="0"/>
    <x v="0"/>
    <x v="0"/>
    <m/>
    <m/>
    <m/>
    <m/>
    <m/>
    <m/>
    <n v="321"/>
  </r>
  <r>
    <x v="3"/>
    <x v="2"/>
    <x v="110"/>
    <x v="0"/>
    <x v="0"/>
    <m/>
    <m/>
    <m/>
    <m/>
    <m/>
    <m/>
    <n v="320"/>
  </r>
  <r>
    <x v="3"/>
    <x v="7"/>
    <x v="82"/>
    <x v="2"/>
    <x v="0"/>
    <m/>
    <m/>
    <m/>
    <m/>
    <m/>
    <m/>
    <n v="320"/>
  </r>
  <r>
    <x v="3"/>
    <x v="0"/>
    <x v="68"/>
    <x v="5"/>
    <x v="0"/>
    <m/>
    <m/>
    <m/>
    <m/>
    <m/>
    <m/>
    <n v="320"/>
  </r>
  <r>
    <x v="3"/>
    <x v="4"/>
    <x v="53"/>
    <x v="3"/>
    <x v="0"/>
    <m/>
    <m/>
    <m/>
    <m/>
    <m/>
    <m/>
    <n v="318"/>
  </r>
  <r>
    <x v="3"/>
    <x v="1"/>
    <x v="116"/>
    <x v="5"/>
    <x v="0"/>
    <m/>
    <m/>
    <m/>
    <m/>
    <m/>
    <m/>
    <n v="317"/>
  </r>
  <r>
    <x v="3"/>
    <x v="3"/>
    <x v="97"/>
    <x v="3"/>
    <x v="0"/>
    <m/>
    <m/>
    <m/>
    <m/>
    <m/>
    <m/>
    <n v="316"/>
  </r>
  <r>
    <x v="3"/>
    <x v="0"/>
    <x v="143"/>
    <x v="0"/>
    <x v="0"/>
    <m/>
    <m/>
    <m/>
    <m/>
    <m/>
    <m/>
    <n v="315"/>
  </r>
  <r>
    <x v="3"/>
    <x v="8"/>
    <x v="71"/>
    <x v="1"/>
    <x v="0"/>
    <m/>
    <m/>
    <m/>
    <m/>
    <m/>
    <m/>
    <n v="314"/>
  </r>
  <r>
    <x v="3"/>
    <x v="9"/>
    <x v="146"/>
    <x v="1"/>
    <x v="0"/>
    <m/>
    <m/>
    <m/>
    <m/>
    <m/>
    <m/>
    <n v="313"/>
  </r>
  <r>
    <x v="3"/>
    <x v="5"/>
    <x v="39"/>
    <x v="5"/>
    <x v="0"/>
    <m/>
    <m/>
    <m/>
    <m/>
    <m/>
    <m/>
    <n v="307"/>
  </r>
  <r>
    <x v="3"/>
    <x v="1"/>
    <x v="3"/>
    <x v="4"/>
    <x v="0"/>
    <m/>
    <m/>
    <m/>
    <m/>
    <m/>
    <m/>
    <n v="305"/>
  </r>
  <r>
    <x v="3"/>
    <x v="1"/>
    <x v="3"/>
    <x v="5"/>
    <x v="0"/>
    <m/>
    <m/>
    <m/>
    <m/>
    <m/>
    <m/>
    <n v="304"/>
  </r>
  <r>
    <x v="3"/>
    <x v="7"/>
    <x v="121"/>
    <x v="1"/>
    <x v="0"/>
    <m/>
    <m/>
    <m/>
    <m/>
    <m/>
    <m/>
    <n v="302"/>
  </r>
  <r>
    <x v="3"/>
    <x v="7"/>
    <x v="115"/>
    <x v="0"/>
    <x v="0"/>
    <m/>
    <m/>
    <m/>
    <m/>
    <m/>
    <m/>
    <n v="293"/>
  </r>
  <r>
    <x v="3"/>
    <x v="0"/>
    <x v="9"/>
    <x v="2"/>
    <x v="0"/>
    <m/>
    <m/>
    <m/>
    <m/>
    <m/>
    <m/>
    <n v="293"/>
  </r>
  <r>
    <x v="3"/>
    <x v="0"/>
    <x v="46"/>
    <x v="0"/>
    <x v="0"/>
    <m/>
    <m/>
    <m/>
    <m/>
    <m/>
    <m/>
    <n v="293"/>
  </r>
  <r>
    <x v="3"/>
    <x v="9"/>
    <x v="126"/>
    <x v="1"/>
    <x v="0"/>
    <m/>
    <m/>
    <m/>
    <m/>
    <m/>
    <m/>
    <n v="292"/>
  </r>
  <r>
    <x v="3"/>
    <x v="5"/>
    <x v="33"/>
    <x v="5"/>
    <x v="0"/>
    <m/>
    <m/>
    <m/>
    <m/>
    <m/>
    <m/>
    <n v="291"/>
  </r>
  <r>
    <x v="3"/>
    <x v="4"/>
    <x v="73"/>
    <x v="5"/>
    <x v="0"/>
    <m/>
    <m/>
    <m/>
    <m/>
    <m/>
    <m/>
    <n v="290"/>
  </r>
  <r>
    <x v="3"/>
    <x v="7"/>
    <x v="130"/>
    <x v="2"/>
    <x v="0"/>
    <m/>
    <m/>
    <m/>
    <m/>
    <m/>
    <m/>
    <n v="290"/>
  </r>
  <r>
    <x v="3"/>
    <x v="0"/>
    <x v="103"/>
    <x v="0"/>
    <x v="0"/>
    <m/>
    <m/>
    <m/>
    <m/>
    <m/>
    <m/>
    <n v="289"/>
  </r>
  <r>
    <x v="3"/>
    <x v="1"/>
    <x v="153"/>
    <x v="0"/>
    <x v="0"/>
    <m/>
    <m/>
    <m/>
    <m/>
    <m/>
    <m/>
    <n v="288"/>
  </r>
  <r>
    <x v="3"/>
    <x v="0"/>
    <x v="12"/>
    <x v="3"/>
    <x v="0"/>
    <m/>
    <m/>
    <m/>
    <m/>
    <m/>
    <m/>
    <n v="288"/>
  </r>
  <r>
    <x v="3"/>
    <x v="0"/>
    <x v="40"/>
    <x v="1"/>
    <x v="0"/>
    <m/>
    <m/>
    <m/>
    <m/>
    <m/>
    <m/>
    <n v="287"/>
  </r>
  <r>
    <x v="3"/>
    <x v="8"/>
    <x v="136"/>
    <x v="0"/>
    <x v="0"/>
    <m/>
    <m/>
    <m/>
    <m/>
    <m/>
    <m/>
    <n v="284"/>
  </r>
  <r>
    <x v="3"/>
    <x v="1"/>
    <x v="125"/>
    <x v="1"/>
    <x v="0"/>
    <m/>
    <m/>
    <m/>
    <m/>
    <m/>
    <m/>
    <n v="282"/>
  </r>
  <r>
    <x v="3"/>
    <x v="2"/>
    <x v="11"/>
    <x v="5"/>
    <x v="0"/>
    <m/>
    <m/>
    <m/>
    <m/>
    <m/>
    <m/>
    <n v="280"/>
  </r>
  <r>
    <x v="3"/>
    <x v="4"/>
    <x v="53"/>
    <x v="4"/>
    <x v="0"/>
    <m/>
    <m/>
    <m/>
    <m/>
    <m/>
    <m/>
    <n v="273"/>
  </r>
  <r>
    <x v="3"/>
    <x v="9"/>
    <x v="154"/>
    <x v="0"/>
    <x v="0"/>
    <m/>
    <m/>
    <m/>
    <m/>
    <m/>
    <m/>
    <n v="269"/>
  </r>
  <r>
    <x v="3"/>
    <x v="7"/>
    <x v="52"/>
    <x v="4"/>
    <x v="0"/>
    <m/>
    <m/>
    <m/>
    <m/>
    <m/>
    <m/>
    <n v="261"/>
  </r>
  <r>
    <x v="3"/>
    <x v="0"/>
    <x v="124"/>
    <x v="5"/>
    <x v="0"/>
    <m/>
    <m/>
    <m/>
    <m/>
    <m/>
    <m/>
    <n v="259"/>
  </r>
  <r>
    <x v="3"/>
    <x v="3"/>
    <x v="104"/>
    <x v="5"/>
    <x v="0"/>
    <m/>
    <m/>
    <m/>
    <m/>
    <m/>
    <m/>
    <n v="258"/>
  </r>
  <r>
    <x v="3"/>
    <x v="5"/>
    <x v="69"/>
    <x v="3"/>
    <x v="0"/>
    <m/>
    <m/>
    <m/>
    <m/>
    <m/>
    <m/>
    <n v="257"/>
  </r>
  <r>
    <x v="3"/>
    <x v="0"/>
    <x v="70"/>
    <x v="1"/>
    <x v="0"/>
    <m/>
    <m/>
    <m/>
    <m/>
    <m/>
    <m/>
    <n v="256"/>
  </r>
  <r>
    <x v="3"/>
    <x v="0"/>
    <x v="18"/>
    <x v="2"/>
    <x v="0"/>
    <m/>
    <m/>
    <m/>
    <m/>
    <m/>
    <m/>
    <n v="255"/>
  </r>
  <r>
    <x v="3"/>
    <x v="3"/>
    <x v="97"/>
    <x v="1"/>
    <x v="0"/>
    <m/>
    <m/>
    <m/>
    <m/>
    <m/>
    <m/>
    <n v="254"/>
  </r>
  <r>
    <x v="3"/>
    <x v="3"/>
    <x v="55"/>
    <x v="4"/>
    <x v="0"/>
    <m/>
    <m/>
    <m/>
    <m/>
    <m/>
    <m/>
    <n v="253"/>
  </r>
  <r>
    <x v="3"/>
    <x v="1"/>
    <x v="163"/>
    <x v="5"/>
    <x v="0"/>
    <m/>
    <m/>
    <m/>
    <m/>
    <m/>
    <m/>
    <n v="251"/>
  </r>
  <r>
    <x v="3"/>
    <x v="0"/>
    <x v="152"/>
    <x v="2"/>
    <x v="0"/>
    <m/>
    <m/>
    <m/>
    <m/>
    <m/>
    <m/>
    <n v="250"/>
  </r>
  <r>
    <x v="3"/>
    <x v="0"/>
    <x v="0"/>
    <x v="2"/>
    <x v="0"/>
    <m/>
    <m/>
    <m/>
    <m/>
    <m/>
    <m/>
    <n v="248"/>
  </r>
  <r>
    <x v="3"/>
    <x v="1"/>
    <x v="93"/>
    <x v="5"/>
    <x v="0"/>
    <m/>
    <m/>
    <m/>
    <m/>
    <m/>
    <m/>
    <n v="247"/>
  </r>
  <r>
    <x v="3"/>
    <x v="7"/>
    <x v="130"/>
    <x v="2"/>
    <x v="0"/>
    <m/>
    <m/>
    <m/>
    <m/>
    <m/>
    <m/>
    <n v="247"/>
  </r>
  <r>
    <x v="3"/>
    <x v="4"/>
    <x v="53"/>
    <x v="5"/>
    <x v="0"/>
    <m/>
    <m/>
    <m/>
    <m/>
    <m/>
    <m/>
    <n v="245"/>
  </r>
  <r>
    <x v="3"/>
    <x v="5"/>
    <x v="66"/>
    <x v="1"/>
    <x v="0"/>
    <m/>
    <m/>
    <m/>
    <m/>
    <m/>
    <m/>
    <n v="245"/>
  </r>
  <r>
    <x v="3"/>
    <x v="8"/>
    <x v="136"/>
    <x v="0"/>
    <x v="0"/>
    <m/>
    <m/>
    <m/>
    <m/>
    <m/>
    <m/>
    <n v="245"/>
  </r>
  <r>
    <x v="3"/>
    <x v="9"/>
    <x v="161"/>
    <x v="1"/>
    <x v="0"/>
    <m/>
    <m/>
    <m/>
    <m/>
    <m/>
    <m/>
    <n v="244"/>
  </r>
  <r>
    <x v="3"/>
    <x v="2"/>
    <x v="81"/>
    <x v="4"/>
    <x v="0"/>
    <m/>
    <m/>
    <m/>
    <m/>
    <m/>
    <m/>
    <n v="243"/>
  </r>
  <r>
    <x v="3"/>
    <x v="1"/>
    <x v="30"/>
    <x v="4"/>
    <x v="0"/>
    <m/>
    <m/>
    <m/>
    <m/>
    <m/>
    <m/>
    <n v="242"/>
  </r>
  <r>
    <x v="3"/>
    <x v="9"/>
    <x v="154"/>
    <x v="0"/>
    <x v="0"/>
    <m/>
    <m/>
    <m/>
    <m/>
    <m/>
    <m/>
    <n v="242"/>
  </r>
  <r>
    <x v="3"/>
    <x v="1"/>
    <x v="24"/>
    <x v="2"/>
    <x v="0"/>
    <m/>
    <m/>
    <m/>
    <m/>
    <m/>
    <m/>
    <n v="240"/>
  </r>
  <r>
    <x v="3"/>
    <x v="7"/>
    <x v="117"/>
    <x v="2"/>
    <x v="0"/>
    <m/>
    <m/>
    <m/>
    <m/>
    <m/>
    <m/>
    <n v="240"/>
  </r>
  <r>
    <x v="3"/>
    <x v="1"/>
    <x v="5"/>
    <x v="4"/>
    <x v="0"/>
    <m/>
    <m/>
    <m/>
    <m/>
    <m/>
    <m/>
    <n v="236"/>
  </r>
  <r>
    <x v="3"/>
    <x v="0"/>
    <x v="32"/>
    <x v="5"/>
    <x v="0"/>
    <m/>
    <m/>
    <m/>
    <m/>
    <m/>
    <m/>
    <n v="232"/>
  </r>
  <r>
    <x v="3"/>
    <x v="10"/>
    <x v="164"/>
    <x v="0"/>
    <x v="0"/>
    <m/>
    <m/>
    <m/>
    <m/>
    <m/>
    <m/>
    <n v="231"/>
  </r>
  <r>
    <x v="3"/>
    <x v="0"/>
    <x v="68"/>
    <x v="5"/>
    <x v="0"/>
    <m/>
    <m/>
    <m/>
    <m/>
    <m/>
    <m/>
    <n v="229"/>
  </r>
  <r>
    <x v="3"/>
    <x v="1"/>
    <x v="229"/>
    <x v="0"/>
    <x v="0"/>
    <m/>
    <m/>
    <m/>
    <m/>
    <m/>
    <m/>
    <n v="225"/>
  </r>
  <r>
    <x v="3"/>
    <x v="12"/>
    <x v="156"/>
    <x v="0"/>
    <x v="0"/>
    <m/>
    <m/>
    <m/>
    <m/>
    <m/>
    <m/>
    <n v="225"/>
  </r>
  <r>
    <x v="3"/>
    <x v="1"/>
    <x v="24"/>
    <x v="5"/>
    <x v="0"/>
    <m/>
    <m/>
    <m/>
    <m/>
    <m/>
    <m/>
    <n v="224"/>
  </r>
  <r>
    <x v="3"/>
    <x v="1"/>
    <x v="41"/>
    <x v="2"/>
    <x v="0"/>
    <m/>
    <m/>
    <m/>
    <m/>
    <m/>
    <m/>
    <n v="220"/>
  </r>
  <r>
    <x v="3"/>
    <x v="7"/>
    <x v="115"/>
    <x v="1"/>
    <x v="0"/>
    <m/>
    <m/>
    <m/>
    <m/>
    <m/>
    <m/>
    <n v="219"/>
  </r>
  <r>
    <x v="3"/>
    <x v="7"/>
    <x v="62"/>
    <x v="5"/>
    <x v="0"/>
    <m/>
    <m/>
    <m/>
    <m/>
    <m/>
    <m/>
    <n v="218"/>
  </r>
  <r>
    <x v="3"/>
    <x v="2"/>
    <x v="120"/>
    <x v="2"/>
    <x v="0"/>
    <m/>
    <m/>
    <m/>
    <m/>
    <m/>
    <m/>
    <n v="215"/>
  </r>
  <r>
    <x v="3"/>
    <x v="0"/>
    <x v="50"/>
    <x v="1"/>
    <x v="0"/>
    <m/>
    <m/>
    <m/>
    <m/>
    <m/>
    <m/>
    <n v="215"/>
  </r>
  <r>
    <x v="3"/>
    <x v="9"/>
    <x v="173"/>
    <x v="0"/>
    <x v="0"/>
    <m/>
    <m/>
    <m/>
    <m/>
    <m/>
    <m/>
    <n v="213"/>
  </r>
  <r>
    <x v="3"/>
    <x v="8"/>
    <x v="71"/>
    <x v="5"/>
    <x v="0"/>
    <m/>
    <m/>
    <m/>
    <m/>
    <m/>
    <m/>
    <n v="213"/>
  </r>
  <r>
    <x v="3"/>
    <x v="2"/>
    <x v="110"/>
    <x v="4"/>
    <x v="0"/>
    <m/>
    <m/>
    <m/>
    <m/>
    <m/>
    <m/>
    <n v="206"/>
  </r>
  <r>
    <x v="3"/>
    <x v="2"/>
    <x v="112"/>
    <x v="2"/>
    <x v="0"/>
    <m/>
    <m/>
    <m/>
    <m/>
    <m/>
    <m/>
    <n v="205"/>
  </r>
  <r>
    <x v="3"/>
    <x v="1"/>
    <x v="79"/>
    <x v="5"/>
    <x v="0"/>
    <m/>
    <m/>
    <m/>
    <m/>
    <m/>
    <m/>
    <n v="205"/>
  </r>
  <r>
    <x v="3"/>
    <x v="0"/>
    <x v="103"/>
    <x v="5"/>
    <x v="0"/>
    <m/>
    <m/>
    <m/>
    <m/>
    <m/>
    <m/>
    <n v="204"/>
  </r>
  <r>
    <x v="3"/>
    <x v="8"/>
    <x v="83"/>
    <x v="1"/>
    <x v="0"/>
    <m/>
    <m/>
    <m/>
    <m/>
    <m/>
    <m/>
    <n v="201"/>
  </r>
  <r>
    <x v="3"/>
    <x v="2"/>
    <x v="112"/>
    <x v="2"/>
    <x v="0"/>
    <m/>
    <m/>
    <m/>
    <m/>
    <m/>
    <m/>
    <n v="200"/>
  </r>
  <r>
    <x v="3"/>
    <x v="2"/>
    <x v="88"/>
    <x v="3"/>
    <x v="0"/>
    <m/>
    <m/>
    <m/>
    <m/>
    <m/>
    <m/>
    <n v="199"/>
  </r>
  <r>
    <x v="3"/>
    <x v="4"/>
    <x v="57"/>
    <x v="0"/>
    <x v="0"/>
    <m/>
    <m/>
    <m/>
    <m/>
    <m/>
    <m/>
    <n v="198"/>
  </r>
  <r>
    <x v="3"/>
    <x v="4"/>
    <x v="34"/>
    <x v="5"/>
    <x v="0"/>
    <m/>
    <m/>
    <m/>
    <m/>
    <m/>
    <m/>
    <n v="198"/>
  </r>
  <r>
    <x v="3"/>
    <x v="2"/>
    <x v="59"/>
    <x v="4"/>
    <x v="0"/>
    <m/>
    <m/>
    <m/>
    <m/>
    <m/>
    <m/>
    <n v="198"/>
  </r>
  <r>
    <x v="3"/>
    <x v="0"/>
    <x v="54"/>
    <x v="5"/>
    <x v="0"/>
    <m/>
    <m/>
    <m/>
    <m/>
    <m/>
    <m/>
    <n v="198"/>
  </r>
  <r>
    <x v="3"/>
    <x v="2"/>
    <x v="58"/>
    <x v="5"/>
    <x v="0"/>
    <m/>
    <m/>
    <m/>
    <m/>
    <m/>
    <m/>
    <n v="197"/>
  </r>
  <r>
    <x v="3"/>
    <x v="6"/>
    <x v="160"/>
    <x v="0"/>
    <x v="0"/>
    <m/>
    <m/>
    <m/>
    <m/>
    <m/>
    <m/>
    <n v="196"/>
  </r>
  <r>
    <x v="3"/>
    <x v="9"/>
    <x v="174"/>
    <x v="1"/>
    <x v="0"/>
    <m/>
    <m/>
    <m/>
    <m/>
    <m/>
    <m/>
    <n v="193"/>
  </r>
  <r>
    <x v="3"/>
    <x v="1"/>
    <x v="14"/>
    <x v="5"/>
    <x v="0"/>
    <m/>
    <m/>
    <m/>
    <m/>
    <m/>
    <m/>
    <n v="192"/>
  </r>
  <r>
    <x v="3"/>
    <x v="8"/>
    <x v="114"/>
    <x v="1"/>
    <x v="0"/>
    <m/>
    <m/>
    <m/>
    <m/>
    <m/>
    <m/>
    <n v="192"/>
  </r>
  <r>
    <x v="3"/>
    <x v="7"/>
    <x v="72"/>
    <x v="3"/>
    <x v="0"/>
    <m/>
    <m/>
    <m/>
    <m/>
    <m/>
    <m/>
    <n v="191"/>
  </r>
  <r>
    <x v="3"/>
    <x v="1"/>
    <x v="13"/>
    <x v="4"/>
    <x v="0"/>
    <m/>
    <m/>
    <m/>
    <m/>
    <m/>
    <m/>
    <n v="185"/>
  </r>
  <r>
    <x v="3"/>
    <x v="0"/>
    <x v="46"/>
    <x v="2"/>
    <x v="0"/>
    <m/>
    <m/>
    <m/>
    <m/>
    <m/>
    <m/>
    <n v="185"/>
  </r>
  <r>
    <x v="3"/>
    <x v="0"/>
    <x v="124"/>
    <x v="1"/>
    <x v="0"/>
    <m/>
    <m/>
    <m/>
    <m/>
    <m/>
    <m/>
    <n v="185"/>
  </r>
  <r>
    <x v="3"/>
    <x v="1"/>
    <x v="75"/>
    <x v="3"/>
    <x v="0"/>
    <m/>
    <m/>
    <m/>
    <m/>
    <m/>
    <m/>
    <n v="183"/>
  </r>
  <r>
    <x v="3"/>
    <x v="2"/>
    <x v="49"/>
    <x v="2"/>
    <x v="0"/>
    <m/>
    <m/>
    <m/>
    <m/>
    <m/>
    <m/>
    <n v="182"/>
  </r>
  <r>
    <x v="3"/>
    <x v="7"/>
    <x v="121"/>
    <x v="2"/>
    <x v="0"/>
    <m/>
    <m/>
    <m/>
    <m/>
    <m/>
    <m/>
    <n v="180"/>
  </r>
  <r>
    <x v="3"/>
    <x v="0"/>
    <x v="31"/>
    <x v="2"/>
    <x v="0"/>
    <m/>
    <m/>
    <m/>
    <m/>
    <m/>
    <m/>
    <n v="179"/>
  </r>
  <r>
    <x v="3"/>
    <x v="1"/>
    <x v="19"/>
    <x v="4"/>
    <x v="0"/>
    <m/>
    <m/>
    <m/>
    <m/>
    <m/>
    <m/>
    <n v="178"/>
  </r>
  <r>
    <x v="3"/>
    <x v="9"/>
    <x v="158"/>
    <x v="2"/>
    <x v="0"/>
    <m/>
    <m/>
    <m/>
    <m/>
    <m/>
    <m/>
    <n v="178"/>
  </r>
  <r>
    <x v="3"/>
    <x v="0"/>
    <x v="1"/>
    <x v="2"/>
    <x v="0"/>
    <m/>
    <m/>
    <m/>
    <m/>
    <m/>
    <m/>
    <n v="177"/>
  </r>
  <r>
    <x v="3"/>
    <x v="0"/>
    <x v="54"/>
    <x v="1"/>
    <x v="0"/>
    <m/>
    <m/>
    <m/>
    <m/>
    <m/>
    <m/>
    <n v="176"/>
  </r>
  <r>
    <x v="3"/>
    <x v="2"/>
    <x v="122"/>
    <x v="2"/>
    <x v="0"/>
    <m/>
    <m/>
    <m/>
    <m/>
    <m/>
    <m/>
    <n v="175"/>
  </r>
  <r>
    <x v="3"/>
    <x v="5"/>
    <x v="22"/>
    <x v="4"/>
    <x v="0"/>
    <m/>
    <m/>
    <m/>
    <m/>
    <m/>
    <m/>
    <n v="175"/>
  </r>
  <r>
    <x v="3"/>
    <x v="2"/>
    <x v="11"/>
    <x v="3"/>
    <x v="0"/>
    <m/>
    <m/>
    <m/>
    <m/>
    <m/>
    <m/>
    <n v="174"/>
  </r>
  <r>
    <x v="3"/>
    <x v="1"/>
    <x v="85"/>
    <x v="5"/>
    <x v="0"/>
    <m/>
    <m/>
    <m/>
    <m/>
    <m/>
    <m/>
    <n v="174"/>
  </r>
  <r>
    <x v="3"/>
    <x v="0"/>
    <x v="54"/>
    <x v="5"/>
    <x v="0"/>
    <m/>
    <m/>
    <m/>
    <m/>
    <m/>
    <m/>
    <n v="174"/>
  </r>
  <r>
    <x v="3"/>
    <x v="1"/>
    <x v="172"/>
    <x v="0"/>
    <x v="0"/>
    <m/>
    <m/>
    <m/>
    <m/>
    <m/>
    <m/>
    <n v="173"/>
  </r>
  <r>
    <x v="3"/>
    <x v="0"/>
    <x v="131"/>
    <x v="1"/>
    <x v="0"/>
    <m/>
    <m/>
    <m/>
    <m/>
    <m/>
    <m/>
    <n v="173"/>
  </r>
  <r>
    <x v="3"/>
    <x v="4"/>
    <x v="155"/>
    <x v="3"/>
    <x v="0"/>
    <m/>
    <m/>
    <m/>
    <m/>
    <m/>
    <m/>
    <n v="172"/>
  </r>
  <r>
    <x v="3"/>
    <x v="2"/>
    <x v="59"/>
    <x v="5"/>
    <x v="0"/>
    <m/>
    <m/>
    <m/>
    <m/>
    <m/>
    <m/>
    <n v="172"/>
  </r>
  <r>
    <x v="3"/>
    <x v="3"/>
    <x v="63"/>
    <x v="4"/>
    <x v="0"/>
    <m/>
    <m/>
    <m/>
    <m/>
    <m/>
    <m/>
    <n v="172"/>
  </r>
  <r>
    <x v="3"/>
    <x v="0"/>
    <x v="1"/>
    <x v="3"/>
    <x v="0"/>
    <m/>
    <m/>
    <m/>
    <m/>
    <m/>
    <m/>
    <n v="172"/>
  </r>
  <r>
    <x v="3"/>
    <x v="2"/>
    <x v="49"/>
    <x v="5"/>
    <x v="0"/>
    <m/>
    <m/>
    <m/>
    <m/>
    <m/>
    <m/>
    <n v="170"/>
  </r>
  <r>
    <x v="3"/>
    <x v="3"/>
    <x v="98"/>
    <x v="5"/>
    <x v="0"/>
    <m/>
    <m/>
    <m/>
    <m/>
    <m/>
    <m/>
    <n v="169"/>
  </r>
  <r>
    <x v="3"/>
    <x v="1"/>
    <x v="75"/>
    <x v="5"/>
    <x v="0"/>
    <m/>
    <m/>
    <m/>
    <m/>
    <m/>
    <m/>
    <n v="166"/>
  </r>
  <r>
    <x v="3"/>
    <x v="3"/>
    <x v="97"/>
    <x v="4"/>
    <x v="0"/>
    <m/>
    <m/>
    <m/>
    <m/>
    <m/>
    <m/>
    <n v="166"/>
  </r>
  <r>
    <x v="3"/>
    <x v="2"/>
    <x v="84"/>
    <x v="3"/>
    <x v="0"/>
    <m/>
    <m/>
    <m/>
    <m/>
    <m/>
    <m/>
    <n v="166"/>
  </r>
  <r>
    <x v="3"/>
    <x v="4"/>
    <x v="27"/>
    <x v="5"/>
    <x v="0"/>
    <m/>
    <m/>
    <m/>
    <m/>
    <m/>
    <m/>
    <n v="165"/>
  </r>
  <r>
    <x v="3"/>
    <x v="2"/>
    <x v="49"/>
    <x v="1"/>
    <x v="0"/>
    <m/>
    <m/>
    <m/>
    <m/>
    <m/>
    <m/>
    <n v="162"/>
  </r>
  <r>
    <x v="3"/>
    <x v="4"/>
    <x v="155"/>
    <x v="1"/>
    <x v="0"/>
    <m/>
    <m/>
    <m/>
    <m/>
    <m/>
    <m/>
    <n v="161"/>
  </r>
  <r>
    <x v="3"/>
    <x v="4"/>
    <x v="57"/>
    <x v="5"/>
    <x v="0"/>
    <m/>
    <m/>
    <m/>
    <m/>
    <m/>
    <m/>
    <n v="161"/>
  </r>
  <r>
    <x v="3"/>
    <x v="1"/>
    <x v="24"/>
    <x v="4"/>
    <x v="0"/>
    <m/>
    <m/>
    <m/>
    <m/>
    <m/>
    <m/>
    <n v="161"/>
  </r>
  <r>
    <x v="3"/>
    <x v="2"/>
    <x v="43"/>
    <x v="3"/>
    <x v="0"/>
    <m/>
    <m/>
    <m/>
    <m/>
    <m/>
    <m/>
    <n v="160"/>
  </r>
  <r>
    <x v="3"/>
    <x v="9"/>
    <x v="167"/>
    <x v="1"/>
    <x v="0"/>
    <m/>
    <m/>
    <m/>
    <m/>
    <m/>
    <m/>
    <n v="158"/>
  </r>
  <r>
    <x v="3"/>
    <x v="1"/>
    <x v="93"/>
    <x v="1"/>
    <x v="0"/>
    <m/>
    <m/>
    <m/>
    <m/>
    <m/>
    <m/>
    <n v="156"/>
  </r>
  <r>
    <x v="3"/>
    <x v="2"/>
    <x v="58"/>
    <x v="3"/>
    <x v="0"/>
    <m/>
    <m/>
    <m/>
    <m/>
    <m/>
    <m/>
    <n v="154"/>
  </r>
  <r>
    <x v="3"/>
    <x v="0"/>
    <x v="12"/>
    <x v="2"/>
    <x v="0"/>
    <m/>
    <m/>
    <m/>
    <m/>
    <m/>
    <m/>
    <n v="154"/>
  </r>
  <r>
    <x v="3"/>
    <x v="5"/>
    <x v="66"/>
    <x v="3"/>
    <x v="0"/>
    <m/>
    <m/>
    <m/>
    <m/>
    <m/>
    <m/>
    <n v="151"/>
  </r>
  <r>
    <x v="3"/>
    <x v="8"/>
    <x v="83"/>
    <x v="2"/>
    <x v="0"/>
    <m/>
    <m/>
    <m/>
    <m/>
    <m/>
    <m/>
    <n v="150"/>
  </r>
  <r>
    <x v="3"/>
    <x v="0"/>
    <x v="54"/>
    <x v="1"/>
    <x v="0"/>
    <m/>
    <m/>
    <m/>
    <m/>
    <m/>
    <m/>
    <n v="150"/>
  </r>
  <r>
    <x v="3"/>
    <x v="0"/>
    <x v="54"/>
    <x v="5"/>
    <x v="0"/>
    <m/>
    <m/>
    <m/>
    <m/>
    <m/>
    <m/>
    <n v="150"/>
  </r>
  <r>
    <x v="3"/>
    <x v="0"/>
    <x v="9"/>
    <x v="5"/>
    <x v="0"/>
    <m/>
    <m/>
    <m/>
    <m/>
    <m/>
    <m/>
    <n v="150"/>
  </r>
  <r>
    <x v="3"/>
    <x v="5"/>
    <x v="66"/>
    <x v="3"/>
    <x v="0"/>
    <m/>
    <m/>
    <m/>
    <m/>
    <m/>
    <m/>
    <n v="149"/>
  </r>
  <r>
    <x v="3"/>
    <x v="2"/>
    <x v="49"/>
    <x v="0"/>
    <x v="0"/>
    <m/>
    <m/>
    <m/>
    <m/>
    <m/>
    <m/>
    <n v="147"/>
  </r>
  <r>
    <x v="3"/>
    <x v="3"/>
    <x v="97"/>
    <x v="2"/>
    <x v="0"/>
    <m/>
    <m/>
    <m/>
    <m/>
    <m/>
    <m/>
    <n v="145"/>
  </r>
  <r>
    <x v="3"/>
    <x v="1"/>
    <x v="169"/>
    <x v="0"/>
    <x v="0"/>
    <m/>
    <m/>
    <m/>
    <m/>
    <m/>
    <m/>
    <n v="144"/>
  </r>
  <r>
    <x v="3"/>
    <x v="8"/>
    <x v="175"/>
    <x v="0"/>
    <x v="0"/>
    <m/>
    <m/>
    <m/>
    <m/>
    <m/>
    <m/>
    <n v="144"/>
  </r>
  <r>
    <x v="3"/>
    <x v="7"/>
    <x v="82"/>
    <x v="4"/>
    <x v="0"/>
    <m/>
    <m/>
    <m/>
    <m/>
    <m/>
    <m/>
    <n v="141"/>
  </r>
  <r>
    <x v="3"/>
    <x v="4"/>
    <x v="155"/>
    <x v="0"/>
    <x v="0"/>
    <m/>
    <m/>
    <m/>
    <m/>
    <m/>
    <m/>
    <n v="140"/>
  </r>
  <r>
    <x v="3"/>
    <x v="2"/>
    <x v="84"/>
    <x v="3"/>
    <x v="0"/>
    <m/>
    <m/>
    <m/>
    <m/>
    <m/>
    <m/>
    <n v="140"/>
  </r>
  <r>
    <x v="3"/>
    <x v="7"/>
    <x v="139"/>
    <x v="0"/>
    <x v="0"/>
    <m/>
    <m/>
    <m/>
    <m/>
    <m/>
    <m/>
    <n v="140"/>
  </r>
  <r>
    <x v="3"/>
    <x v="8"/>
    <x v="179"/>
    <x v="0"/>
    <x v="0"/>
    <m/>
    <m/>
    <m/>
    <m/>
    <m/>
    <m/>
    <n v="140"/>
  </r>
  <r>
    <x v="3"/>
    <x v="10"/>
    <x v="151"/>
    <x v="1"/>
    <x v="0"/>
    <m/>
    <m/>
    <m/>
    <m/>
    <m/>
    <m/>
    <n v="138"/>
  </r>
  <r>
    <x v="3"/>
    <x v="4"/>
    <x v="57"/>
    <x v="4"/>
    <x v="0"/>
    <m/>
    <m/>
    <m/>
    <m/>
    <m/>
    <m/>
    <n v="137"/>
  </r>
  <r>
    <x v="3"/>
    <x v="11"/>
    <x v="113"/>
    <x v="4"/>
    <x v="0"/>
    <m/>
    <m/>
    <m/>
    <m/>
    <m/>
    <m/>
    <n v="136"/>
  </r>
  <r>
    <x v="3"/>
    <x v="1"/>
    <x v="41"/>
    <x v="4"/>
    <x v="0"/>
    <m/>
    <m/>
    <m/>
    <m/>
    <m/>
    <m/>
    <n v="136"/>
  </r>
  <r>
    <x v="3"/>
    <x v="0"/>
    <x v="18"/>
    <x v="2"/>
    <x v="0"/>
    <m/>
    <m/>
    <m/>
    <m/>
    <m/>
    <m/>
    <n v="135"/>
  </r>
  <r>
    <x v="3"/>
    <x v="8"/>
    <x v="171"/>
    <x v="0"/>
    <x v="0"/>
    <m/>
    <m/>
    <m/>
    <m/>
    <m/>
    <m/>
    <n v="133"/>
  </r>
  <r>
    <x v="3"/>
    <x v="1"/>
    <x v="123"/>
    <x v="2"/>
    <x v="0"/>
    <m/>
    <m/>
    <m/>
    <m/>
    <m/>
    <m/>
    <n v="132"/>
  </r>
  <r>
    <x v="3"/>
    <x v="1"/>
    <x v="100"/>
    <x v="1"/>
    <x v="0"/>
    <m/>
    <m/>
    <m/>
    <m/>
    <m/>
    <m/>
    <n v="132"/>
  </r>
  <r>
    <x v="3"/>
    <x v="2"/>
    <x v="11"/>
    <x v="2"/>
    <x v="0"/>
    <m/>
    <m/>
    <m/>
    <m/>
    <m/>
    <m/>
    <n v="131"/>
  </r>
  <r>
    <x v="3"/>
    <x v="5"/>
    <x v="39"/>
    <x v="5"/>
    <x v="0"/>
    <m/>
    <m/>
    <m/>
    <m/>
    <m/>
    <m/>
    <n v="131"/>
  </r>
  <r>
    <x v="3"/>
    <x v="9"/>
    <x v="107"/>
    <x v="2"/>
    <x v="0"/>
    <m/>
    <m/>
    <m/>
    <m/>
    <m/>
    <m/>
    <n v="130"/>
  </r>
  <r>
    <x v="3"/>
    <x v="6"/>
    <x v="138"/>
    <x v="2"/>
    <x v="0"/>
    <m/>
    <m/>
    <m/>
    <m/>
    <m/>
    <m/>
    <n v="130"/>
  </r>
  <r>
    <x v="3"/>
    <x v="0"/>
    <x v="0"/>
    <x v="2"/>
    <x v="0"/>
    <m/>
    <m/>
    <m/>
    <m/>
    <m/>
    <m/>
    <n v="130"/>
  </r>
  <r>
    <x v="3"/>
    <x v="2"/>
    <x v="122"/>
    <x v="1"/>
    <x v="0"/>
    <m/>
    <m/>
    <m/>
    <m/>
    <m/>
    <m/>
    <n v="128"/>
  </r>
  <r>
    <x v="3"/>
    <x v="0"/>
    <x v="152"/>
    <x v="0"/>
    <x v="0"/>
    <m/>
    <m/>
    <m/>
    <m/>
    <m/>
    <m/>
    <n v="128"/>
  </r>
  <r>
    <x v="3"/>
    <x v="5"/>
    <x v="39"/>
    <x v="4"/>
    <x v="0"/>
    <m/>
    <m/>
    <m/>
    <m/>
    <m/>
    <m/>
    <n v="127"/>
  </r>
  <r>
    <x v="3"/>
    <x v="5"/>
    <x v="66"/>
    <x v="2"/>
    <x v="0"/>
    <m/>
    <m/>
    <m/>
    <m/>
    <m/>
    <m/>
    <n v="127"/>
  </r>
  <r>
    <x v="3"/>
    <x v="12"/>
    <x v="157"/>
    <x v="0"/>
    <x v="0"/>
    <m/>
    <m/>
    <m/>
    <m/>
    <m/>
    <m/>
    <n v="127"/>
  </r>
  <r>
    <x v="3"/>
    <x v="0"/>
    <x v="68"/>
    <x v="5"/>
    <x v="0"/>
    <m/>
    <m/>
    <m/>
    <m/>
    <m/>
    <m/>
    <n v="127"/>
  </r>
  <r>
    <x v="3"/>
    <x v="1"/>
    <x v="25"/>
    <x v="2"/>
    <x v="0"/>
    <m/>
    <m/>
    <m/>
    <m/>
    <m/>
    <m/>
    <n v="125"/>
  </r>
  <r>
    <x v="3"/>
    <x v="3"/>
    <x v="98"/>
    <x v="2"/>
    <x v="0"/>
    <m/>
    <m/>
    <m/>
    <m/>
    <m/>
    <m/>
    <n v="125"/>
  </r>
  <r>
    <x v="3"/>
    <x v="0"/>
    <x v="70"/>
    <x v="5"/>
    <x v="0"/>
    <m/>
    <m/>
    <m/>
    <m/>
    <m/>
    <m/>
    <n v="125"/>
  </r>
  <r>
    <x v="3"/>
    <x v="0"/>
    <x v="162"/>
    <x v="0"/>
    <x v="0"/>
    <m/>
    <m/>
    <m/>
    <m/>
    <m/>
    <m/>
    <n v="124"/>
  </r>
  <r>
    <x v="3"/>
    <x v="9"/>
    <x v="142"/>
    <x v="0"/>
    <x v="0"/>
    <m/>
    <m/>
    <m/>
    <m/>
    <m/>
    <m/>
    <n v="123"/>
  </r>
  <r>
    <x v="3"/>
    <x v="1"/>
    <x v="125"/>
    <x v="3"/>
    <x v="0"/>
    <m/>
    <m/>
    <m/>
    <m/>
    <m/>
    <m/>
    <n v="122"/>
  </r>
  <r>
    <x v="3"/>
    <x v="3"/>
    <x v="111"/>
    <x v="2"/>
    <x v="0"/>
    <m/>
    <m/>
    <m/>
    <m/>
    <m/>
    <m/>
    <n v="121"/>
  </r>
  <r>
    <x v="3"/>
    <x v="4"/>
    <x v="65"/>
    <x v="5"/>
    <x v="0"/>
    <m/>
    <m/>
    <m/>
    <m/>
    <m/>
    <m/>
    <n v="120"/>
  </r>
  <r>
    <x v="3"/>
    <x v="2"/>
    <x v="84"/>
    <x v="2"/>
    <x v="0"/>
    <m/>
    <m/>
    <m/>
    <m/>
    <m/>
    <m/>
    <n v="120"/>
  </r>
  <r>
    <x v="3"/>
    <x v="0"/>
    <x v="50"/>
    <x v="2"/>
    <x v="0"/>
    <m/>
    <m/>
    <m/>
    <m/>
    <m/>
    <m/>
    <n v="120"/>
  </r>
  <r>
    <x v="3"/>
    <x v="0"/>
    <x v="12"/>
    <x v="2"/>
    <x v="0"/>
    <m/>
    <m/>
    <m/>
    <m/>
    <m/>
    <m/>
    <n v="119"/>
  </r>
  <r>
    <x v="3"/>
    <x v="1"/>
    <x v="64"/>
    <x v="2"/>
    <x v="0"/>
    <m/>
    <m/>
    <m/>
    <m/>
    <m/>
    <m/>
    <n v="116"/>
  </r>
  <r>
    <x v="3"/>
    <x v="4"/>
    <x v="57"/>
    <x v="2"/>
    <x v="0"/>
    <m/>
    <m/>
    <m/>
    <m/>
    <m/>
    <m/>
    <n v="115"/>
  </r>
  <r>
    <x v="3"/>
    <x v="3"/>
    <x v="51"/>
    <x v="4"/>
    <x v="0"/>
    <m/>
    <m/>
    <m/>
    <m/>
    <m/>
    <m/>
    <n v="114"/>
  </r>
  <r>
    <x v="3"/>
    <x v="8"/>
    <x v="136"/>
    <x v="0"/>
    <x v="0"/>
    <m/>
    <m/>
    <m/>
    <m/>
    <m/>
    <m/>
    <n v="113"/>
  </r>
  <r>
    <x v="3"/>
    <x v="6"/>
    <x v="108"/>
    <x v="1"/>
    <x v="0"/>
    <m/>
    <m/>
    <m/>
    <m/>
    <m/>
    <m/>
    <n v="111"/>
  </r>
  <r>
    <x v="3"/>
    <x v="9"/>
    <x v="148"/>
    <x v="2"/>
    <x v="0"/>
    <m/>
    <m/>
    <m/>
    <m/>
    <m/>
    <m/>
    <n v="110"/>
  </r>
  <r>
    <x v="3"/>
    <x v="0"/>
    <x v="152"/>
    <x v="1"/>
    <x v="0"/>
    <m/>
    <m/>
    <m/>
    <m/>
    <m/>
    <m/>
    <n v="110"/>
  </r>
  <r>
    <x v="3"/>
    <x v="4"/>
    <x v="27"/>
    <x v="5"/>
    <x v="0"/>
    <m/>
    <m/>
    <m/>
    <m/>
    <m/>
    <m/>
    <n v="109"/>
  </r>
  <r>
    <x v="3"/>
    <x v="0"/>
    <x v="196"/>
    <x v="0"/>
    <x v="0"/>
    <m/>
    <m/>
    <m/>
    <m/>
    <m/>
    <m/>
    <n v="109"/>
  </r>
  <r>
    <x v="3"/>
    <x v="0"/>
    <x v="96"/>
    <x v="5"/>
    <x v="0"/>
    <m/>
    <m/>
    <m/>
    <m/>
    <m/>
    <m/>
    <n v="109"/>
  </r>
  <r>
    <x v="3"/>
    <x v="1"/>
    <x v="163"/>
    <x v="0"/>
    <x v="0"/>
    <m/>
    <m/>
    <m/>
    <m/>
    <m/>
    <m/>
    <n v="108"/>
  </r>
  <r>
    <x v="3"/>
    <x v="6"/>
    <x v="91"/>
    <x v="5"/>
    <x v="0"/>
    <m/>
    <m/>
    <m/>
    <m/>
    <m/>
    <m/>
    <n v="107"/>
  </r>
  <r>
    <x v="3"/>
    <x v="10"/>
    <x v="165"/>
    <x v="0"/>
    <x v="0"/>
    <m/>
    <m/>
    <m/>
    <m/>
    <m/>
    <m/>
    <n v="107"/>
  </r>
  <r>
    <x v="3"/>
    <x v="7"/>
    <x v="62"/>
    <x v="5"/>
    <x v="0"/>
    <m/>
    <m/>
    <m/>
    <m/>
    <m/>
    <m/>
    <n v="106"/>
  </r>
  <r>
    <x v="3"/>
    <x v="0"/>
    <x v="31"/>
    <x v="5"/>
    <x v="0"/>
    <m/>
    <m/>
    <m/>
    <m/>
    <m/>
    <m/>
    <n v="106"/>
  </r>
  <r>
    <x v="3"/>
    <x v="0"/>
    <x v="77"/>
    <x v="5"/>
    <x v="0"/>
    <m/>
    <m/>
    <m/>
    <m/>
    <m/>
    <m/>
    <n v="106"/>
  </r>
  <r>
    <x v="3"/>
    <x v="0"/>
    <x v="70"/>
    <x v="2"/>
    <x v="0"/>
    <m/>
    <m/>
    <m/>
    <m/>
    <m/>
    <m/>
    <n v="105"/>
  </r>
  <r>
    <x v="3"/>
    <x v="2"/>
    <x v="81"/>
    <x v="5"/>
    <x v="0"/>
    <m/>
    <m/>
    <m/>
    <m/>
    <m/>
    <m/>
    <n v="103"/>
  </r>
  <r>
    <x v="3"/>
    <x v="6"/>
    <x v="80"/>
    <x v="1"/>
    <x v="0"/>
    <m/>
    <m/>
    <m/>
    <m/>
    <m/>
    <m/>
    <n v="103"/>
  </r>
  <r>
    <x v="3"/>
    <x v="0"/>
    <x v="96"/>
    <x v="1"/>
    <x v="0"/>
    <m/>
    <m/>
    <m/>
    <m/>
    <m/>
    <m/>
    <n v="103"/>
  </r>
  <r>
    <x v="3"/>
    <x v="2"/>
    <x v="122"/>
    <x v="3"/>
    <x v="0"/>
    <m/>
    <m/>
    <m/>
    <m/>
    <m/>
    <m/>
    <n v="102"/>
  </r>
  <r>
    <x v="3"/>
    <x v="9"/>
    <x v="159"/>
    <x v="0"/>
    <x v="0"/>
    <m/>
    <m/>
    <m/>
    <m/>
    <m/>
    <m/>
    <n v="102"/>
  </r>
  <r>
    <x v="3"/>
    <x v="4"/>
    <x v="36"/>
    <x v="5"/>
    <x v="0"/>
    <m/>
    <m/>
    <m/>
    <m/>
    <m/>
    <m/>
    <n v="101"/>
  </r>
  <r>
    <x v="3"/>
    <x v="1"/>
    <x v="187"/>
    <x v="0"/>
    <x v="0"/>
    <m/>
    <m/>
    <m/>
    <m/>
    <m/>
    <m/>
    <n v="101"/>
  </r>
  <r>
    <x v="3"/>
    <x v="2"/>
    <x v="11"/>
    <x v="0"/>
    <x v="0"/>
    <m/>
    <m/>
    <m/>
    <m/>
    <m/>
    <m/>
    <n v="100"/>
  </r>
  <r>
    <x v="3"/>
    <x v="3"/>
    <x v="97"/>
    <x v="5"/>
    <x v="0"/>
    <m/>
    <m/>
    <m/>
    <m/>
    <m/>
    <m/>
    <n v="100"/>
  </r>
  <r>
    <x v="3"/>
    <x v="9"/>
    <x v="174"/>
    <x v="0"/>
    <x v="0"/>
    <m/>
    <m/>
    <m/>
    <m/>
    <m/>
    <m/>
    <n v="100"/>
  </r>
  <r>
    <x v="3"/>
    <x v="8"/>
    <x v="182"/>
    <x v="0"/>
    <x v="0"/>
    <m/>
    <m/>
    <m/>
    <m/>
    <m/>
    <m/>
    <n v="100"/>
  </r>
  <r>
    <x v="3"/>
    <x v="0"/>
    <x v="40"/>
    <x v="2"/>
    <x v="0"/>
    <m/>
    <m/>
    <m/>
    <m/>
    <m/>
    <m/>
    <n v="100"/>
  </r>
  <r>
    <x v="3"/>
    <x v="0"/>
    <x v="70"/>
    <x v="2"/>
    <x v="0"/>
    <m/>
    <m/>
    <m/>
    <m/>
    <m/>
    <m/>
    <n v="100"/>
  </r>
  <r>
    <x v="3"/>
    <x v="1"/>
    <x v="85"/>
    <x v="2"/>
    <x v="0"/>
    <m/>
    <m/>
    <m/>
    <m/>
    <m/>
    <m/>
    <n v="95"/>
  </r>
  <r>
    <x v="3"/>
    <x v="0"/>
    <x v="8"/>
    <x v="2"/>
    <x v="0"/>
    <m/>
    <m/>
    <m/>
    <m/>
    <m/>
    <m/>
    <n v="95"/>
  </r>
  <r>
    <x v="3"/>
    <x v="2"/>
    <x v="43"/>
    <x v="5"/>
    <x v="0"/>
    <m/>
    <m/>
    <m/>
    <m/>
    <m/>
    <m/>
    <n v="94"/>
  </r>
  <r>
    <x v="3"/>
    <x v="3"/>
    <x v="134"/>
    <x v="1"/>
    <x v="0"/>
    <m/>
    <m/>
    <m/>
    <m/>
    <m/>
    <m/>
    <n v="93"/>
  </r>
  <r>
    <x v="3"/>
    <x v="0"/>
    <x v="46"/>
    <x v="5"/>
    <x v="0"/>
    <m/>
    <m/>
    <m/>
    <m/>
    <m/>
    <m/>
    <n v="93"/>
  </r>
  <r>
    <x v="3"/>
    <x v="7"/>
    <x v="72"/>
    <x v="4"/>
    <x v="0"/>
    <m/>
    <m/>
    <m/>
    <m/>
    <m/>
    <m/>
    <n v="90"/>
  </r>
  <r>
    <x v="3"/>
    <x v="9"/>
    <x v="158"/>
    <x v="2"/>
    <x v="0"/>
    <m/>
    <m/>
    <m/>
    <m/>
    <m/>
    <m/>
    <n v="90"/>
  </r>
  <r>
    <x v="3"/>
    <x v="9"/>
    <x v="176"/>
    <x v="0"/>
    <x v="0"/>
    <m/>
    <m/>
    <m/>
    <m/>
    <m/>
    <m/>
    <n v="90"/>
  </r>
  <r>
    <x v="3"/>
    <x v="9"/>
    <x v="170"/>
    <x v="1"/>
    <x v="0"/>
    <m/>
    <m/>
    <m/>
    <m/>
    <m/>
    <m/>
    <n v="89"/>
  </r>
  <r>
    <x v="3"/>
    <x v="1"/>
    <x v="37"/>
    <x v="3"/>
    <x v="0"/>
    <m/>
    <m/>
    <m/>
    <m/>
    <m/>
    <m/>
    <n v="88"/>
  </r>
  <r>
    <x v="3"/>
    <x v="10"/>
    <x v="109"/>
    <x v="1"/>
    <x v="0"/>
    <m/>
    <m/>
    <m/>
    <m/>
    <m/>
    <m/>
    <n v="88"/>
  </r>
  <r>
    <x v="3"/>
    <x v="6"/>
    <x v="44"/>
    <x v="5"/>
    <x v="0"/>
    <m/>
    <m/>
    <m/>
    <m/>
    <m/>
    <m/>
    <n v="86"/>
  </r>
  <r>
    <x v="3"/>
    <x v="1"/>
    <x v="23"/>
    <x v="4"/>
    <x v="0"/>
    <m/>
    <m/>
    <m/>
    <m/>
    <m/>
    <m/>
    <n v="85"/>
  </r>
  <r>
    <x v="3"/>
    <x v="12"/>
    <x v="156"/>
    <x v="2"/>
    <x v="0"/>
    <m/>
    <m/>
    <m/>
    <m/>
    <m/>
    <m/>
    <n v="85"/>
  </r>
  <r>
    <x v="3"/>
    <x v="1"/>
    <x v="79"/>
    <x v="2"/>
    <x v="0"/>
    <m/>
    <m/>
    <m/>
    <m/>
    <m/>
    <m/>
    <n v="84"/>
  </r>
  <r>
    <x v="3"/>
    <x v="9"/>
    <x v="158"/>
    <x v="1"/>
    <x v="0"/>
    <m/>
    <m/>
    <m/>
    <m/>
    <m/>
    <m/>
    <n v="83"/>
  </r>
  <r>
    <x v="3"/>
    <x v="0"/>
    <x v="60"/>
    <x v="2"/>
    <x v="0"/>
    <m/>
    <m/>
    <m/>
    <m/>
    <m/>
    <m/>
    <n v="83"/>
  </r>
  <r>
    <x v="3"/>
    <x v="1"/>
    <x v="141"/>
    <x v="5"/>
    <x v="0"/>
    <m/>
    <m/>
    <m/>
    <m/>
    <m/>
    <m/>
    <n v="82"/>
  </r>
  <r>
    <x v="3"/>
    <x v="6"/>
    <x v="61"/>
    <x v="1"/>
    <x v="0"/>
    <m/>
    <m/>
    <m/>
    <m/>
    <m/>
    <m/>
    <n v="82"/>
  </r>
  <r>
    <x v="3"/>
    <x v="1"/>
    <x v="93"/>
    <x v="2"/>
    <x v="0"/>
    <m/>
    <m/>
    <m/>
    <m/>
    <m/>
    <m/>
    <n v="80"/>
  </r>
  <r>
    <x v="3"/>
    <x v="7"/>
    <x v="130"/>
    <x v="1"/>
    <x v="0"/>
    <m/>
    <m/>
    <m/>
    <m/>
    <m/>
    <m/>
    <n v="80"/>
  </r>
  <r>
    <x v="3"/>
    <x v="1"/>
    <x v="129"/>
    <x v="5"/>
    <x v="0"/>
    <m/>
    <m/>
    <m/>
    <m/>
    <m/>
    <m/>
    <n v="79"/>
  </r>
  <r>
    <x v="3"/>
    <x v="1"/>
    <x v="13"/>
    <x v="5"/>
    <x v="0"/>
    <m/>
    <m/>
    <m/>
    <m/>
    <m/>
    <m/>
    <n v="79"/>
  </r>
  <r>
    <x v="3"/>
    <x v="1"/>
    <x v="166"/>
    <x v="5"/>
    <x v="0"/>
    <m/>
    <m/>
    <m/>
    <m/>
    <m/>
    <m/>
    <n v="77"/>
  </r>
  <r>
    <x v="3"/>
    <x v="9"/>
    <x v="161"/>
    <x v="0"/>
    <x v="0"/>
    <m/>
    <m/>
    <m/>
    <m/>
    <m/>
    <m/>
    <n v="77"/>
  </r>
  <r>
    <x v="3"/>
    <x v="9"/>
    <x v="173"/>
    <x v="1"/>
    <x v="0"/>
    <m/>
    <m/>
    <m/>
    <m/>
    <m/>
    <m/>
    <n v="76"/>
  </r>
  <r>
    <x v="3"/>
    <x v="2"/>
    <x v="120"/>
    <x v="5"/>
    <x v="0"/>
    <m/>
    <m/>
    <m/>
    <m/>
    <m/>
    <m/>
    <n v="75"/>
  </r>
  <r>
    <x v="3"/>
    <x v="6"/>
    <x v="108"/>
    <x v="1"/>
    <x v="0"/>
    <m/>
    <m/>
    <m/>
    <m/>
    <m/>
    <m/>
    <n v="75"/>
  </r>
  <r>
    <x v="3"/>
    <x v="7"/>
    <x v="149"/>
    <x v="0"/>
    <x v="0"/>
    <m/>
    <m/>
    <m/>
    <m/>
    <m/>
    <m/>
    <n v="74"/>
  </r>
  <r>
    <x v="3"/>
    <x v="11"/>
    <x v="113"/>
    <x v="5"/>
    <x v="0"/>
    <m/>
    <m/>
    <m/>
    <m/>
    <m/>
    <m/>
    <n v="72"/>
  </r>
  <r>
    <x v="3"/>
    <x v="8"/>
    <x v="182"/>
    <x v="1"/>
    <x v="0"/>
    <m/>
    <m/>
    <m/>
    <m/>
    <m/>
    <m/>
    <n v="71"/>
  </r>
  <r>
    <x v="3"/>
    <x v="1"/>
    <x v="67"/>
    <x v="5"/>
    <x v="0"/>
    <m/>
    <m/>
    <m/>
    <m/>
    <m/>
    <m/>
    <n v="70"/>
  </r>
  <r>
    <x v="3"/>
    <x v="1"/>
    <x v="85"/>
    <x v="3"/>
    <x v="0"/>
    <m/>
    <m/>
    <m/>
    <m/>
    <m/>
    <m/>
    <n v="70"/>
  </r>
  <r>
    <x v="3"/>
    <x v="3"/>
    <x v="97"/>
    <x v="2"/>
    <x v="0"/>
    <m/>
    <m/>
    <m/>
    <m/>
    <m/>
    <m/>
    <n v="70"/>
  </r>
  <r>
    <x v="3"/>
    <x v="7"/>
    <x v="82"/>
    <x v="3"/>
    <x v="0"/>
    <m/>
    <m/>
    <m/>
    <m/>
    <m/>
    <m/>
    <n v="70"/>
  </r>
  <r>
    <x v="3"/>
    <x v="7"/>
    <x v="184"/>
    <x v="2"/>
    <x v="0"/>
    <m/>
    <m/>
    <m/>
    <m/>
    <m/>
    <m/>
    <n v="70"/>
  </r>
  <r>
    <x v="3"/>
    <x v="10"/>
    <x v="181"/>
    <x v="0"/>
    <x v="0"/>
    <m/>
    <m/>
    <m/>
    <m/>
    <m/>
    <m/>
    <n v="70"/>
  </r>
  <r>
    <x v="3"/>
    <x v="2"/>
    <x v="87"/>
    <x v="3"/>
    <x v="0"/>
    <m/>
    <m/>
    <m/>
    <m/>
    <m/>
    <m/>
    <n v="68"/>
  </r>
  <r>
    <x v="3"/>
    <x v="1"/>
    <x v="79"/>
    <x v="3"/>
    <x v="0"/>
    <m/>
    <m/>
    <m/>
    <m/>
    <m/>
    <m/>
    <n v="68"/>
  </r>
  <r>
    <x v="3"/>
    <x v="1"/>
    <x v="85"/>
    <x v="1"/>
    <x v="0"/>
    <m/>
    <m/>
    <m/>
    <m/>
    <m/>
    <m/>
    <n v="68"/>
  </r>
  <r>
    <x v="3"/>
    <x v="7"/>
    <x v="117"/>
    <x v="3"/>
    <x v="0"/>
    <m/>
    <m/>
    <m/>
    <m/>
    <m/>
    <m/>
    <n v="67"/>
  </r>
  <r>
    <x v="3"/>
    <x v="0"/>
    <x v="196"/>
    <x v="5"/>
    <x v="0"/>
    <m/>
    <m/>
    <m/>
    <m/>
    <m/>
    <m/>
    <n v="67"/>
  </r>
  <r>
    <x v="3"/>
    <x v="1"/>
    <x v="99"/>
    <x v="1"/>
    <x v="0"/>
    <m/>
    <m/>
    <m/>
    <m/>
    <m/>
    <m/>
    <n v="66"/>
  </r>
  <r>
    <x v="3"/>
    <x v="7"/>
    <x v="52"/>
    <x v="3"/>
    <x v="0"/>
    <m/>
    <m/>
    <m/>
    <m/>
    <m/>
    <m/>
    <n v="66"/>
  </r>
  <r>
    <x v="3"/>
    <x v="10"/>
    <x v="195"/>
    <x v="5"/>
    <x v="0"/>
    <m/>
    <m/>
    <m/>
    <m/>
    <m/>
    <m/>
    <n v="66"/>
  </r>
  <r>
    <x v="3"/>
    <x v="1"/>
    <x v="125"/>
    <x v="2"/>
    <x v="0"/>
    <m/>
    <m/>
    <m/>
    <m/>
    <m/>
    <m/>
    <n v="65"/>
  </r>
  <r>
    <x v="3"/>
    <x v="3"/>
    <x v="111"/>
    <x v="4"/>
    <x v="0"/>
    <m/>
    <m/>
    <m/>
    <m/>
    <m/>
    <m/>
    <n v="64"/>
  </r>
  <r>
    <x v="3"/>
    <x v="9"/>
    <x v="142"/>
    <x v="2"/>
    <x v="0"/>
    <m/>
    <m/>
    <m/>
    <m/>
    <m/>
    <m/>
    <n v="64"/>
  </r>
  <r>
    <x v="3"/>
    <x v="0"/>
    <x v="31"/>
    <x v="5"/>
    <x v="0"/>
    <m/>
    <m/>
    <m/>
    <m/>
    <m/>
    <m/>
    <n v="64"/>
  </r>
  <r>
    <x v="3"/>
    <x v="0"/>
    <x v="103"/>
    <x v="1"/>
    <x v="0"/>
    <m/>
    <m/>
    <m/>
    <m/>
    <m/>
    <m/>
    <n v="63"/>
  </r>
  <r>
    <x v="3"/>
    <x v="2"/>
    <x v="86"/>
    <x v="4"/>
    <x v="0"/>
    <m/>
    <m/>
    <m/>
    <m/>
    <m/>
    <m/>
    <n v="62"/>
  </r>
  <r>
    <x v="3"/>
    <x v="9"/>
    <x v="154"/>
    <x v="1"/>
    <x v="0"/>
    <m/>
    <m/>
    <m/>
    <m/>
    <m/>
    <m/>
    <n v="62"/>
  </r>
  <r>
    <x v="3"/>
    <x v="8"/>
    <x v="221"/>
    <x v="0"/>
    <x v="0"/>
    <m/>
    <m/>
    <m/>
    <m/>
    <m/>
    <m/>
    <n v="62"/>
  </r>
  <r>
    <x v="3"/>
    <x v="0"/>
    <x v="143"/>
    <x v="0"/>
    <x v="0"/>
    <m/>
    <m/>
    <m/>
    <m/>
    <m/>
    <m/>
    <n v="62"/>
  </r>
  <r>
    <x v="3"/>
    <x v="1"/>
    <x v="64"/>
    <x v="3"/>
    <x v="0"/>
    <m/>
    <m/>
    <m/>
    <m/>
    <m/>
    <m/>
    <n v="60"/>
  </r>
  <r>
    <x v="3"/>
    <x v="1"/>
    <x v="123"/>
    <x v="2"/>
    <x v="0"/>
    <m/>
    <m/>
    <m/>
    <m/>
    <m/>
    <m/>
    <n v="60"/>
  </r>
  <r>
    <x v="3"/>
    <x v="9"/>
    <x v="158"/>
    <x v="0"/>
    <x v="0"/>
    <m/>
    <m/>
    <m/>
    <m/>
    <m/>
    <m/>
    <n v="60"/>
  </r>
  <r>
    <x v="3"/>
    <x v="8"/>
    <x v="178"/>
    <x v="0"/>
    <x v="0"/>
    <m/>
    <m/>
    <m/>
    <m/>
    <m/>
    <m/>
    <n v="60"/>
  </r>
  <r>
    <x v="3"/>
    <x v="0"/>
    <x v="77"/>
    <x v="2"/>
    <x v="0"/>
    <m/>
    <m/>
    <m/>
    <m/>
    <m/>
    <m/>
    <n v="60"/>
  </r>
  <r>
    <x v="3"/>
    <x v="0"/>
    <x v="32"/>
    <x v="3"/>
    <x v="0"/>
    <m/>
    <m/>
    <m/>
    <m/>
    <m/>
    <m/>
    <n v="60"/>
  </r>
  <r>
    <x v="3"/>
    <x v="0"/>
    <x v="18"/>
    <x v="4"/>
    <x v="0"/>
    <m/>
    <m/>
    <m/>
    <m/>
    <m/>
    <m/>
    <n v="60"/>
  </r>
  <r>
    <x v="3"/>
    <x v="6"/>
    <x v="105"/>
    <x v="5"/>
    <x v="0"/>
    <m/>
    <m/>
    <m/>
    <m/>
    <m/>
    <m/>
    <n v="58"/>
  </r>
  <r>
    <x v="3"/>
    <x v="8"/>
    <x v="83"/>
    <x v="2"/>
    <x v="0"/>
    <m/>
    <m/>
    <m/>
    <m/>
    <m/>
    <m/>
    <n v="57"/>
  </r>
  <r>
    <x v="3"/>
    <x v="5"/>
    <x v="66"/>
    <x v="1"/>
    <x v="0"/>
    <m/>
    <m/>
    <m/>
    <m/>
    <m/>
    <m/>
    <n v="55"/>
  </r>
  <r>
    <x v="3"/>
    <x v="5"/>
    <x v="66"/>
    <x v="5"/>
    <x v="0"/>
    <m/>
    <m/>
    <m/>
    <m/>
    <m/>
    <m/>
    <n v="55"/>
  </r>
  <r>
    <x v="3"/>
    <x v="9"/>
    <x v="106"/>
    <x v="4"/>
    <x v="0"/>
    <m/>
    <m/>
    <m/>
    <m/>
    <m/>
    <m/>
    <n v="55"/>
  </r>
  <r>
    <x v="3"/>
    <x v="13"/>
    <x v="189"/>
    <x v="5"/>
    <x v="0"/>
    <m/>
    <m/>
    <m/>
    <m/>
    <m/>
    <m/>
    <n v="55"/>
  </r>
  <r>
    <x v="3"/>
    <x v="2"/>
    <x v="84"/>
    <x v="5"/>
    <x v="0"/>
    <m/>
    <m/>
    <m/>
    <m/>
    <m/>
    <m/>
    <n v="54"/>
  </r>
  <r>
    <x v="3"/>
    <x v="1"/>
    <x v="123"/>
    <x v="5"/>
    <x v="0"/>
    <m/>
    <m/>
    <m/>
    <m/>
    <m/>
    <m/>
    <n v="54"/>
  </r>
  <r>
    <x v="3"/>
    <x v="3"/>
    <x v="190"/>
    <x v="1"/>
    <x v="0"/>
    <m/>
    <m/>
    <m/>
    <m/>
    <m/>
    <m/>
    <n v="53"/>
  </r>
  <r>
    <x v="3"/>
    <x v="5"/>
    <x v="69"/>
    <x v="5"/>
    <x v="0"/>
    <m/>
    <m/>
    <m/>
    <m/>
    <m/>
    <m/>
    <n v="53"/>
  </r>
  <r>
    <x v="3"/>
    <x v="0"/>
    <x v="32"/>
    <x v="2"/>
    <x v="0"/>
    <m/>
    <m/>
    <m/>
    <m/>
    <m/>
    <m/>
    <n v="53"/>
  </r>
  <r>
    <x v="3"/>
    <x v="2"/>
    <x v="122"/>
    <x v="2"/>
    <x v="0"/>
    <m/>
    <m/>
    <m/>
    <m/>
    <m/>
    <m/>
    <n v="52"/>
  </r>
  <r>
    <x v="3"/>
    <x v="6"/>
    <x v="105"/>
    <x v="1"/>
    <x v="0"/>
    <m/>
    <m/>
    <m/>
    <m/>
    <m/>
    <m/>
    <n v="52"/>
  </r>
  <r>
    <x v="3"/>
    <x v="2"/>
    <x v="20"/>
    <x v="5"/>
    <x v="0"/>
    <m/>
    <m/>
    <m/>
    <m/>
    <m/>
    <m/>
    <n v="50"/>
  </r>
  <r>
    <x v="3"/>
    <x v="1"/>
    <x v="92"/>
    <x v="2"/>
    <x v="0"/>
    <m/>
    <m/>
    <m/>
    <m/>
    <m/>
    <m/>
    <n v="50"/>
  </r>
  <r>
    <x v="3"/>
    <x v="3"/>
    <x v="97"/>
    <x v="0"/>
    <x v="0"/>
    <m/>
    <m/>
    <m/>
    <m/>
    <m/>
    <m/>
    <n v="50"/>
  </r>
  <r>
    <x v="3"/>
    <x v="7"/>
    <x v="191"/>
    <x v="1"/>
    <x v="0"/>
    <m/>
    <m/>
    <m/>
    <m/>
    <m/>
    <m/>
    <n v="50"/>
  </r>
  <r>
    <x v="3"/>
    <x v="9"/>
    <x v="186"/>
    <x v="0"/>
    <x v="0"/>
    <m/>
    <m/>
    <m/>
    <m/>
    <m/>
    <m/>
    <n v="50"/>
  </r>
  <r>
    <x v="3"/>
    <x v="6"/>
    <x v="188"/>
    <x v="0"/>
    <x v="0"/>
    <m/>
    <m/>
    <m/>
    <m/>
    <m/>
    <m/>
    <n v="50"/>
  </r>
  <r>
    <x v="3"/>
    <x v="0"/>
    <x v="132"/>
    <x v="1"/>
    <x v="0"/>
    <m/>
    <m/>
    <m/>
    <m/>
    <m/>
    <m/>
    <n v="50"/>
  </r>
  <r>
    <x v="3"/>
    <x v="0"/>
    <x v="132"/>
    <x v="5"/>
    <x v="0"/>
    <m/>
    <m/>
    <m/>
    <m/>
    <m/>
    <m/>
    <n v="50"/>
  </r>
  <r>
    <x v="3"/>
    <x v="1"/>
    <x v="37"/>
    <x v="4"/>
    <x v="0"/>
    <m/>
    <m/>
    <m/>
    <m/>
    <m/>
    <m/>
    <n v="49"/>
  </r>
  <r>
    <x v="3"/>
    <x v="9"/>
    <x v="95"/>
    <x v="5"/>
    <x v="0"/>
    <m/>
    <m/>
    <m/>
    <m/>
    <m/>
    <m/>
    <n v="48"/>
  </r>
  <r>
    <x v="3"/>
    <x v="0"/>
    <x v="54"/>
    <x v="2"/>
    <x v="0"/>
    <m/>
    <m/>
    <m/>
    <m/>
    <m/>
    <m/>
    <n v="48"/>
  </r>
  <r>
    <x v="3"/>
    <x v="0"/>
    <x v="101"/>
    <x v="2"/>
    <x v="0"/>
    <m/>
    <m/>
    <m/>
    <m/>
    <m/>
    <m/>
    <n v="48"/>
  </r>
  <r>
    <x v="3"/>
    <x v="2"/>
    <x v="29"/>
    <x v="4"/>
    <x v="0"/>
    <m/>
    <m/>
    <m/>
    <m/>
    <m/>
    <m/>
    <n v="47"/>
  </r>
  <r>
    <x v="3"/>
    <x v="4"/>
    <x v="155"/>
    <x v="2"/>
    <x v="0"/>
    <m/>
    <m/>
    <m/>
    <m/>
    <m/>
    <m/>
    <n v="46"/>
  </r>
  <r>
    <x v="3"/>
    <x v="9"/>
    <x v="148"/>
    <x v="4"/>
    <x v="0"/>
    <m/>
    <m/>
    <m/>
    <m/>
    <m/>
    <m/>
    <n v="45"/>
  </r>
  <r>
    <x v="3"/>
    <x v="6"/>
    <x v="108"/>
    <x v="2"/>
    <x v="0"/>
    <m/>
    <m/>
    <m/>
    <m/>
    <m/>
    <m/>
    <n v="45"/>
  </r>
  <r>
    <x v="3"/>
    <x v="12"/>
    <x v="234"/>
    <x v="0"/>
    <x v="0"/>
    <m/>
    <m/>
    <m/>
    <m/>
    <m/>
    <m/>
    <n v="45"/>
  </r>
  <r>
    <x v="3"/>
    <x v="9"/>
    <x v="170"/>
    <x v="0"/>
    <x v="0"/>
    <m/>
    <m/>
    <m/>
    <m/>
    <m/>
    <m/>
    <n v="44"/>
  </r>
  <r>
    <x v="3"/>
    <x v="7"/>
    <x v="117"/>
    <x v="2"/>
    <x v="0"/>
    <m/>
    <m/>
    <m/>
    <m/>
    <m/>
    <m/>
    <n v="43"/>
  </r>
  <r>
    <x v="3"/>
    <x v="0"/>
    <x v="103"/>
    <x v="2"/>
    <x v="0"/>
    <m/>
    <m/>
    <m/>
    <m/>
    <m/>
    <m/>
    <n v="43"/>
  </r>
  <r>
    <x v="3"/>
    <x v="9"/>
    <x v="106"/>
    <x v="3"/>
    <x v="0"/>
    <m/>
    <m/>
    <m/>
    <m/>
    <m/>
    <m/>
    <n v="42"/>
  </r>
  <r>
    <x v="3"/>
    <x v="0"/>
    <x v="68"/>
    <x v="4"/>
    <x v="0"/>
    <m/>
    <m/>
    <m/>
    <m/>
    <m/>
    <m/>
    <n v="42"/>
  </r>
  <r>
    <x v="3"/>
    <x v="10"/>
    <x v="144"/>
    <x v="5"/>
    <x v="0"/>
    <m/>
    <m/>
    <m/>
    <m/>
    <m/>
    <m/>
    <n v="42"/>
  </r>
  <r>
    <x v="3"/>
    <x v="0"/>
    <x v="60"/>
    <x v="5"/>
    <x v="0"/>
    <m/>
    <m/>
    <m/>
    <m/>
    <m/>
    <m/>
    <n v="41"/>
  </r>
  <r>
    <x v="3"/>
    <x v="4"/>
    <x v="57"/>
    <x v="4"/>
    <x v="0"/>
    <m/>
    <m/>
    <m/>
    <m/>
    <m/>
    <m/>
    <n v="40"/>
  </r>
  <r>
    <x v="3"/>
    <x v="1"/>
    <x v="6"/>
    <x v="4"/>
    <x v="0"/>
    <m/>
    <m/>
    <m/>
    <m/>
    <m/>
    <m/>
    <n v="40"/>
  </r>
  <r>
    <x v="3"/>
    <x v="2"/>
    <x v="81"/>
    <x v="3"/>
    <x v="0"/>
    <m/>
    <m/>
    <m/>
    <m/>
    <m/>
    <m/>
    <n v="40"/>
  </r>
  <r>
    <x v="3"/>
    <x v="5"/>
    <x v="66"/>
    <x v="4"/>
    <x v="0"/>
    <m/>
    <m/>
    <m/>
    <m/>
    <m/>
    <m/>
    <n v="40"/>
  </r>
  <r>
    <x v="3"/>
    <x v="9"/>
    <x v="107"/>
    <x v="3"/>
    <x v="0"/>
    <m/>
    <m/>
    <m/>
    <m/>
    <m/>
    <m/>
    <n v="40"/>
  </r>
  <r>
    <x v="3"/>
    <x v="9"/>
    <x v="192"/>
    <x v="0"/>
    <x v="0"/>
    <m/>
    <m/>
    <m/>
    <m/>
    <m/>
    <m/>
    <n v="40"/>
  </r>
  <r>
    <x v="3"/>
    <x v="9"/>
    <x v="148"/>
    <x v="0"/>
    <x v="0"/>
    <m/>
    <m/>
    <m/>
    <m/>
    <m/>
    <m/>
    <n v="40"/>
  </r>
  <r>
    <x v="3"/>
    <x v="12"/>
    <x v="199"/>
    <x v="5"/>
    <x v="0"/>
    <m/>
    <m/>
    <m/>
    <m/>
    <m/>
    <m/>
    <n v="40"/>
  </r>
  <r>
    <x v="3"/>
    <x v="10"/>
    <x v="226"/>
    <x v="0"/>
    <x v="0"/>
    <m/>
    <m/>
    <m/>
    <m/>
    <m/>
    <m/>
    <n v="40"/>
  </r>
  <r>
    <x v="3"/>
    <x v="1"/>
    <x v="94"/>
    <x v="2"/>
    <x v="0"/>
    <m/>
    <m/>
    <m/>
    <m/>
    <m/>
    <m/>
    <n v="38"/>
  </r>
  <r>
    <x v="3"/>
    <x v="12"/>
    <x v="156"/>
    <x v="1"/>
    <x v="0"/>
    <m/>
    <m/>
    <m/>
    <m/>
    <m/>
    <m/>
    <n v="38"/>
  </r>
  <r>
    <x v="3"/>
    <x v="4"/>
    <x v="155"/>
    <x v="5"/>
    <x v="0"/>
    <m/>
    <m/>
    <m/>
    <m/>
    <m/>
    <m/>
    <n v="37"/>
  </r>
  <r>
    <x v="3"/>
    <x v="9"/>
    <x v="126"/>
    <x v="3"/>
    <x v="0"/>
    <m/>
    <m/>
    <m/>
    <m/>
    <m/>
    <m/>
    <n v="36"/>
  </r>
  <r>
    <x v="3"/>
    <x v="1"/>
    <x v="229"/>
    <x v="1"/>
    <x v="0"/>
    <m/>
    <m/>
    <m/>
    <m/>
    <m/>
    <m/>
    <n v="35"/>
  </r>
  <r>
    <x v="3"/>
    <x v="1"/>
    <x v="127"/>
    <x v="5"/>
    <x v="0"/>
    <m/>
    <m/>
    <m/>
    <m/>
    <m/>
    <m/>
    <n v="35"/>
  </r>
  <r>
    <x v="3"/>
    <x v="5"/>
    <x v="66"/>
    <x v="0"/>
    <x v="0"/>
    <m/>
    <m/>
    <m/>
    <m/>
    <m/>
    <m/>
    <n v="35"/>
  </r>
  <r>
    <x v="3"/>
    <x v="1"/>
    <x v="118"/>
    <x v="5"/>
    <x v="0"/>
    <m/>
    <m/>
    <m/>
    <m/>
    <m/>
    <m/>
    <n v="34"/>
  </r>
  <r>
    <x v="3"/>
    <x v="1"/>
    <x v="23"/>
    <x v="5"/>
    <x v="0"/>
    <m/>
    <m/>
    <m/>
    <m/>
    <m/>
    <m/>
    <n v="33"/>
  </r>
  <r>
    <x v="3"/>
    <x v="1"/>
    <x v="67"/>
    <x v="1"/>
    <x v="0"/>
    <m/>
    <m/>
    <m/>
    <m/>
    <m/>
    <m/>
    <n v="33"/>
  </r>
  <r>
    <x v="3"/>
    <x v="8"/>
    <x v="135"/>
    <x v="2"/>
    <x v="0"/>
    <m/>
    <m/>
    <m/>
    <m/>
    <m/>
    <m/>
    <n v="33"/>
  </r>
  <r>
    <x v="3"/>
    <x v="0"/>
    <x v="204"/>
    <x v="0"/>
    <x v="0"/>
    <m/>
    <m/>
    <m/>
    <m/>
    <m/>
    <m/>
    <n v="33"/>
  </r>
  <r>
    <x v="3"/>
    <x v="0"/>
    <x v="204"/>
    <x v="5"/>
    <x v="0"/>
    <m/>
    <m/>
    <m/>
    <m/>
    <m/>
    <m/>
    <n v="33"/>
  </r>
  <r>
    <x v="3"/>
    <x v="1"/>
    <x v="141"/>
    <x v="1"/>
    <x v="0"/>
    <m/>
    <m/>
    <m/>
    <m/>
    <m/>
    <m/>
    <n v="32"/>
  </r>
  <r>
    <x v="3"/>
    <x v="0"/>
    <x v="50"/>
    <x v="2"/>
    <x v="0"/>
    <m/>
    <m/>
    <m/>
    <m/>
    <m/>
    <m/>
    <n v="32"/>
  </r>
  <r>
    <x v="3"/>
    <x v="1"/>
    <x v="100"/>
    <x v="5"/>
    <x v="0"/>
    <m/>
    <m/>
    <m/>
    <m/>
    <m/>
    <m/>
    <n v="30"/>
  </r>
  <r>
    <x v="3"/>
    <x v="7"/>
    <x v="139"/>
    <x v="4"/>
    <x v="0"/>
    <m/>
    <m/>
    <m/>
    <m/>
    <m/>
    <m/>
    <n v="30"/>
  </r>
  <r>
    <x v="3"/>
    <x v="6"/>
    <x v="188"/>
    <x v="1"/>
    <x v="0"/>
    <m/>
    <m/>
    <m/>
    <m/>
    <m/>
    <m/>
    <n v="30"/>
  </r>
  <r>
    <x v="3"/>
    <x v="0"/>
    <x v="128"/>
    <x v="5"/>
    <x v="0"/>
    <m/>
    <m/>
    <m/>
    <m/>
    <m/>
    <m/>
    <n v="30"/>
  </r>
  <r>
    <x v="3"/>
    <x v="1"/>
    <x v="28"/>
    <x v="5"/>
    <x v="0"/>
    <m/>
    <m/>
    <m/>
    <m/>
    <m/>
    <m/>
    <n v="28"/>
  </r>
  <r>
    <x v="3"/>
    <x v="12"/>
    <x v="203"/>
    <x v="5"/>
    <x v="0"/>
    <m/>
    <m/>
    <m/>
    <m/>
    <m/>
    <m/>
    <n v="28"/>
  </r>
  <r>
    <x v="3"/>
    <x v="12"/>
    <x v="199"/>
    <x v="0"/>
    <x v="0"/>
    <m/>
    <m/>
    <m/>
    <m/>
    <m/>
    <m/>
    <n v="28"/>
  </r>
  <r>
    <x v="3"/>
    <x v="9"/>
    <x v="106"/>
    <x v="5"/>
    <x v="0"/>
    <m/>
    <m/>
    <m/>
    <m/>
    <m/>
    <m/>
    <n v="27"/>
  </r>
  <r>
    <x v="3"/>
    <x v="0"/>
    <x v="70"/>
    <x v="4"/>
    <x v="0"/>
    <m/>
    <m/>
    <m/>
    <m/>
    <m/>
    <m/>
    <n v="27"/>
  </r>
  <r>
    <x v="3"/>
    <x v="0"/>
    <x v="1"/>
    <x v="4"/>
    <x v="0"/>
    <m/>
    <m/>
    <m/>
    <m/>
    <m/>
    <m/>
    <n v="27"/>
  </r>
  <r>
    <x v="3"/>
    <x v="2"/>
    <x v="86"/>
    <x v="5"/>
    <x v="0"/>
    <m/>
    <m/>
    <m/>
    <m/>
    <m/>
    <m/>
    <n v="26"/>
  </r>
  <r>
    <x v="3"/>
    <x v="1"/>
    <x v="28"/>
    <x v="4"/>
    <x v="0"/>
    <m/>
    <m/>
    <m/>
    <m/>
    <m/>
    <m/>
    <n v="26"/>
  </r>
  <r>
    <x v="3"/>
    <x v="14"/>
    <x v="210"/>
    <x v="5"/>
    <x v="0"/>
    <m/>
    <m/>
    <m/>
    <m/>
    <m/>
    <m/>
    <n v="26"/>
  </r>
  <r>
    <x v="3"/>
    <x v="1"/>
    <x v="94"/>
    <x v="5"/>
    <x v="0"/>
    <m/>
    <m/>
    <m/>
    <m/>
    <m/>
    <m/>
    <n v="25"/>
  </r>
  <r>
    <x v="3"/>
    <x v="1"/>
    <x v="99"/>
    <x v="3"/>
    <x v="0"/>
    <m/>
    <m/>
    <m/>
    <m/>
    <m/>
    <m/>
    <n v="25"/>
  </r>
  <r>
    <x v="3"/>
    <x v="12"/>
    <x v="224"/>
    <x v="0"/>
    <x v="0"/>
    <m/>
    <m/>
    <m/>
    <m/>
    <m/>
    <m/>
    <n v="25"/>
  </r>
  <r>
    <x v="3"/>
    <x v="12"/>
    <x v="185"/>
    <x v="0"/>
    <x v="0"/>
    <m/>
    <m/>
    <m/>
    <m/>
    <m/>
    <m/>
    <n v="25"/>
  </r>
  <r>
    <x v="3"/>
    <x v="6"/>
    <x v="90"/>
    <x v="1"/>
    <x v="0"/>
    <m/>
    <m/>
    <m/>
    <m/>
    <m/>
    <m/>
    <n v="24"/>
  </r>
  <r>
    <x v="3"/>
    <x v="8"/>
    <x v="136"/>
    <x v="1"/>
    <x v="0"/>
    <m/>
    <m/>
    <m/>
    <m/>
    <m/>
    <m/>
    <n v="23"/>
  </r>
  <r>
    <x v="3"/>
    <x v="0"/>
    <x v="96"/>
    <x v="2"/>
    <x v="0"/>
    <m/>
    <m/>
    <m/>
    <m/>
    <m/>
    <m/>
    <n v="23"/>
  </r>
  <r>
    <x v="3"/>
    <x v="10"/>
    <x v="164"/>
    <x v="1"/>
    <x v="0"/>
    <m/>
    <m/>
    <m/>
    <m/>
    <m/>
    <m/>
    <n v="22"/>
  </r>
  <r>
    <x v="3"/>
    <x v="1"/>
    <x v="118"/>
    <x v="2"/>
    <x v="0"/>
    <m/>
    <m/>
    <m/>
    <m/>
    <m/>
    <m/>
    <n v="21"/>
  </r>
  <r>
    <x v="3"/>
    <x v="1"/>
    <x v="99"/>
    <x v="5"/>
    <x v="0"/>
    <m/>
    <m/>
    <m/>
    <m/>
    <m/>
    <m/>
    <n v="20"/>
  </r>
  <r>
    <x v="3"/>
    <x v="3"/>
    <x v="190"/>
    <x v="0"/>
    <x v="0"/>
    <m/>
    <m/>
    <m/>
    <m/>
    <m/>
    <m/>
    <n v="20"/>
  </r>
  <r>
    <x v="3"/>
    <x v="5"/>
    <x v="66"/>
    <x v="5"/>
    <x v="0"/>
    <m/>
    <m/>
    <m/>
    <m/>
    <m/>
    <m/>
    <n v="20"/>
  </r>
  <r>
    <x v="3"/>
    <x v="6"/>
    <x v="200"/>
    <x v="0"/>
    <x v="0"/>
    <m/>
    <m/>
    <m/>
    <m/>
    <m/>
    <m/>
    <n v="20"/>
  </r>
  <r>
    <x v="3"/>
    <x v="10"/>
    <x v="165"/>
    <x v="1"/>
    <x v="0"/>
    <m/>
    <m/>
    <m/>
    <m/>
    <m/>
    <m/>
    <n v="20"/>
  </r>
  <r>
    <x v="3"/>
    <x v="13"/>
    <x v="189"/>
    <x v="4"/>
    <x v="0"/>
    <m/>
    <m/>
    <m/>
    <m/>
    <m/>
    <m/>
    <n v="20"/>
  </r>
  <r>
    <x v="3"/>
    <x v="13"/>
    <x v="197"/>
    <x v="5"/>
    <x v="0"/>
    <m/>
    <m/>
    <m/>
    <m/>
    <m/>
    <m/>
    <n v="20"/>
  </r>
  <r>
    <x v="3"/>
    <x v="9"/>
    <x v="126"/>
    <x v="2"/>
    <x v="0"/>
    <m/>
    <m/>
    <m/>
    <m/>
    <m/>
    <m/>
    <n v="19"/>
  </r>
  <r>
    <x v="3"/>
    <x v="5"/>
    <x v="22"/>
    <x v="5"/>
    <x v="0"/>
    <m/>
    <m/>
    <m/>
    <m/>
    <m/>
    <m/>
    <n v="17"/>
  </r>
  <r>
    <x v="3"/>
    <x v="5"/>
    <x v="66"/>
    <x v="0"/>
    <x v="0"/>
    <m/>
    <m/>
    <m/>
    <m/>
    <m/>
    <m/>
    <n v="17"/>
  </r>
  <r>
    <x v="3"/>
    <x v="6"/>
    <x v="44"/>
    <x v="3"/>
    <x v="0"/>
    <m/>
    <m/>
    <m/>
    <m/>
    <m/>
    <m/>
    <n v="17"/>
  </r>
  <r>
    <x v="3"/>
    <x v="9"/>
    <x v="159"/>
    <x v="1"/>
    <x v="0"/>
    <m/>
    <m/>
    <m/>
    <m/>
    <m/>
    <m/>
    <n v="16"/>
  </r>
  <r>
    <x v="3"/>
    <x v="6"/>
    <x v="160"/>
    <x v="1"/>
    <x v="0"/>
    <m/>
    <m/>
    <m/>
    <m/>
    <m/>
    <m/>
    <n v="15"/>
  </r>
  <r>
    <x v="3"/>
    <x v="8"/>
    <x v="175"/>
    <x v="2"/>
    <x v="0"/>
    <m/>
    <m/>
    <m/>
    <m/>
    <m/>
    <m/>
    <n v="15"/>
  </r>
  <r>
    <x v="3"/>
    <x v="8"/>
    <x v="194"/>
    <x v="5"/>
    <x v="0"/>
    <m/>
    <m/>
    <m/>
    <m/>
    <m/>
    <m/>
    <n v="15"/>
  </r>
  <r>
    <x v="3"/>
    <x v="0"/>
    <x v="40"/>
    <x v="2"/>
    <x v="0"/>
    <m/>
    <m/>
    <m/>
    <m/>
    <m/>
    <m/>
    <n v="15"/>
  </r>
  <r>
    <x v="3"/>
    <x v="0"/>
    <x v="7"/>
    <x v="4"/>
    <x v="0"/>
    <m/>
    <m/>
    <m/>
    <m/>
    <m/>
    <m/>
    <n v="15"/>
  </r>
  <r>
    <x v="3"/>
    <x v="0"/>
    <x v="46"/>
    <x v="4"/>
    <x v="0"/>
    <m/>
    <m/>
    <m/>
    <m/>
    <m/>
    <m/>
    <n v="15"/>
  </r>
  <r>
    <x v="3"/>
    <x v="0"/>
    <x v="0"/>
    <x v="4"/>
    <x v="0"/>
    <m/>
    <m/>
    <m/>
    <m/>
    <m/>
    <m/>
    <n v="15"/>
  </r>
  <r>
    <x v="3"/>
    <x v="13"/>
    <x v="180"/>
    <x v="0"/>
    <x v="0"/>
    <m/>
    <m/>
    <m/>
    <m/>
    <m/>
    <m/>
    <n v="15"/>
  </r>
  <r>
    <x v="3"/>
    <x v="6"/>
    <x v="227"/>
    <x v="0"/>
    <x v="0"/>
    <m/>
    <m/>
    <m/>
    <m/>
    <m/>
    <m/>
    <n v="14"/>
  </r>
  <r>
    <x v="3"/>
    <x v="0"/>
    <x v="162"/>
    <x v="1"/>
    <x v="0"/>
    <m/>
    <m/>
    <m/>
    <m/>
    <m/>
    <m/>
    <n v="14"/>
  </r>
  <r>
    <x v="3"/>
    <x v="7"/>
    <x v="205"/>
    <x v="1"/>
    <x v="0"/>
    <m/>
    <m/>
    <m/>
    <m/>
    <m/>
    <m/>
    <n v="13"/>
  </r>
  <r>
    <x v="3"/>
    <x v="3"/>
    <x v="235"/>
    <x v="5"/>
    <x v="0"/>
    <m/>
    <m/>
    <m/>
    <m/>
    <m/>
    <m/>
    <n v="12"/>
  </r>
  <r>
    <x v="3"/>
    <x v="6"/>
    <x v="108"/>
    <x v="5"/>
    <x v="0"/>
    <m/>
    <m/>
    <m/>
    <m/>
    <m/>
    <m/>
    <n v="12"/>
  </r>
  <r>
    <x v="3"/>
    <x v="2"/>
    <x v="84"/>
    <x v="5"/>
    <x v="0"/>
    <m/>
    <m/>
    <m/>
    <m/>
    <m/>
    <m/>
    <n v="11"/>
  </r>
  <r>
    <x v="3"/>
    <x v="0"/>
    <x v="208"/>
    <x v="1"/>
    <x v="0"/>
    <m/>
    <m/>
    <m/>
    <m/>
    <m/>
    <m/>
    <n v="11"/>
  </r>
  <r>
    <x v="3"/>
    <x v="2"/>
    <x v="88"/>
    <x v="5"/>
    <x v="0"/>
    <m/>
    <m/>
    <m/>
    <m/>
    <m/>
    <m/>
    <n v="10"/>
  </r>
  <r>
    <x v="3"/>
    <x v="2"/>
    <x v="20"/>
    <x v="5"/>
    <x v="0"/>
    <m/>
    <m/>
    <m/>
    <m/>
    <m/>
    <m/>
    <n v="10"/>
  </r>
  <r>
    <x v="3"/>
    <x v="1"/>
    <x v="75"/>
    <x v="1"/>
    <x v="0"/>
    <m/>
    <m/>
    <m/>
    <m/>
    <m/>
    <m/>
    <n v="10"/>
  </r>
  <r>
    <x v="3"/>
    <x v="1"/>
    <x v="125"/>
    <x v="2"/>
    <x v="0"/>
    <m/>
    <m/>
    <m/>
    <m/>
    <m/>
    <m/>
    <n v="10"/>
  </r>
  <r>
    <x v="3"/>
    <x v="1"/>
    <x v="147"/>
    <x v="1"/>
    <x v="0"/>
    <m/>
    <m/>
    <m/>
    <m/>
    <m/>
    <m/>
    <n v="10"/>
  </r>
  <r>
    <x v="3"/>
    <x v="9"/>
    <x v="95"/>
    <x v="2"/>
    <x v="0"/>
    <m/>
    <m/>
    <m/>
    <m/>
    <m/>
    <m/>
    <n v="10"/>
  </r>
  <r>
    <x v="3"/>
    <x v="9"/>
    <x v="95"/>
    <x v="3"/>
    <x v="0"/>
    <m/>
    <m/>
    <m/>
    <m/>
    <m/>
    <m/>
    <n v="10"/>
  </r>
  <r>
    <x v="3"/>
    <x v="6"/>
    <x v="61"/>
    <x v="2"/>
    <x v="0"/>
    <m/>
    <m/>
    <m/>
    <m/>
    <m/>
    <m/>
    <n v="10"/>
  </r>
  <r>
    <x v="3"/>
    <x v="6"/>
    <x v="61"/>
    <x v="4"/>
    <x v="0"/>
    <m/>
    <m/>
    <m/>
    <m/>
    <m/>
    <m/>
    <n v="10"/>
  </r>
  <r>
    <x v="3"/>
    <x v="10"/>
    <x v="168"/>
    <x v="5"/>
    <x v="0"/>
    <m/>
    <m/>
    <m/>
    <m/>
    <m/>
    <m/>
    <n v="10"/>
  </r>
  <r>
    <x v="3"/>
    <x v="13"/>
    <x v="197"/>
    <x v="0"/>
    <x v="0"/>
    <m/>
    <m/>
    <m/>
    <m/>
    <m/>
    <m/>
    <n v="10"/>
  </r>
  <r>
    <x v="3"/>
    <x v="1"/>
    <x v="116"/>
    <x v="4"/>
    <x v="0"/>
    <m/>
    <m/>
    <m/>
    <m/>
    <m/>
    <m/>
    <n v="9"/>
  </r>
  <r>
    <x v="3"/>
    <x v="0"/>
    <x v="68"/>
    <x v="1"/>
    <x v="0"/>
    <m/>
    <m/>
    <m/>
    <m/>
    <m/>
    <m/>
    <n v="9"/>
  </r>
  <r>
    <x v="3"/>
    <x v="10"/>
    <x v="109"/>
    <x v="4"/>
    <x v="0"/>
    <m/>
    <m/>
    <m/>
    <m/>
    <m/>
    <m/>
    <n v="8"/>
  </r>
  <r>
    <x v="3"/>
    <x v="6"/>
    <x v="200"/>
    <x v="1"/>
    <x v="0"/>
    <m/>
    <m/>
    <m/>
    <m/>
    <m/>
    <m/>
    <n v="7"/>
  </r>
  <r>
    <x v="3"/>
    <x v="6"/>
    <x v="200"/>
    <x v="5"/>
    <x v="0"/>
    <m/>
    <m/>
    <m/>
    <m/>
    <m/>
    <m/>
    <n v="7"/>
  </r>
  <r>
    <x v="3"/>
    <x v="13"/>
    <x v="209"/>
    <x v="0"/>
    <x v="0"/>
    <m/>
    <m/>
    <m/>
    <m/>
    <m/>
    <m/>
    <n v="7"/>
  </r>
  <r>
    <x v="3"/>
    <x v="13"/>
    <x v="209"/>
    <x v="5"/>
    <x v="0"/>
    <m/>
    <m/>
    <m/>
    <m/>
    <m/>
    <m/>
    <n v="7"/>
  </r>
  <r>
    <x v="3"/>
    <x v="2"/>
    <x v="122"/>
    <x v="5"/>
    <x v="0"/>
    <m/>
    <m/>
    <m/>
    <m/>
    <m/>
    <m/>
    <n v="6"/>
  </r>
  <r>
    <x v="3"/>
    <x v="9"/>
    <x v="107"/>
    <x v="5"/>
    <x v="0"/>
    <m/>
    <m/>
    <m/>
    <m/>
    <m/>
    <m/>
    <n v="5"/>
  </r>
  <r>
    <x v="3"/>
    <x v="9"/>
    <x v="161"/>
    <x v="5"/>
    <x v="0"/>
    <m/>
    <m/>
    <m/>
    <m/>
    <m/>
    <m/>
    <n v="5"/>
  </r>
  <r>
    <x v="3"/>
    <x v="12"/>
    <x v="199"/>
    <x v="1"/>
    <x v="0"/>
    <m/>
    <m/>
    <m/>
    <m/>
    <m/>
    <m/>
    <n v="5"/>
  </r>
  <r>
    <x v="3"/>
    <x v="8"/>
    <x v="179"/>
    <x v="4"/>
    <x v="0"/>
    <m/>
    <m/>
    <m/>
    <m/>
    <m/>
    <m/>
    <n v="5"/>
  </r>
  <r>
    <x v="3"/>
    <x v="10"/>
    <x v="168"/>
    <x v="1"/>
    <x v="0"/>
    <m/>
    <m/>
    <m/>
    <m/>
    <m/>
    <m/>
    <n v="5"/>
  </r>
  <r>
    <x v="3"/>
    <x v="1"/>
    <x v="129"/>
    <x v="4"/>
    <x v="0"/>
    <m/>
    <m/>
    <m/>
    <m/>
    <m/>
    <m/>
    <n v="4"/>
  </r>
  <r>
    <x v="3"/>
    <x v="1"/>
    <x v="13"/>
    <x v="2"/>
    <x v="0"/>
    <m/>
    <m/>
    <m/>
    <m/>
    <m/>
    <m/>
    <n v="4"/>
  </r>
  <r>
    <x v="3"/>
    <x v="6"/>
    <x v="44"/>
    <x v="4"/>
    <x v="0"/>
    <m/>
    <m/>
    <m/>
    <m/>
    <m/>
    <m/>
    <n v="4"/>
  </r>
  <r>
    <x v="3"/>
    <x v="0"/>
    <x v="31"/>
    <x v="3"/>
    <x v="0"/>
    <m/>
    <m/>
    <m/>
    <m/>
    <m/>
    <m/>
    <n v="4"/>
  </r>
  <r>
    <x v="3"/>
    <x v="10"/>
    <x v="168"/>
    <x v="0"/>
    <x v="0"/>
    <m/>
    <m/>
    <m/>
    <m/>
    <m/>
    <m/>
    <n v="4"/>
  </r>
  <r>
    <x v="3"/>
    <x v="10"/>
    <x v="236"/>
    <x v="0"/>
    <x v="0"/>
    <m/>
    <m/>
    <m/>
    <m/>
    <m/>
    <m/>
    <n v="4"/>
  </r>
  <r>
    <x v="3"/>
    <x v="10"/>
    <x v="237"/>
    <x v="0"/>
    <x v="0"/>
    <m/>
    <m/>
    <m/>
    <m/>
    <m/>
    <m/>
    <n v="4"/>
  </r>
  <r>
    <x v="3"/>
    <x v="3"/>
    <x v="211"/>
    <x v="4"/>
    <x v="0"/>
    <m/>
    <m/>
    <m/>
    <m/>
    <m/>
    <m/>
    <n v="3"/>
  </r>
  <r>
    <x v="3"/>
    <x v="12"/>
    <x v="199"/>
    <x v="2"/>
    <x v="0"/>
    <m/>
    <m/>
    <m/>
    <m/>
    <m/>
    <m/>
    <n v="3"/>
  </r>
  <r>
    <x v="3"/>
    <x v="10"/>
    <x v="213"/>
    <x v="4"/>
    <x v="0"/>
    <m/>
    <m/>
    <m/>
    <m/>
    <m/>
    <m/>
    <n v="3"/>
  </r>
  <r>
    <x v="3"/>
    <x v="3"/>
    <x v="190"/>
    <x v="4"/>
    <x v="0"/>
    <m/>
    <m/>
    <m/>
    <m/>
    <m/>
    <m/>
    <n v="2"/>
  </r>
  <r>
    <x v="3"/>
    <x v="3"/>
    <x v="190"/>
    <x v="5"/>
    <x v="0"/>
    <m/>
    <m/>
    <m/>
    <m/>
    <m/>
    <m/>
    <n v="2"/>
  </r>
  <r>
    <x v="3"/>
    <x v="0"/>
    <x v="143"/>
    <x v="1"/>
    <x v="0"/>
    <m/>
    <m/>
    <m/>
    <m/>
    <m/>
    <m/>
    <n v="2"/>
  </r>
  <r>
    <x v="3"/>
    <x v="0"/>
    <x v="143"/>
    <x v="5"/>
    <x v="0"/>
    <m/>
    <m/>
    <m/>
    <m/>
    <m/>
    <m/>
    <n v="2"/>
  </r>
  <r>
    <x v="3"/>
    <x v="10"/>
    <x v="232"/>
    <x v="4"/>
    <x v="0"/>
    <m/>
    <m/>
    <m/>
    <m/>
    <m/>
    <m/>
    <n v="2"/>
  </r>
  <r>
    <x v="3"/>
    <x v="12"/>
    <x v="216"/>
    <x v="0"/>
    <x v="0"/>
    <m/>
    <m/>
    <m/>
    <m/>
    <m/>
    <m/>
    <n v="1"/>
  </r>
  <r>
    <x v="3"/>
    <x v="12"/>
    <x v="216"/>
    <x v="1"/>
    <x v="0"/>
    <m/>
    <m/>
    <m/>
    <m/>
    <m/>
    <m/>
    <n v="1"/>
  </r>
  <r>
    <x v="3"/>
    <x v="0"/>
    <x v="128"/>
    <x v="1"/>
    <x v="0"/>
    <m/>
    <m/>
    <m/>
    <m/>
    <m/>
    <m/>
    <n v="1"/>
  </r>
  <r>
    <x v="3"/>
    <x v="10"/>
    <x v="181"/>
    <x v="1"/>
    <x v="0"/>
    <m/>
    <m/>
    <m/>
    <m/>
    <m/>
    <m/>
    <n v="1"/>
  </r>
  <r>
    <x v="3"/>
    <x v="10"/>
    <x v="181"/>
    <x v="5"/>
    <x v="0"/>
    <m/>
    <m/>
    <m/>
    <m/>
    <m/>
    <m/>
    <n v="1"/>
  </r>
  <r>
    <x v="3"/>
    <x v="4"/>
    <x v="36"/>
    <x v="3"/>
    <x v="10"/>
    <n v="88383"/>
    <m/>
    <m/>
    <m/>
    <m/>
    <n v="88383"/>
    <m/>
  </r>
  <r>
    <x v="3"/>
    <x v="4"/>
    <x v="36"/>
    <x v="6"/>
    <x v="4"/>
    <n v="105732"/>
    <m/>
    <m/>
    <m/>
    <m/>
    <n v="105732"/>
    <m/>
  </r>
  <r>
    <x v="3"/>
    <x v="4"/>
    <x v="36"/>
    <x v="1"/>
    <x v="8"/>
    <m/>
    <m/>
    <m/>
    <n v="166693"/>
    <n v="61075"/>
    <n v="227768"/>
    <m/>
  </r>
  <r>
    <x v="3"/>
    <x v="4"/>
    <x v="36"/>
    <x v="2"/>
    <x v="9"/>
    <m/>
    <m/>
    <m/>
    <n v="94276"/>
    <n v="157240"/>
    <n v="251516"/>
    <m/>
  </r>
  <r>
    <x v="3"/>
    <x v="4"/>
    <x v="36"/>
    <x v="0"/>
    <x v="1"/>
    <m/>
    <m/>
    <m/>
    <n v="240884"/>
    <n v="11400"/>
    <n v="252284"/>
    <m/>
  </r>
  <r>
    <x v="3"/>
    <x v="4"/>
    <x v="36"/>
    <x v="4"/>
    <x v="7"/>
    <n v="286614"/>
    <m/>
    <m/>
    <m/>
    <m/>
    <n v="286614"/>
    <m/>
  </r>
  <r>
    <x v="3"/>
    <x v="4"/>
    <x v="36"/>
    <x v="2"/>
    <x v="13"/>
    <n v="956251"/>
    <m/>
    <m/>
    <m/>
    <m/>
    <n v="956251"/>
    <m/>
  </r>
  <r>
    <x v="3"/>
    <x v="4"/>
    <x v="36"/>
    <x v="0"/>
    <x v="11"/>
    <n v="2056842"/>
    <m/>
    <m/>
    <m/>
    <m/>
    <n v="2056842"/>
    <m/>
  </r>
  <r>
    <x v="3"/>
    <x v="4"/>
    <x v="36"/>
    <x v="3"/>
    <x v="5"/>
    <n v="2496424"/>
    <m/>
    <m/>
    <m/>
    <m/>
    <n v="2496424"/>
    <m/>
  </r>
  <r>
    <x v="3"/>
    <x v="4"/>
    <x v="36"/>
    <x v="1"/>
    <x v="12"/>
    <n v="6793591"/>
    <m/>
    <m/>
    <m/>
    <m/>
    <n v="6793591"/>
    <m/>
  </r>
  <r>
    <x v="3"/>
    <x v="4"/>
    <x v="36"/>
    <x v="2"/>
    <x v="6"/>
    <n v="10587080"/>
    <n v="3154"/>
    <m/>
    <m/>
    <m/>
    <n v="10587080"/>
    <m/>
  </r>
  <r>
    <x v="3"/>
    <x v="4"/>
    <x v="57"/>
    <x v="4"/>
    <x v="7"/>
    <n v="25535"/>
    <m/>
    <m/>
    <m/>
    <m/>
    <n v="25535"/>
    <m/>
  </r>
  <r>
    <x v="3"/>
    <x v="4"/>
    <x v="57"/>
    <x v="0"/>
    <x v="11"/>
    <n v="47918"/>
    <m/>
    <m/>
    <m/>
    <m/>
    <n v="47918"/>
    <m/>
  </r>
  <r>
    <x v="3"/>
    <x v="4"/>
    <x v="57"/>
    <x v="3"/>
    <x v="10"/>
    <n v="91581"/>
    <m/>
    <m/>
    <m/>
    <m/>
    <n v="91581"/>
    <m/>
  </r>
  <r>
    <x v="3"/>
    <x v="4"/>
    <x v="57"/>
    <x v="2"/>
    <x v="13"/>
    <n v="146293"/>
    <m/>
    <m/>
    <m/>
    <m/>
    <n v="146293"/>
    <m/>
  </r>
  <r>
    <x v="3"/>
    <x v="4"/>
    <x v="57"/>
    <x v="1"/>
    <x v="12"/>
    <n v="219036"/>
    <n v="10795"/>
    <m/>
    <m/>
    <m/>
    <n v="219036"/>
    <m/>
  </r>
  <r>
    <x v="3"/>
    <x v="4"/>
    <x v="57"/>
    <x v="2"/>
    <x v="6"/>
    <n v="246334"/>
    <n v="24787"/>
    <m/>
    <m/>
    <m/>
    <n v="246334"/>
    <m/>
  </r>
  <r>
    <x v="3"/>
    <x v="4"/>
    <x v="57"/>
    <x v="3"/>
    <x v="5"/>
    <n v="286772"/>
    <n v="10588"/>
    <m/>
    <m/>
    <m/>
    <n v="286772"/>
    <m/>
  </r>
  <r>
    <x v="3"/>
    <x v="4"/>
    <x v="35"/>
    <x v="3"/>
    <x v="3"/>
    <m/>
    <m/>
    <m/>
    <n v="52121"/>
    <n v="2059"/>
    <n v="54180"/>
    <m/>
  </r>
  <r>
    <x v="3"/>
    <x v="4"/>
    <x v="35"/>
    <x v="3"/>
    <x v="15"/>
    <n v="54338"/>
    <n v="54338"/>
    <m/>
    <m/>
    <m/>
    <n v="54338"/>
    <m/>
  </r>
  <r>
    <x v="3"/>
    <x v="4"/>
    <x v="35"/>
    <x v="0"/>
    <x v="1"/>
    <m/>
    <m/>
    <m/>
    <n v="37992"/>
    <n v="27548"/>
    <n v="65540"/>
    <m/>
  </r>
  <r>
    <x v="3"/>
    <x v="4"/>
    <x v="35"/>
    <x v="6"/>
    <x v="4"/>
    <n v="176167"/>
    <m/>
    <m/>
    <m/>
    <m/>
    <n v="176167"/>
    <m/>
  </r>
  <r>
    <x v="3"/>
    <x v="4"/>
    <x v="35"/>
    <x v="3"/>
    <x v="10"/>
    <n v="217440"/>
    <m/>
    <m/>
    <m/>
    <m/>
    <n v="217440"/>
    <m/>
  </r>
  <r>
    <x v="3"/>
    <x v="4"/>
    <x v="35"/>
    <x v="2"/>
    <x v="9"/>
    <m/>
    <m/>
    <m/>
    <n v="265155"/>
    <n v="108396"/>
    <n v="373551"/>
    <m/>
  </r>
  <r>
    <x v="3"/>
    <x v="4"/>
    <x v="35"/>
    <x v="1"/>
    <x v="8"/>
    <m/>
    <m/>
    <m/>
    <n v="364092"/>
    <n v="40061"/>
    <n v="404153"/>
    <m/>
  </r>
  <r>
    <x v="3"/>
    <x v="4"/>
    <x v="35"/>
    <x v="4"/>
    <x v="7"/>
    <n v="427786"/>
    <n v="51558"/>
    <m/>
    <m/>
    <m/>
    <n v="427786"/>
    <m/>
  </r>
  <r>
    <x v="3"/>
    <x v="4"/>
    <x v="35"/>
    <x v="3"/>
    <x v="5"/>
    <n v="1058806"/>
    <n v="38871"/>
    <m/>
    <m/>
    <m/>
    <n v="1058806"/>
    <m/>
  </r>
  <r>
    <x v="3"/>
    <x v="4"/>
    <x v="35"/>
    <x v="2"/>
    <x v="13"/>
    <n v="1767487"/>
    <n v="16989"/>
    <m/>
    <m/>
    <m/>
    <n v="1767487"/>
    <m/>
  </r>
  <r>
    <x v="3"/>
    <x v="4"/>
    <x v="35"/>
    <x v="0"/>
    <x v="11"/>
    <n v="3383325"/>
    <n v="26834"/>
    <m/>
    <m/>
    <m/>
    <n v="3383325"/>
    <m/>
  </r>
  <r>
    <x v="3"/>
    <x v="4"/>
    <x v="35"/>
    <x v="1"/>
    <x v="12"/>
    <n v="6133577"/>
    <n v="189383"/>
    <m/>
    <m/>
    <m/>
    <n v="6133577"/>
    <m/>
  </r>
  <r>
    <x v="3"/>
    <x v="4"/>
    <x v="35"/>
    <x v="2"/>
    <x v="6"/>
    <n v="13055036"/>
    <n v="64728"/>
    <m/>
    <m/>
    <m/>
    <n v="13055036"/>
    <m/>
  </r>
  <r>
    <x v="3"/>
    <x v="4"/>
    <x v="34"/>
    <x v="3"/>
    <x v="3"/>
    <m/>
    <m/>
    <m/>
    <m/>
    <n v="2200"/>
    <n v="2200"/>
    <m/>
  </r>
  <r>
    <x v="3"/>
    <x v="4"/>
    <x v="34"/>
    <x v="0"/>
    <x v="1"/>
    <m/>
    <m/>
    <m/>
    <n v="193311"/>
    <n v="31445"/>
    <n v="224756"/>
    <m/>
  </r>
  <r>
    <x v="3"/>
    <x v="4"/>
    <x v="34"/>
    <x v="3"/>
    <x v="10"/>
    <n v="232106"/>
    <m/>
    <m/>
    <m/>
    <m/>
    <n v="232106"/>
    <m/>
  </r>
  <r>
    <x v="3"/>
    <x v="4"/>
    <x v="34"/>
    <x v="4"/>
    <x v="7"/>
    <n v="291135"/>
    <m/>
    <m/>
    <m/>
    <m/>
    <n v="291135"/>
    <m/>
  </r>
  <r>
    <x v="3"/>
    <x v="4"/>
    <x v="34"/>
    <x v="6"/>
    <x v="4"/>
    <n v="598187"/>
    <m/>
    <m/>
    <m/>
    <m/>
    <n v="598187"/>
    <m/>
  </r>
  <r>
    <x v="3"/>
    <x v="4"/>
    <x v="34"/>
    <x v="3"/>
    <x v="5"/>
    <n v="608197"/>
    <m/>
    <m/>
    <m/>
    <m/>
    <n v="608197"/>
    <m/>
  </r>
  <r>
    <x v="3"/>
    <x v="4"/>
    <x v="34"/>
    <x v="1"/>
    <x v="8"/>
    <m/>
    <m/>
    <m/>
    <n v="780128"/>
    <n v="37356"/>
    <n v="817484"/>
    <m/>
  </r>
  <r>
    <x v="3"/>
    <x v="4"/>
    <x v="34"/>
    <x v="2"/>
    <x v="9"/>
    <m/>
    <m/>
    <m/>
    <n v="1293603"/>
    <n v="160613"/>
    <n v="1454216"/>
    <m/>
  </r>
  <r>
    <x v="3"/>
    <x v="4"/>
    <x v="34"/>
    <x v="2"/>
    <x v="13"/>
    <n v="2624637"/>
    <n v="9241"/>
    <m/>
    <m/>
    <m/>
    <n v="2624637"/>
    <m/>
  </r>
  <r>
    <x v="3"/>
    <x v="4"/>
    <x v="34"/>
    <x v="0"/>
    <x v="11"/>
    <n v="3888139"/>
    <m/>
    <m/>
    <m/>
    <m/>
    <n v="3888139"/>
    <m/>
  </r>
  <r>
    <x v="3"/>
    <x v="4"/>
    <x v="34"/>
    <x v="1"/>
    <x v="12"/>
    <n v="5026432"/>
    <n v="27143"/>
    <m/>
    <m/>
    <m/>
    <n v="5026432"/>
    <m/>
  </r>
  <r>
    <x v="3"/>
    <x v="4"/>
    <x v="34"/>
    <x v="2"/>
    <x v="6"/>
    <n v="12025050"/>
    <m/>
    <m/>
    <m/>
    <m/>
    <n v="12025050"/>
    <m/>
  </r>
  <r>
    <x v="3"/>
    <x v="4"/>
    <x v="155"/>
    <x v="3"/>
    <x v="10"/>
    <n v="15416"/>
    <m/>
    <m/>
    <m/>
    <m/>
    <n v="15416"/>
    <m/>
  </r>
  <r>
    <x v="3"/>
    <x v="4"/>
    <x v="155"/>
    <x v="2"/>
    <x v="13"/>
    <n v="46678"/>
    <m/>
    <m/>
    <m/>
    <m/>
    <n v="46678"/>
    <m/>
  </r>
  <r>
    <x v="3"/>
    <x v="4"/>
    <x v="155"/>
    <x v="0"/>
    <x v="11"/>
    <n v="60945"/>
    <m/>
    <m/>
    <m/>
    <m/>
    <n v="60945"/>
    <m/>
  </r>
  <r>
    <x v="3"/>
    <x v="4"/>
    <x v="155"/>
    <x v="1"/>
    <x v="12"/>
    <n v="73592"/>
    <m/>
    <m/>
    <m/>
    <m/>
    <n v="73592"/>
    <m/>
  </r>
  <r>
    <x v="3"/>
    <x v="4"/>
    <x v="155"/>
    <x v="2"/>
    <x v="6"/>
    <n v="82752"/>
    <m/>
    <m/>
    <m/>
    <m/>
    <n v="82752"/>
    <m/>
  </r>
  <r>
    <x v="3"/>
    <x v="4"/>
    <x v="155"/>
    <x v="3"/>
    <x v="5"/>
    <n v="85196"/>
    <m/>
    <m/>
    <m/>
    <m/>
    <n v="85196"/>
    <m/>
  </r>
  <r>
    <x v="3"/>
    <x v="4"/>
    <x v="73"/>
    <x v="3"/>
    <x v="10"/>
    <n v="12466"/>
    <n v="12466"/>
    <m/>
    <m/>
    <m/>
    <n v="12466"/>
    <m/>
  </r>
  <r>
    <x v="3"/>
    <x v="4"/>
    <x v="73"/>
    <x v="0"/>
    <x v="1"/>
    <m/>
    <m/>
    <m/>
    <n v="36560"/>
    <n v="14300"/>
    <n v="50860"/>
    <m/>
  </r>
  <r>
    <x v="3"/>
    <x v="4"/>
    <x v="73"/>
    <x v="4"/>
    <x v="7"/>
    <n v="52050"/>
    <m/>
    <m/>
    <m/>
    <m/>
    <n v="52050"/>
    <m/>
  </r>
  <r>
    <x v="3"/>
    <x v="4"/>
    <x v="73"/>
    <x v="2"/>
    <x v="13"/>
    <n v="55292"/>
    <m/>
    <m/>
    <m/>
    <m/>
    <n v="55292"/>
    <m/>
  </r>
  <r>
    <x v="3"/>
    <x v="4"/>
    <x v="73"/>
    <x v="6"/>
    <x v="4"/>
    <n v="78080"/>
    <m/>
    <m/>
    <m/>
    <m/>
    <n v="78080"/>
    <m/>
  </r>
  <r>
    <x v="3"/>
    <x v="4"/>
    <x v="73"/>
    <x v="2"/>
    <x v="9"/>
    <m/>
    <m/>
    <m/>
    <n v="90001"/>
    <n v="3000"/>
    <n v="93001"/>
    <m/>
  </r>
  <r>
    <x v="3"/>
    <x v="4"/>
    <x v="73"/>
    <x v="3"/>
    <x v="5"/>
    <n v="233114"/>
    <m/>
    <m/>
    <m/>
    <m/>
    <n v="233114"/>
    <m/>
  </r>
  <r>
    <x v="3"/>
    <x v="4"/>
    <x v="73"/>
    <x v="1"/>
    <x v="8"/>
    <m/>
    <m/>
    <m/>
    <n v="256918"/>
    <n v="16100"/>
    <n v="273018"/>
    <m/>
  </r>
  <r>
    <x v="3"/>
    <x v="4"/>
    <x v="73"/>
    <x v="0"/>
    <x v="11"/>
    <n v="572808"/>
    <m/>
    <m/>
    <m/>
    <m/>
    <n v="572808"/>
    <m/>
  </r>
  <r>
    <x v="3"/>
    <x v="4"/>
    <x v="73"/>
    <x v="1"/>
    <x v="12"/>
    <n v="2140637"/>
    <m/>
    <m/>
    <m/>
    <m/>
    <n v="2140637"/>
    <m/>
  </r>
  <r>
    <x v="3"/>
    <x v="4"/>
    <x v="73"/>
    <x v="2"/>
    <x v="6"/>
    <n v="2560944"/>
    <m/>
    <m/>
    <m/>
    <m/>
    <n v="2560944"/>
    <m/>
  </r>
  <r>
    <x v="3"/>
    <x v="4"/>
    <x v="56"/>
    <x v="3"/>
    <x v="10"/>
    <n v="8301"/>
    <n v="8301"/>
    <m/>
    <m/>
    <m/>
    <n v="8301"/>
    <m/>
  </r>
  <r>
    <x v="3"/>
    <x v="4"/>
    <x v="56"/>
    <x v="6"/>
    <x v="4"/>
    <n v="9342"/>
    <m/>
    <m/>
    <m/>
    <m/>
    <n v="9342"/>
    <m/>
  </r>
  <r>
    <x v="3"/>
    <x v="4"/>
    <x v="56"/>
    <x v="4"/>
    <x v="7"/>
    <n v="87449"/>
    <m/>
    <m/>
    <m/>
    <m/>
    <n v="87449"/>
    <m/>
  </r>
  <r>
    <x v="3"/>
    <x v="4"/>
    <x v="56"/>
    <x v="0"/>
    <x v="1"/>
    <m/>
    <m/>
    <m/>
    <n v="92796"/>
    <n v="43049"/>
    <n v="135845"/>
    <m/>
  </r>
  <r>
    <x v="3"/>
    <x v="4"/>
    <x v="56"/>
    <x v="2"/>
    <x v="13"/>
    <n v="162008"/>
    <n v="32982"/>
    <m/>
    <m/>
    <m/>
    <n v="162008"/>
    <m/>
  </r>
  <r>
    <x v="3"/>
    <x v="4"/>
    <x v="56"/>
    <x v="1"/>
    <x v="8"/>
    <m/>
    <m/>
    <m/>
    <n v="73096"/>
    <n v="101493"/>
    <n v="174589"/>
    <m/>
  </r>
  <r>
    <x v="3"/>
    <x v="4"/>
    <x v="56"/>
    <x v="3"/>
    <x v="5"/>
    <n v="222447"/>
    <m/>
    <m/>
    <m/>
    <m/>
    <n v="222447"/>
    <m/>
  </r>
  <r>
    <x v="3"/>
    <x v="4"/>
    <x v="56"/>
    <x v="2"/>
    <x v="9"/>
    <m/>
    <m/>
    <m/>
    <n v="108963"/>
    <n v="259929"/>
    <n v="368892"/>
    <m/>
  </r>
  <r>
    <x v="3"/>
    <x v="4"/>
    <x v="56"/>
    <x v="0"/>
    <x v="11"/>
    <n v="2108429"/>
    <m/>
    <m/>
    <m/>
    <m/>
    <n v="2108429"/>
    <m/>
  </r>
  <r>
    <x v="3"/>
    <x v="4"/>
    <x v="56"/>
    <x v="1"/>
    <x v="12"/>
    <n v="3101086"/>
    <n v="146499"/>
    <m/>
    <m/>
    <m/>
    <n v="3101086"/>
    <m/>
  </r>
  <r>
    <x v="3"/>
    <x v="4"/>
    <x v="56"/>
    <x v="2"/>
    <x v="6"/>
    <n v="7213069"/>
    <n v="5126"/>
    <m/>
    <m/>
    <m/>
    <n v="7213069"/>
    <m/>
  </r>
  <r>
    <x v="3"/>
    <x v="2"/>
    <x v="11"/>
    <x v="1"/>
    <x v="8"/>
    <m/>
    <m/>
    <m/>
    <m/>
    <n v="914"/>
    <n v="914"/>
    <m/>
  </r>
  <r>
    <x v="3"/>
    <x v="2"/>
    <x v="11"/>
    <x v="3"/>
    <x v="5"/>
    <n v="27688"/>
    <m/>
    <m/>
    <m/>
    <m/>
    <n v="27688"/>
    <m/>
  </r>
  <r>
    <x v="3"/>
    <x v="2"/>
    <x v="11"/>
    <x v="3"/>
    <x v="10"/>
    <n v="33205"/>
    <n v="33205"/>
    <m/>
    <m/>
    <m/>
    <n v="33205"/>
    <m/>
  </r>
  <r>
    <x v="3"/>
    <x v="2"/>
    <x v="11"/>
    <x v="0"/>
    <x v="11"/>
    <n v="42222"/>
    <m/>
    <m/>
    <m/>
    <m/>
    <n v="42222"/>
    <m/>
  </r>
  <r>
    <x v="3"/>
    <x v="2"/>
    <x v="11"/>
    <x v="2"/>
    <x v="6"/>
    <n v="55358"/>
    <m/>
    <m/>
    <m/>
    <m/>
    <n v="55358"/>
    <m/>
  </r>
  <r>
    <x v="3"/>
    <x v="2"/>
    <x v="11"/>
    <x v="1"/>
    <x v="12"/>
    <n v="540969"/>
    <n v="28490"/>
    <m/>
    <m/>
    <m/>
    <n v="540969"/>
    <m/>
  </r>
  <r>
    <x v="3"/>
    <x v="4"/>
    <x v="27"/>
    <x v="3"/>
    <x v="10"/>
    <n v="23335"/>
    <n v="23335"/>
    <m/>
    <m/>
    <m/>
    <n v="23335"/>
    <m/>
  </r>
  <r>
    <x v="3"/>
    <x v="4"/>
    <x v="27"/>
    <x v="0"/>
    <x v="1"/>
    <m/>
    <m/>
    <m/>
    <m/>
    <n v="79350"/>
    <n v="79350"/>
    <m/>
  </r>
  <r>
    <x v="3"/>
    <x v="4"/>
    <x v="27"/>
    <x v="1"/>
    <x v="8"/>
    <m/>
    <m/>
    <m/>
    <n v="61114"/>
    <n v="60895"/>
    <n v="122009"/>
    <m/>
  </r>
  <r>
    <x v="3"/>
    <x v="4"/>
    <x v="27"/>
    <x v="2"/>
    <x v="9"/>
    <m/>
    <m/>
    <m/>
    <m/>
    <n v="145919"/>
    <n v="145919"/>
    <m/>
  </r>
  <r>
    <x v="3"/>
    <x v="4"/>
    <x v="27"/>
    <x v="3"/>
    <x v="5"/>
    <n v="151021"/>
    <n v="14442"/>
    <m/>
    <m/>
    <m/>
    <n v="151021"/>
    <m/>
  </r>
  <r>
    <x v="3"/>
    <x v="4"/>
    <x v="27"/>
    <x v="4"/>
    <x v="7"/>
    <n v="286773"/>
    <n v="9243"/>
    <m/>
    <m/>
    <m/>
    <n v="286773"/>
    <m/>
  </r>
  <r>
    <x v="3"/>
    <x v="4"/>
    <x v="27"/>
    <x v="6"/>
    <x v="4"/>
    <n v="294675"/>
    <n v="1320"/>
    <m/>
    <m/>
    <m/>
    <n v="294675"/>
    <m/>
  </r>
  <r>
    <x v="3"/>
    <x v="4"/>
    <x v="27"/>
    <x v="2"/>
    <x v="13"/>
    <n v="572438"/>
    <n v="23883"/>
    <m/>
    <m/>
    <m/>
    <n v="572438"/>
    <m/>
  </r>
  <r>
    <x v="3"/>
    <x v="4"/>
    <x v="27"/>
    <x v="1"/>
    <x v="12"/>
    <n v="4530061"/>
    <n v="126502"/>
    <m/>
    <m/>
    <m/>
    <n v="4530061"/>
    <m/>
  </r>
  <r>
    <x v="3"/>
    <x v="4"/>
    <x v="27"/>
    <x v="0"/>
    <x v="11"/>
    <n v="5166408"/>
    <n v="5480"/>
    <m/>
    <m/>
    <m/>
    <n v="5166408"/>
    <m/>
  </r>
  <r>
    <x v="3"/>
    <x v="4"/>
    <x v="27"/>
    <x v="2"/>
    <x v="6"/>
    <n v="11834672"/>
    <n v="6199"/>
    <m/>
    <m/>
    <m/>
    <n v="11834672"/>
    <m/>
  </r>
  <r>
    <x v="3"/>
    <x v="4"/>
    <x v="27"/>
    <x v="3"/>
    <x v="3"/>
    <m/>
    <m/>
    <m/>
    <m/>
    <n v="9600"/>
    <n v="9600"/>
    <m/>
  </r>
  <r>
    <x v="3"/>
    <x v="4"/>
    <x v="27"/>
    <x v="0"/>
    <x v="1"/>
    <m/>
    <m/>
    <m/>
    <m/>
    <n v="24765"/>
    <n v="24765"/>
    <m/>
  </r>
  <r>
    <x v="3"/>
    <x v="4"/>
    <x v="27"/>
    <x v="2"/>
    <x v="9"/>
    <m/>
    <m/>
    <m/>
    <m/>
    <n v="91221"/>
    <n v="91221"/>
    <m/>
  </r>
  <r>
    <x v="3"/>
    <x v="4"/>
    <x v="27"/>
    <x v="6"/>
    <x v="4"/>
    <n v="102419"/>
    <m/>
    <m/>
    <m/>
    <m/>
    <n v="102419"/>
    <m/>
  </r>
  <r>
    <x v="3"/>
    <x v="4"/>
    <x v="27"/>
    <x v="3"/>
    <x v="5"/>
    <n v="130988"/>
    <m/>
    <m/>
    <m/>
    <m/>
    <n v="130988"/>
    <m/>
  </r>
  <r>
    <x v="3"/>
    <x v="4"/>
    <x v="27"/>
    <x v="1"/>
    <x v="8"/>
    <m/>
    <m/>
    <m/>
    <n v="157781"/>
    <n v="47500"/>
    <n v="205281"/>
    <m/>
  </r>
  <r>
    <x v="3"/>
    <x v="4"/>
    <x v="27"/>
    <x v="4"/>
    <x v="7"/>
    <n v="218504"/>
    <m/>
    <m/>
    <m/>
    <m/>
    <n v="218504"/>
    <m/>
  </r>
  <r>
    <x v="3"/>
    <x v="4"/>
    <x v="27"/>
    <x v="2"/>
    <x v="13"/>
    <n v="468116"/>
    <n v="19045"/>
    <m/>
    <m/>
    <m/>
    <n v="468116"/>
    <m/>
  </r>
  <r>
    <x v="3"/>
    <x v="4"/>
    <x v="27"/>
    <x v="0"/>
    <x v="11"/>
    <n v="2533144"/>
    <n v="35540"/>
    <m/>
    <m/>
    <m/>
    <n v="2533144"/>
    <m/>
  </r>
  <r>
    <x v="3"/>
    <x v="4"/>
    <x v="27"/>
    <x v="1"/>
    <x v="12"/>
    <n v="3794169"/>
    <n v="11431"/>
    <m/>
    <m/>
    <m/>
    <n v="3794169"/>
    <m/>
  </r>
  <r>
    <x v="3"/>
    <x v="4"/>
    <x v="27"/>
    <x v="2"/>
    <x v="6"/>
    <n v="6318863"/>
    <n v="45658"/>
    <m/>
    <m/>
    <m/>
    <n v="6318863"/>
    <m/>
  </r>
  <r>
    <x v="3"/>
    <x v="4"/>
    <x v="27"/>
    <x v="0"/>
    <x v="1"/>
    <m/>
    <m/>
    <m/>
    <m/>
    <n v="12890"/>
    <n v="12890"/>
    <m/>
  </r>
  <r>
    <x v="3"/>
    <x v="4"/>
    <x v="27"/>
    <x v="1"/>
    <x v="8"/>
    <m/>
    <m/>
    <m/>
    <m/>
    <n v="30047"/>
    <n v="30047"/>
    <m/>
  </r>
  <r>
    <x v="3"/>
    <x v="4"/>
    <x v="27"/>
    <x v="6"/>
    <x v="4"/>
    <n v="53131"/>
    <m/>
    <m/>
    <m/>
    <m/>
    <n v="53131"/>
    <m/>
  </r>
  <r>
    <x v="3"/>
    <x v="4"/>
    <x v="27"/>
    <x v="4"/>
    <x v="7"/>
    <n v="85895"/>
    <m/>
    <m/>
    <m/>
    <m/>
    <n v="85895"/>
    <m/>
  </r>
  <r>
    <x v="3"/>
    <x v="4"/>
    <x v="27"/>
    <x v="3"/>
    <x v="10"/>
    <n v="86329"/>
    <m/>
    <m/>
    <m/>
    <m/>
    <n v="86329"/>
    <m/>
  </r>
  <r>
    <x v="3"/>
    <x v="4"/>
    <x v="27"/>
    <x v="2"/>
    <x v="9"/>
    <m/>
    <m/>
    <m/>
    <m/>
    <n v="135481"/>
    <n v="135481"/>
    <m/>
  </r>
  <r>
    <x v="3"/>
    <x v="4"/>
    <x v="27"/>
    <x v="3"/>
    <x v="5"/>
    <n v="282654"/>
    <m/>
    <m/>
    <m/>
    <m/>
    <n v="282654"/>
    <m/>
  </r>
  <r>
    <x v="3"/>
    <x v="4"/>
    <x v="27"/>
    <x v="2"/>
    <x v="13"/>
    <n v="489145"/>
    <m/>
    <m/>
    <m/>
    <m/>
    <n v="489145"/>
    <m/>
  </r>
  <r>
    <x v="3"/>
    <x v="4"/>
    <x v="27"/>
    <x v="0"/>
    <x v="11"/>
    <n v="1112021"/>
    <m/>
    <m/>
    <m/>
    <m/>
    <n v="1112021"/>
    <m/>
  </r>
  <r>
    <x v="3"/>
    <x v="4"/>
    <x v="27"/>
    <x v="1"/>
    <x v="12"/>
    <n v="2312376"/>
    <n v="4310"/>
    <m/>
    <m/>
    <m/>
    <n v="2312376"/>
    <m/>
  </r>
  <r>
    <x v="3"/>
    <x v="4"/>
    <x v="27"/>
    <x v="2"/>
    <x v="6"/>
    <n v="6660256"/>
    <n v="13706"/>
    <m/>
    <m/>
    <m/>
    <n v="6660256"/>
    <m/>
  </r>
  <r>
    <x v="3"/>
    <x v="4"/>
    <x v="27"/>
    <x v="6"/>
    <x v="2"/>
    <m/>
    <m/>
    <m/>
    <m/>
    <n v="6920"/>
    <n v="6920"/>
    <m/>
  </r>
  <r>
    <x v="3"/>
    <x v="4"/>
    <x v="27"/>
    <x v="3"/>
    <x v="15"/>
    <n v="19526"/>
    <n v="19526"/>
    <m/>
    <m/>
    <m/>
    <n v="19526"/>
    <m/>
  </r>
  <r>
    <x v="3"/>
    <x v="4"/>
    <x v="27"/>
    <x v="3"/>
    <x v="10"/>
    <n v="145498"/>
    <m/>
    <m/>
    <m/>
    <m/>
    <n v="145498"/>
    <m/>
  </r>
  <r>
    <x v="3"/>
    <x v="4"/>
    <x v="27"/>
    <x v="0"/>
    <x v="1"/>
    <m/>
    <m/>
    <m/>
    <n v="110562"/>
    <n v="35266"/>
    <n v="145828"/>
    <m/>
  </r>
  <r>
    <x v="3"/>
    <x v="4"/>
    <x v="27"/>
    <x v="4"/>
    <x v="7"/>
    <n v="332493"/>
    <m/>
    <m/>
    <m/>
    <m/>
    <n v="332493"/>
    <m/>
  </r>
  <r>
    <x v="3"/>
    <x v="4"/>
    <x v="27"/>
    <x v="1"/>
    <x v="8"/>
    <m/>
    <m/>
    <m/>
    <n v="296121"/>
    <n v="136167"/>
    <n v="432288"/>
    <m/>
  </r>
  <r>
    <x v="3"/>
    <x v="4"/>
    <x v="27"/>
    <x v="2"/>
    <x v="9"/>
    <m/>
    <m/>
    <m/>
    <n v="108836"/>
    <n v="420683"/>
    <n v="529519"/>
    <m/>
  </r>
  <r>
    <x v="3"/>
    <x v="4"/>
    <x v="27"/>
    <x v="6"/>
    <x v="4"/>
    <n v="720182"/>
    <n v="25075"/>
    <m/>
    <m/>
    <m/>
    <n v="720182"/>
    <m/>
  </r>
  <r>
    <x v="3"/>
    <x v="4"/>
    <x v="27"/>
    <x v="3"/>
    <x v="5"/>
    <n v="1270469"/>
    <m/>
    <m/>
    <m/>
    <m/>
    <n v="1270469"/>
    <m/>
  </r>
  <r>
    <x v="3"/>
    <x v="4"/>
    <x v="27"/>
    <x v="2"/>
    <x v="13"/>
    <n v="1835264"/>
    <n v="37347"/>
    <m/>
    <m/>
    <m/>
    <n v="1835264"/>
    <m/>
  </r>
  <r>
    <x v="3"/>
    <x v="4"/>
    <x v="27"/>
    <x v="0"/>
    <x v="11"/>
    <n v="2562920"/>
    <n v="25486"/>
    <m/>
    <m/>
    <m/>
    <n v="2562920"/>
    <m/>
  </r>
  <r>
    <x v="3"/>
    <x v="4"/>
    <x v="27"/>
    <x v="1"/>
    <x v="12"/>
    <n v="7149217"/>
    <n v="131405"/>
    <m/>
    <m/>
    <m/>
    <n v="7149217"/>
    <m/>
  </r>
  <r>
    <x v="3"/>
    <x v="4"/>
    <x v="27"/>
    <x v="2"/>
    <x v="6"/>
    <n v="14524067"/>
    <n v="14239"/>
    <m/>
    <m/>
    <m/>
    <n v="14524067"/>
    <m/>
  </r>
  <r>
    <x v="3"/>
    <x v="4"/>
    <x v="45"/>
    <x v="1"/>
    <x v="8"/>
    <m/>
    <m/>
    <m/>
    <m/>
    <n v="32195"/>
    <n v="32195"/>
    <m/>
  </r>
  <r>
    <x v="3"/>
    <x v="4"/>
    <x v="45"/>
    <x v="0"/>
    <x v="1"/>
    <m/>
    <m/>
    <m/>
    <m/>
    <n v="41925"/>
    <n v="41925"/>
    <m/>
  </r>
  <r>
    <x v="3"/>
    <x v="4"/>
    <x v="45"/>
    <x v="3"/>
    <x v="5"/>
    <n v="47572"/>
    <m/>
    <m/>
    <m/>
    <m/>
    <n v="47572"/>
    <m/>
  </r>
  <r>
    <x v="3"/>
    <x v="4"/>
    <x v="45"/>
    <x v="6"/>
    <x v="4"/>
    <n v="51264"/>
    <m/>
    <m/>
    <m/>
    <m/>
    <n v="51264"/>
    <m/>
  </r>
  <r>
    <x v="3"/>
    <x v="4"/>
    <x v="45"/>
    <x v="2"/>
    <x v="9"/>
    <m/>
    <m/>
    <m/>
    <m/>
    <n v="158733"/>
    <n v="158733"/>
    <m/>
  </r>
  <r>
    <x v="3"/>
    <x v="4"/>
    <x v="45"/>
    <x v="4"/>
    <x v="7"/>
    <n v="232540"/>
    <m/>
    <m/>
    <m/>
    <m/>
    <n v="232540"/>
    <m/>
  </r>
  <r>
    <x v="3"/>
    <x v="4"/>
    <x v="45"/>
    <x v="2"/>
    <x v="13"/>
    <n v="386134"/>
    <n v="14843"/>
    <m/>
    <m/>
    <m/>
    <n v="386134"/>
    <m/>
  </r>
  <r>
    <x v="3"/>
    <x v="4"/>
    <x v="45"/>
    <x v="0"/>
    <x v="11"/>
    <n v="2166062"/>
    <m/>
    <m/>
    <m/>
    <m/>
    <n v="2166062"/>
    <m/>
  </r>
  <r>
    <x v="3"/>
    <x v="4"/>
    <x v="45"/>
    <x v="1"/>
    <x v="12"/>
    <n v="2989299"/>
    <m/>
    <m/>
    <m/>
    <m/>
    <n v="2989299"/>
    <m/>
  </r>
  <r>
    <x v="3"/>
    <x v="4"/>
    <x v="45"/>
    <x v="2"/>
    <x v="6"/>
    <n v="8807702"/>
    <m/>
    <m/>
    <m/>
    <m/>
    <n v="8807702"/>
    <m/>
  </r>
  <r>
    <x v="3"/>
    <x v="4"/>
    <x v="17"/>
    <x v="0"/>
    <x v="1"/>
    <m/>
    <m/>
    <m/>
    <n v="52865"/>
    <n v="33161"/>
    <n v="86026"/>
    <m/>
  </r>
  <r>
    <x v="3"/>
    <x v="4"/>
    <x v="17"/>
    <x v="3"/>
    <x v="10"/>
    <n v="209172"/>
    <m/>
    <m/>
    <m/>
    <m/>
    <n v="209172"/>
    <m/>
  </r>
  <r>
    <x v="3"/>
    <x v="4"/>
    <x v="17"/>
    <x v="1"/>
    <x v="8"/>
    <m/>
    <m/>
    <m/>
    <n v="172506"/>
    <n v="172678"/>
    <n v="345184"/>
    <m/>
  </r>
  <r>
    <x v="3"/>
    <x v="4"/>
    <x v="17"/>
    <x v="4"/>
    <x v="7"/>
    <n v="628546"/>
    <m/>
    <m/>
    <m/>
    <m/>
    <n v="628546"/>
    <m/>
  </r>
  <r>
    <x v="3"/>
    <x v="4"/>
    <x v="17"/>
    <x v="6"/>
    <x v="4"/>
    <n v="629463"/>
    <n v="20225"/>
    <m/>
    <m/>
    <m/>
    <n v="629463"/>
    <m/>
  </r>
  <r>
    <x v="3"/>
    <x v="4"/>
    <x v="17"/>
    <x v="3"/>
    <x v="5"/>
    <n v="674608"/>
    <m/>
    <m/>
    <m/>
    <m/>
    <n v="674608"/>
    <m/>
  </r>
  <r>
    <x v="3"/>
    <x v="4"/>
    <x v="17"/>
    <x v="2"/>
    <x v="9"/>
    <m/>
    <m/>
    <m/>
    <n v="702974"/>
    <n v="505015"/>
    <n v="1207989"/>
    <m/>
  </r>
  <r>
    <x v="3"/>
    <x v="4"/>
    <x v="17"/>
    <x v="2"/>
    <x v="13"/>
    <n v="1868706"/>
    <n v="13786"/>
    <m/>
    <m/>
    <m/>
    <n v="1868706"/>
    <m/>
  </r>
  <r>
    <x v="3"/>
    <x v="4"/>
    <x v="17"/>
    <x v="0"/>
    <x v="11"/>
    <n v="4753307"/>
    <n v="34551"/>
    <m/>
    <m/>
    <m/>
    <n v="4753307"/>
    <m/>
  </r>
  <r>
    <x v="3"/>
    <x v="4"/>
    <x v="17"/>
    <x v="1"/>
    <x v="12"/>
    <n v="8947695"/>
    <n v="103427"/>
    <m/>
    <m/>
    <m/>
    <n v="8947695"/>
    <m/>
  </r>
  <r>
    <x v="3"/>
    <x v="4"/>
    <x v="17"/>
    <x v="2"/>
    <x v="6"/>
    <n v="26235122"/>
    <n v="92962"/>
    <m/>
    <m/>
    <m/>
    <n v="26235122"/>
    <m/>
  </r>
  <r>
    <x v="3"/>
    <x v="4"/>
    <x v="65"/>
    <x v="3"/>
    <x v="3"/>
    <m/>
    <m/>
    <m/>
    <m/>
    <n v="2068"/>
    <n v="2068"/>
    <m/>
  </r>
  <r>
    <x v="3"/>
    <x v="4"/>
    <x v="65"/>
    <x v="6"/>
    <x v="4"/>
    <n v="54952"/>
    <m/>
    <m/>
    <m/>
    <m/>
    <n v="54952"/>
    <m/>
  </r>
  <r>
    <x v="3"/>
    <x v="4"/>
    <x v="65"/>
    <x v="0"/>
    <x v="1"/>
    <m/>
    <m/>
    <m/>
    <n v="54244"/>
    <n v="27649"/>
    <n v="81893"/>
    <m/>
  </r>
  <r>
    <x v="3"/>
    <x v="4"/>
    <x v="65"/>
    <x v="1"/>
    <x v="8"/>
    <m/>
    <m/>
    <m/>
    <n v="132845"/>
    <n v="54120"/>
    <n v="186965"/>
    <m/>
  </r>
  <r>
    <x v="3"/>
    <x v="4"/>
    <x v="65"/>
    <x v="4"/>
    <x v="7"/>
    <n v="289770"/>
    <m/>
    <m/>
    <m/>
    <m/>
    <n v="289770"/>
    <m/>
  </r>
  <r>
    <x v="3"/>
    <x v="4"/>
    <x v="65"/>
    <x v="3"/>
    <x v="10"/>
    <n v="305461"/>
    <m/>
    <m/>
    <m/>
    <m/>
    <n v="305461"/>
    <m/>
  </r>
  <r>
    <x v="3"/>
    <x v="4"/>
    <x v="65"/>
    <x v="2"/>
    <x v="9"/>
    <m/>
    <m/>
    <m/>
    <n v="499104"/>
    <n v="157695"/>
    <n v="656799"/>
    <m/>
  </r>
  <r>
    <x v="3"/>
    <x v="4"/>
    <x v="65"/>
    <x v="3"/>
    <x v="5"/>
    <n v="691068"/>
    <m/>
    <m/>
    <m/>
    <m/>
    <n v="691068"/>
    <m/>
  </r>
  <r>
    <x v="3"/>
    <x v="4"/>
    <x v="65"/>
    <x v="0"/>
    <x v="11"/>
    <n v="1579149"/>
    <m/>
    <m/>
    <m/>
    <m/>
    <n v="1579149"/>
    <m/>
  </r>
  <r>
    <x v="3"/>
    <x v="4"/>
    <x v="65"/>
    <x v="1"/>
    <x v="12"/>
    <n v="2726247"/>
    <n v="11706"/>
    <m/>
    <m/>
    <m/>
    <n v="2726247"/>
    <m/>
  </r>
  <r>
    <x v="3"/>
    <x v="4"/>
    <x v="65"/>
    <x v="2"/>
    <x v="13"/>
    <n v="4086193"/>
    <m/>
    <m/>
    <m/>
    <m/>
    <n v="4086193"/>
    <m/>
  </r>
  <r>
    <x v="3"/>
    <x v="4"/>
    <x v="65"/>
    <x v="2"/>
    <x v="6"/>
    <n v="4527436"/>
    <m/>
    <m/>
    <m/>
    <m/>
    <n v="4527436"/>
    <m/>
  </r>
  <r>
    <x v="3"/>
    <x v="4"/>
    <x v="57"/>
    <x v="4"/>
    <x v="7"/>
    <n v="6160"/>
    <m/>
    <m/>
    <m/>
    <m/>
    <n v="6160"/>
    <m/>
  </r>
  <r>
    <x v="3"/>
    <x v="4"/>
    <x v="57"/>
    <x v="6"/>
    <x v="4"/>
    <n v="17985"/>
    <m/>
    <m/>
    <m/>
    <m/>
    <n v="17985"/>
    <m/>
  </r>
  <r>
    <x v="3"/>
    <x v="4"/>
    <x v="57"/>
    <x v="1"/>
    <x v="12"/>
    <n v="520187"/>
    <m/>
    <m/>
    <m/>
    <m/>
    <n v="520187"/>
    <m/>
  </r>
  <r>
    <x v="3"/>
    <x v="4"/>
    <x v="57"/>
    <x v="3"/>
    <x v="10"/>
    <n v="585265"/>
    <m/>
    <m/>
    <m/>
    <m/>
    <n v="585265"/>
    <m/>
  </r>
  <r>
    <x v="3"/>
    <x v="4"/>
    <x v="57"/>
    <x v="0"/>
    <x v="1"/>
    <m/>
    <m/>
    <m/>
    <n v="660018"/>
    <m/>
    <n v="660018"/>
    <m/>
  </r>
  <r>
    <x v="3"/>
    <x v="4"/>
    <x v="57"/>
    <x v="3"/>
    <x v="5"/>
    <n v="1051308"/>
    <m/>
    <m/>
    <m/>
    <m/>
    <n v="1051308"/>
    <m/>
  </r>
  <r>
    <x v="3"/>
    <x v="4"/>
    <x v="57"/>
    <x v="2"/>
    <x v="9"/>
    <m/>
    <m/>
    <m/>
    <n v="1116076"/>
    <n v="6800"/>
    <n v="1122876"/>
    <m/>
  </r>
  <r>
    <x v="3"/>
    <x v="4"/>
    <x v="57"/>
    <x v="0"/>
    <x v="11"/>
    <n v="1209457"/>
    <m/>
    <m/>
    <m/>
    <m/>
    <n v="1209457"/>
    <m/>
  </r>
  <r>
    <x v="3"/>
    <x v="4"/>
    <x v="57"/>
    <x v="2"/>
    <x v="6"/>
    <n v="1584805"/>
    <m/>
    <m/>
    <m/>
    <m/>
    <n v="1584805"/>
    <m/>
  </r>
  <r>
    <x v="3"/>
    <x v="4"/>
    <x v="57"/>
    <x v="2"/>
    <x v="13"/>
    <n v="1872071"/>
    <m/>
    <m/>
    <m/>
    <m/>
    <n v="1872071"/>
    <m/>
  </r>
  <r>
    <x v="3"/>
    <x v="4"/>
    <x v="53"/>
    <x v="6"/>
    <x v="2"/>
    <m/>
    <m/>
    <m/>
    <n v="20339"/>
    <m/>
    <n v="20339"/>
    <m/>
  </r>
  <r>
    <x v="3"/>
    <x v="4"/>
    <x v="53"/>
    <x v="4"/>
    <x v="7"/>
    <n v="49199"/>
    <m/>
    <m/>
    <m/>
    <m/>
    <n v="49199"/>
    <m/>
  </r>
  <r>
    <x v="3"/>
    <x v="4"/>
    <x v="53"/>
    <x v="3"/>
    <x v="5"/>
    <n v="63761"/>
    <m/>
    <m/>
    <m/>
    <m/>
    <n v="63761"/>
    <m/>
  </r>
  <r>
    <x v="3"/>
    <x v="4"/>
    <x v="53"/>
    <x v="3"/>
    <x v="10"/>
    <n v="86835"/>
    <m/>
    <m/>
    <m/>
    <m/>
    <n v="86835"/>
    <m/>
  </r>
  <r>
    <x v="3"/>
    <x v="4"/>
    <x v="53"/>
    <x v="0"/>
    <x v="1"/>
    <m/>
    <m/>
    <m/>
    <n v="94629"/>
    <n v="17791"/>
    <n v="112420"/>
    <m/>
  </r>
  <r>
    <x v="3"/>
    <x v="4"/>
    <x v="53"/>
    <x v="1"/>
    <x v="8"/>
    <m/>
    <m/>
    <m/>
    <n v="254068"/>
    <n v="23775"/>
    <n v="277843"/>
    <m/>
  </r>
  <r>
    <x v="3"/>
    <x v="4"/>
    <x v="53"/>
    <x v="2"/>
    <x v="9"/>
    <m/>
    <m/>
    <m/>
    <n v="277739"/>
    <n v="49326"/>
    <n v="327065"/>
    <m/>
  </r>
  <r>
    <x v="3"/>
    <x v="4"/>
    <x v="53"/>
    <x v="6"/>
    <x v="4"/>
    <n v="423190"/>
    <n v="3993"/>
    <m/>
    <m/>
    <m/>
    <n v="423190"/>
    <m/>
  </r>
  <r>
    <x v="3"/>
    <x v="4"/>
    <x v="53"/>
    <x v="2"/>
    <x v="13"/>
    <n v="1633536"/>
    <n v="16222"/>
    <m/>
    <m/>
    <m/>
    <n v="1633536"/>
    <m/>
  </r>
  <r>
    <x v="3"/>
    <x v="4"/>
    <x v="53"/>
    <x v="0"/>
    <x v="11"/>
    <n v="1634343"/>
    <m/>
    <m/>
    <m/>
    <m/>
    <n v="1634343"/>
    <m/>
  </r>
  <r>
    <x v="3"/>
    <x v="4"/>
    <x v="53"/>
    <x v="1"/>
    <x v="12"/>
    <n v="2935106"/>
    <m/>
    <m/>
    <m/>
    <m/>
    <n v="2935106"/>
    <m/>
  </r>
  <r>
    <x v="3"/>
    <x v="4"/>
    <x v="53"/>
    <x v="2"/>
    <x v="6"/>
    <n v="5782360"/>
    <n v="13961"/>
    <m/>
    <m/>
    <m/>
    <n v="5782360"/>
    <m/>
  </r>
  <r>
    <x v="3"/>
    <x v="4"/>
    <x v="27"/>
    <x v="6"/>
    <x v="2"/>
    <m/>
    <m/>
    <m/>
    <n v="20170"/>
    <m/>
    <n v="20170"/>
    <m/>
  </r>
  <r>
    <x v="3"/>
    <x v="4"/>
    <x v="27"/>
    <x v="6"/>
    <x v="4"/>
    <n v="58835"/>
    <m/>
    <m/>
    <m/>
    <m/>
    <n v="58835"/>
    <m/>
  </r>
  <r>
    <x v="3"/>
    <x v="4"/>
    <x v="27"/>
    <x v="4"/>
    <x v="7"/>
    <n v="69874"/>
    <m/>
    <m/>
    <m/>
    <m/>
    <n v="69874"/>
    <m/>
  </r>
  <r>
    <x v="3"/>
    <x v="4"/>
    <x v="27"/>
    <x v="2"/>
    <x v="9"/>
    <m/>
    <m/>
    <m/>
    <n v="92173"/>
    <n v="40710"/>
    <n v="132883"/>
    <m/>
  </r>
  <r>
    <x v="3"/>
    <x v="4"/>
    <x v="27"/>
    <x v="0"/>
    <x v="1"/>
    <m/>
    <m/>
    <m/>
    <n v="315378"/>
    <n v="16057"/>
    <n v="331435"/>
    <m/>
  </r>
  <r>
    <x v="3"/>
    <x v="4"/>
    <x v="27"/>
    <x v="2"/>
    <x v="13"/>
    <n v="601096"/>
    <m/>
    <m/>
    <m/>
    <m/>
    <n v="601096"/>
    <m/>
  </r>
  <r>
    <x v="3"/>
    <x v="4"/>
    <x v="27"/>
    <x v="1"/>
    <x v="8"/>
    <m/>
    <m/>
    <m/>
    <n v="611291"/>
    <n v="65292"/>
    <n v="676583"/>
    <m/>
  </r>
  <r>
    <x v="3"/>
    <x v="4"/>
    <x v="27"/>
    <x v="0"/>
    <x v="11"/>
    <n v="1715295"/>
    <n v="21565"/>
    <m/>
    <m/>
    <m/>
    <n v="1715295"/>
    <m/>
  </r>
  <r>
    <x v="3"/>
    <x v="4"/>
    <x v="27"/>
    <x v="1"/>
    <x v="12"/>
    <n v="3317769"/>
    <m/>
    <m/>
    <m/>
    <m/>
    <n v="3317769"/>
    <m/>
  </r>
  <r>
    <x v="3"/>
    <x v="4"/>
    <x v="27"/>
    <x v="2"/>
    <x v="6"/>
    <n v="6169542"/>
    <m/>
    <m/>
    <m/>
    <m/>
    <n v="6169542"/>
    <m/>
  </r>
  <r>
    <x v="3"/>
    <x v="2"/>
    <x v="48"/>
    <x v="0"/>
    <x v="1"/>
    <m/>
    <m/>
    <m/>
    <m/>
    <n v="28787"/>
    <n v="28787"/>
    <m/>
  </r>
  <r>
    <x v="3"/>
    <x v="2"/>
    <x v="48"/>
    <x v="3"/>
    <x v="10"/>
    <n v="35574"/>
    <m/>
    <m/>
    <m/>
    <m/>
    <n v="35574"/>
    <m/>
  </r>
  <r>
    <x v="3"/>
    <x v="2"/>
    <x v="48"/>
    <x v="6"/>
    <x v="4"/>
    <n v="63780"/>
    <m/>
    <m/>
    <m/>
    <m/>
    <n v="63780"/>
    <m/>
  </r>
  <r>
    <x v="3"/>
    <x v="2"/>
    <x v="48"/>
    <x v="3"/>
    <x v="15"/>
    <n v="82050"/>
    <m/>
    <m/>
    <m/>
    <m/>
    <n v="82050"/>
    <m/>
  </r>
  <r>
    <x v="3"/>
    <x v="2"/>
    <x v="48"/>
    <x v="1"/>
    <x v="8"/>
    <m/>
    <m/>
    <m/>
    <n v="50146"/>
    <n v="54467"/>
    <n v="104613"/>
    <m/>
  </r>
  <r>
    <x v="3"/>
    <x v="2"/>
    <x v="48"/>
    <x v="4"/>
    <x v="7"/>
    <n v="156621"/>
    <m/>
    <m/>
    <m/>
    <m/>
    <n v="156621"/>
    <m/>
  </r>
  <r>
    <x v="3"/>
    <x v="2"/>
    <x v="48"/>
    <x v="2"/>
    <x v="9"/>
    <m/>
    <m/>
    <m/>
    <m/>
    <n v="184677"/>
    <n v="184677"/>
    <m/>
  </r>
  <r>
    <x v="3"/>
    <x v="2"/>
    <x v="48"/>
    <x v="3"/>
    <x v="5"/>
    <n v="455943"/>
    <m/>
    <m/>
    <m/>
    <m/>
    <n v="455943"/>
    <m/>
  </r>
  <r>
    <x v="3"/>
    <x v="2"/>
    <x v="48"/>
    <x v="2"/>
    <x v="13"/>
    <n v="710199"/>
    <n v="13579"/>
    <m/>
    <m/>
    <m/>
    <n v="710199"/>
    <m/>
  </r>
  <r>
    <x v="3"/>
    <x v="2"/>
    <x v="48"/>
    <x v="0"/>
    <x v="11"/>
    <n v="2698624"/>
    <m/>
    <m/>
    <m/>
    <m/>
    <n v="2698624"/>
    <m/>
  </r>
  <r>
    <x v="3"/>
    <x v="2"/>
    <x v="48"/>
    <x v="1"/>
    <x v="12"/>
    <n v="2814763"/>
    <n v="63407"/>
    <m/>
    <m/>
    <m/>
    <n v="2814763"/>
    <m/>
  </r>
  <r>
    <x v="3"/>
    <x v="2"/>
    <x v="48"/>
    <x v="2"/>
    <x v="6"/>
    <n v="9354331"/>
    <n v="7131"/>
    <m/>
    <m/>
    <m/>
    <n v="9354331"/>
    <m/>
  </r>
  <r>
    <x v="3"/>
    <x v="2"/>
    <x v="49"/>
    <x v="0"/>
    <x v="1"/>
    <m/>
    <m/>
    <m/>
    <m/>
    <n v="4075"/>
    <n v="4075"/>
    <m/>
  </r>
  <r>
    <x v="3"/>
    <x v="2"/>
    <x v="49"/>
    <x v="4"/>
    <x v="7"/>
    <n v="161634"/>
    <m/>
    <m/>
    <m/>
    <m/>
    <n v="161634"/>
    <m/>
  </r>
  <r>
    <x v="3"/>
    <x v="2"/>
    <x v="49"/>
    <x v="6"/>
    <x v="4"/>
    <n v="198792"/>
    <m/>
    <m/>
    <m/>
    <m/>
    <n v="198792"/>
    <m/>
  </r>
  <r>
    <x v="3"/>
    <x v="2"/>
    <x v="49"/>
    <x v="2"/>
    <x v="9"/>
    <m/>
    <m/>
    <m/>
    <n v="258206"/>
    <n v="26205"/>
    <n v="284411"/>
    <m/>
  </r>
  <r>
    <x v="3"/>
    <x v="2"/>
    <x v="49"/>
    <x v="1"/>
    <x v="8"/>
    <m/>
    <m/>
    <m/>
    <n v="787329"/>
    <n v="43137"/>
    <n v="830466"/>
    <m/>
  </r>
  <r>
    <x v="3"/>
    <x v="2"/>
    <x v="49"/>
    <x v="2"/>
    <x v="13"/>
    <n v="941727"/>
    <m/>
    <m/>
    <m/>
    <m/>
    <n v="941727"/>
    <m/>
  </r>
  <r>
    <x v="3"/>
    <x v="2"/>
    <x v="49"/>
    <x v="0"/>
    <x v="11"/>
    <n v="2037546"/>
    <m/>
    <m/>
    <m/>
    <m/>
    <n v="2037546"/>
    <m/>
  </r>
  <r>
    <x v="3"/>
    <x v="2"/>
    <x v="49"/>
    <x v="1"/>
    <x v="12"/>
    <n v="4891477"/>
    <n v="5271"/>
    <m/>
    <m/>
    <m/>
    <n v="4891477"/>
    <m/>
  </r>
  <r>
    <x v="3"/>
    <x v="2"/>
    <x v="49"/>
    <x v="2"/>
    <x v="6"/>
    <n v="7031801"/>
    <m/>
    <m/>
    <m/>
    <m/>
    <n v="7031801"/>
    <m/>
  </r>
  <r>
    <x v="3"/>
    <x v="2"/>
    <x v="47"/>
    <x v="0"/>
    <x v="1"/>
    <m/>
    <m/>
    <m/>
    <m/>
    <n v="17077"/>
    <n v="17077"/>
    <m/>
  </r>
  <r>
    <x v="3"/>
    <x v="2"/>
    <x v="47"/>
    <x v="6"/>
    <x v="2"/>
    <m/>
    <m/>
    <m/>
    <n v="21921"/>
    <m/>
    <n v="21921"/>
    <m/>
  </r>
  <r>
    <x v="3"/>
    <x v="2"/>
    <x v="47"/>
    <x v="6"/>
    <x v="4"/>
    <n v="23437"/>
    <m/>
    <m/>
    <m/>
    <m/>
    <n v="23437"/>
    <m/>
  </r>
  <r>
    <x v="3"/>
    <x v="2"/>
    <x v="47"/>
    <x v="4"/>
    <x v="14"/>
    <m/>
    <m/>
    <m/>
    <n v="25339"/>
    <m/>
    <n v="25339"/>
    <m/>
  </r>
  <r>
    <x v="3"/>
    <x v="2"/>
    <x v="47"/>
    <x v="3"/>
    <x v="15"/>
    <n v="37852"/>
    <n v="37852"/>
    <m/>
    <m/>
    <m/>
    <n v="37852"/>
    <m/>
  </r>
  <r>
    <x v="3"/>
    <x v="2"/>
    <x v="47"/>
    <x v="3"/>
    <x v="10"/>
    <n v="115112"/>
    <n v="9086"/>
    <m/>
    <m/>
    <m/>
    <n v="115112"/>
    <m/>
  </r>
  <r>
    <x v="3"/>
    <x v="2"/>
    <x v="47"/>
    <x v="3"/>
    <x v="5"/>
    <n v="183692"/>
    <m/>
    <m/>
    <m/>
    <m/>
    <n v="183692"/>
    <m/>
  </r>
  <r>
    <x v="3"/>
    <x v="2"/>
    <x v="47"/>
    <x v="4"/>
    <x v="7"/>
    <n v="234657"/>
    <m/>
    <m/>
    <m/>
    <m/>
    <n v="234657"/>
    <m/>
  </r>
  <r>
    <x v="3"/>
    <x v="2"/>
    <x v="47"/>
    <x v="1"/>
    <x v="8"/>
    <m/>
    <m/>
    <m/>
    <n v="656990"/>
    <n v="2780"/>
    <n v="659770"/>
    <m/>
  </r>
  <r>
    <x v="3"/>
    <x v="2"/>
    <x v="47"/>
    <x v="2"/>
    <x v="9"/>
    <m/>
    <m/>
    <m/>
    <n v="612911"/>
    <n v="93850"/>
    <n v="706761"/>
    <m/>
  </r>
  <r>
    <x v="3"/>
    <x v="2"/>
    <x v="47"/>
    <x v="2"/>
    <x v="13"/>
    <n v="1319971"/>
    <n v="34856"/>
    <m/>
    <m/>
    <m/>
    <n v="1319971"/>
    <m/>
  </r>
  <r>
    <x v="3"/>
    <x v="2"/>
    <x v="47"/>
    <x v="0"/>
    <x v="11"/>
    <n v="2682906"/>
    <m/>
    <m/>
    <m/>
    <m/>
    <n v="2682906"/>
    <m/>
  </r>
  <r>
    <x v="3"/>
    <x v="2"/>
    <x v="47"/>
    <x v="1"/>
    <x v="12"/>
    <n v="2818410"/>
    <n v="34568"/>
    <m/>
    <m/>
    <m/>
    <n v="2818410"/>
    <m/>
  </r>
  <r>
    <x v="3"/>
    <x v="2"/>
    <x v="47"/>
    <x v="2"/>
    <x v="6"/>
    <n v="8388207"/>
    <m/>
    <m/>
    <m/>
    <m/>
    <n v="8388207"/>
    <m/>
  </r>
  <r>
    <x v="3"/>
    <x v="2"/>
    <x v="88"/>
    <x v="0"/>
    <x v="1"/>
    <m/>
    <m/>
    <m/>
    <m/>
    <n v="5340"/>
    <n v="5340"/>
    <m/>
  </r>
  <r>
    <x v="3"/>
    <x v="2"/>
    <x v="88"/>
    <x v="1"/>
    <x v="8"/>
    <m/>
    <m/>
    <m/>
    <m/>
    <n v="12180"/>
    <n v="12180"/>
    <m/>
  </r>
  <r>
    <x v="3"/>
    <x v="2"/>
    <x v="88"/>
    <x v="2"/>
    <x v="9"/>
    <m/>
    <m/>
    <m/>
    <m/>
    <n v="17670"/>
    <n v="17670"/>
    <m/>
  </r>
  <r>
    <x v="3"/>
    <x v="2"/>
    <x v="88"/>
    <x v="6"/>
    <x v="4"/>
    <n v="25556"/>
    <m/>
    <m/>
    <m/>
    <m/>
    <n v="25556"/>
    <m/>
  </r>
  <r>
    <x v="3"/>
    <x v="2"/>
    <x v="88"/>
    <x v="3"/>
    <x v="10"/>
    <n v="136871"/>
    <m/>
    <m/>
    <m/>
    <m/>
    <n v="136871"/>
    <m/>
  </r>
  <r>
    <x v="3"/>
    <x v="2"/>
    <x v="88"/>
    <x v="2"/>
    <x v="13"/>
    <n v="537206"/>
    <m/>
    <m/>
    <m/>
    <m/>
    <n v="537206"/>
    <m/>
  </r>
  <r>
    <x v="3"/>
    <x v="2"/>
    <x v="88"/>
    <x v="0"/>
    <x v="11"/>
    <n v="991195"/>
    <m/>
    <m/>
    <m/>
    <m/>
    <n v="991195"/>
    <m/>
  </r>
  <r>
    <x v="3"/>
    <x v="2"/>
    <x v="88"/>
    <x v="1"/>
    <x v="12"/>
    <n v="1073901"/>
    <m/>
    <m/>
    <m/>
    <m/>
    <n v="1073901"/>
    <m/>
  </r>
  <r>
    <x v="3"/>
    <x v="2"/>
    <x v="88"/>
    <x v="2"/>
    <x v="6"/>
    <n v="2068830"/>
    <n v="2319"/>
    <m/>
    <m/>
    <m/>
    <n v="2068830"/>
    <m/>
  </r>
  <r>
    <x v="3"/>
    <x v="2"/>
    <x v="110"/>
    <x v="4"/>
    <x v="7"/>
    <n v="51376"/>
    <m/>
    <m/>
    <m/>
    <m/>
    <n v="51376"/>
    <m/>
  </r>
  <r>
    <x v="3"/>
    <x v="2"/>
    <x v="110"/>
    <x v="0"/>
    <x v="11"/>
    <n v="83553"/>
    <m/>
    <m/>
    <m/>
    <m/>
    <n v="83553"/>
    <m/>
  </r>
  <r>
    <x v="3"/>
    <x v="2"/>
    <x v="110"/>
    <x v="2"/>
    <x v="13"/>
    <n v="147336"/>
    <m/>
    <m/>
    <m/>
    <m/>
    <n v="147336"/>
    <m/>
  </r>
  <r>
    <x v="3"/>
    <x v="2"/>
    <x v="110"/>
    <x v="1"/>
    <x v="12"/>
    <n v="374754"/>
    <m/>
    <m/>
    <m/>
    <m/>
    <n v="374754"/>
    <m/>
  </r>
  <r>
    <x v="3"/>
    <x v="2"/>
    <x v="110"/>
    <x v="2"/>
    <x v="6"/>
    <n v="444919"/>
    <m/>
    <m/>
    <m/>
    <m/>
    <n v="444919"/>
    <m/>
  </r>
  <r>
    <x v="3"/>
    <x v="2"/>
    <x v="49"/>
    <x v="0"/>
    <x v="11"/>
    <n v="13962"/>
    <m/>
    <m/>
    <m/>
    <m/>
    <n v="13962"/>
    <m/>
  </r>
  <r>
    <x v="3"/>
    <x v="2"/>
    <x v="49"/>
    <x v="1"/>
    <x v="12"/>
    <n v="36325"/>
    <m/>
    <m/>
    <m/>
    <m/>
    <n v="36325"/>
    <m/>
  </r>
  <r>
    <x v="3"/>
    <x v="2"/>
    <x v="49"/>
    <x v="2"/>
    <x v="6"/>
    <n v="85125"/>
    <m/>
    <m/>
    <m/>
    <m/>
    <n v="85125"/>
    <m/>
  </r>
  <r>
    <x v="3"/>
    <x v="2"/>
    <x v="87"/>
    <x v="2"/>
    <x v="13"/>
    <n v="7930"/>
    <m/>
    <m/>
    <m/>
    <m/>
    <n v="7930"/>
    <m/>
  </r>
  <r>
    <x v="3"/>
    <x v="2"/>
    <x v="87"/>
    <x v="3"/>
    <x v="15"/>
    <n v="18566"/>
    <n v="18566"/>
    <m/>
    <m/>
    <m/>
    <n v="18566"/>
    <m/>
  </r>
  <r>
    <x v="3"/>
    <x v="2"/>
    <x v="87"/>
    <x v="2"/>
    <x v="9"/>
    <m/>
    <m/>
    <m/>
    <n v="137257"/>
    <m/>
    <n v="137257"/>
    <m/>
  </r>
  <r>
    <x v="3"/>
    <x v="2"/>
    <x v="87"/>
    <x v="0"/>
    <x v="1"/>
    <m/>
    <m/>
    <m/>
    <n v="183303"/>
    <m/>
    <n v="183303"/>
    <m/>
  </r>
  <r>
    <x v="3"/>
    <x v="2"/>
    <x v="87"/>
    <x v="1"/>
    <x v="8"/>
    <m/>
    <m/>
    <m/>
    <n v="248420"/>
    <m/>
    <n v="248420"/>
    <m/>
  </r>
  <r>
    <x v="3"/>
    <x v="2"/>
    <x v="87"/>
    <x v="0"/>
    <x v="11"/>
    <n v="763424"/>
    <n v="19026"/>
    <m/>
    <m/>
    <m/>
    <n v="763424"/>
    <m/>
  </r>
  <r>
    <x v="3"/>
    <x v="2"/>
    <x v="87"/>
    <x v="1"/>
    <x v="12"/>
    <n v="917305"/>
    <n v="26148"/>
    <m/>
    <m/>
    <m/>
    <n v="917305"/>
    <m/>
  </r>
  <r>
    <x v="3"/>
    <x v="2"/>
    <x v="87"/>
    <x v="2"/>
    <x v="6"/>
    <n v="1193275"/>
    <n v="13801"/>
    <m/>
    <m/>
    <m/>
    <n v="1193275"/>
    <m/>
  </r>
  <r>
    <x v="3"/>
    <x v="2"/>
    <x v="84"/>
    <x v="2"/>
    <x v="9"/>
    <m/>
    <m/>
    <m/>
    <m/>
    <n v="5200"/>
    <n v="5200"/>
    <m/>
  </r>
  <r>
    <x v="3"/>
    <x v="2"/>
    <x v="84"/>
    <x v="2"/>
    <x v="13"/>
    <n v="42331"/>
    <m/>
    <m/>
    <m/>
    <m/>
    <n v="42331"/>
    <m/>
  </r>
  <r>
    <x v="3"/>
    <x v="2"/>
    <x v="84"/>
    <x v="2"/>
    <x v="6"/>
    <n v="214112"/>
    <m/>
    <m/>
    <m/>
    <m/>
    <n v="214112"/>
    <m/>
  </r>
  <r>
    <x v="3"/>
    <x v="2"/>
    <x v="84"/>
    <x v="0"/>
    <x v="11"/>
    <n v="323775"/>
    <m/>
    <m/>
    <m/>
    <m/>
    <n v="323775"/>
    <m/>
  </r>
  <r>
    <x v="3"/>
    <x v="2"/>
    <x v="84"/>
    <x v="1"/>
    <x v="12"/>
    <n v="376875"/>
    <m/>
    <m/>
    <m/>
    <m/>
    <n v="376875"/>
    <m/>
  </r>
  <r>
    <x v="3"/>
    <x v="2"/>
    <x v="20"/>
    <x v="4"/>
    <x v="7"/>
    <n v="172804"/>
    <m/>
    <m/>
    <m/>
    <m/>
    <n v="172804"/>
    <m/>
  </r>
  <r>
    <x v="3"/>
    <x v="2"/>
    <x v="20"/>
    <x v="6"/>
    <x v="4"/>
    <n v="340407"/>
    <m/>
    <m/>
    <m/>
    <m/>
    <n v="340407"/>
    <m/>
  </r>
  <r>
    <x v="3"/>
    <x v="2"/>
    <x v="20"/>
    <x v="3"/>
    <x v="10"/>
    <n v="349036"/>
    <n v="1714"/>
    <m/>
    <m/>
    <m/>
    <n v="349036"/>
    <m/>
  </r>
  <r>
    <x v="3"/>
    <x v="2"/>
    <x v="20"/>
    <x v="2"/>
    <x v="9"/>
    <m/>
    <m/>
    <m/>
    <n v="282212"/>
    <n v="74721"/>
    <n v="356933"/>
    <m/>
  </r>
  <r>
    <x v="3"/>
    <x v="2"/>
    <x v="20"/>
    <x v="0"/>
    <x v="1"/>
    <m/>
    <m/>
    <m/>
    <n v="432970"/>
    <n v="71934"/>
    <n v="504904"/>
    <m/>
  </r>
  <r>
    <x v="3"/>
    <x v="2"/>
    <x v="20"/>
    <x v="2"/>
    <x v="13"/>
    <n v="524379"/>
    <n v="29189"/>
    <m/>
    <m/>
    <m/>
    <n v="524379"/>
    <m/>
  </r>
  <r>
    <x v="3"/>
    <x v="2"/>
    <x v="20"/>
    <x v="1"/>
    <x v="8"/>
    <m/>
    <m/>
    <m/>
    <n v="675455"/>
    <n v="135782"/>
    <n v="811237"/>
    <m/>
  </r>
  <r>
    <x v="3"/>
    <x v="2"/>
    <x v="20"/>
    <x v="3"/>
    <x v="5"/>
    <n v="870882"/>
    <m/>
    <m/>
    <m/>
    <m/>
    <n v="870882"/>
    <m/>
  </r>
  <r>
    <x v="3"/>
    <x v="2"/>
    <x v="20"/>
    <x v="0"/>
    <x v="11"/>
    <n v="6117414"/>
    <n v="23386"/>
    <m/>
    <m/>
    <m/>
    <n v="6117414"/>
    <m/>
  </r>
  <r>
    <x v="3"/>
    <x v="2"/>
    <x v="20"/>
    <x v="2"/>
    <x v="6"/>
    <n v="6749488"/>
    <n v="57954"/>
    <m/>
    <m/>
    <m/>
    <n v="6749488"/>
    <m/>
  </r>
  <r>
    <x v="3"/>
    <x v="2"/>
    <x v="20"/>
    <x v="1"/>
    <x v="12"/>
    <n v="10091675"/>
    <n v="39269"/>
    <m/>
    <m/>
    <m/>
    <n v="10091675"/>
    <m/>
  </r>
  <r>
    <x v="3"/>
    <x v="2"/>
    <x v="20"/>
    <x v="0"/>
    <x v="1"/>
    <m/>
    <m/>
    <m/>
    <m/>
    <n v="3000"/>
    <n v="3000"/>
    <m/>
  </r>
  <r>
    <x v="3"/>
    <x v="2"/>
    <x v="20"/>
    <x v="1"/>
    <x v="8"/>
    <m/>
    <m/>
    <m/>
    <m/>
    <n v="51369"/>
    <n v="51369"/>
    <m/>
  </r>
  <r>
    <x v="3"/>
    <x v="2"/>
    <x v="20"/>
    <x v="4"/>
    <x v="7"/>
    <n v="53381"/>
    <m/>
    <m/>
    <m/>
    <m/>
    <n v="53381"/>
    <m/>
  </r>
  <r>
    <x v="3"/>
    <x v="2"/>
    <x v="20"/>
    <x v="6"/>
    <x v="4"/>
    <n v="54881"/>
    <m/>
    <m/>
    <m/>
    <m/>
    <n v="54881"/>
    <m/>
  </r>
  <r>
    <x v="3"/>
    <x v="2"/>
    <x v="20"/>
    <x v="2"/>
    <x v="9"/>
    <m/>
    <m/>
    <m/>
    <m/>
    <n v="62235"/>
    <n v="62235"/>
    <m/>
  </r>
  <r>
    <x v="3"/>
    <x v="2"/>
    <x v="20"/>
    <x v="2"/>
    <x v="13"/>
    <n v="65771"/>
    <m/>
    <m/>
    <m/>
    <m/>
    <n v="65771"/>
    <m/>
  </r>
  <r>
    <x v="3"/>
    <x v="2"/>
    <x v="20"/>
    <x v="0"/>
    <x v="11"/>
    <n v="1843668"/>
    <m/>
    <m/>
    <m/>
    <m/>
    <n v="1843668"/>
    <m/>
  </r>
  <r>
    <x v="3"/>
    <x v="2"/>
    <x v="20"/>
    <x v="2"/>
    <x v="6"/>
    <n v="2803193"/>
    <m/>
    <m/>
    <m/>
    <m/>
    <n v="2803193"/>
    <m/>
  </r>
  <r>
    <x v="3"/>
    <x v="2"/>
    <x v="20"/>
    <x v="1"/>
    <x v="12"/>
    <n v="3755869"/>
    <m/>
    <m/>
    <m/>
    <m/>
    <n v="3755869"/>
    <m/>
  </r>
  <r>
    <x v="3"/>
    <x v="2"/>
    <x v="120"/>
    <x v="2"/>
    <x v="13"/>
    <n v="32312"/>
    <m/>
    <m/>
    <m/>
    <m/>
    <n v="32312"/>
    <m/>
  </r>
  <r>
    <x v="3"/>
    <x v="2"/>
    <x v="120"/>
    <x v="0"/>
    <x v="11"/>
    <n v="149274"/>
    <m/>
    <m/>
    <m/>
    <m/>
    <n v="149274"/>
    <m/>
  </r>
  <r>
    <x v="3"/>
    <x v="2"/>
    <x v="120"/>
    <x v="1"/>
    <x v="12"/>
    <n v="366465"/>
    <m/>
    <m/>
    <m/>
    <m/>
    <n v="366465"/>
    <m/>
  </r>
  <r>
    <x v="3"/>
    <x v="2"/>
    <x v="120"/>
    <x v="2"/>
    <x v="6"/>
    <n v="398585"/>
    <m/>
    <m/>
    <m/>
    <m/>
    <n v="398585"/>
    <m/>
  </r>
  <r>
    <x v="3"/>
    <x v="2"/>
    <x v="58"/>
    <x v="3"/>
    <x v="5"/>
    <n v="77825"/>
    <m/>
    <m/>
    <m/>
    <m/>
    <n v="77825"/>
    <m/>
  </r>
  <r>
    <x v="3"/>
    <x v="2"/>
    <x v="58"/>
    <x v="1"/>
    <x v="8"/>
    <m/>
    <m/>
    <m/>
    <n v="75602"/>
    <n v="20230"/>
    <n v="95832"/>
    <m/>
  </r>
  <r>
    <x v="3"/>
    <x v="2"/>
    <x v="58"/>
    <x v="6"/>
    <x v="4"/>
    <n v="111211"/>
    <m/>
    <m/>
    <m/>
    <m/>
    <n v="111211"/>
    <m/>
  </r>
  <r>
    <x v="3"/>
    <x v="2"/>
    <x v="58"/>
    <x v="2"/>
    <x v="9"/>
    <m/>
    <m/>
    <m/>
    <n v="104755"/>
    <n v="15505"/>
    <n v="120260"/>
    <m/>
  </r>
  <r>
    <x v="3"/>
    <x v="2"/>
    <x v="58"/>
    <x v="4"/>
    <x v="7"/>
    <n v="130347"/>
    <m/>
    <m/>
    <m/>
    <m/>
    <n v="130347"/>
    <m/>
  </r>
  <r>
    <x v="3"/>
    <x v="2"/>
    <x v="58"/>
    <x v="2"/>
    <x v="13"/>
    <n v="209212"/>
    <m/>
    <m/>
    <m/>
    <m/>
    <n v="209212"/>
    <m/>
  </r>
  <r>
    <x v="3"/>
    <x v="2"/>
    <x v="58"/>
    <x v="0"/>
    <x v="11"/>
    <n v="1244713"/>
    <m/>
    <m/>
    <m/>
    <m/>
    <n v="1244713"/>
    <m/>
  </r>
  <r>
    <x v="3"/>
    <x v="2"/>
    <x v="58"/>
    <x v="1"/>
    <x v="12"/>
    <n v="3075344"/>
    <n v="3354"/>
    <m/>
    <m/>
    <m/>
    <n v="3075344"/>
    <m/>
  </r>
  <r>
    <x v="3"/>
    <x v="2"/>
    <x v="58"/>
    <x v="2"/>
    <x v="6"/>
    <n v="4158451"/>
    <n v="9320"/>
    <m/>
    <m/>
    <m/>
    <n v="4158451"/>
    <m/>
  </r>
  <r>
    <x v="3"/>
    <x v="2"/>
    <x v="112"/>
    <x v="6"/>
    <x v="4"/>
    <n v="19998"/>
    <m/>
    <m/>
    <m/>
    <m/>
    <n v="19998"/>
    <m/>
  </r>
  <r>
    <x v="3"/>
    <x v="2"/>
    <x v="112"/>
    <x v="2"/>
    <x v="13"/>
    <n v="41477"/>
    <m/>
    <m/>
    <m/>
    <m/>
    <n v="41477"/>
    <m/>
  </r>
  <r>
    <x v="3"/>
    <x v="2"/>
    <x v="112"/>
    <x v="2"/>
    <x v="6"/>
    <n v="50531"/>
    <m/>
    <m/>
    <m/>
    <m/>
    <n v="50531"/>
    <m/>
  </r>
  <r>
    <x v="3"/>
    <x v="2"/>
    <x v="112"/>
    <x v="0"/>
    <x v="11"/>
    <n v="449697"/>
    <m/>
    <m/>
    <m/>
    <m/>
    <n v="449697"/>
    <m/>
  </r>
  <r>
    <x v="3"/>
    <x v="2"/>
    <x v="112"/>
    <x v="1"/>
    <x v="12"/>
    <n v="707177"/>
    <m/>
    <m/>
    <m/>
    <m/>
    <n v="707177"/>
    <m/>
  </r>
  <r>
    <x v="3"/>
    <x v="2"/>
    <x v="20"/>
    <x v="0"/>
    <x v="1"/>
    <m/>
    <m/>
    <m/>
    <m/>
    <n v="7803"/>
    <n v="7803"/>
    <m/>
  </r>
  <r>
    <x v="3"/>
    <x v="2"/>
    <x v="20"/>
    <x v="2"/>
    <x v="9"/>
    <m/>
    <m/>
    <m/>
    <m/>
    <n v="12530"/>
    <n v="12530"/>
    <m/>
  </r>
  <r>
    <x v="3"/>
    <x v="2"/>
    <x v="20"/>
    <x v="1"/>
    <x v="8"/>
    <m/>
    <m/>
    <m/>
    <n v="28438"/>
    <n v="4600"/>
    <n v="33038"/>
    <m/>
  </r>
  <r>
    <x v="3"/>
    <x v="2"/>
    <x v="20"/>
    <x v="4"/>
    <x v="7"/>
    <n v="94193"/>
    <m/>
    <m/>
    <m/>
    <m/>
    <n v="94193"/>
    <m/>
  </r>
  <r>
    <x v="3"/>
    <x v="2"/>
    <x v="20"/>
    <x v="3"/>
    <x v="10"/>
    <n v="107281"/>
    <m/>
    <m/>
    <m/>
    <m/>
    <n v="107281"/>
    <m/>
  </r>
  <r>
    <x v="3"/>
    <x v="2"/>
    <x v="20"/>
    <x v="3"/>
    <x v="5"/>
    <n v="129405"/>
    <m/>
    <m/>
    <m/>
    <m/>
    <n v="129405"/>
    <m/>
  </r>
  <r>
    <x v="3"/>
    <x v="2"/>
    <x v="20"/>
    <x v="2"/>
    <x v="13"/>
    <n v="248638"/>
    <n v="7331"/>
    <m/>
    <m/>
    <m/>
    <n v="248638"/>
    <m/>
  </r>
  <r>
    <x v="3"/>
    <x v="2"/>
    <x v="20"/>
    <x v="0"/>
    <x v="11"/>
    <n v="1204994"/>
    <m/>
    <m/>
    <m/>
    <m/>
    <n v="1204994"/>
    <m/>
  </r>
  <r>
    <x v="3"/>
    <x v="2"/>
    <x v="20"/>
    <x v="1"/>
    <x v="12"/>
    <n v="2477879"/>
    <m/>
    <m/>
    <m/>
    <m/>
    <n v="2477879"/>
    <m/>
  </r>
  <r>
    <x v="3"/>
    <x v="2"/>
    <x v="20"/>
    <x v="2"/>
    <x v="6"/>
    <n v="2831025"/>
    <m/>
    <m/>
    <m/>
    <m/>
    <n v="2831025"/>
    <m/>
  </r>
  <r>
    <x v="3"/>
    <x v="2"/>
    <x v="86"/>
    <x v="4"/>
    <x v="7"/>
    <n v="13452"/>
    <m/>
    <m/>
    <m/>
    <m/>
    <n v="13452"/>
    <m/>
  </r>
  <r>
    <x v="3"/>
    <x v="2"/>
    <x v="86"/>
    <x v="2"/>
    <x v="9"/>
    <m/>
    <m/>
    <m/>
    <n v="15475"/>
    <m/>
    <n v="15475"/>
    <m/>
  </r>
  <r>
    <x v="3"/>
    <x v="2"/>
    <x v="86"/>
    <x v="6"/>
    <x v="4"/>
    <n v="19501"/>
    <m/>
    <m/>
    <m/>
    <m/>
    <n v="19501"/>
    <m/>
  </r>
  <r>
    <x v="3"/>
    <x v="2"/>
    <x v="86"/>
    <x v="3"/>
    <x v="10"/>
    <n v="67790"/>
    <m/>
    <m/>
    <m/>
    <m/>
    <n v="67790"/>
    <m/>
  </r>
  <r>
    <x v="3"/>
    <x v="2"/>
    <x v="86"/>
    <x v="3"/>
    <x v="5"/>
    <n v="181017"/>
    <m/>
    <m/>
    <m/>
    <m/>
    <n v="181017"/>
    <m/>
  </r>
  <r>
    <x v="3"/>
    <x v="2"/>
    <x v="86"/>
    <x v="2"/>
    <x v="13"/>
    <n v="388508"/>
    <m/>
    <m/>
    <m/>
    <m/>
    <n v="388508"/>
    <m/>
  </r>
  <r>
    <x v="3"/>
    <x v="2"/>
    <x v="86"/>
    <x v="0"/>
    <x v="11"/>
    <n v="533675"/>
    <m/>
    <m/>
    <m/>
    <m/>
    <n v="533675"/>
    <m/>
  </r>
  <r>
    <x v="3"/>
    <x v="2"/>
    <x v="86"/>
    <x v="2"/>
    <x v="6"/>
    <n v="1053928"/>
    <m/>
    <m/>
    <m/>
    <m/>
    <n v="1053928"/>
    <m/>
  </r>
  <r>
    <x v="3"/>
    <x v="2"/>
    <x v="86"/>
    <x v="1"/>
    <x v="12"/>
    <n v="1529169"/>
    <n v="8938"/>
    <m/>
    <m/>
    <m/>
    <n v="1529169"/>
    <m/>
  </r>
  <r>
    <x v="3"/>
    <x v="2"/>
    <x v="59"/>
    <x v="0"/>
    <x v="1"/>
    <m/>
    <m/>
    <m/>
    <m/>
    <n v="4042"/>
    <n v="4042"/>
    <m/>
  </r>
  <r>
    <x v="3"/>
    <x v="2"/>
    <x v="59"/>
    <x v="4"/>
    <x v="7"/>
    <n v="25872"/>
    <m/>
    <m/>
    <m/>
    <m/>
    <n v="25872"/>
    <m/>
  </r>
  <r>
    <x v="3"/>
    <x v="2"/>
    <x v="59"/>
    <x v="2"/>
    <x v="13"/>
    <n v="38796"/>
    <m/>
    <m/>
    <m/>
    <m/>
    <n v="38796"/>
    <m/>
  </r>
  <r>
    <x v="3"/>
    <x v="2"/>
    <x v="59"/>
    <x v="6"/>
    <x v="4"/>
    <n v="52554"/>
    <n v="30674"/>
    <m/>
    <m/>
    <m/>
    <n v="52554"/>
    <m/>
  </r>
  <r>
    <x v="3"/>
    <x v="2"/>
    <x v="59"/>
    <x v="1"/>
    <x v="8"/>
    <m/>
    <m/>
    <m/>
    <n v="59108"/>
    <n v="2050"/>
    <n v="61158"/>
    <m/>
  </r>
  <r>
    <x v="3"/>
    <x v="2"/>
    <x v="59"/>
    <x v="3"/>
    <x v="5"/>
    <n v="174198"/>
    <m/>
    <m/>
    <m/>
    <m/>
    <n v="174198"/>
    <m/>
  </r>
  <r>
    <x v="3"/>
    <x v="2"/>
    <x v="59"/>
    <x v="2"/>
    <x v="9"/>
    <m/>
    <m/>
    <m/>
    <n v="278562"/>
    <m/>
    <n v="278562"/>
    <m/>
  </r>
  <r>
    <x v="3"/>
    <x v="2"/>
    <x v="59"/>
    <x v="0"/>
    <x v="11"/>
    <n v="1350515"/>
    <n v="17684"/>
    <m/>
    <m/>
    <m/>
    <n v="1350515"/>
    <m/>
  </r>
  <r>
    <x v="3"/>
    <x v="2"/>
    <x v="59"/>
    <x v="2"/>
    <x v="6"/>
    <n v="2834919"/>
    <n v="8915"/>
    <m/>
    <m/>
    <m/>
    <n v="2834919"/>
    <m/>
  </r>
  <r>
    <x v="3"/>
    <x v="2"/>
    <x v="59"/>
    <x v="1"/>
    <x v="12"/>
    <n v="3408675"/>
    <n v="10298"/>
    <m/>
    <m/>
    <m/>
    <n v="3408675"/>
    <m/>
  </r>
  <r>
    <x v="3"/>
    <x v="2"/>
    <x v="10"/>
    <x v="4"/>
    <x v="14"/>
    <m/>
    <m/>
    <m/>
    <n v="28689"/>
    <m/>
    <n v="28689"/>
    <m/>
  </r>
  <r>
    <x v="3"/>
    <x v="2"/>
    <x v="10"/>
    <x v="4"/>
    <x v="7"/>
    <n v="77390"/>
    <m/>
    <m/>
    <m/>
    <m/>
    <n v="77390"/>
    <m/>
  </r>
  <r>
    <x v="3"/>
    <x v="2"/>
    <x v="10"/>
    <x v="3"/>
    <x v="10"/>
    <n v="257668"/>
    <m/>
    <m/>
    <m/>
    <m/>
    <n v="257668"/>
    <m/>
  </r>
  <r>
    <x v="3"/>
    <x v="2"/>
    <x v="10"/>
    <x v="2"/>
    <x v="9"/>
    <m/>
    <m/>
    <m/>
    <n v="259043"/>
    <n v="53752"/>
    <n v="312795"/>
    <m/>
  </r>
  <r>
    <x v="3"/>
    <x v="2"/>
    <x v="10"/>
    <x v="6"/>
    <x v="4"/>
    <n v="382698"/>
    <m/>
    <m/>
    <m/>
    <m/>
    <n v="382698"/>
    <m/>
  </r>
  <r>
    <x v="3"/>
    <x v="2"/>
    <x v="10"/>
    <x v="3"/>
    <x v="5"/>
    <n v="531243"/>
    <m/>
    <m/>
    <m/>
    <m/>
    <n v="531243"/>
    <m/>
  </r>
  <r>
    <x v="3"/>
    <x v="2"/>
    <x v="10"/>
    <x v="2"/>
    <x v="13"/>
    <n v="860606"/>
    <n v="46452"/>
    <m/>
    <m/>
    <m/>
    <n v="860606"/>
    <m/>
  </r>
  <r>
    <x v="3"/>
    <x v="2"/>
    <x v="10"/>
    <x v="1"/>
    <x v="8"/>
    <m/>
    <m/>
    <m/>
    <n v="979852"/>
    <n v="109865"/>
    <n v="1089717"/>
    <m/>
  </r>
  <r>
    <x v="3"/>
    <x v="2"/>
    <x v="10"/>
    <x v="0"/>
    <x v="1"/>
    <m/>
    <m/>
    <m/>
    <n v="1048959"/>
    <n v="49781"/>
    <n v="1098740"/>
    <m/>
  </r>
  <r>
    <x v="3"/>
    <x v="2"/>
    <x v="10"/>
    <x v="2"/>
    <x v="6"/>
    <n v="6880019"/>
    <m/>
    <m/>
    <m/>
    <m/>
    <n v="6880019"/>
    <m/>
  </r>
  <r>
    <x v="3"/>
    <x v="2"/>
    <x v="10"/>
    <x v="0"/>
    <x v="11"/>
    <n v="9780174"/>
    <n v="17668"/>
    <m/>
    <m/>
    <m/>
    <n v="9780174"/>
    <m/>
  </r>
  <r>
    <x v="3"/>
    <x v="2"/>
    <x v="10"/>
    <x v="1"/>
    <x v="12"/>
    <n v="12951640"/>
    <n v="18260"/>
    <m/>
    <m/>
    <m/>
    <n v="12951640"/>
    <m/>
  </r>
  <r>
    <x v="3"/>
    <x v="2"/>
    <x v="4"/>
    <x v="6"/>
    <x v="2"/>
    <m/>
    <m/>
    <m/>
    <n v="19304"/>
    <n v="3890"/>
    <n v="23194"/>
    <m/>
  </r>
  <r>
    <x v="3"/>
    <x v="2"/>
    <x v="4"/>
    <x v="6"/>
    <x v="4"/>
    <n v="115865"/>
    <m/>
    <m/>
    <m/>
    <m/>
    <n v="115865"/>
    <m/>
  </r>
  <r>
    <x v="3"/>
    <x v="2"/>
    <x v="4"/>
    <x v="2"/>
    <x v="9"/>
    <m/>
    <m/>
    <m/>
    <n v="193411"/>
    <n v="89840"/>
    <n v="283251"/>
    <m/>
  </r>
  <r>
    <x v="3"/>
    <x v="2"/>
    <x v="4"/>
    <x v="4"/>
    <x v="7"/>
    <n v="367144"/>
    <m/>
    <m/>
    <m/>
    <m/>
    <n v="367144"/>
    <m/>
  </r>
  <r>
    <x v="3"/>
    <x v="2"/>
    <x v="4"/>
    <x v="0"/>
    <x v="1"/>
    <m/>
    <m/>
    <m/>
    <n v="581521"/>
    <n v="77755"/>
    <n v="659276"/>
    <m/>
  </r>
  <r>
    <x v="3"/>
    <x v="2"/>
    <x v="4"/>
    <x v="3"/>
    <x v="10"/>
    <n v="712158"/>
    <m/>
    <m/>
    <m/>
    <m/>
    <n v="712158"/>
    <m/>
  </r>
  <r>
    <x v="3"/>
    <x v="2"/>
    <x v="4"/>
    <x v="3"/>
    <x v="5"/>
    <n v="1413427"/>
    <m/>
    <m/>
    <m/>
    <m/>
    <n v="1413427"/>
    <m/>
  </r>
  <r>
    <x v="3"/>
    <x v="2"/>
    <x v="4"/>
    <x v="1"/>
    <x v="8"/>
    <m/>
    <m/>
    <m/>
    <n v="1443255"/>
    <n v="166401"/>
    <n v="1609656"/>
    <m/>
  </r>
  <r>
    <x v="3"/>
    <x v="2"/>
    <x v="4"/>
    <x v="2"/>
    <x v="13"/>
    <n v="2945120"/>
    <n v="60112"/>
    <m/>
    <m/>
    <m/>
    <n v="2945120"/>
    <m/>
  </r>
  <r>
    <x v="3"/>
    <x v="2"/>
    <x v="4"/>
    <x v="2"/>
    <x v="6"/>
    <n v="8790196"/>
    <n v="28537"/>
    <m/>
    <m/>
    <m/>
    <n v="8790196"/>
    <m/>
  </r>
  <r>
    <x v="3"/>
    <x v="2"/>
    <x v="4"/>
    <x v="0"/>
    <x v="11"/>
    <n v="15084538"/>
    <n v="26296"/>
    <m/>
    <m/>
    <m/>
    <n v="15084538"/>
    <m/>
  </r>
  <r>
    <x v="3"/>
    <x v="2"/>
    <x v="4"/>
    <x v="1"/>
    <x v="12"/>
    <n v="21440273"/>
    <n v="169309"/>
    <m/>
    <m/>
    <m/>
    <n v="21440273"/>
    <m/>
  </r>
  <r>
    <x v="3"/>
    <x v="2"/>
    <x v="29"/>
    <x v="4"/>
    <x v="7"/>
    <n v="8889"/>
    <m/>
    <m/>
    <m/>
    <m/>
    <n v="8889"/>
    <m/>
  </r>
  <r>
    <x v="3"/>
    <x v="2"/>
    <x v="29"/>
    <x v="6"/>
    <x v="4"/>
    <n v="74629"/>
    <n v="20588"/>
    <m/>
    <m/>
    <m/>
    <n v="74629"/>
    <m/>
  </r>
  <r>
    <x v="3"/>
    <x v="2"/>
    <x v="29"/>
    <x v="3"/>
    <x v="10"/>
    <n v="148162"/>
    <m/>
    <m/>
    <m/>
    <m/>
    <n v="148162"/>
    <m/>
  </r>
  <r>
    <x v="3"/>
    <x v="2"/>
    <x v="29"/>
    <x v="1"/>
    <x v="8"/>
    <m/>
    <m/>
    <m/>
    <n v="165550"/>
    <n v="4400"/>
    <n v="169950"/>
    <m/>
  </r>
  <r>
    <x v="3"/>
    <x v="2"/>
    <x v="29"/>
    <x v="0"/>
    <x v="1"/>
    <m/>
    <m/>
    <m/>
    <n v="317469"/>
    <n v="8000"/>
    <n v="325469"/>
    <m/>
  </r>
  <r>
    <x v="3"/>
    <x v="2"/>
    <x v="29"/>
    <x v="2"/>
    <x v="13"/>
    <n v="465807"/>
    <n v="58496"/>
    <m/>
    <m/>
    <m/>
    <n v="465807"/>
    <m/>
  </r>
  <r>
    <x v="3"/>
    <x v="2"/>
    <x v="29"/>
    <x v="3"/>
    <x v="5"/>
    <n v="470509"/>
    <m/>
    <m/>
    <m/>
    <m/>
    <n v="470509"/>
    <m/>
  </r>
  <r>
    <x v="3"/>
    <x v="2"/>
    <x v="29"/>
    <x v="2"/>
    <x v="6"/>
    <n v="1524424"/>
    <n v="34147"/>
    <m/>
    <m/>
    <m/>
    <n v="1524424"/>
    <m/>
  </r>
  <r>
    <x v="3"/>
    <x v="2"/>
    <x v="29"/>
    <x v="1"/>
    <x v="12"/>
    <n v="3173107"/>
    <n v="146103"/>
    <m/>
    <m/>
    <m/>
    <n v="3173107"/>
    <m/>
  </r>
  <r>
    <x v="3"/>
    <x v="2"/>
    <x v="29"/>
    <x v="0"/>
    <x v="11"/>
    <n v="4026578"/>
    <n v="53571"/>
    <m/>
    <m/>
    <m/>
    <n v="4026578"/>
    <m/>
  </r>
  <r>
    <x v="3"/>
    <x v="2"/>
    <x v="26"/>
    <x v="2"/>
    <x v="9"/>
    <m/>
    <m/>
    <m/>
    <m/>
    <n v="2305"/>
    <n v="2305"/>
    <m/>
  </r>
  <r>
    <x v="3"/>
    <x v="2"/>
    <x v="26"/>
    <x v="4"/>
    <x v="7"/>
    <n v="66320"/>
    <m/>
    <m/>
    <m/>
    <m/>
    <n v="66320"/>
    <m/>
  </r>
  <r>
    <x v="3"/>
    <x v="2"/>
    <x v="26"/>
    <x v="3"/>
    <x v="5"/>
    <n v="74293"/>
    <m/>
    <m/>
    <m/>
    <m/>
    <n v="74293"/>
    <m/>
  </r>
  <r>
    <x v="3"/>
    <x v="2"/>
    <x v="26"/>
    <x v="6"/>
    <x v="4"/>
    <n v="80089"/>
    <m/>
    <m/>
    <m/>
    <m/>
    <n v="80089"/>
    <m/>
  </r>
  <r>
    <x v="3"/>
    <x v="2"/>
    <x v="26"/>
    <x v="3"/>
    <x v="10"/>
    <n v="89024"/>
    <m/>
    <m/>
    <m/>
    <m/>
    <n v="89024"/>
    <m/>
  </r>
  <r>
    <x v="3"/>
    <x v="2"/>
    <x v="26"/>
    <x v="1"/>
    <x v="8"/>
    <m/>
    <m/>
    <m/>
    <n v="183131"/>
    <n v="9400"/>
    <n v="192531"/>
    <m/>
  </r>
  <r>
    <x v="3"/>
    <x v="2"/>
    <x v="26"/>
    <x v="0"/>
    <x v="1"/>
    <m/>
    <m/>
    <m/>
    <n v="262502"/>
    <m/>
    <n v="262502"/>
    <m/>
  </r>
  <r>
    <x v="3"/>
    <x v="2"/>
    <x v="26"/>
    <x v="2"/>
    <x v="13"/>
    <n v="349768"/>
    <m/>
    <m/>
    <m/>
    <m/>
    <n v="349768"/>
    <m/>
  </r>
  <r>
    <x v="3"/>
    <x v="2"/>
    <x v="26"/>
    <x v="2"/>
    <x v="6"/>
    <n v="2205350"/>
    <m/>
    <m/>
    <m/>
    <m/>
    <n v="2205350"/>
    <m/>
  </r>
  <r>
    <x v="3"/>
    <x v="2"/>
    <x v="26"/>
    <x v="0"/>
    <x v="11"/>
    <n v="4297791"/>
    <m/>
    <m/>
    <m/>
    <m/>
    <n v="4297791"/>
    <m/>
  </r>
  <r>
    <x v="3"/>
    <x v="2"/>
    <x v="26"/>
    <x v="1"/>
    <x v="12"/>
    <n v="7271972"/>
    <n v="5003"/>
    <m/>
    <m/>
    <m/>
    <n v="7271972"/>
    <m/>
  </r>
  <r>
    <x v="3"/>
    <x v="2"/>
    <x v="122"/>
    <x v="3"/>
    <x v="5"/>
    <n v="45339"/>
    <m/>
    <m/>
    <m/>
    <m/>
    <n v="45339"/>
    <m/>
  </r>
  <r>
    <x v="3"/>
    <x v="2"/>
    <x v="122"/>
    <x v="1"/>
    <x v="12"/>
    <n v="46073"/>
    <m/>
    <m/>
    <m/>
    <m/>
    <n v="46073"/>
    <m/>
  </r>
  <r>
    <x v="3"/>
    <x v="2"/>
    <x v="122"/>
    <x v="2"/>
    <x v="6"/>
    <n v="77893"/>
    <m/>
    <m/>
    <m/>
    <m/>
    <n v="77893"/>
    <m/>
  </r>
  <r>
    <x v="3"/>
    <x v="2"/>
    <x v="122"/>
    <x v="0"/>
    <x v="11"/>
    <n v="343639"/>
    <m/>
    <m/>
    <m/>
    <m/>
    <n v="343639"/>
    <m/>
  </r>
  <r>
    <x v="3"/>
    <x v="11"/>
    <x v="113"/>
    <x v="2"/>
    <x v="9"/>
    <m/>
    <m/>
    <m/>
    <m/>
    <n v="3735"/>
    <n v="3735"/>
    <m/>
  </r>
  <r>
    <x v="3"/>
    <x v="11"/>
    <x v="113"/>
    <x v="1"/>
    <x v="8"/>
    <m/>
    <m/>
    <m/>
    <m/>
    <n v="9200"/>
    <n v="9200"/>
    <m/>
  </r>
  <r>
    <x v="3"/>
    <x v="11"/>
    <x v="113"/>
    <x v="4"/>
    <x v="7"/>
    <n v="30906"/>
    <m/>
    <m/>
    <m/>
    <m/>
    <n v="30906"/>
    <m/>
  </r>
  <r>
    <x v="3"/>
    <x v="11"/>
    <x v="113"/>
    <x v="2"/>
    <x v="13"/>
    <n v="145938"/>
    <m/>
    <m/>
    <m/>
    <m/>
    <n v="145938"/>
    <m/>
  </r>
  <r>
    <x v="3"/>
    <x v="11"/>
    <x v="113"/>
    <x v="2"/>
    <x v="6"/>
    <n v="389139"/>
    <m/>
    <m/>
    <m/>
    <m/>
    <n v="389139"/>
    <m/>
  </r>
  <r>
    <x v="3"/>
    <x v="11"/>
    <x v="113"/>
    <x v="0"/>
    <x v="11"/>
    <n v="536204"/>
    <m/>
    <m/>
    <m/>
    <m/>
    <n v="536204"/>
    <m/>
  </r>
  <r>
    <x v="3"/>
    <x v="11"/>
    <x v="113"/>
    <x v="1"/>
    <x v="12"/>
    <n v="691445"/>
    <n v="20745"/>
    <m/>
    <m/>
    <m/>
    <n v="691445"/>
    <m/>
  </r>
  <r>
    <x v="3"/>
    <x v="1"/>
    <x v="23"/>
    <x v="4"/>
    <x v="7"/>
    <n v="8592"/>
    <m/>
    <m/>
    <m/>
    <m/>
    <n v="8592"/>
    <m/>
  </r>
  <r>
    <x v="3"/>
    <x v="1"/>
    <x v="23"/>
    <x v="2"/>
    <x v="9"/>
    <m/>
    <m/>
    <m/>
    <m/>
    <n v="25000"/>
    <n v="25000"/>
    <m/>
  </r>
  <r>
    <x v="3"/>
    <x v="1"/>
    <x v="23"/>
    <x v="6"/>
    <x v="4"/>
    <n v="28816"/>
    <m/>
    <m/>
    <m/>
    <m/>
    <n v="28816"/>
    <m/>
  </r>
  <r>
    <x v="3"/>
    <x v="1"/>
    <x v="23"/>
    <x v="3"/>
    <x v="10"/>
    <n v="66320"/>
    <m/>
    <m/>
    <m/>
    <m/>
    <n v="66320"/>
    <m/>
  </r>
  <r>
    <x v="3"/>
    <x v="1"/>
    <x v="23"/>
    <x v="2"/>
    <x v="13"/>
    <n v="95519"/>
    <m/>
    <m/>
    <m/>
    <m/>
    <n v="95519"/>
    <m/>
  </r>
  <r>
    <x v="3"/>
    <x v="1"/>
    <x v="23"/>
    <x v="0"/>
    <x v="1"/>
    <m/>
    <m/>
    <m/>
    <n v="194188"/>
    <n v="38840"/>
    <n v="233028"/>
    <m/>
  </r>
  <r>
    <x v="3"/>
    <x v="1"/>
    <x v="23"/>
    <x v="1"/>
    <x v="8"/>
    <m/>
    <m/>
    <m/>
    <n v="334688"/>
    <n v="78105"/>
    <n v="412793"/>
    <m/>
  </r>
  <r>
    <x v="3"/>
    <x v="1"/>
    <x v="23"/>
    <x v="3"/>
    <x v="5"/>
    <n v="900647"/>
    <m/>
    <m/>
    <m/>
    <m/>
    <n v="900647"/>
    <m/>
  </r>
  <r>
    <x v="3"/>
    <x v="1"/>
    <x v="23"/>
    <x v="2"/>
    <x v="6"/>
    <n v="1203365"/>
    <m/>
    <m/>
    <m/>
    <m/>
    <n v="1203365"/>
    <m/>
  </r>
  <r>
    <x v="3"/>
    <x v="1"/>
    <x v="23"/>
    <x v="0"/>
    <x v="11"/>
    <n v="2338003"/>
    <m/>
    <m/>
    <m/>
    <m/>
    <n v="2338003"/>
    <m/>
  </r>
  <r>
    <x v="3"/>
    <x v="1"/>
    <x v="23"/>
    <x v="1"/>
    <x v="12"/>
    <n v="7525713"/>
    <m/>
    <m/>
    <m/>
    <m/>
    <n v="7525713"/>
    <m/>
  </r>
  <r>
    <x v="3"/>
    <x v="1"/>
    <x v="24"/>
    <x v="4"/>
    <x v="14"/>
    <m/>
    <m/>
    <m/>
    <n v="7843"/>
    <m/>
    <n v="7843"/>
    <m/>
  </r>
  <r>
    <x v="3"/>
    <x v="1"/>
    <x v="24"/>
    <x v="4"/>
    <x v="7"/>
    <n v="7853"/>
    <m/>
    <m/>
    <m/>
    <m/>
    <n v="7853"/>
    <m/>
  </r>
  <r>
    <x v="3"/>
    <x v="1"/>
    <x v="24"/>
    <x v="1"/>
    <x v="8"/>
    <m/>
    <m/>
    <m/>
    <n v="104288"/>
    <n v="1035"/>
    <n v="105323"/>
    <m/>
  </r>
  <r>
    <x v="3"/>
    <x v="1"/>
    <x v="24"/>
    <x v="2"/>
    <x v="9"/>
    <m/>
    <m/>
    <m/>
    <n v="141784"/>
    <n v="68553"/>
    <n v="210337"/>
    <m/>
  </r>
  <r>
    <x v="3"/>
    <x v="1"/>
    <x v="24"/>
    <x v="3"/>
    <x v="5"/>
    <n v="219202"/>
    <m/>
    <m/>
    <m/>
    <m/>
    <n v="219202"/>
    <m/>
  </r>
  <r>
    <x v="3"/>
    <x v="1"/>
    <x v="24"/>
    <x v="0"/>
    <x v="1"/>
    <m/>
    <m/>
    <m/>
    <n v="629078"/>
    <n v="32005"/>
    <n v="661083"/>
    <m/>
  </r>
  <r>
    <x v="3"/>
    <x v="1"/>
    <x v="24"/>
    <x v="2"/>
    <x v="6"/>
    <n v="749177"/>
    <m/>
    <m/>
    <m/>
    <m/>
    <n v="749177"/>
    <m/>
  </r>
  <r>
    <x v="3"/>
    <x v="1"/>
    <x v="24"/>
    <x v="3"/>
    <x v="10"/>
    <n v="915898"/>
    <m/>
    <m/>
    <m/>
    <m/>
    <n v="915898"/>
    <m/>
  </r>
  <r>
    <x v="3"/>
    <x v="1"/>
    <x v="24"/>
    <x v="1"/>
    <x v="12"/>
    <n v="942779"/>
    <m/>
    <m/>
    <m/>
    <m/>
    <n v="942779"/>
    <m/>
  </r>
  <r>
    <x v="3"/>
    <x v="1"/>
    <x v="24"/>
    <x v="2"/>
    <x v="13"/>
    <n v="6446620"/>
    <m/>
    <m/>
    <m/>
    <m/>
    <n v="6446620"/>
    <m/>
  </r>
  <r>
    <x v="3"/>
    <x v="1"/>
    <x v="24"/>
    <x v="0"/>
    <x v="11"/>
    <n v="7862482"/>
    <n v="26120"/>
    <m/>
    <m/>
    <m/>
    <n v="7862482"/>
    <m/>
  </r>
  <r>
    <x v="3"/>
    <x v="1"/>
    <x v="2"/>
    <x v="6"/>
    <x v="2"/>
    <m/>
    <m/>
    <m/>
    <n v="47428"/>
    <m/>
    <n v="47428"/>
    <m/>
  </r>
  <r>
    <x v="3"/>
    <x v="1"/>
    <x v="2"/>
    <x v="1"/>
    <x v="8"/>
    <m/>
    <m/>
    <m/>
    <n v="60688"/>
    <m/>
    <n v="60688"/>
    <m/>
  </r>
  <r>
    <x v="3"/>
    <x v="1"/>
    <x v="2"/>
    <x v="6"/>
    <x v="4"/>
    <n v="97370"/>
    <m/>
    <m/>
    <m/>
    <m/>
    <n v="97370"/>
    <m/>
  </r>
  <r>
    <x v="3"/>
    <x v="1"/>
    <x v="2"/>
    <x v="3"/>
    <x v="3"/>
    <m/>
    <m/>
    <m/>
    <n v="98013"/>
    <m/>
    <n v="98013"/>
    <m/>
  </r>
  <r>
    <x v="3"/>
    <x v="1"/>
    <x v="2"/>
    <x v="4"/>
    <x v="7"/>
    <n v="161487"/>
    <m/>
    <m/>
    <m/>
    <m/>
    <n v="161487"/>
    <m/>
  </r>
  <r>
    <x v="3"/>
    <x v="1"/>
    <x v="2"/>
    <x v="3"/>
    <x v="5"/>
    <n v="222461"/>
    <n v="41728"/>
    <m/>
    <m/>
    <m/>
    <n v="222461"/>
    <m/>
  </r>
  <r>
    <x v="3"/>
    <x v="1"/>
    <x v="2"/>
    <x v="3"/>
    <x v="10"/>
    <n v="622612"/>
    <m/>
    <m/>
    <m/>
    <m/>
    <n v="622612"/>
    <m/>
  </r>
  <r>
    <x v="3"/>
    <x v="1"/>
    <x v="2"/>
    <x v="1"/>
    <x v="12"/>
    <n v="1602122"/>
    <n v="100025"/>
    <m/>
    <m/>
    <m/>
    <n v="1602122"/>
    <m/>
  </r>
  <r>
    <x v="3"/>
    <x v="1"/>
    <x v="2"/>
    <x v="2"/>
    <x v="9"/>
    <m/>
    <m/>
    <m/>
    <n v="1710532"/>
    <n v="48245"/>
    <n v="1758777"/>
    <m/>
  </r>
  <r>
    <x v="3"/>
    <x v="1"/>
    <x v="2"/>
    <x v="2"/>
    <x v="6"/>
    <n v="1780846"/>
    <n v="102143"/>
    <m/>
    <m/>
    <m/>
    <n v="1780846"/>
    <m/>
  </r>
  <r>
    <x v="3"/>
    <x v="1"/>
    <x v="2"/>
    <x v="0"/>
    <x v="1"/>
    <m/>
    <m/>
    <m/>
    <n v="4242921"/>
    <n v="40994"/>
    <n v="4283915"/>
    <m/>
  </r>
  <r>
    <x v="3"/>
    <x v="1"/>
    <x v="2"/>
    <x v="2"/>
    <x v="13"/>
    <n v="15976236"/>
    <n v="77550"/>
    <m/>
    <m/>
    <m/>
    <n v="15976236"/>
    <m/>
  </r>
  <r>
    <x v="3"/>
    <x v="1"/>
    <x v="2"/>
    <x v="0"/>
    <x v="11"/>
    <n v="19066942"/>
    <n v="63824"/>
    <m/>
    <m/>
    <m/>
    <n v="19066942"/>
    <m/>
  </r>
  <r>
    <x v="3"/>
    <x v="1"/>
    <x v="21"/>
    <x v="2"/>
    <x v="9"/>
    <m/>
    <m/>
    <m/>
    <m/>
    <n v="3600"/>
    <n v="3600"/>
    <m/>
  </r>
  <r>
    <x v="3"/>
    <x v="1"/>
    <x v="21"/>
    <x v="3"/>
    <x v="5"/>
    <n v="65454"/>
    <m/>
    <m/>
    <m/>
    <m/>
    <n v="65454"/>
    <m/>
  </r>
  <r>
    <x v="3"/>
    <x v="1"/>
    <x v="21"/>
    <x v="4"/>
    <x v="7"/>
    <n v="69932"/>
    <m/>
    <m/>
    <m/>
    <m/>
    <n v="69932"/>
    <m/>
  </r>
  <r>
    <x v="3"/>
    <x v="1"/>
    <x v="21"/>
    <x v="1"/>
    <x v="8"/>
    <m/>
    <m/>
    <m/>
    <n v="137989"/>
    <m/>
    <n v="137989"/>
    <m/>
  </r>
  <r>
    <x v="3"/>
    <x v="1"/>
    <x v="21"/>
    <x v="3"/>
    <x v="10"/>
    <n v="181395"/>
    <m/>
    <m/>
    <m/>
    <m/>
    <n v="181395"/>
    <m/>
  </r>
  <r>
    <x v="3"/>
    <x v="1"/>
    <x v="21"/>
    <x v="6"/>
    <x v="4"/>
    <n v="200872"/>
    <m/>
    <m/>
    <m/>
    <m/>
    <n v="200872"/>
    <m/>
  </r>
  <r>
    <x v="3"/>
    <x v="1"/>
    <x v="21"/>
    <x v="2"/>
    <x v="6"/>
    <n v="507886"/>
    <m/>
    <m/>
    <m/>
    <m/>
    <n v="507886"/>
    <m/>
  </r>
  <r>
    <x v="3"/>
    <x v="1"/>
    <x v="21"/>
    <x v="1"/>
    <x v="12"/>
    <n v="884746"/>
    <n v="112052"/>
    <m/>
    <m/>
    <m/>
    <n v="884746"/>
    <m/>
  </r>
  <r>
    <x v="3"/>
    <x v="1"/>
    <x v="21"/>
    <x v="2"/>
    <x v="13"/>
    <n v="1653152"/>
    <m/>
    <m/>
    <m/>
    <m/>
    <n v="1653152"/>
    <m/>
  </r>
  <r>
    <x v="3"/>
    <x v="1"/>
    <x v="21"/>
    <x v="0"/>
    <x v="1"/>
    <m/>
    <m/>
    <m/>
    <n v="2057297"/>
    <n v="20694"/>
    <n v="2077991"/>
    <m/>
  </r>
  <r>
    <x v="3"/>
    <x v="1"/>
    <x v="21"/>
    <x v="0"/>
    <x v="11"/>
    <n v="10586059"/>
    <n v="15146"/>
    <m/>
    <m/>
    <m/>
    <n v="10586059"/>
    <m/>
  </r>
  <r>
    <x v="3"/>
    <x v="1"/>
    <x v="5"/>
    <x v="3"/>
    <x v="3"/>
    <m/>
    <m/>
    <m/>
    <m/>
    <n v="3187"/>
    <n v="3187"/>
    <m/>
  </r>
  <r>
    <x v="3"/>
    <x v="1"/>
    <x v="5"/>
    <x v="4"/>
    <x v="7"/>
    <n v="50002"/>
    <m/>
    <m/>
    <m/>
    <m/>
    <n v="50002"/>
    <m/>
  </r>
  <r>
    <x v="3"/>
    <x v="1"/>
    <x v="5"/>
    <x v="6"/>
    <x v="4"/>
    <n v="104871"/>
    <n v="56978"/>
    <m/>
    <m/>
    <m/>
    <n v="104871"/>
    <m/>
  </r>
  <r>
    <x v="3"/>
    <x v="1"/>
    <x v="5"/>
    <x v="3"/>
    <x v="5"/>
    <n v="198411"/>
    <n v="79761"/>
    <m/>
    <m/>
    <m/>
    <n v="198411"/>
    <m/>
  </r>
  <r>
    <x v="3"/>
    <x v="1"/>
    <x v="5"/>
    <x v="1"/>
    <x v="8"/>
    <m/>
    <m/>
    <m/>
    <n v="307627"/>
    <n v="1712"/>
    <n v="309339"/>
    <m/>
  </r>
  <r>
    <x v="3"/>
    <x v="1"/>
    <x v="5"/>
    <x v="2"/>
    <x v="9"/>
    <m/>
    <m/>
    <m/>
    <n v="722286"/>
    <n v="19499"/>
    <n v="741785"/>
    <m/>
  </r>
  <r>
    <x v="3"/>
    <x v="1"/>
    <x v="5"/>
    <x v="3"/>
    <x v="10"/>
    <n v="887917"/>
    <n v="33581"/>
    <m/>
    <m/>
    <m/>
    <n v="887917"/>
    <m/>
  </r>
  <r>
    <x v="3"/>
    <x v="1"/>
    <x v="5"/>
    <x v="0"/>
    <x v="1"/>
    <m/>
    <m/>
    <m/>
    <n v="928203"/>
    <n v="15493"/>
    <n v="943696"/>
    <m/>
  </r>
  <r>
    <x v="3"/>
    <x v="1"/>
    <x v="5"/>
    <x v="2"/>
    <x v="6"/>
    <n v="984047"/>
    <n v="52409"/>
    <m/>
    <m/>
    <m/>
    <n v="984047"/>
    <m/>
  </r>
  <r>
    <x v="3"/>
    <x v="1"/>
    <x v="5"/>
    <x v="1"/>
    <x v="12"/>
    <n v="1952766"/>
    <n v="228985"/>
    <m/>
    <m/>
    <m/>
    <n v="1952766"/>
    <m/>
  </r>
  <r>
    <x v="3"/>
    <x v="1"/>
    <x v="5"/>
    <x v="2"/>
    <x v="13"/>
    <n v="11841719"/>
    <n v="76665"/>
    <m/>
    <m/>
    <m/>
    <n v="11841719"/>
    <m/>
  </r>
  <r>
    <x v="3"/>
    <x v="1"/>
    <x v="5"/>
    <x v="0"/>
    <x v="11"/>
    <n v="19420570"/>
    <n v="135091"/>
    <m/>
    <m/>
    <m/>
    <n v="19420570"/>
    <m/>
  </r>
  <r>
    <x v="3"/>
    <x v="1"/>
    <x v="37"/>
    <x v="4"/>
    <x v="7"/>
    <n v="6400"/>
    <m/>
    <m/>
    <m/>
    <m/>
    <n v="6400"/>
    <m/>
  </r>
  <r>
    <x v="3"/>
    <x v="1"/>
    <x v="37"/>
    <x v="6"/>
    <x v="4"/>
    <n v="14284"/>
    <m/>
    <m/>
    <m/>
    <m/>
    <n v="14284"/>
    <m/>
  </r>
  <r>
    <x v="3"/>
    <x v="1"/>
    <x v="37"/>
    <x v="3"/>
    <x v="5"/>
    <n v="92472"/>
    <m/>
    <m/>
    <m/>
    <m/>
    <n v="92472"/>
    <m/>
  </r>
  <r>
    <x v="3"/>
    <x v="1"/>
    <x v="37"/>
    <x v="2"/>
    <x v="6"/>
    <n v="164741"/>
    <m/>
    <m/>
    <m/>
    <m/>
    <n v="164741"/>
    <m/>
  </r>
  <r>
    <x v="3"/>
    <x v="1"/>
    <x v="37"/>
    <x v="2"/>
    <x v="13"/>
    <n v="253005"/>
    <m/>
    <m/>
    <m/>
    <m/>
    <n v="253005"/>
    <m/>
  </r>
  <r>
    <x v="3"/>
    <x v="1"/>
    <x v="37"/>
    <x v="1"/>
    <x v="8"/>
    <m/>
    <m/>
    <m/>
    <n v="1061657"/>
    <n v="12260"/>
    <n v="1073917"/>
    <m/>
  </r>
  <r>
    <x v="3"/>
    <x v="1"/>
    <x v="37"/>
    <x v="0"/>
    <x v="11"/>
    <n v="1124139"/>
    <m/>
    <m/>
    <m/>
    <m/>
    <n v="1124139"/>
    <m/>
  </r>
  <r>
    <x v="3"/>
    <x v="1"/>
    <x v="37"/>
    <x v="1"/>
    <x v="12"/>
    <n v="4566916"/>
    <m/>
    <m/>
    <m/>
    <m/>
    <n v="4566916"/>
    <m/>
  </r>
  <r>
    <x v="3"/>
    <x v="1"/>
    <x v="19"/>
    <x v="4"/>
    <x v="14"/>
    <m/>
    <m/>
    <m/>
    <n v="5752"/>
    <m/>
    <n v="5752"/>
    <m/>
  </r>
  <r>
    <x v="3"/>
    <x v="1"/>
    <x v="19"/>
    <x v="3"/>
    <x v="10"/>
    <n v="10517"/>
    <n v="5117"/>
    <m/>
    <m/>
    <m/>
    <n v="10517"/>
    <m/>
  </r>
  <r>
    <x v="3"/>
    <x v="1"/>
    <x v="19"/>
    <x v="4"/>
    <x v="7"/>
    <n v="13110"/>
    <m/>
    <m/>
    <m/>
    <m/>
    <n v="13110"/>
    <m/>
  </r>
  <r>
    <x v="3"/>
    <x v="1"/>
    <x v="19"/>
    <x v="2"/>
    <x v="9"/>
    <m/>
    <m/>
    <m/>
    <n v="117986"/>
    <n v="58971"/>
    <n v="176957"/>
    <m/>
  </r>
  <r>
    <x v="3"/>
    <x v="1"/>
    <x v="19"/>
    <x v="3"/>
    <x v="5"/>
    <n v="217909"/>
    <m/>
    <m/>
    <m/>
    <m/>
    <n v="217909"/>
    <m/>
  </r>
  <r>
    <x v="3"/>
    <x v="1"/>
    <x v="19"/>
    <x v="3"/>
    <x v="3"/>
    <m/>
    <m/>
    <m/>
    <n v="503698"/>
    <m/>
    <n v="503698"/>
    <m/>
  </r>
  <r>
    <x v="3"/>
    <x v="1"/>
    <x v="19"/>
    <x v="0"/>
    <x v="1"/>
    <m/>
    <m/>
    <m/>
    <n v="608069"/>
    <n v="12210"/>
    <n v="620279"/>
    <m/>
  </r>
  <r>
    <x v="3"/>
    <x v="1"/>
    <x v="19"/>
    <x v="1"/>
    <x v="8"/>
    <m/>
    <m/>
    <m/>
    <n v="1512242"/>
    <n v="34050"/>
    <n v="1546292"/>
    <m/>
  </r>
  <r>
    <x v="3"/>
    <x v="1"/>
    <x v="19"/>
    <x v="2"/>
    <x v="13"/>
    <n v="1930466"/>
    <n v="12350"/>
    <m/>
    <m/>
    <m/>
    <n v="1930466"/>
    <m/>
  </r>
  <r>
    <x v="3"/>
    <x v="1"/>
    <x v="19"/>
    <x v="2"/>
    <x v="6"/>
    <n v="3391303"/>
    <m/>
    <m/>
    <m/>
    <m/>
    <n v="3391303"/>
    <m/>
  </r>
  <r>
    <x v="3"/>
    <x v="1"/>
    <x v="19"/>
    <x v="0"/>
    <x v="11"/>
    <n v="4867629"/>
    <m/>
    <m/>
    <m/>
    <m/>
    <n v="4867629"/>
    <m/>
  </r>
  <r>
    <x v="3"/>
    <x v="1"/>
    <x v="19"/>
    <x v="1"/>
    <x v="12"/>
    <n v="10369666"/>
    <n v="90350"/>
    <m/>
    <m/>
    <m/>
    <n v="10369666"/>
    <m/>
  </r>
  <r>
    <x v="3"/>
    <x v="1"/>
    <x v="30"/>
    <x v="0"/>
    <x v="1"/>
    <m/>
    <m/>
    <m/>
    <m/>
    <n v="2200"/>
    <n v="2200"/>
    <m/>
  </r>
  <r>
    <x v="3"/>
    <x v="1"/>
    <x v="30"/>
    <x v="6"/>
    <x v="4"/>
    <n v="7135"/>
    <n v="7135"/>
    <m/>
    <m/>
    <m/>
    <n v="7135"/>
    <m/>
  </r>
  <r>
    <x v="3"/>
    <x v="1"/>
    <x v="30"/>
    <x v="3"/>
    <x v="10"/>
    <n v="22407"/>
    <n v="22407"/>
    <m/>
    <m/>
    <m/>
    <n v="22407"/>
    <m/>
  </r>
  <r>
    <x v="3"/>
    <x v="1"/>
    <x v="30"/>
    <x v="4"/>
    <x v="7"/>
    <n v="31870"/>
    <m/>
    <m/>
    <m/>
    <m/>
    <n v="31870"/>
    <m/>
  </r>
  <r>
    <x v="3"/>
    <x v="1"/>
    <x v="30"/>
    <x v="1"/>
    <x v="8"/>
    <m/>
    <m/>
    <m/>
    <m/>
    <n v="66094"/>
    <n v="66094"/>
    <m/>
  </r>
  <r>
    <x v="3"/>
    <x v="1"/>
    <x v="30"/>
    <x v="3"/>
    <x v="5"/>
    <n v="327190"/>
    <m/>
    <m/>
    <m/>
    <m/>
    <n v="327190"/>
    <m/>
  </r>
  <r>
    <x v="3"/>
    <x v="1"/>
    <x v="30"/>
    <x v="2"/>
    <x v="6"/>
    <n v="651953"/>
    <n v="16878"/>
    <m/>
    <m/>
    <m/>
    <n v="651953"/>
    <m/>
  </r>
  <r>
    <x v="3"/>
    <x v="1"/>
    <x v="30"/>
    <x v="0"/>
    <x v="11"/>
    <n v="2175565"/>
    <m/>
    <m/>
    <m/>
    <m/>
    <n v="2175565"/>
    <m/>
  </r>
  <r>
    <x v="3"/>
    <x v="1"/>
    <x v="30"/>
    <x v="1"/>
    <x v="12"/>
    <n v="6765493"/>
    <n v="106252"/>
    <m/>
    <m/>
    <m/>
    <n v="6765493"/>
    <m/>
  </r>
  <r>
    <x v="3"/>
    <x v="1"/>
    <x v="14"/>
    <x v="6"/>
    <x v="4"/>
    <n v="14406"/>
    <m/>
    <m/>
    <m/>
    <m/>
    <n v="14406"/>
    <m/>
  </r>
  <r>
    <x v="3"/>
    <x v="1"/>
    <x v="14"/>
    <x v="2"/>
    <x v="9"/>
    <m/>
    <m/>
    <m/>
    <n v="185773"/>
    <n v="1400"/>
    <n v="187173"/>
    <m/>
  </r>
  <r>
    <x v="3"/>
    <x v="1"/>
    <x v="14"/>
    <x v="3"/>
    <x v="10"/>
    <n v="278836"/>
    <m/>
    <m/>
    <m/>
    <m/>
    <n v="278836"/>
    <m/>
  </r>
  <r>
    <x v="3"/>
    <x v="1"/>
    <x v="14"/>
    <x v="3"/>
    <x v="5"/>
    <n v="324740"/>
    <m/>
    <m/>
    <m/>
    <m/>
    <n v="324740"/>
    <m/>
  </r>
  <r>
    <x v="3"/>
    <x v="1"/>
    <x v="14"/>
    <x v="2"/>
    <x v="13"/>
    <n v="425162"/>
    <m/>
    <m/>
    <m/>
    <m/>
    <n v="425162"/>
    <m/>
  </r>
  <r>
    <x v="3"/>
    <x v="1"/>
    <x v="14"/>
    <x v="1"/>
    <x v="8"/>
    <m/>
    <m/>
    <m/>
    <n v="405882"/>
    <n v="19450"/>
    <n v="425332"/>
    <m/>
  </r>
  <r>
    <x v="3"/>
    <x v="1"/>
    <x v="14"/>
    <x v="2"/>
    <x v="6"/>
    <n v="1407444"/>
    <m/>
    <m/>
    <m/>
    <m/>
    <n v="1407444"/>
    <m/>
  </r>
  <r>
    <x v="3"/>
    <x v="1"/>
    <x v="14"/>
    <x v="0"/>
    <x v="1"/>
    <m/>
    <m/>
    <m/>
    <n v="1521307"/>
    <n v="21340"/>
    <n v="1542647"/>
    <m/>
  </r>
  <r>
    <x v="3"/>
    <x v="1"/>
    <x v="14"/>
    <x v="1"/>
    <x v="12"/>
    <n v="6371948"/>
    <n v="18191"/>
    <m/>
    <m/>
    <m/>
    <n v="6371948"/>
    <m/>
  </r>
  <r>
    <x v="3"/>
    <x v="1"/>
    <x v="14"/>
    <x v="0"/>
    <x v="11"/>
    <n v="10754705"/>
    <n v="33355"/>
    <m/>
    <m/>
    <m/>
    <n v="10754705"/>
    <m/>
  </r>
  <r>
    <x v="3"/>
    <x v="1"/>
    <x v="6"/>
    <x v="4"/>
    <x v="7"/>
    <n v="3708"/>
    <m/>
    <m/>
    <m/>
    <m/>
    <n v="3708"/>
    <m/>
  </r>
  <r>
    <x v="3"/>
    <x v="1"/>
    <x v="6"/>
    <x v="2"/>
    <x v="9"/>
    <m/>
    <m/>
    <m/>
    <m/>
    <n v="40641"/>
    <n v="40641"/>
    <m/>
  </r>
  <r>
    <x v="3"/>
    <x v="1"/>
    <x v="6"/>
    <x v="6"/>
    <x v="4"/>
    <n v="65070"/>
    <m/>
    <m/>
    <m/>
    <m/>
    <n v="65070"/>
    <m/>
  </r>
  <r>
    <x v="3"/>
    <x v="1"/>
    <x v="6"/>
    <x v="2"/>
    <x v="13"/>
    <n v="180346"/>
    <m/>
    <m/>
    <m/>
    <m/>
    <n v="180346"/>
    <m/>
  </r>
  <r>
    <x v="3"/>
    <x v="1"/>
    <x v="6"/>
    <x v="1"/>
    <x v="8"/>
    <m/>
    <m/>
    <m/>
    <n v="381780"/>
    <n v="200825"/>
    <n v="582605"/>
    <m/>
  </r>
  <r>
    <x v="3"/>
    <x v="1"/>
    <x v="6"/>
    <x v="0"/>
    <x v="1"/>
    <m/>
    <m/>
    <m/>
    <n v="1918168"/>
    <n v="148641"/>
    <n v="2066809"/>
    <m/>
  </r>
  <r>
    <x v="3"/>
    <x v="1"/>
    <x v="6"/>
    <x v="2"/>
    <x v="6"/>
    <n v="2724810"/>
    <n v="34990"/>
    <m/>
    <m/>
    <m/>
    <n v="2724810"/>
    <m/>
  </r>
  <r>
    <x v="3"/>
    <x v="1"/>
    <x v="6"/>
    <x v="1"/>
    <x v="12"/>
    <n v="13112050"/>
    <n v="97417"/>
    <m/>
    <m/>
    <m/>
    <n v="13112050"/>
    <m/>
  </r>
  <r>
    <x v="3"/>
    <x v="1"/>
    <x v="6"/>
    <x v="0"/>
    <x v="11"/>
    <n v="15933672"/>
    <n v="10479"/>
    <m/>
    <m/>
    <m/>
    <n v="15933672"/>
    <m/>
  </r>
  <r>
    <x v="3"/>
    <x v="1"/>
    <x v="25"/>
    <x v="6"/>
    <x v="4"/>
    <n v="20750"/>
    <m/>
    <m/>
    <m/>
    <m/>
    <n v="20750"/>
    <m/>
  </r>
  <r>
    <x v="3"/>
    <x v="1"/>
    <x v="25"/>
    <x v="2"/>
    <x v="9"/>
    <m/>
    <m/>
    <m/>
    <m/>
    <n v="35127"/>
    <n v="35127"/>
    <m/>
  </r>
  <r>
    <x v="3"/>
    <x v="1"/>
    <x v="25"/>
    <x v="0"/>
    <x v="1"/>
    <m/>
    <m/>
    <m/>
    <m/>
    <n v="83472"/>
    <n v="83472"/>
    <m/>
  </r>
  <r>
    <x v="3"/>
    <x v="1"/>
    <x v="25"/>
    <x v="2"/>
    <x v="13"/>
    <n v="333780"/>
    <m/>
    <m/>
    <m/>
    <m/>
    <n v="333780"/>
    <m/>
  </r>
  <r>
    <x v="3"/>
    <x v="1"/>
    <x v="25"/>
    <x v="1"/>
    <x v="8"/>
    <m/>
    <m/>
    <m/>
    <n v="701379"/>
    <n v="106153"/>
    <n v="807532"/>
    <m/>
  </r>
  <r>
    <x v="3"/>
    <x v="1"/>
    <x v="25"/>
    <x v="2"/>
    <x v="6"/>
    <n v="1340498"/>
    <m/>
    <m/>
    <m/>
    <m/>
    <n v="1340498"/>
    <m/>
  </r>
  <r>
    <x v="3"/>
    <x v="1"/>
    <x v="25"/>
    <x v="1"/>
    <x v="12"/>
    <n v="6221662"/>
    <n v="57773"/>
    <m/>
    <m/>
    <m/>
    <n v="6221662"/>
    <m/>
  </r>
  <r>
    <x v="3"/>
    <x v="1"/>
    <x v="25"/>
    <x v="0"/>
    <x v="11"/>
    <n v="8270895"/>
    <m/>
    <m/>
    <m/>
    <m/>
    <n v="8270895"/>
    <m/>
  </r>
  <r>
    <x v="3"/>
    <x v="1"/>
    <x v="28"/>
    <x v="4"/>
    <x v="7"/>
    <n v="2865"/>
    <m/>
    <m/>
    <m/>
    <m/>
    <n v="2865"/>
    <m/>
  </r>
  <r>
    <x v="3"/>
    <x v="1"/>
    <x v="28"/>
    <x v="0"/>
    <x v="1"/>
    <m/>
    <m/>
    <m/>
    <m/>
    <n v="5562"/>
    <n v="5562"/>
    <m/>
  </r>
  <r>
    <x v="3"/>
    <x v="1"/>
    <x v="28"/>
    <x v="2"/>
    <x v="13"/>
    <n v="145184"/>
    <m/>
    <m/>
    <m/>
    <m/>
    <n v="145184"/>
    <m/>
  </r>
  <r>
    <x v="3"/>
    <x v="1"/>
    <x v="28"/>
    <x v="3"/>
    <x v="5"/>
    <n v="223482"/>
    <m/>
    <m/>
    <m/>
    <m/>
    <n v="223482"/>
    <m/>
  </r>
  <r>
    <x v="3"/>
    <x v="1"/>
    <x v="28"/>
    <x v="1"/>
    <x v="8"/>
    <m/>
    <m/>
    <m/>
    <n v="214320"/>
    <n v="14258"/>
    <n v="228578"/>
    <m/>
  </r>
  <r>
    <x v="3"/>
    <x v="1"/>
    <x v="28"/>
    <x v="3"/>
    <x v="10"/>
    <n v="318759"/>
    <m/>
    <m/>
    <m/>
    <m/>
    <n v="318759"/>
    <m/>
  </r>
  <r>
    <x v="3"/>
    <x v="1"/>
    <x v="28"/>
    <x v="2"/>
    <x v="6"/>
    <n v="456305"/>
    <m/>
    <m/>
    <m/>
    <m/>
    <n v="456305"/>
    <m/>
  </r>
  <r>
    <x v="3"/>
    <x v="1"/>
    <x v="28"/>
    <x v="1"/>
    <x v="12"/>
    <n v="3315961"/>
    <n v="5831"/>
    <m/>
    <m/>
    <m/>
    <n v="3315961"/>
    <m/>
  </r>
  <r>
    <x v="3"/>
    <x v="1"/>
    <x v="28"/>
    <x v="0"/>
    <x v="11"/>
    <n v="5349612"/>
    <m/>
    <m/>
    <m/>
    <m/>
    <n v="5349612"/>
    <m/>
  </r>
  <r>
    <x v="3"/>
    <x v="1"/>
    <x v="169"/>
    <x v="0"/>
    <x v="11"/>
    <n v="15062"/>
    <m/>
    <m/>
    <m/>
    <m/>
    <n v="15062"/>
    <m/>
  </r>
  <r>
    <x v="3"/>
    <x v="1"/>
    <x v="64"/>
    <x v="3"/>
    <x v="5"/>
    <n v="33265"/>
    <m/>
    <m/>
    <m/>
    <m/>
    <n v="33265"/>
    <m/>
  </r>
  <r>
    <x v="3"/>
    <x v="1"/>
    <x v="64"/>
    <x v="1"/>
    <x v="12"/>
    <n v="368214"/>
    <m/>
    <m/>
    <m/>
    <m/>
    <n v="368214"/>
    <m/>
  </r>
  <r>
    <x v="3"/>
    <x v="1"/>
    <x v="64"/>
    <x v="0"/>
    <x v="11"/>
    <n v="1612242"/>
    <m/>
    <m/>
    <m/>
    <m/>
    <n v="1612242"/>
    <m/>
  </r>
  <r>
    <x v="3"/>
    <x v="1"/>
    <x v="75"/>
    <x v="1"/>
    <x v="12"/>
    <n v="1566"/>
    <m/>
    <m/>
    <m/>
    <m/>
    <n v="1566"/>
    <m/>
  </r>
  <r>
    <x v="3"/>
    <x v="1"/>
    <x v="75"/>
    <x v="3"/>
    <x v="10"/>
    <n v="44896"/>
    <m/>
    <m/>
    <m/>
    <m/>
    <n v="44896"/>
    <m/>
  </r>
  <r>
    <x v="3"/>
    <x v="1"/>
    <x v="75"/>
    <x v="3"/>
    <x v="5"/>
    <n v="46947"/>
    <m/>
    <m/>
    <m/>
    <m/>
    <n v="46947"/>
    <m/>
  </r>
  <r>
    <x v="3"/>
    <x v="1"/>
    <x v="75"/>
    <x v="0"/>
    <x v="1"/>
    <m/>
    <m/>
    <m/>
    <n v="65041"/>
    <m/>
    <n v="65041"/>
    <m/>
  </r>
  <r>
    <x v="3"/>
    <x v="1"/>
    <x v="75"/>
    <x v="0"/>
    <x v="11"/>
    <n v="1904299"/>
    <n v="6102"/>
    <m/>
    <m/>
    <m/>
    <n v="1904299"/>
    <m/>
  </r>
  <r>
    <x v="3"/>
    <x v="1"/>
    <x v="94"/>
    <x v="2"/>
    <x v="13"/>
    <n v="13224"/>
    <m/>
    <m/>
    <m/>
    <m/>
    <n v="13224"/>
    <m/>
  </r>
  <r>
    <x v="3"/>
    <x v="1"/>
    <x v="94"/>
    <x v="0"/>
    <x v="11"/>
    <n v="1196922"/>
    <m/>
    <m/>
    <m/>
    <m/>
    <n v="1196922"/>
    <m/>
  </r>
  <r>
    <x v="3"/>
    <x v="1"/>
    <x v="163"/>
    <x v="0"/>
    <x v="11"/>
    <n v="22877"/>
    <n v="22877"/>
    <m/>
    <m/>
    <m/>
    <n v="22877"/>
    <m/>
  </r>
  <r>
    <x v="3"/>
    <x v="1"/>
    <x v="166"/>
    <x v="0"/>
    <x v="11"/>
    <n v="200837"/>
    <n v="2538"/>
    <m/>
    <m/>
    <m/>
    <n v="200837"/>
    <m/>
  </r>
  <r>
    <x v="3"/>
    <x v="1"/>
    <x v="116"/>
    <x v="0"/>
    <x v="11"/>
    <n v="557818"/>
    <n v="74179"/>
    <m/>
    <m/>
    <m/>
    <n v="557818"/>
    <m/>
  </r>
  <r>
    <x v="3"/>
    <x v="1"/>
    <x v="229"/>
    <x v="1"/>
    <x v="12"/>
    <n v="12779"/>
    <m/>
    <m/>
    <m/>
    <m/>
    <n v="12779"/>
    <m/>
  </r>
  <r>
    <x v="3"/>
    <x v="1"/>
    <x v="229"/>
    <x v="0"/>
    <x v="11"/>
    <n v="57346"/>
    <m/>
    <m/>
    <m/>
    <m/>
    <n v="57346"/>
    <m/>
  </r>
  <r>
    <x v="3"/>
    <x v="1"/>
    <x v="79"/>
    <x v="3"/>
    <x v="5"/>
    <n v="16359"/>
    <m/>
    <m/>
    <m/>
    <m/>
    <n v="16359"/>
    <m/>
  </r>
  <r>
    <x v="3"/>
    <x v="1"/>
    <x v="79"/>
    <x v="3"/>
    <x v="10"/>
    <n v="25392"/>
    <m/>
    <m/>
    <m/>
    <m/>
    <n v="25392"/>
    <m/>
  </r>
  <r>
    <x v="3"/>
    <x v="1"/>
    <x v="79"/>
    <x v="1"/>
    <x v="12"/>
    <n v="134266"/>
    <m/>
    <m/>
    <m/>
    <m/>
    <n v="134266"/>
    <m/>
  </r>
  <r>
    <x v="3"/>
    <x v="1"/>
    <x v="79"/>
    <x v="2"/>
    <x v="13"/>
    <n v="283125"/>
    <n v="25870"/>
    <m/>
    <m/>
    <m/>
    <n v="283125"/>
    <m/>
  </r>
  <r>
    <x v="3"/>
    <x v="1"/>
    <x v="79"/>
    <x v="0"/>
    <x v="11"/>
    <n v="1473988"/>
    <n v="26916"/>
    <m/>
    <m/>
    <m/>
    <n v="1473988"/>
    <m/>
  </r>
  <r>
    <x v="3"/>
    <x v="1"/>
    <x v="41"/>
    <x v="6"/>
    <x v="4"/>
    <n v="7915"/>
    <m/>
    <m/>
    <m/>
    <m/>
    <n v="7915"/>
    <m/>
  </r>
  <r>
    <x v="3"/>
    <x v="1"/>
    <x v="41"/>
    <x v="3"/>
    <x v="15"/>
    <n v="8894"/>
    <m/>
    <m/>
    <m/>
    <m/>
    <n v="8894"/>
    <m/>
  </r>
  <r>
    <x v="3"/>
    <x v="1"/>
    <x v="41"/>
    <x v="4"/>
    <x v="7"/>
    <n v="16985"/>
    <m/>
    <m/>
    <m/>
    <m/>
    <n v="16985"/>
    <m/>
  </r>
  <r>
    <x v="3"/>
    <x v="1"/>
    <x v="41"/>
    <x v="1"/>
    <x v="8"/>
    <m/>
    <m/>
    <m/>
    <n v="44312"/>
    <m/>
    <n v="44312"/>
    <m/>
  </r>
  <r>
    <x v="3"/>
    <x v="1"/>
    <x v="41"/>
    <x v="3"/>
    <x v="5"/>
    <n v="104754"/>
    <m/>
    <m/>
    <m/>
    <m/>
    <n v="104754"/>
    <m/>
  </r>
  <r>
    <x v="3"/>
    <x v="1"/>
    <x v="41"/>
    <x v="3"/>
    <x v="10"/>
    <n v="110688"/>
    <m/>
    <m/>
    <m/>
    <m/>
    <n v="110688"/>
    <m/>
  </r>
  <r>
    <x v="3"/>
    <x v="1"/>
    <x v="41"/>
    <x v="2"/>
    <x v="9"/>
    <m/>
    <m/>
    <m/>
    <n v="128090"/>
    <m/>
    <n v="128090"/>
    <m/>
  </r>
  <r>
    <x v="3"/>
    <x v="1"/>
    <x v="41"/>
    <x v="0"/>
    <x v="1"/>
    <m/>
    <m/>
    <m/>
    <n v="144149"/>
    <m/>
    <n v="144149"/>
    <m/>
  </r>
  <r>
    <x v="3"/>
    <x v="1"/>
    <x v="41"/>
    <x v="2"/>
    <x v="6"/>
    <n v="228022"/>
    <m/>
    <m/>
    <m/>
    <m/>
    <n v="228022"/>
    <m/>
  </r>
  <r>
    <x v="3"/>
    <x v="1"/>
    <x v="41"/>
    <x v="2"/>
    <x v="13"/>
    <n v="310756"/>
    <m/>
    <m/>
    <m/>
    <m/>
    <n v="310756"/>
    <m/>
  </r>
  <r>
    <x v="3"/>
    <x v="1"/>
    <x v="41"/>
    <x v="1"/>
    <x v="12"/>
    <n v="1263003"/>
    <n v="30855"/>
    <m/>
    <m/>
    <m/>
    <n v="1263003"/>
    <m/>
  </r>
  <r>
    <x v="3"/>
    <x v="1"/>
    <x v="41"/>
    <x v="0"/>
    <x v="11"/>
    <n v="3245341"/>
    <n v="34218"/>
    <m/>
    <m/>
    <m/>
    <n v="3245341"/>
    <m/>
  </r>
  <r>
    <x v="3"/>
    <x v="1"/>
    <x v="145"/>
    <x v="0"/>
    <x v="11"/>
    <n v="119322"/>
    <m/>
    <m/>
    <m/>
    <m/>
    <n v="119322"/>
    <m/>
  </r>
  <r>
    <x v="3"/>
    <x v="1"/>
    <x v="118"/>
    <x v="2"/>
    <x v="6"/>
    <n v="7437"/>
    <n v="7437"/>
    <m/>
    <m/>
    <m/>
    <n v="7437"/>
    <m/>
  </r>
  <r>
    <x v="3"/>
    <x v="1"/>
    <x v="118"/>
    <x v="0"/>
    <x v="11"/>
    <n v="602537"/>
    <m/>
    <m/>
    <m/>
    <m/>
    <n v="602537"/>
    <m/>
  </r>
  <r>
    <x v="3"/>
    <x v="1"/>
    <x v="153"/>
    <x v="0"/>
    <x v="11"/>
    <n v="127382"/>
    <m/>
    <m/>
    <m/>
    <m/>
    <n v="127382"/>
    <m/>
  </r>
  <r>
    <x v="3"/>
    <x v="1"/>
    <x v="129"/>
    <x v="0"/>
    <x v="11"/>
    <n v="196276"/>
    <n v="22294"/>
    <m/>
    <m/>
    <m/>
    <n v="196276"/>
    <m/>
  </r>
  <r>
    <x v="3"/>
    <x v="1"/>
    <x v="93"/>
    <x v="1"/>
    <x v="12"/>
    <n v="31661"/>
    <n v="8424"/>
    <m/>
    <m/>
    <m/>
    <n v="31661"/>
    <m/>
  </r>
  <r>
    <x v="3"/>
    <x v="1"/>
    <x v="93"/>
    <x v="2"/>
    <x v="6"/>
    <n v="35088"/>
    <n v="3748"/>
    <m/>
    <m/>
    <m/>
    <n v="35088"/>
    <m/>
  </r>
  <r>
    <x v="3"/>
    <x v="1"/>
    <x v="93"/>
    <x v="2"/>
    <x v="13"/>
    <n v="85825"/>
    <m/>
    <m/>
    <m/>
    <m/>
    <n v="85825"/>
    <m/>
  </r>
  <r>
    <x v="3"/>
    <x v="1"/>
    <x v="93"/>
    <x v="0"/>
    <x v="11"/>
    <n v="992598"/>
    <n v="13701"/>
    <m/>
    <m/>
    <m/>
    <n v="992598"/>
    <m/>
  </r>
  <r>
    <x v="3"/>
    <x v="1"/>
    <x v="67"/>
    <x v="6"/>
    <x v="4"/>
    <n v="22512"/>
    <m/>
    <m/>
    <m/>
    <m/>
    <n v="22512"/>
    <m/>
  </r>
  <r>
    <x v="3"/>
    <x v="1"/>
    <x v="67"/>
    <x v="0"/>
    <x v="11"/>
    <n v="2416655"/>
    <n v="29027"/>
    <m/>
    <m/>
    <m/>
    <n v="2416655"/>
    <m/>
  </r>
  <r>
    <x v="3"/>
    <x v="1"/>
    <x v="85"/>
    <x v="1"/>
    <x v="12"/>
    <n v="27730"/>
    <m/>
    <m/>
    <m/>
    <m/>
    <n v="27730"/>
    <m/>
  </r>
  <r>
    <x v="3"/>
    <x v="1"/>
    <x v="85"/>
    <x v="3"/>
    <x v="5"/>
    <n v="33381"/>
    <m/>
    <m/>
    <m/>
    <m/>
    <n v="33381"/>
    <m/>
  </r>
  <r>
    <x v="3"/>
    <x v="1"/>
    <x v="85"/>
    <x v="2"/>
    <x v="13"/>
    <n v="107682"/>
    <m/>
    <m/>
    <m/>
    <m/>
    <n v="107682"/>
    <m/>
  </r>
  <r>
    <x v="3"/>
    <x v="1"/>
    <x v="85"/>
    <x v="0"/>
    <x v="11"/>
    <n v="1245554"/>
    <n v="35469"/>
    <m/>
    <m/>
    <m/>
    <n v="1245554"/>
    <m/>
  </r>
  <r>
    <x v="3"/>
    <x v="1"/>
    <x v="99"/>
    <x v="3"/>
    <x v="15"/>
    <n v="10434"/>
    <m/>
    <m/>
    <m/>
    <m/>
    <n v="10434"/>
    <m/>
  </r>
  <r>
    <x v="3"/>
    <x v="1"/>
    <x v="99"/>
    <x v="1"/>
    <x v="12"/>
    <n v="27973"/>
    <m/>
    <m/>
    <m/>
    <m/>
    <n v="27973"/>
    <m/>
  </r>
  <r>
    <x v="3"/>
    <x v="1"/>
    <x v="99"/>
    <x v="0"/>
    <x v="11"/>
    <n v="537146"/>
    <m/>
    <m/>
    <m/>
    <m/>
    <n v="537146"/>
    <m/>
  </r>
  <r>
    <x v="3"/>
    <x v="1"/>
    <x v="123"/>
    <x v="2"/>
    <x v="6"/>
    <n v="17531"/>
    <m/>
    <m/>
    <m/>
    <m/>
    <n v="17531"/>
    <m/>
  </r>
  <r>
    <x v="3"/>
    <x v="1"/>
    <x v="123"/>
    <x v="2"/>
    <x v="13"/>
    <n v="86113"/>
    <m/>
    <m/>
    <m/>
    <m/>
    <n v="86113"/>
    <m/>
  </r>
  <r>
    <x v="3"/>
    <x v="1"/>
    <x v="123"/>
    <x v="0"/>
    <x v="11"/>
    <n v="526656"/>
    <n v="15615"/>
    <m/>
    <m/>
    <m/>
    <n v="526656"/>
    <m/>
  </r>
  <r>
    <x v="3"/>
    <x v="1"/>
    <x v="100"/>
    <x v="1"/>
    <x v="12"/>
    <n v="72620"/>
    <m/>
    <m/>
    <m/>
    <m/>
    <n v="72620"/>
    <m/>
  </r>
  <r>
    <x v="3"/>
    <x v="1"/>
    <x v="100"/>
    <x v="0"/>
    <x v="11"/>
    <n v="829833"/>
    <m/>
    <m/>
    <m/>
    <m/>
    <n v="829833"/>
    <m/>
  </r>
  <r>
    <x v="3"/>
    <x v="1"/>
    <x v="3"/>
    <x v="6"/>
    <x v="4"/>
    <n v="34334"/>
    <m/>
    <m/>
    <m/>
    <m/>
    <n v="34334"/>
    <m/>
  </r>
  <r>
    <x v="3"/>
    <x v="1"/>
    <x v="3"/>
    <x v="3"/>
    <x v="5"/>
    <n v="46226"/>
    <m/>
    <m/>
    <m/>
    <m/>
    <n v="46226"/>
    <m/>
  </r>
  <r>
    <x v="3"/>
    <x v="1"/>
    <x v="3"/>
    <x v="4"/>
    <x v="7"/>
    <n v="51573"/>
    <m/>
    <m/>
    <m/>
    <m/>
    <n v="51573"/>
    <m/>
  </r>
  <r>
    <x v="3"/>
    <x v="1"/>
    <x v="3"/>
    <x v="1"/>
    <x v="8"/>
    <m/>
    <m/>
    <m/>
    <n v="213461"/>
    <n v="1000"/>
    <n v="214461"/>
    <m/>
  </r>
  <r>
    <x v="3"/>
    <x v="1"/>
    <x v="3"/>
    <x v="1"/>
    <x v="12"/>
    <n v="1120477"/>
    <n v="22158"/>
    <m/>
    <m/>
    <m/>
    <n v="1120477"/>
    <m/>
  </r>
  <r>
    <x v="3"/>
    <x v="1"/>
    <x v="3"/>
    <x v="2"/>
    <x v="6"/>
    <n v="1665986"/>
    <m/>
    <m/>
    <m/>
    <m/>
    <n v="1665986"/>
    <m/>
  </r>
  <r>
    <x v="3"/>
    <x v="1"/>
    <x v="3"/>
    <x v="2"/>
    <x v="9"/>
    <m/>
    <m/>
    <m/>
    <n v="1833585"/>
    <n v="1004"/>
    <n v="1834589"/>
    <m/>
  </r>
  <r>
    <x v="3"/>
    <x v="1"/>
    <x v="3"/>
    <x v="0"/>
    <x v="1"/>
    <m/>
    <m/>
    <m/>
    <n v="2107758"/>
    <n v="6000"/>
    <n v="2113758"/>
    <m/>
  </r>
  <r>
    <x v="3"/>
    <x v="1"/>
    <x v="3"/>
    <x v="2"/>
    <x v="13"/>
    <n v="3382735"/>
    <n v="11172"/>
    <m/>
    <m/>
    <m/>
    <n v="3382735"/>
    <m/>
  </r>
  <r>
    <x v="3"/>
    <x v="1"/>
    <x v="3"/>
    <x v="0"/>
    <x v="11"/>
    <n v="18885106"/>
    <n v="19118"/>
    <m/>
    <m/>
    <m/>
    <n v="18885106"/>
    <m/>
  </r>
  <r>
    <x v="3"/>
    <x v="1"/>
    <x v="13"/>
    <x v="4"/>
    <x v="7"/>
    <n v="39628"/>
    <m/>
    <m/>
    <m/>
    <m/>
    <n v="39628"/>
    <m/>
  </r>
  <r>
    <x v="3"/>
    <x v="1"/>
    <x v="13"/>
    <x v="2"/>
    <x v="6"/>
    <n v="275087"/>
    <m/>
    <m/>
    <m/>
    <m/>
    <n v="275087"/>
    <m/>
  </r>
  <r>
    <x v="3"/>
    <x v="1"/>
    <x v="13"/>
    <x v="1"/>
    <x v="12"/>
    <n v="719379"/>
    <m/>
    <m/>
    <m/>
    <m/>
    <n v="719379"/>
    <m/>
  </r>
  <r>
    <x v="3"/>
    <x v="1"/>
    <x v="13"/>
    <x v="0"/>
    <x v="1"/>
    <m/>
    <m/>
    <m/>
    <n v="1217222"/>
    <m/>
    <n v="1217222"/>
    <m/>
  </r>
  <r>
    <x v="3"/>
    <x v="1"/>
    <x v="13"/>
    <x v="0"/>
    <x v="11"/>
    <n v="11054001"/>
    <n v="4876"/>
    <m/>
    <m/>
    <m/>
    <n v="11054001"/>
    <m/>
  </r>
  <r>
    <x v="3"/>
    <x v="2"/>
    <x v="81"/>
    <x v="6"/>
    <x v="4"/>
    <n v="4176"/>
    <m/>
    <m/>
    <m/>
    <m/>
    <n v="4176"/>
    <m/>
  </r>
  <r>
    <x v="3"/>
    <x v="2"/>
    <x v="81"/>
    <x v="0"/>
    <x v="1"/>
    <m/>
    <m/>
    <m/>
    <m/>
    <n v="10400"/>
    <n v="10400"/>
    <m/>
  </r>
  <r>
    <x v="3"/>
    <x v="2"/>
    <x v="81"/>
    <x v="4"/>
    <x v="7"/>
    <n v="37033"/>
    <m/>
    <m/>
    <m/>
    <m/>
    <n v="37033"/>
    <m/>
  </r>
  <r>
    <x v="3"/>
    <x v="2"/>
    <x v="81"/>
    <x v="2"/>
    <x v="6"/>
    <n v="187545"/>
    <m/>
    <m/>
    <m/>
    <m/>
    <n v="187545"/>
    <m/>
  </r>
  <r>
    <x v="3"/>
    <x v="2"/>
    <x v="81"/>
    <x v="1"/>
    <x v="12"/>
    <n v="288119"/>
    <m/>
    <m/>
    <m/>
    <m/>
    <n v="288119"/>
    <m/>
  </r>
  <r>
    <x v="3"/>
    <x v="2"/>
    <x v="81"/>
    <x v="2"/>
    <x v="13"/>
    <n v="519181"/>
    <m/>
    <m/>
    <m/>
    <m/>
    <n v="519181"/>
    <m/>
  </r>
  <r>
    <x v="3"/>
    <x v="2"/>
    <x v="81"/>
    <x v="0"/>
    <x v="11"/>
    <n v="1210599"/>
    <n v="13210"/>
    <n v="15325"/>
    <m/>
    <m/>
    <n v="1225924"/>
    <m/>
  </r>
  <r>
    <x v="3"/>
    <x v="2"/>
    <x v="43"/>
    <x v="6"/>
    <x v="4"/>
    <n v="18999"/>
    <m/>
    <m/>
    <m/>
    <m/>
    <n v="18999"/>
    <m/>
  </r>
  <r>
    <x v="3"/>
    <x v="2"/>
    <x v="43"/>
    <x v="2"/>
    <x v="9"/>
    <m/>
    <m/>
    <m/>
    <m/>
    <n v="19380"/>
    <n v="19380"/>
    <m/>
  </r>
  <r>
    <x v="3"/>
    <x v="2"/>
    <x v="43"/>
    <x v="0"/>
    <x v="1"/>
    <m/>
    <m/>
    <m/>
    <m/>
    <n v="32110"/>
    <n v="32110"/>
    <m/>
  </r>
  <r>
    <x v="3"/>
    <x v="2"/>
    <x v="43"/>
    <x v="3"/>
    <x v="5"/>
    <n v="34190"/>
    <m/>
    <m/>
    <m/>
    <m/>
    <n v="34190"/>
    <m/>
  </r>
  <r>
    <x v="3"/>
    <x v="2"/>
    <x v="43"/>
    <x v="3"/>
    <x v="10"/>
    <n v="62030"/>
    <m/>
    <m/>
    <m/>
    <m/>
    <n v="62030"/>
    <m/>
  </r>
  <r>
    <x v="3"/>
    <x v="2"/>
    <x v="43"/>
    <x v="4"/>
    <x v="7"/>
    <n v="127158"/>
    <m/>
    <m/>
    <m/>
    <m/>
    <n v="127158"/>
    <m/>
  </r>
  <r>
    <x v="3"/>
    <x v="2"/>
    <x v="43"/>
    <x v="2"/>
    <x v="6"/>
    <n v="386162"/>
    <m/>
    <m/>
    <m/>
    <m/>
    <n v="386162"/>
    <m/>
  </r>
  <r>
    <x v="3"/>
    <x v="2"/>
    <x v="43"/>
    <x v="2"/>
    <x v="13"/>
    <n v="492416"/>
    <m/>
    <m/>
    <m/>
    <m/>
    <n v="492416"/>
    <m/>
  </r>
  <r>
    <x v="3"/>
    <x v="2"/>
    <x v="43"/>
    <x v="1"/>
    <x v="12"/>
    <n v="597284"/>
    <m/>
    <m/>
    <m/>
    <m/>
    <n v="597284"/>
    <m/>
  </r>
  <r>
    <x v="3"/>
    <x v="2"/>
    <x v="43"/>
    <x v="0"/>
    <x v="11"/>
    <n v="3966661"/>
    <n v="7877"/>
    <m/>
    <m/>
    <m/>
    <n v="3966661"/>
    <m/>
  </r>
  <r>
    <x v="3"/>
    <x v="1"/>
    <x v="15"/>
    <x v="3"/>
    <x v="15"/>
    <n v="3029"/>
    <m/>
    <m/>
    <m/>
    <m/>
    <n v="3029"/>
    <m/>
  </r>
  <r>
    <x v="3"/>
    <x v="1"/>
    <x v="15"/>
    <x v="6"/>
    <x v="4"/>
    <n v="5643"/>
    <m/>
    <m/>
    <m/>
    <m/>
    <n v="5643"/>
    <m/>
  </r>
  <r>
    <x v="3"/>
    <x v="1"/>
    <x v="15"/>
    <x v="4"/>
    <x v="14"/>
    <m/>
    <m/>
    <m/>
    <n v="6940"/>
    <m/>
    <n v="6940"/>
    <m/>
  </r>
  <r>
    <x v="3"/>
    <x v="1"/>
    <x v="15"/>
    <x v="3"/>
    <x v="3"/>
    <m/>
    <m/>
    <m/>
    <m/>
    <n v="9390"/>
    <n v="9390"/>
    <m/>
  </r>
  <r>
    <x v="3"/>
    <x v="1"/>
    <x v="15"/>
    <x v="1"/>
    <x v="8"/>
    <m/>
    <m/>
    <m/>
    <m/>
    <n v="11805"/>
    <n v="11805"/>
    <m/>
  </r>
  <r>
    <x v="3"/>
    <x v="1"/>
    <x v="15"/>
    <x v="3"/>
    <x v="10"/>
    <n v="21547"/>
    <n v="15451"/>
    <m/>
    <m/>
    <m/>
    <n v="21547"/>
    <m/>
  </r>
  <r>
    <x v="3"/>
    <x v="1"/>
    <x v="15"/>
    <x v="4"/>
    <x v="7"/>
    <n v="78980"/>
    <m/>
    <m/>
    <m/>
    <m/>
    <n v="78980"/>
    <m/>
  </r>
  <r>
    <x v="3"/>
    <x v="1"/>
    <x v="15"/>
    <x v="0"/>
    <x v="1"/>
    <m/>
    <m/>
    <m/>
    <n v="36071"/>
    <n v="141800"/>
    <n v="177871"/>
    <m/>
  </r>
  <r>
    <x v="3"/>
    <x v="1"/>
    <x v="15"/>
    <x v="3"/>
    <x v="5"/>
    <n v="179402"/>
    <m/>
    <m/>
    <m/>
    <m/>
    <n v="179402"/>
    <m/>
  </r>
  <r>
    <x v="3"/>
    <x v="1"/>
    <x v="15"/>
    <x v="2"/>
    <x v="9"/>
    <m/>
    <m/>
    <m/>
    <n v="163165"/>
    <n v="118817"/>
    <n v="281982"/>
    <m/>
  </r>
  <r>
    <x v="3"/>
    <x v="1"/>
    <x v="15"/>
    <x v="2"/>
    <x v="6"/>
    <n v="624419"/>
    <m/>
    <n v="600"/>
    <m/>
    <m/>
    <n v="625019"/>
    <m/>
  </r>
  <r>
    <x v="3"/>
    <x v="1"/>
    <x v="15"/>
    <x v="1"/>
    <x v="12"/>
    <n v="959629"/>
    <n v="18160"/>
    <n v="4100"/>
    <m/>
    <m/>
    <n v="963729"/>
    <m/>
  </r>
  <r>
    <x v="3"/>
    <x v="1"/>
    <x v="15"/>
    <x v="2"/>
    <x v="13"/>
    <n v="4814316"/>
    <m/>
    <m/>
    <m/>
    <m/>
    <n v="4814316"/>
    <m/>
  </r>
  <r>
    <x v="3"/>
    <x v="1"/>
    <x v="15"/>
    <x v="0"/>
    <x v="11"/>
    <n v="8747025"/>
    <n v="49594"/>
    <n v="88485"/>
    <m/>
    <m/>
    <n v="8835510"/>
    <m/>
  </r>
  <r>
    <x v="3"/>
    <x v="1"/>
    <x v="76"/>
    <x v="1"/>
    <x v="8"/>
    <m/>
    <m/>
    <m/>
    <n v="46796"/>
    <m/>
    <n v="46796"/>
    <m/>
  </r>
  <r>
    <x v="3"/>
    <x v="1"/>
    <x v="76"/>
    <x v="2"/>
    <x v="6"/>
    <n v="227627"/>
    <m/>
    <m/>
    <m/>
    <m/>
    <n v="227627"/>
    <m/>
  </r>
  <r>
    <x v="3"/>
    <x v="1"/>
    <x v="76"/>
    <x v="2"/>
    <x v="13"/>
    <n v="248511"/>
    <n v="12524"/>
    <m/>
    <m/>
    <m/>
    <n v="248511"/>
    <m/>
  </r>
  <r>
    <x v="3"/>
    <x v="1"/>
    <x v="76"/>
    <x v="0"/>
    <x v="11"/>
    <n v="1497771"/>
    <n v="24786"/>
    <m/>
    <m/>
    <m/>
    <n v="1497771"/>
    <m/>
  </r>
  <r>
    <x v="3"/>
    <x v="1"/>
    <x v="76"/>
    <x v="1"/>
    <x v="12"/>
    <n v="1857270"/>
    <n v="63408"/>
    <m/>
    <m/>
    <m/>
    <n v="1857270"/>
    <m/>
  </r>
  <r>
    <x v="3"/>
    <x v="1"/>
    <x v="92"/>
    <x v="2"/>
    <x v="6"/>
    <n v="16009"/>
    <m/>
    <m/>
    <m/>
    <m/>
    <n v="16009"/>
    <m/>
  </r>
  <r>
    <x v="3"/>
    <x v="1"/>
    <x v="92"/>
    <x v="0"/>
    <x v="11"/>
    <n v="290676"/>
    <m/>
    <m/>
    <m/>
    <m/>
    <n v="290676"/>
    <m/>
  </r>
  <r>
    <x v="3"/>
    <x v="1"/>
    <x v="92"/>
    <x v="1"/>
    <x v="12"/>
    <n v="1171899"/>
    <m/>
    <m/>
    <m/>
    <m/>
    <n v="1171899"/>
    <m/>
  </r>
  <r>
    <x v="3"/>
    <x v="1"/>
    <x v="125"/>
    <x v="3"/>
    <x v="5"/>
    <n v="3691"/>
    <m/>
    <m/>
    <m/>
    <m/>
    <n v="3691"/>
    <m/>
  </r>
  <r>
    <x v="3"/>
    <x v="1"/>
    <x v="125"/>
    <x v="2"/>
    <x v="6"/>
    <n v="17245"/>
    <m/>
    <m/>
    <m/>
    <m/>
    <n v="17245"/>
    <m/>
  </r>
  <r>
    <x v="3"/>
    <x v="1"/>
    <x v="125"/>
    <x v="3"/>
    <x v="10"/>
    <n v="29677"/>
    <m/>
    <m/>
    <m/>
    <m/>
    <n v="29677"/>
    <m/>
  </r>
  <r>
    <x v="3"/>
    <x v="1"/>
    <x v="125"/>
    <x v="1"/>
    <x v="12"/>
    <n v="106157"/>
    <m/>
    <m/>
    <m/>
    <m/>
    <n v="106157"/>
    <m/>
  </r>
  <r>
    <x v="3"/>
    <x v="1"/>
    <x v="125"/>
    <x v="0"/>
    <x v="11"/>
    <n v="183177"/>
    <m/>
    <m/>
    <m/>
    <m/>
    <n v="183177"/>
    <m/>
  </r>
  <r>
    <x v="3"/>
    <x v="1"/>
    <x v="187"/>
    <x v="0"/>
    <x v="11"/>
    <n v="29742"/>
    <m/>
    <m/>
    <m/>
    <m/>
    <n v="29742"/>
    <m/>
  </r>
  <r>
    <x v="3"/>
    <x v="1"/>
    <x v="147"/>
    <x v="0"/>
    <x v="11"/>
    <n v="120266"/>
    <m/>
    <m/>
    <m/>
    <m/>
    <n v="120266"/>
    <m/>
  </r>
  <r>
    <x v="3"/>
    <x v="1"/>
    <x v="127"/>
    <x v="1"/>
    <x v="12"/>
    <n v="14742"/>
    <n v="14742"/>
    <m/>
    <m/>
    <m/>
    <n v="14742"/>
    <m/>
  </r>
  <r>
    <x v="3"/>
    <x v="1"/>
    <x v="127"/>
    <x v="0"/>
    <x v="11"/>
    <n v="203785"/>
    <m/>
    <m/>
    <m/>
    <m/>
    <n v="203785"/>
    <m/>
  </r>
  <r>
    <x v="3"/>
    <x v="1"/>
    <x v="141"/>
    <x v="1"/>
    <x v="12"/>
    <n v="8854"/>
    <m/>
    <m/>
    <m/>
    <m/>
    <n v="8854"/>
    <m/>
  </r>
  <r>
    <x v="3"/>
    <x v="1"/>
    <x v="141"/>
    <x v="0"/>
    <x v="11"/>
    <n v="131369"/>
    <n v="55138"/>
    <m/>
    <m/>
    <m/>
    <n v="131369"/>
    <m/>
  </r>
  <r>
    <x v="3"/>
    <x v="1"/>
    <x v="172"/>
    <x v="0"/>
    <x v="11"/>
    <n v="3004"/>
    <m/>
    <m/>
    <m/>
    <m/>
    <n v="3004"/>
    <m/>
  </r>
  <r>
    <x v="3"/>
    <x v="3"/>
    <x v="97"/>
    <x v="2"/>
    <x v="13"/>
    <n v="208537"/>
    <n v="11574"/>
    <m/>
    <m/>
    <m/>
    <n v="208537"/>
    <m/>
  </r>
  <r>
    <x v="3"/>
    <x v="3"/>
    <x v="97"/>
    <x v="0"/>
    <x v="11"/>
    <n v="720062"/>
    <n v="47745"/>
    <m/>
    <m/>
    <m/>
    <n v="720062"/>
    <m/>
  </r>
  <r>
    <x v="3"/>
    <x v="3"/>
    <x v="97"/>
    <x v="1"/>
    <x v="12"/>
    <n v="865116"/>
    <n v="10207"/>
    <m/>
    <m/>
    <m/>
    <n v="865116"/>
    <m/>
  </r>
  <r>
    <x v="3"/>
    <x v="3"/>
    <x v="97"/>
    <x v="2"/>
    <x v="6"/>
    <n v="1002572"/>
    <n v="18290"/>
    <m/>
    <m/>
    <m/>
    <n v="1002572"/>
    <m/>
  </r>
  <r>
    <x v="3"/>
    <x v="3"/>
    <x v="55"/>
    <x v="3"/>
    <x v="3"/>
    <m/>
    <m/>
    <m/>
    <m/>
    <n v="2000"/>
    <n v="2000"/>
    <m/>
  </r>
  <r>
    <x v="3"/>
    <x v="3"/>
    <x v="55"/>
    <x v="4"/>
    <x v="7"/>
    <n v="14412"/>
    <m/>
    <m/>
    <m/>
    <m/>
    <n v="14412"/>
    <m/>
  </r>
  <r>
    <x v="3"/>
    <x v="3"/>
    <x v="55"/>
    <x v="6"/>
    <x v="4"/>
    <n v="22294"/>
    <m/>
    <m/>
    <m/>
    <m/>
    <n v="22294"/>
    <m/>
  </r>
  <r>
    <x v="3"/>
    <x v="3"/>
    <x v="55"/>
    <x v="3"/>
    <x v="15"/>
    <n v="47358"/>
    <n v="47358"/>
    <m/>
    <m/>
    <m/>
    <n v="47358"/>
    <m/>
  </r>
  <r>
    <x v="3"/>
    <x v="3"/>
    <x v="55"/>
    <x v="3"/>
    <x v="10"/>
    <n v="50719"/>
    <n v="31070"/>
    <m/>
    <m/>
    <m/>
    <n v="50719"/>
    <m/>
  </r>
  <r>
    <x v="3"/>
    <x v="3"/>
    <x v="55"/>
    <x v="3"/>
    <x v="5"/>
    <n v="292968"/>
    <n v="5627"/>
    <m/>
    <m/>
    <m/>
    <n v="292968"/>
    <m/>
  </r>
  <r>
    <x v="3"/>
    <x v="3"/>
    <x v="55"/>
    <x v="2"/>
    <x v="13"/>
    <n v="810916"/>
    <n v="12110"/>
    <m/>
    <m/>
    <m/>
    <n v="810916"/>
    <m/>
  </r>
  <r>
    <x v="3"/>
    <x v="3"/>
    <x v="55"/>
    <x v="2"/>
    <x v="6"/>
    <n v="1229334"/>
    <n v="40808"/>
    <m/>
    <m/>
    <m/>
    <n v="1229334"/>
    <m/>
  </r>
  <r>
    <x v="3"/>
    <x v="3"/>
    <x v="55"/>
    <x v="0"/>
    <x v="11"/>
    <n v="1250787"/>
    <n v="41212"/>
    <m/>
    <m/>
    <m/>
    <n v="1250787"/>
    <m/>
  </r>
  <r>
    <x v="3"/>
    <x v="3"/>
    <x v="55"/>
    <x v="1"/>
    <x v="12"/>
    <n v="3137821"/>
    <n v="201311"/>
    <m/>
    <m/>
    <m/>
    <n v="3137821"/>
    <m/>
  </r>
  <r>
    <x v="3"/>
    <x v="3"/>
    <x v="16"/>
    <x v="6"/>
    <x v="2"/>
    <m/>
    <m/>
    <m/>
    <m/>
    <n v="1800"/>
    <n v="1800"/>
    <m/>
  </r>
  <r>
    <x v="3"/>
    <x v="3"/>
    <x v="16"/>
    <x v="3"/>
    <x v="15"/>
    <n v="18852"/>
    <n v="18852"/>
    <m/>
    <m/>
    <m/>
    <n v="18852"/>
    <m/>
  </r>
  <r>
    <x v="3"/>
    <x v="3"/>
    <x v="16"/>
    <x v="6"/>
    <x v="4"/>
    <n v="73444"/>
    <m/>
    <m/>
    <m/>
    <m/>
    <n v="73444"/>
    <m/>
  </r>
  <r>
    <x v="3"/>
    <x v="3"/>
    <x v="16"/>
    <x v="4"/>
    <x v="7"/>
    <n v="84456"/>
    <m/>
    <m/>
    <m/>
    <m/>
    <n v="84456"/>
    <m/>
  </r>
  <r>
    <x v="3"/>
    <x v="3"/>
    <x v="16"/>
    <x v="1"/>
    <x v="8"/>
    <m/>
    <m/>
    <m/>
    <n v="66780"/>
    <n v="34485"/>
    <n v="101265"/>
    <m/>
  </r>
  <r>
    <x v="3"/>
    <x v="3"/>
    <x v="16"/>
    <x v="3"/>
    <x v="5"/>
    <n v="116742"/>
    <m/>
    <m/>
    <m/>
    <m/>
    <n v="116742"/>
    <m/>
  </r>
  <r>
    <x v="3"/>
    <x v="3"/>
    <x v="16"/>
    <x v="0"/>
    <x v="1"/>
    <m/>
    <m/>
    <m/>
    <n v="296150"/>
    <n v="41030"/>
    <n v="337180"/>
    <m/>
  </r>
  <r>
    <x v="3"/>
    <x v="3"/>
    <x v="16"/>
    <x v="3"/>
    <x v="10"/>
    <n v="362033"/>
    <n v="19177"/>
    <m/>
    <m/>
    <m/>
    <n v="362033"/>
    <m/>
  </r>
  <r>
    <x v="3"/>
    <x v="3"/>
    <x v="16"/>
    <x v="2"/>
    <x v="9"/>
    <m/>
    <m/>
    <m/>
    <n v="351557"/>
    <n v="59305"/>
    <n v="410862"/>
    <m/>
  </r>
  <r>
    <x v="3"/>
    <x v="3"/>
    <x v="16"/>
    <x v="2"/>
    <x v="6"/>
    <n v="1901171"/>
    <n v="35473"/>
    <m/>
    <m/>
    <m/>
    <n v="1901171"/>
    <m/>
  </r>
  <r>
    <x v="3"/>
    <x v="3"/>
    <x v="16"/>
    <x v="2"/>
    <x v="13"/>
    <n v="5143181"/>
    <n v="4210"/>
    <m/>
    <m/>
    <m/>
    <n v="5143181"/>
    <m/>
  </r>
  <r>
    <x v="3"/>
    <x v="3"/>
    <x v="16"/>
    <x v="0"/>
    <x v="11"/>
    <n v="6101342"/>
    <m/>
    <m/>
    <m/>
    <m/>
    <n v="6101342"/>
    <m/>
  </r>
  <r>
    <x v="3"/>
    <x v="3"/>
    <x v="16"/>
    <x v="1"/>
    <x v="12"/>
    <n v="6917347"/>
    <n v="38428"/>
    <m/>
    <m/>
    <m/>
    <n v="6917347"/>
    <m/>
  </r>
  <r>
    <x v="3"/>
    <x v="3"/>
    <x v="74"/>
    <x v="1"/>
    <x v="8"/>
    <m/>
    <m/>
    <m/>
    <m/>
    <n v="1520"/>
    <n v="1520"/>
    <m/>
  </r>
  <r>
    <x v="3"/>
    <x v="3"/>
    <x v="74"/>
    <x v="3"/>
    <x v="5"/>
    <n v="9346"/>
    <m/>
    <m/>
    <m/>
    <m/>
    <n v="9346"/>
    <m/>
  </r>
  <r>
    <x v="3"/>
    <x v="3"/>
    <x v="74"/>
    <x v="0"/>
    <x v="1"/>
    <m/>
    <m/>
    <m/>
    <m/>
    <n v="17535"/>
    <n v="17535"/>
    <m/>
  </r>
  <r>
    <x v="3"/>
    <x v="3"/>
    <x v="74"/>
    <x v="4"/>
    <x v="7"/>
    <n v="53702"/>
    <m/>
    <m/>
    <m/>
    <m/>
    <n v="53702"/>
    <m/>
  </r>
  <r>
    <x v="3"/>
    <x v="3"/>
    <x v="74"/>
    <x v="2"/>
    <x v="9"/>
    <m/>
    <m/>
    <m/>
    <m/>
    <n v="66925"/>
    <n v="66925"/>
    <m/>
  </r>
  <r>
    <x v="3"/>
    <x v="3"/>
    <x v="74"/>
    <x v="6"/>
    <x v="4"/>
    <n v="121763"/>
    <m/>
    <m/>
    <m/>
    <m/>
    <n v="121763"/>
    <m/>
  </r>
  <r>
    <x v="3"/>
    <x v="3"/>
    <x v="74"/>
    <x v="3"/>
    <x v="10"/>
    <n v="270943"/>
    <m/>
    <m/>
    <m/>
    <m/>
    <n v="270943"/>
    <m/>
  </r>
  <r>
    <x v="3"/>
    <x v="3"/>
    <x v="74"/>
    <x v="1"/>
    <x v="12"/>
    <n v="634581"/>
    <m/>
    <m/>
    <m/>
    <m/>
    <n v="634581"/>
    <m/>
  </r>
  <r>
    <x v="3"/>
    <x v="3"/>
    <x v="74"/>
    <x v="2"/>
    <x v="6"/>
    <n v="696989"/>
    <m/>
    <m/>
    <m/>
    <m/>
    <n v="696989"/>
    <m/>
  </r>
  <r>
    <x v="3"/>
    <x v="3"/>
    <x v="74"/>
    <x v="0"/>
    <x v="11"/>
    <n v="2112210"/>
    <m/>
    <m/>
    <m/>
    <m/>
    <n v="2112210"/>
    <m/>
  </r>
  <r>
    <x v="3"/>
    <x v="3"/>
    <x v="74"/>
    <x v="2"/>
    <x v="13"/>
    <n v="5002487"/>
    <m/>
    <m/>
    <m/>
    <m/>
    <n v="5002487"/>
    <m/>
  </r>
  <r>
    <x v="3"/>
    <x v="3"/>
    <x v="111"/>
    <x v="4"/>
    <x v="7"/>
    <n v="13080"/>
    <m/>
    <m/>
    <m/>
    <m/>
    <n v="13080"/>
    <m/>
  </r>
  <r>
    <x v="3"/>
    <x v="3"/>
    <x v="111"/>
    <x v="2"/>
    <x v="6"/>
    <n v="46400"/>
    <m/>
    <m/>
    <m/>
    <m/>
    <n v="46400"/>
    <m/>
  </r>
  <r>
    <x v="3"/>
    <x v="3"/>
    <x v="111"/>
    <x v="3"/>
    <x v="5"/>
    <n v="65118"/>
    <m/>
    <m/>
    <m/>
    <m/>
    <n v="65118"/>
    <m/>
  </r>
  <r>
    <x v="3"/>
    <x v="3"/>
    <x v="111"/>
    <x v="3"/>
    <x v="10"/>
    <n v="97217"/>
    <m/>
    <m/>
    <m/>
    <m/>
    <n v="97217"/>
    <m/>
  </r>
  <r>
    <x v="3"/>
    <x v="3"/>
    <x v="111"/>
    <x v="0"/>
    <x v="11"/>
    <n v="312860"/>
    <m/>
    <m/>
    <m/>
    <m/>
    <n v="312860"/>
    <m/>
  </r>
  <r>
    <x v="3"/>
    <x v="3"/>
    <x v="111"/>
    <x v="1"/>
    <x v="12"/>
    <n v="382396"/>
    <m/>
    <m/>
    <m/>
    <m/>
    <n v="382396"/>
    <m/>
  </r>
  <r>
    <x v="3"/>
    <x v="3"/>
    <x v="134"/>
    <x v="1"/>
    <x v="12"/>
    <n v="40580"/>
    <m/>
    <m/>
    <m/>
    <m/>
    <n v="40580"/>
    <m/>
  </r>
  <r>
    <x v="3"/>
    <x v="3"/>
    <x v="134"/>
    <x v="0"/>
    <x v="11"/>
    <n v="191698"/>
    <m/>
    <m/>
    <m/>
    <m/>
    <n v="191698"/>
    <m/>
  </r>
  <r>
    <x v="3"/>
    <x v="3"/>
    <x v="51"/>
    <x v="2"/>
    <x v="9"/>
    <m/>
    <m/>
    <m/>
    <m/>
    <n v="2000"/>
    <n v="2000"/>
    <m/>
  </r>
  <r>
    <x v="3"/>
    <x v="3"/>
    <x v="51"/>
    <x v="0"/>
    <x v="1"/>
    <m/>
    <m/>
    <m/>
    <m/>
    <n v="3160"/>
    <n v="3160"/>
    <m/>
  </r>
  <r>
    <x v="3"/>
    <x v="3"/>
    <x v="51"/>
    <x v="3"/>
    <x v="15"/>
    <n v="8315"/>
    <n v="8315"/>
    <m/>
    <m/>
    <m/>
    <n v="8315"/>
    <m/>
  </r>
  <r>
    <x v="3"/>
    <x v="3"/>
    <x v="51"/>
    <x v="1"/>
    <x v="8"/>
    <m/>
    <m/>
    <m/>
    <m/>
    <n v="15690"/>
    <n v="15690"/>
    <m/>
  </r>
  <r>
    <x v="3"/>
    <x v="3"/>
    <x v="51"/>
    <x v="4"/>
    <x v="7"/>
    <n v="17946"/>
    <m/>
    <m/>
    <m/>
    <m/>
    <n v="17946"/>
    <m/>
  </r>
  <r>
    <x v="3"/>
    <x v="3"/>
    <x v="51"/>
    <x v="6"/>
    <x v="4"/>
    <n v="19336"/>
    <n v="19336"/>
    <m/>
    <m/>
    <m/>
    <n v="19336"/>
    <m/>
  </r>
  <r>
    <x v="3"/>
    <x v="3"/>
    <x v="51"/>
    <x v="3"/>
    <x v="10"/>
    <n v="98136"/>
    <n v="2019"/>
    <m/>
    <m/>
    <m/>
    <n v="98136"/>
    <m/>
  </r>
  <r>
    <x v="3"/>
    <x v="3"/>
    <x v="51"/>
    <x v="3"/>
    <x v="5"/>
    <n v="133558"/>
    <m/>
    <m/>
    <m/>
    <m/>
    <n v="133558"/>
    <m/>
  </r>
  <r>
    <x v="3"/>
    <x v="3"/>
    <x v="51"/>
    <x v="2"/>
    <x v="13"/>
    <n v="139916"/>
    <m/>
    <m/>
    <m/>
    <m/>
    <n v="139916"/>
    <m/>
  </r>
  <r>
    <x v="3"/>
    <x v="3"/>
    <x v="51"/>
    <x v="2"/>
    <x v="6"/>
    <n v="411257"/>
    <n v="28735"/>
    <m/>
    <m/>
    <m/>
    <n v="411257"/>
    <m/>
  </r>
  <r>
    <x v="3"/>
    <x v="3"/>
    <x v="51"/>
    <x v="0"/>
    <x v="11"/>
    <n v="2104020"/>
    <n v="3391"/>
    <m/>
    <m/>
    <m/>
    <n v="2104020"/>
    <m/>
  </r>
  <r>
    <x v="3"/>
    <x v="3"/>
    <x v="51"/>
    <x v="1"/>
    <x v="12"/>
    <n v="3797985"/>
    <n v="66450"/>
    <m/>
    <m/>
    <m/>
    <n v="3797985"/>
    <m/>
  </r>
  <r>
    <x v="3"/>
    <x v="3"/>
    <x v="104"/>
    <x v="6"/>
    <x v="4"/>
    <n v="1369"/>
    <n v="1369"/>
    <m/>
    <m/>
    <m/>
    <n v="1369"/>
    <m/>
  </r>
  <r>
    <x v="3"/>
    <x v="3"/>
    <x v="104"/>
    <x v="1"/>
    <x v="8"/>
    <m/>
    <m/>
    <m/>
    <n v="47762"/>
    <m/>
    <n v="47762"/>
    <m/>
  </r>
  <r>
    <x v="3"/>
    <x v="3"/>
    <x v="104"/>
    <x v="3"/>
    <x v="5"/>
    <n v="69936"/>
    <m/>
    <m/>
    <m/>
    <m/>
    <n v="69936"/>
    <m/>
  </r>
  <r>
    <x v="3"/>
    <x v="3"/>
    <x v="104"/>
    <x v="2"/>
    <x v="13"/>
    <n v="92419"/>
    <n v="1876"/>
    <m/>
    <m/>
    <m/>
    <n v="92419"/>
    <m/>
  </r>
  <r>
    <x v="3"/>
    <x v="3"/>
    <x v="104"/>
    <x v="0"/>
    <x v="11"/>
    <n v="112631"/>
    <m/>
    <m/>
    <m/>
    <m/>
    <n v="112631"/>
    <m/>
  </r>
  <r>
    <x v="3"/>
    <x v="3"/>
    <x v="104"/>
    <x v="3"/>
    <x v="10"/>
    <n v="227623"/>
    <m/>
    <m/>
    <m/>
    <m/>
    <n v="227623"/>
    <m/>
  </r>
  <r>
    <x v="3"/>
    <x v="3"/>
    <x v="104"/>
    <x v="2"/>
    <x v="6"/>
    <n v="511383"/>
    <m/>
    <m/>
    <m/>
    <m/>
    <n v="511383"/>
    <m/>
  </r>
  <r>
    <x v="3"/>
    <x v="3"/>
    <x v="104"/>
    <x v="1"/>
    <x v="12"/>
    <n v="687841"/>
    <n v="24912"/>
    <m/>
    <m/>
    <m/>
    <n v="687841"/>
    <m/>
  </r>
  <r>
    <x v="3"/>
    <x v="3"/>
    <x v="42"/>
    <x v="2"/>
    <x v="9"/>
    <m/>
    <m/>
    <m/>
    <m/>
    <n v="13820"/>
    <n v="13820"/>
    <m/>
  </r>
  <r>
    <x v="3"/>
    <x v="3"/>
    <x v="42"/>
    <x v="0"/>
    <x v="1"/>
    <m/>
    <m/>
    <m/>
    <n v="31232"/>
    <m/>
    <n v="31232"/>
    <m/>
  </r>
  <r>
    <x v="3"/>
    <x v="3"/>
    <x v="42"/>
    <x v="6"/>
    <x v="4"/>
    <n v="31529"/>
    <m/>
    <m/>
    <m/>
    <m/>
    <n v="31529"/>
    <m/>
  </r>
  <r>
    <x v="3"/>
    <x v="3"/>
    <x v="42"/>
    <x v="1"/>
    <x v="8"/>
    <m/>
    <m/>
    <m/>
    <n v="70109"/>
    <n v="3460"/>
    <n v="73569"/>
    <m/>
  </r>
  <r>
    <x v="3"/>
    <x v="3"/>
    <x v="42"/>
    <x v="4"/>
    <x v="7"/>
    <n v="125223"/>
    <m/>
    <m/>
    <m/>
    <m/>
    <n v="125223"/>
    <m/>
  </r>
  <r>
    <x v="3"/>
    <x v="3"/>
    <x v="42"/>
    <x v="3"/>
    <x v="10"/>
    <n v="127488"/>
    <m/>
    <m/>
    <m/>
    <m/>
    <n v="127488"/>
    <m/>
  </r>
  <r>
    <x v="3"/>
    <x v="3"/>
    <x v="42"/>
    <x v="3"/>
    <x v="5"/>
    <n v="369407"/>
    <m/>
    <m/>
    <m/>
    <m/>
    <n v="369407"/>
    <m/>
  </r>
  <r>
    <x v="3"/>
    <x v="3"/>
    <x v="42"/>
    <x v="2"/>
    <x v="13"/>
    <n v="903675"/>
    <n v="26106"/>
    <m/>
    <m/>
    <m/>
    <n v="903675"/>
    <m/>
  </r>
  <r>
    <x v="3"/>
    <x v="3"/>
    <x v="42"/>
    <x v="0"/>
    <x v="11"/>
    <n v="2183523"/>
    <n v="7299"/>
    <m/>
    <m/>
    <m/>
    <n v="2183523"/>
    <m/>
  </r>
  <r>
    <x v="3"/>
    <x v="3"/>
    <x v="42"/>
    <x v="2"/>
    <x v="6"/>
    <n v="2748712"/>
    <n v="126252"/>
    <m/>
    <m/>
    <m/>
    <n v="2748712"/>
    <m/>
  </r>
  <r>
    <x v="3"/>
    <x v="3"/>
    <x v="42"/>
    <x v="1"/>
    <x v="12"/>
    <n v="2807885"/>
    <n v="35555"/>
    <m/>
    <m/>
    <m/>
    <n v="2807885"/>
    <m/>
  </r>
  <r>
    <x v="3"/>
    <x v="3"/>
    <x v="38"/>
    <x v="6"/>
    <x v="4"/>
    <n v="59514"/>
    <n v="3961"/>
    <m/>
    <m/>
    <m/>
    <n v="59514"/>
    <m/>
  </r>
  <r>
    <x v="3"/>
    <x v="3"/>
    <x v="38"/>
    <x v="3"/>
    <x v="10"/>
    <n v="143879"/>
    <n v="24859"/>
    <m/>
    <m/>
    <m/>
    <n v="143879"/>
    <m/>
  </r>
  <r>
    <x v="3"/>
    <x v="3"/>
    <x v="38"/>
    <x v="4"/>
    <x v="7"/>
    <n v="192215"/>
    <m/>
    <m/>
    <m/>
    <m/>
    <n v="192215"/>
    <m/>
  </r>
  <r>
    <x v="3"/>
    <x v="3"/>
    <x v="38"/>
    <x v="3"/>
    <x v="5"/>
    <n v="217590"/>
    <m/>
    <m/>
    <m/>
    <m/>
    <n v="217590"/>
    <m/>
  </r>
  <r>
    <x v="3"/>
    <x v="3"/>
    <x v="38"/>
    <x v="2"/>
    <x v="9"/>
    <m/>
    <m/>
    <m/>
    <n v="754847"/>
    <m/>
    <n v="754847"/>
    <m/>
  </r>
  <r>
    <x v="3"/>
    <x v="3"/>
    <x v="38"/>
    <x v="1"/>
    <x v="12"/>
    <n v="1767345"/>
    <n v="43160"/>
    <m/>
    <m/>
    <m/>
    <n v="1767345"/>
    <m/>
  </r>
  <r>
    <x v="3"/>
    <x v="3"/>
    <x v="38"/>
    <x v="2"/>
    <x v="13"/>
    <n v="2444023"/>
    <n v="2229"/>
    <m/>
    <m/>
    <m/>
    <n v="2444023"/>
    <m/>
  </r>
  <r>
    <x v="3"/>
    <x v="3"/>
    <x v="38"/>
    <x v="0"/>
    <x v="11"/>
    <n v="2822807"/>
    <n v="31411"/>
    <m/>
    <m/>
    <m/>
    <n v="2822807"/>
    <m/>
  </r>
  <r>
    <x v="3"/>
    <x v="3"/>
    <x v="38"/>
    <x v="2"/>
    <x v="6"/>
    <n v="3512044"/>
    <n v="20139"/>
    <m/>
    <m/>
    <m/>
    <n v="3512044"/>
    <m/>
  </r>
  <r>
    <x v="3"/>
    <x v="3"/>
    <x v="97"/>
    <x v="6"/>
    <x v="4"/>
    <n v="3251"/>
    <n v="3251"/>
    <m/>
    <m/>
    <m/>
    <n v="3251"/>
    <m/>
  </r>
  <r>
    <x v="3"/>
    <x v="3"/>
    <x v="97"/>
    <x v="4"/>
    <x v="7"/>
    <n v="22050"/>
    <m/>
    <m/>
    <m/>
    <m/>
    <n v="22050"/>
    <m/>
  </r>
  <r>
    <x v="3"/>
    <x v="3"/>
    <x v="97"/>
    <x v="3"/>
    <x v="5"/>
    <n v="69298"/>
    <m/>
    <m/>
    <m/>
    <m/>
    <n v="69298"/>
    <m/>
  </r>
  <r>
    <x v="3"/>
    <x v="3"/>
    <x v="97"/>
    <x v="0"/>
    <x v="1"/>
    <m/>
    <m/>
    <m/>
    <n v="113100"/>
    <m/>
    <n v="113100"/>
    <m/>
  </r>
  <r>
    <x v="3"/>
    <x v="3"/>
    <x v="97"/>
    <x v="2"/>
    <x v="9"/>
    <m/>
    <m/>
    <m/>
    <n v="114777"/>
    <m/>
    <n v="114777"/>
    <m/>
  </r>
  <r>
    <x v="3"/>
    <x v="3"/>
    <x v="97"/>
    <x v="3"/>
    <x v="10"/>
    <n v="164627"/>
    <m/>
    <m/>
    <m/>
    <m/>
    <n v="164627"/>
    <m/>
  </r>
  <r>
    <x v="3"/>
    <x v="3"/>
    <x v="97"/>
    <x v="1"/>
    <x v="12"/>
    <n v="215803"/>
    <n v="9515"/>
    <m/>
    <m/>
    <m/>
    <n v="215803"/>
    <m/>
  </r>
  <r>
    <x v="3"/>
    <x v="3"/>
    <x v="97"/>
    <x v="0"/>
    <x v="11"/>
    <n v="402612"/>
    <m/>
    <m/>
    <m/>
    <m/>
    <n v="402612"/>
    <m/>
  </r>
  <r>
    <x v="3"/>
    <x v="3"/>
    <x v="97"/>
    <x v="2"/>
    <x v="6"/>
    <n v="641653"/>
    <m/>
    <m/>
    <m/>
    <m/>
    <n v="641653"/>
    <m/>
  </r>
  <r>
    <x v="3"/>
    <x v="3"/>
    <x v="97"/>
    <x v="2"/>
    <x v="13"/>
    <n v="648013"/>
    <m/>
    <m/>
    <m/>
    <m/>
    <n v="648013"/>
    <m/>
  </r>
  <r>
    <x v="3"/>
    <x v="3"/>
    <x v="63"/>
    <x v="6"/>
    <x v="4"/>
    <n v="12728"/>
    <m/>
    <m/>
    <m/>
    <m/>
    <n v="12728"/>
    <m/>
  </r>
  <r>
    <x v="3"/>
    <x v="3"/>
    <x v="63"/>
    <x v="4"/>
    <x v="7"/>
    <n v="24631"/>
    <m/>
    <m/>
    <m/>
    <m/>
    <n v="24631"/>
    <m/>
  </r>
  <r>
    <x v="3"/>
    <x v="3"/>
    <x v="63"/>
    <x v="3"/>
    <x v="5"/>
    <n v="108902"/>
    <n v="12006"/>
    <m/>
    <m/>
    <m/>
    <n v="108902"/>
    <m/>
  </r>
  <r>
    <x v="3"/>
    <x v="3"/>
    <x v="63"/>
    <x v="2"/>
    <x v="13"/>
    <n v="128367"/>
    <m/>
    <m/>
    <m/>
    <m/>
    <n v="128367"/>
    <m/>
  </r>
  <r>
    <x v="3"/>
    <x v="3"/>
    <x v="63"/>
    <x v="1"/>
    <x v="12"/>
    <n v="1157093"/>
    <n v="100469"/>
    <m/>
    <m/>
    <m/>
    <n v="1157093"/>
    <m/>
  </r>
  <r>
    <x v="3"/>
    <x v="3"/>
    <x v="63"/>
    <x v="2"/>
    <x v="6"/>
    <n v="1378086"/>
    <m/>
    <m/>
    <m/>
    <m/>
    <n v="1378086"/>
    <m/>
  </r>
  <r>
    <x v="3"/>
    <x v="3"/>
    <x v="63"/>
    <x v="0"/>
    <x v="11"/>
    <n v="1879279"/>
    <n v="35974"/>
    <m/>
    <m/>
    <m/>
    <n v="1879279"/>
    <m/>
  </r>
  <r>
    <x v="3"/>
    <x v="2"/>
    <x v="84"/>
    <x v="3"/>
    <x v="10"/>
    <n v="15979"/>
    <m/>
    <m/>
    <m/>
    <m/>
    <n v="15979"/>
    <m/>
  </r>
  <r>
    <x v="3"/>
    <x v="2"/>
    <x v="84"/>
    <x v="6"/>
    <x v="4"/>
    <n v="17322"/>
    <m/>
    <m/>
    <m/>
    <m/>
    <n v="17322"/>
    <m/>
  </r>
  <r>
    <x v="3"/>
    <x v="2"/>
    <x v="84"/>
    <x v="3"/>
    <x v="5"/>
    <n v="85371"/>
    <m/>
    <m/>
    <m/>
    <m/>
    <n v="85371"/>
    <m/>
  </r>
  <r>
    <x v="3"/>
    <x v="2"/>
    <x v="84"/>
    <x v="4"/>
    <x v="7"/>
    <n v="95797"/>
    <m/>
    <m/>
    <m/>
    <m/>
    <n v="95797"/>
    <m/>
  </r>
  <r>
    <x v="3"/>
    <x v="2"/>
    <x v="84"/>
    <x v="2"/>
    <x v="13"/>
    <n v="149367"/>
    <m/>
    <m/>
    <m/>
    <m/>
    <n v="149367"/>
    <m/>
  </r>
  <r>
    <x v="3"/>
    <x v="2"/>
    <x v="84"/>
    <x v="1"/>
    <x v="12"/>
    <n v="1130857"/>
    <m/>
    <m/>
    <m/>
    <m/>
    <n v="1130857"/>
    <m/>
  </r>
  <r>
    <x v="3"/>
    <x v="2"/>
    <x v="84"/>
    <x v="0"/>
    <x v="11"/>
    <n v="1238061"/>
    <m/>
    <m/>
    <m/>
    <m/>
    <n v="1238061"/>
    <m/>
  </r>
  <r>
    <x v="3"/>
    <x v="2"/>
    <x v="84"/>
    <x v="2"/>
    <x v="6"/>
    <n v="1349346"/>
    <m/>
    <m/>
    <m/>
    <m/>
    <n v="1349346"/>
    <m/>
  </r>
  <r>
    <x v="3"/>
    <x v="2"/>
    <x v="84"/>
    <x v="3"/>
    <x v="10"/>
    <n v="22092"/>
    <m/>
    <m/>
    <m/>
    <m/>
    <n v="22092"/>
    <m/>
  </r>
  <r>
    <x v="3"/>
    <x v="2"/>
    <x v="84"/>
    <x v="6"/>
    <x v="4"/>
    <n v="29075"/>
    <m/>
    <m/>
    <m/>
    <m/>
    <n v="29075"/>
    <m/>
  </r>
  <r>
    <x v="3"/>
    <x v="2"/>
    <x v="84"/>
    <x v="3"/>
    <x v="5"/>
    <n v="68410"/>
    <m/>
    <m/>
    <m/>
    <m/>
    <n v="68410"/>
    <m/>
  </r>
  <r>
    <x v="3"/>
    <x v="2"/>
    <x v="84"/>
    <x v="4"/>
    <x v="7"/>
    <n v="122519"/>
    <m/>
    <m/>
    <m/>
    <m/>
    <n v="122519"/>
    <m/>
  </r>
  <r>
    <x v="3"/>
    <x v="2"/>
    <x v="84"/>
    <x v="2"/>
    <x v="13"/>
    <n v="492724"/>
    <m/>
    <m/>
    <m/>
    <m/>
    <n v="492724"/>
    <m/>
  </r>
  <r>
    <x v="3"/>
    <x v="2"/>
    <x v="84"/>
    <x v="1"/>
    <x v="12"/>
    <n v="1079123"/>
    <m/>
    <m/>
    <m/>
    <m/>
    <n v="1079123"/>
    <m/>
  </r>
  <r>
    <x v="3"/>
    <x v="2"/>
    <x v="84"/>
    <x v="2"/>
    <x v="6"/>
    <n v="1082112"/>
    <m/>
    <m/>
    <m/>
    <m/>
    <n v="1082112"/>
    <m/>
  </r>
  <r>
    <x v="3"/>
    <x v="2"/>
    <x v="84"/>
    <x v="0"/>
    <x v="11"/>
    <n v="1156184"/>
    <m/>
    <m/>
    <m/>
    <m/>
    <n v="1156184"/>
    <m/>
  </r>
  <r>
    <x v="3"/>
    <x v="3"/>
    <x v="98"/>
    <x v="2"/>
    <x v="9"/>
    <m/>
    <m/>
    <m/>
    <m/>
    <n v="1485"/>
    <n v="1485"/>
    <m/>
  </r>
  <r>
    <x v="3"/>
    <x v="3"/>
    <x v="98"/>
    <x v="0"/>
    <x v="11"/>
    <n v="422399"/>
    <m/>
    <m/>
    <m/>
    <m/>
    <n v="422399"/>
    <m/>
  </r>
  <r>
    <x v="3"/>
    <x v="3"/>
    <x v="98"/>
    <x v="1"/>
    <x v="12"/>
    <n v="1049495"/>
    <n v="16899"/>
    <m/>
    <m/>
    <m/>
    <n v="1049495"/>
    <m/>
  </r>
  <r>
    <x v="3"/>
    <x v="3"/>
    <x v="119"/>
    <x v="0"/>
    <x v="11"/>
    <n v="312332"/>
    <m/>
    <m/>
    <m/>
    <m/>
    <n v="312332"/>
    <m/>
  </r>
  <r>
    <x v="3"/>
    <x v="3"/>
    <x v="119"/>
    <x v="1"/>
    <x v="12"/>
    <n v="502725"/>
    <m/>
    <m/>
    <m/>
    <m/>
    <n v="502725"/>
    <m/>
  </r>
  <r>
    <x v="3"/>
    <x v="3"/>
    <x v="190"/>
    <x v="0"/>
    <x v="11"/>
    <n v="4262"/>
    <m/>
    <m/>
    <m/>
    <m/>
    <n v="4262"/>
    <m/>
  </r>
  <r>
    <x v="3"/>
    <x v="3"/>
    <x v="190"/>
    <x v="1"/>
    <x v="12"/>
    <n v="13590"/>
    <m/>
    <m/>
    <m/>
    <m/>
    <n v="13590"/>
    <m/>
  </r>
  <r>
    <x v="3"/>
    <x v="5"/>
    <x v="89"/>
    <x v="0"/>
    <x v="1"/>
    <m/>
    <m/>
    <m/>
    <m/>
    <n v="1200"/>
    <n v="1200"/>
    <m/>
  </r>
  <r>
    <x v="3"/>
    <x v="5"/>
    <x v="89"/>
    <x v="6"/>
    <x v="4"/>
    <n v="5308"/>
    <m/>
    <m/>
    <m/>
    <m/>
    <n v="5308"/>
    <m/>
  </r>
  <r>
    <x v="3"/>
    <x v="5"/>
    <x v="89"/>
    <x v="3"/>
    <x v="15"/>
    <n v="20172"/>
    <n v="20172"/>
    <m/>
    <m/>
    <m/>
    <n v="20172"/>
    <m/>
  </r>
  <r>
    <x v="3"/>
    <x v="5"/>
    <x v="89"/>
    <x v="1"/>
    <x v="8"/>
    <m/>
    <m/>
    <m/>
    <n v="22785"/>
    <n v="4890"/>
    <n v="27675"/>
    <m/>
  </r>
  <r>
    <x v="3"/>
    <x v="5"/>
    <x v="89"/>
    <x v="2"/>
    <x v="9"/>
    <m/>
    <m/>
    <m/>
    <n v="60315"/>
    <n v="28620"/>
    <n v="88935"/>
    <m/>
  </r>
  <r>
    <x v="3"/>
    <x v="5"/>
    <x v="89"/>
    <x v="4"/>
    <x v="7"/>
    <n v="104416"/>
    <m/>
    <m/>
    <m/>
    <m/>
    <n v="104416"/>
    <m/>
  </r>
  <r>
    <x v="3"/>
    <x v="5"/>
    <x v="89"/>
    <x v="3"/>
    <x v="10"/>
    <n v="134050"/>
    <m/>
    <m/>
    <m/>
    <m/>
    <n v="134050"/>
    <m/>
  </r>
  <r>
    <x v="3"/>
    <x v="5"/>
    <x v="89"/>
    <x v="3"/>
    <x v="5"/>
    <n v="411643"/>
    <m/>
    <m/>
    <m/>
    <m/>
    <n v="411643"/>
    <m/>
  </r>
  <r>
    <x v="3"/>
    <x v="5"/>
    <x v="89"/>
    <x v="0"/>
    <x v="11"/>
    <n v="807433"/>
    <n v="29298"/>
    <m/>
    <m/>
    <m/>
    <n v="807433"/>
    <m/>
  </r>
  <r>
    <x v="3"/>
    <x v="5"/>
    <x v="89"/>
    <x v="1"/>
    <x v="12"/>
    <n v="853737"/>
    <n v="36626"/>
    <m/>
    <m/>
    <m/>
    <n v="853737"/>
    <m/>
  </r>
  <r>
    <x v="3"/>
    <x v="5"/>
    <x v="89"/>
    <x v="2"/>
    <x v="13"/>
    <n v="965365"/>
    <m/>
    <m/>
    <m/>
    <m/>
    <n v="965365"/>
    <m/>
  </r>
  <r>
    <x v="3"/>
    <x v="5"/>
    <x v="89"/>
    <x v="2"/>
    <x v="6"/>
    <n v="1697911"/>
    <n v="14506"/>
    <m/>
    <m/>
    <m/>
    <n v="1697911"/>
    <m/>
  </r>
  <r>
    <x v="3"/>
    <x v="5"/>
    <x v="69"/>
    <x v="1"/>
    <x v="8"/>
    <m/>
    <m/>
    <m/>
    <n v="50728"/>
    <m/>
    <n v="50728"/>
    <m/>
  </r>
  <r>
    <x v="3"/>
    <x v="5"/>
    <x v="69"/>
    <x v="2"/>
    <x v="9"/>
    <m/>
    <m/>
    <m/>
    <n v="56109"/>
    <n v="7160"/>
    <n v="63269"/>
    <m/>
  </r>
  <r>
    <x v="3"/>
    <x v="5"/>
    <x v="69"/>
    <x v="4"/>
    <x v="7"/>
    <n v="157302"/>
    <m/>
    <m/>
    <m/>
    <m/>
    <n v="157302"/>
    <m/>
  </r>
  <r>
    <x v="3"/>
    <x v="5"/>
    <x v="69"/>
    <x v="3"/>
    <x v="5"/>
    <n v="162342"/>
    <m/>
    <m/>
    <m/>
    <m/>
    <n v="162342"/>
    <m/>
  </r>
  <r>
    <x v="3"/>
    <x v="5"/>
    <x v="69"/>
    <x v="2"/>
    <x v="13"/>
    <n v="526514"/>
    <m/>
    <m/>
    <m/>
    <m/>
    <n v="526514"/>
    <m/>
  </r>
  <r>
    <x v="3"/>
    <x v="5"/>
    <x v="69"/>
    <x v="0"/>
    <x v="11"/>
    <n v="566340"/>
    <m/>
    <m/>
    <m/>
    <m/>
    <n v="566340"/>
    <m/>
  </r>
  <r>
    <x v="3"/>
    <x v="5"/>
    <x v="69"/>
    <x v="1"/>
    <x v="12"/>
    <n v="1362865"/>
    <n v="15261"/>
    <m/>
    <m/>
    <m/>
    <n v="1362865"/>
    <m/>
  </r>
  <r>
    <x v="3"/>
    <x v="5"/>
    <x v="69"/>
    <x v="2"/>
    <x v="6"/>
    <n v="2638332"/>
    <m/>
    <m/>
    <m/>
    <m/>
    <n v="2638332"/>
    <m/>
  </r>
  <r>
    <x v="3"/>
    <x v="5"/>
    <x v="33"/>
    <x v="3"/>
    <x v="3"/>
    <m/>
    <m/>
    <m/>
    <m/>
    <n v="2800"/>
    <n v="2800"/>
    <m/>
  </r>
  <r>
    <x v="3"/>
    <x v="5"/>
    <x v="33"/>
    <x v="0"/>
    <x v="1"/>
    <m/>
    <m/>
    <m/>
    <m/>
    <n v="2950"/>
    <n v="2950"/>
    <m/>
  </r>
  <r>
    <x v="3"/>
    <x v="5"/>
    <x v="33"/>
    <x v="1"/>
    <x v="8"/>
    <m/>
    <m/>
    <m/>
    <n v="56015"/>
    <m/>
    <n v="56015"/>
    <m/>
  </r>
  <r>
    <x v="3"/>
    <x v="5"/>
    <x v="33"/>
    <x v="2"/>
    <x v="9"/>
    <m/>
    <m/>
    <m/>
    <n v="133034"/>
    <n v="47867"/>
    <n v="180901"/>
    <m/>
  </r>
  <r>
    <x v="3"/>
    <x v="5"/>
    <x v="33"/>
    <x v="4"/>
    <x v="7"/>
    <n v="512297"/>
    <m/>
    <m/>
    <m/>
    <m/>
    <n v="512297"/>
    <m/>
  </r>
  <r>
    <x v="3"/>
    <x v="5"/>
    <x v="33"/>
    <x v="3"/>
    <x v="5"/>
    <n v="845416"/>
    <m/>
    <m/>
    <m/>
    <m/>
    <n v="845416"/>
    <m/>
  </r>
  <r>
    <x v="3"/>
    <x v="5"/>
    <x v="33"/>
    <x v="1"/>
    <x v="12"/>
    <n v="942359"/>
    <n v="79613"/>
    <m/>
    <m/>
    <m/>
    <n v="942359"/>
    <m/>
  </r>
  <r>
    <x v="3"/>
    <x v="5"/>
    <x v="33"/>
    <x v="0"/>
    <x v="11"/>
    <n v="1774079"/>
    <n v="1224"/>
    <m/>
    <m/>
    <m/>
    <n v="1774079"/>
    <m/>
  </r>
  <r>
    <x v="3"/>
    <x v="5"/>
    <x v="33"/>
    <x v="3"/>
    <x v="10"/>
    <n v="2068844"/>
    <m/>
    <m/>
    <m/>
    <m/>
    <n v="2068844"/>
    <m/>
  </r>
  <r>
    <x v="3"/>
    <x v="5"/>
    <x v="33"/>
    <x v="2"/>
    <x v="13"/>
    <n v="2940232"/>
    <m/>
    <m/>
    <m/>
    <m/>
    <n v="2940232"/>
    <m/>
  </r>
  <r>
    <x v="3"/>
    <x v="5"/>
    <x v="33"/>
    <x v="2"/>
    <x v="6"/>
    <n v="4937960"/>
    <m/>
    <m/>
    <m/>
    <m/>
    <n v="4937960"/>
    <m/>
  </r>
  <r>
    <x v="3"/>
    <x v="5"/>
    <x v="39"/>
    <x v="0"/>
    <x v="1"/>
    <m/>
    <m/>
    <m/>
    <n v="63529"/>
    <n v="3420"/>
    <n v="66949"/>
    <m/>
  </r>
  <r>
    <x v="3"/>
    <x v="5"/>
    <x v="39"/>
    <x v="6"/>
    <x v="4"/>
    <n v="119194"/>
    <m/>
    <m/>
    <m/>
    <m/>
    <n v="119194"/>
    <m/>
  </r>
  <r>
    <x v="3"/>
    <x v="5"/>
    <x v="39"/>
    <x v="2"/>
    <x v="9"/>
    <m/>
    <m/>
    <m/>
    <n v="177878"/>
    <n v="3282"/>
    <n v="181160"/>
    <m/>
  </r>
  <r>
    <x v="3"/>
    <x v="5"/>
    <x v="39"/>
    <x v="4"/>
    <x v="7"/>
    <n v="298665"/>
    <m/>
    <m/>
    <m/>
    <m/>
    <n v="298665"/>
    <m/>
  </r>
  <r>
    <x v="3"/>
    <x v="5"/>
    <x v="39"/>
    <x v="3"/>
    <x v="5"/>
    <n v="397502"/>
    <m/>
    <m/>
    <m/>
    <m/>
    <n v="397502"/>
    <m/>
  </r>
  <r>
    <x v="3"/>
    <x v="5"/>
    <x v="39"/>
    <x v="1"/>
    <x v="12"/>
    <n v="1473801"/>
    <n v="30983"/>
    <m/>
    <m/>
    <m/>
    <n v="1473801"/>
    <m/>
  </r>
  <r>
    <x v="3"/>
    <x v="5"/>
    <x v="39"/>
    <x v="3"/>
    <x v="10"/>
    <n v="1615001"/>
    <m/>
    <m/>
    <m/>
    <m/>
    <n v="1615001"/>
    <m/>
  </r>
  <r>
    <x v="3"/>
    <x v="5"/>
    <x v="39"/>
    <x v="0"/>
    <x v="11"/>
    <n v="1698334"/>
    <m/>
    <m/>
    <m/>
    <m/>
    <n v="1698334"/>
    <m/>
  </r>
  <r>
    <x v="3"/>
    <x v="5"/>
    <x v="39"/>
    <x v="2"/>
    <x v="13"/>
    <n v="3060587"/>
    <m/>
    <m/>
    <m/>
    <m/>
    <n v="3060587"/>
    <m/>
  </r>
  <r>
    <x v="3"/>
    <x v="5"/>
    <x v="39"/>
    <x v="2"/>
    <x v="6"/>
    <n v="3129151"/>
    <m/>
    <m/>
    <m/>
    <m/>
    <n v="3129151"/>
    <m/>
  </r>
  <r>
    <x v="3"/>
    <x v="5"/>
    <x v="22"/>
    <x v="4"/>
    <x v="7"/>
    <n v="34479"/>
    <m/>
    <m/>
    <m/>
    <m/>
    <n v="34479"/>
    <m/>
  </r>
  <r>
    <x v="3"/>
    <x v="5"/>
    <x v="22"/>
    <x v="3"/>
    <x v="5"/>
    <n v="429525"/>
    <m/>
    <m/>
    <m/>
    <m/>
    <n v="429525"/>
    <m/>
  </r>
  <r>
    <x v="3"/>
    <x v="5"/>
    <x v="22"/>
    <x v="2"/>
    <x v="9"/>
    <m/>
    <m/>
    <m/>
    <n v="542674"/>
    <n v="7780"/>
    <n v="550454"/>
    <m/>
  </r>
  <r>
    <x v="3"/>
    <x v="5"/>
    <x v="22"/>
    <x v="3"/>
    <x v="10"/>
    <n v="2427265"/>
    <m/>
    <m/>
    <m/>
    <m/>
    <n v="2427265"/>
    <m/>
  </r>
  <r>
    <x v="3"/>
    <x v="5"/>
    <x v="22"/>
    <x v="0"/>
    <x v="11"/>
    <n v="2440670"/>
    <m/>
    <m/>
    <m/>
    <m/>
    <n v="2440670"/>
    <m/>
  </r>
  <r>
    <x v="3"/>
    <x v="5"/>
    <x v="22"/>
    <x v="2"/>
    <x v="6"/>
    <n v="3217052"/>
    <m/>
    <m/>
    <m/>
    <m/>
    <n v="3217052"/>
    <m/>
  </r>
  <r>
    <x v="3"/>
    <x v="5"/>
    <x v="22"/>
    <x v="1"/>
    <x v="12"/>
    <n v="3524622"/>
    <n v="23128"/>
    <m/>
    <m/>
    <m/>
    <n v="3524622"/>
    <m/>
  </r>
  <r>
    <x v="3"/>
    <x v="5"/>
    <x v="22"/>
    <x v="2"/>
    <x v="13"/>
    <n v="8271009"/>
    <n v="3660"/>
    <m/>
    <m/>
    <m/>
    <n v="8271009"/>
    <m/>
  </r>
  <r>
    <x v="3"/>
    <x v="3"/>
    <x v="97"/>
    <x v="2"/>
    <x v="6"/>
    <n v="6990"/>
    <m/>
    <m/>
    <m/>
    <m/>
    <n v="6990"/>
    <m/>
  </r>
  <r>
    <x v="3"/>
    <x v="3"/>
    <x v="97"/>
    <x v="0"/>
    <x v="11"/>
    <n v="21017"/>
    <m/>
    <m/>
    <m/>
    <m/>
    <n v="21017"/>
    <m/>
  </r>
  <r>
    <x v="3"/>
    <x v="3"/>
    <x v="97"/>
    <x v="2"/>
    <x v="13"/>
    <n v="94305"/>
    <m/>
    <m/>
    <m/>
    <m/>
    <n v="94305"/>
    <m/>
  </r>
  <r>
    <x v="3"/>
    <x v="3"/>
    <x v="97"/>
    <x v="1"/>
    <x v="12"/>
    <n v="126742"/>
    <m/>
    <m/>
    <m/>
    <m/>
    <n v="126742"/>
    <m/>
  </r>
  <r>
    <x v="3"/>
    <x v="5"/>
    <x v="69"/>
    <x v="0"/>
    <x v="1"/>
    <m/>
    <m/>
    <m/>
    <m/>
    <n v="1400"/>
    <n v="1400"/>
    <m/>
  </r>
  <r>
    <x v="3"/>
    <x v="5"/>
    <x v="69"/>
    <x v="6"/>
    <x v="4"/>
    <n v="8380"/>
    <m/>
    <m/>
    <m/>
    <m/>
    <n v="8380"/>
    <m/>
  </r>
  <r>
    <x v="3"/>
    <x v="5"/>
    <x v="69"/>
    <x v="1"/>
    <x v="8"/>
    <m/>
    <m/>
    <m/>
    <m/>
    <n v="10047"/>
    <n v="10047"/>
    <m/>
  </r>
  <r>
    <x v="3"/>
    <x v="5"/>
    <x v="69"/>
    <x v="3"/>
    <x v="10"/>
    <n v="58069"/>
    <m/>
    <m/>
    <m/>
    <m/>
    <n v="58069"/>
    <m/>
  </r>
  <r>
    <x v="3"/>
    <x v="5"/>
    <x v="69"/>
    <x v="4"/>
    <x v="7"/>
    <n v="192625"/>
    <m/>
    <m/>
    <m/>
    <m/>
    <n v="192625"/>
    <m/>
  </r>
  <r>
    <x v="3"/>
    <x v="5"/>
    <x v="69"/>
    <x v="3"/>
    <x v="5"/>
    <n v="431284"/>
    <m/>
    <m/>
    <m/>
    <m/>
    <n v="431284"/>
    <m/>
  </r>
  <r>
    <x v="3"/>
    <x v="5"/>
    <x v="69"/>
    <x v="2"/>
    <x v="9"/>
    <m/>
    <m/>
    <m/>
    <n v="586357"/>
    <n v="42088"/>
    <n v="628445"/>
    <m/>
  </r>
  <r>
    <x v="3"/>
    <x v="5"/>
    <x v="69"/>
    <x v="0"/>
    <x v="11"/>
    <n v="938140"/>
    <m/>
    <m/>
    <m/>
    <m/>
    <n v="938140"/>
    <m/>
  </r>
  <r>
    <x v="3"/>
    <x v="5"/>
    <x v="69"/>
    <x v="2"/>
    <x v="13"/>
    <n v="1176031"/>
    <m/>
    <m/>
    <m/>
    <m/>
    <n v="1176031"/>
    <m/>
  </r>
  <r>
    <x v="3"/>
    <x v="5"/>
    <x v="69"/>
    <x v="1"/>
    <x v="12"/>
    <n v="1906471"/>
    <m/>
    <m/>
    <m/>
    <m/>
    <n v="1906471"/>
    <m/>
  </r>
  <r>
    <x v="3"/>
    <x v="5"/>
    <x v="69"/>
    <x v="2"/>
    <x v="6"/>
    <n v="4074047"/>
    <n v="40221"/>
    <m/>
    <m/>
    <m/>
    <n v="4074047"/>
    <m/>
  </r>
  <r>
    <x v="3"/>
    <x v="5"/>
    <x v="69"/>
    <x v="3"/>
    <x v="10"/>
    <n v="14137"/>
    <m/>
    <m/>
    <m/>
    <m/>
    <n v="14137"/>
    <m/>
  </r>
  <r>
    <x v="3"/>
    <x v="5"/>
    <x v="69"/>
    <x v="4"/>
    <x v="7"/>
    <n v="120932"/>
    <m/>
    <m/>
    <m/>
    <m/>
    <n v="120932"/>
    <m/>
  </r>
  <r>
    <x v="3"/>
    <x v="5"/>
    <x v="69"/>
    <x v="3"/>
    <x v="5"/>
    <n v="384064"/>
    <m/>
    <m/>
    <m/>
    <m/>
    <n v="384064"/>
    <m/>
  </r>
  <r>
    <x v="3"/>
    <x v="5"/>
    <x v="69"/>
    <x v="2"/>
    <x v="13"/>
    <n v="559586"/>
    <m/>
    <m/>
    <m/>
    <m/>
    <n v="559586"/>
    <m/>
  </r>
  <r>
    <x v="3"/>
    <x v="5"/>
    <x v="69"/>
    <x v="0"/>
    <x v="11"/>
    <n v="652830"/>
    <m/>
    <m/>
    <m/>
    <m/>
    <n v="652830"/>
    <m/>
  </r>
  <r>
    <x v="3"/>
    <x v="5"/>
    <x v="69"/>
    <x v="2"/>
    <x v="6"/>
    <n v="1103522"/>
    <m/>
    <m/>
    <m/>
    <m/>
    <n v="1103522"/>
    <m/>
  </r>
  <r>
    <x v="3"/>
    <x v="5"/>
    <x v="69"/>
    <x v="1"/>
    <x v="12"/>
    <n v="1442061"/>
    <m/>
    <m/>
    <m/>
    <m/>
    <n v="1442061"/>
    <m/>
  </r>
  <r>
    <x v="3"/>
    <x v="5"/>
    <x v="33"/>
    <x v="3"/>
    <x v="3"/>
    <m/>
    <m/>
    <m/>
    <m/>
    <n v="1950"/>
    <n v="1950"/>
    <m/>
  </r>
  <r>
    <x v="3"/>
    <x v="5"/>
    <x v="33"/>
    <x v="6"/>
    <x v="4"/>
    <n v="67777"/>
    <m/>
    <m/>
    <m/>
    <m/>
    <n v="67777"/>
    <m/>
  </r>
  <r>
    <x v="3"/>
    <x v="5"/>
    <x v="33"/>
    <x v="1"/>
    <x v="8"/>
    <m/>
    <m/>
    <m/>
    <n v="260273"/>
    <n v="1450"/>
    <n v="261723"/>
    <m/>
  </r>
  <r>
    <x v="3"/>
    <x v="5"/>
    <x v="33"/>
    <x v="3"/>
    <x v="10"/>
    <n v="322049"/>
    <m/>
    <m/>
    <m/>
    <m/>
    <n v="322049"/>
    <m/>
  </r>
  <r>
    <x v="3"/>
    <x v="5"/>
    <x v="33"/>
    <x v="0"/>
    <x v="1"/>
    <m/>
    <m/>
    <m/>
    <n v="652646"/>
    <n v="3810"/>
    <n v="656456"/>
    <m/>
  </r>
  <r>
    <x v="3"/>
    <x v="5"/>
    <x v="33"/>
    <x v="4"/>
    <x v="7"/>
    <n v="728207"/>
    <m/>
    <m/>
    <m/>
    <m/>
    <n v="728207"/>
    <m/>
  </r>
  <r>
    <x v="3"/>
    <x v="5"/>
    <x v="33"/>
    <x v="3"/>
    <x v="5"/>
    <n v="1383184"/>
    <m/>
    <m/>
    <m/>
    <m/>
    <n v="1383184"/>
    <m/>
  </r>
  <r>
    <x v="3"/>
    <x v="5"/>
    <x v="33"/>
    <x v="2"/>
    <x v="9"/>
    <m/>
    <m/>
    <m/>
    <n v="1490836"/>
    <n v="84100"/>
    <n v="1574936"/>
    <m/>
  </r>
  <r>
    <x v="3"/>
    <x v="5"/>
    <x v="33"/>
    <x v="0"/>
    <x v="11"/>
    <n v="2642703"/>
    <n v="38580"/>
    <m/>
    <m/>
    <m/>
    <n v="2642703"/>
    <m/>
  </r>
  <r>
    <x v="3"/>
    <x v="5"/>
    <x v="33"/>
    <x v="1"/>
    <x v="12"/>
    <n v="3202047"/>
    <m/>
    <m/>
    <m/>
    <m/>
    <n v="3202047"/>
    <m/>
  </r>
  <r>
    <x v="3"/>
    <x v="5"/>
    <x v="33"/>
    <x v="2"/>
    <x v="13"/>
    <n v="3917730"/>
    <n v="13308"/>
    <m/>
    <m/>
    <m/>
    <n v="3917730"/>
    <m/>
  </r>
  <r>
    <x v="3"/>
    <x v="5"/>
    <x v="33"/>
    <x v="2"/>
    <x v="6"/>
    <n v="12423388"/>
    <n v="10996"/>
    <m/>
    <m/>
    <m/>
    <n v="12423388"/>
    <m/>
  </r>
  <r>
    <x v="3"/>
    <x v="5"/>
    <x v="39"/>
    <x v="6"/>
    <x v="4"/>
    <n v="4649"/>
    <m/>
    <m/>
    <m/>
    <m/>
    <n v="4649"/>
    <m/>
  </r>
  <r>
    <x v="3"/>
    <x v="5"/>
    <x v="39"/>
    <x v="4"/>
    <x v="7"/>
    <n v="34463"/>
    <m/>
    <m/>
    <m/>
    <m/>
    <n v="34463"/>
    <m/>
  </r>
  <r>
    <x v="3"/>
    <x v="5"/>
    <x v="39"/>
    <x v="0"/>
    <x v="1"/>
    <m/>
    <m/>
    <m/>
    <n v="51388"/>
    <m/>
    <n v="51388"/>
    <m/>
  </r>
  <r>
    <x v="3"/>
    <x v="5"/>
    <x v="39"/>
    <x v="2"/>
    <x v="9"/>
    <m/>
    <m/>
    <m/>
    <n v="130433"/>
    <n v="9857"/>
    <n v="140290"/>
    <m/>
  </r>
  <r>
    <x v="3"/>
    <x v="5"/>
    <x v="39"/>
    <x v="1"/>
    <x v="8"/>
    <m/>
    <m/>
    <m/>
    <n v="191049"/>
    <n v="15723"/>
    <n v="206772"/>
    <m/>
  </r>
  <r>
    <x v="3"/>
    <x v="5"/>
    <x v="39"/>
    <x v="3"/>
    <x v="5"/>
    <n v="362804"/>
    <m/>
    <m/>
    <m/>
    <m/>
    <n v="362804"/>
    <m/>
  </r>
  <r>
    <x v="3"/>
    <x v="5"/>
    <x v="39"/>
    <x v="2"/>
    <x v="13"/>
    <n v="670005"/>
    <m/>
    <m/>
    <m/>
    <m/>
    <n v="670005"/>
    <m/>
  </r>
  <r>
    <x v="3"/>
    <x v="5"/>
    <x v="39"/>
    <x v="3"/>
    <x v="10"/>
    <n v="765633"/>
    <m/>
    <m/>
    <m/>
    <m/>
    <n v="765633"/>
    <m/>
  </r>
  <r>
    <x v="3"/>
    <x v="5"/>
    <x v="39"/>
    <x v="0"/>
    <x v="11"/>
    <n v="948883"/>
    <m/>
    <m/>
    <m/>
    <m/>
    <n v="948883"/>
    <m/>
  </r>
  <r>
    <x v="3"/>
    <x v="5"/>
    <x v="39"/>
    <x v="1"/>
    <x v="12"/>
    <n v="1974229"/>
    <n v="8953"/>
    <m/>
    <m/>
    <m/>
    <n v="1974229"/>
    <m/>
  </r>
  <r>
    <x v="3"/>
    <x v="5"/>
    <x v="39"/>
    <x v="2"/>
    <x v="6"/>
    <n v="2034653"/>
    <n v="8769"/>
    <m/>
    <m/>
    <m/>
    <n v="2034653"/>
    <m/>
  </r>
  <r>
    <x v="3"/>
    <x v="5"/>
    <x v="39"/>
    <x v="0"/>
    <x v="1"/>
    <m/>
    <m/>
    <m/>
    <m/>
    <n v="3964"/>
    <n v="3964"/>
    <m/>
  </r>
  <r>
    <x v="3"/>
    <x v="5"/>
    <x v="39"/>
    <x v="3"/>
    <x v="3"/>
    <m/>
    <m/>
    <m/>
    <m/>
    <n v="9440"/>
    <n v="9440"/>
    <m/>
  </r>
  <r>
    <x v="3"/>
    <x v="5"/>
    <x v="39"/>
    <x v="6"/>
    <x v="4"/>
    <n v="25034"/>
    <m/>
    <m/>
    <m/>
    <m/>
    <n v="25034"/>
    <m/>
  </r>
  <r>
    <x v="3"/>
    <x v="5"/>
    <x v="39"/>
    <x v="1"/>
    <x v="8"/>
    <m/>
    <m/>
    <m/>
    <n v="60905"/>
    <n v="2956"/>
    <n v="63861"/>
    <m/>
  </r>
  <r>
    <x v="3"/>
    <x v="5"/>
    <x v="39"/>
    <x v="2"/>
    <x v="9"/>
    <m/>
    <m/>
    <m/>
    <n v="52523"/>
    <n v="29281"/>
    <n v="81804"/>
    <m/>
  </r>
  <r>
    <x v="3"/>
    <x v="5"/>
    <x v="39"/>
    <x v="3"/>
    <x v="16"/>
    <m/>
    <m/>
    <m/>
    <n v="89467"/>
    <m/>
    <n v="89467"/>
    <m/>
  </r>
  <r>
    <x v="3"/>
    <x v="5"/>
    <x v="39"/>
    <x v="4"/>
    <x v="7"/>
    <n v="317079"/>
    <m/>
    <m/>
    <m/>
    <m/>
    <n v="317079"/>
    <m/>
  </r>
  <r>
    <x v="3"/>
    <x v="5"/>
    <x v="39"/>
    <x v="3"/>
    <x v="5"/>
    <n v="692600"/>
    <n v="4881"/>
    <m/>
    <m/>
    <m/>
    <n v="692600"/>
    <m/>
  </r>
  <r>
    <x v="3"/>
    <x v="5"/>
    <x v="39"/>
    <x v="1"/>
    <x v="12"/>
    <n v="1565501"/>
    <m/>
    <m/>
    <m/>
    <m/>
    <n v="1565501"/>
    <m/>
  </r>
  <r>
    <x v="3"/>
    <x v="5"/>
    <x v="39"/>
    <x v="2"/>
    <x v="13"/>
    <n v="2456695"/>
    <n v="31634"/>
    <m/>
    <m/>
    <m/>
    <n v="2456695"/>
    <m/>
  </r>
  <r>
    <x v="3"/>
    <x v="5"/>
    <x v="39"/>
    <x v="3"/>
    <x v="10"/>
    <n v="2667090"/>
    <m/>
    <m/>
    <m/>
    <m/>
    <n v="2667090"/>
    <m/>
  </r>
  <r>
    <x v="3"/>
    <x v="5"/>
    <x v="39"/>
    <x v="0"/>
    <x v="11"/>
    <n v="2970176"/>
    <m/>
    <m/>
    <m/>
    <m/>
    <n v="2970176"/>
    <m/>
  </r>
  <r>
    <x v="3"/>
    <x v="5"/>
    <x v="39"/>
    <x v="2"/>
    <x v="6"/>
    <n v="4892374"/>
    <m/>
    <m/>
    <m/>
    <m/>
    <n v="4892374"/>
    <m/>
  </r>
  <r>
    <x v="3"/>
    <x v="5"/>
    <x v="66"/>
    <x v="3"/>
    <x v="5"/>
    <n v="4279"/>
    <m/>
    <m/>
    <m/>
    <m/>
    <n v="4279"/>
    <m/>
  </r>
  <r>
    <x v="3"/>
    <x v="5"/>
    <x v="66"/>
    <x v="4"/>
    <x v="7"/>
    <n v="8945"/>
    <m/>
    <m/>
    <m/>
    <m/>
    <n v="8945"/>
    <m/>
  </r>
  <r>
    <x v="3"/>
    <x v="5"/>
    <x v="66"/>
    <x v="0"/>
    <x v="11"/>
    <n v="16433"/>
    <m/>
    <m/>
    <m/>
    <m/>
    <n v="16433"/>
    <m/>
  </r>
  <r>
    <x v="3"/>
    <x v="5"/>
    <x v="66"/>
    <x v="1"/>
    <x v="12"/>
    <n v="77170"/>
    <n v="3939"/>
    <m/>
    <m/>
    <m/>
    <n v="77170"/>
    <m/>
  </r>
  <r>
    <x v="3"/>
    <x v="5"/>
    <x v="66"/>
    <x v="3"/>
    <x v="10"/>
    <n v="88375"/>
    <m/>
    <m/>
    <m/>
    <m/>
    <n v="88375"/>
    <m/>
  </r>
  <r>
    <x v="3"/>
    <x v="5"/>
    <x v="66"/>
    <x v="2"/>
    <x v="9"/>
    <m/>
    <m/>
    <m/>
    <n v="486313"/>
    <n v="37340"/>
    <n v="523653"/>
    <m/>
  </r>
  <r>
    <x v="3"/>
    <x v="5"/>
    <x v="66"/>
    <x v="2"/>
    <x v="13"/>
    <n v="1344982"/>
    <m/>
    <m/>
    <m/>
    <m/>
    <n v="1344982"/>
    <m/>
  </r>
  <r>
    <x v="3"/>
    <x v="5"/>
    <x v="66"/>
    <x v="2"/>
    <x v="6"/>
    <n v="1401547"/>
    <m/>
    <m/>
    <m/>
    <m/>
    <n v="1401547"/>
    <m/>
  </r>
  <r>
    <x v="3"/>
    <x v="5"/>
    <x v="66"/>
    <x v="0"/>
    <x v="11"/>
    <n v="6181"/>
    <m/>
    <m/>
    <m/>
    <m/>
    <n v="6181"/>
    <m/>
  </r>
  <r>
    <x v="3"/>
    <x v="5"/>
    <x v="66"/>
    <x v="1"/>
    <x v="12"/>
    <n v="9293"/>
    <n v="9293"/>
    <m/>
    <m/>
    <m/>
    <n v="9293"/>
    <m/>
  </r>
  <r>
    <x v="3"/>
    <x v="5"/>
    <x v="66"/>
    <x v="3"/>
    <x v="10"/>
    <n v="44812"/>
    <m/>
    <m/>
    <m/>
    <m/>
    <n v="44812"/>
    <m/>
  </r>
  <r>
    <x v="3"/>
    <x v="5"/>
    <x v="66"/>
    <x v="2"/>
    <x v="13"/>
    <n v="53075"/>
    <m/>
    <m/>
    <m/>
    <m/>
    <n v="53075"/>
    <m/>
  </r>
  <r>
    <x v="3"/>
    <x v="5"/>
    <x v="22"/>
    <x v="4"/>
    <x v="7"/>
    <n v="63762"/>
    <m/>
    <m/>
    <m/>
    <m/>
    <n v="63762"/>
    <m/>
  </r>
  <r>
    <x v="3"/>
    <x v="5"/>
    <x v="22"/>
    <x v="0"/>
    <x v="1"/>
    <m/>
    <m/>
    <m/>
    <n v="65330"/>
    <m/>
    <n v="65330"/>
    <m/>
  </r>
  <r>
    <x v="3"/>
    <x v="5"/>
    <x v="22"/>
    <x v="6"/>
    <x v="4"/>
    <n v="82166"/>
    <m/>
    <m/>
    <m/>
    <m/>
    <n v="82166"/>
    <m/>
  </r>
  <r>
    <x v="3"/>
    <x v="5"/>
    <x v="22"/>
    <x v="2"/>
    <x v="9"/>
    <m/>
    <m/>
    <m/>
    <n v="141759"/>
    <m/>
    <n v="141759"/>
    <m/>
  </r>
  <r>
    <x v="3"/>
    <x v="5"/>
    <x v="22"/>
    <x v="3"/>
    <x v="10"/>
    <n v="190213"/>
    <m/>
    <m/>
    <m/>
    <m/>
    <n v="190213"/>
    <m/>
  </r>
  <r>
    <x v="3"/>
    <x v="5"/>
    <x v="22"/>
    <x v="1"/>
    <x v="8"/>
    <m/>
    <m/>
    <m/>
    <n v="205874"/>
    <m/>
    <n v="205874"/>
    <m/>
  </r>
  <r>
    <x v="3"/>
    <x v="5"/>
    <x v="22"/>
    <x v="2"/>
    <x v="13"/>
    <n v="206167"/>
    <m/>
    <m/>
    <m/>
    <m/>
    <n v="206167"/>
    <m/>
  </r>
  <r>
    <x v="3"/>
    <x v="5"/>
    <x v="22"/>
    <x v="3"/>
    <x v="5"/>
    <n v="293350"/>
    <m/>
    <m/>
    <m/>
    <m/>
    <n v="293350"/>
    <m/>
  </r>
  <r>
    <x v="3"/>
    <x v="5"/>
    <x v="22"/>
    <x v="0"/>
    <x v="11"/>
    <n v="1233086"/>
    <m/>
    <m/>
    <m/>
    <m/>
    <n v="1233086"/>
    <m/>
  </r>
  <r>
    <x v="3"/>
    <x v="5"/>
    <x v="22"/>
    <x v="2"/>
    <x v="6"/>
    <n v="1512258"/>
    <m/>
    <m/>
    <m/>
    <m/>
    <n v="1512258"/>
    <m/>
  </r>
  <r>
    <x v="3"/>
    <x v="5"/>
    <x v="22"/>
    <x v="1"/>
    <x v="12"/>
    <n v="1744343"/>
    <m/>
    <m/>
    <m/>
    <m/>
    <n v="1744343"/>
    <m/>
  </r>
  <r>
    <x v="3"/>
    <x v="7"/>
    <x v="121"/>
    <x v="2"/>
    <x v="13"/>
    <n v="13484"/>
    <m/>
    <m/>
    <m/>
    <m/>
    <n v="13484"/>
    <m/>
  </r>
  <r>
    <x v="3"/>
    <x v="7"/>
    <x v="121"/>
    <x v="2"/>
    <x v="6"/>
    <n v="28655"/>
    <m/>
    <m/>
    <m/>
    <m/>
    <n v="28655"/>
    <m/>
  </r>
  <r>
    <x v="3"/>
    <x v="7"/>
    <x v="121"/>
    <x v="0"/>
    <x v="11"/>
    <n v="138910"/>
    <m/>
    <m/>
    <m/>
    <m/>
    <n v="138910"/>
    <m/>
  </r>
  <r>
    <x v="3"/>
    <x v="7"/>
    <x v="121"/>
    <x v="1"/>
    <x v="12"/>
    <n v="176170"/>
    <m/>
    <m/>
    <m/>
    <m/>
    <n v="176170"/>
    <m/>
  </r>
  <r>
    <x v="3"/>
    <x v="7"/>
    <x v="52"/>
    <x v="6"/>
    <x v="4"/>
    <n v="3141"/>
    <m/>
    <m/>
    <m/>
    <m/>
    <n v="3141"/>
    <m/>
  </r>
  <r>
    <x v="3"/>
    <x v="7"/>
    <x v="52"/>
    <x v="3"/>
    <x v="10"/>
    <n v="24216"/>
    <m/>
    <m/>
    <m/>
    <m/>
    <n v="24216"/>
    <m/>
  </r>
  <r>
    <x v="3"/>
    <x v="7"/>
    <x v="52"/>
    <x v="4"/>
    <x v="7"/>
    <n v="44206"/>
    <m/>
    <m/>
    <m/>
    <m/>
    <n v="44206"/>
    <m/>
  </r>
  <r>
    <x v="3"/>
    <x v="7"/>
    <x v="52"/>
    <x v="1"/>
    <x v="8"/>
    <m/>
    <m/>
    <m/>
    <n v="74245"/>
    <m/>
    <n v="74245"/>
    <m/>
  </r>
  <r>
    <x v="3"/>
    <x v="7"/>
    <x v="52"/>
    <x v="1"/>
    <x v="12"/>
    <n v="799797"/>
    <n v="9555"/>
    <m/>
    <m/>
    <m/>
    <n v="799797"/>
    <m/>
  </r>
  <r>
    <x v="3"/>
    <x v="7"/>
    <x v="52"/>
    <x v="2"/>
    <x v="6"/>
    <n v="1511700"/>
    <m/>
    <m/>
    <m/>
    <m/>
    <n v="1511700"/>
    <m/>
  </r>
  <r>
    <x v="3"/>
    <x v="7"/>
    <x v="52"/>
    <x v="2"/>
    <x v="13"/>
    <n v="1624836"/>
    <m/>
    <m/>
    <m/>
    <m/>
    <n v="1624836"/>
    <m/>
  </r>
  <r>
    <x v="3"/>
    <x v="7"/>
    <x v="52"/>
    <x v="0"/>
    <x v="11"/>
    <n v="2298048"/>
    <n v="22451"/>
    <m/>
    <m/>
    <m/>
    <n v="2298048"/>
    <m/>
  </r>
  <r>
    <x v="3"/>
    <x v="7"/>
    <x v="82"/>
    <x v="1"/>
    <x v="8"/>
    <m/>
    <m/>
    <m/>
    <m/>
    <n v="2480"/>
    <n v="2480"/>
    <m/>
  </r>
  <r>
    <x v="3"/>
    <x v="7"/>
    <x v="82"/>
    <x v="4"/>
    <x v="7"/>
    <n v="9387"/>
    <m/>
    <m/>
    <m/>
    <m/>
    <n v="9387"/>
    <m/>
  </r>
  <r>
    <x v="3"/>
    <x v="7"/>
    <x v="82"/>
    <x v="3"/>
    <x v="5"/>
    <n v="27162"/>
    <m/>
    <m/>
    <m/>
    <m/>
    <n v="27162"/>
    <m/>
  </r>
  <r>
    <x v="3"/>
    <x v="7"/>
    <x v="82"/>
    <x v="6"/>
    <x v="4"/>
    <n v="46013"/>
    <m/>
    <m/>
    <m/>
    <m/>
    <n v="46013"/>
    <m/>
  </r>
  <r>
    <x v="3"/>
    <x v="7"/>
    <x v="82"/>
    <x v="2"/>
    <x v="6"/>
    <n v="191725"/>
    <m/>
    <m/>
    <m/>
    <m/>
    <n v="191725"/>
    <m/>
  </r>
  <r>
    <x v="3"/>
    <x v="7"/>
    <x v="82"/>
    <x v="2"/>
    <x v="13"/>
    <n v="305179"/>
    <m/>
    <m/>
    <m/>
    <m/>
    <n v="305179"/>
    <m/>
  </r>
  <r>
    <x v="3"/>
    <x v="7"/>
    <x v="82"/>
    <x v="0"/>
    <x v="11"/>
    <n v="380577"/>
    <m/>
    <m/>
    <m/>
    <m/>
    <n v="380577"/>
    <m/>
  </r>
  <r>
    <x v="3"/>
    <x v="7"/>
    <x v="82"/>
    <x v="1"/>
    <x v="12"/>
    <n v="1883634"/>
    <m/>
    <m/>
    <m/>
    <m/>
    <n v="1883634"/>
    <m/>
  </r>
  <r>
    <x v="3"/>
    <x v="7"/>
    <x v="117"/>
    <x v="2"/>
    <x v="13"/>
    <n v="8045"/>
    <m/>
    <m/>
    <m/>
    <m/>
    <n v="8045"/>
    <m/>
  </r>
  <r>
    <x v="3"/>
    <x v="7"/>
    <x v="117"/>
    <x v="3"/>
    <x v="5"/>
    <n v="17451"/>
    <m/>
    <m/>
    <m/>
    <m/>
    <n v="17451"/>
    <m/>
  </r>
  <r>
    <x v="3"/>
    <x v="7"/>
    <x v="117"/>
    <x v="3"/>
    <x v="10"/>
    <n v="30690"/>
    <m/>
    <m/>
    <m/>
    <m/>
    <n v="30690"/>
    <m/>
  </r>
  <r>
    <x v="3"/>
    <x v="7"/>
    <x v="117"/>
    <x v="2"/>
    <x v="6"/>
    <n v="94352"/>
    <m/>
    <m/>
    <m/>
    <m/>
    <n v="94352"/>
    <m/>
  </r>
  <r>
    <x v="3"/>
    <x v="7"/>
    <x v="117"/>
    <x v="0"/>
    <x v="11"/>
    <n v="329428"/>
    <m/>
    <m/>
    <m/>
    <m/>
    <n v="329428"/>
    <m/>
  </r>
  <r>
    <x v="3"/>
    <x v="7"/>
    <x v="117"/>
    <x v="1"/>
    <x v="12"/>
    <n v="554110"/>
    <m/>
    <m/>
    <m/>
    <m/>
    <n v="554110"/>
    <m/>
  </r>
  <r>
    <x v="3"/>
    <x v="7"/>
    <x v="115"/>
    <x v="1"/>
    <x v="12"/>
    <n v="72389"/>
    <m/>
    <m/>
    <m/>
    <m/>
    <n v="72389"/>
    <m/>
  </r>
  <r>
    <x v="3"/>
    <x v="7"/>
    <x v="115"/>
    <x v="0"/>
    <x v="11"/>
    <n v="85759"/>
    <m/>
    <m/>
    <m/>
    <m/>
    <n v="85759"/>
    <m/>
  </r>
  <r>
    <x v="3"/>
    <x v="7"/>
    <x v="115"/>
    <x v="2"/>
    <x v="6"/>
    <n v="310851"/>
    <m/>
    <m/>
    <m/>
    <m/>
    <n v="310851"/>
    <m/>
  </r>
  <r>
    <x v="3"/>
    <x v="7"/>
    <x v="115"/>
    <x v="2"/>
    <x v="13"/>
    <n v="331063"/>
    <m/>
    <m/>
    <m/>
    <m/>
    <n v="331063"/>
    <m/>
  </r>
  <r>
    <x v="3"/>
    <x v="7"/>
    <x v="205"/>
    <x v="1"/>
    <x v="12"/>
    <n v="3899"/>
    <m/>
    <m/>
    <m/>
    <m/>
    <n v="3899"/>
    <m/>
  </r>
  <r>
    <x v="3"/>
    <x v="7"/>
    <x v="139"/>
    <x v="0"/>
    <x v="11"/>
    <n v="41749"/>
    <m/>
    <m/>
    <m/>
    <m/>
    <n v="41749"/>
    <m/>
  </r>
  <r>
    <x v="3"/>
    <x v="7"/>
    <x v="139"/>
    <x v="1"/>
    <x v="12"/>
    <n v="155679"/>
    <m/>
    <m/>
    <m/>
    <m/>
    <n v="155679"/>
    <m/>
  </r>
  <r>
    <x v="3"/>
    <x v="7"/>
    <x v="72"/>
    <x v="4"/>
    <x v="7"/>
    <n v="10639"/>
    <m/>
    <m/>
    <m/>
    <m/>
    <n v="10639"/>
    <m/>
  </r>
  <r>
    <x v="3"/>
    <x v="7"/>
    <x v="72"/>
    <x v="3"/>
    <x v="5"/>
    <n v="32500"/>
    <m/>
    <m/>
    <m/>
    <m/>
    <n v="32500"/>
    <m/>
  </r>
  <r>
    <x v="3"/>
    <x v="7"/>
    <x v="72"/>
    <x v="1"/>
    <x v="8"/>
    <m/>
    <m/>
    <m/>
    <n v="48885"/>
    <m/>
    <n v="48885"/>
    <m/>
  </r>
  <r>
    <x v="3"/>
    <x v="7"/>
    <x v="72"/>
    <x v="3"/>
    <x v="10"/>
    <n v="71719"/>
    <m/>
    <m/>
    <m/>
    <m/>
    <n v="71719"/>
    <m/>
  </r>
  <r>
    <x v="3"/>
    <x v="7"/>
    <x v="72"/>
    <x v="2"/>
    <x v="13"/>
    <n v="337417"/>
    <m/>
    <m/>
    <m/>
    <m/>
    <n v="337417"/>
    <m/>
  </r>
  <r>
    <x v="3"/>
    <x v="7"/>
    <x v="72"/>
    <x v="0"/>
    <x v="11"/>
    <n v="1189135"/>
    <m/>
    <m/>
    <m/>
    <m/>
    <n v="1189135"/>
    <m/>
  </r>
  <r>
    <x v="3"/>
    <x v="7"/>
    <x v="72"/>
    <x v="2"/>
    <x v="6"/>
    <n v="1306857"/>
    <m/>
    <m/>
    <m/>
    <m/>
    <n v="1306857"/>
    <m/>
  </r>
  <r>
    <x v="3"/>
    <x v="7"/>
    <x v="72"/>
    <x v="1"/>
    <x v="12"/>
    <n v="2360010"/>
    <m/>
    <m/>
    <m/>
    <m/>
    <n v="2360010"/>
    <m/>
  </r>
  <r>
    <x v="3"/>
    <x v="7"/>
    <x v="62"/>
    <x v="6"/>
    <x v="4"/>
    <n v="53627"/>
    <m/>
    <m/>
    <m/>
    <m/>
    <n v="53627"/>
    <m/>
  </r>
  <r>
    <x v="3"/>
    <x v="7"/>
    <x v="62"/>
    <x v="2"/>
    <x v="9"/>
    <m/>
    <m/>
    <m/>
    <n v="74872"/>
    <m/>
    <n v="74872"/>
    <m/>
  </r>
  <r>
    <x v="3"/>
    <x v="7"/>
    <x v="62"/>
    <x v="3"/>
    <x v="5"/>
    <n v="105485"/>
    <m/>
    <m/>
    <m/>
    <m/>
    <n v="105485"/>
    <m/>
  </r>
  <r>
    <x v="3"/>
    <x v="7"/>
    <x v="62"/>
    <x v="1"/>
    <x v="8"/>
    <m/>
    <m/>
    <m/>
    <n v="115815"/>
    <m/>
    <n v="115815"/>
    <m/>
  </r>
  <r>
    <x v="3"/>
    <x v="7"/>
    <x v="62"/>
    <x v="4"/>
    <x v="7"/>
    <n v="116576"/>
    <m/>
    <m/>
    <m/>
    <m/>
    <n v="116576"/>
    <m/>
  </r>
  <r>
    <x v="3"/>
    <x v="7"/>
    <x v="62"/>
    <x v="3"/>
    <x v="10"/>
    <n v="154797"/>
    <m/>
    <m/>
    <m/>
    <m/>
    <n v="154797"/>
    <m/>
  </r>
  <r>
    <x v="3"/>
    <x v="7"/>
    <x v="62"/>
    <x v="2"/>
    <x v="13"/>
    <n v="780957"/>
    <m/>
    <m/>
    <m/>
    <m/>
    <n v="780957"/>
    <m/>
  </r>
  <r>
    <x v="3"/>
    <x v="7"/>
    <x v="62"/>
    <x v="2"/>
    <x v="6"/>
    <n v="874125"/>
    <m/>
    <m/>
    <m/>
    <m/>
    <n v="874125"/>
    <m/>
  </r>
  <r>
    <x v="3"/>
    <x v="7"/>
    <x v="62"/>
    <x v="0"/>
    <x v="11"/>
    <n v="1430686"/>
    <m/>
    <m/>
    <m/>
    <m/>
    <n v="1430686"/>
    <m/>
  </r>
  <r>
    <x v="3"/>
    <x v="7"/>
    <x v="62"/>
    <x v="1"/>
    <x v="12"/>
    <n v="1766808"/>
    <m/>
    <m/>
    <m/>
    <m/>
    <n v="1766808"/>
    <m/>
  </r>
  <r>
    <x v="3"/>
    <x v="7"/>
    <x v="62"/>
    <x v="4"/>
    <x v="7"/>
    <n v="37725"/>
    <m/>
    <m/>
    <m/>
    <m/>
    <n v="37725"/>
    <m/>
  </r>
  <r>
    <x v="3"/>
    <x v="7"/>
    <x v="62"/>
    <x v="0"/>
    <x v="1"/>
    <m/>
    <m/>
    <m/>
    <n v="81048"/>
    <m/>
    <n v="81048"/>
    <m/>
  </r>
  <r>
    <x v="3"/>
    <x v="7"/>
    <x v="62"/>
    <x v="1"/>
    <x v="8"/>
    <m/>
    <m/>
    <m/>
    <n v="167772"/>
    <m/>
    <n v="167772"/>
    <m/>
  </r>
  <r>
    <x v="3"/>
    <x v="7"/>
    <x v="62"/>
    <x v="3"/>
    <x v="5"/>
    <n v="205599"/>
    <m/>
    <m/>
    <m/>
    <m/>
    <n v="205599"/>
    <m/>
  </r>
  <r>
    <x v="3"/>
    <x v="7"/>
    <x v="62"/>
    <x v="2"/>
    <x v="13"/>
    <n v="606966"/>
    <m/>
    <m/>
    <m/>
    <m/>
    <n v="606966"/>
    <m/>
  </r>
  <r>
    <x v="3"/>
    <x v="7"/>
    <x v="62"/>
    <x v="2"/>
    <x v="6"/>
    <n v="638624"/>
    <n v="1636"/>
    <m/>
    <m/>
    <m/>
    <n v="638624"/>
    <m/>
  </r>
  <r>
    <x v="3"/>
    <x v="7"/>
    <x v="62"/>
    <x v="0"/>
    <x v="11"/>
    <n v="811910"/>
    <m/>
    <m/>
    <m/>
    <m/>
    <n v="811910"/>
    <m/>
  </r>
  <r>
    <x v="3"/>
    <x v="7"/>
    <x v="62"/>
    <x v="1"/>
    <x v="12"/>
    <n v="3314476"/>
    <n v="9704"/>
    <m/>
    <m/>
    <m/>
    <n v="3314476"/>
    <m/>
  </r>
  <r>
    <x v="3"/>
    <x v="7"/>
    <x v="184"/>
    <x v="2"/>
    <x v="13"/>
    <n v="30288"/>
    <m/>
    <m/>
    <m/>
    <m/>
    <n v="30288"/>
    <m/>
  </r>
  <r>
    <x v="3"/>
    <x v="7"/>
    <x v="149"/>
    <x v="6"/>
    <x v="4"/>
    <n v="10259"/>
    <m/>
    <m/>
    <m/>
    <m/>
    <n v="10259"/>
    <m/>
  </r>
  <r>
    <x v="3"/>
    <x v="7"/>
    <x v="149"/>
    <x v="0"/>
    <x v="11"/>
    <n v="35941"/>
    <m/>
    <m/>
    <m/>
    <m/>
    <n v="35941"/>
    <m/>
  </r>
  <r>
    <x v="3"/>
    <x v="7"/>
    <x v="149"/>
    <x v="1"/>
    <x v="12"/>
    <n v="105591"/>
    <m/>
    <m/>
    <m/>
    <m/>
    <n v="105591"/>
    <m/>
  </r>
  <r>
    <x v="3"/>
    <x v="7"/>
    <x v="133"/>
    <x v="0"/>
    <x v="11"/>
    <n v="207945"/>
    <m/>
    <m/>
    <m/>
    <m/>
    <n v="207945"/>
    <m/>
  </r>
  <r>
    <x v="3"/>
    <x v="7"/>
    <x v="133"/>
    <x v="1"/>
    <x v="12"/>
    <n v="217400"/>
    <m/>
    <m/>
    <m/>
    <m/>
    <n v="217400"/>
    <m/>
  </r>
  <r>
    <x v="3"/>
    <x v="7"/>
    <x v="130"/>
    <x v="1"/>
    <x v="8"/>
    <m/>
    <m/>
    <m/>
    <m/>
    <n v="2509"/>
    <n v="2509"/>
    <m/>
  </r>
  <r>
    <x v="3"/>
    <x v="7"/>
    <x v="130"/>
    <x v="2"/>
    <x v="9"/>
    <m/>
    <m/>
    <m/>
    <m/>
    <n v="6926"/>
    <n v="6926"/>
    <m/>
  </r>
  <r>
    <x v="3"/>
    <x v="7"/>
    <x v="130"/>
    <x v="1"/>
    <x v="12"/>
    <n v="48175"/>
    <m/>
    <m/>
    <m/>
    <m/>
    <n v="48175"/>
    <m/>
  </r>
  <r>
    <x v="3"/>
    <x v="7"/>
    <x v="130"/>
    <x v="2"/>
    <x v="6"/>
    <n v="94273"/>
    <m/>
    <m/>
    <m/>
    <m/>
    <n v="94273"/>
    <m/>
  </r>
  <r>
    <x v="3"/>
    <x v="7"/>
    <x v="130"/>
    <x v="2"/>
    <x v="13"/>
    <n v="143795"/>
    <m/>
    <m/>
    <m/>
    <m/>
    <n v="143795"/>
    <m/>
  </r>
  <r>
    <x v="3"/>
    <x v="7"/>
    <x v="130"/>
    <x v="0"/>
    <x v="11"/>
    <n v="258958"/>
    <m/>
    <m/>
    <m/>
    <m/>
    <n v="258958"/>
    <m/>
  </r>
  <r>
    <x v="3"/>
    <x v="7"/>
    <x v="191"/>
    <x v="1"/>
    <x v="12"/>
    <n v="19260"/>
    <m/>
    <m/>
    <m/>
    <m/>
    <n v="19260"/>
    <m/>
  </r>
  <r>
    <x v="3"/>
    <x v="9"/>
    <x v="186"/>
    <x v="0"/>
    <x v="11"/>
    <n v="20770"/>
    <m/>
    <m/>
    <m/>
    <m/>
    <n v="20770"/>
    <m/>
  </r>
  <r>
    <x v="3"/>
    <x v="9"/>
    <x v="106"/>
    <x v="2"/>
    <x v="6"/>
    <n v="2899"/>
    <m/>
    <m/>
    <m/>
    <m/>
    <n v="2899"/>
    <m/>
  </r>
  <r>
    <x v="3"/>
    <x v="9"/>
    <x v="106"/>
    <x v="4"/>
    <x v="7"/>
    <n v="7288"/>
    <m/>
    <m/>
    <m/>
    <m/>
    <n v="7288"/>
    <m/>
  </r>
  <r>
    <x v="3"/>
    <x v="9"/>
    <x v="106"/>
    <x v="1"/>
    <x v="8"/>
    <m/>
    <m/>
    <m/>
    <n v="19820"/>
    <m/>
    <n v="19820"/>
    <m/>
  </r>
  <r>
    <x v="3"/>
    <x v="9"/>
    <x v="106"/>
    <x v="3"/>
    <x v="15"/>
    <n v="23258"/>
    <m/>
    <m/>
    <m/>
    <m/>
    <n v="23258"/>
    <m/>
  </r>
  <r>
    <x v="3"/>
    <x v="9"/>
    <x v="106"/>
    <x v="1"/>
    <x v="12"/>
    <n v="177914"/>
    <m/>
    <m/>
    <m/>
    <m/>
    <n v="177914"/>
    <m/>
  </r>
  <r>
    <x v="3"/>
    <x v="9"/>
    <x v="106"/>
    <x v="0"/>
    <x v="11"/>
    <n v="211285"/>
    <m/>
    <m/>
    <m/>
    <m/>
    <n v="211285"/>
    <m/>
  </r>
  <r>
    <x v="3"/>
    <x v="9"/>
    <x v="107"/>
    <x v="2"/>
    <x v="6"/>
    <n v="38699"/>
    <m/>
    <m/>
    <m/>
    <m/>
    <n v="38699"/>
    <m/>
  </r>
  <r>
    <x v="3"/>
    <x v="9"/>
    <x v="107"/>
    <x v="1"/>
    <x v="12"/>
    <n v="329342"/>
    <m/>
    <m/>
    <m/>
    <m/>
    <n v="329342"/>
    <m/>
  </r>
  <r>
    <x v="3"/>
    <x v="9"/>
    <x v="107"/>
    <x v="0"/>
    <x v="11"/>
    <n v="381639"/>
    <m/>
    <m/>
    <m/>
    <m/>
    <n v="381639"/>
    <m/>
  </r>
  <r>
    <x v="3"/>
    <x v="9"/>
    <x v="161"/>
    <x v="0"/>
    <x v="11"/>
    <n v="24401"/>
    <m/>
    <m/>
    <m/>
    <m/>
    <n v="24401"/>
    <m/>
  </r>
  <r>
    <x v="3"/>
    <x v="9"/>
    <x v="161"/>
    <x v="1"/>
    <x v="12"/>
    <n v="120150"/>
    <m/>
    <m/>
    <m/>
    <m/>
    <n v="120150"/>
    <m/>
  </r>
  <r>
    <x v="3"/>
    <x v="9"/>
    <x v="192"/>
    <x v="0"/>
    <x v="11"/>
    <n v="4957"/>
    <m/>
    <m/>
    <m/>
    <m/>
    <n v="4957"/>
    <m/>
  </r>
  <r>
    <x v="3"/>
    <x v="9"/>
    <x v="158"/>
    <x v="1"/>
    <x v="12"/>
    <n v="57264"/>
    <m/>
    <m/>
    <m/>
    <m/>
    <n v="57264"/>
    <m/>
  </r>
  <r>
    <x v="3"/>
    <x v="9"/>
    <x v="158"/>
    <x v="2"/>
    <x v="6"/>
    <n v="81849"/>
    <m/>
    <m/>
    <m/>
    <m/>
    <n v="81849"/>
    <m/>
  </r>
  <r>
    <x v="3"/>
    <x v="9"/>
    <x v="148"/>
    <x v="0"/>
    <x v="11"/>
    <n v="30445"/>
    <m/>
    <m/>
    <m/>
    <m/>
    <n v="30445"/>
    <m/>
  </r>
  <r>
    <x v="3"/>
    <x v="9"/>
    <x v="148"/>
    <x v="2"/>
    <x v="6"/>
    <n v="34934"/>
    <m/>
    <m/>
    <m/>
    <m/>
    <n v="34934"/>
    <m/>
  </r>
  <r>
    <x v="3"/>
    <x v="9"/>
    <x v="148"/>
    <x v="1"/>
    <x v="12"/>
    <n v="82726"/>
    <m/>
    <m/>
    <m/>
    <m/>
    <n v="82726"/>
    <m/>
  </r>
  <r>
    <x v="3"/>
    <x v="9"/>
    <x v="142"/>
    <x v="2"/>
    <x v="6"/>
    <n v="16390"/>
    <m/>
    <m/>
    <m/>
    <m/>
    <n v="16390"/>
    <m/>
  </r>
  <r>
    <x v="3"/>
    <x v="9"/>
    <x v="142"/>
    <x v="0"/>
    <x v="11"/>
    <n v="47253"/>
    <m/>
    <m/>
    <m/>
    <m/>
    <n v="47253"/>
    <m/>
  </r>
  <r>
    <x v="3"/>
    <x v="9"/>
    <x v="142"/>
    <x v="1"/>
    <x v="12"/>
    <n v="188729"/>
    <m/>
    <m/>
    <m/>
    <m/>
    <n v="188729"/>
    <m/>
  </r>
  <r>
    <x v="3"/>
    <x v="9"/>
    <x v="173"/>
    <x v="1"/>
    <x v="12"/>
    <n v="25265"/>
    <m/>
    <m/>
    <m/>
    <m/>
    <n v="25265"/>
    <m/>
  </r>
  <r>
    <x v="3"/>
    <x v="9"/>
    <x v="173"/>
    <x v="0"/>
    <x v="11"/>
    <n v="61009"/>
    <m/>
    <m/>
    <m/>
    <m/>
    <n v="61009"/>
    <m/>
  </r>
  <r>
    <x v="3"/>
    <x v="9"/>
    <x v="137"/>
    <x v="0"/>
    <x v="11"/>
    <n v="164660"/>
    <m/>
    <m/>
    <m/>
    <m/>
    <n v="164660"/>
    <m/>
  </r>
  <r>
    <x v="3"/>
    <x v="9"/>
    <x v="137"/>
    <x v="1"/>
    <x v="12"/>
    <n v="324608"/>
    <m/>
    <m/>
    <m/>
    <m/>
    <n v="324608"/>
    <m/>
  </r>
  <r>
    <x v="3"/>
    <x v="9"/>
    <x v="176"/>
    <x v="0"/>
    <x v="11"/>
    <n v="30815"/>
    <m/>
    <m/>
    <m/>
    <m/>
    <n v="30815"/>
    <m/>
  </r>
  <r>
    <x v="3"/>
    <x v="9"/>
    <x v="146"/>
    <x v="0"/>
    <x v="11"/>
    <n v="72875"/>
    <m/>
    <m/>
    <m/>
    <m/>
    <n v="72875"/>
    <m/>
  </r>
  <r>
    <x v="3"/>
    <x v="9"/>
    <x v="146"/>
    <x v="1"/>
    <x v="12"/>
    <n v="167196"/>
    <m/>
    <m/>
    <m/>
    <m/>
    <n v="167196"/>
    <m/>
  </r>
  <r>
    <x v="3"/>
    <x v="9"/>
    <x v="167"/>
    <x v="1"/>
    <x v="12"/>
    <n v="56620"/>
    <m/>
    <m/>
    <m/>
    <m/>
    <n v="56620"/>
    <m/>
  </r>
  <r>
    <x v="3"/>
    <x v="9"/>
    <x v="126"/>
    <x v="3"/>
    <x v="5"/>
    <n v="24334"/>
    <m/>
    <m/>
    <m/>
    <m/>
    <n v="24334"/>
    <m/>
  </r>
  <r>
    <x v="3"/>
    <x v="9"/>
    <x v="126"/>
    <x v="2"/>
    <x v="6"/>
    <n v="25600"/>
    <m/>
    <m/>
    <m/>
    <m/>
    <n v="25600"/>
    <m/>
  </r>
  <r>
    <x v="3"/>
    <x v="9"/>
    <x v="126"/>
    <x v="0"/>
    <x v="11"/>
    <n v="90058"/>
    <m/>
    <m/>
    <m/>
    <m/>
    <n v="90058"/>
    <m/>
  </r>
  <r>
    <x v="3"/>
    <x v="9"/>
    <x v="126"/>
    <x v="1"/>
    <x v="12"/>
    <n v="212474"/>
    <m/>
    <m/>
    <m/>
    <m/>
    <n v="212474"/>
    <m/>
  </r>
  <r>
    <x v="3"/>
    <x v="9"/>
    <x v="154"/>
    <x v="0"/>
    <x v="11"/>
    <n v="86101"/>
    <m/>
    <m/>
    <m/>
    <m/>
    <n v="86101"/>
    <m/>
  </r>
  <r>
    <x v="3"/>
    <x v="9"/>
    <x v="95"/>
    <x v="3"/>
    <x v="5"/>
    <n v="2120"/>
    <m/>
    <m/>
    <m/>
    <m/>
    <n v="2120"/>
    <m/>
  </r>
  <r>
    <x v="3"/>
    <x v="9"/>
    <x v="95"/>
    <x v="6"/>
    <x v="4"/>
    <n v="18368"/>
    <m/>
    <m/>
    <m/>
    <m/>
    <n v="18368"/>
    <m/>
  </r>
  <r>
    <x v="3"/>
    <x v="9"/>
    <x v="95"/>
    <x v="1"/>
    <x v="8"/>
    <m/>
    <m/>
    <m/>
    <n v="79322"/>
    <m/>
    <n v="79322"/>
    <m/>
  </r>
  <r>
    <x v="3"/>
    <x v="9"/>
    <x v="95"/>
    <x v="0"/>
    <x v="11"/>
    <n v="456938"/>
    <m/>
    <m/>
    <m/>
    <m/>
    <n v="456938"/>
    <m/>
  </r>
  <r>
    <x v="3"/>
    <x v="9"/>
    <x v="95"/>
    <x v="1"/>
    <x v="12"/>
    <n v="762135"/>
    <m/>
    <m/>
    <m/>
    <m/>
    <n v="762135"/>
    <m/>
  </r>
  <r>
    <x v="3"/>
    <x v="9"/>
    <x v="159"/>
    <x v="1"/>
    <x v="12"/>
    <n v="8593"/>
    <m/>
    <m/>
    <m/>
    <m/>
    <n v="8593"/>
    <m/>
  </r>
  <r>
    <x v="3"/>
    <x v="9"/>
    <x v="159"/>
    <x v="0"/>
    <x v="11"/>
    <n v="28103"/>
    <m/>
    <m/>
    <m/>
    <m/>
    <n v="28103"/>
    <m/>
  </r>
  <r>
    <x v="3"/>
    <x v="9"/>
    <x v="126"/>
    <x v="0"/>
    <x v="11"/>
    <n v="86662"/>
    <m/>
    <m/>
    <m/>
    <m/>
    <n v="86662"/>
    <m/>
  </r>
  <r>
    <x v="3"/>
    <x v="9"/>
    <x v="126"/>
    <x v="1"/>
    <x v="12"/>
    <n v="116336"/>
    <m/>
    <m/>
    <m/>
    <m/>
    <n v="116336"/>
    <m/>
  </r>
  <r>
    <x v="3"/>
    <x v="9"/>
    <x v="126"/>
    <x v="6"/>
    <x v="4"/>
    <n v="13866"/>
    <m/>
    <m/>
    <m/>
    <m/>
    <n v="13866"/>
    <m/>
  </r>
  <r>
    <x v="3"/>
    <x v="9"/>
    <x v="126"/>
    <x v="1"/>
    <x v="12"/>
    <n v="177283"/>
    <m/>
    <m/>
    <m/>
    <m/>
    <n v="177283"/>
    <m/>
  </r>
  <r>
    <x v="3"/>
    <x v="9"/>
    <x v="126"/>
    <x v="0"/>
    <x v="11"/>
    <n v="278801"/>
    <m/>
    <m/>
    <m/>
    <m/>
    <n v="278801"/>
    <m/>
  </r>
  <r>
    <x v="3"/>
    <x v="9"/>
    <x v="154"/>
    <x v="1"/>
    <x v="12"/>
    <n v="19993"/>
    <m/>
    <m/>
    <m/>
    <m/>
    <n v="19993"/>
    <m/>
  </r>
  <r>
    <x v="3"/>
    <x v="9"/>
    <x v="154"/>
    <x v="0"/>
    <x v="11"/>
    <n v="62634"/>
    <m/>
    <m/>
    <m/>
    <m/>
    <n v="62634"/>
    <m/>
  </r>
  <r>
    <x v="3"/>
    <x v="9"/>
    <x v="170"/>
    <x v="0"/>
    <x v="11"/>
    <n v="14030"/>
    <m/>
    <m/>
    <m/>
    <m/>
    <n v="14030"/>
    <m/>
  </r>
  <r>
    <x v="3"/>
    <x v="9"/>
    <x v="170"/>
    <x v="1"/>
    <x v="12"/>
    <n v="67354"/>
    <m/>
    <m/>
    <m/>
    <m/>
    <n v="67354"/>
    <m/>
  </r>
  <r>
    <x v="3"/>
    <x v="9"/>
    <x v="174"/>
    <x v="0"/>
    <x v="11"/>
    <n v="16350"/>
    <m/>
    <m/>
    <m/>
    <m/>
    <n v="16350"/>
    <m/>
  </r>
  <r>
    <x v="3"/>
    <x v="9"/>
    <x v="174"/>
    <x v="1"/>
    <x v="12"/>
    <n v="74711"/>
    <m/>
    <m/>
    <m/>
    <m/>
    <n v="74711"/>
    <m/>
  </r>
  <r>
    <x v="3"/>
    <x v="6"/>
    <x v="188"/>
    <x v="1"/>
    <x v="12"/>
    <n v="13651"/>
    <m/>
    <m/>
    <m/>
    <m/>
    <n v="13651"/>
    <m/>
  </r>
  <r>
    <x v="3"/>
    <x v="6"/>
    <x v="188"/>
    <x v="0"/>
    <x v="11"/>
    <n v="17242"/>
    <m/>
    <m/>
    <m/>
    <m/>
    <n v="17242"/>
    <m/>
  </r>
  <r>
    <x v="3"/>
    <x v="6"/>
    <x v="91"/>
    <x v="1"/>
    <x v="12"/>
    <n v="75448"/>
    <m/>
    <m/>
    <m/>
    <m/>
    <n v="75448"/>
    <m/>
  </r>
  <r>
    <x v="3"/>
    <x v="6"/>
    <x v="91"/>
    <x v="0"/>
    <x v="1"/>
    <m/>
    <m/>
    <m/>
    <n v="197033"/>
    <m/>
    <n v="197033"/>
    <m/>
  </r>
  <r>
    <x v="3"/>
    <x v="6"/>
    <x v="91"/>
    <x v="0"/>
    <x v="11"/>
    <n v="1002155"/>
    <n v="29125"/>
    <m/>
    <m/>
    <m/>
    <n v="1002155"/>
    <m/>
  </r>
  <r>
    <x v="3"/>
    <x v="6"/>
    <x v="108"/>
    <x v="1"/>
    <x v="8"/>
    <m/>
    <m/>
    <m/>
    <n v="25152"/>
    <m/>
    <n v="25152"/>
    <m/>
  </r>
  <r>
    <x v="3"/>
    <x v="6"/>
    <x v="108"/>
    <x v="1"/>
    <x v="12"/>
    <n v="38708"/>
    <m/>
    <m/>
    <m/>
    <m/>
    <n v="38708"/>
    <m/>
  </r>
  <r>
    <x v="3"/>
    <x v="6"/>
    <x v="108"/>
    <x v="2"/>
    <x v="6"/>
    <n v="56140"/>
    <m/>
    <m/>
    <m/>
    <m/>
    <n v="56140"/>
    <m/>
  </r>
  <r>
    <x v="3"/>
    <x v="6"/>
    <x v="108"/>
    <x v="0"/>
    <x v="11"/>
    <n v="708282"/>
    <m/>
    <m/>
    <m/>
    <m/>
    <n v="708282"/>
    <m/>
  </r>
  <r>
    <x v="3"/>
    <x v="6"/>
    <x v="80"/>
    <x v="1"/>
    <x v="12"/>
    <n v="46021"/>
    <m/>
    <m/>
    <m/>
    <m/>
    <n v="46021"/>
    <m/>
  </r>
  <r>
    <x v="3"/>
    <x v="6"/>
    <x v="80"/>
    <x v="0"/>
    <x v="1"/>
    <m/>
    <m/>
    <m/>
    <n v="118477"/>
    <m/>
    <n v="118477"/>
    <m/>
  </r>
  <r>
    <x v="3"/>
    <x v="6"/>
    <x v="80"/>
    <x v="0"/>
    <x v="11"/>
    <n v="1302951"/>
    <m/>
    <m/>
    <m/>
    <m/>
    <n v="1302951"/>
    <m/>
  </r>
  <r>
    <x v="3"/>
    <x v="6"/>
    <x v="44"/>
    <x v="1"/>
    <x v="12"/>
    <n v="198434"/>
    <n v="19582"/>
    <m/>
    <m/>
    <m/>
    <n v="198434"/>
    <m/>
  </r>
  <r>
    <x v="3"/>
    <x v="6"/>
    <x v="44"/>
    <x v="0"/>
    <x v="1"/>
    <m/>
    <m/>
    <m/>
    <n v="278389"/>
    <m/>
    <n v="278389"/>
    <m/>
  </r>
  <r>
    <x v="3"/>
    <x v="6"/>
    <x v="44"/>
    <x v="0"/>
    <x v="11"/>
    <n v="4629383"/>
    <m/>
    <m/>
    <m/>
    <m/>
    <n v="4629383"/>
    <m/>
  </r>
  <r>
    <x v="3"/>
    <x v="6"/>
    <x v="90"/>
    <x v="1"/>
    <x v="12"/>
    <n v="7160"/>
    <m/>
    <m/>
    <m/>
    <m/>
    <n v="7160"/>
    <m/>
  </r>
  <r>
    <x v="3"/>
    <x v="6"/>
    <x v="90"/>
    <x v="0"/>
    <x v="1"/>
    <m/>
    <m/>
    <m/>
    <n v="86078"/>
    <m/>
    <n v="86078"/>
    <m/>
  </r>
  <r>
    <x v="3"/>
    <x v="6"/>
    <x v="90"/>
    <x v="0"/>
    <x v="11"/>
    <n v="1299419"/>
    <m/>
    <m/>
    <m/>
    <m/>
    <n v="1299419"/>
    <m/>
  </r>
  <r>
    <x v="3"/>
    <x v="6"/>
    <x v="61"/>
    <x v="2"/>
    <x v="6"/>
    <n v="6238"/>
    <m/>
    <m/>
    <m/>
    <m/>
    <n v="6238"/>
    <m/>
  </r>
  <r>
    <x v="3"/>
    <x v="6"/>
    <x v="61"/>
    <x v="1"/>
    <x v="12"/>
    <n v="57420"/>
    <m/>
    <m/>
    <m/>
    <m/>
    <n v="57420"/>
    <m/>
  </r>
  <r>
    <x v="3"/>
    <x v="6"/>
    <x v="61"/>
    <x v="0"/>
    <x v="11"/>
    <n v="2887760"/>
    <m/>
    <m/>
    <m/>
    <m/>
    <n v="2887760"/>
    <m/>
  </r>
  <r>
    <x v="3"/>
    <x v="6"/>
    <x v="105"/>
    <x v="1"/>
    <x v="12"/>
    <n v="30048"/>
    <m/>
    <m/>
    <m/>
    <m/>
    <n v="30048"/>
    <m/>
  </r>
  <r>
    <x v="3"/>
    <x v="6"/>
    <x v="105"/>
    <x v="0"/>
    <x v="11"/>
    <n v="767562"/>
    <m/>
    <m/>
    <m/>
    <m/>
    <n v="767562"/>
    <m/>
  </r>
  <r>
    <x v="3"/>
    <x v="6"/>
    <x v="138"/>
    <x v="2"/>
    <x v="6"/>
    <n v="18235"/>
    <m/>
    <m/>
    <m/>
    <m/>
    <n v="18235"/>
    <m/>
  </r>
  <r>
    <x v="3"/>
    <x v="6"/>
    <x v="138"/>
    <x v="0"/>
    <x v="11"/>
    <n v="182134"/>
    <m/>
    <m/>
    <m/>
    <m/>
    <n v="182134"/>
    <m/>
  </r>
  <r>
    <x v="3"/>
    <x v="6"/>
    <x v="108"/>
    <x v="1"/>
    <x v="12"/>
    <n v="30852"/>
    <m/>
    <m/>
    <m/>
    <m/>
    <n v="30852"/>
    <m/>
  </r>
  <r>
    <x v="3"/>
    <x v="6"/>
    <x v="108"/>
    <x v="0"/>
    <x v="11"/>
    <n v="184266"/>
    <m/>
    <m/>
    <m/>
    <m/>
    <n v="184266"/>
    <m/>
  </r>
  <r>
    <x v="3"/>
    <x v="6"/>
    <x v="227"/>
    <x v="0"/>
    <x v="11"/>
    <n v="8271"/>
    <m/>
    <m/>
    <m/>
    <m/>
    <n v="8271"/>
    <m/>
  </r>
  <r>
    <x v="3"/>
    <x v="6"/>
    <x v="200"/>
    <x v="0"/>
    <x v="11"/>
    <n v="6618"/>
    <m/>
    <m/>
    <m/>
    <m/>
    <n v="6618"/>
    <m/>
  </r>
  <r>
    <x v="3"/>
    <x v="12"/>
    <x v="157"/>
    <x v="0"/>
    <x v="11"/>
    <n v="66277"/>
    <m/>
    <m/>
    <m/>
    <m/>
    <n v="66277"/>
    <m/>
  </r>
  <r>
    <x v="3"/>
    <x v="12"/>
    <x v="156"/>
    <x v="1"/>
    <x v="12"/>
    <n v="4695"/>
    <m/>
    <m/>
    <m/>
    <m/>
    <n v="4695"/>
    <m/>
  </r>
  <r>
    <x v="3"/>
    <x v="12"/>
    <x v="156"/>
    <x v="2"/>
    <x v="6"/>
    <n v="64665"/>
    <m/>
    <m/>
    <m/>
    <m/>
    <n v="64665"/>
    <m/>
  </r>
  <r>
    <x v="3"/>
    <x v="12"/>
    <x v="156"/>
    <x v="0"/>
    <x v="11"/>
    <n v="78460"/>
    <m/>
    <m/>
    <m/>
    <m/>
    <n v="78460"/>
    <m/>
  </r>
  <r>
    <x v="3"/>
    <x v="8"/>
    <x v="136"/>
    <x v="0"/>
    <x v="11"/>
    <n v="52377"/>
    <m/>
    <m/>
    <m/>
    <m/>
    <n v="52377"/>
    <m/>
  </r>
  <r>
    <x v="3"/>
    <x v="8"/>
    <x v="182"/>
    <x v="1"/>
    <x v="12"/>
    <n v="21051"/>
    <m/>
    <m/>
    <m/>
    <m/>
    <n v="21051"/>
    <m/>
  </r>
  <r>
    <x v="3"/>
    <x v="8"/>
    <x v="182"/>
    <x v="0"/>
    <x v="11"/>
    <n v="40139"/>
    <m/>
    <m/>
    <m/>
    <m/>
    <n v="40139"/>
    <m/>
  </r>
  <r>
    <x v="3"/>
    <x v="8"/>
    <x v="171"/>
    <x v="0"/>
    <x v="11"/>
    <n v="43816"/>
    <m/>
    <m/>
    <m/>
    <m/>
    <n v="43816"/>
    <m/>
  </r>
  <r>
    <x v="3"/>
    <x v="8"/>
    <x v="179"/>
    <x v="0"/>
    <x v="11"/>
    <n v="42001"/>
    <m/>
    <m/>
    <m/>
    <m/>
    <n v="42001"/>
    <m/>
  </r>
  <r>
    <x v="3"/>
    <x v="8"/>
    <x v="135"/>
    <x v="2"/>
    <x v="13"/>
    <n v="14094"/>
    <m/>
    <m/>
    <m/>
    <m/>
    <n v="14094"/>
    <m/>
  </r>
  <r>
    <x v="3"/>
    <x v="8"/>
    <x v="135"/>
    <x v="0"/>
    <x v="11"/>
    <n v="181772"/>
    <m/>
    <m/>
    <m/>
    <m/>
    <n v="181772"/>
    <m/>
  </r>
  <r>
    <x v="3"/>
    <x v="8"/>
    <x v="114"/>
    <x v="1"/>
    <x v="12"/>
    <n v="84376"/>
    <m/>
    <m/>
    <m/>
    <m/>
    <n v="84376"/>
    <m/>
  </r>
  <r>
    <x v="3"/>
    <x v="8"/>
    <x v="114"/>
    <x v="0"/>
    <x v="11"/>
    <n v="620604"/>
    <m/>
    <m/>
    <m/>
    <m/>
    <n v="620604"/>
    <m/>
  </r>
  <r>
    <x v="3"/>
    <x v="8"/>
    <x v="136"/>
    <x v="1"/>
    <x v="12"/>
    <n v="7600"/>
    <m/>
    <m/>
    <m/>
    <m/>
    <n v="7600"/>
    <m/>
  </r>
  <r>
    <x v="3"/>
    <x v="8"/>
    <x v="136"/>
    <x v="0"/>
    <x v="11"/>
    <n v="65732"/>
    <m/>
    <m/>
    <m/>
    <m/>
    <n v="65732"/>
    <m/>
  </r>
  <r>
    <x v="3"/>
    <x v="8"/>
    <x v="136"/>
    <x v="0"/>
    <x v="11"/>
    <n v="33377"/>
    <m/>
    <m/>
    <m/>
    <m/>
    <n v="33377"/>
    <m/>
  </r>
  <r>
    <x v="3"/>
    <x v="8"/>
    <x v="175"/>
    <x v="2"/>
    <x v="6"/>
    <n v="6576"/>
    <m/>
    <m/>
    <m/>
    <m/>
    <n v="6576"/>
    <m/>
  </r>
  <r>
    <x v="3"/>
    <x v="8"/>
    <x v="175"/>
    <x v="0"/>
    <x v="11"/>
    <n v="53826"/>
    <m/>
    <m/>
    <m/>
    <m/>
    <n v="53826"/>
    <m/>
  </r>
  <r>
    <x v="3"/>
    <x v="8"/>
    <x v="83"/>
    <x v="1"/>
    <x v="12"/>
    <n v="76494"/>
    <m/>
    <m/>
    <m/>
    <m/>
    <n v="76494"/>
    <m/>
  </r>
  <r>
    <x v="3"/>
    <x v="8"/>
    <x v="83"/>
    <x v="0"/>
    <x v="11"/>
    <n v="633235"/>
    <m/>
    <m/>
    <m/>
    <m/>
    <n v="633235"/>
    <m/>
  </r>
  <r>
    <x v="3"/>
    <x v="8"/>
    <x v="83"/>
    <x v="1"/>
    <x v="12"/>
    <n v="14698"/>
    <m/>
    <m/>
    <m/>
    <m/>
    <n v="14698"/>
    <m/>
  </r>
  <r>
    <x v="3"/>
    <x v="8"/>
    <x v="83"/>
    <x v="0"/>
    <x v="11"/>
    <n v="16001"/>
    <m/>
    <m/>
    <m/>
    <m/>
    <n v="16001"/>
    <m/>
  </r>
  <r>
    <x v="3"/>
    <x v="8"/>
    <x v="178"/>
    <x v="0"/>
    <x v="11"/>
    <n v="18449"/>
    <m/>
    <m/>
    <m/>
    <m/>
    <n v="18449"/>
    <m/>
  </r>
  <r>
    <x v="3"/>
    <x v="8"/>
    <x v="221"/>
    <x v="0"/>
    <x v="11"/>
    <n v="19810"/>
    <m/>
    <m/>
    <m/>
    <m/>
    <n v="19810"/>
    <m/>
  </r>
  <r>
    <x v="3"/>
    <x v="8"/>
    <x v="102"/>
    <x v="0"/>
    <x v="11"/>
    <n v="678201"/>
    <m/>
    <m/>
    <m/>
    <m/>
    <n v="678201"/>
    <m/>
  </r>
  <r>
    <x v="3"/>
    <x v="8"/>
    <x v="71"/>
    <x v="0"/>
    <x v="1"/>
    <m/>
    <m/>
    <m/>
    <m/>
    <n v="4420"/>
    <n v="4420"/>
    <m/>
  </r>
  <r>
    <x v="3"/>
    <x v="8"/>
    <x v="71"/>
    <x v="1"/>
    <x v="12"/>
    <n v="68774"/>
    <m/>
    <m/>
    <m/>
    <m/>
    <n v="68774"/>
    <m/>
  </r>
  <r>
    <x v="3"/>
    <x v="8"/>
    <x v="71"/>
    <x v="0"/>
    <x v="11"/>
    <n v="2296710"/>
    <n v="10462"/>
    <m/>
    <m/>
    <m/>
    <n v="2296710"/>
    <m/>
  </r>
  <r>
    <x v="3"/>
    <x v="0"/>
    <x v="196"/>
    <x v="0"/>
    <x v="11"/>
    <n v="31843"/>
    <m/>
    <m/>
    <m/>
    <m/>
    <n v="31843"/>
    <m/>
  </r>
  <r>
    <x v="3"/>
    <x v="0"/>
    <x v="143"/>
    <x v="0"/>
    <x v="11"/>
    <n v="19865"/>
    <m/>
    <m/>
    <m/>
    <m/>
    <n v="19865"/>
    <m/>
  </r>
  <r>
    <x v="3"/>
    <x v="0"/>
    <x v="9"/>
    <x v="6"/>
    <x v="4"/>
    <n v="8461"/>
    <n v="8461"/>
    <m/>
    <m/>
    <m/>
    <n v="8461"/>
    <m/>
  </r>
  <r>
    <x v="3"/>
    <x v="0"/>
    <x v="9"/>
    <x v="2"/>
    <x v="13"/>
    <n v="62430"/>
    <m/>
    <m/>
    <m/>
    <m/>
    <n v="62430"/>
    <m/>
  </r>
  <r>
    <x v="3"/>
    <x v="0"/>
    <x v="9"/>
    <x v="2"/>
    <x v="6"/>
    <n v="99282"/>
    <m/>
    <m/>
    <m/>
    <m/>
    <n v="99282"/>
    <m/>
  </r>
  <r>
    <x v="3"/>
    <x v="0"/>
    <x v="9"/>
    <x v="1"/>
    <x v="8"/>
    <m/>
    <m/>
    <m/>
    <n v="507785"/>
    <n v="5500"/>
    <n v="513285"/>
    <m/>
  </r>
  <r>
    <x v="3"/>
    <x v="0"/>
    <x v="9"/>
    <x v="0"/>
    <x v="1"/>
    <m/>
    <m/>
    <m/>
    <n v="551092"/>
    <n v="139115"/>
    <n v="690207"/>
    <m/>
  </r>
  <r>
    <x v="3"/>
    <x v="0"/>
    <x v="9"/>
    <x v="1"/>
    <x v="12"/>
    <n v="2078018"/>
    <m/>
    <m/>
    <m/>
    <m/>
    <n v="2078018"/>
    <m/>
  </r>
  <r>
    <x v="3"/>
    <x v="0"/>
    <x v="9"/>
    <x v="0"/>
    <x v="11"/>
    <n v="15779429"/>
    <n v="143609"/>
    <m/>
    <m/>
    <m/>
    <n v="15779429"/>
    <m/>
  </r>
  <r>
    <x v="3"/>
    <x v="0"/>
    <x v="143"/>
    <x v="0"/>
    <x v="11"/>
    <n v="106779"/>
    <m/>
    <m/>
    <m/>
    <m/>
    <n v="106779"/>
    <m/>
  </r>
  <r>
    <x v="3"/>
    <x v="0"/>
    <x v="31"/>
    <x v="0"/>
    <x v="1"/>
    <m/>
    <m/>
    <m/>
    <m/>
    <n v="28120"/>
    <n v="28120"/>
    <m/>
  </r>
  <r>
    <x v="3"/>
    <x v="0"/>
    <x v="31"/>
    <x v="2"/>
    <x v="6"/>
    <n v="81457"/>
    <m/>
    <m/>
    <m/>
    <m/>
    <n v="81457"/>
    <m/>
  </r>
  <r>
    <x v="3"/>
    <x v="0"/>
    <x v="31"/>
    <x v="1"/>
    <x v="12"/>
    <n v="1434463"/>
    <m/>
    <m/>
    <m/>
    <m/>
    <n v="1434463"/>
    <m/>
  </r>
  <r>
    <x v="3"/>
    <x v="0"/>
    <x v="31"/>
    <x v="0"/>
    <x v="11"/>
    <n v="7614982"/>
    <n v="21843"/>
    <m/>
    <m/>
    <m/>
    <n v="7614982"/>
    <m/>
  </r>
  <r>
    <x v="3"/>
    <x v="0"/>
    <x v="54"/>
    <x v="1"/>
    <x v="12"/>
    <n v="45970"/>
    <m/>
    <m/>
    <m/>
    <m/>
    <n v="45970"/>
    <m/>
  </r>
  <r>
    <x v="3"/>
    <x v="0"/>
    <x v="54"/>
    <x v="0"/>
    <x v="11"/>
    <n v="491041"/>
    <m/>
    <m/>
    <m/>
    <m/>
    <n v="491041"/>
    <m/>
  </r>
  <r>
    <x v="3"/>
    <x v="0"/>
    <x v="46"/>
    <x v="0"/>
    <x v="1"/>
    <m/>
    <m/>
    <m/>
    <m/>
    <n v="2500"/>
    <n v="2500"/>
    <m/>
  </r>
  <r>
    <x v="3"/>
    <x v="0"/>
    <x v="46"/>
    <x v="1"/>
    <x v="8"/>
    <m/>
    <m/>
    <m/>
    <n v="93779"/>
    <m/>
    <n v="93779"/>
    <m/>
  </r>
  <r>
    <x v="3"/>
    <x v="0"/>
    <x v="46"/>
    <x v="2"/>
    <x v="6"/>
    <n v="117234"/>
    <m/>
    <m/>
    <m/>
    <m/>
    <n v="117234"/>
    <m/>
  </r>
  <r>
    <x v="3"/>
    <x v="0"/>
    <x v="46"/>
    <x v="1"/>
    <x v="12"/>
    <n v="1162413"/>
    <n v="43301"/>
    <m/>
    <m/>
    <m/>
    <n v="1162413"/>
    <m/>
  </r>
  <r>
    <x v="3"/>
    <x v="0"/>
    <x v="46"/>
    <x v="0"/>
    <x v="11"/>
    <n v="4413510"/>
    <n v="162366"/>
    <m/>
    <m/>
    <m/>
    <n v="4413510"/>
    <m/>
  </r>
  <r>
    <x v="3"/>
    <x v="0"/>
    <x v="31"/>
    <x v="1"/>
    <x v="12"/>
    <n v="283456"/>
    <m/>
    <m/>
    <m/>
    <m/>
    <n v="283456"/>
    <m/>
  </r>
  <r>
    <x v="3"/>
    <x v="0"/>
    <x v="31"/>
    <x v="0"/>
    <x v="11"/>
    <n v="1563189"/>
    <n v="9250"/>
    <m/>
    <m/>
    <m/>
    <n v="1563189"/>
    <m/>
  </r>
  <r>
    <x v="3"/>
    <x v="0"/>
    <x v="96"/>
    <x v="1"/>
    <x v="12"/>
    <n v="24546"/>
    <m/>
    <m/>
    <m/>
    <m/>
    <n v="24546"/>
    <m/>
  </r>
  <r>
    <x v="3"/>
    <x v="0"/>
    <x v="96"/>
    <x v="0"/>
    <x v="11"/>
    <n v="701677"/>
    <n v="36129"/>
    <m/>
    <m/>
    <m/>
    <n v="701677"/>
    <m/>
  </r>
  <r>
    <x v="3"/>
    <x v="0"/>
    <x v="96"/>
    <x v="0"/>
    <x v="11"/>
    <n v="186032"/>
    <m/>
    <m/>
    <m/>
    <m/>
    <n v="186032"/>
    <m/>
  </r>
  <r>
    <x v="3"/>
    <x v="0"/>
    <x v="140"/>
    <x v="0"/>
    <x v="11"/>
    <n v="154911"/>
    <m/>
    <m/>
    <m/>
    <m/>
    <n v="154911"/>
    <m/>
  </r>
  <r>
    <x v="3"/>
    <x v="0"/>
    <x v="152"/>
    <x v="2"/>
    <x v="6"/>
    <n v="7752"/>
    <m/>
    <m/>
    <m/>
    <m/>
    <n v="7752"/>
    <m/>
  </r>
  <r>
    <x v="3"/>
    <x v="0"/>
    <x v="152"/>
    <x v="1"/>
    <x v="12"/>
    <n v="32354"/>
    <m/>
    <m/>
    <m/>
    <m/>
    <n v="32354"/>
    <m/>
  </r>
  <r>
    <x v="3"/>
    <x v="0"/>
    <x v="152"/>
    <x v="0"/>
    <x v="11"/>
    <n v="41754"/>
    <m/>
    <m/>
    <m/>
    <m/>
    <n v="41754"/>
    <m/>
  </r>
  <r>
    <x v="3"/>
    <x v="0"/>
    <x v="152"/>
    <x v="2"/>
    <x v="13"/>
    <n v="96116"/>
    <m/>
    <m/>
    <m/>
    <m/>
    <n v="96116"/>
    <m/>
  </r>
  <r>
    <x v="3"/>
    <x v="0"/>
    <x v="128"/>
    <x v="0"/>
    <x v="11"/>
    <n v="582789"/>
    <m/>
    <m/>
    <m/>
    <m/>
    <n v="582789"/>
    <m/>
  </r>
  <r>
    <x v="3"/>
    <x v="0"/>
    <x v="54"/>
    <x v="1"/>
    <x v="12"/>
    <n v="51357"/>
    <n v="51357"/>
    <m/>
    <m/>
    <m/>
    <n v="51357"/>
    <m/>
  </r>
  <r>
    <x v="3"/>
    <x v="0"/>
    <x v="54"/>
    <x v="0"/>
    <x v="1"/>
    <m/>
    <m/>
    <m/>
    <n v="258773"/>
    <n v="17000"/>
    <n v="275773"/>
    <m/>
  </r>
  <r>
    <x v="3"/>
    <x v="0"/>
    <x v="54"/>
    <x v="0"/>
    <x v="11"/>
    <n v="2306593"/>
    <m/>
    <m/>
    <m/>
    <m/>
    <n v="2306593"/>
    <m/>
  </r>
  <r>
    <x v="3"/>
    <x v="0"/>
    <x v="54"/>
    <x v="1"/>
    <x v="8"/>
    <m/>
    <m/>
    <m/>
    <m/>
    <n v="10190"/>
    <n v="10190"/>
    <m/>
  </r>
  <r>
    <x v="3"/>
    <x v="0"/>
    <x v="54"/>
    <x v="2"/>
    <x v="6"/>
    <n v="13865"/>
    <m/>
    <m/>
    <m/>
    <m/>
    <n v="13865"/>
    <m/>
  </r>
  <r>
    <x v="3"/>
    <x v="0"/>
    <x v="54"/>
    <x v="0"/>
    <x v="1"/>
    <m/>
    <m/>
    <m/>
    <m/>
    <n v="34715"/>
    <n v="34715"/>
    <m/>
  </r>
  <r>
    <x v="3"/>
    <x v="0"/>
    <x v="54"/>
    <x v="1"/>
    <x v="12"/>
    <n v="203029"/>
    <n v="43623"/>
    <m/>
    <m/>
    <m/>
    <n v="203029"/>
    <m/>
  </r>
  <r>
    <x v="3"/>
    <x v="0"/>
    <x v="54"/>
    <x v="0"/>
    <x v="11"/>
    <n v="3917304"/>
    <n v="11371"/>
    <m/>
    <m/>
    <m/>
    <n v="3917304"/>
    <m/>
  </r>
  <r>
    <x v="3"/>
    <x v="0"/>
    <x v="124"/>
    <x v="1"/>
    <x v="12"/>
    <n v="68573"/>
    <m/>
    <m/>
    <m/>
    <m/>
    <n v="68573"/>
    <m/>
  </r>
  <r>
    <x v="3"/>
    <x v="0"/>
    <x v="124"/>
    <x v="0"/>
    <x v="11"/>
    <n v="278333"/>
    <m/>
    <m/>
    <m/>
    <m/>
    <n v="278333"/>
    <m/>
  </r>
  <r>
    <x v="3"/>
    <x v="0"/>
    <x v="12"/>
    <x v="2"/>
    <x v="9"/>
    <m/>
    <m/>
    <m/>
    <m/>
    <n v="1970"/>
    <n v="1970"/>
    <m/>
  </r>
  <r>
    <x v="3"/>
    <x v="0"/>
    <x v="12"/>
    <x v="2"/>
    <x v="6"/>
    <n v="12135"/>
    <n v="866"/>
    <m/>
    <m/>
    <m/>
    <n v="12135"/>
    <m/>
  </r>
  <r>
    <x v="3"/>
    <x v="0"/>
    <x v="12"/>
    <x v="6"/>
    <x v="4"/>
    <n v="17422"/>
    <m/>
    <m/>
    <m/>
    <m/>
    <n v="17422"/>
    <m/>
  </r>
  <r>
    <x v="3"/>
    <x v="0"/>
    <x v="12"/>
    <x v="2"/>
    <x v="13"/>
    <n v="97259"/>
    <n v="11593"/>
    <m/>
    <m/>
    <m/>
    <n v="97259"/>
    <m/>
  </r>
  <r>
    <x v="3"/>
    <x v="0"/>
    <x v="12"/>
    <x v="1"/>
    <x v="8"/>
    <m/>
    <m/>
    <m/>
    <n v="94511"/>
    <n v="30883"/>
    <n v="125394"/>
    <m/>
  </r>
  <r>
    <x v="3"/>
    <x v="0"/>
    <x v="12"/>
    <x v="0"/>
    <x v="1"/>
    <m/>
    <m/>
    <m/>
    <n v="306329"/>
    <n v="245687"/>
    <n v="552016"/>
    <m/>
  </r>
  <r>
    <x v="3"/>
    <x v="0"/>
    <x v="12"/>
    <x v="1"/>
    <x v="12"/>
    <n v="1688386"/>
    <n v="188860"/>
    <m/>
    <m/>
    <m/>
    <n v="1688386"/>
    <m/>
  </r>
  <r>
    <x v="3"/>
    <x v="0"/>
    <x v="12"/>
    <x v="0"/>
    <x v="11"/>
    <n v="12567564"/>
    <n v="382811"/>
    <m/>
    <m/>
    <m/>
    <n v="12567564"/>
    <m/>
  </r>
  <r>
    <x v="3"/>
    <x v="0"/>
    <x v="40"/>
    <x v="0"/>
    <x v="1"/>
    <m/>
    <m/>
    <m/>
    <m/>
    <n v="49549"/>
    <n v="49549"/>
    <m/>
  </r>
  <r>
    <x v="3"/>
    <x v="0"/>
    <x v="40"/>
    <x v="2"/>
    <x v="6"/>
    <n v="51274"/>
    <m/>
    <m/>
    <m/>
    <m/>
    <n v="51274"/>
    <m/>
  </r>
  <r>
    <x v="3"/>
    <x v="0"/>
    <x v="40"/>
    <x v="1"/>
    <x v="12"/>
    <n v="78358"/>
    <m/>
    <m/>
    <m/>
    <m/>
    <n v="78358"/>
    <m/>
  </r>
  <r>
    <x v="3"/>
    <x v="0"/>
    <x v="40"/>
    <x v="0"/>
    <x v="11"/>
    <n v="5511034"/>
    <n v="123951"/>
    <m/>
    <m/>
    <m/>
    <n v="5511034"/>
    <m/>
  </r>
  <r>
    <x v="3"/>
    <x v="0"/>
    <x v="9"/>
    <x v="1"/>
    <x v="8"/>
    <m/>
    <m/>
    <m/>
    <m/>
    <n v="3485"/>
    <n v="3485"/>
    <m/>
  </r>
  <r>
    <x v="3"/>
    <x v="0"/>
    <x v="9"/>
    <x v="0"/>
    <x v="1"/>
    <m/>
    <m/>
    <m/>
    <m/>
    <n v="6475"/>
    <n v="6475"/>
    <m/>
  </r>
  <r>
    <x v="3"/>
    <x v="0"/>
    <x v="9"/>
    <x v="1"/>
    <x v="12"/>
    <n v="360368"/>
    <n v="6313"/>
    <m/>
    <m/>
    <m/>
    <n v="360368"/>
    <m/>
  </r>
  <r>
    <x v="3"/>
    <x v="0"/>
    <x v="9"/>
    <x v="0"/>
    <x v="11"/>
    <n v="944006"/>
    <m/>
    <m/>
    <m/>
    <m/>
    <n v="944006"/>
    <m/>
  </r>
  <r>
    <x v="3"/>
    <x v="0"/>
    <x v="70"/>
    <x v="4"/>
    <x v="7"/>
    <n v="5140"/>
    <m/>
    <m/>
    <m/>
    <m/>
    <n v="5140"/>
    <m/>
  </r>
  <r>
    <x v="3"/>
    <x v="0"/>
    <x v="70"/>
    <x v="6"/>
    <x v="4"/>
    <n v="25775"/>
    <m/>
    <m/>
    <m/>
    <m/>
    <n v="25775"/>
    <m/>
  </r>
  <r>
    <x v="3"/>
    <x v="0"/>
    <x v="70"/>
    <x v="2"/>
    <x v="6"/>
    <n v="49426"/>
    <m/>
    <m/>
    <m/>
    <m/>
    <n v="49426"/>
    <m/>
  </r>
  <r>
    <x v="3"/>
    <x v="0"/>
    <x v="70"/>
    <x v="1"/>
    <x v="8"/>
    <m/>
    <m/>
    <m/>
    <n v="102155"/>
    <m/>
    <n v="102155"/>
    <m/>
  </r>
  <r>
    <x v="3"/>
    <x v="0"/>
    <x v="70"/>
    <x v="2"/>
    <x v="13"/>
    <n v="106489"/>
    <m/>
    <m/>
    <m/>
    <m/>
    <n v="106489"/>
    <m/>
  </r>
  <r>
    <x v="3"/>
    <x v="0"/>
    <x v="70"/>
    <x v="1"/>
    <x v="12"/>
    <n v="135811"/>
    <m/>
    <m/>
    <m/>
    <m/>
    <n v="135811"/>
    <m/>
  </r>
  <r>
    <x v="3"/>
    <x v="0"/>
    <x v="70"/>
    <x v="0"/>
    <x v="11"/>
    <n v="2593492"/>
    <n v="41834"/>
    <m/>
    <m/>
    <m/>
    <n v="2593492"/>
    <m/>
  </r>
  <r>
    <x v="3"/>
    <x v="0"/>
    <x v="77"/>
    <x v="2"/>
    <x v="13"/>
    <n v="34521"/>
    <m/>
    <m/>
    <m/>
    <m/>
    <n v="34521"/>
    <m/>
  </r>
  <r>
    <x v="3"/>
    <x v="0"/>
    <x v="77"/>
    <x v="1"/>
    <x v="12"/>
    <n v="478301"/>
    <m/>
    <m/>
    <m/>
    <m/>
    <n v="478301"/>
    <m/>
  </r>
  <r>
    <x v="3"/>
    <x v="0"/>
    <x v="77"/>
    <x v="0"/>
    <x v="11"/>
    <n v="2271986"/>
    <n v="25747"/>
    <m/>
    <m/>
    <m/>
    <n v="2271986"/>
    <m/>
  </r>
  <r>
    <x v="3"/>
    <x v="0"/>
    <x v="0"/>
    <x v="2"/>
    <x v="9"/>
    <m/>
    <m/>
    <m/>
    <m/>
    <n v="10055"/>
    <n v="10055"/>
    <m/>
  </r>
  <r>
    <x v="3"/>
    <x v="0"/>
    <x v="0"/>
    <x v="2"/>
    <x v="6"/>
    <n v="12381"/>
    <m/>
    <m/>
    <m/>
    <m/>
    <n v="12381"/>
    <m/>
  </r>
  <r>
    <x v="3"/>
    <x v="0"/>
    <x v="0"/>
    <x v="1"/>
    <x v="8"/>
    <m/>
    <m/>
    <m/>
    <m/>
    <n v="17006"/>
    <n v="17006"/>
    <m/>
  </r>
  <r>
    <x v="3"/>
    <x v="0"/>
    <x v="0"/>
    <x v="2"/>
    <x v="13"/>
    <n v="159027"/>
    <m/>
    <m/>
    <m/>
    <m/>
    <n v="159027"/>
    <m/>
  </r>
  <r>
    <x v="3"/>
    <x v="0"/>
    <x v="0"/>
    <x v="1"/>
    <x v="12"/>
    <n v="1313153"/>
    <n v="157189"/>
    <m/>
    <m/>
    <m/>
    <n v="1313153"/>
    <m/>
  </r>
  <r>
    <x v="3"/>
    <x v="0"/>
    <x v="0"/>
    <x v="0"/>
    <x v="1"/>
    <m/>
    <m/>
    <m/>
    <n v="683473"/>
    <n v="840509"/>
    <n v="1523982"/>
    <m/>
  </r>
  <r>
    <x v="3"/>
    <x v="0"/>
    <x v="0"/>
    <x v="0"/>
    <x v="11"/>
    <n v="29648860"/>
    <n v="619010"/>
    <m/>
    <m/>
    <m/>
    <n v="29648860"/>
    <m/>
  </r>
  <r>
    <x v="3"/>
    <x v="0"/>
    <x v="68"/>
    <x v="0"/>
    <x v="1"/>
    <m/>
    <m/>
    <m/>
    <m/>
    <n v="8342"/>
    <n v="8342"/>
    <m/>
  </r>
  <r>
    <x v="3"/>
    <x v="0"/>
    <x v="68"/>
    <x v="0"/>
    <x v="11"/>
    <n v="658344"/>
    <n v="15570"/>
    <m/>
    <m/>
    <m/>
    <n v="658344"/>
    <m/>
  </r>
  <r>
    <x v="3"/>
    <x v="0"/>
    <x v="131"/>
    <x v="1"/>
    <x v="12"/>
    <n v="53725"/>
    <m/>
    <m/>
    <m/>
    <m/>
    <n v="53725"/>
    <m/>
  </r>
  <r>
    <x v="3"/>
    <x v="0"/>
    <x v="131"/>
    <x v="0"/>
    <x v="11"/>
    <n v="275637"/>
    <m/>
    <m/>
    <m/>
    <m/>
    <n v="275637"/>
    <m/>
  </r>
  <r>
    <x v="3"/>
    <x v="0"/>
    <x v="7"/>
    <x v="2"/>
    <x v="9"/>
    <m/>
    <m/>
    <m/>
    <m/>
    <n v="2210"/>
    <n v="2210"/>
    <m/>
  </r>
  <r>
    <x v="3"/>
    <x v="0"/>
    <x v="7"/>
    <x v="6"/>
    <x v="4"/>
    <n v="32695"/>
    <n v="23188"/>
    <m/>
    <m/>
    <m/>
    <n v="32695"/>
    <m/>
  </r>
  <r>
    <x v="3"/>
    <x v="0"/>
    <x v="7"/>
    <x v="1"/>
    <x v="8"/>
    <m/>
    <m/>
    <m/>
    <n v="90608"/>
    <n v="13270"/>
    <n v="103878"/>
    <m/>
  </r>
  <r>
    <x v="3"/>
    <x v="0"/>
    <x v="7"/>
    <x v="0"/>
    <x v="1"/>
    <m/>
    <m/>
    <m/>
    <n v="369887"/>
    <n v="262925"/>
    <n v="632812"/>
    <m/>
  </r>
  <r>
    <x v="3"/>
    <x v="0"/>
    <x v="7"/>
    <x v="2"/>
    <x v="6"/>
    <n v="669460"/>
    <m/>
    <m/>
    <m/>
    <m/>
    <n v="669460"/>
    <m/>
  </r>
  <r>
    <x v="3"/>
    <x v="0"/>
    <x v="7"/>
    <x v="2"/>
    <x v="13"/>
    <n v="729039"/>
    <n v="9754"/>
    <m/>
    <m/>
    <m/>
    <n v="729039"/>
    <m/>
  </r>
  <r>
    <x v="3"/>
    <x v="0"/>
    <x v="7"/>
    <x v="1"/>
    <x v="12"/>
    <n v="1794173"/>
    <n v="219750"/>
    <m/>
    <m/>
    <m/>
    <n v="1794173"/>
    <m/>
  </r>
  <r>
    <x v="3"/>
    <x v="0"/>
    <x v="7"/>
    <x v="0"/>
    <x v="11"/>
    <n v="16663407"/>
    <n v="119873"/>
    <n v="109365"/>
    <m/>
    <m/>
    <n v="16772772"/>
    <m/>
  </r>
  <r>
    <x v="3"/>
    <x v="0"/>
    <x v="50"/>
    <x v="2"/>
    <x v="9"/>
    <m/>
    <m/>
    <m/>
    <m/>
    <n v="720"/>
    <n v="720"/>
    <m/>
  </r>
  <r>
    <x v="3"/>
    <x v="0"/>
    <x v="50"/>
    <x v="1"/>
    <x v="8"/>
    <m/>
    <m/>
    <m/>
    <m/>
    <n v="2045"/>
    <n v="2045"/>
    <m/>
  </r>
  <r>
    <x v="3"/>
    <x v="0"/>
    <x v="50"/>
    <x v="6"/>
    <x v="4"/>
    <n v="11628"/>
    <m/>
    <m/>
    <m/>
    <m/>
    <n v="11628"/>
    <m/>
  </r>
  <r>
    <x v="3"/>
    <x v="0"/>
    <x v="50"/>
    <x v="2"/>
    <x v="6"/>
    <n v="17341"/>
    <m/>
    <m/>
    <m/>
    <m/>
    <n v="17341"/>
    <m/>
  </r>
  <r>
    <x v="3"/>
    <x v="0"/>
    <x v="50"/>
    <x v="1"/>
    <x v="12"/>
    <n v="72753"/>
    <m/>
    <m/>
    <m/>
    <m/>
    <n v="72753"/>
    <m/>
  </r>
  <r>
    <x v="3"/>
    <x v="0"/>
    <x v="50"/>
    <x v="2"/>
    <x v="13"/>
    <n v="74568"/>
    <m/>
    <m/>
    <m/>
    <m/>
    <n v="74568"/>
    <m/>
  </r>
  <r>
    <x v="3"/>
    <x v="0"/>
    <x v="50"/>
    <x v="0"/>
    <x v="1"/>
    <m/>
    <m/>
    <m/>
    <m/>
    <n v="155469"/>
    <n v="155469"/>
    <m/>
  </r>
  <r>
    <x v="3"/>
    <x v="0"/>
    <x v="50"/>
    <x v="0"/>
    <x v="11"/>
    <n v="4459184"/>
    <m/>
    <m/>
    <m/>
    <m/>
    <n v="4459184"/>
    <m/>
  </r>
  <r>
    <x v="3"/>
    <x v="0"/>
    <x v="46"/>
    <x v="1"/>
    <x v="8"/>
    <m/>
    <m/>
    <m/>
    <m/>
    <n v="4408"/>
    <n v="4408"/>
    <m/>
  </r>
  <r>
    <x v="3"/>
    <x v="0"/>
    <x v="46"/>
    <x v="0"/>
    <x v="11"/>
    <n v="134932"/>
    <n v="8679"/>
    <m/>
    <m/>
    <m/>
    <n v="134932"/>
    <m/>
  </r>
  <r>
    <x v="3"/>
    <x v="0"/>
    <x v="46"/>
    <x v="1"/>
    <x v="12"/>
    <n v="239839"/>
    <n v="11361"/>
    <m/>
    <m/>
    <m/>
    <n v="239839"/>
    <m/>
  </r>
  <r>
    <x v="3"/>
    <x v="0"/>
    <x v="1"/>
    <x v="3"/>
    <x v="5"/>
    <n v="4153"/>
    <m/>
    <m/>
    <m/>
    <m/>
    <n v="4153"/>
    <m/>
  </r>
  <r>
    <x v="3"/>
    <x v="0"/>
    <x v="1"/>
    <x v="2"/>
    <x v="9"/>
    <m/>
    <m/>
    <m/>
    <m/>
    <n v="24785"/>
    <n v="24785"/>
    <m/>
  </r>
  <r>
    <x v="3"/>
    <x v="0"/>
    <x v="1"/>
    <x v="1"/>
    <x v="8"/>
    <m/>
    <m/>
    <m/>
    <n v="27958"/>
    <n v="13195"/>
    <n v="41153"/>
    <m/>
  </r>
  <r>
    <x v="3"/>
    <x v="0"/>
    <x v="1"/>
    <x v="2"/>
    <x v="13"/>
    <n v="264428"/>
    <n v="10185"/>
    <m/>
    <m/>
    <m/>
    <n v="264428"/>
    <m/>
  </r>
  <r>
    <x v="3"/>
    <x v="0"/>
    <x v="1"/>
    <x v="2"/>
    <x v="6"/>
    <n v="343971"/>
    <m/>
    <m/>
    <m/>
    <m/>
    <n v="343971"/>
    <m/>
  </r>
  <r>
    <x v="3"/>
    <x v="0"/>
    <x v="1"/>
    <x v="1"/>
    <x v="12"/>
    <n v="737718"/>
    <n v="302475"/>
    <m/>
    <m/>
    <m/>
    <n v="737718"/>
    <m/>
  </r>
  <r>
    <x v="3"/>
    <x v="0"/>
    <x v="1"/>
    <x v="0"/>
    <x v="1"/>
    <m/>
    <m/>
    <m/>
    <n v="1189108"/>
    <n v="611220"/>
    <n v="1800328"/>
    <m/>
  </r>
  <r>
    <x v="3"/>
    <x v="0"/>
    <x v="1"/>
    <x v="0"/>
    <x v="11"/>
    <n v="26486741"/>
    <n v="361830"/>
    <m/>
    <m/>
    <m/>
    <n v="26486741"/>
    <m/>
  </r>
  <r>
    <x v="3"/>
    <x v="0"/>
    <x v="8"/>
    <x v="1"/>
    <x v="8"/>
    <m/>
    <m/>
    <m/>
    <m/>
    <n v="5750"/>
    <n v="5750"/>
    <m/>
  </r>
  <r>
    <x v="3"/>
    <x v="0"/>
    <x v="8"/>
    <x v="2"/>
    <x v="6"/>
    <n v="46007"/>
    <m/>
    <m/>
    <m/>
    <m/>
    <n v="46007"/>
    <m/>
  </r>
  <r>
    <x v="3"/>
    <x v="0"/>
    <x v="8"/>
    <x v="2"/>
    <x v="13"/>
    <n v="213656"/>
    <m/>
    <m/>
    <m/>
    <m/>
    <n v="213656"/>
    <m/>
  </r>
  <r>
    <x v="3"/>
    <x v="0"/>
    <x v="8"/>
    <x v="1"/>
    <x v="12"/>
    <n v="545072"/>
    <n v="15521"/>
    <m/>
    <m/>
    <m/>
    <n v="545072"/>
    <m/>
  </r>
  <r>
    <x v="3"/>
    <x v="0"/>
    <x v="8"/>
    <x v="0"/>
    <x v="1"/>
    <m/>
    <m/>
    <m/>
    <n v="306650"/>
    <n v="383470"/>
    <n v="690120"/>
    <m/>
  </r>
  <r>
    <x v="3"/>
    <x v="0"/>
    <x v="8"/>
    <x v="0"/>
    <x v="11"/>
    <n v="16563040"/>
    <n v="312171"/>
    <m/>
    <m/>
    <m/>
    <n v="16563040"/>
    <m/>
  </r>
  <r>
    <x v="3"/>
    <x v="0"/>
    <x v="0"/>
    <x v="0"/>
    <x v="1"/>
    <m/>
    <m/>
    <m/>
    <m/>
    <n v="3200"/>
    <n v="3200"/>
    <m/>
  </r>
  <r>
    <x v="3"/>
    <x v="0"/>
    <x v="0"/>
    <x v="0"/>
    <x v="11"/>
    <n v="129963"/>
    <m/>
    <m/>
    <m/>
    <m/>
    <n v="129963"/>
    <m/>
  </r>
  <r>
    <x v="3"/>
    <x v="0"/>
    <x v="68"/>
    <x v="0"/>
    <x v="1"/>
    <m/>
    <m/>
    <m/>
    <m/>
    <n v="11300"/>
    <n v="11300"/>
    <m/>
  </r>
  <r>
    <x v="3"/>
    <x v="0"/>
    <x v="68"/>
    <x v="0"/>
    <x v="11"/>
    <n v="2281835"/>
    <n v="23158"/>
    <m/>
    <m/>
    <m/>
    <n v="2281835"/>
    <m/>
  </r>
  <r>
    <x v="3"/>
    <x v="0"/>
    <x v="60"/>
    <x v="1"/>
    <x v="8"/>
    <m/>
    <m/>
    <m/>
    <m/>
    <n v="5920"/>
    <n v="5920"/>
    <m/>
  </r>
  <r>
    <x v="3"/>
    <x v="0"/>
    <x v="60"/>
    <x v="2"/>
    <x v="6"/>
    <n v="38348"/>
    <m/>
    <m/>
    <m/>
    <m/>
    <n v="38348"/>
    <m/>
  </r>
  <r>
    <x v="3"/>
    <x v="0"/>
    <x v="60"/>
    <x v="0"/>
    <x v="1"/>
    <m/>
    <m/>
    <m/>
    <m/>
    <n v="130800"/>
    <n v="130800"/>
    <m/>
  </r>
  <r>
    <x v="3"/>
    <x v="0"/>
    <x v="60"/>
    <x v="1"/>
    <x v="12"/>
    <n v="207960"/>
    <m/>
    <m/>
    <m/>
    <m/>
    <n v="207960"/>
    <m/>
  </r>
  <r>
    <x v="3"/>
    <x v="0"/>
    <x v="60"/>
    <x v="0"/>
    <x v="11"/>
    <n v="3224732"/>
    <m/>
    <m/>
    <m/>
    <m/>
    <n v="3224732"/>
    <m/>
  </r>
  <r>
    <x v="3"/>
    <x v="0"/>
    <x v="78"/>
    <x v="1"/>
    <x v="8"/>
    <m/>
    <m/>
    <m/>
    <m/>
    <n v="4463"/>
    <n v="4463"/>
    <m/>
  </r>
  <r>
    <x v="3"/>
    <x v="0"/>
    <x v="78"/>
    <x v="0"/>
    <x v="1"/>
    <m/>
    <m/>
    <m/>
    <m/>
    <n v="11943"/>
    <n v="11943"/>
    <m/>
  </r>
  <r>
    <x v="3"/>
    <x v="0"/>
    <x v="78"/>
    <x v="1"/>
    <x v="12"/>
    <n v="190591"/>
    <m/>
    <m/>
    <m/>
    <m/>
    <n v="190591"/>
    <m/>
  </r>
  <r>
    <x v="3"/>
    <x v="0"/>
    <x v="78"/>
    <x v="0"/>
    <x v="11"/>
    <n v="1754077"/>
    <m/>
    <m/>
    <m/>
    <m/>
    <n v="1754077"/>
    <m/>
  </r>
  <r>
    <x v="3"/>
    <x v="0"/>
    <x v="101"/>
    <x v="0"/>
    <x v="1"/>
    <m/>
    <m/>
    <m/>
    <m/>
    <n v="7089"/>
    <n v="7089"/>
    <m/>
  </r>
  <r>
    <x v="3"/>
    <x v="0"/>
    <x v="101"/>
    <x v="2"/>
    <x v="6"/>
    <n v="20608"/>
    <m/>
    <m/>
    <m/>
    <m/>
    <n v="20608"/>
    <m/>
  </r>
  <r>
    <x v="3"/>
    <x v="0"/>
    <x v="101"/>
    <x v="1"/>
    <x v="12"/>
    <n v="65071"/>
    <n v="16164"/>
    <m/>
    <m/>
    <m/>
    <n v="65071"/>
    <m/>
  </r>
  <r>
    <x v="3"/>
    <x v="0"/>
    <x v="101"/>
    <x v="0"/>
    <x v="11"/>
    <n v="660727"/>
    <n v="8229"/>
    <m/>
    <m/>
    <m/>
    <n v="660727"/>
    <m/>
  </r>
  <r>
    <x v="3"/>
    <x v="0"/>
    <x v="32"/>
    <x v="2"/>
    <x v="6"/>
    <n v="30336"/>
    <m/>
    <m/>
    <m/>
    <m/>
    <n v="30336"/>
    <m/>
  </r>
  <r>
    <x v="3"/>
    <x v="0"/>
    <x v="32"/>
    <x v="1"/>
    <x v="12"/>
    <n v="115544"/>
    <n v="33102"/>
    <m/>
    <m/>
    <m/>
    <n v="115544"/>
    <m/>
  </r>
  <r>
    <x v="3"/>
    <x v="0"/>
    <x v="32"/>
    <x v="0"/>
    <x v="1"/>
    <m/>
    <m/>
    <m/>
    <m/>
    <n v="174896"/>
    <n v="174896"/>
    <m/>
  </r>
  <r>
    <x v="3"/>
    <x v="0"/>
    <x v="32"/>
    <x v="0"/>
    <x v="11"/>
    <n v="6430720"/>
    <m/>
    <m/>
    <m/>
    <m/>
    <n v="6430720"/>
    <m/>
  </r>
  <r>
    <x v="3"/>
    <x v="0"/>
    <x v="68"/>
    <x v="0"/>
    <x v="11"/>
    <n v="258888"/>
    <n v="36570"/>
    <m/>
    <m/>
    <m/>
    <n v="258888"/>
    <m/>
  </r>
  <r>
    <x v="3"/>
    <x v="0"/>
    <x v="132"/>
    <x v="1"/>
    <x v="12"/>
    <n v="21224"/>
    <m/>
    <m/>
    <m/>
    <m/>
    <n v="21224"/>
    <m/>
  </r>
  <r>
    <x v="3"/>
    <x v="0"/>
    <x v="132"/>
    <x v="0"/>
    <x v="11"/>
    <n v="244709"/>
    <m/>
    <m/>
    <m/>
    <m/>
    <n v="244709"/>
    <m/>
  </r>
  <r>
    <x v="3"/>
    <x v="0"/>
    <x v="103"/>
    <x v="0"/>
    <x v="11"/>
    <n v="107347"/>
    <m/>
    <m/>
    <m/>
    <m/>
    <n v="107347"/>
    <m/>
  </r>
  <r>
    <x v="3"/>
    <x v="0"/>
    <x v="103"/>
    <x v="0"/>
    <x v="1"/>
    <m/>
    <m/>
    <m/>
    <m/>
    <n v="6000"/>
    <n v="6000"/>
    <m/>
  </r>
  <r>
    <x v="3"/>
    <x v="0"/>
    <x v="103"/>
    <x v="2"/>
    <x v="6"/>
    <n v="12986"/>
    <n v="12986"/>
    <m/>
    <m/>
    <m/>
    <n v="12986"/>
    <m/>
  </r>
  <r>
    <x v="3"/>
    <x v="0"/>
    <x v="103"/>
    <x v="1"/>
    <x v="12"/>
    <n v="19602"/>
    <m/>
    <m/>
    <m/>
    <m/>
    <n v="19602"/>
    <m/>
  </r>
  <r>
    <x v="3"/>
    <x v="0"/>
    <x v="103"/>
    <x v="0"/>
    <x v="11"/>
    <n v="552238"/>
    <m/>
    <m/>
    <m/>
    <m/>
    <n v="552238"/>
    <m/>
  </r>
  <r>
    <x v="3"/>
    <x v="0"/>
    <x v="162"/>
    <x v="0"/>
    <x v="11"/>
    <n v="26899"/>
    <m/>
    <m/>
    <m/>
    <m/>
    <n v="26899"/>
    <m/>
  </r>
  <r>
    <x v="3"/>
    <x v="10"/>
    <x v="109"/>
    <x v="1"/>
    <x v="12"/>
    <n v="4940"/>
    <m/>
    <m/>
    <m/>
    <m/>
    <n v="4940"/>
    <m/>
  </r>
  <r>
    <x v="3"/>
    <x v="10"/>
    <x v="109"/>
    <x v="0"/>
    <x v="11"/>
    <n v="552857"/>
    <m/>
    <m/>
    <m/>
    <m/>
    <n v="552857"/>
    <m/>
  </r>
  <r>
    <x v="3"/>
    <x v="10"/>
    <x v="165"/>
    <x v="1"/>
    <x v="12"/>
    <n v="3565"/>
    <m/>
    <m/>
    <m/>
    <m/>
    <n v="3565"/>
    <m/>
  </r>
  <r>
    <x v="3"/>
    <x v="10"/>
    <x v="165"/>
    <x v="0"/>
    <x v="11"/>
    <n v="38220"/>
    <m/>
    <m/>
    <m/>
    <m/>
    <n v="38220"/>
    <m/>
  </r>
  <r>
    <x v="3"/>
    <x v="10"/>
    <x v="226"/>
    <x v="0"/>
    <x v="11"/>
    <n v="11254"/>
    <m/>
    <m/>
    <m/>
    <m/>
    <n v="11254"/>
    <m/>
  </r>
  <r>
    <x v="3"/>
    <x v="10"/>
    <x v="144"/>
    <x v="0"/>
    <x v="11"/>
    <n v="98914"/>
    <m/>
    <m/>
    <m/>
    <m/>
    <n v="98914"/>
    <m/>
  </r>
  <r>
    <x v="3"/>
    <x v="10"/>
    <x v="151"/>
    <x v="1"/>
    <x v="12"/>
    <n v="10408"/>
    <m/>
    <m/>
    <m/>
    <m/>
    <n v="10408"/>
    <m/>
  </r>
  <r>
    <x v="3"/>
    <x v="10"/>
    <x v="151"/>
    <x v="0"/>
    <x v="11"/>
    <n v="97879"/>
    <m/>
    <m/>
    <m/>
    <m/>
    <n v="97879"/>
    <m/>
  </r>
  <r>
    <x v="3"/>
    <x v="2"/>
    <x v="11"/>
    <x v="0"/>
    <x v="11"/>
    <n v="8990003"/>
    <n v="13131"/>
    <m/>
    <m/>
    <m/>
    <n v="8990003"/>
    <m/>
  </r>
  <r>
    <x v="3"/>
    <x v="2"/>
    <x v="11"/>
    <x v="0"/>
    <x v="1"/>
    <m/>
    <m/>
    <m/>
    <m/>
    <n v="161424"/>
    <n v="161424"/>
    <m/>
  </r>
  <r>
    <x v="3"/>
    <x v="2"/>
    <x v="11"/>
    <x v="6"/>
    <x v="4"/>
    <n v="60301"/>
    <n v="12826"/>
    <m/>
    <m/>
    <m/>
    <n v="60301"/>
    <m/>
  </r>
  <r>
    <x v="3"/>
    <x v="2"/>
    <x v="11"/>
    <x v="1"/>
    <x v="12"/>
    <n v="12886879"/>
    <n v="348301"/>
    <m/>
    <m/>
    <m/>
    <n v="12886879"/>
    <m/>
  </r>
  <r>
    <x v="3"/>
    <x v="2"/>
    <x v="11"/>
    <x v="1"/>
    <x v="8"/>
    <m/>
    <m/>
    <m/>
    <n v="222682"/>
    <n v="319240"/>
    <n v="541922"/>
    <m/>
  </r>
  <r>
    <x v="3"/>
    <x v="2"/>
    <x v="11"/>
    <x v="2"/>
    <x v="6"/>
    <n v="10478821"/>
    <n v="29765"/>
    <m/>
    <m/>
    <m/>
    <n v="10478821"/>
    <m/>
  </r>
  <r>
    <x v="3"/>
    <x v="2"/>
    <x v="11"/>
    <x v="2"/>
    <x v="13"/>
    <n v="441210"/>
    <n v="32578"/>
    <m/>
    <m/>
    <m/>
    <n v="441210"/>
    <m/>
  </r>
  <r>
    <x v="3"/>
    <x v="2"/>
    <x v="11"/>
    <x v="2"/>
    <x v="9"/>
    <m/>
    <m/>
    <m/>
    <m/>
    <n v="216847"/>
    <n v="216847"/>
    <m/>
  </r>
  <r>
    <x v="3"/>
    <x v="2"/>
    <x v="11"/>
    <x v="4"/>
    <x v="7"/>
    <n v="429503"/>
    <m/>
    <m/>
    <m/>
    <m/>
    <n v="429503"/>
    <m/>
  </r>
  <r>
    <x v="3"/>
    <x v="2"/>
    <x v="11"/>
    <x v="3"/>
    <x v="5"/>
    <n v="1196304"/>
    <m/>
    <m/>
    <m/>
    <m/>
    <n v="1196304"/>
    <m/>
  </r>
  <r>
    <x v="4"/>
    <x v="0"/>
    <x v="0"/>
    <x v="0"/>
    <x v="0"/>
    <m/>
    <m/>
    <m/>
    <m/>
    <m/>
    <m/>
    <n v="69807"/>
  </r>
  <r>
    <x v="4"/>
    <x v="0"/>
    <x v="1"/>
    <x v="0"/>
    <x v="0"/>
    <m/>
    <m/>
    <m/>
    <m/>
    <m/>
    <m/>
    <n v="55684"/>
  </r>
  <r>
    <x v="4"/>
    <x v="2"/>
    <x v="4"/>
    <x v="1"/>
    <x v="0"/>
    <m/>
    <m/>
    <m/>
    <m/>
    <m/>
    <m/>
    <n v="51509"/>
  </r>
  <r>
    <x v="4"/>
    <x v="1"/>
    <x v="2"/>
    <x v="0"/>
    <x v="0"/>
    <m/>
    <m/>
    <m/>
    <m/>
    <m/>
    <m/>
    <n v="48194"/>
  </r>
  <r>
    <x v="4"/>
    <x v="1"/>
    <x v="3"/>
    <x v="0"/>
    <x v="0"/>
    <m/>
    <m/>
    <m/>
    <m/>
    <m/>
    <m/>
    <n v="45499"/>
  </r>
  <r>
    <x v="4"/>
    <x v="1"/>
    <x v="6"/>
    <x v="0"/>
    <x v="0"/>
    <m/>
    <m/>
    <m/>
    <m/>
    <m/>
    <m/>
    <n v="38937"/>
  </r>
  <r>
    <x v="4"/>
    <x v="2"/>
    <x v="4"/>
    <x v="0"/>
    <x v="0"/>
    <m/>
    <m/>
    <m/>
    <m/>
    <m/>
    <m/>
    <n v="38826"/>
  </r>
  <r>
    <x v="4"/>
    <x v="1"/>
    <x v="5"/>
    <x v="0"/>
    <x v="0"/>
    <m/>
    <m/>
    <m/>
    <m/>
    <m/>
    <m/>
    <n v="37309"/>
  </r>
  <r>
    <x v="4"/>
    <x v="2"/>
    <x v="11"/>
    <x v="1"/>
    <x v="0"/>
    <m/>
    <m/>
    <m/>
    <m/>
    <m/>
    <m/>
    <n v="36589"/>
  </r>
  <r>
    <x v="4"/>
    <x v="0"/>
    <x v="7"/>
    <x v="0"/>
    <x v="0"/>
    <m/>
    <m/>
    <m/>
    <m/>
    <m/>
    <m/>
    <n v="36379"/>
  </r>
  <r>
    <x v="4"/>
    <x v="0"/>
    <x v="8"/>
    <x v="0"/>
    <x v="0"/>
    <m/>
    <m/>
    <m/>
    <m/>
    <m/>
    <m/>
    <n v="36323"/>
  </r>
  <r>
    <x v="4"/>
    <x v="1"/>
    <x v="2"/>
    <x v="2"/>
    <x v="0"/>
    <m/>
    <m/>
    <m/>
    <m/>
    <m/>
    <m/>
    <n v="35000"/>
  </r>
  <r>
    <x v="4"/>
    <x v="2"/>
    <x v="10"/>
    <x v="1"/>
    <x v="0"/>
    <m/>
    <m/>
    <m/>
    <m/>
    <m/>
    <m/>
    <n v="32832"/>
  </r>
  <r>
    <x v="4"/>
    <x v="0"/>
    <x v="9"/>
    <x v="0"/>
    <x v="0"/>
    <m/>
    <m/>
    <m/>
    <m/>
    <m/>
    <m/>
    <n v="31290"/>
  </r>
  <r>
    <x v="4"/>
    <x v="1"/>
    <x v="6"/>
    <x v="1"/>
    <x v="0"/>
    <m/>
    <m/>
    <m/>
    <m/>
    <m/>
    <m/>
    <n v="30684"/>
  </r>
  <r>
    <x v="4"/>
    <x v="0"/>
    <x v="12"/>
    <x v="0"/>
    <x v="0"/>
    <m/>
    <m/>
    <m/>
    <m/>
    <m/>
    <m/>
    <n v="29674"/>
  </r>
  <r>
    <x v="4"/>
    <x v="1"/>
    <x v="13"/>
    <x v="0"/>
    <x v="0"/>
    <m/>
    <m/>
    <m/>
    <m/>
    <m/>
    <m/>
    <n v="28371"/>
  </r>
  <r>
    <x v="4"/>
    <x v="1"/>
    <x v="14"/>
    <x v="0"/>
    <x v="0"/>
    <m/>
    <m/>
    <m/>
    <m/>
    <m/>
    <m/>
    <n v="27617"/>
  </r>
  <r>
    <x v="4"/>
    <x v="2"/>
    <x v="10"/>
    <x v="0"/>
    <x v="0"/>
    <m/>
    <m/>
    <m/>
    <m/>
    <m/>
    <m/>
    <n v="27422"/>
  </r>
  <r>
    <x v="4"/>
    <x v="1"/>
    <x v="19"/>
    <x v="1"/>
    <x v="0"/>
    <m/>
    <m/>
    <m/>
    <m/>
    <m/>
    <m/>
    <n v="27314"/>
  </r>
  <r>
    <x v="4"/>
    <x v="2"/>
    <x v="11"/>
    <x v="0"/>
    <x v="0"/>
    <m/>
    <m/>
    <m/>
    <m/>
    <m/>
    <m/>
    <n v="27219"/>
  </r>
  <r>
    <x v="4"/>
    <x v="4"/>
    <x v="17"/>
    <x v="2"/>
    <x v="0"/>
    <m/>
    <m/>
    <m/>
    <m/>
    <m/>
    <m/>
    <n v="26903"/>
  </r>
  <r>
    <x v="4"/>
    <x v="4"/>
    <x v="17"/>
    <x v="2"/>
    <x v="0"/>
    <m/>
    <m/>
    <m/>
    <m/>
    <m/>
    <m/>
    <n v="26278"/>
  </r>
  <r>
    <x v="4"/>
    <x v="2"/>
    <x v="20"/>
    <x v="1"/>
    <x v="0"/>
    <m/>
    <m/>
    <m/>
    <m/>
    <m/>
    <m/>
    <n v="26222"/>
  </r>
  <r>
    <x v="4"/>
    <x v="0"/>
    <x v="18"/>
    <x v="0"/>
    <x v="0"/>
    <m/>
    <m/>
    <m/>
    <m/>
    <m/>
    <m/>
    <n v="25309"/>
  </r>
  <r>
    <x v="4"/>
    <x v="1"/>
    <x v="15"/>
    <x v="0"/>
    <x v="0"/>
    <m/>
    <m/>
    <m/>
    <m/>
    <m/>
    <m/>
    <n v="24152"/>
  </r>
  <r>
    <x v="4"/>
    <x v="1"/>
    <x v="21"/>
    <x v="0"/>
    <x v="0"/>
    <m/>
    <m/>
    <m/>
    <m/>
    <m/>
    <m/>
    <n v="23737"/>
  </r>
  <r>
    <x v="4"/>
    <x v="4"/>
    <x v="17"/>
    <x v="1"/>
    <x v="0"/>
    <m/>
    <m/>
    <m/>
    <m/>
    <m/>
    <m/>
    <n v="22094"/>
  </r>
  <r>
    <x v="4"/>
    <x v="1"/>
    <x v="5"/>
    <x v="2"/>
    <x v="0"/>
    <m/>
    <m/>
    <m/>
    <m/>
    <m/>
    <m/>
    <n v="22043"/>
  </r>
  <r>
    <x v="4"/>
    <x v="2"/>
    <x v="20"/>
    <x v="0"/>
    <x v="0"/>
    <m/>
    <m/>
    <m/>
    <m/>
    <m/>
    <m/>
    <n v="20801"/>
  </r>
  <r>
    <x v="4"/>
    <x v="5"/>
    <x v="22"/>
    <x v="2"/>
    <x v="0"/>
    <m/>
    <m/>
    <m/>
    <m/>
    <m/>
    <m/>
    <n v="20755"/>
  </r>
  <r>
    <x v="4"/>
    <x v="1"/>
    <x v="23"/>
    <x v="1"/>
    <x v="0"/>
    <m/>
    <m/>
    <m/>
    <m/>
    <m/>
    <m/>
    <n v="20538"/>
  </r>
  <r>
    <x v="4"/>
    <x v="1"/>
    <x v="25"/>
    <x v="0"/>
    <x v="0"/>
    <m/>
    <m/>
    <m/>
    <m/>
    <m/>
    <m/>
    <n v="17780"/>
  </r>
  <r>
    <x v="4"/>
    <x v="1"/>
    <x v="30"/>
    <x v="1"/>
    <x v="0"/>
    <m/>
    <m/>
    <m/>
    <m/>
    <m/>
    <m/>
    <n v="17634"/>
  </r>
  <r>
    <x v="4"/>
    <x v="4"/>
    <x v="27"/>
    <x v="2"/>
    <x v="0"/>
    <m/>
    <m/>
    <m/>
    <m/>
    <m/>
    <m/>
    <n v="17605"/>
  </r>
  <r>
    <x v="4"/>
    <x v="3"/>
    <x v="16"/>
    <x v="1"/>
    <x v="0"/>
    <m/>
    <m/>
    <m/>
    <m/>
    <m/>
    <m/>
    <n v="17555"/>
  </r>
  <r>
    <x v="4"/>
    <x v="1"/>
    <x v="14"/>
    <x v="1"/>
    <x v="0"/>
    <m/>
    <m/>
    <m/>
    <m/>
    <m/>
    <m/>
    <n v="17485"/>
  </r>
  <r>
    <x v="4"/>
    <x v="3"/>
    <x v="16"/>
    <x v="0"/>
    <x v="0"/>
    <m/>
    <m/>
    <m/>
    <m/>
    <m/>
    <m/>
    <n v="17147"/>
  </r>
  <r>
    <x v="4"/>
    <x v="0"/>
    <x v="31"/>
    <x v="0"/>
    <x v="0"/>
    <m/>
    <m/>
    <m/>
    <m/>
    <m/>
    <m/>
    <n v="17019"/>
  </r>
  <r>
    <x v="4"/>
    <x v="1"/>
    <x v="24"/>
    <x v="0"/>
    <x v="0"/>
    <m/>
    <m/>
    <m/>
    <m/>
    <m/>
    <m/>
    <n v="17007"/>
  </r>
  <r>
    <x v="4"/>
    <x v="5"/>
    <x v="33"/>
    <x v="2"/>
    <x v="0"/>
    <m/>
    <m/>
    <m/>
    <m/>
    <m/>
    <m/>
    <n v="16870"/>
  </r>
  <r>
    <x v="4"/>
    <x v="4"/>
    <x v="36"/>
    <x v="1"/>
    <x v="0"/>
    <m/>
    <m/>
    <m/>
    <m/>
    <m/>
    <m/>
    <n v="16575"/>
  </r>
  <r>
    <x v="4"/>
    <x v="4"/>
    <x v="27"/>
    <x v="1"/>
    <x v="0"/>
    <m/>
    <m/>
    <m/>
    <m/>
    <m/>
    <m/>
    <n v="16540"/>
  </r>
  <r>
    <x v="4"/>
    <x v="2"/>
    <x v="26"/>
    <x v="1"/>
    <x v="0"/>
    <m/>
    <m/>
    <m/>
    <m/>
    <m/>
    <m/>
    <n v="15944"/>
  </r>
  <r>
    <x v="4"/>
    <x v="4"/>
    <x v="35"/>
    <x v="1"/>
    <x v="0"/>
    <m/>
    <m/>
    <m/>
    <m/>
    <m/>
    <m/>
    <n v="15736"/>
  </r>
  <r>
    <x v="4"/>
    <x v="1"/>
    <x v="28"/>
    <x v="0"/>
    <x v="0"/>
    <m/>
    <m/>
    <m/>
    <m/>
    <m/>
    <m/>
    <n v="15499"/>
  </r>
  <r>
    <x v="4"/>
    <x v="0"/>
    <x v="32"/>
    <x v="0"/>
    <x v="0"/>
    <m/>
    <m/>
    <m/>
    <m/>
    <m/>
    <m/>
    <n v="15207"/>
  </r>
  <r>
    <x v="4"/>
    <x v="2"/>
    <x v="4"/>
    <x v="2"/>
    <x v="0"/>
    <m/>
    <m/>
    <m/>
    <m/>
    <m/>
    <m/>
    <n v="15105"/>
  </r>
  <r>
    <x v="4"/>
    <x v="1"/>
    <x v="25"/>
    <x v="1"/>
    <x v="0"/>
    <m/>
    <m/>
    <m/>
    <m/>
    <m/>
    <m/>
    <n v="14965"/>
  </r>
  <r>
    <x v="4"/>
    <x v="4"/>
    <x v="34"/>
    <x v="2"/>
    <x v="0"/>
    <m/>
    <m/>
    <m/>
    <m/>
    <m/>
    <m/>
    <n v="14957"/>
  </r>
  <r>
    <x v="4"/>
    <x v="1"/>
    <x v="19"/>
    <x v="0"/>
    <x v="0"/>
    <m/>
    <m/>
    <m/>
    <m/>
    <m/>
    <m/>
    <n v="14745"/>
  </r>
  <r>
    <x v="4"/>
    <x v="1"/>
    <x v="37"/>
    <x v="1"/>
    <x v="0"/>
    <m/>
    <m/>
    <m/>
    <m/>
    <m/>
    <m/>
    <n v="14688"/>
  </r>
  <r>
    <x v="4"/>
    <x v="1"/>
    <x v="3"/>
    <x v="2"/>
    <x v="0"/>
    <m/>
    <m/>
    <m/>
    <m/>
    <m/>
    <m/>
    <n v="14687"/>
  </r>
  <r>
    <x v="4"/>
    <x v="0"/>
    <x v="40"/>
    <x v="0"/>
    <x v="0"/>
    <m/>
    <m/>
    <m/>
    <m/>
    <m/>
    <m/>
    <n v="14023"/>
  </r>
  <r>
    <x v="4"/>
    <x v="1"/>
    <x v="24"/>
    <x v="2"/>
    <x v="0"/>
    <m/>
    <m/>
    <m/>
    <m/>
    <m/>
    <m/>
    <n v="14017"/>
  </r>
  <r>
    <x v="4"/>
    <x v="4"/>
    <x v="27"/>
    <x v="2"/>
    <x v="0"/>
    <m/>
    <m/>
    <m/>
    <m/>
    <m/>
    <m/>
    <n v="13682"/>
  </r>
  <r>
    <x v="4"/>
    <x v="2"/>
    <x v="26"/>
    <x v="0"/>
    <x v="0"/>
    <m/>
    <m/>
    <m/>
    <m/>
    <m/>
    <m/>
    <n v="13543"/>
  </r>
  <r>
    <x v="4"/>
    <x v="4"/>
    <x v="34"/>
    <x v="1"/>
    <x v="0"/>
    <m/>
    <m/>
    <m/>
    <m/>
    <m/>
    <m/>
    <n v="13386"/>
  </r>
  <r>
    <x v="4"/>
    <x v="4"/>
    <x v="35"/>
    <x v="2"/>
    <x v="0"/>
    <m/>
    <m/>
    <m/>
    <m/>
    <m/>
    <m/>
    <n v="13374"/>
  </r>
  <r>
    <x v="4"/>
    <x v="4"/>
    <x v="17"/>
    <x v="0"/>
    <x v="0"/>
    <m/>
    <m/>
    <m/>
    <m/>
    <m/>
    <m/>
    <n v="13280"/>
  </r>
  <r>
    <x v="4"/>
    <x v="4"/>
    <x v="36"/>
    <x v="2"/>
    <x v="0"/>
    <m/>
    <m/>
    <m/>
    <m/>
    <m/>
    <m/>
    <n v="13161"/>
  </r>
  <r>
    <x v="4"/>
    <x v="4"/>
    <x v="35"/>
    <x v="2"/>
    <x v="0"/>
    <m/>
    <m/>
    <m/>
    <m/>
    <m/>
    <m/>
    <n v="13155"/>
  </r>
  <r>
    <x v="4"/>
    <x v="2"/>
    <x v="29"/>
    <x v="0"/>
    <x v="0"/>
    <m/>
    <m/>
    <m/>
    <m/>
    <m/>
    <m/>
    <n v="12947"/>
  </r>
  <r>
    <x v="4"/>
    <x v="3"/>
    <x v="38"/>
    <x v="2"/>
    <x v="0"/>
    <m/>
    <m/>
    <m/>
    <m/>
    <m/>
    <m/>
    <n v="12607"/>
  </r>
  <r>
    <x v="4"/>
    <x v="4"/>
    <x v="27"/>
    <x v="0"/>
    <x v="0"/>
    <m/>
    <m/>
    <m/>
    <m/>
    <m/>
    <m/>
    <n v="12372"/>
  </r>
  <r>
    <x v="4"/>
    <x v="2"/>
    <x v="11"/>
    <x v="2"/>
    <x v="0"/>
    <m/>
    <m/>
    <m/>
    <m/>
    <m/>
    <m/>
    <n v="12201"/>
  </r>
  <r>
    <x v="4"/>
    <x v="4"/>
    <x v="27"/>
    <x v="2"/>
    <x v="0"/>
    <m/>
    <m/>
    <m/>
    <m/>
    <m/>
    <m/>
    <n v="12187"/>
  </r>
  <r>
    <x v="4"/>
    <x v="4"/>
    <x v="27"/>
    <x v="2"/>
    <x v="0"/>
    <m/>
    <m/>
    <m/>
    <m/>
    <m/>
    <m/>
    <n v="12088"/>
  </r>
  <r>
    <x v="4"/>
    <x v="4"/>
    <x v="34"/>
    <x v="2"/>
    <x v="0"/>
    <m/>
    <m/>
    <m/>
    <m/>
    <m/>
    <m/>
    <n v="11647"/>
  </r>
  <r>
    <x v="4"/>
    <x v="6"/>
    <x v="44"/>
    <x v="0"/>
    <x v="0"/>
    <m/>
    <m/>
    <m/>
    <m/>
    <m/>
    <m/>
    <n v="11556"/>
  </r>
  <r>
    <x v="4"/>
    <x v="3"/>
    <x v="16"/>
    <x v="2"/>
    <x v="0"/>
    <m/>
    <m/>
    <m/>
    <m/>
    <m/>
    <m/>
    <n v="11532"/>
  </r>
  <r>
    <x v="4"/>
    <x v="4"/>
    <x v="34"/>
    <x v="0"/>
    <x v="0"/>
    <m/>
    <m/>
    <m/>
    <m/>
    <m/>
    <m/>
    <n v="11097"/>
  </r>
  <r>
    <x v="4"/>
    <x v="4"/>
    <x v="27"/>
    <x v="1"/>
    <x v="0"/>
    <m/>
    <m/>
    <m/>
    <m/>
    <m/>
    <m/>
    <n v="10966"/>
  </r>
  <r>
    <x v="4"/>
    <x v="5"/>
    <x v="39"/>
    <x v="2"/>
    <x v="0"/>
    <m/>
    <m/>
    <m/>
    <m/>
    <m/>
    <m/>
    <n v="10883"/>
  </r>
  <r>
    <x v="4"/>
    <x v="5"/>
    <x v="33"/>
    <x v="2"/>
    <x v="0"/>
    <m/>
    <m/>
    <m/>
    <m/>
    <m/>
    <m/>
    <n v="10698"/>
  </r>
  <r>
    <x v="4"/>
    <x v="4"/>
    <x v="53"/>
    <x v="2"/>
    <x v="0"/>
    <m/>
    <m/>
    <m/>
    <m/>
    <m/>
    <m/>
    <n v="10564"/>
  </r>
  <r>
    <x v="4"/>
    <x v="3"/>
    <x v="42"/>
    <x v="1"/>
    <x v="0"/>
    <m/>
    <m/>
    <m/>
    <m/>
    <m/>
    <m/>
    <n v="10471"/>
  </r>
  <r>
    <x v="4"/>
    <x v="5"/>
    <x v="33"/>
    <x v="0"/>
    <x v="0"/>
    <m/>
    <m/>
    <m/>
    <m/>
    <m/>
    <m/>
    <n v="10446"/>
  </r>
  <r>
    <x v="4"/>
    <x v="2"/>
    <x v="49"/>
    <x v="1"/>
    <x v="0"/>
    <m/>
    <m/>
    <m/>
    <m/>
    <m/>
    <m/>
    <n v="10429"/>
  </r>
  <r>
    <x v="4"/>
    <x v="3"/>
    <x v="38"/>
    <x v="0"/>
    <x v="0"/>
    <m/>
    <m/>
    <m/>
    <m/>
    <m/>
    <m/>
    <n v="10402"/>
  </r>
  <r>
    <x v="4"/>
    <x v="0"/>
    <x v="50"/>
    <x v="0"/>
    <x v="0"/>
    <m/>
    <m/>
    <m/>
    <m/>
    <m/>
    <m/>
    <n v="10389"/>
  </r>
  <r>
    <x v="4"/>
    <x v="3"/>
    <x v="51"/>
    <x v="1"/>
    <x v="0"/>
    <m/>
    <m/>
    <m/>
    <m/>
    <m/>
    <m/>
    <n v="10342"/>
  </r>
  <r>
    <x v="4"/>
    <x v="4"/>
    <x v="27"/>
    <x v="1"/>
    <x v="0"/>
    <m/>
    <m/>
    <m/>
    <m/>
    <m/>
    <m/>
    <n v="10301"/>
  </r>
  <r>
    <x v="4"/>
    <x v="1"/>
    <x v="15"/>
    <x v="2"/>
    <x v="0"/>
    <m/>
    <m/>
    <m/>
    <m/>
    <m/>
    <m/>
    <n v="9935"/>
  </r>
  <r>
    <x v="4"/>
    <x v="2"/>
    <x v="59"/>
    <x v="1"/>
    <x v="0"/>
    <m/>
    <m/>
    <m/>
    <m/>
    <m/>
    <m/>
    <n v="9914"/>
  </r>
  <r>
    <x v="4"/>
    <x v="2"/>
    <x v="58"/>
    <x v="1"/>
    <x v="0"/>
    <m/>
    <m/>
    <m/>
    <m/>
    <m/>
    <m/>
    <n v="9910"/>
  </r>
  <r>
    <x v="4"/>
    <x v="5"/>
    <x v="39"/>
    <x v="2"/>
    <x v="0"/>
    <m/>
    <m/>
    <m/>
    <m/>
    <m/>
    <m/>
    <n v="9880"/>
  </r>
  <r>
    <x v="4"/>
    <x v="4"/>
    <x v="35"/>
    <x v="0"/>
    <x v="0"/>
    <m/>
    <m/>
    <m/>
    <m/>
    <m/>
    <m/>
    <n v="9750"/>
  </r>
  <r>
    <x v="4"/>
    <x v="1"/>
    <x v="41"/>
    <x v="0"/>
    <x v="0"/>
    <m/>
    <m/>
    <m/>
    <m/>
    <m/>
    <m/>
    <n v="9730"/>
  </r>
  <r>
    <x v="4"/>
    <x v="4"/>
    <x v="27"/>
    <x v="1"/>
    <x v="0"/>
    <m/>
    <m/>
    <m/>
    <m/>
    <m/>
    <m/>
    <n v="9375"/>
  </r>
  <r>
    <x v="4"/>
    <x v="2"/>
    <x v="48"/>
    <x v="1"/>
    <x v="0"/>
    <m/>
    <m/>
    <m/>
    <m/>
    <m/>
    <m/>
    <n v="9367"/>
  </r>
  <r>
    <x v="4"/>
    <x v="2"/>
    <x v="43"/>
    <x v="0"/>
    <x v="0"/>
    <m/>
    <m/>
    <m/>
    <m/>
    <m/>
    <m/>
    <n v="9358"/>
  </r>
  <r>
    <x v="4"/>
    <x v="7"/>
    <x v="62"/>
    <x v="1"/>
    <x v="0"/>
    <m/>
    <m/>
    <m/>
    <m/>
    <m/>
    <m/>
    <n v="9295"/>
  </r>
  <r>
    <x v="4"/>
    <x v="4"/>
    <x v="45"/>
    <x v="2"/>
    <x v="0"/>
    <m/>
    <m/>
    <m/>
    <m/>
    <m/>
    <m/>
    <n v="9198"/>
  </r>
  <r>
    <x v="4"/>
    <x v="5"/>
    <x v="22"/>
    <x v="1"/>
    <x v="0"/>
    <m/>
    <m/>
    <m/>
    <m/>
    <m/>
    <m/>
    <n v="9162"/>
  </r>
  <r>
    <x v="4"/>
    <x v="0"/>
    <x v="46"/>
    <x v="0"/>
    <x v="0"/>
    <m/>
    <m/>
    <m/>
    <m/>
    <m/>
    <m/>
    <n v="9145"/>
  </r>
  <r>
    <x v="4"/>
    <x v="2"/>
    <x v="20"/>
    <x v="1"/>
    <x v="0"/>
    <m/>
    <m/>
    <m/>
    <m/>
    <m/>
    <m/>
    <n v="9022"/>
  </r>
  <r>
    <x v="4"/>
    <x v="2"/>
    <x v="48"/>
    <x v="2"/>
    <x v="0"/>
    <m/>
    <m/>
    <m/>
    <m/>
    <m/>
    <m/>
    <n v="8945"/>
  </r>
  <r>
    <x v="4"/>
    <x v="2"/>
    <x v="29"/>
    <x v="1"/>
    <x v="0"/>
    <m/>
    <m/>
    <m/>
    <m/>
    <m/>
    <m/>
    <n v="8824"/>
  </r>
  <r>
    <x v="4"/>
    <x v="0"/>
    <x v="60"/>
    <x v="0"/>
    <x v="0"/>
    <m/>
    <m/>
    <m/>
    <m/>
    <m/>
    <m/>
    <n v="8760"/>
  </r>
  <r>
    <x v="4"/>
    <x v="4"/>
    <x v="56"/>
    <x v="2"/>
    <x v="0"/>
    <m/>
    <m/>
    <m/>
    <m/>
    <m/>
    <m/>
    <n v="8714"/>
  </r>
  <r>
    <x v="4"/>
    <x v="5"/>
    <x v="33"/>
    <x v="1"/>
    <x v="0"/>
    <m/>
    <m/>
    <m/>
    <m/>
    <m/>
    <m/>
    <n v="8670"/>
  </r>
  <r>
    <x v="4"/>
    <x v="4"/>
    <x v="65"/>
    <x v="2"/>
    <x v="0"/>
    <m/>
    <m/>
    <m/>
    <m/>
    <m/>
    <m/>
    <n v="8581"/>
  </r>
  <r>
    <x v="4"/>
    <x v="3"/>
    <x v="55"/>
    <x v="1"/>
    <x v="0"/>
    <m/>
    <m/>
    <m/>
    <m/>
    <m/>
    <m/>
    <n v="8566"/>
  </r>
  <r>
    <x v="4"/>
    <x v="4"/>
    <x v="36"/>
    <x v="0"/>
    <x v="0"/>
    <m/>
    <m/>
    <m/>
    <m/>
    <m/>
    <m/>
    <n v="8489"/>
  </r>
  <r>
    <x v="4"/>
    <x v="0"/>
    <x v="54"/>
    <x v="0"/>
    <x v="0"/>
    <m/>
    <m/>
    <m/>
    <m/>
    <m/>
    <m/>
    <n v="8456"/>
  </r>
  <r>
    <x v="4"/>
    <x v="2"/>
    <x v="49"/>
    <x v="2"/>
    <x v="0"/>
    <m/>
    <m/>
    <m/>
    <m/>
    <m/>
    <m/>
    <n v="8440"/>
  </r>
  <r>
    <x v="4"/>
    <x v="2"/>
    <x v="47"/>
    <x v="2"/>
    <x v="0"/>
    <m/>
    <m/>
    <m/>
    <m/>
    <m/>
    <m/>
    <n v="8402"/>
  </r>
  <r>
    <x v="4"/>
    <x v="1"/>
    <x v="28"/>
    <x v="1"/>
    <x v="0"/>
    <m/>
    <m/>
    <m/>
    <m/>
    <m/>
    <m/>
    <n v="8365"/>
  </r>
  <r>
    <x v="4"/>
    <x v="2"/>
    <x v="47"/>
    <x v="1"/>
    <x v="0"/>
    <m/>
    <m/>
    <m/>
    <m/>
    <m/>
    <m/>
    <n v="8345"/>
  </r>
  <r>
    <x v="4"/>
    <x v="1"/>
    <x v="23"/>
    <x v="0"/>
    <x v="0"/>
    <m/>
    <m/>
    <m/>
    <m/>
    <m/>
    <m/>
    <n v="8288"/>
  </r>
  <r>
    <x v="4"/>
    <x v="4"/>
    <x v="27"/>
    <x v="0"/>
    <x v="0"/>
    <m/>
    <m/>
    <m/>
    <m/>
    <m/>
    <m/>
    <n v="8198"/>
  </r>
  <r>
    <x v="4"/>
    <x v="2"/>
    <x v="10"/>
    <x v="2"/>
    <x v="0"/>
    <m/>
    <m/>
    <m/>
    <m/>
    <m/>
    <m/>
    <n v="8173"/>
  </r>
  <r>
    <x v="4"/>
    <x v="2"/>
    <x v="48"/>
    <x v="0"/>
    <x v="0"/>
    <m/>
    <m/>
    <m/>
    <m/>
    <m/>
    <m/>
    <n v="8156"/>
  </r>
  <r>
    <x v="4"/>
    <x v="1"/>
    <x v="19"/>
    <x v="2"/>
    <x v="0"/>
    <m/>
    <m/>
    <m/>
    <m/>
    <m/>
    <m/>
    <n v="8148"/>
  </r>
  <r>
    <x v="4"/>
    <x v="5"/>
    <x v="69"/>
    <x v="2"/>
    <x v="0"/>
    <m/>
    <m/>
    <m/>
    <m/>
    <m/>
    <m/>
    <n v="8120"/>
  </r>
  <r>
    <x v="4"/>
    <x v="4"/>
    <x v="56"/>
    <x v="1"/>
    <x v="0"/>
    <m/>
    <m/>
    <m/>
    <m/>
    <m/>
    <m/>
    <n v="8034"/>
  </r>
  <r>
    <x v="4"/>
    <x v="3"/>
    <x v="42"/>
    <x v="0"/>
    <x v="0"/>
    <m/>
    <m/>
    <m/>
    <m/>
    <m/>
    <m/>
    <n v="8024"/>
  </r>
  <r>
    <x v="4"/>
    <x v="2"/>
    <x v="47"/>
    <x v="0"/>
    <x v="0"/>
    <m/>
    <m/>
    <m/>
    <m/>
    <m/>
    <m/>
    <n v="7933"/>
  </r>
  <r>
    <x v="4"/>
    <x v="5"/>
    <x v="33"/>
    <x v="2"/>
    <x v="0"/>
    <m/>
    <m/>
    <m/>
    <m/>
    <m/>
    <m/>
    <n v="7588"/>
  </r>
  <r>
    <x v="4"/>
    <x v="4"/>
    <x v="45"/>
    <x v="0"/>
    <x v="0"/>
    <m/>
    <m/>
    <m/>
    <m/>
    <m/>
    <m/>
    <n v="7551"/>
  </r>
  <r>
    <x v="4"/>
    <x v="2"/>
    <x v="47"/>
    <x v="2"/>
    <x v="0"/>
    <m/>
    <m/>
    <m/>
    <m/>
    <m/>
    <m/>
    <n v="7341"/>
  </r>
  <r>
    <x v="4"/>
    <x v="4"/>
    <x v="27"/>
    <x v="0"/>
    <x v="0"/>
    <m/>
    <m/>
    <m/>
    <m/>
    <m/>
    <m/>
    <n v="7293"/>
  </r>
  <r>
    <x v="4"/>
    <x v="4"/>
    <x v="57"/>
    <x v="2"/>
    <x v="0"/>
    <m/>
    <m/>
    <m/>
    <m/>
    <m/>
    <m/>
    <n v="7293"/>
  </r>
  <r>
    <x v="4"/>
    <x v="4"/>
    <x v="27"/>
    <x v="0"/>
    <x v="0"/>
    <m/>
    <m/>
    <m/>
    <m/>
    <m/>
    <m/>
    <n v="7280"/>
  </r>
  <r>
    <x v="4"/>
    <x v="4"/>
    <x v="27"/>
    <x v="2"/>
    <x v="0"/>
    <m/>
    <m/>
    <m/>
    <m/>
    <m/>
    <m/>
    <n v="7142"/>
  </r>
  <r>
    <x v="4"/>
    <x v="4"/>
    <x v="56"/>
    <x v="2"/>
    <x v="0"/>
    <m/>
    <m/>
    <m/>
    <m/>
    <m/>
    <m/>
    <n v="7134"/>
  </r>
  <r>
    <x v="4"/>
    <x v="5"/>
    <x v="39"/>
    <x v="0"/>
    <x v="0"/>
    <m/>
    <m/>
    <m/>
    <m/>
    <m/>
    <m/>
    <n v="7024"/>
  </r>
  <r>
    <x v="4"/>
    <x v="4"/>
    <x v="53"/>
    <x v="1"/>
    <x v="0"/>
    <m/>
    <m/>
    <m/>
    <m/>
    <m/>
    <m/>
    <n v="6980"/>
  </r>
  <r>
    <x v="4"/>
    <x v="5"/>
    <x v="66"/>
    <x v="2"/>
    <x v="0"/>
    <m/>
    <m/>
    <m/>
    <m/>
    <m/>
    <m/>
    <n v="6946"/>
  </r>
  <r>
    <x v="4"/>
    <x v="6"/>
    <x v="61"/>
    <x v="0"/>
    <x v="0"/>
    <m/>
    <m/>
    <m/>
    <m/>
    <m/>
    <m/>
    <n v="6840"/>
  </r>
  <r>
    <x v="4"/>
    <x v="4"/>
    <x v="36"/>
    <x v="2"/>
    <x v="0"/>
    <m/>
    <m/>
    <m/>
    <m/>
    <m/>
    <m/>
    <n v="6814"/>
  </r>
  <r>
    <x v="4"/>
    <x v="2"/>
    <x v="20"/>
    <x v="2"/>
    <x v="0"/>
    <m/>
    <m/>
    <m/>
    <m/>
    <m/>
    <m/>
    <n v="6766"/>
  </r>
  <r>
    <x v="4"/>
    <x v="4"/>
    <x v="56"/>
    <x v="0"/>
    <x v="0"/>
    <m/>
    <m/>
    <m/>
    <m/>
    <m/>
    <m/>
    <n v="6718"/>
  </r>
  <r>
    <x v="4"/>
    <x v="2"/>
    <x v="20"/>
    <x v="1"/>
    <x v="0"/>
    <m/>
    <m/>
    <m/>
    <m/>
    <m/>
    <m/>
    <n v="6695"/>
  </r>
  <r>
    <x v="4"/>
    <x v="4"/>
    <x v="65"/>
    <x v="1"/>
    <x v="0"/>
    <m/>
    <m/>
    <m/>
    <m/>
    <m/>
    <m/>
    <n v="6650"/>
  </r>
  <r>
    <x v="4"/>
    <x v="1"/>
    <x v="30"/>
    <x v="0"/>
    <x v="0"/>
    <m/>
    <m/>
    <m/>
    <m/>
    <m/>
    <m/>
    <n v="6569"/>
  </r>
  <r>
    <x v="4"/>
    <x v="4"/>
    <x v="45"/>
    <x v="1"/>
    <x v="0"/>
    <m/>
    <m/>
    <m/>
    <m/>
    <m/>
    <m/>
    <n v="6305"/>
  </r>
  <r>
    <x v="4"/>
    <x v="2"/>
    <x v="48"/>
    <x v="2"/>
    <x v="0"/>
    <m/>
    <m/>
    <m/>
    <m/>
    <m/>
    <m/>
    <n v="6194"/>
  </r>
  <r>
    <x v="4"/>
    <x v="0"/>
    <x v="9"/>
    <x v="1"/>
    <x v="0"/>
    <m/>
    <m/>
    <m/>
    <m/>
    <m/>
    <m/>
    <n v="6126"/>
  </r>
  <r>
    <x v="4"/>
    <x v="3"/>
    <x v="74"/>
    <x v="2"/>
    <x v="0"/>
    <m/>
    <m/>
    <m/>
    <m/>
    <m/>
    <m/>
    <n v="6081"/>
  </r>
  <r>
    <x v="4"/>
    <x v="8"/>
    <x v="71"/>
    <x v="0"/>
    <x v="0"/>
    <m/>
    <m/>
    <m/>
    <m/>
    <m/>
    <m/>
    <n v="6055"/>
  </r>
  <r>
    <x v="4"/>
    <x v="4"/>
    <x v="27"/>
    <x v="2"/>
    <x v="0"/>
    <m/>
    <m/>
    <m/>
    <m/>
    <m/>
    <m/>
    <n v="6036"/>
  </r>
  <r>
    <x v="4"/>
    <x v="7"/>
    <x v="52"/>
    <x v="2"/>
    <x v="0"/>
    <m/>
    <m/>
    <m/>
    <m/>
    <m/>
    <m/>
    <n v="5989"/>
  </r>
  <r>
    <x v="4"/>
    <x v="4"/>
    <x v="27"/>
    <x v="2"/>
    <x v="0"/>
    <m/>
    <m/>
    <m/>
    <m/>
    <m/>
    <m/>
    <n v="5970"/>
  </r>
  <r>
    <x v="4"/>
    <x v="3"/>
    <x v="42"/>
    <x v="2"/>
    <x v="0"/>
    <m/>
    <m/>
    <m/>
    <m/>
    <m/>
    <m/>
    <n v="5887"/>
  </r>
  <r>
    <x v="4"/>
    <x v="4"/>
    <x v="65"/>
    <x v="2"/>
    <x v="0"/>
    <m/>
    <m/>
    <m/>
    <m/>
    <m/>
    <m/>
    <n v="5860"/>
  </r>
  <r>
    <x v="4"/>
    <x v="7"/>
    <x v="52"/>
    <x v="0"/>
    <x v="0"/>
    <m/>
    <m/>
    <m/>
    <m/>
    <m/>
    <m/>
    <n v="5807"/>
  </r>
  <r>
    <x v="4"/>
    <x v="4"/>
    <x v="73"/>
    <x v="1"/>
    <x v="0"/>
    <m/>
    <m/>
    <m/>
    <m/>
    <m/>
    <m/>
    <n v="5796"/>
  </r>
  <r>
    <x v="4"/>
    <x v="5"/>
    <x v="39"/>
    <x v="1"/>
    <x v="0"/>
    <m/>
    <m/>
    <m/>
    <m/>
    <m/>
    <m/>
    <n v="5730"/>
  </r>
  <r>
    <x v="4"/>
    <x v="3"/>
    <x v="51"/>
    <x v="0"/>
    <x v="0"/>
    <m/>
    <m/>
    <m/>
    <m/>
    <m/>
    <m/>
    <n v="5702"/>
  </r>
  <r>
    <x v="4"/>
    <x v="5"/>
    <x v="22"/>
    <x v="0"/>
    <x v="0"/>
    <m/>
    <m/>
    <m/>
    <m/>
    <m/>
    <m/>
    <n v="5697"/>
  </r>
  <r>
    <x v="4"/>
    <x v="5"/>
    <x v="39"/>
    <x v="2"/>
    <x v="0"/>
    <m/>
    <m/>
    <m/>
    <m/>
    <m/>
    <m/>
    <n v="5674"/>
  </r>
  <r>
    <x v="4"/>
    <x v="5"/>
    <x v="33"/>
    <x v="2"/>
    <x v="0"/>
    <m/>
    <m/>
    <m/>
    <m/>
    <m/>
    <m/>
    <n v="5571"/>
  </r>
  <r>
    <x v="4"/>
    <x v="0"/>
    <x v="54"/>
    <x v="0"/>
    <x v="0"/>
    <m/>
    <m/>
    <m/>
    <m/>
    <m/>
    <m/>
    <n v="5546"/>
  </r>
  <r>
    <x v="4"/>
    <x v="1"/>
    <x v="75"/>
    <x v="0"/>
    <x v="0"/>
    <m/>
    <m/>
    <m/>
    <m/>
    <m/>
    <m/>
    <n v="5501"/>
  </r>
  <r>
    <x v="4"/>
    <x v="5"/>
    <x v="22"/>
    <x v="1"/>
    <x v="0"/>
    <m/>
    <m/>
    <m/>
    <m/>
    <m/>
    <m/>
    <n v="5489"/>
  </r>
  <r>
    <x v="4"/>
    <x v="0"/>
    <x v="77"/>
    <x v="0"/>
    <x v="0"/>
    <m/>
    <m/>
    <m/>
    <m/>
    <m/>
    <m/>
    <n v="5475"/>
  </r>
  <r>
    <x v="4"/>
    <x v="4"/>
    <x v="27"/>
    <x v="1"/>
    <x v="0"/>
    <m/>
    <m/>
    <m/>
    <m/>
    <m/>
    <m/>
    <n v="5466"/>
  </r>
  <r>
    <x v="4"/>
    <x v="4"/>
    <x v="53"/>
    <x v="0"/>
    <x v="0"/>
    <m/>
    <m/>
    <m/>
    <m/>
    <m/>
    <m/>
    <n v="5441"/>
  </r>
  <r>
    <x v="4"/>
    <x v="1"/>
    <x v="67"/>
    <x v="0"/>
    <x v="0"/>
    <m/>
    <m/>
    <m/>
    <m/>
    <m/>
    <m/>
    <n v="5417"/>
  </r>
  <r>
    <x v="4"/>
    <x v="2"/>
    <x v="49"/>
    <x v="0"/>
    <x v="0"/>
    <m/>
    <m/>
    <m/>
    <m/>
    <m/>
    <m/>
    <n v="5410"/>
  </r>
  <r>
    <x v="4"/>
    <x v="7"/>
    <x v="72"/>
    <x v="1"/>
    <x v="0"/>
    <m/>
    <m/>
    <m/>
    <m/>
    <m/>
    <m/>
    <n v="5297"/>
  </r>
  <r>
    <x v="4"/>
    <x v="5"/>
    <x v="69"/>
    <x v="1"/>
    <x v="0"/>
    <m/>
    <m/>
    <m/>
    <m/>
    <m/>
    <m/>
    <n v="5296"/>
  </r>
  <r>
    <x v="4"/>
    <x v="5"/>
    <x v="39"/>
    <x v="1"/>
    <x v="0"/>
    <m/>
    <m/>
    <m/>
    <m/>
    <m/>
    <m/>
    <n v="5288"/>
  </r>
  <r>
    <x v="4"/>
    <x v="1"/>
    <x v="6"/>
    <x v="2"/>
    <x v="0"/>
    <m/>
    <m/>
    <m/>
    <m/>
    <m/>
    <m/>
    <n v="5229"/>
  </r>
  <r>
    <x v="4"/>
    <x v="5"/>
    <x v="33"/>
    <x v="0"/>
    <x v="0"/>
    <m/>
    <m/>
    <m/>
    <m/>
    <m/>
    <m/>
    <n v="5221"/>
  </r>
  <r>
    <x v="4"/>
    <x v="7"/>
    <x v="82"/>
    <x v="1"/>
    <x v="0"/>
    <m/>
    <m/>
    <m/>
    <m/>
    <m/>
    <m/>
    <n v="5160"/>
  </r>
  <r>
    <x v="4"/>
    <x v="2"/>
    <x v="20"/>
    <x v="0"/>
    <x v="0"/>
    <m/>
    <m/>
    <m/>
    <m/>
    <m/>
    <m/>
    <n v="5128"/>
  </r>
  <r>
    <x v="4"/>
    <x v="5"/>
    <x v="22"/>
    <x v="3"/>
    <x v="0"/>
    <m/>
    <m/>
    <m/>
    <m/>
    <m/>
    <m/>
    <n v="5099"/>
  </r>
  <r>
    <x v="4"/>
    <x v="1"/>
    <x v="76"/>
    <x v="1"/>
    <x v="0"/>
    <m/>
    <m/>
    <m/>
    <m/>
    <m/>
    <m/>
    <n v="5047"/>
  </r>
  <r>
    <x v="4"/>
    <x v="0"/>
    <x v="70"/>
    <x v="0"/>
    <x v="0"/>
    <m/>
    <m/>
    <m/>
    <m/>
    <m/>
    <m/>
    <n v="5010"/>
  </r>
  <r>
    <x v="4"/>
    <x v="0"/>
    <x v="7"/>
    <x v="1"/>
    <x v="0"/>
    <m/>
    <m/>
    <m/>
    <m/>
    <m/>
    <m/>
    <n v="5008"/>
  </r>
  <r>
    <x v="4"/>
    <x v="1"/>
    <x v="64"/>
    <x v="0"/>
    <x v="0"/>
    <m/>
    <m/>
    <m/>
    <m/>
    <m/>
    <m/>
    <n v="4860"/>
  </r>
  <r>
    <x v="4"/>
    <x v="4"/>
    <x v="73"/>
    <x v="2"/>
    <x v="0"/>
    <m/>
    <m/>
    <m/>
    <m/>
    <m/>
    <m/>
    <n v="4855"/>
  </r>
  <r>
    <x v="4"/>
    <x v="3"/>
    <x v="63"/>
    <x v="0"/>
    <x v="0"/>
    <m/>
    <m/>
    <m/>
    <m/>
    <m/>
    <m/>
    <n v="4806"/>
  </r>
  <r>
    <x v="4"/>
    <x v="5"/>
    <x v="33"/>
    <x v="3"/>
    <x v="0"/>
    <m/>
    <m/>
    <m/>
    <m/>
    <m/>
    <m/>
    <n v="4774"/>
  </r>
  <r>
    <x v="4"/>
    <x v="7"/>
    <x v="62"/>
    <x v="1"/>
    <x v="0"/>
    <m/>
    <m/>
    <m/>
    <m/>
    <m/>
    <m/>
    <n v="4764"/>
  </r>
  <r>
    <x v="4"/>
    <x v="4"/>
    <x v="27"/>
    <x v="2"/>
    <x v="0"/>
    <m/>
    <m/>
    <m/>
    <m/>
    <m/>
    <m/>
    <n v="4742"/>
  </r>
  <r>
    <x v="4"/>
    <x v="7"/>
    <x v="62"/>
    <x v="0"/>
    <x v="0"/>
    <m/>
    <m/>
    <m/>
    <m/>
    <m/>
    <m/>
    <n v="4722"/>
  </r>
  <r>
    <x v="4"/>
    <x v="5"/>
    <x v="39"/>
    <x v="0"/>
    <x v="0"/>
    <m/>
    <m/>
    <m/>
    <m/>
    <m/>
    <m/>
    <n v="4708"/>
  </r>
  <r>
    <x v="4"/>
    <x v="4"/>
    <x v="73"/>
    <x v="0"/>
    <x v="0"/>
    <m/>
    <m/>
    <m/>
    <m/>
    <m/>
    <m/>
    <n v="4706"/>
  </r>
  <r>
    <x v="4"/>
    <x v="4"/>
    <x v="27"/>
    <x v="2"/>
    <x v="0"/>
    <m/>
    <m/>
    <m/>
    <m/>
    <m/>
    <m/>
    <n v="4695"/>
  </r>
  <r>
    <x v="4"/>
    <x v="2"/>
    <x v="49"/>
    <x v="2"/>
    <x v="0"/>
    <m/>
    <m/>
    <m/>
    <m/>
    <m/>
    <m/>
    <n v="4658"/>
  </r>
  <r>
    <x v="4"/>
    <x v="3"/>
    <x v="38"/>
    <x v="1"/>
    <x v="0"/>
    <m/>
    <m/>
    <m/>
    <m/>
    <m/>
    <m/>
    <n v="4617"/>
  </r>
  <r>
    <x v="4"/>
    <x v="1"/>
    <x v="76"/>
    <x v="0"/>
    <x v="0"/>
    <m/>
    <m/>
    <m/>
    <m/>
    <m/>
    <m/>
    <n v="4599"/>
  </r>
  <r>
    <x v="4"/>
    <x v="0"/>
    <x v="78"/>
    <x v="0"/>
    <x v="0"/>
    <m/>
    <m/>
    <m/>
    <m/>
    <m/>
    <m/>
    <n v="4596"/>
  </r>
  <r>
    <x v="4"/>
    <x v="0"/>
    <x v="68"/>
    <x v="0"/>
    <x v="0"/>
    <m/>
    <m/>
    <m/>
    <m/>
    <m/>
    <m/>
    <n v="4505"/>
  </r>
  <r>
    <x v="4"/>
    <x v="0"/>
    <x v="31"/>
    <x v="0"/>
    <x v="0"/>
    <m/>
    <m/>
    <m/>
    <m/>
    <m/>
    <m/>
    <n v="4475"/>
  </r>
  <r>
    <x v="4"/>
    <x v="5"/>
    <x v="69"/>
    <x v="2"/>
    <x v="0"/>
    <m/>
    <m/>
    <m/>
    <m/>
    <m/>
    <m/>
    <n v="4471"/>
  </r>
  <r>
    <x v="4"/>
    <x v="5"/>
    <x v="39"/>
    <x v="1"/>
    <x v="0"/>
    <m/>
    <m/>
    <m/>
    <m/>
    <m/>
    <m/>
    <n v="4464"/>
  </r>
  <r>
    <x v="4"/>
    <x v="3"/>
    <x v="74"/>
    <x v="0"/>
    <x v="0"/>
    <m/>
    <m/>
    <m/>
    <m/>
    <m/>
    <m/>
    <n v="4430"/>
  </r>
  <r>
    <x v="4"/>
    <x v="3"/>
    <x v="55"/>
    <x v="2"/>
    <x v="0"/>
    <m/>
    <m/>
    <m/>
    <m/>
    <m/>
    <m/>
    <n v="4291"/>
  </r>
  <r>
    <x v="4"/>
    <x v="2"/>
    <x v="59"/>
    <x v="0"/>
    <x v="0"/>
    <m/>
    <m/>
    <m/>
    <m/>
    <m/>
    <m/>
    <n v="4281"/>
  </r>
  <r>
    <x v="4"/>
    <x v="5"/>
    <x v="89"/>
    <x v="2"/>
    <x v="0"/>
    <m/>
    <m/>
    <m/>
    <m/>
    <m/>
    <m/>
    <n v="4255"/>
  </r>
  <r>
    <x v="4"/>
    <x v="0"/>
    <x v="0"/>
    <x v="5"/>
    <x v="0"/>
    <m/>
    <m/>
    <m/>
    <m/>
    <m/>
    <m/>
    <n v="4182"/>
  </r>
  <r>
    <x v="4"/>
    <x v="4"/>
    <x v="45"/>
    <x v="2"/>
    <x v="0"/>
    <m/>
    <m/>
    <m/>
    <m/>
    <m/>
    <m/>
    <n v="4171"/>
  </r>
  <r>
    <x v="4"/>
    <x v="4"/>
    <x v="65"/>
    <x v="0"/>
    <x v="0"/>
    <m/>
    <m/>
    <m/>
    <m/>
    <m/>
    <m/>
    <n v="4125"/>
  </r>
  <r>
    <x v="4"/>
    <x v="8"/>
    <x v="83"/>
    <x v="0"/>
    <x v="0"/>
    <m/>
    <m/>
    <m/>
    <m/>
    <m/>
    <m/>
    <n v="4123"/>
  </r>
  <r>
    <x v="4"/>
    <x v="3"/>
    <x v="55"/>
    <x v="0"/>
    <x v="0"/>
    <m/>
    <m/>
    <m/>
    <m/>
    <m/>
    <m/>
    <n v="4109"/>
  </r>
  <r>
    <x v="4"/>
    <x v="2"/>
    <x v="20"/>
    <x v="0"/>
    <x v="0"/>
    <m/>
    <m/>
    <m/>
    <m/>
    <m/>
    <m/>
    <n v="4069"/>
  </r>
  <r>
    <x v="4"/>
    <x v="2"/>
    <x v="86"/>
    <x v="1"/>
    <x v="0"/>
    <m/>
    <m/>
    <m/>
    <m/>
    <m/>
    <m/>
    <n v="4056"/>
  </r>
  <r>
    <x v="4"/>
    <x v="3"/>
    <x v="16"/>
    <x v="2"/>
    <x v="0"/>
    <m/>
    <m/>
    <m/>
    <m/>
    <m/>
    <m/>
    <n v="3983"/>
  </r>
  <r>
    <x v="4"/>
    <x v="4"/>
    <x v="36"/>
    <x v="3"/>
    <x v="0"/>
    <m/>
    <m/>
    <m/>
    <m/>
    <m/>
    <m/>
    <n v="3976"/>
  </r>
  <r>
    <x v="4"/>
    <x v="1"/>
    <x v="14"/>
    <x v="2"/>
    <x v="0"/>
    <m/>
    <m/>
    <m/>
    <m/>
    <m/>
    <m/>
    <n v="3968"/>
  </r>
  <r>
    <x v="4"/>
    <x v="5"/>
    <x v="39"/>
    <x v="3"/>
    <x v="0"/>
    <m/>
    <m/>
    <m/>
    <m/>
    <m/>
    <m/>
    <n v="3958"/>
  </r>
  <r>
    <x v="4"/>
    <x v="7"/>
    <x v="72"/>
    <x v="0"/>
    <x v="0"/>
    <m/>
    <m/>
    <m/>
    <m/>
    <m/>
    <m/>
    <n v="3919"/>
  </r>
  <r>
    <x v="4"/>
    <x v="5"/>
    <x v="22"/>
    <x v="0"/>
    <x v="0"/>
    <m/>
    <m/>
    <m/>
    <m/>
    <m/>
    <m/>
    <n v="3917"/>
  </r>
  <r>
    <x v="4"/>
    <x v="0"/>
    <x v="12"/>
    <x v="1"/>
    <x v="0"/>
    <m/>
    <m/>
    <m/>
    <m/>
    <m/>
    <m/>
    <n v="3900"/>
  </r>
  <r>
    <x v="4"/>
    <x v="2"/>
    <x v="20"/>
    <x v="2"/>
    <x v="0"/>
    <m/>
    <m/>
    <m/>
    <m/>
    <m/>
    <m/>
    <n v="3857"/>
  </r>
  <r>
    <x v="4"/>
    <x v="0"/>
    <x v="1"/>
    <x v="2"/>
    <x v="0"/>
    <m/>
    <m/>
    <m/>
    <m/>
    <m/>
    <m/>
    <n v="3842"/>
  </r>
  <r>
    <x v="4"/>
    <x v="3"/>
    <x v="74"/>
    <x v="2"/>
    <x v="0"/>
    <m/>
    <m/>
    <m/>
    <m/>
    <m/>
    <m/>
    <n v="3836"/>
  </r>
  <r>
    <x v="4"/>
    <x v="1"/>
    <x v="5"/>
    <x v="1"/>
    <x v="0"/>
    <m/>
    <m/>
    <m/>
    <m/>
    <m/>
    <m/>
    <n v="3802"/>
  </r>
  <r>
    <x v="4"/>
    <x v="2"/>
    <x v="26"/>
    <x v="2"/>
    <x v="0"/>
    <m/>
    <m/>
    <m/>
    <m/>
    <m/>
    <m/>
    <n v="3791"/>
  </r>
  <r>
    <x v="4"/>
    <x v="0"/>
    <x v="46"/>
    <x v="1"/>
    <x v="0"/>
    <m/>
    <m/>
    <m/>
    <m/>
    <m/>
    <m/>
    <n v="3731"/>
  </r>
  <r>
    <x v="4"/>
    <x v="4"/>
    <x v="27"/>
    <x v="2"/>
    <x v="0"/>
    <m/>
    <m/>
    <m/>
    <m/>
    <m/>
    <m/>
    <n v="3724"/>
  </r>
  <r>
    <x v="4"/>
    <x v="1"/>
    <x v="94"/>
    <x v="0"/>
    <x v="0"/>
    <m/>
    <m/>
    <m/>
    <m/>
    <m/>
    <m/>
    <n v="3717"/>
  </r>
  <r>
    <x v="4"/>
    <x v="1"/>
    <x v="79"/>
    <x v="0"/>
    <x v="0"/>
    <m/>
    <m/>
    <m/>
    <m/>
    <m/>
    <m/>
    <n v="3698"/>
  </r>
  <r>
    <x v="4"/>
    <x v="0"/>
    <x v="7"/>
    <x v="2"/>
    <x v="0"/>
    <m/>
    <m/>
    <m/>
    <m/>
    <m/>
    <m/>
    <n v="3695"/>
  </r>
  <r>
    <x v="4"/>
    <x v="4"/>
    <x v="53"/>
    <x v="2"/>
    <x v="0"/>
    <m/>
    <m/>
    <m/>
    <m/>
    <m/>
    <m/>
    <n v="3678"/>
  </r>
  <r>
    <x v="4"/>
    <x v="2"/>
    <x v="11"/>
    <x v="2"/>
    <x v="0"/>
    <m/>
    <m/>
    <m/>
    <m/>
    <m/>
    <m/>
    <n v="3666"/>
  </r>
  <r>
    <x v="4"/>
    <x v="2"/>
    <x v="58"/>
    <x v="0"/>
    <x v="0"/>
    <m/>
    <m/>
    <m/>
    <m/>
    <m/>
    <m/>
    <n v="3639"/>
  </r>
  <r>
    <x v="4"/>
    <x v="2"/>
    <x v="58"/>
    <x v="2"/>
    <x v="0"/>
    <m/>
    <m/>
    <m/>
    <m/>
    <m/>
    <m/>
    <n v="3632"/>
  </r>
  <r>
    <x v="4"/>
    <x v="7"/>
    <x v="62"/>
    <x v="2"/>
    <x v="0"/>
    <m/>
    <m/>
    <m/>
    <m/>
    <m/>
    <m/>
    <n v="3624"/>
  </r>
  <r>
    <x v="4"/>
    <x v="4"/>
    <x v="57"/>
    <x v="0"/>
    <x v="0"/>
    <m/>
    <m/>
    <m/>
    <m/>
    <m/>
    <m/>
    <n v="3623"/>
  </r>
  <r>
    <x v="4"/>
    <x v="2"/>
    <x v="84"/>
    <x v="0"/>
    <x v="0"/>
    <m/>
    <m/>
    <m/>
    <m/>
    <m/>
    <m/>
    <n v="3583"/>
  </r>
  <r>
    <x v="4"/>
    <x v="3"/>
    <x v="42"/>
    <x v="2"/>
    <x v="0"/>
    <m/>
    <m/>
    <m/>
    <m/>
    <m/>
    <m/>
    <n v="3544"/>
  </r>
  <r>
    <x v="4"/>
    <x v="0"/>
    <x v="31"/>
    <x v="1"/>
    <x v="0"/>
    <m/>
    <m/>
    <m/>
    <m/>
    <m/>
    <m/>
    <n v="3544"/>
  </r>
  <r>
    <x v="4"/>
    <x v="0"/>
    <x v="0"/>
    <x v="1"/>
    <x v="0"/>
    <m/>
    <m/>
    <m/>
    <m/>
    <m/>
    <m/>
    <n v="3496"/>
  </r>
  <r>
    <x v="4"/>
    <x v="5"/>
    <x v="22"/>
    <x v="2"/>
    <x v="0"/>
    <m/>
    <m/>
    <m/>
    <m/>
    <m/>
    <m/>
    <n v="3462"/>
  </r>
  <r>
    <x v="4"/>
    <x v="5"/>
    <x v="39"/>
    <x v="0"/>
    <x v="0"/>
    <m/>
    <m/>
    <m/>
    <m/>
    <m/>
    <m/>
    <n v="3454"/>
  </r>
  <r>
    <x v="4"/>
    <x v="3"/>
    <x v="63"/>
    <x v="1"/>
    <x v="0"/>
    <m/>
    <m/>
    <m/>
    <m/>
    <m/>
    <m/>
    <n v="3427"/>
  </r>
  <r>
    <x v="4"/>
    <x v="2"/>
    <x v="81"/>
    <x v="0"/>
    <x v="0"/>
    <m/>
    <m/>
    <m/>
    <m/>
    <m/>
    <m/>
    <n v="3420"/>
  </r>
  <r>
    <x v="4"/>
    <x v="2"/>
    <x v="11"/>
    <x v="4"/>
    <x v="0"/>
    <m/>
    <m/>
    <m/>
    <m/>
    <m/>
    <m/>
    <n v="3417"/>
  </r>
  <r>
    <x v="4"/>
    <x v="2"/>
    <x v="4"/>
    <x v="3"/>
    <x v="0"/>
    <m/>
    <m/>
    <m/>
    <m/>
    <m/>
    <m/>
    <n v="3377"/>
  </r>
  <r>
    <x v="4"/>
    <x v="1"/>
    <x v="92"/>
    <x v="1"/>
    <x v="0"/>
    <m/>
    <m/>
    <m/>
    <m/>
    <m/>
    <m/>
    <n v="3359"/>
  </r>
  <r>
    <x v="4"/>
    <x v="0"/>
    <x v="1"/>
    <x v="1"/>
    <x v="0"/>
    <m/>
    <m/>
    <m/>
    <m/>
    <m/>
    <m/>
    <n v="3347"/>
  </r>
  <r>
    <x v="4"/>
    <x v="5"/>
    <x v="39"/>
    <x v="3"/>
    <x v="0"/>
    <m/>
    <m/>
    <m/>
    <m/>
    <m/>
    <m/>
    <n v="3333"/>
  </r>
  <r>
    <x v="4"/>
    <x v="2"/>
    <x v="20"/>
    <x v="2"/>
    <x v="0"/>
    <m/>
    <m/>
    <m/>
    <m/>
    <m/>
    <m/>
    <n v="3328"/>
  </r>
  <r>
    <x v="4"/>
    <x v="1"/>
    <x v="21"/>
    <x v="2"/>
    <x v="0"/>
    <m/>
    <m/>
    <m/>
    <m/>
    <m/>
    <m/>
    <n v="3292"/>
  </r>
  <r>
    <x v="4"/>
    <x v="5"/>
    <x v="69"/>
    <x v="1"/>
    <x v="0"/>
    <m/>
    <m/>
    <m/>
    <m/>
    <m/>
    <m/>
    <n v="3256"/>
  </r>
  <r>
    <x v="4"/>
    <x v="1"/>
    <x v="85"/>
    <x v="0"/>
    <x v="0"/>
    <m/>
    <m/>
    <m/>
    <m/>
    <m/>
    <m/>
    <n v="3247"/>
  </r>
  <r>
    <x v="4"/>
    <x v="5"/>
    <x v="69"/>
    <x v="0"/>
    <x v="0"/>
    <m/>
    <m/>
    <m/>
    <m/>
    <m/>
    <m/>
    <n v="3237"/>
  </r>
  <r>
    <x v="4"/>
    <x v="5"/>
    <x v="69"/>
    <x v="2"/>
    <x v="0"/>
    <m/>
    <m/>
    <m/>
    <m/>
    <m/>
    <m/>
    <n v="3236"/>
  </r>
  <r>
    <x v="4"/>
    <x v="6"/>
    <x v="80"/>
    <x v="0"/>
    <x v="0"/>
    <m/>
    <m/>
    <m/>
    <m/>
    <m/>
    <m/>
    <n v="3230"/>
  </r>
  <r>
    <x v="4"/>
    <x v="2"/>
    <x v="4"/>
    <x v="2"/>
    <x v="0"/>
    <m/>
    <m/>
    <m/>
    <m/>
    <m/>
    <m/>
    <n v="3221"/>
  </r>
  <r>
    <x v="4"/>
    <x v="2"/>
    <x v="88"/>
    <x v="2"/>
    <x v="0"/>
    <m/>
    <m/>
    <m/>
    <m/>
    <m/>
    <m/>
    <n v="3195"/>
  </r>
  <r>
    <x v="4"/>
    <x v="0"/>
    <x v="9"/>
    <x v="0"/>
    <x v="0"/>
    <m/>
    <m/>
    <m/>
    <m/>
    <m/>
    <m/>
    <n v="3166"/>
  </r>
  <r>
    <x v="4"/>
    <x v="0"/>
    <x v="1"/>
    <x v="5"/>
    <x v="0"/>
    <m/>
    <m/>
    <m/>
    <m/>
    <m/>
    <m/>
    <n v="3146"/>
  </r>
  <r>
    <x v="4"/>
    <x v="2"/>
    <x v="58"/>
    <x v="2"/>
    <x v="0"/>
    <m/>
    <m/>
    <m/>
    <m/>
    <m/>
    <m/>
    <n v="3138"/>
  </r>
  <r>
    <x v="4"/>
    <x v="5"/>
    <x v="33"/>
    <x v="3"/>
    <x v="0"/>
    <m/>
    <m/>
    <m/>
    <m/>
    <m/>
    <m/>
    <n v="3105"/>
  </r>
  <r>
    <x v="4"/>
    <x v="4"/>
    <x v="57"/>
    <x v="3"/>
    <x v="0"/>
    <m/>
    <m/>
    <m/>
    <m/>
    <m/>
    <m/>
    <n v="3068"/>
  </r>
  <r>
    <x v="4"/>
    <x v="2"/>
    <x v="87"/>
    <x v="1"/>
    <x v="0"/>
    <m/>
    <m/>
    <m/>
    <m/>
    <m/>
    <m/>
    <n v="3065"/>
  </r>
  <r>
    <x v="4"/>
    <x v="7"/>
    <x v="62"/>
    <x v="0"/>
    <x v="0"/>
    <m/>
    <m/>
    <m/>
    <m/>
    <m/>
    <m/>
    <n v="3014"/>
  </r>
  <r>
    <x v="4"/>
    <x v="2"/>
    <x v="84"/>
    <x v="1"/>
    <x v="0"/>
    <m/>
    <m/>
    <m/>
    <m/>
    <m/>
    <m/>
    <n v="3003"/>
  </r>
  <r>
    <x v="4"/>
    <x v="6"/>
    <x v="90"/>
    <x v="0"/>
    <x v="0"/>
    <m/>
    <m/>
    <m/>
    <m/>
    <m/>
    <m/>
    <n v="3003"/>
  </r>
  <r>
    <x v="4"/>
    <x v="7"/>
    <x v="52"/>
    <x v="1"/>
    <x v="0"/>
    <m/>
    <m/>
    <m/>
    <m/>
    <m/>
    <m/>
    <n v="2991"/>
  </r>
  <r>
    <x v="4"/>
    <x v="7"/>
    <x v="72"/>
    <x v="2"/>
    <x v="0"/>
    <m/>
    <m/>
    <m/>
    <m/>
    <m/>
    <m/>
    <n v="2987"/>
  </r>
  <r>
    <x v="4"/>
    <x v="2"/>
    <x v="87"/>
    <x v="0"/>
    <x v="0"/>
    <m/>
    <m/>
    <m/>
    <m/>
    <m/>
    <m/>
    <n v="2983"/>
  </r>
  <r>
    <x v="4"/>
    <x v="2"/>
    <x v="86"/>
    <x v="0"/>
    <x v="0"/>
    <m/>
    <m/>
    <m/>
    <m/>
    <m/>
    <m/>
    <n v="2972"/>
  </r>
  <r>
    <x v="4"/>
    <x v="1"/>
    <x v="15"/>
    <x v="1"/>
    <x v="0"/>
    <m/>
    <m/>
    <m/>
    <m/>
    <m/>
    <m/>
    <n v="2967"/>
  </r>
  <r>
    <x v="4"/>
    <x v="3"/>
    <x v="38"/>
    <x v="2"/>
    <x v="0"/>
    <m/>
    <m/>
    <m/>
    <m/>
    <m/>
    <m/>
    <n v="2961"/>
  </r>
  <r>
    <x v="4"/>
    <x v="5"/>
    <x v="69"/>
    <x v="2"/>
    <x v="0"/>
    <m/>
    <m/>
    <m/>
    <m/>
    <m/>
    <m/>
    <n v="2909"/>
  </r>
  <r>
    <x v="4"/>
    <x v="2"/>
    <x v="29"/>
    <x v="2"/>
    <x v="0"/>
    <m/>
    <m/>
    <m/>
    <m/>
    <m/>
    <m/>
    <n v="2898"/>
  </r>
  <r>
    <x v="4"/>
    <x v="3"/>
    <x v="63"/>
    <x v="2"/>
    <x v="0"/>
    <m/>
    <m/>
    <m/>
    <m/>
    <m/>
    <m/>
    <n v="2897"/>
  </r>
  <r>
    <x v="4"/>
    <x v="1"/>
    <x v="25"/>
    <x v="2"/>
    <x v="0"/>
    <m/>
    <m/>
    <m/>
    <m/>
    <m/>
    <m/>
    <n v="2890"/>
  </r>
  <r>
    <x v="4"/>
    <x v="5"/>
    <x v="39"/>
    <x v="2"/>
    <x v="0"/>
    <m/>
    <m/>
    <m/>
    <m/>
    <m/>
    <m/>
    <n v="2886"/>
  </r>
  <r>
    <x v="4"/>
    <x v="5"/>
    <x v="69"/>
    <x v="1"/>
    <x v="0"/>
    <m/>
    <m/>
    <m/>
    <m/>
    <m/>
    <m/>
    <n v="2879"/>
  </r>
  <r>
    <x v="4"/>
    <x v="5"/>
    <x v="22"/>
    <x v="2"/>
    <x v="0"/>
    <m/>
    <m/>
    <m/>
    <m/>
    <m/>
    <m/>
    <n v="2879"/>
  </r>
  <r>
    <x v="4"/>
    <x v="2"/>
    <x v="84"/>
    <x v="1"/>
    <x v="0"/>
    <m/>
    <m/>
    <m/>
    <m/>
    <m/>
    <m/>
    <n v="2872"/>
  </r>
  <r>
    <x v="4"/>
    <x v="2"/>
    <x v="10"/>
    <x v="2"/>
    <x v="0"/>
    <m/>
    <m/>
    <m/>
    <m/>
    <m/>
    <m/>
    <n v="2847"/>
  </r>
  <r>
    <x v="4"/>
    <x v="3"/>
    <x v="98"/>
    <x v="1"/>
    <x v="0"/>
    <m/>
    <m/>
    <m/>
    <m/>
    <m/>
    <m/>
    <n v="2845"/>
  </r>
  <r>
    <x v="4"/>
    <x v="1"/>
    <x v="2"/>
    <x v="1"/>
    <x v="0"/>
    <m/>
    <m/>
    <m/>
    <m/>
    <m/>
    <m/>
    <n v="2831"/>
  </r>
  <r>
    <x v="4"/>
    <x v="0"/>
    <x v="12"/>
    <x v="5"/>
    <x v="0"/>
    <m/>
    <m/>
    <m/>
    <m/>
    <m/>
    <m/>
    <n v="2813"/>
  </r>
  <r>
    <x v="4"/>
    <x v="4"/>
    <x v="27"/>
    <x v="0"/>
    <x v="0"/>
    <m/>
    <m/>
    <m/>
    <m/>
    <m/>
    <m/>
    <n v="2779"/>
  </r>
  <r>
    <x v="4"/>
    <x v="6"/>
    <x v="91"/>
    <x v="0"/>
    <x v="0"/>
    <m/>
    <m/>
    <m/>
    <m/>
    <m/>
    <m/>
    <n v="2767"/>
  </r>
  <r>
    <x v="4"/>
    <x v="2"/>
    <x v="84"/>
    <x v="0"/>
    <x v="0"/>
    <m/>
    <m/>
    <m/>
    <m/>
    <m/>
    <m/>
    <n v="2766"/>
  </r>
  <r>
    <x v="4"/>
    <x v="2"/>
    <x v="20"/>
    <x v="2"/>
    <x v="0"/>
    <m/>
    <m/>
    <m/>
    <m/>
    <m/>
    <m/>
    <n v="2735"/>
  </r>
  <r>
    <x v="4"/>
    <x v="1"/>
    <x v="3"/>
    <x v="1"/>
    <x v="0"/>
    <m/>
    <m/>
    <m/>
    <m/>
    <m/>
    <m/>
    <n v="2726"/>
  </r>
  <r>
    <x v="4"/>
    <x v="5"/>
    <x v="33"/>
    <x v="4"/>
    <x v="0"/>
    <m/>
    <m/>
    <m/>
    <m/>
    <m/>
    <m/>
    <n v="2725"/>
  </r>
  <r>
    <x v="4"/>
    <x v="2"/>
    <x v="20"/>
    <x v="2"/>
    <x v="0"/>
    <m/>
    <m/>
    <m/>
    <m/>
    <m/>
    <m/>
    <n v="2627"/>
  </r>
  <r>
    <x v="4"/>
    <x v="3"/>
    <x v="97"/>
    <x v="2"/>
    <x v="0"/>
    <m/>
    <m/>
    <m/>
    <m/>
    <m/>
    <m/>
    <n v="2620"/>
  </r>
  <r>
    <x v="4"/>
    <x v="2"/>
    <x v="88"/>
    <x v="0"/>
    <x v="0"/>
    <m/>
    <m/>
    <m/>
    <m/>
    <m/>
    <m/>
    <n v="2589"/>
  </r>
  <r>
    <x v="4"/>
    <x v="1"/>
    <x v="5"/>
    <x v="5"/>
    <x v="0"/>
    <m/>
    <m/>
    <m/>
    <m/>
    <m/>
    <m/>
    <n v="2587"/>
  </r>
  <r>
    <x v="4"/>
    <x v="2"/>
    <x v="84"/>
    <x v="2"/>
    <x v="0"/>
    <m/>
    <m/>
    <m/>
    <m/>
    <m/>
    <m/>
    <n v="2519"/>
  </r>
  <r>
    <x v="4"/>
    <x v="2"/>
    <x v="29"/>
    <x v="5"/>
    <x v="0"/>
    <m/>
    <m/>
    <m/>
    <m/>
    <m/>
    <m/>
    <n v="2491"/>
  </r>
  <r>
    <x v="4"/>
    <x v="0"/>
    <x v="9"/>
    <x v="2"/>
    <x v="0"/>
    <m/>
    <m/>
    <m/>
    <m/>
    <m/>
    <m/>
    <n v="2470"/>
  </r>
  <r>
    <x v="4"/>
    <x v="4"/>
    <x v="35"/>
    <x v="3"/>
    <x v="0"/>
    <m/>
    <m/>
    <m/>
    <m/>
    <m/>
    <m/>
    <n v="2466"/>
  </r>
  <r>
    <x v="4"/>
    <x v="3"/>
    <x v="104"/>
    <x v="1"/>
    <x v="0"/>
    <m/>
    <m/>
    <m/>
    <m/>
    <m/>
    <m/>
    <n v="2462"/>
  </r>
  <r>
    <x v="4"/>
    <x v="1"/>
    <x v="37"/>
    <x v="0"/>
    <x v="0"/>
    <m/>
    <m/>
    <m/>
    <m/>
    <m/>
    <m/>
    <n v="2453"/>
  </r>
  <r>
    <x v="4"/>
    <x v="3"/>
    <x v="55"/>
    <x v="5"/>
    <x v="0"/>
    <m/>
    <m/>
    <m/>
    <m/>
    <m/>
    <m/>
    <n v="2445"/>
  </r>
  <r>
    <x v="4"/>
    <x v="5"/>
    <x v="69"/>
    <x v="0"/>
    <x v="0"/>
    <m/>
    <m/>
    <m/>
    <m/>
    <m/>
    <m/>
    <n v="2421"/>
  </r>
  <r>
    <x v="4"/>
    <x v="4"/>
    <x v="35"/>
    <x v="5"/>
    <x v="0"/>
    <m/>
    <m/>
    <m/>
    <m/>
    <m/>
    <m/>
    <n v="2394"/>
  </r>
  <r>
    <x v="4"/>
    <x v="0"/>
    <x v="96"/>
    <x v="0"/>
    <x v="0"/>
    <m/>
    <m/>
    <m/>
    <m/>
    <m/>
    <m/>
    <n v="2383"/>
  </r>
  <r>
    <x v="4"/>
    <x v="5"/>
    <x v="69"/>
    <x v="0"/>
    <x v="0"/>
    <m/>
    <m/>
    <m/>
    <m/>
    <m/>
    <m/>
    <n v="2382"/>
  </r>
  <r>
    <x v="4"/>
    <x v="5"/>
    <x v="89"/>
    <x v="0"/>
    <x v="0"/>
    <m/>
    <m/>
    <m/>
    <m/>
    <m/>
    <m/>
    <n v="2369"/>
  </r>
  <r>
    <x v="4"/>
    <x v="1"/>
    <x v="93"/>
    <x v="0"/>
    <x v="0"/>
    <m/>
    <m/>
    <m/>
    <m/>
    <m/>
    <m/>
    <n v="2346"/>
  </r>
  <r>
    <x v="4"/>
    <x v="1"/>
    <x v="41"/>
    <x v="1"/>
    <x v="0"/>
    <m/>
    <m/>
    <m/>
    <m/>
    <m/>
    <m/>
    <n v="2303"/>
  </r>
  <r>
    <x v="4"/>
    <x v="1"/>
    <x v="23"/>
    <x v="2"/>
    <x v="0"/>
    <m/>
    <m/>
    <m/>
    <m/>
    <m/>
    <m/>
    <n v="2291"/>
  </r>
  <r>
    <x v="4"/>
    <x v="2"/>
    <x v="11"/>
    <x v="5"/>
    <x v="0"/>
    <m/>
    <m/>
    <m/>
    <m/>
    <m/>
    <m/>
    <n v="2265"/>
  </r>
  <r>
    <x v="4"/>
    <x v="9"/>
    <x v="95"/>
    <x v="1"/>
    <x v="0"/>
    <m/>
    <m/>
    <m/>
    <m/>
    <m/>
    <m/>
    <n v="2240"/>
  </r>
  <r>
    <x v="4"/>
    <x v="2"/>
    <x v="86"/>
    <x v="2"/>
    <x v="0"/>
    <m/>
    <m/>
    <m/>
    <m/>
    <m/>
    <m/>
    <n v="2217"/>
  </r>
  <r>
    <x v="4"/>
    <x v="0"/>
    <x v="68"/>
    <x v="0"/>
    <x v="0"/>
    <m/>
    <m/>
    <m/>
    <m/>
    <m/>
    <m/>
    <n v="2206"/>
  </r>
  <r>
    <x v="4"/>
    <x v="1"/>
    <x v="24"/>
    <x v="1"/>
    <x v="0"/>
    <m/>
    <m/>
    <m/>
    <m/>
    <m/>
    <m/>
    <n v="2190"/>
  </r>
  <r>
    <x v="4"/>
    <x v="2"/>
    <x v="84"/>
    <x v="2"/>
    <x v="0"/>
    <m/>
    <m/>
    <m/>
    <m/>
    <m/>
    <m/>
    <n v="2188"/>
  </r>
  <r>
    <x v="4"/>
    <x v="2"/>
    <x v="59"/>
    <x v="2"/>
    <x v="0"/>
    <m/>
    <m/>
    <m/>
    <m/>
    <m/>
    <m/>
    <n v="2148"/>
  </r>
  <r>
    <x v="4"/>
    <x v="2"/>
    <x v="88"/>
    <x v="1"/>
    <x v="0"/>
    <m/>
    <m/>
    <m/>
    <m/>
    <m/>
    <m/>
    <n v="2140"/>
  </r>
  <r>
    <x v="4"/>
    <x v="3"/>
    <x v="97"/>
    <x v="0"/>
    <x v="0"/>
    <m/>
    <m/>
    <m/>
    <m/>
    <m/>
    <m/>
    <n v="2116"/>
  </r>
  <r>
    <x v="4"/>
    <x v="3"/>
    <x v="97"/>
    <x v="0"/>
    <x v="0"/>
    <m/>
    <m/>
    <m/>
    <m/>
    <m/>
    <m/>
    <n v="2100"/>
  </r>
  <r>
    <x v="4"/>
    <x v="7"/>
    <x v="62"/>
    <x v="2"/>
    <x v="0"/>
    <m/>
    <m/>
    <m/>
    <m/>
    <m/>
    <m/>
    <n v="2043"/>
  </r>
  <r>
    <x v="4"/>
    <x v="0"/>
    <x v="103"/>
    <x v="0"/>
    <x v="0"/>
    <m/>
    <m/>
    <m/>
    <m/>
    <m/>
    <m/>
    <n v="2027"/>
  </r>
  <r>
    <x v="4"/>
    <x v="4"/>
    <x v="17"/>
    <x v="4"/>
    <x v="0"/>
    <m/>
    <m/>
    <m/>
    <m/>
    <m/>
    <m/>
    <n v="2023"/>
  </r>
  <r>
    <x v="4"/>
    <x v="2"/>
    <x v="11"/>
    <x v="1"/>
    <x v="0"/>
    <m/>
    <m/>
    <m/>
    <m/>
    <m/>
    <m/>
    <n v="2020"/>
  </r>
  <r>
    <x v="4"/>
    <x v="1"/>
    <x v="100"/>
    <x v="0"/>
    <x v="0"/>
    <m/>
    <m/>
    <m/>
    <m/>
    <m/>
    <m/>
    <n v="2003"/>
  </r>
  <r>
    <x v="4"/>
    <x v="8"/>
    <x v="102"/>
    <x v="0"/>
    <x v="0"/>
    <m/>
    <m/>
    <m/>
    <m/>
    <m/>
    <m/>
    <n v="1983"/>
  </r>
  <r>
    <x v="4"/>
    <x v="3"/>
    <x v="51"/>
    <x v="2"/>
    <x v="0"/>
    <m/>
    <m/>
    <m/>
    <m/>
    <m/>
    <m/>
    <n v="1968"/>
  </r>
  <r>
    <x v="4"/>
    <x v="1"/>
    <x v="21"/>
    <x v="1"/>
    <x v="0"/>
    <m/>
    <m/>
    <m/>
    <m/>
    <m/>
    <m/>
    <n v="1939"/>
  </r>
  <r>
    <x v="4"/>
    <x v="2"/>
    <x v="59"/>
    <x v="2"/>
    <x v="0"/>
    <m/>
    <m/>
    <m/>
    <m/>
    <m/>
    <m/>
    <n v="1925"/>
  </r>
  <r>
    <x v="4"/>
    <x v="2"/>
    <x v="112"/>
    <x v="1"/>
    <x v="0"/>
    <m/>
    <m/>
    <m/>
    <m/>
    <m/>
    <m/>
    <n v="1895"/>
  </r>
  <r>
    <x v="4"/>
    <x v="9"/>
    <x v="107"/>
    <x v="0"/>
    <x v="0"/>
    <m/>
    <m/>
    <m/>
    <m/>
    <m/>
    <m/>
    <n v="1894"/>
  </r>
  <r>
    <x v="4"/>
    <x v="3"/>
    <x v="42"/>
    <x v="5"/>
    <x v="0"/>
    <m/>
    <m/>
    <m/>
    <m/>
    <m/>
    <m/>
    <n v="1887"/>
  </r>
  <r>
    <x v="4"/>
    <x v="2"/>
    <x v="87"/>
    <x v="2"/>
    <x v="0"/>
    <m/>
    <m/>
    <m/>
    <m/>
    <m/>
    <m/>
    <n v="1866"/>
  </r>
  <r>
    <x v="4"/>
    <x v="1"/>
    <x v="2"/>
    <x v="3"/>
    <x v="0"/>
    <m/>
    <m/>
    <m/>
    <m/>
    <m/>
    <m/>
    <n v="1847"/>
  </r>
  <r>
    <x v="4"/>
    <x v="3"/>
    <x v="98"/>
    <x v="0"/>
    <x v="0"/>
    <m/>
    <m/>
    <m/>
    <m/>
    <m/>
    <m/>
    <n v="1833"/>
  </r>
  <r>
    <x v="4"/>
    <x v="10"/>
    <x v="109"/>
    <x v="0"/>
    <x v="0"/>
    <m/>
    <m/>
    <m/>
    <m/>
    <m/>
    <m/>
    <n v="1801"/>
  </r>
  <r>
    <x v="4"/>
    <x v="2"/>
    <x v="43"/>
    <x v="2"/>
    <x v="0"/>
    <m/>
    <m/>
    <m/>
    <m/>
    <m/>
    <m/>
    <n v="1800"/>
  </r>
  <r>
    <x v="4"/>
    <x v="9"/>
    <x v="95"/>
    <x v="0"/>
    <x v="0"/>
    <m/>
    <m/>
    <m/>
    <m/>
    <m/>
    <m/>
    <n v="1785"/>
  </r>
  <r>
    <x v="4"/>
    <x v="6"/>
    <x v="108"/>
    <x v="0"/>
    <x v="0"/>
    <m/>
    <m/>
    <m/>
    <m/>
    <m/>
    <m/>
    <n v="1778"/>
  </r>
  <r>
    <x v="4"/>
    <x v="1"/>
    <x v="116"/>
    <x v="0"/>
    <x v="0"/>
    <m/>
    <m/>
    <m/>
    <m/>
    <m/>
    <m/>
    <n v="1774"/>
  </r>
  <r>
    <x v="4"/>
    <x v="5"/>
    <x v="89"/>
    <x v="1"/>
    <x v="0"/>
    <m/>
    <m/>
    <m/>
    <m/>
    <m/>
    <m/>
    <n v="1765"/>
  </r>
  <r>
    <x v="4"/>
    <x v="0"/>
    <x v="101"/>
    <x v="0"/>
    <x v="0"/>
    <m/>
    <m/>
    <m/>
    <m/>
    <m/>
    <m/>
    <n v="1747"/>
  </r>
  <r>
    <x v="4"/>
    <x v="2"/>
    <x v="4"/>
    <x v="4"/>
    <x v="0"/>
    <m/>
    <m/>
    <m/>
    <m/>
    <m/>
    <m/>
    <n v="1742"/>
  </r>
  <r>
    <x v="4"/>
    <x v="5"/>
    <x v="33"/>
    <x v="1"/>
    <x v="0"/>
    <m/>
    <m/>
    <m/>
    <m/>
    <m/>
    <m/>
    <n v="1741"/>
  </r>
  <r>
    <x v="4"/>
    <x v="2"/>
    <x v="49"/>
    <x v="4"/>
    <x v="0"/>
    <m/>
    <m/>
    <m/>
    <m/>
    <m/>
    <m/>
    <n v="1739"/>
  </r>
  <r>
    <x v="4"/>
    <x v="5"/>
    <x v="89"/>
    <x v="2"/>
    <x v="0"/>
    <m/>
    <m/>
    <m/>
    <m/>
    <m/>
    <m/>
    <n v="1730"/>
  </r>
  <r>
    <x v="4"/>
    <x v="0"/>
    <x v="8"/>
    <x v="1"/>
    <x v="0"/>
    <m/>
    <m/>
    <m/>
    <m/>
    <m/>
    <m/>
    <n v="1729"/>
  </r>
  <r>
    <x v="4"/>
    <x v="5"/>
    <x v="69"/>
    <x v="5"/>
    <x v="0"/>
    <m/>
    <m/>
    <m/>
    <m/>
    <m/>
    <m/>
    <n v="1724"/>
  </r>
  <r>
    <x v="4"/>
    <x v="3"/>
    <x v="51"/>
    <x v="5"/>
    <x v="0"/>
    <m/>
    <m/>
    <m/>
    <m/>
    <m/>
    <m/>
    <n v="1708"/>
  </r>
  <r>
    <x v="4"/>
    <x v="1"/>
    <x v="13"/>
    <x v="1"/>
    <x v="0"/>
    <m/>
    <m/>
    <m/>
    <m/>
    <m/>
    <m/>
    <n v="1699"/>
  </r>
  <r>
    <x v="4"/>
    <x v="4"/>
    <x v="65"/>
    <x v="3"/>
    <x v="0"/>
    <m/>
    <m/>
    <m/>
    <m/>
    <m/>
    <m/>
    <n v="1648"/>
  </r>
  <r>
    <x v="4"/>
    <x v="4"/>
    <x v="34"/>
    <x v="3"/>
    <x v="0"/>
    <m/>
    <m/>
    <m/>
    <m/>
    <m/>
    <m/>
    <n v="1632"/>
  </r>
  <r>
    <x v="4"/>
    <x v="6"/>
    <x v="105"/>
    <x v="0"/>
    <x v="0"/>
    <m/>
    <m/>
    <m/>
    <m/>
    <m/>
    <m/>
    <n v="1601"/>
  </r>
  <r>
    <x v="4"/>
    <x v="2"/>
    <x v="110"/>
    <x v="2"/>
    <x v="0"/>
    <m/>
    <m/>
    <m/>
    <m/>
    <m/>
    <m/>
    <n v="1591"/>
  </r>
  <r>
    <x v="4"/>
    <x v="4"/>
    <x v="27"/>
    <x v="4"/>
    <x v="0"/>
    <m/>
    <m/>
    <m/>
    <m/>
    <m/>
    <m/>
    <n v="1574"/>
  </r>
  <r>
    <x v="4"/>
    <x v="2"/>
    <x v="43"/>
    <x v="1"/>
    <x v="0"/>
    <m/>
    <m/>
    <m/>
    <m/>
    <m/>
    <m/>
    <n v="1566"/>
  </r>
  <r>
    <x v="4"/>
    <x v="3"/>
    <x v="97"/>
    <x v="1"/>
    <x v="0"/>
    <m/>
    <m/>
    <m/>
    <m/>
    <m/>
    <m/>
    <n v="1564"/>
  </r>
  <r>
    <x v="4"/>
    <x v="3"/>
    <x v="119"/>
    <x v="1"/>
    <x v="0"/>
    <m/>
    <m/>
    <m/>
    <m/>
    <m/>
    <m/>
    <n v="1556"/>
  </r>
  <r>
    <x v="4"/>
    <x v="4"/>
    <x v="57"/>
    <x v="2"/>
    <x v="0"/>
    <m/>
    <m/>
    <m/>
    <m/>
    <m/>
    <m/>
    <n v="1545"/>
  </r>
  <r>
    <x v="4"/>
    <x v="0"/>
    <x v="128"/>
    <x v="0"/>
    <x v="0"/>
    <m/>
    <m/>
    <m/>
    <m/>
    <m/>
    <m/>
    <n v="1544"/>
  </r>
  <r>
    <x v="4"/>
    <x v="3"/>
    <x v="74"/>
    <x v="1"/>
    <x v="0"/>
    <m/>
    <m/>
    <m/>
    <m/>
    <m/>
    <m/>
    <n v="1540"/>
  </r>
  <r>
    <x v="4"/>
    <x v="1"/>
    <x v="2"/>
    <x v="5"/>
    <x v="0"/>
    <m/>
    <m/>
    <m/>
    <m/>
    <m/>
    <m/>
    <n v="1536"/>
  </r>
  <r>
    <x v="4"/>
    <x v="1"/>
    <x v="99"/>
    <x v="0"/>
    <x v="0"/>
    <m/>
    <m/>
    <m/>
    <m/>
    <m/>
    <m/>
    <n v="1534"/>
  </r>
  <r>
    <x v="4"/>
    <x v="2"/>
    <x v="4"/>
    <x v="5"/>
    <x v="0"/>
    <m/>
    <m/>
    <m/>
    <m/>
    <m/>
    <m/>
    <n v="1526"/>
  </r>
  <r>
    <x v="4"/>
    <x v="0"/>
    <x v="7"/>
    <x v="5"/>
    <x v="0"/>
    <m/>
    <m/>
    <m/>
    <m/>
    <m/>
    <m/>
    <n v="1507"/>
  </r>
  <r>
    <x v="4"/>
    <x v="1"/>
    <x v="64"/>
    <x v="1"/>
    <x v="0"/>
    <m/>
    <m/>
    <m/>
    <m/>
    <m/>
    <m/>
    <n v="1504"/>
  </r>
  <r>
    <x v="4"/>
    <x v="1"/>
    <x v="2"/>
    <x v="2"/>
    <x v="0"/>
    <m/>
    <m/>
    <m/>
    <m/>
    <m/>
    <m/>
    <n v="1484"/>
  </r>
  <r>
    <x v="4"/>
    <x v="0"/>
    <x v="18"/>
    <x v="5"/>
    <x v="0"/>
    <m/>
    <m/>
    <m/>
    <m/>
    <m/>
    <m/>
    <n v="1476"/>
  </r>
  <r>
    <x v="4"/>
    <x v="5"/>
    <x v="69"/>
    <x v="2"/>
    <x v="0"/>
    <m/>
    <m/>
    <m/>
    <m/>
    <m/>
    <m/>
    <n v="1475"/>
  </r>
  <r>
    <x v="4"/>
    <x v="5"/>
    <x v="39"/>
    <x v="2"/>
    <x v="0"/>
    <m/>
    <m/>
    <m/>
    <m/>
    <m/>
    <m/>
    <n v="1467"/>
  </r>
  <r>
    <x v="4"/>
    <x v="3"/>
    <x v="97"/>
    <x v="2"/>
    <x v="0"/>
    <m/>
    <m/>
    <m/>
    <m/>
    <m/>
    <m/>
    <n v="1463"/>
  </r>
  <r>
    <x v="4"/>
    <x v="0"/>
    <x v="0"/>
    <x v="2"/>
    <x v="0"/>
    <m/>
    <m/>
    <m/>
    <m/>
    <m/>
    <m/>
    <n v="1463"/>
  </r>
  <r>
    <x v="4"/>
    <x v="2"/>
    <x v="11"/>
    <x v="3"/>
    <x v="0"/>
    <m/>
    <m/>
    <m/>
    <m/>
    <m/>
    <m/>
    <n v="1441"/>
  </r>
  <r>
    <x v="4"/>
    <x v="2"/>
    <x v="88"/>
    <x v="2"/>
    <x v="0"/>
    <m/>
    <m/>
    <m/>
    <m/>
    <m/>
    <m/>
    <n v="1432"/>
  </r>
  <r>
    <x v="4"/>
    <x v="3"/>
    <x v="38"/>
    <x v="4"/>
    <x v="0"/>
    <m/>
    <m/>
    <m/>
    <m/>
    <m/>
    <m/>
    <n v="1406"/>
  </r>
  <r>
    <x v="4"/>
    <x v="11"/>
    <x v="113"/>
    <x v="1"/>
    <x v="0"/>
    <m/>
    <m/>
    <m/>
    <m/>
    <m/>
    <m/>
    <n v="1401"/>
  </r>
  <r>
    <x v="4"/>
    <x v="0"/>
    <x v="77"/>
    <x v="1"/>
    <x v="0"/>
    <m/>
    <m/>
    <m/>
    <m/>
    <m/>
    <m/>
    <n v="1401"/>
  </r>
  <r>
    <x v="4"/>
    <x v="4"/>
    <x v="35"/>
    <x v="4"/>
    <x v="0"/>
    <m/>
    <m/>
    <m/>
    <m/>
    <m/>
    <m/>
    <n v="1393"/>
  </r>
  <r>
    <x v="4"/>
    <x v="11"/>
    <x v="113"/>
    <x v="0"/>
    <x v="0"/>
    <m/>
    <m/>
    <m/>
    <m/>
    <m/>
    <m/>
    <n v="1380"/>
  </r>
  <r>
    <x v="4"/>
    <x v="1"/>
    <x v="37"/>
    <x v="2"/>
    <x v="0"/>
    <m/>
    <m/>
    <m/>
    <m/>
    <m/>
    <m/>
    <n v="1373"/>
  </r>
  <r>
    <x v="4"/>
    <x v="3"/>
    <x v="16"/>
    <x v="3"/>
    <x v="0"/>
    <m/>
    <m/>
    <m/>
    <m/>
    <m/>
    <m/>
    <n v="1365"/>
  </r>
  <r>
    <x v="4"/>
    <x v="2"/>
    <x v="47"/>
    <x v="4"/>
    <x v="0"/>
    <m/>
    <m/>
    <m/>
    <m/>
    <m/>
    <m/>
    <n v="1359"/>
  </r>
  <r>
    <x v="4"/>
    <x v="0"/>
    <x v="54"/>
    <x v="0"/>
    <x v="0"/>
    <m/>
    <m/>
    <m/>
    <m/>
    <m/>
    <m/>
    <n v="1356"/>
  </r>
  <r>
    <x v="4"/>
    <x v="2"/>
    <x v="29"/>
    <x v="3"/>
    <x v="0"/>
    <m/>
    <m/>
    <m/>
    <m/>
    <m/>
    <m/>
    <n v="1339"/>
  </r>
  <r>
    <x v="4"/>
    <x v="2"/>
    <x v="120"/>
    <x v="1"/>
    <x v="0"/>
    <m/>
    <m/>
    <m/>
    <m/>
    <m/>
    <m/>
    <n v="1324"/>
  </r>
  <r>
    <x v="4"/>
    <x v="4"/>
    <x v="57"/>
    <x v="1"/>
    <x v="0"/>
    <m/>
    <m/>
    <m/>
    <m/>
    <m/>
    <m/>
    <n v="1315"/>
  </r>
  <r>
    <x v="4"/>
    <x v="4"/>
    <x v="56"/>
    <x v="5"/>
    <x v="0"/>
    <m/>
    <m/>
    <m/>
    <m/>
    <m/>
    <m/>
    <n v="1294"/>
  </r>
  <r>
    <x v="4"/>
    <x v="1"/>
    <x v="5"/>
    <x v="2"/>
    <x v="0"/>
    <m/>
    <m/>
    <m/>
    <m/>
    <m/>
    <m/>
    <n v="1293"/>
  </r>
  <r>
    <x v="4"/>
    <x v="4"/>
    <x v="27"/>
    <x v="5"/>
    <x v="0"/>
    <m/>
    <m/>
    <m/>
    <m/>
    <m/>
    <m/>
    <n v="1280"/>
  </r>
  <r>
    <x v="4"/>
    <x v="7"/>
    <x v="82"/>
    <x v="0"/>
    <x v="0"/>
    <m/>
    <m/>
    <m/>
    <m/>
    <m/>
    <m/>
    <n v="1274"/>
  </r>
  <r>
    <x v="4"/>
    <x v="1"/>
    <x v="24"/>
    <x v="3"/>
    <x v="0"/>
    <m/>
    <m/>
    <m/>
    <m/>
    <m/>
    <m/>
    <n v="1261"/>
  </r>
  <r>
    <x v="4"/>
    <x v="1"/>
    <x v="30"/>
    <x v="3"/>
    <x v="0"/>
    <m/>
    <m/>
    <m/>
    <m/>
    <m/>
    <m/>
    <n v="1257"/>
  </r>
  <r>
    <x v="4"/>
    <x v="8"/>
    <x v="114"/>
    <x v="0"/>
    <x v="0"/>
    <m/>
    <m/>
    <m/>
    <m/>
    <m/>
    <m/>
    <n v="1246"/>
  </r>
  <r>
    <x v="4"/>
    <x v="2"/>
    <x v="112"/>
    <x v="0"/>
    <x v="0"/>
    <m/>
    <m/>
    <m/>
    <m/>
    <m/>
    <m/>
    <n v="1245"/>
  </r>
  <r>
    <x v="4"/>
    <x v="5"/>
    <x v="39"/>
    <x v="3"/>
    <x v="0"/>
    <m/>
    <m/>
    <m/>
    <m/>
    <m/>
    <m/>
    <n v="1237"/>
  </r>
  <r>
    <x v="4"/>
    <x v="1"/>
    <x v="30"/>
    <x v="5"/>
    <x v="0"/>
    <m/>
    <m/>
    <m/>
    <m/>
    <m/>
    <m/>
    <n v="1236"/>
  </r>
  <r>
    <x v="4"/>
    <x v="5"/>
    <x v="89"/>
    <x v="3"/>
    <x v="0"/>
    <m/>
    <m/>
    <m/>
    <m/>
    <m/>
    <m/>
    <n v="1228"/>
  </r>
  <r>
    <x v="4"/>
    <x v="7"/>
    <x v="117"/>
    <x v="1"/>
    <x v="0"/>
    <m/>
    <m/>
    <m/>
    <m/>
    <m/>
    <m/>
    <n v="1221"/>
  </r>
  <r>
    <x v="4"/>
    <x v="7"/>
    <x v="115"/>
    <x v="2"/>
    <x v="0"/>
    <m/>
    <m/>
    <m/>
    <m/>
    <m/>
    <m/>
    <n v="1210"/>
  </r>
  <r>
    <x v="4"/>
    <x v="3"/>
    <x v="111"/>
    <x v="0"/>
    <x v="0"/>
    <m/>
    <m/>
    <m/>
    <m/>
    <m/>
    <m/>
    <n v="1209"/>
  </r>
  <r>
    <x v="4"/>
    <x v="1"/>
    <x v="23"/>
    <x v="3"/>
    <x v="0"/>
    <m/>
    <m/>
    <m/>
    <m/>
    <m/>
    <m/>
    <n v="1197"/>
  </r>
  <r>
    <x v="4"/>
    <x v="4"/>
    <x v="27"/>
    <x v="3"/>
    <x v="0"/>
    <m/>
    <m/>
    <m/>
    <m/>
    <m/>
    <m/>
    <n v="1196"/>
  </r>
  <r>
    <x v="4"/>
    <x v="0"/>
    <x v="18"/>
    <x v="2"/>
    <x v="0"/>
    <m/>
    <m/>
    <m/>
    <m/>
    <m/>
    <m/>
    <n v="1183"/>
  </r>
  <r>
    <x v="4"/>
    <x v="4"/>
    <x v="57"/>
    <x v="2"/>
    <x v="0"/>
    <m/>
    <m/>
    <m/>
    <m/>
    <m/>
    <m/>
    <n v="1179"/>
  </r>
  <r>
    <x v="4"/>
    <x v="4"/>
    <x v="36"/>
    <x v="4"/>
    <x v="0"/>
    <m/>
    <m/>
    <m/>
    <m/>
    <m/>
    <m/>
    <n v="1167"/>
  </r>
  <r>
    <x v="4"/>
    <x v="1"/>
    <x v="92"/>
    <x v="0"/>
    <x v="0"/>
    <m/>
    <m/>
    <m/>
    <m/>
    <m/>
    <m/>
    <n v="1151"/>
  </r>
  <r>
    <x v="4"/>
    <x v="1"/>
    <x v="41"/>
    <x v="2"/>
    <x v="0"/>
    <m/>
    <m/>
    <m/>
    <m/>
    <m/>
    <m/>
    <n v="1133"/>
  </r>
  <r>
    <x v="4"/>
    <x v="0"/>
    <x v="8"/>
    <x v="5"/>
    <x v="0"/>
    <m/>
    <m/>
    <m/>
    <m/>
    <m/>
    <m/>
    <n v="1133"/>
  </r>
  <r>
    <x v="4"/>
    <x v="1"/>
    <x v="118"/>
    <x v="0"/>
    <x v="0"/>
    <m/>
    <m/>
    <m/>
    <m/>
    <m/>
    <m/>
    <n v="1126"/>
  </r>
  <r>
    <x v="4"/>
    <x v="1"/>
    <x v="123"/>
    <x v="0"/>
    <x v="0"/>
    <m/>
    <m/>
    <m/>
    <m/>
    <m/>
    <m/>
    <n v="1088"/>
  </r>
  <r>
    <x v="4"/>
    <x v="5"/>
    <x v="39"/>
    <x v="4"/>
    <x v="0"/>
    <m/>
    <m/>
    <m/>
    <m/>
    <m/>
    <m/>
    <n v="1080"/>
  </r>
  <r>
    <x v="4"/>
    <x v="1"/>
    <x v="28"/>
    <x v="2"/>
    <x v="0"/>
    <m/>
    <m/>
    <m/>
    <m/>
    <m/>
    <m/>
    <n v="1079"/>
  </r>
  <r>
    <x v="4"/>
    <x v="0"/>
    <x v="9"/>
    <x v="5"/>
    <x v="0"/>
    <m/>
    <m/>
    <m/>
    <m/>
    <m/>
    <m/>
    <n v="1078"/>
  </r>
  <r>
    <x v="4"/>
    <x v="4"/>
    <x v="27"/>
    <x v="4"/>
    <x v="0"/>
    <m/>
    <m/>
    <m/>
    <m/>
    <m/>
    <m/>
    <n v="1048"/>
  </r>
  <r>
    <x v="4"/>
    <x v="0"/>
    <x v="131"/>
    <x v="0"/>
    <x v="0"/>
    <m/>
    <m/>
    <m/>
    <m/>
    <m/>
    <m/>
    <n v="1024"/>
  </r>
  <r>
    <x v="4"/>
    <x v="1"/>
    <x v="19"/>
    <x v="2"/>
    <x v="0"/>
    <m/>
    <m/>
    <m/>
    <m/>
    <m/>
    <m/>
    <n v="1011"/>
  </r>
  <r>
    <x v="4"/>
    <x v="2"/>
    <x v="84"/>
    <x v="0"/>
    <x v="0"/>
    <m/>
    <m/>
    <m/>
    <m/>
    <m/>
    <m/>
    <n v="1009"/>
  </r>
  <r>
    <x v="4"/>
    <x v="0"/>
    <x v="46"/>
    <x v="5"/>
    <x v="0"/>
    <m/>
    <m/>
    <m/>
    <m/>
    <m/>
    <m/>
    <n v="1003"/>
  </r>
  <r>
    <x v="4"/>
    <x v="4"/>
    <x v="27"/>
    <x v="4"/>
    <x v="0"/>
    <m/>
    <m/>
    <m/>
    <m/>
    <m/>
    <m/>
    <n v="997"/>
  </r>
  <r>
    <x v="4"/>
    <x v="4"/>
    <x v="27"/>
    <x v="5"/>
    <x v="0"/>
    <m/>
    <m/>
    <m/>
    <m/>
    <m/>
    <m/>
    <n v="991"/>
  </r>
  <r>
    <x v="4"/>
    <x v="4"/>
    <x v="17"/>
    <x v="3"/>
    <x v="0"/>
    <m/>
    <m/>
    <m/>
    <m/>
    <m/>
    <m/>
    <n v="984"/>
  </r>
  <r>
    <x v="4"/>
    <x v="2"/>
    <x v="122"/>
    <x v="0"/>
    <x v="0"/>
    <m/>
    <m/>
    <m/>
    <m/>
    <m/>
    <m/>
    <n v="979"/>
  </r>
  <r>
    <x v="4"/>
    <x v="9"/>
    <x v="106"/>
    <x v="1"/>
    <x v="0"/>
    <m/>
    <m/>
    <m/>
    <m/>
    <m/>
    <m/>
    <n v="960"/>
  </r>
  <r>
    <x v="4"/>
    <x v="2"/>
    <x v="110"/>
    <x v="1"/>
    <x v="0"/>
    <m/>
    <m/>
    <m/>
    <m/>
    <m/>
    <m/>
    <n v="955"/>
  </r>
  <r>
    <x v="4"/>
    <x v="2"/>
    <x v="20"/>
    <x v="5"/>
    <x v="0"/>
    <m/>
    <m/>
    <m/>
    <m/>
    <m/>
    <m/>
    <n v="949"/>
  </r>
  <r>
    <x v="4"/>
    <x v="5"/>
    <x v="69"/>
    <x v="3"/>
    <x v="0"/>
    <m/>
    <m/>
    <m/>
    <m/>
    <m/>
    <m/>
    <n v="945"/>
  </r>
  <r>
    <x v="4"/>
    <x v="0"/>
    <x v="40"/>
    <x v="5"/>
    <x v="0"/>
    <m/>
    <m/>
    <m/>
    <m/>
    <m/>
    <m/>
    <n v="935"/>
  </r>
  <r>
    <x v="4"/>
    <x v="2"/>
    <x v="84"/>
    <x v="1"/>
    <x v="0"/>
    <m/>
    <m/>
    <m/>
    <m/>
    <m/>
    <m/>
    <n v="927"/>
  </r>
  <r>
    <x v="4"/>
    <x v="7"/>
    <x v="82"/>
    <x v="2"/>
    <x v="0"/>
    <m/>
    <m/>
    <m/>
    <m/>
    <m/>
    <m/>
    <n v="924"/>
  </r>
  <r>
    <x v="4"/>
    <x v="0"/>
    <x v="124"/>
    <x v="0"/>
    <x v="0"/>
    <m/>
    <m/>
    <m/>
    <m/>
    <m/>
    <m/>
    <n v="923"/>
  </r>
  <r>
    <x v="4"/>
    <x v="1"/>
    <x v="5"/>
    <x v="3"/>
    <x v="0"/>
    <m/>
    <m/>
    <m/>
    <m/>
    <m/>
    <m/>
    <n v="922"/>
  </r>
  <r>
    <x v="4"/>
    <x v="1"/>
    <x v="23"/>
    <x v="2"/>
    <x v="0"/>
    <m/>
    <m/>
    <m/>
    <m/>
    <m/>
    <m/>
    <n v="921"/>
  </r>
  <r>
    <x v="4"/>
    <x v="0"/>
    <x v="12"/>
    <x v="2"/>
    <x v="0"/>
    <m/>
    <m/>
    <m/>
    <m/>
    <m/>
    <m/>
    <n v="906"/>
  </r>
  <r>
    <x v="4"/>
    <x v="2"/>
    <x v="20"/>
    <x v="4"/>
    <x v="0"/>
    <m/>
    <m/>
    <m/>
    <m/>
    <m/>
    <m/>
    <n v="905"/>
  </r>
  <r>
    <x v="4"/>
    <x v="4"/>
    <x v="27"/>
    <x v="5"/>
    <x v="0"/>
    <m/>
    <m/>
    <m/>
    <m/>
    <m/>
    <m/>
    <n v="901"/>
  </r>
  <r>
    <x v="4"/>
    <x v="0"/>
    <x v="31"/>
    <x v="1"/>
    <x v="0"/>
    <m/>
    <m/>
    <m/>
    <m/>
    <m/>
    <m/>
    <n v="901"/>
  </r>
  <r>
    <x v="4"/>
    <x v="2"/>
    <x v="81"/>
    <x v="2"/>
    <x v="0"/>
    <m/>
    <m/>
    <m/>
    <m/>
    <m/>
    <m/>
    <n v="895"/>
  </r>
  <r>
    <x v="4"/>
    <x v="2"/>
    <x v="20"/>
    <x v="2"/>
    <x v="0"/>
    <m/>
    <m/>
    <m/>
    <m/>
    <m/>
    <m/>
    <n v="890"/>
  </r>
  <r>
    <x v="4"/>
    <x v="1"/>
    <x v="166"/>
    <x v="0"/>
    <x v="0"/>
    <m/>
    <m/>
    <m/>
    <m/>
    <m/>
    <m/>
    <n v="888"/>
  </r>
  <r>
    <x v="4"/>
    <x v="3"/>
    <x v="111"/>
    <x v="1"/>
    <x v="0"/>
    <m/>
    <m/>
    <m/>
    <m/>
    <m/>
    <m/>
    <n v="884"/>
  </r>
  <r>
    <x v="4"/>
    <x v="1"/>
    <x v="14"/>
    <x v="3"/>
    <x v="0"/>
    <m/>
    <m/>
    <m/>
    <m/>
    <m/>
    <m/>
    <n v="868"/>
  </r>
  <r>
    <x v="4"/>
    <x v="3"/>
    <x v="42"/>
    <x v="3"/>
    <x v="0"/>
    <m/>
    <m/>
    <m/>
    <m/>
    <m/>
    <m/>
    <n v="866"/>
  </r>
  <r>
    <x v="4"/>
    <x v="9"/>
    <x v="106"/>
    <x v="0"/>
    <x v="0"/>
    <m/>
    <m/>
    <m/>
    <m/>
    <m/>
    <m/>
    <n v="866"/>
  </r>
  <r>
    <x v="4"/>
    <x v="2"/>
    <x v="10"/>
    <x v="4"/>
    <x v="0"/>
    <m/>
    <m/>
    <m/>
    <m/>
    <m/>
    <m/>
    <n v="864"/>
  </r>
  <r>
    <x v="4"/>
    <x v="6"/>
    <x v="44"/>
    <x v="1"/>
    <x v="0"/>
    <m/>
    <m/>
    <m/>
    <m/>
    <m/>
    <m/>
    <n v="862"/>
  </r>
  <r>
    <x v="4"/>
    <x v="9"/>
    <x v="137"/>
    <x v="1"/>
    <x v="0"/>
    <m/>
    <m/>
    <m/>
    <m/>
    <m/>
    <m/>
    <n v="857"/>
  </r>
  <r>
    <x v="4"/>
    <x v="0"/>
    <x v="78"/>
    <x v="1"/>
    <x v="0"/>
    <m/>
    <m/>
    <m/>
    <m/>
    <m/>
    <m/>
    <n v="855"/>
  </r>
  <r>
    <x v="4"/>
    <x v="2"/>
    <x v="84"/>
    <x v="2"/>
    <x v="0"/>
    <m/>
    <m/>
    <m/>
    <m/>
    <m/>
    <m/>
    <n v="836"/>
  </r>
  <r>
    <x v="4"/>
    <x v="3"/>
    <x v="63"/>
    <x v="2"/>
    <x v="0"/>
    <m/>
    <m/>
    <m/>
    <m/>
    <m/>
    <m/>
    <n v="830"/>
  </r>
  <r>
    <x v="4"/>
    <x v="0"/>
    <x v="1"/>
    <x v="3"/>
    <x v="0"/>
    <m/>
    <m/>
    <m/>
    <m/>
    <m/>
    <m/>
    <n v="816"/>
  </r>
  <r>
    <x v="4"/>
    <x v="2"/>
    <x v="48"/>
    <x v="4"/>
    <x v="0"/>
    <m/>
    <m/>
    <m/>
    <m/>
    <m/>
    <m/>
    <n v="815"/>
  </r>
  <r>
    <x v="4"/>
    <x v="2"/>
    <x v="81"/>
    <x v="1"/>
    <x v="0"/>
    <m/>
    <m/>
    <m/>
    <m/>
    <m/>
    <m/>
    <n v="810"/>
  </r>
  <r>
    <x v="4"/>
    <x v="2"/>
    <x v="84"/>
    <x v="2"/>
    <x v="0"/>
    <m/>
    <m/>
    <m/>
    <m/>
    <m/>
    <m/>
    <n v="809"/>
  </r>
  <r>
    <x v="4"/>
    <x v="2"/>
    <x v="10"/>
    <x v="3"/>
    <x v="0"/>
    <m/>
    <m/>
    <m/>
    <m/>
    <m/>
    <m/>
    <n v="808"/>
  </r>
  <r>
    <x v="4"/>
    <x v="7"/>
    <x v="62"/>
    <x v="3"/>
    <x v="0"/>
    <m/>
    <m/>
    <m/>
    <m/>
    <m/>
    <m/>
    <n v="800"/>
  </r>
  <r>
    <x v="4"/>
    <x v="3"/>
    <x v="42"/>
    <x v="4"/>
    <x v="0"/>
    <m/>
    <m/>
    <m/>
    <m/>
    <m/>
    <m/>
    <n v="791"/>
  </r>
  <r>
    <x v="4"/>
    <x v="5"/>
    <x v="69"/>
    <x v="3"/>
    <x v="0"/>
    <m/>
    <m/>
    <m/>
    <m/>
    <m/>
    <m/>
    <n v="789"/>
  </r>
  <r>
    <x v="4"/>
    <x v="2"/>
    <x v="43"/>
    <x v="4"/>
    <x v="0"/>
    <m/>
    <m/>
    <m/>
    <m/>
    <m/>
    <m/>
    <n v="787"/>
  </r>
  <r>
    <x v="4"/>
    <x v="0"/>
    <x v="9"/>
    <x v="1"/>
    <x v="0"/>
    <m/>
    <m/>
    <m/>
    <m/>
    <m/>
    <m/>
    <n v="772"/>
  </r>
  <r>
    <x v="4"/>
    <x v="3"/>
    <x v="63"/>
    <x v="5"/>
    <x v="0"/>
    <m/>
    <m/>
    <m/>
    <m/>
    <m/>
    <m/>
    <n v="762"/>
  </r>
  <r>
    <x v="4"/>
    <x v="7"/>
    <x v="117"/>
    <x v="0"/>
    <x v="0"/>
    <m/>
    <m/>
    <m/>
    <m/>
    <m/>
    <m/>
    <n v="758"/>
  </r>
  <r>
    <x v="4"/>
    <x v="8"/>
    <x v="83"/>
    <x v="1"/>
    <x v="0"/>
    <m/>
    <m/>
    <m/>
    <m/>
    <m/>
    <m/>
    <n v="747"/>
  </r>
  <r>
    <x v="4"/>
    <x v="0"/>
    <x v="132"/>
    <x v="0"/>
    <x v="0"/>
    <m/>
    <m/>
    <m/>
    <m/>
    <m/>
    <m/>
    <n v="745"/>
  </r>
  <r>
    <x v="4"/>
    <x v="5"/>
    <x v="33"/>
    <x v="4"/>
    <x v="0"/>
    <m/>
    <m/>
    <m/>
    <m/>
    <m/>
    <m/>
    <n v="718"/>
  </r>
  <r>
    <x v="4"/>
    <x v="3"/>
    <x v="97"/>
    <x v="2"/>
    <x v="0"/>
    <m/>
    <m/>
    <m/>
    <m/>
    <m/>
    <m/>
    <n v="713"/>
  </r>
  <r>
    <x v="4"/>
    <x v="0"/>
    <x v="70"/>
    <x v="2"/>
    <x v="0"/>
    <m/>
    <m/>
    <m/>
    <m/>
    <m/>
    <m/>
    <n v="708"/>
  </r>
  <r>
    <x v="4"/>
    <x v="2"/>
    <x v="87"/>
    <x v="2"/>
    <x v="0"/>
    <m/>
    <m/>
    <m/>
    <m/>
    <m/>
    <m/>
    <n v="703"/>
  </r>
  <r>
    <x v="4"/>
    <x v="0"/>
    <x v="7"/>
    <x v="2"/>
    <x v="0"/>
    <m/>
    <m/>
    <m/>
    <m/>
    <m/>
    <m/>
    <n v="703"/>
  </r>
  <r>
    <x v="4"/>
    <x v="4"/>
    <x v="34"/>
    <x v="4"/>
    <x v="0"/>
    <m/>
    <m/>
    <m/>
    <m/>
    <m/>
    <m/>
    <n v="696"/>
  </r>
  <r>
    <x v="4"/>
    <x v="0"/>
    <x v="18"/>
    <x v="1"/>
    <x v="0"/>
    <m/>
    <m/>
    <m/>
    <m/>
    <m/>
    <m/>
    <n v="693"/>
  </r>
  <r>
    <x v="4"/>
    <x v="3"/>
    <x v="38"/>
    <x v="3"/>
    <x v="0"/>
    <m/>
    <m/>
    <m/>
    <m/>
    <m/>
    <m/>
    <n v="692"/>
  </r>
  <r>
    <x v="4"/>
    <x v="1"/>
    <x v="2"/>
    <x v="4"/>
    <x v="0"/>
    <m/>
    <m/>
    <m/>
    <m/>
    <m/>
    <m/>
    <n v="688"/>
  </r>
  <r>
    <x v="4"/>
    <x v="7"/>
    <x v="130"/>
    <x v="0"/>
    <x v="0"/>
    <m/>
    <m/>
    <m/>
    <m/>
    <m/>
    <m/>
    <n v="687"/>
  </r>
  <r>
    <x v="4"/>
    <x v="3"/>
    <x v="104"/>
    <x v="2"/>
    <x v="0"/>
    <m/>
    <m/>
    <m/>
    <m/>
    <m/>
    <m/>
    <n v="682"/>
  </r>
  <r>
    <x v="4"/>
    <x v="4"/>
    <x v="27"/>
    <x v="4"/>
    <x v="0"/>
    <m/>
    <m/>
    <m/>
    <m/>
    <m/>
    <m/>
    <n v="680"/>
  </r>
  <r>
    <x v="4"/>
    <x v="3"/>
    <x v="119"/>
    <x v="0"/>
    <x v="0"/>
    <m/>
    <m/>
    <m/>
    <m/>
    <m/>
    <m/>
    <n v="678"/>
  </r>
  <r>
    <x v="4"/>
    <x v="5"/>
    <x v="22"/>
    <x v="3"/>
    <x v="0"/>
    <m/>
    <m/>
    <m/>
    <m/>
    <m/>
    <m/>
    <n v="665"/>
  </r>
  <r>
    <x v="4"/>
    <x v="3"/>
    <x v="97"/>
    <x v="1"/>
    <x v="0"/>
    <m/>
    <m/>
    <m/>
    <m/>
    <m/>
    <m/>
    <n v="662"/>
  </r>
  <r>
    <x v="4"/>
    <x v="0"/>
    <x v="96"/>
    <x v="0"/>
    <x v="0"/>
    <m/>
    <m/>
    <m/>
    <m/>
    <m/>
    <m/>
    <n v="658"/>
  </r>
  <r>
    <x v="4"/>
    <x v="7"/>
    <x v="52"/>
    <x v="5"/>
    <x v="0"/>
    <m/>
    <m/>
    <m/>
    <m/>
    <m/>
    <m/>
    <n v="654"/>
  </r>
  <r>
    <x v="4"/>
    <x v="0"/>
    <x v="68"/>
    <x v="0"/>
    <x v="0"/>
    <m/>
    <m/>
    <m/>
    <m/>
    <m/>
    <m/>
    <n v="654"/>
  </r>
  <r>
    <x v="4"/>
    <x v="1"/>
    <x v="76"/>
    <x v="2"/>
    <x v="0"/>
    <m/>
    <m/>
    <m/>
    <m/>
    <m/>
    <m/>
    <n v="651"/>
  </r>
  <r>
    <x v="4"/>
    <x v="5"/>
    <x v="66"/>
    <x v="0"/>
    <x v="0"/>
    <m/>
    <m/>
    <m/>
    <m/>
    <m/>
    <m/>
    <n v="647"/>
  </r>
  <r>
    <x v="4"/>
    <x v="5"/>
    <x v="69"/>
    <x v="4"/>
    <x v="0"/>
    <m/>
    <m/>
    <m/>
    <m/>
    <m/>
    <m/>
    <n v="646"/>
  </r>
  <r>
    <x v="4"/>
    <x v="3"/>
    <x v="97"/>
    <x v="2"/>
    <x v="0"/>
    <m/>
    <m/>
    <m/>
    <m/>
    <m/>
    <m/>
    <n v="644"/>
  </r>
  <r>
    <x v="4"/>
    <x v="9"/>
    <x v="137"/>
    <x v="0"/>
    <x v="0"/>
    <m/>
    <m/>
    <m/>
    <m/>
    <m/>
    <m/>
    <n v="644"/>
  </r>
  <r>
    <x v="4"/>
    <x v="5"/>
    <x v="66"/>
    <x v="2"/>
    <x v="0"/>
    <m/>
    <m/>
    <m/>
    <m/>
    <m/>
    <m/>
    <n v="643"/>
  </r>
  <r>
    <x v="4"/>
    <x v="4"/>
    <x v="45"/>
    <x v="4"/>
    <x v="0"/>
    <m/>
    <m/>
    <m/>
    <m/>
    <m/>
    <m/>
    <n v="638"/>
  </r>
  <r>
    <x v="4"/>
    <x v="1"/>
    <x v="85"/>
    <x v="2"/>
    <x v="0"/>
    <m/>
    <m/>
    <m/>
    <m/>
    <m/>
    <m/>
    <n v="638"/>
  </r>
  <r>
    <x v="4"/>
    <x v="2"/>
    <x v="48"/>
    <x v="3"/>
    <x v="0"/>
    <m/>
    <m/>
    <m/>
    <m/>
    <m/>
    <m/>
    <n v="623"/>
  </r>
  <r>
    <x v="4"/>
    <x v="2"/>
    <x v="47"/>
    <x v="5"/>
    <x v="0"/>
    <m/>
    <m/>
    <m/>
    <m/>
    <m/>
    <m/>
    <n v="623"/>
  </r>
  <r>
    <x v="4"/>
    <x v="1"/>
    <x v="127"/>
    <x v="0"/>
    <x v="0"/>
    <m/>
    <m/>
    <m/>
    <m/>
    <m/>
    <m/>
    <n v="622"/>
  </r>
  <r>
    <x v="4"/>
    <x v="1"/>
    <x v="21"/>
    <x v="5"/>
    <x v="0"/>
    <m/>
    <m/>
    <m/>
    <m/>
    <m/>
    <m/>
    <n v="618"/>
  </r>
  <r>
    <x v="4"/>
    <x v="3"/>
    <x v="16"/>
    <x v="4"/>
    <x v="0"/>
    <m/>
    <m/>
    <m/>
    <m/>
    <m/>
    <m/>
    <n v="618"/>
  </r>
  <r>
    <x v="4"/>
    <x v="1"/>
    <x v="28"/>
    <x v="3"/>
    <x v="0"/>
    <m/>
    <m/>
    <m/>
    <m/>
    <m/>
    <m/>
    <n v="615"/>
  </r>
  <r>
    <x v="4"/>
    <x v="2"/>
    <x v="10"/>
    <x v="5"/>
    <x v="0"/>
    <m/>
    <m/>
    <m/>
    <m/>
    <m/>
    <m/>
    <n v="612"/>
  </r>
  <r>
    <x v="4"/>
    <x v="9"/>
    <x v="107"/>
    <x v="1"/>
    <x v="0"/>
    <m/>
    <m/>
    <m/>
    <m/>
    <m/>
    <m/>
    <n v="612"/>
  </r>
  <r>
    <x v="4"/>
    <x v="4"/>
    <x v="53"/>
    <x v="4"/>
    <x v="0"/>
    <m/>
    <m/>
    <m/>
    <m/>
    <m/>
    <m/>
    <n v="611"/>
  </r>
  <r>
    <x v="4"/>
    <x v="7"/>
    <x v="62"/>
    <x v="4"/>
    <x v="0"/>
    <m/>
    <m/>
    <m/>
    <m/>
    <m/>
    <m/>
    <n v="606"/>
  </r>
  <r>
    <x v="4"/>
    <x v="1"/>
    <x v="13"/>
    <x v="2"/>
    <x v="0"/>
    <m/>
    <m/>
    <m/>
    <m/>
    <m/>
    <m/>
    <n v="603"/>
  </r>
  <r>
    <x v="4"/>
    <x v="11"/>
    <x v="113"/>
    <x v="2"/>
    <x v="0"/>
    <m/>
    <m/>
    <m/>
    <m/>
    <m/>
    <m/>
    <n v="602"/>
  </r>
  <r>
    <x v="4"/>
    <x v="9"/>
    <x v="126"/>
    <x v="0"/>
    <x v="0"/>
    <m/>
    <m/>
    <m/>
    <m/>
    <m/>
    <m/>
    <n v="599"/>
  </r>
  <r>
    <x v="4"/>
    <x v="4"/>
    <x v="57"/>
    <x v="3"/>
    <x v="0"/>
    <m/>
    <m/>
    <m/>
    <m/>
    <m/>
    <m/>
    <n v="598"/>
  </r>
  <r>
    <x v="4"/>
    <x v="5"/>
    <x v="22"/>
    <x v="4"/>
    <x v="0"/>
    <m/>
    <m/>
    <m/>
    <m/>
    <m/>
    <m/>
    <n v="583"/>
  </r>
  <r>
    <x v="4"/>
    <x v="2"/>
    <x v="87"/>
    <x v="5"/>
    <x v="0"/>
    <m/>
    <m/>
    <m/>
    <m/>
    <m/>
    <m/>
    <n v="578"/>
  </r>
  <r>
    <x v="4"/>
    <x v="0"/>
    <x v="46"/>
    <x v="1"/>
    <x v="0"/>
    <m/>
    <m/>
    <m/>
    <m/>
    <m/>
    <m/>
    <n v="575"/>
  </r>
  <r>
    <x v="4"/>
    <x v="3"/>
    <x v="38"/>
    <x v="5"/>
    <x v="0"/>
    <m/>
    <m/>
    <m/>
    <m/>
    <m/>
    <m/>
    <n v="572"/>
  </r>
  <r>
    <x v="4"/>
    <x v="3"/>
    <x v="16"/>
    <x v="5"/>
    <x v="0"/>
    <m/>
    <m/>
    <m/>
    <m/>
    <m/>
    <m/>
    <n v="571"/>
  </r>
  <r>
    <x v="4"/>
    <x v="1"/>
    <x v="79"/>
    <x v="2"/>
    <x v="0"/>
    <m/>
    <m/>
    <m/>
    <m/>
    <m/>
    <m/>
    <n v="568"/>
  </r>
  <r>
    <x v="4"/>
    <x v="9"/>
    <x v="126"/>
    <x v="1"/>
    <x v="0"/>
    <m/>
    <m/>
    <m/>
    <m/>
    <m/>
    <m/>
    <n v="568"/>
  </r>
  <r>
    <x v="4"/>
    <x v="1"/>
    <x v="6"/>
    <x v="5"/>
    <x v="0"/>
    <m/>
    <m/>
    <m/>
    <m/>
    <m/>
    <m/>
    <n v="566"/>
  </r>
  <r>
    <x v="4"/>
    <x v="1"/>
    <x v="25"/>
    <x v="5"/>
    <x v="0"/>
    <m/>
    <m/>
    <m/>
    <m/>
    <m/>
    <m/>
    <n v="561"/>
  </r>
  <r>
    <x v="4"/>
    <x v="4"/>
    <x v="65"/>
    <x v="4"/>
    <x v="0"/>
    <m/>
    <m/>
    <m/>
    <m/>
    <m/>
    <m/>
    <n v="559"/>
  </r>
  <r>
    <x v="4"/>
    <x v="5"/>
    <x v="33"/>
    <x v="5"/>
    <x v="0"/>
    <m/>
    <m/>
    <m/>
    <m/>
    <m/>
    <m/>
    <n v="559"/>
  </r>
  <r>
    <x v="4"/>
    <x v="9"/>
    <x v="126"/>
    <x v="1"/>
    <x v="0"/>
    <m/>
    <m/>
    <m/>
    <m/>
    <m/>
    <m/>
    <n v="554"/>
  </r>
  <r>
    <x v="4"/>
    <x v="2"/>
    <x v="110"/>
    <x v="0"/>
    <x v="0"/>
    <m/>
    <m/>
    <m/>
    <m/>
    <m/>
    <m/>
    <n v="551"/>
  </r>
  <r>
    <x v="4"/>
    <x v="4"/>
    <x v="17"/>
    <x v="5"/>
    <x v="0"/>
    <m/>
    <m/>
    <m/>
    <m/>
    <m/>
    <m/>
    <n v="544"/>
  </r>
  <r>
    <x v="4"/>
    <x v="2"/>
    <x v="26"/>
    <x v="5"/>
    <x v="0"/>
    <m/>
    <m/>
    <m/>
    <m/>
    <m/>
    <m/>
    <n v="544"/>
  </r>
  <r>
    <x v="4"/>
    <x v="3"/>
    <x v="97"/>
    <x v="3"/>
    <x v="0"/>
    <m/>
    <m/>
    <m/>
    <m/>
    <m/>
    <m/>
    <n v="532"/>
  </r>
  <r>
    <x v="4"/>
    <x v="2"/>
    <x v="84"/>
    <x v="2"/>
    <x v="0"/>
    <m/>
    <m/>
    <m/>
    <m/>
    <m/>
    <m/>
    <n v="530"/>
  </r>
  <r>
    <x v="4"/>
    <x v="1"/>
    <x v="125"/>
    <x v="0"/>
    <x v="0"/>
    <m/>
    <m/>
    <m/>
    <m/>
    <m/>
    <m/>
    <n v="530"/>
  </r>
  <r>
    <x v="4"/>
    <x v="2"/>
    <x v="29"/>
    <x v="2"/>
    <x v="0"/>
    <m/>
    <m/>
    <m/>
    <m/>
    <m/>
    <m/>
    <n v="525"/>
  </r>
  <r>
    <x v="4"/>
    <x v="5"/>
    <x v="69"/>
    <x v="3"/>
    <x v="0"/>
    <m/>
    <m/>
    <m/>
    <m/>
    <m/>
    <m/>
    <n v="524"/>
  </r>
  <r>
    <x v="4"/>
    <x v="3"/>
    <x v="63"/>
    <x v="3"/>
    <x v="0"/>
    <m/>
    <m/>
    <m/>
    <m/>
    <m/>
    <m/>
    <n v="523"/>
  </r>
  <r>
    <x v="4"/>
    <x v="7"/>
    <x v="139"/>
    <x v="1"/>
    <x v="0"/>
    <m/>
    <m/>
    <m/>
    <m/>
    <m/>
    <m/>
    <n v="523"/>
  </r>
  <r>
    <x v="4"/>
    <x v="0"/>
    <x v="8"/>
    <x v="2"/>
    <x v="0"/>
    <m/>
    <m/>
    <m/>
    <m/>
    <m/>
    <m/>
    <n v="523"/>
  </r>
  <r>
    <x v="4"/>
    <x v="0"/>
    <x v="70"/>
    <x v="1"/>
    <x v="0"/>
    <m/>
    <m/>
    <m/>
    <m/>
    <m/>
    <m/>
    <n v="520"/>
  </r>
  <r>
    <x v="4"/>
    <x v="0"/>
    <x v="60"/>
    <x v="1"/>
    <x v="0"/>
    <m/>
    <m/>
    <m/>
    <m/>
    <m/>
    <m/>
    <n v="517"/>
  </r>
  <r>
    <x v="4"/>
    <x v="1"/>
    <x v="141"/>
    <x v="0"/>
    <x v="0"/>
    <m/>
    <m/>
    <m/>
    <m/>
    <m/>
    <m/>
    <n v="514"/>
  </r>
  <r>
    <x v="4"/>
    <x v="10"/>
    <x v="151"/>
    <x v="0"/>
    <x v="0"/>
    <m/>
    <m/>
    <m/>
    <m/>
    <m/>
    <m/>
    <n v="512"/>
  </r>
  <r>
    <x v="4"/>
    <x v="0"/>
    <x v="54"/>
    <x v="1"/>
    <x v="0"/>
    <m/>
    <m/>
    <m/>
    <m/>
    <m/>
    <m/>
    <n v="505"/>
  </r>
  <r>
    <x v="4"/>
    <x v="1"/>
    <x v="125"/>
    <x v="1"/>
    <x v="0"/>
    <m/>
    <m/>
    <m/>
    <m/>
    <m/>
    <m/>
    <n v="504"/>
  </r>
  <r>
    <x v="4"/>
    <x v="1"/>
    <x v="129"/>
    <x v="0"/>
    <x v="0"/>
    <m/>
    <m/>
    <m/>
    <m/>
    <m/>
    <m/>
    <n v="502"/>
  </r>
  <r>
    <x v="4"/>
    <x v="8"/>
    <x v="135"/>
    <x v="0"/>
    <x v="0"/>
    <m/>
    <m/>
    <m/>
    <m/>
    <m/>
    <m/>
    <n v="502"/>
  </r>
  <r>
    <x v="4"/>
    <x v="1"/>
    <x v="15"/>
    <x v="3"/>
    <x v="0"/>
    <m/>
    <m/>
    <m/>
    <m/>
    <m/>
    <m/>
    <n v="499"/>
  </r>
  <r>
    <x v="4"/>
    <x v="8"/>
    <x v="83"/>
    <x v="0"/>
    <x v="0"/>
    <m/>
    <m/>
    <m/>
    <m/>
    <m/>
    <m/>
    <n v="497"/>
  </r>
  <r>
    <x v="4"/>
    <x v="6"/>
    <x v="138"/>
    <x v="0"/>
    <x v="0"/>
    <m/>
    <m/>
    <m/>
    <m/>
    <m/>
    <m/>
    <n v="494"/>
  </r>
  <r>
    <x v="4"/>
    <x v="9"/>
    <x v="142"/>
    <x v="1"/>
    <x v="0"/>
    <m/>
    <m/>
    <m/>
    <m/>
    <m/>
    <m/>
    <n v="490"/>
  </r>
  <r>
    <x v="4"/>
    <x v="7"/>
    <x v="72"/>
    <x v="2"/>
    <x v="0"/>
    <m/>
    <m/>
    <m/>
    <m/>
    <m/>
    <m/>
    <n v="488"/>
  </r>
  <r>
    <x v="4"/>
    <x v="1"/>
    <x v="76"/>
    <x v="5"/>
    <x v="0"/>
    <m/>
    <m/>
    <m/>
    <m/>
    <m/>
    <m/>
    <n v="480"/>
  </r>
  <r>
    <x v="4"/>
    <x v="0"/>
    <x v="8"/>
    <x v="2"/>
    <x v="0"/>
    <m/>
    <m/>
    <m/>
    <m/>
    <m/>
    <m/>
    <n v="480"/>
  </r>
  <r>
    <x v="4"/>
    <x v="5"/>
    <x v="89"/>
    <x v="4"/>
    <x v="0"/>
    <m/>
    <m/>
    <m/>
    <m/>
    <m/>
    <m/>
    <n v="479"/>
  </r>
  <r>
    <x v="4"/>
    <x v="5"/>
    <x v="39"/>
    <x v="5"/>
    <x v="0"/>
    <m/>
    <m/>
    <m/>
    <m/>
    <m/>
    <m/>
    <n v="476"/>
  </r>
  <r>
    <x v="4"/>
    <x v="11"/>
    <x v="113"/>
    <x v="2"/>
    <x v="0"/>
    <m/>
    <m/>
    <m/>
    <m/>
    <m/>
    <m/>
    <n v="468"/>
  </r>
  <r>
    <x v="4"/>
    <x v="1"/>
    <x v="30"/>
    <x v="2"/>
    <x v="0"/>
    <m/>
    <m/>
    <m/>
    <m/>
    <m/>
    <m/>
    <n v="464"/>
  </r>
  <r>
    <x v="4"/>
    <x v="1"/>
    <x v="145"/>
    <x v="0"/>
    <x v="0"/>
    <m/>
    <m/>
    <m/>
    <m/>
    <m/>
    <m/>
    <n v="460"/>
  </r>
  <r>
    <x v="4"/>
    <x v="5"/>
    <x v="89"/>
    <x v="5"/>
    <x v="0"/>
    <m/>
    <m/>
    <m/>
    <m/>
    <m/>
    <m/>
    <n v="456"/>
  </r>
  <r>
    <x v="4"/>
    <x v="6"/>
    <x v="108"/>
    <x v="0"/>
    <x v="0"/>
    <m/>
    <m/>
    <m/>
    <m/>
    <m/>
    <m/>
    <n v="443"/>
  </r>
  <r>
    <x v="4"/>
    <x v="4"/>
    <x v="73"/>
    <x v="3"/>
    <x v="0"/>
    <m/>
    <m/>
    <m/>
    <m/>
    <m/>
    <m/>
    <n v="439"/>
  </r>
  <r>
    <x v="4"/>
    <x v="7"/>
    <x v="52"/>
    <x v="2"/>
    <x v="0"/>
    <m/>
    <m/>
    <m/>
    <m/>
    <m/>
    <m/>
    <n v="436"/>
  </r>
  <r>
    <x v="4"/>
    <x v="3"/>
    <x v="134"/>
    <x v="0"/>
    <x v="0"/>
    <m/>
    <m/>
    <m/>
    <m/>
    <m/>
    <m/>
    <n v="434"/>
  </r>
  <r>
    <x v="4"/>
    <x v="0"/>
    <x v="32"/>
    <x v="1"/>
    <x v="0"/>
    <m/>
    <m/>
    <m/>
    <m/>
    <m/>
    <m/>
    <n v="426"/>
  </r>
  <r>
    <x v="4"/>
    <x v="2"/>
    <x v="81"/>
    <x v="2"/>
    <x v="0"/>
    <m/>
    <m/>
    <m/>
    <m/>
    <m/>
    <m/>
    <n v="425"/>
  </r>
  <r>
    <x v="4"/>
    <x v="2"/>
    <x v="20"/>
    <x v="3"/>
    <x v="0"/>
    <m/>
    <m/>
    <m/>
    <m/>
    <m/>
    <m/>
    <n v="423"/>
  </r>
  <r>
    <x v="4"/>
    <x v="7"/>
    <x v="117"/>
    <x v="2"/>
    <x v="0"/>
    <m/>
    <m/>
    <m/>
    <m/>
    <m/>
    <m/>
    <n v="422"/>
  </r>
  <r>
    <x v="4"/>
    <x v="3"/>
    <x v="104"/>
    <x v="0"/>
    <x v="0"/>
    <m/>
    <m/>
    <m/>
    <m/>
    <m/>
    <m/>
    <n v="421"/>
  </r>
  <r>
    <x v="4"/>
    <x v="2"/>
    <x v="84"/>
    <x v="4"/>
    <x v="0"/>
    <m/>
    <m/>
    <m/>
    <m/>
    <m/>
    <m/>
    <n v="421"/>
  </r>
  <r>
    <x v="4"/>
    <x v="11"/>
    <x v="113"/>
    <x v="4"/>
    <x v="0"/>
    <m/>
    <m/>
    <m/>
    <m/>
    <m/>
    <m/>
    <n v="420"/>
  </r>
  <r>
    <x v="4"/>
    <x v="0"/>
    <x v="46"/>
    <x v="2"/>
    <x v="0"/>
    <m/>
    <m/>
    <m/>
    <m/>
    <m/>
    <m/>
    <n v="419"/>
  </r>
  <r>
    <x v="4"/>
    <x v="1"/>
    <x v="25"/>
    <x v="4"/>
    <x v="0"/>
    <m/>
    <m/>
    <m/>
    <m/>
    <m/>
    <m/>
    <n v="417"/>
  </r>
  <r>
    <x v="4"/>
    <x v="1"/>
    <x v="3"/>
    <x v="5"/>
    <x v="0"/>
    <m/>
    <m/>
    <m/>
    <m/>
    <m/>
    <m/>
    <n v="416"/>
  </r>
  <r>
    <x v="4"/>
    <x v="0"/>
    <x v="68"/>
    <x v="5"/>
    <x v="0"/>
    <m/>
    <m/>
    <m/>
    <m/>
    <m/>
    <m/>
    <n v="416"/>
  </r>
  <r>
    <x v="4"/>
    <x v="1"/>
    <x v="3"/>
    <x v="2"/>
    <x v="0"/>
    <m/>
    <m/>
    <m/>
    <m/>
    <m/>
    <m/>
    <n v="411"/>
  </r>
  <r>
    <x v="4"/>
    <x v="5"/>
    <x v="39"/>
    <x v="4"/>
    <x v="0"/>
    <m/>
    <m/>
    <m/>
    <m/>
    <m/>
    <m/>
    <n v="404"/>
  </r>
  <r>
    <x v="4"/>
    <x v="2"/>
    <x v="59"/>
    <x v="4"/>
    <x v="0"/>
    <m/>
    <m/>
    <m/>
    <m/>
    <m/>
    <m/>
    <n v="403"/>
  </r>
  <r>
    <x v="4"/>
    <x v="5"/>
    <x v="69"/>
    <x v="4"/>
    <x v="0"/>
    <m/>
    <m/>
    <m/>
    <m/>
    <m/>
    <m/>
    <n v="399"/>
  </r>
  <r>
    <x v="4"/>
    <x v="0"/>
    <x v="0"/>
    <x v="0"/>
    <x v="0"/>
    <m/>
    <m/>
    <m/>
    <m/>
    <m/>
    <m/>
    <n v="397"/>
  </r>
  <r>
    <x v="4"/>
    <x v="1"/>
    <x v="3"/>
    <x v="3"/>
    <x v="0"/>
    <m/>
    <m/>
    <m/>
    <m/>
    <m/>
    <m/>
    <n v="396"/>
  </r>
  <r>
    <x v="4"/>
    <x v="7"/>
    <x v="133"/>
    <x v="0"/>
    <x v="0"/>
    <m/>
    <m/>
    <m/>
    <m/>
    <m/>
    <m/>
    <n v="396"/>
  </r>
  <r>
    <x v="4"/>
    <x v="2"/>
    <x v="26"/>
    <x v="2"/>
    <x v="0"/>
    <m/>
    <m/>
    <m/>
    <m/>
    <m/>
    <m/>
    <n v="394"/>
  </r>
  <r>
    <x v="4"/>
    <x v="4"/>
    <x v="57"/>
    <x v="5"/>
    <x v="0"/>
    <m/>
    <m/>
    <m/>
    <m/>
    <m/>
    <m/>
    <n v="392"/>
  </r>
  <r>
    <x v="4"/>
    <x v="3"/>
    <x v="74"/>
    <x v="3"/>
    <x v="0"/>
    <m/>
    <m/>
    <m/>
    <m/>
    <m/>
    <m/>
    <n v="392"/>
  </r>
  <r>
    <x v="4"/>
    <x v="5"/>
    <x v="22"/>
    <x v="4"/>
    <x v="0"/>
    <m/>
    <m/>
    <m/>
    <m/>
    <m/>
    <m/>
    <n v="392"/>
  </r>
  <r>
    <x v="4"/>
    <x v="4"/>
    <x v="57"/>
    <x v="0"/>
    <x v="0"/>
    <m/>
    <m/>
    <m/>
    <m/>
    <m/>
    <m/>
    <n v="391"/>
  </r>
  <r>
    <x v="4"/>
    <x v="7"/>
    <x v="121"/>
    <x v="1"/>
    <x v="0"/>
    <m/>
    <m/>
    <m/>
    <m/>
    <m/>
    <m/>
    <n v="389"/>
  </r>
  <r>
    <x v="4"/>
    <x v="1"/>
    <x v="15"/>
    <x v="2"/>
    <x v="0"/>
    <m/>
    <m/>
    <m/>
    <m/>
    <m/>
    <m/>
    <n v="385"/>
  </r>
  <r>
    <x v="4"/>
    <x v="0"/>
    <x v="101"/>
    <x v="1"/>
    <x v="0"/>
    <m/>
    <m/>
    <m/>
    <m/>
    <m/>
    <m/>
    <n v="378"/>
  </r>
  <r>
    <x v="4"/>
    <x v="4"/>
    <x v="57"/>
    <x v="1"/>
    <x v="0"/>
    <m/>
    <m/>
    <m/>
    <m/>
    <m/>
    <m/>
    <n v="374"/>
  </r>
  <r>
    <x v="4"/>
    <x v="9"/>
    <x v="146"/>
    <x v="1"/>
    <x v="0"/>
    <m/>
    <m/>
    <m/>
    <m/>
    <m/>
    <m/>
    <n v="374"/>
  </r>
  <r>
    <x v="4"/>
    <x v="2"/>
    <x v="48"/>
    <x v="5"/>
    <x v="0"/>
    <m/>
    <m/>
    <m/>
    <m/>
    <m/>
    <m/>
    <n v="372"/>
  </r>
  <r>
    <x v="4"/>
    <x v="4"/>
    <x v="155"/>
    <x v="0"/>
    <x v="0"/>
    <m/>
    <m/>
    <m/>
    <m/>
    <m/>
    <m/>
    <n v="370"/>
  </r>
  <r>
    <x v="4"/>
    <x v="5"/>
    <x v="66"/>
    <x v="1"/>
    <x v="0"/>
    <m/>
    <m/>
    <m/>
    <m/>
    <m/>
    <m/>
    <n v="370"/>
  </r>
  <r>
    <x v="4"/>
    <x v="4"/>
    <x v="45"/>
    <x v="5"/>
    <x v="0"/>
    <m/>
    <m/>
    <m/>
    <m/>
    <m/>
    <m/>
    <n v="369"/>
  </r>
  <r>
    <x v="4"/>
    <x v="3"/>
    <x v="51"/>
    <x v="2"/>
    <x v="0"/>
    <m/>
    <m/>
    <m/>
    <m/>
    <m/>
    <m/>
    <n v="368"/>
  </r>
  <r>
    <x v="4"/>
    <x v="3"/>
    <x v="104"/>
    <x v="3"/>
    <x v="0"/>
    <m/>
    <m/>
    <m/>
    <m/>
    <m/>
    <m/>
    <n v="366"/>
  </r>
  <r>
    <x v="4"/>
    <x v="7"/>
    <x v="133"/>
    <x v="1"/>
    <x v="0"/>
    <m/>
    <m/>
    <m/>
    <m/>
    <m/>
    <m/>
    <n v="366"/>
  </r>
  <r>
    <x v="4"/>
    <x v="4"/>
    <x v="27"/>
    <x v="4"/>
    <x v="0"/>
    <m/>
    <m/>
    <m/>
    <m/>
    <m/>
    <m/>
    <n v="365"/>
  </r>
  <r>
    <x v="4"/>
    <x v="0"/>
    <x v="152"/>
    <x v="2"/>
    <x v="0"/>
    <m/>
    <m/>
    <m/>
    <m/>
    <m/>
    <m/>
    <n v="365"/>
  </r>
  <r>
    <x v="4"/>
    <x v="0"/>
    <x v="32"/>
    <x v="5"/>
    <x v="0"/>
    <m/>
    <m/>
    <m/>
    <m/>
    <m/>
    <m/>
    <n v="363"/>
  </r>
  <r>
    <x v="4"/>
    <x v="1"/>
    <x v="76"/>
    <x v="2"/>
    <x v="0"/>
    <m/>
    <m/>
    <m/>
    <m/>
    <m/>
    <m/>
    <n v="361"/>
  </r>
  <r>
    <x v="4"/>
    <x v="3"/>
    <x v="55"/>
    <x v="3"/>
    <x v="0"/>
    <m/>
    <m/>
    <m/>
    <m/>
    <m/>
    <m/>
    <n v="361"/>
  </r>
  <r>
    <x v="4"/>
    <x v="8"/>
    <x v="114"/>
    <x v="1"/>
    <x v="0"/>
    <m/>
    <m/>
    <m/>
    <m/>
    <m/>
    <m/>
    <n v="360"/>
  </r>
  <r>
    <x v="4"/>
    <x v="0"/>
    <x v="1"/>
    <x v="2"/>
    <x v="0"/>
    <m/>
    <m/>
    <m/>
    <m/>
    <m/>
    <m/>
    <n v="360"/>
  </r>
  <r>
    <x v="4"/>
    <x v="3"/>
    <x v="51"/>
    <x v="3"/>
    <x v="0"/>
    <m/>
    <m/>
    <m/>
    <m/>
    <m/>
    <m/>
    <n v="359"/>
  </r>
  <r>
    <x v="4"/>
    <x v="4"/>
    <x v="53"/>
    <x v="5"/>
    <x v="0"/>
    <m/>
    <m/>
    <m/>
    <m/>
    <m/>
    <m/>
    <n v="358"/>
  </r>
  <r>
    <x v="4"/>
    <x v="2"/>
    <x v="120"/>
    <x v="0"/>
    <x v="0"/>
    <m/>
    <m/>
    <m/>
    <m/>
    <m/>
    <m/>
    <n v="355"/>
  </r>
  <r>
    <x v="4"/>
    <x v="5"/>
    <x v="39"/>
    <x v="4"/>
    <x v="0"/>
    <m/>
    <m/>
    <m/>
    <m/>
    <m/>
    <m/>
    <n v="355"/>
  </r>
  <r>
    <x v="4"/>
    <x v="1"/>
    <x v="41"/>
    <x v="5"/>
    <x v="0"/>
    <m/>
    <m/>
    <m/>
    <m/>
    <m/>
    <m/>
    <n v="353"/>
  </r>
  <r>
    <x v="4"/>
    <x v="4"/>
    <x v="73"/>
    <x v="2"/>
    <x v="0"/>
    <m/>
    <m/>
    <m/>
    <m/>
    <m/>
    <m/>
    <n v="349"/>
  </r>
  <r>
    <x v="4"/>
    <x v="10"/>
    <x v="164"/>
    <x v="5"/>
    <x v="0"/>
    <m/>
    <m/>
    <m/>
    <m/>
    <m/>
    <m/>
    <n v="349"/>
  </r>
  <r>
    <x v="4"/>
    <x v="7"/>
    <x v="115"/>
    <x v="1"/>
    <x v="0"/>
    <m/>
    <m/>
    <m/>
    <m/>
    <m/>
    <m/>
    <n v="347"/>
  </r>
  <r>
    <x v="4"/>
    <x v="3"/>
    <x v="55"/>
    <x v="2"/>
    <x v="0"/>
    <m/>
    <m/>
    <m/>
    <m/>
    <m/>
    <m/>
    <n v="343"/>
  </r>
  <r>
    <x v="4"/>
    <x v="5"/>
    <x v="66"/>
    <x v="3"/>
    <x v="0"/>
    <m/>
    <m/>
    <m/>
    <m/>
    <m/>
    <m/>
    <n v="342"/>
  </r>
  <r>
    <x v="4"/>
    <x v="7"/>
    <x v="115"/>
    <x v="0"/>
    <x v="0"/>
    <m/>
    <m/>
    <m/>
    <m/>
    <m/>
    <m/>
    <n v="342"/>
  </r>
  <r>
    <x v="4"/>
    <x v="10"/>
    <x v="226"/>
    <x v="0"/>
    <x v="0"/>
    <m/>
    <m/>
    <m/>
    <m/>
    <m/>
    <m/>
    <n v="342"/>
  </r>
  <r>
    <x v="4"/>
    <x v="4"/>
    <x v="53"/>
    <x v="3"/>
    <x v="0"/>
    <m/>
    <m/>
    <m/>
    <m/>
    <m/>
    <m/>
    <n v="341"/>
  </r>
  <r>
    <x v="4"/>
    <x v="2"/>
    <x v="84"/>
    <x v="4"/>
    <x v="0"/>
    <m/>
    <m/>
    <m/>
    <m/>
    <m/>
    <m/>
    <n v="341"/>
  </r>
  <r>
    <x v="4"/>
    <x v="9"/>
    <x v="126"/>
    <x v="0"/>
    <x v="0"/>
    <m/>
    <m/>
    <m/>
    <m/>
    <m/>
    <m/>
    <n v="340"/>
  </r>
  <r>
    <x v="4"/>
    <x v="2"/>
    <x v="20"/>
    <x v="4"/>
    <x v="0"/>
    <m/>
    <m/>
    <m/>
    <m/>
    <m/>
    <m/>
    <n v="339"/>
  </r>
  <r>
    <x v="4"/>
    <x v="4"/>
    <x v="73"/>
    <x v="5"/>
    <x v="0"/>
    <m/>
    <m/>
    <m/>
    <m/>
    <m/>
    <m/>
    <n v="337"/>
  </r>
  <r>
    <x v="4"/>
    <x v="2"/>
    <x v="20"/>
    <x v="3"/>
    <x v="0"/>
    <m/>
    <m/>
    <m/>
    <m/>
    <m/>
    <m/>
    <n v="337"/>
  </r>
  <r>
    <x v="4"/>
    <x v="2"/>
    <x v="86"/>
    <x v="2"/>
    <x v="0"/>
    <m/>
    <m/>
    <m/>
    <m/>
    <m/>
    <m/>
    <n v="337"/>
  </r>
  <r>
    <x v="4"/>
    <x v="1"/>
    <x v="147"/>
    <x v="0"/>
    <x v="0"/>
    <m/>
    <m/>
    <m/>
    <m/>
    <m/>
    <m/>
    <n v="337"/>
  </r>
  <r>
    <x v="4"/>
    <x v="2"/>
    <x v="58"/>
    <x v="4"/>
    <x v="0"/>
    <m/>
    <m/>
    <m/>
    <m/>
    <m/>
    <m/>
    <n v="335"/>
  </r>
  <r>
    <x v="4"/>
    <x v="9"/>
    <x v="126"/>
    <x v="1"/>
    <x v="0"/>
    <m/>
    <m/>
    <m/>
    <m/>
    <m/>
    <m/>
    <n v="335"/>
  </r>
  <r>
    <x v="4"/>
    <x v="10"/>
    <x v="144"/>
    <x v="0"/>
    <x v="0"/>
    <m/>
    <m/>
    <m/>
    <m/>
    <m/>
    <m/>
    <n v="331"/>
  </r>
  <r>
    <x v="4"/>
    <x v="0"/>
    <x v="101"/>
    <x v="5"/>
    <x v="0"/>
    <m/>
    <m/>
    <m/>
    <m/>
    <m/>
    <m/>
    <n v="329"/>
  </r>
  <r>
    <x v="4"/>
    <x v="4"/>
    <x v="27"/>
    <x v="3"/>
    <x v="0"/>
    <m/>
    <m/>
    <m/>
    <m/>
    <m/>
    <m/>
    <n v="323"/>
  </r>
  <r>
    <x v="4"/>
    <x v="1"/>
    <x v="5"/>
    <x v="4"/>
    <x v="0"/>
    <m/>
    <m/>
    <m/>
    <m/>
    <m/>
    <m/>
    <n v="323"/>
  </r>
  <r>
    <x v="4"/>
    <x v="2"/>
    <x v="110"/>
    <x v="2"/>
    <x v="0"/>
    <m/>
    <m/>
    <m/>
    <m/>
    <m/>
    <m/>
    <n v="321"/>
  </r>
  <r>
    <x v="4"/>
    <x v="2"/>
    <x v="11"/>
    <x v="5"/>
    <x v="0"/>
    <m/>
    <m/>
    <m/>
    <m/>
    <m/>
    <m/>
    <n v="319"/>
  </r>
  <r>
    <x v="4"/>
    <x v="6"/>
    <x v="61"/>
    <x v="1"/>
    <x v="0"/>
    <m/>
    <m/>
    <m/>
    <m/>
    <m/>
    <m/>
    <n v="319"/>
  </r>
  <r>
    <x v="4"/>
    <x v="1"/>
    <x v="3"/>
    <x v="4"/>
    <x v="0"/>
    <m/>
    <m/>
    <m/>
    <m/>
    <m/>
    <m/>
    <n v="318"/>
  </r>
  <r>
    <x v="4"/>
    <x v="2"/>
    <x v="120"/>
    <x v="2"/>
    <x v="0"/>
    <m/>
    <m/>
    <m/>
    <m/>
    <m/>
    <m/>
    <n v="317"/>
  </r>
  <r>
    <x v="4"/>
    <x v="1"/>
    <x v="116"/>
    <x v="5"/>
    <x v="0"/>
    <m/>
    <m/>
    <m/>
    <m/>
    <m/>
    <m/>
    <n v="317"/>
  </r>
  <r>
    <x v="4"/>
    <x v="1"/>
    <x v="79"/>
    <x v="5"/>
    <x v="0"/>
    <m/>
    <m/>
    <m/>
    <m/>
    <m/>
    <m/>
    <n v="316"/>
  </r>
  <r>
    <x v="4"/>
    <x v="1"/>
    <x v="79"/>
    <x v="1"/>
    <x v="0"/>
    <m/>
    <m/>
    <m/>
    <m/>
    <m/>
    <m/>
    <n v="314"/>
  </r>
  <r>
    <x v="4"/>
    <x v="7"/>
    <x v="62"/>
    <x v="2"/>
    <x v="0"/>
    <m/>
    <m/>
    <m/>
    <m/>
    <m/>
    <m/>
    <n v="313"/>
  </r>
  <r>
    <x v="4"/>
    <x v="7"/>
    <x v="121"/>
    <x v="0"/>
    <x v="0"/>
    <m/>
    <m/>
    <m/>
    <m/>
    <m/>
    <m/>
    <n v="311"/>
  </r>
  <r>
    <x v="4"/>
    <x v="8"/>
    <x v="83"/>
    <x v="5"/>
    <x v="0"/>
    <m/>
    <m/>
    <m/>
    <m/>
    <m/>
    <m/>
    <n v="310"/>
  </r>
  <r>
    <x v="4"/>
    <x v="4"/>
    <x v="45"/>
    <x v="3"/>
    <x v="0"/>
    <m/>
    <m/>
    <m/>
    <m/>
    <m/>
    <m/>
    <n v="309"/>
  </r>
  <r>
    <x v="4"/>
    <x v="1"/>
    <x v="166"/>
    <x v="5"/>
    <x v="0"/>
    <m/>
    <m/>
    <m/>
    <m/>
    <m/>
    <m/>
    <n v="308"/>
  </r>
  <r>
    <x v="4"/>
    <x v="9"/>
    <x v="148"/>
    <x v="1"/>
    <x v="0"/>
    <m/>
    <m/>
    <m/>
    <m/>
    <m/>
    <m/>
    <n v="308"/>
  </r>
  <r>
    <x v="4"/>
    <x v="1"/>
    <x v="15"/>
    <x v="5"/>
    <x v="0"/>
    <m/>
    <m/>
    <m/>
    <m/>
    <m/>
    <m/>
    <n v="305"/>
  </r>
  <r>
    <x v="4"/>
    <x v="1"/>
    <x v="15"/>
    <x v="4"/>
    <x v="0"/>
    <m/>
    <m/>
    <m/>
    <m/>
    <m/>
    <m/>
    <n v="303"/>
  </r>
  <r>
    <x v="4"/>
    <x v="4"/>
    <x v="27"/>
    <x v="3"/>
    <x v="0"/>
    <m/>
    <m/>
    <m/>
    <m/>
    <m/>
    <m/>
    <n v="302"/>
  </r>
  <r>
    <x v="4"/>
    <x v="2"/>
    <x v="26"/>
    <x v="4"/>
    <x v="0"/>
    <m/>
    <m/>
    <m/>
    <m/>
    <m/>
    <m/>
    <n v="298"/>
  </r>
  <r>
    <x v="4"/>
    <x v="2"/>
    <x v="47"/>
    <x v="3"/>
    <x v="0"/>
    <m/>
    <m/>
    <m/>
    <m/>
    <m/>
    <m/>
    <n v="296"/>
  </r>
  <r>
    <x v="4"/>
    <x v="3"/>
    <x v="51"/>
    <x v="4"/>
    <x v="0"/>
    <m/>
    <m/>
    <m/>
    <m/>
    <m/>
    <m/>
    <n v="294"/>
  </r>
  <r>
    <x v="4"/>
    <x v="0"/>
    <x v="54"/>
    <x v="5"/>
    <x v="0"/>
    <m/>
    <m/>
    <m/>
    <m/>
    <m/>
    <m/>
    <n v="294"/>
  </r>
  <r>
    <x v="4"/>
    <x v="4"/>
    <x v="34"/>
    <x v="5"/>
    <x v="0"/>
    <m/>
    <m/>
    <m/>
    <m/>
    <m/>
    <m/>
    <n v="289"/>
  </r>
  <r>
    <x v="4"/>
    <x v="1"/>
    <x v="153"/>
    <x v="0"/>
    <x v="0"/>
    <m/>
    <m/>
    <m/>
    <m/>
    <m/>
    <m/>
    <n v="286"/>
  </r>
  <r>
    <x v="4"/>
    <x v="0"/>
    <x v="31"/>
    <x v="5"/>
    <x v="0"/>
    <m/>
    <m/>
    <m/>
    <m/>
    <m/>
    <m/>
    <n v="286"/>
  </r>
  <r>
    <x v="4"/>
    <x v="7"/>
    <x v="130"/>
    <x v="1"/>
    <x v="0"/>
    <m/>
    <m/>
    <m/>
    <m/>
    <m/>
    <m/>
    <n v="284"/>
  </r>
  <r>
    <x v="4"/>
    <x v="0"/>
    <x v="143"/>
    <x v="0"/>
    <x v="0"/>
    <m/>
    <m/>
    <m/>
    <m/>
    <m/>
    <m/>
    <n v="284"/>
  </r>
  <r>
    <x v="4"/>
    <x v="1"/>
    <x v="41"/>
    <x v="2"/>
    <x v="0"/>
    <m/>
    <m/>
    <m/>
    <m/>
    <m/>
    <m/>
    <n v="283"/>
  </r>
  <r>
    <x v="4"/>
    <x v="5"/>
    <x v="39"/>
    <x v="5"/>
    <x v="0"/>
    <m/>
    <m/>
    <m/>
    <m/>
    <m/>
    <m/>
    <n v="283"/>
  </r>
  <r>
    <x v="4"/>
    <x v="4"/>
    <x v="57"/>
    <x v="2"/>
    <x v="0"/>
    <m/>
    <m/>
    <m/>
    <m/>
    <m/>
    <m/>
    <n v="282"/>
  </r>
  <r>
    <x v="4"/>
    <x v="9"/>
    <x v="126"/>
    <x v="0"/>
    <x v="0"/>
    <m/>
    <m/>
    <m/>
    <m/>
    <m/>
    <m/>
    <n v="281"/>
  </r>
  <r>
    <x v="4"/>
    <x v="1"/>
    <x v="30"/>
    <x v="4"/>
    <x v="0"/>
    <m/>
    <m/>
    <m/>
    <m/>
    <m/>
    <m/>
    <n v="280"/>
  </r>
  <r>
    <x v="4"/>
    <x v="7"/>
    <x v="149"/>
    <x v="1"/>
    <x v="0"/>
    <m/>
    <m/>
    <m/>
    <m/>
    <m/>
    <m/>
    <n v="280"/>
  </r>
  <r>
    <x v="4"/>
    <x v="9"/>
    <x v="154"/>
    <x v="0"/>
    <x v="0"/>
    <m/>
    <m/>
    <m/>
    <m/>
    <m/>
    <m/>
    <n v="278"/>
  </r>
  <r>
    <x v="4"/>
    <x v="1"/>
    <x v="85"/>
    <x v="5"/>
    <x v="0"/>
    <m/>
    <m/>
    <m/>
    <m/>
    <m/>
    <m/>
    <n v="277"/>
  </r>
  <r>
    <x v="4"/>
    <x v="1"/>
    <x v="163"/>
    <x v="5"/>
    <x v="0"/>
    <m/>
    <m/>
    <m/>
    <m/>
    <m/>
    <m/>
    <n v="276"/>
  </r>
  <r>
    <x v="4"/>
    <x v="0"/>
    <x v="40"/>
    <x v="1"/>
    <x v="0"/>
    <m/>
    <m/>
    <m/>
    <m/>
    <m/>
    <m/>
    <n v="276"/>
  </r>
  <r>
    <x v="4"/>
    <x v="4"/>
    <x v="57"/>
    <x v="5"/>
    <x v="0"/>
    <m/>
    <m/>
    <m/>
    <m/>
    <m/>
    <m/>
    <n v="275"/>
  </r>
  <r>
    <x v="4"/>
    <x v="1"/>
    <x v="99"/>
    <x v="1"/>
    <x v="0"/>
    <m/>
    <m/>
    <m/>
    <m/>
    <m/>
    <m/>
    <n v="273"/>
  </r>
  <r>
    <x v="4"/>
    <x v="3"/>
    <x v="97"/>
    <x v="5"/>
    <x v="0"/>
    <m/>
    <m/>
    <m/>
    <m/>
    <m/>
    <m/>
    <n v="271"/>
  </r>
  <r>
    <x v="4"/>
    <x v="0"/>
    <x v="31"/>
    <x v="2"/>
    <x v="0"/>
    <m/>
    <m/>
    <m/>
    <m/>
    <m/>
    <m/>
    <n v="268"/>
  </r>
  <r>
    <x v="4"/>
    <x v="0"/>
    <x v="46"/>
    <x v="0"/>
    <x v="0"/>
    <m/>
    <m/>
    <m/>
    <m/>
    <m/>
    <m/>
    <n v="266"/>
  </r>
  <r>
    <x v="4"/>
    <x v="9"/>
    <x v="146"/>
    <x v="0"/>
    <x v="0"/>
    <m/>
    <m/>
    <m/>
    <m/>
    <m/>
    <m/>
    <n v="261"/>
  </r>
  <r>
    <x v="4"/>
    <x v="1"/>
    <x v="6"/>
    <x v="2"/>
    <x v="0"/>
    <m/>
    <m/>
    <m/>
    <m/>
    <m/>
    <m/>
    <n v="259"/>
  </r>
  <r>
    <x v="4"/>
    <x v="2"/>
    <x v="81"/>
    <x v="4"/>
    <x v="0"/>
    <m/>
    <m/>
    <m/>
    <m/>
    <m/>
    <m/>
    <n v="255"/>
  </r>
  <r>
    <x v="4"/>
    <x v="1"/>
    <x v="21"/>
    <x v="3"/>
    <x v="0"/>
    <m/>
    <m/>
    <m/>
    <m/>
    <m/>
    <m/>
    <n v="251"/>
  </r>
  <r>
    <x v="4"/>
    <x v="1"/>
    <x v="93"/>
    <x v="5"/>
    <x v="0"/>
    <m/>
    <m/>
    <m/>
    <m/>
    <m/>
    <m/>
    <n v="247"/>
  </r>
  <r>
    <x v="4"/>
    <x v="8"/>
    <x v="71"/>
    <x v="1"/>
    <x v="0"/>
    <m/>
    <m/>
    <m/>
    <m/>
    <m/>
    <m/>
    <n v="245"/>
  </r>
  <r>
    <x v="4"/>
    <x v="5"/>
    <x v="39"/>
    <x v="2"/>
    <x v="0"/>
    <m/>
    <m/>
    <m/>
    <m/>
    <m/>
    <m/>
    <n v="243"/>
  </r>
  <r>
    <x v="4"/>
    <x v="8"/>
    <x v="83"/>
    <x v="1"/>
    <x v="0"/>
    <m/>
    <m/>
    <m/>
    <m/>
    <m/>
    <m/>
    <n v="243"/>
  </r>
  <r>
    <x v="4"/>
    <x v="1"/>
    <x v="123"/>
    <x v="2"/>
    <x v="0"/>
    <m/>
    <m/>
    <m/>
    <m/>
    <m/>
    <m/>
    <n v="240"/>
  </r>
  <r>
    <x v="4"/>
    <x v="9"/>
    <x v="154"/>
    <x v="0"/>
    <x v="0"/>
    <m/>
    <m/>
    <m/>
    <m/>
    <m/>
    <m/>
    <n v="240"/>
  </r>
  <r>
    <x v="4"/>
    <x v="0"/>
    <x v="0"/>
    <x v="2"/>
    <x v="0"/>
    <m/>
    <m/>
    <m/>
    <m/>
    <m/>
    <m/>
    <n v="240"/>
  </r>
  <r>
    <x v="4"/>
    <x v="9"/>
    <x v="173"/>
    <x v="0"/>
    <x v="0"/>
    <m/>
    <m/>
    <m/>
    <m/>
    <m/>
    <m/>
    <n v="239"/>
  </r>
  <r>
    <x v="4"/>
    <x v="0"/>
    <x v="50"/>
    <x v="1"/>
    <x v="0"/>
    <m/>
    <m/>
    <m/>
    <m/>
    <m/>
    <m/>
    <n v="239"/>
  </r>
  <r>
    <x v="4"/>
    <x v="7"/>
    <x v="62"/>
    <x v="2"/>
    <x v="0"/>
    <m/>
    <m/>
    <m/>
    <m/>
    <m/>
    <m/>
    <n v="237"/>
  </r>
  <r>
    <x v="4"/>
    <x v="5"/>
    <x v="69"/>
    <x v="2"/>
    <x v="0"/>
    <m/>
    <m/>
    <m/>
    <m/>
    <m/>
    <m/>
    <n v="235"/>
  </r>
  <r>
    <x v="4"/>
    <x v="2"/>
    <x v="120"/>
    <x v="2"/>
    <x v="0"/>
    <m/>
    <m/>
    <m/>
    <m/>
    <m/>
    <m/>
    <n v="233"/>
  </r>
  <r>
    <x v="4"/>
    <x v="1"/>
    <x v="41"/>
    <x v="3"/>
    <x v="0"/>
    <m/>
    <m/>
    <m/>
    <m/>
    <m/>
    <m/>
    <n v="232"/>
  </r>
  <r>
    <x v="4"/>
    <x v="9"/>
    <x v="174"/>
    <x v="1"/>
    <x v="0"/>
    <m/>
    <m/>
    <m/>
    <m/>
    <m/>
    <m/>
    <n v="231"/>
  </r>
  <r>
    <x v="4"/>
    <x v="3"/>
    <x v="97"/>
    <x v="0"/>
    <x v="0"/>
    <m/>
    <m/>
    <m/>
    <m/>
    <m/>
    <m/>
    <n v="230"/>
  </r>
  <r>
    <x v="4"/>
    <x v="8"/>
    <x v="136"/>
    <x v="0"/>
    <x v="0"/>
    <m/>
    <m/>
    <m/>
    <m/>
    <m/>
    <m/>
    <n v="230"/>
  </r>
  <r>
    <x v="4"/>
    <x v="2"/>
    <x v="49"/>
    <x v="5"/>
    <x v="0"/>
    <m/>
    <m/>
    <m/>
    <m/>
    <m/>
    <m/>
    <n v="229"/>
  </r>
  <r>
    <x v="4"/>
    <x v="5"/>
    <x v="33"/>
    <x v="5"/>
    <x v="0"/>
    <m/>
    <m/>
    <m/>
    <m/>
    <m/>
    <m/>
    <n v="229"/>
  </r>
  <r>
    <x v="4"/>
    <x v="4"/>
    <x v="27"/>
    <x v="3"/>
    <x v="0"/>
    <m/>
    <m/>
    <m/>
    <m/>
    <m/>
    <m/>
    <n v="228"/>
  </r>
  <r>
    <x v="4"/>
    <x v="0"/>
    <x v="103"/>
    <x v="5"/>
    <x v="0"/>
    <m/>
    <m/>
    <m/>
    <m/>
    <m/>
    <m/>
    <n v="227"/>
  </r>
  <r>
    <x v="4"/>
    <x v="4"/>
    <x v="56"/>
    <x v="3"/>
    <x v="0"/>
    <m/>
    <m/>
    <m/>
    <m/>
    <m/>
    <m/>
    <n v="226"/>
  </r>
  <r>
    <x v="4"/>
    <x v="1"/>
    <x v="93"/>
    <x v="2"/>
    <x v="0"/>
    <m/>
    <m/>
    <m/>
    <m/>
    <m/>
    <m/>
    <n v="224"/>
  </r>
  <r>
    <x v="4"/>
    <x v="12"/>
    <x v="156"/>
    <x v="0"/>
    <x v="0"/>
    <m/>
    <m/>
    <m/>
    <m/>
    <m/>
    <m/>
    <n v="221"/>
  </r>
  <r>
    <x v="4"/>
    <x v="2"/>
    <x v="58"/>
    <x v="5"/>
    <x v="0"/>
    <m/>
    <m/>
    <m/>
    <m/>
    <m/>
    <m/>
    <n v="220"/>
  </r>
  <r>
    <x v="4"/>
    <x v="1"/>
    <x v="30"/>
    <x v="2"/>
    <x v="0"/>
    <m/>
    <m/>
    <m/>
    <m/>
    <m/>
    <m/>
    <n v="219"/>
  </r>
  <r>
    <x v="4"/>
    <x v="3"/>
    <x v="63"/>
    <x v="4"/>
    <x v="0"/>
    <m/>
    <m/>
    <m/>
    <m/>
    <m/>
    <m/>
    <n v="215"/>
  </r>
  <r>
    <x v="4"/>
    <x v="9"/>
    <x v="161"/>
    <x v="1"/>
    <x v="0"/>
    <m/>
    <m/>
    <m/>
    <m/>
    <m/>
    <m/>
    <n v="212"/>
  </r>
  <r>
    <x v="4"/>
    <x v="6"/>
    <x v="91"/>
    <x v="1"/>
    <x v="0"/>
    <m/>
    <m/>
    <m/>
    <m/>
    <m/>
    <m/>
    <n v="212"/>
  </r>
  <r>
    <x v="4"/>
    <x v="4"/>
    <x v="73"/>
    <x v="4"/>
    <x v="0"/>
    <m/>
    <m/>
    <m/>
    <m/>
    <m/>
    <m/>
    <n v="210"/>
  </r>
  <r>
    <x v="4"/>
    <x v="3"/>
    <x v="134"/>
    <x v="1"/>
    <x v="0"/>
    <m/>
    <m/>
    <m/>
    <m/>
    <m/>
    <m/>
    <n v="210"/>
  </r>
  <r>
    <x v="4"/>
    <x v="0"/>
    <x v="54"/>
    <x v="1"/>
    <x v="0"/>
    <m/>
    <m/>
    <m/>
    <m/>
    <m/>
    <m/>
    <n v="210"/>
  </r>
  <r>
    <x v="4"/>
    <x v="0"/>
    <x v="68"/>
    <x v="5"/>
    <x v="0"/>
    <m/>
    <m/>
    <m/>
    <m/>
    <m/>
    <m/>
    <n v="210"/>
  </r>
  <r>
    <x v="4"/>
    <x v="0"/>
    <x v="12"/>
    <x v="2"/>
    <x v="0"/>
    <m/>
    <m/>
    <m/>
    <m/>
    <m/>
    <m/>
    <n v="207"/>
  </r>
  <r>
    <x v="4"/>
    <x v="4"/>
    <x v="56"/>
    <x v="4"/>
    <x v="0"/>
    <m/>
    <m/>
    <m/>
    <m/>
    <m/>
    <m/>
    <n v="206"/>
  </r>
  <r>
    <x v="4"/>
    <x v="1"/>
    <x v="19"/>
    <x v="3"/>
    <x v="0"/>
    <m/>
    <m/>
    <m/>
    <m/>
    <m/>
    <m/>
    <n v="205"/>
  </r>
  <r>
    <x v="4"/>
    <x v="5"/>
    <x v="69"/>
    <x v="4"/>
    <x v="0"/>
    <m/>
    <m/>
    <m/>
    <m/>
    <m/>
    <m/>
    <n v="205"/>
  </r>
  <r>
    <x v="4"/>
    <x v="8"/>
    <x v="175"/>
    <x v="0"/>
    <x v="0"/>
    <m/>
    <m/>
    <m/>
    <m/>
    <m/>
    <m/>
    <n v="205"/>
  </r>
  <r>
    <x v="4"/>
    <x v="2"/>
    <x v="88"/>
    <x v="3"/>
    <x v="0"/>
    <m/>
    <m/>
    <m/>
    <m/>
    <m/>
    <m/>
    <n v="204"/>
  </r>
  <r>
    <x v="4"/>
    <x v="2"/>
    <x v="87"/>
    <x v="4"/>
    <x v="0"/>
    <m/>
    <m/>
    <m/>
    <m/>
    <m/>
    <m/>
    <n v="203"/>
  </r>
  <r>
    <x v="4"/>
    <x v="2"/>
    <x v="20"/>
    <x v="4"/>
    <x v="0"/>
    <m/>
    <m/>
    <m/>
    <m/>
    <m/>
    <m/>
    <n v="202"/>
  </r>
  <r>
    <x v="4"/>
    <x v="0"/>
    <x v="140"/>
    <x v="0"/>
    <x v="0"/>
    <m/>
    <m/>
    <m/>
    <m/>
    <m/>
    <m/>
    <n v="201"/>
  </r>
  <r>
    <x v="4"/>
    <x v="1"/>
    <x v="25"/>
    <x v="2"/>
    <x v="0"/>
    <m/>
    <m/>
    <m/>
    <m/>
    <m/>
    <m/>
    <n v="200"/>
  </r>
  <r>
    <x v="4"/>
    <x v="7"/>
    <x v="52"/>
    <x v="4"/>
    <x v="0"/>
    <m/>
    <m/>
    <m/>
    <m/>
    <m/>
    <m/>
    <n v="200"/>
  </r>
  <r>
    <x v="4"/>
    <x v="9"/>
    <x v="148"/>
    <x v="2"/>
    <x v="0"/>
    <m/>
    <m/>
    <m/>
    <m/>
    <m/>
    <m/>
    <n v="200"/>
  </r>
  <r>
    <x v="4"/>
    <x v="6"/>
    <x v="160"/>
    <x v="0"/>
    <x v="0"/>
    <m/>
    <m/>
    <m/>
    <m/>
    <m/>
    <m/>
    <n v="196"/>
  </r>
  <r>
    <x v="4"/>
    <x v="8"/>
    <x v="83"/>
    <x v="2"/>
    <x v="0"/>
    <m/>
    <m/>
    <m/>
    <m/>
    <m/>
    <m/>
    <n v="196"/>
  </r>
  <r>
    <x v="4"/>
    <x v="1"/>
    <x v="75"/>
    <x v="5"/>
    <x v="0"/>
    <m/>
    <m/>
    <m/>
    <m/>
    <m/>
    <m/>
    <n v="195"/>
  </r>
  <r>
    <x v="4"/>
    <x v="2"/>
    <x v="84"/>
    <x v="3"/>
    <x v="0"/>
    <m/>
    <m/>
    <m/>
    <m/>
    <m/>
    <m/>
    <n v="195"/>
  </r>
  <r>
    <x v="4"/>
    <x v="8"/>
    <x v="179"/>
    <x v="0"/>
    <x v="0"/>
    <m/>
    <m/>
    <m/>
    <m/>
    <m/>
    <m/>
    <n v="195"/>
  </r>
  <r>
    <x v="4"/>
    <x v="1"/>
    <x v="24"/>
    <x v="2"/>
    <x v="0"/>
    <m/>
    <m/>
    <m/>
    <m/>
    <m/>
    <m/>
    <n v="193"/>
  </r>
  <r>
    <x v="4"/>
    <x v="1"/>
    <x v="14"/>
    <x v="5"/>
    <x v="0"/>
    <m/>
    <m/>
    <m/>
    <m/>
    <m/>
    <m/>
    <n v="192"/>
  </r>
  <r>
    <x v="4"/>
    <x v="2"/>
    <x v="122"/>
    <x v="2"/>
    <x v="0"/>
    <m/>
    <m/>
    <m/>
    <m/>
    <m/>
    <m/>
    <n v="191"/>
  </r>
  <r>
    <x v="4"/>
    <x v="7"/>
    <x v="62"/>
    <x v="5"/>
    <x v="0"/>
    <m/>
    <m/>
    <m/>
    <m/>
    <m/>
    <m/>
    <n v="191"/>
  </r>
  <r>
    <x v="4"/>
    <x v="4"/>
    <x v="155"/>
    <x v="2"/>
    <x v="0"/>
    <m/>
    <m/>
    <m/>
    <m/>
    <m/>
    <m/>
    <n v="189"/>
  </r>
  <r>
    <x v="4"/>
    <x v="2"/>
    <x v="122"/>
    <x v="1"/>
    <x v="0"/>
    <m/>
    <m/>
    <m/>
    <m/>
    <m/>
    <m/>
    <n v="188"/>
  </r>
  <r>
    <x v="4"/>
    <x v="0"/>
    <x v="50"/>
    <x v="2"/>
    <x v="0"/>
    <m/>
    <m/>
    <m/>
    <m/>
    <m/>
    <m/>
    <n v="183"/>
  </r>
  <r>
    <x v="4"/>
    <x v="2"/>
    <x v="49"/>
    <x v="1"/>
    <x v="0"/>
    <m/>
    <m/>
    <m/>
    <m/>
    <m/>
    <m/>
    <n v="182"/>
  </r>
  <r>
    <x v="4"/>
    <x v="2"/>
    <x v="49"/>
    <x v="2"/>
    <x v="0"/>
    <m/>
    <m/>
    <m/>
    <m/>
    <m/>
    <m/>
    <n v="182"/>
  </r>
  <r>
    <x v="4"/>
    <x v="1"/>
    <x v="13"/>
    <x v="4"/>
    <x v="0"/>
    <m/>
    <m/>
    <m/>
    <m/>
    <m/>
    <m/>
    <n v="174"/>
  </r>
  <r>
    <x v="4"/>
    <x v="0"/>
    <x v="131"/>
    <x v="1"/>
    <x v="0"/>
    <m/>
    <m/>
    <m/>
    <m/>
    <m/>
    <m/>
    <n v="173"/>
  </r>
  <r>
    <x v="4"/>
    <x v="7"/>
    <x v="130"/>
    <x v="2"/>
    <x v="0"/>
    <m/>
    <m/>
    <m/>
    <m/>
    <m/>
    <m/>
    <n v="172"/>
  </r>
  <r>
    <x v="4"/>
    <x v="7"/>
    <x v="130"/>
    <x v="2"/>
    <x v="0"/>
    <m/>
    <m/>
    <m/>
    <m/>
    <m/>
    <m/>
    <n v="170"/>
  </r>
  <r>
    <x v="4"/>
    <x v="0"/>
    <x v="31"/>
    <x v="2"/>
    <x v="0"/>
    <m/>
    <m/>
    <m/>
    <m/>
    <m/>
    <m/>
    <n v="170"/>
  </r>
  <r>
    <x v="4"/>
    <x v="1"/>
    <x v="24"/>
    <x v="5"/>
    <x v="0"/>
    <m/>
    <m/>
    <m/>
    <m/>
    <m/>
    <m/>
    <n v="168"/>
  </r>
  <r>
    <x v="4"/>
    <x v="1"/>
    <x v="141"/>
    <x v="5"/>
    <x v="0"/>
    <m/>
    <m/>
    <m/>
    <m/>
    <m/>
    <m/>
    <n v="168"/>
  </r>
  <r>
    <x v="4"/>
    <x v="7"/>
    <x v="139"/>
    <x v="0"/>
    <x v="0"/>
    <m/>
    <m/>
    <m/>
    <m/>
    <m/>
    <m/>
    <n v="168"/>
  </r>
  <r>
    <x v="4"/>
    <x v="2"/>
    <x v="120"/>
    <x v="5"/>
    <x v="0"/>
    <m/>
    <m/>
    <m/>
    <m/>
    <m/>
    <m/>
    <n v="167"/>
  </r>
  <r>
    <x v="4"/>
    <x v="2"/>
    <x v="26"/>
    <x v="3"/>
    <x v="0"/>
    <m/>
    <m/>
    <m/>
    <m/>
    <m/>
    <m/>
    <n v="165"/>
  </r>
  <r>
    <x v="4"/>
    <x v="3"/>
    <x v="97"/>
    <x v="2"/>
    <x v="0"/>
    <m/>
    <m/>
    <m/>
    <m/>
    <m/>
    <m/>
    <n v="165"/>
  </r>
  <r>
    <x v="4"/>
    <x v="0"/>
    <x v="40"/>
    <x v="2"/>
    <x v="0"/>
    <m/>
    <m/>
    <m/>
    <m/>
    <m/>
    <m/>
    <n v="165"/>
  </r>
  <r>
    <x v="4"/>
    <x v="0"/>
    <x v="54"/>
    <x v="5"/>
    <x v="0"/>
    <m/>
    <m/>
    <m/>
    <m/>
    <m/>
    <m/>
    <n v="163"/>
  </r>
  <r>
    <x v="4"/>
    <x v="10"/>
    <x v="151"/>
    <x v="1"/>
    <x v="0"/>
    <m/>
    <m/>
    <m/>
    <m/>
    <m/>
    <m/>
    <n v="163"/>
  </r>
  <r>
    <x v="4"/>
    <x v="1"/>
    <x v="99"/>
    <x v="5"/>
    <x v="0"/>
    <m/>
    <m/>
    <m/>
    <m/>
    <m/>
    <m/>
    <n v="161"/>
  </r>
  <r>
    <x v="4"/>
    <x v="3"/>
    <x v="111"/>
    <x v="2"/>
    <x v="0"/>
    <m/>
    <m/>
    <m/>
    <m/>
    <m/>
    <m/>
    <n v="161"/>
  </r>
  <r>
    <x v="4"/>
    <x v="1"/>
    <x v="229"/>
    <x v="0"/>
    <x v="0"/>
    <m/>
    <m/>
    <m/>
    <m/>
    <m/>
    <m/>
    <n v="160"/>
  </r>
  <r>
    <x v="4"/>
    <x v="9"/>
    <x v="107"/>
    <x v="2"/>
    <x v="0"/>
    <m/>
    <m/>
    <m/>
    <m/>
    <m/>
    <m/>
    <n v="160"/>
  </r>
  <r>
    <x v="4"/>
    <x v="8"/>
    <x v="83"/>
    <x v="2"/>
    <x v="0"/>
    <m/>
    <m/>
    <m/>
    <m/>
    <m/>
    <m/>
    <n v="160"/>
  </r>
  <r>
    <x v="4"/>
    <x v="1"/>
    <x v="75"/>
    <x v="3"/>
    <x v="0"/>
    <m/>
    <m/>
    <m/>
    <m/>
    <m/>
    <m/>
    <n v="159"/>
  </r>
  <r>
    <x v="4"/>
    <x v="4"/>
    <x v="27"/>
    <x v="5"/>
    <x v="0"/>
    <m/>
    <m/>
    <m/>
    <m/>
    <m/>
    <m/>
    <n v="158"/>
  </r>
  <r>
    <x v="4"/>
    <x v="4"/>
    <x v="155"/>
    <x v="1"/>
    <x v="0"/>
    <m/>
    <m/>
    <m/>
    <m/>
    <m/>
    <m/>
    <n v="156"/>
  </r>
  <r>
    <x v="4"/>
    <x v="0"/>
    <x v="96"/>
    <x v="1"/>
    <x v="0"/>
    <m/>
    <m/>
    <m/>
    <m/>
    <m/>
    <m/>
    <n v="156"/>
  </r>
  <r>
    <x v="4"/>
    <x v="1"/>
    <x v="93"/>
    <x v="1"/>
    <x v="0"/>
    <m/>
    <m/>
    <m/>
    <m/>
    <m/>
    <m/>
    <n v="155"/>
  </r>
  <r>
    <x v="4"/>
    <x v="3"/>
    <x v="104"/>
    <x v="4"/>
    <x v="0"/>
    <m/>
    <m/>
    <m/>
    <m/>
    <m/>
    <m/>
    <n v="155"/>
  </r>
  <r>
    <x v="4"/>
    <x v="7"/>
    <x v="149"/>
    <x v="0"/>
    <x v="0"/>
    <m/>
    <m/>
    <m/>
    <m/>
    <m/>
    <m/>
    <n v="155"/>
  </r>
  <r>
    <x v="4"/>
    <x v="6"/>
    <x v="44"/>
    <x v="2"/>
    <x v="0"/>
    <m/>
    <m/>
    <m/>
    <m/>
    <m/>
    <m/>
    <n v="153"/>
  </r>
  <r>
    <x v="4"/>
    <x v="9"/>
    <x v="154"/>
    <x v="1"/>
    <x v="0"/>
    <m/>
    <m/>
    <m/>
    <m/>
    <m/>
    <m/>
    <n v="152"/>
  </r>
  <r>
    <x v="4"/>
    <x v="6"/>
    <x v="108"/>
    <x v="1"/>
    <x v="0"/>
    <m/>
    <m/>
    <m/>
    <m/>
    <m/>
    <m/>
    <n v="150"/>
  </r>
  <r>
    <x v="4"/>
    <x v="0"/>
    <x v="103"/>
    <x v="0"/>
    <x v="0"/>
    <m/>
    <m/>
    <m/>
    <m/>
    <m/>
    <m/>
    <n v="150"/>
  </r>
  <r>
    <x v="4"/>
    <x v="6"/>
    <x v="108"/>
    <x v="1"/>
    <x v="0"/>
    <m/>
    <m/>
    <m/>
    <m/>
    <m/>
    <m/>
    <n v="149"/>
  </r>
  <r>
    <x v="4"/>
    <x v="9"/>
    <x v="170"/>
    <x v="1"/>
    <x v="0"/>
    <m/>
    <m/>
    <m/>
    <m/>
    <m/>
    <m/>
    <n v="148"/>
  </r>
  <r>
    <x v="4"/>
    <x v="0"/>
    <x v="54"/>
    <x v="2"/>
    <x v="0"/>
    <m/>
    <m/>
    <m/>
    <m/>
    <m/>
    <m/>
    <n v="147"/>
  </r>
  <r>
    <x v="4"/>
    <x v="9"/>
    <x v="142"/>
    <x v="0"/>
    <x v="0"/>
    <m/>
    <m/>
    <m/>
    <m/>
    <m/>
    <m/>
    <n v="145"/>
  </r>
  <r>
    <x v="4"/>
    <x v="1"/>
    <x v="125"/>
    <x v="2"/>
    <x v="0"/>
    <m/>
    <m/>
    <m/>
    <m/>
    <m/>
    <m/>
    <n v="140"/>
  </r>
  <r>
    <x v="4"/>
    <x v="9"/>
    <x v="158"/>
    <x v="0"/>
    <x v="0"/>
    <m/>
    <m/>
    <m/>
    <m/>
    <m/>
    <m/>
    <n v="140"/>
  </r>
  <r>
    <x v="4"/>
    <x v="3"/>
    <x v="98"/>
    <x v="5"/>
    <x v="0"/>
    <m/>
    <m/>
    <m/>
    <m/>
    <m/>
    <m/>
    <n v="139"/>
  </r>
  <r>
    <x v="4"/>
    <x v="0"/>
    <x v="77"/>
    <x v="5"/>
    <x v="0"/>
    <m/>
    <m/>
    <m/>
    <m/>
    <m/>
    <m/>
    <n v="139"/>
  </r>
  <r>
    <x v="4"/>
    <x v="1"/>
    <x v="100"/>
    <x v="1"/>
    <x v="0"/>
    <m/>
    <m/>
    <m/>
    <m/>
    <m/>
    <m/>
    <n v="138"/>
  </r>
  <r>
    <x v="4"/>
    <x v="0"/>
    <x v="54"/>
    <x v="1"/>
    <x v="0"/>
    <m/>
    <m/>
    <m/>
    <m/>
    <m/>
    <m/>
    <n v="138"/>
  </r>
  <r>
    <x v="4"/>
    <x v="8"/>
    <x v="182"/>
    <x v="0"/>
    <x v="0"/>
    <m/>
    <m/>
    <m/>
    <m/>
    <m/>
    <m/>
    <n v="137"/>
  </r>
  <r>
    <x v="4"/>
    <x v="2"/>
    <x v="86"/>
    <x v="3"/>
    <x v="0"/>
    <m/>
    <m/>
    <m/>
    <m/>
    <m/>
    <m/>
    <n v="136"/>
  </r>
  <r>
    <x v="4"/>
    <x v="2"/>
    <x v="110"/>
    <x v="4"/>
    <x v="0"/>
    <m/>
    <m/>
    <m/>
    <m/>
    <m/>
    <m/>
    <n v="135"/>
  </r>
  <r>
    <x v="4"/>
    <x v="7"/>
    <x v="52"/>
    <x v="3"/>
    <x v="0"/>
    <m/>
    <m/>
    <m/>
    <m/>
    <m/>
    <m/>
    <n v="135"/>
  </r>
  <r>
    <x v="4"/>
    <x v="9"/>
    <x v="173"/>
    <x v="1"/>
    <x v="0"/>
    <m/>
    <m/>
    <m/>
    <m/>
    <m/>
    <m/>
    <n v="133"/>
  </r>
  <r>
    <x v="4"/>
    <x v="9"/>
    <x v="159"/>
    <x v="0"/>
    <x v="0"/>
    <m/>
    <m/>
    <m/>
    <m/>
    <m/>
    <m/>
    <n v="133"/>
  </r>
  <r>
    <x v="4"/>
    <x v="2"/>
    <x v="11"/>
    <x v="0"/>
    <x v="0"/>
    <m/>
    <m/>
    <m/>
    <m/>
    <m/>
    <m/>
    <n v="132"/>
  </r>
  <r>
    <x v="4"/>
    <x v="11"/>
    <x v="113"/>
    <x v="5"/>
    <x v="0"/>
    <m/>
    <m/>
    <m/>
    <m/>
    <m/>
    <m/>
    <n v="131"/>
  </r>
  <r>
    <x v="4"/>
    <x v="0"/>
    <x v="54"/>
    <x v="5"/>
    <x v="0"/>
    <m/>
    <m/>
    <m/>
    <m/>
    <m/>
    <m/>
    <n v="130"/>
  </r>
  <r>
    <x v="4"/>
    <x v="0"/>
    <x v="46"/>
    <x v="5"/>
    <x v="0"/>
    <m/>
    <m/>
    <m/>
    <m/>
    <m/>
    <m/>
    <n v="130"/>
  </r>
  <r>
    <x v="4"/>
    <x v="6"/>
    <x v="80"/>
    <x v="1"/>
    <x v="0"/>
    <m/>
    <m/>
    <m/>
    <m/>
    <m/>
    <m/>
    <n v="129"/>
  </r>
  <r>
    <x v="4"/>
    <x v="0"/>
    <x v="96"/>
    <x v="5"/>
    <x v="0"/>
    <m/>
    <m/>
    <m/>
    <m/>
    <m/>
    <m/>
    <n v="129"/>
  </r>
  <r>
    <x v="4"/>
    <x v="0"/>
    <x v="152"/>
    <x v="0"/>
    <x v="0"/>
    <m/>
    <m/>
    <m/>
    <m/>
    <m/>
    <m/>
    <n v="128"/>
  </r>
  <r>
    <x v="4"/>
    <x v="1"/>
    <x v="163"/>
    <x v="0"/>
    <x v="0"/>
    <m/>
    <m/>
    <m/>
    <m/>
    <m/>
    <m/>
    <n v="127"/>
  </r>
  <r>
    <x v="4"/>
    <x v="10"/>
    <x v="164"/>
    <x v="0"/>
    <x v="0"/>
    <m/>
    <m/>
    <m/>
    <m/>
    <m/>
    <m/>
    <n v="127"/>
  </r>
  <r>
    <x v="4"/>
    <x v="3"/>
    <x v="97"/>
    <x v="1"/>
    <x v="0"/>
    <m/>
    <m/>
    <m/>
    <m/>
    <m/>
    <m/>
    <n v="126"/>
  </r>
  <r>
    <x v="4"/>
    <x v="8"/>
    <x v="171"/>
    <x v="0"/>
    <x v="0"/>
    <m/>
    <m/>
    <m/>
    <m/>
    <m/>
    <m/>
    <n v="126"/>
  </r>
  <r>
    <x v="4"/>
    <x v="2"/>
    <x v="112"/>
    <x v="2"/>
    <x v="0"/>
    <m/>
    <m/>
    <m/>
    <m/>
    <m/>
    <m/>
    <n v="125"/>
  </r>
  <r>
    <x v="4"/>
    <x v="1"/>
    <x v="21"/>
    <x v="4"/>
    <x v="0"/>
    <m/>
    <m/>
    <m/>
    <m/>
    <m/>
    <m/>
    <n v="125"/>
  </r>
  <r>
    <x v="4"/>
    <x v="0"/>
    <x v="124"/>
    <x v="5"/>
    <x v="0"/>
    <m/>
    <m/>
    <m/>
    <m/>
    <m/>
    <m/>
    <n v="125"/>
  </r>
  <r>
    <x v="4"/>
    <x v="8"/>
    <x v="136"/>
    <x v="1"/>
    <x v="0"/>
    <m/>
    <m/>
    <m/>
    <m/>
    <m/>
    <m/>
    <n v="123"/>
  </r>
  <r>
    <x v="4"/>
    <x v="0"/>
    <x v="8"/>
    <x v="3"/>
    <x v="0"/>
    <m/>
    <m/>
    <m/>
    <m/>
    <m/>
    <m/>
    <n v="123"/>
  </r>
  <r>
    <x v="4"/>
    <x v="4"/>
    <x v="65"/>
    <x v="5"/>
    <x v="0"/>
    <m/>
    <m/>
    <m/>
    <m/>
    <m/>
    <m/>
    <n v="122"/>
  </r>
  <r>
    <x v="4"/>
    <x v="8"/>
    <x v="136"/>
    <x v="0"/>
    <x v="0"/>
    <m/>
    <m/>
    <m/>
    <m/>
    <m/>
    <m/>
    <n v="121"/>
  </r>
  <r>
    <x v="4"/>
    <x v="1"/>
    <x v="85"/>
    <x v="3"/>
    <x v="0"/>
    <m/>
    <m/>
    <m/>
    <m/>
    <m/>
    <m/>
    <n v="120"/>
  </r>
  <r>
    <x v="4"/>
    <x v="6"/>
    <x v="108"/>
    <x v="0"/>
    <x v="0"/>
    <m/>
    <m/>
    <m/>
    <m/>
    <m/>
    <m/>
    <n v="120"/>
  </r>
  <r>
    <x v="4"/>
    <x v="8"/>
    <x v="221"/>
    <x v="0"/>
    <x v="0"/>
    <m/>
    <m/>
    <m/>
    <m/>
    <m/>
    <m/>
    <n v="120"/>
  </r>
  <r>
    <x v="4"/>
    <x v="0"/>
    <x v="32"/>
    <x v="2"/>
    <x v="0"/>
    <m/>
    <m/>
    <m/>
    <m/>
    <m/>
    <m/>
    <n v="118"/>
  </r>
  <r>
    <x v="4"/>
    <x v="1"/>
    <x v="64"/>
    <x v="2"/>
    <x v="0"/>
    <m/>
    <m/>
    <m/>
    <m/>
    <m/>
    <m/>
    <n v="116"/>
  </r>
  <r>
    <x v="4"/>
    <x v="0"/>
    <x v="1"/>
    <x v="4"/>
    <x v="0"/>
    <m/>
    <m/>
    <m/>
    <m/>
    <m/>
    <m/>
    <n v="116"/>
  </r>
  <r>
    <x v="4"/>
    <x v="2"/>
    <x v="43"/>
    <x v="2"/>
    <x v="0"/>
    <m/>
    <m/>
    <m/>
    <m/>
    <m/>
    <m/>
    <n v="115"/>
  </r>
  <r>
    <x v="4"/>
    <x v="0"/>
    <x v="46"/>
    <x v="2"/>
    <x v="0"/>
    <m/>
    <m/>
    <m/>
    <m/>
    <m/>
    <m/>
    <n v="112"/>
  </r>
  <r>
    <x v="4"/>
    <x v="1"/>
    <x v="19"/>
    <x v="5"/>
    <x v="0"/>
    <m/>
    <m/>
    <m/>
    <m/>
    <m/>
    <m/>
    <n v="111"/>
  </r>
  <r>
    <x v="4"/>
    <x v="2"/>
    <x v="59"/>
    <x v="5"/>
    <x v="0"/>
    <m/>
    <m/>
    <m/>
    <m/>
    <m/>
    <m/>
    <n v="110"/>
  </r>
  <r>
    <x v="4"/>
    <x v="0"/>
    <x v="124"/>
    <x v="1"/>
    <x v="0"/>
    <m/>
    <m/>
    <m/>
    <m/>
    <m/>
    <m/>
    <n v="110"/>
  </r>
  <r>
    <x v="4"/>
    <x v="0"/>
    <x v="77"/>
    <x v="2"/>
    <x v="0"/>
    <m/>
    <m/>
    <m/>
    <m/>
    <m/>
    <m/>
    <n v="110"/>
  </r>
  <r>
    <x v="4"/>
    <x v="0"/>
    <x v="131"/>
    <x v="5"/>
    <x v="0"/>
    <m/>
    <m/>
    <m/>
    <m/>
    <m/>
    <m/>
    <n v="110"/>
  </r>
  <r>
    <x v="4"/>
    <x v="4"/>
    <x v="27"/>
    <x v="5"/>
    <x v="0"/>
    <m/>
    <m/>
    <m/>
    <m/>
    <m/>
    <m/>
    <n v="109"/>
  </r>
  <r>
    <x v="4"/>
    <x v="1"/>
    <x v="129"/>
    <x v="5"/>
    <x v="0"/>
    <m/>
    <m/>
    <m/>
    <m/>
    <m/>
    <m/>
    <n v="109"/>
  </r>
  <r>
    <x v="4"/>
    <x v="0"/>
    <x v="196"/>
    <x v="0"/>
    <x v="0"/>
    <m/>
    <m/>
    <m/>
    <m/>
    <m/>
    <m/>
    <n v="109"/>
  </r>
  <r>
    <x v="4"/>
    <x v="10"/>
    <x v="164"/>
    <x v="1"/>
    <x v="0"/>
    <m/>
    <m/>
    <m/>
    <m/>
    <m/>
    <m/>
    <n v="109"/>
  </r>
  <r>
    <x v="4"/>
    <x v="5"/>
    <x v="22"/>
    <x v="5"/>
    <x v="0"/>
    <m/>
    <m/>
    <m/>
    <m/>
    <m/>
    <m/>
    <n v="108"/>
  </r>
  <r>
    <x v="4"/>
    <x v="9"/>
    <x v="158"/>
    <x v="2"/>
    <x v="0"/>
    <m/>
    <m/>
    <m/>
    <m/>
    <m/>
    <m/>
    <n v="108"/>
  </r>
  <r>
    <x v="4"/>
    <x v="2"/>
    <x v="49"/>
    <x v="3"/>
    <x v="0"/>
    <m/>
    <m/>
    <m/>
    <m/>
    <m/>
    <m/>
    <n v="106"/>
  </r>
  <r>
    <x v="4"/>
    <x v="5"/>
    <x v="22"/>
    <x v="2"/>
    <x v="0"/>
    <m/>
    <m/>
    <m/>
    <m/>
    <m/>
    <m/>
    <n v="106"/>
  </r>
  <r>
    <x v="4"/>
    <x v="9"/>
    <x v="161"/>
    <x v="0"/>
    <x v="0"/>
    <m/>
    <m/>
    <m/>
    <m/>
    <m/>
    <m/>
    <n v="105"/>
  </r>
  <r>
    <x v="4"/>
    <x v="9"/>
    <x v="106"/>
    <x v="4"/>
    <x v="0"/>
    <m/>
    <m/>
    <m/>
    <m/>
    <m/>
    <m/>
    <n v="103"/>
  </r>
  <r>
    <x v="4"/>
    <x v="3"/>
    <x v="97"/>
    <x v="5"/>
    <x v="0"/>
    <m/>
    <m/>
    <m/>
    <m/>
    <m/>
    <m/>
    <n v="102"/>
  </r>
  <r>
    <x v="4"/>
    <x v="8"/>
    <x v="83"/>
    <x v="5"/>
    <x v="0"/>
    <m/>
    <m/>
    <m/>
    <m/>
    <m/>
    <m/>
    <n v="102"/>
  </r>
  <r>
    <x v="4"/>
    <x v="2"/>
    <x v="84"/>
    <x v="2"/>
    <x v="0"/>
    <m/>
    <m/>
    <m/>
    <m/>
    <m/>
    <m/>
    <n v="100"/>
  </r>
  <r>
    <x v="4"/>
    <x v="7"/>
    <x v="62"/>
    <x v="3"/>
    <x v="0"/>
    <m/>
    <m/>
    <m/>
    <m/>
    <m/>
    <m/>
    <n v="100"/>
  </r>
  <r>
    <x v="4"/>
    <x v="9"/>
    <x v="158"/>
    <x v="2"/>
    <x v="0"/>
    <m/>
    <m/>
    <m/>
    <m/>
    <m/>
    <m/>
    <n v="100"/>
  </r>
  <r>
    <x v="4"/>
    <x v="2"/>
    <x v="43"/>
    <x v="5"/>
    <x v="0"/>
    <m/>
    <m/>
    <m/>
    <m/>
    <m/>
    <m/>
    <n v="98"/>
  </r>
  <r>
    <x v="4"/>
    <x v="8"/>
    <x v="136"/>
    <x v="1"/>
    <x v="0"/>
    <m/>
    <m/>
    <m/>
    <m/>
    <m/>
    <m/>
    <n v="98"/>
  </r>
  <r>
    <x v="4"/>
    <x v="8"/>
    <x v="194"/>
    <x v="0"/>
    <x v="0"/>
    <m/>
    <m/>
    <m/>
    <m/>
    <m/>
    <m/>
    <n v="98"/>
  </r>
  <r>
    <x v="4"/>
    <x v="1"/>
    <x v="14"/>
    <x v="4"/>
    <x v="0"/>
    <m/>
    <m/>
    <m/>
    <m/>
    <m/>
    <m/>
    <n v="97"/>
  </r>
  <r>
    <x v="4"/>
    <x v="1"/>
    <x v="28"/>
    <x v="5"/>
    <x v="0"/>
    <m/>
    <m/>
    <m/>
    <m/>
    <m/>
    <m/>
    <n v="97"/>
  </r>
  <r>
    <x v="4"/>
    <x v="1"/>
    <x v="127"/>
    <x v="5"/>
    <x v="0"/>
    <m/>
    <m/>
    <m/>
    <m/>
    <m/>
    <m/>
    <n v="97"/>
  </r>
  <r>
    <x v="4"/>
    <x v="7"/>
    <x v="82"/>
    <x v="2"/>
    <x v="0"/>
    <m/>
    <m/>
    <m/>
    <m/>
    <m/>
    <m/>
    <n v="97"/>
  </r>
  <r>
    <x v="4"/>
    <x v="9"/>
    <x v="176"/>
    <x v="0"/>
    <x v="0"/>
    <m/>
    <m/>
    <m/>
    <m/>
    <m/>
    <m/>
    <n v="97"/>
  </r>
  <r>
    <x v="4"/>
    <x v="7"/>
    <x v="117"/>
    <x v="3"/>
    <x v="0"/>
    <m/>
    <m/>
    <m/>
    <m/>
    <m/>
    <m/>
    <n v="96"/>
  </r>
  <r>
    <x v="4"/>
    <x v="0"/>
    <x v="9"/>
    <x v="2"/>
    <x v="0"/>
    <m/>
    <m/>
    <m/>
    <m/>
    <m/>
    <m/>
    <n v="95"/>
  </r>
  <r>
    <x v="4"/>
    <x v="0"/>
    <x v="68"/>
    <x v="5"/>
    <x v="0"/>
    <m/>
    <m/>
    <m/>
    <m/>
    <m/>
    <m/>
    <n v="95"/>
  </r>
  <r>
    <x v="4"/>
    <x v="9"/>
    <x v="167"/>
    <x v="1"/>
    <x v="0"/>
    <m/>
    <m/>
    <m/>
    <m/>
    <m/>
    <m/>
    <n v="92"/>
  </r>
  <r>
    <x v="4"/>
    <x v="8"/>
    <x v="136"/>
    <x v="0"/>
    <x v="0"/>
    <m/>
    <m/>
    <m/>
    <m/>
    <m/>
    <m/>
    <n v="92"/>
  </r>
  <r>
    <x v="4"/>
    <x v="12"/>
    <x v="156"/>
    <x v="2"/>
    <x v="0"/>
    <m/>
    <m/>
    <m/>
    <m/>
    <m/>
    <m/>
    <n v="91"/>
  </r>
  <r>
    <x v="4"/>
    <x v="2"/>
    <x v="43"/>
    <x v="3"/>
    <x v="0"/>
    <m/>
    <m/>
    <m/>
    <m/>
    <m/>
    <m/>
    <n v="90"/>
  </r>
  <r>
    <x v="4"/>
    <x v="12"/>
    <x v="157"/>
    <x v="0"/>
    <x v="0"/>
    <m/>
    <m/>
    <m/>
    <m/>
    <m/>
    <m/>
    <n v="90"/>
  </r>
  <r>
    <x v="4"/>
    <x v="2"/>
    <x v="11"/>
    <x v="3"/>
    <x v="0"/>
    <m/>
    <m/>
    <m/>
    <m/>
    <m/>
    <m/>
    <n v="89"/>
  </r>
  <r>
    <x v="4"/>
    <x v="10"/>
    <x v="181"/>
    <x v="0"/>
    <x v="0"/>
    <m/>
    <m/>
    <m/>
    <m/>
    <m/>
    <m/>
    <n v="86"/>
  </r>
  <r>
    <x v="4"/>
    <x v="5"/>
    <x v="66"/>
    <x v="5"/>
    <x v="0"/>
    <m/>
    <m/>
    <m/>
    <m/>
    <m/>
    <m/>
    <n v="85"/>
  </r>
  <r>
    <x v="4"/>
    <x v="9"/>
    <x v="95"/>
    <x v="5"/>
    <x v="0"/>
    <m/>
    <m/>
    <m/>
    <m/>
    <m/>
    <m/>
    <n v="85"/>
  </r>
  <r>
    <x v="4"/>
    <x v="1"/>
    <x v="169"/>
    <x v="0"/>
    <x v="0"/>
    <m/>
    <m/>
    <m/>
    <m/>
    <m/>
    <m/>
    <n v="84"/>
  </r>
  <r>
    <x v="4"/>
    <x v="5"/>
    <x v="39"/>
    <x v="5"/>
    <x v="0"/>
    <m/>
    <m/>
    <m/>
    <m/>
    <m/>
    <m/>
    <n v="81"/>
  </r>
  <r>
    <x v="4"/>
    <x v="3"/>
    <x v="55"/>
    <x v="4"/>
    <x v="0"/>
    <m/>
    <m/>
    <m/>
    <m/>
    <m/>
    <m/>
    <n v="80"/>
  </r>
  <r>
    <x v="4"/>
    <x v="7"/>
    <x v="72"/>
    <x v="4"/>
    <x v="0"/>
    <m/>
    <m/>
    <m/>
    <m/>
    <m/>
    <m/>
    <n v="80"/>
  </r>
  <r>
    <x v="4"/>
    <x v="9"/>
    <x v="142"/>
    <x v="2"/>
    <x v="0"/>
    <m/>
    <m/>
    <m/>
    <m/>
    <m/>
    <m/>
    <n v="78"/>
  </r>
  <r>
    <x v="4"/>
    <x v="6"/>
    <x v="91"/>
    <x v="5"/>
    <x v="0"/>
    <m/>
    <m/>
    <m/>
    <m/>
    <m/>
    <m/>
    <n v="78"/>
  </r>
  <r>
    <x v="4"/>
    <x v="8"/>
    <x v="83"/>
    <x v="2"/>
    <x v="0"/>
    <m/>
    <m/>
    <m/>
    <m/>
    <m/>
    <m/>
    <n v="78"/>
  </r>
  <r>
    <x v="4"/>
    <x v="1"/>
    <x v="75"/>
    <x v="1"/>
    <x v="0"/>
    <m/>
    <m/>
    <m/>
    <m/>
    <m/>
    <m/>
    <n v="77"/>
  </r>
  <r>
    <x v="4"/>
    <x v="3"/>
    <x v="104"/>
    <x v="2"/>
    <x v="0"/>
    <m/>
    <m/>
    <m/>
    <m/>
    <m/>
    <m/>
    <n v="77"/>
  </r>
  <r>
    <x v="4"/>
    <x v="6"/>
    <x v="138"/>
    <x v="2"/>
    <x v="0"/>
    <m/>
    <m/>
    <m/>
    <m/>
    <m/>
    <m/>
    <n v="77"/>
  </r>
  <r>
    <x v="4"/>
    <x v="0"/>
    <x v="46"/>
    <x v="3"/>
    <x v="0"/>
    <m/>
    <m/>
    <m/>
    <m/>
    <m/>
    <m/>
    <n v="77"/>
  </r>
  <r>
    <x v="4"/>
    <x v="1"/>
    <x v="67"/>
    <x v="5"/>
    <x v="0"/>
    <m/>
    <m/>
    <m/>
    <m/>
    <m/>
    <m/>
    <n v="75"/>
  </r>
  <r>
    <x v="4"/>
    <x v="7"/>
    <x v="62"/>
    <x v="5"/>
    <x v="0"/>
    <m/>
    <m/>
    <m/>
    <m/>
    <m/>
    <m/>
    <n v="75"/>
  </r>
  <r>
    <x v="4"/>
    <x v="1"/>
    <x v="41"/>
    <x v="4"/>
    <x v="0"/>
    <m/>
    <m/>
    <m/>
    <m/>
    <m/>
    <m/>
    <n v="74"/>
  </r>
  <r>
    <x v="4"/>
    <x v="0"/>
    <x v="7"/>
    <x v="4"/>
    <x v="0"/>
    <m/>
    <m/>
    <m/>
    <m/>
    <m/>
    <m/>
    <n v="74"/>
  </r>
  <r>
    <x v="4"/>
    <x v="10"/>
    <x v="165"/>
    <x v="0"/>
    <x v="0"/>
    <m/>
    <m/>
    <m/>
    <m/>
    <m/>
    <m/>
    <n v="74"/>
  </r>
  <r>
    <x v="4"/>
    <x v="1"/>
    <x v="13"/>
    <x v="5"/>
    <x v="0"/>
    <m/>
    <m/>
    <m/>
    <m/>
    <m/>
    <m/>
    <n v="73"/>
  </r>
  <r>
    <x v="4"/>
    <x v="2"/>
    <x v="86"/>
    <x v="4"/>
    <x v="0"/>
    <m/>
    <m/>
    <m/>
    <m/>
    <m/>
    <m/>
    <n v="72"/>
  </r>
  <r>
    <x v="4"/>
    <x v="6"/>
    <x v="90"/>
    <x v="1"/>
    <x v="0"/>
    <m/>
    <m/>
    <m/>
    <m/>
    <m/>
    <m/>
    <n v="72"/>
  </r>
  <r>
    <x v="4"/>
    <x v="0"/>
    <x v="162"/>
    <x v="0"/>
    <x v="0"/>
    <m/>
    <m/>
    <m/>
    <m/>
    <m/>
    <m/>
    <n v="71"/>
  </r>
  <r>
    <x v="4"/>
    <x v="1"/>
    <x v="79"/>
    <x v="3"/>
    <x v="0"/>
    <m/>
    <m/>
    <m/>
    <m/>
    <m/>
    <m/>
    <n v="68"/>
  </r>
  <r>
    <x v="4"/>
    <x v="5"/>
    <x v="66"/>
    <x v="2"/>
    <x v="0"/>
    <m/>
    <m/>
    <m/>
    <m/>
    <m/>
    <m/>
    <n v="68"/>
  </r>
  <r>
    <x v="4"/>
    <x v="1"/>
    <x v="123"/>
    <x v="1"/>
    <x v="0"/>
    <m/>
    <m/>
    <m/>
    <m/>
    <m/>
    <m/>
    <n v="67"/>
  </r>
  <r>
    <x v="4"/>
    <x v="1"/>
    <x v="123"/>
    <x v="5"/>
    <x v="0"/>
    <m/>
    <m/>
    <m/>
    <m/>
    <m/>
    <m/>
    <n v="67"/>
  </r>
  <r>
    <x v="4"/>
    <x v="2"/>
    <x v="81"/>
    <x v="3"/>
    <x v="0"/>
    <m/>
    <m/>
    <m/>
    <m/>
    <m/>
    <m/>
    <n v="67"/>
  </r>
  <r>
    <x v="4"/>
    <x v="0"/>
    <x v="196"/>
    <x v="5"/>
    <x v="0"/>
    <m/>
    <m/>
    <m/>
    <m/>
    <m/>
    <m/>
    <n v="67"/>
  </r>
  <r>
    <x v="4"/>
    <x v="6"/>
    <x v="44"/>
    <x v="5"/>
    <x v="0"/>
    <m/>
    <m/>
    <m/>
    <m/>
    <m/>
    <m/>
    <n v="66"/>
  </r>
  <r>
    <x v="4"/>
    <x v="0"/>
    <x v="103"/>
    <x v="1"/>
    <x v="0"/>
    <m/>
    <m/>
    <m/>
    <m/>
    <m/>
    <m/>
    <n v="66"/>
  </r>
  <r>
    <x v="4"/>
    <x v="3"/>
    <x v="97"/>
    <x v="4"/>
    <x v="0"/>
    <m/>
    <m/>
    <m/>
    <m/>
    <m/>
    <m/>
    <n v="65"/>
  </r>
  <r>
    <x v="4"/>
    <x v="3"/>
    <x v="74"/>
    <x v="4"/>
    <x v="0"/>
    <m/>
    <m/>
    <m/>
    <m/>
    <m/>
    <m/>
    <n v="65"/>
  </r>
  <r>
    <x v="4"/>
    <x v="8"/>
    <x v="182"/>
    <x v="1"/>
    <x v="0"/>
    <m/>
    <m/>
    <m/>
    <m/>
    <m/>
    <m/>
    <n v="65"/>
  </r>
  <r>
    <x v="4"/>
    <x v="1"/>
    <x v="187"/>
    <x v="0"/>
    <x v="0"/>
    <m/>
    <m/>
    <m/>
    <m/>
    <m/>
    <m/>
    <n v="64"/>
  </r>
  <r>
    <x v="4"/>
    <x v="1"/>
    <x v="118"/>
    <x v="2"/>
    <x v="0"/>
    <m/>
    <m/>
    <m/>
    <m/>
    <m/>
    <m/>
    <n v="63"/>
  </r>
  <r>
    <x v="4"/>
    <x v="0"/>
    <x v="132"/>
    <x v="1"/>
    <x v="0"/>
    <m/>
    <m/>
    <m/>
    <m/>
    <m/>
    <m/>
    <n v="63"/>
  </r>
  <r>
    <x v="4"/>
    <x v="4"/>
    <x v="155"/>
    <x v="5"/>
    <x v="0"/>
    <m/>
    <m/>
    <m/>
    <m/>
    <m/>
    <m/>
    <n v="62"/>
  </r>
  <r>
    <x v="4"/>
    <x v="0"/>
    <x v="103"/>
    <x v="2"/>
    <x v="0"/>
    <m/>
    <m/>
    <m/>
    <m/>
    <m/>
    <m/>
    <n v="62"/>
  </r>
  <r>
    <x v="4"/>
    <x v="5"/>
    <x v="66"/>
    <x v="4"/>
    <x v="0"/>
    <m/>
    <m/>
    <m/>
    <m/>
    <m/>
    <m/>
    <n v="60"/>
  </r>
  <r>
    <x v="4"/>
    <x v="7"/>
    <x v="82"/>
    <x v="4"/>
    <x v="0"/>
    <m/>
    <m/>
    <m/>
    <m/>
    <m/>
    <m/>
    <n v="60"/>
  </r>
  <r>
    <x v="4"/>
    <x v="7"/>
    <x v="82"/>
    <x v="3"/>
    <x v="0"/>
    <m/>
    <m/>
    <m/>
    <m/>
    <m/>
    <m/>
    <n v="60"/>
  </r>
  <r>
    <x v="4"/>
    <x v="0"/>
    <x v="70"/>
    <x v="4"/>
    <x v="0"/>
    <m/>
    <m/>
    <m/>
    <m/>
    <m/>
    <m/>
    <n v="60"/>
  </r>
  <r>
    <x v="4"/>
    <x v="0"/>
    <x v="18"/>
    <x v="3"/>
    <x v="0"/>
    <m/>
    <m/>
    <m/>
    <m/>
    <m/>
    <m/>
    <n v="60"/>
  </r>
  <r>
    <x v="4"/>
    <x v="13"/>
    <x v="189"/>
    <x v="5"/>
    <x v="0"/>
    <m/>
    <m/>
    <m/>
    <m/>
    <m/>
    <m/>
    <n v="60"/>
  </r>
  <r>
    <x v="4"/>
    <x v="5"/>
    <x v="66"/>
    <x v="1"/>
    <x v="0"/>
    <m/>
    <m/>
    <m/>
    <m/>
    <m/>
    <m/>
    <n v="59"/>
  </r>
  <r>
    <x v="4"/>
    <x v="5"/>
    <x v="66"/>
    <x v="5"/>
    <x v="0"/>
    <m/>
    <m/>
    <m/>
    <m/>
    <m/>
    <m/>
    <n v="59"/>
  </r>
  <r>
    <x v="4"/>
    <x v="9"/>
    <x v="174"/>
    <x v="0"/>
    <x v="0"/>
    <m/>
    <m/>
    <m/>
    <m/>
    <m/>
    <m/>
    <n v="58"/>
  </r>
  <r>
    <x v="4"/>
    <x v="0"/>
    <x v="143"/>
    <x v="0"/>
    <x v="0"/>
    <m/>
    <m/>
    <m/>
    <m/>
    <m/>
    <m/>
    <n v="57"/>
  </r>
  <r>
    <x v="4"/>
    <x v="7"/>
    <x v="117"/>
    <x v="4"/>
    <x v="0"/>
    <m/>
    <m/>
    <m/>
    <m/>
    <m/>
    <m/>
    <n v="55"/>
  </r>
  <r>
    <x v="4"/>
    <x v="7"/>
    <x v="130"/>
    <x v="3"/>
    <x v="0"/>
    <m/>
    <m/>
    <m/>
    <m/>
    <m/>
    <m/>
    <n v="55"/>
  </r>
  <r>
    <x v="4"/>
    <x v="8"/>
    <x v="135"/>
    <x v="2"/>
    <x v="0"/>
    <m/>
    <m/>
    <m/>
    <m/>
    <m/>
    <m/>
    <n v="55"/>
  </r>
  <r>
    <x v="4"/>
    <x v="0"/>
    <x v="101"/>
    <x v="2"/>
    <x v="0"/>
    <m/>
    <m/>
    <m/>
    <m/>
    <m/>
    <m/>
    <n v="55"/>
  </r>
  <r>
    <x v="4"/>
    <x v="1"/>
    <x v="187"/>
    <x v="1"/>
    <x v="0"/>
    <m/>
    <m/>
    <m/>
    <m/>
    <m/>
    <m/>
    <n v="54"/>
  </r>
  <r>
    <x v="4"/>
    <x v="2"/>
    <x v="86"/>
    <x v="5"/>
    <x v="0"/>
    <m/>
    <m/>
    <m/>
    <m/>
    <m/>
    <m/>
    <n v="53"/>
  </r>
  <r>
    <x v="4"/>
    <x v="2"/>
    <x v="59"/>
    <x v="3"/>
    <x v="0"/>
    <m/>
    <m/>
    <m/>
    <m/>
    <m/>
    <m/>
    <n v="53"/>
  </r>
  <r>
    <x v="4"/>
    <x v="0"/>
    <x v="70"/>
    <x v="5"/>
    <x v="0"/>
    <m/>
    <m/>
    <m/>
    <m/>
    <m/>
    <m/>
    <n v="53"/>
  </r>
  <r>
    <x v="4"/>
    <x v="10"/>
    <x v="144"/>
    <x v="5"/>
    <x v="0"/>
    <m/>
    <m/>
    <m/>
    <m/>
    <m/>
    <m/>
    <n v="53"/>
  </r>
  <r>
    <x v="4"/>
    <x v="6"/>
    <x v="188"/>
    <x v="0"/>
    <x v="0"/>
    <m/>
    <m/>
    <m/>
    <m/>
    <m/>
    <m/>
    <n v="52"/>
  </r>
  <r>
    <x v="4"/>
    <x v="4"/>
    <x v="36"/>
    <x v="5"/>
    <x v="0"/>
    <m/>
    <m/>
    <m/>
    <m/>
    <m/>
    <m/>
    <n v="51"/>
  </r>
  <r>
    <x v="4"/>
    <x v="2"/>
    <x v="20"/>
    <x v="5"/>
    <x v="0"/>
    <m/>
    <m/>
    <m/>
    <m/>
    <m/>
    <m/>
    <n v="50"/>
  </r>
  <r>
    <x v="4"/>
    <x v="1"/>
    <x v="37"/>
    <x v="3"/>
    <x v="0"/>
    <m/>
    <m/>
    <m/>
    <m/>
    <m/>
    <m/>
    <n v="50"/>
  </r>
  <r>
    <x v="4"/>
    <x v="3"/>
    <x v="97"/>
    <x v="3"/>
    <x v="0"/>
    <m/>
    <m/>
    <m/>
    <m/>
    <m/>
    <m/>
    <n v="50"/>
  </r>
  <r>
    <x v="4"/>
    <x v="7"/>
    <x v="149"/>
    <x v="2"/>
    <x v="0"/>
    <m/>
    <m/>
    <m/>
    <m/>
    <m/>
    <m/>
    <n v="50"/>
  </r>
  <r>
    <x v="4"/>
    <x v="7"/>
    <x v="191"/>
    <x v="1"/>
    <x v="0"/>
    <m/>
    <m/>
    <m/>
    <m/>
    <m/>
    <m/>
    <n v="50"/>
  </r>
  <r>
    <x v="4"/>
    <x v="0"/>
    <x v="31"/>
    <x v="5"/>
    <x v="0"/>
    <m/>
    <m/>
    <m/>
    <m/>
    <m/>
    <m/>
    <n v="49"/>
  </r>
  <r>
    <x v="4"/>
    <x v="2"/>
    <x v="29"/>
    <x v="4"/>
    <x v="0"/>
    <m/>
    <m/>
    <m/>
    <m/>
    <m/>
    <m/>
    <n v="46"/>
  </r>
  <r>
    <x v="4"/>
    <x v="10"/>
    <x v="109"/>
    <x v="1"/>
    <x v="0"/>
    <m/>
    <m/>
    <m/>
    <m/>
    <m/>
    <m/>
    <n v="46"/>
  </r>
  <r>
    <x v="4"/>
    <x v="3"/>
    <x v="183"/>
    <x v="0"/>
    <x v="0"/>
    <m/>
    <m/>
    <m/>
    <m/>
    <m/>
    <m/>
    <n v="45"/>
  </r>
  <r>
    <x v="4"/>
    <x v="7"/>
    <x v="121"/>
    <x v="2"/>
    <x v="0"/>
    <m/>
    <m/>
    <m/>
    <m/>
    <m/>
    <m/>
    <n v="45"/>
  </r>
  <r>
    <x v="4"/>
    <x v="7"/>
    <x v="62"/>
    <x v="4"/>
    <x v="0"/>
    <m/>
    <m/>
    <m/>
    <m/>
    <m/>
    <m/>
    <n v="44"/>
  </r>
  <r>
    <x v="4"/>
    <x v="9"/>
    <x v="170"/>
    <x v="0"/>
    <x v="0"/>
    <m/>
    <m/>
    <m/>
    <m/>
    <m/>
    <m/>
    <n v="44"/>
  </r>
  <r>
    <x v="4"/>
    <x v="0"/>
    <x v="68"/>
    <x v="1"/>
    <x v="0"/>
    <m/>
    <m/>
    <m/>
    <m/>
    <m/>
    <m/>
    <n v="44"/>
  </r>
  <r>
    <x v="4"/>
    <x v="12"/>
    <x v="156"/>
    <x v="1"/>
    <x v="0"/>
    <m/>
    <m/>
    <m/>
    <m/>
    <m/>
    <m/>
    <n v="42"/>
  </r>
  <r>
    <x v="4"/>
    <x v="0"/>
    <x v="128"/>
    <x v="5"/>
    <x v="0"/>
    <m/>
    <m/>
    <m/>
    <m/>
    <m/>
    <m/>
    <n v="42"/>
  </r>
  <r>
    <x v="4"/>
    <x v="10"/>
    <x v="195"/>
    <x v="5"/>
    <x v="0"/>
    <m/>
    <m/>
    <m/>
    <m/>
    <m/>
    <m/>
    <n v="42"/>
  </r>
  <r>
    <x v="4"/>
    <x v="2"/>
    <x v="84"/>
    <x v="5"/>
    <x v="0"/>
    <m/>
    <m/>
    <m/>
    <m/>
    <m/>
    <m/>
    <n v="40"/>
  </r>
  <r>
    <x v="4"/>
    <x v="9"/>
    <x v="192"/>
    <x v="0"/>
    <x v="0"/>
    <m/>
    <m/>
    <m/>
    <m/>
    <m/>
    <m/>
    <n v="40"/>
  </r>
  <r>
    <x v="4"/>
    <x v="9"/>
    <x v="154"/>
    <x v="5"/>
    <x v="0"/>
    <m/>
    <m/>
    <m/>
    <m/>
    <m/>
    <m/>
    <n v="40"/>
  </r>
  <r>
    <x v="4"/>
    <x v="2"/>
    <x v="81"/>
    <x v="5"/>
    <x v="0"/>
    <m/>
    <m/>
    <m/>
    <m/>
    <m/>
    <m/>
    <n v="39"/>
  </r>
  <r>
    <x v="4"/>
    <x v="6"/>
    <x v="188"/>
    <x v="1"/>
    <x v="0"/>
    <m/>
    <m/>
    <m/>
    <m/>
    <m/>
    <m/>
    <n v="38"/>
  </r>
  <r>
    <x v="4"/>
    <x v="0"/>
    <x v="68"/>
    <x v="1"/>
    <x v="0"/>
    <m/>
    <m/>
    <m/>
    <m/>
    <m/>
    <m/>
    <n v="38"/>
  </r>
  <r>
    <x v="4"/>
    <x v="1"/>
    <x v="118"/>
    <x v="5"/>
    <x v="0"/>
    <m/>
    <m/>
    <m/>
    <m/>
    <m/>
    <m/>
    <n v="36"/>
  </r>
  <r>
    <x v="4"/>
    <x v="7"/>
    <x v="238"/>
    <x v="0"/>
    <x v="0"/>
    <m/>
    <m/>
    <m/>
    <m/>
    <m/>
    <m/>
    <n v="35"/>
  </r>
  <r>
    <x v="4"/>
    <x v="1"/>
    <x v="6"/>
    <x v="3"/>
    <x v="0"/>
    <m/>
    <m/>
    <m/>
    <m/>
    <m/>
    <m/>
    <n v="34"/>
  </r>
  <r>
    <x v="4"/>
    <x v="1"/>
    <x v="94"/>
    <x v="5"/>
    <x v="0"/>
    <m/>
    <m/>
    <m/>
    <m/>
    <m/>
    <m/>
    <n v="34"/>
  </r>
  <r>
    <x v="4"/>
    <x v="1"/>
    <x v="125"/>
    <x v="3"/>
    <x v="0"/>
    <m/>
    <m/>
    <m/>
    <m/>
    <m/>
    <m/>
    <n v="32"/>
  </r>
  <r>
    <x v="4"/>
    <x v="2"/>
    <x v="88"/>
    <x v="5"/>
    <x v="0"/>
    <m/>
    <m/>
    <m/>
    <m/>
    <m/>
    <m/>
    <n v="30"/>
  </r>
  <r>
    <x v="4"/>
    <x v="1"/>
    <x v="37"/>
    <x v="4"/>
    <x v="0"/>
    <m/>
    <m/>
    <m/>
    <m/>
    <m/>
    <m/>
    <n v="30"/>
  </r>
  <r>
    <x v="4"/>
    <x v="1"/>
    <x v="67"/>
    <x v="2"/>
    <x v="0"/>
    <m/>
    <m/>
    <m/>
    <m/>
    <m/>
    <m/>
    <n v="30"/>
  </r>
  <r>
    <x v="4"/>
    <x v="3"/>
    <x v="98"/>
    <x v="2"/>
    <x v="0"/>
    <m/>
    <m/>
    <m/>
    <m/>
    <m/>
    <m/>
    <n v="30"/>
  </r>
  <r>
    <x v="4"/>
    <x v="8"/>
    <x v="135"/>
    <x v="2"/>
    <x v="0"/>
    <m/>
    <m/>
    <m/>
    <m/>
    <m/>
    <m/>
    <n v="30"/>
  </r>
  <r>
    <x v="4"/>
    <x v="0"/>
    <x v="96"/>
    <x v="1"/>
    <x v="0"/>
    <m/>
    <m/>
    <m/>
    <m/>
    <m/>
    <m/>
    <n v="30"/>
  </r>
  <r>
    <x v="4"/>
    <x v="5"/>
    <x v="66"/>
    <x v="0"/>
    <x v="0"/>
    <m/>
    <m/>
    <m/>
    <m/>
    <m/>
    <m/>
    <n v="28"/>
  </r>
  <r>
    <x v="4"/>
    <x v="0"/>
    <x v="60"/>
    <x v="5"/>
    <x v="0"/>
    <m/>
    <m/>
    <m/>
    <m/>
    <m/>
    <m/>
    <n v="28"/>
  </r>
  <r>
    <x v="4"/>
    <x v="9"/>
    <x v="106"/>
    <x v="5"/>
    <x v="0"/>
    <m/>
    <m/>
    <m/>
    <m/>
    <m/>
    <m/>
    <n v="27"/>
  </r>
  <r>
    <x v="4"/>
    <x v="10"/>
    <x v="165"/>
    <x v="5"/>
    <x v="0"/>
    <m/>
    <m/>
    <m/>
    <m/>
    <m/>
    <m/>
    <n v="27"/>
  </r>
  <r>
    <x v="4"/>
    <x v="9"/>
    <x v="167"/>
    <x v="0"/>
    <x v="0"/>
    <m/>
    <m/>
    <m/>
    <m/>
    <m/>
    <m/>
    <n v="25"/>
  </r>
  <r>
    <x v="4"/>
    <x v="6"/>
    <x v="227"/>
    <x v="2"/>
    <x v="0"/>
    <m/>
    <m/>
    <m/>
    <m/>
    <m/>
    <m/>
    <n v="25"/>
  </r>
  <r>
    <x v="4"/>
    <x v="12"/>
    <x v="203"/>
    <x v="5"/>
    <x v="0"/>
    <m/>
    <m/>
    <m/>
    <m/>
    <m/>
    <m/>
    <n v="25"/>
  </r>
  <r>
    <x v="4"/>
    <x v="12"/>
    <x v="224"/>
    <x v="0"/>
    <x v="0"/>
    <m/>
    <m/>
    <m/>
    <m/>
    <m/>
    <m/>
    <n v="25"/>
  </r>
  <r>
    <x v="4"/>
    <x v="12"/>
    <x v="185"/>
    <x v="0"/>
    <x v="0"/>
    <m/>
    <m/>
    <m/>
    <m/>
    <m/>
    <m/>
    <n v="25"/>
  </r>
  <r>
    <x v="4"/>
    <x v="1"/>
    <x v="28"/>
    <x v="4"/>
    <x v="0"/>
    <m/>
    <m/>
    <m/>
    <m/>
    <m/>
    <m/>
    <n v="24"/>
  </r>
  <r>
    <x v="4"/>
    <x v="1"/>
    <x v="94"/>
    <x v="1"/>
    <x v="0"/>
    <m/>
    <m/>
    <m/>
    <m/>
    <m/>
    <m/>
    <n v="23"/>
  </r>
  <r>
    <x v="4"/>
    <x v="5"/>
    <x v="69"/>
    <x v="5"/>
    <x v="0"/>
    <m/>
    <m/>
    <m/>
    <m/>
    <m/>
    <m/>
    <n v="23"/>
  </r>
  <r>
    <x v="4"/>
    <x v="9"/>
    <x v="107"/>
    <x v="5"/>
    <x v="0"/>
    <m/>
    <m/>
    <m/>
    <m/>
    <m/>
    <m/>
    <n v="23"/>
  </r>
  <r>
    <x v="4"/>
    <x v="6"/>
    <x v="105"/>
    <x v="5"/>
    <x v="0"/>
    <m/>
    <m/>
    <m/>
    <m/>
    <m/>
    <m/>
    <n v="23"/>
  </r>
  <r>
    <x v="4"/>
    <x v="9"/>
    <x v="126"/>
    <x v="2"/>
    <x v="0"/>
    <m/>
    <m/>
    <m/>
    <m/>
    <m/>
    <m/>
    <n v="22"/>
  </r>
  <r>
    <x v="4"/>
    <x v="0"/>
    <x v="96"/>
    <x v="2"/>
    <x v="0"/>
    <m/>
    <m/>
    <m/>
    <m/>
    <m/>
    <m/>
    <n v="22"/>
  </r>
  <r>
    <x v="4"/>
    <x v="1"/>
    <x v="153"/>
    <x v="5"/>
    <x v="0"/>
    <m/>
    <m/>
    <m/>
    <m/>
    <m/>
    <m/>
    <n v="20"/>
  </r>
  <r>
    <x v="4"/>
    <x v="1"/>
    <x v="141"/>
    <x v="4"/>
    <x v="0"/>
    <m/>
    <m/>
    <m/>
    <m/>
    <m/>
    <m/>
    <n v="20"/>
  </r>
  <r>
    <x v="4"/>
    <x v="9"/>
    <x v="159"/>
    <x v="1"/>
    <x v="0"/>
    <m/>
    <m/>
    <m/>
    <m/>
    <m/>
    <m/>
    <n v="20"/>
  </r>
  <r>
    <x v="4"/>
    <x v="6"/>
    <x v="61"/>
    <x v="2"/>
    <x v="0"/>
    <m/>
    <m/>
    <m/>
    <m/>
    <m/>
    <m/>
    <n v="20"/>
  </r>
  <r>
    <x v="4"/>
    <x v="6"/>
    <x v="200"/>
    <x v="0"/>
    <x v="0"/>
    <m/>
    <m/>
    <m/>
    <m/>
    <m/>
    <m/>
    <n v="20"/>
  </r>
  <r>
    <x v="4"/>
    <x v="0"/>
    <x v="46"/>
    <x v="3"/>
    <x v="0"/>
    <m/>
    <m/>
    <m/>
    <m/>
    <m/>
    <m/>
    <n v="20"/>
  </r>
  <r>
    <x v="4"/>
    <x v="0"/>
    <x v="32"/>
    <x v="2"/>
    <x v="0"/>
    <m/>
    <m/>
    <m/>
    <m/>
    <m/>
    <m/>
    <n v="20"/>
  </r>
  <r>
    <x v="4"/>
    <x v="12"/>
    <x v="199"/>
    <x v="5"/>
    <x v="0"/>
    <m/>
    <m/>
    <m/>
    <m/>
    <m/>
    <m/>
    <n v="19"/>
  </r>
  <r>
    <x v="4"/>
    <x v="9"/>
    <x v="106"/>
    <x v="3"/>
    <x v="0"/>
    <m/>
    <m/>
    <m/>
    <m/>
    <m/>
    <m/>
    <n v="18"/>
  </r>
  <r>
    <x v="4"/>
    <x v="6"/>
    <x v="80"/>
    <x v="2"/>
    <x v="0"/>
    <m/>
    <m/>
    <m/>
    <m/>
    <m/>
    <m/>
    <n v="18"/>
  </r>
  <r>
    <x v="4"/>
    <x v="6"/>
    <x v="80"/>
    <x v="5"/>
    <x v="0"/>
    <m/>
    <m/>
    <m/>
    <m/>
    <m/>
    <m/>
    <n v="18"/>
  </r>
  <r>
    <x v="4"/>
    <x v="6"/>
    <x v="105"/>
    <x v="1"/>
    <x v="0"/>
    <m/>
    <m/>
    <m/>
    <m/>
    <m/>
    <m/>
    <n v="18"/>
  </r>
  <r>
    <x v="4"/>
    <x v="1"/>
    <x v="172"/>
    <x v="0"/>
    <x v="0"/>
    <m/>
    <m/>
    <m/>
    <m/>
    <m/>
    <m/>
    <n v="15"/>
  </r>
  <r>
    <x v="4"/>
    <x v="6"/>
    <x v="160"/>
    <x v="1"/>
    <x v="0"/>
    <m/>
    <m/>
    <m/>
    <m/>
    <m/>
    <m/>
    <n v="15"/>
  </r>
  <r>
    <x v="4"/>
    <x v="6"/>
    <x v="227"/>
    <x v="0"/>
    <x v="0"/>
    <m/>
    <m/>
    <m/>
    <m/>
    <m/>
    <m/>
    <n v="15"/>
  </r>
  <r>
    <x v="4"/>
    <x v="0"/>
    <x v="208"/>
    <x v="1"/>
    <x v="0"/>
    <m/>
    <m/>
    <m/>
    <m/>
    <m/>
    <m/>
    <n v="15"/>
  </r>
  <r>
    <x v="4"/>
    <x v="7"/>
    <x v="205"/>
    <x v="1"/>
    <x v="0"/>
    <m/>
    <m/>
    <m/>
    <m/>
    <m/>
    <m/>
    <n v="14"/>
  </r>
  <r>
    <x v="4"/>
    <x v="8"/>
    <x v="114"/>
    <x v="2"/>
    <x v="0"/>
    <m/>
    <m/>
    <m/>
    <m/>
    <m/>
    <m/>
    <n v="14"/>
  </r>
  <r>
    <x v="4"/>
    <x v="6"/>
    <x v="108"/>
    <x v="5"/>
    <x v="0"/>
    <m/>
    <m/>
    <m/>
    <m/>
    <m/>
    <m/>
    <n v="13"/>
  </r>
  <r>
    <x v="4"/>
    <x v="9"/>
    <x v="106"/>
    <x v="2"/>
    <x v="0"/>
    <m/>
    <m/>
    <m/>
    <m/>
    <m/>
    <m/>
    <n v="12"/>
  </r>
  <r>
    <x v="4"/>
    <x v="10"/>
    <x v="168"/>
    <x v="5"/>
    <x v="0"/>
    <m/>
    <m/>
    <m/>
    <m/>
    <m/>
    <m/>
    <n v="12"/>
  </r>
  <r>
    <x v="4"/>
    <x v="2"/>
    <x v="84"/>
    <x v="5"/>
    <x v="0"/>
    <m/>
    <m/>
    <m/>
    <m/>
    <m/>
    <m/>
    <n v="11"/>
  </r>
  <r>
    <x v="4"/>
    <x v="2"/>
    <x v="20"/>
    <x v="5"/>
    <x v="0"/>
    <m/>
    <m/>
    <m/>
    <m/>
    <m/>
    <m/>
    <n v="10"/>
  </r>
  <r>
    <x v="4"/>
    <x v="1"/>
    <x v="147"/>
    <x v="1"/>
    <x v="0"/>
    <m/>
    <m/>
    <m/>
    <m/>
    <m/>
    <m/>
    <n v="10"/>
  </r>
  <r>
    <x v="4"/>
    <x v="0"/>
    <x v="31"/>
    <x v="2"/>
    <x v="0"/>
    <m/>
    <m/>
    <m/>
    <m/>
    <m/>
    <m/>
    <n v="10"/>
  </r>
  <r>
    <x v="4"/>
    <x v="0"/>
    <x v="46"/>
    <x v="4"/>
    <x v="0"/>
    <m/>
    <m/>
    <m/>
    <m/>
    <m/>
    <m/>
    <n v="10"/>
  </r>
  <r>
    <x v="4"/>
    <x v="13"/>
    <x v="189"/>
    <x v="4"/>
    <x v="0"/>
    <m/>
    <m/>
    <m/>
    <m/>
    <m/>
    <m/>
    <n v="10"/>
  </r>
  <r>
    <x v="4"/>
    <x v="12"/>
    <x v="199"/>
    <x v="1"/>
    <x v="0"/>
    <m/>
    <m/>
    <m/>
    <m/>
    <m/>
    <m/>
    <n v="9"/>
  </r>
  <r>
    <x v="4"/>
    <x v="9"/>
    <x v="95"/>
    <x v="3"/>
    <x v="0"/>
    <m/>
    <m/>
    <m/>
    <m/>
    <m/>
    <m/>
    <n v="8"/>
  </r>
  <r>
    <x v="4"/>
    <x v="10"/>
    <x v="168"/>
    <x v="0"/>
    <x v="0"/>
    <m/>
    <m/>
    <m/>
    <m/>
    <m/>
    <m/>
    <n v="8"/>
  </r>
  <r>
    <x v="4"/>
    <x v="2"/>
    <x v="122"/>
    <x v="5"/>
    <x v="0"/>
    <m/>
    <m/>
    <m/>
    <m/>
    <m/>
    <m/>
    <n v="7"/>
  </r>
  <r>
    <x v="4"/>
    <x v="8"/>
    <x v="194"/>
    <x v="5"/>
    <x v="0"/>
    <m/>
    <m/>
    <m/>
    <m/>
    <m/>
    <m/>
    <n v="7"/>
  </r>
  <r>
    <x v="4"/>
    <x v="1"/>
    <x v="118"/>
    <x v="2"/>
    <x v="0"/>
    <m/>
    <m/>
    <m/>
    <m/>
    <m/>
    <m/>
    <n v="6"/>
  </r>
  <r>
    <x v="4"/>
    <x v="0"/>
    <x v="31"/>
    <x v="3"/>
    <x v="0"/>
    <m/>
    <m/>
    <m/>
    <m/>
    <m/>
    <m/>
    <n v="6"/>
  </r>
  <r>
    <x v="4"/>
    <x v="10"/>
    <x v="109"/>
    <x v="4"/>
    <x v="0"/>
    <m/>
    <m/>
    <m/>
    <m/>
    <m/>
    <m/>
    <n v="5"/>
  </r>
  <r>
    <x v="4"/>
    <x v="10"/>
    <x v="144"/>
    <x v="4"/>
    <x v="0"/>
    <m/>
    <m/>
    <m/>
    <m/>
    <m/>
    <m/>
    <n v="5"/>
  </r>
  <r>
    <x v="4"/>
    <x v="10"/>
    <x v="236"/>
    <x v="1"/>
    <x v="0"/>
    <m/>
    <m/>
    <m/>
    <m/>
    <m/>
    <m/>
    <n v="5"/>
  </r>
  <r>
    <x v="4"/>
    <x v="6"/>
    <x v="108"/>
    <x v="2"/>
    <x v="0"/>
    <m/>
    <m/>
    <m/>
    <m/>
    <m/>
    <m/>
    <n v="4"/>
  </r>
  <r>
    <x v="4"/>
    <x v="1"/>
    <x v="6"/>
    <x v="4"/>
    <x v="0"/>
    <m/>
    <m/>
    <m/>
    <m/>
    <m/>
    <m/>
    <n v="3"/>
  </r>
  <r>
    <x v="4"/>
    <x v="1"/>
    <x v="67"/>
    <x v="1"/>
    <x v="0"/>
    <m/>
    <m/>
    <m/>
    <m/>
    <m/>
    <m/>
    <n v="3"/>
  </r>
  <r>
    <x v="4"/>
    <x v="1"/>
    <x v="85"/>
    <x v="1"/>
    <x v="0"/>
    <m/>
    <m/>
    <m/>
    <m/>
    <m/>
    <m/>
    <n v="3"/>
  </r>
  <r>
    <x v="4"/>
    <x v="0"/>
    <x v="7"/>
    <x v="3"/>
    <x v="0"/>
    <m/>
    <m/>
    <m/>
    <m/>
    <m/>
    <m/>
    <n v="3"/>
  </r>
  <r>
    <x v="4"/>
    <x v="10"/>
    <x v="213"/>
    <x v="4"/>
    <x v="0"/>
    <m/>
    <m/>
    <m/>
    <m/>
    <m/>
    <m/>
    <n v="3"/>
  </r>
  <r>
    <x v="4"/>
    <x v="6"/>
    <x v="227"/>
    <x v="1"/>
    <x v="0"/>
    <m/>
    <m/>
    <m/>
    <m/>
    <m/>
    <m/>
    <n v="2"/>
  </r>
  <r>
    <x v="4"/>
    <x v="10"/>
    <x v="144"/>
    <x v="2"/>
    <x v="0"/>
    <m/>
    <m/>
    <m/>
    <m/>
    <m/>
    <m/>
    <n v="2"/>
  </r>
  <r>
    <x v="4"/>
    <x v="10"/>
    <x v="232"/>
    <x v="4"/>
    <x v="0"/>
    <m/>
    <m/>
    <m/>
    <m/>
    <m/>
    <m/>
    <n v="2"/>
  </r>
  <r>
    <x v="4"/>
    <x v="3"/>
    <x v="190"/>
    <x v="4"/>
    <x v="0"/>
    <m/>
    <m/>
    <m/>
    <m/>
    <m/>
    <m/>
    <n v="1"/>
  </r>
  <r>
    <x v="4"/>
    <x v="3"/>
    <x v="190"/>
    <x v="5"/>
    <x v="0"/>
    <m/>
    <m/>
    <m/>
    <m/>
    <m/>
    <m/>
    <n v="1"/>
  </r>
  <r>
    <x v="4"/>
    <x v="12"/>
    <x v="216"/>
    <x v="1"/>
    <x v="0"/>
    <m/>
    <m/>
    <m/>
    <m/>
    <m/>
    <m/>
    <n v="1"/>
  </r>
  <r>
    <x v="4"/>
    <x v="12"/>
    <x v="199"/>
    <x v="3"/>
    <x v="0"/>
    <m/>
    <m/>
    <m/>
    <m/>
    <m/>
    <m/>
    <n v="1"/>
  </r>
  <r>
    <x v="4"/>
    <x v="10"/>
    <x v="168"/>
    <x v="1"/>
    <x v="0"/>
    <m/>
    <m/>
    <m/>
    <m/>
    <m/>
    <m/>
    <n v="1"/>
  </r>
  <r>
    <x v="4"/>
    <x v="10"/>
    <x v="239"/>
    <x v="1"/>
    <x v="0"/>
    <m/>
    <m/>
    <m/>
    <m/>
    <m/>
    <m/>
    <n v="1"/>
  </r>
  <r>
    <x v="4"/>
    <x v="10"/>
    <x v="239"/>
    <x v="5"/>
    <x v="0"/>
    <m/>
    <m/>
    <m/>
    <m/>
    <m/>
    <m/>
    <n v="1"/>
  </r>
  <r>
    <x v="4"/>
    <x v="4"/>
    <x v="36"/>
    <x v="4"/>
    <x v="14"/>
    <m/>
    <m/>
    <m/>
    <n v="41524"/>
    <n v="3700"/>
    <n v="45224"/>
    <m/>
  </r>
  <r>
    <x v="4"/>
    <x v="4"/>
    <x v="36"/>
    <x v="1"/>
    <x v="8"/>
    <m/>
    <m/>
    <m/>
    <n v="125331"/>
    <n v="60345"/>
    <n v="185676"/>
    <m/>
  </r>
  <r>
    <x v="4"/>
    <x v="4"/>
    <x v="36"/>
    <x v="6"/>
    <x v="4"/>
    <n v="186338"/>
    <m/>
    <m/>
    <m/>
    <m/>
    <n v="186338"/>
    <m/>
  </r>
  <r>
    <x v="4"/>
    <x v="4"/>
    <x v="36"/>
    <x v="3"/>
    <x v="10"/>
    <n v="243751"/>
    <m/>
    <m/>
    <m/>
    <m/>
    <n v="243751"/>
    <m/>
  </r>
  <r>
    <x v="4"/>
    <x v="4"/>
    <x v="36"/>
    <x v="4"/>
    <x v="7"/>
    <n v="273509"/>
    <m/>
    <m/>
    <m/>
    <m/>
    <n v="273509"/>
    <m/>
  </r>
  <r>
    <x v="4"/>
    <x v="4"/>
    <x v="36"/>
    <x v="0"/>
    <x v="1"/>
    <m/>
    <m/>
    <m/>
    <n v="279346"/>
    <n v="43753"/>
    <n v="323099"/>
    <m/>
  </r>
  <r>
    <x v="4"/>
    <x v="4"/>
    <x v="36"/>
    <x v="2"/>
    <x v="9"/>
    <m/>
    <m/>
    <m/>
    <n v="294227"/>
    <n v="118205"/>
    <n v="412432"/>
    <m/>
  </r>
  <r>
    <x v="4"/>
    <x v="4"/>
    <x v="36"/>
    <x v="3"/>
    <x v="5"/>
    <n v="1663330"/>
    <m/>
    <m/>
    <m/>
    <m/>
    <n v="1663330"/>
    <m/>
  </r>
  <r>
    <x v="4"/>
    <x v="4"/>
    <x v="36"/>
    <x v="0"/>
    <x v="11"/>
    <n v="2930249"/>
    <m/>
    <m/>
    <m/>
    <m/>
    <n v="2930249"/>
    <m/>
  </r>
  <r>
    <x v="4"/>
    <x v="4"/>
    <x v="36"/>
    <x v="2"/>
    <x v="13"/>
    <n v="3193871"/>
    <m/>
    <m/>
    <m/>
    <m/>
    <n v="3193871"/>
    <m/>
  </r>
  <r>
    <x v="4"/>
    <x v="4"/>
    <x v="36"/>
    <x v="2"/>
    <x v="6"/>
    <n v="4643911"/>
    <n v="2507"/>
    <m/>
    <m/>
    <m/>
    <n v="4643911"/>
    <m/>
  </r>
  <r>
    <x v="4"/>
    <x v="4"/>
    <x v="36"/>
    <x v="1"/>
    <x v="12"/>
    <n v="6323451"/>
    <m/>
    <m/>
    <m/>
    <m/>
    <n v="6323451"/>
    <m/>
  </r>
  <r>
    <x v="4"/>
    <x v="4"/>
    <x v="57"/>
    <x v="6"/>
    <x v="4"/>
    <n v="7185"/>
    <n v="7185"/>
    <m/>
    <m/>
    <m/>
    <n v="7185"/>
    <m/>
  </r>
  <r>
    <x v="4"/>
    <x v="4"/>
    <x v="57"/>
    <x v="3"/>
    <x v="10"/>
    <n v="13779"/>
    <m/>
    <m/>
    <m/>
    <m/>
    <n v="13779"/>
    <m/>
  </r>
  <r>
    <x v="4"/>
    <x v="4"/>
    <x v="57"/>
    <x v="0"/>
    <x v="11"/>
    <n v="71610"/>
    <m/>
    <m/>
    <m/>
    <m/>
    <n v="71610"/>
    <m/>
  </r>
  <r>
    <x v="4"/>
    <x v="4"/>
    <x v="57"/>
    <x v="2"/>
    <x v="13"/>
    <n v="83304"/>
    <m/>
    <m/>
    <m/>
    <m/>
    <n v="83304"/>
    <m/>
  </r>
  <r>
    <x v="4"/>
    <x v="4"/>
    <x v="57"/>
    <x v="1"/>
    <x v="12"/>
    <n v="98813"/>
    <n v="2299"/>
    <m/>
    <m/>
    <m/>
    <n v="98813"/>
    <m/>
  </r>
  <r>
    <x v="4"/>
    <x v="4"/>
    <x v="57"/>
    <x v="3"/>
    <x v="5"/>
    <n v="128359"/>
    <m/>
    <m/>
    <m/>
    <m/>
    <n v="128359"/>
    <m/>
  </r>
  <r>
    <x v="4"/>
    <x v="4"/>
    <x v="57"/>
    <x v="2"/>
    <x v="6"/>
    <n v="206466"/>
    <n v="7734"/>
    <m/>
    <m/>
    <m/>
    <n v="206466"/>
    <m/>
  </r>
  <r>
    <x v="4"/>
    <x v="4"/>
    <x v="35"/>
    <x v="0"/>
    <x v="1"/>
    <m/>
    <m/>
    <m/>
    <m/>
    <n v="19885"/>
    <n v="19885"/>
    <m/>
  </r>
  <r>
    <x v="4"/>
    <x v="4"/>
    <x v="35"/>
    <x v="6"/>
    <x v="2"/>
    <m/>
    <m/>
    <m/>
    <n v="27674"/>
    <m/>
    <n v="27674"/>
    <m/>
  </r>
  <r>
    <x v="4"/>
    <x v="4"/>
    <x v="35"/>
    <x v="3"/>
    <x v="3"/>
    <m/>
    <m/>
    <m/>
    <n v="43810"/>
    <m/>
    <n v="43810"/>
    <m/>
  </r>
  <r>
    <x v="4"/>
    <x v="4"/>
    <x v="35"/>
    <x v="3"/>
    <x v="10"/>
    <n v="192737"/>
    <m/>
    <m/>
    <m/>
    <m/>
    <n v="192737"/>
    <m/>
  </r>
  <r>
    <x v="4"/>
    <x v="4"/>
    <x v="35"/>
    <x v="4"/>
    <x v="7"/>
    <n v="194429"/>
    <n v="5316"/>
    <m/>
    <m/>
    <m/>
    <n v="194429"/>
    <m/>
  </r>
  <r>
    <x v="4"/>
    <x v="4"/>
    <x v="35"/>
    <x v="6"/>
    <x v="4"/>
    <n v="364119"/>
    <n v="8682"/>
    <m/>
    <m/>
    <m/>
    <n v="364119"/>
    <m/>
  </r>
  <r>
    <x v="4"/>
    <x v="4"/>
    <x v="35"/>
    <x v="2"/>
    <x v="9"/>
    <m/>
    <m/>
    <m/>
    <n v="285033"/>
    <n v="87620"/>
    <n v="372653"/>
    <m/>
  </r>
  <r>
    <x v="4"/>
    <x v="4"/>
    <x v="35"/>
    <x v="1"/>
    <x v="8"/>
    <m/>
    <m/>
    <m/>
    <n v="436903"/>
    <n v="34330"/>
    <n v="471233"/>
    <m/>
  </r>
  <r>
    <x v="4"/>
    <x v="4"/>
    <x v="35"/>
    <x v="3"/>
    <x v="5"/>
    <n v="811500"/>
    <m/>
    <m/>
    <m/>
    <m/>
    <n v="811500"/>
    <m/>
  </r>
  <r>
    <x v="4"/>
    <x v="4"/>
    <x v="35"/>
    <x v="0"/>
    <x v="11"/>
    <n v="3525597"/>
    <n v="95324"/>
    <m/>
    <m/>
    <m/>
    <n v="3525597"/>
    <m/>
  </r>
  <r>
    <x v="4"/>
    <x v="4"/>
    <x v="35"/>
    <x v="2"/>
    <x v="13"/>
    <n v="4296374"/>
    <n v="13263"/>
    <m/>
    <m/>
    <m/>
    <n v="4296374"/>
    <m/>
  </r>
  <r>
    <x v="4"/>
    <x v="4"/>
    <x v="35"/>
    <x v="2"/>
    <x v="6"/>
    <n v="5164600"/>
    <n v="14924"/>
    <m/>
    <m/>
    <m/>
    <n v="5164600"/>
    <m/>
  </r>
  <r>
    <x v="4"/>
    <x v="4"/>
    <x v="35"/>
    <x v="1"/>
    <x v="12"/>
    <n v="5707991"/>
    <n v="116751"/>
    <m/>
    <m/>
    <m/>
    <n v="5707991"/>
    <m/>
  </r>
  <r>
    <x v="4"/>
    <x v="4"/>
    <x v="34"/>
    <x v="3"/>
    <x v="15"/>
    <n v="2408"/>
    <n v="2408"/>
    <m/>
    <m/>
    <m/>
    <n v="2408"/>
    <m/>
  </r>
  <r>
    <x v="4"/>
    <x v="4"/>
    <x v="34"/>
    <x v="3"/>
    <x v="10"/>
    <n v="34625"/>
    <m/>
    <m/>
    <m/>
    <m/>
    <n v="34625"/>
    <m/>
  </r>
  <r>
    <x v="4"/>
    <x v="4"/>
    <x v="34"/>
    <x v="4"/>
    <x v="7"/>
    <n v="132280"/>
    <m/>
    <m/>
    <m/>
    <m/>
    <n v="132280"/>
    <m/>
  </r>
  <r>
    <x v="4"/>
    <x v="4"/>
    <x v="34"/>
    <x v="0"/>
    <x v="1"/>
    <m/>
    <m/>
    <m/>
    <n v="272569"/>
    <n v="49305"/>
    <n v="321874"/>
    <m/>
  </r>
  <r>
    <x v="4"/>
    <x v="4"/>
    <x v="34"/>
    <x v="1"/>
    <x v="8"/>
    <m/>
    <m/>
    <m/>
    <n v="351713"/>
    <n v="43072"/>
    <n v="394785"/>
    <m/>
  </r>
  <r>
    <x v="4"/>
    <x v="4"/>
    <x v="34"/>
    <x v="6"/>
    <x v="4"/>
    <n v="531012"/>
    <n v="902"/>
    <m/>
    <m/>
    <m/>
    <n v="531012"/>
    <m/>
  </r>
  <r>
    <x v="4"/>
    <x v="4"/>
    <x v="34"/>
    <x v="3"/>
    <x v="5"/>
    <n v="533049"/>
    <n v="9155"/>
    <m/>
    <m/>
    <m/>
    <n v="533049"/>
    <m/>
  </r>
  <r>
    <x v="4"/>
    <x v="4"/>
    <x v="34"/>
    <x v="2"/>
    <x v="9"/>
    <m/>
    <m/>
    <m/>
    <n v="900417"/>
    <n v="98725"/>
    <n v="999142"/>
    <m/>
  </r>
  <r>
    <x v="4"/>
    <x v="4"/>
    <x v="34"/>
    <x v="2"/>
    <x v="13"/>
    <n v="3977189"/>
    <n v="4287"/>
    <m/>
    <m/>
    <m/>
    <n v="3977189"/>
    <m/>
  </r>
  <r>
    <x v="4"/>
    <x v="4"/>
    <x v="34"/>
    <x v="0"/>
    <x v="11"/>
    <n v="4060526"/>
    <m/>
    <m/>
    <m/>
    <m/>
    <n v="4060526"/>
    <m/>
  </r>
  <r>
    <x v="4"/>
    <x v="4"/>
    <x v="34"/>
    <x v="1"/>
    <x v="12"/>
    <n v="4531387"/>
    <n v="18584"/>
    <m/>
    <m/>
    <m/>
    <n v="4531387"/>
    <m/>
  </r>
  <r>
    <x v="4"/>
    <x v="4"/>
    <x v="34"/>
    <x v="2"/>
    <x v="6"/>
    <n v="4630653"/>
    <n v="10694"/>
    <m/>
    <m/>
    <m/>
    <n v="4630653"/>
    <m/>
  </r>
  <r>
    <x v="4"/>
    <x v="4"/>
    <x v="155"/>
    <x v="1"/>
    <x v="12"/>
    <n v="20264"/>
    <m/>
    <m/>
    <m/>
    <m/>
    <n v="20264"/>
    <m/>
  </r>
  <r>
    <x v="4"/>
    <x v="4"/>
    <x v="155"/>
    <x v="2"/>
    <x v="6"/>
    <n v="21784"/>
    <m/>
    <m/>
    <m/>
    <m/>
    <n v="21784"/>
    <m/>
  </r>
  <r>
    <x v="4"/>
    <x v="4"/>
    <x v="155"/>
    <x v="2"/>
    <x v="13"/>
    <n v="66291"/>
    <m/>
    <m/>
    <m/>
    <m/>
    <n v="66291"/>
    <m/>
  </r>
  <r>
    <x v="4"/>
    <x v="4"/>
    <x v="155"/>
    <x v="0"/>
    <x v="11"/>
    <n v="87942"/>
    <m/>
    <m/>
    <m/>
    <m/>
    <n v="87942"/>
    <m/>
  </r>
  <r>
    <x v="4"/>
    <x v="4"/>
    <x v="73"/>
    <x v="2"/>
    <x v="9"/>
    <m/>
    <m/>
    <m/>
    <m/>
    <n v="3600"/>
    <n v="3600"/>
    <m/>
  </r>
  <r>
    <x v="4"/>
    <x v="4"/>
    <x v="73"/>
    <x v="4"/>
    <x v="7"/>
    <n v="23130"/>
    <m/>
    <m/>
    <m/>
    <m/>
    <n v="23130"/>
    <m/>
  </r>
  <r>
    <x v="4"/>
    <x v="4"/>
    <x v="73"/>
    <x v="3"/>
    <x v="10"/>
    <n v="42433"/>
    <m/>
    <m/>
    <m/>
    <m/>
    <n v="42433"/>
    <m/>
  </r>
  <r>
    <x v="4"/>
    <x v="4"/>
    <x v="73"/>
    <x v="3"/>
    <x v="5"/>
    <n v="45499"/>
    <m/>
    <m/>
    <m/>
    <m/>
    <n v="45499"/>
    <m/>
  </r>
  <r>
    <x v="4"/>
    <x v="4"/>
    <x v="73"/>
    <x v="6"/>
    <x v="4"/>
    <n v="52306"/>
    <m/>
    <m/>
    <m/>
    <m/>
    <n v="52306"/>
    <m/>
  </r>
  <r>
    <x v="4"/>
    <x v="4"/>
    <x v="73"/>
    <x v="1"/>
    <x v="8"/>
    <m/>
    <m/>
    <m/>
    <n v="51450"/>
    <n v="13700"/>
    <n v="65150"/>
    <m/>
  </r>
  <r>
    <x v="4"/>
    <x v="4"/>
    <x v="73"/>
    <x v="0"/>
    <x v="1"/>
    <m/>
    <m/>
    <m/>
    <n v="165456"/>
    <n v="6750"/>
    <n v="172206"/>
    <m/>
  </r>
  <r>
    <x v="4"/>
    <x v="4"/>
    <x v="73"/>
    <x v="2"/>
    <x v="13"/>
    <n v="361383"/>
    <m/>
    <m/>
    <m/>
    <m/>
    <n v="361383"/>
    <m/>
  </r>
  <r>
    <x v="4"/>
    <x v="4"/>
    <x v="73"/>
    <x v="2"/>
    <x v="6"/>
    <n v="1076291"/>
    <m/>
    <m/>
    <m/>
    <m/>
    <n v="1076291"/>
    <m/>
  </r>
  <r>
    <x v="4"/>
    <x v="4"/>
    <x v="73"/>
    <x v="0"/>
    <x v="11"/>
    <n v="1403778"/>
    <m/>
    <m/>
    <m/>
    <m/>
    <n v="1403778"/>
    <m/>
  </r>
  <r>
    <x v="4"/>
    <x v="4"/>
    <x v="73"/>
    <x v="1"/>
    <x v="12"/>
    <n v="1909244"/>
    <n v="13812"/>
    <m/>
    <m/>
    <m/>
    <n v="1909244"/>
    <m/>
  </r>
  <r>
    <x v="4"/>
    <x v="4"/>
    <x v="56"/>
    <x v="3"/>
    <x v="5"/>
    <n v="6379"/>
    <m/>
    <m/>
    <m/>
    <m/>
    <n v="6379"/>
    <m/>
  </r>
  <r>
    <x v="4"/>
    <x v="4"/>
    <x v="56"/>
    <x v="3"/>
    <x v="10"/>
    <n v="12304"/>
    <n v="3277"/>
    <m/>
    <m/>
    <m/>
    <n v="12304"/>
    <m/>
  </r>
  <r>
    <x v="4"/>
    <x v="4"/>
    <x v="56"/>
    <x v="4"/>
    <x v="7"/>
    <n v="29721"/>
    <m/>
    <m/>
    <m/>
    <m/>
    <n v="29721"/>
    <m/>
  </r>
  <r>
    <x v="4"/>
    <x v="4"/>
    <x v="56"/>
    <x v="6"/>
    <x v="4"/>
    <n v="58036"/>
    <n v="3896"/>
    <m/>
    <m/>
    <m/>
    <n v="58036"/>
    <m/>
  </r>
  <r>
    <x v="4"/>
    <x v="4"/>
    <x v="56"/>
    <x v="1"/>
    <x v="8"/>
    <m/>
    <m/>
    <m/>
    <n v="58217"/>
    <n v="57245"/>
    <n v="115462"/>
    <m/>
  </r>
  <r>
    <x v="4"/>
    <x v="4"/>
    <x v="56"/>
    <x v="0"/>
    <x v="1"/>
    <m/>
    <m/>
    <m/>
    <n v="86621"/>
    <n v="91150"/>
    <n v="177771"/>
    <m/>
  </r>
  <r>
    <x v="4"/>
    <x v="4"/>
    <x v="56"/>
    <x v="2"/>
    <x v="9"/>
    <m/>
    <m/>
    <m/>
    <n v="27154"/>
    <n v="151415"/>
    <n v="178569"/>
    <m/>
  </r>
  <r>
    <x v="4"/>
    <x v="4"/>
    <x v="56"/>
    <x v="2"/>
    <x v="13"/>
    <n v="238233"/>
    <m/>
    <m/>
    <m/>
    <m/>
    <n v="238233"/>
    <m/>
  </r>
  <r>
    <x v="4"/>
    <x v="4"/>
    <x v="56"/>
    <x v="0"/>
    <x v="11"/>
    <n v="2077762"/>
    <m/>
    <m/>
    <m/>
    <m/>
    <n v="2077762"/>
    <m/>
  </r>
  <r>
    <x v="4"/>
    <x v="4"/>
    <x v="56"/>
    <x v="1"/>
    <x v="12"/>
    <n v="2280514"/>
    <n v="72102"/>
    <m/>
    <m/>
    <m/>
    <n v="2280514"/>
    <m/>
  </r>
  <r>
    <x v="4"/>
    <x v="4"/>
    <x v="56"/>
    <x v="2"/>
    <x v="6"/>
    <n v="4205334"/>
    <n v="10177"/>
    <m/>
    <m/>
    <m/>
    <n v="4205334"/>
    <m/>
  </r>
  <r>
    <x v="4"/>
    <x v="2"/>
    <x v="11"/>
    <x v="1"/>
    <x v="8"/>
    <m/>
    <m/>
    <m/>
    <m/>
    <n v="1574"/>
    <n v="1574"/>
    <m/>
  </r>
  <r>
    <x v="4"/>
    <x v="2"/>
    <x v="11"/>
    <x v="3"/>
    <x v="10"/>
    <n v="4697"/>
    <n v="4697"/>
    <m/>
    <m/>
    <m/>
    <n v="4697"/>
    <m/>
  </r>
  <r>
    <x v="4"/>
    <x v="2"/>
    <x v="11"/>
    <x v="0"/>
    <x v="11"/>
    <n v="31523"/>
    <m/>
    <m/>
    <m/>
    <m/>
    <n v="31523"/>
    <m/>
  </r>
  <r>
    <x v="4"/>
    <x v="2"/>
    <x v="11"/>
    <x v="1"/>
    <x v="12"/>
    <n v="485975"/>
    <n v="29954"/>
    <m/>
    <m/>
    <m/>
    <n v="485975"/>
    <m/>
  </r>
  <r>
    <x v="4"/>
    <x v="4"/>
    <x v="27"/>
    <x v="3"/>
    <x v="10"/>
    <n v="8295"/>
    <n v="8295"/>
    <m/>
    <m/>
    <m/>
    <n v="8295"/>
    <m/>
  </r>
  <r>
    <x v="4"/>
    <x v="4"/>
    <x v="27"/>
    <x v="3"/>
    <x v="5"/>
    <n v="26161"/>
    <n v="1481"/>
    <m/>
    <m/>
    <m/>
    <n v="26161"/>
    <m/>
  </r>
  <r>
    <x v="4"/>
    <x v="4"/>
    <x v="27"/>
    <x v="0"/>
    <x v="1"/>
    <m/>
    <m/>
    <m/>
    <m/>
    <n v="51860"/>
    <n v="51860"/>
    <m/>
  </r>
  <r>
    <x v="4"/>
    <x v="4"/>
    <x v="27"/>
    <x v="1"/>
    <x v="8"/>
    <m/>
    <m/>
    <m/>
    <n v="42199"/>
    <n v="61730"/>
    <n v="103929"/>
    <m/>
  </r>
  <r>
    <x v="4"/>
    <x v="4"/>
    <x v="27"/>
    <x v="2"/>
    <x v="9"/>
    <m/>
    <m/>
    <m/>
    <n v="27461"/>
    <n v="129272"/>
    <n v="156733"/>
    <m/>
  </r>
  <r>
    <x v="4"/>
    <x v="4"/>
    <x v="27"/>
    <x v="4"/>
    <x v="7"/>
    <n v="205725"/>
    <m/>
    <m/>
    <m/>
    <m/>
    <n v="205725"/>
    <m/>
  </r>
  <r>
    <x v="4"/>
    <x v="4"/>
    <x v="27"/>
    <x v="6"/>
    <x v="4"/>
    <n v="397231"/>
    <n v="12340"/>
    <m/>
    <m/>
    <m/>
    <n v="397231"/>
    <m/>
  </r>
  <r>
    <x v="4"/>
    <x v="4"/>
    <x v="27"/>
    <x v="2"/>
    <x v="13"/>
    <n v="903659"/>
    <n v="9865"/>
    <m/>
    <m/>
    <m/>
    <n v="903659"/>
    <m/>
  </r>
  <r>
    <x v="4"/>
    <x v="4"/>
    <x v="27"/>
    <x v="1"/>
    <x v="12"/>
    <n v="3971409"/>
    <n v="59003"/>
    <m/>
    <m/>
    <m/>
    <n v="3971409"/>
    <m/>
  </r>
  <r>
    <x v="4"/>
    <x v="4"/>
    <x v="27"/>
    <x v="0"/>
    <x v="11"/>
    <n v="4139132"/>
    <m/>
    <m/>
    <m/>
    <m/>
    <n v="4139132"/>
    <m/>
  </r>
  <r>
    <x v="4"/>
    <x v="4"/>
    <x v="27"/>
    <x v="2"/>
    <x v="6"/>
    <n v="6492612"/>
    <n v="30713"/>
    <m/>
    <m/>
    <m/>
    <n v="6492612"/>
    <m/>
  </r>
  <r>
    <x v="4"/>
    <x v="4"/>
    <x v="27"/>
    <x v="0"/>
    <x v="1"/>
    <m/>
    <m/>
    <m/>
    <m/>
    <n v="12590"/>
    <n v="12590"/>
    <m/>
  </r>
  <r>
    <x v="4"/>
    <x v="4"/>
    <x v="27"/>
    <x v="3"/>
    <x v="15"/>
    <n v="18826"/>
    <m/>
    <m/>
    <m/>
    <m/>
    <n v="18826"/>
    <m/>
  </r>
  <r>
    <x v="4"/>
    <x v="4"/>
    <x v="27"/>
    <x v="2"/>
    <x v="9"/>
    <m/>
    <m/>
    <m/>
    <m/>
    <n v="35040"/>
    <n v="35040"/>
    <m/>
  </r>
  <r>
    <x v="4"/>
    <x v="4"/>
    <x v="27"/>
    <x v="3"/>
    <x v="5"/>
    <n v="38531"/>
    <m/>
    <m/>
    <m/>
    <m/>
    <n v="38531"/>
    <m/>
  </r>
  <r>
    <x v="4"/>
    <x v="4"/>
    <x v="27"/>
    <x v="6"/>
    <x v="4"/>
    <n v="115923"/>
    <m/>
    <m/>
    <m/>
    <m/>
    <n v="115923"/>
    <m/>
  </r>
  <r>
    <x v="4"/>
    <x v="4"/>
    <x v="27"/>
    <x v="1"/>
    <x v="8"/>
    <m/>
    <m/>
    <m/>
    <n v="95815"/>
    <n v="40140"/>
    <n v="135955"/>
    <m/>
  </r>
  <r>
    <x v="4"/>
    <x v="4"/>
    <x v="27"/>
    <x v="4"/>
    <x v="7"/>
    <n v="149782"/>
    <m/>
    <m/>
    <m/>
    <m/>
    <n v="149782"/>
    <m/>
  </r>
  <r>
    <x v="4"/>
    <x v="4"/>
    <x v="27"/>
    <x v="2"/>
    <x v="13"/>
    <n v="510375"/>
    <n v="17984"/>
    <m/>
    <m/>
    <m/>
    <n v="510375"/>
    <m/>
  </r>
  <r>
    <x v="4"/>
    <x v="4"/>
    <x v="27"/>
    <x v="2"/>
    <x v="6"/>
    <n v="2386480"/>
    <n v="3785"/>
    <m/>
    <m/>
    <m/>
    <n v="2386480"/>
    <m/>
  </r>
  <r>
    <x v="4"/>
    <x v="4"/>
    <x v="27"/>
    <x v="0"/>
    <x v="11"/>
    <n v="2450673"/>
    <n v="13866"/>
    <m/>
    <m/>
    <m/>
    <n v="2450673"/>
    <m/>
  </r>
  <r>
    <x v="4"/>
    <x v="4"/>
    <x v="27"/>
    <x v="1"/>
    <x v="12"/>
    <n v="3525950"/>
    <n v="36059"/>
    <m/>
    <m/>
    <m/>
    <n v="3525950"/>
    <m/>
  </r>
  <r>
    <x v="4"/>
    <x v="4"/>
    <x v="27"/>
    <x v="3"/>
    <x v="10"/>
    <n v="17607"/>
    <m/>
    <m/>
    <m/>
    <m/>
    <n v="17607"/>
    <m/>
  </r>
  <r>
    <x v="4"/>
    <x v="4"/>
    <x v="27"/>
    <x v="1"/>
    <x v="8"/>
    <m/>
    <m/>
    <m/>
    <m/>
    <n v="26371"/>
    <n v="26371"/>
    <m/>
  </r>
  <r>
    <x v="4"/>
    <x v="4"/>
    <x v="27"/>
    <x v="0"/>
    <x v="1"/>
    <m/>
    <m/>
    <m/>
    <m/>
    <n v="26670"/>
    <n v="26670"/>
    <m/>
  </r>
  <r>
    <x v="4"/>
    <x v="4"/>
    <x v="27"/>
    <x v="3"/>
    <x v="5"/>
    <n v="53116"/>
    <m/>
    <m/>
    <m/>
    <m/>
    <n v="53116"/>
    <m/>
  </r>
  <r>
    <x v="4"/>
    <x v="4"/>
    <x v="27"/>
    <x v="2"/>
    <x v="9"/>
    <m/>
    <m/>
    <m/>
    <m/>
    <n v="97000"/>
    <n v="97000"/>
    <m/>
  </r>
  <r>
    <x v="4"/>
    <x v="4"/>
    <x v="27"/>
    <x v="4"/>
    <x v="7"/>
    <n v="104135"/>
    <m/>
    <m/>
    <m/>
    <m/>
    <n v="104135"/>
    <m/>
  </r>
  <r>
    <x v="4"/>
    <x v="4"/>
    <x v="27"/>
    <x v="6"/>
    <x v="4"/>
    <n v="170046"/>
    <m/>
    <m/>
    <m/>
    <m/>
    <n v="170046"/>
    <m/>
  </r>
  <r>
    <x v="4"/>
    <x v="4"/>
    <x v="27"/>
    <x v="0"/>
    <x v="11"/>
    <n v="992432"/>
    <m/>
    <m/>
    <m/>
    <m/>
    <n v="992432"/>
    <m/>
  </r>
  <r>
    <x v="4"/>
    <x v="4"/>
    <x v="27"/>
    <x v="2"/>
    <x v="13"/>
    <n v="1292976"/>
    <m/>
    <m/>
    <m/>
    <m/>
    <n v="1292976"/>
    <m/>
  </r>
  <r>
    <x v="4"/>
    <x v="4"/>
    <x v="27"/>
    <x v="1"/>
    <x v="12"/>
    <n v="1890700"/>
    <m/>
    <m/>
    <m/>
    <m/>
    <n v="1890700"/>
    <m/>
  </r>
  <r>
    <x v="4"/>
    <x v="4"/>
    <x v="27"/>
    <x v="2"/>
    <x v="6"/>
    <n v="3229521"/>
    <m/>
    <m/>
    <m/>
    <m/>
    <n v="3229521"/>
    <m/>
  </r>
  <r>
    <x v="4"/>
    <x v="4"/>
    <x v="27"/>
    <x v="3"/>
    <x v="15"/>
    <n v="6406"/>
    <n v="6406"/>
    <m/>
    <m/>
    <m/>
    <n v="6406"/>
    <m/>
  </r>
  <r>
    <x v="4"/>
    <x v="4"/>
    <x v="27"/>
    <x v="6"/>
    <x v="2"/>
    <m/>
    <m/>
    <m/>
    <m/>
    <n v="15895"/>
    <n v="15895"/>
    <m/>
  </r>
  <r>
    <x v="4"/>
    <x v="4"/>
    <x v="27"/>
    <x v="3"/>
    <x v="10"/>
    <n v="27245"/>
    <n v="13847"/>
    <m/>
    <m/>
    <m/>
    <n v="27245"/>
    <m/>
  </r>
  <r>
    <x v="4"/>
    <x v="4"/>
    <x v="27"/>
    <x v="0"/>
    <x v="1"/>
    <m/>
    <m/>
    <m/>
    <n v="31845"/>
    <n v="60568"/>
    <n v="92413"/>
    <m/>
  </r>
  <r>
    <x v="4"/>
    <x v="4"/>
    <x v="27"/>
    <x v="4"/>
    <x v="7"/>
    <n v="279826"/>
    <m/>
    <m/>
    <m/>
    <m/>
    <n v="279826"/>
    <m/>
  </r>
  <r>
    <x v="4"/>
    <x v="4"/>
    <x v="27"/>
    <x v="1"/>
    <x v="8"/>
    <m/>
    <m/>
    <m/>
    <n v="245800"/>
    <n v="153347"/>
    <n v="399147"/>
    <m/>
  </r>
  <r>
    <x v="4"/>
    <x v="4"/>
    <x v="27"/>
    <x v="3"/>
    <x v="5"/>
    <n v="415724"/>
    <m/>
    <m/>
    <m/>
    <m/>
    <n v="415724"/>
    <m/>
  </r>
  <r>
    <x v="4"/>
    <x v="4"/>
    <x v="27"/>
    <x v="2"/>
    <x v="9"/>
    <m/>
    <m/>
    <m/>
    <n v="198214"/>
    <n v="315138"/>
    <n v="513352"/>
    <m/>
  </r>
  <r>
    <x v="4"/>
    <x v="4"/>
    <x v="27"/>
    <x v="6"/>
    <x v="4"/>
    <n v="774994"/>
    <n v="8330"/>
    <m/>
    <m/>
    <m/>
    <n v="774994"/>
    <m/>
  </r>
  <r>
    <x v="4"/>
    <x v="4"/>
    <x v="27"/>
    <x v="2"/>
    <x v="13"/>
    <n v="2978484"/>
    <n v="3684"/>
    <m/>
    <m/>
    <m/>
    <n v="2978484"/>
    <m/>
  </r>
  <r>
    <x v="4"/>
    <x v="4"/>
    <x v="27"/>
    <x v="0"/>
    <x v="11"/>
    <n v="3116677"/>
    <n v="22980"/>
    <m/>
    <m/>
    <m/>
    <n v="3116677"/>
    <m/>
  </r>
  <r>
    <x v="4"/>
    <x v="4"/>
    <x v="27"/>
    <x v="1"/>
    <x v="12"/>
    <n v="6122866"/>
    <n v="45627"/>
    <m/>
    <m/>
    <m/>
    <n v="6122866"/>
    <m/>
  </r>
  <r>
    <x v="4"/>
    <x v="4"/>
    <x v="27"/>
    <x v="2"/>
    <x v="6"/>
    <n v="7781335"/>
    <n v="16047"/>
    <m/>
    <m/>
    <m/>
    <n v="7781335"/>
    <m/>
  </r>
  <r>
    <x v="4"/>
    <x v="4"/>
    <x v="45"/>
    <x v="6"/>
    <x v="4"/>
    <n v="32718"/>
    <m/>
    <m/>
    <m/>
    <m/>
    <n v="32718"/>
    <m/>
  </r>
  <r>
    <x v="4"/>
    <x v="4"/>
    <x v="45"/>
    <x v="1"/>
    <x v="8"/>
    <m/>
    <m/>
    <m/>
    <m/>
    <n v="37510"/>
    <n v="37510"/>
    <m/>
  </r>
  <r>
    <x v="4"/>
    <x v="4"/>
    <x v="45"/>
    <x v="0"/>
    <x v="1"/>
    <m/>
    <m/>
    <m/>
    <m/>
    <n v="62661"/>
    <n v="62661"/>
    <m/>
  </r>
  <r>
    <x v="4"/>
    <x v="4"/>
    <x v="45"/>
    <x v="3"/>
    <x v="5"/>
    <n v="73259"/>
    <m/>
    <m/>
    <m/>
    <m/>
    <n v="73259"/>
    <m/>
  </r>
  <r>
    <x v="4"/>
    <x v="4"/>
    <x v="45"/>
    <x v="4"/>
    <x v="7"/>
    <n v="76459"/>
    <m/>
    <m/>
    <m/>
    <m/>
    <n v="76459"/>
    <m/>
  </r>
  <r>
    <x v="4"/>
    <x v="4"/>
    <x v="45"/>
    <x v="2"/>
    <x v="9"/>
    <m/>
    <m/>
    <m/>
    <m/>
    <n v="100107"/>
    <n v="100107"/>
    <m/>
  </r>
  <r>
    <x v="4"/>
    <x v="4"/>
    <x v="45"/>
    <x v="2"/>
    <x v="13"/>
    <n v="1217814"/>
    <m/>
    <m/>
    <m/>
    <m/>
    <n v="1217814"/>
    <m/>
  </r>
  <r>
    <x v="4"/>
    <x v="4"/>
    <x v="45"/>
    <x v="1"/>
    <x v="12"/>
    <n v="2822594"/>
    <n v="20634"/>
    <m/>
    <m/>
    <m/>
    <n v="2822594"/>
    <m/>
  </r>
  <r>
    <x v="4"/>
    <x v="4"/>
    <x v="45"/>
    <x v="0"/>
    <x v="11"/>
    <n v="2977843"/>
    <m/>
    <m/>
    <m/>
    <m/>
    <n v="2977843"/>
    <m/>
  </r>
  <r>
    <x v="4"/>
    <x v="4"/>
    <x v="45"/>
    <x v="2"/>
    <x v="6"/>
    <n v="4126671"/>
    <m/>
    <m/>
    <m/>
    <m/>
    <n v="4126671"/>
    <m/>
  </r>
  <r>
    <x v="4"/>
    <x v="4"/>
    <x v="17"/>
    <x v="3"/>
    <x v="15"/>
    <n v="31815"/>
    <m/>
    <m/>
    <m/>
    <m/>
    <n v="31815"/>
    <m/>
  </r>
  <r>
    <x v="4"/>
    <x v="4"/>
    <x v="17"/>
    <x v="3"/>
    <x v="10"/>
    <n v="69257"/>
    <n v="4152"/>
    <m/>
    <m/>
    <m/>
    <n v="69257"/>
    <m/>
  </r>
  <r>
    <x v="4"/>
    <x v="4"/>
    <x v="17"/>
    <x v="0"/>
    <x v="1"/>
    <m/>
    <m/>
    <m/>
    <n v="19824"/>
    <n v="98924"/>
    <n v="118748"/>
    <m/>
  </r>
  <r>
    <x v="4"/>
    <x v="4"/>
    <x v="17"/>
    <x v="3"/>
    <x v="5"/>
    <n v="236262"/>
    <m/>
    <m/>
    <m/>
    <m/>
    <n v="236262"/>
    <m/>
  </r>
  <r>
    <x v="4"/>
    <x v="4"/>
    <x v="17"/>
    <x v="4"/>
    <x v="7"/>
    <n v="370149"/>
    <m/>
    <m/>
    <m/>
    <m/>
    <n v="370149"/>
    <m/>
  </r>
  <r>
    <x v="4"/>
    <x v="4"/>
    <x v="17"/>
    <x v="1"/>
    <x v="8"/>
    <m/>
    <m/>
    <m/>
    <n v="259884"/>
    <n v="159982"/>
    <n v="419866"/>
    <m/>
  </r>
  <r>
    <x v="4"/>
    <x v="4"/>
    <x v="17"/>
    <x v="6"/>
    <x v="4"/>
    <n v="877389"/>
    <m/>
    <m/>
    <m/>
    <m/>
    <n v="877389"/>
    <m/>
  </r>
  <r>
    <x v="4"/>
    <x v="4"/>
    <x v="17"/>
    <x v="2"/>
    <x v="9"/>
    <m/>
    <m/>
    <m/>
    <n v="719423"/>
    <n v="492310"/>
    <n v="1211733"/>
    <m/>
  </r>
  <r>
    <x v="4"/>
    <x v="4"/>
    <x v="17"/>
    <x v="2"/>
    <x v="13"/>
    <n v="4344682"/>
    <m/>
    <m/>
    <m/>
    <m/>
    <n v="4344682"/>
    <m/>
  </r>
  <r>
    <x v="4"/>
    <x v="4"/>
    <x v="17"/>
    <x v="0"/>
    <x v="11"/>
    <n v="5486391"/>
    <m/>
    <m/>
    <m/>
    <m/>
    <n v="5486391"/>
    <m/>
  </r>
  <r>
    <x v="4"/>
    <x v="4"/>
    <x v="17"/>
    <x v="1"/>
    <x v="12"/>
    <n v="9476515"/>
    <n v="126201"/>
    <m/>
    <m/>
    <m/>
    <n v="9476515"/>
    <m/>
  </r>
  <r>
    <x v="4"/>
    <x v="4"/>
    <x v="17"/>
    <x v="2"/>
    <x v="6"/>
    <n v="14855543"/>
    <n v="13489"/>
    <m/>
    <m/>
    <m/>
    <n v="14855543"/>
    <m/>
  </r>
  <r>
    <x v="4"/>
    <x v="4"/>
    <x v="65"/>
    <x v="3"/>
    <x v="10"/>
    <n v="37941"/>
    <m/>
    <m/>
    <m/>
    <m/>
    <n v="37941"/>
    <m/>
  </r>
  <r>
    <x v="4"/>
    <x v="4"/>
    <x v="65"/>
    <x v="0"/>
    <x v="1"/>
    <m/>
    <m/>
    <m/>
    <n v="51996"/>
    <n v="20824"/>
    <n v="72820"/>
    <m/>
  </r>
  <r>
    <x v="4"/>
    <x v="4"/>
    <x v="65"/>
    <x v="1"/>
    <x v="8"/>
    <m/>
    <m/>
    <m/>
    <n v="29678"/>
    <n v="63387"/>
    <n v="93065"/>
    <m/>
  </r>
  <r>
    <x v="4"/>
    <x v="4"/>
    <x v="65"/>
    <x v="4"/>
    <x v="7"/>
    <n v="116987"/>
    <m/>
    <m/>
    <m/>
    <m/>
    <n v="116987"/>
    <m/>
  </r>
  <r>
    <x v="4"/>
    <x v="4"/>
    <x v="65"/>
    <x v="6"/>
    <x v="4"/>
    <n v="117078"/>
    <m/>
    <m/>
    <m/>
    <m/>
    <n v="117078"/>
    <m/>
  </r>
  <r>
    <x v="4"/>
    <x v="4"/>
    <x v="65"/>
    <x v="3"/>
    <x v="15"/>
    <n v="120584"/>
    <m/>
    <m/>
    <m/>
    <m/>
    <n v="120584"/>
    <m/>
  </r>
  <r>
    <x v="4"/>
    <x v="4"/>
    <x v="65"/>
    <x v="2"/>
    <x v="9"/>
    <m/>
    <m/>
    <m/>
    <n v="321932"/>
    <n v="132147"/>
    <n v="454079"/>
    <m/>
  </r>
  <r>
    <x v="4"/>
    <x v="4"/>
    <x v="65"/>
    <x v="3"/>
    <x v="5"/>
    <n v="518145"/>
    <m/>
    <m/>
    <m/>
    <m/>
    <n v="518145"/>
    <m/>
  </r>
  <r>
    <x v="4"/>
    <x v="4"/>
    <x v="65"/>
    <x v="0"/>
    <x v="11"/>
    <n v="1577389"/>
    <m/>
    <m/>
    <m/>
    <m/>
    <n v="1577389"/>
    <m/>
  </r>
  <r>
    <x v="4"/>
    <x v="4"/>
    <x v="65"/>
    <x v="2"/>
    <x v="13"/>
    <n v="1719355"/>
    <m/>
    <m/>
    <m/>
    <m/>
    <n v="1719355"/>
    <m/>
  </r>
  <r>
    <x v="4"/>
    <x v="4"/>
    <x v="65"/>
    <x v="1"/>
    <x v="12"/>
    <n v="2517574"/>
    <m/>
    <m/>
    <m/>
    <m/>
    <n v="2517574"/>
    <m/>
  </r>
  <r>
    <x v="4"/>
    <x v="4"/>
    <x v="65"/>
    <x v="2"/>
    <x v="6"/>
    <n v="3215222"/>
    <n v="8145"/>
    <m/>
    <m/>
    <m/>
    <n v="3215222"/>
    <m/>
  </r>
  <r>
    <x v="4"/>
    <x v="4"/>
    <x v="57"/>
    <x v="6"/>
    <x v="4"/>
    <n v="29240"/>
    <m/>
    <m/>
    <m/>
    <m/>
    <n v="29240"/>
    <m/>
  </r>
  <r>
    <x v="4"/>
    <x v="4"/>
    <x v="57"/>
    <x v="3"/>
    <x v="10"/>
    <n v="65610"/>
    <m/>
    <m/>
    <m/>
    <m/>
    <n v="65610"/>
    <m/>
  </r>
  <r>
    <x v="4"/>
    <x v="4"/>
    <x v="57"/>
    <x v="1"/>
    <x v="12"/>
    <n v="394870"/>
    <n v="8047"/>
    <m/>
    <m/>
    <m/>
    <n v="394870"/>
    <m/>
  </r>
  <r>
    <x v="4"/>
    <x v="4"/>
    <x v="57"/>
    <x v="0"/>
    <x v="1"/>
    <m/>
    <m/>
    <m/>
    <n v="397999"/>
    <m/>
    <n v="397999"/>
    <m/>
  </r>
  <r>
    <x v="4"/>
    <x v="4"/>
    <x v="57"/>
    <x v="2"/>
    <x v="13"/>
    <n v="652246"/>
    <m/>
    <m/>
    <m/>
    <m/>
    <n v="652246"/>
    <m/>
  </r>
  <r>
    <x v="4"/>
    <x v="4"/>
    <x v="57"/>
    <x v="2"/>
    <x v="9"/>
    <m/>
    <m/>
    <m/>
    <n v="689136"/>
    <m/>
    <n v="689136"/>
    <m/>
  </r>
  <r>
    <x v="4"/>
    <x v="4"/>
    <x v="57"/>
    <x v="0"/>
    <x v="11"/>
    <n v="749099"/>
    <m/>
    <m/>
    <m/>
    <m/>
    <n v="749099"/>
    <m/>
  </r>
  <r>
    <x v="4"/>
    <x v="4"/>
    <x v="57"/>
    <x v="3"/>
    <x v="5"/>
    <n v="1381434"/>
    <m/>
    <m/>
    <m/>
    <m/>
    <n v="1381434"/>
    <m/>
  </r>
  <r>
    <x v="4"/>
    <x v="4"/>
    <x v="57"/>
    <x v="2"/>
    <x v="6"/>
    <n v="1733120"/>
    <m/>
    <m/>
    <m/>
    <m/>
    <n v="1733120"/>
    <m/>
  </r>
  <r>
    <x v="4"/>
    <x v="4"/>
    <x v="53"/>
    <x v="3"/>
    <x v="10"/>
    <n v="5621"/>
    <m/>
    <m/>
    <m/>
    <m/>
    <n v="5621"/>
    <m/>
  </r>
  <r>
    <x v="4"/>
    <x v="4"/>
    <x v="53"/>
    <x v="6"/>
    <x v="2"/>
    <m/>
    <m/>
    <m/>
    <n v="17637"/>
    <m/>
    <n v="17637"/>
    <m/>
  </r>
  <r>
    <x v="4"/>
    <x v="4"/>
    <x v="53"/>
    <x v="3"/>
    <x v="5"/>
    <n v="40915"/>
    <m/>
    <m/>
    <m/>
    <m/>
    <n v="40915"/>
    <m/>
  </r>
  <r>
    <x v="4"/>
    <x v="4"/>
    <x v="53"/>
    <x v="0"/>
    <x v="1"/>
    <m/>
    <m/>
    <m/>
    <n v="55257"/>
    <n v="46230"/>
    <n v="101487"/>
    <m/>
  </r>
  <r>
    <x v="4"/>
    <x v="4"/>
    <x v="53"/>
    <x v="4"/>
    <x v="7"/>
    <n v="110393"/>
    <m/>
    <m/>
    <m/>
    <m/>
    <n v="110393"/>
    <m/>
  </r>
  <r>
    <x v="4"/>
    <x v="4"/>
    <x v="53"/>
    <x v="1"/>
    <x v="8"/>
    <m/>
    <m/>
    <m/>
    <n v="162639"/>
    <n v="26371"/>
    <n v="189010"/>
    <m/>
  </r>
  <r>
    <x v="4"/>
    <x v="4"/>
    <x v="53"/>
    <x v="2"/>
    <x v="9"/>
    <m/>
    <m/>
    <m/>
    <n v="180273"/>
    <n v="35747"/>
    <n v="216020"/>
    <m/>
  </r>
  <r>
    <x v="4"/>
    <x v="4"/>
    <x v="53"/>
    <x v="6"/>
    <x v="4"/>
    <n v="252616"/>
    <m/>
    <m/>
    <m/>
    <m/>
    <n v="252616"/>
    <m/>
  </r>
  <r>
    <x v="4"/>
    <x v="4"/>
    <x v="53"/>
    <x v="2"/>
    <x v="13"/>
    <n v="1393631"/>
    <m/>
    <m/>
    <m/>
    <m/>
    <n v="1393631"/>
    <m/>
  </r>
  <r>
    <x v="4"/>
    <x v="4"/>
    <x v="53"/>
    <x v="0"/>
    <x v="11"/>
    <n v="1633618"/>
    <m/>
    <m/>
    <m/>
    <m/>
    <n v="1633618"/>
    <m/>
  </r>
  <r>
    <x v="4"/>
    <x v="4"/>
    <x v="53"/>
    <x v="1"/>
    <x v="12"/>
    <n v="2620446"/>
    <n v="49547"/>
    <m/>
    <m/>
    <m/>
    <n v="2620446"/>
    <m/>
  </r>
  <r>
    <x v="4"/>
    <x v="4"/>
    <x v="53"/>
    <x v="2"/>
    <x v="6"/>
    <n v="3465709"/>
    <n v="19433"/>
    <m/>
    <m/>
    <m/>
    <n v="3465709"/>
    <m/>
  </r>
  <r>
    <x v="4"/>
    <x v="4"/>
    <x v="27"/>
    <x v="6"/>
    <x v="4"/>
    <n v="45569"/>
    <m/>
    <m/>
    <m/>
    <m/>
    <n v="45569"/>
    <m/>
  </r>
  <r>
    <x v="4"/>
    <x v="4"/>
    <x v="27"/>
    <x v="4"/>
    <x v="7"/>
    <n v="71082"/>
    <m/>
    <m/>
    <m/>
    <m/>
    <n v="71082"/>
    <m/>
  </r>
  <r>
    <x v="4"/>
    <x v="4"/>
    <x v="27"/>
    <x v="2"/>
    <x v="13"/>
    <n v="185210"/>
    <m/>
    <m/>
    <m/>
    <m/>
    <n v="185210"/>
    <m/>
  </r>
  <r>
    <x v="4"/>
    <x v="4"/>
    <x v="27"/>
    <x v="2"/>
    <x v="9"/>
    <m/>
    <m/>
    <m/>
    <n v="137521"/>
    <n v="56224"/>
    <n v="193745"/>
    <m/>
  </r>
  <r>
    <x v="4"/>
    <x v="4"/>
    <x v="27"/>
    <x v="0"/>
    <x v="1"/>
    <m/>
    <m/>
    <m/>
    <n v="291840"/>
    <m/>
    <n v="291840"/>
    <m/>
  </r>
  <r>
    <x v="4"/>
    <x v="4"/>
    <x v="27"/>
    <x v="1"/>
    <x v="8"/>
    <m/>
    <m/>
    <m/>
    <n v="323140"/>
    <n v="28384"/>
    <n v="351524"/>
    <m/>
  </r>
  <r>
    <x v="4"/>
    <x v="4"/>
    <x v="27"/>
    <x v="2"/>
    <x v="6"/>
    <n v="2220356"/>
    <m/>
    <m/>
    <m/>
    <m/>
    <n v="2220356"/>
    <m/>
  </r>
  <r>
    <x v="4"/>
    <x v="4"/>
    <x v="27"/>
    <x v="0"/>
    <x v="11"/>
    <n v="2346660"/>
    <m/>
    <m/>
    <m/>
    <m/>
    <n v="2346660"/>
    <m/>
  </r>
  <r>
    <x v="4"/>
    <x v="4"/>
    <x v="27"/>
    <x v="1"/>
    <x v="12"/>
    <n v="2623633"/>
    <m/>
    <m/>
    <m/>
    <m/>
    <n v="2623633"/>
    <m/>
  </r>
  <r>
    <x v="4"/>
    <x v="2"/>
    <x v="48"/>
    <x v="3"/>
    <x v="10"/>
    <n v="9801"/>
    <m/>
    <m/>
    <m/>
    <m/>
    <n v="9801"/>
    <m/>
  </r>
  <r>
    <x v="4"/>
    <x v="2"/>
    <x v="48"/>
    <x v="0"/>
    <x v="1"/>
    <m/>
    <m/>
    <m/>
    <m/>
    <n v="28875"/>
    <n v="28875"/>
    <m/>
  </r>
  <r>
    <x v="4"/>
    <x v="2"/>
    <x v="48"/>
    <x v="3"/>
    <x v="15"/>
    <n v="36766"/>
    <m/>
    <m/>
    <m/>
    <m/>
    <n v="36766"/>
    <m/>
  </r>
  <r>
    <x v="4"/>
    <x v="2"/>
    <x v="48"/>
    <x v="6"/>
    <x v="4"/>
    <n v="52439"/>
    <m/>
    <m/>
    <m/>
    <m/>
    <n v="52439"/>
    <m/>
  </r>
  <r>
    <x v="4"/>
    <x v="2"/>
    <x v="48"/>
    <x v="1"/>
    <x v="8"/>
    <m/>
    <m/>
    <m/>
    <n v="54284"/>
    <n v="39614"/>
    <n v="93898"/>
    <m/>
  </r>
  <r>
    <x v="4"/>
    <x v="2"/>
    <x v="48"/>
    <x v="4"/>
    <x v="7"/>
    <n v="125337"/>
    <m/>
    <m/>
    <m/>
    <m/>
    <n v="125337"/>
    <m/>
  </r>
  <r>
    <x v="4"/>
    <x v="2"/>
    <x v="48"/>
    <x v="2"/>
    <x v="9"/>
    <m/>
    <m/>
    <m/>
    <m/>
    <n v="125784"/>
    <n v="125784"/>
    <m/>
  </r>
  <r>
    <x v="4"/>
    <x v="2"/>
    <x v="48"/>
    <x v="3"/>
    <x v="5"/>
    <n v="137917"/>
    <m/>
    <m/>
    <m/>
    <m/>
    <n v="137917"/>
    <m/>
  </r>
  <r>
    <x v="4"/>
    <x v="2"/>
    <x v="48"/>
    <x v="2"/>
    <x v="13"/>
    <n v="1211244"/>
    <n v="7954"/>
    <m/>
    <m/>
    <m/>
    <n v="1211244"/>
    <m/>
  </r>
  <r>
    <x v="4"/>
    <x v="2"/>
    <x v="48"/>
    <x v="0"/>
    <x v="11"/>
    <n v="2728116"/>
    <n v="10172"/>
    <m/>
    <m/>
    <m/>
    <n v="2728116"/>
    <m/>
  </r>
  <r>
    <x v="4"/>
    <x v="2"/>
    <x v="48"/>
    <x v="1"/>
    <x v="12"/>
    <n v="2837593"/>
    <n v="8858"/>
    <m/>
    <m/>
    <m/>
    <n v="2837593"/>
    <m/>
  </r>
  <r>
    <x v="4"/>
    <x v="2"/>
    <x v="48"/>
    <x v="2"/>
    <x v="6"/>
    <n v="3134349"/>
    <n v="11557"/>
    <m/>
    <m/>
    <m/>
    <n v="3134349"/>
    <m/>
  </r>
  <r>
    <x v="4"/>
    <x v="2"/>
    <x v="49"/>
    <x v="0"/>
    <x v="1"/>
    <m/>
    <m/>
    <m/>
    <m/>
    <n v="1450"/>
    <n v="1450"/>
    <m/>
  </r>
  <r>
    <x v="4"/>
    <x v="2"/>
    <x v="49"/>
    <x v="3"/>
    <x v="5"/>
    <n v="13496"/>
    <m/>
    <m/>
    <m/>
    <m/>
    <n v="13496"/>
    <m/>
  </r>
  <r>
    <x v="4"/>
    <x v="2"/>
    <x v="49"/>
    <x v="6"/>
    <x v="2"/>
    <m/>
    <m/>
    <m/>
    <n v="22886"/>
    <m/>
    <n v="22886"/>
    <m/>
  </r>
  <r>
    <x v="4"/>
    <x v="2"/>
    <x v="49"/>
    <x v="6"/>
    <x v="4"/>
    <n v="161382"/>
    <m/>
    <m/>
    <m/>
    <m/>
    <n v="161382"/>
    <m/>
  </r>
  <r>
    <x v="4"/>
    <x v="2"/>
    <x v="49"/>
    <x v="4"/>
    <x v="7"/>
    <n v="189545"/>
    <m/>
    <m/>
    <m/>
    <m/>
    <n v="189545"/>
    <m/>
  </r>
  <r>
    <x v="4"/>
    <x v="2"/>
    <x v="49"/>
    <x v="2"/>
    <x v="9"/>
    <m/>
    <m/>
    <m/>
    <n v="186354"/>
    <n v="9810"/>
    <n v="196164"/>
    <m/>
  </r>
  <r>
    <x v="4"/>
    <x v="2"/>
    <x v="49"/>
    <x v="1"/>
    <x v="8"/>
    <m/>
    <m/>
    <m/>
    <n v="810276"/>
    <n v="30458"/>
    <n v="840734"/>
    <m/>
  </r>
  <r>
    <x v="4"/>
    <x v="2"/>
    <x v="49"/>
    <x v="2"/>
    <x v="13"/>
    <n v="945428"/>
    <m/>
    <m/>
    <m/>
    <m/>
    <n v="945428"/>
    <m/>
  </r>
  <r>
    <x v="4"/>
    <x v="2"/>
    <x v="49"/>
    <x v="0"/>
    <x v="11"/>
    <n v="2004163"/>
    <m/>
    <m/>
    <m/>
    <m/>
    <n v="2004163"/>
    <m/>
  </r>
  <r>
    <x v="4"/>
    <x v="2"/>
    <x v="49"/>
    <x v="2"/>
    <x v="6"/>
    <n v="2598099"/>
    <m/>
    <m/>
    <m/>
    <m/>
    <n v="2598099"/>
    <m/>
  </r>
  <r>
    <x v="4"/>
    <x v="2"/>
    <x v="49"/>
    <x v="1"/>
    <x v="12"/>
    <n v="3368110"/>
    <n v="5234"/>
    <m/>
    <m/>
    <m/>
    <n v="3368110"/>
    <m/>
  </r>
  <r>
    <x v="4"/>
    <x v="2"/>
    <x v="47"/>
    <x v="3"/>
    <x v="10"/>
    <n v="6785"/>
    <m/>
    <m/>
    <m/>
    <m/>
    <n v="6785"/>
    <m/>
  </r>
  <r>
    <x v="4"/>
    <x v="2"/>
    <x v="47"/>
    <x v="0"/>
    <x v="1"/>
    <m/>
    <m/>
    <m/>
    <m/>
    <n v="13230"/>
    <n v="13230"/>
    <m/>
  </r>
  <r>
    <x v="4"/>
    <x v="2"/>
    <x v="47"/>
    <x v="6"/>
    <x v="2"/>
    <m/>
    <m/>
    <m/>
    <n v="28751"/>
    <m/>
    <n v="28751"/>
    <m/>
  </r>
  <r>
    <x v="4"/>
    <x v="2"/>
    <x v="47"/>
    <x v="3"/>
    <x v="5"/>
    <n v="70918"/>
    <m/>
    <m/>
    <m/>
    <m/>
    <n v="70918"/>
    <m/>
  </r>
  <r>
    <x v="4"/>
    <x v="2"/>
    <x v="47"/>
    <x v="6"/>
    <x v="4"/>
    <n v="96736"/>
    <m/>
    <m/>
    <m/>
    <m/>
    <n v="96736"/>
    <m/>
  </r>
  <r>
    <x v="4"/>
    <x v="2"/>
    <x v="47"/>
    <x v="4"/>
    <x v="7"/>
    <n v="307066"/>
    <m/>
    <m/>
    <m/>
    <m/>
    <n v="307066"/>
    <m/>
  </r>
  <r>
    <x v="4"/>
    <x v="2"/>
    <x v="47"/>
    <x v="2"/>
    <x v="9"/>
    <m/>
    <m/>
    <m/>
    <n v="302706"/>
    <n v="67970"/>
    <n v="370676"/>
    <m/>
  </r>
  <r>
    <x v="4"/>
    <x v="2"/>
    <x v="47"/>
    <x v="1"/>
    <x v="8"/>
    <m/>
    <m/>
    <m/>
    <n v="432434"/>
    <n v="9360"/>
    <n v="441794"/>
    <m/>
  </r>
  <r>
    <x v="4"/>
    <x v="2"/>
    <x v="47"/>
    <x v="2"/>
    <x v="13"/>
    <n v="1171330"/>
    <m/>
    <m/>
    <m/>
    <m/>
    <n v="1171330"/>
    <m/>
  </r>
  <r>
    <x v="4"/>
    <x v="2"/>
    <x v="47"/>
    <x v="1"/>
    <x v="12"/>
    <n v="2428854"/>
    <n v="21123"/>
    <m/>
    <m/>
    <m/>
    <n v="2428854"/>
    <m/>
  </r>
  <r>
    <x v="4"/>
    <x v="2"/>
    <x v="47"/>
    <x v="0"/>
    <x v="11"/>
    <n v="2626254"/>
    <n v="8560"/>
    <m/>
    <m/>
    <m/>
    <n v="2626254"/>
    <m/>
  </r>
  <r>
    <x v="4"/>
    <x v="2"/>
    <x v="47"/>
    <x v="2"/>
    <x v="6"/>
    <n v="3357937"/>
    <n v="850"/>
    <m/>
    <m/>
    <m/>
    <n v="3357937"/>
    <m/>
  </r>
  <r>
    <x v="4"/>
    <x v="2"/>
    <x v="88"/>
    <x v="1"/>
    <x v="8"/>
    <m/>
    <m/>
    <m/>
    <m/>
    <n v="2140"/>
    <n v="2140"/>
    <m/>
  </r>
  <r>
    <x v="4"/>
    <x v="2"/>
    <x v="88"/>
    <x v="0"/>
    <x v="1"/>
    <m/>
    <m/>
    <m/>
    <m/>
    <n v="3450"/>
    <n v="3450"/>
    <m/>
  </r>
  <r>
    <x v="4"/>
    <x v="2"/>
    <x v="88"/>
    <x v="2"/>
    <x v="9"/>
    <m/>
    <m/>
    <m/>
    <m/>
    <n v="5090"/>
    <n v="5090"/>
    <m/>
  </r>
  <r>
    <x v="4"/>
    <x v="2"/>
    <x v="88"/>
    <x v="6"/>
    <x v="4"/>
    <n v="11783"/>
    <m/>
    <m/>
    <m/>
    <m/>
    <n v="11783"/>
    <m/>
  </r>
  <r>
    <x v="4"/>
    <x v="2"/>
    <x v="88"/>
    <x v="3"/>
    <x v="10"/>
    <n v="31044"/>
    <m/>
    <m/>
    <m/>
    <m/>
    <n v="31044"/>
    <m/>
  </r>
  <r>
    <x v="4"/>
    <x v="2"/>
    <x v="88"/>
    <x v="3"/>
    <x v="5"/>
    <n v="34424"/>
    <m/>
    <m/>
    <m/>
    <m/>
    <n v="34424"/>
    <m/>
  </r>
  <r>
    <x v="4"/>
    <x v="2"/>
    <x v="88"/>
    <x v="2"/>
    <x v="13"/>
    <n v="297108"/>
    <m/>
    <m/>
    <m/>
    <m/>
    <n v="297108"/>
    <m/>
  </r>
  <r>
    <x v="4"/>
    <x v="2"/>
    <x v="88"/>
    <x v="1"/>
    <x v="12"/>
    <n v="706634"/>
    <m/>
    <m/>
    <m/>
    <m/>
    <n v="706634"/>
    <m/>
  </r>
  <r>
    <x v="4"/>
    <x v="2"/>
    <x v="88"/>
    <x v="0"/>
    <x v="11"/>
    <n v="917220"/>
    <m/>
    <m/>
    <m/>
    <m/>
    <n v="917220"/>
    <m/>
  </r>
  <r>
    <x v="4"/>
    <x v="2"/>
    <x v="88"/>
    <x v="2"/>
    <x v="6"/>
    <n v="1174250"/>
    <m/>
    <m/>
    <m/>
    <m/>
    <n v="1174250"/>
    <m/>
  </r>
  <r>
    <x v="4"/>
    <x v="2"/>
    <x v="110"/>
    <x v="0"/>
    <x v="1"/>
    <m/>
    <m/>
    <m/>
    <m/>
    <n v="3350"/>
    <n v="3350"/>
    <m/>
  </r>
  <r>
    <x v="4"/>
    <x v="2"/>
    <x v="110"/>
    <x v="4"/>
    <x v="7"/>
    <n v="21148"/>
    <m/>
    <m/>
    <m/>
    <m/>
    <n v="21148"/>
    <m/>
  </r>
  <r>
    <x v="4"/>
    <x v="2"/>
    <x v="110"/>
    <x v="0"/>
    <x v="11"/>
    <n v="126109"/>
    <m/>
    <m/>
    <m/>
    <m/>
    <n v="126109"/>
    <m/>
  </r>
  <r>
    <x v="4"/>
    <x v="2"/>
    <x v="110"/>
    <x v="2"/>
    <x v="13"/>
    <n v="206804"/>
    <m/>
    <m/>
    <m/>
    <m/>
    <n v="206804"/>
    <m/>
  </r>
  <r>
    <x v="4"/>
    <x v="2"/>
    <x v="110"/>
    <x v="1"/>
    <x v="12"/>
    <n v="216130"/>
    <m/>
    <m/>
    <m/>
    <m/>
    <n v="216130"/>
    <m/>
  </r>
  <r>
    <x v="4"/>
    <x v="2"/>
    <x v="110"/>
    <x v="2"/>
    <x v="6"/>
    <n v="333486"/>
    <m/>
    <m/>
    <m/>
    <m/>
    <n v="333486"/>
    <m/>
  </r>
  <r>
    <x v="4"/>
    <x v="2"/>
    <x v="49"/>
    <x v="0"/>
    <x v="11"/>
    <n v="16706"/>
    <m/>
    <m/>
    <m/>
    <m/>
    <n v="16706"/>
    <m/>
  </r>
  <r>
    <x v="4"/>
    <x v="2"/>
    <x v="49"/>
    <x v="1"/>
    <x v="12"/>
    <n v="37852"/>
    <m/>
    <m/>
    <m/>
    <m/>
    <n v="37852"/>
    <m/>
  </r>
  <r>
    <x v="4"/>
    <x v="2"/>
    <x v="49"/>
    <x v="2"/>
    <x v="6"/>
    <n v="43787"/>
    <m/>
    <m/>
    <m/>
    <m/>
    <n v="43787"/>
    <m/>
  </r>
  <r>
    <x v="4"/>
    <x v="2"/>
    <x v="87"/>
    <x v="4"/>
    <x v="7"/>
    <n v="32111"/>
    <m/>
    <m/>
    <m/>
    <m/>
    <n v="32111"/>
    <m/>
  </r>
  <r>
    <x v="4"/>
    <x v="2"/>
    <x v="87"/>
    <x v="0"/>
    <x v="1"/>
    <m/>
    <m/>
    <m/>
    <n v="102487"/>
    <m/>
    <n v="102487"/>
    <m/>
  </r>
  <r>
    <x v="4"/>
    <x v="2"/>
    <x v="87"/>
    <x v="2"/>
    <x v="9"/>
    <m/>
    <m/>
    <m/>
    <n v="107186"/>
    <m/>
    <n v="107186"/>
    <m/>
  </r>
  <r>
    <x v="4"/>
    <x v="2"/>
    <x v="87"/>
    <x v="2"/>
    <x v="13"/>
    <n v="279001"/>
    <m/>
    <m/>
    <m/>
    <m/>
    <n v="279001"/>
    <m/>
  </r>
  <r>
    <x v="4"/>
    <x v="2"/>
    <x v="87"/>
    <x v="2"/>
    <x v="6"/>
    <n v="463104"/>
    <n v="2358"/>
    <m/>
    <m/>
    <m/>
    <n v="463104"/>
    <m/>
  </r>
  <r>
    <x v="4"/>
    <x v="2"/>
    <x v="87"/>
    <x v="0"/>
    <x v="11"/>
    <n v="704134"/>
    <n v="36424"/>
    <m/>
    <m/>
    <m/>
    <n v="704134"/>
    <m/>
  </r>
  <r>
    <x v="4"/>
    <x v="2"/>
    <x v="87"/>
    <x v="1"/>
    <x v="12"/>
    <n v="858077"/>
    <n v="34402"/>
    <m/>
    <m/>
    <m/>
    <n v="858077"/>
    <m/>
  </r>
  <r>
    <x v="4"/>
    <x v="2"/>
    <x v="84"/>
    <x v="2"/>
    <x v="6"/>
    <n v="87913"/>
    <m/>
    <m/>
    <m/>
    <m/>
    <n v="87913"/>
    <m/>
  </r>
  <r>
    <x v="4"/>
    <x v="2"/>
    <x v="84"/>
    <x v="2"/>
    <x v="13"/>
    <n v="93812"/>
    <m/>
    <m/>
    <m/>
    <m/>
    <n v="93812"/>
    <m/>
  </r>
  <r>
    <x v="4"/>
    <x v="2"/>
    <x v="84"/>
    <x v="0"/>
    <x v="11"/>
    <n v="266464"/>
    <m/>
    <m/>
    <m/>
    <m/>
    <n v="266464"/>
    <m/>
  </r>
  <r>
    <x v="4"/>
    <x v="2"/>
    <x v="84"/>
    <x v="1"/>
    <x v="12"/>
    <n v="338416"/>
    <m/>
    <m/>
    <m/>
    <m/>
    <n v="338416"/>
    <m/>
  </r>
  <r>
    <x v="4"/>
    <x v="2"/>
    <x v="20"/>
    <x v="3"/>
    <x v="5"/>
    <n v="13359"/>
    <m/>
    <m/>
    <m/>
    <m/>
    <n v="13359"/>
    <m/>
  </r>
  <r>
    <x v="4"/>
    <x v="2"/>
    <x v="20"/>
    <x v="2"/>
    <x v="9"/>
    <m/>
    <m/>
    <m/>
    <n v="14284"/>
    <n v="47376"/>
    <n v="61660"/>
    <m/>
  </r>
  <r>
    <x v="4"/>
    <x v="2"/>
    <x v="20"/>
    <x v="4"/>
    <x v="7"/>
    <n v="114338"/>
    <m/>
    <m/>
    <m/>
    <m/>
    <n v="114338"/>
    <m/>
  </r>
  <r>
    <x v="4"/>
    <x v="2"/>
    <x v="20"/>
    <x v="3"/>
    <x v="10"/>
    <n v="120665"/>
    <m/>
    <m/>
    <m/>
    <m/>
    <n v="120665"/>
    <m/>
  </r>
  <r>
    <x v="4"/>
    <x v="2"/>
    <x v="20"/>
    <x v="6"/>
    <x v="4"/>
    <n v="187652"/>
    <m/>
    <m/>
    <m/>
    <m/>
    <n v="187652"/>
    <m/>
  </r>
  <r>
    <x v="4"/>
    <x v="2"/>
    <x v="20"/>
    <x v="1"/>
    <x v="8"/>
    <m/>
    <m/>
    <m/>
    <n v="152113"/>
    <n v="95996"/>
    <n v="248109"/>
    <m/>
  </r>
  <r>
    <x v="4"/>
    <x v="2"/>
    <x v="20"/>
    <x v="0"/>
    <x v="1"/>
    <m/>
    <m/>
    <m/>
    <n v="435408"/>
    <n v="62024"/>
    <n v="497432"/>
    <m/>
  </r>
  <r>
    <x v="4"/>
    <x v="2"/>
    <x v="20"/>
    <x v="2"/>
    <x v="13"/>
    <n v="524987"/>
    <m/>
    <m/>
    <m/>
    <m/>
    <n v="524987"/>
    <m/>
  </r>
  <r>
    <x v="4"/>
    <x v="2"/>
    <x v="20"/>
    <x v="2"/>
    <x v="6"/>
    <n v="2313989"/>
    <m/>
    <m/>
    <m/>
    <m/>
    <n v="2313989"/>
    <m/>
  </r>
  <r>
    <x v="4"/>
    <x v="2"/>
    <x v="20"/>
    <x v="0"/>
    <x v="11"/>
    <n v="7145298"/>
    <n v="21056"/>
    <m/>
    <m/>
    <m/>
    <n v="7145298"/>
    <m/>
  </r>
  <r>
    <x v="4"/>
    <x v="2"/>
    <x v="20"/>
    <x v="1"/>
    <x v="12"/>
    <n v="9476514"/>
    <n v="180803"/>
    <m/>
    <m/>
    <m/>
    <n v="9476514"/>
    <m/>
  </r>
  <r>
    <x v="4"/>
    <x v="2"/>
    <x v="20"/>
    <x v="0"/>
    <x v="1"/>
    <m/>
    <m/>
    <m/>
    <m/>
    <n v="4000"/>
    <n v="4000"/>
    <m/>
  </r>
  <r>
    <x v="4"/>
    <x v="2"/>
    <x v="20"/>
    <x v="2"/>
    <x v="9"/>
    <m/>
    <m/>
    <m/>
    <m/>
    <n v="13000"/>
    <n v="13000"/>
    <m/>
  </r>
  <r>
    <x v="4"/>
    <x v="2"/>
    <x v="20"/>
    <x v="6"/>
    <x v="4"/>
    <n v="16524"/>
    <m/>
    <m/>
    <m/>
    <m/>
    <n v="16524"/>
    <m/>
  </r>
  <r>
    <x v="4"/>
    <x v="2"/>
    <x v="20"/>
    <x v="1"/>
    <x v="8"/>
    <m/>
    <m/>
    <m/>
    <m/>
    <n v="18260"/>
    <n v="18260"/>
    <m/>
  </r>
  <r>
    <x v="4"/>
    <x v="2"/>
    <x v="20"/>
    <x v="4"/>
    <x v="7"/>
    <n v="30163"/>
    <m/>
    <m/>
    <m/>
    <m/>
    <n v="30163"/>
    <m/>
  </r>
  <r>
    <x v="4"/>
    <x v="2"/>
    <x v="20"/>
    <x v="2"/>
    <x v="13"/>
    <n v="290638"/>
    <m/>
    <m/>
    <m/>
    <m/>
    <n v="290638"/>
    <m/>
  </r>
  <r>
    <x v="4"/>
    <x v="2"/>
    <x v="20"/>
    <x v="2"/>
    <x v="6"/>
    <n v="1069626"/>
    <m/>
    <m/>
    <m/>
    <m/>
    <n v="1069626"/>
    <m/>
  </r>
  <r>
    <x v="4"/>
    <x v="2"/>
    <x v="20"/>
    <x v="0"/>
    <x v="11"/>
    <n v="1587875"/>
    <m/>
    <m/>
    <m/>
    <m/>
    <n v="1587875"/>
    <m/>
  </r>
  <r>
    <x v="4"/>
    <x v="2"/>
    <x v="20"/>
    <x v="1"/>
    <x v="12"/>
    <n v="2872476"/>
    <m/>
    <m/>
    <m/>
    <m/>
    <n v="2872476"/>
    <m/>
  </r>
  <r>
    <x v="4"/>
    <x v="2"/>
    <x v="120"/>
    <x v="2"/>
    <x v="13"/>
    <n v="16043"/>
    <m/>
    <m/>
    <m/>
    <m/>
    <n v="16043"/>
    <m/>
  </r>
  <r>
    <x v="4"/>
    <x v="2"/>
    <x v="120"/>
    <x v="2"/>
    <x v="6"/>
    <n v="85540"/>
    <m/>
    <m/>
    <m/>
    <m/>
    <n v="85540"/>
    <m/>
  </r>
  <r>
    <x v="4"/>
    <x v="2"/>
    <x v="120"/>
    <x v="0"/>
    <x v="11"/>
    <n v="181109"/>
    <m/>
    <m/>
    <m/>
    <m/>
    <n v="181109"/>
    <m/>
  </r>
  <r>
    <x v="4"/>
    <x v="2"/>
    <x v="120"/>
    <x v="1"/>
    <x v="12"/>
    <n v="371976"/>
    <n v="19561"/>
    <m/>
    <m/>
    <m/>
    <n v="371976"/>
    <m/>
  </r>
  <r>
    <x v="4"/>
    <x v="2"/>
    <x v="58"/>
    <x v="0"/>
    <x v="1"/>
    <m/>
    <m/>
    <m/>
    <m/>
    <n v="2520"/>
    <n v="2520"/>
    <m/>
  </r>
  <r>
    <x v="4"/>
    <x v="2"/>
    <x v="58"/>
    <x v="4"/>
    <x v="7"/>
    <n v="43507"/>
    <m/>
    <m/>
    <m/>
    <m/>
    <n v="43507"/>
    <m/>
  </r>
  <r>
    <x v="4"/>
    <x v="2"/>
    <x v="58"/>
    <x v="2"/>
    <x v="9"/>
    <m/>
    <m/>
    <m/>
    <n v="52524"/>
    <n v="5260"/>
    <n v="57784"/>
    <m/>
  </r>
  <r>
    <x v="4"/>
    <x v="2"/>
    <x v="58"/>
    <x v="6"/>
    <x v="4"/>
    <n v="60394"/>
    <m/>
    <m/>
    <m/>
    <m/>
    <n v="60394"/>
    <m/>
  </r>
  <r>
    <x v="4"/>
    <x v="2"/>
    <x v="58"/>
    <x v="1"/>
    <x v="8"/>
    <m/>
    <m/>
    <m/>
    <n v="72367"/>
    <n v="11070"/>
    <n v="83437"/>
    <m/>
  </r>
  <r>
    <x v="4"/>
    <x v="2"/>
    <x v="58"/>
    <x v="2"/>
    <x v="13"/>
    <n v="224251"/>
    <m/>
    <m/>
    <m/>
    <m/>
    <n v="224251"/>
    <m/>
  </r>
  <r>
    <x v="4"/>
    <x v="2"/>
    <x v="58"/>
    <x v="0"/>
    <x v="11"/>
    <n v="1064402"/>
    <m/>
    <m/>
    <m/>
    <m/>
    <n v="1064402"/>
    <m/>
  </r>
  <r>
    <x v="4"/>
    <x v="2"/>
    <x v="58"/>
    <x v="2"/>
    <x v="6"/>
    <n v="1300153"/>
    <m/>
    <m/>
    <m/>
    <m/>
    <n v="1300153"/>
    <m/>
  </r>
  <r>
    <x v="4"/>
    <x v="2"/>
    <x v="58"/>
    <x v="1"/>
    <x v="12"/>
    <n v="3115691"/>
    <n v="23134"/>
    <m/>
    <m/>
    <m/>
    <n v="3115691"/>
    <m/>
  </r>
  <r>
    <x v="4"/>
    <x v="2"/>
    <x v="112"/>
    <x v="4"/>
    <x v="7"/>
    <n v="5587"/>
    <m/>
    <m/>
    <m/>
    <m/>
    <n v="5587"/>
    <m/>
  </r>
  <r>
    <x v="4"/>
    <x v="2"/>
    <x v="112"/>
    <x v="6"/>
    <x v="4"/>
    <n v="16666"/>
    <m/>
    <m/>
    <m/>
    <m/>
    <n v="16666"/>
    <m/>
  </r>
  <r>
    <x v="4"/>
    <x v="2"/>
    <x v="112"/>
    <x v="2"/>
    <x v="6"/>
    <n v="30332"/>
    <m/>
    <m/>
    <m/>
    <m/>
    <n v="30332"/>
    <m/>
  </r>
  <r>
    <x v="4"/>
    <x v="2"/>
    <x v="112"/>
    <x v="0"/>
    <x v="11"/>
    <n v="264637"/>
    <m/>
    <m/>
    <m/>
    <m/>
    <n v="264637"/>
    <m/>
  </r>
  <r>
    <x v="4"/>
    <x v="2"/>
    <x v="112"/>
    <x v="1"/>
    <x v="12"/>
    <n v="516052"/>
    <m/>
    <m/>
    <m/>
    <m/>
    <n v="516052"/>
    <m/>
  </r>
  <r>
    <x v="4"/>
    <x v="2"/>
    <x v="20"/>
    <x v="0"/>
    <x v="1"/>
    <m/>
    <m/>
    <m/>
    <m/>
    <n v="2332"/>
    <n v="2332"/>
    <m/>
  </r>
  <r>
    <x v="4"/>
    <x v="2"/>
    <x v="20"/>
    <x v="1"/>
    <x v="8"/>
    <m/>
    <m/>
    <m/>
    <m/>
    <n v="3770"/>
    <n v="3770"/>
    <m/>
  </r>
  <r>
    <x v="4"/>
    <x v="2"/>
    <x v="20"/>
    <x v="2"/>
    <x v="9"/>
    <m/>
    <m/>
    <m/>
    <m/>
    <n v="10574"/>
    <n v="10574"/>
    <m/>
  </r>
  <r>
    <x v="4"/>
    <x v="2"/>
    <x v="20"/>
    <x v="6"/>
    <x v="4"/>
    <n v="13537"/>
    <m/>
    <m/>
    <m/>
    <m/>
    <n v="13537"/>
    <m/>
  </r>
  <r>
    <x v="4"/>
    <x v="2"/>
    <x v="20"/>
    <x v="4"/>
    <x v="7"/>
    <n v="58726"/>
    <m/>
    <m/>
    <m/>
    <m/>
    <n v="58726"/>
    <m/>
  </r>
  <r>
    <x v="4"/>
    <x v="2"/>
    <x v="20"/>
    <x v="3"/>
    <x v="5"/>
    <n v="62889"/>
    <m/>
    <m/>
    <m/>
    <m/>
    <n v="62889"/>
    <m/>
  </r>
  <r>
    <x v="4"/>
    <x v="2"/>
    <x v="20"/>
    <x v="3"/>
    <x v="10"/>
    <n v="109059"/>
    <m/>
    <m/>
    <m/>
    <m/>
    <n v="109059"/>
    <m/>
  </r>
  <r>
    <x v="4"/>
    <x v="2"/>
    <x v="20"/>
    <x v="2"/>
    <x v="13"/>
    <n v="189641"/>
    <m/>
    <m/>
    <m/>
    <m/>
    <n v="189641"/>
    <m/>
  </r>
  <r>
    <x v="4"/>
    <x v="2"/>
    <x v="20"/>
    <x v="2"/>
    <x v="6"/>
    <n v="990794"/>
    <m/>
    <m/>
    <m/>
    <m/>
    <n v="990794"/>
    <m/>
  </r>
  <r>
    <x v="4"/>
    <x v="2"/>
    <x v="20"/>
    <x v="0"/>
    <x v="11"/>
    <n v="1383140"/>
    <m/>
    <m/>
    <m/>
    <m/>
    <n v="1383140"/>
    <m/>
  </r>
  <r>
    <x v="4"/>
    <x v="2"/>
    <x v="20"/>
    <x v="1"/>
    <x v="12"/>
    <n v="2208303"/>
    <m/>
    <m/>
    <m/>
    <m/>
    <n v="2208303"/>
    <m/>
  </r>
  <r>
    <x v="4"/>
    <x v="2"/>
    <x v="86"/>
    <x v="6"/>
    <x v="4"/>
    <n v="2780"/>
    <m/>
    <m/>
    <m/>
    <m/>
    <n v="2780"/>
    <m/>
  </r>
  <r>
    <x v="4"/>
    <x v="2"/>
    <x v="86"/>
    <x v="3"/>
    <x v="10"/>
    <n v="9480"/>
    <m/>
    <m/>
    <m/>
    <m/>
    <n v="9480"/>
    <m/>
  </r>
  <r>
    <x v="4"/>
    <x v="2"/>
    <x v="86"/>
    <x v="4"/>
    <x v="7"/>
    <n v="9506"/>
    <m/>
    <m/>
    <m/>
    <m/>
    <n v="9506"/>
    <m/>
  </r>
  <r>
    <x v="4"/>
    <x v="2"/>
    <x v="86"/>
    <x v="3"/>
    <x v="5"/>
    <n v="18680"/>
    <m/>
    <m/>
    <m/>
    <m/>
    <n v="18680"/>
    <m/>
  </r>
  <r>
    <x v="4"/>
    <x v="2"/>
    <x v="86"/>
    <x v="2"/>
    <x v="13"/>
    <n v="89557"/>
    <m/>
    <m/>
    <m/>
    <m/>
    <n v="89557"/>
    <m/>
  </r>
  <r>
    <x v="4"/>
    <x v="2"/>
    <x v="86"/>
    <x v="2"/>
    <x v="6"/>
    <n v="500848"/>
    <m/>
    <m/>
    <m/>
    <m/>
    <n v="500848"/>
    <m/>
  </r>
  <r>
    <x v="4"/>
    <x v="2"/>
    <x v="86"/>
    <x v="0"/>
    <x v="11"/>
    <n v="724931"/>
    <m/>
    <m/>
    <m/>
    <m/>
    <n v="724931"/>
    <m/>
  </r>
  <r>
    <x v="4"/>
    <x v="2"/>
    <x v="86"/>
    <x v="1"/>
    <x v="12"/>
    <n v="1284769"/>
    <n v="12160"/>
    <m/>
    <m/>
    <m/>
    <n v="1284769"/>
    <m/>
  </r>
  <r>
    <x v="4"/>
    <x v="2"/>
    <x v="59"/>
    <x v="6"/>
    <x v="4"/>
    <n v="19459"/>
    <m/>
    <m/>
    <m/>
    <m/>
    <n v="19459"/>
    <m/>
  </r>
  <r>
    <x v="4"/>
    <x v="2"/>
    <x v="59"/>
    <x v="3"/>
    <x v="10"/>
    <n v="22543"/>
    <m/>
    <m/>
    <m/>
    <m/>
    <n v="22543"/>
    <m/>
  </r>
  <r>
    <x v="4"/>
    <x v="2"/>
    <x v="59"/>
    <x v="0"/>
    <x v="1"/>
    <m/>
    <m/>
    <m/>
    <n v="22632"/>
    <m/>
    <n v="22632"/>
    <m/>
  </r>
  <r>
    <x v="4"/>
    <x v="2"/>
    <x v="59"/>
    <x v="4"/>
    <x v="7"/>
    <n v="45664"/>
    <m/>
    <m/>
    <m/>
    <m/>
    <n v="45664"/>
    <m/>
  </r>
  <r>
    <x v="4"/>
    <x v="2"/>
    <x v="59"/>
    <x v="2"/>
    <x v="13"/>
    <n v="45845"/>
    <m/>
    <m/>
    <m/>
    <m/>
    <n v="45845"/>
    <m/>
  </r>
  <r>
    <x v="4"/>
    <x v="2"/>
    <x v="59"/>
    <x v="1"/>
    <x v="8"/>
    <m/>
    <m/>
    <m/>
    <n v="64278"/>
    <m/>
    <n v="64278"/>
    <m/>
  </r>
  <r>
    <x v="4"/>
    <x v="2"/>
    <x v="59"/>
    <x v="2"/>
    <x v="9"/>
    <m/>
    <m/>
    <m/>
    <n v="233424"/>
    <m/>
    <n v="233424"/>
    <m/>
  </r>
  <r>
    <x v="4"/>
    <x v="2"/>
    <x v="59"/>
    <x v="2"/>
    <x v="6"/>
    <n v="620079"/>
    <m/>
    <m/>
    <m/>
    <m/>
    <n v="620079"/>
    <m/>
  </r>
  <r>
    <x v="4"/>
    <x v="2"/>
    <x v="59"/>
    <x v="0"/>
    <x v="11"/>
    <n v="1302035"/>
    <m/>
    <m/>
    <m/>
    <m/>
    <n v="1302035"/>
    <m/>
  </r>
  <r>
    <x v="4"/>
    <x v="2"/>
    <x v="59"/>
    <x v="1"/>
    <x v="12"/>
    <n v="3213740"/>
    <m/>
    <m/>
    <m/>
    <m/>
    <n v="3213740"/>
    <m/>
  </r>
  <r>
    <x v="4"/>
    <x v="2"/>
    <x v="10"/>
    <x v="3"/>
    <x v="5"/>
    <n v="35038"/>
    <m/>
    <m/>
    <m/>
    <m/>
    <n v="35038"/>
    <m/>
  </r>
  <r>
    <x v="4"/>
    <x v="2"/>
    <x v="10"/>
    <x v="6"/>
    <x v="2"/>
    <m/>
    <m/>
    <m/>
    <n v="69653"/>
    <m/>
    <n v="69653"/>
    <m/>
  </r>
  <r>
    <x v="4"/>
    <x v="2"/>
    <x v="10"/>
    <x v="4"/>
    <x v="7"/>
    <n v="102637"/>
    <m/>
    <m/>
    <m/>
    <m/>
    <n v="102637"/>
    <m/>
  </r>
  <r>
    <x v="4"/>
    <x v="2"/>
    <x v="10"/>
    <x v="6"/>
    <x v="4"/>
    <n v="194754"/>
    <m/>
    <m/>
    <m/>
    <m/>
    <n v="194754"/>
    <m/>
  </r>
  <r>
    <x v="4"/>
    <x v="2"/>
    <x v="10"/>
    <x v="2"/>
    <x v="13"/>
    <n v="252173"/>
    <m/>
    <m/>
    <m/>
    <m/>
    <n v="252173"/>
    <m/>
  </r>
  <r>
    <x v="4"/>
    <x v="2"/>
    <x v="10"/>
    <x v="2"/>
    <x v="9"/>
    <m/>
    <m/>
    <m/>
    <n v="284440"/>
    <n v="5432"/>
    <n v="289872"/>
    <m/>
  </r>
  <r>
    <x v="4"/>
    <x v="2"/>
    <x v="10"/>
    <x v="3"/>
    <x v="10"/>
    <n v="341707"/>
    <m/>
    <m/>
    <m/>
    <m/>
    <n v="341707"/>
    <m/>
  </r>
  <r>
    <x v="4"/>
    <x v="2"/>
    <x v="10"/>
    <x v="1"/>
    <x v="8"/>
    <m/>
    <m/>
    <m/>
    <n v="333625"/>
    <n v="55891"/>
    <n v="389516"/>
    <m/>
  </r>
  <r>
    <x v="4"/>
    <x v="2"/>
    <x v="10"/>
    <x v="0"/>
    <x v="1"/>
    <m/>
    <m/>
    <m/>
    <n v="504317"/>
    <n v="8620"/>
    <n v="512937"/>
    <m/>
  </r>
  <r>
    <x v="4"/>
    <x v="2"/>
    <x v="10"/>
    <x v="2"/>
    <x v="6"/>
    <n v="2539467"/>
    <m/>
    <m/>
    <m/>
    <m/>
    <n v="2539467"/>
    <m/>
  </r>
  <r>
    <x v="4"/>
    <x v="2"/>
    <x v="10"/>
    <x v="0"/>
    <x v="11"/>
    <n v="8473896"/>
    <n v="5957"/>
    <m/>
    <m/>
    <m/>
    <n v="8473896"/>
    <m/>
  </r>
  <r>
    <x v="4"/>
    <x v="2"/>
    <x v="10"/>
    <x v="1"/>
    <x v="12"/>
    <n v="10774162"/>
    <n v="93807"/>
    <m/>
    <m/>
    <m/>
    <n v="10774162"/>
    <m/>
  </r>
  <r>
    <x v="4"/>
    <x v="2"/>
    <x v="4"/>
    <x v="2"/>
    <x v="9"/>
    <m/>
    <m/>
    <m/>
    <n v="54700"/>
    <n v="72907"/>
    <n v="127607"/>
    <m/>
  </r>
  <r>
    <x v="4"/>
    <x v="2"/>
    <x v="4"/>
    <x v="6"/>
    <x v="4"/>
    <n v="224655"/>
    <n v="10990"/>
    <m/>
    <m/>
    <m/>
    <n v="224655"/>
    <m/>
  </r>
  <r>
    <x v="4"/>
    <x v="2"/>
    <x v="4"/>
    <x v="4"/>
    <x v="7"/>
    <n v="263755"/>
    <m/>
    <m/>
    <m/>
    <m/>
    <n v="263755"/>
    <m/>
  </r>
  <r>
    <x v="4"/>
    <x v="2"/>
    <x v="4"/>
    <x v="3"/>
    <x v="10"/>
    <n v="487001"/>
    <n v="5419"/>
    <m/>
    <m/>
    <m/>
    <n v="487001"/>
    <m/>
  </r>
  <r>
    <x v="4"/>
    <x v="2"/>
    <x v="4"/>
    <x v="1"/>
    <x v="8"/>
    <m/>
    <m/>
    <m/>
    <n v="435467"/>
    <n v="71611"/>
    <n v="507078"/>
    <m/>
  </r>
  <r>
    <x v="4"/>
    <x v="2"/>
    <x v="4"/>
    <x v="3"/>
    <x v="5"/>
    <n v="545870"/>
    <m/>
    <m/>
    <m/>
    <m/>
    <n v="545870"/>
    <m/>
  </r>
  <r>
    <x v="4"/>
    <x v="2"/>
    <x v="4"/>
    <x v="0"/>
    <x v="1"/>
    <m/>
    <m/>
    <m/>
    <n v="523784"/>
    <n v="62540"/>
    <n v="586324"/>
    <m/>
  </r>
  <r>
    <x v="4"/>
    <x v="2"/>
    <x v="4"/>
    <x v="2"/>
    <x v="13"/>
    <n v="632997"/>
    <n v="5025"/>
    <m/>
    <m/>
    <m/>
    <n v="632997"/>
    <m/>
  </r>
  <r>
    <x v="4"/>
    <x v="2"/>
    <x v="4"/>
    <x v="2"/>
    <x v="6"/>
    <n v="4940807"/>
    <n v="24806"/>
    <m/>
    <m/>
    <m/>
    <n v="4940807"/>
    <m/>
  </r>
  <r>
    <x v="4"/>
    <x v="2"/>
    <x v="4"/>
    <x v="0"/>
    <x v="11"/>
    <n v="12705474"/>
    <n v="18460"/>
    <m/>
    <m/>
    <m/>
    <n v="12705474"/>
    <m/>
  </r>
  <r>
    <x v="4"/>
    <x v="2"/>
    <x v="4"/>
    <x v="1"/>
    <x v="12"/>
    <n v="17498856"/>
    <n v="123907"/>
    <m/>
    <m/>
    <m/>
    <n v="17498856"/>
    <m/>
  </r>
  <r>
    <x v="4"/>
    <x v="2"/>
    <x v="29"/>
    <x v="1"/>
    <x v="8"/>
    <m/>
    <m/>
    <m/>
    <m/>
    <n v="3200"/>
    <n v="3200"/>
    <m/>
  </r>
  <r>
    <x v="4"/>
    <x v="2"/>
    <x v="29"/>
    <x v="4"/>
    <x v="7"/>
    <n v="5591"/>
    <m/>
    <m/>
    <m/>
    <m/>
    <n v="5591"/>
    <m/>
  </r>
  <r>
    <x v="4"/>
    <x v="2"/>
    <x v="29"/>
    <x v="2"/>
    <x v="13"/>
    <n v="8142"/>
    <n v="8142"/>
    <m/>
    <m/>
    <m/>
    <n v="8142"/>
    <m/>
  </r>
  <r>
    <x v="4"/>
    <x v="2"/>
    <x v="29"/>
    <x v="3"/>
    <x v="10"/>
    <n v="13466"/>
    <m/>
    <m/>
    <m/>
    <m/>
    <n v="13466"/>
    <m/>
  </r>
  <r>
    <x v="4"/>
    <x v="2"/>
    <x v="29"/>
    <x v="6"/>
    <x v="4"/>
    <n v="21046"/>
    <n v="4983"/>
    <m/>
    <m/>
    <m/>
    <n v="21046"/>
    <m/>
  </r>
  <r>
    <x v="4"/>
    <x v="2"/>
    <x v="29"/>
    <x v="0"/>
    <x v="1"/>
    <m/>
    <m/>
    <m/>
    <n v="151000"/>
    <n v="11370"/>
    <n v="162370"/>
    <m/>
  </r>
  <r>
    <x v="4"/>
    <x v="2"/>
    <x v="29"/>
    <x v="3"/>
    <x v="5"/>
    <n v="252306"/>
    <m/>
    <m/>
    <m/>
    <m/>
    <n v="252306"/>
    <m/>
  </r>
  <r>
    <x v="4"/>
    <x v="2"/>
    <x v="29"/>
    <x v="2"/>
    <x v="6"/>
    <n v="866971"/>
    <n v="12505"/>
    <m/>
    <m/>
    <m/>
    <n v="866971"/>
    <m/>
  </r>
  <r>
    <x v="4"/>
    <x v="2"/>
    <x v="29"/>
    <x v="1"/>
    <x v="12"/>
    <n v="2807191"/>
    <n v="136995"/>
    <m/>
    <m/>
    <m/>
    <n v="2807191"/>
    <m/>
  </r>
  <r>
    <x v="4"/>
    <x v="2"/>
    <x v="29"/>
    <x v="0"/>
    <x v="11"/>
    <n v="3289732"/>
    <n v="74123"/>
    <m/>
    <m/>
    <m/>
    <n v="3289732"/>
    <m/>
  </r>
  <r>
    <x v="4"/>
    <x v="2"/>
    <x v="26"/>
    <x v="3"/>
    <x v="10"/>
    <n v="15973"/>
    <m/>
    <m/>
    <m/>
    <m/>
    <n v="15973"/>
    <m/>
  </r>
  <r>
    <x v="4"/>
    <x v="2"/>
    <x v="26"/>
    <x v="4"/>
    <x v="7"/>
    <n v="24681"/>
    <m/>
    <m/>
    <m/>
    <m/>
    <n v="24681"/>
    <m/>
  </r>
  <r>
    <x v="4"/>
    <x v="2"/>
    <x v="26"/>
    <x v="2"/>
    <x v="13"/>
    <n v="26280"/>
    <m/>
    <m/>
    <m/>
    <m/>
    <n v="26280"/>
    <m/>
  </r>
  <r>
    <x v="4"/>
    <x v="2"/>
    <x v="26"/>
    <x v="3"/>
    <x v="5"/>
    <n v="28604"/>
    <m/>
    <m/>
    <m/>
    <m/>
    <n v="28604"/>
    <m/>
  </r>
  <r>
    <x v="4"/>
    <x v="2"/>
    <x v="26"/>
    <x v="6"/>
    <x v="4"/>
    <n v="36295"/>
    <m/>
    <m/>
    <m/>
    <m/>
    <n v="36295"/>
    <m/>
  </r>
  <r>
    <x v="4"/>
    <x v="2"/>
    <x v="26"/>
    <x v="1"/>
    <x v="8"/>
    <m/>
    <m/>
    <m/>
    <n v="184253"/>
    <n v="4440"/>
    <n v="188693"/>
    <m/>
  </r>
  <r>
    <x v="4"/>
    <x v="2"/>
    <x v="26"/>
    <x v="0"/>
    <x v="1"/>
    <m/>
    <m/>
    <m/>
    <n v="199037"/>
    <n v="3577"/>
    <n v="202614"/>
    <m/>
  </r>
  <r>
    <x v="4"/>
    <x v="2"/>
    <x v="26"/>
    <x v="2"/>
    <x v="6"/>
    <n v="1040059"/>
    <m/>
    <m/>
    <m/>
    <m/>
    <n v="1040059"/>
    <m/>
  </r>
  <r>
    <x v="4"/>
    <x v="2"/>
    <x v="26"/>
    <x v="0"/>
    <x v="11"/>
    <n v="3528013"/>
    <n v="2903"/>
    <m/>
    <m/>
    <m/>
    <n v="3528013"/>
    <m/>
  </r>
  <r>
    <x v="4"/>
    <x v="2"/>
    <x v="26"/>
    <x v="1"/>
    <x v="12"/>
    <n v="5029716"/>
    <n v="10576"/>
    <m/>
    <m/>
    <m/>
    <n v="5029716"/>
    <m/>
  </r>
  <r>
    <x v="4"/>
    <x v="2"/>
    <x v="122"/>
    <x v="1"/>
    <x v="12"/>
    <n v="44650"/>
    <m/>
    <m/>
    <m/>
    <m/>
    <n v="44650"/>
    <m/>
  </r>
  <r>
    <x v="4"/>
    <x v="2"/>
    <x v="122"/>
    <x v="2"/>
    <x v="6"/>
    <n v="50833"/>
    <m/>
    <m/>
    <m/>
    <m/>
    <n v="50833"/>
    <m/>
  </r>
  <r>
    <x v="4"/>
    <x v="2"/>
    <x v="122"/>
    <x v="0"/>
    <x v="11"/>
    <n v="212259"/>
    <m/>
    <m/>
    <m/>
    <m/>
    <n v="212259"/>
    <m/>
  </r>
  <r>
    <x v="4"/>
    <x v="11"/>
    <x v="113"/>
    <x v="2"/>
    <x v="13"/>
    <n v="14686"/>
    <m/>
    <m/>
    <m/>
    <m/>
    <n v="14686"/>
    <m/>
  </r>
  <r>
    <x v="4"/>
    <x v="11"/>
    <x v="113"/>
    <x v="4"/>
    <x v="7"/>
    <n v="37925"/>
    <m/>
    <m/>
    <m/>
    <m/>
    <n v="37925"/>
    <m/>
  </r>
  <r>
    <x v="4"/>
    <x v="11"/>
    <x v="113"/>
    <x v="2"/>
    <x v="6"/>
    <n v="186652"/>
    <m/>
    <m/>
    <m/>
    <m/>
    <n v="186652"/>
    <m/>
  </r>
  <r>
    <x v="4"/>
    <x v="11"/>
    <x v="113"/>
    <x v="0"/>
    <x v="11"/>
    <n v="352738"/>
    <m/>
    <m/>
    <m/>
    <m/>
    <n v="352738"/>
    <m/>
  </r>
  <r>
    <x v="4"/>
    <x v="11"/>
    <x v="113"/>
    <x v="1"/>
    <x v="12"/>
    <n v="422696"/>
    <n v="29997"/>
    <m/>
    <m/>
    <m/>
    <n v="422696"/>
    <m/>
  </r>
  <r>
    <x v="4"/>
    <x v="1"/>
    <x v="23"/>
    <x v="2"/>
    <x v="9"/>
    <m/>
    <m/>
    <m/>
    <m/>
    <n v="11500"/>
    <n v="11500"/>
    <m/>
  </r>
  <r>
    <x v="4"/>
    <x v="1"/>
    <x v="23"/>
    <x v="1"/>
    <x v="8"/>
    <m/>
    <m/>
    <m/>
    <n v="32931"/>
    <n v="42110"/>
    <n v="75041"/>
    <m/>
  </r>
  <r>
    <x v="4"/>
    <x v="1"/>
    <x v="23"/>
    <x v="0"/>
    <x v="1"/>
    <m/>
    <m/>
    <m/>
    <n v="189373"/>
    <n v="17260"/>
    <n v="206633"/>
    <m/>
  </r>
  <r>
    <x v="4"/>
    <x v="1"/>
    <x v="23"/>
    <x v="3"/>
    <x v="5"/>
    <n v="456666"/>
    <m/>
    <m/>
    <m/>
    <m/>
    <n v="456666"/>
    <m/>
  </r>
  <r>
    <x v="4"/>
    <x v="1"/>
    <x v="23"/>
    <x v="2"/>
    <x v="6"/>
    <n v="757815"/>
    <m/>
    <m/>
    <m/>
    <m/>
    <n v="757815"/>
    <m/>
  </r>
  <r>
    <x v="4"/>
    <x v="1"/>
    <x v="23"/>
    <x v="0"/>
    <x v="11"/>
    <n v="2000835"/>
    <m/>
    <m/>
    <m/>
    <m/>
    <n v="2000835"/>
    <m/>
  </r>
  <r>
    <x v="4"/>
    <x v="1"/>
    <x v="23"/>
    <x v="1"/>
    <x v="12"/>
    <n v="6332466"/>
    <m/>
    <m/>
    <m/>
    <m/>
    <n v="6332466"/>
    <m/>
  </r>
  <r>
    <x v="4"/>
    <x v="1"/>
    <x v="24"/>
    <x v="1"/>
    <x v="8"/>
    <m/>
    <m/>
    <m/>
    <n v="16416"/>
    <n v="4853"/>
    <n v="21269"/>
    <m/>
  </r>
  <r>
    <x v="4"/>
    <x v="1"/>
    <x v="24"/>
    <x v="2"/>
    <x v="9"/>
    <m/>
    <m/>
    <m/>
    <m/>
    <n v="37737"/>
    <n v="37737"/>
    <m/>
  </r>
  <r>
    <x v="4"/>
    <x v="1"/>
    <x v="24"/>
    <x v="3"/>
    <x v="5"/>
    <n v="86133"/>
    <m/>
    <m/>
    <m/>
    <m/>
    <n v="86133"/>
    <m/>
  </r>
  <r>
    <x v="4"/>
    <x v="1"/>
    <x v="24"/>
    <x v="3"/>
    <x v="10"/>
    <n v="503732"/>
    <m/>
    <m/>
    <m/>
    <m/>
    <n v="503732"/>
    <m/>
  </r>
  <r>
    <x v="4"/>
    <x v="1"/>
    <x v="24"/>
    <x v="0"/>
    <x v="1"/>
    <m/>
    <m/>
    <m/>
    <n v="567146"/>
    <n v="16975"/>
    <n v="584121"/>
    <m/>
  </r>
  <r>
    <x v="4"/>
    <x v="1"/>
    <x v="24"/>
    <x v="1"/>
    <x v="12"/>
    <n v="818785"/>
    <m/>
    <m/>
    <m/>
    <m/>
    <n v="818785"/>
    <m/>
  </r>
  <r>
    <x v="4"/>
    <x v="1"/>
    <x v="24"/>
    <x v="2"/>
    <x v="13"/>
    <n v="1358012"/>
    <m/>
    <m/>
    <m/>
    <m/>
    <n v="1358012"/>
    <m/>
  </r>
  <r>
    <x v="4"/>
    <x v="1"/>
    <x v="24"/>
    <x v="2"/>
    <x v="6"/>
    <n v="4572097"/>
    <m/>
    <m/>
    <m/>
    <m/>
    <n v="4572097"/>
    <m/>
  </r>
  <r>
    <x v="4"/>
    <x v="1"/>
    <x v="24"/>
    <x v="0"/>
    <x v="11"/>
    <n v="6320915"/>
    <n v="20834"/>
    <m/>
    <m/>
    <m/>
    <n v="6320915"/>
    <m/>
  </r>
  <r>
    <x v="4"/>
    <x v="1"/>
    <x v="2"/>
    <x v="6"/>
    <x v="2"/>
    <m/>
    <m/>
    <m/>
    <n v="31336"/>
    <m/>
    <n v="31336"/>
    <m/>
  </r>
  <r>
    <x v="4"/>
    <x v="1"/>
    <x v="2"/>
    <x v="1"/>
    <x v="8"/>
    <m/>
    <m/>
    <m/>
    <n v="62967"/>
    <m/>
    <n v="62967"/>
    <m/>
  </r>
  <r>
    <x v="4"/>
    <x v="1"/>
    <x v="2"/>
    <x v="4"/>
    <x v="7"/>
    <n v="88554"/>
    <m/>
    <m/>
    <m/>
    <m/>
    <n v="88554"/>
    <m/>
  </r>
  <r>
    <x v="4"/>
    <x v="1"/>
    <x v="2"/>
    <x v="6"/>
    <x v="4"/>
    <n v="101962"/>
    <m/>
    <m/>
    <m/>
    <m/>
    <n v="101962"/>
    <m/>
  </r>
  <r>
    <x v="4"/>
    <x v="1"/>
    <x v="2"/>
    <x v="3"/>
    <x v="10"/>
    <n v="225016"/>
    <m/>
    <m/>
    <m/>
    <m/>
    <n v="225016"/>
    <m/>
  </r>
  <r>
    <x v="4"/>
    <x v="1"/>
    <x v="2"/>
    <x v="3"/>
    <x v="5"/>
    <n v="498881"/>
    <n v="2994"/>
    <m/>
    <m/>
    <m/>
    <n v="498881"/>
    <m/>
  </r>
  <r>
    <x v="4"/>
    <x v="1"/>
    <x v="2"/>
    <x v="1"/>
    <x v="12"/>
    <n v="998551"/>
    <n v="67214"/>
    <m/>
    <m/>
    <m/>
    <n v="998551"/>
    <m/>
  </r>
  <r>
    <x v="4"/>
    <x v="1"/>
    <x v="2"/>
    <x v="2"/>
    <x v="9"/>
    <m/>
    <m/>
    <m/>
    <n v="1217894"/>
    <n v="31050"/>
    <n v="1248944"/>
    <m/>
  </r>
  <r>
    <x v="4"/>
    <x v="1"/>
    <x v="2"/>
    <x v="0"/>
    <x v="1"/>
    <m/>
    <m/>
    <m/>
    <n v="3021025"/>
    <n v="36055"/>
    <n v="3057080"/>
    <m/>
  </r>
  <r>
    <x v="4"/>
    <x v="1"/>
    <x v="2"/>
    <x v="2"/>
    <x v="13"/>
    <n v="6043122"/>
    <m/>
    <m/>
    <m/>
    <m/>
    <n v="6043122"/>
    <m/>
  </r>
  <r>
    <x v="4"/>
    <x v="1"/>
    <x v="2"/>
    <x v="2"/>
    <x v="6"/>
    <n v="6689454"/>
    <n v="36273"/>
    <m/>
    <m/>
    <m/>
    <n v="6689454"/>
    <m/>
  </r>
  <r>
    <x v="4"/>
    <x v="1"/>
    <x v="2"/>
    <x v="0"/>
    <x v="11"/>
    <n v="14107104"/>
    <n v="138167"/>
    <m/>
    <m/>
    <m/>
    <n v="14107104"/>
    <m/>
  </r>
  <r>
    <x v="4"/>
    <x v="1"/>
    <x v="21"/>
    <x v="4"/>
    <x v="7"/>
    <n v="15804"/>
    <m/>
    <m/>
    <m/>
    <m/>
    <n v="15804"/>
    <m/>
  </r>
  <r>
    <x v="4"/>
    <x v="1"/>
    <x v="21"/>
    <x v="3"/>
    <x v="5"/>
    <n v="18732"/>
    <m/>
    <m/>
    <m/>
    <m/>
    <n v="18732"/>
    <m/>
  </r>
  <r>
    <x v="4"/>
    <x v="1"/>
    <x v="21"/>
    <x v="1"/>
    <x v="8"/>
    <m/>
    <m/>
    <m/>
    <n v="26556"/>
    <m/>
    <n v="26556"/>
    <m/>
  </r>
  <r>
    <x v="4"/>
    <x v="1"/>
    <x v="21"/>
    <x v="6"/>
    <x v="4"/>
    <n v="68689"/>
    <m/>
    <m/>
    <m/>
    <m/>
    <n v="68689"/>
    <m/>
  </r>
  <r>
    <x v="4"/>
    <x v="1"/>
    <x v="21"/>
    <x v="3"/>
    <x v="10"/>
    <n v="131827"/>
    <m/>
    <m/>
    <m/>
    <m/>
    <n v="131827"/>
    <m/>
  </r>
  <r>
    <x v="4"/>
    <x v="1"/>
    <x v="21"/>
    <x v="2"/>
    <x v="13"/>
    <n v="346436"/>
    <m/>
    <m/>
    <m/>
    <m/>
    <n v="346436"/>
    <m/>
  </r>
  <r>
    <x v="4"/>
    <x v="1"/>
    <x v="21"/>
    <x v="1"/>
    <x v="12"/>
    <n v="629291"/>
    <n v="164094"/>
    <m/>
    <m/>
    <m/>
    <n v="629291"/>
    <m/>
  </r>
  <r>
    <x v="4"/>
    <x v="1"/>
    <x v="21"/>
    <x v="2"/>
    <x v="6"/>
    <n v="1087439"/>
    <m/>
    <m/>
    <m/>
    <m/>
    <n v="1087439"/>
    <m/>
  </r>
  <r>
    <x v="4"/>
    <x v="1"/>
    <x v="21"/>
    <x v="0"/>
    <x v="1"/>
    <m/>
    <m/>
    <m/>
    <n v="1550667"/>
    <n v="56713"/>
    <n v="1607380"/>
    <m/>
  </r>
  <r>
    <x v="4"/>
    <x v="1"/>
    <x v="21"/>
    <x v="0"/>
    <x v="11"/>
    <n v="8356007"/>
    <n v="11978"/>
    <m/>
    <m/>
    <m/>
    <n v="8356007"/>
    <m/>
  </r>
  <r>
    <x v="4"/>
    <x v="1"/>
    <x v="5"/>
    <x v="4"/>
    <x v="7"/>
    <n v="55553"/>
    <m/>
    <m/>
    <m/>
    <m/>
    <n v="55553"/>
    <m/>
  </r>
  <r>
    <x v="4"/>
    <x v="1"/>
    <x v="5"/>
    <x v="6"/>
    <x v="4"/>
    <n v="93574"/>
    <n v="54017"/>
    <m/>
    <m/>
    <m/>
    <n v="93574"/>
    <m/>
  </r>
  <r>
    <x v="4"/>
    <x v="1"/>
    <x v="5"/>
    <x v="1"/>
    <x v="8"/>
    <m/>
    <m/>
    <m/>
    <n v="112525"/>
    <n v="8077"/>
    <n v="120602"/>
    <m/>
  </r>
  <r>
    <x v="4"/>
    <x v="1"/>
    <x v="5"/>
    <x v="3"/>
    <x v="5"/>
    <n v="141340"/>
    <m/>
    <m/>
    <m/>
    <m/>
    <n v="141340"/>
    <m/>
  </r>
  <r>
    <x v="4"/>
    <x v="1"/>
    <x v="5"/>
    <x v="3"/>
    <x v="10"/>
    <n v="235439"/>
    <m/>
    <m/>
    <m/>
    <m/>
    <n v="235439"/>
    <m/>
  </r>
  <r>
    <x v="4"/>
    <x v="1"/>
    <x v="5"/>
    <x v="2"/>
    <x v="9"/>
    <m/>
    <m/>
    <m/>
    <n v="466229"/>
    <n v="17910"/>
    <n v="484139"/>
    <m/>
  </r>
  <r>
    <x v="4"/>
    <x v="1"/>
    <x v="5"/>
    <x v="0"/>
    <x v="1"/>
    <m/>
    <m/>
    <m/>
    <n v="701438"/>
    <n v="20777"/>
    <n v="722215"/>
    <m/>
  </r>
  <r>
    <x v="4"/>
    <x v="1"/>
    <x v="5"/>
    <x v="1"/>
    <x v="12"/>
    <n v="1459437"/>
    <n v="266714"/>
    <m/>
    <m/>
    <m/>
    <n v="1459437"/>
    <m/>
  </r>
  <r>
    <x v="4"/>
    <x v="1"/>
    <x v="5"/>
    <x v="2"/>
    <x v="6"/>
    <n v="4222725"/>
    <n v="41130"/>
    <m/>
    <m/>
    <m/>
    <n v="4222725"/>
    <m/>
  </r>
  <r>
    <x v="4"/>
    <x v="1"/>
    <x v="5"/>
    <x v="2"/>
    <x v="13"/>
    <n v="5195288"/>
    <n v="64329"/>
    <m/>
    <m/>
    <m/>
    <n v="5195288"/>
    <m/>
  </r>
  <r>
    <x v="4"/>
    <x v="1"/>
    <x v="5"/>
    <x v="0"/>
    <x v="11"/>
    <n v="15330641"/>
    <n v="169289"/>
    <m/>
    <m/>
    <m/>
    <n v="15330641"/>
    <m/>
  </r>
  <r>
    <x v="4"/>
    <x v="1"/>
    <x v="37"/>
    <x v="4"/>
    <x v="7"/>
    <n v="2997"/>
    <m/>
    <m/>
    <m/>
    <m/>
    <n v="2997"/>
    <m/>
  </r>
  <r>
    <x v="4"/>
    <x v="1"/>
    <x v="37"/>
    <x v="3"/>
    <x v="5"/>
    <n v="6264"/>
    <m/>
    <m/>
    <m/>
    <m/>
    <n v="6264"/>
    <m/>
  </r>
  <r>
    <x v="4"/>
    <x v="1"/>
    <x v="37"/>
    <x v="3"/>
    <x v="10"/>
    <n v="15444"/>
    <m/>
    <m/>
    <m/>
    <m/>
    <n v="15444"/>
    <m/>
  </r>
  <r>
    <x v="4"/>
    <x v="1"/>
    <x v="37"/>
    <x v="2"/>
    <x v="13"/>
    <n v="29029"/>
    <m/>
    <m/>
    <m/>
    <m/>
    <n v="29029"/>
    <m/>
  </r>
  <r>
    <x v="4"/>
    <x v="1"/>
    <x v="37"/>
    <x v="1"/>
    <x v="8"/>
    <m/>
    <m/>
    <m/>
    <n v="240959"/>
    <m/>
    <n v="240959"/>
    <m/>
  </r>
  <r>
    <x v="4"/>
    <x v="1"/>
    <x v="37"/>
    <x v="2"/>
    <x v="6"/>
    <n v="293727"/>
    <m/>
    <m/>
    <m/>
    <m/>
    <n v="293727"/>
    <m/>
  </r>
  <r>
    <x v="4"/>
    <x v="1"/>
    <x v="37"/>
    <x v="0"/>
    <x v="11"/>
    <n v="738243"/>
    <m/>
    <m/>
    <m/>
    <m/>
    <n v="738243"/>
    <m/>
  </r>
  <r>
    <x v="4"/>
    <x v="1"/>
    <x v="37"/>
    <x v="1"/>
    <x v="12"/>
    <n v="4574257"/>
    <m/>
    <m/>
    <m/>
    <m/>
    <n v="4574257"/>
    <m/>
  </r>
  <r>
    <x v="4"/>
    <x v="1"/>
    <x v="19"/>
    <x v="2"/>
    <x v="9"/>
    <m/>
    <m/>
    <m/>
    <m/>
    <n v="34396"/>
    <n v="34396"/>
    <m/>
  </r>
  <r>
    <x v="4"/>
    <x v="1"/>
    <x v="19"/>
    <x v="6"/>
    <x v="4"/>
    <n v="36962"/>
    <m/>
    <m/>
    <m/>
    <m/>
    <n v="36962"/>
    <m/>
  </r>
  <r>
    <x v="4"/>
    <x v="1"/>
    <x v="19"/>
    <x v="3"/>
    <x v="5"/>
    <n v="78695"/>
    <m/>
    <m/>
    <m/>
    <m/>
    <n v="78695"/>
    <m/>
  </r>
  <r>
    <x v="4"/>
    <x v="1"/>
    <x v="19"/>
    <x v="2"/>
    <x v="13"/>
    <n v="100456"/>
    <n v="4125"/>
    <m/>
    <m/>
    <m/>
    <n v="100456"/>
    <m/>
  </r>
  <r>
    <x v="4"/>
    <x v="1"/>
    <x v="19"/>
    <x v="3"/>
    <x v="3"/>
    <m/>
    <m/>
    <m/>
    <n v="405414"/>
    <m/>
    <n v="405414"/>
    <m/>
  </r>
  <r>
    <x v="4"/>
    <x v="1"/>
    <x v="19"/>
    <x v="1"/>
    <x v="8"/>
    <m/>
    <m/>
    <m/>
    <n v="506146"/>
    <n v="17885"/>
    <n v="524031"/>
    <m/>
  </r>
  <r>
    <x v="4"/>
    <x v="1"/>
    <x v="19"/>
    <x v="0"/>
    <x v="1"/>
    <m/>
    <m/>
    <m/>
    <n v="674852"/>
    <n v="11260"/>
    <n v="686112"/>
    <m/>
  </r>
  <r>
    <x v="4"/>
    <x v="1"/>
    <x v="19"/>
    <x v="2"/>
    <x v="6"/>
    <n v="2804404"/>
    <m/>
    <m/>
    <m/>
    <m/>
    <n v="2804404"/>
    <m/>
  </r>
  <r>
    <x v="4"/>
    <x v="1"/>
    <x v="19"/>
    <x v="0"/>
    <x v="11"/>
    <n v="4191066"/>
    <m/>
    <m/>
    <m/>
    <m/>
    <n v="4191066"/>
    <m/>
  </r>
  <r>
    <x v="4"/>
    <x v="1"/>
    <x v="19"/>
    <x v="1"/>
    <x v="12"/>
    <n v="8880920"/>
    <m/>
    <m/>
    <m/>
    <m/>
    <n v="8880920"/>
    <m/>
  </r>
  <r>
    <x v="4"/>
    <x v="1"/>
    <x v="30"/>
    <x v="0"/>
    <x v="1"/>
    <m/>
    <m/>
    <m/>
    <m/>
    <n v="4360"/>
    <n v="4360"/>
    <m/>
  </r>
  <r>
    <x v="4"/>
    <x v="1"/>
    <x v="30"/>
    <x v="1"/>
    <x v="8"/>
    <m/>
    <m/>
    <m/>
    <m/>
    <n v="12000"/>
    <n v="12000"/>
    <m/>
  </r>
  <r>
    <x v="4"/>
    <x v="1"/>
    <x v="30"/>
    <x v="4"/>
    <x v="7"/>
    <n v="22576"/>
    <m/>
    <m/>
    <m/>
    <m/>
    <n v="22576"/>
    <m/>
  </r>
  <r>
    <x v="4"/>
    <x v="1"/>
    <x v="30"/>
    <x v="3"/>
    <x v="10"/>
    <n v="61422"/>
    <n v="6788"/>
    <m/>
    <m/>
    <m/>
    <n v="61422"/>
    <m/>
  </r>
  <r>
    <x v="4"/>
    <x v="1"/>
    <x v="30"/>
    <x v="2"/>
    <x v="6"/>
    <n v="209409"/>
    <m/>
    <m/>
    <m/>
    <m/>
    <n v="209409"/>
    <m/>
  </r>
  <r>
    <x v="4"/>
    <x v="1"/>
    <x v="30"/>
    <x v="3"/>
    <x v="5"/>
    <n v="360836"/>
    <m/>
    <m/>
    <m/>
    <m/>
    <n v="360836"/>
    <m/>
  </r>
  <r>
    <x v="4"/>
    <x v="1"/>
    <x v="30"/>
    <x v="0"/>
    <x v="11"/>
    <n v="1675643"/>
    <m/>
    <m/>
    <m/>
    <m/>
    <n v="1675643"/>
    <m/>
  </r>
  <r>
    <x v="4"/>
    <x v="1"/>
    <x v="30"/>
    <x v="1"/>
    <x v="12"/>
    <n v="4849385"/>
    <n v="84716"/>
    <m/>
    <m/>
    <m/>
    <n v="4849385"/>
    <m/>
  </r>
  <r>
    <x v="4"/>
    <x v="1"/>
    <x v="14"/>
    <x v="2"/>
    <x v="9"/>
    <m/>
    <m/>
    <m/>
    <n v="133648"/>
    <m/>
    <n v="133648"/>
    <m/>
  </r>
  <r>
    <x v="4"/>
    <x v="1"/>
    <x v="14"/>
    <x v="2"/>
    <x v="13"/>
    <n v="135113"/>
    <m/>
    <m/>
    <m/>
    <m/>
    <n v="135113"/>
    <m/>
  </r>
  <r>
    <x v="4"/>
    <x v="1"/>
    <x v="14"/>
    <x v="1"/>
    <x v="8"/>
    <m/>
    <m/>
    <m/>
    <n v="244804"/>
    <n v="9822"/>
    <n v="254626"/>
    <m/>
  </r>
  <r>
    <x v="4"/>
    <x v="1"/>
    <x v="14"/>
    <x v="3"/>
    <x v="5"/>
    <n v="331443"/>
    <m/>
    <m/>
    <m/>
    <m/>
    <n v="331443"/>
    <m/>
  </r>
  <r>
    <x v="4"/>
    <x v="1"/>
    <x v="14"/>
    <x v="0"/>
    <x v="1"/>
    <m/>
    <m/>
    <m/>
    <n v="1106182"/>
    <n v="10800"/>
    <n v="1116982"/>
    <m/>
  </r>
  <r>
    <x v="4"/>
    <x v="1"/>
    <x v="14"/>
    <x v="2"/>
    <x v="6"/>
    <n v="1284428"/>
    <m/>
    <m/>
    <m/>
    <m/>
    <n v="1284428"/>
    <m/>
  </r>
  <r>
    <x v="4"/>
    <x v="1"/>
    <x v="14"/>
    <x v="1"/>
    <x v="12"/>
    <n v="5758796"/>
    <n v="71607"/>
    <m/>
    <m/>
    <m/>
    <n v="5758796"/>
    <m/>
  </r>
  <r>
    <x v="4"/>
    <x v="1"/>
    <x v="14"/>
    <x v="0"/>
    <x v="11"/>
    <n v="8790948"/>
    <m/>
    <m/>
    <m/>
    <m/>
    <n v="8790948"/>
    <m/>
  </r>
  <r>
    <x v="4"/>
    <x v="1"/>
    <x v="6"/>
    <x v="2"/>
    <x v="13"/>
    <n v="12600"/>
    <m/>
    <m/>
    <m/>
    <m/>
    <n v="12600"/>
    <m/>
  </r>
  <r>
    <x v="4"/>
    <x v="1"/>
    <x v="6"/>
    <x v="6"/>
    <x v="4"/>
    <n v="31972"/>
    <m/>
    <m/>
    <m/>
    <m/>
    <n v="31972"/>
    <m/>
  </r>
  <r>
    <x v="4"/>
    <x v="1"/>
    <x v="6"/>
    <x v="2"/>
    <x v="9"/>
    <m/>
    <m/>
    <m/>
    <m/>
    <n v="44190"/>
    <n v="44190"/>
    <m/>
  </r>
  <r>
    <x v="4"/>
    <x v="1"/>
    <x v="6"/>
    <x v="1"/>
    <x v="8"/>
    <m/>
    <m/>
    <m/>
    <n v="300437"/>
    <n v="77236"/>
    <n v="377673"/>
    <m/>
  </r>
  <r>
    <x v="4"/>
    <x v="1"/>
    <x v="6"/>
    <x v="0"/>
    <x v="1"/>
    <m/>
    <m/>
    <m/>
    <n v="1556245"/>
    <n v="118362"/>
    <n v="1674607"/>
    <m/>
  </r>
  <r>
    <x v="4"/>
    <x v="1"/>
    <x v="6"/>
    <x v="2"/>
    <x v="6"/>
    <n v="1757575"/>
    <n v="19424"/>
    <m/>
    <m/>
    <m/>
    <n v="1757575"/>
    <m/>
  </r>
  <r>
    <x v="4"/>
    <x v="1"/>
    <x v="6"/>
    <x v="1"/>
    <x v="12"/>
    <n v="11185775"/>
    <n v="119798"/>
    <m/>
    <m/>
    <m/>
    <n v="11185775"/>
    <m/>
  </r>
  <r>
    <x v="4"/>
    <x v="1"/>
    <x v="6"/>
    <x v="0"/>
    <x v="11"/>
    <n v="12027425"/>
    <n v="5351"/>
    <m/>
    <m/>
    <m/>
    <n v="12027425"/>
    <m/>
  </r>
  <r>
    <x v="4"/>
    <x v="1"/>
    <x v="25"/>
    <x v="2"/>
    <x v="9"/>
    <m/>
    <m/>
    <m/>
    <m/>
    <n v="30359"/>
    <n v="30359"/>
    <m/>
  </r>
  <r>
    <x v="4"/>
    <x v="1"/>
    <x v="25"/>
    <x v="0"/>
    <x v="1"/>
    <m/>
    <m/>
    <m/>
    <m/>
    <n v="57822"/>
    <n v="57822"/>
    <m/>
  </r>
  <r>
    <x v="4"/>
    <x v="1"/>
    <x v="25"/>
    <x v="1"/>
    <x v="8"/>
    <m/>
    <m/>
    <m/>
    <n v="26085"/>
    <n v="55514"/>
    <n v="81599"/>
    <m/>
  </r>
  <r>
    <x v="4"/>
    <x v="1"/>
    <x v="25"/>
    <x v="2"/>
    <x v="6"/>
    <n v="1097172"/>
    <n v="25319"/>
    <m/>
    <m/>
    <m/>
    <n v="1097172"/>
    <m/>
  </r>
  <r>
    <x v="4"/>
    <x v="1"/>
    <x v="25"/>
    <x v="1"/>
    <x v="12"/>
    <n v="5347134"/>
    <n v="67921"/>
    <m/>
    <m/>
    <m/>
    <n v="5347134"/>
    <m/>
  </r>
  <r>
    <x v="4"/>
    <x v="1"/>
    <x v="25"/>
    <x v="0"/>
    <x v="11"/>
    <n v="6174470"/>
    <n v="2120"/>
    <m/>
    <m/>
    <m/>
    <n v="6174470"/>
    <m/>
  </r>
  <r>
    <x v="4"/>
    <x v="1"/>
    <x v="28"/>
    <x v="4"/>
    <x v="7"/>
    <n v="1584"/>
    <m/>
    <m/>
    <m/>
    <m/>
    <n v="1584"/>
    <m/>
  </r>
  <r>
    <x v="4"/>
    <x v="1"/>
    <x v="28"/>
    <x v="2"/>
    <x v="9"/>
    <m/>
    <m/>
    <m/>
    <m/>
    <n v="3475"/>
    <n v="3475"/>
    <m/>
  </r>
  <r>
    <x v="4"/>
    <x v="1"/>
    <x v="28"/>
    <x v="0"/>
    <x v="1"/>
    <m/>
    <m/>
    <m/>
    <m/>
    <n v="6249"/>
    <n v="6249"/>
    <m/>
  </r>
  <r>
    <x v="4"/>
    <x v="1"/>
    <x v="28"/>
    <x v="1"/>
    <x v="8"/>
    <m/>
    <m/>
    <m/>
    <m/>
    <n v="15486"/>
    <n v="15486"/>
    <m/>
  </r>
  <r>
    <x v="4"/>
    <x v="1"/>
    <x v="28"/>
    <x v="3"/>
    <x v="5"/>
    <n v="210609"/>
    <m/>
    <m/>
    <m/>
    <m/>
    <n v="210609"/>
    <m/>
  </r>
  <r>
    <x v="4"/>
    <x v="1"/>
    <x v="28"/>
    <x v="2"/>
    <x v="6"/>
    <n v="352047"/>
    <m/>
    <m/>
    <m/>
    <m/>
    <n v="352047"/>
    <m/>
  </r>
  <r>
    <x v="4"/>
    <x v="1"/>
    <x v="28"/>
    <x v="1"/>
    <x v="12"/>
    <n v="2784532"/>
    <n v="24008"/>
    <m/>
    <m/>
    <m/>
    <n v="2784532"/>
    <m/>
  </r>
  <r>
    <x v="4"/>
    <x v="1"/>
    <x v="28"/>
    <x v="0"/>
    <x v="11"/>
    <n v="4329021"/>
    <m/>
    <m/>
    <m/>
    <m/>
    <n v="4329021"/>
    <m/>
  </r>
  <r>
    <x v="4"/>
    <x v="1"/>
    <x v="169"/>
    <x v="0"/>
    <x v="11"/>
    <n v="5816"/>
    <m/>
    <m/>
    <m/>
    <m/>
    <n v="5816"/>
    <m/>
  </r>
  <r>
    <x v="4"/>
    <x v="1"/>
    <x v="64"/>
    <x v="1"/>
    <x v="12"/>
    <n v="401426"/>
    <m/>
    <m/>
    <m/>
    <m/>
    <n v="401426"/>
    <m/>
  </r>
  <r>
    <x v="4"/>
    <x v="1"/>
    <x v="64"/>
    <x v="0"/>
    <x v="11"/>
    <n v="1338532"/>
    <m/>
    <m/>
    <m/>
    <m/>
    <n v="1338532"/>
    <m/>
  </r>
  <r>
    <x v="4"/>
    <x v="1"/>
    <x v="75"/>
    <x v="1"/>
    <x v="12"/>
    <n v="11298"/>
    <n v="6981"/>
    <m/>
    <m/>
    <m/>
    <n v="11298"/>
    <m/>
  </r>
  <r>
    <x v="4"/>
    <x v="1"/>
    <x v="75"/>
    <x v="0"/>
    <x v="1"/>
    <m/>
    <m/>
    <m/>
    <n v="70310"/>
    <m/>
    <n v="70310"/>
    <m/>
  </r>
  <r>
    <x v="4"/>
    <x v="1"/>
    <x v="75"/>
    <x v="0"/>
    <x v="11"/>
    <n v="1703857"/>
    <n v="4146"/>
    <m/>
    <m/>
    <m/>
    <n v="1703857"/>
    <m/>
  </r>
  <r>
    <x v="4"/>
    <x v="1"/>
    <x v="94"/>
    <x v="1"/>
    <x v="12"/>
    <n v="7313"/>
    <m/>
    <m/>
    <m/>
    <m/>
    <n v="7313"/>
    <m/>
  </r>
  <r>
    <x v="4"/>
    <x v="1"/>
    <x v="94"/>
    <x v="0"/>
    <x v="11"/>
    <n v="960997"/>
    <m/>
    <m/>
    <m/>
    <m/>
    <n v="960997"/>
    <m/>
  </r>
  <r>
    <x v="4"/>
    <x v="1"/>
    <x v="163"/>
    <x v="0"/>
    <x v="11"/>
    <n v="25536"/>
    <n v="25536"/>
    <m/>
    <m/>
    <m/>
    <n v="25536"/>
    <m/>
  </r>
  <r>
    <x v="4"/>
    <x v="1"/>
    <x v="166"/>
    <x v="0"/>
    <x v="11"/>
    <n v="269980"/>
    <n v="108711"/>
    <m/>
    <m/>
    <m/>
    <n v="269980"/>
    <m/>
  </r>
  <r>
    <x v="4"/>
    <x v="1"/>
    <x v="116"/>
    <x v="0"/>
    <x v="11"/>
    <n v="623335"/>
    <n v="127765"/>
    <m/>
    <m/>
    <m/>
    <n v="623335"/>
    <m/>
  </r>
  <r>
    <x v="4"/>
    <x v="1"/>
    <x v="79"/>
    <x v="3"/>
    <x v="5"/>
    <n v="17038"/>
    <m/>
    <m/>
    <m/>
    <m/>
    <n v="17038"/>
    <m/>
  </r>
  <r>
    <x v="4"/>
    <x v="1"/>
    <x v="79"/>
    <x v="2"/>
    <x v="13"/>
    <n v="27587"/>
    <m/>
    <m/>
    <m/>
    <m/>
    <n v="27587"/>
    <m/>
  </r>
  <r>
    <x v="4"/>
    <x v="1"/>
    <x v="79"/>
    <x v="1"/>
    <x v="12"/>
    <n v="91910"/>
    <m/>
    <m/>
    <m/>
    <m/>
    <n v="91910"/>
    <m/>
  </r>
  <r>
    <x v="4"/>
    <x v="1"/>
    <x v="79"/>
    <x v="2"/>
    <x v="6"/>
    <n v="148857"/>
    <n v="6105"/>
    <m/>
    <m/>
    <m/>
    <n v="148857"/>
    <m/>
  </r>
  <r>
    <x v="4"/>
    <x v="1"/>
    <x v="79"/>
    <x v="0"/>
    <x v="11"/>
    <n v="1033820"/>
    <n v="38412"/>
    <m/>
    <m/>
    <m/>
    <n v="1033820"/>
    <m/>
  </r>
  <r>
    <x v="4"/>
    <x v="1"/>
    <x v="41"/>
    <x v="4"/>
    <x v="7"/>
    <n v="26315"/>
    <m/>
    <m/>
    <m/>
    <m/>
    <n v="26315"/>
    <m/>
  </r>
  <r>
    <x v="4"/>
    <x v="1"/>
    <x v="41"/>
    <x v="2"/>
    <x v="13"/>
    <n v="40887"/>
    <m/>
    <m/>
    <m/>
    <m/>
    <n v="40887"/>
    <m/>
  </r>
  <r>
    <x v="4"/>
    <x v="1"/>
    <x v="41"/>
    <x v="3"/>
    <x v="5"/>
    <n v="87016"/>
    <m/>
    <m/>
    <m/>
    <m/>
    <n v="87016"/>
    <m/>
  </r>
  <r>
    <x v="4"/>
    <x v="1"/>
    <x v="41"/>
    <x v="0"/>
    <x v="1"/>
    <m/>
    <m/>
    <m/>
    <n v="115130"/>
    <m/>
    <n v="115130"/>
    <m/>
  </r>
  <r>
    <x v="4"/>
    <x v="1"/>
    <x v="41"/>
    <x v="2"/>
    <x v="9"/>
    <m/>
    <m/>
    <m/>
    <n v="117603"/>
    <m/>
    <n v="117603"/>
    <m/>
  </r>
  <r>
    <x v="4"/>
    <x v="1"/>
    <x v="41"/>
    <x v="2"/>
    <x v="6"/>
    <n v="321174"/>
    <m/>
    <m/>
    <m/>
    <m/>
    <n v="321174"/>
    <m/>
  </r>
  <r>
    <x v="4"/>
    <x v="1"/>
    <x v="41"/>
    <x v="1"/>
    <x v="12"/>
    <n v="782689"/>
    <n v="30285"/>
    <m/>
    <m/>
    <m/>
    <n v="782689"/>
    <m/>
  </r>
  <r>
    <x v="4"/>
    <x v="1"/>
    <x v="41"/>
    <x v="0"/>
    <x v="11"/>
    <n v="2722111"/>
    <n v="59509"/>
    <m/>
    <m/>
    <m/>
    <n v="2722111"/>
    <m/>
  </r>
  <r>
    <x v="4"/>
    <x v="1"/>
    <x v="145"/>
    <x v="0"/>
    <x v="11"/>
    <n v="96187"/>
    <m/>
    <m/>
    <m/>
    <m/>
    <n v="96187"/>
    <m/>
  </r>
  <r>
    <x v="4"/>
    <x v="1"/>
    <x v="118"/>
    <x v="2"/>
    <x v="6"/>
    <n v="17422"/>
    <m/>
    <m/>
    <m/>
    <m/>
    <n v="17422"/>
    <m/>
  </r>
  <r>
    <x v="4"/>
    <x v="1"/>
    <x v="118"/>
    <x v="0"/>
    <x v="11"/>
    <n v="490222"/>
    <n v="7960"/>
    <m/>
    <m/>
    <m/>
    <n v="490222"/>
    <m/>
  </r>
  <r>
    <x v="4"/>
    <x v="1"/>
    <x v="153"/>
    <x v="0"/>
    <x v="11"/>
    <n v="119007"/>
    <m/>
    <m/>
    <m/>
    <m/>
    <n v="119007"/>
    <m/>
  </r>
  <r>
    <x v="4"/>
    <x v="1"/>
    <x v="129"/>
    <x v="0"/>
    <x v="11"/>
    <n v="172331"/>
    <n v="19331"/>
    <m/>
    <m/>
    <m/>
    <n v="172331"/>
    <m/>
  </r>
  <r>
    <x v="4"/>
    <x v="1"/>
    <x v="93"/>
    <x v="2"/>
    <x v="6"/>
    <n v="27360"/>
    <m/>
    <m/>
    <m/>
    <m/>
    <n v="27360"/>
    <m/>
  </r>
  <r>
    <x v="4"/>
    <x v="1"/>
    <x v="93"/>
    <x v="6"/>
    <x v="4"/>
    <n v="33564"/>
    <m/>
    <m/>
    <m/>
    <m/>
    <n v="33564"/>
    <m/>
  </r>
  <r>
    <x v="4"/>
    <x v="1"/>
    <x v="93"/>
    <x v="1"/>
    <x v="12"/>
    <n v="40933"/>
    <n v="28569"/>
    <m/>
    <m/>
    <m/>
    <n v="40933"/>
    <m/>
  </r>
  <r>
    <x v="4"/>
    <x v="1"/>
    <x v="93"/>
    <x v="0"/>
    <x v="11"/>
    <n v="694891"/>
    <n v="23134"/>
    <m/>
    <m/>
    <m/>
    <n v="694891"/>
    <m/>
  </r>
  <r>
    <x v="4"/>
    <x v="1"/>
    <x v="67"/>
    <x v="6"/>
    <x v="4"/>
    <n v="6288"/>
    <m/>
    <m/>
    <m/>
    <m/>
    <n v="6288"/>
    <m/>
  </r>
  <r>
    <x v="4"/>
    <x v="1"/>
    <x v="67"/>
    <x v="2"/>
    <x v="6"/>
    <n v="8018"/>
    <m/>
    <m/>
    <m/>
    <m/>
    <n v="8018"/>
    <m/>
  </r>
  <r>
    <x v="4"/>
    <x v="1"/>
    <x v="67"/>
    <x v="0"/>
    <x v="11"/>
    <n v="2144652"/>
    <n v="28276"/>
    <m/>
    <m/>
    <m/>
    <n v="2144652"/>
    <m/>
  </r>
  <r>
    <x v="4"/>
    <x v="1"/>
    <x v="85"/>
    <x v="1"/>
    <x v="12"/>
    <n v="9899"/>
    <m/>
    <m/>
    <m/>
    <m/>
    <n v="9899"/>
    <m/>
  </r>
  <r>
    <x v="4"/>
    <x v="1"/>
    <x v="85"/>
    <x v="2"/>
    <x v="6"/>
    <n v="92065"/>
    <m/>
    <m/>
    <m/>
    <m/>
    <n v="92065"/>
    <m/>
  </r>
  <r>
    <x v="4"/>
    <x v="1"/>
    <x v="85"/>
    <x v="0"/>
    <x v="11"/>
    <n v="917638"/>
    <n v="44862"/>
    <m/>
    <m/>
    <m/>
    <n v="917638"/>
    <m/>
  </r>
  <r>
    <x v="4"/>
    <x v="1"/>
    <x v="99"/>
    <x v="1"/>
    <x v="12"/>
    <n v="13666"/>
    <m/>
    <m/>
    <m/>
    <m/>
    <n v="13666"/>
    <m/>
  </r>
  <r>
    <x v="4"/>
    <x v="1"/>
    <x v="99"/>
    <x v="0"/>
    <x v="11"/>
    <n v="526725"/>
    <n v="33391"/>
    <m/>
    <m/>
    <m/>
    <n v="526725"/>
    <m/>
  </r>
  <r>
    <x v="4"/>
    <x v="1"/>
    <x v="123"/>
    <x v="2"/>
    <x v="6"/>
    <n v="28424"/>
    <m/>
    <m/>
    <m/>
    <m/>
    <n v="28424"/>
    <m/>
  </r>
  <r>
    <x v="4"/>
    <x v="1"/>
    <x v="123"/>
    <x v="2"/>
    <x v="13"/>
    <n v="80829"/>
    <m/>
    <m/>
    <m/>
    <m/>
    <n v="80829"/>
    <m/>
  </r>
  <r>
    <x v="4"/>
    <x v="1"/>
    <x v="123"/>
    <x v="0"/>
    <x v="11"/>
    <n v="329736"/>
    <m/>
    <m/>
    <m/>
    <m/>
    <n v="329736"/>
    <m/>
  </r>
  <r>
    <x v="4"/>
    <x v="1"/>
    <x v="100"/>
    <x v="1"/>
    <x v="12"/>
    <n v="59495"/>
    <m/>
    <m/>
    <m/>
    <m/>
    <n v="59495"/>
    <m/>
  </r>
  <r>
    <x v="4"/>
    <x v="1"/>
    <x v="100"/>
    <x v="0"/>
    <x v="11"/>
    <n v="629158"/>
    <m/>
    <m/>
    <m/>
    <m/>
    <n v="629158"/>
    <m/>
  </r>
  <r>
    <x v="4"/>
    <x v="1"/>
    <x v="3"/>
    <x v="6"/>
    <x v="4"/>
    <n v="34183"/>
    <n v="6260"/>
    <m/>
    <m/>
    <m/>
    <n v="34183"/>
    <m/>
  </r>
  <r>
    <x v="4"/>
    <x v="1"/>
    <x v="3"/>
    <x v="4"/>
    <x v="7"/>
    <n v="44107"/>
    <m/>
    <m/>
    <m/>
    <m/>
    <n v="44107"/>
    <m/>
  </r>
  <r>
    <x v="4"/>
    <x v="1"/>
    <x v="3"/>
    <x v="3"/>
    <x v="5"/>
    <n v="80532"/>
    <m/>
    <m/>
    <m/>
    <m/>
    <n v="80532"/>
    <m/>
  </r>
  <r>
    <x v="4"/>
    <x v="1"/>
    <x v="3"/>
    <x v="1"/>
    <x v="8"/>
    <m/>
    <m/>
    <m/>
    <n v="116547"/>
    <n v="960"/>
    <n v="117507"/>
    <m/>
  </r>
  <r>
    <x v="4"/>
    <x v="1"/>
    <x v="3"/>
    <x v="1"/>
    <x v="12"/>
    <n v="909911"/>
    <n v="14651"/>
    <m/>
    <m/>
    <m/>
    <n v="909911"/>
    <m/>
  </r>
  <r>
    <x v="4"/>
    <x v="1"/>
    <x v="3"/>
    <x v="2"/>
    <x v="9"/>
    <m/>
    <m/>
    <m/>
    <n v="1041132"/>
    <m/>
    <n v="1041132"/>
    <m/>
  </r>
  <r>
    <x v="4"/>
    <x v="1"/>
    <x v="3"/>
    <x v="2"/>
    <x v="13"/>
    <n v="1907352"/>
    <n v="60744"/>
    <m/>
    <m/>
    <m/>
    <n v="1907352"/>
    <m/>
  </r>
  <r>
    <x v="4"/>
    <x v="1"/>
    <x v="3"/>
    <x v="0"/>
    <x v="1"/>
    <m/>
    <m/>
    <m/>
    <n v="2024706"/>
    <m/>
    <n v="2024706"/>
    <m/>
  </r>
  <r>
    <x v="4"/>
    <x v="1"/>
    <x v="3"/>
    <x v="2"/>
    <x v="6"/>
    <n v="2307265"/>
    <m/>
    <m/>
    <m/>
    <m/>
    <n v="2307265"/>
    <m/>
  </r>
  <r>
    <x v="4"/>
    <x v="1"/>
    <x v="3"/>
    <x v="0"/>
    <x v="11"/>
    <n v="14549212"/>
    <n v="12823"/>
    <m/>
    <m/>
    <m/>
    <n v="14549212"/>
    <m/>
  </r>
  <r>
    <x v="4"/>
    <x v="1"/>
    <x v="13"/>
    <x v="6"/>
    <x v="4"/>
    <n v="10819"/>
    <m/>
    <m/>
    <m/>
    <m/>
    <n v="10819"/>
    <m/>
  </r>
  <r>
    <x v="4"/>
    <x v="1"/>
    <x v="13"/>
    <x v="4"/>
    <x v="7"/>
    <n v="29816"/>
    <m/>
    <m/>
    <m/>
    <m/>
    <n v="29816"/>
    <m/>
  </r>
  <r>
    <x v="4"/>
    <x v="1"/>
    <x v="13"/>
    <x v="2"/>
    <x v="13"/>
    <n v="84796"/>
    <m/>
    <m/>
    <m/>
    <m/>
    <n v="84796"/>
    <m/>
  </r>
  <r>
    <x v="4"/>
    <x v="1"/>
    <x v="13"/>
    <x v="2"/>
    <x v="6"/>
    <n v="94712"/>
    <m/>
    <m/>
    <m/>
    <m/>
    <n v="94712"/>
    <m/>
  </r>
  <r>
    <x v="4"/>
    <x v="1"/>
    <x v="13"/>
    <x v="1"/>
    <x v="12"/>
    <n v="678120"/>
    <m/>
    <m/>
    <m/>
    <m/>
    <n v="678120"/>
    <m/>
  </r>
  <r>
    <x v="4"/>
    <x v="1"/>
    <x v="13"/>
    <x v="0"/>
    <x v="1"/>
    <m/>
    <m/>
    <m/>
    <n v="1247923"/>
    <m/>
    <n v="1247923"/>
    <m/>
  </r>
  <r>
    <x v="4"/>
    <x v="1"/>
    <x v="13"/>
    <x v="0"/>
    <x v="11"/>
    <n v="8863778"/>
    <n v="7097"/>
    <m/>
    <m/>
    <m/>
    <n v="8863778"/>
    <m/>
  </r>
  <r>
    <x v="4"/>
    <x v="2"/>
    <x v="81"/>
    <x v="6"/>
    <x v="4"/>
    <n v="164"/>
    <n v="164"/>
    <m/>
    <m/>
    <m/>
    <n v="164"/>
    <m/>
  </r>
  <r>
    <x v="4"/>
    <x v="2"/>
    <x v="81"/>
    <x v="0"/>
    <x v="1"/>
    <m/>
    <m/>
    <m/>
    <m/>
    <n v="10060"/>
    <n v="10060"/>
    <m/>
  </r>
  <r>
    <x v="4"/>
    <x v="2"/>
    <x v="81"/>
    <x v="4"/>
    <x v="7"/>
    <n v="14899"/>
    <m/>
    <m/>
    <m/>
    <m/>
    <n v="14899"/>
    <m/>
  </r>
  <r>
    <x v="4"/>
    <x v="2"/>
    <x v="81"/>
    <x v="3"/>
    <x v="5"/>
    <n v="26645"/>
    <m/>
    <m/>
    <m/>
    <m/>
    <n v="26645"/>
    <m/>
  </r>
  <r>
    <x v="4"/>
    <x v="2"/>
    <x v="81"/>
    <x v="2"/>
    <x v="13"/>
    <n v="109088"/>
    <m/>
    <m/>
    <m/>
    <m/>
    <n v="109088"/>
    <m/>
  </r>
  <r>
    <x v="4"/>
    <x v="2"/>
    <x v="81"/>
    <x v="2"/>
    <x v="6"/>
    <n v="224185"/>
    <m/>
    <m/>
    <m/>
    <m/>
    <n v="224185"/>
    <m/>
  </r>
  <r>
    <x v="4"/>
    <x v="2"/>
    <x v="81"/>
    <x v="1"/>
    <x v="12"/>
    <n v="388096"/>
    <m/>
    <m/>
    <m/>
    <m/>
    <n v="388096"/>
    <m/>
  </r>
  <r>
    <x v="4"/>
    <x v="2"/>
    <x v="81"/>
    <x v="0"/>
    <x v="11"/>
    <n v="1021614"/>
    <n v="271"/>
    <n v="18550"/>
    <m/>
    <m/>
    <n v="1040164"/>
    <m/>
  </r>
  <r>
    <x v="4"/>
    <x v="2"/>
    <x v="43"/>
    <x v="1"/>
    <x v="8"/>
    <m/>
    <m/>
    <m/>
    <m/>
    <n v="2620"/>
    <n v="2620"/>
    <m/>
  </r>
  <r>
    <x v="4"/>
    <x v="2"/>
    <x v="43"/>
    <x v="2"/>
    <x v="9"/>
    <m/>
    <m/>
    <m/>
    <m/>
    <n v="5260"/>
    <n v="5260"/>
    <m/>
  </r>
  <r>
    <x v="4"/>
    <x v="2"/>
    <x v="43"/>
    <x v="6"/>
    <x v="4"/>
    <n v="9539"/>
    <m/>
    <m/>
    <m/>
    <m/>
    <n v="9539"/>
    <m/>
  </r>
  <r>
    <x v="4"/>
    <x v="2"/>
    <x v="43"/>
    <x v="0"/>
    <x v="1"/>
    <m/>
    <m/>
    <m/>
    <m/>
    <n v="16480"/>
    <n v="16480"/>
    <m/>
  </r>
  <r>
    <x v="4"/>
    <x v="2"/>
    <x v="43"/>
    <x v="3"/>
    <x v="5"/>
    <n v="42596"/>
    <m/>
    <m/>
    <m/>
    <m/>
    <n v="42596"/>
    <m/>
  </r>
  <r>
    <x v="4"/>
    <x v="2"/>
    <x v="43"/>
    <x v="4"/>
    <x v="7"/>
    <n v="88542"/>
    <m/>
    <m/>
    <m/>
    <m/>
    <n v="88542"/>
    <m/>
  </r>
  <r>
    <x v="4"/>
    <x v="2"/>
    <x v="43"/>
    <x v="2"/>
    <x v="13"/>
    <n v="172127"/>
    <m/>
    <m/>
    <m/>
    <m/>
    <n v="172127"/>
    <m/>
  </r>
  <r>
    <x v="4"/>
    <x v="2"/>
    <x v="43"/>
    <x v="2"/>
    <x v="6"/>
    <n v="545040"/>
    <m/>
    <m/>
    <m/>
    <m/>
    <n v="545040"/>
    <m/>
  </r>
  <r>
    <x v="4"/>
    <x v="2"/>
    <x v="43"/>
    <x v="1"/>
    <x v="12"/>
    <n v="608338"/>
    <n v="3739"/>
    <m/>
    <m/>
    <m/>
    <n v="608338"/>
    <m/>
  </r>
  <r>
    <x v="4"/>
    <x v="2"/>
    <x v="43"/>
    <x v="0"/>
    <x v="11"/>
    <n v="2929196"/>
    <n v="5320"/>
    <m/>
    <m/>
    <m/>
    <n v="2929196"/>
    <m/>
  </r>
  <r>
    <x v="4"/>
    <x v="1"/>
    <x v="15"/>
    <x v="3"/>
    <x v="3"/>
    <m/>
    <m/>
    <m/>
    <m/>
    <n v="1710"/>
    <n v="1710"/>
    <m/>
  </r>
  <r>
    <x v="4"/>
    <x v="1"/>
    <x v="15"/>
    <x v="3"/>
    <x v="10"/>
    <n v="4330"/>
    <n v="4330"/>
    <m/>
    <m/>
    <m/>
    <n v="4330"/>
    <m/>
  </r>
  <r>
    <x v="4"/>
    <x v="1"/>
    <x v="15"/>
    <x v="6"/>
    <x v="4"/>
    <n v="14571"/>
    <m/>
    <m/>
    <m/>
    <m/>
    <n v="14571"/>
    <m/>
  </r>
  <r>
    <x v="4"/>
    <x v="1"/>
    <x v="15"/>
    <x v="1"/>
    <x v="8"/>
    <m/>
    <m/>
    <m/>
    <m/>
    <n v="20290"/>
    <n v="20290"/>
    <m/>
  </r>
  <r>
    <x v="4"/>
    <x v="1"/>
    <x v="15"/>
    <x v="4"/>
    <x v="7"/>
    <n v="44746"/>
    <m/>
    <m/>
    <m/>
    <m/>
    <n v="44746"/>
    <m/>
  </r>
  <r>
    <x v="4"/>
    <x v="1"/>
    <x v="15"/>
    <x v="2"/>
    <x v="9"/>
    <m/>
    <m/>
    <m/>
    <n v="91782"/>
    <n v="72008"/>
    <n v="163790"/>
    <m/>
  </r>
  <r>
    <x v="4"/>
    <x v="1"/>
    <x v="15"/>
    <x v="3"/>
    <x v="5"/>
    <n v="168697"/>
    <m/>
    <m/>
    <m/>
    <m/>
    <n v="168697"/>
    <m/>
  </r>
  <r>
    <x v="4"/>
    <x v="1"/>
    <x v="15"/>
    <x v="0"/>
    <x v="1"/>
    <m/>
    <m/>
    <m/>
    <n v="93279"/>
    <n v="133285"/>
    <n v="226564"/>
    <m/>
  </r>
  <r>
    <x v="4"/>
    <x v="1"/>
    <x v="15"/>
    <x v="1"/>
    <x v="12"/>
    <n v="1005499"/>
    <n v="11197"/>
    <n v="4515"/>
    <m/>
    <m/>
    <n v="1010014"/>
    <m/>
  </r>
  <r>
    <x v="4"/>
    <x v="1"/>
    <x v="15"/>
    <x v="2"/>
    <x v="6"/>
    <n v="1728743"/>
    <m/>
    <n v="500"/>
    <m/>
    <m/>
    <n v="1729243"/>
    <m/>
  </r>
  <r>
    <x v="4"/>
    <x v="1"/>
    <x v="15"/>
    <x v="2"/>
    <x v="13"/>
    <n v="1798044"/>
    <m/>
    <m/>
    <m/>
    <m/>
    <n v="1798044"/>
    <m/>
  </r>
  <r>
    <x v="4"/>
    <x v="1"/>
    <x v="15"/>
    <x v="0"/>
    <x v="11"/>
    <n v="7149541"/>
    <n v="18024"/>
    <n v="59620"/>
    <m/>
    <m/>
    <n v="7209161"/>
    <m/>
  </r>
  <r>
    <x v="4"/>
    <x v="1"/>
    <x v="76"/>
    <x v="0"/>
    <x v="1"/>
    <m/>
    <m/>
    <m/>
    <n v="34072"/>
    <m/>
    <n v="34072"/>
    <m/>
  </r>
  <r>
    <x v="4"/>
    <x v="1"/>
    <x v="76"/>
    <x v="2"/>
    <x v="13"/>
    <n v="43333"/>
    <n v="5619"/>
    <m/>
    <m/>
    <m/>
    <n v="43333"/>
    <m/>
  </r>
  <r>
    <x v="4"/>
    <x v="1"/>
    <x v="76"/>
    <x v="2"/>
    <x v="6"/>
    <n v="263616"/>
    <m/>
    <m/>
    <m/>
    <m/>
    <n v="263616"/>
    <m/>
  </r>
  <r>
    <x v="4"/>
    <x v="1"/>
    <x v="76"/>
    <x v="0"/>
    <x v="11"/>
    <n v="1030860"/>
    <n v="8009"/>
    <m/>
    <m/>
    <m/>
    <n v="1030860"/>
    <m/>
  </r>
  <r>
    <x v="4"/>
    <x v="1"/>
    <x v="76"/>
    <x v="1"/>
    <x v="12"/>
    <n v="1587344"/>
    <n v="25626"/>
    <m/>
    <m/>
    <m/>
    <n v="1587344"/>
    <m/>
  </r>
  <r>
    <x v="4"/>
    <x v="1"/>
    <x v="92"/>
    <x v="0"/>
    <x v="11"/>
    <n v="195050"/>
    <m/>
    <m/>
    <m/>
    <m/>
    <n v="195050"/>
    <m/>
  </r>
  <r>
    <x v="4"/>
    <x v="1"/>
    <x v="92"/>
    <x v="1"/>
    <x v="12"/>
    <n v="855218"/>
    <m/>
    <m/>
    <m/>
    <m/>
    <n v="855218"/>
    <m/>
  </r>
  <r>
    <x v="4"/>
    <x v="1"/>
    <x v="125"/>
    <x v="6"/>
    <x v="4"/>
    <n v="4942"/>
    <m/>
    <m/>
    <m/>
    <m/>
    <n v="4942"/>
    <m/>
  </r>
  <r>
    <x v="4"/>
    <x v="1"/>
    <x v="125"/>
    <x v="2"/>
    <x v="6"/>
    <n v="19490"/>
    <m/>
    <m/>
    <m/>
    <m/>
    <n v="19490"/>
    <m/>
  </r>
  <r>
    <x v="4"/>
    <x v="1"/>
    <x v="125"/>
    <x v="0"/>
    <x v="11"/>
    <n v="92000"/>
    <m/>
    <m/>
    <m/>
    <m/>
    <n v="92000"/>
    <m/>
  </r>
  <r>
    <x v="4"/>
    <x v="1"/>
    <x v="125"/>
    <x v="1"/>
    <x v="12"/>
    <n v="117246"/>
    <m/>
    <m/>
    <m/>
    <m/>
    <n v="117246"/>
    <m/>
  </r>
  <r>
    <x v="4"/>
    <x v="1"/>
    <x v="187"/>
    <x v="1"/>
    <x v="12"/>
    <n v="16251"/>
    <m/>
    <m/>
    <m/>
    <m/>
    <n v="16251"/>
    <m/>
  </r>
  <r>
    <x v="4"/>
    <x v="1"/>
    <x v="187"/>
    <x v="0"/>
    <x v="11"/>
    <n v="20253"/>
    <m/>
    <m/>
    <m/>
    <m/>
    <n v="20253"/>
    <m/>
  </r>
  <r>
    <x v="4"/>
    <x v="1"/>
    <x v="147"/>
    <x v="0"/>
    <x v="11"/>
    <n v="99131"/>
    <m/>
    <m/>
    <m/>
    <m/>
    <n v="99131"/>
    <m/>
  </r>
  <r>
    <x v="4"/>
    <x v="1"/>
    <x v="127"/>
    <x v="1"/>
    <x v="12"/>
    <n v="37762"/>
    <n v="37762"/>
    <m/>
    <m/>
    <m/>
    <n v="37762"/>
    <m/>
  </r>
  <r>
    <x v="4"/>
    <x v="1"/>
    <x v="127"/>
    <x v="0"/>
    <x v="11"/>
    <n v="146856"/>
    <m/>
    <m/>
    <m/>
    <m/>
    <n v="146856"/>
    <m/>
  </r>
  <r>
    <x v="4"/>
    <x v="1"/>
    <x v="141"/>
    <x v="1"/>
    <x v="12"/>
    <n v="5951"/>
    <m/>
    <m/>
    <m/>
    <m/>
    <n v="5951"/>
    <m/>
  </r>
  <r>
    <x v="4"/>
    <x v="1"/>
    <x v="141"/>
    <x v="0"/>
    <x v="11"/>
    <n v="129525"/>
    <n v="57462"/>
    <m/>
    <m/>
    <m/>
    <n v="129525"/>
    <m/>
  </r>
  <r>
    <x v="4"/>
    <x v="1"/>
    <x v="172"/>
    <x v="0"/>
    <x v="11"/>
    <n v="4463"/>
    <m/>
    <m/>
    <m/>
    <m/>
    <n v="4463"/>
    <m/>
  </r>
  <r>
    <x v="4"/>
    <x v="3"/>
    <x v="97"/>
    <x v="4"/>
    <x v="7"/>
    <n v="7020"/>
    <m/>
    <m/>
    <m/>
    <m/>
    <n v="7020"/>
    <m/>
  </r>
  <r>
    <x v="4"/>
    <x v="3"/>
    <x v="97"/>
    <x v="2"/>
    <x v="13"/>
    <n v="130965"/>
    <m/>
    <m/>
    <m/>
    <m/>
    <n v="130965"/>
    <m/>
  </r>
  <r>
    <x v="4"/>
    <x v="3"/>
    <x v="97"/>
    <x v="0"/>
    <x v="11"/>
    <n v="516011"/>
    <n v="36491"/>
    <m/>
    <m/>
    <m/>
    <n v="516011"/>
    <m/>
  </r>
  <r>
    <x v="4"/>
    <x v="3"/>
    <x v="97"/>
    <x v="2"/>
    <x v="6"/>
    <n v="632989"/>
    <n v="3313"/>
    <m/>
    <m/>
    <m/>
    <n v="632989"/>
    <m/>
  </r>
  <r>
    <x v="4"/>
    <x v="3"/>
    <x v="97"/>
    <x v="1"/>
    <x v="12"/>
    <n v="667082"/>
    <m/>
    <m/>
    <m/>
    <m/>
    <n v="667082"/>
    <m/>
  </r>
  <r>
    <x v="4"/>
    <x v="3"/>
    <x v="55"/>
    <x v="0"/>
    <x v="1"/>
    <m/>
    <m/>
    <m/>
    <m/>
    <n v="7620"/>
    <n v="7620"/>
    <m/>
  </r>
  <r>
    <x v="4"/>
    <x v="3"/>
    <x v="55"/>
    <x v="2"/>
    <x v="9"/>
    <m/>
    <m/>
    <m/>
    <m/>
    <n v="8160"/>
    <n v="8160"/>
    <m/>
  </r>
  <r>
    <x v="4"/>
    <x v="3"/>
    <x v="55"/>
    <x v="3"/>
    <x v="15"/>
    <n v="12075"/>
    <n v="12075"/>
    <m/>
    <m/>
    <m/>
    <n v="12075"/>
    <m/>
  </r>
  <r>
    <x v="4"/>
    <x v="3"/>
    <x v="55"/>
    <x v="4"/>
    <x v="7"/>
    <n v="21432"/>
    <m/>
    <m/>
    <m/>
    <m/>
    <n v="21432"/>
    <m/>
  </r>
  <r>
    <x v="4"/>
    <x v="3"/>
    <x v="55"/>
    <x v="1"/>
    <x v="8"/>
    <m/>
    <m/>
    <m/>
    <m/>
    <n v="31050"/>
    <n v="31050"/>
    <m/>
  </r>
  <r>
    <x v="4"/>
    <x v="3"/>
    <x v="55"/>
    <x v="3"/>
    <x v="10"/>
    <n v="35027"/>
    <m/>
    <m/>
    <m/>
    <m/>
    <n v="35027"/>
    <m/>
  </r>
  <r>
    <x v="4"/>
    <x v="3"/>
    <x v="55"/>
    <x v="6"/>
    <x v="4"/>
    <n v="38002"/>
    <n v="8775"/>
    <m/>
    <m/>
    <m/>
    <n v="38002"/>
    <m/>
  </r>
  <r>
    <x v="4"/>
    <x v="3"/>
    <x v="55"/>
    <x v="2"/>
    <x v="13"/>
    <n v="404952"/>
    <n v="41411"/>
    <m/>
    <m/>
    <m/>
    <n v="404952"/>
    <m/>
  </r>
  <r>
    <x v="4"/>
    <x v="3"/>
    <x v="55"/>
    <x v="2"/>
    <x v="6"/>
    <n v="751273"/>
    <n v="44407"/>
    <m/>
    <m/>
    <m/>
    <n v="751273"/>
    <m/>
  </r>
  <r>
    <x v="4"/>
    <x v="3"/>
    <x v="55"/>
    <x v="0"/>
    <x v="11"/>
    <n v="1079158"/>
    <n v="31736"/>
    <m/>
    <m/>
    <m/>
    <n v="1079158"/>
    <m/>
  </r>
  <r>
    <x v="4"/>
    <x v="3"/>
    <x v="55"/>
    <x v="1"/>
    <x v="12"/>
    <n v="2516730"/>
    <n v="142858"/>
    <m/>
    <m/>
    <m/>
    <n v="2516730"/>
    <m/>
  </r>
  <r>
    <x v="4"/>
    <x v="3"/>
    <x v="16"/>
    <x v="1"/>
    <x v="8"/>
    <m/>
    <m/>
    <m/>
    <m/>
    <n v="18090"/>
    <n v="18090"/>
    <m/>
  </r>
  <r>
    <x v="4"/>
    <x v="3"/>
    <x v="16"/>
    <x v="4"/>
    <x v="7"/>
    <n v="51051"/>
    <m/>
    <m/>
    <m/>
    <m/>
    <n v="51051"/>
    <m/>
  </r>
  <r>
    <x v="4"/>
    <x v="3"/>
    <x v="16"/>
    <x v="3"/>
    <x v="10"/>
    <n v="69099"/>
    <m/>
    <m/>
    <m/>
    <m/>
    <n v="69099"/>
    <m/>
  </r>
  <r>
    <x v="4"/>
    <x v="3"/>
    <x v="16"/>
    <x v="6"/>
    <x v="4"/>
    <n v="128536"/>
    <n v="8605"/>
    <m/>
    <m/>
    <m/>
    <n v="128536"/>
    <m/>
  </r>
  <r>
    <x v="4"/>
    <x v="3"/>
    <x v="16"/>
    <x v="0"/>
    <x v="1"/>
    <m/>
    <m/>
    <m/>
    <n v="196109"/>
    <n v="61915"/>
    <n v="258024"/>
    <m/>
  </r>
  <r>
    <x v="4"/>
    <x v="3"/>
    <x v="16"/>
    <x v="2"/>
    <x v="9"/>
    <m/>
    <m/>
    <m/>
    <n v="227380"/>
    <n v="54590"/>
    <n v="281970"/>
    <m/>
  </r>
  <r>
    <x v="4"/>
    <x v="3"/>
    <x v="16"/>
    <x v="3"/>
    <x v="5"/>
    <n v="384624"/>
    <m/>
    <m/>
    <m/>
    <m/>
    <n v="384624"/>
    <m/>
  </r>
  <r>
    <x v="4"/>
    <x v="3"/>
    <x v="16"/>
    <x v="2"/>
    <x v="13"/>
    <n v="2361494"/>
    <n v="16378"/>
    <m/>
    <m/>
    <m/>
    <n v="2361494"/>
    <m/>
  </r>
  <r>
    <x v="4"/>
    <x v="3"/>
    <x v="16"/>
    <x v="2"/>
    <x v="6"/>
    <n v="2671036"/>
    <n v="46020"/>
    <m/>
    <m/>
    <m/>
    <n v="2671036"/>
    <m/>
  </r>
  <r>
    <x v="4"/>
    <x v="3"/>
    <x v="16"/>
    <x v="0"/>
    <x v="11"/>
    <n v="4481652"/>
    <n v="15571"/>
    <m/>
    <m/>
    <m/>
    <n v="4481652"/>
    <m/>
  </r>
  <r>
    <x v="4"/>
    <x v="3"/>
    <x v="16"/>
    <x v="1"/>
    <x v="12"/>
    <n v="5628605"/>
    <n v="144567"/>
    <m/>
    <m/>
    <m/>
    <n v="5628605"/>
    <m/>
  </r>
  <r>
    <x v="4"/>
    <x v="3"/>
    <x v="74"/>
    <x v="6"/>
    <x v="2"/>
    <m/>
    <m/>
    <m/>
    <m/>
    <n v="880"/>
    <n v="880"/>
    <m/>
  </r>
  <r>
    <x v="4"/>
    <x v="3"/>
    <x v="74"/>
    <x v="1"/>
    <x v="8"/>
    <m/>
    <m/>
    <m/>
    <m/>
    <n v="1870"/>
    <n v="1870"/>
    <m/>
  </r>
  <r>
    <x v="4"/>
    <x v="3"/>
    <x v="74"/>
    <x v="4"/>
    <x v="7"/>
    <n v="14214"/>
    <m/>
    <m/>
    <m/>
    <m/>
    <n v="14214"/>
    <m/>
  </r>
  <r>
    <x v="4"/>
    <x v="3"/>
    <x v="74"/>
    <x v="0"/>
    <x v="1"/>
    <m/>
    <m/>
    <m/>
    <m/>
    <n v="21824"/>
    <n v="21824"/>
    <m/>
  </r>
  <r>
    <x v="4"/>
    <x v="3"/>
    <x v="74"/>
    <x v="2"/>
    <x v="9"/>
    <m/>
    <m/>
    <m/>
    <m/>
    <n v="40300"/>
    <n v="40300"/>
    <m/>
  </r>
  <r>
    <x v="4"/>
    <x v="3"/>
    <x v="74"/>
    <x v="3"/>
    <x v="10"/>
    <n v="71941"/>
    <m/>
    <m/>
    <m/>
    <m/>
    <n v="71941"/>
    <m/>
  </r>
  <r>
    <x v="4"/>
    <x v="3"/>
    <x v="74"/>
    <x v="3"/>
    <x v="5"/>
    <n v="89837"/>
    <m/>
    <m/>
    <m/>
    <m/>
    <n v="89837"/>
    <m/>
  </r>
  <r>
    <x v="4"/>
    <x v="3"/>
    <x v="74"/>
    <x v="6"/>
    <x v="4"/>
    <n v="155342"/>
    <m/>
    <m/>
    <m/>
    <m/>
    <n v="155342"/>
    <m/>
  </r>
  <r>
    <x v="4"/>
    <x v="3"/>
    <x v="74"/>
    <x v="1"/>
    <x v="12"/>
    <n v="647641"/>
    <m/>
    <m/>
    <m/>
    <m/>
    <n v="647641"/>
    <m/>
  </r>
  <r>
    <x v="4"/>
    <x v="3"/>
    <x v="74"/>
    <x v="2"/>
    <x v="6"/>
    <n v="829312"/>
    <m/>
    <m/>
    <m/>
    <m/>
    <n v="829312"/>
    <m/>
  </r>
  <r>
    <x v="4"/>
    <x v="3"/>
    <x v="74"/>
    <x v="0"/>
    <x v="11"/>
    <n v="1741531"/>
    <m/>
    <m/>
    <m/>
    <m/>
    <n v="1741531"/>
    <m/>
  </r>
  <r>
    <x v="4"/>
    <x v="3"/>
    <x v="74"/>
    <x v="2"/>
    <x v="13"/>
    <n v="2944179"/>
    <m/>
    <m/>
    <m/>
    <m/>
    <n v="2944179"/>
    <m/>
  </r>
  <r>
    <x v="4"/>
    <x v="3"/>
    <x v="111"/>
    <x v="2"/>
    <x v="13"/>
    <n v="9631"/>
    <m/>
    <m/>
    <m/>
    <m/>
    <n v="9631"/>
    <m/>
  </r>
  <r>
    <x v="4"/>
    <x v="3"/>
    <x v="111"/>
    <x v="6"/>
    <x v="4"/>
    <n v="15626"/>
    <m/>
    <m/>
    <m/>
    <m/>
    <n v="15626"/>
    <m/>
  </r>
  <r>
    <x v="4"/>
    <x v="3"/>
    <x v="111"/>
    <x v="2"/>
    <x v="6"/>
    <n v="41693"/>
    <m/>
    <m/>
    <m/>
    <m/>
    <n v="41693"/>
    <m/>
  </r>
  <r>
    <x v="4"/>
    <x v="3"/>
    <x v="111"/>
    <x v="1"/>
    <x v="12"/>
    <n v="253364"/>
    <m/>
    <m/>
    <m/>
    <m/>
    <n v="253364"/>
    <m/>
  </r>
  <r>
    <x v="4"/>
    <x v="3"/>
    <x v="111"/>
    <x v="0"/>
    <x v="11"/>
    <n v="321681"/>
    <m/>
    <m/>
    <m/>
    <m/>
    <n v="321681"/>
    <m/>
  </r>
  <r>
    <x v="4"/>
    <x v="3"/>
    <x v="134"/>
    <x v="1"/>
    <x v="12"/>
    <n v="36635"/>
    <m/>
    <m/>
    <m/>
    <m/>
    <n v="36635"/>
    <m/>
  </r>
  <r>
    <x v="4"/>
    <x v="3"/>
    <x v="134"/>
    <x v="0"/>
    <x v="11"/>
    <n v="131931"/>
    <m/>
    <m/>
    <m/>
    <m/>
    <n v="131931"/>
    <m/>
  </r>
  <r>
    <x v="4"/>
    <x v="3"/>
    <x v="183"/>
    <x v="0"/>
    <x v="11"/>
    <n v="8451"/>
    <m/>
    <m/>
    <m/>
    <m/>
    <n v="8451"/>
    <m/>
  </r>
  <r>
    <x v="4"/>
    <x v="3"/>
    <x v="51"/>
    <x v="1"/>
    <x v="8"/>
    <m/>
    <m/>
    <m/>
    <m/>
    <n v="4810"/>
    <n v="4810"/>
    <m/>
  </r>
  <r>
    <x v="4"/>
    <x v="3"/>
    <x v="51"/>
    <x v="3"/>
    <x v="15"/>
    <n v="5957"/>
    <n v="5957"/>
    <m/>
    <m/>
    <m/>
    <n v="5957"/>
    <m/>
  </r>
  <r>
    <x v="4"/>
    <x v="3"/>
    <x v="51"/>
    <x v="6"/>
    <x v="4"/>
    <n v="6875"/>
    <m/>
    <m/>
    <m/>
    <m/>
    <n v="6875"/>
    <m/>
  </r>
  <r>
    <x v="4"/>
    <x v="3"/>
    <x v="51"/>
    <x v="4"/>
    <x v="7"/>
    <n v="15501"/>
    <m/>
    <m/>
    <m/>
    <m/>
    <n v="15501"/>
    <m/>
  </r>
  <r>
    <x v="4"/>
    <x v="3"/>
    <x v="51"/>
    <x v="2"/>
    <x v="9"/>
    <m/>
    <m/>
    <m/>
    <m/>
    <n v="23333"/>
    <n v="23333"/>
    <m/>
  </r>
  <r>
    <x v="4"/>
    <x v="3"/>
    <x v="51"/>
    <x v="2"/>
    <x v="13"/>
    <n v="57205"/>
    <n v="13605"/>
    <m/>
    <m/>
    <m/>
    <n v="57205"/>
    <m/>
  </r>
  <r>
    <x v="4"/>
    <x v="3"/>
    <x v="51"/>
    <x v="3"/>
    <x v="5"/>
    <n v="107244"/>
    <m/>
    <m/>
    <m/>
    <m/>
    <n v="107244"/>
    <m/>
  </r>
  <r>
    <x v="4"/>
    <x v="3"/>
    <x v="51"/>
    <x v="2"/>
    <x v="6"/>
    <n v="465489"/>
    <n v="6319"/>
    <m/>
    <m/>
    <m/>
    <n v="465489"/>
    <m/>
  </r>
  <r>
    <x v="4"/>
    <x v="3"/>
    <x v="51"/>
    <x v="0"/>
    <x v="11"/>
    <n v="1711611"/>
    <n v="7530"/>
    <m/>
    <m/>
    <m/>
    <n v="1711611"/>
    <m/>
  </r>
  <r>
    <x v="4"/>
    <x v="3"/>
    <x v="51"/>
    <x v="1"/>
    <x v="12"/>
    <n v="3170111"/>
    <n v="193524"/>
    <m/>
    <m/>
    <m/>
    <n v="3170111"/>
    <m/>
  </r>
  <r>
    <x v="4"/>
    <x v="3"/>
    <x v="104"/>
    <x v="6"/>
    <x v="4"/>
    <n v="380"/>
    <m/>
    <m/>
    <m/>
    <m/>
    <n v="380"/>
    <m/>
  </r>
  <r>
    <x v="4"/>
    <x v="3"/>
    <x v="104"/>
    <x v="2"/>
    <x v="13"/>
    <n v="17216"/>
    <m/>
    <m/>
    <m/>
    <m/>
    <n v="17216"/>
    <m/>
  </r>
  <r>
    <x v="4"/>
    <x v="3"/>
    <x v="104"/>
    <x v="3"/>
    <x v="5"/>
    <n v="43380"/>
    <m/>
    <m/>
    <m/>
    <m/>
    <n v="43380"/>
    <m/>
  </r>
  <r>
    <x v="4"/>
    <x v="3"/>
    <x v="104"/>
    <x v="3"/>
    <x v="10"/>
    <n v="93478"/>
    <m/>
    <m/>
    <m/>
    <m/>
    <n v="93478"/>
    <m/>
  </r>
  <r>
    <x v="4"/>
    <x v="3"/>
    <x v="104"/>
    <x v="0"/>
    <x v="11"/>
    <n v="106191"/>
    <m/>
    <m/>
    <m/>
    <m/>
    <n v="106191"/>
    <m/>
  </r>
  <r>
    <x v="4"/>
    <x v="3"/>
    <x v="104"/>
    <x v="2"/>
    <x v="6"/>
    <n v="234902"/>
    <m/>
    <m/>
    <m/>
    <m/>
    <n v="234902"/>
    <m/>
  </r>
  <r>
    <x v="4"/>
    <x v="3"/>
    <x v="104"/>
    <x v="1"/>
    <x v="12"/>
    <n v="798018"/>
    <m/>
    <m/>
    <m/>
    <m/>
    <n v="798018"/>
    <m/>
  </r>
  <r>
    <x v="4"/>
    <x v="3"/>
    <x v="42"/>
    <x v="1"/>
    <x v="8"/>
    <m/>
    <m/>
    <m/>
    <m/>
    <n v="1910"/>
    <n v="1910"/>
    <m/>
  </r>
  <r>
    <x v="4"/>
    <x v="3"/>
    <x v="42"/>
    <x v="2"/>
    <x v="9"/>
    <m/>
    <m/>
    <m/>
    <m/>
    <n v="18345"/>
    <n v="18345"/>
    <m/>
  </r>
  <r>
    <x v="4"/>
    <x v="3"/>
    <x v="42"/>
    <x v="0"/>
    <x v="1"/>
    <m/>
    <m/>
    <m/>
    <n v="30454"/>
    <m/>
    <n v="30454"/>
    <m/>
  </r>
  <r>
    <x v="4"/>
    <x v="3"/>
    <x v="42"/>
    <x v="6"/>
    <x v="4"/>
    <n v="36525"/>
    <m/>
    <m/>
    <m/>
    <m/>
    <n v="36525"/>
    <m/>
  </r>
  <r>
    <x v="4"/>
    <x v="3"/>
    <x v="42"/>
    <x v="3"/>
    <x v="10"/>
    <n v="50386"/>
    <n v="5916"/>
    <m/>
    <m/>
    <m/>
    <n v="50386"/>
    <m/>
  </r>
  <r>
    <x v="4"/>
    <x v="3"/>
    <x v="42"/>
    <x v="4"/>
    <x v="7"/>
    <n v="87581"/>
    <m/>
    <m/>
    <m/>
    <m/>
    <n v="87581"/>
    <m/>
  </r>
  <r>
    <x v="4"/>
    <x v="3"/>
    <x v="42"/>
    <x v="3"/>
    <x v="5"/>
    <n v="193428"/>
    <m/>
    <m/>
    <m/>
    <m/>
    <n v="193428"/>
    <m/>
  </r>
  <r>
    <x v="4"/>
    <x v="3"/>
    <x v="42"/>
    <x v="2"/>
    <x v="13"/>
    <n v="661889"/>
    <m/>
    <m/>
    <m/>
    <m/>
    <n v="661889"/>
    <m/>
  </r>
  <r>
    <x v="4"/>
    <x v="3"/>
    <x v="42"/>
    <x v="2"/>
    <x v="6"/>
    <n v="1768600"/>
    <n v="42741"/>
    <m/>
    <m/>
    <m/>
    <n v="1768600"/>
    <m/>
  </r>
  <r>
    <x v="4"/>
    <x v="3"/>
    <x v="42"/>
    <x v="0"/>
    <x v="11"/>
    <n v="2311516"/>
    <n v="7769"/>
    <m/>
    <m/>
    <m/>
    <n v="2311516"/>
    <m/>
  </r>
  <r>
    <x v="4"/>
    <x v="3"/>
    <x v="42"/>
    <x v="1"/>
    <x v="12"/>
    <n v="3051378"/>
    <n v="173879"/>
    <m/>
    <m/>
    <m/>
    <n v="3051378"/>
    <m/>
  </r>
  <r>
    <x v="4"/>
    <x v="3"/>
    <x v="38"/>
    <x v="6"/>
    <x v="4"/>
    <n v="82665"/>
    <n v="40098"/>
    <m/>
    <m/>
    <m/>
    <n v="82665"/>
    <m/>
  </r>
  <r>
    <x v="4"/>
    <x v="3"/>
    <x v="38"/>
    <x v="3"/>
    <x v="5"/>
    <n v="83887"/>
    <m/>
    <m/>
    <m/>
    <m/>
    <n v="83887"/>
    <m/>
  </r>
  <r>
    <x v="4"/>
    <x v="3"/>
    <x v="38"/>
    <x v="4"/>
    <x v="7"/>
    <n v="169568"/>
    <m/>
    <m/>
    <m/>
    <m/>
    <n v="169568"/>
    <m/>
  </r>
  <r>
    <x v="4"/>
    <x v="3"/>
    <x v="38"/>
    <x v="3"/>
    <x v="10"/>
    <n v="181486"/>
    <m/>
    <m/>
    <m/>
    <m/>
    <n v="181486"/>
    <m/>
  </r>
  <r>
    <x v="4"/>
    <x v="3"/>
    <x v="38"/>
    <x v="2"/>
    <x v="9"/>
    <m/>
    <m/>
    <m/>
    <n v="866818"/>
    <m/>
    <n v="866818"/>
    <m/>
  </r>
  <r>
    <x v="4"/>
    <x v="3"/>
    <x v="38"/>
    <x v="1"/>
    <x v="12"/>
    <n v="1690115"/>
    <n v="44582"/>
    <m/>
    <m/>
    <m/>
    <n v="1690115"/>
    <m/>
  </r>
  <r>
    <x v="4"/>
    <x v="3"/>
    <x v="38"/>
    <x v="2"/>
    <x v="6"/>
    <n v="2081407"/>
    <m/>
    <m/>
    <m/>
    <m/>
    <n v="2081407"/>
    <m/>
  </r>
  <r>
    <x v="4"/>
    <x v="3"/>
    <x v="38"/>
    <x v="2"/>
    <x v="13"/>
    <n v="2208655"/>
    <n v="9561"/>
    <m/>
    <m/>
    <m/>
    <n v="2208655"/>
    <m/>
  </r>
  <r>
    <x v="4"/>
    <x v="3"/>
    <x v="38"/>
    <x v="0"/>
    <x v="11"/>
    <n v="3245563"/>
    <n v="11738"/>
    <m/>
    <m/>
    <m/>
    <n v="3245563"/>
    <m/>
  </r>
  <r>
    <x v="4"/>
    <x v="3"/>
    <x v="97"/>
    <x v="3"/>
    <x v="10"/>
    <n v="30088"/>
    <m/>
    <m/>
    <m/>
    <m/>
    <n v="30088"/>
    <m/>
  </r>
  <r>
    <x v="4"/>
    <x v="3"/>
    <x v="97"/>
    <x v="0"/>
    <x v="1"/>
    <m/>
    <m/>
    <m/>
    <n v="112668"/>
    <m/>
    <n v="112668"/>
    <m/>
  </r>
  <r>
    <x v="4"/>
    <x v="3"/>
    <x v="97"/>
    <x v="2"/>
    <x v="9"/>
    <m/>
    <m/>
    <m/>
    <n v="134015"/>
    <m/>
    <n v="134015"/>
    <m/>
  </r>
  <r>
    <x v="4"/>
    <x v="3"/>
    <x v="97"/>
    <x v="3"/>
    <x v="5"/>
    <n v="156270"/>
    <m/>
    <m/>
    <m/>
    <m/>
    <n v="156270"/>
    <m/>
  </r>
  <r>
    <x v="4"/>
    <x v="3"/>
    <x v="97"/>
    <x v="1"/>
    <x v="12"/>
    <n v="272490"/>
    <n v="11261"/>
    <m/>
    <m/>
    <m/>
    <n v="272490"/>
    <m/>
  </r>
  <r>
    <x v="4"/>
    <x v="3"/>
    <x v="97"/>
    <x v="2"/>
    <x v="6"/>
    <n v="473925"/>
    <n v="1201"/>
    <m/>
    <m/>
    <m/>
    <n v="473925"/>
    <m/>
  </r>
  <r>
    <x v="4"/>
    <x v="3"/>
    <x v="97"/>
    <x v="0"/>
    <x v="11"/>
    <n v="547924"/>
    <m/>
    <m/>
    <m/>
    <m/>
    <n v="547924"/>
    <m/>
  </r>
  <r>
    <x v="4"/>
    <x v="3"/>
    <x v="97"/>
    <x v="2"/>
    <x v="13"/>
    <n v="592635"/>
    <m/>
    <m/>
    <m/>
    <m/>
    <n v="592635"/>
    <m/>
  </r>
  <r>
    <x v="4"/>
    <x v="3"/>
    <x v="63"/>
    <x v="6"/>
    <x v="4"/>
    <n v="17586"/>
    <n v="13108"/>
    <m/>
    <m/>
    <m/>
    <n v="17586"/>
    <m/>
  </r>
  <r>
    <x v="4"/>
    <x v="3"/>
    <x v="63"/>
    <x v="4"/>
    <x v="7"/>
    <n v="18090"/>
    <m/>
    <m/>
    <m/>
    <m/>
    <n v="18090"/>
    <m/>
  </r>
  <r>
    <x v="4"/>
    <x v="3"/>
    <x v="63"/>
    <x v="3"/>
    <x v="5"/>
    <n v="93214"/>
    <m/>
    <m/>
    <m/>
    <m/>
    <n v="93214"/>
    <m/>
  </r>
  <r>
    <x v="4"/>
    <x v="3"/>
    <x v="63"/>
    <x v="2"/>
    <x v="13"/>
    <n v="302882"/>
    <m/>
    <m/>
    <m/>
    <m/>
    <n v="302882"/>
    <m/>
  </r>
  <r>
    <x v="4"/>
    <x v="3"/>
    <x v="63"/>
    <x v="2"/>
    <x v="6"/>
    <n v="835653"/>
    <n v="41405"/>
    <m/>
    <m/>
    <m/>
    <n v="835653"/>
    <m/>
  </r>
  <r>
    <x v="4"/>
    <x v="3"/>
    <x v="63"/>
    <x v="1"/>
    <x v="12"/>
    <n v="1043449"/>
    <n v="111270"/>
    <m/>
    <m/>
    <m/>
    <n v="1043449"/>
    <m/>
  </r>
  <r>
    <x v="4"/>
    <x v="3"/>
    <x v="63"/>
    <x v="0"/>
    <x v="11"/>
    <n v="1423318"/>
    <m/>
    <m/>
    <m/>
    <m/>
    <n v="1423318"/>
    <m/>
  </r>
  <r>
    <x v="4"/>
    <x v="2"/>
    <x v="84"/>
    <x v="6"/>
    <x v="4"/>
    <n v="14092"/>
    <m/>
    <m/>
    <m/>
    <m/>
    <n v="14092"/>
    <m/>
  </r>
  <r>
    <x v="4"/>
    <x v="2"/>
    <x v="84"/>
    <x v="4"/>
    <x v="7"/>
    <n v="53448"/>
    <m/>
    <m/>
    <m/>
    <m/>
    <n v="53448"/>
    <m/>
  </r>
  <r>
    <x v="4"/>
    <x v="2"/>
    <x v="84"/>
    <x v="2"/>
    <x v="13"/>
    <n v="152610"/>
    <m/>
    <m/>
    <m/>
    <m/>
    <n v="152610"/>
    <m/>
  </r>
  <r>
    <x v="4"/>
    <x v="2"/>
    <x v="84"/>
    <x v="2"/>
    <x v="6"/>
    <n v="869352"/>
    <m/>
    <m/>
    <m/>
    <m/>
    <n v="869352"/>
    <m/>
  </r>
  <r>
    <x v="4"/>
    <x v="2"/>
    <x v="84"/>
    <x v="1"/>
    <x v="12"/>
    <n v="949457"/>
    <m/>
    <m/>
    <m/>
    <m/>
    <n v="949457"/>
    <m/>
  </r>
  <r>
    <x v="4"/>
    <x v="2"/>
    <x v="84"/>
    <x v="0"/>
    <x v="11"/>
    <n v="988555"/>
    <m/>
    <m/>
    <m/>
    <m/>
    <n v="988555"/>
    <m/>
  </r>
  <r>
    <x v="4"/>
    <x v="2"/>
    <x v="84"/>
    <x v="3"/>
    <x v="5"/>
    <n v="7041"/>
    <m/>
    <m/>
    <m/>
    <m/>
    <n v="7041"/>
    <m/>
  </r>
  <r>
    <x v="4"/>
    <x v="2"/>
    <x v="84"/>
    <x v="6"/>
    <x v="4"/>
    <n v="26988"/>
    <m/>
    <m/>
    <m/>
    <m/>
    <n v="26988"/>
    <m/>
  </r>
  <r>
    <x v="4"/>
    <x v="2"/>
    <x v="84"/>
    <x v="3"/>
    <x v="10"/>
    <n v="39759"/>
    <m/>
    <m/>
    <m/>
    <m/>
    <n v="39759"/>
    <m/>
  </r>
  <r>
    <x v="4"/>
    <x v="2"/>
    <x v="84"/>
    <x v="4"/>
    <x v="7"/>
    <n v="97110"/>
    <m/>
    <m/>
    <m/>
    <m/>
    <n v="97110"/>
    <m/>
  </r>
  <r>
    <x v="4"/>
    <x v="2"/>
    <x v="84"/>
    <x v="2"/>
    <x v="13"/>
    <n v="249508"/>
    <m/>
    <m/>
    <m/>
    <m/>
    <n v="249508"/>
    <m/>
  </r>
  <r>
    <x v="4"/>
    <x v="2"/>
    <x v="84"/>
    <x v="2"/>
    <x v="6"/>
    <n v="570201"/>
    <m/>
    <m/>
    <m/>
    <m/>
    <n v="570201"/>
    <m/>
  </r>
  <r>
    <x v="4"/>
    <x v="2"/>
    <x v="84"/>
    <x v="0"/>
    <x v="11"/>
    <n v="875165"/>
    <m/>
    <m/>
    <m/>
    <m/>
    <n v="875165"/>
    <m/>
  </r>
  <r>
    <x v="4"/>
    <x v="2"/>
    <x v="84"/>
    <x v="1"/>
    <x v="12"/>
    <n v="946767"/>
    <m/>
    <m/>
    <m/>
    <m/>
    <n v="946767"/>
    <m/>
  </r>
  <r>
    <x v="4"/>
    <x v="3"/>
    <x v="98"/>
    <x v="2"/>
    <x v="13"/>
    <n v="3070"/>
    <n v="3070"/>
    <m/>
    <m/>
    <m/>
    <n v="3070"/>
    <m/>
  </r>
  <r>
    <x v="4"/>
    <x v="3"/>
    <x v="98"/>
    <x v="0"/>
    <x v="11"/>
    <n v="300723"/>
    <m/>
    <m/>
    <m/>
    <m/>
    <n v="300723"/>
    <m/>
  </r>
  <r>
    <x v="4"/>
    <x v="3"/>
    <x v="98"/>
    <x v="1"/>
    <x v="12"/>
    <n v="759500"/>
    <n v="14473"/>
    <m/>
    <m/>
    <m/>
    <n v="759500"/>
    <m/>
  </r>
  <r>
    <x v="4"/>
    <x v="3"/>
    <x v="119"/>
    <x v="0"/>
    <x v="11"/>
    <n v="216655"/>
    <m/>
    <m/>
    <m/>
    <m/>
    <n v="216655"/>
    <m/>
  </r>
  <r>
    <x v="4"/>
    <x v="3"/>
    <x v="119"/>
    <x v="1"/>
    <x v="12"/>
    <n v="500439"/>
    <m/>
    <m/>
    <m/>
    <m/>
    <n v="500439"/>
    <m/>
  </r>
  <r>
    <x v="4"/>
    <x v="5"/>
    <x v="89"/>
    <x v="6"/>
    <x v="4"/>
    <n v="3706"/>
    <m/>
    <m/>
    <m/>
    <m/>
    <n v="3706"/>
    <m/>
  </r>
  <r>
    <x v="4"/>
    <x v="5"/>
    <x v="89"/>
    <x v="0"/>
    <x v="1"/>
    <m/>
    <m/>
    <m/>
    <m/>
    <n v="4400"/>
    <n v="4400"/>
    <m/>
  </r>
  <r>
    <x v="4"/>
    <x v="5"/>
    <x v="89"/>
    <x v="1"/>
    <x v="8"/>
    <m/>
    <m/>
    <m/>
    <n v="13441"/>
    <n v="7710"/>
    <n v="21151"/>
    <m/>
  </r>
  <r>
    <x v="4"/>
    <x v="5"/>
    <x v="89"/>
    <x v="2"/>
    <x v="9"/>
    <m/>
    <m/>
    <m/>
    <m/>
    <n v="37250"/>
    <n v="37250"/>
    <m/>
  </r>
  <r>
    <x v="4"/>
    <x v="5"/>
    <x v="89"/>
    <x v="4"/>
    <x v="7"/>
    <n v="137396"/>
    <m/>
    <m/>
    <m/>
    <m/>
    <n v="137396"/>
    <m/>
  </r>
  <r>
    <x v="4"/>
    <x v="5"/>
    <x v="89"/>
    <x v="3"/>
    <x v="10"/>
    <n v="139921"/>
    <m/>
    <m/>
    <m/>
    <m/>
    <n v="139921"/>
    <m/>
  </r>
  <r>
    <x v="4"/>
    <x v="5"/>
    <x v="89"/>
    <x v="3"/>
    <x v="5"/>
    <n v="390226"/>
    <m/>
    <m/>
    <m/>
    <m/>
    <n v="390226"/>
    <m/>
  </r>
  <r>
    <x v="4"/>
    <x v="5"/>
    <x v="89"/>
    <x v="1"/>
    <x v="12"/>
    <n v="534187"/>
    <n v="13029"/>
    <m/>
    <m/>
    <m/>
    <n v="534187"/>
    <m/>
  </r>
  <r>
    <x v="4"/>
    <x v="5"/>
    <x v="89"/>
    <x v="2"/>
    <x v="13"/>
    <n v="662623"/>
    <n v="4824"/>
    <m/>
    <m/>
    <m/>
    <n v="662623"/>
    <m/>
  </r>
  <r>
    <x v="4"/>
    <x v="5"/>
    <x v="89"/>
    <x v="0"/>
    <x v="11"/>
    <n v="769277"/>
    <m/>
    <m/>
    <m/>
    <m/>
    <n v="769277"/>
    <m/>
  </r>
  <r>
    <x v="4"/>
    <x v="5"/>
    <x v="89"/>
    <x v="2"/>
    <x v="6"/>
    <n v="1242444"/>
    <n v="15876"/>
    <m/>
    <m/>
    <m/>
    <n v="1242444"/>
    <m/>
  </r>
  <r>
    <x v="4"/>
    <x v="5"/>
    <x v="69"/>
    <x v="2"/>
    <x v="9"/>
    <m/>
    <m/>
    <m/>
    <m/>
    <n v="3300"/>
    <n v="3300"/>
    <m/>
  </r>
  <r>
    <x v="4"/>
    <x v="5"/>
    <x v="69"/>
    <x v="1"/>
    <x v="8"/>
    <m/>
    <m/>
    <m/>
    <m/>
    <n v="6900"/>
    <n v="6900"/>
    <m/>
  </r>
  <r>
    <x v="4"/>
    <x v="5"/>
    <x v="69"/>
    <x v="3"/>
    <x v="5"/>
    <n v="138770"/>
    <m/>
    <m/>
    <m/>
    <m/>
    <n v="138770"/>
    <m/>
  </r>
  <r>
    <x v="4"/>
    <x v="5"/>
    <x v="69"/>
    <x v="4"/>
    <x v="7"/>
    <n v="139150"/>
    <m/>
    <m/>
    <m/>
    <m/>
    <n v="139150"/>
    <m/>
  </r>
  <r>
    <x v="4"/>
    <x v="5"/>
    <x v="69"/>
    <x v="2"/>
    <x v="13"/>
    <n v="329508"/>
    <m/>
    <m/>
    <m/>
    <m/>
    <n v="329508"/>
    <m/>
  </r>
  <r>
    <x v="4"/>
    <x v="5"/>
    <x v="69"/>
    <x v="0"/>
    <x v="11"/>
    <n v="941618"/>
    <n v="2795"/>
    <m/>
    <m/>
    <m/>
    <n v="941618"/>
    <m/>
  </r>
  <r>
    <x v="4"/>
    <x v="5"/>
    <x v="69"/>
    <x v="1"/>
    <x v="12"/>
    <n v="1081790"/>
    <m/>
    <m/>
    <m/>
    <m/>
    <n v="1081790"/>
    <m/>
  </r>
  <r>
    <x v="4"/>
    <x v="5"/>
    <x v="69"/>
    <x v="2"/>
    <x v="6"/>
    <n v="1400299"/>
    <m/>
    <m/>
    <m/>
    <m/>
    <n v="1400299"/>
    <m/>
  </r>
  <r>
    <x v="4"/>
    <x v="5"/>
    <x v="33"/>
    <x v="1"/>
    <x v="8"/>
    <m/>
    <m/>
    <m/>
    <n v="76097"/>
    <n v="5530"/>
    <n v="81627"/>
    <m/>
  </r>
  <r>
    <x v="4"/>
    <x v="5"/>
    <x v="33"/>
    <x v="2"/>
    <x v="9"/>
    <m/>
    <m/>
    <m/>
    <n v="148716"/>
    <n v="71660"/>
    <n v="220376"/>
    <m/>
  </r>
  <r>
    <x v="4"/>
    <x v="5"/>
    <x v="33"/>
    <x v="4"/>
    <x v="7"/>
    <n v="278944"/>
    <m/>
    <m/>
    <m/>
    <m/>
    <n v="278944"/>
    <m/>
  </r>
  <r>
    <x v="4"/>
    <x v="5"/>
    <x v="33"/>
    <x v="1"/>
    <x v="12"/>
    <n v="562274"/>
    <n v="31913"/>
    <m/>
    <m/>
    <m/>
    <n v="562274"/>
    <m/>
  </r>
  <r>
    <x v="4"/>
    <x v="5"/>
    <x v="33"/>
    <x v="3"/>
    <x v="10"/>
    <n v="1065242"/>
    <m/>
    <m/>
    <m/>
    <m/>
    <n v="1065242"/>
    <m/>
  </r>
  <r>
    <x v="4"/>
    <x v="5"/>
    <x v="33"/>
    <x v="3"/>
    <x v="5"/>
    <n v="1171482"/>
    <m/>
    <m/>
    <m/>
    <m/>
    <n v="1171482"/>
    <m/>
  </r>
  <r>
    <x v="4"/>
    <x v="5"/>
    <x v="33"/>
    <x v="0"/>
    <x v="11"/>
    <n v="2037106"/>
    <m/>
    <m/>
    <m/>
    <m/>
    <n v="2037106"/>
    <m/>
  </r>
  <r>
    <x v="4"/>
    <x v="5"/>
    <x v="33"/>
    <x v="2"/>
    <x v="13"/>
    <n v="2380721"/>
    <m/>
    <m/>
    <m/>
    <m/>
    <n v="2380721"/>
    <m/>
  </r>
  <r>
    <x v="4"/>
    <x v="5"/>
    <x v="33"/>
    <x v="2"/>
    <x v="6"/>
    <n v="2764817"/>
    <m/>
    <m/>
    <m/>
    <m/>
    <n v="2764817"/>
    <m/>
  </r>
  <r>
    <x v="4"/>
    <x v="5"/>
    <x v="39"/>
    <x v="4"/>
    <x v="7"/>
    <n v="76367"/>
    <m/>
    <m/>
    <m/>
    <m/>
    <n v="76367"/>
    <m/>
  </r>
  <r>
    <x v="4"/>
    <x v="5"/>
    <x v="39"/>
    <x v="6"/>
    <x v="4"/>
    <n v="87706"/>
    <m/>
    <m/>
    <m/>
    <m/>
    <n v="87706"/>
    <m/>
  </r>
  <r>
    <x v="4"/>
    <x v="5"/>
    <x v="39"/>
    <x v="2"/>
    <x v="9"/>
    <m/>
    <m/>
    <m/>
    <n v="153929"/>
    <n v="4660"/>
    <n v="158589"/>
    <m/>
  </r>
  <r>
    <x v="4"/>
    <x v="5"/>
    <x v="39"/>
    <x v="3"/>
    <x v="5"/>
    <n v="466402"/>
    <m/>
    <m/>
    <m/>
    <m/>
    <n v="466402"/>
    <m/>
  </r>
  <r>
    <x v="4"/>
    <x v="5"/>
    <x v="39"/>
    <x v="2"/>
    <x v="6"/>
    <n v="869805"/>
    <m/>
    <m/>
    <m/>
    <m/>
    <n v="869805"/>
    <m/>
  </r>
  <r>
    <x v="4"/>
    <x v="5"/>
    <x v="39"/>
    <x v="3"/>
    <x v="10"/>
    <n v="934253"/>
    <m/>
    <m/>
    <m/>
    <m/>
    <n v="934253"/>
    <m/>
  </r>
  <r>
    <x v="4"/>
    <x v="5"/>
    <x v="39"/>
    <x v="0"/>
    <x v="11"/>
    <n v="1742330"/>
    <m/>
    <m/>
    <m/>
    <m/>
    <n v="1742330"/>
    <m/>
  </r>
  <r>
    <x v="4"/>
    <x v="5"/>
    <x v="39"/>
    <x v="1"/>
    <x v="12"/>
    <n v="1882258"/>
    <n v="129028"/>
    <m/>
    <m/>
    <m/>
    <n v="1882258"/>
    <m/>
  </r>
  <r>
    <x v="4"/>
    <x v="5"/>
    <x v="39"/>
    <x v="2"/>
    <x v="13"/>
    <n v="2543033"/>
    <m/>
    <m/>
    <m/>
    <m/>
    <n v="2543033"/>
    <m/>
  </r>
  <r>
    <x v="4"/>
    <x v="5"/>
    <x v="22"/>
    <x v="3"/>
    <x v="15"/>
    <n v="8832"/>
    <m/>
    <m/>
    <m/>
    <m/>
    <n v="8832"/>
    <m/>
  </r>
  <r>
    <x v="4"/>
    <x v="5"/>
    <x v="22"/>
    <x v="6"/>
    <x v="4"/>
    <n v="12642"/>
    <m/>
    <m/>
    <m/>
    <m/>
    <n v="12642"/>
    <m/>
  </r>
  <r>
    <x v="4"/>
    <x v="5"/>
    <x v="22"/>
    <x v="4"/>
    <x v="7"/>
    <n v="25070"/>
    <m/>
    <m/>
    <m/>
    <m/>
    <n v="25070"/>
    <m/>
  </r>
  <r>
    <x v="4"/>
    <x v="5"/>
    <x v="22"/>
    <x v="2"/>
    <x v="9"/>
    <m/>
    <m/>
    <m/>
    <n v="597307"/>
    <n v="14240"/>
    <n v="611547"/>
    <m/>
  </r>
  <r>
    <x v="4"/>
    <x v="5"/>
    <x v="22"/>
    <x v="3"/>
    <x v="10"/>
    <n v="981558"/>
    <m/>
    <m/>
    <m/>
    <m/>
    <n v="981558"/>
    <m/>
  </r>
  <r>
    <x v="4"/>
    <x v="5"/>
    <x v="22"/>
    <x v="3"/>
    <x v="5"/>
    <n v="1167213"/>
    <m/>
    <m/>
    <m/>
    <m/>
    <n v="1167213"/>
    <m/>
  </r>
  <r>
    <x v="4"/>
    <x v="5"/>
    <x v="22"/>
    <x v="0"/>
    <x v="11"/>
    <n v="1573533"/>
    <m/>
    <m/>
    <m/>
    <m/>
    <n v="1573533"/>
    <m/>
  </r>
  <r>
    <x v="4"/>
    <x v="5"/>
    <x v="22"/>
    <x v="1"/>
    <x v="12"/>
    <n v="2849832"/>
    <n v="19015"/>
    <m/>
    <m/>
    <m/>
    <n v="2849832"/>
    <m/>
  </r>
  <r>
    <x v="4"/>
    <x v="5"/>
    <x v="22"/>
    <x v="2"/>
    <x v="6"/>
    <n v="3302401"/>
    <m/>
    <m/>
    <m/>
    <m/>
    <n v="3302401"/>
    <m/>
  </r>
  <r>
    <x v="4"/>
    <x v="5"/>
    <x v="22"/>
    <x v="2"/>
    <x v="13"/>
    <n v="4607344"/>
    <m/>
    <m/>
    <m/>
    <m/>
    <n v="4607344"/>
    <m/>
  </r>
  <r>
    <x v="4"/>
    <x v="3"/>
    <x v="97"/>
    <x v="3"/>
    <x v="5"/>
    <n v="30658"/>
    <m/>
    <m/>
    <m/>
    <m/>
    <n v="30658"/>
    <m/>
  </r>
  <r>
    <x v="4"/>
    <x v="3"/>
    <x v="97"/>
    <x v="1"/>
    <x v="12"/>
    <n v="32061"/>
    <m/>
    <m/>
    <m/>
    <m/>
    <n v="32061"/>
    <m/>
  </r>
  <r>
    <x v="4"/>
    <x v="3"/>
    <x v="97"/>
    <x v="2"/>
    <x v="6"/>
    <n v="35029"/>
    <m/>
    <m/>
    <m/>
    <m/>
    <n v="35029"/>
    <m/>
  </r>
  <r>
    <x v="4"/>
    <x v="3"/>
    <x v="97"/>
    <x v="0"/>
    <x v="11"/>
    <n v="77282"/>
    <m/>
    <m/>
    <m/>
    <m/>
    <n v="77282"/>
    <m/>
  </r>
  <r>
    <x v="4"/>
    <x v="5"/>
    <x v="69"/>
    <x v="0"/>
    <x v="1"/>
    <m/>
    <m/>
    <m/>
    <m/>
    <n v="1041"/>
    <n v="1041"/>
    <m/>
  </r>
  <r>
    <x v="4"/>
    <x v="5"/>
    <x v="69"/>
    <x v="6"/>
    <x v="4"/>
    <n v="48894"/>
    <n v="36799"/>
    <m/>
    <m/>
    <m/>
    <n v="48894"/>
    <m/>
  </r>
  <r>
    <x v="4"/>
    <x v="5"/>
    <x v="69"/>
    <x v="4"/>
    <x v="7"/>
    <n v="60138"/>
    <m/>
    <m/>
    <m/>
    <m/>
    <n v="60138"/>
    <m/>
  </r>
  <r>
    <x v="4"/>
    <x v="5"/>
    <x v="69"/>
    <x v="1"/>
    <x v="8"/>
    <m/>
    <m/>
    <m/>
    <n v="71174"/>
    <n v="19724"/>
    <n v="90898"/>
    <m/>
  </r>
  <r>
    <x v="4"/>
    <x v="5"/>
    <x v="69"/>
    <x v="3"/>
    <x v="10"/>
    <n v="127729"/>
    <m/>
    <m/>
    <m/>
    <m/>
    <n v="127729"/>
    <m/>
  </r>
  <r>
    <x v="4"/>
    <x v="5"/>
    <x v="69"/>
    <x v="2"/>
    <x v="9"/>
    <m/>
    <m/>
    <m/>
    <n v="195906"/>
    <n v="25095"/>
    <n v="221001"/>
    <m/>
  </r>
  <r>
    <x v="4"/>
    <x v="5"/>
    <x v="69"/>
    <x v="3"/>
    <x v="5"/>
    <n v="298960"/>
    <m/>
    <m/>
    <m/>
    <m/>
    <n v="298960"/>
    <m/>
  </r>
  <r>
    <x v="4"/>
    <x v="5"/>
    <x v="69"/>
    <x v="2"/>
    <x v="13"/>
    <n v="579084"/>
    <m/>
    <m/>
    <m/>
    <m/>
    <n v="579084"/>
    <m/>
  </r>
  <r>
    <x v="4"/>
    <x v="5"/>
    <x v="69"/>
    <x v="0"/>
    <x v="11"/>
    <n v="684541"/>
    <m/>
    <m/>
    <m/>
    <m/>
    <n v="684541"/>
    <m/>
  </r>
  <r>
    <x v="4"/>
    <x v="5"/>
    <x v="69"/>
    <x v="1"/>
    <x v="12"/>
    <n v="1830598"/>
    <n v="70912"/>
    <m/>
    <m/>
    <m/>
    <n v="1830598"/>
    <m/>
  </r>
  <r>
    <x v="4"/>
    <x v="5"/>
    <x v="69"/>
    <x v="2"/>
    <x v="6"/>
    <n v="2350444"/>
    <n v="8871"/>
    <m/>
    <m/>
    <m/>
    <n v="2350444"/>
    <m/>
  </r>
  <r>
    <x v="4"/>
    <x v="5"/>
    <x v="69"/>
    <x v="1"/>
    <x v="8"/>
    <m/>
    <m/>
    <m/>
    <m/>
    <n v="6670"/>
    <n v="6670"/>
    <m/>
  </r>
  <r>
    <x v="4"/>
    <x v="5"/>
    <x v="69"/>
    <x v="4"/>
    <x v="7"/>
    <n v="31616"/>
    <m/>
    <m/>
    <m/>
    <m/>
    <n v="31616"/>
    <m/>
  </r>
  <r>
    <x v="4"/>
    <x v="5"/>
    <x v="69"/>
    <x v="3"/>
    <x v="10"/>
    <n v="96932"/>
    <m/>
    <m/>
    <m/>
    <m/>
    <n v="96932"/>
    <m/>
  </r>
  <r>
    <x v="4"/>
    <x v="5"/>
    <x v="69"/>
    <x v="3"/>
    <x v="5"/>
    <n v="260910"/>
    <m/>
    <m/>
    <m/>
    <m/>
    <n v="260910"/>
    <m/>
  </r>
  <r>
    <x v="4"/>
    <x v="5"/>
    <x v="69"/>
    <x v="2"/>
    <x v="13"/>
    <n v="431308"/>
    <m/>
    <m/>
    <m/>
    <m/>
    <n v="431308"/>
    <m/>
  </r>
  <r>
    <x v="4"/>
    <x v="5"/>
    <x v="69"/>
    <x v="2"/>
    <x v="6"/>
    <n v="714117"/>
    <m/>
    <m/>
    <m/>
    <m/>
    <n v="714117"/>
    <m/>
  </r>
  <r>
    <x v="4"/>
    <x v="5"/>
    <x v="69"/>
    <x v="0"/>
    <x v="11"/>
    <n v="737596"/>
    <m/>
    <m/>
    <m/>
    <m/>
    <n v="737596"/>
    <m/>
  </r>
  <r>
    <x v="4"/>
    <x v="5"/>
    <x v="69"/>
    <x v="1"/>
    <x v="12"/>
    <n v="1099623"/>
    <m/>
    <m/>
    <m/>
    <m/>
    <n v="1099623"/>
    <m/>
  </r>
  <r>
    <x v="4"/>
    <x v="5"/>
    <x v="33"/>
    <x v="6"/>
    <x v="4"/>
    <n v="7387"/>
    <m/>
    <m/>
    <m/>
    <m/>
    <n v="7387"/>
    <m/>
  </r>
  <r>
    <x v="4"/>
    <x v="5"/>
    <x v="33"/>
    <x v="4"/>
    <x v="14"/>
    <m/>
    <m/>
    <m/>
    <n v="20338"/>
    <m/>
    <n v="20338"/>
    <m/>
  </r>
  <r>
    <x v="4"/>
    <x v="5"/>
    <x v="33"/>
    <x v="1"/>
    <x v="8"/>
    <m/>
    <m/>
    <m/>
    <n v="98955"/>
    <n v="11740"/>
    <n v="110695"/>
    <m/>
  </r>
  <r>
    <x v="4"/>
    <x v="5"/>
    <x v="33"/>
    <x v="3"/>
    <x v="10"/>
    <n v="336316"/>
    <m/>
    <m/>
    <m/>
    <m/>
    <n v="336316"/>
    <m/>
  </r>
  <r>
    <x v="4"/>
    <x v="5"/>
    <x v="33"/>
    <x v="4"/>
    <x v="7"/>
    <n v="541488"/>
    <m/>
    <m/>
    <m/>
    <m/>
    <n v="541488"/>
    <m/>
  </r>
  <r>
    <x v="4"/>
    <x v="5"/>
    <x v="33"/>
    <x v="0"/>
    <x v="1"/>
    <m/>
    <m/>
    <m/>
    <n v="643265"/>
    <n v="3910"/>
    <n v="647175"/>
    <m/>
  </r>
  <r>
    <x v="4"/>
    <x v="5"/>
    <x v="33"/>
    <x v="3"/>
    <x v="5"/>
    <n v="939087"/>
    <m/>
    <m/>
    <m/>
    <m/>
    <n v="939087"/>
    <m/>
  </r>
  <r>
    <x v="4"/>
    <x v="5"/>
    <x v="33"/>
    <x v="2"/>
    <x v="9"/>
    <m/>
    <m/>
    <m/>
    <n v="1264125"/>
    <n v="55837"/>
    <n v="1319962"/>
    <m/>
  </r>
  <r>
    <x v="4"/>
    <x v="5"/>
    <x v="33"/>
    <x v="2"/>
    <x v="13"/>
    <n v="2669660"/>
    <n v="10369"/>
    <m/>
    <m/>
    <m/>
    <n v="2669660"/>
    <m/>
  </r>
  <r>
    <x v="4"/>
    <x v="5"/>
    <x v="33"/>
    <x v="1"/>
    <x v="12"/>
    <n v="3130515"/>
    <n v="69093"/>
    <m/>
    <m/>
    <m/>
    <n v="3130515"/>
    <m/>
  </r>
  <r>
    <x v="4"/>
    <x v="5"/>
    <x v="33"/>
    <x v="0"/>
    <x v="11"/>
    <n v="3151107"/>
    <n v="4282"/>
    <m/>
    <m/>
    <m/>
    <n v="3151107"/>
    <m/>
  </r>
  <r>
    <x v="4"/>
    <x v="5"/>
    <x v="33"/>
    <x v="2"/>
    <x v="6"/>
    <n v="6225329"/>
    <n v="35120"/>
    <m/>
    <m/>
    <m/>
    <n v="6225329"/>
    <m/>
  </r>
  <r>
    <x v="4"/>
    <x v="5"/>
    <x v="39"/>
    <x v="0"/>
    <x v="1"/>
    <m/>
    <m/>
    <m/>
    <n v="19563"/>
    <m/>
    <n v="19563"/>
    <m/>
  </r>
  <r>
    <x v="4"/>
    <x v="5"/>
    <x v="39"/>
    <x v="6"/>
    <x v="4"/>
    <n v="46780"/>
    <m/>
    <m/>
    <m/>
    <m/>
    <n v="46780"/>
    <m/>
  </r>
  <r>
    <x v="4"/>
    <x v="5"/>
    <x v="39"/>
    <x v="1"/>
    <x v="8"/>
    <m/>
    <m/>
    <m/>
    <n v="60796"/>
    <n v="17423"/>
    <n v="78219"/>
    <m/>
  </r>
  <r>
    <x v="4"/>
    <x v="5"/>
    <x v="39"/>
    <x v="4"/>
    <x v="7"/>
    <n v="81414"/>
    <m/>
    <m/>
    <m/>
    <m/>
    <n v="81414"/>
    <m/>
  </r>
  <r>
    <x v="4"/>
    <x v="5"/>
    <x v="39"/>
    <x v="2"/>
    <x v="9"/>
    <m/>
    <m/>
    <m/>
    <n v="92805"/>
    <n v="14595"/>
    <n v="107400"/>
    <m/>
  </r>
  <r>
    <x v="4"/>
    <x v="5"/>
    <x v="39"/>
    <x v="3"/>
    <x v="5"/>
    <n v="164439"/>
    <m/>
    <m/>
    <m/>
    <m/>
    <n v="164439"/>
    <m/>
  </r>
  <r>
    <x v="4"/>
    <x v="5"/>
    <x v="39"/>
    <x v="3"/>
    <x v="10"/>
    <n v="271047"/>
    <m/>
    <m/>
    <m/>
    <m/>
    <n v="271047"/>
    <m/>
  </r>
  <r>
    <x v="4"/>
    <x v="5"/>
    <x v="39"/>
    <x v="2"/>
    <x v="13"/>
    <n v="489300"/>
    <m/>
    <m/>
    <m/>
    <m/>
    <n v="489300"/>
    <m/>
  </r>
  <r>
    <x v="4"/>
    <x v="5"/>
    <x v="39"/>
    <x v="2"/>
    <x v="6"/>
    <n v="1141958"/>
    <m/>
    <m/>
    <m/>
    <m/>
    <n v="1141958"/>
    <m/>
  </r>
  <r>
    <x v="4"/>
    <x v="5"/>
    <x v="39"/>
    <x v="0"/>
    <x v="11"/>
    <n v="1229494"/>
    <m/>
    <m/>
    <m/>
    <m/>
    <n v="1229494"/>
    <m/>
  </r>
  <r>
    <x v="4"/>
    <x v="5"/>
    <x v="39"/>
    <x v="1"/>
    <x v="12"/>
    <n v="1668798"/>
    <m/>
    <m/>
    <m/>
    <m/>
    <n v="1668798"/>
    <m/>
  </r>
  <r>
    <x v="4"/>
    <x v="5"/>
    <x v="39"/>
    <x v="1"/>
    <x v="8"/>
    <m/>
    <m/>
    <m/>
    <m/>
    <n v="2845"/>
    <n v="2845"/>
    <m/>
  </r>
  <r>
    <x v="4"/>
    <x v="5"/>
    <x v="39"/>
    <x v="0"/>
    <x v="1"/>
    <m/>
    <m/>
    <m/>
    <m/>
    <n v="9690"/>
    <n v="9690"/>
    <m/>
  </r>
  <r>
    <x v="4"/>
    <x v="5"/>
    <x v="39"/>
    <x v="3"/>
    <x v="3"/>
    <m/>
    <m/>
    <m/>
    <n v="52643"/>
    <m/>
    <n v="52643"/>
    <m/>
  </r>
  <r>
    <x v="4"/>
    <x v="5"/>
    <x v="39"/>
    <x v="2"/>
    <x v="9"/>
    <m/>
    <m/>
    <m/>
    <n v="121654"/>
    <n v="61734"/>
    <n v="183388"/>
    <m/>
  </r>
  <r>
    <x v="4"/>
    <x v="5"/>
    <x v="39"/>
    <x v="4"/>
    <x v="7"/>
    <n v="261889"/>
    <m/>
    <m/>
    <m/>
    <m/>
    <n v="261889"/>
    <m/>
  </r>
  <r>
    <x v="4"/>
    <x v="5"/>
    <x v="39"/>
    <x v="3"/>
    <x v="5"/>
    <n v="697624"/>
    <n v="5830"/>
    <m/>
    <m/>
    <m/>
    <n v="697624"/>
    <m/>
  </r>
  <r>
    <x v="4"/>
    <x v="5"/>
    <x v="39"/>
    <x v="3"/>
    <x v="10"/>
    <n v="818008"/>
    <m/>
    <m/>
    <m/>
    <m/>
    <n v="818008"/>
    <m/>
  </r>
  <r>
    <x v="4"/>
    <x v="5"/>
    <x v="39"/>
    <x v="1"/>
    <x v="12"/>
    <n v="1738628"/>
    <n v="20389"/>
    <m/>
    <m/>
    <m/>
    <n v="1738628"/>
    <m/>
  </r>
  <r>
    <x v="4"/>
    <x v="5"/>
    <x v="39"/>
    <x v="2"/>
    <x v="13"/>
    <n v="1964846"/>
    <n v="18775"/>
    <m/>
    <m/>
    <m/>
    <n v="1964846"/>
    <m/>
  </r>
  <r>
    <x v="4"/>
    <x v="5"/>
    <x v="39"/>
    <x v="0"/>
    <x v="11"/>
    <n v="2762653"/>
    <m/>
    <m/>
    <m/>
    <m/>
    <n v="2762653"/>
    <m/>
  </r>
  <r>
    <x v="4"/>
    <x v="5"/>
    <x v="39"/>
    <x v="2"/>
    <x v="6"/>
    <n v="2780404"/>
    <m/>
    <m/>
    <m/>
    <m/>
    <n v="2780404"/>
    <m/>
  </r>
  <r>
    <x v="4"/>
    <x v="5"/>
    <x v="66"/>
    <x v="4"/>
    <x v="7"/>
    <n v="14572"/>
    <m/>
    <m/>
    <m/>
    <m/>
    <n v="14572"/>
    <m/>
  </r>
  <r>
    <x v="4"/>
    <x v="5"/>
    <x v="66"/>
    <x v="3"/>
    <x v="5"/>
    <n v="25486"/>
    <m/>
    <m/>
    <m/>
    <m/>
    <n v="25486"/>
    <m/>
  </r>
  <r>
    <x v="4"/>
    <x v="5"/>
    <x v="66"/>
    <x v="1"/>
    <x v="12"/>
    <n v="93897"/>
    <n v="14715"/>
    <m/>
    <m/>
    <m/>
    <n v="93897"/>
    <m/>
  </r>
  <r>
    <x v="4"/>
    <x v="5"/>
    <x v="66"/>
    <x v="3"/>
    <x v="10"/>
    <n v="102088"/>
    <m/>
    <m/>
    <m/>
    <m/>
    <n v="102088"/>
    <m/>
  </r>
  <r>
    <x v="4"/>
    <x v="5"/>
    <x v="66"/>
    <x v="0"/>
    <x v="11"/>
    <n v="218239"/>
    <m/>
    <m/>
    <m/>
    <m/>
    <n v="218239"/>
    <m/>
  </r>
  <r>
    <x v="4"/>
    <x v="5"/>
    <x v="66"/>
    <x v="2"/>
    <x v="6"/>
    <n v="579757"/>
    <m/>
    <m/>
    <m/>
    <m/>
    <n v="579757"/>
    <m/>
  </r>
  <r>
    <x v="4"/>
    <x v="5"/>
    <x v="66"/>
    <x v="2"/>
    <x v="9"/>
    <m/>
    <m/>
    <m/>
    <n v="595339"/>
    <n v="43610"/>
    <n v="638949"/>
    <m/>
  </r>
  <r>
    <x v="4"/>
    <x v="5"/>
    <x v="66"/>
    <x v="2"/>
    <x v="13"/>
    <n v="849729"/>
    <m/>
    <m/>
    <m/>
    <m/>
    <n v="849729"/>
    <m/>
  </r>
  <r>
    <x v="4"/>
    <x v="5"/>
    <x v="66"/>
    <x v="0"/>
    <x v="11"/>
    <n v="6230"/>
    <m/>
    <m/>
    <m/>
    <m/>
    <n v="6230"/>
    <m/>
  </r>
  <r>
    <x v="4"/>
    <x v="5"/>
    <x v="66"/>
    <x v="1"/>
    <x v="12"/>
    <n v="10816"/>
    <n v="10816"/>
    <m/>
    <m/>
    <m/>
    <n v="10816"/>
    <m/>
  </r>
  <r>
    <x v="4"/>
    <x v="5"/>
    <x v="66"/>
    <x v="2"/>
    <x v="6"/>
    <n v="29204"/>
    <m/>
    <m/>
    <m/>
    <m/>
    <n v="29204"/>
    <m/>
  </r>
  <r>
    <x v="4"/>
    <x v="5"/>
    <x v="22"/>
    <x v="0"/>
    <x v="1"/>
    <m/>
    <m/>
    <m/>
    <m/>
    <n v="1720"/>
    <n v="1720"/>
    <m/>
  </r>
  <r>
    <x v="4"/>
    <x v="5"/>
    <x v="22"/>
    <x v="6"/>
    <x v="4"/>
    <n v="13695"/>
    <m/>
    <m/>
    <m/>
    <m/>
    <n v="13695"/>
    <m/>
  </r>
  <r>
    <x v="4"/>
    <x v="5"/>
    <x v="22"/>
    <x v="3"/>
    <x v="10"/>
    <n v="35864"/>
    <m/>
    <m/>
    <m/>
    <m/>
    <n v="35864"/>
    <m/>
  </r>
  <r>
    <x v="4"/>
    <x v="5"/>
    <x v="22"/>
    <x v="4"/>
    <x v="7"/>
    <n v="81842"/>
    <m/>
    <m/>
    <m/>
    <m/>
    <n v="81842"/>
    <m/>
  </r>
  <r>
    <x v="4"/>
    <x v="5"/>
    <x v="22"/>
    <x v="2"/>
    <x v="9"/>
    <m/>
    <m/>
    <m/>
    <n v="84493"/>
    <n v="3470"/>
    <n v="87963"/>
    <m/>
  </r>
  <r>
    <x v="4"/>
    <x v="5"/>
    <x v="22"/>
    <x v="2"/>
    <x v="13"/>
    <n v="134747"/>
    <m/>
    <m/>
    <m/>
    <m/>
    <n v="134747"/>
    <m/>
  </r>
  <r>
    <x v="4"/>
    <x v="5"/>
    <x v="22"/>
    <x v="3"/>
    <x v="5"/>
    <n v="221140"/>
    <m/>
    <m/>
    <m/>
    <m/>
    <n v="221140"/>
    <m/>
  </r>
  <r>
    <x v="4"/>
    <x v="5"/>
    <x v="22"/>
    <x v="1"/>
    <x v="8"/>
    <m/>
    <m/>
    <m/>
    <n v="254318"/>
    <m/>
    <n v="254318"/>
    <m/>
  </r>
  <r>
    <x v="4"/>
    <x v="5"/>
    <x v="22"/>
    <x v="2"/>
    <x v="6"/>
    <n v="800993"/>
    <n v="26680"/>
    <m/>
    <m/>
    <m/>
    <n v="800993"/>
    <m/>
  </r>
  <r>
    <x v="4"/>
    <x v="5"/>
    <x v="22"/>
    <x v="0"/>
    <x v="11"/>
    <n v="1253922"/>
    <m/>
    <m/>
    <m/>
    <m/>
    <n v="1253922"/>
    <m/>
  </r>
  <r>
    <x v="4"/>
    <x v="5"/>
    <x v="22"/>
    <x v="1"/>
    <x v="12"/>
    <n v="1458122"/>
    <m/>
    <m/>
    <m/>
    <m/>
    <n v="1458122"/>
    <m/>
  </r>
  <r>
    <x v="4"/>
    <x v="7"/>
    <x v="121"/>
    <x v="2"/>
    <x v="6"/>
    <n v="1681"/>
    <m/>
    <m/>
    <m/>
    <m/>
    <n v="1681"/>
    <m/>
  </r>
  <r>
    <x v="4"/>
    <x v="7"/>
    <x v="121"/>
    <x v="2"/>
    <x v="13"/>
    <n v="14859"/>
    <m/>
    <m/>
    <m/>
    <m/>
    <n v="14859"/>
    <m/>
  </r>
  <r>
    <x v="4"/>
    <x v="7"/>
    <x v="121"/>
    <x v="0"/>
    <x v="11"/>
    <n v="70754"/>
    <m/>
    <m/>
    <m/>
    <m/>
    <n v="70754"/>
    <m/>
  </r>
  <r>
    <x v="4"/>
    <x v="7"/>
    <x v="121"/>
    <x v="1"/>
    <x v="12"/>
    <n v="139320"/>
    <m/>
    <m/>
    <m/>
    <m/>
    <n v="139320"/>
    <m/>
  </r>
  <r>
    <x v="4"/>
    <x v="7"/>
    <x v="52"/>
    <x v="6"/>
    <x v="4"/>
    <n v="15636"/>
    <m/>
    <m/>
    <m/>
    <m/>
    <n v="15636"/>
    <m/>
  </r>
  <r>
    <x v="4"/>
    <x v="7"/>
    <x v="52"/>
    <x v="3"/>
    <x v="10"/>
    <n v="21660"/>
    <m/>
    <m/>
    <m/>
    <m/>
    <n v="21660"/>
    <m/>
  </r>
  <r>
    <x v="4"/>
    <x v="7"/>
    <x v="52"/>
    <x v="4"/>
    <x v="7"/>
    <n v="26032"/>
    <m/>
    <m/>
    <m/>
    <m/>
    <n v="26032"/>
    <m/>
  </r>
  <r>
    <x v="4"/>
    <x v="7"/>
    <x v="52"/>
    <x v="3"/>
    <x v="5"/>
    <n v="30684"/>
    <m/>
    <m/>
    <m/>
    <m/>
    <n v="30684"/>
    <m/>
  </r>
  <r>
    <x v="4"/>
    <x v="7"/>
    <x v="52"/>
    <x v="2"/>
    <x v="9"/>
    <m/>
    <m/>
    <m/>
    <n v="67719"/>
    <n v="920"/>
    <n v="68639"/>
    <m/>
  </r>
  <r>
    <x v="4"/>
    <x v="7"/>
    <x v="52"/>
    <x v="1"/>
    <x v="12"/>
    <n v="817139"/>
    <m/>
    <m/>
    <m/>
    <m/>
    <n v="817139"/>
    <m/>
  </r>
  <r>
    <x v="4"/>
    <x v="7"/>
    <x v="52"/>
    <x v="2"/>
    <x v="6"/>
    <n v="971385"/>
    <m/>
    <m/>
    <m/>
    <m/>
    <n v="971385"/>
    <m/>
  </r>
  <r>
    <x v="4"/>
    <x v="7"/>
    <x v="52"/>
    <x v="2"/>
    <x v="13"/>
    <n v="1191621"/>
    <m/>
    <m/>
    <m/>
    <m/>
    <n v="1191621"/>
    <m/>
  </r>
  <r>
    <x v="4"/>
    <x v="7"/>
    <x v="52"/>
    <x v="0"/>
    <x v="11"/>
    <n v="1934793"/>
    <n v="25051"/>
    <m/>
    <m/>
    <m/>
    <n v="1934793"/>
    <m/>
  </r>
  <r>
    <x v="4"/>
    <x v="7"/>
    <x v="82"/>
    <x v="1"/>
    <x v="8"/>
    <m/>
    <m/>
    <m/>
    <m/>
    <n v="3295"/>
    <n v="3295"/>
    <m/>
  </r>
  <r>
    <x v="4"/>
    <x v="7"/>
    <x v="82"/>
    <x v="3"/>
    <x v="10"/>
    <n v="22564"/>
    <m/>
    <m/>
    <m/>
    <m/>
    <n v="22564"/>
    <m/>
  </r>
  <r>
    <x v="4"/>
    <x v="7"/>
    <x v="82"/>
    <x v="6"/>
    <x v="4"/>
    <n v="49641"/>
    <m/>
    <m/>
    <m/>
    <m/>
    <n v="49641"/>
    <m/>
  </r>
  <r>
    <x v="4"/>
    <x v="7"/>
    <x v="82"/>
    <x v="2"/>
    <x v="6"/>
    <n v="164980"/>
    <m/>
    <m/>
    <m/>
    <m/>
    <n v="164980"/>
    <m/>
  </r>
  <r>
    <x v="4"/>
    <x v="7"/>
    <x v="82"/>
    <x v="2"/>
    <x v="13"/>
    <n v="182865"/>
    <m/>
    <m/>
    <m/>
    <m/>
    <n v="182865"/>
    <m/>
  </r>
  <r>
    <x v="4"/>
    <x v="7"/>
    <x v="82"/>
    <x v="0"/>
    <x v="11"/>
    <n v="367819"/>
    <m/>
    <m/>
    <m/>
    <m/>
    <n v="367819"/>
    <m/>
  </r>
  <r>
    <x v="4"/>
    <x v="7"/>
    <x v="82"/>
    <x v="1"/>
    <x v="12"/>
    <n v="1589896"/>
    <m/>
    <m/>
    <m/>
    <m/>
    <n v="1589896"/>
    <m/>
  </r>
  <r>
    <x v="4"/>
    <x v="7"/>
    <x v="117"/>
    <x v="4"/>
    <x v="7"/>
    <n v="3257"/>
    <m/>
    <m/>
    <m/>
    <m/>
    <n v="3257"/>
    <m/>
  </r>
  <r>
    <x v="4"/>
    <x v="7"/>
    <x v="117"/>
    <x v="2"/>
    <x v="13"/>
    <n v="5756"/>
    <m/>
    <m/>
    <m/>
    <m/>
    <n v="5756"/>
    <m/>
  </r>
  <r>
    <x v="4"/>
    <x v="7"/>
    <x v="117"/>
    <x v="3"/>
    <x v="5"/>
    <n v="32675"/>
    <m/>
    <m/>
    <m/>
    <m/>
    <n v="32675"/>
    <m/>
  </r>
  <r>
    <x v="4"/>
    <x v="7"/>
    <x v="117"/>
    <x v="2"/>
    <x v="6"/>
    <n v="104880"/>
    <m/>
    <m/>
    <m/>
    <m/>
    <n v="104880"/>
    <m/>
  </r>
  <r>
    <x v="4"/>
    <x v="7"/>
    <x v="117"/>
    <x v="0"/>
    <x v="11"/>
    <n v="210213"/>
    <m/>
    <m/>
    <m/>
    <m/>
    <n v="210213"/>
    <m/>
  </r>
  <r>
    <x v="4"/>
    <x v="7"/>
    <x v="117"/>
    <x v="1"/>
    <x v="12"/>
    <n v="337408"/>
    <m/>
    <m/>
    <m/>
    <m/>
    <n v="337408"/>
    <m/>
  </r>
  <r>
    <x v="4"/>
    <x v="7"/>
    <x v="115"/>
    <x v="0"/>
    <x v="11"/>
    <n v="90747"/>
    <m/>
    <m/>
    <m/>
    <m/>
    <n v="90747"/>
    <m/>
  </r>
  <r>
    <x v="4"/>
    <x v="7"/>
    <x v="115"/>
    <x v="1"/>
    <x v="12"/>
    <n v="101937"/>
    <m/>
    <m/>
    <m/>
    <m/>
    <n v="101937"/>
    <m/>
  </r>
  <r>
    <x v="4"/>
    <x v="7"/>
    <x v="115"/>
    <x v="2"/>
    <x v="13"/>
    <n v="199068"/>
    <m/>
    <m/>
    <m/>
    <m/>
    <n v="199068"/>
    <m/>
  </r>
  <r>
    <x v="4"/>
    <x v="7"/>
    <x v="115"/>
    <x v="2"/>
    <x v="6"/>
    <n v="233254"/>
    <m/>
    <m/>
    <m/>
    <m/>
    <n v="233254"/>
    <m/>
  </r>
  <r>
    <x v="4"/>
    <x v="7"/>
    <x v="205"/>
    <x v="1"/>
    <x v="12"/>
    <n v="2473"/>
    <m/>
    <m/>
    <m/>
    <m/>
    <n v="2473"/>
    <m/>
  </r>
  <r>
    <x v="4"/>
    <x v="7"/>
    <x v="139"/>
    <x v="0"/>
    <x v="11"/>
    <n v="29198"/>
    <m/>
    <m/>
    <m/>
    <m/>
    <n v="29198"/>
    <m/>
  </r>
  <r>
    <x v="4"/>
    <x v="7"/>
    <x v="139"/>
    <x v="1"/>
    <x v="12"/>
    <n v="94141"/>
    <m/>
    <m/>
    <m/>
    <m/>
    <n v="94141"/>
    <m/>
  </r>
  <r>
    <x v="4"/>
    <x v="7"/>
    <x v="72"/>
    <x v="4"/>
    <x v="7"/>
    <n v="5481"/>
    <m/>
    <m/>
    <m/>
    <m/>
    <n v="5481"/>
    <m/>
  </r>
  <r>
    <x v="4"/>
    <x v="7"/>
    <x v="72"/>
    <x v="1"/>
    <x v="8"/>
    <m/>
    <m/>
    <m/>
    <n v="36395"/>
    <m/>
    <n v="36395"/>
    <m/>
  </r>
  <r>
    <x v="4"/>
    <x v="7"/>
    <x v="72"/>
    <x v="2"/>
    <x v="13"/>
    <n v="521515"/>
    <m/>
    <m/>
    <m/>
    <m/>
    <n v="521515"/>
    <m/>
  </r>
  <r>
    <x v="4"/>
    <x v="7"/>
    <x v="72"/>
    <x v="2"/>
    <x v="6"/>
    <n v="644198"/>
    <m/>
    <m/>
    <m/>
    <m/>
    <n v="644198"/>
    <m/>
  </r>
  <r>
    <x v="4"/>
    <x v="7"/>
    <x v="72"/>
    <x v="0"/>
    <x v="11"/>
    <n v="1159209"/>
    <m/>
    <m/>
    <m/>
    <m/>
    <n v="1159209"/>
    <m/>
  </r>
  <r>
    <x v="4"/>
    <x v="7"/>
    <x v="72"/>
    <x v="1"/>
    <x v="12"/>
    <n v="1732766"/>
    <m/>
    <m/>
    <m/>
    <m/>
    <n v="1732766"/>
    <m/>
  </r>
  <r>
    <x v="4"/>
    <x v="7"/>
    <x v="62"/>
    <x v="4"/>
    <x v="7"/>
    <n v="5573"/>
    <m/>
    <m/>
    <m/>
    <m/>
    <n v="5573"/>
    <m/>
  </r>
  <r>
    <x v="4"/>
    <x v="7"/>
    <x v="62"/>
    <x v="6"/>
    <x v="4"/>
    <n v="32187"/>
    <m/>
    <m/>
    <m/>
    <m/>
    <n v="32187"/>
    <m/>
  </r>
  <r>
    <x v="4"/>
    <x v="7"/>
    <x v="62"/>
    <x v="2"/>
    <x v="9"/>
    <m/>
    <m/>
    <m/>
    <n v="35633"/>
    <m/>
    <n v="35633"/>
    <m/>
  </r>
  <r>
    <x v="4"/>
    <x v="7"/>
    <x v="62"/>
    <x v="3"/>
    <x v="10"/>
    <n v="95463"/>
    <m/>
    <m/>
    <m/>
    <m/>
    <n v="95463"/>
    <m/>
  </r>
  <r>
    <x v="4"/>
    <x v="7"/>
    <x v="62"/>
    <x v="1"/>
    <x v="8"/>
    <m/>
    <m/>
    <m/>
    <n v="101008"/>
    <m/>
    <n v="101008"/>
    <m/>
  </r>
  <r>
    <x v="4"/>
    <x v="7"/>
    <x v="62"/>
    <x v="2"/>
    <x v="13"/>
    <n v="248446"/>
    <m/>
    <m/>
    <m/>
    <m/>
    <n v="248446"/>
    <m/>
  </r>
  <r>
    <x v="4"/>
    <x v="7"/>
    <x v="62"/>
    <x v="3"/>
    <x v="5"/>
    <n v="255251"/>
    <m/>
    <m/>
    <m/>
    <m/>
    <n v="255251"/>
    <m/>
  </r>
  <r>
    <x v="4"/>
    <x v="7"/>
    <x v="62"/>
    <x v="2"/>
    <x v="6"/>
    <n v="953772"/>
    <m/>
    <m/>
    <m/>
    <m/>
    <n v="953772"/>
    <m/>
  </r>
  <r>
    <x v="4"/>
    <x v="7"/>
    <x v="62"/>
    <x v="0"/>
    <x v="11"/>
    <n v="1464980"/>
    <m/>
    <m/>
    <m/>
    <m/>
    <n v="1464980"/>
    <m/>
  </r>
  <r>
    <x v="4"/>
    <x v="7"/>
    <x v="62"/>
    <x v="1"/>
    <x v="12"/>
    <n v="1573338"/>
    <n v="12523"/>
    <m/>
    <m/>
    <m/>
    <n v="1573338"/>
    <m/>
  </r>
  <r>
    <x v="4"/>
    <x v="7"/>
    <x v="62"/>
    <x v="6"/>
    <x v="4"/>
    <n v="5339"/>
    <m/>
    <m/>
    <m/>
    <m/>
    <n v="5339"/>
    <m/>
  </r>
  <r>
    <x v="4"/>
    <x v="7"/>
    <x v="62"/>
    <x v="3"/>
    <x v="5"/>
    <n v="34923"/>
    <m/>
    <m/>
    <m/>
    <m/>
    <n v="34923"/>
    <m/>
  </r>
  <r>
    <x v="4"/>
    <x v="7"/>
    <x v="62"/>
    <x v="0"/>
    <x v="1"/>
    <m/>
    <m/>
    <m/>
    <n v="42810"/>
    <m/>
    <n v="42810"/>
    <m/>
  </r>
  <r>
    <x v="4"/>
    <x v="7"/>
    <x v="62"/>
    <x v="4"/>
    <x v="7"/>
    <n v="80910"/>
    <m/>
    <m/>
    <m/>
    <m/>
    <n v="80910"/>
    <m/>
  </r>
  <r>
    <x v="4"/>
    <x v="7"/>
    <x v="62"/>
    <x v="1"/>
    <x v="8"/>
    <m/>
    <m/>
    <m/>
    <n v="91258"/>
    <m/>
    <n v="91258"/>
    <m/>
  </r>
  <r>
    <x v="4"/>
    <x v="7"/>
    <x v="62"/>
    <x v="2"/>
    <x v="13"/>
    <n v="163393"/>
    <m/>
    <m/>
    <m/>
    <m/>
    <n v="163393"/>
    <m/>
  </r>
  <r>
    <x v="4"/>
    <x v="7"/>
    <x v="62"/>
    <x v="2"/>
    <x v="6"/>
    <n v="463795"/>
    <n v="17315"/>
    <m/>
    <m/>
    <m/>
    <n v="463795"/>
    <m/>
  </r>
  <r>
    <x v="4"/>
    <x v="7"/>
    <x v="62"/>
    <x v="0"/>
    <x v="11"/>
    <n v="752184"/>
    <n v="1605"/>
    <m/>
    <m/>
    <m/>
    <n v="752184"/>
    <m/>
  </r>
  <r>
    <x v="4"/>
    <x v="7"/>
    <x v="62"/>
    <x v="1"/>
    <x v="12"/>
    <n v="2818545"/>
    <n v="15858"/>
    <m/>
    <m/>
    <m/>
    <n v="2818545"/>
    <m/>
  </r>
  <r>
    <x v="4"/>
    <x v="7"/>
    <x v="149"/>
    <x v="6"/>
    <x v="4"/>
    <n v="3945"/>
    <m/>
    <m/>
    <m/>
    <m/>
    <n v="3945"/>
    <m/>
  </r>
  <r>
    <x v="4"/>
    <x v="7"/>
    <x v="149"/>
    <x v="2"/>
    <x v="13"/>
    <n v="13307"/>
    <m/>
    <m/>
    <m/>
    <m/>
    <n v="13307"/>
    <m/>
  </r>
  <r>
    <x v="4"/>
    <x v="7"/>
    <x v="149"/>
    <x v="0"/>
    <x v="11"/>
    <n v="29340"/>
    <m/>
    <m/>
    <m/>
    <m/>
    <n v="29340"/>
    <m/>
  </r>
  <r>
    <x v="4"/>
    <x v="7"/>
    <x v="149"/>
    <x v="1"/>
    <x v="12"/>
    <n v="53229"/>
    <m/>
    <m/>
    <m/>
    <m/>
    <n v="53229"/>
    <m/>
  </r>
  <r>
    <x v="4"/>
    <x v="7"/>
    <x v="133"/>
    <x v="1"/>
    <x v="12"/>
    <n v="121980"/>
    <m/>
    <m/>
    <m/>
    <m/>
    <n v="121980"/>
    <m/>
  </r>
  <r>
    <x v="4"/>
    <x v="7"/>
    <x v="133"/>
    <x v="0"/>
    <x v="11"/>
    <n v="165817"/>
    <m/>
    <m/>
    <m/>
    <m/>
    <n v="165817"/>
    <m/>
  </r>
  <r>
    <x v="4"/>
    <x v="7"/>
    <x v="130"/>
    <x v="1"/>
    <x v="8"/>
    <m/>
    <m/>
    <m/>
    <m/>
    <n v="1762"/>
    <n v="1762"/>
    <m/>
  </r>
  <r>
    <x v="4"/>
    <x v="7"/>
    <x v="130"/>
    <x v="2"/>
    <x v="9"/>
    <m/>
    <m/>
    <m/>
    <m/>
    <n v="8600"/>
    <n v="8600"/>
    <m/>
  </r>
  <r>
    <x v="4"/>
    <x v="7"/>
    <x v="130"/>
    <x v="3"/>
    <x v="10"/>
    <n v="20073"/>
    <m/>
    <m/>
    <m/>
    <m/>
    <n v="20073"/>
    <m/>
  </r>
  <r>
    <x v="4"/>
    <x v="7"/>
    <x v="130"/>
    <x v="2"/>
    <x v="6"/>
    <n v="37249"/>
    <m/>
    <m/>
    <m/>
    <m/>
    <n v="37249"/>
    <m/>
  </r>
  <r>
    <x v="4"/>
    <x v="7"/>
    <x v="130"/>
    <x v="1"/>
    <x v="12"/>
    <n v="92360"/>
    <m/>
    <m/>
    <m/>
    <m/>
    <n v="92360"/>
    <m/>
  </r>
  <r>
    <x v="4"/>
    <x v="7"/>
    <x v="130"/>
    <x v="2"/>
    <x v="13"/>
    <n v="117580"/>
    <m/>
    <m/>
    <m/>
    <m/>
    <n v="117580"/>
    <m/>
  </r>
  <r>
    <x v="4"/>
    <x v="7"/>
    <x v="130"/>
    <x v="0"/>
    <x v="11"/>
    <n v="186415"/>
    <m/>
    <m/>
    <m/>
    <m/>
    <n v="186415"/>
    <m/>
  </r>
  <r>
    <x v="4"/>
    <x v="7"/>
    <x v="191"/>
    <x v="1"/>
    <x v="12"/>
    <n v="14804"/>
    <m/>
    <m/>
    <m/>
    <m/>
    <n v="14804"/>
    <m/>
  </r>
  <r>
    <x v="4"/>
    <x v="9"/>
    <x v="106"/>
    <x v="4"/>
    <x v="7"/>
    <n v="2836"/>
    <m/>
    <m/>
    <m/>
    <m/>
    <n v="2836"/>
    <m/>
  </r>
  <r>
    <x v="4"/>
    <x v="9"/>
    <x v="106"/>
    <x v="1"/>
    <x v="12"/>
    <n v="176962"/>
    <m/>
    <m/>
    <m/>
    <m/>
    <n v="176962"/>
    <m/>
  </r>
  <r>
    <x v="4"/>
    <x v="9"/>
    <x v="106"/>
    <x v="0"/>
    <x v="11"/>
    <n v="242083"/>
    <m/>
    <m/>
    <m/>
    <m/>
    <n v="242083"/>
    <m/>
  </r>
  <r>
    <x v="4"/>
    <x v="9"/>
    <x v="107"/>
    <x v="2"/>
    <x v="6"/>
    <n v="49237"/>
    <m/>
    <m/>
    <m/>
    <m/>
    <n v="49237"/>
    <m/>
  </r>
  <r>
    <x v="4"/>
    <x v="9"/>
    <x v="107"/>
    <x v="1"/>
    <x v="12"/>
    <n v="135345"/>
    <m/>
    <m/>
    <m/>
    <m/>
    <n v="135345"/>
    <m/>
  </r>
  <r>
    <x v="4"/>
    <x v="9"/>
    <x v="107"/>
    <x v="0"/>
    <x v="11"/>
    <n v="535036"/>
    <m/>
    <m/>
    <m/>
    <m/>
    <n v="535036"/>
    <m/>
  </r>
  <r>
    <x v="4"/>
    <x v="9"/>
    <x v="161"/>
    <x v="0"/>
    <x v="11"/>
    <n v="24050"/>
    <m/>
    <m/>
    <m/>
    <m/>
    <n v="24050"/>
    <m/>
  </r>
  <r>
    <x v="4"/>
    <x v="9"/>
    <x v="161"/>
    <x v="1"/>
    <x v="12"/>
    <n v="76398"/>
    <m/>
    <m/>
    <m/>
    <m/>
    <n v="76398"/>
    <m/>
  </r>
  <r>
    <x v="4"/>
    <x v="9"/>
    <x v="192"/>
    <x v="0"/>
    <x v="11"/>
    <n v="1450"/>
    <m/>
    <m/>
    <m/>
    <m/>
    <n v="1450"/>
    <m/>
  </r>
  <r>
    <x v="4"/>
    <x v="9"/>
    <x v="158"/>
    <x v="1"/>
    <x v="12"/>
    <n v="20190"/>
    <m/>
    <m/>
    <m/>
    <m/>
    <n v="20190"/>
    <m/>
  </r>
  <r>
    <x v="4"/>
    <x v="9"/>
    <x v="158"/>
    <x v="2"/>
    <x v="13"/>
    <n v="38341"/>
    <m/>
    <m/>
    <m/>
    <m/>
    <n v="38341"/>
    <m/>
  </r>
  <r>
    <x v="4"/>
    <x v="9"/>
    <x v="158"/>
    <x v="0"/>
    <x v="11"/>
    <n v="42339"/>
    <m/>
    <m/>
    <m/>
    <m/>
    <n v="42339"/>
    <m/>
  </r>
  <r>
    <x v="4"/>
    <x v="9"/>
    <x v="148"/>
    <x v="2"/>
    <x v="6"/>
    <n v="63069"/>
    <m/>
    <m/>
    <m/>
    <m/>
    <n v="63069"/>
    <m/>
  </r>
  <r>
    <x v="4"/>
    <x v="9"/>
    <x v="148"/>
    <x v="1"/>
    <x v="12"/>
    <n v="117665"/>
    <m/>
    <m/>
    <m/>
    <m/>
    <n v="117665"/>
    <m/>
  </r>
  <r>
    <x v="4"/>
    <x v="9"/>
    <x v="142"/>
    <x v="2"/>
    <x v="6"/>
    <n v="16439"/>
    <m/>
    <m/>
    <m/>
    <m/>
    <n v="16439"/>
    <m/>
  </r>
  <r>
    <x v="4"/>
    <x v="9"/>
    <x v="142"/>
    <x v="0"/>
    <x v="11"/>
    <n v="53798"/>
    <m/>
    <m/>
    <m/>
    <m/>
    <n v="53798"/>
    <m/>
  </r>
  <r>
    <x v="4"/>
    <x v="9"/>
    <x v="142"/>
    <x v="1"/>
    <x v="12"/>
    <n v="140478"/>
    <m/>
    <m/>
    <m/>
    <m/>
    <n v="140478"/>
    <m/>
  </r>
  <r>
    <x v="4"/>
    <x v="9"/>
    <x v="173"/>
    <x v="1"/>
    <x v="12"/>
    <n v="32306"/>
    <m/>
    <m/>
    <m/>
    <m/>
    <n v="32306"/>
    <m/>
  </r>
  <r>
    <x v="4"/>
    <x v="9"/>
    <x v="173"/>
    <x v="0"/>
    <x v="11"/>
    <n v="78962"/>
    <m/>
    <m/>
    <m/>
    <m/>
    <n v="78962"/>
    <m/>
  </r>
  <r>
    <x v="4"/>
    <x v="9"/>
    <x v="137"/>
    <x v="0"/>
    <x v="11"/>
    <n v="147961"/>
    <m/>
    <m/>
    <m/>
    <m/>
    <n v="147961"/>
    <m/>
  </r>
  <r>
    <x v="4"/>
    <x v="9"/>
    <x v="137"/>
    <x v="1"/>
    <x v="12"/>
    <n v="208926"/>
    <m/>
    <m/>
    <m/>
    <m/>
    <n v="208926"/>
    <m/>
  </r>
  <r>
    <x v="4"/>
    <x v="9"/>
    <x v="176"/>
    <x v="0"/>
    <x v="11"/>
    <n v="33014"/>
    <m/>
    <m/>
    <m/>
    <m/>
    <n v="33014"/>
    <m/>
  </r>
  <r>
    <x v="4"/>
    <x v="9"/>
    <x v="146"/>
    <x v="0"/>
    <x v="11"/>
    <n v="86916"/>
    <m/>
    <m/>
    <m/>
    <m/>
    <n v="86916"/>
    <m/>
  </r>
  <r>
    <x v="4"/>
    <x v="9"/>
    <x v="146"/>
    <x v="1"/>
    <x v="12"/>
    <n v="115972"/>
    <m/>
    <m/>
    <m/>
    <m/>
    <n v="115972"/>
    <m/>
  </r>
  <r>
    <x v="4"/>
    <x v="9"/>
    <x v="167"/>
    <x v="0"/>
    <x v="11"/>
    <n v="7243"/>
    <m/>
    <m/>
    <m/>
    <m/>
    <n v="7243"/>
    <m/>
  </r>
  <r>
    <x v="4"/>
    <x v="9"/>
    <x v="167"/>
    <x v="1"/>
    <x v="12"/>
    <n v="19251"/>
    <m/>
    <m/>
    <m/>
    <m/>
    <n v="19251"/>
    <m/>
  </r>
  <r>
    <x v="4"/>
    <x v="9"/>
    <x v="126"/>
    <x v="2"/>
    <x v="6"/>
    <n v="13847"/>
    <m/>
    <m/>
    <m/>
    <m/>
    <n v="13847"/>
    <m/>
  </r>
  <r>
    <x v="4"/>
    <x v="9"/>
    <x v="126"/>
    <x v="0"/>
    <x v="11"/>
    <n v="112981"/>
    <m/>
    <m/>
    <m/>
    <m/>
    <n v="112981"/>
    <m/>
  </r>
  <r>
    <x v="4"/>
    <x v="9"/>
    <x v="126"/>
    <x v="1"/>
    <x v="12"/>
    <n v="202048"/>
    <m/>
    <m/>
    <m/>
    <m/>
    <n v="202048"/>
    <m/>
  </r>
  <r>
    <x v="4"/>
    <x v="9"/>
    <x v="154"/>
    <x v="0"/>
    <x v="11"/>
    <n v="92020"/>
    <m/>
    <m/>
    <m/>
    <m/>
    <n v="92020"/>
    <m/>
  </r>
  <r>
    <x v="4"/>
    <x v="9"/>
    <x v="95"/>
    <x v="3"/>
    <x v="5"/>
    <n v="1512"/>
    <m/>
    <m/>
    <m/>
    <m/>
    <n v="1512"/>
    <m/>
  </r>
  <r>
    <x v="4"/>
    <x v="9"/>
    <x v="95"/>
    <x v="1"/>
    <x v="8"/>
    <m/>
    <m/>
    <m/>
    <n v="90943"/>
    <m/>
    <n v="90943"/>
    <m/>
  </r>
  <r>
    <x v="4"/>
    <x v="9"/>
    <x v="95"/>
    <x v="0"/>
    <x v="11"/>
    <n v="705703"/>
    <n v="14031"/>
    <m/>
    <m/>
    <m/>
    <n v="705703"/>
    <m/>
  </r>
  <r>
    <x v="4"/>
    <x v="9"/>
    <x v="95"/>
    <x v="1"/>
    <x v="12"/>
    <n v="710881"/>
    <m/>
    <m/>
    <m/>
    <m/>
    <n v="710881"/>
    <m/>
  </r>
  <r>
    <x v="4"/>
    <x v="9"/>
    <x v="159"/>
    <x v="1"/>
    <x v="12"/>
    <n v="7331"/>
    <m/>
    <m/>
    <m/>
    <m/>
    <n v="7331"/>
    <m/>
  </r>
  <r>
    <x v="4"/>
    <x v="9"/>
    <x v="159"/>
    <x v="0"/>
    <x v="11"/>
    <n v="49529"/>
    <m/>
    <m/>
    <m/>
    <m/>
    <n v="49529"/>
    <m/>
  </r>
  <r>
    <x v="4"/>
    <x v="9"/>
    <x v="126"/>
    <x v="0"/>
    <x v="11"/>
    <n v="79817"/>
    <m/>
    <m/>
    <m/>
    <m/>
    <n v="79817"/>
    <m/>
  </r>
  <r>
    <x v="4"/>
    <x v="9"/>
    <x v="126"/>
    <x v="1"/>
    <x v="12"/>
    <n v="107811"/>
    <m/>
    <m/>
    <m/>
    <m/>
    <n v="107811"/>
    <m/>
  </r>
  <r>
    <x v="4"/>
    <x v="9"/>
    <x v="126"/>
    <x v="6"/>
    <x v="4"/>
    <n v="17068"/>
    <m/>
    <m/>
    <m/>
    <m/>
    <n v="17068"/>
    <m/>
  </r>
  <r>
    <x v="4"/>
    <x v="9"/>
    <x v="126"/>
    <x v="1"/>
    <x v="12"/>
    <n v="226970"/>
    <m/>
    <m/>
    <m/>
    <m/>
    <n v="226970"/>
    <m/>
  </r>
  <r>
    <x v="4"/>
    <x v="9"/>
    <x v="126"/>
    <x v="0"/>
    <x v="11"/>
    <n v="231621"/>
    <m/>
    <m/>
    <m/>
    <m/>
    <n v="231621"/>
    <m/>
  </r>
  <r>
    <x v="4"/>
    <x v="9"/>
    <x v="154"/>
    <x v="1"/>
    <x v="12"/>
    <n v="36757"/>
    <n v="10690"/>
    <m/>
    <m/>
    <m/>
    <n v="36757"/>
    <m/>
  </r>
  <r>
    <x v="4"/>
    <x v="9"/>
    <x v="154"/>
    <x v="0"/>
    <x v="11"/>
    <n v="56710"/>
    <m/>
    <m/>
    <m/>
    <m/>
    <n v="56710"/>
    <m/>
  </r>
  <r>
    <x v="4"/>
    <x v="9"/>
    <x v="170"/>
    <x v="1"/>
    <x v="12"/>
    <n v="10306"/>
    <m/>
    <m/>
    <m/>
    <m/>
    <n v="10306"/>
    <m/>
  </r>
  <r>
    <x v="4"/>
    <x v="9"/>
    <x v="170"/>
    <x v="0"/>
    <x v="11"/>
    <n v="43649"/>
    <m/>
    <m/>
    <m/>
    <m/>
    <n v="43649"/>
    <m/>
  </r>
  <r>
    <x v="4"/>
    <x v="9"/>
    <x v="174"/>
    <x v="0"/>
    <x v="11"/>
    <n v="16975"/>
    <m/>
    <m/>
    <m/>
    <m/>
    <n v="16975"/>
    <m/>
  </r>
  <r>
    <x v="4"/>
    <x v="9"/>
    <x v="174"/>
    <x v="1"/>
    <x v="12"/>
    <n v="71806"/>
    <m/>
    <m/>
    <m/>
    <m/>
    <n v="71806"/>
    <m/>
  </r>
  <r>
    <x v="4"/>
    <x v="6"/>
    <x v="188"/>
    <x v="1"/>
    <x v="12"/>
    <n v="15123"/>
    <m/>
    <m/>
    <m/>
    <m/>
    <n v="15123"/>
    <m/>
  </r>
  <r>
    <x v="4"/>
    <x v="6"/>
    <x v="188"/>
    <x v="0"/>
    <x v="11"/>
    <n v="21573"/>
    <m/>
    <m/>
    <m/>
    <m/>
    <n v="21573"/>
    <m/>
  </r>
  <r>
    <x v="4"/>
    <x v="6"/>
    <x v="91"/>
    <x v="1"/>
    <x v="12"/>
    <n v="79029"/>
    <m/>
    <m/>
    <m/>
    <m/>
    <n v="79029"/>
    <m/>
  </r>
  <r>
    <x v="4"/>
    <x v="6"/>
    <x v="91"/>
    <x v="0"/>
    <x v="1"/>
    <m/>
    <m/>
    <m/>
    <n v="127406"/>
    <m/>
    <n v="127406"/>
    <m/>
  </r>
  <r>
    <x v="4"/>
    <x v="6"/>
    <x v="91"/>
    <x v="0"/>
    <x v="11"/>
    <n v="1028142"/>
    <n v="17153"/>
    <m/>
    <m/>
    <m/>
    <n v="1028142"/>
    <m/>
  </r>
  <r>
    <x v="4"/>
    <x v="6"/>
    <x v="108"/>
    <x v="2"/>
    <x v="6"/>
    <n v="5512"/>
    <m/>
    <m/>
    <m/>
    <m/>
    <n v="5512"/>
    <m/>
  </r>
  <r>
    <x v="4"/>
    <x v="6"/>
    <x v="108"/>
    <x v="1"/>
    <x v="8"/>
    <m/>
    <m/>
    <m/>
    <n v="25125"/>
    <m/>
    <n v="25125"/>
    <m/>
  </r>
  <r>
    <x v="4"/>
    <x v="6"/>
    <x v="108"/>
    <x v="1"/>
    <x v="12"/>
    <n v="36675"/>
    <m/>
    <m/>
    <m/>
    <m/>
    <n v="36675"/>
    <m/>
  </r>
  <r>
    <x v="4"/>
    <x v="6"/>
    <x v="108"/>
    <x v="0"/>
    <x v="11"/>
    <n v="614417"/>
    <m/>
    <m/>
    <m/>
    <m/>
    <n v="614417"/>
    <m/>
  </r>
  <r>
    <x v="4"/>
    <x v="6"/>
    <x v="160"/>
    <x v="1"/>
    <x v="12"/>
    <n v="9300"/>
    <m/>
    <m/>
    <m/>
    <m/>
    <n v="9300"/>
    <m/>
  </r>
  <r>
    <x v="4"/>
    <x v="6"/>
    <x v="80"/>
    <x v="2"/>
    <x v="6"/>
    <n v="4457"/>
    <n v="4457"/>
    <m/>
    <m/>
    <m/>
    <n v="4457"/>
    <m/>
  </r>
  <r>
    <x v="4"/>
    <x v="6"/>
    <x v="80"/>
    <x v="1"/>
    <x v="12"/>
    <n v="45004"/>
    <m/>
    <m/>
    <m/>
    <m/>
    <n v="45004"/>
    <m/>
  </r>
  <r>
    <x v="4"/>
    <x v="6"/>
    <x v="80"/>
    <x v="0"/>
    <x v="1"/>
    <m/>
    <m/>
    <m/>
    <n v="124471"/>
    <m/>
    <n v="124471"/>
    <m/>
  </r>
  <r>
    <x v="4"/>
    <x v="6"/>
    <x v="80"/>
    <x v="0"/>
    <x v="11"/>
    <n v="1220842"/>
    <m/>
    <m/>
    <m/>
    <m/>
    <n v="1220842"/>
    <m/>
  </r>
  <r>
    <x v="4"/>
    <x v="6"/>
    <x v="44"/>
    <x v="1"/>
    <x v="8"/>
    <m/>
    <m/>
    <m/>
    <n v="24670"/>
    <m/>
    <n v="24670"/>
    <m/>
  </r>
  <r>
    <x v="4"/>
    <x v="6"/>
    <x v="44"/>
    <x v="2"/>
    <x v="6"/>
    <n v="86929"/>
    <m/>
    <m/>
    <m/>
    <m/>
    <n v="86929"/>
    <m/>
  </r>
  <r>
    <x v="4"/>
    <x v="6"/>
    <x v="44"/>
    <x v="0"/>
    <x v="1"/>
    <m/>
    <m/>
    <m/>
    <n v="190005"/>
    <m/>
    <n v="190005"/>
    <m/>
  </r>
  <r>
    <x v="4"/>
    <x v="6"/>
    <x v="44"/>
    <x v="1"/>
    <x v="12"/>
    <n v="238448"/>
    <n v="17490"/>
    <m/>
    <m/>
    <m/>
    <n v="238448"/>
    <m/>
  </r>
  <r>
    <x v="4"/>
    <x v="6"/>
    <x v="44"/>
    <x v="0"/>
    <x v="11"/>
    <n v="4873262"/>
    <m/>
    <m/>
    <m/>
    <m/>
    <n v="4873262"/>
    <m/>
  </r>
  <r>
    <x v="4"/>
    <x v="6"/>
    <x v="90"/>
    <x v="1"/>
    <x v="12"/>
    <n v="23741"/>
    <m/>
    <m/>
    <m/>
    <m/>
    <n v="23741"/>
    <m/>
  </r>
  <r>
    <x v="4"/>
    <x v="6"/>
    <x v="90"/>
    <x v="0"/>
    <x v="1"/>
    <m/>
    <m/>
    <m/>
    <n v="126657"/>
    <m/>
    <n v="126657"/>
    <m/>
  </r>
  <r>
    <x v="4"/>
    <x v="6"/>
    <x v="90"/>
    <x v="0"/>
    <x v="11"/>
    <n v="1314106"/>
    <m/>
    <m/>
    <m/>
    <m/>
    <n v="1314106"/>
    <m/>
  </r>
  <r>
    <x v="4"/>
    <x v="6"/>
    <x v="61"/>
    <x v="1"/>
    <x v="12"/>
    <n v="152028"/>
    <m/>
    <m/>
    <m/>
    <m/>
    <n v="152028"/>
    <m/>
  </r>
  <r>
    <x v="4"/>
    <x v="6"/>
    <x v="61"/>
    <x v="0"/>
    <x v="11"/>
    <n v="2810059"/>
    <m/>
    <m/>
    <m/>
    <m/>
    <n v="2810059"/>
    <m/>
  </r>
  <r>
    <x v="4"/>
    <x v="6"/>
    <x v="105"/>
    <x v="1"/>
    <x v="12"/>
    <n v="6828"/>
    <m/>
    <m/>
    <m/>
    <m/>
    <n v="6828"/>
    <m/>
  </r>
  <r>
    <x v="4"/>
    <x v="6"/>
    <x v="105"/>
    <x v="0"/>
    <x v="11"/>
    <n v="720092"/>
    <m/>
    <m/>
    <m/>
    <m/>
    <n v="720092"/>
    <m/>
  </r>
  <r>
    <x v="4"/>
    <x v="6"/>
    <x v="138"/>
    <x v="2"/>
    <x v="6"/>
    <n v="8064"/>
    <m/>
    <m/>
    <m/>
    <m/>
    <n v="8064"/>
    <m/>
  </r>
  <r>
    <x v="4"/>
    <x v="6"/>
    <x v="138"/>
    <x v="0"/>
    <x v="11"/>
    <n v="177763"/>
    <m/>
    <m/>
    <m/>
    <m/>
    <n v="177763"/>
    <m/>
  </r>
  <r>
    <x v="4"/>
    <x v="6"/>
    <x v="108"/>
    <x v="0"/>
    <x v="11"/>
    <n v="36950"/>
    <m/>
    <m/>
    <m/>
    <m/>
    <n v="36950"/>
    <m/>
  </r>
  <r>
    <x v="4"/>
    <x v="6"/>
    <x v="108"/>
    <x v="1"/>
    <x v="12"/>
    <n v="77774"/>
    <m/>
    <m/>
    <m/>
    <m/>
    <n v="77774"/>
    <m/>
  </r>
  <r>
    <x v="4"/>
    <x v="6"/>
    <x v="108"/>
    <x v="0"/>
    <x v="11"/>
    <n v="191130"/>
    <m/>
    <m/>
    <m/>
    <m/>
    <n v="191130"/>
    <m/>
  </r>
  <r>
    <x v="4"/>
    <x v="6"/>
    <x v="227"/>
    <x v="0"/>
    <x v="11"/>
    <n v="3457"/>
    <m/>
    <m/>
    <m/>
    <m/>
    <n v="3457"/>
    <m/>
  </r>
  <r>
    <x v="4"/>
    <x v="6"/>
    <x v="227"/>
    <x v="2"/>
    <x v="6"/>
    <n v="10872"/>
    <m/>
    <m/>
    <m/>
    <m/>
    <n v="10872"/>
    <m/>
  </r>
  <r>
    <x v="4"/>
    <x v="6"/>
    <x v="200"/>
    <x v="0"/>
    <x v="11"/>
    <n v="6807"/>
    <m/>
    <m/>
    <m/>
    <m/>
    <n v="6807"/>
    <m/>
  </r>
  <r>
    <x v="4"/>
    <x v="12"/>
    <x v="157"/>
    <x v="0"/>
    <x v="11"/>
    <n v="28432"/>
    <m/>
    <m/>
    <m/>
    <m/>
    <n v="28432"/>
    <m/>
  </r>
  <r>
    <x v="4"/>
    <x v="12"/>
    <x v="156"/>
    <x v="2"/>
    <x v="6"/>
    <n v="27747"/>
    <m/>
    <m/>
    <m/>
    <m/>
    <n v="27747"/>
    <m/>
  </r>
  <r>
    <x v="4"/>
    <x v="12"/>
    <x v="156"/>
    <x v="0"/>
    <x v="11"/>
    <n v="30531"/>
    <m/>
    <m/>
    <m/>
    <m/>
    <n v="30531"/>
    <m/>
  </r>
  <r>
    <x v="4"/>
    <x v="8"/>
    <x v="136"/>
    <x v="0"/>
    <x v="11"/>
    <n v="35094"/>
    <m/>
    <m/>
    <m/>
    <m/>
    <n v="35094"/>
    <m/>
  </r>
  <r>
    <x v="4"/>
    <x v="8"/>
    <x v="182"/>
    <x v="1"/>
    <x v="12"/>
    <n v="14653"/>
    <m/>
    <m/>
    <m/>
    <m/>
    <n v="14653"/>
    <m/>
  </r>
  <r>
    <x v="4"/>
    <x v="8"/>
    <x v="182"/>
    <x v="0"/>
    <x v="11"/>
    <n v="51000"/>
    <m/>
    <m/>
    <m/>
    <m/>
    <n v="51000"/>
    <m/>
  </r>
  <r>
    <x v="4"/>
    <x v="8"/>
    <x v="171"/>
    <x v="0"/>
    <x v="11"/>
    <n v="31091"/>
    <m/>
    <m/>
    <m/>
    <m/>
    <n v="31091"/>
    <m/>
  </r>
  <r>
    <x v="4"/>
    <x v="8"/>
    <x v="179"/>
    <x v="0"/>
    <x v="11"/>
    <n v="29958"/>
    <m/>
    <m/>
    <m/>
    <m/>
    <n v="29958"/>
    <m/>
  </r>
  <r>
    <x v="4"/>
    <x v="8"/>
    <x v="135"/>
    <x v="2"/>
    <x v="13"/>
    <n v="5407"/>
    <m/>
    <m/>
    <m/>
    <m/>
    <n v="5407"/>
    <m/>
  </r>
  <r>
    <x v="4"/>
    <x v="8"/>
    <x v="135"/>
    <x v="2"/>
    <x v="6"/>
    <n v="12260"/>
    <m/>
    <m/>
    <m/>
    <m/>
    <n v="12260"/>
    <m/>
  </r>
  <r>
    <x v="4"/>
    <x v="8"/>
    <x v="135"/>
    <x v="0"/>
    <x v="11"/>
    <n v="149984"/>
    <m/>
    <m/>
    <m/>
    <m/>
    <n v="149984"/>
    <m/>
  </r>
  <r>
    <x v="4"/>
    <x v="8"/>
    <x v="114"/>
    <x v="1"/>
    <x v="12"/>
    <n v="132816"/>
    <m/>
    <m/>
    <m/>
    <m/>
    <n v="132816"/>
    <m/>
  </r>
  <r>
    <x v="4"/>
    <x v="8"/>
    <x v="114"/>
    <x v="0"/>
    <x v="11"/>
    <n v="454418"/>
    <m/>
    <m/>
    <m/>
    <m/>
    <n v="454418"/>
    <m/>
  </r>
  <r>
    <x v="4"/>
    <x v="8"/>
    <x v="136"/>
    <x v="0"/>
    <x v="11"/>
    <n v="18661"/>
    <m/>
    <m/>
    <m/>
    <m/>
    <n v="18661"/>
    <m/>
  </r>
  <r>
    <x v="4"/>
    <x v="8"/>
    <x v="136"/>
    <x v="1"/>
    <x v="12"/>
    <n v="38858"/>
    <m/>
    <m/>
    <m/>
    <m/>
    <n v="38858"/>
    <m/>
  </r>
  <r>
    <x v="4"/>
    <x v="8"/>
    <x v="175"/>
    <x v="0"/>
    <x v="11"/>
    <n v="79383"/>
    <m/>
    <m/>
    <m/>
    <m/>
    <n v="79383"/>
    <m/>
  </r>
  <r>
    <x v="4"/>
    <x v="8"/>
    <x v="83"/>
    <x v="2"/>
    <x v="6"/>
    <n v="26609"/>
    <m/>
    <m/>
    <m/>
    <m/>
    <n v="26609"/>
    <m/>
  </r>
  <r>
    <x v="4"/>
    <x v="8"/>
    <x v="83"/>
    <x v="1"/>
    <x v="12"/>
    <n v="77345"/>
    <m/>
    <m/>
    <m/>
    <m/>
    <n v="77345"/>
    <m/>
  </r>
  <r>
    <x v="4"/>
    <x v="8"/>
    <x v="83"/>
    <x v="0"/>
    <x v="11"/>
    <n v="518930"/>
    <m/>
    <m/>
    <m/>
    <m/>
    <n v="518930"/>
    <m/>
  </r>
  <r>
    <x v="4"/>
    <x v="8"/>
    <x v="83"/>
    <x v="1"/>
    <x v="12"/>
    <n v="5506"/>
    <m/>
    <m/>
    <m/>
    <m/>
    <n v="5506"/>
    <m/>
  </r>
  <r>
    <x v="4"/>
    <x v="8"/>
    <x v="83"/>
    <x v="0"/>
    <x v="11"/>
    <n v="5555"/>
    <m/>
    <m/>
    <m/>
    <m/>
    <n v="5555"/>
    <m/>
  </r>
  <r>
    <x v="4"/>
    <x v="8"/>
    <x v="221"/>
    <x v="0"/>
    <x v="11"/>
    <n v="31198"/>
    <m/>
    <m/>
    <m/>
    <m/>
    <n v="31198"/>
    <m/>
  </r>
  <r>
    <x v="4"/>
    <x v="8"/>
    <x v="194"/>
    <x v="0"/>
    <x v="11"/>
    <n v="22785"/>
    <m/>
    <m/>
    <m/>
    <m/>
    <n v="22785"/>
    <m/>
  </r>
  <r>
    <x v="4"/>
    <x v="8"/>
    <x v="102"/>
    <x v="0"/>
    <x v="11"/>
    <n v="584539"/>
    <m/>
    <m/>
    <m/>
    <m/>
    <n v="584539"/>
    <m/>
  </r>
  <r>
    <x v="4"/>
    <x v="8"/>
    <x v="71"/>
    <x v="0"/>
    <x v="1"/>
    <m/>
    <m/>
    <m/>
    <m/>
    <n v="6619"/>
    <n v="6619"/>
    <m/>
  </r>
  <r>
    <x v="4"/>
    <x v="8"/>
    <x v="71"/>
    <x v="1"/>
    <x v="12"/>
    <n v="53224"/>
    <m/>
    <m/>
    <m/>
    <m/>
    <n v="53224"/>
    <m/>
  </r>
  <r>
    <x v="4"/>
    <x v="8"/>
    <x v="71"/>
    <x v="0"/>
    <x v="11"/>
    <n v="1913145"/>
    <n v="105146"/>
    <m/>
    <m/>
    <m/>
    <n v="1913145"/>
    <m/>
  </r>
  <r>
    <x v="4"/>
    <x v="0"/>
    <x v="196"/>
    <x v="0"/>
    <x v="11"/>
    <n v="24899"/>
    <m/>
    <m/>
    <m/>
    <m/>
    <n v="24899"/>
    <m/>
  </r>
  <r>
    <x v="4"/>
    <x v="0"/>
    <x v="143"/>
    <x v="0"/>
    <x v="11"/>
    <n v="25307"/>
    <m/>
    <m/>
    <m/>
    <m/>
    <n v="25307"/>
    <m/>
  </r>
  <r>
    <x v="4"/>
    <x v="8"/>
    <x v="222"/>
    <x v="0"/>
    <x v="11"/>
    <n v="5110"/>
    <m/>
    <m/>
    <m/>
    <m/>
    <n v="5110"/>
    <m/>
  </r>
  <r>
    <x v="4"/>
    <x v="0"/>
    <x v="9"/>
    <x v="2"/>
    <x v="9"/>
    <m/>
    <m/>
    <m/>
    <m/>
    <n v="9015"/>
    <n v="9015"/>
    <m/>
  </r>
  <r>
    <x v="4"/>
    <x v="0"/>
    <x v="9"/>
    <x v="6"/>
    <x v="4"/>
    <n v="27667"/>
    <n v="20537"/>
    <m/>
    <m/>
    <m/>
    <n v="27667"/>
    <m/>
  </r>
  <r>
    <x v="4"/>
    <x v="0"/>
    <x v="9"/>
    <x v="2"/>
    <x v="13"/>
    <n v="400839"/>
    <m/>
    <m/>
    <m/>
    <m/>
    <n v="400839"/>
    <m/>
  </r>
  <r>
    <x v="4"/>
    <x v="0"/>
    <x v="9"/>
    <x v="1"/>
    <x v="8"/>
    <m/>
    <m/>
    <m/>
    <n v="456816"/>
    <n v="9364"/>
    <n v="466180"/>
    <m/>
  </r>
  <r>
    <x v="4"/>
    <x v="0"/>
    <x v="9"/>
    <x v="0"/>
    <x v="1"/>
    <m/>
    <m/>
    <m/>
    <n v="580095"/>
    <n v="154016"/>
    <n v="734111"/>
    <m/>
  </r>
  <r>
    <x v="4"/>
    <x v="0"/>
    <x v="9"/>
    <x v="2"/>
    <x v="6"/>
    <n v="968058"/>
    <m/>
    <m/>
    <m/>
    <m/>
    <n v="968058"/>
    <m/>
  </r>
  <r>
    <x v="4"/>
    <x v="0"/>
    <x v="9"/>
    <x v="1"/>
    <x v="12"/>
    <n v="2087551"/>
    <n v="29083"/>
    <m/>
    <m/>
    <m/>
    <n v="2087551"/>
    <m/>
  </r>
  <r>
    <x v="4"/>
    <x v="0"/>
    <x v="9"/>
    <x v="0"/>
    <x v="11"/>
    <n v="11738205"/>
    <n v="216033"/>
    <m/>
    <m/>
    <m/>
    <n v="11738205"/>
    <m/>
  </r>
  <r>
    <x v="4"/>
    <x v="0"/>
    <x v="143"/>
    <x v="0"/>
    <x v="11"/>
    <n v="78661"/>
    <m/>
    <m/>
    <m/>
    <m/>
    <n v="78661"/>
    <m/>
  </r>
  <r>
    <x v="4"/>
    <x v="0"/>
    <x v="31"/>
    <x v="6"/>
    <x v="4"/>
    <n v="5368"/>
    <m/>
    <m/>
    <m/>
    <m/>
    <n v="5368"/>
    <m/>
  </r>
  <r>
    <x v="4"/>
    <x v="0"/>
    <x v="31"/>
    <x v="2"/>
    <x v="6"/>
    <n v="95735"/>
    <m/>
    <m/>
    <m/>
    <m/>
    <n v="95735"/>
    <m/>
  </r>
  <r>
    <x v="4"/>
    <x v="0"/>
    <x v="31"/>
    <x v="1"/>
    <x v="12"/>
    <n v="1302001"/>
    <n v="7731"/>
    <m/>
    <m/>
    <m/>
    <n v="1302001"/>
    <m/>
  </r>
  <r>
    <x v="4"/>
    <x v="0"/>
    <x v="31"/>
    <x v="0"/>
    <x v="11"/>
    <n v="7219600"/>
    <m/>
    <m/>
    <m/>
    <m/>
    <n v="7219600"/>
    <m/>
  </r>
  <r>
    <x v="4"/>
    <x v="0"/>
    <x v="54"/>
    <x v="1"/>
    <x v="12"/>
    <n v="23187"/>
    <m/>
    <m/>
    <m/>
    <m/>
    <n v="23187"/>
    <m/>
  </r>
  <r>
    <x v="4"/>
    <x v="0"/>
    <x v="54"/>
    <x v="0"/>
    <x v="11"/>
    <n v="381383"/>
    <m/>
    <m/>
    <m/>
    <m/>
    <n v="381383"/>
    <m/>
  </r>
  <r>
    <x v="4"/>
    <x v="0"/>
    <x v="46"/>
    <x v="0"/>
    <x v="1"/>
    <m/>
    <m/>
    <m/>
    <m/>
    <n v="3395"/>
    <n v="3395"/>
    <m/>
  </r>
  <r>
    <x v="4"/>
    <x v="0"/>
    <x v="46"/>
    <x v="3"/>
    <x v="10"/>
    <n v="6514"/>
    <n v="6514"/>
    <m/>
    <m/>
    <m/>
    <n v="6514"/>
    <m/>
  </r>
  <r>
    <x v="4"/>
    <x v="0"/>
    <x v="46"/>
    <x v="1"/>
    <x v="8"/>
    <m/>
    <m/>
    <m/>
    <n v="21550"/>
    <n v="3000"/>
    <n v="24550"/>
    <m/>
  </r>
  <r>
    <x v="4"/>
    <x v="0"/>
    <x v="46"/>
    <x v="3"/>
    <x v="5"/>
    <n v="37654"/>
    <m/>
    <m/>
    <m/>
    <m/>
    <n v="37654"/>
    <m/>
  </r>
  <r>
    <x v="4"/>
    <x v="0"/>
    <x v="46"/>
    <x v="2"/>
    <x v="6"/>
    <n v="215568"/>
    <m/>
    <m/>
    <m/>
    <m/>
    <n v="215568"/>
    <m/>
  </r>
  <r>
    <x v="4"/>
    <x v="0"/>
    <x v="46"/>
    <x v="1"/>
    <x v="12"/>
    <n v="1248130"/>
    <n v="89875"/>
    <m/>
    <m/>
    <m/>
    <n v="1248130"/>
    <m/>
  </r>
  <r>
    <x v="4"/>
    <x v="0"/>
    <x v="46"/>
    <x v="0"/>
    <x v="11"/>
    <n v="3618401"/>
    <n v="132799"/>
    <m/>
    <m/>
    <m/>
    <n v="3618401"/>
    <m/>
  </r>
  <r>
    <x v="4"/>
    <x v="0"/>
    <x v="31"/>
    <x v="2"/>
    <x v="6"/>
    <n v="50710"/>
    <m/>
    <m/>
    <m/>
    <m/>
    <n v="50710"/>
    <m/>
  </r>
  <r>
    <x v="4"/>
    <x v="0"/>
    <x v="31"/>
    <x v="1"/>
    <x v="12"/>
    <n v="143419"/>
    <m/>
    <m/>
    <m/>
    <m/>
    <n v="143419"/>
    <m/>
  </r>
  <r>
    <x v="4"/>
    <x v="0"/>
    <x v="31"/>
    <x v="0"/>
    <x v="11"/>
    <n v="1298910"/>
    <n v="55590"/>
    <m/>
    <m/>
    <m/>
    <n v="1298910"/>
    <m/>
  </r>
  <r>
    <x v="4"/>
    <x v="0"/>
    <x v="96"/>
    <x v="1"/>
    <x v="12"/>
    <n v="9938"/>
    <m/>
    <m/>
    <m/>
    <m/>
    <n v="9938"/>
    <m/>
  </r>
  <r>
    <x v="4"/>
    <x v="0"/>
    <x v="96"/>
    <x v="2"/>
    <x v="6"/>
    <n v="9991"/>
    <m/>
    <m/>
    <m/>
    <m/>
    <n v="9991"/>
    <m/>
  </r>
  <r>
    <x v="4"/>
    <x v="0"/>
    <x v="96"/>
    <x v="0"/>
    <x v="11"/>
    <n v="651754"/>
    <n v="19020"/>
    <m/>
    <m/>
    <m/>
    <n v="651754"/>
    <m/>
  </r>
  <r>
    <x v="4"/>
    <x v="0"/>
    <x v="96"/>
    <x v="1"/>
    <x v="12"/>
    <n v="11477"/>
    <m/>
    <m/>
    <m/>
    <m/>
    <n v="11477"/>
    <m/>
  </r>
  <r>
    <x v="4"/>
    <x v="0"/>
    <x v="96"/>
    <x v="0"/>
    <x v="11"/>
    <n v="135512"/>
    <m/>
    <m/>
    <m/>
    <m/>
    <n v="135512"/>
    <m/>
  </r>
  <r>
    <x v="4"/>
    <x v="0"/>
    <x v="140"/>
    <x v="0"/>
    <x v="11"/>
    <n v="70013"/>
    <m/>
    <m/>
    <m/>
    <m/>
    <n v="70013"/>
    <m/>
  </r>
  <r>
    <x v="4"/>
    <x v="0"/>
    <x v="152"/>
    <x v="2"/>
    <x v="13"/>
    <n v="7285"/>
    <m/>
    <m/>
    <m/>
    <m/>
    <n v="7285"/>
    <m/>
  </r>
  <r>
    <x v="4"/>
    <x v="0"/>
    <x v="152"/>
    <x v="0"/>
    <x v="11"/>
    <n v="29523"/>
    <m/>
    <m/>
    <m/>
    <m/>
    <n v="29523"/>
    <m/>
  </r>
  <r>
    <x v="4"/>
    <x v="0"/>
    <x v="152"/>
    <x v="2"/>
    <x v="6"/>
    <n v="62516"/>
    <m/>
    <m/>
    <m/>
    <m/>
    <n v="62516"/>
    <m/>
  </r>
  <r>
    <x v="4"/>
    <x v="0"/>
    <x v="128"/>
    <x v="0"/>
    <x v="11"/>
    <n v="607933"/>
    <m/>
    <m/>
    <m/>
    <m/>
    <n v="607933"/>
    <m/>
  </r>
  <r>
    <x v="4"/>
    <x v="0"/>
    <x v="54"/>
    <x v="1"/>
    <x v="12"/>
    <n v="41081"/>
    <n v="40532"/>
    <m/>
    <m/>
    <m/>
    <n v="41081"/>
    <m/>
  </r>
  <r>
    <x v="4"/>
    <x v="0"/>
    <x v="54"/>
    <x v="0"/>
    <x v="1"/>
    <m/>
    <m/>
    <m/>
    <n v="287984"/>
    <n v="24850"/>
    <n v="312834"/>
    <m/>
  </r>
  <r>
    <x v="4"/>
    <x v="0"/>
    <x v="54"/>
    <x v="0"/>
    <x v="11"/>
    <n v="2358040"/>
    <m/>
    <m/>
    <m/>
    <m/>
    <n v="2358040"/>
    <m/>
  </r>
  <r>
    <x v="4"/>
    <x v="0"/>
    <x v="54"/>
    <x v="0"/>
    <x v="1"/>
    <m/>
    <m/>
    <m/>
    <m/>
    <n v="24248"/>
    <n v="24248"/>
    <m/>
  </r>
  <r>
    <x v="4"/>
    <x v="0"/>
    <x v="54"/>
    <x v="2"/>
    <x v="6"/>
    <n v="63496"/>
    <m/>
    <m/>
    <m/>
    <m/>
    <n v="63496"/>
    <m/>
  </r>
  <r>
    <x v="4"/>
    <x v="0"/>
    <x v="54"/>
    <x v="1"/>
    <x v="12"/>
    <n v="204987"/>
    <m/>
    <m/>
    <m/>
    <m/>
    <n v="204987"/>
    <m/>
  </r>
  <r>
    <x v="4"/>
    <x v="0"/>
    <x v="54"/>
    <x v="0"/>
    <x v="11"/>
    <n v="3270527"/>
    <n v="18828"/>
    <m/>
    <m/>
    <m/>
    <n v="3270527"/>
    <m/>
  </r>
  <r>
    <x v="4"/>
    <x v="0"/>
    <x v="124"/>
    <x v="1"/>
    <x v="12"/>
    <n v="34745"/>
    <m/>
    <m/>
    <m/>
    <m/>
    <n v="34745"/>
    <m/>
  </r>
  <r>
    <x v="4"/>
    <x v="0"/>
    <x v="124"/>
    <x v="0"/>
    <x v="11"/>
    <n v="185465"/>
    <m/>
    <m/>
    <m/>
    <m/>
    <n v="185465"/>
    <m/>
  </r>
  <r>
    <x v="4"/>
    <x v="0"/>
    <x v="12"/>
    <x v="2"/>
    <x v="9"/>
    <m/>
    <m/>
    <m/>
    <m/>
    <n v="3020"/>
    <n v="3020"/>
    <m/>
  </r>
  <r>
    <x v="4"/>
    <x v="0"/>
    <x v="12"/>
    <x v="6"/>
    <x v="4"/>
    <n v="12447"/>
    <n v="8965"/>
    <m/>
    <m/>
    <m/>
    <n v="12447"/>
    <m/>
  </r>
  <r>
    <x v="4"/>
    <x v="0"/>
    <x v="12"/>
    <x v="1"/>
    <x v="8"/>
    <m/>
    <m/>
    <m/>
    <n v="51183"/>
    <n v="29455"/>
    <n v="80638"/>
    <m/>
  </r>
  <r>
    <x v="4"/>
    <x v="0"/>
    <x v="12"/>
    <x v="2"/>
    <x v="6"/>
    <n v="182973"/>
    <m/>
    <m/>
    <m/>
    <m/>
    <n v="182973"/>
    <m/>
  </r>
  <r>
    <x v="4"/>
    <x v="0"/>
    <x v="12"/>
    <x v="2"/>
    <x v="13"/>
    <n v="327510"/>
    <m/>
    <m/>
    <m/>
    <m/>
    <n v="327510"/>
    <m/>
  </r>
  <r>
    <x v="4"/>
    <x v="0"/>
    <x v="12"/>
    <x v="0"/>
    <x v="1"/>
    <m/>
    <m/>
    <m/>
    <n v="259992"/>
    <n v="158076"/>
    <n v="418068"/>
    <m/>
  </r>
  <r>
    <x v="4"/>
    <x v="0"/>
    <x v="12"/>
    <x v="1"/>
    <x v="12"/>
    <n v="1263036"/>
    <n v="108258"/>
    <m/>
    <m/>
    <m/>
    <n v="1263036"/>
    <m/>
  </r>
  <r>
    <x v="4"/>
    <x v="0"/>
    <x v="12"/>
    <x v="0"/>
    <x v="11"/>
    <n v="9812437"/>
    <n v="351772"/>
    <m/>
    <m/>
    <m/>
    <n v="9812437"/>
    <m/>
  </r>
  <r>
    <x v="4"/>
    <x v="0"/>
    <x v="40"/>
    <x v="2"/>
    <x v="9"/>
    <m/>
    <m/>
    <m/>
    <m/>
    <n v="1290"/>
    <n v="1290"/>
    <m/>
  </r>
  <r>
    <x v="4"/>
    <x v="0"/>
    <x v="40"/>
    <x v="0"/>
    <x v="1"/>
    <m/>
    <m/>
    <m/>
    <m/>
    <n v="35613"/>
    <n v="35613"/>
    <m/>
  </r>
  <r>
    <x v="4"/>
    <x v="0"/>
    <x v="40"/>
    <x v="1"/>
    <x v="12"/>
    <n v="65889"/>
    <n v="7736"/>
    <m/>
    <m/>
    <m/>
    <n v="65889"/>
    <m/>
  </r>
  <r>
    <x v="4"/>
    <x v="0"/>
    <x v="40"/>
    <x v="2"/>
    <x v="6"/>
    <n v="66287"/>
    <m/>
    <m/>
    <m/>
    <m/>
    <n v="66287"/>
    <m/>
  </r>
  <r>
    <x v="4"/>
    <x v="0"/>
    <x v="40"/>
    <x v="0"/>
    <x v="11"/>
    <n v="4102788"/>
    <n v="68981"/>
    <m/>
    <m/>
    <m/>
    <n v="4102788"/>
    <m/>
  </r>
  <r>
    <x v="4"/>
    <x v="0"/>
    <x v="9"/>
    <x v="0"/>
    <x v="1"/>
    <m/>
    <m/>
    <m/>
    <m/>
    <n v="3342"/>
    <n v="3342"/>
    <m/>
  </r>
  <r>
    <x v="4"/>
    <x v="0"/>
    <x v="9"/>
    <x v="1"/>
    <x v="12"/>
    <n v="263465"/>
    <m/>
    <m/>
    <m/>
    <m/>
    <n v="263465"/>
    <m/>
  </r>
  <r>
    <x v="4"/>
    <x v="0"/>
    <x v="9"/>
    <x v="0"/>
    <x v="11"/>
    <n v="613378"/>
    <m/>
    <m/>
    <m/>
    <m/>
    <n v="613378"/>
    <m/>
  </r>
  <r>
    <x v="4"/>
    <x v="0"/>
    <x v="70"/>
    <x v="4"/>
    <x v="7"/>
    <n v="5311"/>
    <m/>
    <m/>
    <m/>
    <m/>
    <n v="5311"/>
    <m/>
  </r>
  <r>
    <x v="4"/>
    <x v="0"/>
    <x v="70"/>
    <x v="6"/>
    <x v="4"/>
    <n v="12106"/>
    <m/>
    <m/>
    <m/>
    <m/>
    <n v="12106"/>
    <m/>
  </r>
  <r>
    <x v="4"/>
    <x v="0"/>
    <x v="70"/>
    <x v="2"/>
    <x v="13"/>
    <n v="101269"/>
    <m/>
    <m/>
    <m/>
    <m/>
    <n v="101269"/>
    <m/>
  </r>
  <r>
    <x v="4"/>
    <x v="0"/>
    <x v="70"/>
    <x v="1"/>
    <x v="12"/>
    <n v="166507"/>
    <m/>
    <m/>
    <m/>
    <m/>
    <n v="166507"/>
    <m/>
  </r>
  <r>
    <x v="4"/>
    <x v="0"/>
    <x v="70"/>
    <x v="2"/>
    <x v="6"/>
    <n v="181182"/>
    <m/>
    <m/>
    <m/>
    <m/>
    <n v="181182"/>
    <m/>
  </r>
  <r>
    <x v="4"/>
    <x v="0"/>
    <x v="70"/>
    <x v="0"/>
    <x v="11"/>
    <n v="1591448"/>
    <m/>
    <m/>
    <m/>
    <m/>
    <n v="1591448"/>
    <m/>
  </r>
  <r>
    <x v="4"/>
    <x v="0"/>
    <x v="77"/>
    <x v="0"/>
    <x v="1"/>
    <m/>
    <m/>
    <m/>
    <m/>
    <n v="2640"/>
    <n v="2640"/>
    <m/>
  </r>
  <r>
    <x v="4"/>
    <x v="0"/>
    <x v="77"/>
    <x v="2"/>
    <x v="6"/>
    <n v="43761"/>
    <m/>
    <m/>
    <m/>
    <m/>
    <n v="43761"/>
    <m/>
  </r>
  <r>
    <x v="4"/>
    <x v="0"/>
    <x v="77"/>
    <x v="1"/>
    <x v="12"/>
    <n v="468396"/>
    <n v="20820"/>
    <m/>
    <m/>
    <m/>
    <n v="468396"/>
    <m/>
  </r>
  <r>
    <x v="4"/>
    <x v="0"/>
    <x v="77"/>
    <x v="0"/>
    <x v="11"/>
    <n v="1481579"/>
    <m/>
    <m/>
    <m/>
    <m/>
    <n v="1481579"/>
    <m/>
  </r>
  <r>
    <x v="4"/>
    <x v="0"/>
    <x v="0"/>
    <x v="2"/>
    <x v="9"/>
    <m/>
    <m/>
    <m/>
    <m/>
    <n v="2475"/>
    <n v="2475"/>
    <m/>
  </r>
  <r>
    <x v="4"/>
    <x v="0"/>
    <x v="0"/>
    <x v="1"/>
    <x v="8"/>
    <m/>
    <m/>
    <m/>
    <m/>
    <n v="16811"/>
    <n v="16811"/>
    <m/>
  </r>
  <r>
    <x v="4"/>
    <x v="0"/>
    <x v="0"/>
    <x v="2"/>
    <x v="13"/>
    <n v="336155"/>
    <n v="10979"/>
    <m/>
    <m/>
    <m/>
    <n v="336155"/>
    <m/>
  </r>
  <r>
    <x v="4"/>
    <x v="0"/>
    <x v="0"/>
    <x v="2"/>
    <x v="6"/>
    <n v="426052"/>
    <m/>
    <m/>
    <m/>
    <m/>
    <n v="426052"/>
    <m/>
  </r>
  <r>
    <x v="4"/>
    <x v="0"/>
    <x v="0"/>
    <x v="1"/>
    <x v="12"/>
    <n v="947769"/>
    <n v="278961"/>
    <m/>
    <m/>
    <m/>
    <n v="947769"/>
    <m/>
  </r>
  <r>
    <x v="4"/>
    <x v="0"/>
    <x v="0"/>
    <x v="0"/>
    <x v="1"/>
    <m/>
    <m/>
    <m/>
    <n v="727298"/>
    <n v="762918"/>
    <n v="1490216"/>
    <m/>
  </r>
  <r>
    <x v="4"/>
    <x v="0"/>
    <x v="0"/>
    <x v="0"/>
    <x v="11"/>
    <n v="25226464"/>
    <n v="774808"/>
    <n v="23355"/>
    <m/>
    <m/>
    <n v="25249819"/>
    <m/>
  </r>
  <r>
    <x v="4"/>
    <x v="0"/>
    <x v="68"/>
    <x v="0"/>
    <x v="1"/>
    <m/>
    <m/>
    <m/>
    <m/>
    <n v="2520"/>
    <n v="2520"/>
    <m/>
  </r>
  <r>
    <x v="4"/>
    <x v="0"/>
    <x v="68"/>
    <x v="1"/>
    <x v="12"/>
    <n v="18917"/>
    <m/>
    <m/>
    <m/>
    <m/>
    <n v="18917"/>
    <m/>
  </r>
  <r>
    <x v="4"/>
    <x v="0"/>
    <x v="68"/>
    <x v="0"/>
    <x v="11"/>
    <n v="451328"/>
    <m/>
    <m/>
    <m/>
    <m/>
    <n v="451328"/>
    <m/>
  </r>
  <r>
    <x v="4"/>
    <x v="0"/>
    <x v="131"/>
    <x v="0"/>
    <x v="11"/>
    <n v="126234"/>
    <m/>
    <m/>
    <m/>
    <m/>
    <n v="126234"/>
    <m/>
  </r>
  <r>
    <x v="4"/>
    <x v="0"/>
    <x v="7"/>
    <x v="6"/>
    <x v="4"/>
    <n v="3084"/>
    <n v="3084"/>
    <m/>
    <m/>
    <m/>
    <n v="3084"/>
    <m/>
  </r>
  <r>
    <x v="4"/>
    <x v="0"/>
    <x v="7"/>
    <x v="2"/>
    <x v="9"/>
    <m/>
    <m/>
    <m/>
    <m/>
    <n v="16650"/>
    <n v="16650"/>
    <m/>
  </r>
  <r>
    <x v="4"/>
    <x v="0"/>
    <x v="7"/>
    <x v="1"/>
    <x v="8"/>
    <m/>
    <m/>
    <m/>
    <n v="11436"/>
    <n v="17415"/>
    <n v="28851"/>
    <m/>
  </r>
  <r>
    <x v="4"/>
    <x v="0"/>
    <x v="7"/>
    <x v="0"/>
    <x v="1"/>
    <m/>
    <m/>
    <m/>
    <n v="246886"/>
    <n v="226125"/>
    <n v="473011"/>
    <m/>
  </r>
  <r>
    <x v="4"/>
    <x v="0"/>
    <x v="7"/>
    <x v="2"/>
    <x v="13"/>
    <n v="818685"/>
    <n v="16437"/>
    <m/>
    <m/>
    <m/>
    <n v="818685"/>
    <m/>
  </r>
  <r>
    <x v="4"/>
    <x v="0"/>
    <x v="7"/>
    <x v="2"/>
    <x v="6"/>
    <n v="952029"/>
    <n v="1177"/>
    <m/>
    <m/>
    <m/>
    <n v="952029"/>
    <m/>
  </r>
  <r>
    <x v="4"/>
    <x v="0"/>
    <x v="7"/>
    <x v="1"/>
    <x v="12"/>
    <n v="1885094"/>
    <n v="77751"/>
    <n v="2105"/>
    <m/>
    <m/>
    <n v="1887199"/>
    <m/>
  </r>
  <r>
    <x v="4"/>
    <x v="0"/>
    <x v="7"/>
    <x v="0"/>
    <x v="11"/>
    <n v="12573747"/>
    <n v="71157"/>
    <n v="122233"/>
    <m/>
    <m/>
    <n v="12695980"/>
    <m/>
  </r>
  <r>
    <x v="4"/>
    <x v="0"/>
    <x v="50"/>
    <x v="6"/>
    <x v="4"/>
    <n v="23152"/>
    <m/>
    <m/>
    <m/>
    <m/>
    <n v="23152"/>
    <m/>
  </r>
  <r>
    <x v="4"/>
    <x v="0"/>
    <x v="50"/>
    <x v="2"/>
    <x v="13"/>
    <n v="40395"/>
    <m/>
    <m/>
    <m/>
    <m/>
    <n v="40395"/>
    <m/>
  </r>
  <r>
    <x v="4"/>
    <x v="0"/>
    <x v="50"/>
    <x v="2"/>
    <x v="6"/>
    <n v="44963"/>
    <m/>
    <m/>
    <m/>
    <m/>
    <n v="44963"/>
    <m/>
  </r>
  <r>
    <x v="4"/>
    <x v="0"/>
    <x v="50"/>
    <x v="1"/>
    <x v="12"/>
    <n v="79770"/>
    <m/>
    <m/>
    <m/>
    <m/>
    <n v="79770"/>
    <m/>
  </r>
  <r>
    <x v="4"/>
    <x v="0"/>
    <x v="50"/>
    <x v="0"/>
    <x v="1"/>
    <m/>
    <m/>
    <m/>
    <m/>
    <n v="144486"/>
    <n v="144486"/>
    <m/>
  </r>
  <r>
    <x v="4"/>
    <x v="0"/>
    <x v="50"/>
    <x v="0"/>
    <x v="11"/>
    <n v="3824178"/>
    <m/>
    <m/>
    <m/>
    <m/>
    <n v="3824178"/>
    <m/>
  </r>
  <r>
    <x v="4"/>
    <x v="0"/>
    <x v="46"/>
    <x v="1"/>
    <x v="8"/>
    <m/>
    <m/>
    <m/>
    <m/>
    <n v="4500"/>
    <n v="4500"/>
    <m/>
  </r>
  <r>
    <x v="4"/>
    <x v="0"/>
    <x v="46"/>
    <x v="3"/>
    <x v="10"/>
    <n v="5118"/>
    <n v="5118"/>
    <m/>
    <m/>
    <m/>
    <n v="5118"/>
    <m/>
  </r>
  <r>
    <x v="4"/>
    <x v="0"/>
    <x v="46"/>
    <x v="0"/>
    <x v="11"/>
    <n v="74551"/>
    <n v="6449"/>
    <m/>
    <m/>
    <m/>
    <n v="74551"/>
    <m/>
  </r>
  <r>
    <x v="4"/>
    <x v="0"/>
    <x v="46"/>
    <x v="1"/>
    <x v="12"/>
    <n v="175675"/>
    <n v="5316"/>
    <m/>
    <m/>
    <m/>
    <n v="175675"/>
    <m/>
  </r>
  <r>
    <x v="4"/>
    <x v="0"/>
    <x v="1"/>
    <x v="3"/>
    <x v="15"/>
    <n v="4082"/>
    <n v="4082"/>
    <m/>
    <m/>
    <m/>
    <n v="4082"/>
    <m/>
  </r>
  <r>
    <x v="4"/>
    <x v="0"/>
    <x v="1"/>
    <x v="2"/>
    <x v="9"/>
    <m/>
    <m/>
    <m/>
    <m/>
    <n v="20549"/>
    <n v="20549"/>
    <m/>
  </r>
  <r>
    <x v="4"/>
    <x v="0"/>
    <x v="1"/>
    <x v="6"/>
    <x v="4"/>
    <n v="35258"/>
    <m/>
    <m/>
    <m/>
    <m/>
    <n v="35258"/>
    <m/>
  </r>
  <r>
    <x v="4"/>
    <x v="0"/>
    <x v="1"/>
    <x v="1"/>
    <x v="8"/>
    <m/>
    <m/>
    <m/>
    <n v="52323"/>
    <n v="12070"/>
    <n v="64393"/>
    <m/>
  </r>
  <r>
    <x v="4"/>
    <x v="0"/>
    <x v="1"/>
    <x v="3"/>
    <x v="5"/>
    <n v="75166"/>
    <m/>
    <m/>
    <m/>
    <m/>
    <n v="75166"/>
    <m/>
  </r>
  <r>
    <x v="4"/>
    <x v="0"/>
    <x v="1"/>
    <x v="2"/>
    <x v="6"/>
    <n v="362538"/>
    <n v="5208"/>
    <m/>
    <m/>
    <m/>
    <n v="362538"/>
    <m/>
  </r>
  <r>
    <x v="4"/>
    <x v="0"/>
    <x v="1"/>
    <x v="1"/>
    <x v="12"/>
    <n v="740870"/>
    <n v="128234"/>
    <m/>
    <m/>
    <m/>
    <n v="740870"/>
    <m/>
  </r>
  <r>
    <x v="4"/>
    <x v="0"/>
    <x v="1"/>
    <x v="2"/>
    <x v="13"/>
    <n v="1154434"/>
    <n v="61174"/>
    <m/>
    <m/>
    <m/>
    <n v="1154434"/>
    <m/>
  </r>
  <r>
    <x v="4"/>
    <x v="0"/>
    <x v="1"/>
    <x v="0"/>
    <x v="1"/>
    <m/>
    <m/>
    <m/>
    <n v="1044179"/>
    <n v="637653"/>
    <n v="1681832"/>
    <m/>
  </r>
  <r>
    <x v="4"/>
    <x v="0"/>
    <x v="1"/>
    <x v="0"/>
    <x v="11"/>
    <n v="21935412"/>
    <n v="253026"/>
    <m/>
    <m/>
    <m/>
    <n v="21935412"/>
    <m/>
  </r>
  <r>
    <x v="4"/>
    <x v="0"/>
    <x v="8"/>
    <x v="1"/>
    <x v="8"/>
    <m/>
    <m/>
    <m/>
    <m/>
    <n v="5500"/>
    <n v="5500"/>
    <m/>
  </r>
  <r>
    <x v="4"/>
    <x v="0"/>
    <x v="8"/>
    <x v="2"/>
    <x v="9"/>
    <m/>
    <m/>
    <m/>
    <m/>
    <n v="7410"/>
    <n v="7410"/>
    <m/>
  </r>
  <r>
    <x v="4"/>
    <x v="0"/>
    <x v="8"/>
    <x v="3"/>
    <x v="5"/>
    <n v="13615"/>
    <m/>
    <m/>
    <m/>
    <m/>
    <n v="13615"/>
    <m/>
  </r>
  <r>
    <x v="4"/>
    <x v="0"/>
    <x v="8"/>
    <x v="2"/>
    <x v="6"/>
    <n v="144086"/>
    <m/>
    <m/>
    <m/>
    <m/>
    <n v="144086"/>
    <m/>
  </r>
  <r>
    <x v="4"/>
    <x v="0"/>
    <x v="8"/>
    <x v="2"/>
    <x v="13"/>
    <n v="235371"/>
    <m/>
    <m/>
    <m/>
    <m/>
    <n v="235371"/>
    <m/>
  </r>
  <r>
    <x v="4"/>
    <x v="0"/>
    <x v="8"/>
    <x v="1"/>
    <x v="12"/>
    <n v="352667"/>
    <n v="1686"/>
    <m/>
    <m/>
    <m/>
    <n v="352667"/>
    <m/>
  </r>
  <r>
    <x v="4"/>
    <x v="0"/>
    <x v="8"/>
    <x v="0"/>
    <x v="1"/>
    <m/>
    <m/>
    <m/>
    <n v="209450"/>
    <n v="355520"/>
    <n v="564970"/>
    <m/>
  </r>
  <r>
    <x v="4"/>
    <x v="0"/>
    <x v="8"/>
    <x v="0"/>
    <x v="11"/>
    <n v="13183150"/>
    <n v="167129"/>
    <m/>
    <m/>
    <m/>
    <n v="13183150"/>
    <m/>
  </r>
  <r>
    <x v="4"/>
    <x v="0"/>
    <x v="0"/>
    <x v="0"/>
    <x v="1"/>
    <m/>
    <m/>
    <m/>
    <m/>
    <n v="3000"/>
    <n v="3000"/>
    <m/>
  </r>
  <r>
    <x v="4"/>
    <x v="0"/>
    <x v="0"/>
    <x v="1"/>
    <x v="12"/>
    <n v="8157"/>
    <m/>
    <m/>
    <m/>
    <m/>
    <n v="8157"/>
    <m/>
  </r>
  <r>
    <x v="4"/>
    <x v="0"/>
    <x v="0"/>
    <x v="0"/>
    <x v="11"/>
    <n v="96719"/>
    <m/>
    <m/>
    <m/>
    <m/>
    <n v="96719"/>
    <m/>
  </r>
  <r>
    <x v="4"/>
    <x v="0"/>
    <x v="68"/>
    <x v="0"/>
    <x v="1"/>
    <m/>
    <m/>
    <m/>
    <m/>
    <n v="3218"/>
    <n v="3218"/>
    <m/>
  </r>
  <r>
    <x v="4"/>
    <x v="0"/>
    <x v="68"/>
    <x v="1"/>
    <x v="12"/>
    <n v="12523"/>
    <m/>
    <m/>
    <m/>
    <m/>
    <n v="12523"/>
    <m/>
  </r>
  <r>
    <x v="4"/>
    <x v="0"/>
    <x v="68"/>
    <x v="0"/>
    <x v="11"/>
    <n v="1270361"/>
    <n v="3497"/>
    <m/>
    <m/>
    <m/>
    <n v="1270361"/>
    <m/>
  </r>
  <r>
    <x v="4"/>
    <x v="0"/>
    <x v="60"/>
    <x v="6"/>
    <x v="4"/>
    <n v="11226"/>
    <m/>
    <m/>
    <m/>
    <m/>
    <n v="11226"/>
    <m/>
  </r>
  <r>
    <x v="4"/>
    <x v="0"/>
    <x v="60"/>
    <x v="0"/>
    <x v="1"/>
    <m/>
    <m/>
    <m/>
    <m/>
    <n v="129384"/>
    <n v="129384"/>
    <m/>
  </r>
  <r>
    <x v="4"/>
    <x v="0"/>
    <x v="60"/>
    <x v="1"/>
    <x v="12"/>
    <n v="143713"/>
    <m/>
    <m/>
    <m/>
    <m/>
    <n v="143713"/>
    <m/>
  </r>
  <r>
    <x v="4"/>
    <x v="0"/>
    <x v="60"/>
    <x v="0"/>
    <x v="11"/>
    <n v="2693296"/>
    <m/>
    <m/>
    <m/>
    <m/>
    <n v="2693296"/>
    <m/>
  </r>
  <r>
    <x v="4"/>
    <x v="0"/>
    <x v="78"/>
    <x v="0"/>
    <x v="1"/>
    <m/>
    <m/>
    <m/>
    <m/>
    <n v="4959"/>
    <n v="4959"/>
    <m/>
  </r>
  <r>
    <x v="4"/>
    <x v="0"/>
    <x v="78"/>
    <x v="1"/>
    <x v="12"/>
    <n v="114102"/>
    <m/>
    <m/>
    <m/>
    <m/>
    <n v="114102"/>
    <m/>
  </r>
  <r>
    <x v="4"/>
    <x v="0"/>
    <x v="78"/>
    <x v="0"/>
    <x v="11"/>
    <n v="1213825"/>
    <m/>
    <m/>
    <m/>
    <m/>
    <n v="1213825"/>
    <m/>
  </r>
  <r>
    <x v="4"/>
    <x v="0"/>
    <x v="101"/>
    <x v="2"/>
    <x v="6"/>
    <n v="5934"/>
    <m/>
    <m/>
    <m/>
    <m/>
    <n v="5934"/>
    <m/>
  </r>
  <r>
    <x v="4"/>
    <x v="0"/>
    <x v="101"/>
    <x v="0"/>
    <x v="1"/>
    <m/>
    <m/>
    <m/>
    <m/>
    <n v="7362"/>
    <n v="7362"/>
    <m/>
  </r>
  <r>
    <x v="4"/>
    <x v="0"/>
    <x v="101"/>
    <x v="1"/>
    <x v="12"/>
    <n v="41267"/>
    <n v="16743"/>
    <m/>
    <m/>
    <m/>
    <n v="41267"/>
    <m/>
  </r>
  <r>
    <x v="4"/>
    <x v="0"/>
    <x v="101"/>
    <x v="0"/>
    <x v="11"/>
    <n v="503290"/>
    <m/>
    <m/>
    <m/>
    <m/>
    <n v="503290"/>
    <m/>
  </r>
  <r>
    <x v="4"/>
    <x v="0"/>
    <x v="32"/>
    <x v="2"/>
    <x v="13"/>
    <n v="9206"/>
    <m/>
    <m/>
    <m/>
    <m/>
    <n v="9206"/>
    <m/>
  </r>
  <r>
    <x v="4"/>
    <x v="0"/>
    <x v="32"/>
    <x v="2"/>
    <x v="6"/>
    <n v="18497"/>
    <m/>
    <m/>
    <m/>
    <m/>
    <n v="18497"/>
    <m/>
  </r>
  <r>
    <x v="4"/>
    <x v="0"/>
    <x v="32"/>
    <x v="1"/>
    <x v="12"/>
    <n v="102269"/>
    <n v="21686"/>
    <m/>
    <m/>
    <m/>
    <n v="102269"/>
    <m/>
  </r>
  <r>
    <x v="4"/>
    <x v="0"/>
    <x v="32"/>
    <x v="0"/>
    <x v="1"/>
    <m/>
    <m/>
    <m/>
    <m/>
    <n v="162804"/>
    <n v="162804"/>
    <m/>
  </r>
  <r>
    <x v="4"/>
    <x v="0"/>
    <x v="32"/>
    <x v="0"/>
    <x v="11"/>
    <n v="4964157"/>
    <m/>
    <m/>
    <m/>
    <m/>
    <n v="4964157"/>
    <m/>
  </r>
  <r>
    <x v="4"/>
    <x v="0"/>
    <x v="68"/>
    <x v="0"/>
    <x v="11"/>
    <n v="162006"/>
    <n v="6248"/>
    <m/>
    <m/>
    <m/>
    <n v="162006"/>
    <m/>
  </r>
  <r>
    <x v="4"/>
    <x v="0"/>
    <x v="132"/>
    <x v="0"/>
    <x v="11"/>
    <n v="179565"/>
    <m/>
    <m/>
    <m/>
    <m/>
    <n v="179565"/>
    <m/>
  </r>
  <r>
    <x v="4"/>
    <x v="0"/>
    <x v="103"/>
    <x v="0"/>
    <x v="11"/>
    <n v="41143"/>
    <m/>
    <m/>
    <m/>
    <m/>
    <n v="41143"/>
    <m/>
  </r>
  <r>
    <x v="4"/>
    <x v="0"/>
    <x v="103"/>
    <x v="1"/>
    <x v="12"/>
    <n v="5526"/>
    <m/>
    <m/>
    <m/>
    <m/>
    <n v="5526"/>
    <m/>
  </r>
  <r>
    <x v="4"/>
    <x v="0"/>
    <x v="103"/>
    <x v="6"/>
    <x v="4"/>
    <n v="8153"/>
    <n v="8153"/>
    <m/>
    <m/>
    <m/>
    <n v="8153"/>
    <m/>
  </r>
  <r>
    <x v="4"/>
    <x v="0"/>
    <x v="103"/>
    <x v="2"/>
    <x v="6"/>
    <n v="20466"/>
    <m/>
    <m/>
    <m/>
    <m/>
    <n v="20466"/>
    <m/>
  </r>
  <r>
    <x v="4"/>
    <x v="0"/>
    <x v="103"/>
    <x v="0"/>
    <x v="11"/>
    <n v="165016"/>
    <m/>
    <m/>
    <m/>
    <m/>
    <n v="165016"/>
    <m/>
  </r>
  <r>
    <x v="4"/>
    <x v="0"/>
    <x v="162"/>
    <x v="0"/>
    <x v="11"/>
    <n v="6160"/>
    <m/>
    <m/>
    <m/>
    <m/>
    <n v="6160"/>
    <m/>
  </r>
  <r>
    <x v="4"/>
    <x v="10"/>
    <x v="109"/>
    <x v="0"/>
    <x v="11"/>
    <n v="392385"/>
    <m/>
    <m/>
    <m/>
    <m/>
    <n v="392385"/>
    <m/>
  </r>
  <r>
    <x v="4"/>
    <x v="10"/>
    <x v="165"/>
    <x v="0"/>
    <x v="11"/>
    <n v="4433"/>
    <m/>
    <m/>
    <m/>
    <m/>
    <n v="4433"/>
    <m/>
  </r>
  <r>
    <x v="4"/>
    <x v="10"/>
    <x v="226"/>
    <x v="0"/>
    <x v="11"/>
    <n v="21047"/>
    <m/>
    <m/>
    <m/>
    <m/>
    <n v="21047"/>
    <m/>
  </r>
  <r>
    <x v="4"/>
    <x v="10"/>
    <x v="144"/>
    <x v="0"/>
    <x v="11"/>
    <n v="32300"/>
    <m/>
    <m/>
    <m/>
    <m/>
    <n v="32300"/>
    <m/>
  </r>
  <r>
    <x v="4"/>
    <x v="10"/>
    <x v="151"/>
    <x v="1"/>
    <x v="12"/>
    <n v="28349"/>
    <m/>
    <m/>
    <m/>
    <m/>
    <n v="28349"/>
    <m/>
  </r>
  <r>
    <x v="4"/>
    <x v="10"/>
    <x v="151"/>
    <x v="0"/>
    <x v="11"/>
    <n v="60351"/>
    <m/>
    <m/>
    <m/>
    <m/>
    <n v="60351"/>
    <m/>
  </r>
  <r>
    <x v="4"/>
    <x v="2"/>
    <x v="11"/>
    <x v="0"/>
    <x v="11"/>
    <n v="8558248"/>
    <m/>
    <m/>
    <m/>
    <m/>
    <n v="8558248"/>
    <m/>
  </r>
  <r>
    <x v="4"/>
    <x v="2"/>
    <x v="11"/>
    <x v="0"/>
    <x v="1"/>
    <m/>
    <m/>
    <m/>
    <m/>
    <n v="187357"/>
    <n v="187357"/>
    <m/>
  </r>
  <r>
    <x v="4"/>
    <x v="2"/>
    <x v="11"/>
    <x v="6"/>
    <x v="4"/>
    <n v="94521"/>
    <n v="6999"/>
    <m/>
    <m/>
    <m/>
    <n v="94521"/>
    <m/>
  </r>
  <r>
    <x v="4"/>
    <x v="2"/>
    <x v="11"/>
    <x v="1"/>
    <x v="12"/>
    <n v="11685015"/>
    <n v="266336"/>
    <m/>
    <m/>
    <m/>
    <n v="11685015"/>
    <m/>
  </r>
  <r>
    <x v="4"/>
    <x v="2"/>
    <x v="11"/>
    <x v="1"/>
    <x v="8"/>
    <m/>
    <m/>
    <m/>
    <n v="20886"/>
    <n v="187929"/>
    <n v="208815"/>
    <m/>
  </r>
  <r>
    <x v="4"/>
    <x v="2"/>
    <x v="11"/>
    <x v="2"/>
    <x v="6"/>
    <n v="3571952"/>
    <n v="19164"/>
    <m/>
    <m/>
    <m/>
    <n v="3571952"/>
    <m/>
  </r>
  <r>
    <x v="4"/>
    <x v="2"/>
    <x v="11"/>
    <x v="2"/>
    <x v="13"/>
    <n v="462622"/>
    <n v="26073"/>
    <m/>
    <m/>
    <m/>
    <n v="462622"/>
    <m/>
  </r>
  <r>
    <x v="4"/>
    <x v="2"/>
    <x v="11"/>
    <x v="2"/>
    <x v="9"/>
    <m/>
    <m/>
    <m/>
    <m/>
    <n v="84364"/>
    <n v="84364"/>
    <m/>
  </r>
  <r>
    <x v="4"/>
    <x v="2"/>
    <x v="11"/>
    <x v="4"/>
    <x v="7"/>
    <n v="408512"/>
    <m/>
    <m/>
    <m/>
    <m/>
    <n v="408512"/>
    <m/>
  </r>
  <r>
    <x v="4"/>
    <x v="2"/>
    <x v="11"/>
    <x v="3"/>
    <x v="5"/>
    <n v="277876"/>
    <m/>
    <m/>
    <m/>
    <m/>
    <n v="277876"/>
    <m/>
  </r>
  <r>
    <x v="4"/>
    <x v="2"/>
    <x v="11"/>
    <x v="3"/>
    <x v="10"/>
    <n v="188798"/>
    <m/>
    <m/>
    <m/>
    <m/>
    <n v="188798"/>
    <m/>
  </r>
  <r>
    <x v="5"/>
    <x v="0"/>
    <x v="0"/>
    <x v="0"/>
    <x v="0"/>
    <m/>
    <m/>
    <m/>
    <m/>
    <m/>
    <m/>
    <n v="73294"/>
  </r>
  <r>
    <x v="5"/>
    <x v="0"/>
    <x v="1"/>
    <x v="0"/>
    <x v="0"/>
    <m/>
    <m/>
    <m/>
    <m/>
    <m/>
    <m/>
    <n v="61199"/>
  </r>
  <r>
    <x v="5"/>
    <x v="1"/>
    <x v="2"/>
    <x v="0"/>
    <x v="0"/>
    <m/>
    <m/>
    <m/>
    <m/>
    <m/>
    <m/>
    <n v="49188"/>
  </r>
  <r>
    <x v="5"/>
    <x v="2"/>
    <x v="4"/>
    <x v="1"/>
    <x v="0"/>
    <m/>
    <m/>
    <m/>
    <m/>
    <m/>
    <m/>
    <n v="46514"/>
  </r>
  <r>
    <x v="5"/>
    <x v="1"/>
    <x v="3"/>
    <x v="0"/>
    <x v="0"/>
    <m/>
    <m/>
    <m/>
    <m/>
    <m/>
    <m/>
    <n v="46331"/>
  </r>
  <r>
    <x v="5"/>
    <x v="2"/>
    <x v="4"/>
    <x v="0"/>
    <x v="0"/>
    <m/>
    <m/>
    <m/>
    <m/>
    <m/>
    <m/>
    <n v="45498"/>
  </r>
  <r>
    <x v="5"/>
    <x v="1"/>
    <x v="6"/>
    <x v="0"/>
    <x v="0"/>
    <m/>
    <m/>
    <m/>
    <m/>
    <m/>
    <m/>
    <n v="41330"/>
  </r>
  <r>
    <x v="5"/>
    <x v="1"/>
    <x v="5"/>
    <x v="0"/>
    <x v="0"/>
    <m/>
    <m/>
    <m/>
    <m/>
    <m/>
    <m/>
    <n v="39052"/>
  </r>
  <r>
    <x v="5"/>
    <x v="0"/>
    <x v="8"/>
    <x v="0"/>
    <x v="0"/>
    <m/>
    <m/>
    <m/>
    <m/>
    <m/>
    <m/>
    <n v="37817"/>
  </r>
  <r>
    <x v="5"/>
    <x v="0"/>
    <x v="7"/>
    <x v="0"/>
    <x v="0"/>
    <m/>
    <m/>
    <m/>
    <m/>
    <m/>
    <m/>
    <n v="37459"/>
  </r>
  <r>
    <x v="5"/>
    <x v="1"/>
    <x v="2"/>
    <x v="2"/>
    <x v="0"/>
    <m/>
    <m/>
    <m/>
    <m/>
    <m/>
    <m/>
    <n v="35373"/>
  </r>
  <r>
    <x v="5"/>
    <x v="0"/>
    <x v="9"/>
    <x v="0"/>
    <x v="0"/>
    <m/>
    <m/>
    <m/>
    <m/>
    <m/>
    <m/>
    <n v="32946"/>
  </r>
  <r>
    <x v="5"/>
    <x v="2"/>
    <x v="10"/>
    <x v="0"/>
    <x v="0"/>
    <m/>
    <m/>
    <m/>
    <m/>
    <m/>
    <m/>
    <n v="32667"/>
  </r>
  <r>
    <x v="5"/>
    <x v="2"/>
    <x v="11"/>
    <x v="0"/>
    <x v="0"/>
    <m/>
    <m/>
    <m/>
    <m/>
    <m/>
    <m/>
    <n v="32176"/>
  </r>
  <r>
    <x v="5"/>
    <x v="0"/>
    <x v="12"/>
    <x v="0"/>
    <x v="0"/>
    <m/>
    <m/>
    <m/>
    <m/>
    <m/>
    <m/>
    <n v="29866"/>
  </r>
  <r>
    <x v="5"/>
    <x v="1"/>
    <x v="14"/>
    <x v="0"/>
    <x v="0"/>
    <m/>
    <m/>
    <m/>
    <m/>
    <m/>
    <m/>
    <n v="29617"/>
  </r>
  <r>
    <x v="5"/>
    <x v="2"/>
    <x v="10"/>
    <x v="1"/>
    <x v="0"/>
    <m/>
    <m/>
    <m/>
    <m/>
    <m/>
    <m/>
    <n v="29045"/>
  </r>
  <r>
    <x v="5"/>
    <x v="1"/>
    <x v="13"/>
    <x v="0"/>
    <x v="0"/>
    <m/>
    <m/>
    <m/>
    <m/>
    <m/>
    <m/>
    <n v="28957"/>
  </r>
  <r>
    <x v="5"/>
    <x v="1"/>
    <x v="6"/>
    <x v="1"/>
    <x v="0"/>
    <m/>
    <m/>
    <m/>
    <m/>
    <m/>
    <m/>
    <n v="27944"/>
  </r>
  <r>
    <x v="5"/>
    <x v="2"/>
    <x v="11"/>
    <x v="1"/>
    <x v="0"/>
    <m/>
    <m/>
    <m/>
    <m/>
    <m/>
    <m/>
    <n v="27838"/>
  </r>
  <r>
    <x v="5"/>
    <x v="0"/>
    <x v="18"/>
    <x v="0"/>
    <x v="0"/>
    <m/>
    <m/>
    <m/>
    <m/>
    <m/>
    <m/>
    <n v="27039"/>
  </r>
  <r>
    <x v="5"/>
    <x v="4"/>
    <x v="17"/>
    <x v="2"/>
    <x v="0"/>
    <m/>
    <m/>
    <m/>
    <m/>
    <m/>
    <m/>
    <n v="25331"/>
  </r>
  <r>
    <x v="5"/>
    <x v="1"/>
    <x v="19"/>
    <x v="1"/>
    <x v="0"/>
    <m/>
    <m/>
    <m/>
    <m/>
    <m/>
    <m/>
    <n v="24883"/>
  </r>
  <r>
    <x v="5"/>
    <x v="1"/>
    <x v="15"/>
    <x v="0"/>
    <x v="0"/>
    <m/>
    <m/>
    <m/>
    <m/>
    <m/>
    <m/>
    <n v="24177"/>
  </r>
  <r>
    <x v="5"/>
    <x v="1"/>
    <x v="21"/>
    <x v="0"/>
    <x v="0"/>
    <m/>
    <m/>
    <m/>
    <m/>
    <m/>
    <m/>
    <n v="22989"/>
  </r>
  <r>
    <x v="5"/>
    <x v="2"/>
    <x v="20"/>
    <x v="1"/>
    <x v="0"/>
    <m/>
    <m/>
    <m/>
    <m/>
    <m/>
    <m/>
    <n v="22929"/>
  </r>
  <r>
    <x v="5"/>
    <x v="4"/>
    <x v="17"/>
    <x v="1"/>
    <x v="0"/>
    <m/>
    <m/>
    <m/>
    <m/>
    <m/>
    <m/>
    <n v="22522"/>
  </r>
  <r>
    <x v="5"/>
    <x v="5"/>
    <x v="22"/>
    <x v="2"/>
    <x v="0"/>
    <m/>
    <m/>
    <m/>
    <m/>
    <m/>
    <m/>
    <n v="22072"/>
  </r>
  <r>
    <x v="5"/>
    <x v="1"/>
    <x v="5"/>
    <x v="2"/>
    <x v="0"/>
    <m/>
    <m/>
    <m/>
    <m/>
    <m/>
    <m/>
    <n v="21606"/>
  </r>
  <r>
    <x v="5"/>
    <x v="2"/>
    <x v="20"/>
    <x v="0"/>
    <x v="0"/>
    <m/>
    <m/>
    <m/>
    <m/>
    <m/>
    <m/>
    <n v="21087"/>
  </r>
  <r>
    <x v="5"/>
    <x v="1"/>
    <x v="23"/>
    <x v="1"/>
    <x v="0"/>
    <m/>
    <m/>
    <m/>
    <m/>
    <m/>
    <m/>
    <n v="20617"/>
  </r>
  <r>
    <x v="5"/>
    <x v="4"/>
    <x v="17"/>
    <x v="0"/>
    <x v="0"/>
    <m/>
    <m/>
    <m/>
    <m/>
    <m/>
    <m/>
    <n v="19927"/>
  </r>
  <r>
    <x v="5"/>
    <x v="1"/>
    <x v="25"/>
    <x v="0"/>
    <x v="0"/>
    <m/>
    <m/>
    <m/>
    <m/>
    <m/>
    <m/>
    <n v="19697"/>
  </r>
  <r>
    <x v="5"/>
    <x v="3"/>
    <x v="16"/>
    <x v="0"/>
    <x v="0"/>
    <m/>
    <m/>
    <m/>
    <m/>
    <m/>
    <m/>
    <n v="19085"/>
  </r>
  <r>
    <x v="5"/>
    <x v="1"/>
    <x v="24"/>
    <x v="0"/>
    <x v="0"/>
    <m/>
    <m/>
    <m/>
    <m/>
    <m/>
    <m/>
    <n v="18956"/>
  </r>
  <r>
    <x v="5"/>
    <x v="0"/>
    <x v="31"/>
    <x v="0"/>
    <x v="0"/>
    <m/>
    <m/>
    <m/>
    <m/>
    <m/>
    <m/>
    <n v="18733"/>
  </r>
  <r>
    <x v="5"/>
    <x v="5"/>
    <x v="33"/>
    <x v="2"/>
    <x v="0"/>
    <m/>
    <m/>
    <m/>
    <m/>
    <m/>
    <m/>
    <n v="18379"/>
  </r>
  <r>
    <x v="5"/>
    <x v="4"/>
    <x v="27"/>
    <x v="1"/>
    <x v="0"/>
    <m/>
    <m/>
    <m/>
    <m/>
    <m/>
    <m/>
    <n v="18013"/>
  </r>
  <r>
    <x v="5"/>
    <x v="4"/>
    <x v="17"/>
    <x v="2"/>
    <x v="0"/>
    <m/>
    <m/>
    <m/>
    <m/>
    <m/>
    <m/>
    <n v="17517"/>
  </r>
  <r>
    <x v="5"/>
    <x v="3"/>
    <x v="16"/>
    <x v="1"/>
    <x v="0"/>
    <m/>
    <m/>
    <m/>
    <m/>
    <m/>
    <m/>
    <n v="16714"/>
  </r>
  <r>
    <x v="5"/>
    <x v="1"/>
    <x v="19"/>
    <x v="0"/>
    <x v="0"/>
    <m/>
    <m/>
    <m/>
    <m/>
    <m/>
    <m/>
    <n v="16659"/>
  </r>
  <r>
    <x v="5"/>
    <x v="4"/>
    <x v="27"/>
    <x v="2"/>
    <x v="0"/>
    <m/>
    <m/>
    <m/>
    <m/>
    <m/>
    <m/>
    <n v="16561"/>
  </r>
  <r>
    <x v="5"/>
    <x v="2"/>
    <x v="26"/>
    <x v="1"/>
    <x v="0"/>
    <m/>
    <m/>
    <m/>
    <m/>
    <m/>
    <m/>
    <n v="16212"/>
  </r>
  <r>
    <x v="5"/>
    <x v="4"/>
    <x v="35"/>
    <x v="1"/>
    <x v="0"/>
    <m/>
    <m/>
    <m/>
    <m/>
    <m/>
    <m/>
    <n v="15874"/>
  </r>
  <r>
    <x v="5"/>
    <x v="1"/>
    <x v="28"/>
    <x v="0"/>
    <x v="0"/>
    <m/>
    <m/>
    <m/>
    <m/>
    <m/>
    <m/>
    <n v="15853"/>
  </r>
  <r>
    <x v="5"/>
    <x v="1"/>
    <x v="14"/>
    <x v="1"/>
    <x v="0"/>
    <m/>
    <m/>
    <m/>
    <m/>
    <m/>
    <m/>
    <n v="15837"/>
  </r>
  <r>
    <x v="5"/>
    <x v="4"/>
    <x v="36"/>
    <x v="1"/>
    <x v="0"/>
    <m/>
    <m/>
    <m/>
    <m/>
    <m/>
    <m/>
    <n v="15138"/>
  </r>
  <r>
    <x v="5"/>
    <x v="1"/>
    <x v="30"/>
    <x v="1"/>
    <x v="0"/>
    <m/>
    <m/>
    <m/>
    <m/>
    <m/>
    <m/>
    <n v="14894"/>
  </r>
  <r>
    <x v="5"/>
    <x v="0"/>
    <x v="32"/>
    <x v="0"/>
    <x v="0"/>
    <m/>
    <m/>
    <m/>
    <m/>
    <m/>
    <m/>
    <n v="14623"/>
  </r>
  <r>
    <x v="5"/>
    <x v="1"/>
    <x v="37"/>
    <x v="1"/>
    <x v="0"/>
    <m/>
    <m/>
    <m/>
    <m/>
    <m/>
    <m/>
    <n v="14596"/>
  </r>
  <r>
    <x v="5"/>
    <x v="1"/>
    <x v="24"/>
    <x v="2"/>
    <x v="0"/>
    <m/>
    <m/>
    <m/>
    <m/>
    <m/>
    <m/>
    <n v="14442"/>
  </r>
  <r>
    <x v="5"/>
    <x v="4"/>
    <x v="36"/>
    <x v="2"/>
    <x v="0"/>
    <m/>
    <m/>
    <m/>
    <m/>
    <m/>
    <m/>
    <n v="14199"/>
  </r>
  <r>
    <x v="5"/>
    <x v="4"/>
    <x v="27"/>
    <x v="0"/>
    <x v="0"/>
    <m/>
    <m/>
    <m/>
    <m/>
    <m/>
    <m/>
    <n v="14111"/>
  </r>
  <r>
    <x v="5"/>
    <x v="4"/>
    <x v="34"/>
    <x v="2"/>
    <x v="0"/>
    <m/>
    <m/>
    <m/>
    <m/>
    <m/>
    <m/>
    <n v="13954"/>
  </r>
  <r>
    <x v="5"/>
    <x v="2"/>
    <x v="29"/>
    <x v="0"/>
    <x v="0"/>
    <m/>
    <m/>
    <m/>
    <m/>
    <m/>
    <m/>
    <n v="13939"/>
  </r>
  <r>
    <x v="5"/>
    <x v="1"/>
    <x v="25"/>
    <x v="1"/>
    <x v="0"/>
    <m/>
    <m/>
    <m/>
    <m/>
    <m/>
    <m/>
    <n v="13902"/>
  </r>
  <r>
    <x v="5"/>
    <x v="2"/>
    <x v="4"/>
    <x v="2"/>
    <x v="0"/>
    <m/>
    <m/>
    <m/>
    <m/>
    <m/>
    <m/>
    <n v="13874"/>
  </r>
  <r>
    <x v="5"/>
    <x v="4"/>
    <x v="34"/>
    <x v="1"/>
    <x v="0"/>
    <m/>
    <m/>
    <m/>
    <m/>
    <m/>
    <m/>
    <n v="13731"/>
  </r>
  <r>
    <x v="5"/>
    <x v="0"/>
    <x v="40"/>
    <x v="0"/>
    <x v="0"/>
    <m/>
    <m/>
    <m/>
    <m/>
    <m/>
    <m/>
    <n v="13383"/>
  </r>
  <r>
    <x v="5"/>
    <x v="2"/>
    <x v="26"/>
    <x v="0"/>
    <x v="0"/>
    <m/>
    <m/>
    <m/>
    <m/>
    <m/>
    <m/>
    <n v="13280"/>
  </r>
  <r>
    <x v="5"/>
    <x v="4"/>
    <x v="34"/>
    <x v="0"/>
    <x v="0"/>
    <m/>
    <m/>
    <m/>
    <m/>
    <m/>
    <m/>
    <n v="13190"/>
  </r>
  <r>
    <x v="5"/>
    <x v="1"/>
    <x v="3"/>
    <x v="2"/>
    <x v="0"/>
    <m/>
    <m/>
    <m/>
    <m/>
    <m/>
    <m/>
    <n v="12527"/>
  </r>
  <r>
    <x v="5"/>
    <x v="6"/>
    <x v="44"/>
    <x v="0"/>
    <x v="0"/>
    <m/>
    <m/>
    <m/>
    <m/>
    <m/>
    <m/>
    <n v="12362"/>
  </r>
  <r>
    <x v="5"/>
    <x v="5"/>
    <x v="33"/>
    <x v="0"/>
    <x v="0"/>
    <m/>
    <m/>
    <m/>
    <m/>
    <m/>
    <m/>
    <n v="12355"/>
  </r>
  <r>
    <x v="5"/>
    <x v="4"/>
    <x v="35"/>
    <x v="2"/>
    <x v="0"/>
    <m/>
    <m/>
    <m/>
    <m/>
    <m/>
    <m/>
    <n v="11970"/>
  </r>
  <r>
    <x v="5"/>
    <x v="4"/>
    <x v="27"/>
    <x v="1"/>
    <x v="0"/>
    <m/>
    <m/>
    <m/>
    <m/>
    <m/>
    <m/>
    <n v="11789"/>
  </r>
  <r>
    <x v="5"/>
    <x v="3"/>
    <x v="38"/>
    <x v="2"/>
    <x v="0"/>
    <m/>
    <m/>
    <m/>
    <m/>
    <m/>
    <m/>
    <n v="11748"/>
  </r>
  <r>
    <x v="5"/>
    <x v="4"/>
    <x v="27"/>
    <x v="2"/>
    <x v="0"/>
    <m/>
    <m/>
    <m/>
    <m/>
    <m/>
    <m/>
    <n v="11551"/>
  </r>
  <r>
    <x v="5"/>
    <x v="4"/>
    <x v="36"/>
    <x v="0"/>
    <x v="0"/>
    <m/>
    <m/>
    <m/>
    <m/>
    <m/>
    <m/>
    <n v="11391"/>
  </r>
  <r>
    <x v="5"/>
    <x v="4"/>
    <x v="27"/>
    <x v="0"/>
    <x v="0"/>
    <m/>
    <m/>
    <m/>
    <m/>
    <m/>
    <m/>
    <n v="11366"/>
  </r>
  <r>
    <x v="5"/>
    <x v="4"/>
    <x v="35"/>
    <x v="0"/>
    <x v="0"/>
    <m/>
    <m/>
    <m/>
    <m/>
    <m/>
    <m/>
    <n v="11087"/>
  </r>
  <r>
    <x v="5"/>
    <x v="4"/>
    <x v="35"/>
    <x v="2"/>
    <x v="0"/>
    <m/>
    <m/>
    <m/>
    <m/>
    <m/>
    <m/>
    <n v="10989"/>
  </r>
  <r>
    <x v="5"/>
    <x v="5"/>
    <x v="39"/>
    <x v="2"/>
    <x v="0"/>
    <m/>
    <m/>
    <m/>
    <m/>
    <m/>
    <m/>
    <n v="10945"/>
  </r>
  <r>
    <x v="5"/>
    <x v="0"/>
    <x v="46"/>
    <x v="0"/>
    <x v="0"/>
    <m/>
    <m/>
    <m/>
    <m/>
    <m/>
    <m/>
    <n v="10885"/>
  </r>
  <r>
    <x v="5"/>
    <x v="3"/>
    <x v="16"/>
    <x v="2"/>
    <x v="0"/>
    <m/>
    <m/>
    <m/>
    <m/>
    <m/>
    <m/>
    <n v="10808"/>
  </r>
  <r>
    <x v="5"/>
    <x v="2"/>
    <x v="11"/>
    <x v="2"/>
    <x v="0"/>
    <m/>
    <m/>
    <m/>
    <m/>
    <m/>
    <m/>
    <n v="10721"/>
  </r>
  <r>
    <x v="5"/>
    <x v="4"/>
    <x v="27"/>
    <x v="2"/>
    <x v="0"/>
    <m/>
    <m/>
    <m/>
    <m/>
    <m/>
    <m/>
    <n v="10565"/>
  </r>
  <r>
    <x v="5"/>
    <x v="2"/>
    <x v="43"/>
    <x v="0"/>
    <x v="0"/>
    <m/>
    <m/>
    <m/>
    <m/>
    <m/>
    <m/>
    <n v="10488"/>
  </r>
  <r>
    <x v="5"/>
    <x v="4"/>
    <x v="53"/>
    <x v="2"/>
    <x v="0"/>
    <m/>
    <m/>
    <m/>
    <m/>
    <m/>
    <m/>
    <n v="10453"/>
  </r>
  <r>
    <x v="5"/>
    <x v="0"/>
    <x v="50"/>
    <x v="0"/>
    <x v="0"/>
    <m/>
    <m/>
    <m/>
    <m/>
    <m/>
    <m/>
    <n v="10295"/>
  </r>
  <r>
    <x v="5"/>
    <x v="3"/>
    <x v="38"/>
    <x v="0"/>
    <x v="0"/>
    <m/>
    <m/>
    <m/>
    <m/>
    <m/>
    <m/>
    <n v="10243"/>
  </r>
  <r>
    <x v="5"/>
    <x v="4"/>
    <x v="56"/>
    <x v="0"/>
    <x v="0"/>
    <m/>
    <m/>
    <m/>
    <m/>
    <m/>
    <m/>
    <n v="10141"/>
  </r>
  <r>
    <x v="5"/>
    <x v="4"/>
    <x v="34"/>
    <x v="2"/>
    <x v="0"/>
    <m/>
    <m/>
    <m/>
    <m/>
    <m/>
    <m/>
    <n v="10069"/>
  </r>
  <r>
    <x v="5"/>
    <x v="3"/>
    <x v="42"/>
    <x v="0"/>
    <x v="0"/>
    <m/>
    <m/>
    <m/>
    <m/>
    <m/>
    <m/>
    <n v="10035"/>
  </r>
  <r>
    <x v="5"/>
    <x v="4"/>
    <x v="27"/>
    <x v="1"/>
    <x v="0"/>
    <m/>
    <m/>
    <m/>
    <m/>
    <m/>
    <m/>
    <n v="9904"/>
  </r>
  <r>
    <x v="5"/>
    <x v="5"/>
    <x v="39"/>
    <x v="2"/>
    <x v="0"/>
    <m/>
    <m/>
    <m/>
    <m/>
    <m/>
    <m/>
    <n v="9885"/>
  </r>
  <r>
    <x v="5"/>
    <x v="3"/>
    <x v="42"/>
    <x v="1"/>
    <x v="0"/>
    <m/>
    <m/>
    <m/>
    <m/>
    <m/>
    <m/>
    <n v="9859"/>
  </r>
  <r>
    <x v="5"/>
    <x v="1"/>
    <x v="15"/>
    <x v="2"/>
    <x v="0"/>
    <m/>
    <m/>
    <m/>
    <m/>
    <m/>
    <m/>
    <n v="9730"/>
  </r>
  <r>
    <x v="5"/>
    <x v="1"/>
    <x v="41"/>
    <x v="0"/>
    <x v="0"/>
    <m/>
    <m/>
    <m/>
    <m/>
    <m/>
    <m/>
    <n v="9670"/>
  </r>
  <r>
    <x v="5"/>
    <x v="2"/>
    <x v="58"/>
    <x v="1"/>
    <x v="0"/>
    <m/>
    <m/>
    <m/>
    <m/>
    <m/>
    <m/>
    <n v="9549"/>
  </r>
  <r>
    <x v="5"/>
    <x v="3"/>
    <x v="55"/>
    <x v="1"/>
    <x v="0"/>
    <m/>
    <m/>
    <m/>
    <m/>
    <m/>
    <m/>
    <n v="9508"/>
  </r>
  <r>
    <x v="5"/>
    <x v="1"/>
    <x v="30"/>
    <x v="0"/>
    <x v="0"/>
    <m/>
    <m/>
    <m/>
    <m/>
    <m/>
    <m/>
    <n v="9500"/>
  </r>
  <r>
    <x v="5"/>
    <x v="2"/>
    <x v="49"/>
    <x v="1"/>
    <x v="0"/>
    <m/>
    <m/>
    <m/>
    <m/>
    <m/>
    <m/>
    <n v="9495"/>
  </r>
  <r>
    <x v="5"/>
    <x v="2"/>
    <x v="48"/>
    <x v="2"/>
    <x v="0"/>
    <m/>
    <m/>
    <m/>
    <m/>
    <m/>
    <m/>
    <n v="9493"/>
  </r>
  <r>
    <x v="5"/>
    <x v="4"/>
    <x v="27"/>
    <x v="0"/>
    <x v="0"/>
    <m/>
    <m/>
    <m/>
    <m/>
    <m/>
    <m/>
    <n v="9376"/>
  </r>
  <r>
    <x v="5"/>
    <x v="2"/>
    <x v="47"/>
    <x v="0"/>
    <x v="0"/>
    <m/>
    <m/>
    <m/>
    <m/>
    <m/>
    <m/>
    <n v="9336"/>
  </r>
  <r>
    <x v="5"/>
    <x v="0"/>
    <x v="54"/>
    <x v="0"/>
    <x v="0"/>
    <m/>
    <m/>
    <m/>
    <m/>
    <m/>
    <m/>
    <n v="9330"/>
  </r>
  <r>
    <x v="5"/>
    <x v="3"/>
    <x v="51"/>
    <x v="1"/>
    <x v="0"/>
    <m/>
    <m/>
    <m/>
    <m/>
    <m/>
    <m/>
    <n v="9137"/>
  </r>
  <r>
    <x v="5"/>
    <x v="0"/>
    <x v="60"/>
    <x v="0"/>
    <x v="0"/>
    <m/>
    <m/>
    <m/>
    <m/>
    <m/>
    <m/>
    <n v="8929"/>
  </r>
  <r>
    <x v="5"/>
    <x v="5"/>
    <x v="22"/>
    <x v="1"/>
    <x v="0"/>
    <m/>
    <m/>
    <m/>
    <m/>
    <m/>
    <m/>
    <n v="8862"/>
  </r>
  <r>
    <x v="5"/>
    <x v="4"/>
    <x v="27"/>
    <x v="0"/>
    <x v="0"/>
    <m/>
    <m/>
    <m/>
    <m/>
    <m/>
    <m/>
    <n v="8812"/>
  </r>
  <r>
    <x v="5"/>
    <x v="1"/>
    <x v="23"/>
    <x v="0"/>
    <x v="0"/>
    <m/>
    <m/>
    <m/>
    <m/>
    <m/>
    <m/>
    <n v="8666"/>
  </r>
  <r>
    <x v="5"/>
    <x v="4"/>
    <x v="56"/>
    <x v="1"/>
    <x v="0"/>
    <m/>
    <m/>
    <m/>
    <m/>
    <m/>
    <m/>
    <n v="8511"/>
  </r>
  <r>
    <x v="5"/>
    <x v="5"/>
    <x v="69"/>
    <x v="2"/>
    <x v="0"/>
    <m/>
    <m/>
    <m/>
    <m/>
    <m/>
    <m/>
    <n v="8422"/>
  </r>
  <r>
    <x v="5"/>
    <x v="4"/>
    <x v="27"/>
    <x v="1"/>
    <x v="0"/>
    <m/>
    <m/>
    <m/>
    <m/>
    <m/>
    <m/>
    <n v="8401"/>
  </r>
  <r>
    <x v="5"/>
    <x v="5"/>
    <x v="33"/>
    <x v="2"/>
    <x v="0"/>
    <m/>
    <m/>
    <m/>
    <m/>
    <m/>
    <m/>
    <n v="8287"/>
  </r>
  <r>
    <x v="5"/>
    <x v="7"/>
    <x v="62"/>
    <x v="1"/>
    <x v="0"/>
    <m/>
    <m/>
    <m/>
    <m/>
    <m/>
    <m/>
    <n v="8167"/>
  </r>
  <r>
    <x v="5"/>
    <x v="5"/>
    <x v="39"/>
    <x v="0"/>
    <x v="0"/>
    <m/>
    <m/>
    <m/>
    <m/>
    <m/>
    <m/>
    <n v="8159"/>
  </r>
  <r>
    <x v="5"/>
    <x v="2"/>
    <x v="47"/>
    <x v="1"/>
    <x v="0"/>
    <m/>
    <m/>
    <m/>
    <m/>
    <m/>
    <m/>
    <n v="8148"/>
  </r>
  <r>
    <x v="5"/>
    <x v="2"/>
    <x v="47"/>
    <x v="2"/>
    <x v="0"/>
    <m/>
    <m/>
    <m/>
    <m/>
    <m/>
    <m/>
    <n v="8145"/>
  </r>
  <r>
    <x v="5"/>
    <x v="5"/>
    <x v="33"/>
    <x v="1"/>
    <x v="0"/>
    <m/>
    <m/>
    <m/>
    <m/>
    <m/>
    <m/>
    <n v="8133"/>
  </r>
  <r>
    <x v="5"/>
    <x v="1"/>
    <x v="19"/>
    <x v="2"/>
    <x v="0"/>
    <m/>
    <m/>
    <m/>
    <m/>
    <m/>
    <m/>
    <n v="8132"/>
  </r>
  <r>
    <x v="5"/>
    <x v="2"/>
    <x v="48"/>
    <x v="1"/>
    <x v="0"/>
    <m/>
    <m/>
    <m/>
    <m/>
    <m/>
    <m/>
    <n v="8101"/>
  </r>
  <r>
    <x v="5"/>
    <x v="2"/>
    <x v="49"/>
    <x v="0"/>
    <x v="0"/>
    <m/>
    <m/>
    <m/>
    <m/>
    <m/>
    <m/>
    <n v="8010"/>
  </r>
  <r>
    <x v="5"/>
    <x v="2"/>
    <x v="20"/>
    <x v="1"/>
    <x v="0"/>
    <m/>
    <m/>
    <m/>
    <m/>
    <m/>
    <m/>
    <n v="7937"/>
  </r>
  <r>
    <x v="5"/>
    <x v="2"/>
    <x v="59"/>
    <x v="1"/>
    <x v="0"/>
    <m/>
    <m/>
    <m/>
    <m/>
    <m/>
    <m/>
    <n v="7806"/>
  </r>
  <r>
    <x v="5"/>
    <x v="4"/>
    <x v="45"/>
    <x v="0"/>
    <x v="0"/>
    <m/>
    <m/>
    <m/>
    <m/>
    <m/>
    <m/>
    <n v="7779"/>
  </r>
  <r>
    <x v="5"/>
    <x v="2"/>
    <x v="48"/>
    <x v="0"/>
    <x v="0"/>
    <m/>
    <m/>
    <m/>
    <m/>
    <m/>
    <m/>
    <n v="7771"/>
  </r>
  <r>
    <x v="5"/>
    <x v="1"/>
    <x v="28"/>
    <x v="1"/>
    <x v="0"/>
    <m/>
    <m/>
    <m/>
    <m/>
    <m/>
    <m/>
    <n v="7758"/>
  </r>
  <r>
    <x v="5"/>
    <x v="2"/>
    <x v="49"/>
    <x v="2"/>
    <x v="0"/>
    <m/>
    <m/>
    <m/>
    <m/>
    <m/>
    <m/>
    <n v="7365"/>
  </r>
  <r>
    <x v="5"/>
    <x v="4"/>
    <x v="65"/>
    <x v="1"/>
    <x v="0"/>
    <m/>
    <m/>
    <m/>
    <m/>
    <m/>
    <m/>
    <n v="7357"/>
  </r>
  <r>
    <x v="5"/>
    <x v="4"/>
    <x v="27"/>
    <x v="2"/>
    <x v="0"/>
    <m/>
    <m/>
    <m/>
    <m/>
    <m/>
    <m/>
    <n v="7351"/>
  </r>
  <r>
    <x v="5"/>
    <x v="2"/>
    <x v="20"/>
    <x v="0"/>
    <x v="0"/>
    <m/>
    <m/>
    <m/>
    <m/>
    <m/>
    <m/>
    <n v="7344"/>
  </r>
  <r>
    <x v="5"/>
    <x v="4"/>
    <x v="45"/>
    <x v="1"/>
    <x v="0"/>
    <m/>
    <m/>
    <m/>
    <m/>
    <m/>
    <m/>
    <n v="7290"/>
  </r>
  <r>
    <x v="5"/>
    <x v="4"/>
    <x v="56"/>
    <x v="2"/>
    <x v="0"/>
    <m/>
    <m/>
    <m/>
    <m/>
    <m/>
    <m/>
    <n v="7289"/>
  </r>
  <r>
    <x v="5"/>
    <x v="2"/>
    <x v="29"/>
    <x v="1"/>
    <x v="0"/>
    <m/>
    <m/>
    <m/>
    <m/>
    <m/>
    <m/>
    <n v="7251"/>
  </r>
  <r>
    <x v="5"/>
    <x v="4"/>
    <x v="57"/>
    <x v="2"/>
    <x v="0"/>
    <m/>
    <m/>
    <m/>
    <m/>
    <m/>
    <m/>
    <n v="7091"/>
  </r>
  <r>
    <x v="5"/>
    <x v="2"/>
    <x v="10"/>
    <x v="2"/>
    <x v="0"/>
    <m/>
    <m/>
    <m/>
    <m/>
    <m/>
    <m/>
    <n v="7013"/>
  </r>
  <r>
    <x v="5"/>
    <x v="4"/>
    <x v="53"/>
    <x v="1"/>
    <x v="0"/>
    <m/>
    <m/>
    <m/>
    <m/>
    <m/>
    <m/>
    <n v="6906"/>
  </r>
  <r>
    <x v="5"/>
    <x v="4"/>
    <x v="65"/>
    <x v="2"/>
    <x v="0"/>
    <m/>
    <m/>
    <m/>
    <m/>
    <m/>
    <m/>
    <n v="6902"/>
  </r>
  <r>
    <x v="5"/>
    <x v="5"/>
    <x v="33"/>
    <x v="2"/>
    <x v="0"/>
    <m/>
    <m/>
    <m/>
    <m/>
    <m/>
    <m/>
    <n v="6843"/>
  </r>
  <r>
    <x v="5"/>
    <x v="6"/>
    <x v="61"/>
    <x v="0"/>
    <x v="0"/>
    <m/>
    <m/>
    <m/>
    <m/>
    <m/>
    <m/>
    <n v="6744"/>
  </r>
  <r>
    <x v="5"/>
    <x v="3"/>
    <x v="51"/>
    <x v="0"/>
    <x v="0"/>
    <m/>
    <m/>
    <m/>
    <m/>
    <m/>
    <m/>
    <n v="6704"/>
  </r>
  <r>
    <x v="5"/>
    <x v="2"/>
    <x v="20"/>
    <x v="1"/>
    <x v="0"/>
    <m/>
    <m/>
    <m/>
    <m/>
    <m/>
    <m/>
    <n v="6567"/>
  </r>
  <r>
    <x v="5"/>
    <x v="5"/>
    <x v="66"/>
    <x v="2"/>
    <x v="0"/>
    <m/>
    <m/>
    <m/>
    <m/>
    <m/>
    <m/>
    <n v="6382"/>
  </r>
  <r>
    <x v="5"/>
    <x v="3"/>
    <x v="74"/>
    <x v="2"/>
    <x v="0"/>
    <m/>
    <m/>
    <m/>
    <m/>
    <m/>
    <m/>
    <n v="6364"/>
  </r>
  <r>
    <x v="5"/>
    <x v="0"/>
    <x v="9"/>
    <x v="1"/>
    <x v="0"/>
    <m/>
    <m/>
    <m/>
    <m/>
    <m/>
    <m/>
    <n v="6339"/>
  </r>
  <r>
    <x v="5"/>
    <x v="7"/>
    <x v="52"/>
    <x v="0"/>
    <x v="0"/>
    <m/>
    <m/>
    <m/>
    <m/>
    <m/>
    <m/>
    <n v="6260"/>
  </r>
  <r>
    <x v="5"/>
    <x v="2"/>
    <x v="47"/>
    <x v="2"/>
    <x v="0"/>
    <m/>
    <m/>
    <m/>
    <m/>
    <m/>
    <m/>
    <n v="6193"/>
  </r>
  <r>
    <x v="5"/>
    <x v="2"/>
    <x v="20"/>
    <x v="2"/>
    <x v="0"/>
    <m/>
    <m/>
    <m/>
    <m/>
    <m/>
    <m/>
    <n v="6170"/>
  </r>
  <r>
    <x v="5"/>
    <x v="4"/>
    <x v="27"/>
    <x v="1"/>
    <x v="0"/>
    <m/>
    <m/>
    <m/>
    <m/>
    <m/>
    <m/>
    <n v="6137"/>
  </r>
  <r>
    <x v="5"/>
    <x v="4"/>
    <x v="27"/>
    <x v="2"/>
    <x v="0"/>
    <m/>
    <m/>
    <m/>
    <m/>
    <m/>
    <m/>
    <n v="6130"/>
  </r>
  <r>
    <x v="5"/>
    <x v="0"/>
    <x v="54"/>
    <x v="0"/>
    <x v="0"/>
    <m/>
    <m/>
    <m/>
    <m/>
    <m/>
    <m/>
    <n v="6062"/>
  </r>
  <r>
    <x v="5"/>
    <x v="0"/>
    <x v="7"/>
    <x v="1"/>
    <x v="0"/>
    <m/>
    <m/>
    <m/>
    <m/>
    <m/>
    <m/>
    <n v="6058"/>
  </r>
  <r>
    <x v="5"/>
    <x v="2"/>
    <x v="11"/>
    <x v="2"/>
    <x v="0"/>
    <m/>
    <m/>
    <m/>
    <m/>
    <m/>
    <m/>
    <n v="6008"/>
  </r>
  <r>
    <x v="5"/>
    <x v="5"/>
    <x v="22"/>
    <x v="0"/>
    <x v="0"/>
    <m/>
    <m/>
    <m/>
    <m/>
    <m/>
    <m/>
    <n v="5948"/>
  </r>
  <r>
    <x v="5"/>
    <x v="3"/>
    <x v="42"/>
    <x v="2"/>
    <x v="0"/>
    <m/>
    <m/>
    <m/>
    <m/>
    <m/>
    <m/>
    <n v="5899"/>
  </r>
  <r>
    <x v="5"/>
    <x v="1"/>
    <x v="64"/>
    <x v="0"/>
    <x v="0"/>
    <m/>
    <m/>
    <m/>
    <m/>
    <m/>
    <m/>
    <n v="5873"/>
  </r>
  <r>
    <x v="5"/>
    <x v="4"/>
    <x v="53"/>
    <x v="0"/>
    <x v="0"/>
    <m/>
    <m/>
    <m/>
    <m/>
    <m/>
    <m/>
    <n v="5861"/>
  </r>
  <r>
    <x v="5"/>
    <x v="4"/>
    <x v="73"/>
    <x v="1"/>
    <x v="0"/>
    <m/>
    <m/>
    <m/>
    <m/>
    <m/>
    <m/>
    <n v="5847"/>
  </r>
  <r>
    <x v="5"/>
    <x v="4"/>
    <x v="65"/>
    <x v="2"/>
    <x v="0"/>
    <m/>
    <m/>
    <m/>
    <m/>
    <m/>
    <m/>
    <n v="5845"/>
  </r>
  <r>
    <x v="5"/>
    <x v="5"/>
    <x v="69"/>
    <x v="1"/>
    <x v="0"/>
    <m/>
    <m/>
    <m/>
    <m/>
    <m/>
    <m/>
    <n v="5812"/>
  </r>
  <r>
    <x v="5"/>
    <x v="1"/>
    <x v="6"/>
    <x v="2"/>
    <x v="0"/>
    <m/>
    <m/>
    <m/>
    <m/>
    <m/>
    <m/>
    <n v="5764"/>
  </r>
  <r>
    <x v="5"/>
    <x v="2"/>
    <x v="58"/>
    <x v="0"/>
    <x v="0"/>
    <m/>
    <m/>
    <m/>
    <m/>
    <m/>
    <m/>
    <n v="5736"/>
  </r>
  <r>
    <x v="5"/>
    <x v="5"/>
    <x v="22"/>
    <x v="3"/>
    <x v="0"/>
    <m/>
    <m/>
    <m/>
    <m/>
    <m/>
    <m/>
    <n v="5699"/>
  </r>
  <r>
    <x v="5"/>
    <x v="2"/>
    <x v="49"/>
    <x v="2"/>
    <x v="0"/>
    <m/>
    <m/>
    <m/>
    <m/>
    <m/>
    <m/>
    <n v="5605"/>
  </r>
  <r>
    <x v="5"/>
    <x v="8"/>
    <x v="71"/>
    <x v="0"/>
    <x v="0"/>
    <m/>
    <m/>
    <m/>
    <m/>
    <m/>
    <m/>
    <n v="5531"/>
  </r>
  <r>
    <x v="5"/>
    <x v="3"/>
    <x v="38"/>
    <x v="1"/>
    <x v="0"/>
    <m/>
    <m/>
    <m/>
    <m/>
    <m/>
    <m/>
    <n v="5522"/>
  </r>
  <r>
    <x v="5"/>
    <x v="0"/>
    <x v="70"/>
    <x v="0"/>
    <x v="0"/>
    <m/>
    <m/>
    <m/>
    <m/>
    <m/>
    <m/>
    <n v="5491"/>
  </r>
  <r>
    <x v="5"/>
    <x v="1"/>
    <x v="67"/>
    <x v="0"/>
    <x v="0"/>
    <m/>
    <m/>
    <m/>
    <m/>
    <m/>
    <m/>
    <n v="5330"/>
  </r>
  <r>
    <x v="5"/>
    <x v="0"/>
    <x v="0"/>
    <x v="5"/>
    <x v="0"/>
    <m/>
    <m/>
    <m/>
    <m/>
    <m/>
    <m/>
    <n v="5305"/>
  </r>
  <r>
    <x v="5"/>
    <x v="0"/>
    <x v="77"/>
    <x v="0"/>
    <x v="0"/>
    <m/>
    <m/>
    <m/>
    <m/>
    <m/>
    <m/>
    <n v="5299"/>
  </r>
  <r>
    <x v="5"/>
    <x v="7"/>
    <x v="52"/>
    <x v="2"/>
    <x v="0"/>
    <m/>
    <m/>
    <m/>
    <m/>
    <m/>
    <m/>
    <n v="5260"/>
  </r>
  <r>
    <x v="5"/>
    <x v="4"/>
    <x v="27"/>
    <x v="2"/>
    <x v="0"/>
    <m/>
    <m/>
    <m/>
    <m/>
    <m/>
    <m/>
    <n v="5167"/>
  </r>
  <r>
    <x v="5"/>
    <x v="2"/>
    <x v="86"/>
    <x v="1"/>
    <x v="0"/>
    <m/>
    <m/>
    <m/>
    <m/>
    <m/>
    <m/>
    <n v="5146"/>
  </r>
  <r>
    <x v="5"/>
    <x v="4"/>
    <x v="27"/>
    <x v="2"/>
    <x v="0"/>
    <m/>
    <m/>
    <m/>
    <m/>
    <m/>
    <m/>
    <n v="5143"/>
  </r>
  <r>
    <x v="5"/>
    <x v="5"/>
    <x v="39"/>
    <x v="1"/>
    <x v="0"/>
    <m/>
    <m/>
    <m/>
    <m/>
    <m/>
    <m/>
    <n v="5110"/>
  </r>
  <r>
    <x v="5"/>
    <x v="7"/>
    <x v="62"/>
    <x v="1"/>
    <x v="0"/>
    <m/>
    <m/>
    <m/>
    <m/>
    <m/>
    <m/>
    <n v="5100"/>
  </r>
  <r>
    <x v="5"/>
    <x v="4"/>
    <x v="57"/>
    <x v="0"/>
    <x v="0"/>
    <m/>
    <m/>
    <m/>
    <m/>
    <m/>
    <m/>
    <n v="5037"/>
  </r>
  <r>
    <x v="5"/>
    <x v="0"/>
    <x v="12"/>
    <x v="1"/>
    <x v="0"/>
    <m/>
    <m/>
    <m/>
    <m/>
    <m/>
    <m/>
    <n v="5007"/>
  </r>
  <r>
    <x v="5"/>
    <x v="2"/>
    <x v="48"/>
    <x v="2"/>
    <x v="0"/>
    <m/>
    <m/>
    <m/>
    <m/>
    <m/>
    <m/>
    <n v="4982"/>
  </r>
  <r>
    <x v="5"/>
    <x v="0"/>
    <x v="68"/>
    <x v="0"/>
    <x v="0"/>
    <m/>
    <m/>
    <m/>
    <m/>
    <m/>
    <m/>
    <n v="4974"/>
  </r>
  <r>
    <x v="5"/>
    <x v="1"/>
    <x v="76"/>
    <x v="0"/>
    <x v="0"/>
    <m/>
    <m/>
    <m/>
    <m/>
    <m/>
    <m/>
    <n v="4930"/>
  </r>
  <r>
    <x v="5"/>
    <x v="4"/>
    <x v="27"/>
    <x v="2"/>
    <x v="0"/>
    <m/>
    <m/>
    <m/>
    <m/>
    <m/>
    <m/>
    <n v="4917"/>
  </r>
  <r>
    <x v="5"/>
    <x v="7"/>
    <x v="72"/>
    <x v="1"/>
    <x v="0"/>
    <m/>
    <m/>
    <m/>
    <m/>
    <m/>
    <m/>
    <n v="4906"/>
  </r>
  <r>
    <x v="5"/>
    <x v="3"/>
    <x v="63"/>
    <x v="0"/>
    <x v="0"/>
    <m/>
    <m/>
    <m/>
    <m/>
    <m/>
    <m/>
    <n v="4865"/>
  </r>
  <r>
    <x v="5"/>
    <x v="4"/>
    <x v="27"/>
    <x v="2"/>
    <x v="0"/>
    <m/>
    <m/>
    <m/>
    <m/>
    <m/>
    <m/>
    <n v="4853"/>
  </r>
  <r>
    <x v="5"/>
    <x v="5"/>
    <x v="39"/>
    <x v="0"/>
    <x v="0"/>
    <m/>
    <m/>
    <m/>
    <m/>
    <m/>
    <m/>
    <n v="4842"/>
  </r>
  <r>
    <x v="5"/>
    <x v="0"/>
    <x v="31"/>
    <x v="0"/>
    <x v="0"/>
    <m/>
    <m/>
    <m/>
    <m/>
    <m/>
    <m/>
    <n v="4752"/>
  </r>
  <r>
    <x v="5"/>
    <x v="4"/>
    <x v="36"/>
    <x v="2"/>
    <x v="0"/>
    <m/>
    <m/>
    <m/>
    <m/>
    <m/>
    <m/>
    <n v="4743"/>
  </r>
  <r>
    <x v="5"/>
    <x v="0"/>
    <x v="78"/>
    <x v="0"/>
    <x v="0"/>
    <m/>
    <m/>
    <m/>
    <m/>
    <m/>
    <m/>
    <n v="4708"/>
  </r>
  <r>
    <x v="5"/>
    <x v="5"/>
    <x v="33"/>
    <x v="0"/>
    <x v="0"/>
    <m/>
    <m/>
    <m/>
    <m/>
    <m/>
    <m/>
    <n v="4689"/>
  </r>
  <r>
    <x v="5"/>
    <x v="4"/>
    <x v="65"/>
    <x v="0"/>
    <x v="0"/>
    <m/>
    <m/>
    <m/>
    <m/>
    <m/>
    <m/>
    <n v="4686"/>
  </r>
  <r>
    <x v="5"/>
    <x v="1"/>
    <x v="75"/>
    <x v="0"/>
    <x v="0"/>
    <m/>
    <m/>
    <m/>
    <m/>
    <m/>
    <m/>
    <n v="4682"/>
  </r>
  <r>
    <x v="5"/>
    <x v="1"/>
    <x v="76"/>
    <x v="1"/>
    <x v="0"/>
    <m/>
    <m/>
    <m/>
    <m/>
    <m/>
    <m/>
    <n v="4679"/>
  </r>
  <r>
    <x v="5"/>
    <x v="4"/>
    <x v="45"/>
    <x v="2"/>
    <x v="0"/>
    <m/>
    <m/>
    <m/>
    <m/>
    <m/>
    <m/>
    <n v="4615"/>
  </r>
  <r>
    <x v="5"/>
    <x v="4"/>
    <x v="45"/>
    <x v="2"/>
    <x v="0"/>
    <m/>
    <m/>
    <m/>
    <m/>
    <m/>
    <m/>
    <n v="4571"/>
  </r>
  <r>
    <x v="5"/>
    <x v="5"/>
    <x v="22"/>
    <x v="0"/>
    <x v="0"/>
    <m/>
    <m/>
    <m/>
    <m/>
    <m/>
    <m/>
    <n v="4563"/>
  </r>
  <r>
    <x v="5"/>
    <x v="8"/>
    <x v="83"/>
    <x v="0"/>
    <x v="0"/>
    <m/>
    <m/>
    <m/>
    <m/>
    <m/>
    <m/>
    <n v="4558"/>
  </r>
  <r>
    <x v="5"/>
    <x v="5"/>
    <x v="69"/>
    <x v="2"/>
    <x v="0"/>
    <m/>
    <m/>
    <m/>
    <m/>
    <m/>
    <m/>
    <n v="4524"/>
  </r>
  <r>
    <x v="5"/>
    <x v="4"/>
    <x v="27"/>
    <x v="0"/>
    <x v="0"/>
    <m/>
    <m/>
    <m/>
    <m/>
    <m/>
    <m/>
    <n v="4434"/>
  </r>
  <r>
    <x v="5"/>
    <x v="4"/>
    <x v="73"/>
    <x v="0"/>
    <x v="0"/>
    <m/>
    <m/>
    <m/>
    <m/>
    <m/>
    <m/>
    <n v="4369"/>
  </r>
  <r>
    <x v="5"/>
    <x v="3"/>
    <x v="74"/>
    <x v="0"/>
    <x v="0"/>
    <m/>
    <m/>
    <m/>
    <m/>
    <m/>
    <m/>
    <n v="4369"/>
  </r>
  <r>
    <x v="5"/>
    <x v="7"/>
    <x v="82"/>
    <x v="1"/>
    <x v="0"/>
    <m/>
    <m/>
    <m/>
    <m/>
    <m/>
    <m/>
    <n v="4317"/>
  </r>
  <r>
    <x v="5"/>
    <x v="2"/>
    <x v="59"/>
    <x v="0"/>
    <x v="0"/>
    <m/>
    <m/>
    <m/>
    <m/>
    <m/>
    <m/>
    <n v="4242"/>
  </r>
  <r>
    <x v="5"/>
    <x v="5"/>
    <x v="33"/>
    <x v="2"/>
    <x v="0"/>
    <m/>
    <m/>
    <m/>
    <m/>
    <m/>
    <m/>
    <n v="4135"/>
  </r>
  <r>
    <x v="5"/>
    <x v="5"/>
    <x v="39"/>
    <x v="2"/>
    <x v="0"/>
    <m/>
    <m/>
    <m/>
    <m/>
    <m/>
    <m/>
    <n v="4064"/>
  </r>
  <r>
    <x v="5"/>
    <x v="1"/>
    <x v="14"/>
    <x v="2"/>
    <x v="0"/>
    <m/>
    <m/>
    <m/>
    <m/>
    <m/>
    <m/>
    <n v="4060"/>
  </r>
  <r>
    <x v="5"/>
    <x v="5"/>
    <x v="22"/>
    <x v="2"/>
    <x v="0"/>
    <m/>
    <m/>
    <m/>
    <m/>
    <m/>
    <m/>
    <n v="4058"/>
  </r>
  <r>
    <x v="5"/>
    <x v="7"/>
    <x v="62"/>
    <x v="0"/>
    <x v="0"/>
    <m/>
    <m/>
    <m/>
    <m/>
    <m/>
    <m/>
    <n v="4003"/>
  </r>
  <r>
    <x v="5"/>
    <x v="2"/>
    <x v="20"/>
    <x v="2"/>
    <x v="0"/>
    <m/>
    <m/>
    <m/>
    <m/>
    <m/>
    <m/>
    <n v="3985"/>
  </r>
  <r>
    <x v="5"/>
    <x v="1"/>
    <x v="79"/>
    <x v="0"/>
    <x v="0"/>
    <m/>
    <m/>
    <m/>
    <m/>
    <m/>
    <m/>
    <n v="3957"/>
  </r>
  <r>
    <x v="5"/>
    <x v="3"/>
    <x v="55"/>
    <x v="0"/>
    <x v="0"/>
    <m/>
    <m/>
    <m/>
    <m/>
    <m/>
    <m/>
    <n v="3923"/>
  </r>
  <r>
    <x v="5"/>
    <x v="5"/>
    <x v="39"/>
    <x v="3"/>
    <x v="0"/>
    <m/>
    <m/>
    <m/>
    <m/>
    <m/>
    <m/>
    <n v="3822"/>
  </r>
  <r>
    <x v="5"/>
    <x v="5"/>
    <x v="39"/>
    <x v="0"/>
    <x v="0"/>
    <m/>
    <m/>
    <m/>
    <m/>
    <m/>
    <m/>
    <n v="3815"/>
  </r>
  <r>
    <x v="5"/>
    <x v="1"/>
    <x v="37"/>
    <x v="0"/>
    <x v="0"/>
    <m/>
    <m/>
    <m/>
    <m/>
    <m/>
    <m/>
    <n v="3811"/>
  </r>
  <r>
    <x v="5"/>
    <x v="1"/>
    <x v="94"/>
    <x v="0"/>
    <x v="0"/>
    <m/>
    <m/>
    <m/>
    <m/>
    <m/>
    <m/>
    <n v="3764"/>
  </r>
  <r>
    <x v="5"/>
    <x v="5"/>
    <x v="89"/>
    <x v="2"/>
    <x v="0"/>
    <m/>
    <m/>
    <m/>
    <m/>
    <m/>
    <m/>
    <n v="3759"/>
  </r>
  <r>
    <x v="5"/>
    <x v="6"/>
    <x v="80"/>
    <x v="0"/>
    <x v="0"/>
    <m/>
    <m/>
    <m/>
    <m/>
    <m/>
    <m/>
    <n v="3714"/>
  </r>
  <r>
    <x v="5"/>
    <x v="5"/>
    <x v="39"/>
    <x v="1"/>
    <x v="0"/>
    <m/>
    <m/>
    <m/>
    <m/>
    <m/>
    <m/>
    <n v="3712"/>
  </r>
  <r>
    <x v="5"/>
    <x v="2"/>
    <x v="20"/>
    <x v="0"/>
    <x v="0"/>
    <m/>
    <m/>
    <m/>
    <m/>
    <m/>
    <m/>
    <n v="3690"/>
  </r>
  <r>
    <x v="5"/>
    <x v="4"/>
    <x v="56"/>
    <x v="2"/>
    <x v="0"/>
    <m/>
    <m/>
    <m/>
    <m/>
    <m/>
    <m/>
    <n v="3684"/>
  </r>
  <r>
    <x v="5"/>
    <x v="7"/>
    <x v="62"/>
    <x v="0"/>
    <x v="0"/>
    <m/>
    <m/>
    <m/>
    <m/>
    <m/>
    <m/>
    <n v="3645"/>
  </r>
  <r>
    <x v="5"/>
    <x v="5"/>
    <x v="22"/>
    <x v="1"/>
    <x v="0"/>
    <m/>
    <m/>
    <m/>
    <m/>
    <m/>
    <m/>
    <n v="3633"/>
  </r>
  <r>
    <x v="5"/>
    <x v="2"/>
    <x v="81"/>
    <x v="0"/>
    <x v="0"/>
    <m/>
    <m/>
    <m/>
    <m/>
    <m/>
    <m/>
    <n v="3582"/>
  </r>
  <r>
    <x v="5"/>
    <x v="7"/>
    <x v="72"/>
    <x v="0"/>
    <x v="0"/>
    <m/>
    <m/>
    <m/>
    <m/>
    <m/>
    <m/>
    <n v="3581"/>
  </r>
  <r>
    <x v="5"/>
    <x v="5"/>
    <x v="39"/>
    <x v="1"/>
    <x v="0"/>
    <m/>
    <m/>
    <m/>
    <m/>
    <m/>
    <m/>
    <n v="3507"/>
  </r>
  <r>
    <x v="5"/>
    <x v="2"/>
    <x v="20"/>
    <x v="2"/>
    <x v="0"/>
    <m/>
    <m/>
    <m/>
    <m/>
    <m/>
    <m/>
    <n v="3488"/>
  </r>
  <r>
    <x v="5"/>
    <x v="1"/>
    <x v="5"/>
    <x v="1"/>
    <x v="0"/>
    <m/>
    <m/>
    <m/>
    <m/>
    <m/>
    <m/>
    <n v="3471"/>
  </r>
  <r>
    <x v="5"/>
    <x v="0"/>
    <x v="0"/>
    <x v="1"/>
    <x v="0"/>
    <m/>
    <m/>
    <m/>
    <m/>
    <m/>
    <m/>
    <n v="3467"/>
  </r>
  <r>
    <x v="5"/>
    <x v="2"/>
    <x v="88"/>
    <x v="0"/>
    <x v="0"/>
    <m/>
    <m/>
    <m/>
    <m/>
    <m/>
    <m/>
    <n v="3465"/>
  </r>
  <r>
    <x v="5"/>
    <x v="2"/>
    <x v="87"/>
    <x v="1"/>
    <x v="0"/>
    <m/>
    <m/>
    <m/>
    <m/>
    <m/>
    <m/>
    <n v="3445"/>
  </r>
  <r>
    <x v="5"/>
    <x v="3"/>
    <x v="63"/>
    <x v="1"/>
    <x v="0"/>
    <m/>
    <m/>
    <m/>
    <m/>
    <m/>
    <m/>
    <n v="3437"/>
  </r>
  <r>
    <x v="5"/>
    <x v="0"/>
    <x v="1"/>
    <x v="5"/>
    <x v="0"/>
    <m/>
    <m/>
    <m/>
    <m/>
    <m/>
    <m/>
    <n v="3434"/>
  </r>
  <r>
    <x v="5"/>
    <x v="1"/>
    <x v="85"/>
    <x v="0"/>
    <x v="0"/>
    <m/>
    <m/>
    <m/>
    <m/>
    <m/>
    <m/>
    <n v="3433"/>
  </r>
  <r>
    <x v="5"/>
    <x v="2"/>
    <x v="26"/>
    <x v="2"/>
    <x v="0"/>
    <m/>
    <m/>
    <m/>
    <m/>
    <m/>
    <m/>
    <n v="3416"/>
  </r>
  <r>
    <x v="5"/>
    <x v="2"/>
    <x v="4"/>
    <x v="2"/>
    <x v="0"/>
    <m/>
    <m/>
    <m/>
    <m/>
    <m/>
    <m/>
    <n v="3408"/>
  </r>
  <r>
    <x v="5"/>
    <x v="4"/>
    <x v="36"/>
    <x v="3"/>
    <x v="0"/>
    <m/>
    <m/>
    <m/>
    <m/>
    <m/>
    <m/>
    <n v="3354"/>
  </r>
  <r>
    <x v="5"/>
    <x v="5"/>
    <x v="39"/>
    <x v="3"/>
    <x v="0"/>
    <m/>
    <m/>
    <m/>
    <m/>
    <m/>
    <m/>
    <n v="3340"/>
  </r>
  <r>
    <x v="5"/>
    <x v="2"/>
    <x v="84"/>
    <x v="1"/>
    <x v="0"/>
    <m/>
    <m/>
    <m/>
    <m/>
    <m/>
    <m/>
    <n v="3316"/>
  </r>
  <r>
    <x v="5"/>
    <x v="0"/>
    <x v="12"/>
    <x v="5"/>
    <x v="0"/>
    <m/>
    <m/>
    <m/>
    <m/>
    <m/>
    <m/>
    <n v="3295"/>
  </r>
  <r>
    <x v="5"/>
    <x v="5"/>
    <x v="69"/>
    <x v="0"/>
    <x v="0"/>
    <m/>
    <m/>
    <m/>
    <m/>
    <m/>
    <m/>
    <n v="3252"/>
  </r>
  <r>
    <x v="5"/>
    <x v="5"/>
    <x v="69"/>
    <x v="1"/>
    <x v="0"/>
    <m/>
    <m/>
    <m/>
    <m/>
    <m/>
    <m/>
    <n v="3240"/>
  </r>
  <r>
    <x v="5"/>
    <x v="2"/>
    <x v="10"/>
    <x v="2"/>
    <x v="0"/>
    <m/>
    <m/>
    <m/>
    <m/>
    <m/>
    <m/>
    <n v="3194"/>
  </r>
  <r>
    <x v="5"/>
    <x v="4"/>
    <x v="17"/>
    <x v="4"/>
    <x v="0"/>
    <m/>
    <m/>
    <m/>
    <m/>
    <m/>
    <m/>
    <n v="3182"/>
  </r>
  <r>
    <x v="5"/>
    <x v="5"/>
    <x v="69"/>
    <x v="0"/>
    <x v="0"/>
    <m/>
    <m/>
    <m/>
    <m/>
    <m/>
    <m/>
    <n v="3180"/>
  </r>
  <r>
    <x v="5"/>
    <x v="1"/>
    <x v="2"/>
    <x v="1"/>
    <x v="0"/>
    <m/>
    <m/>
    <m/>
    <m/>
    <m/>
    <m/>
    <n v="3173"/>
  </r>
  <r>
    <x v="5"/>
    <x v="7"/>
    <x v="62"/>
    <x v="2"/>
    <x v="0"/>
    <m/>
    <m/>
    <m/>
    <m/>
    <m/>
    <m/>
    <n v="3137"/>
  </r>
  <r>
    <x v="5"/>
    <x v="6"/>
    <x v="90"/>
    <x v="0"/>
    <x v="0"/>
    <m/>
    <m/>
    <m/>
    <m/>
    <m/>
    <m/>
    <n v="3084"/>
  </r>
  <r>
    <x v="5"/>
    <x v="5"/>
    <x v="69"/>
    <x v="1"/>
    <x v="0"/>
    <m/>
    <m/>
    <m/>
    <m/>
    <m/>
    <m/>
    <n v="3078"/>
  </r>
  <r>
    <x v="5"/>
    <x v="4"/>
    <x v="73"/>
    <x v="2"/>
    <x v="0"/>
    <m/>
    <m/>
    <m/>
    <m/>
    <m/>
    <m/>
    <n v="3061"/>
  </r>
  <r>
    <x v="5"/>
    <x v="3"/>
    <x v="63"/>
    <x v="2"/>
    <x v="0"/>
    <m/>
    <m/>
    <m/>
    <m/>
    <m/>
    <m/>
    <n v="3034"/>
  </r>
  <r>
    <x v="5"/>
    <x v="3"/>
    <x v="98"/>
    <x v="1"/>
    <x v="0"/>
    <m/>
    <m/>
    <m/>
    <m/>
    <m/>
    <m/>
    <n v="3034"/>
  </r>
  <r>
    <x v="5"/>
    <x v="4"/>
    <x v="35"/>
    <x v="3"/>
    <x v="0"/>
    <m/>
    <m/>
    <m/>
    <m/>
    <m/>
    <m/>
    <n v="3016"/>
  </r>
  <r>
    <x v="5"/>
    <x v="4"/>
    <x v="57"/>
    <x v="3"/>
    <x v="0"/>
    <m/>
    <m/>
    <m/>
    <m/>
    <m/>
    <m/>
    <n v="3001"/>
  </r>
  <r>
    <x v="5"/>
    <x v="1"/>
    <x v="92"/>
    <x v="1"/>
    <x v="0"/>
    <m/>
    <m/>
    <m/>
    <m/>
    <m/>
    <m/>
    <n v="2984"/>
  </r>
  <r>
    <x v="5"/>
    <x v="2"/>
    <x v="84"/>
    <x v="1"/>
    <x v="0"/>
    <m/>
    <m/>
    <m/>
    <m/>
    <m/>
    <m/>
    <n v="2983"/>
  </r>
  <r>
    <x v="5"/>
    <x v="1"/>
    <x v="3"/>
    <x v="1"/>
    <x v="0"/>
    <m/>
    <m/>
    <m/>
    <m/>
    <m/>
    <m/>
    <n v="2971"/>
  </r>
  <r>
    <x v="5"/>
    <x v="2"/>
    <x v="84"/>
    <x v="0"/>
    <x v="0"/>
    <m/>
    <m/>
    <m/>
    <m/>
    <m/>
    <m/>
    <n v="2964"/>
  </r>
  <r>
    <x v="5"/>
    <x v="4"/>
    <x v="53"/>
    <x v="2"/>
    <x v="0"/>
    <m/>
    <m/>
    <m/>
    <m/>
    <m/>
    <m/>
    <n v="2961"/>
  </r>
  <r>
    <x v="5"/>
    <x v="2"/>
    <x v="59"/>
    <x v="2"/>
    <x v="0"/>
    <m/>
    <m/>
    <m/>
    <m/>
    <m/>
    <m/>
    <n v="2946"/>
  </r>
  <r>
    <x v="5"/>
    <x v="3"/>
    <x v="74"/>
    <x v="2"/>
    <x v="0"/>
    <m/>
    <m/>
    <m/>
    <m/>
    <m/>
    <m/>
    <n v="2943"/>
  </r>
  <r>
    <x v="5"/>
    <x v="2"/>
    <x v="4"/>
    <x v="4"/>
    <x v="0"/>
    <m/>
    <m/>
    <m/>
    <m/>
    <m/>
    <m/>
    <n v="2942"/>
  </r>
  <r>
    <x v="5"/>
    <x v="5"/>
    <x v="69"/>
    <x v="0"/>
    <x v="0"/>
    <m/>
    <m/>
    <m/>
    <m/>
    <m/>
    <m/>
    <n v="2921"/>
  </r>
  <r>
    <x v="5"/>
    <x v="3"/>
    <x v="97"/>
    <x v="0"/>
    <x v="0"/>
    <m/>
    <m/>
    <m/>
    <m/>
    <m/>
    <m/>
    <n v="2907"/>
  </r>
  <r>
    <x v="5"/>
    <x v="5"/>
    <x v="33"/>
    <x v="3"/>
    <x v="0"/>
    <m/>
    <m/>
    <m/>
    <m/>
    <m/>
    <m/>
    <n v="2867"/>
  </r>
  <r>
    <x v="5"/>
    <x v="5"/>
    <x v="69"/>
    <x v="2"/>
    <x v="0"/>
    <m/>
    <m/>
    <m/>
    <m/>
    <m/>
    <m/>
    <n v="2839"/>
  </r>
  <r>
    <x v="5"/>
    <x v="2"/>
    <x v="86"/>
    <x v="0"/>
    <x v="0"/>
    <m/>
    <m/>
    <m/>
    <m/>
    <m/>
    <m/>
    <n v="2831"/>
  </r>
  <r>
    <x v="5"/>
    <x v="2"/>
    <x v="84"/>
    <x v="0"/>
    <x v="0"/>
    <m/>
    <m/>
    <m/>
    <m/>
    <m/>
    <m/>
    <n v="2809"/>
  </r>
  <r>
    <x v="5"/>
    <x v="6"/>
    <x v="91"/>
    <x v="0"/>
    <x v="0"/>
    <m/>
    <m/>
    <m/>
    <m/>
    <m/>
    <m/>
    <n v="2799"/>
  </r>
  <r>
    <x v="5"/>
    <x v="3"/>
    <x v="16"/>
    <x v="2"/>
    <x v="0"/>
    <m/>
    <m/>
    <m/>
    <m/>
    <m/>
    <m/>
    <n v="2788"/>
  </r>
  <r>
    <x v="5"/>
    <x v="0"/>
    <x v="1"/>
    <x v="1"/>
    <x v="0"/>
    <m/>
    <m/>
    <m/>
    <m/>
    <m/>
    <m/>
    <n v="2777"/>
  </r>
  <r>
    <x v="5"/>
    <x v="2"/>
    <x v="88"/>
    <x v="2"/>
    <x v="0"/>
    <m/>
    <m/>
    <m/>
    <m/>
    <m/>
    <m/>
    <n v="2713"/>
  </r>
  <r>
    <x v="5"/>
    <x v="0"/>
    <x v="96"/>
    <x v="0"/>
    <x v="0"/>
    <m/>
    <m/>
    <m/>
    <m/>
    <m/>
    <m/>
    <n v="2686"/>
  </r>
  <r>
    <x v="5"/>
    <x v="0"/>
    <x v="9"/>
    <x v="0"/>
    <x v="0"/>
    <m/>
    <m/>
    <m/>
    <m/>
    <m/>
    <m/>
    <n v="2673"/>
  </r>
  <r>
    <x v="5"/>
    <x v="9"/>
    <x v="95"/>
    <x v="1"/>
    <x v="0"/>
    <m/>
    <m/>
    <m/>
    <m/>
    <m/>
    <m/>
    <n v="2662"/>
  </r>
  <r>
    <x v="5"/>
    <x v="3"/>
    <x v="55"/>
    <x v="2"/>
    <x v="0"/>
    <m/>
    <m/>
    <m/>
    <m/>
    <m/>
    <m/>
    <n v="2659"/>
  </r>
  <r>
    <x v="5"/>
    <x v="4"/>
    <x v="27"/>
    <x v="4"/>
    <x v="0"/>
    <m/>
    <m/>
    <m/>
    <m/>
    <m/>
    <m/>
    <n v="2628"/>
  </r>
  <r>
    <x v="5"/>
    <x v="1"/>
    <x v="25"/>
    <x v="2"/>
    <x v="0"/>
    <m/>
    <m/>
    <m/>
    <m/>
    <m/>
    <m/>
    <n v="2621"/>
  </r>
  <r>
    <x v="5"/>
    <x v="1"/>
    <x v="15"/>
    <x v="1"/>
    <x v="0"/>
    <m/>
    <m/>
    <m/>
    <m/>
    <m/>
    <m/>
    <n v="2593"/>
  </r>
  <r>
    <x v="5"/>
    <x v="2"/>
    <x v="11"/>
    <x v="4"/>
    <x v="0"/>
    <m/>
    <m/>
    <m/>
    <m/>
    <m/>
    <m/>
    <n v="2557"/>
  </r>
  <r>
    <x v="5"/>
    <x v="7"/>
    <x v="72"/>
    <x v="2"/>
    <x v="0"/>
    <m/>
    <m/>
    <m/>
    <m/>
    <m/>
    <m/>
    <n v="2546"/>
  </r>
  <r>
    <x v="5"/>
    <x v="2"/>
    <x v="29"/>
    <x v="5"/>
    <x v="0"/>
    <m/>
    <m/>
    <m/>
    <m/>
    <m/>
    <m/>
    <n v="2545"/>
  </r>
  <r>
    <x v="5"/>
    <x v="2"/>
    <x v="84"/>
    <x v="2"/>
    <x v="0"/>
    <m/>
    <m/>
    <m/>
    <m/>
    <m/>
    <m/>
    <n v="2537"/>
  </r>
  <r>
    <x v="5"/>
    <x v="2"/>
    <x v="59"/>
    <x v="2"/>
    <x v="0"/>
    <m/>
    <m/>
    <m/>
    <m/>
    <m/>
    <m/>
    <n v="2524"/>
  </r>
  <r>
    <x v="5"/>
    <x v="2"/>
    <x v="20"/>
    <x v="2"/>
    <x v="0"/>
    <m/>
    <m/>
    <m/>
    <m/>
    <m/>
    <m/>
    <n v="2498"/>
  </r>
  <r>
    <x v="5"/>
    <x v="5"/>
    <x v="33"/>
    <x v="3"/>
    <x v="0"/>
    <m/>
    <m/>
    <m/>
    <m/>
    <m/>
    <m/>
    <n v="2478"/>
  </r>
  <r>
    <x v="5"/>
    <x v="0"/>
    <x v="31"/>
    <x v="1"/>
    <x v="0"/>
    <m/>
    <m/>
    <m/>
    <m/>
    <m/>
    <m/>
    <n v="2478"/>
  </r>
  <r>
    <x v="5"/>
    <x v="2"/>
    <x v="87"/>
    <x v="0"/>
    <x v="0"/>
    <m/>
    <m/>
    <m/>
    <m/>
    <m/>
    <m/>
    <n v="2463"/>
  </r>
  <r>
    <x v="5"/>
    <x v="0"/>
    <x v="68"/>
    <x v="0"/>
    <x v="0"/>
    <m/>
    <m/>
    <m/>
    <m/>
    <m/>
    <m/>
    <n v="2454"/>
  </r>
  <r>
    <x v="5"/>
    <x v="1"/>
    <x v="93"/>
    <x v="0"/>
    <x v="0"/>
    <m/>
    <m/>
    <m/>
    <m/>
    <m/>
    <m/>
    <n v="2426"/>
  </r>
  <r>
    <x v="5"/>
    <x v="0"/>
    <x v="46"/>
    <x v="1"/>
    <x v="0"/>
    <m/>
    <m/>
    <m/>
    <m/>
    <m/>
    <m/>
    <n v="2404"/>
  </r>
  <r>
    <x v="5"/>
    <x v="1"/>
    <x v="21"/>
    <x v="2"/>
    <x v="0"/>
    <m/>
    <m/>
    <m/>
    <m/>
    <m/>
    <m/>
    <n v="2389"/>
  </r>
  <r>
    <x v="5"/>
    <x v="3"/>
    <x v="55"/>
    <x v="5"/>
    <x v="0"/>
    <m/>
    <m/>
    <m/>
    <m/>
    <m/>
    <m/>
    <n v="2376"/>
  </r>
  <r>
    <x v="5"/>
    <x v="5"/>
    <x v="89"/>
    <x v="0"/>
    <x v="0"/>
    <m/>
    <m/>
    <m/>
    <m/>
    <m/>
    <m/>
    <n v="2335"/>
  </r>
  <r>
    <x v="5"/>
    <x v="2"/>
    <x v="48"/>
    <x v="4"/>
    <x v="0"/>
    <m/>
    <m/>
    <m/>
    <m/>
    <m/>
    <m/>
    <n v="2307"/>
  </r>
  <r>
    <x v="5"/>
    <x v="1"/>
    <x v="41"/>
    <x v="1"/>
    <x v="0"/>
    <m/>
    <m/>
    <m/>
    <m/>
    <m/>
    <m/>
    <n v="2277"/>
  </r>
  <r>
    <x v="5"/>
    <x v="2"/>
    <x v="29"/>
    <x v="2"/>
    <x v="0"/>
    <m/>
    <m/>
    <m/>
    <m/>
    <m/>
    <m/>
    <n v="2256"/>
  </r>
  <r>
    <x v="5"/>
    <x v="4"/>
    <x v="27"/>
    <x v="2"/>
    <x v="0"/>
    <m/>
    <m/>
    <m/>
    <m/>
    <m/>
    <m/>
    <n v="2227"/>
  </r>
  <r>
    <x v="5"/>
    <x v="4"/>
    <x v="35"/>
    <x v="5"/>
    <x v="0"/>
    <m/>
    <m/>
    <m/>
    <m/>
    <m/>
    <m/>
    <n v="2182"/>
  </r>
  <r>
    <x v="5"/>
    <x v="2"/>
    <x v="47"/>
    <x v="4"/>
    <x v="0"/>
    <m/>
    <m/>
    <m/>
    <m/>
    <m/>
    <m/>
    <n v="2167"/>
  </r>
  <r>
    <x v="5"/>
    <x v="5"/>
    <x v="89"/>
    <x v="1"/>
    <x v="0"/>
    <m/>
    <m/>
    <m/>
    <m/>
    <m/>
    <m/>
    <n v="2160"/>
  </r>
  <r>
    <x v="5"/>
    <x v="4"/>
    <x v="36"/>
    <x v="4"/>
    <x v="0"/>
    <m/>
    <m/>
    <m/>
    <m/>
    <m/>
    <m/>
    <n v="2136"/>
  </r>
  <r>
    <x v="5"/>
    <x v="5"/>
    <x v="69"/>
    <x v="2"/>
    <x v="0"/>
    <m/>
    <m/>
    <m/>
    <m/>
    <m/>
    <m/>
    <n v="2111"/>
  </r>
  <r>
    <x v="5"/>
    <x v="5"/>
    <x v="33"/>
    <x v="1"/>
    <x v="0"/>
    <m/>
    <m/>
    <m/>
    <m/>
    <m/>
    <m/>
    <n v="2103"/>
  </r>
  <r>
    <x v="5"/>
    <x v="1"/>
    <x v="5"/>
    <x v="5"/>
    <x v="0"/>
    <m/>
    <m/>
    <m/>
    <m/>
    <m/>
    <m/>
    <n v="2047"/>
  </r>
  <r>
    <x v="5"/>
    <x v="2"/>
    <x v="87"/>
    <x v="2"/>
    <x v="0"/>
    <m/>
    <m/>
    <m/>
    <m/>
    <m/>
    <m/>
    <n v="2042"/>
  </r>
  <r>
    <x v="5"/>
    <x v="3"/>
    <x v="97"/>
    <x v="2"/>
    <x v="0"/>
    <m/>
    <m/>
    <m/>
    <m/>
    <m/>
    <m/>
    <n v="2029"/>
  </r>
  <r>
    <x v="5"/>
    <x v="0"/>
    <x v="103"/>
    <x v="0"/>
    <x v="0"/>
    <m/>
    <m/>
    <m/>
    <m/>
    <m/>
    <m/>
    <n v="2016"/>
  </r>
  <r>
    <x v="5"/>
    <x v="5"/>
    <x v="22"/>
    <x v="2"/>
    <x v="0"/>
    <m/>
    <m/>
    <m/>
    <m/>
    <m/>
    <m/>
    <n v="2011"/>
  </r>
  <r>
    <x v="5"/>
    <x v="2"/>
    <x v="11"/>
    <x v="1"/>
    <x v="0"/>
    <m/>
    <m/>
    <m/>
    <m/>
    <m/>
    <m/>
    <n v="2003"/>
  </r>
  <r>
    <x v="5"/>
    <x v="2"/>
    <x v="11"/>
    <x v="5"/>
    <x v="0"/>
    <m/>
    <m/>
    <m/>
    <m/>
    <m/>
    <m/>
    <n v="1990"/>
  </r>
  <r>
    <x v="5"/>
    <x v="2"/>
    <x v="4"/>
    <x v="3"/>
    <x v="0"/>
    <m/>
    <m/>
    <m/>
    <m/>
    <m/>
    <m/>
    <n v="1982"/>
  </r>
  <r>
    <x v="5"/>
    <x v="1"/>
    <x v="23"/>
    <x v="2"/>
    <x v="0"/>
    <m/>
    <m/>
    <m/>
    <m/>
    <m/>
    <m/>
    <n v="1977"/>
  </r>
  <r>
    <x v="5"/>
    <x v="2"/>
    <x v="84"/>
    <x v="2"/>
    <x v="0"/>
    <m/>
    <m/>
    <m/>
    <m/>
    <m/>
    <m/>
    <n v="1964"/>
  </r>
  <r>
    <x v="5"/>
    <x v="1"/>
    <x v="21"/>
    <x v="1"/>
    <x v="0"/>
    <m/>
    <m/>
    <m/>
    <m/>
    <m/>
    <m/>
    <n v="1930"/>
  </r>
  <r>
    <x v="5"/>
    <x v="5"/>
    <x v="39"/>
    <x v="2"/>
    <x v="0"/>
    <m/>
    <m/>
    <m/>
    <m/>
    <m/>
    <m/>
    <n v="1930"/>
  </r>
  <r>
    <x v="5"/>
    <x v="2"/>
    <x v="58"/>
    <x v="2"/>
    <x v="0"/>
    <m/>
    <m/>
    <m/>
    <m/>
    <m/>
    <m/>
    <n v="1929"/>
  </r>
  <r>
    <x v="5"/>
    <x v="3"/>
    <x v="104"/>
    <x v="1"/>
    <x v="0"/>
    <m/>
    <m/>
    <m/>
    <m/>
    <m/>
    <m/>
    <n v="1907"/>
  </r>
  <r>
    <x v="5"/>
    <x v="4"/>
    <x v="34"/>
    <x v="3"/>
    <x v="0"/>
    <m/>
    <m/>
    <m/>
    <m/>
    <m/>
    <m/>
    <n v="1903"/>
  </r>
  <r>
    <x v="5"/>
    <x v="7"/>
    <x v="52"/>
    <x v="1"/>
    <x v="0"/>
    <m/>
    <m/>
    <m/>
    <m/>
    <m/>
    <m/>
    <n v="1894"/>
  </r>
  <r>
    <x v="5"/>
    <x v="8"/>
    <x v="102"/>
    <x v="0"/>
    <x v="0"/>
    <m/>
    <m/>
    <m/>
    <m/>
    <m/>
    <m/>
    <n v="1892"/>
  </r>
  <r>
    <x v="5"/>
    <x v="2"/>
    <x v="112"/>
    <x v="1"/>
    <x v="0"/>
    <m/>
    <m/>
    <m/>
    <m/>
    <m/>
    <m/>
    <n v="1872"/>
  </r>
  <r>
    <x v="5"/>
    <x v="7"/>
    <x v="62"/>
    <x v="2"/>
    <x v="0"/>
    <m/>
    <m/>
    <m/>
    <m/>
    <m/>
    <m/>
    <n v="1871"/>
  </r>
  <r>
    <x v="5"/>
    <x v="10"/>
    <x v="109"/>
    <x v="0"/>
    <x v="0"/>
    <m/>
    <m/>
    <m/>
    <m/>
    <m/>
    <m/>
    <n v="1845"/>
  </r>
  <r>
    <x v="5"/>
    <x v="7"/>
    <x v="82"/>
    <x v="0"/>
    <x v="0"/>
    <m/>
    <m/>
    <m/>
    <m/>
    <m/>
    <m/>
    <n v="1844"/>
  </r>
  <r>
    <x v="5"/>
    <x v="3"/>
    <x v="51"/>
    <x v="2"/>
    <x v="0"/>
    <m/>
    <m/>
    <m/>
    <m/>
    <m/>
    <m/>
    <n v="1838"/>
  </r>
  <r>
    <x v="5"/>
    <x v="1"/>
    <x v="100"/>
    <x v="0"/>
    <x v="0"/>
    <m/>
    <m/>
    <m/>
    <m/>
    <m/>
    <m/>
    <n v="1835"/>
  </r>
  <r>
    <x v="5"/>
    <x v="1"/>
    <x v="116"/>
    <x v="0"/>
    <x v="0"/>
    <m/>
    <m/>
    <m/>
    <m/>
    <m/>
    <m/>
    <n v="1833"/>
  </r>
  <r>
    <x v="5"/>
    <x v="3"/>
    <x v="42"/>
    <x v="2"/>
    <x v="0"/>
    <m/>
    <m/>
    <m/>
    <m/>
    <m/>
    <m/>
    <n v="1802"/>
  </r>
  <r>
    <x v="5"/>
    <x v="2"/>
    <x v="49"/>
    <x v="4"/>
    <x v="0"/>
    <m/>
    <m/>
    <m/>
    <m/>
    <m/>
    <m/>
    <n v="1794"/>
  </r>
  <r>
    <x v="5"/>
    <x v="6"/>
    <x v="108"/>
    <x v="0"/>
    <x v="0"/>
    <m/>
    <m/>
    <m/>
    <m/>
    <m/>
    <m/>
    <n v="1791"/>
  </r>
  <r>
    <x v="5"/>
    <x v="4"/>
    <x v="35"/>
    <x v="4"/>
    <x v="0"/>
    <m/>
    <m/>
    <m/>
    <m/>
    <m/>
    <m/>
    <n v="1787"/>
  </r>
  <r>
    <x v="5"/>
    <x v="0"/>
    <x v="128"/>
    <x v="0"/>
    <x v="0"/>
    <m/>
    <m/>
    <m/>
    <m/>
    <m/>
    <m/>
    <n v="1785"/>
  </r>
  <r>
    <x v="5"/>
    <x v="2"/>
    <x v="58"/>
    <x v="2"/>
    <x v="0"/>
    <m/>
    <m/>
    <m/>
    <m/>
    <m/>
    <m/>
    <n v="1783"/>
  </r>
  <r>
    <x v="5"/>
    <x v="2"/>
    <x v="11"/>
    <x v="3"/>
    <x v="0"/>
    <m/>
    <m/>
    <m/>
    <m/>
    <m/>
    <m/>
    <n v="1779"/>
  </r>
  <r>
    <x v="5"/>
    <x v="2"/>
    <x v="88"/>
    <x v="1"/>
    <x v="0"/>
    <m/>
    <m/>
    <m/>
    <m/>
    <m/>
    <m/>
    <n v="1769"/>
  </r>
  <r>
    <x v="5"/>
    <x v="9"/>
    <x v="95"/>
    <x v="0"/>
    <x v="0"/>
    <m/>
    <m/>
    <m/>
    <m/>
    <m/>
    <m/>
    <n v="1758"/>
  </r>
  <r>
    <x v="5"/>
    <x v="5"/>
    <x v="33"/>
    <x v="4"/>
    <x v="0"/>
    <m/>
    <m/>
    <m/>
    <m/>
    <m/>
    <m/>
    <n v="1754"/>
  </r>
  <r>
    <x v="5"/>
    <x v="1"/>
    <x v="37"/>
    <x v="2"/>
    <x v="0"/>
    <m/>
    <m/>
    <m/>
    <m/>
    <m/>
    <m/>
    <n v="1742"/>
  </r>
  <r>
    <x v="5"/>
    <x v="4"/>
    <x v="65"/>
    <x v="3"/>
    <x v="0"/>
    <m/>
    <m/>
    <m/>
    <m/>
    <m/>
    <m/>
    <n v="1730"/>
  </r>
  <r>
    <x v="5"/>
    <x v="4"/>
    <x v="17"/>
    <x v="3"/>
    <x v="0"/>
    <m/>
    <m/>
    <m/>
    <m/>
    <m/>
    <m/>
    <n v="1712"/>
  </r>
  <r>
    <x v="5"/>
    <x v="3"/>
    <x v="42"/>
    <x v="5"/>
    <x v="0"/>
    <m/>
    <m/>
    <m/>
    <m/>
    <m/>
    <m/>
    <n v="1690"/>
  </r>
  <r>
    <x v="5"/>
    <x v="3"/>
    <x v="97"/>
    <x v="1"/>
    <x v="0"/>
    <m/>
    <m/>
    <m/>
    <m/>
    <m/>
    <m/>
    <n v="1664"/>
  </r>
  <r>
    <x v="5"/>
    <x v="5"/>
    <x v="39"/>
    <x v="4"/>
    <x v="0"/>
    <m/>
    <m/>
    <m/>
    <m/>
    <m/>
    <m/>
    <n v="1663"/>
  </r>
  <r>
    <x v="5"/>
    <x v="3"/>
    <x v="98"/>
    <x v="0"/>
    <x v="0"/>
    <m/>
    <m/>
    <m/>
    <m/>
    <m/>
    <m/>
    <n v="1661"/>
  </r>
  <r>
    <x v="5"/>
    <x v="2"/>
    <x v="43"/>
    <x v="1"/>
    <x v="0"/>
    <m/>
    <m/>
    <m/>
    <m/>
    <m/>
    <m/>
    <n v="1659"/>
  </r>
  <r>
    <x v="5"/>
    <x v="5"/>
    <x v="33"/>
    <x v="5"/>
    <x v="0"/>
    <m/>
    <m/>
    <m/>
    <m/>
    <m/>
    <m/>
    <n v="1650"/>
  </r>
  <r>
    <x v="5"/>
    <x v="0"/>
    <x v="18"/>
    <x v="5"/>
    <x v="0"/>
    <m/>
    <m/>
    <m/>
    <m/>
    <m/>
    <m/>
    <n v="1647"/>
  </r>
  <r>
    <x v="5"/>
    <x v="5"/>
    <x v="39"/>
    <x v="3"/>
    <x v="0"/>
    <m/>
    <m/>
    <m/>
    <m/>
    <m/>
    <m/>
    <n v="1646"/>
  </r>
  <r>
    <x v="5"/>
    <x v="0"/>
    <x v="101"/>
    <x v="0"/>
    <x v="0"/>
    <m/>
    <m/>
    <m/>
    <m/>
    <m/>
    <m/>
    <n v="1639"/>
  </r>
  <r>
    <x v="5"/>
    <x v="2"/>
    <x v="4"/>
    <x v="5"/>
    <x v="0"/>
    <m/>
    <m/>
    <m/>
    <m/>
    <m/>
    <m/>
    <n v="1631"/>
  </r>
  <r>
    <x v="5"/>
    <x v="8"/>
    <x v="114"/>
    <x v="0"/>
    <x v="0"/>
    <m/>
    <m/>
    <m/>
    <m/>
    <m/>
    <m/>
    <n v="1628"/>
  </r>
  <r>
    <x v="5"/>
    <x v="2"/>
    <x v="86"/>
    <x v="2"/>
    <x v="0"/>
    <m/>
    <m/>
    <m/>
    <m/>
    <m/>
    <m/>
    <n v="1626"/>
  </r>
  <r>
    <x v="5"/>
    <x v="2"/>
    <x v="110"/>
    <x v="2"/>
    <x v="0"/>
    <m/>
    <m/>
    <m/>
    <m/>
    <m/>
    <m/>
    <n v="1623"/>
  </r>
  <r>
    <x v="5"/>
    <x v="3"/>
    <x v="97"/>
    <x v="0"/>
    <x v="0"/>
    <m/>
    <m/>
    <m/>
    <m/>
    <m/>
    <m/>
    <n v="1613"/>
  </r>
  <r>
    <x v="5"/>
    <x v="1"/>
    <x v="2"/>
    <x v="3"/>
    <x v="0"/>
    <m/>
    <m/>
    <m/>
    <m/>
    <m/>
    <m/>
    <n v="1605"/>
  </r>
  <r>
    <x v="5"/>
    <x v="5"/>
    <x v="39"/>
    <x v="2"/>
    <x v="0"/>
    <m/>
    <m/>
    <m/>
    <m/>
    <m/>
    <m/>
    <n v="1572"/>
  </r>
  <r>
    <x v="5"/>
    <x v="3"/>
    <x v="74"/>
    <x v="1"/>
    <x v="0"/>
    <m/>
    <m/>
    <m/>
    <m/>
    <m/>
    <m/>
    <n v="1557"/>
  </r>
  <r>
    <x v="5"/>
    <x v="3"/>
    <x v="104"/>
    <x v="0"/>
    <x v="0"/>
    <m/>
    <m/>
    <m/>
    <m/>
    <m/>
    <m/>
    <n v="1550"/>
  </r>
  <r>
    <x v="5"/>
    <x v="4"/>
    <x v="27"/>
    <x v="5"/>
    <x v="0"/>
    <m/>
    <m/>
    <m/>
    <m/>
    <m/>
    <m/>
    <n v="1519"/>
  </r>
  <r>
    <x v="5"/>
    <x v="3"/>
    <x v="38"/>
    <x v="4"/>
    <x v="0"/>
    <m/>
    <m/>
    <m/>
    <m/>
    <m/>
    <m/>
    <n v="1516"/>
  </r>
  <r>
    <x v="5"/>
    <x v="5"/>
    <x v="33"/>
    <x v="4"/>
    <x v="0"/>
    <m/>
    <m/>
    <m/>
    <m/>
    <m/>
    <m/>
    <n v="1499"/>
  </r>
  <r>
    <x v="5"/>
    <x v="11"/>
    <x v="113"/>
    <x v="1"/>
    <x v="0"/>
    <m/>
    <m/>
    <m/>
    <m/>
    <m/>
    <m/>
    <n v="1492"/>
  </r>
  <r>
    <x v="5"/>
    <x v="4"/>
    <x v="57"/>
    <x v="1"/>
    <x v="0"/>
    <m/>
    <m/>
    <m/>
    <m/>
    <m/>
    <m/>
    <n v="1486"/>
  </r>
  <r>
    <x v="5"/>
    <x v="3"/>
    <x v="38"/>
    <x v="2"/>
    <x v="0"/>
    <m/>
    <m/>
    <m/>
    <m/>
    <m/>
    <m/>
    <n v="1481"/>
  </r>
  <r>
    <x v="5"/>
    <x v="1"/>
    <x v="24"/>
    <x v="1"/>
    <x v="0"/>
    <m/>
    <m/>
    <m/>
    <m/>
    <m/>
    <m/>
    <n v="1480"/>
  </r>
  <r>
    <x v="5"/>
    <x v="6"/>
    <x v="105"/>
    <x v="0"/>
    <x v="0"/>
    <m/>
    <m/>
    <m/>
    <m/>
    <m/>
    <m/>
    <n v="1474"/>
  </r>
  <r>
    <x v="5"/>
    <x v="2"/>
    <x v="20"/>
    <x v="2"/>
    <x v="0"/>
    <m/>
    <m/>
    <m/>
    <m/>
    <m/>
    <m/>
    <n v="1469"/>
  </r>
  <r>
    <x v="5"/>
    <x v="1"/>
    <x v="99"/>
    <x v="0"/>
    <x v="0"/>
    <m/>
    <m/>
    <m/>
    <m/>
    <m/>
    <m/>
    <n v="1457"/>
  </r>
  <r>
    <x v="5"/>
    <x v="4"/>
    <x v="27"/>
    <x v="4"/>
    <x v="0"/>
    <m/>
    <m/>
    <m/>
    <m/>
    <m/>
    <m/>
    <n v="1454"/>
  </r>
  <r>
    <x v="5"/>
    <x v="5"/>
    <x v="69"/>
    <x v="5"/>
    <x v="0"/>
    <m/>
    <m/>
    <m/>
    <m/>
    <m/>
    <m/>
    <n v="1445"/>
  </r>
  <r>
    <x v="5"/>
    <x v="0"/>
    <x v="54"/>
    <x v="0"/>
    <x v="0"/>
    <m/>
    <m/>
    <m/>
    <m/>
    <m/>
    <m/>
    <n v="1418"/>
  </r>
  <r>
    <x v="5"/>
    <x v="2"/>
    <x v="120"/>
    <x v="1"/>
    <x v="0"/>
    <m/>
    <m/>
    <m/>
    <m/>
    <m/>
    <m/>
    <n v="1410"/>
  </r>
  <r>
    <x v="5"/>
    <x v="1"/>
    <x v="2"/>
    <x v="5"/>
    <x v="0"/>
    <m/>
    <m/>
    <m/>
    <m/>
    <m/>
    <m/>
    <n v="1399"/>
  </r>
  <r>
    <x v="5"/>
    <x v="2"/>
    <x v="20"/>
    <x v="3"/>
    <x v="0"/>
    <m/>
    <m/>
    <m/>
    <m/>
    <m/>
    <m/>
    <n v="1384"/>
  </r>
  <r>
    <x v="5"/>
    <x v="5"/>
    <x v="66"/>
    <x v="3"/>
    <x v="0"/>
    <m/>
    <m/>
    <m/>
    <m/>
    <m/>
    <m/>
    <n v="1368"/>
  </r>
  <r>
    <x v="5"/>
    <x v="9"/>
    <x v="107"/>
    <x v="1"/>
    <x v="0"/>
    <m/>
    <m/>
    <m/>
    <m/>
    <m/>
    <m/>
    <n v="1351"/>
  </r>
  <r>
    <x v="5"/>
    <x v="1"/>
    <x v="92"/>
    <x v="0"/>
    <x v="0"/>
    <m/>
    <m/>
    <m/>
    <m/>
    <m/>
    <m/>
    <n v="1345"/>
  </r>
  <r>
    <x v="5"/>
    <x v="1"/>
    <x v="2"/>
    <x v="2"/>
    <x v="0"/>
    <m/>
    <m/>
    <m/>
    <m/>
    <m/>
    <m/>
    <n v="1339"/>
  </r>
  <r>
    <x v="5"/>
    <x v="5"/>
    <x v="89"/>
    <x v="3"/>
    <x v="0"/>
    <m/>
    <m/>
    <m/>
    <m/>
    <m/>
    <m/>
    <n v="1304"/>
  </r>
  <r>
    <x v="5"/>
    <x v="3"/>
    <x v="16"/>
    <x v="5"/>
    <x v="0"/>
    <m/>
    <m/>
    <m/>
    <m/>
    <m/>
    <m/>
    <n v="1296"/>
  </r>
  <r>
    <x v="5"/>
    <x v="2"/>
    <x v="29"/>
    <x v="3"/>
    <x v="0"/>
    <m/>
    <m/>
    <m/>
    <m/>
    <m/>
    <m/>
    <n v="1291"/>
  </r>
  <r>
    <x v="5"/>
    <x v="1"/>
    <x v="13"/>
    <x v="1"/>
    <x v="0"/>
    <m/>
    <m/>
    <m/>
    <m/>
    <m/>
    <m/>
    <n v="1284"/>
  </r>
  <r>
    <x v="5"/>
    <x v="2"/>
    <x v="20"/>
    <x v="2"/>
    <x v="0"/>
    <m/>
    <m/>
    <m/>
    <m/>
    <m/>
    <m/>
    <n v="1276"/>
  </r>
  <r>
    <x v="5"/>
    <x v="4"/>
    <x v="73"/>
    <x v="2"/>
    <x v="0"/>
    <m/>
    <m/>
    <m/>
    <m/>
    <m/>
    <m/>
    <n v="1275"/>
  </r>
  <r>
    <x v="5"/>
    <x v="3"/>
    <x v="97"/>
    <x v="2"/>
    <x v="0"/>
    <m/>
    <m/>
    <m/>
    <m/>
    <m/>
    <m/>
    <n v="1269"/>
  </r>
  <r>
    <x v="5"/>
    <x v="0"/>
    <x v="77"/>
    <x v="1"/>
    <x v="0"/>
    <m/>
    <m/>
    <m/>
    <m/>
    <m/>
    <m/>
    <n v="1260"/>
  </r>
  <r>
    <x v="5"/>
    <x v="0"/>
    <x v="7"/>
    <x v="5"/>
    <x v="0"/>
    <m/>
    <m/>
    <m/>
    <m/>
    <m/>
    <m/>
    <n v="1260"/>
  </r>
  <r>
    <x v="5"/>
    <x v="1"/>
    <x v="123"/>
    <x v="0"/>
    <x v="0"/>
    <m/>
    <m/>
    <m/>
    <m/>
    <m/>
    <m/>
    <n v="1226"/>
  </r>
  <r>
    <x v="5"/>
    <x v="1"/>
    <x v="28"/>
    <x v="2"/>
    <x v="0"/>
    <m/>
    <m/>
    <m/>
    <m/>
    <m/>
    <m/>
    <n v="1214"/>
  </r>
  <r>
    <x v="5"/>
    <x v="5"/>
    <x v="39"/>
    <x v="4"/>
    <x v="0"/>
    <m/>
    <m/>
    <m/>
    <m/>
    <m/>
    <m/>
    <n v="1214"/>
  </r>
  <r>
    <x v="5"/>
    <x v="2"/>
    <x v="20"/>
    <x v="4"/>
    <x v="0"/>
    <m/>
    <m/>
    <m/>
    <m/>
    <m/>
    <m/>
    <n v="1184"/>
  </r>
  <r>
    <x v="5"/>
    <x v="3"/>
    <x v="119"/>
    <x v="1"/>
    <x v="0"/>
    <m/>
    <m/>
    <m/>
    <m/>
    <m/>
    <m/>
    <n v="1159"/>
  </r>
  <r>
    <x v="5"/>
    <x v="7"/>
    <x v="115"/>
    <x v="2"/>
    <x v="0"/>
    <m/>
    <m/>
    <m/>
    <m/>
    <m/>
    <m/>
    <n v="1152"/>
  </r>
  <r>
    <x v="5"/>
    <x v="0"/>
    <x v="9"/>
    <x v="1"/>
    <x v="0"/>
    <m/>
    <m/>
    <m/>
    <m/>
    <m/>
    <m/>
    <n v="1152"/>
  </r>
  <r>
    <x v="5"/>
    <x v="4"/>
    <x v="27"/>
    <x v="5"/>
    <x v="0"/>
    <m/>
    <m/>
    <m/>
    <m/>
    <m/>
    <m/>
    <n v="1149"/>
  </r>
  <r>
    <x v="5"/>
    <x v="1"/>
    <x v="118"/>
    <x v="0"/>
    <x v="0"/>
    <m/>
    <m/>
    <m/>
    <m/>
    <m/>
    <m/>
    <n v="1139"/>
  </r>
  <r>
    <x v="5"/>
    <x v="0"/>
    <x v="68"/>
    <x v="5"/>
    <x v="0"/>
    <m/>
    <m/>
    <m/>
    <m/>
    <m/>
    <m/>
    <n v="1134"/>
  </r>
  <r>
    <x v="5"/>
    <x v="0"/>
    <x v="40"/>
    <x v="5"/>
    <x v="0"/>
    <m/>
    <m/>
    <m/>
    <m/>
    <m/>
    <m/>
    <n v="1133"/>
  </r>
  <r>
    <x v="5"/>
    <x v="2"/>
    <x v="112"/>
    <x v="0"/>
    <x v="0"/>
    <m/>
    <m/>
    <m/>
    <m/>
    <m/>
    <m/>
    <n v="1092"/>
  </r>
  <r>
    <x v="5"/>
    <x v="4"/>
    <x v="56"/>
    <x v="5"/>
    <x v="0"/>
    <m/>
    <m/>
    <m/>
    <m/>
    <m/>
    <m/>
    <n v="1084"/>
  </r>
  <r>
    <x v="5"/>
    <x v="2"/>
    <x v="10"/>
    <x v="4"/>
    <x v="0"/>
    <m/>
    <m/>
    <m/>
    <m/>
    <m/>
    <m/>
    <n v="1076"/>
  </r>
  <r>
    <x v="5"/>
    <x v="0"/>
    <x v="8"/>
    <x v="1"/>
    <x v="0"/>
    <m/>
    <m/>
    <m/>
    <m/>
    <m/>
    <m/>
    <n v="1074"/>
  </r>
  <r>
    <x v="5"/>
    <x v="4"/>
    <x v="27"/>
    <x v="4"/>
    <x v="0"/>
    <m/>
    <m/>
    <m/>
    <m/>
    <m/>
    <m/>
    <n v="1064"/>
  </r>
  <r>
    <x v="5"/>
    <x v="3"/>
    <x v="119"/>
    <x v="0"/>
    <x v="0"/>
    <m/>
    <m/>
    <m/>
    <m/>
    <m/>
    <m/>
    <n v="1058"/>
  </r>
  <r>
    <x v="5"/>
    <x v="3"/>
    <x v="51"/>
    <x v="5"/>
    <x v="0"/>
    <m/>
    <m/>
    <m/>
    <m/>
    <m/>
    <m/>
    <n v="1044"/>
  </r>
  <r>
    <x v="5"/>
    <x v="2"/>
    <x v="110"/>
    <x v="1"/>
    <x v="0"/>
    <m/>
    <m/>
    <m/>
    <m/>
    <m/>
    <m/>
    <n v="1042"/>
  </r>
  <r>
    <x v="5"/>
    <x v="2"/>
    <x v="88"/>
    <x v="2"/>
    <x v="0"/>
    <m/>
    <m/>
    <m/>
    <m/>
    <m/>
    <m/>
    <n v="1040"/>
  </r>
  <r>
    <x v="5"/>
    <x v="9"/>
    <x v="106"/>
    <x v="0"/>
    <x v="0"/>
    <m/>
    <m/>
    <m/>
    <m/>
    <m/>
    <m/>
    <n v="1037"/>
  </r>
  <r>
    <x v="5"/>
    <x v="11"/>
    <x v="113"/>
    <x v="0"/>
    <x v="0"/>
    <m/>
    <m/>
    <m/>
    <m/>
    <m/>
    <m/>
    <n v="1033"/>
  </r>
  <r>
    <x v="5"/>
    <x v="3"/>
    <x v="63"/>
    <x v="2"/>
    <x v="0"/>
    <m/>
    <m/>
    <m/>
    <m/>
    <m/>
    <m/>
    <n v="1008"/>
  </r>
  <r>
    <x v="5"/>
    <x v="5"/>
    <x v="69"/>
    <x v="2"/>
    <x v="0"/>
    <m/>
    <m/>
    <m/>
    <m/>
    <m/>
    <m/>
    <n v="1002"/>
  </r>
  <r>
    <x v="5"/>
    <x v="3"/>
    <x v="42"/>
    <x v="4"/>
    <x v="0"/>
    <m/>
    <m/>
    <m/>
    <m/>
    <m/>
    <m/>
    <n v="1001"/>
  </r>
  <r>
    <x v="5"/>
    <x v="0"/>
    <x v="131"/>
    <x v="0"/>
    <x v="0"/>
    <m/>
    <m/>
    <m/>
    <m/>
    <m/>
    <m/>
    <n v="997"/>
  </r>
  <r>
    <x v="5"/>
    <x v="0"/>
    <x v="46"/>
    <x v="5"/>
    <x v="0"/>
    <m/>
    <m/>
    <m/>
    <m/>
    <m/>
    <m/>
    <n v="996"/>
  </r>
  <r>
    <x v="5"/>
    <x v="3"/>
    <x v="111"/>
    <x v="1"/>
    <x v="0"/>
    <m/>
    <m/>
    <m/>
    <m/>
    <m/>
    <m/>
    <n v="994"/>
  </r>
  <r>
    <x v="5"/>
    <x v="9"/>
    <x v="137"/>
    <x v="1"/>
    <x v="0"/>
    <m/>
    <m/>
    <m/>
    <m/>
    <m/>
    <m/>
    <n v="990"/>
  </r>
  <r>
    <x v="5"/>
    <x v="0"/>
    <x v="8"/>
    <x v="5"/>
    <x v="0"/>
    <m/>
    <m/>
    <m/>
    <m/>
    <m/>
    <m/>
    <n v="984"/>
  </r>
  <r>
    <x v="5"/>
    <x v="7"/>
    <x v="117"/>
    <x v="1"/>
    <x v="0"/>
    <m/>
    <m/>
    <m/>
    <m/>
    <m/>
    <m/>
    <n v="974"/>
  </r>
  <r>
    <x v="5"/>
    <x v="0"/>
    <x v="124"/>
    <x v="0"/>
    <x v="0"/>
    <m/>
    <m/>
    <m/>
    <m/>
    <m/>
    <m/>
    <n v="972"/>
  </r>
  <r>
    <x v="5"/>
    <x v="5"/>
    <x v="89"/>
    <x v="2"/>
    <x v="0"/>
    <m/>
    <m/>
    <m/>
    <m/>
    <m/>
    <m/>
    <n v="967"/>
  </r>
  <r>
    <x v="5"/>
    <x v="7"/>
    <x v="82"/>
    <x v="2"/>
    <x v="0"/>
    <m/>
    <m/>
    <m/>
    <m/>
    <m/>
    <m/>
    <n v="962"/>
  </r>
  <r>
    <x v="5"/>
    <x v="2"/>
    <x v="43"/>
    <x v="2"/>
    <x v="0"/>
    <m/>
    <m/>
    <m/>
    <m/>
    <m/>
    <m/>
    <n v="952"/>
  </r>
  <r>
    <x v="5"/>
    <x v="4"/>
    <x v="34"/>
    <x v="4"/>
    <x v="0"/>
    <m/>
    <m/>
    <m/>
    <m/>
    <m/>
    <m/>
    <n v="949"/>
  </r>
  <r>
    <x v="5"/>
    <x v="1"/>
    <x v="41"/>
    <x v="2"/>
    <x v="0"/>
    <m/>
    <m/>
    <m/>
    <m/>
    <m/>
    <m/>
    <n v="945"/>
  </r>
  <r>
    <x v="5"/>
    <x v="3"/>
    <x v="63"/>
    <x v="5"/>
    <x v="0"/>
    <m/>
    <m/>
    <m/>
    <m/>
    <m/>
    <m/>
    <n v="926"/>
  </r>
  <r>
    <x v="5"/>
    <x v="3"/>
    <x v="38"/>
    <x v="3"/>
    <x v="0"/>
    <m/>
    <m/>
    <m/>
    <m/>
    <m/>
    <m/>
    <n v="925"/>
  </r>
  <r>
    <x v="5"/>
    <x v="5"/>
    <x v="22"/>
    <x v="4"/>
    <x v="0"/>
    <m/>
    <m/>
    <m/>
    <m/>
    <m/>
    <m/>
    <n v="922"/>
  </r>
  <r>
    <x v="5"/>
    <x v="2"/>
    <x v="84"/>
    <x v="2"/>
    <x v="0"/>
    <m/>
    <m/>
    <m/>
    <m/>
    <m/>
    <m/>
    <n v="918"/>
  </r>
  <r>
    <x v="5"/>
    <x v="2"/>
    <x v="122"/>
    <x v="0"/>
    <x v="0"/>
    <m/>
    <m/>
    <m/>
    <m/>
    <m/>
    <m/>
    <n v="905"/>
  </r>
  <r>
    <x v="5"/>
    <x v="4"/>
    <x v="27"/>
    <x v="5"/>
    <x v="0"/>
    <m/>
    <m/>
    <m/>
    <m/>
    <m/>
    <m/>
    <n v="901"/>
  </r>
  <r>
    <x v="5"/>
    <x v="6"/>
    <x v="44"/>
    <x v="1"/>
    <x v="0"/>
    <m/>
    <m/>
    <m/>
    <m/>
    <m/>
    <m/>
    <n v="890"/>
  </r>
  <r>
    <x v="5"/>
    <x v="0"/>
    <x v="9"/>
    <x v="5"/>
    <x v="0"/>
    <m/>
    <m/>
    <m/>
    <m/>
    <m/>
    <m/>
    <n v="887"/>
  </r>
  <r>
    <x v="5"/>
    <x v="3"/>
    <x v="16"/>
    <x v="4"/>
    <x v="0"/>
    <m/>
    <m/>
    <m/>
    <m/>
    <m/>
    <m/>
    <n v="883"/>
  </r>
  <r>
    <x v="5"/>
    <x v="3"/>
    <x v="16"/>
    <x v="3"/>
    <x v="0"/>
    <m/>
    <m/>
    <m/>
    <m/>
    <m/>
    <m/>
    <n v="883"/>
  </r>
  <r>
    <x v="5"/>
    <x v="7"/>
    <x v="52"/>
    <x v="2"/>
    <x v="0"/>
    <m/>
    <m/>
    <m/>
    <m/>
    <m/>
    <m/>
    <n v="881"/>
  </r>
  <r>
    <x v="5"/>
    <x v="4"/>
    <x v="27"/>
    <x v="3"/>
    <x v="0"/>
    <m/>
    <m/>
    <m/>
    <m/>
    <m/>
    <m/>
    <n v="878"/>
  </r>
  <r>
    <x v="5"/>
    <x v="2"/>
    <x v="84"/>
    <x v="0"/>
    <x v="0"/>
    <m/>
    <m/>
    <m/>
    <m/>
    <m/>
    <m/>
    <n v="869"/>
  </r>
  <r>
    <x v="5"/>
    <x v="0"/>
    <x v="101"/>
    <x v="5"/>
    <x v="0"/>
    <m/>
    <m/>
    <m/>
    <m/>
    <m/>
    <m/>
    <n v="864"/>
  </r>
  <r>
    <x v="5"/>
    <x v="2"/>
    <x v="10"/>
    <x v="3"/>
    <x v="0"/>
    <m/>
    <m/>
    <m/>
    <m/>
    <m/>
    <m/>
    <n v="859"/>
  </r>
  <r>
    <x v="5"/>
    <x v="4"/>
    <x v="27"/>
    <x v="4"/>
    <x v="0"/>
    <m/>
    <m/>
    <m/>
    <m/>
    <m/>
    <m/>
    <n v="846"/>
  </r>
  <r>
    <x v="5"/>
    <x v="1"/>
    <x v="166"/>
    <x v="0"/>
    <x v="0"/>
    <m/>
    <m/>
    <m/>
    <m/>
    <m/>
    <m/>
    <n v="844"/>
  </r>
  <r>
    <x v="5"/>
    <x v="2"/>
    <x v="84"/>
    <x v="1"/>
    <x v="0"/>
    <m/>
    <m/>
    <m/>
    <m/>
    <m/>
    <m/>
    <n v="829"/>
  </r>
  <r>
    <x v="5"/>
    <x v="4"/>
    <x v="73"/>
    <x v="3"/>
    <x v="0"/>
    <m/>
    <m/>
    <m/>
    <m/>
    <m/>
    <m/>
    <n v="825"/>
  </r>
  <r>
    <x v="5"/>
    <x v="4"/>
    <x v="17"/>
    <x v="5"/>
    <x v="0"/>
    <m/>
    <m/>
    <m/>
    <m/>
    <m/>
    <m/>
    <n v="824"/>
  </r>
  <r>
    <x v="5"/>
    <x v="1"/>
    <x v="2"/>
    <x v="4"/>
    <x v="0"/>
    <m/>
    <m/>
    <m/>
    <m/>
    <m/>
    <m/>
    <n v="805"/>
  </r>
  <r>
    <x v="5"/>
    <x v="0"/>
    <x v="70"/>
    <x v="1"/>
    <x v="0"/>
    <m/>
    <m/>
    <m/>
    <m/>
    <m/>
    <m/>
    <n v="805"/>
  </r>
  <r>
    <x v="5"/>
    <x v="4"/>
    <x v="53"/>
    <x v="4"/>
    <x v="0"/>
    <m/>
    <m/>
    <m/>
    <m/>
    <m/>
    <m/>
    <n v="795"/>
  </r>
  <r>
    <x v="5"/>
    <x v="5"/>
    <x v="39"/>
    <x v="4"/>
    <x v="0"/>
    <m/>
    <m/>
    <m/>
    <m/>
    <m/>
    <m/>
    <n v="795"/>
  </r>
  <r>
    <x v="5"/>
    <x v="0"/>
    <x v="132"/>
    <x v="0"/>
    <x v="0"/>
    <m/>
    <m/>
    <m/>
    <m/>
    <m/>
    <m/>
    <n v="794"/>
  </r>
  <r>
    <x v="5"/>
    <x v="9"/>
    <x v="106"/>
    <x v="1"/>
    <x v="0"/>
    <m/>
    <m/>
    <m/>
    <m/>
    <m/>
    <m/>
    <n v="777"/>
  </r>
  <r>
    <x v="5"/>
    <x v="2"/>
    <x v="58"/>
    <x v="4"/>
    <x v="0"/>
    <m/>
    <m/>
    <m/>
    <m/>
    <m/>
    <m/>
    <n v="776"/>
  </r>
  <r>
    <x v="5"/>
    <x v="3"/>
    <x v="55"/>
    <x v="3"/>
    <x v="0"/>
    <m/>
    <m/>
    <m/>
    <m/>
    <m/>
    <m/>
    <n v="753"/>
  </r>
  <r>
    <x v="5"/>
    <x v="2"/>
    <x v="84"/>
    <x v="2"/>
    <x v="0"/>
    <m/>
    <m/>
    <m/>
    <m/>
    <m/>
    <m/>
    <n v="751"/>
  </r>
  <r>
    <x v="5"/>
    <x v="0"/>
    <x v="7"/>
    <x v="2"/>
    <x v="0"/>
    <m/>
    <m/>
    <m/>
    <m/>
    <m/>
    <m/>
    <n v="739"/>
  </r>
  <r>
    <x v="5"/>
    <x v="7"/>
    <x v="62"/>
    <x v="4"/>
    <x v="0"/>
    <m/>
    <m/>
    <m/>
    <m/>
    <m/>
    <m/>
    <n v="738"/>
  </r>
  <r>
    <x v="5"/>
    <x v="4"/>
    <x v="57"/>
    <x v="3"/>
    <x v="0"/>
    <m/>
    <m/>
    <m/>
    <m/>
    <m/>
    <m/>
    <n v="729"/>
  </r>
  <r>
    <x v="5"/>
    <x v="0"/>
    <x v="7"/>
    <x v="2"/>
    <x v="0"/>
    <m/>
    <m/>
    <m/>
    <m/>
    <m/>
    <m/>
    <n v="711"/>
  </r>
  <r>
    <x v="5"/>
    <x v="1"/>
    <x v="24"/>
    <x v="3"/>
    <x v="0"/>
    <m/>
    <m/>
    <m/>
    <m/>
    <m/>
    <m/>
    <n v="706"/>
  </r>
  <r>
    <x v="5"/>
    <x v="3"/>
    <x v="38"/>
    <x v="5"/>
    <x v="0"/>
    <m/>
    <m/>
    <m/>
    <m/>
    <m/>
    <m/>
    <n v="703"/>
  </r>
  <r>
    <x v="5"/>
    <x v="7"/>
    <x v="130"/>
    <x v="0"/>
    <x v="0"/>
    <m/>
    <m/>
    <m/>
    <m/>
    <m/>
    <m/>
    <n v="702"/>
  </r>
  <r>
    <x v="5"/>
    <x v="2"/>
    <x v="81"/>
    <x v="1"/>
    <x v="0"/>
    <m/>
    <m/>
    <m/>
    <m/>
    <m/>
    <m/>
    <n v="695"/>
  </r>
  <r>
    <x v="5"/>
    <x v="1"/>
    <x v="25"/>
    <x v="5"/>
    <x v="0"/>
    <m/>
    <m/>
    <m/>
    <m/>
    <m/>
    <m/>
    <n v="693"/>
  </r>
  <r>
    <x v="5"/>
    <x v="3"/>
    <x v="97"/>
    <x v="2"/>
    <x v="0"/>
    <m/>
    <m/>
    <m/>
    <m/>
    <m/>
    <m/>
    <n v="691"/>
  </r>
  <r>
    <x v="5"/>
    <x v="5"/>
    <x v="22"/>
    <x v="3"/>
    <x v="0"/>
    <m/>
    <m/>
    <m/>
    <m/>
    <m/>
    <m/>
    <n v="691"/>
  </r>
  <r>
    <x v="5"/>
    <x v="11"/>
    <x v="113"/>
    <x v="2"/>
    <x v="0"/>
    <m/>
    <m/>
    <m/>
    <m/>
    <m/>
    <m/>
    <n v="682"/>
  </r>
  <r>
    <x v="5"/>
    <x v="2"/>
    <x v="59"/>
    <x v="4"/>
    <x v="0"/>
    <m/>
    <m/>
    <m/>
    <m/>
    <m/>
    <m/>
    <n v="681"/>
  </r>
  <r>
    <x v="5"/>
    <x v="3"/>
    <x v="74"/>
    <x v="3"/>
    <x v="0"/>
    <m/>
    <m/>
    <m/>
    <m/>
    <m/>
    <m/>
    <n v="681"/>
  </r>
  <r>
    <x v="5"/>
    <x v="7"/>
    <x v="62"/>
    <x v="3"/>
    <x v="0"/>
    <m/>
    <m/>
    <m/>
    <m/>
    <m/>
    <m/>
    <n v="675"/>
  </r>
  <r>
    <x v="5"/>
    <x v="3"/>
    <x v="97"/>
    <x v="1"/>
    <x v="0"/>
    <m/>
    <m/>
    <m/>
    <m/>
    <m/>
    <m/>
    <n v="671"/>
  </r>
  <r>
    <x v="5"/>
    <x v="4"/>
    <x v="57"/>
    <x v="2"/>
    <x v="0"/>
    <m/>
    <m/>
    <m/>
    <m/>
    <m/>
    <m/>
    <n v="664"/>
  </r>
  <r>
    <x v="5"/>
    <x v="3"/>
    <x v="111"/>
    <x v="0"/>
    <x v="0"/>
    <m/>
    <m/>
    <m/>
    <m/>
    <m/>
    <m/>
    <n v="659"/>
  </r>
  <r>
    <x v="5"/>
    <x v="4"/>
    <x v="57"/>
    <x v="2"/>
    <x v="0"/>
    <m/>
    <m/>
    <m/>
    <m/>
    <m/>
    <m/>
    <n v="653"/>
  </r>
  <r>
    <x v="5"/>
    <x v="7"/>
    <x v="52"/>
    <x v="5"/>
    <x v="0"/>
    <m/>
    <m/>
    <m/>
    <m/>
    <m/>
    <m/>
    <n v="647"/>
  </r>
  <r>
    <x v="5"/>
    <x v="1"/>
    <x v="30"/>
    <x v="4"/>
    <x v="0"/>
    <m/>
    <m/>
    <m/>
    <m/>
    <m/>
    <m/>
    <n v="639"/>
  </r>
  <r>
    <x v="5"/>
    <x v="5"/>
    <x v="66"/>
    <x v="2"/>
    <x v="0"/>
    <m/>
    <m/>
    <m/>
    <m/>
    <m/>
    <m/>
    <n v="639"/>
  </r>
  <r>
    <x v="5"/>
    <x v="0"/>
    <x v="96"/>
    <x v="0"/>
    <x v="0"/>
    <m/>
    <m/>
    <m/>
    <m/>
    <m/>
    <m/>
    <n v="625"/>
  </r>
  <r>
    <x v="5"/>
    <x v="0"/>
    <x v="31"/>
    <x v="1"/>
    <x v="0"/>
    <m/>
    <m/>
    <m/>
    <m/>
    <m/>
    <m/>
    <n v="621"/>
  </r>
  <r>
    <x v="5"/>
    <x v="7"/>
    <x v="117"/>
    <x v="0"/>
    <x v="0"/>
    <m/>
    <m/>
    <m/>
    <m/>
    <m/>
    <m/>
    <n v="619"/>
  </r>
  <r>
    <x v="5"/>
    <x v="4"/>
    <x v="73"/>
    <x v="5"/>
    <x v="0"/>
    <m/>
    <m/>
    <m/>
    <m/>
    <m/>
    <m/>
    <n v="618"/>
  </r>
  <r>
    <x v="5"/>
    <x v="4"/>
    <x v="73"/>
    <x v="4"/>
    <x v="0"/>
    <m/>
    <m/>
    <m/>
    <m/>
    <m/>
    <m/>
    <n v="615"/>
  </r>
  <r>
    <x v="5"/>
    <x v="2"/>
    <x v="87"/>
    <x v="5"/>
    <x v="0"/>
    <m/>
    <m/>
    <m/>
    <m/>
    <m/>
    <m/>
    <n v="613"/>
  </r>
  <r>
    <x v="5"/>
    <x v="2"/>
    <x v="43"/>
    <x v="4"/>
    <x v="0"/>
    <m/>
    <m/>
    <m/>
    <m/>
    <m/>
    <m/>
    <n v="613"/>
  </r>
  <r>
    <x v="5"/>
    <x v="1"/>
    <x v="23"/>
    <x v="3"/>
    <x v="0"/>
    <m/>
    <m/>
    <m/>
    <m/>
    <m/>
    <m/>
    <n v="612"/>
  </r>
  <r>
    <x v="5"/>
    <x v="2"/>
    <x v="110"/>
    <x v="0"/>
    <x v="0"/>
    <m/>
    <m/>
    <m/>
    <m/>
    <m/>
    <m/>
    <n v="611"/>
  </r>
  <r>
    <x v="5"/>
    <x v="3"/>
    <x v="74"/>
    <x v="4"/>
    <x v="0"/>
    <m/>
    <m/>
    <m/>
    <m/>
    <m/>
    <m/>
    <n v="609"/>
  </r>
  <r>
    <x v="5"/>
    <x v="10"/>
    <x v="151"/>
    <x v="0"/>
    <x v="0"/>
    <m/>
    <m/>
    <m/>
    <m/>
    <m/>
    <m/>
    <n v="608"/>
  </r>
  <r>
    <x v="5"/>
    <x v="7"/>
    <x v="117"/>
    <x v="2"/>
    <x v="0"/>
    <m/>
    <m/>
    <m/>
    <m/>
    <m/>
    <m/>
    <n v="602"/>
  </r>
  <r>
    <x v="5"/>
    <x v="1"/>
    <x v="6"/>
    <x v="5"/>
    <x v="0"/>
    <m/>
    <m/>
    <m/>
    <m/>
    <m/>
    <m/>
    <n v="595"/>
  </r>
  <r>
    <x v="5"/>
    <x v="2"/>
    <x v="48"/>
    <x v="3"/>
    <x v="0"/>
    <m/>
    <m/>
    <m/>
    <m/>
    <m/>
    <m/>
    <n v="594"/>
  </r>
  <r>
    <x v="5"/>
    <x v="9"/>
    <x v="126"/>
    <x v="1"/>
    <x v="0"/>
    <m/>
    <m/>
    <m/>
    <m/>
    <m/>
    <m/>
    <n v="584"/>
  </r>
  <r>
    <x v="5"/>
    <x v="9"/>
    <x v="126"/>
    <x v="0"/>
    <x v="0"/>
    <m/>
    <m/>
    <m/>
    <m/>
    <m/>
    <m/>
    <n v="583"/>
  </r>
  <r>
    <x v="5"/>
    <x v="2"/>
    <x v="20"/>
    <x v="4"/>
    <x v="0"/>
    <m/>
    <m/>
    <m/>
    <m/>
    <m/>
    <m/>
    <n v="581"/>
  </r>
  <r>
    <x v="5"/>
    <x v="9"/>
    <x v="107"/>
    <x v="0"/>
    <x v="0"/>
    <m/>
    <m/>
    <m/>
    <m/>
    <m/>
    <m/>
    <n v="580"/>
  </r>
  <r>
    <x v="5"/>
    <x v="2"/>
    <x v="47"/>
    <x v="5"/>
    <x v="0"/>
    <m/>
    <m/>
    <m/>
    <m/>
    <m/>
    <m/>
    <n v="579"/>
  </r>
  <r>
    <x v="5"/>
    <x v="5"/>
    <x v="69"/>
    <x v="4"/>
    <x v="0"/>
    <m/>
    <m/>
    <m/>
    <m/>
    <m/>
    <m/>
    <n v="574"/>
  </r>
  <r>
    <x v="5"/>
    <x v="0"/>
    <x v="18"/>
    <x v="1"/>
    <x v="0"/>
    <m/>
    <m/>
    <m/>
    <m/>
    <m/>
    <m/>
    <n v="574"/>
  </r>
  <r>
    <x v="5"/>
    <x v="2"/>
    <x v="81"/>
    <x v="2"/>
    <x v="0"/>
    <m/>
    <m/>
    <m/>
    <m/>
    <m/>
    <m/>
    <n v="572"/>
  </r>
  <r>
    <x v="5"/>
    <x v="6"/>
    <x v="61"/>
    <x v="1"/>
    <x v="0"/>
    <m/>
    <m/>
    <m/>
    <m/>
    <m/>
    <m/>
    <n v="572"/>
  </r>
  <r>
    <x v="5"/>
    <x v="0"/>
    <x v="46"/>
    <x v="1"/>
    <x v="0"/>
    <m/>
    <m/>
    <m/>
    <m/>
    <m/>
    <m/>
    <n v="572"/>
  </r>
  <r>
    <x v="5"/>
    <x v="1"/>
    <x v="141"/>
    <x v="0"/>
    <x v="0"/>
    <m/>
    <m/>
    <m/>
    <m/>
    <m/>
    <m/>
    <n v="569"/>
  </r>
  <r>
    <x v="5"/>
    <x v="5"/>
    <x v="39"/>
    <x v="2"/>
    <x v="0"/>
    <m/>
    <m/>
    <m/>
    <m/>
    <m/>
    <m/>
    <n v="568"/>
  </r>
  <r>
    <x v="5"/>
    <x v="0"/>
    <x v="32"/>
    <x v="5"/>
    <x v="0"/>
    <m/>
    <m/>
    <m/>
    <m/>
    <m/>
    <m/>
    <n v="568"/>
  </r>
  <r>
    <x v="5"/>
    <x v="2"/>
    <x v="26"/>
    <x v="5"/>
    <x v="0"/>
    <m/>
    <m/>
    <m/>
    <m/>
    <m/>
    <m/>
    <n v="565"/>
  </r>
  <r>
    <x v="5"/>
    <x v="0"/>
    <x v="40"/>
    <x v="1"/>
    <x v="0"/>
    <m/>
    <m/>
    <m/>
    <m/>
    <m/>
    <m/>
    <n v="557"/>
  </r>
  <r>
    <x v="5"/>
    <x v="4"/>
    <x v="57"/>
    <x v="0"/>
    <x v="0"/>
    <m/>
    <m/>
    <m/>
    <m/>
    <m/>
    <m/>
    <n v="554"/>
  </r>
  <r>
    <x v="5"/>
    <x v="1"/>
    <x v="127"/>
    <x v="0"/>
    <x v="0"/>
    <m/>
    <m/>
    <m/>
    <m/>
    <m/>
    <m/>
    <n v="552"/>
  </r>
  <r>
    <x v="5"/>
    <x v="1"/>
    <x v="15"/>
    <x v="4"/>
    <x v="0"/>
    <m/>
    <m/>
    <m/>
    <m/>
    <m/>
    <m/>
    <n v="549"/>
  </r>
  <r>
    <x v="5"/>
    <x v="1"/>
    <x v="5"/>
    <x v="4"/>
    <x v="0"/>
    <m/>
    <m/>
    <m/>
    <m/>
    <m/>
    <m/>
    <n v="545"/>
  </r>
  <r>
    <x v="5"/>
    <x v="4"/>
    <x v="27"/>
    <x v="3"/>
    <x v="0"/>
    <m/>
    <m/>
    <m/>
    <m/>
    <m/>
    <m/>
    <n v="543"/>
  </r>
  <r>
    <x v="5"/>
    <x v="1"/>
    <x v="125"/>
    <x v="1"/>
    <x v="0"/>
    <m/>
    <m/>
    <m/>
    <m/>
    <m/>
    <m/>
    <n v="533"/>
  </r>
  <r>
    <x v="5"/>
    <x v="3"/>
    <x v="42"/>
    <x v="3"/>
    <x v="0"/>
    <m/>
    <m/>
    <m/>
    <m/>
    <m/>
    <m/>
    <n v="533"/>
  </r>
  <r>
    <x v="5"/>
    <x v="4"/>
    <x v="57"/>
    <x v="1"/>
    <x v="0"/>
    <m/>
    <m/>
    <m/>
    <m/>
    <m/>
    <m/>
    <n v="525"/>
  </r>
  <r>
    <x v="5"/>
    <x v="7"/>
    <x v="139"/>
    <x v="1"/>
    <x v="0"/>
    <m/>
    <m/>
    <m/>
    <m/>
    <m/>
    <m/>
    <n v="524"/>
  </r>
  <r>
    <x v="5"/>
    <x v="4"/>
    <x v="56"/>
    <x v="4"/>
    <x v="0"/>
    <m/>
    <m/>
    <m/>
    <m/>
    <m/>
    <m/>
    <n v="520"/>
  </r>
  <r>
    <x v="5"/>
    <x v="6"/>
    <x v="138"/>
    <x v="0"/>
    <x v="0"/>
    <m/>
    <m/>
    <m/>
    <m/>
    <m/>
    <m/>
    <n v="512"/>
  </r>
  <r>
    <x v="5"/>
    <x v="1"/>
    <x v="3"/>
    <x v="5"/>
    <x v="0"/>
    <m/>
    <m/>
    <m/>
    <m/>
    <m/>
    <m/>
    <n v="511"/>
  </r>
  <r>
    <x v="5"/>
    <x v="7"/>
    <x v="62"/>
    <x v="4"/>
    <x v="0"/>
    <m/>
    <m/>
    <m/>
    <m/>
    <m/>
    <m/>
    <n v="511"/>
  </r>
  <r>
    <x v="5"/>
    <x v="0"/>
    <x v="68"/>
    <x v="0"/>
    <x v="0"/>
    <m/>
    <m/>
    <m/>
    <m/>
    <m/>
    <m/>
    <n v="510"/>
  </r>
  <r>
    <x v="5"/>
    <x v="9"/>
    <x v="126"/>
    <x v="1"/>
    <x v="0"/>
    <m/>
    <m/>
    <m/>
    <m/>
    <m/>
    <m/>
    <n v="507"/>
  </r>
  <r>
    <x v="5"/>
    <x v="9"/>
    <x v="137"/>
    <x v="0"/>
    <x v="0"/>
    <m/>
    <m/>
    <m/>
    <m/>
    <m/>
    <m/>
    <n v="500"/>
  </r>
  <r>
    <x v="5"/>
    <x v="9"/>
    <x v="154"/>
    <x v="0"/>
    <x v="0"/>
    <m/>
    <m/>
    <m/>
    <m/>
    <m/>
    <m/>
    <n v="500"/>
  </r>
  <r>
    <x v="5"/>
    <x v="9"/>
    <x v="142"/>
    <x v="1"/>
    <x v="0"/>
    <m/>
    <m/>
    <m/>
    <m/>
    <m/>
    <m/>
    <n v="491"/>
  </r>
  <r>
    <x v="5"/>
    <x v="3"/>
    <x v="55"/>
    <x v="2"/>
    <x v="0"/>
    <m/>
    <m/>
    <m/>
    <m/>
    <m/>
    <m/>
    <n v="490"/>
  </r>
  <r>
    <x v="5"/>
    <x v="5"/>
    <x v="69"/>
    <x v="3"/>
    <x v="0"/>
    <m/>
    <m/>
    <m/>
    <m/>
    <m/>
    <m/>
    <n v="487"/>
  </r>
  <r>
    <x v="5"/>
    <x v="4"/>
    <x v="53"/>
    <x v="5"/>
    <x v="0"/>
    <m/>
    <m/>
    <m/>
    <m/>
    <m/>
    <m/>
    <n v="484"/>
  </r>
  <r>
    <x v="5"/>
    <x v="1"/>
    <x v="21"/>
    <x v="4"/>
    <x v="0"/>
    <m/>
    <m/>
    <m/>
    <m/>
    <m/>
    <m/>
    <n v="484"/>
  </r>
  <r>
    <x v="5"/>
    <x v="1"/>
    <x v="64"/>
    <x v="1"/>
    <x v="0"/>
    <m/>
    <m/>
    <m/>
    <m/>
    <m/>
    <m/>
    <n v="481"/>
  </r>
  <r>
    <x v="5"/>
    <x v="5"/>
    <x v="69"/>
    <x v="3"/>
    <x v="0"/>
    <m/>
    <m/>
    <m/>
    <m/>
    <m/>
    <m/>
    <n v="481"/>
  </r>
  <r>
    <x v="5"/>
    <x v="7"/>
    <x v="115"/>
    <x v="0"/>
    <x v="0"/>
    <m/>
    <m/>
    <m/>
    <m/>
    <m/>
    <m/>
    <n v="480"/>
  </r>
  <r>
    <x v="5"/>
    <x v="2"/>
    <x v="29"/>
    <x v="2"/>
    <x v="0"/>
    <m/>
    <m/>
    <m/>
    <m/>
    <m/>
    <m/>
    <n v="478"/>
  </r>
  <r>
    <x v="5"/>
    <x v="1"/>
    <x v="79"/>
    <x v="2"/>
    <x v="0"/>
    <m/>
    <m/>
    <m/>
    <m/>
    <m/>
    <m/>
    <n v="475"/>
  </r>
  <r>
    <x v="5"/>
    <x v="3"/>
    <x v="134"/>
    <x v="0"/>
    <x v="0"/>
    <m/>
    <m/>
    <m/>
    <m/>
    <m/>
    <m/>
    <n v="475"/>
  </r>
  <r>
    <x v="5"/>
    <x v="1"/>
    <x v="28"/>
    <x v="3"/>
    <x v="0"/>
    <m/>
    <m/>
    <m/>
    <m/>
    <m/>
    <m/>
    <n v="474"/>
  </r>
  <r>
    <x v="5"/>
    <x v="9"/>
    <x v="154"/>
    <x v="0"/>
    <x v="0"/>
    <m/>
    <m/>
    <m/>
    <m/>
    <m/>
    <m/>
    <n v="473"/>
  </r>
  <r>
    <x v="5"/>
    <x v="1"/>
    <x v="15"/>
    <x v="3"/>
    <x v="0"/>
    <m/>
    <m/>
    <m/>
    <m/>
    <m/>
    <m/>
    <n v="470"/>
  </r>
  <r>
    <x v="5"/>
    <x v="8"/>
    <x v="83"/>
    <x v="1"/>
    <x v="0"/>
    <m/>
    <m/>
    <m/>
    <m/>
    <m/>
    <m/>
    <n v="466"/>
  </r>
  <r>
    <x v="5"/>
    <x v="0"/>
    <x v="0"/>
    <x v="0"/>
    <x v="0"/>
    <m/>
    <m/>
    <m/>
    <m/>
    <m/>
    <m/>
    <n v="465"/>
  </r>
  <r>
    <x v="5"/>
    <x v="0"/>
    <x v="60"/>
    <x v="1"/>
    <x v="0"/>
    <m/>
    <m/>
    <m/>
    <m/>
    <m/>
    <m/>
    <n v="465"/>
  </r>
  <r>
    <x v="5"/>
    <x v="1"/>
    <x v="125"/>
    <x v="0"/>
    <x v="0"/>
    <m/>
    <m/>
    <m/>
    <m/>
    <m/>
    <m/>
    <n v="464"/>
  </r>
  <r>
    <x v="5"/>
    <x v="5"/>
    <x v="89"/>
    <x v="4"/>
    <x v="0"/>
    <m/>
    <m/>
    <m/>
    <m/>
    <m/>
    <m/>
    <n v="458"/>
  </r>
  <r>
    <x v="5"/>
    <x v="5"/>
    <x v="69"/>
    <x v="4"/>
    <x v="0"/>
    <m/>
    <m/>
    <m/>
    <m/>
    <m/>
    <m/>
    <n v="457"/>
  </r>
  <r>
    <x v="5"/>
    <x v="1"/>
    <x v="30"/>
    <x v="2"/>
    <x v="0"/>
    <m/>
    <m/>
    <m/>
    <m/>
    <m/>
    <m/>
    <n v="452"/>
  </r>
  <r>
    <x v="5"/>
    <x v="4"/>
    <x v="65"/>
    <x v="4"/>
    <x v="0"/>
    <m/>
    <m/>
    <m/>
    <m/>
    <m/>
    <m/>
    <n v="451"/>
  </r>
  <r>
    <x v="5"/>
    <x v="2"/>
    <x v="84"/>
    <x v="4"/>
    <x v="0"/>
    <m/>
    <m/>
    <m/>
    <m/>
    <m/>
    <m/>
    <n v="451"/>
  </r>
  <r>
    <x v="5"/>
    <x v="2"/>
    <x v="49"/>
    <x v="3"/>
    <x v="0"/>
    <m/>
    <m/>
    <m/>
    <m/>
    <m/>
    <m/>
    <n v="450"/>
  </r>
  <r>
    <x v="5"/>
    <x v="0"/>
    <x v="46"/>
    <x v="2"/>
    <x v="0"/>
    <m/>
    <m/>
    <m/>
    <m/>
    <m/>
    <m/>
    <n v="449"/>
  </r>
  <r>
    <x v="5"/>
    <x v="11"/>
    <x v="113"/>
    <x v="4"/>
    <x v="0"/>
    <m/>
    <m/>
    <m/>
    <m/>
    <m/>
    <m/>
    <n v="447"/>
  </r>
  <r>
    <x v="5"/>
    <x v="3"/>
    <x v="97"/>
    <x v="3"/>
    <x v="0"/>
    <m/>
    <m/>
    <m/>
    <m/>
    <m/>
    <m/>
    <n v="447"/>
  </r>
  <r>
    <x v="5"/>
    <x v="1"/>
    <x v="5"/>
    <x v="3"/>
    <x v="0"/>
    <m/>
    <m/>
    <m/>
    <m/>
    <m/>
    <m/>
    <n v="446"/>
  </r>
  <r>
    <x v="5"/>
    <x v="1"/>
    <x v="129"/>
    <x v="0"/>
    <x v="0"/>
    <m/>
    <m/>
    <m/>
    <m/>
    <m/>
    <m/>
    <n v="446"/>
  </r>
  <r>
    <x v="5"/>
    <x v="2"/>
    <x v="86"/>
    <x v="2"/>
    <x v="0"/>
    <m/>
    <m/>
    <m/>
    <m/>
    <m/>
    <m/>
    <n v="445"/>
  </r>
  <r>
    <x v="5"/>
    <x v="4"/>
    <x v="45"/>
    <x v="5"/>
    <x v="0"/>
    <m/>
    <m/>
    <m/>
    <m/>
    <m/>
    <m/>
    <n v="441"/>
  </r>
  <r>
    <x v="5"/>
    <x v="2"/>
    <x v="84"/>
    <x v="4"/>
    <x v="0"/>
    <m/>
    <m/>
    <m/>
    <m/>
    <m/>
    <m/>
    <n v="437"/>
  </r>
  <r>
    <x v="5"/>
    <x v="5"/>
    <x v="39"/>
    <x v="5"/>
    <x v="0"/>
    <m/>
    <m/>
    <m/>
    <m/>
    <m/>
    <m/>
    <n v="436"/>
  </r>
  <r>
    <x v="5"/>
    <x v="8"/>
    <x v="83"/>
    <x v="1"/>
    <x v="0"/>
    <m/>
    <m/>
    <m/>
    <m/>
    <m/>
    <m/>
    <n v="430"/>
  </r>
  <r>
    <x v="5"/>
    <x v="1"/>
    <x v="76"/>
    <x v="5"/>
    <x v="0"/>
    <m/>
    <m/>
    <m/>
    <m/>
    <m/>
    <m/>
    <n v="427"/>
  </r>
  <r>
    <x v="5"/>
    <x v="0"/>
    <x v="101"/>
    <x v="1"/>
    <x v="0"/>
    <m/>
    <m/>
    <m/>
    <m/>
    <m/>
    <m/>
    <n v="427"/>
  </r>
  <r>
    <x v="5"/>
    <x v="7"/>
    <x v="130"/>
    <x v="2"/>
    <x v="0"/>
    <m/>
    <m/>
    <m/>
    <m/>
    <m/>
    <m/>
    <n v="422"/>
  </r>
  <r>
    <x v="5"/>
    <x v="2"/>
    <x v="20"/>
    <x v="5"/>
    <x v="0"/>
    <m/>
    <m/>
    <m/>
    <m/>
    <m/>
    <m/>
    <n v="419"/>
  </r>
  <r>
    <x v="5"/>
    <x v="2"/>
    <x v="26"/>
    <x v="4"/>
    <x v="0"/>
    <m/>
    <m/>
    <m/>
    <m/>
    <m/>
    <m/>
    <n v="418"/>
  </r>
  <r>
    <x v="5"/>
    <x v="1"/>
    <x v="76"/>
    <x v="2"/>
    <x v="0"/>
    <m/>
    <m/>
    <m/>
    <m/>
    <m/>
    <m/>
    <n v="416"/>
  </r>
  <r>
    <x v="5"/>
    <x v="1"/>
    <x v="14"/>
    <x v="3"/>
    <x v="0"/>
    <m/>
    <m/>
    <m/>
    <m/>
    <m/>
    <m/>
    <n v="415"/>
  </r>
  <r>
    <x v="5"/>
    <x v="1"/>
    <x v="145"/>
    <x v="0"/>
    <x v="0"/>
    <m/>
    <m/>
    <m/>
    <m/>
    <m/>
    <m/>
    <n v="413"/>
  </r>
  <r>
    <x v="5"/>
    <x v="0"/>
    <x v="68"/>
    <x v="1"/>
    <x v="0"/>
    <m/>
    <m/>
    <m/>
    <m/>
    <m/>
    <m/>
    <n v="412"/>
  </r>
  <r>
    <x v="5"/>
    <x v="3"/>
    <x v="104"/>
    <x v="3"/>
    <x v="0"/>
    <m/>
    <m/>
    <m/>
    <m/>
    <m/>
    <m/>
    <n v="411"/>
  </r>
  <r>
    <x v="5"/>
    <x v="7"/>
    <x v="133"/>
    <x v="0"/>
    <x v="0"/>
    <m/>
    <m/>
    <m/>
    <m/>
    <m/>
    <m/>
    <n v="410"/>
  </r>
  <r>
    <x v="5"/>
    <x v="6"/>
    <x v="108"/>
    <x v="0"/>
    <x v="0"/>
    <m/>
    <m/>
    <m/>
    <m/>
    <m/>
    <m/>
    <n v="409"/>
  </r>
  <r>
    <x v="5"/>
    <x v="8"/>
    <x v="135"/>
    <x v="0"/>
    <x v="0"/>
    <m/>
    <m/>
    <m/>
    <m/>
    <m/>
    <m/>
    <n v="407"/>
  </r>
  <r>
    <x v="5"/>
    <x v="7"/>
    <x v="121"/>
    <x v="0"/>
    <x v="0"/>
    <m/>
    <m/>
    <m/>
    <m/>
    <m/>
    <m/>
    <n v="404"/>
  </r>
  <r>
    <x v="5"/>
    <x v="1"/>
    <x v="30"/>
    <x v="5"/>
    <x v="0"/>
    <m/>
    <m/>
    <m/>
    <m/>
    <m/>
    <m/>
    <n v="403"/>
  </r>
  <r>
    <x v="5"/>
    <x v="7"/>
    <x v="72"/>
    <x v="2"/>
    <x v="0"/>
    <m/>
    <m/>
    <m/>
    <m/>
    <m/>
    <m/>
    <n v="403"/>
  </r>
  <r>
    <x v="5"/>
    <x v="2"/>
    <x v="59"/>
    <x v="3"/>
    <x v="0"/>
    <m/>
    <m/>
    <m/>
    <m/>
    <m/>
    <m/>
    <n v="399"/>
  </r>
  <r>
    <x v="5"/>
    <x v="3"/>
    <x v="55"/>
    <x v="4"/>
    <x v="0"/>
    <m/>
    <m/>
    <m/>
    <m/>
    <m/>
    <m/>
    <n v="396"/>
  </r>
  <r>
    <x v="5"/>
    <x v="4"/>
    <x v="57"/>
    <x v="5"/>
    <x v="0"/>
    <m/>
    <m/>
    <m/>
    <m/>
    <m/>
    <m/>
    <n v="395"/>
  </r>
  <r>
    <x v="5"/>
    <x v="2"/>
    <x v="26"/>
    <x v="2"/>
    <x v="0"/>
    <m/>
    <m/>
    <m/>
    <m/>
    <m/>
    <m/>
    <n v="394"/>
  </r>
  <r>
    <x v="5"/>
    <x v="1"/>
    <x v="116"/>
    <x v="5"/>
    <x v="0"/>
    <m/>
    <m/>
    <m/>
    <m/>
    <m/>
    <m/>
    <n v="394"/>
  </r>
  <r>
    <x v="5"/>
    <x v="4"/>
    <x v="57"/>
    <x v="5"/>
    <x v="0"/>
    <m/>
    <m/>
    <m/>
    <m/>
    <m/>
    <m/>
    <n v="383"/>
  </r>
  <r>
    <x v="5"/>
    <x v="7"/>
    <x v="72"/>
    <x v="4"/>
    <x v="0"/>
    <m/>
    <m/>
    <m/>
    <m/>
    <m/>
    <m/>
    <n v="380"/>
  </r>
  <r>
    <x v="5"/>
    <x v="9"/>
    <x v="146"/>
    <x v="1"/>
    <x v="0"/>
    <m/>
    <m/>
    <m/>
    <m/>
    <m/>
    <m/>
    <n v="380"/>
  </r>
  <r>
    <x v="5"/>
    <x v="0"/>
    <x v="9"/>
    <x v="2"/>
    <x v="0"/>
    <m/>
    <m/>
    <m/>
    <m/>
    <m/>
    <m/>
    <n v="379"/>
  </r>
  <r>
    <x v="5"/>
    <x v="1"/>
    <x v="15"/>
    <x v="5"/>
    <x v="0"/>
    <m/>
    <m/>
    <m/>
    <m/>
    <m/>
    <m/>
    <n v="377"/>
  </r>
  <r>
    <x v="5"/>
    <x v="2"/>
    <x v="48"/>
    <x v="5"/>
    <x v="0"/>
    <m/>
    <m/>
    <m/>
    <m/>
    <m/>
    <m/>
    <n v="373"/>
  </r>
  <r>
    <x v="5"/>
    <x v="8"/>
    <x v="71"/>
    <x v="1"/>
    <x v="0"/>
    <m/>
    <m/>
    <m/>
    <m/>
    <m/>
    <m/>
    <n v="368"/>
  </r>
  <r>
    <x v="5"/>
    <x v="0"/>
    <x v="60"/>
    <x v="5"/>
    <x v="0"/>
    <m/>
    <m/>
    <m/>
    <m/>
    <m/>
    <m/>
    <n v="368"/>
  </r>
  <r>
    <x v="5"/>
    <x v="3"/>
    <x v="104"/>
    <x v="2"/>
    <x v="0"/>
    <m/>
    <m/>
    <m/>
    <m/>
    <m/>
    <m/>
    <n v="367"/>
  </r>
  <r>
    <x v="5"/>
    <x v="1"/>
    <x v="76"/>
    <x v="2"/>
    <x v="0"/>
    <m/>
    <m/>
    <m/>
    <m/>
    <m/>
    <m/>
    <n v="366"/>
  </r>
  <r>
    <x v="5"/>
    <x v="2"/>
    <x v="11"/>
    <x v="5"/>
    <x v="0"/>
    <m/>
    <m/>
    <m/>
    <m/>
    <m/>
    <m/>
    <n v="365"/>
  </r>
  <r>
    <x v="5"/>
    <x v="1"/>
    <x v="3"/>
    <x v="3"/>
    <x v="0"/>
    <m/>
    <m/>
    <m/>
    <m/>
    <m/>
    <m/>
    <n v="365"/>
  </r>
  <r>
    <x v="5"/>
    <x v="10"/>
    <x v="164"/>
    <x v="5"/>
    <x v="0"/>
    <m/>
    <m/>
    <m/>
    <m/>
    <m/>
    <m/>
    <n v="365"/>
  </r>
  <r>
    <x v="5"/>
    <x v="2"/>
    <x v="87"/>
    <x v="4"/>
    <x v="0"/>
    <m/>
    <m/>
    <m/>
    <m/>
    <m/>
    <m/>
    <n v="364"/>
  </r>
  <r>
    <x v="5"/>
    <x v="1"/>
    <x v="6"/>
    <x v="2"/>
    <x v="0"/>
    <m/>
    <m/>
    <m/>
    <m/>
    <m/>
    <m/>
    <n v="362"/>
  </r>
  <r>
    <x v="5"/>
    <x v="5"/>
    <x v="69"/>
    <x v="3"/>
    <x v="0"/>
    <m/>
    <m/>
    <m/>
    <m/>
    <m/>
    <m/>
    <n v="360"/>
  </r>
  <r>
    <x v="5"/>
    <x v="2"/>
    <x v="20"/>
    <x v="4"/>
    <x v="0"/>
    <m/>
    <m/>
    <m/>
    <m/>
    <m/>
    <m/>
    <n v="359"/>
  </r>
  <r>
    <x v="5"/>
    <x v="1"/>
    <x v="15"/>
    <x v="2"/>
    <x v="0"/>
    <m/>
    <m/>
    <m/>
    <m/>
    <m/>
    <m/>
    <n v="357"/>
  </r>
  <r>
    <x v="5"/>
    <x v="1"/>
    <x v="147"/>
    <x v="0"/>
    <x v="0"/>
    <m/>
    <m/>
    <m/>
    <m/>
    <m/>
    <m/>
    <n v="355"/>
  </r>
  <r>
    <x v="5"/>
    <x v="8"/>
    <x v="83"/>
    <x v="0"/>
    <x v="0"/>
    <m/>
    <m/>
    <m/>
    <m/>
    <m/>
    <m/>
    <n v="349"/>
  </r>
  <r>
    <x v="5"/>
    <x v="1"/>
    <x v="85"/>
    <x v="2"/>
    <x v="0"/>
    <m/>
    <m/>
    <m/>
    <m/>
    <m/>
    <m/>
    <n v="345"/>
  </r>
  <r>
    <x v="5"/>
    <x v="10"/>
    <x v="226"/>
    <x v="0"/>
    <x v="0"/>
    <m/>
    <m/>
    <m/>
    <m/>
    <m/>
    <m/>
    <n v="344"/>
  </r>
  <r>
    <x v="5"/>
    <x v="1"/>
    <x v="79"/>
    <x v="5"/>
    <x v="0"/>
    <m/>
    <m/>
    <m/>
    <m/>
    <m/>
    <m/>
    <n v="343"/>
  </r>
  <r>
    <x v="5"/>
    <x v="0"/>
    <x v="54"/>
    <x v="1"/>
    <x v="0"/>
    <m/>
    <m/>
    <m/>
    <m/>
    <m/>
    <m/>
    <n v="340"/>
  </r>
  <r>
    <x v="5"/>
    <x v="2"/>
    <x v="88"/>
    <x v="3"/>
    <x v="0"/>
    <m/>
    <m/>
    <m/>
    <m/>
    <m/>
    <m/>
    <n v="339"/>
  </r>
  <r>
    <x v="5"/>
    <x v="3"/>
    <x v="97"/>
    <x v="4"/>
    <x v="0"/>
    <m/>
    <m/>
    <m/>
    <m/>
    <m/>
    <m/>
    <n v="339"/>
  </r>
  <r>
    <x v="5"/>
    <x v="2"/>
    <x v="49"/>
    <x v="5"/>
    <x v="0"/>
    <m/>
    <m/>
    <m/>
    <m/>
    <m/>
    <m/>
    <n v="334"/>
  </r>
  <r>
    <x v="5"/>
    <x v="11"/>
    <x v="113"/>
    <x v="2"/>
    <x v="0"/>
    <m/>
    <m/>
    <m/>
    <m/>
    <m/>
    <m/>
    <n v="333"/>
  </r>
  <r>
    <x v="5"/>
    <x v="7"/>
    <x v="133"/>
    <x v="1"/>
    <x v="0"/>
    <m/>
    <m/>
    <m/>
    <m/>
    <m/>
    <m/>
    <n v="333"/>
  </r>
  <r>
    <x v="5"/>
    <x v="2"/>
    <x v="120"/>
    <x v="0"/>
    <x v="0"/>
    <m/>
    <m/>
    <m/>
    <m/>
    <m/>
    <m/>
    <n v="332"/>
  </r>
  <r>
    <x v="5"/>
    <x v="5"/>
    <x v="39"/>
    <x v="5"/>
    <x v="0"/>
    <m/>
    <m/>
    <m/>
    <m/>
    <m/>
    <m/>
    <n v="329"/>
  </r>
  <r>
    <x v="5"/>
    <x v="9"/>
    <x v="148"/>
    <x v="2"/>
    <x v="0"/>
    <m/>
    <m/>
    <m/>
    <m/>
    <m/>
    <m/>
    <n v="328"/>
  </r>
  <r>
    <x v="5"/>
    <x v="9"/>
    <x v="126"/>
    <x v="0"/>
    <x v="0"/>
    <m/>
    <m/>
    <m/>
    <m/>
    <m/>
    <m/>
    <n v="328"/>
  </r>
  <r>
    <x v="5"/>
    <x v="8"/>
    <x v="136"/>
    <x v="0"/>
    <x v="0"/>
    <m/>
    <m/>
    <m/>
    <m/>
    <m/>
    <m/>
    <n v="328"/>
  </r>
  <r>
    <x v="5"/>
    <x v="1"/>
    <x v="41"/>
    <x v="5"/>
    <x v="0"/>
    <m/>
    <m/>
    <m/>
    <m/>
    <m/>
    <m/>
    <n v="327"/>
  </r>
  <r>
    <x v="5"/>
    <x v="5"/>
    <x v="89"/>
    <x v="5"/>
    <x v="0"/>
    <m/>
    <m/>
    <m/>
    <m/>
    <m/>
    <m/>
    <n v="324"/>
  </r>
  <r>
    <x v="5"/>
    <x v="6"/>
    <x v="108"/>
    <x v="1"/>
    <x v="0"/>
    <m/>
    <m/>
    <m/>
    <m/>
    <m/>
    <m/>
    <n v="323"/>
  </r>
  <r>
    <x v="5"/>
    <x v="5"/>
    <x v="66"/>
    <x v="0"/>
    <x v="0"/>
    <m/>
    <m/>
    <m/>
    <m/>
    <m/>
    <m/>
    <n v="322"/>
  </r>
  <r>
    <x v="5"/>
    <x v="3"/>
    <x v="97"/>
    <x v="4"/>
    <x v="0"/>
    <m/>
    <m/>
    <m/>
    <m/>
    <m/>
    <m/>
    <n v="319"/>
  </r>
  <r>
    <x v="5"/>
    <x v="7"/>
    <x v="82"/>
    <x v="4"/>
    <x v="0"/>
    <m/>
    <m/>
    <m/>
    <m/>
    <m/>
    <m/>
    <n v="319"/>
  </r>
  <r>
    <x v="5"/>
    <x v="1"/>
    <x v="41"/>
    <x v="3"/>
    <x v="0"/>
    <m/>
    <m/>
    <m/>
    <m/>
    <m/>
    <m/>
    <n v="317"/>
  </r>
  <r>
    <x v="5"/>
    <x v="6"/>
    <x v="91"/>
    <x v="1"/>
    <x v="0"/>
    <m/>
    <m/>
    <m/>
    <m/>
    <m/>
    <m/>
    <n v="315"/>
  </r>
  <r>
    <x v="5"/>
    <x v="2"/>
    <x v="81"/>
    <x v="2"/>
    <x v="0"/>
    <m/>
    <m/>
    <m/>
    <m/>
    <m/>
    <m/>
    <n v="314"/>
  </r>
  <r>
    <x v="5"/>
    <x v="1"/>
    <x v="166"/>
    <x v="5"/>
    <x v="0"/>
    <m/>
    <m/>
    <m/>
    <m/>
    <m/>
    <m/>
    <n v="311"/>
  </r>
  <r>
    <x v="5"/>
    <x v="10"/>
    <x v="144"/>
    <x v="0"/>
    <x v="0"/>
    <m/>
    <m/>
    <m/>
    <m/>
    <m/>
    <m/>
    <n v="307"/>
  </r>
  <r>
    <x v="5"/>
    <x v="4"/>
    <x v="45"/>
    <x v="4"/>
    <x v="0"/>
    <m/>
    <m/>
    <m/>
    <m/>
    <m/>
    <m/>
    <n v="306"/>
  </r>
  <r>
    <x v="5"/>
    <x v="0"/>
    <x v="68"/>
    <x v="3"/>
    <x v="0"/>
    <m/>
    <m/>
    <m/>
    <m/>
    <m/>
    <m/>
    <n v="302"/>
  </r>
  <r>
    <x v="5"/>
    <x v="0"/>
    <x v="143"/>
    <x v="0"/>
    <x v="0"/>
    <m/>
    <m/>
    <m/>
    <m/>
    <m/>
    <m/>
    <n v="300"/>
  </r>
  <r>
    <x v="5"/>
    <x v="0"/>
    <x v="46"/>
    <x v="0"/>
    <x v="0"/>
    <m/>
    <m/>
    <m/>
    <m/>
    <m/>
    <m/>
    <n v="300"/>
  </r>
  <r>
    <x v="5"/>
    <x v="2"/>
    <x v="10"/>
    <x v="5"/>
    <x v="0"/>
    <m/>
    <m/>
    <m/>
    <m/>
    <m/>
    <m/>
    <n v="298"/>
  </r>
  <r>
    <x v="5"/>
    <x v="5"/>
    <x v="33"/>
    <x v="5"/>
    <x v="0"/>
    <m/>
    <m/>
    <m/>
    <m/>
    <m/>
    <m/>
    <n v="297"/>
  </r>
  <r>
    <x v="5"/>
    <x v="8"/>
    <x v="175"/>
    <x v="0"/>
    <x v="0"/>
    <m/>
    <m/>
    <m/>
    <m/>
    <m/>
    <m/>
    <n v="296"/>
  </r>
  <r>
    <x v="5"/>
    <x v="5"/>
    <x v="69"/>
    <x v="4"/>
    <x v="0"/>
    <m/>
    <m/>
    <m/>
    <m/>
    <m/>
    <m/>
    <n v="294"/>
  </r>
  <r>
    <x v="5"/>
    <x v="0"/>
    <x v="12"/>
    <x v="2"/>
    <x v="0"/>
    <m/>
    <m/>
    <m/>
    <m/>
    <m/>
    <m/>
    <n v="291"/>
  </r>
  <r>
    <x v="5"/>
    <x v="7"/>
    <x v="82"/>
    <x v="2"/>
    <x v="0"/>
    <m/>
    <m/>
    <m/>
    <m/>
    <m/>
    <m/>
    <n v="289"/>
  </r>
  <r>
    <x v="5"/>
    <x v="7"/>
    <x v="121"/>
    <x v="1"/>
    <x v="0"/>
    <m/>
    <m/>
    <m/>
    <m/>
    <m/>
    <m/>
    <n v="285"/>
  </r>
  <r>
    <x v="5"/>
    <x v="1"/>
    <x v="163"/>
    <x v="5"/>
    <x v="0"/>
    <m/>
    <m/>
    <m/>
    <m/>
    <m/>
    <m/>
    <n v="282"/>
  </r>
  <r>
    <x v="5"/>
    <x v="1"/>
    <x v="23"/>
    <x v="2"/>
    <x v="0"/>
    <m/>
    <m/>
    <m/>
    <m/>
    <m/>
    <m/>
    <n v="280"/>
  </r>
  <r>
    <x v="5"/>
    <x v="9"/>
    <x v="126"/>
    <x v="1"/>
    <x v="0"/>
    <m/>
    <m/>
    <m/>
    <m/>
    <m/>
    <m/>
    <n v="279"/>
  </r>
  <r>
    <x v="5"/>
    <x v="0"/>
    <x v="32"/>
    <x v="1"/>
    <x v="0"/>
    <m/>
    <m/>
    <m/>
    <m/>
    <m/>
    <m/>
    <n v="279"/>
  </r>
  <r>
    <x v="5"/>
    <x v="2"/>
    <x v="29"/>
    <x v="4"/>
    <x v="0"/>
    <m/>
    <m/>
    <m/>
    <m/>
    <m/>
    <m/>
    <n v="277"/>
  </r>
  <r>
    <x v="5"/>
    <x v="1"/>
    <x v="153"/>
    <x v="0"/>
    <x v="0"/>
    <m/>
    <m/>
    <m/>
    <m/>
    <m/>
    <m/>
    <n v="277"/>
  </r>
  <r>
    <x v="5"/>
    <x v="4"/>
    <x v="34"/>
    <x v="5"/>
    <x v="0"/>
    <m/>
    <m/>
    <m/>
    <m/>
    <m/>
    <m/>
    <n v="275"/>
  </r>
  <r>
    <x v="5"/>
    <x v="7"/>
    <x v="62"/>
    <x v="2"/>
    <x v="0"/>
    <m/>
    <m/>
    <m/>
    <m/>
    <m/>
    <m/>
    <n v="275"/>
  </r>
  <r>
    <x v="5"/>
    <x v="1"/>
    <x v="93"/>
    <x v="5"/>
    <x v="0"/>
    <m/>
    <m/>
    <m/>
    <m/>
    <m/>
    <m/>
    <n v="273"/>
  </r>
  <r>
    <x v="5"/>
    <x v="9"/>
    <x v="173"/>
    <x v="0"/>
    <x v="0"/>
    <m/>
    <m/>
    <m/>
    <m/>
    <m/>
    <m/>
    <n v="272"/>
  </r>
  <r>
    <x v="5"/>
    <x v="1"/>
    <x v="19"/>
    <x v="3"/>
    <x v="0"/>
    <m/>
    <m/>
    <m/>
    <m/>
    <m/>
    <m/>
    <n v="270"/>
  </r>
  <r>
    <x v="5"/>
    <x v="0"/>
    <x v="0"/>
    <x v="4"/>
    <x v="0"/>
    <m/>
    <m/>
    <m/>
    <m/>
    <m/>
    <m/>
    <n v="270"/>
  </r>
  <r>
    <x v="5"/>
    <x v="7"/>
    <x v="72"/>
    <x v="3"/>
    <x v="0"/>
    <m/>
    <m/>
    <m/>
    <m/>
    <m/>
    <m/>
    <n v="268"/>
  </r>
  <r>
    <x v="5"/>
    <x v="8"/>
    <x v="83"/>
    <x v="5"/>
    <x v="0"/>
    <m/>
    <m/>
    <m/>
    <m/>
    <m/>
    <m/>
    <n v="268"/>
  </r>
  <r>
    <x v="5"/>
    <x v="0"/>
    <x v="9"/>
    <x v="2"/>
    <x v="0"/>
    <m/>
    <m/>
    <m/>
    <m/>
    <m/>
    <m/>
    <n v="267"/>
  </r>
  <r>
    <x v="5"/>
    <x v="9"/>
    <x v="126"/>
    <x v="0"/>
    <x v="0"/>
    <m/>
    <m/>
    <m/>
    <m/>
    <m/>
    <m/>
    <n v="261"/>
  </r>
  <r>
    <x v="5"/>
    <x v="7"/>
    <x v="149"/>
    <x v="1"/>
    <x v="0"/>
    <m/>
    <m/>
    <m/>
    <m/>
    <m/>
    <m/>
    <n v="259"/>
  </r>
  <r>
    <x v="5"/>
    <x v="8"/>
    <x v="71"/>
    <x v="5"/>
    <x v="0"/>
    <m/>
    <m/>
    <m/>
    <m/>
    <m/>
    <m/>
    <n v="259"/>
  </r>
  <r>
    <x v="5"/>
    <x v="9"/>
    <x v="154"/>
    <x v="1"/>
    <x v="0"/>
    <m/>
    <m/>
    <m/>
    <m/>
    <m/>
    <m/>
    <n v="257"/>
  </r>
  <r>
    <x v="5"/>
    <x v="4"/>
    <x v="27"/>
    <x v="3"/>
    <x v="0"/>
    <m/>
    <m/>
    <m/>
    <m/>
    <m/>
    <m/>
    <n v="251"/>
  </r>
  <r>
    <x v="5"/>
    <x v="3"/>
    <x v="97"/>
    <x v="2"/>
    <x v="0"/>
    <m/>
    <m/>
    <m/>
    <m/>
    <m/>
    <m/>
    <n v="250"/>
  </r>
  <r>
    <x v="5"/>
    <x v="0"/>
    <x v="152"/>
    <x v="4"/>
    <x v="0"/>
    <m/>
    <m/>
    <m/>
    <m/>
    <m/>
    <m/>
    <n v="248"/>
  </r>
  <r>
    <x v="5"/>
    <x v="4"/>
    <x v="53"/>
    <x v="3"/>
    <x v="0"/>
    <m/>
    <m/>
    <m/>
    <m/>
    <m/>
    <m/>
    <n v="247"/>
  </r>
  <r>
    <x v="5"/>
    <x v="7"/>
    <x v="115"/>
    <x v="1"/>
    <x v="0"/>
    <m/>
    <m/>
    <m/>
    <m/>
    <m/>
    <m/>
    <n v="247"/>
  </r>
  <r>
    <x v="5"/>
    <x v="1"/>
    <x v="85"/>
    <x v="5"/>
    <x v="0"/>
    <m/>
    <m/>
    <m/>
    <m/>
    <m/>
    <m/>
    <n v="245"/>
  </r>
  <r>
    <x v="5"/>
    <x v="2"/>
    <x v="84"/>
    <x v="3"/>
    <x v="0"/>
    <m/>
    <m/>
    <m/>
    <m/>
    <m/>
    <m/>
    <n v="244"/>
  </r>
  <r>
    <x v="5"/>
    <x v="2"/>
    <x v="11"/>
    <x v="0"/>
    <x v="0"/>
    <m/>
    <m/>
    <m/>
    <m/>
    <m/>
    <m/>
    <n v="243"/>
  </r>
  <r>
    <x v="5"/>
    <x v="2"/>
    <x v="110"/>
    <x v="4"/>
    <x v="0"/>
    <m/>
    <m/>
    <m/>
    <m/>
    <m/>
    <m/>
    <n v="243"/>
  </r>
  <r>
    <x v="5"/>
    <x v="12"/>
    <x v="156"/>
    <x v="0"/>
    <x v="0"/>
    <m/>
    <m/>
    <m/>
    <m/>
    <m/>
    <m/>
    <n v="241"/>
  </r>
  <r>
    <x v="5"/>
    <x v="1"/>
    <x v="30"/>
    <x v="2"/>
    <x v="0"/>
    <m/>
    <m/>
    <m/>
    <m/>
    <m/>
    <m/>
    <n v="240"/>
  </r>
  <r>
    <x v="5"/>
    <x v="8"/>
    <x v="136"/>
    <x v="0"/>
    <x v="0"/>
    <m/>
    <m/>
    <m/>
    <m/>
    <m/>
    <m/>
    <n v="239"/>
  </r>
  <r>
    <x v="5"/>
    <x v="4"/>
    <x v="36"/>
    <x v="5"/>
    <x v="0"/>
    <m/>
    <m/>
    <m/>
    <m/>
    <m/>
    <m/>
    <n v="237"/>
  </r>
  <r>
    <x v="5"/>
    <x v="1"/>
    <x v="41"/>
    <x v="4"/>
    <x v="0"/>
    <m/>
    <m/>
    <m/>
    <m/>
    <m/>
    <m/>
    <n v="237"/>
  </r>
  <r>
    <x v="5"/>
    <x v="0"/>
    <x v="103"/>
    <x v="5"/>
    <x v="0"/>
    <m/>
    <m/>
    <m/>
    <m/>
    <m/>
    <m/>
    <n v="236"/>
  </r>
  <r>
    <x v="5"/>
    <x v="1"/>
    <x v="21"/>
    <x v="5"/>
    <x v="0"/>
    <m/>
    <m/>
    <m/>
    <m/>
    <m/>
    <m/>
    <n v="235"/>
  </r>
  <r>
    <x v="5"/>
    <x v="0"/>
    <x v="96"/>
    <x v="5"/>
    <x v="0"/>
    <m/>
    <m/>
    <m/>
    <m/>
    <m/>
    <m/>
    <n v="235"/>
  </r>
  <r>
    <x v="5"/>
    <x v="0"/>
    <x v="0"/>
    <x v="3"/>
    <x v="0"/>
    <m/>
    <m/>
    <m/>
    <m/>
    <m/>
    <m/>
    <n v="235"/>
  </r>
  <r>
    <x v="5"/>
    <x v="0"/>
    <x v="31"/>
    <x v="5"/>
    <x v="0"/>
    <m/>
    <m/>
    <m/>
    <m/>
    <m/>
    <m/>
    <n v="232"/>
  </r>
  <r>
    <x v="5"/>
    <x v="1"/>
    <x v="93"/>
    <x v="1"/>
    <x v="0"/>
    <m/>
    <m/>
    <m/>
    <m/>
    <m/>
    <m/>
    <n v="231"/>
  </r>
  <r>
    <x v="5"/>
    <x v="3"/>
    <x v="111"/>
    <x v="3"/>
    <x v="0"/>
    <m/>
    <m/>
    <m/>
    <m/>
    <m/>
    <m/>
    <n v="230"/>
  </r>
  <r>
    <x v="5"/>
    <x v="5"/>
    <x v="66"/>
    <x v="1"/>
    <x v="0"/>
    <m/>
    <m/>
    <m/>
    <m/>
    <m/>
    <m/>
    <n v="226"/>
  </r>
  <r>
    <x v="5"/>
    <x v="6"/>
    <x v="80"/>
    <x v="1"/>
    <x v="0"/>
    <m/>
    <m/>
    <m/>
    <m/>
    <m/>
    <m/>
    <n v="226"/>
  </r>
  <r>
    <x v="5"/>
    <x v="1"/>
    <x v="5"/>
    <x v="2"/>
    <x v="0"/>
    <m/>
    <m/>
    <m/>
    <m/>
    <m/>
    <m/>
    <n v="222"/>
  </r>
  <r>
    <x v="5"/>
    <x v="6"/>
    <x v="108"/>
    <x v="1"/>
    <x v="0"/>
    <m/>
    <m/>
    <m/>
    <m/>
    <m/>
    <m/>
    <n v="221"/>
  </r>
  <r>
    <x v="5"/>
    <x v="8"/>
    <x v="221"/>
    <x v="0"/>
    <x v="0"/>
    <m/>
    <m/>
    <m/>
    <m/>
    <m/>
    <m/>
    <n v="221"/>
  </r>
  <r>
    <x v="5"/>
    <x v="0"/>
    <x v="152"/>
    <x v="1"/>
    <x v="0"/>
    <m/>
    <m/>
    <m/>
    <m/>
    <m/>
    <m/>
    <n v="220"/>
  </r>
  <r>
    <x v="5"/>
    <x v="0"/>
    <x v="0"/>
    <x v="2"/>
    <x v="0"/>
    <m/>
    <m/>
    <m/>
    <m/>
    <m/>
    <m/>
    <n v="215"/>
  </r>
  <r>
    <x v="5"/>
    <x v="3"/>
    <x v="97"/>
    <x v="5"/>
    <x v="0"/>
    <m/>
    <m/>
    <m/>
    <m/>
    <m/>
    <m/>
    <n v="214"/>
  </r>
  <r>
    <x v="5"/>
    <x v="4"/>
    <x v="155"/>
    <x v="1"/>
    <x v="0"/>
    <m/>
    <m/>
    <m/>
    <m/>
    <m/>
    <m/>
    <n v="212"/>
  </r>
  <r>
    <x v="5"/>
    <x v="9"/>
    <x v="161"/>
    <x v="1"/>
    <x v="0"/>
    <m/>
    <m/>
    <m/>
    <m/>
    <m/>
    <m/>
    <n v="212"/>
  </r>
  <r>
    <x v="5"/>
    <x v="1"/>
    <x v="3"/>
    <x v="4"/>
    <x v="0"/>
    <m/>
    <m/>
    <m/>
    <m/>
    <m/>
    <m/>
    <n v="209"/>
  </r>
  <r>
    <x v="5"/>
    <x v="0"/>
    <x v="8"/>
    <x v="2"/>
    <x v="0"/>
    <m/>
    <m/>
    <m/>
    <m/>
    <m/>
    <m/>
    <n v="208"/>
  </r>
  <r>
    <x v="5"/>
    <x v="0"/>
    <x v="140"/>
    <x v="0"/>
    <x v="0"/>
    <m/>
    <m/>
    <m/>
    <m/>
    <m/>
    <m/>
    <n v="207"/>
  </r>
  <r>
    <x v="5"/>
    <x v="0"/>
    <x v="78"/>
    <x v="1"/>
    <x v="0"/>
    <m/>
    <m/>
    <m/>
    <m/>
    <m/>
    <m/>
    <n v="207"/>
  </r>
  <r>
    <x v="5"/>
    <x v="4"/>
    <x v="155"/>
    <x v="2"/>
    <x v="0"/>
    <m/>
    <m/>
    <m/>
    <m/>
    <m/>
    <m/>
    <n v="206"/>
  </r>
  <r>
    <x v="5"/>
    <x v="0"/>
    <x v="54"/>
    <x v="1"/>
    <x v="0"/>
    <m/>
    <m/>
    <m/>
    <m/>
    <m/>
    <m/>
    <n v="206"/>
  </r>
  <r>
    <x v="5"/>
    <x v="2"/>
    <x v="112"/>
    <x v="2"/>
    <x v="0"/>
    <m/>
    <m/>
    <m/>
    <m/>
    <m/>
    <m/>
    <n v="205"/>
  </r>
  <r>
    <x v="5"/>
    <x v="1"/>
    <x v="100"/>
    <x v="2"/>
    <x v="0"/>
    <m/>
    <m/>
    <m/>
    <m/>
    <m/>
    <m/>
    <n v="204"/>
  </r>
  <r>
    <x v="5"/>
    <x v="1"/>
    <x v="21"/>
    <x v="3"/>
    <x v="0"/>
    <m/>
    <m/>
    <m/>
    <m/>
    <m/>
    <m/>
    <n v="201"/>
  </r>
  <r>
    <x v="5"/>
    <x v="4"/>
    <x v="57"/>
    <x v="2"/>
    <x v="0"/>
    <m/>
    <m/>
    <m/>
    <m/>
    <m/>
    <m/>
    <n v="198"/>
  </r>
  <r>
    <x v="5"/>
    <x v="3"/>
    <x v="104"/>
    <x v="5"/>
    <x v="0"/>
    <m/>
    <m/>
    <m/>
    <m/>
    <m/>
    <m/>
    <n v="196"/>
  </r>
  <r>
    <x v="5"/>
    <x v="6"/>
    <x v="160"/>
    <x v="0"/>
    <x v="0"/>
    <m/>
    <m/>
    <m/>
    <m/>
    <m/>
    <m/>
    <n v="196"/>
  </r>
  <r>
    <x v="5"/>
    <x v="0"/>
    <x v="18"/>
    <x v="2"/>
    <x v="0"/>
    <m/>
    <m/>
    <m/>
    <m/>
    <m/>
    <m/>
    <n v="195"/>
  </r>
  <r>
    <x v="5"/>
    <x v="1"/>
    <x v="24"/>
    <x v="5"/>
    <x v="0"/>
    <m/>
    <m/>
    <m/>
    <m/>
    <m/>
    <m/>
    <n v="191"/>
  </r>
  <r>
    <x v="5"/>
    <x v="3"/>
    <x v="98"/>
    <x v="5"/>
    <x v="0"/>
    <m/>
    <m/>
    <m/>
    <m/>
    <m/>
    <m/>
    <n v="191"/>
  </r>
  <r>
    <x v="5"/>
    <x v="2"/>
    <x v="58"/>
    <x v="5"/>
    <x v="0"/>
    <m/>
    <m/>
    <m/>
    <m/>
    <m/>
    <m/>
    <n v="190"/>
  </r>
  <r>
    <x v="5"/>
    <x v="1"/>
    <x v="79"/>
    <x v="1"/>
    <x v="0"/>
    <m/>
    <m/>
    <m/>
    <m/>
    <m/>
    <m/>
    <n v="190"/>
  </r>
  <r>
    <x v="5"/>
    <x v="3"/>
    <x v="51"/>
    <x v="3"/>
    <x v="0"/>
    <m/>
    <m/>
    <m/>
    <m/>
    <m/>
    <m/>
    <n v="190"/>
  </r>
  <r>
    <x v="5"/>
    <x v="9"/>
    <x v="159"/>
    <x v="0"/>
    <x v="0"/>
    <m/>
    <m/>
    <m/>
    <m/>
    <m/>
    <m/>
    <n v="190"/>
  </r>
  <r>
    <x v="5"/>
    <x v="8"/>
    <x v="136"/>
    <x v="1"/>
    <x v="0"/>
    <m/>
    <m/>
    <m/>
    <m/>
    <m/>
    <m/>
    <n v="190"/>
  </r>
  <r>
    <x v="5"/>
    <x v="1"/>
    <x v="169"/>
    <x v="0"/>
    <x v="0"/>
    <m/>
    <m/>
    <m/>
    <m/>
    <m/>
    <m/>
    <n v="189"/>
  </r>
  <r>
    <x v="5"/>
    <x v="7"/>
    <x v="62"/>
    <x v="5"/>
    <x v="0"/>
    <m/>
    <m/>
    <m/>
    <m/>
    <m/>
    <m/>
    <n v="189"/>
  </r>
  <r>
    <x v="5"/>
    <x v="0"/>
    <x v="50"/>
    <x v="1"/>
    <x v="0"/>
    <m/>
    <m/>
    <m/>
    <m/>
    <m/>
    <m/>
    <n v="187"/>
  </r>
  <r>
    <x v="5"/>
    <x v="4"/>
    <x v="27"/>
    <x v="5"/>
    <x v="0"/>
    <m/>
    <m/>
    <m/>
    <m/>
    <m/>
    <m/>
    <n v="186"/>
  </r>
  <r>
    <x v="5"/>
    <x v="8"/>
    <x v="182"/>
    <x v="0"/>
    <x v="0"/>
    <m/>
    <m/>
    <m/>
    <m/>
    <m/>
    <m/>
    <n v="185"/>
  </r>
  <r>
    <x v="5"/>
    <x v="1"/>
    <x v="30"/>
    <x v="3"/>
    <x v="0"/>
    <m/>
    <m/>
    <m/>
    <m/>
    <m/>
    <m/>
    <n v="182"/>
  </r>
  <r>
    <x v="5"/>
    <x v="7"/>
    <x v="62"/>
    <x v="3"/>
    <x v="0"/>
    <m/>
    <m/>
    <m/>
    <m/>
    <m/>
    <m/>
    <n v="181"/>
  </r>
  <r>
    <x v="5"/>
    <x v="7"/>
    <x v="52"/>
    <x v="3"/>
    <x v="0"/>
    <m/>
    <m/>
    <m/>
    <m/>
    <m/>
    <m/>
    <n v="178"/>
  </r>
  <r>
    <x v="5"/>
    <x v="1"/>
    <x v="24"/>
    <x v="4"/>
    <x v="0"/>
    <m/>
    <m/>
    <m/>
    <m/>
    <m/>
    <m/>
    <n v="177"/>
  </r>
  <r>
    <x v="5"/>
    <x v="7"/>
    <x v="52"/>
    <x v="4"/>
    <x v="0"/>
    <m/>
    <m/>
    <m/>
    <m/>
    <m/>
    <m/>
    <n v="177"/>
  </r>
  <r>
    <x v="5"/>
    <x v="0"/>
    <x v="77"/>
    <x v="2"/>
    <x v="0"/>
    <m/>
    <m/>
    <m/>
    <m/>
    <m/>
    <m/>
    <n v="175"/>
  </r>
  <r>
    <x v="5"/>
    <x v="14"/>
    <x v="240"/>
    <x v="5"/>
    <x v="0"/>
    <m/>
    <m/>
    <m/>
    <m/>
    <m/>
    <m/>
    <n v="175"/>
  </r>
  <r>
    <x v="5"/>
    <x v="7"/>
    <x v="62"/>
    <x v="5"/>
    <x v="0"/>
    <m/>
    <m/>
    <m/>
    <m/>
    <m/>
    <m/>
    <n v="174"/>
  </r>
  <r>
    <x v="5"/>
    <x v="2"/>
    <x v="81"/>
    <x v="3"/>
    <x v="0"/>
    <m/>
    <m/>
    <m/>
    <m/>
    <m/>
    <m/>
    <n v="172"/>
  </r>
  <r>
    <x v="5"/>
    <x v="1"/>
    <x v="64"/>
    <x v="4"/>
    <x v="0"/>
    <m/>
    <m/>
    <m/>
    <m/>
    <m/>
    <m/>
    <n v="171"/>
  </r>
  <r>
    <x v="5"/>
    <x v="4"/>
    <x v="27"/>
    <x v="4"/>
    <x v="0"/>
    <m/>
    <m/>
    <m/>
    <m/>
    <m/>
    <m/>
    <n v="170"/>
  </r>
  <r>
    <x v="5"/>
    <x v="9"/>
    <x v="146"/>
    <x v="0"/>
    <x v="0"/>
    <m/>
    <m/>
    <m/>
    <m/>
    <m/>
    <m/>
    <n v="170"/>
  </r>
  <r>
    <x v="5"/>
    <x v="2"/>
    <x v="84"/>
    <x v="2"/>
    <x v="0"/>
    <m/>
    <m/>
    <m/>
    <m/>
    <m/>
    <m/>
    <n v="169"/>
  </r>
  <r>
    <x v="5"/>
    <x v="2"/>
    <x v="122"/>
    <x v="2"/>
    <x v="0"/>
    <m/>
    <m/>
    <m/>
    <m/>
    <m/>
    <m/>
    <n v="168"/>
  </r>
  <r>
    <x v="5"/>
    <x v="2"/>
    <x v="43"/>
    <x v="3"/>
    <x v="0"/>
    <m/>
    <m/>
    <m/>
    <m/>
    <m/>
    <m/>
    <n v="168"/>
  </r>
  <r>
    <x v="5"/>
    <x v="7"/>
    <x v="139"/>
    <x v="0"/>
    <x v="0"/>
    <m/>
    <m/>
    <m/>
    <m/>
    <m/>
    <m/>
    <n v="168"/>
  </r>
  <r>
    <x v="5"/>
    <x v="3"/>
    <x v="97"/>
    <x v="2"/>
    <x v="0"/>
    <m/>
    <m/>
    <m/>
    <m/>
    <m/>
    <m/>
    <n v="167"/>
  </r>
  <r>
    <x v="5"/>
    <x v="2"/>
    <x v="49"/>
    <x v="2"/>
    <x v="0"/>
    <m/>
    <m/>
    <m/>
    <m/>
    <m/>
    <m/>
    <n v="164"/>
  </r>
  <r>
    <x v="5"/>
    <x v="3"/>
    <x v="63"/>
    <x v="3"/>
    <x v="0"/>
    <m/>
    <m/>
    <m/>
    <m/>
    <m/>
    <m/>
    <n v="163"/>
  </r>
  <r>
    <x v="5"/>
    <x v="0"/>
    <x v="8"/>
    <x v="2"/>
    <x v="0"/>
    <m/>
    <m/>
    <m/>
    <m/>
    <m/>
    <m/>
    <n v="162"/>
  </r>
  <r>
    <x v="5"/>
    <x v="1"/>
    <x v="229"/>
    <x v="0"/>
    <x v="0"/>
    <m/>
    <m/>
    <m/>
    <m/>
    <m/>
    <m/>
    <n v="161"/>
  </r>
  <r>
    <x v="5"/>
    <x v="2"/>
    <x v="87"/>
    <x v="2"/>
    <x v="0"/>
    <m/>
    <m/>
    <m/>
    <m/>
    <m/>
    <m/>
    <n v="160"/>
  </r>
  <r>
    <x v="5"/>
    <x v="1"/>
    <x v="85"/>
    <x v="3"/>
    <x v="0"/>
    <m/>
    <m/>
    <m/>
    <m/>
    <m/>
    <m/>
    <n v="160"/>
  </r>
  <r>
    <x v="5"/>
    <x v="1"/>
    <x v="163"/>
    <x v="0"/>
    <x v="0"/>
    <m/>
    <m/>
    <m/>
    <m/>
    <m/>
    <m/>
    <n v="157"/>
  </r>
  <r>
    <x v="5"/>
    <x v="7"/>
    <x v="62"/>
    <x v="2"/>
    <x v="0"/>
    <m/>
    <m/>
    <m/>
    <m/>
    <m/>
    <m/>
    <n v="157"/>
  </r>
  <r>
    <x v="5"/>
    <x v="12"/>
    <x v="157"/>
    <x v="0"/>
    <x v="0"/>
    <m/>
    <m/>
    <m/>
    <m/>
    <m/>
    <m/>
    <n v="157"/>
  </r>
  <r>
    <x v="5"/>
    <x v="2"/>
    <x v="120"/>
    <x v="5"/>
    <x v="0"/>
    <m/>
    <m/>
    <m/>
    <m/>
    <m/>
    <m/>
    <n v="155"/>
  </r>
  <r>
    <x v="5"/>
    <x v="0"/>
    <x v="0"/>
    <x v="2"/>
    <x v="0"/>
    <m/>
    <m/>
    <m/>
    <m/>
    <m/>
    <m/>
    <n v="155"/>
  </r>
  <r>
    <x v="5"/>
    <x v="0"/>
    <x v="31"/>
    <x v="2"/>
    <x v="0"/>
    <m/>
    <m/>
    <m/>
    <m/>
    <m/>
    <m/>
    <n v="153"/>
  </r>
  <r>
    <x v="5"/>
    <x v="4"/>
    <x v="27"/>
    <x v="3"/>
    <x v="0"/>
    <m/>
    <m/>
    <m/>
    <m/>
    <m/>
    <m/>
    <n v="151"/>
  </r>
  <r>
    <x v="5"/>
    <x v="5"/>
    <x v="22"/>
    <x v="5"/>
    <x v="0"/>
    <m/>
    <m/>
    <m/>
    <m/>
    <m/>
    <m/>
    <n v="151"/>
  </r>
  <r>
    <x v="5"/>
    <x v="9"/>
    <x v="170"/>
    <x v="1"/>
    <x v="0"/>
    <m/>
    <m/>
    <m/>
    <m/>
    <m/>
    <m/>
    <n v="151"/>
  </r>
  <r>
    <x v="5"/>
    <x v="11"/>
    <x v="113"/>
    <x v="5"/>
    <x v="0"/>
    <m/>
    <m/>
    <m/>
    <m/>
    <m/>
    <m/>
    <n v="150"/>
  </r>
  <r>
    <x v="5"/>
    <x v="1"/>
    <x v="123"/>
    <x v="2"/>
    <x v="0"/>
    <m/>
    <m/>
    <m/>
    <m/>
    <m/>
    <m/>
    <n v="150"/>
  </r>
  <r>
    <x v="5"/>
    <x v="2"/>
    <x v="47"/>
    <x v="3"/>
    <x v="0"/>
    <m/>
    <m/>
    <m/>
    <m/>
    <m/>
    <m/>
    <n v="147"/>
  </r>
  <r>
    <x v="5"/>
    <x v="10"/>
    <x v="109"/>
    <x v="1"/>
    <x v="0"/>
    <m/>
    <m/>
    <m/>
    <m/>
    <m/>
    <m/>
    <n v="147"/>
  </r>
  <r>
    <x v="5"/>
    <x v="7"/>
    <x v="117"/>
    <x v="3"/>
    <x v="0"/>
    <m/>
    <m/>
    <m/>
    <m/>
    <m/>
    <m/>
    <n v="145"/>
  </r>
  <r>
    <x v="5"/>
    <x v="10"/>
    <x v="164"/>
    <x v="0"/>
    <x v="0"/>
    <m/>
    <m/>
    <m/>
    <m/>
    <m/>
    <m/>
    <n v="144"/>
  </r>
  <r>
    <x v="5"/>
    <x v="3"/>
    <x v="134"/>
    <x v="1"/>
    <x v="0"/>
    <m/>
    <m/>
    <m/>
    <m/>
    <m/>
    <m/>
    <n v="143"/>
  </r>
  <r>
    <x v="5"/>
    <x v="0"/>
    <x v="124"/>
    <x v="5"/>
    <x v="0"/>
    <m/>
    <m/>
    <m/>
    <m/>
    <m/>
    <m/>
    <n v="142"/>
  </r>
  <r>
    <x v="5"/>
    <x v="0"/>
    <x v="54"/>
    <x v="5"/>
    <x v="0"/>
    <m/>
    <m/>
    <m/>
    <m/>
    <m/>
    <m/>
    <n v="141"/>
  </r>
  <r>
    <x v="5"/>
    <x v="0"/>
    <x v="12"/>
    <x v="2"/>
    <x v="0"/>
    <m/>
    <m/>
    <m/>
    <m/>
    <m/>
    <m/>
    <n v="141"/>
  </r>
  <r>
    <x v="5"/>
    <x v="0"/>
    <x v="54"/>
    <x v="5"/>
    <x v="0"/>
    <m/>
    <m/>
    <m/>
    <m/>
    <m/>
    <m/>
    <n v="140"/>
  </r>
  <r>
    <x v="5"/>
    <x v="0"/>
    <x v="54"/>
    <x v="5"/>
    <x v="0"/>
    <m/>
    <m/>
    <m/>
    <m/>
    <m/>
    <m/>
    <n v="135"/>
  </r>
  <r>
    <x v="5"/>
    <x v="0"/>
    <x v="46"/>
    <x v="5"/>
    <x v="0"/>
    <m/>
    <m/>
    <m/>
    <m/>
    <m/>
    <m/>
    <n v="135"/>
  </r>
  <r>
    <x v="5"/>
    <x v="0"/>
    <x v="46"/>
    <x v="4"/>
    <x v="0"/>
    <m/>
    <m/>
    <m/>
    <m/>
    <m/>
    <m/>
    <n v="134"/>
  </r>
  <r>
    <x v="5"/>
    <x v="1"/>
    <x v="75"/>
    <x v="5"/>
    <x v="0"/>
    <m/>
    <m/>
    <m/>
    <m/>
    <m/>
    <m/>
    <n v="133"/>
  </r>
  <r>
    <x v="5"/>
    <x v="2"/>
    <x v="84"/>
    <x v="3"/>
    <x v="0"/>
    <m/>
    <m/>
    <m/>
    <m/>
    <m/>
    <m/>
    <n v="131"/>
  </r>
  <r>
    <x v="5"/>
    <x v="0"/>
    <x v="1"/>
    <x v="2"/>
    <x v="0"/>
    <m/>
    <m/>
    <m/>
    <m/>
    <m/>
    <m/>
    <n v="131"/>
  </r>
  <r>
    <x v="5"/>
    <x v="2"/>
    <x v="20"/>
    <x v="3"/>
    <x v="0"/>
    <m/>
    <m/>
    <m/>
    <m/>
    <m/>
    <m/>
    <n v="130"/>
  </r>
  <r>
    <x v="5"/>
    <x v="3"/>
    <x v="51"/>
    <x v="2"/>
    <x v="0"/>
    <m/>
    <m/>
    <m/>
    <m/>
    <m/>
    <m/>
    <n v="130"/>
  </r>
  <r>
    <x v="5"/>
    <x v="1"/>
    <x v="19"/>
    <x v="5"/>
    <x v="0"/>
    <m/>
    <m/>
    <m/>
    <m/>
    <m/>
    <m/>
    <n v="129"/>
  </r>
  <r>
    <x v="5"/>
    <x v="9"/>
    <x v="142"/>
    <x v="0"/>
    <x v="0"/>
    <m/>
    <m/>
    <m/>
    <m/>
    <m/>
    <m/>
    <n v="129"/>
  </r>
  <r>
    <x v="5"/>
    <x v="3"/>
    <x v="97"/>
    <x v="1"/>
    <x v="0"/>
    <m/>
    <m/>
    <m/>
    <m/>
    <m/>
    <m/>
    <n v="126"/>
  </r>
  <r>
    <x v="5"/>
    <x v="9"/>
    <x v="174"/>
    <x v="1"/>
    <x v="0"/>
    <m/>
    <m/>
    <m/>
    <m/>
    <m/>
    <m/>
    <n v="126"/>
  </r>
  <r>
    <x v="5"/>
    <x v="2"/>
    <x v="122"/>
    <x v="1"/>
    <x v="0"/>
    <m/>
    <m/>
    <m/>
    <m/>
    <m/>
    <m/>
    <n v="125"/>
  </r>
  <r>
    <x v="5"/>
    <x v="1"/>
    <x v="3"/>
    <x v="2"/>
    <x v="0"/>
    <m/>
    <m/>
    <m/>
    <m/>
    <m/>
    <m/>
    <n v="125"/>
  </r>
  <r>
    <x v="5"/>
    <x v="9"/>
    <x v="95"/>
    <x v="5"/>
    <x v="0"/>
    <m/>
    <m/>
    <m/>
    <m/>
    <m/>
    <m/>
    <n v="125"/>
  </r>
  <r>
    <x v="5"/>
    <x v="6"/>
    <x v="91"/>
    <x v="2"/>
    <x v="0"/>
    <m/>
    <m/>
    <m/>
    <m/>
    <m/>
    <m/>
    <n v="125"/>
  </r>
  <r>
    <x v="5"/>
    <x v="0"/>
    <x v="68"/>
    <x v="5"/>
    <x v="0"/>
    <m/>
    <m/>
    <m/>
    <m/>
    <m/>
    <m/>
    <n v="125"/>
  </r>
  <r>
    <x v="5"/>
    <x v="9"/>
    <x v="167"/>
    <x v="1"/>
    <x v="0"/>
    <m/>
    <m/>
    <m/>
    <m/>
    <m/>
    <m/>
    <n v="122"/>
  </r>
  <r>
    <x v="5"/>
    <x v="0"/>
    <x v="1"/>
    <x v="2"/>
    <x v="0"/>
    <m/>
    <m/>
    <m/>
    <m/>
    <m/>
    <m/>
    <n v="122"/>
  </r>
  <r>
    <x v="5"/>
    <x v="1"/>
    <x v="14"/>
    <x v="4"/>
    <x v="0"/>
    <m/>
    <m/>
    <m/>
    <m/>
    <m/>
    <m/>
    <n v="121"/>
  </r>
  <r>
    <x v="5"/>
    <x v="7"/>
    <x v="130"/>
    <x v="2"/>
    <x v="0"/>
    <m/>
    <m/>
    <m/>
    <m/>
    <m/>
    <m/>
    <n v="121"/>
  </r>
  <r>
    <x v="5"/>
    <x v="1"/>
    <x v="19"/>
    <x v="4"/>
    <x v="0"/>
    <m/>
    <m/>
    <m/>
    <m/>
    <m/>
    <m/>
    <n v="120"/>
  </r>
  <r>
    <x v="5"/>
    <x v="1"/>
    <x v="14"/>
    <x v="5"/>
    <x v="0"/>
    <m/>
    <m/>
    <m/>
    <m/>
    <m/>
    <m/>
    <n v="120"/>
  </r>
  <r>
    <x v="5"/>
    <x v="5"/>
    <x v="66"/>
    <x v="2"/>
    <x v="0"/>
    <m/>
    <m/>
    <m/>
    <m/>
    <m/>
    <m/>
    <n v="120"/>
  </r>
  <r>
    <x v="5"/>
    <x v="4"/>
    <x v="27"/>
    <x v="5"/>
    <x v="0"/>
    <m/>
    <m/>
    <m/>
    <m/>
    <m/>
    <m/>
    <n v="119"/>
  </r>
  <r>
    <x v="5"/>
    <x v="6"/>
    <x v="44"/>
    <x v="5"/>
    <x v="0"/>
    <m/>
    <m/>
    <m/>
    <m/>
    <m/>
    <m/>
    <n v="119"/>
  </r>
  <r>
    <x v="5"/>
    <x v="2"/>
    <x v="49"/>
    <x v="0"/>
    <x v="0"/>
    <m/>
    <m/>
    <m/>
    <m/>
    <m/>
    <m/>
    <n v="116"/>
  </r>
  <r>
    <x v="5"/>
    <x v="0"/>
    <x v="32"/>
    <x v="2"/>
    <x v="0"/>
    <m/>
    <m/>
    <m/>
    <m/>
    <m/>
    <m/>
    <n v="116"/>
  </r>
  <r>
    <x v="5"/>
    <x v="13"/>
    <x v="189"/>
    <x v="5"/>
    <x v="0"/>
    <m/>
    <m/>
    <m/>
    <m/>
    <m/>
    <m/>
    <n v="116"/>
  </r>
  <r>
    <x v="5"/>
    <x v="2"/>
    <x v="59"/>
    <x v="5"/>
    <x v="0"/>
    <m/>
    <m/>
    <m/>
    <m/>
    <m/>
    <m/>
    <n v="115"/>
  </r>
  <r>
    <x v="5"/>
    <x v="0"/>
    <x v="132"/>
    <x v="1"/>
    <x v="0"/>
    <m/>
    <m/>
    <m/>
    <m/>
    <m/>
    <m/>
    <n v="115"/>
  </r>
  <r>
    <x v="5"/>
    <x v="2"/>
    <x v="110"/>
    <x v="2"/>
    <x v="0"/>
    <m/>
    <m/>
    <m/>
    <m/>
    <m/>
    <m/>
    <n v="114"/>
  </r>
  <r>
    <x v="5"/>
    <x v="1"/>
    <x v="141"/>
    <x v="5"/>
    <x v="0"/>
    <m/>
    <m/>
    <m/>
    <m/>
    <m/>
    <m/>
    <n v="114"/>
  </r>
  <r>
    <x v="5"/>
    <x v="3"/>
    <x v="63"/>
    <x v="4"/>
    <x v="0"/>
    <m/>
    <m/>
    <m/>
    <m/>
    <m/>
    <m/>
    <n v="114"/>
  </r>
  <r>
    <x v="5"/>
    <x v="7"/>
    <x v="117"/>
    <x v="4"/>
    <x v="0"/>
    <m/>
    <m/>
    <m/>
    <m/>
    <m/>
    <m/>
    <n v="114"/>
  </r>
  <r>
    <x v="5"/>
    <x v="0"/>
    <x v="152"/>
    <x v="2"/>
    <x v="0"/>
    <m/>
    <m/>
    <m/>
    <m/>
    <m/>
    <m/>
    <n v="113"/>
  </r>
  <r>
    <x v="5"/>
    <x v="4"/>
    <x v="45"/>
    <x v="3"/>
    <x v="0"/>
    <m/>
    <m/>
    <m/>
    <m/>
    <m/>
    <m/>
    <n v="112"/>
  </r>
  <r>
    <x v="5"/>
    <x v="9"/>
    <x v="158"/>
    <x v="2"/>
    <x v="0"/>
    <m/>
    <m/>
    <m/>
    <m/>
    <m/>
    <m/>
    <n v="112"/>
  </r>
  <r>
    <x v="5"/>
    <x v="2"/>
    <x v="120"/>
    <x v="2"/>
    <x v="0"/>
    <m/>
    <m/>
    <m/>
    <m/>
    <m/>
    <m/>
    <n v="111"/>
  </r>
  <r>
    <x v="5"/>
    <x v="2"/>
    <x v="20"/>
    <x v="5"/>
    <x v="0"/>
    <m/>
    <m/>
    <m/>
    <m/>
    <m/>
    <m/>
    <n v="111"/>
  </r>
  <r>
    <x v="5"/>
    <x v="8"/>
    <x v="171"/>
    <x v="0"/>
    <x v="0"/>
    <m/>
    <m/>
    <m/>
    <m/>
    <m/>
    <m/>
    <n v="111"/>
  </r>
  <r>
    <x v="5"/>
    <x v="9"/>
    <x v="107"/>
    <x v="2"/>
    <x v="0"/>
    <m/>
    <m/>
    <m/>
    <m/>
    <m/>
    <m/>
    <n v="110"/>
  </r>
  <r>
    <x v="5"/>
    <x v="9"/>
    <x v="158"/>
    <x v="1"/>
    <x v="0"/>
    <m/>
    <m/>
    <m/>
    <m/>
    <m/>
    <m/>
    <n v="110"/>
  </r>
  <r>
    <x v="5"/>
    <x v="1"/>
    <x v="99"/>
    <x v="3"/>
    <x v="0"/>
    <m/>
    <m/>
    <m/>
    <m/>
    <m/>
    <m/>
    <n v="109"/>
  </r>
  <r>
    <x v="5"/>
    <x v="5"/>
    <x v="39"/>
    <x v="5"/>
    <x v="0"/>
    <m/>
    <m/>
    <m/>
    <m/>
    <m/>
    <m/>
    <n v="109"/>
  </r>
  <r>
    <x v="5"/>
    <x v="10"/>
    <x v="164"/>
    <x v="1"/>
    <x v="0"/>
    <m/>
    <m/>
    <m/>
    <m/>
    <m/>
    <m/>
    <n v="109"/>
  </r>
  <r>
    <x v="5"/>
    <x v="4"/>
    <x v="56"/>
    <x v="3"/>
    <x v="0"/>
    <m/>
    <m/>
    <m/>
    <m/>
    <m/>
    <m/>
    <n v="106"/>
  </r>
  <r>
    <x v="5"/>
    <x v="6"/>
    <x v="91"/>
    <x v="5"/>
    <x v="0"/>
    <m/>
    <m/>
    <m/>
    <m/>
    <m/>
    <m/>
    <n v="106"/>
  </r>
  <r>
    <x v="5"/>
    <x v="3"/>
    <x v="51"/>
    <x v="4"/>
    <x v="0"/>
    <m/>
    <m/>
    <m/>
    <m/>
    <m/>
    <m/>
    <n v="105"/>
  </r>
  <r>
    <x v="5"/>
    <x v="3"/>
    <x v="97"/>
    <x v="2"/>
    <x v="0"/>
    <m/>
    <m/>
    <m/>
    <m/>
    <m/>
    <m/>
    <n v="105"/>
  </r>
  <r>
    <x v="5"/>
    <x v="7"/>
    <x v="130"/>
    <x v="1"/>
    <x v="0"/>
    <m/>
    <m/>
    <m/>
    <m/>
    <m/>
    <m/>
    <n v="105"/>
  </r>
  <r>
    <x v="5"/>
    <x v="9"/>
    <x v="161"/>
    <x v="0"/>
    <x v="0"/>
    <m/>
    <m/>
    <m/>
    <m/>
    <m/>
    <m/>
    <n v="105"/>
  </r>
  <r>
    <x v="5"/>
    <x v="4"/>
    <x v="65"/>
    <x v="5"/>
    <x v="0"/>
    <m/>
    <m/>
    <m/>
    <m/>
    <m/>
    <m/>
    <n v="102"/>
  </r>
  <r>
    <x v="5"/>
    <x v="1"/>
    <x v="127"/>
    <x v="1"/>
    <x v="0"/>
    <m/>
    <m/>
    <m/>
    <m/>
    <m/>
    <m/>
    <n v="102"/>
  </r>
  <r>
    <x v="5"/>
    <x v="3"/>
    <x v="97"/>
    <x v="5"/>
    <x v="0"/>
    <m/>
    <m/>
    <m/>
    <m/>
    <m/>
    <m/>
    <n v="102"/>
  </r>
  <r>
    <x v="5"/>
    <x v="5"/>
    <x v="69"/>
    <x v="2"/>
    <x v="0"/>
    <m/>
    <m/>
    <m/>
    <m/>
    <m/>
    <m/>
    <n v="101"/>
  </r>
  <r>
    <x v="5"/>
    <x v="1"/>
    <x v="127"/>
    <x v="5"/>
    <x v="0"/>
    <m/>
    <m/>
    <m/>
    <m/>
    <m/>
    <m/>
    <n v="100"/>
  </r>
  <r>
    <x v="5"/>
    <x v="8"/>
    <x v="178"/>
    <x v="0"/>
    <x v="0"/>
    <m/>
    <m/>
    <m/>
    <m/>
    <m/>
    <m/>
    <n v="100"/>
  </r>
  <r>
    <x v="5"/>
    <x v="0"/>
    <x v="68"/>
    <x v="5"/>
    <x v="0"/>
    <m/>
    <m/>
    <m/>
    <m/>
    <m/>
    <m/>
    <n v="100"/>
  </r>
  <r>
    <x v="5"/>
    <x v="1"/>
    <x v="118"/>
    <x v="2"/>
    <x v="0"/>
    <m/>
    <m/>
    <m/>
    <m/>
    <m/>
    <m/>
    <n v="99"/>
  </r>
  <r>
    <x v="5"/>
    <x v="2"/>
    <x v="81"/>
    <x v="5"/>
    <x v="0"/>
    <m/>
    <m/>
    <m/>
    <m/>
    <m/>
    <m/>
    <n v="99"/>
  </r>
  <r>
    <x v="5"/>
    <x v="5"/>
    <x v="66"/>
    <x v="4"/>
    <x v="0"/>
    <m/>
    <m/>
    <m/>
    <m/>
    <m/>
    <m/>
    <n v="98"/>
  </r>
  <r>
    <x v="5"/>
    <x v="0"/>
    <x v="143"/>
    <x v="0"/>
    <x v="0"/>
    <m/>
    <m/>
    <m/>
    <m/>
    <m/>
    <m/>
    <n v="98"/>
  </r>
  <r>
    <x v="5"/>
    <x v="2"/>
    <x v="20"/>
    <x v="3"/>
    <x v="0"/>
    <m/>
    <m/>
    <m/>
    <m/>
    <m/>
    <m/>
    <n v="97"/>
  </r>
  <r>
    <x v="5"/>
    <x v="0"/>
    <x v="31"/>
    <x v="5"/>
    <x v="0"/>
    <m/>
    <m/>
    <m/>
    <m/>
    <m/>
    <m/>
    <n v="97"/>
  </r>
  <r>
    <x v="5"/>
    <x v="1"/>
    <x v="93"/>
    <x v="2"/>
    <x v="0"/>
    <m/>
    <m/>
    <m/>
    <m/>
    <m/>
    <m/>
    <n v="96"/>
  </r>
  <r>
    <x v="5"/>
    <x v="0"/>
    <x v="70"/>
    <x v="2"/>
    <x v="0"/>
    <m/>
    <m/>
    <m/>
    <m/>
    <m/>
    <m/>
    <n v="96"/>
  </r>
  <r>
    <x v="5"/>
    <x v="2"/>
    <x v="43"/>
    <x v="5"/>
    <x v="0"/>
    <m/>
    <m/>
    <m/>
    <m/>
    <m/>
    <m/>
    <n v="95"/>
  </r>
  <r>
    <x v="5"/>
    <x v="8"/>
    <x v="179"/>
    <x v="0"/>
    <x v="0"/>
    <m/>
    <m/>
    <m/>
    <m/>
    <m/>
    <m/>
    <n v="95"/>
  </r>
  <r>
    <x v="5"/>
    <x v="9"/>
    <x v="107"/>
    <x v="4"/>
    <x v="0"/>
    <m/>
    <m/>
    <m/>
    <m/>
    <m/>
    <m/>
    <n v="94"/>
  </r>
  <r>
    <x v="5"/>
    <x v="2"/>
    <x v="49"/>
    <x v="1"/>
    <x v="0"/>
    <m/>
    <m/>
    <m/>
    <m/>
    <m/>
    <m/>
    <n v="93"/>
  </r>
  <r>
    <x v="5"/>
    <x v="0"/>
    <x v="70"/>
    <x v="2"/>
    <x v="0"/>
    <m/>
    <m/>
    <m/>
    <m/>
    <m/>
    <m/>
    <n v="93"/>
  </r>
  <r>
    <x v="5"/>
    <x v="2"/>
    <x v="120"/>
    <x v="2"/>
    <x v="0"/>
    <m/>
    <m/>
    <m/>
    <m/>
    <m/>
    <m/>
    <n v="92"/>
  </r>
  <r>
    <x v="5"/>
    <x v="9"/>
    <x v="176"/>
    <x v="0"/>
    <x v="0"/>
    <m/>
    <m/>
    <m/>
    <m/>
    <m/>
    <m/>
    <n v="92"/>
  </r>
  <r>
    <x v="5"/>
    <x v="0"/>
    <x v="77"/>
    <x v="5"/>
    <x v="0"/>
    <m/>
    <m/>
    <m/>
    <m/>
    <m/>
    <m/>
    <n v="92"/>
  </r>
  <r>
    <x v="5"/>
    <x v="0"/>
    <x v="70"/>
    <x v="5"/>
    <x v="0"/>
    <m/>
    <m/>
    <m/>
    <m/>
    <m/>
    <m/>
    <n v="91"/>
  </r>
  <r>
    <x v="5"/>
    <x v="3"/>
    <x v="97"/>
    <x v="0"/>
    <x v="0"/>
    <m/>
    <m/>
    <m/>
    <m/>
    <m/>
    <m/>
    <n v="90"/>
  </r>
  <r>
    <x v="5"/>
    <x v="9"/>
    <x v="158"/>
    <x v="0"/>
    <x v="0"/>
    <m/>
    <m/>
    <m/>
    <m/>
    <m/>
    <m/>
    <n v="90"/>
  </r>
  <r>
    <x v="5"/>
    <x v="6"/>
    <x v="227"/>
    <x v="0"/>
    <x v="0"/>
    <m/>
    <m/>
    <m/>
    <m/>
    <m/>
    <m/>
    <n v="90"/>
  </r>
  <r>
    <x v="5"/>
    <x v="0"/>
    <x v="124"/>
    <x v="1"/>
    <x v="0"/>
    <m/>
    <m/>
    <m/>
    <m/>
    <m/>
    <m/>
    <n v="89"/>
  </r>
  <r>
    <x v="5"/>
    <x v="0"/>
    <x v="196"/>
    <x v="0"/>
    <x v="0"/>
    <m/>
    <m/>
    <m/>
    <m/>
    <m/>
    <m/>
    <n v="87"/>
  </r>
  <r>
    <x v="5"/>
    <x v="1"/>
    <x v="19"/>
    <x v="2"/>
    <x v="0"/>
    <m/>
    <m/>
    <m/>
    <m/>
    <m/>
    <m/>
    <n v="86"/>
  </r>
  <r>
    <x v="5"/>
    <x v="7"/>
    <x v="149"/>
    <x v="4"/>
    <x v="0"/>
    <m/>
    <m/>
    <m/>
    <m/>
    <m/>
    <m/>
    <n v="86"/>
  </r>
  <r>
    <x v="5"/>
    <x v="1"/>
    <x v="76"/>
    <x v="3"/>
    <x v="0"/>
    <m/>
    <m/>
    <m/>
    <m/>
    <m/>
    <m/>
    <n v="85"/>
  </r>
  <r>
    <x v="5"/>
    <x v="2"/>
    <x v="11"/>
    <x v="4"/>
    <x v="0"/>
    <m/>
    <m/>
    <m/>
    <m/>
    <m/>
    <m/>
    <n v="84"/>
  </r>
  <r>
    <x v="5"/>
    <x v="0"/>
    <x v="132"/>
    <x v="5"/>
    <x v="0"/>
    <m/>
    <m/>
    <m/>
    <m/>
    <m/>
    <m/>
    <n v="84"/>
  </r>
  <r>
    <x v="5"/>
    <x v="2"/>
    <x v="122"/>
    <x v="3"/>
    <x v="0"/>
    <m/>
    <m/>
    <m/>
    <m/>
    <m/>
    <m/>
    <n v="83"/>
  </r>
  <r>
    <x v="5"/>
    <x v="10"/>
    <x v="165"/>
    <x v="0"/>
    <x v="0"/>
    <m/>
    <m/>
    <m/>
    <m/>
    <m/>
    <m/>
    <n v="82"/>
  </r>
  <r>
    <x v="5"/>
    <x v="1"/>
    <x v="14"/>
    <x v="2"/>
    <x v="0"/>
    <m/>
    <m/>
    <m/>
    <m/>
    <m/>
    <m/>
    <n v="80"/>
  </r>
  <r>
    <x v="5"/>
    <x v="6"/>
    <x v="138"/>
    <x v="3"/>
    <x v="0"/>
    <m/>
    <m/>
    <m/>
    <m/>
    <m/>
    <m/>
    <n v="80"/>
  </r>
  <r>
    <x v="5"/>
    <x v="1"/>
    <x v="67"/>
    <x v="5"/>
    <x v="0"/>
    <m/>
    <m/>
    <m/>
    <m/>
    <m/>
    <m/>
    <n v="78"/>
  </r>
  <r>
    <x v="5"/>
    <x v="4"/>
    <x v="155"/>
    <x v="0"/>
    <x v="0"/>
    <m/>
    <m/>
    <m/>
    <m/>
    <m/>
    <m/>
    <n v="77"/>
  </r>
  <r>
    <x v="5"/>
    <x v="6"/>
    <x v="108"/>
    <x v="1"/>
    <x v="0"/>
    <m/>
    <m/>
    <m/>
    <m/>
    <m/>
    <m/>
    <n v="76"/>
  </r>
  <r>
    <x v="5"/>
    <x v="3"/>
    <x v="111"/>
    <x v="2"/>
    <x v="0"/>
    <m/>
    <m/>
    <m/>
    <m/>
    <m/>
    <m/>
    <n v="75"/>
  </r>
  <r>
    <x v="5"/>
    <x v="9"/>
    <x v="142"/>
    <x v="2"/>
    <x v="0"/>
    <m/>
    <m/>
    <m/>
    <m/>
    <m/>
    <m/>
    <n v="75"/>
  </r>
  <r>
    <x v="5"/>
    <x v="6"/>
    <x v="44"/>
    <x v="2"/>
    <x v="0"/>
    <m/>
    <m/>
    <m/>
    <m/>
    <m/>
    <m/>
    <n v="74"/>
  </r>
  <r>
    <x v="5"/>
    <x v="0"/>
    <x v="103"/>
    <x v="0"/>
    <x v="0"/>
    <m/>
    <m/>
    <m/>
    <m/>
    <m/>
    <m/>
    <n v="73"/>
  </r>
  <r>
    <x v="5"/>
    <x v="2"/>
    <x v="86"/>
    <x v="4"/>
    <x v="0"/>
    <m/>
    <m/>
    <m/>
    <m/>
    <m/>
    <m/>
    <n v="72"/>
  </r>
  <r>
    <x v="5"/>
    <x v="5"/>
    <x v="22"/>
    <x v="4"/>
    <x v="0"/>
    <m/>
    <m/>
    <m/>
    <m/>
    <m/>
    <m/>
    <n v="72"/>
  </r>
  <r>
    <x v="5"/>
    <x v="0"/>
    <x v="78"/>
    <x v="5"/>
    <x v="0"/>
    <m/>
    <m/>
    <m/>
    <m/>
    <m/>
    <m/>
    <n v="71"/>
  </r>
  <r>
    <x v="5"/>
    <x v="1"/>
    <x v="125"/>
    <x v="2"/>
    <x v="0"/>
    <m/>
    <m/>
    <m/>
    <m/>
    <m/>
    <m/>
    <n v="70"/>
  </r>
  <r>
    <x v="5"/>
    <x v="9"/>
    <x v="174"/>
    <x v="0"/>
    <x v="0"/>
    <m/>
    <m/>
    <m/>
    <m/>
    <m/>
    <m/>
    <n v="70"/>
  </r>
  <r>
    <x v="5"/>
    <x v="12"/>
    <x v="156"/>
    <x v="2"/>
    <x v="0"/>
    <m/>
    <m/>
    <m/>
    <m/>
    <m/>
    <m/>
    <n v="70"/>
  </r>
  <r>
    <x v="5"/>
    <x v="8"/>
    <x v="135"/>
    <x v="1"/>
    <x v="0"/>
    <m/>
    <m/>
    <m/>
    <m/>
    <m/>
    <m/>
    <n v="70"/>
  </r>
  <r>
    <x v="5"/>
    <x v="0"/>
    <x v="40"/>
    <x v="2"/>
    <x v="0"/>
    <m/>
    <m/>
    <m/>
    <m/>
    <m/>
    <m/>
    <n v="70"/>
  </r>
  <r>
    <x v="5"/>
    <x v="0"/>
    <x v="131"/>
    <x v="5"/>
    <x v="0"/>
    <m/>
    <m/>
    <m/>
    <m/>
    <m/>
    <m/>
    <n v="70"/>
  </r>
  <r>
    <x v="5"/>
    <x v="2"/>
    <x v="87"/>
    <x v="3"/>
    <x v="0"/>
    <m/>
    <m/>
    <m/>
    <m/>
    <m/>
    <m/>
    <n v="68"/>
  </r>
  <r>
    <x v="5"/>
    <x v="1"/>
    <x v="25"/>
    <x v="4"/>
    <x v="0"/>
    <m/>
    <m/>
    <m/>
    <m/>
    <m/>
    <m/>
    <n v="64"/>
  </r>
  <r>
    <x v="5"/>
    <x v="8"/>
    <x v="182"/>
    <x v="1"/>
    <x v="0"/>
    <m/>
    <m/>
    <m/>
    <m/>
    <m/>
    <m/>
    <n v="64"/>
  </r>
  <r>
    <x v="5"/>
    <x v="5"/>
    <x v="22"/>
    <x v="2"/>
    <x v="0"/>
    <m/>
    <m/>
    <m/>
    <m/>
    <m/>
    <m/>
    <n v="63"/>
  </r>
  <r>
    <x v="5"/>
    <x v="0"/>
    <x v="40"/>
    <x v="2"/>
    <x v="0"/>
    <m/>
    <m/>
    <m/>
    <m/>
    <m/>
    <m/>
    <n v="62"/>
  </r>
  <r>
    <x v="5"/>
    <x v="1"/>
    <x v="24"/>
    <x v="2"/>
    <x v="0"/>
    <m/>
    <m/>
    <m/>
    <m/>
    <m/>
    <m/>
    <n v="61"/>
  </r>
  <r>
    <x v="5"/>
    <x v="1"/>
    <x v="79"/>
    <x v="2"/>
    <x v="0"/>
    <m/>
    <m/>
    <m/>
    <m/>
    <m/>
    <m/>
    <n v="61"/>
  </r>
  <r>
    <x v="5"/>
    <x v="9"/>
    <x v="106"/>
    <x v="2"/>
    <x v="0"/>
    <m/>
    <m/>
    <m/>
    <m/>
    <m/>
    <m/>
    <n v="61"/>
  </r>
  <r>
    <x v="5"/>
    <x v="11"/>
    <x v="113"/>
    <x v="3"/>
    <x v="0"/>
    <m/>
    <m/>
    <m/>
    <m/>
    <m/>
    <m/>
    <n v="60"/>
  </r>
  <r>
    <x v="5"/>
    <x v="9"/>
    <x v="148"/>
    <x v="0"/>
    <x v="0"/>
    <m/>
    <m/>
    <m/>
    <m/>
    <m/>
    <m/>
    <n v="60"/>
  </r>
  <r>
    <x v="5"/>
    <x v="1"/>
    <x v="187"/>
    <x v="0"/>
    <x v="0"/>
    <m/>
    <m/>
    <m/>
    <m/>
    <m/>
    <m/>
    <n v="59"/>
  </r>
  <r>
    <x v="5"/>
    <x v="0"/>
    <x v="162"/>
    <x v="0"/>
    <x v="0"/>
    <m/>
    <m/>
    <m/>
    <m/>
    <m/>
    <m/>
    <n v="58"/>
  </r>
  <r>
    <x v="5"/>
    <x v="1"/>
    <x v="100"/>
    <x v="1"/>
    <x v="0"/>
    <m/>
    <m/>
    <m/>
    <m/>
    <m/>
    <m/>
    <n v="57"/>
  </r>
  <r>
    <x v="5"/>
    <x v="3"/>
    <x v="98"/>
    <x v="2"/>
    <x v="0"/>
    <m/>
    <m/>
    <m/>
    <m/>
    <m/>
    <m/>
    <n v="57"/>
  </r>
  <r>
    <x v="5"/>
    <x v="9"/>
    <x v="148"/>
    <x v="1"/>
    <x v="0"/>
    <m/>
    <m/>
    <m/>
    <m/>
    <m/>
    <m/>
    <n v="57"/>
  </r>
  <r>
    <x v="5"/>
    <x v="5"/>
    <x v="69"/>
    <x v="5"/>
    <x v="0"/>
    <m/>
    <m/>
    <m/>
    <m/>
    <m/>
    <m/>
    <n v="56"/>
  </r>
  <r>
    <x v="5"/>
    <x v="5"/>
    <x v="66"/>
    <x v="5"/>
    <x v="0"/>
    <m/>
    <m/>
    <m/>
    <m/>
    <m/>
    <m/>
    <n v="56"/>
  </r>
  <r>
    <x v="5"/>
    <x v="1"/>
    <x v="118"/>
    <x v="5"/>
    <x v="0"/>
    <m/>
    <m/>
    <m/>
    <m/>
    <m/>
    <m/>
    <n v="55"/>
  </r>
  <r>
    <x v="5"/>
    <x v="1"/>
    <x v="92"/>
    <x v="2"/>
    <x v="0"/>
    <m/>
    <m/>
    <m/>
    <m/>
    <m/>
    <m/>
    <n v="55"/>
  </r>
  <r>
    <x v="5"/>
    <x v="7"/>
    <x v="149"/>
    <x v="0"/>
    <x v="0"/>
    <m/>
    <m/>
    <m/>
    <m/>
    <m/>
    <m/>
    <n v="55"/>
  </r>
  <r>
    <x v="5"/>
    <x v="6"/>
    <x v="138"/>
    <x v="2"/>
    <x v="0"/>
    <m/>
    <m/>
    <m/>
    <m/>
    <m/>
    <m/>
    <n v="55"/>
  </r>
  <r>
    <x v="5"/>
    <x v="8"/>
    <x v="214"/>
    <x v="5"/>
    <x v="0"/>
    <m/>
    <m/>
    <m/>
    <m/>
    <m/>
    <m/>
    <n v="55"/>
  </r>
  <r>
    <x v="5"/>
    <x v="1"/>
    <x v="67"/>
    <x v="2"/>
    <x v="0"/>
    <m/>
    <m/>
    <m/>
    <m/>
    <m/>
    <m/>
    <n v="54"/>
  </r>
  <r>
    <x v="5"/>
    <x v="1"/>
    <x v="123"/>
    <x v="5"/>
    <x v="0"/>
    <m/>
    <m/>
    <m/>
    <m/>
    <m/>
    <m/>
    <n v="54"/>
  </r>
  <r>
    <x v="5"/>
    <x v="6"/>
    <x v="188"/>
    <x v="0"/>
    <x v="0"/>
    <m/>
    <m/>
    <m/>
    <m/>
    <m/>
    <m/>
    <n v="53"/>
  </r>
  <r>
    <x v="5"/>
    <x v="8"/>
    <x v="194"/>
    <x v="0"/>
    <x v="0"/>
    <m/>
    <m/>
    <m/>
    <m/>
    <m/>
    <m/>
    <n v="52"/>
  </r>
  <r>
    <x v="5"/>
    <x v="2"/>
    <x v="88"/>
    <x v="5"/>
    <x v="0"/>
    <m/>
    <m/>
    <m/>
    <m/>
    <m/>
    <m/>
    <n v="50"/>
  </r>
  <r>
    <x v="5"/>
    <x v="1"/>
    <x v="23"/>
    <x v="4"/>
    <x v="0"/>
    <m/>
    <m/>
    <m/>
    <m/>
    <m/>
    <m/>
    <n v="50"/>
  </r>
  <r>
    <x v="5"/>
    <x v="7"/>
    <x v="191"/>
    <x v="1"/>
    <x v="0"/>
    <m/>
    <m/>
    <m/>
    <m/>
    <m/>
    <m/>
    <n v="50"/>
  </r>
  <r>
    <x v="5"/>
    <x v="9"/>
    <x v="148"/>
    <x v="3"/>
    <x v="0"/>
    <m/>
    <m/>
    <m/>
    <m/>
    <m/>
    <m/>
    <n v="50"/>
  </r>
  <r>
    <x v="5"/>
    <x v="6"/>
    <x v="90"/>
    <x v="1"/>
    <x v="0"/>
    <m/>
    <m/>
    <m/>
    <m/>
    <m/>
    <m/>
    <n v="50"/>
  </r>
  <r>
    <x v="5"/>
    <x v="8"/>
    <x v="136"/>
    <x v="1"/>
    <x v="0"/>
    <m/>
    <m/>
    <m/>
    <m/>
    <m/>
    <m/>
    <n v="50"/>
  </r>
  <r>
    <x v="5"/>
    <x v="10"/>
    <x v="181"/>
    <x v="0"/>
    <x v="0"/>
    <m/>
    <m/>
    <m/>
    <m/>
    <m/>
    <m/>
    <n v="50"/>
  </r>
  <r>
    <x v="5"/>
    <x v="5"/>
    <x v="66"/>
    <x v="1"/>
    <x v="0"/>
    <m/>
    <m/>
    <m/>
    <m/>
    <m/>
    <m/>
    <n v="49"/>
  </r>
  <r>
    <x v="5"/>
    <x v="2"/>
    <x v="86"/>
    <x v="3"/>
    <x v="0"/>
    <m/>
    <m/>
    <m/>
    <m/>
    <m/>
    <m/>
    <n v="48"/>
  </r>
  <r>
    <x v="5"/>
    <x v="8"/>
    <x v="83"/>
    <x v="2"/>
    <x v="0"/>
    <m/>
    <m/>
    <m/>
    <m/>
    <m/>
    <m/>
    <n v="48"/>
  </r>
  <r>
    <x v="5"/>
    <x v="2"/>
    <x v="84"/>
    <x v="5"/>
    <x v="0"/>
    <m/>
    <m/>
    <m/>
    <m/>
    <m/>
    <m/>
    <n v="47"/>
  </r>
  <r>
    <x v="5"/>
    <x v="1"/>
    <x v="13"/>
    <x v="4"/>
    <x v="0"/>
    <m/>
    <m/>
    <m/>
    <m/>
    <m/>
    <m/>
    <n v="45"/>
  </r>
  <r>
    <x v="5"/>
    <x v="3"/>
    <x v="183"/>
    <x v="0"/>
    <x v="0"/>
    <m/>
    <m/>
    <m/>
    <m/>
    <m/>
    <m/>
    <n v="45"/>
  </r>
  <r>
    <x v="5"/>
    <x v="0"/>
    <x v="196"/>
    <x v="5"/>
    <x v="0"/>
    <m/>
    <m/>
    <m/>
    <m/>
    <m/>
    <m/>
    <n v="45"/>
  </r>
  <r>
    <x v="5"/>
    <x v="0"/>
    <x v="8"/>
    <x v="3"/>
    <x v="0"/>
    <m/>
    <m/>
    <m/>
    <m/>
    <m/>
    <m/>
    <n v="45"/>
  </r>
  <r>
    <x v="5"/>
    <x v="1"/>
    <x v="75"/>
    <x v="3"/>
    <x v="0"/>
    <m/>
    <m/>
    <m/>
    <m/>
    <m/>
    <m/>
    <n v="44"/>
  </r>
  <r>
    <x v="5"/>
    <x v="1"/>
    <x v="123"/>
    <x v="4"/>
    <x v="0"/>
    <m/>
    <m/>
    <m/>
    <m/>
    <m/>
    <m/>
    <n v="44"/>
  </r>
  <r>
    <x v="5"/>
    <x v="7"/>
    <x v="72"/>
    <x v="5"/>
    <x v="0"/>
    <m/>
    <m/>
    <m/>
    <m/>
    <m/>
    <m/>
    <n v="44"/>
  </r>
  <r>
    <x v="5"/>
    <x v="9"/>
    <x v="170"/>
    <x v="0"/>
    <x v="0"/>
    <m/>
    <m/>
    <m/>
    <m/>
    <m/>
    <m/>
    <n v="44"/>
  </r>
  <r>
    <x v="5"/>
    <x v="10"/>
    <x v="144"/>
    <x v="5"/>
    <x v="0"/>
    <m/>
    <m/>
    <m/>
    <m/>
    <m/>
    <m/>
    <n v="44"/>
  </r>
  <r>
    <x v="5"/>
    <x v="13"/>
    <x v="189"/>
    <x v="0"/>
    <x v="0"/>
    <m/>
    <m/>
    <m/>
    <m/>
    <m/>
    <m/>
    <n v="44"/>
  </r>
  <r>
    <x v="5"/>
    <x v="13"/>
    <x v="180"/>
    <x v="0"/>
    <x v="0"/>
    <m/>
    <m/>
    <m/>
    <m/>
    <m/>
    <m/>
    <n v="44"/>
  </r>
  <r>
    <x v="5"/>
    <x v="2"/>
    <x v="120"/>
    <x v="4"/>
    <x v="0"/>
    <m/>
    <m/>
    <m/>
    <m/>
    <m/>
    <m/>
    <n v="43"/>
  </r>
  <r>
    <x v="5"/>
    <x v="8"/>
    <x v="222"/>
    <x v="0"/>
    <x v="0"/>
    <m/>
    <m/>
    <m/>
    <m/>
    <m/>
    <m/>
    <n v="43"/>
  </r>
  <r>
    <x v="5"/>
    <x v="0"/>
    <x v="46"/>
    <x v="3"/>
    <x v="0"/>
    <m/>
    <m/>
    <m/>
    <m/>
    <m/>
    <m/>
    <n v="43"/>
  </r>
  <r>
    <x v="5"/>
    <x v="1"/>
    <x v="129"/>
    <x v="5"/>
    <x v="0"/>
    <m/>
    <m/>
    <m/>
    <m/>
    <m/>
    <m/>
    <n v="42"/>
  </r>
  <r>
    <x v="5"/>
    <x v="9"/>
    <x v="126"/>
    <x v="2"/>
    <x v="0"/>
    <m/>
    <m/>
    <m/>
    <m/>
    <m/>
    <m/>
    <n v="42"/>
  </r>
  <r>
    <x v="5"/>
    <x v="6"/>
    <x v="105"/>
    <x v="5"/>
    <x v="0"/>
    <m/>
    <m/>
    <m/>
    <m/>
    <m/>
    <m/>
    <n v="42"/>
  </r>
  <r>
    <x v="5"/>
    <x v="1"/>
    <x v="28"/>
    <x v="4"/>
    <x v="0"/>
    <m/>
    <m/>
    <m/>
    <m/>
    <m/>
    <m/>
    <n v="41"/>
  </r>
  <r>
    <x v="5"/>
    <x v="9"/>
    <x v="173"/>
    <x v="1"/>
    <x v="0"/>
    <m/>
    <m/>
    <m/>
    <m/>
    <m/>
    <m/>
    <n v="41"/>
  </r>
  <r>
    <x v="5"/>
    <x v="9"/>
    <x v="192"/>
    <x v="0"/>
    <x v="0"/>
    <m/>
    <m/>
    <m/>
    <m/>
    <m/>
    <m/>
    <n v="40"/>
  </r>
  <r>
    <x v="5"/>
    <x v="8"/>
    <x v="114"/>
    <x v="1"/>
    <x v="0"/>
    <m/>
    <m/>
    <m/>
    <m/>
    <m/>
    <m/>
    <n v="40"/>
  </r>
  <r>
    <x v="5"/>
    <x v="0"/>
    <x v="96"/>
    <x v="1"/>
    <x v="0"/>
    <m/>
    <m/>
    <m/>
    <m/>
    <m/>
    <m/>
    <n v="40"/>
  </r>
  <r>
    <x v="5"/>
    <x v="7"/>
    <x v="121"/>
    <x v="2"/>
    <x v="0"/>
    <m/>
    <m/>
    <m/>
    <m/>
    <m/>
    <m/>
    <n v="39"/>
  </r>
  <r>
    <x v="5"/>
    <x v="7"/>
    <x v="82"/>
    <x v="5"/>
    <x v="0"/>
    <m/>
    <m/>
    <m/>
    <m/>
    <m/>
    <m/>
    <n v="37"/>
  </r>
  <r>
    <x v="5"/>
    <x v="12"/>
    <x v="203"/>
    <x v="5"/>
    <x v="0"/>
    <m/>
    <m/>
    <m/>
    <m/>
    <m/>
    <m/>
    <n v="37"/>
  </r>
  <r>
    <x v="5"/>
    <x v="0"/>
    <x v="54"/>
    <x v="1"/>
    <x v="0"/>
    <m/>
    <m/>
    <m/>
    <m/>
    <m/>
    <m/>
    <n v="37"/>
  </r>
  <r>
    <x v="5"/>
    <x v="0"/>
    <x v="103"/>
    <x v="1"/>
    <x v="0"/>
    <m/>
    <m/>
    <m/>
    <m/>
    <m/>
    <m/>
    <n v="37"/>
  </r>
  <r>
    <x v="5"/>
    <x v="9"/>
    <x v="154"/>
    <x v="5"/>
    <x v="0"/>
    <m/>
    <m/>
    <m/>
    <m/>
    <m/>
    <m/>
    <n v="36"/>
  </r>
  <r>
    <x v="5"/>
    <x v="0"/>
    <x v="103"/>
    <x v="2"/>
    <x v="0"/>
    <m/>
    <m/>
    <m/>
    <m/>
    <m/>
    <m/>
    <n v="36"/>
  </r>
  <r>
    <x v="5"/>
    <x v="1"/>
    <x v="28"/>
    <x v="5"/>
    <x v="0"/>
    <m/>
    <m/>
    <m/>
    <m/>
    <m/>
    <m/>
    <n v="35"/>
  </r>
  <r>
    <x v="5"/>
    <x v="8"/>
    <x v="83"/>
    <x v="2"/>
    <x v="0"/>
    <m/>
    <m/>
    <m/>
    <m/>
    <m/>
    <m/>
    <n v="35"/>
  </r>
  <r>
    <x v="5"/>
    <x v="4"/>
    <x v="27"/>
    <x v="3"/>
    <x v="0"/>
    <m/>
    <m/>
    <m/>
    <m/>
    <m/>
    <m/>
    <n v="34"/>
  </r>
  <r>
    <x v="5"/>
    <x v="10"/>
    <x v="165"/>
    <x v="5"/>
    <x v="0"/>
    <m/>
    <m/>
    <m/>
    <m/>
    <m/>
    <m/>
    <n v="32"/>
  </r>
  <r>
    <x v="5"/>
    <x v="1"/>
    <x v="85"/>
    <x v="1"/>
    <x v="0"/>
    <m/>
    <m/>
    <m/>
    <m/>
    <m/>
    <m/>
    <n v="30"/>
  </r>
  <r>
    <x v="5"/>
    <x v="1"/>
    <x v="141"/>
    <x v="4"/>
    <x v="0"/>
    <m/>
    <m/>
    <m/>
    <m/>
    <m/>
    <m/>
    <n v="30"/>
  </r>
  <r>
    <x v="5"/>
    <x v="6"/>
    <x v="188"/>
    <x v="1"/>
    <x v="0"/>
    <m/>
    <m/>
    <m/>
    <m/>
    <m/>
    <m/>
    <n v="30"/>
  </r>
  <r>
    <x v="5"/>
    <x v="12"/>
    <x v="224"/>
    <x v="0"/>
    <x v="0"/>
    <m/>
    <m/>
    <m/>
    <m/>
    <m/>
    <m/>
    <n v="30"/>
  </r>
  <r>
    <x v="5"/>
    <x v="12"/>
    <x v="156"/>
    <x v="1"/>
    <x v="0"/>
    <m/>
    <m/>
    <m/>
    <m/>
    <m/>
    <m/>
    <n v="30"/>
  </r>
  <r>
    <x v="5"/>
    <x v="0"/>
    <x v="96"/>
    <x v="1"/>
    <x v="0"/>
    <m/>
    <m/>
    <m/>
    <m/>
    <m/>
    <m/>
    <n v="30"/>
  </r>
  <r>
    <x v="5"/>
    <x v="1"/>
    <x v="23"/>
    <x v="5"/>
    <x v="0"/>
    <m/>
    <m/>
    <m/>
    <m/>
    <m/>
    <m/>
    <n v="29"/>
  </r>
  <r>
    <x v="5"/>
    <x v="1"/>
    <x v="99"/>
    <x v="1"/>
    <x v="0"/>
    <m/>
    <m/>
    <m/>
    <m/>
    <m/>
    <m/>
    <n v="29"/>
  </r>
  <r>
    <x v="5"/>
    <x v="2"/>
    <x v="20"/>
    <x v="5"/>
    <x v="0"/>
    <m/>
    <m/>
    <m/>
    <m/>
    <m/>
    <m/>
    <n v="27"/>
  </r>
  <r>
    <x v="5"/>
    <x v="2"/>
    <x v="86"/>
    <x v="5"/>
    <x v="0"/>
    <m/>
    <m/>
    <m/>
    <m/>
    <m/>
    <m/>
    <n v="27"/>
  </r>
  <r>
    <x v="5"/>
    <x v="10"/>
    <x v="168"/>
    <x v="5"/>
    <x v="0"/>
    <m/>
    <m/>
    <m/>
    <m/>
    <m/>
    <m/>
    <n v="27"/>
  </r>
  <r>
    <x v="5"/>
    <x v="5"/>
    <x v="66"/>
    <x v="5"/>
    <x v="0"/>
    <m/>
    <m/>
    <m/>
    <m/>
    <m/>
    <m/>
    <n v="26"/>
  </r>
  <r>
    <x v="5"/>
    <x v="4"/>
    <x v="155"/>
    <x v="5"/>
    <x v="0"/>
    <m/>
    <m/>
    <m/>
    <m/>
    <m/>
    <m/>
    <n v="25"/>
  </r>
  <r>
    <x v="5"/>
    <x v="2"/>
    <x v="88"/>
    <x v="4"/>
    <x v="0"/>
    <m/>
    <m/>
    <m/>
    <m/>
    <m/>
    <m/>
    <n v="25"/>
  </r>
  <r>
    <x v="5"/>
    <x v="8"/>
    <x v="135"/>
    <x v="2"/>
    <x v="0"/>
    <m/>
    <m/>
    <m/>
    <m/>
    <m/>
    <m/>
    <n v="25"/>
  </r>
  <r>
    <x v="5"/>
    <x v="9"/>
    <x v="106"/>
    <x v="2"/>
    <x v="0"/>
    <m/>
    <m/>
    <m/>
    <m/>
    <m/>
    <m/>
    <n v="24"/>
  </r>
  <r>
    <x v="5"/>
    <x v="12"/>
    <x v="199"/>
    <x v="5"/>
    <x v="0"/>
    <m/>
    <m/>
    <m/>
    <m/>
    <m/>
    <m/>
    <n v="24"/>
  </r>
  <r>
    <x v="5"/>
    <x v="2"/>
    <x v="84"/>
    <x v="5"/>
    <x v="0"/>
    <m/>
    <m/>
    <m/>
    <m/>
    <m/>
    <m/>
    <n v="22"/>
  </r>
  <r>
    <x v="5"/>
    <x v="0"/>
    <x v="50"/>
    <x v="5"/>
    <x v="0"/>
    <m/>
    <m/>
    <m/>
    <m/>
    <m/>
    <m/>
    <n v="22"/>
  </r>
  <r>
    <x v="5"/>
    <x v="1"/>
    <x v="37"/>
    <x v="4"/>
    <x v="0"/>
    <m/>
    <m/>
    <m/>
    <m/>
    <m/>
    <m/>
    <n v="20"/>
  </r>
  <r>
    <x v="5"/>
    <x v="1"/>
    <x v="6"/>
    <x v="3"/>
    <x v="0"/>
    <m/>
    <m/>
    <m/>
    <m/>
    <m/>
    <m/>
    <n v="20"/>
  </r>
  <r>
    <x v="5"/>
    <x v="1"/>
    <x v="116"/>
    <x v="2"/>
    <x v="0"/>
    <m/>
    <m/>
    <m/>
    <m/>
    <m/>
    <m/>
    <n v="20"/>
  </r>
  <r>
    <x v="5"/>
    <x v="1"/>
    <x v="153"/>
    <x v="5"/>
    <x v="0"/>
    <m/>
    <m/>
    <m/>
    <m/>
    <m/>
    <m/>
    <n v="20"/>
  </r>
  <r>
    <x v="5"/>
    <x v="2"/>
    <x v="43"/>
    <x v="2"/>
    <x v="0"/>
    <m/>
    <m/>
    <m/>
    <m/>
    <m/>
    <m/>
    <n v="20"/>
  </r>
  <r>
    <x v="5"/>
    <x v="6"/>
    <x v="105"/>
    <x v="1"/>
    <x v="0"/>
    <m/>
    <m/>
    <m/>
    <m/>
    <m/>
    <m/>
    <n v="20"/>
  </r>
  <r>
    <x v="5"/>
    <x v="6"/>
    <x v="200"/>
    <x v="0"/>
    <x v="0"/>
    <m/>
    <m/>
    <m/>
    <m/>
    <m/>
    <m/>
    <n v="20"/>
  </r>
  <r>
    <x v="5"/>
    <x v="7"/>
    <x v="82"/>
    <x v="3"/>
    <x v="0"/>
    <m/>
    <m/>
    <m/>
    <m/>
    <m/>
    <m/>
    <n v="19"/>
  </r>
  <r>
    <x v="5"/>
    <x v="9"/>
    <x v="106"/>
    <x v="5"/>
    <x v="0"/>
    <m/>
    <m/>
    <m/>
    <m/>
    <m/>
    <m/>
    <n v="18"/>
  </r>
  <r>
    <x v="5"/>
    <x v="9"/>
    <x v="106"/>
    <x v="3"/>
    <x v="0"/>
    <m/>
    <m/>
    <m/>
    <m/>
    <m/>
    <m/>
    <n v="17"/>
  </r>
  <r>
    <x v="5"/>
    <x v="10"/>
    <x v="144"/>
    <x v="1"/>
    <x v="0"/>
    <m/>
    <m/>
    <m/>
    <m/>
    <m/>
    <m/>
    <n v="17"/>
  </r>
  <r>
    <x v="5"/>
    <x v="6"/>
    <x v="108"/>
    <x v="5"/>
    <x v="0"/>
    <m/>
    <m/>
    <m/>
    <m/>
    <m/>
    <m/>
    <n v="16"/>
  </r>
  <r>
    <x v="5"/>
    <x v="1"/>
    <x v="13"/>
    <x v="5"/>
    <x v="0"/>
    <m/>
    <m/>
    <m/>
    <m/>
    <m/>
    <m/>
    <n v="15"/>
  </r>
  <r>
    <x v="5"/>
    <x v="1"/>
    <x v="172"/>
    <x v="0"/>
    <x v="0"/>
    <m/>
    <m/>
    <m/>
    <m/>
    <m/>
    <m/>
    <n v="15"/>
  </r>
  <r>
    <x v="5"/>
    <x v="6"/>
    <x v="160"/>
    <x v="1"/>
    <x v="0"/>
    <m/>
    <m/>
    <m/>
    <m/>
    <m/>
    <m/>
    <n v="15"/>
  </r>
  <r>
    <x v="5"/>
    <x v="0"/>
    <x v="152"/>
    <x v="0"/>
    <x v="0"/>
    <m/>
    <m/>
    <m/>
    <m/>
    <m/>
    <m/>
    <n v="15"/>
  </r>
  <r>
    <x v="5"/>
    <x v="0"/>
    <x v="152"/>
    <x v="3"/>
    <x v="0"/>
    <m/>
    <m/>
    <m/>
    <m/>
    <m/>
    <m/>
    <n v="15"/>
  </r>
  <r>
    <x v="5"/>
    <x v="0"/>
    <x v="0"/>
    <x v="5"/>
    <x v="0"/>
    <m/>
    <m/>
    <m/>
    <m/>
    <m/>
    <m/>
    <n v="15"/>
  </r>
  <r>
    <x v="5"/>
    <x v="7"/>
    <x v="205"/>
    <x v="0"/>
    <x v="0"/>
    <m/>
    <m/>
    <m/>
    <m/>
    <m/>
    <m/>
    <n v="14"/>
  </r>
  <r>
    <x v="5"/>
    <x v="12"/>
    <x v="199"/>
    <x v="0"/>
    <x v="0"/>
    <m/>
    <m/>
    <m/>
    <m/>
    <m/>
    <m/>
    <n v="14"/>
  </r>
  <r>
    <x v="5"/>
    <x v="0"/>
    <x v="103"/>
    <x v="5"/>
    <x v="0"/>
    <m/>
    <m/>
    <m/>
    <m/>
    <m/>
    <m/>
    <n v="14"/>
  </r>
  <r>
    <x v="5"/>
    <x v="0"/>
    <x v="50"/>
    <x v="3"/>
    <x v="0"/>
    <m/>
    <m/>
    <m/>
    <m/>
    <m/>
    <m/>
    <n v="13"/>
  </r>
  <r>
    <x v="5"/>
    <x v="10"/>
    <x v="195"/>
    <x v="5"/>
    <x v="0"/>
    <m/>
    <m/>
    <m/>
    <m/>
    <m/>
    <m/>
    <n v="13"/>
  </r>
  <r>
    <x v="5"/>
    <x v="8"/>
    <x v="194"/>
    <x v="5"/>
    <x v="0"/>
    <m/>
    <m/>
    <m/>
    <m/>
    <m/>
    <m/>
    <n v="12"/>
  </r>
  <r>
    <x v="5"/>
    <x v="14"/>
    <x v="210"/>
    <x v="4"/>
    <x v="0"/>
    <m/>
    <m/>
    <m/>
    <m/>
    <m/>
    <m/>
    <n v="12"/>
  </r>
  <r>
    <x v="5"/>
    <x v="0"/>
    <x v="60"/>
    <x v="2"/>
    <x v="0"/>
    <m/>
    <m/>
    <m/>
    <m/>
    <m/>
    <m/>
    <n v="11"/>
  </r>
  <r>
    <x v="5"/>
    <x v="1"/>
    <x v="85"/>
    <x v="4"/>
    <x v="0"/>
    <m/>
    <m/>
    <m/>
    <m/>
    <m/>
    <m/>
    <n v="10"/>
  </r>
  <r>
    <x v="5"/>
    <x v="1"/>
    <x v="145"/>
    <x v="4"/>
    <x v="0"/>
    <m/>
    <m/>
    <m/>
    <m/>
    <m/>
    <m/>
    <n v="9"/>
  </r>
  <r>
    <x v="5"/>
    <x v="1"/>
    <x v="118"/>
    <x v="2"/>
    <x v="0"/>
    <m/>
    <m/>
    <m/>
    <m/>
    <m/>
    <m/>
    <n v="8"/>
  </r>
  <r>
    <x v="5"/>
    <x v="12"/>
    <x v="241"/>
    <x v="0"/>
    <x v="0"/>
    <m/>
    <m/>
    <m/>
    <m/>
    <m/>
    <m/>
    <n v="6"/>
  </r>
  <r>
    <x v="5"/>
    <x v="0"/>
    <x v="208"/>
    <x v="1"/>
    <x v="0"/>
    <m/>
    <m/>
    <m/>
    <m/>
    <m/>
    <m/>
    <n v="6"/>
  </r>
  <r>
    <x v="5"/>
    <x v="10"/>
    <x v="168"/>
    <x v="0"/>
    <x v="0"/>
    <m/>
    <m/>
    <m/>
    <m/>
    <m/>
    <m/>
    <n v="6"/>
  </r>
  <r>
    <x v="5"/>
    <x v="6"/>
    <x v="108"/>
    <x v="2"/>
    <x v="0"/>
    <m/>
    <m/>
    <m/>
    <m/>
    <m/>
    <m/>
    <n v="5"/>
  </r>
  <r>
    <x v="5"/>
    <x v="0"/>
    <x v="31"/>
    <x v="3"/>
    <x v="0"/>
    <m/>
    <m/>
    <m/>
    <m/>
    <m/>
    <m/>
    <n v="5"/>
  </r>
  <r>
    <x v="5"/>
    <x v="6"/>
    <x v="108"/>
    <x v="2"/>
    <x v="0"/>
    <m/>
    <m/>
    <m/>
    <m/>
    <m/>
    <m/>
    <n v="4"/>
  </r>
  <r>
    <x v="5"/>
    <x v="12"/>
    <x v="199"/>
    <x v="1"/>
    <x v="0"/>
    <m/>
    <m/>
    <m/>
    <m/>
    <m/>
    <m/>
    <n v="4"/>
  </r>
  <r>
    <x v="5"/>
    <x v="10"/>
    <x v="213"/>
    <x v="4"/>
    <x v="0"/>
    <m/>
    <m/>
    <m/>
    <m/>
    <m/>
    <m/>
    <n v="4"/>
  </r>
  <r>
    <x v="5"/>
    <x v="12"/>
    <x v="199"/>
    <x v="3"/>
    <x v="0"/>
    <m/>
    <m/>
    <m/>
    <m/>
    <m/>
    <m/>
    <n v="3"/>
  </r>
  <r>
    <x v="5"/>
    <x v="10"/>
    <x v="239"/>
    <x v="1"/>
    <x v="0"/>
    <m/>
    <m/>
    <m/>
    <m/>
    <m/>
    <m/>
    <n v="3"/>
  </r>
  <r>
    <x v="5"/>
    <x v="10"/>
    <x v="239"/>
    <x v="5"/>
    <x v="0"/>
    <m/>
    <m/>
    <m/>
    <m/>
    <m/>
    <m/>
    <n v="3"/>
  </r>
  <r>
    <x v="5"/>
    <x v="2"/>
    <x v="122"/>
    <x v="5"/>
    <x v="0"/>
    <m/>
    <m/>
    <m/>
    <m/>
    <m/>
    <m/>
    <n v="2"/>
  </r>
  <r>
    <x v="5"/>
    <x v="1"/>
    <x v="6"/>
    <x v="4"/>
    <x v="0"/>
    <m/>
    <m/>
    <m/>
    <m/>
    <m/>
    <m/>
    <n v="2"/>
  </r>
  <r>
    <x v="5"/>
    <x v="1"/>
    <x v="99"/>
    <x v="5"/>
    <x v="0"/>
    <m/>
    <m/>
    <m/>
    <m/>
    <m/>
    <m/>
    <n v="2"/>
  </r>
  <r>
    <x v="5"/>
    <x v="10"/>
    <x v="168"/>
    <x v="4"/>
    <x v="0"/>
    <m/>
    <m/>
    <m/>
    <m/>
    <m/>
    <m/>
    <n v="2"/>
  </r>
  <r>
    <x v="5"/>
    <x v="1"/>
    <x v="129"/>
    <x v="2"/>
    <x v="0"/>
    <m/>
    <m/>
    <m/>
    <m/>
    <m/>
    <m/>
    <n v="1"/>
  </r>
  <r>
    <x v="5"/>
    <x v="7"/>
    <x v="149"/>
    <x v="5"/>
    <x v="0"/>
    <m/>
    <m/>
    <m/>
    <m/>
    <m/>
    <m/>
    <n v="1"/>
  </r>
  <r>
    <x v="5"/>
    <x v="6"/>
    <x v="105"/>
    <x v="3"/>
    <x v="0"/>
    <m/>
    <m/>
    <m/>
    <m/>
    <m/>
    <m/>
    <n v="1"/>
  </r>
  <r>
    <x v="5"/>
    <x v="12"/>
    <x v="199"/>
    <x v="2"/>
    <x v="0"/>
    <m/>
    <m/>
    <m/>
    <m/>
    <m/>
    <m/>
    <n v="1"/>
  </r>
  <r>
    <x v="5"/>
    <x v="10"/>
    <x v="168"/>
    <x v="1"/>
    <x v="0"/>
    <m/>
    <m/>
    <m/>
    <m/>
    <m/>
    <m/>
    <n v="1"/>
  </r>
  <r>
    <x v="5"/>
    <x v="4"/>
    <x v="36"/>
    <x v="6"/>
    <x v="4"/>
    <n v="17678"/>
    <m/>
    <m/>
    <m/>
    <m/>
    <n v="17678"/>
    <m/>
  </r>
  <r>
    <x v="5"/>
    <x v="4"/>
    <x v="36"/>
    <x v="1"/>
    <x v="8"/>
    <m/>
    <m/>
    <m/>
    <n v="35091"/>
    <n v="40350"/>
    <n v="75441"/>
    <m/>
  </r>
  <r>
    <x v="5"/>
    <x v="4"/>
    <x v="36"/>
    <x v="4"/>
    <x v="7"/>
    <n v="293700"/>
    <m/>
    <m/>
    <m/>
    <m/>
    <n v="293700"/>
    <m/>
  </r>
  <r>
    <x v="5"/>
    <x v="4"/>
    <x v="36"/>
    <x v="0"/>
    <x v="1"/>
    <m/>
    <m/>
    <m/>
    <n v="286156"/>
    <n v="31000"/>
    <n v="317156"/>
    <m/>
  </r>
  <r>
    <x v="5"/>
    <x v="4"/>
    <x v="36"/>
    <x v="2"/>
    <x v="9"/>
    <m/>
    <m/>
    <m/>
    <n v="253953"/>
    <n v="132660"/>
    <n v="386613"/>
    <m/>
  </r>
  <r>
    <x v="5"/>
    <x v="4"/>
    <x v="36"/>
    <x v="3"/>
    <x v="10"/>
    <n v="806272"/>
    <m/>
    <m/>
    <m/>
    <m/>
    <n v="806272"/>
    <m/>
  </r>
  <r>
    <x v="5"/>
    <x v="4"/>
    <x v="36"/>
    <x v="3"/>
    <x v="5"/>
    <n v="893093"/>
    <m/>
    <m/>
    <m/>
    <m/>
    <n v="893093"/>
    <m/>
  </r>
  <r>
    <x v="5"/>
    <x v="4"/>
    <x v="36"/>
    <x v="2"/>
    <x v="6"/>
    <n v="3524429"/>
    <m/>
    <m/>
    <m/>
    <m/>
    <n v="3524429"/>
    <m/>
  </r>
  <r>
    <x v="5"/>
    <x v="4"/>
    <x v="36"/>
    <x v="2"/>
    <x v="13"/>
    <n v="4779488"/>
    <m/>
    <m/>
    <m/>
    <m/>
    <n v="4779488"/>
    <m/>
  </r>
  <r>
    <x v="5"/>
    <x v="4"/>
    <x v="36"/>
    <x v="0"/>
    <x v="11"/>
    <n v="4816097"/>
    <m/>
    <m/>
    <m/>
    <m/>
    <n v="4816097"/>
    <m/>
  </r>
  <r>
    <x v="5"/>
    <x v="4"/>
    <x v="36"/>
    <x v="1"/>
    <x v="12"/>
    <n v="6463469"/>
    <m/>
    <m/>
    <m/>
    <m/>
    <n v="6463469"/>
    <m/>
  </r>
  <r>
    <x v="5"/>
    <x v="4"/>
    <x v="57"/>
    <x v="3"/>
    <x v="15"/>
    <n v="24367"/>
    <m/>
    <m/>
    <m/>
    <m/>
    <n v="24367"/>
    <m/>
  </r>
  <r>
    <x v="5"/>
    <x v="4"/>
    <x v="57"/>
    <x v="2"/>
    <x v="6"/>
    <n v="42749"/>
    <m/>
    <m/>
    <m/>
    <m/>
    <n v="42749"/>
    <m/>
  </r>
  <r>
    <x v="5"/>
    <x v="4"/>
    <x v="57"/>
    <x v="2"/>
    <x v="13"/>
    <n v="124285"/>
    <m/>
    <m/>
    <m/>
    <m/>
    <n v="124285"/>
    <m/>
  </r>
  <r>
    <x v="5"/>
    <x v="4"/>
    <x v="57"/>
    <x v="3"/>
    <x v="5"/>
    <n v="154735"/>
    <n v="8925"/>
    <m/>
    <m/>
    <m/>
    <n v="154735"/>
    <m/>
  </r>
  <r>
    <x v="5"/>
    <x v="4"/>
    <x v="57"/>
    <x v="3"/>
    <x v="10"/>
    <n v="163384"/>
    <m/>
    <m/>
    <m/>
    <m/>
    <n v="163384"/>
    <m/>
  </r>
  <r>
    <x v="5"/>
    <x v="4"/>
    <x v="57"/>
    <x v="0"/>
    <x v="11"/>
    <n v="195407"/>
    <m/>
    <m/>
    <m/>
    <m/>
    <n v="195407"/>
    <m/>
  </r>
  <r>
    <x v="5"/>
    <x v="4"/>
    <x v="57"/>
    <x v="1"/>
    <x v="12"/>
    <n v="245147"/>
    <m/>
    <m/>
    <m/>
    <m/>
    <n v="245147"/>
    <m/>
  </r>
  <r>
    <x v="5"/>
    <x v="4"/>
    <x v="35"/>
    <x v="6"/>
    <x v="2"/>
    <m/>
    <m/>
    <m/>
    <m/>
    <n v="14492"/>
    <n v="14492"/>
    <m/>
  </r>
  <r>
    <x v="5"/>
    <x v="4"/>
    <x v="35"/>
    <x v="0"/>
    <x v="1"/>
    <m/>
    <m/>
    <m/>
    <m/>
    <n v="23666"/>
    <n v="23666"/>
    <m/>
  </r>
  <r>
    <x v="5"/>
    <x v="4"/>
    <x v="35"/>
    <x v="4"/>
    <x v="7"/>
    <n v="352452"/>
    <n v="46607"/>
    <m/>
    <m/>
    <m/>
    <n v="352452"/>
    <m/>
  </r>
  <r>
    <x v="5"/>
    <x v="4"/>
    <x v="35"/>
    <x v="2"/>
    <x v="9"/>
    <m/>
    <m/>
    <m/>
    <n v="266056"/>
    <n v="117896"/>
    <n v="383952"/>
    <m/>
  </r>
  <r>
    <x v="5"/>
    <x v="4"/>
    <x v="35"/>
    <x v="6"/>
    <x v="4"/>
    <n v="384560"/>
    <n v="35413"/>
    <m/>
    <m/>
    <m/>
    <n v="384560"/>
    <m/>
  </r>
  <r>
    <x v="5"/>
    <x v="4"/>
    <x v="35"/>
    <x v="1"/>
    <x v="8"/>
    <m/>
    <m/>
    <m/>
    <n v="338166"/>
    <n v="86705"/>
    <n v="424871"/>
    <m/>
  </r>
  <r>
    <x v="5"/>
    <x v="4"/>
    <x v="35"/>
    <x v="3"/>
    <x v="10"/>
    <n v="625857"/>
    <m/>
    <m/>
    <m/>
    <m/>
    <n v="625857"/>
    <m/>
  </r>
  <r>
    <x v="5"/>
    <x v="4"/>
    <x v="35"/>
    <x v="3"/>
    <x v="5"/>
    <n v="769865"/>
    <n v="31244"/>
    <m/>
    <m/>
    <m/>
    <n v="769865"/>
    <m/>
  </r>
  <r>
    <x v="5"/>
    <x v="4"/>
    <x v="35"/>
    <x v="2"/>
    <x v="6"/>
    <n v="2666791"/>
    <n v="21980"/>
    <m/>
    <m/>
    <m/>
    <n v="2666791"/>
    <m/>
  </r>
  <r>
    <x v="5"/>
    <x v="4"/>
    <x v="35"/>
    <x v="0"/>
    <x v="11"/>
    <n v="4901802"/>
    <n v="28094"/>
    <m/>
    <m/>
    <m/>
    <n v="4901802"/>
    <m/>
  </r>
  <r>
    <x v="5"/>
    <x v="4"/>
    <x v="35"/>
    <x v="1"/>
    <x v="12"/>
    <n v="7245611"/>
    <n v="335424"/>
    <m/>
    <m/>
    <m/>
    <n v="7245611"/>
    <m/>
  </r>
  <r>
    <x v="5"/>
    <x v="4"/>
    <x v="35"/>
    <x v="2"/>
    <x v="13"/>
    <n v="7992271"/>
    <n v="57693"/>
    <m/>
    <m/>
    <m/>
    <n v="7992271"/>
    <m/>
  </r>
  <r>
    <x v="5"/>
    <x v="4"/>
    <x v="34"/>
    <x v="4"/>
    <x v="7"/>
    <n v="249443"/>
    <m/>
    <m/>
    <m/>
    <m/>
    <n v="249443"/>
    <m/>
  </r>
  <r>
    <x v="5"/>
    <x v="4"/>
    <x v="34"/>
    <x v="1"/>
    <x v="8"/>
    <m/>
    <m/>
    <m/>
    <n v="509977"/>
    <n v="41131"/>
    <n v="551108"/>
    <m/>
  </r>
  <r>
    <x v="5"/>
    <x v="4"/>
    <x v="34"/>
    <x v="3"/>
    <x v="10"/>
    <n v="568088"/>
    <m/>
    <m/>
    <m/>
    <m/>
    <n v="568088"/>
    <m/>
  </r>
  <r>
    <x v="5"/>
    <x v="4"/>
    <x v="34"/>
    <x v="3"/>
    <x v="5"/>
    <n v="655717"/>
    <m/>
    <m/>
    <m/>
    <m/>
    <n v="655717"/>
    <m/>
  </r>
  <r>
    <x v="5"/>
    <x v="4"/>
    <x v="34"/>
    <x v="6"/>
    <x v="4"/>
    <n v="669280"/>
    <n v="638"/>
    <m/>
    <m/>
    <m/>
    <n v="669280"/>
    <m/>
  </r>
  <r>
    <x v="5"/>
    <x v="4"/>
    <x v="34"/>
    <x v="0"/>
    <x v="1"/>
    <m/>
    <m/>
    <m/>
    <n v="726678"/>
    <n v="53255"/>
    <n v="779933"/>
    <m/>
  </r>
  <r>
    <x v="5"/>
    <x v="4"/>
    <x v="34"/>
    <x v="2"/>
    <x v="9"/>
    <m/>
    <m/>
    <m/>
    <n v="1060604"/>
    <n v="113803"/>
    <n v="1174407"/>
    <m/>
  </r>
  <r>
    <x v="5"/>
    <x v="4"/>
    <x v="34"/>
    <x v="2"/>
    <x v="6"/>
    <n v="3238336"/>
    <m/>
    <m/>
    <m/>
    <m/>
    <n v="3238336"/>
    <m/>
  </r>
  <r>
    <x v="5"/>
    <x v="4"/>
    <x v="34"/>
    <x v="0"/>
    <x v="11"/>
    <n v="5441179"/>
    <m/>
    <m/>
    <m/>
    <m/>
    <n v="5441179"/>
    <m/>
  </r>
  <r>
    <x v="5"/>
    <x v="4"/>
    <x v="34"/>
    <x v="1"/>
    <x v="12"/>
    <n v="6365589"/>
    <n v="65541"/>
    <m/>
    <m/>
    <m/>
    <n v="6365589"/>
    <m/>
  </r>
  <r>
    <x v="5"/>
    <x v="4"/>
    <x v="34"/>
    <x v="2"/>
    <x v="13"/>
    <n v="7974133"/>
    <n v="14075"/>
    <m/>
    <m/>
    <m/>
    <n v="7974133"/>
    <m/>
  </r>
  <r>
    <x v="5"/>
    <x v="4"/>
    <x v="155"/>
    <x v="2"/>
    <x v="13"/>
    <n v="17419"/>
    <m/>
    <m/>
    <m/>
    <m/>
    <n v="17419"/>
    <m/>
  </r>
  <r>
    <x v="5"/>
    <x v="4"/>
    <x v="155"/>
    <x v="2"/>
    <x v="6"/>
    <n v="18761"/>
    <m/>
    <m/>
    <m/>
    <m/>
    <n v="18761"/>
    <m/>
  </r>
  <r>
    <x v="5"/>
    <x v="4"/>
    <x v="155"/>
    <x v="0"/>
    <x v="11"/>
    <n v="66423"/>
    <m/>
    <m/>
    <m/>
    <m/>
    <n v="66423"/>
    <m/>
  </r>
  <r>
    <x v="5"/>
    <x v="4"/>
    <x v="155"/>
    <x v="1"/>
    <x v="12"/>
    <n v="81847"/>
    <m/>
    <m/>
    <m/>
    <m/>
    <n v="81847"/>
    <m/>
  </r>
  <r>
    <x v="5"/>
    <x v="4"/>
    <x v="73"/>
    <x v="1"/>
    <x v="8"/>
    <m/>
    <m/>
    <m/>
    <n v="20070"/>
    <n v="10950"/>
    <n v="31020"/>
    <m/>
  </r>
  <r>
    <x v="5"/>
    <x v="4"/>
    <x v="73"/>
    <x v="6"/>
    <x v="4"/>
    <n v="57107"/>
    <n v="21272"/>
    <m/>
    <m/>
    <m/>
    <n v="57107"/>
    <m/>
  </r>
  <r>
    <x v="5"/>
    <x v="4"/>
    <x v="73"/>
    <x v="4"/>
    <x v="7"/>
    <n v="73553"/>
    <m/>
    <m/>
    <m/>
    <m/>
    <n v="73553"/>
    <m/>
  </r>
  <r>
    <x v="5"/>
    <x v="4"/>
    <x v="73"/>
    <x v="2"/>
    <x v="9"/>
    <m/>
    <m/>
    <m/>
    <n v="90971"/>
    <n v="11707"/>
    <n v="102678"/>
    <m/>
  </r>
  <r>
    <x v="5"/>
    <x v="4"/>
    <x v="73"/>
    <x v="0"/>
    <x v="1"/>
    <m/>
    <m/>
    <m/>
    <n v="146879"/>
    <n v="6400"/>
    <n v="153279"/>
    <m/>
  </r>
  <r>
    <x v="5"/>
    <x v="4"/>
    <x v="73"/>
    <x v="2"/>
    <x v="13"/>
    <n v="197986"/>
    <n v="13602"/>
    <m/>
    <m/>
    <m/>
    <n v="197986"/>
    <m/>
  </r>
  <r>
    <x v="5"/>
    <x v="4"/>
    <x v="73"/>
    <x v="3"/>
    <x v="5"/>
    <n v="302823"/>
    <m/>
    <m/>
    <m/>
    <m/>
    <n v="302823"/>
    <m/>
  </r>
  <r>
    <x v="5"/>
    <x v="4"/>
    <x v="73"/>
    <x v="2"/>
    <x v="6"/>
    <n v="1255402"/>
    <m/>
    <m/>
    <m/>
    <m/>
    <n v="1255402"/>
    <m/>
  </r>
  <r>
    <x v="5"/>
    <x v="4"/>
    <x v="73"/>
    <x v="0"/>
    <x v="11"/>
    <n v="1537286"/>
    <m/>
    <m/>
    <m/>
    <m/>
    <n v="1537286"/>
    <m/>
  </r>
  <r>
    <x v="5"/>
    <x v="4"/>
    <x v="73"/>
    <x v="1"/>
    <x v="12"/>
    <n v="2203642"/>
    <n v="124180"/>
    <m/>
    <m/>
    <m/>
    <n v="2203642"/>
    <m/>
  </r>
  <r>
    <x v="5"/>
    <x v="4"/>
    <x v="56"/>
    <x v="6"/>
    <x v="4"/>
    <n v="36998"/>
    <m/>
    <m/>
    <m/>
    <m/>
    <n v="36998"/>
    <m/>
  </r>
  <r>
    <x v="5"/>
    <x v="4"/>
    <x v="56"/>
    <x v="4"/>
    <x v="7"/>
    <n v="76817"/>
    <m/>
    <m/>
    <m/>
    <m/>
    <n v="76817"/>
    <m/>
  </r>
  <r>
    <x v="5"/>
    <x v="4"/>
    <x v="56"/>
    <x v="1"/>
    <x v="8"/>
    <m/>
    <m/>
    <m/>
    <n v="81614"/>
    <n v="76232"/>
    <n v="157846"/>
    <m/>
  </r>
  <r>
    <x v="5"/>
    <x v="4"/>
    <x v="56"/>
    <x v="0"/>
    <x v="1"/>
    <m/>
    <m/>
    <m/>
    <n v="108944"/>
    <n v="66688"/>
    <n v="175632"/>
    <m/>
  </r>
  <r>
    <x v="5"/>
    <x v="4"/>
    <x v="56"/>
    <x v="2"/>
    <x v="9"/>
    <m/>
    <m/>
    <m/>
    <n v="98354"/>
    <n v="166486"/>
    <n v="264840"/>
    <m/>
  </r>
  <r>
    <x v="5"/>
    <x v="4"/>
    <x v="56"/>
    <x v="2"/>
    <x v="6"/>
    <n v="1446575"/>
    <n v="9908"/>
    <m/>
    <m/>
    <m/>
    <n v="1446575"/>
    <m/>
  </r>
  <r>
    <x v="5"/>
    <x v="4"/>
    <x v="56"/>
    <x v="2"/>
    <x v="13"/>
    <n v="2680742"/>
    <n v="17908"/>
    <m/>
    <m/>
    <m/>
    <n v="2680742"/>
    <m/>
  </r>
  <r>
    <x v="5"/>
    <x v="4"/>
    <x v="56"/>
    <x v="1"/>
    <x v="12"/>
    <n v="2862884"/>
    <n v="66999"/>
    <m/>
    <m/>
    <m/>
    <n v="2862884"/>
    <m/>
  </r>
  <r>
    <x v="5"/>
    <x v="4"/>
    <x v="56"/>
    <x v="0"/>
    <x v="11"/>
    <n v="3312089"/>
    <n v="14206"/>
    <m/>
    <m/>
    <m/>
    <n v="3312089"/>
    <m/>
  </r>
  <r>
    <x v="5"/>
    <x v="2"/>
    <x v="11"/>
    <x v="1"/>
    <x v="8"/>
    <m/>
    <m/>
    <m/>
    <m/>
    <n v="507"/>
    <n v="507"/>
    <m/>
  </r>
  <r>
    <x v="5"/>
    <x v="2"/>
    <x v="11"/>
    <x v="4"/>
    <x v="7"/>
    <n v="5854"/>
    <m/>
    <m/>
    <m/>
    <m/>
    <n v="5854"/>
    <m/>
  </r>
  <r>
    <x v="5"/>
    <x v="2"/>
    <x v="11"/>
    <x v="0"/>
    <x v="11"/>
    <n v="52098"/>
    <n v="15365"/>
    <m/>
    <m/>
    <m/>
    <n v="52098"/>
    <m/>
  </r>
  <r>
    <x v="5"/>
    <x v="2"/>
    <x v="11"/>
    <x v="1"/>
    <x v="12"/>
    <n v="480864"/>
    <n v="24193"/>
    <m/>
    <m/>
    <m/>
    <n v="480864"/>
    <m/>
  </r>
  <r>
    <x v="5"/>
    <x v="4"/>
    <x v="27"/>
    <x v="0"/>
    <x v="1"/>
    <m/>
    <m/>
    <m/>
    <m/>
    <n v="39740"/>
    <n v="39740"/>
    <m/>
  </r>
  <r>
    <x v="5"/>
    <x v="4"/>
    <x v="27"/>
    <x v="3"/>
    <x v="15"/>
    <n v="56970"/>
    <n v="33680"/>
    <m/>
    <m/>
    <m/>
    <n v="56970"/>
    <m/>
  </r>
  <r>
    <x v="5"/>
    <x v="4"/>
    <x v="27"/>
    <x v="3"/>
    <x v="10"/>
    <n v="59401"/>
    <m/>
    <m/>
    <m/>
    <m/>
    <n v="59401"/>
    <m/>
  </r>
  <r>
    <x v="5"/>
    <x v="4"/>
    <x v="27"/>
    <x v="1"/>
    <x v="8"/>
    <m/>
    <m/>
    <m/>
    <m/>
    <n v="61235"/>
    <n v="61235"/>
    <m/>
  </r>
  <r>
    <x v="5"/>
    <x v="4"/>
    <x v="27"/>
    <x v="2"/>
    <x v="9"/>
    <m/>
    <m/>
    <m/>
    <m/>
    <n v="108489"/>
    <n v="108489"/>
    <m/>
  </r>
  <r>
    <x v="5"/>
    <x v="4"/>
    <x v="27"/>
    <x v="3"/>
    <x v="5"/>
    <n v="109709"/>
    <m/>
    <m/>
    <m/>
    <m/>
    <n v="109709"/>
    <m/>
  </r>
  <r>
    <x v="5"/>
    <x v="4"/>
    <x v="27"/>
    <x v="4"/>
    <x v="7"/>
    <n v="213571"/>
    <m/>
    <m/>
    <m/>
    <m/>
    <n v="213571"/>
    <m/>
  </r>
  <r>
    <x v="5"/>
    <x v="4"/>
    <x v="27"/>
    <x v="6"/>
    <x v="4"/>
    <n v="458386"/>
    <n v="5965"/>
    <m/>
    <m/>
    <m/>
    <n v="458386"/>
    <m/>
  </r>
  <r>
    <x v="5"/>
    <x v="4"/>
    <x v="27"/>
    <x v="2"/>
    <x v="13"/>
    <n v="3810292"/>
    <n v="45779"/>
    <m/>
    <m/>
    <m/>
    <n v="3810292"/>
    <m/>
  </r>
  <r>
    <x v="5"/>
    <x v="4"/>
    <x v="27"/>
    <x v="2"/>
    <x v="6"/>
    <n v="4833608"/>
    <n v="18809"/>
    <m/>
    <m/>
    <m/>
    <n v="4833608"/>
    <m/>
  </r>
  <r>
    <x v="5"/>
    <x v="4"/>
    <x v="27"/>
    <x v="1"/>
    <x v="12"/>
    <n v="4990320"/>
    <n v="80661"/>
    <m/>
    <m/>
    <m/>
    <n v="4990320"/>
    <m/>
  </r>
  <r>
    <x v="5"/>
    <x v="4"/>
    <x v="27"/>
    <x v="0"/>
    <x v="11"/>
    <n v="5181414"/>
    <n v="1213"/>
    <m/>
    <m/>
    <m/>
    <n v="5181414"/>
    <m/>
  </r>
  <r>
    <x v="5"/>
    <x v="4"/>
    <x v="27"/>
    <x v="3"/>
    <x v="5"/>
    <n v="2370"/>
    <n v="2370"/>
    <m/>
    <m/>
    <m/>
    <n v="2370"/>
    <m/>
  </r>
  <r>
    <x v="5"/>
    <x v="4"/>
    <x v="27"/>
    <x v="0"/>
    <x v="1"/>
    <m/>
    <m/>
    <m/>
    <m/>
    <n v="22430"/>
    <n v="22430"/>
    <m/>
  </r>
  <r>
    <x v="5"/>
    <x v="4"/>
    <x v="27"/>
    <x v="1"/>
    <x v="8"/>
    <m/>
    <m/>
    <m/>
    <n v="41403"/>
    <n v="34670"/>
    <n v="76073"/>
    <m/>
  </r>
  <r>
    <x v="5"/>
    <x v="4"/>
    <x v="27"/>
    <x v="2"/>
    <x v="9"/>
    <m/>
    <m/>
    <m/>
    <m/>
    <n v="83455"/>
    <n v="83455"/>
    <m/>
  </r>
  <r>
    <x v="5"/>
    <x v="4"/>
    <x v="27"/>
    <x v="6"/>
    <x v="4"/>
    <n v="150537"/>
    <m/>
    <m/>
    <m/>
    <m/>
    <n v="150537"/>
    <m/>
  </r>
  <r>
    <x v="5"/>
    <x v="4"/>
    <x v="27"/>
    <x v="4"/>
    <x v="7"/>
    <n v="158833"/>
    <m/>
    <m/>
    <m/>
    <m/>
    <n v="158833"/>
    <m/>
  </r>
  <r>
    <x v="5"/>
    <x v="4"/>
    <x v="27"/>
    <x v="2"/>
    <x v="13"/>
    <n v="1960569"/>
    <m/>
    <m/>
    <m/>
    <m/>
    <n v="1960569"/>
    <m/>
  </r>
  <r>
    <x v="5"/>
    <x v="4"/>
    <x v="27"/>
    <x v="2"/>
    <x v="6"/>
    <n v="2461689"/>
    <n v="22641"/>
    <m/>
    <m/>
    <m/>
    <n v="2461689"/>
    <m/>
  </r>
  <r>
    <x v="5"/>
    <x v="4"/>
    <x v="27"/>
    <x v="1"/>
    <x v="12"/>
    <n v="3592762"/>
    <n v="70000"/>
    <m/>
    <m/>
    <m/>
    <n v="3592762"/>
    <m/>
  </r>
  <r>
    <x v="5"/>
    <x v="4"/>
    <x v="27"/>
    <x v="0"/>
    <x v="11"/>
    <n v="3904156"/>
    <m/>
    <m/>
    <m/>
    <m/>
    <n v="3904156"/>
    <m/>
  </r>
  <r>
    <x v="5"/>
    <x v="4"/>
    <x v="27"/>
    <x v="1"/>
    <x v="8"/>
    <m/>
    <m/>
    <m/>
    <m/>
    <n v="14875"/>
    <n v="14875"/>
    <m/>
  </r>
  <r>
    <x v="5"/>
    <x v="4"/>
    <x v="27"/>
    <x v="3"/>
    <x v="5"/>
    <n v="19929"/>
    <n v="5702"/>
    <m/>
    <m/>
    <m/>
    <n v="19929"/>
    <m/>
  </r>
  <r>
    <x v="5"/>
    <x v="4"/>
    <x v="27"/>
    <x v="0"/>
    <x v="1"/>
    <m/>
    <m/>
    <m/>
    <m/>
    <n v="20542"/>
    <n v="20542"/>
    <m/>
  </r>
  <r>
    <x v="5"/>
    <x v="4"/>
    <x v="27"/>
    <x v="3"/>
    <x v="10"/>
    <n v="35122"/>
    <m/>
    <m/>
    <m/>
    <m/>
    <n v="35122"/>
    <m/>
  </r>
  <r>
    <x v="5"/>
    <x v="4"/>
    <x v="27"/>
    <x v="6"/>
    <x v="4"/>
    <n v="97675"/>
    <m/>
    <m/>
    <m/>
    <m/>
    <n v="97675"/>
    <m/>
  </r>
  <r>
    <x v="5"/>
    <x v="4"/>
    <x v="27"/>
    <x v="2"/>
    <x v="9"/>
    <m/>
    <m/>
    <m/>
    <m/>
    <n v="105384"/>
    <n v="105384"/>
    <m/>
  </r>
  <r>
    <x v="5"/>
    <x v="4"/>
    <x v="27"/>
    <x v="4"/>
    <x v="7"/>
    <n v="124461"/>
    <m/>
    <m/>
    <m/>
    <m/>
    <n v="124461"/>
    <m/>
  </r>
  <r>
    <x v="5"/>
    <x v="4"/>
    <x v="27"/>
    <x v="0"/>
    <x v="11"/>
    <n v="2032782"/>
    <m/>
    <m/>
    <m/>
    <m/>
    <n v="2032782"/>
    <m/>
  </r>
  <r>
    <x v="5"/>
    <x v="4"/>
    <x v="27"/>
    <x v="2"/>
    <x v="6"/>
    <n v="2382836"/>
    <n v="4453"/>
    <m/>
    <m/>
    <m/>
    <n v="2382836"/>
    <m/>
  </r>
  <r>
    <x v="5"/>
    <x v="4"/>
    <x v="27"/>
    <x v="2"/>
    <x v="13"/>
    <n v="2858241"/>
    <m/>
    <m/>
    <m/>
    <m/>
    <n v="2858241"/>
    <m/>
  </r>
  <r>
    <x v="5"/>
    <x v="4"/>
    <x v="27"/>
    <x v="1"/>
    <x v="12"/>
    <n v="2916220"/>
    <m/>
    <m/>
    <m/>
    <m/>
    <n v="2916220"/>
    <m/>
  </r>
  <r>
    <x v="5"/>
    <x v="4"/>
    <x v="27"/>
    <x v="0"/>
    <x v="1"/>
    <m/>
    <m/>
    <m/>
    <n v="69225"/>
    <n v="128050"/>
    <n v="197275"/>
    <m/>
  </r>
  <r>
    <x v="5"/>
    <x v="4"/>
    <x v="27"/>
    <x v="3"/>
    <x v="10"/>
    <n v="221678"/>
    <m/>
    <m/>
    <m/>
    <m/>
    <n v="221678"/>
    <m/>
  </r>
  <r>
    <x v="5"/>
    <x v="4"/>
    <x v="27"/>
    <x v="3"/>
    <x v="5"/>
    <n v="263813"/>
    <m/>
    <m/>
    <m/>
    <m/>
    <n v="263813"/>
    <m/>
  </r>
  <r>
    <x v="5"/>
    <x v="4"/>
    <x v="27"/>
    <x v="2"/>
    <x v="9"/>
    <m/>
    <m/>
    <m/>
    <n v="51656"/>
    <n v="322839"/>
    <n v="374495"/>
    <m/>
  </r>
  <r>
    <x v="5"/>
    <x v="4"/>
    <x v="27"/>
    <x v="4"/>
    <x v="7"/>
    <n v="455719"/>
    <m/>
    <m/>
    <m/>
    <m/>
    <n v="455719"/>
    <m/>
  </r>
  <r>
    <x v="5"/>
    <x v="4"/>
    <x v="27"/>
    <x v="1"/>
    <x v="8"/>
    <m/>
    <m/>
    <m/>
    <n v="320638"/>
    <n v="212098"/>
    <n v="532736"/>
    <m/>
  </r>
  <r>
    <x v="5"/>
    <x v="4"/>
    <x v="27"/>
    <x v="6"/>
    <x v="4"/>
    <n v="722829"/>
    <n v="5298"/>
    <m/>
    <m/>
    <m/>
    <n v="722829"/>
    <m/>
  </r>
  <r>
    <x v="5"/>
    <x v="4"/>
    <x v="27"/>
    <x v="2"/>
    <x v="6"/>
    <n v="4413499"/>
    <n v="30488"/>
    <m/>
    <m/>
    <m/>
    <n v="4413499"/>
    <m/>
  </r>
  <r>
    <x v="5"/>
    <x v="4"/>
    <x v="27"/>
    <x v="0"/>
    <x v="11"/>
    <n v="5110404"/>
    <n v="7739"/>
    <m/>
    <m/>
    <m/>
    <n v="5110404"/>
    <m/>
  </r>
  <r>
    <x v="5"/>
    <x v="4"/>
    <x v="27"/>
    <x v="1"/>
    <x v="12"/>
    <n v="7811447"/>
    <n v="154525"/>
    <m/>
    <m/>
    <m/>
    <n v="7811447"/>
    <m/>
  </r>
  <r>
    <x v="5"/>
    <x v="4"/>
    <x v="27"/>
    <x v="2"/>
    <x v="13"/>
    <n v="7995255"/>
    <n v="9866"/>
    <m/>
    <m/>
    <m/>
    <n v="7995255"/>
    <m/>
  </r>
  <r>
    <x v="5"/>
    <x v="4"/>
    <x v="45"/>
    <x v="0"/>
    <x v="1"/>
    <m/>
    <m/>
    <m/>
    <m/>
    <n v="38599"/>
    <n v="38599"/>
    <m/>
  </r>
  <r>
    <x v="5"/>
    <x v="4"/>
    <x v="45"/>
    <x v="3"/>
    <x v="10"/>
    <n v="44594"/>
    <m/>
    <m/>
    <m/>
    <m/>
    <n v="44594"/>
    <m/>
  </r>
  <r>
    <x v="5"/>
    <x v="4"/>
    <x v="45"/>
    <x v="1"/>
    <x v="8"/>
    <m/>
    <m/>
    <m/>
    <m/>
    <n v="54420"/>
    <n v="54420"/>
    <m/>
  </r>
  <r>
    <x v="5"/>
    <x v="4"/>
    <x v="45"/>
    <x v="6"/>
    <x v="4"/>
    <n v="73449"/>
    <m/>
    <m/>
    <m/>
    <m/>
    <n v="73449"/>
    <m/>
  </r>
  <r>
    <x v="5"/>
    <x v="4"/>
    <x v="45"/>
    <x v="4"/>
    <x v="7"/>
    <n v="85296"/>
    <m/>
    <m/>
    <m/>
    <m/>
    <n v="85296"/>
    <m/>
  </r>
  <r>
    <x v="5"/>
    <x v="4"/>
    <x v="45"/>
    <x v="2"/>
    <x v="9"/>
    <m/>
    <m/>
    <m/>
    <m/>
    <n v="94570"/>
    <n v="94570"/>
    <m/>
  </r>
  <r>
    <x v="5"/>
    <x v="4"/>
    <x v="45"/>
    <x v="2"/>
    <x v="13"/>
    <n v="2217946"/>
    <n v="6437"/>
    <m/>
    <m/>
    <m/>
    <n v="2217946"/>
    <m/>
  </r>
  <r>
    <x v="5"/>
    <x v="4"/>
    <x v="45"/>
    <x v="2"/>
    <x v="6"/>
    <n v="2948455"/>
    <m/>
    <m/>
    <m/>
    <m/>
    <n v="2948455"/>
    <m/>
  </r>
  <r>
    <x v="5"/>
    <x v="4"/>
    <x v="45"/>
    <x v="0"/>
    <x v="11"/>
    <n v="3777469"/>
    <m/>
    <m/>
    <m/>
    <m/>
    <n v="3777469"/>
    <m/>
  </r>
  <r>
    <x v="5"/>
    <x v="4"/>
    <x v="45"/>
    <x v="1"/>
    <x v="12"/>
    <n v="3827181"/>
    <n v="6568"/>
    <m/>
    <m/>
    <m/>
    <n v="3827181"/>
    <m/>
  </r>
  <r>
    <x v="5"/>
    <x v="4"/>
    <x v="17"/>
    <x v="6"/>
    <x v="2"/>
    <m/>
    <m/>
    <m/>
    <m/>
    <n v="1937"/>
    <n v="1937"/>
    <m/>
  </r>
  <r>
    <x v="5"/>
    <x v="4"/>
    <x v="17"/>
    <x v="3"/>
    <x v="10"/>
    <n v="71586"/>
    <m/>
    <m/>
    <m/>
    <m/>
    <n v="71586"/>
    <m/>
  </r>
  <r>
    <x v="5"/>
    <x v="4"/>
    <x v="17"/>
    <x v="0"/>
    <x v="1"/>
    <m/>
    <m/>
    <m/>
    <n v="24408"/>
    <n v="142387"/>
    <n v="166795"/>
    <m/>
  </r>
  <r>
    <x v="5"/>
    <x v="4"/>
    <x v="17"/>
    <x v="1"/>
    <x v="8"/>
    <m/>
    <m/>
    <m/>
    <n v="171078"/>
    <n v="214910"/>
    <n v="385988"/>
    <m/>
  </r>
  <r>
    <x v="5"/>
    <x v="4"/>
    <x v="17"/>
    <x v="3"/>
    <x v="5"/>
    <n v="526559"/>
    <m/>
    <m/>
    <m/>
    <m/>
    <n v="526559"/>
    <m/>
  </r>
  <r>
    <x v="5"/>
    <x v="4"/>
    <x v="17"/>
    <x v="4"/>
    <x v="7"/>
    <n v="613332"/>
    <m/>
    <m/>
    <m/>
    <m/>
    <n v="613332"/>
    <m/>
  </r>
  <r>
    <x v="5"/>
    <x v="4"/>
    <x v="17"/>
    <x v="6"/>
    <x v="4"/>
    <n v="750284"/>
    <n v="27264"/>
    <m/>
    <m/>
    <m/>
    <n v="750284"/>
    <m/>
  </r>
  <r>
    <x v="5"/>
    <x v="4"/>
    <x v="17"/>
    <x v="2"/>
    <x v="9"/>
    <m/>
    <m/>
    <m/>
    <n v="655695"/>
    <n v="469656"/>
    <n v="1125351"/>
    <m/>
  </r>
  <r>
    <x v="5"/>
    <x v="4"/>
    <x v="17"/>
    <x v="2"/>
    <x v="6"/>
    <n v="7923714"/>
    <n v="25048"/>
    <m/>
    <m/>
    <m/>
    <n v="7923714"/>
    <m/>
  </r>
  <r>
    <x v="5"/>
    <x v="4"/>
    <x v="17"/>
    <x v="0"/>
    <x v="11"/>
    <n v="9599253"/>
    <n v="71154"/>
    <m/>
    <m/>
    <m/>
    <n v="9599253"/>
    <m/>
  </r>
  <r>
    <x v="5"/>
    <x v="4"/>
    <x v="17"/>
    <x v="1"/>
    <x v="12"/>
    <n v="11187145"/>
    <n v="349131"/>
    <m/>
    <m/>
    <m/>
    <n v="11187145"/>
    <m/>
  </r>
  <r>
    <x v="5"/>
    <x v="4"/>
    <x v="17"/>
    <x v="2"/>
    <x v="13"/>
    <n v="12967913"/>
    <m/>
    <m/>
    <m/>
    <m/>
    <n v="12967913"/>
    <m/>
  </r>
  <r>
    <x v="5"/>
    <x v="4"/>
    <x v="65"/>
    <x v="3"/>
    <x v="15"/>
    <n v="23487"/>
    <m/>
    <m/>
    <m/>
    <m/>
    <n v="23487"/>
    <m/>
  </r>
  <r>
    <x v="5"/>
    <x v="4"/>
    <x v="65"/>
    <x v="4"/>
    <x v="7"/>
    <n v="99139"/>
    <m/>
    <m/>
    <m/>
    <m/>
    <n v="99139"/>
    <m/>
  </r>
  <r>
    <x v="5"/>
    <x v="4"/>
    <x v="65"/>
    <x v="0"/>
    <x v="1"/>
    <m/>
    <m/>
    <m/>
    <n v="86564"/>
    <n v="19774"/>
    <n v="106338"/>
    <m/>
  </r>
  <r>
    <x v="5"/>
    <x v="4"/>
    <x v="65"/>
    <x v="6"/>
    <x v="4"/>
    <n v="166320"/>
    <m/>
    <m/>
    <m/>
    <m/>
    <n v="166320"/>
    <m/>
  </r>
  <r>
    <x v="5"/>
    <x v="4"/>
    <x v="65"/>
    <x v="1"/>
    <x v="8"/>
    <m/>
    <m/>
    <m/>
    <n v="237838"/>
    <n v="64627"/>
    <n v="302465"/>
    <m/>
  </r>
  <r>
    <x v="5"/>
    <x v="4"/>
    <x v="65"/>
    <x v="3"/>
    <x v="5"/>
    <n v="362222"/>
    <m/>
    <m/>
    <m/>
    <m/>
    <n v="362222"/>
    <m/>
  </r>
  <r>
    <x v="5"/>
    <x v="4"/>
    <x v="65"/>
    <x v="3"/>
    <x v="10"/>
    <n v="477010"/>
    <m/>
    <m/>
    <m/>
    <m/>
    <n v="477010"/>
    <m/>
  </r>
  <r>
    <x v="5"/>
    <x v="4"/>
    <x v="65"/>
    <x v="2"/>
    <x v="9"/>
    <m/>
    <m/>
    <m/>
    <n v="457953"/>
    <n v="131924"/>
    <n v="589877"/>
    <m/>
  </r>
  <r>
    <x v="5"/>
    <x v="4"/>
    <x v="65"/>
    <x v="2"/>
    <x v="6"/>
    <n v="814714"/>
    <n v="13815"/>
    <m/>
    <m/>
    <m/>
    <n v="814714"/>
    <m/>
  </r>
  <r>
    <x v="5"/>
    <x v="4"/>
    <x v="65"/>
    <x v="0"/>
    <x v="11"/>
    <n v="2250066"/>
    <m/>
    <m/>
    <m/>
    <m/>
    <n v="2250066"/>
    <m/>
  </r>
  <r>
    <x v="5"/>
    <x v="4"/>
    <x v="65"/>
    <x v="1"/>
    <x v="12"/>
    <n v="3724077"/>
    <m/>
    <m/>
    <m/>
    <m/>
    <n v="3724077"/>
    <m/>
  </r>
  <r>
    <x v="5"/>
    <x v="4"/>
    <x v="65"/>
    <x v="2"/>
    <x v="13"/>
    <n v="5969101"/>
    <n v="11733"/>
    <m/>
    <m/>
    <m/>
    <n v="5969101"/>
    <m/>
  </r>
  <r>
    <x v="5"/>
    <x v="4"/>
    <x v="57"/>
    <x v="6"/>
    <x v="4"/>
    <n v="48273"/>
    <m/>
    <m/>
    <m/>
    <m/>
    <n v="48273"/>
    <m/>
  </r>
  <r>
    <x v="5"/>
    <x v="4"/>
    <x v="57"/>
    <x v="0"/>
    <x v="1"/>
    <m/>
    <m/>
    <m/>
    <n v="521701"/>
    <m/>
    <n v="521701"/>
    <m/>
  </r>
  <r>
    <x v="5"/>
    <x v="4"/>
    <x v="57"/>
    <x v="1"/>
    <x v="12"/>
    <n v="633634"/>
    <n v="11474"/>
    <m/>
    <m/>
    <m/>
    <n v="633634"/>
    <m/>
  </r>
  <r>
    <x v="5"/>
    <x v="4"/>
    <x v="57"/>
    <x v="2"/>
    <x v="6"/>
    <n v="646440"/>
    <m/>
    <m/>
    <m/>
    <m/>
    <n v="646440"/>
    <m/>
  </r>
  <r>
    <x v="5"/>
    <x v="4"/>
    <x v="57"/>
    <x v="3"/>
    <x v="10"/>
    <n v="915935"/>
    <m/>
    <m/>
    <m/>
    <m/>
    <n v="915935"/>
    <m/>
  </r>
  <r>
    <x v="5"/>
    <x v="4"/>
    <x v="57"/>
    <x v="2"/>
    <x v="9"/>
    <m/>
    <m/>
    <m/>
    <n v="1100151"/>
    <n v="3940"/>
    <n v="1104091"/>
    <m/>
  </r>
  <r>
    <x v="5"/>
    <x v="4"/>
    <x v="57"/>
    <x v="3"/>
    <x v="5"/>
    <n v="1193975"/>
    <m/>
    <m/>
    <m/>
    <m/>
    <n v="1193975"/>
    <m/>
  </r>
  <r>
    <x v="5"/>
    <x v="4"/>
    <x v="57"/>
    <x v="0"/>
    <x v="11"/>
    <n v="1688931"/>
    <m/>
    <m/>
    <m/>
    <m/>
    <n v="1688931"/>
    <m/>
  </r>
  <r>
    <x v="5"/>
    <x v="4"/>
    <x v="57"/>
    <x v="2"/>
    <x v="13"/>
    <n v="1997598"/>
    <m/>
    <m/>
    <m/>
    <m/>
    <n v="1997598"/>
    <m/>
  </r>
  <r>
    <x v="5"/>
    <x v="4"/>
    <x v="53"/>
    <x v="3"/>
    <x v="5"/>
    <n v="45589"/>
    <n v="6001"/>
    <m/>
    <m/>
    <m/>
    <n v="45589"/>
    <m/>
  </r>
  <r>
    <x v="5"/>
    <x v="4"/>
    <x v="53"/>
    <x v="2"/>
    <x v="9"/>
    <m/>
    <m/>
    <m/>
    <m/>
    <n v="53693"/>
    <n v="53693"/>
    <m/>
  </r>
  <r>
    <x v="5"/>
    <x v="4"/>
    <x v="53"/>
    <x v="3"/>
    <x v="10"/>
    <n v="72425"/>
    <m/>
    <m/>
    <m/>
    <m/>
    <n v="72425"/>
    <m/>
  </r>
  <r>
    <x v="5"/>
    <x v="4"/>
    <x v="53"/>
    <x v="0"/>
    <x v="1"/>
    <m/>
    <m/>
    <m/>
    <n v="137878"/>
    <n v="13305"/>
    <n v="151183"/>
    <m/>
  </r>
  <r>
    <x v="5"/>
    <x v="4"/>
    <x v="53"/>
    <x v="4"/>
    <x v="7"/>
    <n v="151474"/>
    <m/>
    <m/>
    <m/>
    <m/>
    <n v="151474"/>
    <m/>
  </r>
  <r>
    <x v="5"/>
    <x v="4"/>
    <x v="53"/>
    <x v="1"/>
    <x v="8"/>
    <m/>
    <m/>
    <m/>
    <n v="177384"/>
    <n v="26878"/>
    <n v="204262"/>
    <m/>
  </r>
  <r>
    <x v="5"/>
    <x v="4"/>
    <x v="53"/>
    <x v="6"/>
    <x v="4"/>
    <n v="223193"/>
    <m/>
    <m/>
    <m/>
    <m/>
    <n v="223193"/>
    <m/>
  </r>
  <r>
    <x v="5"/>
    <x v="4"/>
    <x v="53"/>
    <x v="0"/>
    <x v="11"/>
    <n v="2401742"/>
    <m/>
    <m/>
    <m/>
    <m/>
    <n v="2401742"/>
    <m/>
  </r>
  <r>
    <x v="5"/>
    <x v="4"/>
    <x v="53"/>
    <x v="2"/>
    <x v="6"/>
    <n v="2910488"/>
    <n v="25978"/>
    <m/>
    <m/>
    <m/>
    <n v="2910488"/>
    <m/>
  </r>
  <r>
    <x v="5"/>
    <x v="4"/>
    <x v="53"/>
    <x v="1"/>
    <x v="12"/>
    <n v="3190892"/>
    <n v="12779"/>
    <m/>
    <m/>
    <m/>
    <n v="3190892"/>
    <m/>
  </r>
  <r>
    <x v="5"/>
    <x v="4"/>
    <x v="53"/>
    <x v="2"/>
    <x v="13"/>
    <n v="3332015"/>
    <n v="18117"/>
    <m/>
    <m/>
    <m/>
    <n v="3332015"/>
    <m/>
  </r>
  <r>
    <x v="5"/>
    <x v="4"/>
    <x v="27"/>
    <x v="3"/>
    <x v="5"/>
    <n v="15412"/>
    <m/>
    <m/>
    <m/>
    <m/>
    <n v="15412"/>
    <m/>
  </r>
  <r>
    <x v="5"/>
    <x v="4"/>
    <x v="27"/>
    <x v="6"/>
    <x v="4"/>
    <n v="28334"/>
    <m/>
    <m/>
    <m/>
    <m/>
    <n v="28334"/>
    <m/>
  </r>
  <r>
    <x v="5"/>
    <x v="4"/>
    <x v="27"/>
    <x v="4"/>
    <x v="7"/>
    <n v="28487"/>
    <m/>
    <m/>
    <m/>
    <m/>
    <n v="28487"/>
    <m/>
  </r>
  <r>
    <x v="5"/>
    <x v="4"/>
    <x v="27"/>
    <x v="2"/>
    <x v="9"/>
    <m/>
    <m/>
    <m/>
    <n v="101066"/>
    <n v="56988"/>
    <n v="158054"/>
    <m/>
  </r>
  <r>
    <x v="5"/>
    <x v="4"/>
    <x v="27"/>
    <x v="1"/>
    <x v="8"/>
    <m/>
    <m/>
    <m/>
    <n v="351690"/>
    <n v="32888"/>
    <n v="384578"/>
    <m/>
  </r>
  <r>
    <x v="5"/>
    <x v="4"/>
    <x v="27"/>
    <x v="0"/>
    <x v="1"/>
    <m/>
    <m/>
    <m/>
    <n v="410585"/>
    <m/>
    <n v="410585"/>
    <m/>
  </r>
  <r>
    <x v="5"/>
    <x v="4"/>
    <x v="27"/>
    <x v="2"/>
    <x v="6"/>
    <n v="1569045"/>
    <m/>
    <m/>
    <m/>
    <m/>
    <n v="1569045"/>
    <m/>
  </r>
  <r>
    <x v="5"/>
    <x v="4"/>
    <x v="27"/>
    <x v="2"/>
    <x v="13"/>
    <n v="2049035"/>
    <m/>
    <m/>
    <m/>
    <m/>
    <n v="2049035"/>
    <m/>
  </r>
  <r>
    <x v="5"/>
    <x v="4"/>
    <x v="27"/>
    <x v="1"/>
    <x v="12"/>
    <n v="2870804"/>
    <m/>
    <m/>
    <m/>
    <m/>
    <n v="2870804"/>
    <m/>
  </r>
  <r>
    <x v="5"/>
    <x v="4"/>
    <x v="27"/>
    <x v="0"/>
    <x v="11"/>
    <n v="3455623"/>
    <n v="15033"/>
    <m/>
    <m/>
    <m/>
    <n v="3455623"/>
    <m/>
  </r>
  <r>
    <x v="5"/>
    <x v="2"/>
    <x v="48"/>
    <x v="0"/>
    <x v="1"/>
    <m/>
    <m/>
    <m/>
    <m/>
    <n v="35550"/>
    <n v="35550"/>
    <m/>
  </r>
  <r>
    <x v="5"/>
    <x v="2"/>
    <x v="48"/>
    <x v="1"/>
    <x v="8"/>
    <m/>
    <m/>
    <m/>
    <n v="72300"/>
    <n v="44950"/>
    <n v="117250"/>
    <m/>
  </r>
  <r>
    <x v="5"/>
    <x v="2"/>
    <x v="48"/>
    <x v="3"/>
    <x v="10"/>
    <n v="128817"/>
    <m/>
    <m/>
    <m/>
    <m/>
    <n v="128817"/>
    <m/>
  </r>
  <r>
    <x v="5"/>
    <x v="2"/>
    <x v="48"/>
    <x v="6"/>
    <x v="4"/>
    <n v="145714"/>
    <n v="49656"/>
    <m/>
    <m/>
    <m/>
    <n v="145714"/>
    <m/>
  </r>
  <r>
    <x v="5"/>
    <x v="2"/>
    <x v="48"/>
    <x v="3"/>
    <x v="5"/>
    <n v="149904"/>
    <m/>
    <m/>
    <m/>
    <m/>
    <n v="149904"/>
    <m/>
  </r>
  <r>
    <x v="5"/>
    <x v="2"/>
    <x v="48"/>
    <x v="2"/>
    <x v="9"/>
    <m/>
    <m/>
    <m/>
    <m/>
    <n v="165325"/>
    <n v="165325"/>
    <m/>
  </r>
  <r>
    <x v="5"/>
    <x v="2"/>
    <x v="48"/>
    <x v="4"/>
    <x v="7"/>
    <n v="421676"/>
    <m/>
    <m/>
    <m/>
    <m/>
    <n v="421676"/>
    <m/>
  </r>
  <r>
    <x v="5"/>
    <x v="2"/>
    <x v="48"/>
    <x v="2"/>
    <x v="6"/>
    <n v="2238664"/>
    <n v="20582"/>
    <m/>
    <m/>
    <m/>
    <n v="2238664"/>
    <m/>
  </r>
  <r>
    <x v="5"/>
    <x v="2"/>
    <x v="48"/>
    <x v="1"/>
    <x v="12"/>
    <n v="3562587"/>
    <n v="44839"/>
    <m/>
    <m/>
    <m/>
    <n v="3562587"/>
    <m/>
  </r>
  <r>
    <x v="5"/>
    <x v="2"/>
    <x v="48"/>
    <x v="0"/>
    <x v="11"/>
    <n v="3571353"/>
    <m/>
    <m/>
    <m/>
    <m/>
    <n v="3571353"/>
    <m/>
  </r>
  <r>
    <x v="5"/>
    <x v="2"/>
    <x v="48"/>
    <x v="2"/>
    <x v="13"/>
    <n v="5012305"/>
    <m/>
    <m/>
    <m/>
    <m/>
    <n v="5012305"/>
    <m/>
  </r>
  <r>
    <x v="5"/>
    <x v="2"/>
    <x v="49"/>
    <x v="0"/>
    <x v="1"/>
    <m/>
    <m/>
    <m/>
    <n v="52938"/>
    <n v="7044"/>
    <n v="59982"/>
    <m/>
  </r>
  <r>
    <x v="5"/>
    <x v="2"/>
    <x v="49"/>
    <x v="4"/>
    <x v="7"/>
    <n v="233912"/>
    <m/>
    <m/>
    <m/>
    <m/>
    <n v="233912"/>
    <m/>
  </r>
  <r>
    <x v="5"/>
    <x v="2"/>
    <x v="49"/>
    <x v="6"/>
    <x v="4"/>
    <n v="282245"/>
    <m/>
    <m/>
    <m/>
    <m/>
    <n v="282245"/>
    <m/>
  </r>
  <r>
    <x v="5"/>
    <x v="2"/>
    <x v="49"/>
    <x v="2"/>
    <x v="9"/>
    <m/>
    <m/>
    <m/>
    <n v="555340"/>
    <n v="7070"/>
    <n v="562410"/>
    <m/>
  </r>
  <r>
    <x v="5"/>
    <x v="2"/>
    <x v="49"/>
    <x v="1"/>
    <x v="8"/>
    <m/>
    <m/>
    <m/>
    <n v="731968"/>
    <n v="9511"/>
    <n v="741479"/>
    <m/>
  </r>
  <r>
    <x v="5"/>
    <x v="2"/>
    <x v="49"/>
    <x v="2"/>
    <x v="13"/>
    <n v="2650626"/>
    <m/>
    <m/>
    <m/>
    <m/>
    <n v="2650626"/>
    <m/>
  </r>
  <r>
    <x v="5"/>
    <x v="2"/>
    <x v="49"/>
    <x v="2"/>
    <x v="6"/>
    <n v="3271497"/>
    <m/>
    <m/>
    <m/>
    <m/>
    <n v="3271497"/>
    <m/>
  </r>
  <r>
    <x v="5"/>
    <x v="2"/>
    <x v="49"/>
    <x v="0"/>
    <x v="11"/>
    <n v="3615839"/>
    <m/>
    <m/>
    <m/>
    <m/>
    <n v="3615839"/>
    <m/>
  </r>
  <r>
    <x v="5"/>
    <x v="2"/>
    <x v="49"/>
    <x v="1"/>
    <x v="12"/>
    <n v="3878189"/>
    <n v="43622"/>
    <m/>
    <m/>
    <m/>
    <n v="3878189"/>
    <m/>
  </r>
  <r>
    <x v="5"/>
    <x v="2"/>
    <x v="47"/>
    <x v="6"/>
    <x v="2"/>
    <m/>
    <m/>
    <m/>
    <n v="20053"/>
    <m/>
    <n v="20053"/>
    <m/>
  </r>
  <r>
    <x v="5"/>
    <x v="2"/>
    <x v="47"/>
    <x v="3"/>
    <x v="5"/>
    <n v="20252"/>
    <m/>
    <m/>
    <m/>
    <m/>
    <n v="20252"/>
    <m/>
  </r>
  <r>
    <x v="5"/>
    <x v="2"/>
    <x v="47"/>
    <x v="3"/>
    <x v="10"/>
    <n v="38629"/>
    <m/>
    <m/>
    <m/>
    <m/>
    <n v="38629"/>
    <m/>
  </r>
  <r>
    <x v="5"/>
    <x v="2"/>
    <x v="47"/>
    <x v="6"/>
    <x v="4"/>
    <n v="51194"/>
    <n v="14153"/>
    <m/>
    <m/>
    <m/>
    <n v="51194"/>
    <m/>
  </r>
  <r>
    <x v="5"/>
    <x v="2"/>
    <x v="47"/>
    <x v="0"/>
    <x v="1"/>
    <m/>
    <m/>
    <m/>
    <n v="120715"/>
    <n v="36260"/>
    <n v="156975"/>
    <m/>
  </r>
  <r>
    <x v="5"/>
    <x v="2"/>
    <x v="47"/>
    <x v="4"/>
    <x v="7"/>
    <n v="413205"/>
    <m/>
    <m/>
    <m/>
    <m/>
    <n v="413205"/>
    <m/>
  </r>
  <r>
    <x v="5"/>
    <x v="2"/>
    <x v="47"/>
    <x v="1"/>
    <x v="8"/>
    <m/>
    <m/>
    <m/>
    <n v="638024"/>
    <n v="22400"/>
    <n v="660424"/>
    <m/>
  </r>
  <r>
    <x v="5"/>
    <x v="2"/>
    <x v="47"/>
    <x v="2"/>
    <x v="9"/>
    <m/>
    <m/>
    <m/>
    <n v="1287608"/>
    <n v="64269"/>
    <n v="1351877"/>
    <m/>
  </r>
  <r>
    <x v="5"/>
    <x v="2"/>
    <x v="47"/>
    <x v="2"/>
    <x v="6"/>
    <n v="2547360"/>
    <n v="1015"/>
    <m/>
    <m/>
    <m/>
    <n v="2547360"/>
    <m/>
  </r>
  <r>
    <x v="5"/>
    <x v="2"/>
    <x v="47"/>
    <x v="1"/>
    <x v="12"/>
    <n v="2995416"/>
    <n v="41498"/>
    <m/>
    <m/>
    <m/>
    <n v="2995416"/>
    <m/>
  </r>
  <r>
    <x v="5"/>
    <x v="2"/>
    <x v="47"/>
    <x v="2"/>
    <x v="13"/>
    <n v="3209454"/>
    <n v="13593"/>
    <m/>
    <m/>
    <m/>
    <n v="3209454"/>
    <m/>
  </r>
  <r>
    <x v="5"/>
    <x v="2"/>
    <x v="47"/>
    <x v="0"/>
    <x v="11"/>
    <n v="4730199"/>
    <n v="12857"/>
    <m/>
    <m/>
    <m/>
    <n v="4730199"/>
    <m/>
  </r>
  <r>
    <x v="5"/>
    <x v="2"/>
    <x v="88"/>
    <x v="4"/>
    <x v="7"/>
    <n v="4574"/>
    <m/>
    <m/>
    <m/>
    <m/>
    <n v="4574"/>
    <m/>
  </r>
  <r>
    <x v="5"/>
    <x v="2"/>
    <x v="88"/>
    <x v="0"/>
    <x v="1"/>
    <m/>
    <m/>
    <m/>
    <m/>
    <n v="14600"/>
    <n v="14600"/>
    <m/>
  </r>
  <r>
    <x v="5"/>
    <x v="2"/>
    <x v="88"/>
    <x v="1"/>
    <x v="8"/>
    <m/>
    <m/>
    <m/>
    <m/>
    <n v="17450"/>
    <n v="17450"/>
    <m/>
  </r>
  <r>
    <x v="5"/>
    <x v="2"/>
    <x v="88"/>
    <x v="2"/>
    <x v="9"/>
    <m/>
    <m/>
    <m/>
    <m/>
    <n v="18950"/>
    <n v="18950"/>
    <m/>
  </r>
  <r>
    <x v="5"/>
    <x v="2"/>
    <x v="88"/>
    <x v="6"/>
    <x v="4"/>
    <n v="82075"/>
    <m/>
    <m/>
    <m/>
    <m/>
    <n v="82075"/>
    <m/>
  </r>
  <r>
    <x v="5"/>
    <x v="2"/>
    <x v="88"/>
    <x v="3"/>
    <x v="10"/>
    <n v="104358"/>
    <m/>
    <m/>
    <m/>
    <m/>
    <n v="104358"/>
    <m/>
  </r>
  <r>
    <x v="5"/>
    <x v="2"/>
    <x v="88"/>
    <x v="3"/>
    <x v="5"/>
    <n v="122394"/>
    <m/>
    <m/>
    <m/>
    <m/>
    <n v="122394"/>
    <m/>
  </r>
  <r>
    <x v="5"/>
    <x v="2"/>
    <x v="88"/>
    <x v="2"/>
    <x v="6"/>
    <n v="684366"/>
    <m/>
    <m/>
    <m/>
    <m/>
    <n v="684366"/>
    <m/>
  </r>
  <r>
    <x v="5"/>
    <x v="2"/>
    <x v="88"/>
    <x v="1"/>
    <x v="12"/>
    <n v="833245"/>
    <m/>
    <m/>
    <m/>
    <m/>
    <n v="833245"/>
    <m/>
  </r>
  <r>
    <x v="5"/>
    <x v="2"/>
    <x v="88"/>
    <x v="2"/>
    <x v="13"/>
    <n v="1282973"/>
    <n v="1475"/>
    <m/>
    <m/>
    <m/>
    <n v="1282973"/>
    <m/>
  </r>
  <r>
    <x v="5"/>
    <x v="2"/>
    <x v="88"/>
    <x v="0"/>
    <x v="11"/>
    <n v="1687344"/>
    <m/>
    <m/>
    <m/>
    <m/>
    <n v="1687344"/>
    <m/>
  </r>
  <r>
    <x v="5"/>
    <x v="2"/>
    <x v="110"/>
    <x v="0"/>
    <x v="1"/>
    <m/>
    <m/>
    <m/>
    <m/>
    <n v="3350"/>
    <n v="3350"/>
    <m/>
  </r>
  <r>
    <x v="5"/>
    <x v="2"/>
    <x v="110"/>
    <x v="4"/>
    <x v="7"/>
    <n v="47336"/>
    <m/>
    <m/>
    <m/>
    <m/>
    <n v="47336"/>
    <m/>
  </r>
  <r>
    <x v="5"/>
    <x v="2"/>
    <x v="110"/>
    <x v="0"/>
    <x v="11"/>
    <n v="201923"/>
    <m/>
    <m/>
    <m/>
    <m/>
    <n v="201923"/>
    <m/>
  </r>
  <r>
    <x v="5"/>
    <x v="2"/>
    <x v="110"/>
    <x v="2"/>
    <x v="13"/>
    <n v="239945"/>
    <m/>
    <m/>
    <m/>
    <m/>
    <n v="239945"/>
    <m/>
  </r>
  <r>
    <x v="5"/>
    <x v="2"/>
    <x v="110"/>
    <x v="2"/>
    <x v="6"/>
    <n v="299375"/>
    <m/>
    <m/>
    <m/>
    <m/>
    <n v="299375"/>
    <m/>
  </r>
  <r>
    <x v="5"/>
    <x v="2"/>
    <x v="110"/>
    <x v="1"/>
    <x v="12"/>
    <n v="330674"/>
    <m/>
    <m/>
    <m/>
    <m/>
    <n v="330674"/>
    <m/>
  </r>
  <r>
    <x v="5"/>
    <x v="2"/>
    <x v="49"/>
    <x v="1"/>
    <x v="12"/>
    <n v="24657"/>
    <m/>
    <m/>
    <m/>
    <m/>
    <n v="24657"/>
    <m/>
  </r>
  <r>
    <x v="5"/>
    <x v="2"/>
    <x v="49"/>
    <x v="0"/>
    <x v="11"/>
    <n v="33996"/>
    <m/>
    <m/>
    <m/>
    <m/>
    <n v="33996"/>
    <m/>
  </r>
  <r>
    <x v="5"/>
    <x v="2"/>
    <x v="49"/>
    <x v="2"/>
    <x v="6"/>
    <n v="39215"/>
    <m/>
    <m/>
    <m/>
    <m/>
    <n v="39215"/>
    <m/>
  </r>
  <r>
    <x v="5"/>
    <x v="2"/>
    <x v="87"/>
    <x v="3"/>
    <x v="15"/>
    <n v="5448"/>
    <n v="5448"/>
    <m/>
    <m/>
    <m/>
    <n v="5448"/>
    <m/>
  </r>
  <r>
    <x v="5"/>
    <x v="2"/>
    <x v="87"/>
    <x v="4"/>
    <x v="7"/>
    <n v="50322"/>
    <m/>
    <m/>
    <m/>
    <m/>
    <n v="50322"/>
    <m/>
  </r>
  <r>
    <x v="5"/>
    <x v="2"/>
    <x v="87"/>
    <x v="2"/>
    <x v="9"/>
    <m/>
    <m/>
    <m/>
    <n v="56327"/>
    <m/>
    <n v="56327"/>
    <m/>
  </r>
  <r>
    <x v="5"/>
    <x v="2"/>
    <x v="87"/>
    <x v="2"/>
    <x v="13"/>
    <n v="132664"/>
    <m/>
    <m/>
    <m/>
    <m/>
    <n v="132664"/>
    <m/>
  </r>
  <r>
    <x v="5"/>
    <x v="2"/>
    <x v="87"/>
    <x v="0"/>
    <x v="1"/>
    <m/>
    <m/>
    <m/>
    <n v="183392"/>
    <m/>
    <n v="183392"/>
    <m/>
  </r>
  <r>
    <x v="5"/>
    <x v="2"/>
    <x v="87"/>
    <x v="0"/>
    <x v="11"/>
    <n v="570166"/>
    <n v="61492"/>
    <m/>
    <m/>
    <m/>
    <n v="570166"/>
    <m/>
  </r>
  <r>
    <x v="5"/>
    <x v="2"/>
    <x v="87"/>
    <x v="2"/>
    <x v="6"/>
    <n v="673234"/>
    <m/>
    <m/>
    <m/>
    <m/>
    <n v="673234"/>
    <m/>
  </r>
  <r>
    <x v="5"/>
    <x v="2"/>
    <x v="87"/>
    <x v="1"/>
    <x v="12"/>
    <n v="1328353"/>
    <m/>
    <m/>
    <m/>
    <m/>
    <n v="1328353"/>
    <m/>
  </r>
  <r>
    <x v="5"/>
    <x v="2"/>
    <x v="84"/>
    <x v="2"/>
    <x v="6"/>
    <n v="129579"/>
    <n v="8727"/>
    <m/>
    <m/>
    <m/>
    <n v="129579"/>
    <m/>
  </r>
  <r>
    <x v="5"/>
    <x v="2"/>
    <x v="84"/>
    <x v="2"/>
    <x v="13"/>
    <n v="182685"/>
    <m/>
    <m/>
    <m/>
    <m/>
    <n v="182685"/>
    <m/>
  </r>
  <r>
    <x v="5"/>
    <x v="2"/>
    <x v="84"/>
    <x v="0"/>
    <x v="11"/>
    <n v="311996"/>
    <m/>
    <m/>
    <m/>
    <m/>
    <n v="311996"/>
    <m/>
  </r>
  <r>
    <x v="5"/>
    <x v="2"/>
    <x v="84"/>
    <x v="1"/>
    <x v="12"/>
    <n v="339745"/>
    <m/>
    <m/>
    <m/>
    <m/>
    <n v="339745"/>
    <m/>
  </r>
  <r>
    <x v="5"/>
    <x v="2"/>
    <x v="20"/>
    <x v="6"/>
    <x v="4"/>
    <n v="135494"/>
    <n v="9773"/>
    <m/>
    <m/>
    <m/>
    <n v="135494"/>
    <m/>
  </r>
  <r>
    <x v="5"/>
    <x v="2"/>
    <x v="20"/>
    <x v="2"/>
    <x v="9"/>
    <m/>
    <m/>
    <m/>
    <n v="137959"/>
    <n v="35018"/>
    <n v="172977"/>
    <m/>
  </r>
  <r>
    <x v="5"/>
    <x v="2"/>
    <x v="20"/>
    <x v="4"/>
    <x v="7"/>
    <n v="175437"/>
    <m/>
    <m/>
    <m/>
    <m/>
    <n v="175437"/>
    <m/>
  </r>
  <r>
    <x v="5"/>
    <x v="2"/>
    <x v="20"/>
    <x v="0"/>
    <x v="1"/>
    <m/>
    <m/>
    <m/>
    <n v="239721"/>
    <n v="72031"/>
    <n v="311752"/>
    <m/>
  </r>
  <r>
    <x v="5"/>
    <x v="2"/>
    <x v="20"/>
    <x v="3"/>
    <x v="10"/>
    <n v="325010"/>
    <m/>
    <m/>
    <m/>
    <m/>
    <n v="325010"/>
    <m/>
  </r>
  <r>
    <x v="5"/>
    <x v="2"/>
    <x v="20"/>
    <x v="3"/>
    <x v="5"/>
    <n v="463170"/>
    <m/>
    <m/>
    <m/>
    <m/>
    <n v="463170"/>
    <m/>
  </r>
  <r>
    <x v="5"/>
    <x v="2"/>
    <x v="20"/>
    <x v="1"/>
    <x v="8"/>
    <m/>
    <m/>
    <m/>
    <n v="448214"/>
    <n v="74551"/>
    <n v="522765"/>
    <m/>
  </r>
  <r>
    <x v="5"/>
    <x v="2"/>
    <x v="20"/>
    <x v="2"/>
    <x v="13"/>
    <n v="1618287"/>
    <m/>
    <m/>
    <m/>
    <m/>
    <n v="1618287"/>
    <m/>
  </r>
  <r>
    <x v="5"/>
    <x v="2"/>
    <x v="20"/>
    <x v="2"/>
    <x v="6"/>
    <n v="2392049"/>
    <n v="32946"/>
    <m/>
    <m/>
    <m/>
    <n v="2392049"/>
    <m/>
  </r>
  <r>
    <x v="5"/>
    <x v="2"/>
    <x v="20"/>
    <x v="0"/>
    <x v="11"/>
    <n v="7830031"/>
    <n v="36715"/>
    <m/>
    <m/>
    <m/>
    <n v="7830031"/>
    <m/>
  </r>
  <r>
    <x v="5"/>
    <x v="2"/>
    <x v="20"/>
    <x v="1"/>
    <x v="12"/>
    <n v="8728465"/>
    <n v="59482"/>
    <m/>
    <m/>
    <m/>
    <n v="8728465"/>
    <m/>
  </r>
  <r>
    <x v="5"/>
    <x v="2"/>
    <x v="20"/>
    <x v="0"/>
    <x v="1"/>
    <m/>
    <m/>
    <m/>
    <m/>
    <n v="10404"/>
    <n v="10404"/>
    <m/>
  </r>
  <r>
    <x v="5"/>
    <x v="2"/>
    <x v="20"/>
    <x v="2"/>
    <x v="9"/>
    <m/>
    <m/>
    <m/>
    <m/>
    <n v="13060"/>
    <n v="13060"/>
    <m/>
  </r>
  <r>
    <x v="5"/>
    <x v="2"/>
    <x v="20"/>
    <x v="1"/>
    <x v="8"/>
    <m/>
    <m/>
    <m/>
    <m/>
    <n v="21432"/>
    <n v="21432"/>
    <m/>
  </r>
  <r>
    <x v="5"/>
    <x v="2"/>
    <x v="20"/>
    <x v="4"/>
    <x v="7"/>
    <n v="72017"/>
    <m/>
    <m/>
    <m/>
    <m/>
    <n v="72017"/>
    <m/>
  </r>
  <r>
    <x v="5"/>
    <x v="2"/>
    <x v="20"/>
    <x v="3"/>
    <x v="5"/>
    <n v="77200"/>
    <m/>
    <m/>
    <m/>
    <m/>
    <n v="77200"/>
    <m/>
  </r>
  <r>
    <x v="5"/>
    <x v="2"/>
    <x v="20"/>
    <x v="2"/>
    <x v="13"/>
    <n v="721224"/>
    <m/>
    <m/>
    <m/>
    <m/>
    <n v="721224"/>
    <m/>
  </r>
  <r>
    <x v="5"/>
    <x v="2"/>
    <x v="20"/>
    <x v="2"/>
    <x v="6"/>
    <n v="968618"/>
    <m/>
    <m/>
    <m/>
    <m/>
    <n v="968618"/>
    <m/>
  </r>
  <r>
    <x v="5"/>
    <x v="2"/>
    <x v="20"/>
    <x v="0"/>
    <x v="11"/>
    <n v="2463359"/>
    <m/>
    <m/>
    <m/>
    <m/>
    <n v="2463359"/>
    <m/>
  </r>
  <r>
    <x v="5"/>
    <x v="2"/>
    <x v="20"/>
    <x v="1"/>
    <x v="12"/>
    <n v="3413463"/>
    <m/>
    <m/>
    <m/>
    <m/>
    <n v="3413463"/>
    <m/>
  </r>
  <r>
    <x v="5"/>
    <x v="2"/>
    <x v="120"/>
    <x v="2"/>
    <x v="13"/>
    <n v="51632"/>
    <m/>
    <m/>
    <m/>
    <m/>
    <n v="51632"/>
    <m/>
  </r>
  <r>
    <x v="5"/>
    <x v="2"/>
    <x v="120"/>
    <x v="2"/>
    <x v="6"/>
    <n v="72591"/>
    <m/>
    <m/>
    <m/>
    <m/>
    <n v="72591"/>
    <m/>
  </r>
  <r>
    <x v="5"/>
    <x v="2"/>
    <x v="120"/>
    <x v="0"/>
    <x v="11"/>
    <n v="87619"/>
    <m/>
    <m/>
    <m/>
    <m/>
    <n v="87619"/>
    <m/>
  </r>
  <r>
    <x v="5"/>
    <x v="2"/>
    <x v="120"/>
    <x v="1"/>
    <x v="12"/>
    <n v="380277"/>
    <n v="12047"/>
    <m/>
    <m/>
    <m/>
    <n v="380277"/>
    <m/>
  </r>
  <r>
    <x v="5"/>
    <x v="2"/>
    <x v="58"/>
    <x v="0"/>
    <x v="1"/>
    <m/>
    <m/>
    <m/>
    <m/>
    <n v="2695"/>
    <n v="2695"/>
    <m/>
  </r>
  <r>
    <x v="5"/>
    <x v="2"/>
    <x v="58"/>
    <x v="2"/>
    <x v="9"/>
    <m/>
    <m/>
    <m/>
    <m/>
    <n v="5000"/>
    <n v="5000"/>
    <m/>
  </r>
  <r>
    <x v="5"/>
    <x v="2"/>
    <x v="58"/>
    <x v="6"/>
    <x v="4"/>
    <n v="49614"/>
    <m/>
    <m/>
    <m/>
    <m/>
    <n v="49614"/>
    <m/>
  </r>
  <r>
    <x v="5"/>
    <x v="2"/>
    <x v="58"/>
    <x v="4"/>
    <x v="7"/>
    <n v="58764"/>
    <m/>
    <m/>
    <m/>
    <m/>
    <n v="58764"/>
    <m/>
  </r>
  <r>
    <x v="5"/>
    <x v="2"/>
    <x v="58"/>
    <x v="1"/>
    <x v="8"/>
    <m/>
    <m/>
    <m/>
    <n v="80334"/>
    <n v="21200"/>
    <n v="101534"/>
    <m/>
  </r>
  <r>
    <x v="5"/>
    <x v="2"/>
    <x v="58"/>
    <x v="2"/>
    <x v="13"/>
    <n v="578349"/>
    <m/>
    <m/>
    <m/>
    <m/>
    <n v="578349"/>
    <m/>
  </r>
  <r>
    <x v="5"/>
    <x v="2"/>
    <x v="58"/>
    <x v="2"/>
    <x v="6"/>
    <n v="1086469"/>
    <m/>
    <m/>
    <m/>
    <m/>
    <n v="1086469"/>
    <m/>
  </r>
  <r>
    <x v="5"/>
    <x v="2"/>
    <x v="58"/>
    <x v="0"/>
    <x v="11"/>
    <n v="1851540"/>
    <m/>
    <m/>
    <m/>
    <m/>
    <n v="1851540"/>
    <m/>
  </r>
  <r>
    <x v="5"/>
    <x v="2"/>
    <x v="58"/>
    <x v="1"/>
    <x v="12"/>
    <n v="3327290"/>
    <n v="19274"/>
    <m/>
    <m/>
    <m/>
    <n v="3327290"/>
    <m/>
  </r>
  <r>
    <x v="5"/>
    <x v="2"/>
    <x v="112"/>
    <x v="2"/>
    <x v="6"/>
    <n v="87401"/>
    <m/>
    <m/>
    <m/>
    <m/>
    <n v="87401"/>
    <m/>
  </r>
  <r>
    <x v="5"/>
    <x v="2"/>
    <x v="112"/>
    <x v="0"/>
    <x v="11"/>
    <n v="317983"/>
    <m/>
    <m/>
    <m/>
    <m/>
    <n v="317983"/>
    <m/>
  </r>
  <r>
    <x v="5"/>
    <x v="2"/>
    <x v="112"/>
    <x v="1"/>
    <x v="12"/>
    <n v="611528"/>
    <m/>
    <m/>
    <m/>
    <m/>
    <n v="611528"/>
    <m/>
  </r>
  <r>
    <x v="5"/>
    <x v="2"/>
    <x v="20"/>
    <x v="3"/>
    <x v="10"/>
    <n v="12387"/>
    <m/>
    <m/>
    <m/>
    <m/>
    <n v="12387"/>
    <m/>
  </r>
  <r>
    <x v="5"/>
    <x v="2"/>
    <x v="20"/>
    <x v="6"/>
    <x v="4"/>
    <n v="13505"/>
    <m/>
    <m/>
    <m/>
    <m/>
    <n v="13505"/>
    <m/>
  </r>
  <r>
    <x v="5"/>
    <x v="2"/>
    <x v="20"/>
    <x v="0"/>
    <x v="1"/>
    <m/>
    <m/>
    <m/>
    <n v="26730"/>
    <m/>
    <n v="26730"/>
    <m/>
  </r>
  <r>
    <x v="5"/>
    <x v="2"/>
    <x v="20"/>
    <x v="3"/>
    <x v="5"/>
    <n v="30528"/>
    <m/>
    <m/>
    <m/>
    <m/>
    <n v="30528"/>
    <m/>
  </r>
  <r>
    <x v="5"/>
    <x v="2"/>
    <x v="20"/>
    <x v="4"/>
    <x v="7"/>
    <n v="79616"/>
    <m/>
    <m/>
    <m/>
    <m/>
    <n v="79616"/>
    <m/>
  </r>
  <r>
    <x v="5"/>
    <x v="2"/>
    <x v="20"/>
    <x v="1"/>
    <x v="8"/>
    <m/>
    <m/>
    <m/>
    <n v="83363"/>
    <n v="6820"/>
    <n v="90183"/>
    <m/>
  </r>
  <r>
    <x v="5"/>
    <x v="2"/>
    <x v="20"/>
    <x v="2"/>
    <x v="13"/>
    <n v="243456"/>
    <m/>
    <m/>
    <m/>
    <m/>
    <n v="243456"/>
    <m/>
  </r>
  <r>
    <x v="5"/>
    <x v="2"/>
    <x v="20"/>
    <x v="2"/>
    <x v="6"/>
    <n v="1453085"/>
    <m/>
    <m/>
    <m/>
    <m/>
    <n v="1453085"/>
    <m/>
  </r>
  <r>
    <x v="5"/>
    <x v="2"/>
    <x v="20"/>
    <x v="0"/>
    <x v="11"/>
    <n v="1624707"/>
    <n v="11229"/>
    <m/>
    <m/>
    <m/>
    <n v="1624707"/>
    <m/>
  </r>
  <r>
    <x v="5"/>
    <x v="2"/>
    <x v="20"/>
    <x v="1"/>
    <x v="12"/>
    <n v="2355497"/>
    <m/>
    <m/>
    <m/>
    <m/>
    <n v="2355497"/>
    <m/>
  </r>
  <r>
    <x v="5"/>
    <x v="2"/>
    <x v="86"/>
    <x v="3"/>
    <x v="10"/>
    <n v="11726"/>
    <m/>
    <m/>
    <m/>
    <m/>
    <n v="11726"/>
    <m/>
  </r>
  <r>
    <x v="5"/>
    <x v="2"/>
    <x v="86"/>
    <x v="2"/>
    <x v="9"/>
    <m/>
    <m/>
    <m/>
    <n v="17506"/>
    <m/>
    <n v="17506"/>
    <m/>
  </r>
  <r>
    <x v="5"/>
    <x v="2"/>
    <x v="86"/>
    <x v="2"/>
    <x v="13"/>
    <n v="137866"/>
    <m/>
    <m/>
    <m/>
    <m/>
    <n v="137866"/>
    <m/>
  </r>
  <r>
    <x v="5"/>
    <x v="2"/>
    <x v="86"/>
    <x v="2"/>
    <x v="6"/>
    <n v="637256"/>
    <m/>
    <m/>
    <m/>
    <m/>
    <n v="637256"/>
    <m/>
  </r>
  <r>
    <x v="5"/>
    <x v="2"/>
    <x v="86"/>
    <x v="0"/>
    <x v="11"/>
    <n v="790631"/>
    <m/>
    <m/>
    <m/>
    <m/>
    <n v="790631"/>
    <m/>
  </r>
  <r>
    <x v="5"/>
    <x v="2"/>
    <x v="86"/>
    <x v="1"/>
    <x v="12"/>
    <n v="1790781"/>
    <n v="4543"/>
    <m/>
    <m/>
    <m/>
    <n v="1790781"/>
    <m/>
  </r>
  <r>
    <x v="5"/>
    <x v="2"/>
    <x v="59"/>
    <x v="6"/>
    <x v="2"/>
    <m/>
    <m/>
    <m/>
    <n v="15320"/>
    <m/>
    <n v="15320"/>
    <m/>
  </r>
  <r>
    <x v="5"/>
    <x v="2"/>
    <x v="59"/>
    <x v="6"/>
    <x v="4"/>
    <n v="18229"/>
    <m/>
    <m/>
    <m/>
    <m/>
    <n v="18229"/>
    <m/>
  </r>
  <r>
    <x v="5"/>
    <x v="2"/>
    <x v="59"/>
    <x v="3"/>
    <x v="10"/>
    <n v="24634"/>
    <m/>
    <m/>
    <m/>
    <m/>
    <n v="24634"/>
    <m/>
  </r>
  <r>
    <x v="5"/>
    <x v="2"/>
    <x v="59"/>
    <x v="1"/>
    <x v="8"/>
    <m/>
    <m/>
    <m/>
    <n v="49868"/>
    <n v="3920"/>
    <n v="53788"/>
    <m/>
  </r>
  <r>
    <x v="5"/>
    <x v="2"/>
    <x v="59"/>
    <x v="3"/>
    <x v="5"/>
    <n v="66619"/>
    <m/>
    <m/>
    <m/>
    <m/>
    <n v="66619"/>
    <m/>
  </r>
  <r>
    <x v="5"/>
    <x v="2"/>
    <x v="59"/>
    <x v="2"/>
    <x v="9"/>
    <m/>
    <m/>
    <m/>
    <n v="81473"/>
    <n v="6500"/>
    <n v="87973"/>
    <m/>
  </r>
  <r>
    <x v="5"/>
    <x v="2"/>
    <x v="59"/>
    <x v="4"/>
    <x v="7"/>
    <n v="93650"/>
    <m/>
    <m/>
    <m/>
    <m/>
    <n v="93650"/>
    <m/>
  </r>
  <r>
    <x v="5"/>
    <x v="2"/>
    <x v="59"/>
    <x v="2"/>
    <x v="13"/>
    <n v="385440"/>
    <m/>
    <m/>
    <m/>
    <m/>
    <n v="385440"/>
    <m/>
  </r>
  <r>
    <x v="5"/>
    <x v="2"/>
    <x v="59"/>
    <x v="2"/>
    <x v="6"/>
    <n v="1202844"/>
    <n v="27154"/>
    <m/>
    <m/>
    <m/>
    <n v="1202844"/>
    <m/>
  </r>
  <r>
    <x v="5"/>
    <x v="2"/>
    <x v="59"/>
    <x v="0"/>
    <x v="11"/>
    <n v="1597043"/>
    <m/>
    <m/>
    <m/>
    <m/>
    <n v="1597043"/>
    <m/>
  </r>
  <r>
    <x v="5"/>
    <x v="2"/>
    <x v="59"/>
    <x v="1"/>
    <x v="12"/>
    <n v="2927045"/>
    <n v="21271"/>
    <m/>
    <m/>
    <m/>
    <n v="2927045"/>
    <m/>
  </r>
  <r>
    <x v="5"/>
    <x v="2"/>
    <x v="10"/>
    <x v="4"/>
    <x v="14"/>
    <m/>
    <m/>
    <m/>
    <n v="21621"/>
    <m/>
    <n v="21621"/>
    <m/>
  </r>
  <r>
    <x v="5"/>
    <x v="2"/>
    <x v="10"/>
    <x v="6"/>
    <x v="4"/>
    <n v="113350"/>
    <m/>
    <m/>
    <m/>
    <m/>
    <n v="113350"/>
    <m/>
  </r>
  <r>
    <x v="5"/>
    <x v="2"/>
    <x v="10"/>
    <x v="3"/>
    <x v="10"/>
    <n v="131515"/>
    <m/>
    <m/>
    <m/>
    <m/>
    <n v="131515"/>
    <m/>
  </r>
  <r>
    <x v="5"/>
    <x v="2"/>
    <x v="10"/>
    <x v="4"/>
    <x v="7"/>
    <n v="152118"/>
    <m/>
    <m/>
    <m/>
    <m/>
    <n v="152118"/>
    <m/>
  </r>
  <r>
    <x v="5"/>
    <x v="2"/>
    <x v="10"/>
    <x v="2"/>
    <x v="9"/>
    <m/>
    <m/>
    <m/>
    <n v="256604"/>
    <n v="20674"/>
    <n v="277278"/>
    <m/>
  </r>
  <r>
    <x v="5"/>
    <x v="2"/>
    <x v="10"/>
    <x v="3"/>
    <x v="5"/>
    <n v="340772"/>
    <m/>
    <m/>
    <m/>
    <m/>
    <n v="340772"/>
    <m/>
  </r>
  <r>
    <x v="5"/>
    <x v="2"/>
    <x v="10"/>
    <x v="1"/>
    <x v="8"/>
    <m/>
    <m/>
    <m/>
    <n v="660248"/>
    <n v="37954"/>
    <n v="698202"/>
    <m/>
  </r>
  <r>
    <x v="5"/>
    <x v="2"/>
    <x v="10"/>
    <x v="0"/>
    <x v="1"/>
    <m/>
    <m/>
    <m/>
    <n v="721709"/>
    <n v="48618"/>
    <n v="770327"/>
    <m/>
  </r>
  <r>
    <x v="5"/>
    <x v="2"/>
    <x v="10"/>
    <x v="2"/>
    <x v="13"/>
    <n v="1061499"/>
    <m/>
    <m/>
    <m/>
    <m/>
    <n v="1061499"/>
    <m/>
  </r>
  <r>
    <x v="5"/>
    <x v="2"/>
    <x v="10"/>
    <x v="2"/>
    <x v="6"/>
    <n v="2625443"/>
    <m/>
    <m/>
    <m/>
    <m/>
    <n v="2625443"/>
    <m/>
  </r>
  <r>
    <x v="5"/>
    <x v="2"/>
    <x v="10"/>
    <x v="1"/>
    <x v="12"/>
    <n v="11124319"/>
    <n v="45906"/>
    <m/>
    <m/>
    <m/>
    <n v="11124319"/>
    <m/>
  </r>
  <r>
    <x v="5"/>
    <x v="2"/>
    <x v="10"/>
    <x v="0"/>
    <x v="11"/>
    <n v="11794399"/>
    <m/>
    <m/>
    <m/>
    <m/>
    <n v="11794399"/>
    <m/>
  </r>
  <r>
    <x v="5"/>
    <x v="2"/>
    <x v="4"/>
    <x v="4"/>
    <x v="14"/>
    <m/>
    <m/>
    <m/>
    <n v="4171"/>
    <m/>
    <n v="4171"/>
    <m/>
  </r>
  <r>
    <x v="5"/>
    <x v="2"/>
    <x v="4"/>
    <x v="6"/>
    <x v="4"/>
    <n v="43594"/>
    <n v="2720"/>
    <m/>
    <m/>
    <m/>
    <n v="43594"/>
    <m/>
  </r>
  <r>
    <x v="5"/>
    <x v="2"/>
    <x v="4"/>
    <x v="2"/>
    <x v="9"/>
    <m/>
    <m/>
    <m/>
    <n v="97119"/>
    <n v="37806"/>
    <n v="134925"/>
    <m/>
  </r>
  <r>
    <x v="5"/>
    <x v="2"/>
    <x v="4"/>
    <x v="3"/>
    <x v="10"/>
    <n v="148599"/>
    <m/>
    <m/>
    <m/>
    <m/>
    <n v="148599"/>
    <m/>
  </r>
  <r>
    <x v="5"/>
    <x v="2"/>
    <x v="4"/>
    <x v="4"/>
    <x v="7"/>
    <n v="328973"/>
    <m/>
    <m/>
    <m/>
    <m/>
    <n v="328973"/>
    <m/>
  </r>
  <r>
    <x v="5"/>
    <x v="2"/>
    <x v="4"/>
    <x v="1"/>
    <x v="8"/>
    <m/>
    <m/>
    <m/>
    <n v="516492"/>
    <n v="124507"/>
    <n v="640999"/>
    <m/>
  </r>
  <r>
    <x v="5"/>
    <x v="2"/>
    <x v="4"/>
    <x v="3"/>
    <x v="5"/>
    <n v="832107"/>
    <m/>
    <m/>
    <m/>
    <m/>
    <n v="832107"/>
    <m/>
  </r>
  <r>
    <x v="5"/>
    <x v="2"/>
    <x v="4"/>
    <x v="0"/>
    <x v="1"/>
    <m/>
    <m/>
    <m/>
    <n v="1048931"/>
    <n v="129190"/>
    <n v="1178121"/>
    <m/>
  </r>
  <r>
    <x v="5"/>
    <x v="2"/>
    <x v="4"/>
    <x v="2"/>
    <x v="13"/>
    <n v="2799512"/>
    <n v="17397"/>
    <m/>
    <m/>
    <m/>
    <n v="2799512"/>
    <m/>
  </r>
  <r>
    <x v="5"/>
    <x v="2"/>
    <x v="4"/>
    <x v="2"/>
    <x v="6"/>
    <n v="4235292"/>
    <n v="87795"/>
    <m/>
    <m/>
    <m/>
    <n v="4235292"/>
    <m/>
  </r>
  <r>
    <x v="5"/>
    <x v="2"/>
    <x v="4"/>
    <x v="0"/>
    <x v="11"/>
    <n v="16708342"/>
    <n v="37906"/>
    <m/>
    <m/>
    <m/>
    <n v="16708342"/>
    <m/>
  </r>
  <r>
    <x v="5"/>
    <x v="2"/>
    <x v="4"/>
    <x v="1"/>
    <x v="12"/>
    <n v="17709135"/>
    <n v="207550"/>
    <m/>
    <m/>
    <m/>
    <n v="17709135"/>
    <m/>
  </r>
  <r>
    <x v="5"/>
    <x v="2"/>
    <x v="29"/>
    <x v="6"/>
    <x v="4"/>
    <n v="2262"/>
    <n v="2262"/>
    <m/>
    <m/>
    <m/>
    <n v="2262"/>
    <m/>
  </r>
  <r>
    <x v="5"/>
    <x v="2"/>
    <x v="29"/>
    <x v="4"/>
    <x v="7"/>
    <n v="12610"/>
    <m/>
    <m/>
    <m/>
    <m/>
    <n v="12610"/>
    <m/>
  </r>
  <r>
    <x v="5"/>
    <x v="2"/>
    <x v="29"/>
    <x v="3"/>
    <x v="15"/>
    <n v="13512"/>
    <m/>
    <m/>
    <m/>
    <m/>
    <n v="13512"/>
    <m/>
  </r>
  <r>
    <x v="5"/>
    <x v="2"/>
    <x v="29"/>
    <x v="3"/>
    <x v="10"/>
    <n v="74034"/>
    <m/>
    <m/>
    <m/>
    <m/>
    <n v="74034"/>
    <m/>
  </r>
  <r>
    <x v="5"/>
    <x v="2"/>
    <x v="29"/>
    <x v="0"/>
    <x v="1"/>
    <m/>
    <m/>
    <m/>
    <n v="79690"/>
    <n v="10950"/>
    <n v="90640"/>
    <m/>
  </r>
  <r>
    <x v="5"/>
    <x v="2"/>
    <x v="29"/>
    <x v="2"/>
    <x v="13"/>
    <n v="339234"/>
    <n v="22423"/>
    <m/>
    <m/>
    <m/>
    <n v="339234"/>
    <m/>
  </r>
  <r>
    <x v="5"/>
    <x v="2"/>
    <x v="29"/>
    <x v="3"/>
    <x v="5"/>
    <n v="451201"/>
    <m/>
    <m/>
    <m/>
    <m/>
    <n v="451201"/>
    <m/>
  </r>
  <r>
    <x v="5"/>
    <x v="2"/>
    <x v="29"/>
    <x v="2"/>
    <x v="6"/>
    <n v="596882"/>
    <n v="31816"/>
    <m/>
    <m/>
    <m/>
    <n v="596882"/>
    <m/>
  </r>
  <r>
    <x v="5"/>
    <x v="2"/>
    <x v="29"/>
    <x v="1"/>
    <x v="12"/>
    <n v="2717052"/>
    <n v="196934"/>
    <m/>
    <m/>
    <m/>
    <n v="2717052"/>
    <m/>
  </r>
  <r>
    <x v="5"/>
    <x v="2"/>
    <x v="29"/>
    <x v="0"/>
    <x v="11"/>
    <n v="4367102"/>
    <n v="60766"/>
    <m/>
    <m/>
    <m/>
    <n v="4367102"/>
    <m/>
  </r>
  <r>
    <x v="5"/>
    <x v="2"/>
    <x v="26"/>
    <x v="2"/>
    <x v="9"/>
    <m/>
    <m/>
    <m/>
    <m/>
    <n v="3890"/>
    <n v="3890"/>
    <m/>
  </r>
  <r>
    <x v="5"/>
    <x v="2"/>
    <x v="26"/>
    <x v="3"/>
    <x v="5"/>
    <n v="4695"/>
    <m/>
    <m/>
    <m/>
    <m/>
    <n v="4695"/>
    <m/>
  </r>
  <r>
    <x v="5"/>
    <x v="2"/>
    <x v="26"/>
    <x v="6"/>
    <x v="4"/>
    <n v="45252"/>
    <m/>
    <m/>
    <m/>
    <m/>
    <n v="45252"/>
    <m/>
  </r>
  <r>
    <x v="5"/>
    <x v="2"/>
    <x v="26"/>
    <x v="4"/>
    <x v="7"/>
    <n v="69832"/>
    <m/>
    <m/>
    <m/>
    <m/>
    <n v="69832"/>
    <m/>
  </r>
  <r>
    <x v="5"/>
    <x v="2"/>
    <x v="26"/>
    <x v="2"/>
    <x v="13"/>
    <n v="131605"/>
    <m/>
    <m/>
    <m/>
    <m/>
    <n v="131605"/>
    <m/>
  </r>
  <r>
    <x v="5"/>
    <x v="2"/>
    <x v="26"/>
    <x v="1"/>
    <x v="8"/>
    <m/>
    <m/>
    <m/>
    <n v="188463"/>
    <n v="6183"/>
    <n v="194646"/>
    <m/>
  </r>
  <r>
    <x v="5"/>
    <x v="2"/>
    <x v="26"/>
    <x v="0"/>
    <x v="1"/>
    <m/>
    <m/>
    <m/>
    <n v="287125"/>
    <n v="1590"/>
    <n v="288715"/>
    <m/>
  </r>
  <r>
    <x v="5"/>
    <x v="2"/>
    <x v="26"/>
    <x v="2"/>
    <x v="6"/>
    <n v="1286024"/>
    <m/>
    <m/>
    <m/>
    <m/>
    <n v="1286024"/>
    <m/>
  </r>
  <r>
    <x v="5"/>
    <x v="2"/>
    <x v="26"/>
    <x v="0"/>
    <x v="11"/>
    <n v="4024331"/>
    <n v="4007"/>
    <m/>
    <m/>
    <m/>
    <n v="4024331"/>
    <m/>
  </r>
  <r>
    <x v="5"/>
    <x v="2"/>
    <x v="26"/>
    <x v="1"/>
    <x v="12"/>
    <n v="5752410"/>
    <n v="12306"/>
    <m/>
    <m/>
    <m/>
    <n v="5752410"/>
    <m/>
  </r>
  <r>
    <x v="5"/>
    <x v="2"/>
    <x v="122"/>
    <x v="3"/>
    <x v="5"/>
    <n v="28211"/>
    <m/>
    <m/>
    <m/>
    <m/>
    <n v="28211"/>
    <m/>
  </r>
  <r>
    <x v="5"/>
    <x v="2"/>
    <x v="122"/>
    <x v="1"/>
    <x v="12"/>
    <n v="38790"/>
    <m/>
    <m/>
    <m/>
    <m/>
    <n v="38790"/>
    <m/>
  </r>
  <r>
    <x v="5"/>
    <x v="2"/>
    <x v="122"/>
    <x v="2"/>
    <x v="6"/>
    <n v="60454"/>
    <m/>
    <m/>
    <m/>
    <m/>
    <n v="60454"/>
    <m/>
  </r>
  <r>
    <x v="5"/>
    <x v="2"/>
    <x v="122"/>
    <x v="0"/>
    <x v="11"/>
    <n v="322938"/>
    <m/>
    <m/>
    <m/>
    <m/>
    <n v="322938"/>
    <m/>
  </r>
  <r>
    <x v="5"/>
    <x v="11"/>
    <x v="113"/>
    <x v="3"/>
    <x v="5"/>
    <n v="7411"/>
    <m/>
    <m/>
    <m/>
    <m/>
    <n v="7411"/>
    <m/>
  </r>
  <r>
    <x v="5"/>
    <x v="11"/>
    <x v="113"/>
    <x v="3"/>
    <x v="10"/>
    <n v="12740"/>
    <m/>
    <m/>
    <m/>
    <m/>
    <n v="12740"/>
    <m/>
  </r>
  <r>
    <x v="5"/>
    <x v="11"/>
    <x v="113"/>
    <x v="4"/>
    <x v="7"/>
    <n v="67132"/>
    <m/>
    <m/>
    <m/>
    <m/>
    <n v="67132"/>
    <m/>
  </r>
  <r>
    <x v="5"/>
    <x v="11"/>
    <x v="113"/>
    <x v="2"/>
    <x v="13"/>
    <n v="177717"/>
    <m/>
    <m/>
    <m/>
    <m/>
    <n v="177717"/>
    <m/>
  </r>
  <r>
    <x v="5"/>
    <x v="11"/>
    <x v="113"/>
    <x v="2"/>
    <x v="6"/>
    <n v="262399"/>
    <m/>
    <m/>
    <m/>
    <m/>
    <n v="262399"/>
    <m/>
  </r>
  <r>
    <x v="5"/>
    <x v="11"/>
    <x v="113"/>
    <x v="0"/>
    <x v="11"/>
    <n v="297531"/>
    <m/>
    <m/>
    <m/>
    <m/>
    <n v="297531"/>
    <m/>
  </r>
  <r>
    <x v="5"/>
    <x v="11"/>
    <x v="113"/>
    <x v="1"/>
    <x v="12"/>
    <n v="489951"/>
    <n v="36559"/>
    <m/>
    <m/>
    <m/>
    <n v="489951"/>
    <m/>
  </r>
  <r>
    <x v="5"/>
    <x v="1"/>
    <x v="23"/>
    <x v="4"/>
    <x v="7"/>
    <n v="4939"/>
    <m/>
    <m/>
    <m/>
    <m/>
    <n v="4939"/>
    <m/>
  </r>
  <r>
    <x v="5"/>
    <x v="1"/>
    <x v="23"/>
    <x v="6"/>
    <x v="4"/>
    <n v="12970"/>
    <m/>
    <m/>
    <m/>
    <m/>
    <n v="12970"/>
    <m/>
  </r>
  <r>
    <x v="5"/>
    <x v="1"/>
    <x v="23"/>
    <x v="0"/>
    <x v="1"/>
    <m/>
    <m/>
    <m/>
    <n v="242796"/>
    <n v="1470"/>
    <n v="244266"/>
    <m/>
  </r>
  <r>
    <x v="5"/>
    <x v="1"/>
    <x v="23"/>
    <x v="2"/>
    <x v="13"/>
    <n v="320862"/>
    <m/>
    <m/>
    <m/>
    <m/>
    <n v="320862"/>
    <m/>
  </r>
  <r>
    <x v="5"/>
    <x v="1"/>
    <x v="23"/>
    <x v="3"/>
    <x v="5"/>
    <n v="329443"/>
    <m/>
    <m/>
    <m/>
    <m/>
    <n v="329443"/>
    <m/>
  </r>
  <r>
    <x v="5"/>
    <x v="1"/>
    <x v="23"/>
    <x v="1"/>
    <x v="8"/>
    <m/>
    <m/>
    <m/>
    <n v="359539"/>
    <n v="38595"/>
    <n v="398134"/>
    <m/>
  </r>
  <r>
    <x v="5"/>
    <x v="1"/>
    <x v="23"/>
    <x v="2"/>
    <x v="6"/>
    <n v="508957"/>
    <m/>
    <m/>
    <m/>
    <m/>
    <n v="508957"/>
    <m/>
  </r>
  <r>
    <x v="5"/>
    <x v="1"/>
    <x v="23"/>
    <x v="0"/>
    <x v="11"/>
    <n v="2491425"/>
    <m/>
    <m/>
    <m/>
    <m/>
    <n v="2491425"/>
    <m/>
  </r>
  <r>
    <x v="5"/>
    <x v="1"/>
    <x v="23"/>
    <x v="1"/>
    <x v="12"/>
    <n v="5676533"/>
    <n v="4687"/>
    <m/>
    <m/>
    <m/>
    <n v="5676533"/>
    <m/>
  </r>
  <r>
    <x v="5"/>
    <x v="1"/>
    <x v="24"/>
    <x v="1"/>
    <x v="8"/>
    <m/>
    <m/>
    <m/>
    <n v="17690"/>
    <n v="2293"/>
    <n v="19983"/>
    <m/>
  </r>
  <r>
    <x v="5"/>
    <x v="1"/>
    <x v="24"/>
    <x v="2"/>
    <x v="9"/>
    <m/>
    <m/>
    <m/>
    <m/>
    <n v="25645"/>
    <n v="25645"/>
    <m/>
  </r>
  <r>
    <x v="5"/>
    <x v="1"/>
    <x v="24"/>
    <x v="4"/>
    <x v="7"/>
    <n v="30520"/>
    <m/>
    <m/>
    <m/>
    <m/>
    <n v="30520"/>
    <m/>
  </r>
  <r>
    <x v="5"/>
    <x v="1"/>
    <x v="24"/>
    <x v="3"/>
    <x v="5"/>
    <n v="65854"/>
    <m/>
    <m/>
    <m/>
    <m/>
    <n v="65854"/>
    <m/>
  </r>
  <r>
    <x v="5"/>
    <x v="1"/>
    <x v="24"/>
    <x v="3"/>
    <x v="10"/>
    <n v="388410"/>
    <m/>
    <m/>
    <m/>
    <m/>
    <n v="388410"/>
    <m/>
  </r>
  <r>
    <x v="5"/>
    <x v="1"/>
    <x v="24"/>
    <x v="1"/>
    <x v="12"/>
    <n v="428647"/>
    <n v="29455"/>
    <m/>
    <m/>
    <m/>
    <n v="428647"/>
    <m/>
  </r>
  <r>
    <x v="5"/>
    <x v="1"/>
    <x v="24"/>
    <x v="0"/>
    <x v="1"/>
    <m/>
    <m/>
    <m/>
    <n v="677574"/>
    <n v="18278"/>
    <n v="695852"/>
    <m/>
  </r>
  <r>
    <x v="5"/>
    <x v="1"/>
    <x v="24"/>
    <x v="2"/>
    <x v="6"/>
    <n v="1903343"/>
    <m/>
    <m/>
    <m/>
    <m/>
    <n v="1903343"/>
    <m/>
  </r>
  <r>
    <x v="5"/>
    <x v="1"/>
    <x v="24"/>
    <x v="2"/>
    <x v="13"/>
    <n v="5198853"/>
    <m/>
    <m/>
    <m/>
    <m/>
    <n v="5198853"/>
    <m/>
  </r>
  <r>
    <x v="5"/>
    <x v="1"/>
    <x v="24"/>
    <x v="0"/>
    <x v="11"/>
    <n v="8321753"/>
    <m/>
    <m/>
    <m/>
    <m/>
    <n v="8321753"/>
    <m/>
  </r>
  <r>
    <x v="5"/>
    <x v="1"/>
    <x v="2"/>
    <x v="6"/>
    <x v="4"/>
    <n v="59826"/>
    <n v="16836"/>
    <m/>
    <m/>
    <m/>
    <n v="59826"/>
    <m/>
  </r>
  <r>
    <x v="5"/>
    <x v="1"/>
    <x v="2"/>
    <x v="1"/>
    <x v="8"/>
    <m/>
    <m/>
    <m/>
    <n v="113712"/>
    <m/>
    <n v="113712"/>
    <m/>
  </r>
  <r>
    <x v="5"/>
    <x v="1"/>
    <x v="2"/>
    <x v="4"/>
    <x v="7"/>
    <n v="126381"/>
    <m/>
    <m/>
    <m/>
    <m/>
    <n v="126381"/>
    <m/>
  </r>
  <r>
    <x v="5"/>
    <x v="1"/>
    <x v="2"/>
    <x v="3"/>
    <x v="5"/>
    <n v="380372"/>
    <m/>
    <m/>
    <m/>
    <m/>
    <n v="380372"/>
    <m/>
  </r>
  <r>
    <x v="5"/>
    <x v="1"/>
    <x v="2"/>
    <x v="3"/>
    <x v="10"/>
    <n v="462615"/>
    <m/>
    <m/>
    <m/>
    <m/>
    <n v="462615"/>
    <m/>
  </r>
  <r>
    <x v="5"/>
    <x v="1"/>
    <x v="2"/>
    <x v="1"/>
    <x v="12"/>
    <n v="1456575"/>
    <n v="181815"/>
    <m/>
    <m/>
    <m/>
    <n v="1456575"/>
    <m/>
  </r>
  <r>
    <x v="5"/>
    <x v="1"/>
    <x v="2"/>
    <x v="2"/>
    <x v="9"/>
    <m/>
    <m/>
    <m/>
    <n v="1453488"/>
    <n v="8390"/>
    <n v="1461878"/>
    <m/>
  </r>
  <r>
    <x v="5"/>
    <x v="1"/>
    <x v="2"/>
    <x v="0"/>
    <x v="1"/>
    <m/>
    <m/>
    <m/>
    <n v="3617008"/>
    <n v="34980"/>
    <n v="3651988"/>
    <m/>
  </r>
  <r>
    <x v="5"/>
    <x v="1"/>
    <x v="2"/>
    <x v="2"/>
    <x v="6"/>
    <n v="4854808"/>
    <n v="22885"/>
    <m/>
    <m/>
    <m/>
    <n v="4854808"/>
    <m/>
  </r>
  <r>
    <x v="5"/>
    <x v="1"/>
    <x v="2"/>
    <x v="2"/>
    <x v="13"/>
    <n v="10631526"/>
    <n v="14327"/>
    <m/>
    <m/>
    <m/>
    <n v="10631526"/>
    <m/>
  </r>
  <r>
    <x v="5"/>
    <x v="1"/>
    <x v="2"/>
    <x v="0"/>
    <x v="11"/>
    <n v="17497023"/>
    <n v="207259"/>
    <m/>
    <m/>
    <m/>
    <n v="17497023"/>
    <m/>
  </r>
  <r>
    <x v="5"/>
    <x v="1"/>
    <x v="21"/>
    <x v="4"/>
    <x v="7"/>
    <n v="57686"/>
    <m/>
    <m/>
    <m/>
    <m/>
    <n v="57686"/>
    <m/>
  </r>
  <r>
    <x v="5"/>
    <x v="1"/>
    <x v="21"/>
    <x v="3"/>
    <x v="5"/>
    <n v="58201"/>
    <m/>
    <m/>
    <m/>
    <m/>
    <n v="58201"/>
    <m/>
  </r>
  <r>
    <x v="5"/>
    <x v="1"/>
    <x v="21"/>
    <x v="3"/>
    <x v="10"/>
    <n v="59030"/>
    <m/>
    <m/>
    <m/>
    <m/>
    <n v="59030"/>
    <m/>
  </r>
  <r>
    <x v="5"/>
    <x v="1"/>
    <x v="21"/>
    <x v="1"/>
    <x v="8"/>
    <m/>
    <m/>
    <m/>
    <n v="121150"/>
    <m/>
    <n v="121150"/>
    <m/>
  </r>
  <r>
    <x v="5"/>
    <x v="1"/>
    <x v="21"/>
    <x v="2"/>
    <x v="6"/>
    <n v="314610"/>
    <m/>
    <m/>
    <m/>
    <m/>
    <n v="314610"/>
    <m/>
  </r>
  <r>
    <x v="5"/>
    <x v="1"/>
    <x v="21"/>
    <x v="1"/>
    <x v="12"/>
    <n v="419830"/>
    <n v="44010"/>
    <m/>
    <m/>
    <m/>
    <n v="419830"/>
    <m/>
  </r>
  <r>
    <x v="5"/>
    <x v="1"/>
    <x v="21"/>
    <x v="2"/>
    <x v="13"/>
    <n v="835775"/>
    <m/>
    <m/>
    <m/>
    <m/>
    <n v="835775"/>
    <m/>
  </r>
  <r>
    <x v="5"/>
    <x v="1"/>
    <x v="21"/>
    <x v="0"/>
    <x v="1"/>
    <m/>
    <m/>
    <m/>
    <n v="1491712"/>
    <n v="48910"/>
    <n v="1540622"/>
    <m/>
  </r>
  <r>
    <x v="5"/>
    <x v="1"/>
    <x v="21"/>
    <x v="0"/>
    <x v="11"/>
    <n v="9109668"/>
    <m/>
    <m/>
    <m/>
    <m/>
    <n v="9109668"/>
    <m/>
  </r>
  <r>
    <x v="5"/>
    <x v="1"/>
    <x v="5"/>
    <x v="4"/>
    <x v="14"/>
    <m/>
    <m/>
    <m/>
    <n v="7130"/>
    <m/>
    <n v="7130"/>
    <m/>
  </r>
  <r>
    <x v="5"/>
    <x v="1"/>
    <x v="5"/>
    <x v="3"/>
    <x v="15"/>
    <n v="23690"/>
    <n v="23690"/>
    <m/>
    <m/>
    <m/>
    <n v="23690"/>
    <m/>
  </r>
  <r>
    <x v="5"/>
    <x v="1"/>
    <x v="5"/>
    <x v="6"/>
    <x v="4"/>
    <n v="48344"/>
    <m/>
    <m/>
    <m/>
    <m/>
    <n v="48344"/>
    <m/>
  </r>
  <r>
    <x v="5"/>
    <x v="1"/>
    <x v="5"/>
    <x v="4"/>
    <x v="7"/>
    <n v="78984"/>
    <m/>
    <m/>
    <m/>
    <m/>
    <n v="78984"/>
    <m/>
  </r>
  <r>
    <x v="5"/>
    <x v="1"/>
    <x v="5"/>
    <x v="3"/>
    <x v="10"/>
    <n v="134040"/>
    <m/>
    <m/>
    <m/>
    <m/>
    <n v="134040"/>
    <m/>
  </r>
  <r>
    <x v="5"/>
    <x v="1"/>
    <x v="5"/>
    <x v="1"/>
    <x v="8"/>
    <m/>
    <m/>
    <m/>
    <n v="126459"/>
    <n v="8091"/>
    <n v="134550"/>
    <m/>
  </r>
  <r>
    <x v="5"/>
    <x v="1"/>
    <x v="5"/>
    <x v="3"/>
    <x v="5"/>
    <n v="153890"/>
    <m/>
    <m/>
    <m/>
    <m/>
    <n v="153890"/>
    <m/>
  </r>
  <r>
    <x v="5"/>
    <x v="1"/>
    <x v="5"/>
    <x v="2"/>
    <x v="9"/>
    <m/>
    <m/>
    <m/>
    <n v="554150"/>
    <n v="19518"/>
    <n v="573668"/>
    <m/>
  </r>
  <r>
    <x v="5"/>
    <x v="1"/>
    <x v="5"/>
    <x v="0"/>
    <x v="1"/>
    <m/>
    <m/>
    <m/>
    <n v="757940"/>
    <n v="6000"/>
    <n v="763940"/>
    <m/>
  </r>
  <r>
    <x v="5"/>
    <x v="1"/>
    <x v="5"/>
    <x v="1"/>
    <x v="12"/>
    <n v="1375351"/>
    <n v="224805"/>
    <m/>
    <m/>
    <m/>
    <n v="1375351"/>
    <m/>
  </r>
  <r>
    <x v="5"/>
    <x v="1"/>
    <x v="5"/>
    <x v="2"/>
    <x v="6"/>
    <n v="3302132"/>
    <n v="70699"/>
    <m/>
    <m/>
    <m/>
    <n v="3302132"/>
    <m/>
  </r>
  <r>
    <x v="5"/>
    <x v="1"/>
    <x v="5"/>
    <x v="2"/>
    <x v="13"/>
    <n v="7505199"/>
    <n v="37026"/>
    <m/>
    <m/>
    <m/>
    <n v="7505199"/>
    <m/>
  </r>
  <r>
    <x v="5"/>
    <x v="1"/>
    <x v="5"/>
    <x v="0"/>
    <x v="11"/>
    <n v="18545923"/>
    <n v="99655"/>
    <m/>
    <m/>
    <m/>
    <n v="18545923"/>
    <m/>
  </r>
  <r>
    <x v="5"/>
    <x v="1"/>
    <x v="37"/>
    <x v="4"/>
    <x v="7"/>
    <n v="2090"/>
    <m/>
    <m/>
    <m/>
    <m/>
    <n v="2090"/>
    <m/>
  </r>
  <r>
    <x v="5"/>
    <x v="1"/>
    <x v="37"/>
    <x v="2"/>
    <x v="13"/>
    <n v="95529"/>
    <m/>
    <m/>
    <m/>
    <m/>
    <n v="95529"/>
    <m/>
  </r>
  <r>
    <x v="5"/>
    <x v="1"/>
    <x v="37"/>
    <x v="0"/>
    <x v="1"/>
    <m/>
    <m/>
    <m/>
    <n v="286839"/>
    <m/>
    <n v="286839"/>
    <m/>
  </r>
  <r>
    <x v="5"/>
    <x v="1"/>
    <x v="37"/>
    <x v="1"/>
    <x v="8"/>
    <m/>
    <m/>
    <m/>
    <n v="270149"/>
    <n v="19260"/>
    <n v="289409"/>
    <m/>
  </r>
  <r>
    <x v="5"/>
    <x v="1"/>
    <x v="37"/>
    <x v="2"/>
    <x v="6"/>
    <n v="417544"/>
    <m/>
    <m/>
    <m/>
    <m/>
    <n v="417544"/>
    <m/>
  </r>
  <r>
    <x v="5"/>
    <x v="1"/>
    <x v="37"/>
    <x v="0"/>
    <x v="11"/>
    <n v="1307063"/>
    <m/>
    <m/>
    <m/>
    <m/>
    <n v="1307063"/>
    <m/>
  </r>
  <r>
    <x v="5"/>
    <x v="1"/>
    <x v="37"/>
    <x v="1"/>
    <x v="12"/>
    <n v="3703641"/>
    <m/>
    <m/>
    <m/>
    <m/>
    <n v="3703641"/>
    <m/>
  </r>
  <r>
    <x v="5"/>
    <x v="1"/>
    <x v="19"/>
    <x v="4"/>
    <x v="7"/>
    <n v="16240"/>
    <m/>
    <m/>
    <m/>
    <m/>
    <n v="16240"/>
    <m/>
  </r>
  <r>
    <x v="5"/>
    <x v="1"/>
    <x v="19"/>
    <x v="3"/>
    <x v="5"/>
    <n v="78468"/>
    <m/>
    <m/>
    <m/>
    <m/>
    <n v="78468"/>
    <m/>
  </r>
  <r>
    <x v="5"/>
    <x v="1"/>
    <x v="19"/>
    <x v="3"/>
    <x v="3"/>
    <m/>
    <m/>
    <m/>
    <n v="428698"/>
    <m/>
    <n v="428698"/>
    <m/>
  </r>
  <r>
    <x v="5"/>
    <x v="1"/>
    <x v="19"/>
    <x v="2"/>
    <x v="9"/>
    <m/>
    <m/>
    <m/>
    <n v="485956"/>
    <m/>
    <n v="485956"/>
    <m/>
  </r>
  <r>
    <x v="5"/>
    <x v="1"/>
    <x v="19"/>
    <x v="1"/>
    <x v="8"/>
    <m/>
    <m/>
    <m/>
    <n v="706147"/>
    <n v="7815"/>
    <n v="713962"/>
    <m/>
  </r>
  <r>
    <x v="5"/>
    <x v="1"/>
    <x v="19"/>
    <x v="2"/>
    <x v="6"/>
    <n v="969369"/>
    <m/>
    <m/>
    <m/>
    <m/>
    <n v="969369"/>
    <m/>
  </r>
  <r>
    <x v="5"/>
    <x v="1"/>
    <x v="19"/>
    <x v="0"/>
    <x v="1"/>
    <m/>
    <m/>
    <m/>
    <n v="1043615"/>
    <n v="17232"/>
    <n v="1060847"/>
    <m/>
  </r>
  <r>
    <x v="5"/>
    <x v="1"/>
    <x v="19"/>
    <x v="2"/>
    <x v="13"/>
    <n v="2183630"/>
    <n v="6932"/>
    <m/>
    <m/>
    <m/>
    <n v="2183630"/>
    <m/>
  </r>
  <r>
    <x v="5"/>
    <x v="1"/>
    <x v="19"/>
    <x v="0"/>
    <x v="11"/>
    <n v="4886640"/>
    <n v="6061"/>
    <m/>
    <m/>
    <m/>
    <n v="4886640"/>
    <m/>
  </r>
  <r>
    <x v="5"/>
    <x v="1"/>
    <x v="19"/>
    <x v="1"/>
    <x v="12"/>
    <n v="8022587"/>
    <m/>
    <m/>
    <m/>
    <m/>
    <n v="8022587"/>
    <m/>
  </r>
  <r>
    <x v="5"/>
    <x v="1"/>
    <x v="30"/>
    <x v="3"/>
    <x v="10"/>
    <n v="20111"/>
    <m/>
    <m/>
    <m/>
    <m/>
    <n v="20111"/>
    <m/>
  </r>
  <r>
    <x v="5"/>
    <x v="1"/>
    <x v="30"/>
    <x v="1"/>
    <x v="8"/>
    <m/>
    <m/>
    <m/>
    <m/>
    <n v="46050"/>
    <n v="46050"/>
    <m/>
  </r>
  <r>
    <x v="5"/>
    <x v="1"/>
    <x v="30"/>
    <x v="4"/>
    <x v="7"/>
    <n v="50765"/>
    <m/>
    <m/>
    <m/>
    <m/>
    <n v="50765"/>
    <m/>
  </r>
  <r>
    <x v="5"/>
    <x v="1"/>
    <x v="30"/>
    <x v="3"/>
    <x v="5"/>
    <n v="59698"/>
    <m/>
    <m/>
    <m/>
    <m/>
    <n v="59698"/>
    <m/>
  </r>
  <r>
    <x v="5"/>
    <x v="1"/>
    <x v="30"/>
    <x v="2"/>
    <x v="13"/>
    <n v="76827"/>
    <m/>
    <m/>
    <m/>
    <m/>
    <n v="76827"/>
    <m/>
  </r>
  <r>
    <x v="5"/>
    <x v="1"/>
    <x v="30"/>
    <x v="2"/>
    <x v="6"/>
    <n v="196733"/>
    <n v="4487"/>
    <m/>
    <m/>
    <m/>
    <n v="196733"/>
    <m/>
  </r>
  <r>
    <x v="5"/>
    <x v="1"/>
    <x v="30"/>
    <x v="0"/>
    <x v="11"/>
    <n v="2604670"/>
    <n v="17263"/>
    <m/>
    <m/>
    <m/>
    <n v="2604670"/>
    <m/>
  </r>
  <r>
    <x v="5"/>
    <x v="1"/>
    <x v="30"/>
    <x v="1"/>
    <x v="12"/>
    <n v="4337530"/>
    <n v="18494"/>
    <m/>
    <m/>
    <m/>
    <n v="4337530"/>
    <m/>
  </r>
  <r>
    <x v="5"/>
    <x v="1"/>
    <x v="14"/>
    <x v="4"/>
    <x v="7"/>
    <n v="18697"/>
    <m/>
    <m/>
    <m/>
    <m/>
    <n v="18697"/>
    <m/>
  </r>
  <r>
    <x v="5"/>
    <x v="1"/>
    <x v="14"/>
    <x v="6"/>
    <x v="4"/>
    <n v="40390"/>
    <m/>
    <m/>
    <m/>
    <m/>
    <n v="40390"/>
    <m/>
  </r>
  <r>
    <x v="5"/>
    <x v="1"/>
    <x v="14"/>
    <x v="2"/>
    <x v="9"/>
    <m/>
    <m/>
    <m/>
    <n v="66302"/>
    <n v="7000"/>
    <n v="73302"/>
    <m/>
  </r>
  <r>
    <x v="5"/>
    <x v="1"/>
    <x v="14"/>
    <x v="3"/>
    <x v="5"/>
    <n v="181754"/>
    <m/>
    <m/>
    <m/>
    <m/>
    <n v="181754"/>
    <m/>
  </r>
  <r>
    <x v="5"/>
    <x v="1"/>
    <x v="14"/>
    <x v="2"/>
    <x v="6"/>
    <n v="266967"/>
    <m/>
    <m/>
    <m/>
    <m/>
    <n v="266967"/>
    <m/>
  </r>
  <r>
    <x v="5"/>
    <x v="1"/>
    <x v="14"/>
    <x v="1"/>
    <x v="8"/>
    <m/>
    <m/>
    <m/>
    <n v="475592"/>
    <n v="20543"/>
    <n v="496135"/>
    <m/>
  </r>
  <r>
    <x v="5"/>
    <x v="1"/>
    <x v="14"/>
    <x v="2"/>
    <x v="13"/>
    <n v="1490401"/>
    <m/>
    <m/>
    <m/>
    <m/>
    <n v="1490401"/>
    <m/>
  </r>
  <r>
    <x v="5"/>
    <x v="1"/>
    <x v="14"/>
    <x v="0"/>
    <x v="1"/>
    <m/>
    <m/>
    <m/>
    <n v="1783528"/>
    <n v="8950"/>
    <n v="1792478"/>
    <m/>
  </r>
  <r>
    <x v="5"/>
    <x v="1"/>
    <x v="14"/>
    <x v="1"/>
    <x v="12"/>
    <n v="4819849"/>
    <n v="46519"/>
    <m/>
    <m/>
    <m/>
    <n v="4819849"/>
    <m/>
  </r>
  <r>
    <x v="5"/>
    <x v="1"/>
    <x v="14"/>
    <x v="0"/>
    <x v="11"/>
    <n v="10234505"/>
    <n v="34702"/>
    <m/>
    <m/>
    <m/>
    <n v="10234505"/>
    <m/>
  </r>
  <r>
    <x v="5"/>
    <x v="1"/>
    <x v="6"/>
    <x v="6"/>
    <x v="4"/>
    <n v="8090"/>
    <m/>
    <m/>
    <m/>
    <m/>
    <n v="8090"/>
    <m/>
  </r>
  <r>
    <x v="5"/>
    <x v="1"/>
    <x v="6"/>
    <x v="2"/>
    <x v="9"/>
    <m/>
    <m/>
    <m/>
    <m/>
    <n v="47026"/>
    <n v="47026"/>
    <m/>
  </r>
  <r>
    <x v="5"/>
    <x v="1"/>
    <x v="6"/>
    <x v="1"/>
    <x v="8"/>
    <m/>
    <m/>
    <m/>
    <n v="409326"/>
    <n v="102882"/>
    <n v="512208"/>
    <m/>
  </r>
  <r>
    <x v="5"/>
    <x v="1"/>
    <x v="6"/>
    <x v="2"/>
    <x v="13"/>
    <n v="979791"/>
    <m/>
    <m/>
    <m/>
    <m/>
    <n v="979791"/>
    <m/>
  </r>
  <r>
    <x v="5"/>
    <x v="1"/>
    <x v="6"/>
    <x v="2"/>
    <x v="6"/>
    <n v="1540268"/>
    <m/>
    <m/>
    <m/>
    <m/>
    <n v="1540268"/>
    <m/>
  </r>
  <r>
    <x v="5"/>
    <x v="1"/>
    <x v="6"/>
    <x v="0"/>
    <x v="1"/>
    <m/>
    <m/>
    <m/>
    <n v="1734844"/>
    <n v="157139"/>
    <n v="1891983"/>
    <m/>
  </r>
  <r>
    <x v="5"/>
    <x v="1"/>
    <x v="6"/>
    <x v="1"/>
    <x v="12"/>
    <n v="10567831"/>
    <n v="111948"/>
    <m/>
    <m/>
    <m/>
    <n v="10567831"/>
    <m/>
  </r>
  <r>
    <x v="5"/>
    <x v="1"/>
    <x v="6"/>
    <x v="0"/>
    <x v="11"/>
    <n v="15431081"/>
    <n v="1810"/>
    <m/>
    <m/>
    <m/>
    <n v="15431081"/>
    <m/>
  </r>
  <r>
    <x v="5"/>
    <x v="1"/>
    <x v="25"/>
    <x v="6"/>
    <x v="4"/>
    <n v="23028"/>
    <m/>
    <m/>
    <m/>
    <m/>
    <n v="23028"/>
    <m/>
  </r>
  <r>
    <x v="5"/>
    <x v="1"/>
    <x v="25"/>
    <x v="2"/>
    <x v="9"/>
    <m/>
    <m/>
    <m/>
    <m/>
    <n v="32732"/>
    <n v="32732"/>
    <m/>
  </r>
  <r>
    <x v="5"/>
    <x v="1"/>
    <x v="25"/>
    <x v="0"/>
    <x v="1"/>
    <m/>
    <m/>
    <m/>
    <m/>
    <n v="110873"/>
    <n v="110873"/>
    <m/>
  </r>
  <r>
    <x v="5"/>
    <x v="1"/>
    <x v="25"/>
    <x v="2"/>
    <x v="6"/>
    <n v="285430"/>
    <n v="40688"/>
    <m/>
    <m/>
    <m/>
    <n v="285430"/>
    <m/>
  </r>
  <r>
    <x v="5"/>
    <x v="1"/>
    <x v="25"/>
    <x v="1"/>
    <x v="8"/>
    <m/>
    <m/>
    <m/>
    <n v="307676"/>
    <n v="74692"/>
    <n v="382368"/>
    <m/>
  </r>
  <r>
    <x v="5"/>
    <x v="1"/>
    <x v="25"/>
    <x v="2"/>
    <x v="13"/>
    <n v="838144"/>
    <m/>
    <m/>
    <m/>
    <m/>
    <n v="838144"/>
    <m/>
  </r>
  <r>
    <x v="5"/>
    <x v="1"/>
    <x v="25"/>
    <x v="1"/>
    <x v="12"/>
    <n v="5160729"/>
    <n v="125628"/>
    <m/>
    <m/>
    <m/>
    <n v="5160729"/>
    <m/>
  </r>
  <r>
    <x v="5"/>
    <x v="1"/>
    <x v="25"/>
    <x v="0"/>
    <x v="11"/>
    <n v="8284391"/>
    <n v="2694"/>
    <m/>
    <m/>
    <m/>
    <n v="8284391"/>
    <m/>
  </r>
  <r>
    <x v="5"/>
    <x v="1"/>
    <x v="28"/>
    <x v="4"/>
    <x v="7"/>
    <n v="5428"/>
    <m/>
    <m/>
    <m/>
    <m/>
    <n v="5428"/>
    <m/>
  </r>
  <r>
    <x v="5"/>
    <x v="1"/>
    <x v="28"/>
    <x v="1"/>
    <x v="8"/>
    <m/>
    <m/>
    <m/>
    <m/>
    <n v="9503"/>
    <n v="9503"/>
    <m/>
  </r>
  <r>
    <x v="5"/>
    <x v="1"/>
    <x v="28"/>
    <x v="0"/>
    <x v="1"/>
    <m/>
    <m/>
    <m/>
    <n v="40717"/>
    <n v="16365"/>
    <n v="57082"/>
    <m/>
  </r>
  <r>
    <x v="5"/>
    <x v="1"/>
    <x v="28"/>
    <x v="3"/>
    <x v="5"/>
    <n v="255293"/>
    <m/>
    <m/>
    <m/>
    <m/>
    <n v="255293"/>
    <m/>
  </r>
  <r>
    <x v="5"/>
    <x v="1"/>
    <x v="28"/>
    <x v="2"/>
    <x v="6"/>
    <n v="284284"/>
    <m/>
    <m/>
    <m/>
    <m/>
    <n v="284284"/>
    <m/>
  </r>
  <r>
    <x v="5"/>
    <x v="1"/>
    <x v="28"/>
    <x v="2"/>
    <x v="13"/>
    <n v="289463"/>
    <m/>
    <m/>
    <m/>
    <m/>
    <n v="289463"/>
    <m/>
  </r>
  <r>
    <x v="5"/>
    <x v="1"/>
    <x v="28"/>
    <x v="1"/>
    <x v="12"/>
    <n v="3149957"/>
    <n v="8805"/>
    <m/>
    <m/>
    <m/>
    <n v="3149957"/>
    <m/>
  </r>
  <r>
    <x v="5"/>
    <x v="1"/>
    <x v="28"/>
    <x v="0"/>
    <x v="11"/>
    <n v="5181269"/>
    <m/>
    <m/>
    <m/>
    <m/>
    <n v="5181269"/>
    <m/>
  </r>
  <r>
    <x v="5"/>
    <x v="1"/>
    <x v="169"/>
    <x v="0"/>
    <x v="11"/>
    <n v="22186"/>
    <m/>
    <m/>
    <m/>
    <m/>
    <n v="22186"/>
    <m/>
  </r>
  <r>
    <x v="5"/>
    <x v="1"/>
    <x v="64"/>
    <x v="1"/>
    <x v="12"/>
    <n v="163801"/>
    <m/>
    <m/>
    <m/>
    <m/>
    <n v="163801"/>
    <m/>
  </r>
  <r>
    <x v="5"/>
    <x v="1"/>
    <x v="64"/>
    <x v="0"/>
    <x v="11"/>
    <n v="1889229"/>
    <m/>
    <m/>
    <m/>
    <m/>
    <n v="1889229"/>
    <m/>
  </r>
  <r>
    <x v="5"/>
    <x v="1"/>
    <x v="75"/>
    <x v="3"/>
    <x v="5"/>
    <n v="22718"/>
    <m/>
    <m/>
    <m/>
    <m/>
    <n v="22718"/>
    <m/>
  </r>
  <r>
    <x v="5"/>
    <x v="1"/>
    <x v="75"/>
    <x v="0"/>
    <x v="1"/>
    <m/>
    <m/>
    <m/>
    <n v="64888"/>
    <m/>
    <n v="64888"/>
    <m/>
  </r>
  <r>
    <x v="5"/>
    <x v="1"/>
    <x v="75"/>
    <x v="0"/>
    <x v="11"/>
    <n v="1542144"/>
    <n v="18894"/>
    <m/>
    <m/>
    <m/>
    <n v="1542144"/>
    <m/>
  </r>
  <r>
    <x v="5"/>
    <x v="1"/>
    <x v="94"/>
    <x v="0"/>
    <x v="11"/>
    <n v="1282579"/>
    <m/>
    <m/>
    <m/>
    <m/>
    <n v="1282579"/>
    <m/>
  </r>
  <r>
    <x v="5"/>
    <x v="1"/>
    <x v="163"/>
    <x v="0"/>
    <x v="11"/>
    <n v="25399"/>
    <n v="25399"/>
    <m/>
    <m/>
    <m/>
    <n v="25399"/>
    <m/>
  </r>
  <r>
    <x v="5"/>
    <x v="1"/>
    <x v="166"/>
    <x v="0"/>
    <x v="11"/>
    <n v="64906"/>
    <n v="64906"/>
    <m/>
    <m/>
    <m/>
    <n v="64906"/>
    <m/>
  </r>
  <r>
    <x v="5"/>
    <x v="1"/>
    <x v="116"/>
    <x v="0"/>
    <x v="11"/>
    <n v="142880"/>
    <n v="104752"/>
    <m/>
    <m/>
    <m/>
    <n v="142880"/>
    <m/>
  </r>
  <r>
    <x v="5"/>
    <x v="1"/>
    <x v="79"/>
    <x v="2"/>
    <x v="6"/>
    <n v="39580"/>
    <n v="3661"/>
    <m/>
    <m/>
    <m/>
    <n v="39580"/>
    <m/>
  </r>
  <r>
    <x v="5"/>
    <x v="1"/>
    <x v="79"/>
    <x v="1"/>
    <x v="12"/>
    <n v="56875"/>
    <n v="22251"/>
    <m/>
    <m/>
    <m/>
    <n v="56875"/>
    <m/>
  </r>
  <r>
    <x v="5"/>
    <x v="1"/>
    <x v="79"/>
    <x v="2"/>
    <x v="13"/>
    <n v="189885"/>
    <m/>
    <m/>
    <m/>
    <m/>
    <n v="189885"/>
    <m/>
  </r>
  <r>
    <x v="5"/>
    <x v="1"/>
    <x v="79"/>
    <x v="0"/>
    <x v="11"/>
    <n v="1572641"/>
    <n v="45003"/>
    <m/>
    <m/>
    <m/>
    <n v="1572641"/>
    <m/>
  </r>
  <r>
    <x v="5"/>
    <x v="1"/>
    <x v="41"/>
    <x v="4"/>
    <x v="14"/>
    <m/>
    <m/>
    <m/>
    <n v="5840"/>
    <m/>
    <n v="5840"/>
    <m/>
  </r>
  <r>
    <x v="5"/>
    <x v="1"/>
    <x v="41"/>
    <x v="4"/>
    <x v="7"/>
    <n v="30577"/>
    <m/>
    <m/>
    <m/>
    <m/>
    <n v="30577"/>
    <m/>
  </r>
  <r>
    <x v="5"/>
    <x v="1"/>
    <x v="41"/>
    <x v="3"/>
    <x v="15"/>
    <n v="40328"/>
    <m/>
    <m/>
    <m/>
    <m/>
    <n v="40328"/>
    <m/>
  </r>
  <r>
    <x v="5"/>
    <x v="1"/>
    <x v="41"/>
    <x v="1"/>
    <x v="8"/>
    <m/>
    <m/>
    <m/>
    <n v="41900"/>
    <m/>
    <n v="41900"/>
    <m/>
  </r>
  <r>
    <x v="5"/>
    <x v="1"/>
    <x v="41"/>
    <x v="3"/>
    <x v="10"/>
    <n v="51628"/>
    <m/>
    <m/>
    <m/>
    <m/>
    <n v="51628"/>
    <m/>
  </r>
  <r>
    <x v="5"/>
    <x v="1"/>
    <x v="41"/>
    <x v="3"/>
    <x v="5"/>
    <n v="81280"/>
    <m/>
    <m/>
    <m/>
    <m/>
    <n v="81280"/>
    <m/>
  </r>
  <r>
    <x v="5"/>
    <x v="1"/>
    <x v="41"/>
    <x v="2"/>
    <x v="6"/>
    <n v="111163"/>
    <m/>
    <m/>
    <m/>
    <m/>
    <n v="111163"/>
    <m/>
  </r>
  <r>
    <x v="5"/>
    <x v="1"/>
    <x v="41"/>
    <x v="2"/>
    <x v="9"/>
    <m/>
    <m/>
    <m/>
    <n v="128238"/>
    <m/>
    <n v="128238"/>
    <m/>
  </r>
  <r>
    <x v="5"/>
    <x v="1"/>
    <x v="41"/>
    <x v="2"/>
    <x v="13"/>
    <n v="171810"/>
    <m/>
    <m/>
    <m/>
    <m/>
    <n v="171810"/>
    <m/>
  </r>
  <r>
    <x v="5"/>
    <x v="1"/>
    <x v="41"/>
    <x v="0"/>
    <x v="1"/>
    <m/>
    <m/>
    <m/>
    <n v="208698"/>
    <m/>
    <n v="208698"/>
    <m/>
  </r>
  <r>
    <x v="5"/>
    <x v="1"/>
    <x v="41"/>
    <x v="1"/>
    <x v="12"/>
    <n v="941276"/>
    <n v="18191"/>
    <m/>
    <m/>
    <m/>
    <n v="941276"/>
    <m/>
  </r>
  <r>
    <x v="5"/>
    <x v="1"/>
    <x v="41"/>
    <x v="0"/>
    <x v="11"/>
    <n v="3022497"/>
    <n v="37994"/>
    <m/>
    <m/>
    <m/>
    <n v="3022497"/>
    <m/>
  </r>
  <r>
    <x v="5"/>
    <x v="1"/>
    <x v="145"/>
    <x v="0"/>
    <x v="11"/>
    <n v="98954"/>
    <m/>
    <m/>
    <m/>
    <m/>
    <n v="98954"/>
    <m/>
  </r>
  <r>
    <x v="5"/>
    <x v="1"/>
    <x v="118"/>
    <x v="2"/>
    <x v="6"/>
    <n v="37626"/>
    <m/>
    <m/>
    <m/>
    <m/>
    <n v="37626"/>
    <m/>
  </r>
  <r>
    <x v="5"/>
    <x v="1"/>
    <x v="118"/>
    <x v="0"/>
    <x v="11"/>
    <n v="497169"/>
    <n v="8290"/>
    <m/>
    <m/>
    <m/>
    <n v="497169"/>
    <m/>
  </r>
  <r>
    <x v="5"/>
    <x v="1"/>
    <x v="153"/>
    <x v="0"/>
    <x v="11"/>
    <n v="127377"/>
    <m/>
    <m/>
    <m/>
    <m/>
    <n v="127377"/>
    <m/>
  </r>
  <r>
    <x v="5"/>
    <x v="1"/>
    <x v="129"/>
    <x v="0"/>
    <x v="11"/>
    <n v="174361"/>
    <n v="14360"/>
    <m/>
    <m/>
    <m/>
    <n v="174361"/>
    <m/>
  </r>
  <r>
    <x v="5"/>
    <x v="1"/>
    <x v="93"/>
    <x v="2"/>
    <x v="6"/>
    <n v="38192"/>
    <m/>
    <m/>
    <m/>
    <m/>
    <n v="38192"/>
    <m/>
  </r>
  <r>
    <x v="5"/>
    <x v="1"/>
    <x v="93"/>
    <x v="1"/>
    <x v="12"/>
    <n v="49627"/>
    <n v="32680"/>
    <m/>
    <m/>
    <m/>
    <n v="49627"/>
    <m/>
  </r>
  <r>
    <x v="5"/>
    <x v="1"/>
    <x v="93"/>
    <x v="0"/>
    <x v="11"/>
    <n v="891932"/>
    <n v="13811"/>
    <m/>
    <m/>
    <m/>
    <n v="891932"/>
    <m/>
  </r>
  <r>
    <x v="5"/>
    <x v="1"/>
    <x v="67"/>
    <x v="2"/>
    <x v="6"/>
    <n v="3734"/>
    <m/>
    <m/>
    <m/>
    <m/>
    <n v="3734"/>
    <m/>
  </r>
  <r>
    <x v="5"/>
    <x v="1"/>
    <x v="67"/>
    <x v="2"/>
    <x v="13"/>
    <n v="26941"/>
    <m/>
    <m/>
    <m/>
    <m/>
    <n v="26941"/>
    <m/>
  </r>
  <r>
    <x v="5"/>
    <x v="1"/>
    <x v="67"/>
    <x v="0"/>
    <x v="11"/>
    <n v="2403635"/>
    <n v="29968"/>
    <m/>
    <m/>
    <m/>
    <n v="2403635"/>
    <m/>
  </r>
  <r>
    <x v="5"/>
    <x v="1"/>
    <x v="85"/>
    <x v="1"/>
    <x v="12"/>
    <n v="10539"/>
    <m/>
    <m/>
    <m/>
    <m/>
    <n v="10539"/>
    <m/>
  </r>
  <r>
    <x v="5"/>
    <x v="1"/>
    <x v="85"/>
    <x v="2"/>
    <x v="13"/>
    <n v="29501"/>
    <m/>
    <m/>
    <m/>
    <m/>
    <n v="29501"/>
    <m/>
  </r>
  <r>
    <x v="5"/>
    <x v="1"/>
    <x v="85"/>
    <x v="3"/>
    <x v="5"/>
    <n v="39915"/>
    <m/>
    <m/>
    <m/>
    <m/>
    <n v="39915"/>
    <m/>
  </r>
  <r>
    <x v="5"/>
    <x v="1"/>
    <x v="85"/>
    <x v="3"/>
    <x v="10"/>
    <n v="41377"/>
    <m/>
    <m/>
    <m/>
    <m/>
    <n v="41377"/>
    <m/>
  </r>
  <r>
    <x v="5"/>
    <x v="1"/>
    <x v="85"/>
    <x v="2"/>
    <x v="6"/>
    <n v="47372"/>
    <m/>
    <m/>
    <m/>
    <m/>
    <n v="47372"/>
    <m/>
  </r>
  <r>
    <x v="5"/>
    <x v="1"/>
    <x v="85"/>
    <x v="0"/>
    <x v="11"/>
    <n v="1492744"/>
    <n v="62634"/>
    <m/>
    <m/>
    <m/>
    <n v="1492744"/>
    <m/>
  </r>
  <r>
    <x v="5"/>
    <x v="1"/>
    <x v="99"/>
    <x v="1"/>
    <x v="12"/>
    <n v="19608"/>
    <m/>
    <m/>
    <m/>
    <m/>
    <n v="19608"/>
    <m/>
  </r>
  <r>
    <x v="5"/>
    <x v="1"/>
    <x v="99"/>
    <x v="3"/>
    <x v="5"/>
    <n v="45393"/>
    <m/>
    <m/>
    <m/>
    <m/>
    <n v="45393"/>
    <m/>
  </r>
  <r>
    <x v="5"/>
    <x v="1"/>
    <x v="99"/>
    <x v="0"/>
    <x v="11"/>
    <n v="579090"/>
    <m/>
    <m/>
    <m/>
    <m/>
    <n v="579090"/>
    <m/>
  </r>
  <r>
    <x v="5"/>
    <x v="1"/>
    <x v="123"/>
    <x v="2"/>
    <x v="6"/>
    <n v="45799"/>
    <m/>
    <m/>
    <m/>
    <m/>
    <n v="45799"/>
    <m/>
  </r>
  <r>
    <x v="5"/>
    <x v="1"/>
    <x v="123"/>
    <x v="2"/>
    <x v="13"/>
    <n v="48935"/>
    <m/>
    <m/>
    <m/>
    <m/>
    <n v="48935"/>
    <m/>
  </r>
  <r>
    <x v="5"/>
    <x v="1"/>
    <x v="123"/>
    <x v="0"/>
    <x v="11"/>
    <n v="565548"/>
    <n v="21170"/>
    <m/>
    <m/>
    <m/>
    <n v="565548"/>
    <m/>
  </r>
  <r>
    <x v="5"/>
    <x v="1"/>
    <x v="100"/>
    <x v="2"/>
    <x v="6"/>
    <n v="12244"/>
    <m/>
    <m/>
    <m/>
    <m/>
    <n v="12244"/>
    <m/>
  </r>
  <r>
    <x v="5"/>
    <x v="1"/>
    <x v="100"/>
    <x v="1"/>
    <x v="12"/>
    <n v="25340"/>
    <m/>
    <m/>
    <m/>
    <m/>
    <n v="25340"/>
    <m/>
  </r>
  <r>
    <x v="5"/>
    <x v="1"/>
    <x v="100"/>
    <x v="2"/>
    <x v="13"/>
    <n v="82021"/>
    <m/>
    <m/>
    <m/>
    <m/>
    <n v="82021"/>
    <m/>
  </r>
  <r>
    <x v="5"/>
    <x v="1"/>
    <x v="100"/>
    <x v="0"/>
    <x v="11"/>
    <n v="795048"/>
    <m/>
    <m/>
    <m/>
    <m/>
    <n v="795048"/>
    <m/>
  </r>
  <r>
    <x v="5"/>
    <x v="1"/>
    <x v="3"/>
    <x v="1"/>
    <x v="8"/>
    <m/>
    <m/>
    <m/>
    <n v="20448"/>
    <m/>
    <n v="20448"/>
    <m/>
  </r>
  <r>
    <x v="5"/>
    <x v="1"/>
    <x v="3"/>
    <x v="4"/>
    <x v="7"/>
    <n v="24740"/>
    <m/>
    <m/>
    <m/>
    <m/>
    <n v="24740"/>
    <m/>
  </r>
  <r>
    <x v="5"/>
    <x v="1"/>
    <x v="3"/>
    <x v="6"/>
    <x v="4"/>
    <n v="56332"/>
    <n v="11656"/>
    <m/>
    <m/>
    <m/>
    <n v="56332"/>
    <m/>
  </r>
  <r>
    <x v="5"/>
    <x v="1"/>
    <x v="3"/>
    <x v="3"/>
    <x v="5"/>
    <n v="180430"/>
    <n v="14165"/>
    <m/>
    <m/>
    <m/>
    <n v="180430"/>
    <m/>
  </r>
  <r>
    <x v="5"/>
    <x v="1"/>
    <x v="3"/>
    <x v="1"/>
    <x v="12"/>
    <n v="1076548"/>
    <n v="46990"/>
    <m/>
    <m/>
    <m/>
    <n v="1076548"/>
    <m/>
  </r>
  <r>
    <x v="5"/>
    <x v="1"/>
    <x v="3"/>
    <x v="2"/>
    <x v="9"/>
    <m/>
    <m/>
    <m/>
    <n v="1310435"/>
    <m/>
    <n v="1310435"/>
    <m/>
  </r>
  <r>
    <x v="5"/>
    <x v="1"/>
    <x v="3"/>
    <x v="2"/>
    <x v="13"/>
    <n v="1871790"/>
    <n v="41130"/>
    <m/>
    <m/>
    <m/>
    <n v="1871790"/>
    <m/>
  </r>
  <r>
    <x v="5"/>
    <x v="1"/>
    <x v="3"/>
    <x v="2"/>
    <x v="6"/>
    <n v="2062332"/>
    <n v="21044"/>
    <m/>
    <m/>
    <m/>
    <n v="2062332"/>
    <m/>
  </r>
  <r>
    <x v="5"/>
    <x v="1"/>
    <x v="3"/>
    <x v="0"/>
    <x v="1"/>
    <m/>
    <m/>
    <m/>
    <n v="2071851"/>
    <n v="1161"/>
    <n v="2073012"/>
    <m/>
  </r>
  <r>
    <x v="5"/>
    <x v="1"/>
    <x v="3"/>
    <x v="0"/>
    <x v="11"/>
    <n v="14730089"/>
    <n v="78681"/>
    <m/>
    <m/>
    <m/>
    <n v="14730089"/>
    <m/>
  </r>
  <r>
    <x v="5"/>
    <x v="1"/>
    <x v="13"/>
    <x v="4"/>
    <x v="7"/>
    <n v="3915"/>
    <m/>
    <m/>
    <m/>
    <m/>
    <n v="3915"/>
    <m/>
  </r>
  <r>
    <x v="5"/>
    <x v="1"/>
    <x v="13"/>
    <x v="6"/>
    <x v="4"/>
    <n v="20691"/>
    <n v="20691"/>
    <m/>
    <m/>
    <m/>
    <n v="20691"/>
    <m/>
  </r>
  <r>
    <x v="5"/>
    <x v="1"/>
    <x v="13"/>
    <x v="1"/>
    <x v="12"/>
    <n v="530219"/>
    <n v="99809"/>
    <m/>
    <m/>
    <m/>
    <n v="530219"/>
    <m/>
  </r>
  <r>
    <x v="5"/>
    <x v="1"/>
    <x v="13"/>
    <x v="0"/>
    <x v="1"/>
    <m/>
    <m/>
    <m/>
    <n v="860978"/>
    <m/>
    <n v="860978"/>
    <m/>
  </r>
  <r>
    <x v="5"/>
    <x v="1"/>
    <x v="13"/>
    <x v="0"/>
    <x v="11"/>
    <n v="8212384"/>
    <n v="43811"/>
    <m/>
    <m/>
    <m/>
    <n v="8212384"/>
    <m/>
  </r>
  <r>
    <x v="5"/>
    <x v="2"/>
    <x v="81"/>
    <x v="0"/>
    <x v="1"/>
    <m/>
    <m/>
    <m/>
    <m/>
    <n v="1850"/>
    <n v="1850"/>
    <m/>
  </r>
  <r>
    <x v="5"/>
    <x v="2"/>
    <x v="81"/>
    <x v="6"/>
    <x v="4"/>
    <n v="6736"/>
    <m/>
    <m/>
    <m/>
    <m/>
    <n v="6736"/>
    <m/>
  </r>
  <r>
    <x v="5"/>
    <x v="2"/>
    <x v="81"/>
    <x v="2"/>
    <x v="6"/>
    <n v="67201"/>
    <m/>
    <m/>
    <m/>
    <m/>
    <n v="67201"/>
    <m/>
  </r>
  <r>
    <x v="5"/>
    <x v="2"/>
    <x v="81"/>
    <x v="2"/>
    <x v="13"/>
    <n v="203663"/>
    <m/>
    <m/>
    <m/>
    <m/>
    <n v="203663"/>
    <m/>
  </r>
  <r>
    <x v="5"/>
    <x v="2"/>
    <x v="81"/>
    <x v="1"/>
    <x v="12"/>
    <n v="264983"/>
    <n v="4210"/>
    <m/>
    <m/>
    <m/>
    <n v="264983"/>
    <m/>
  </r>
  <r>
    <x v="5"/>
    <x v="2"/>
    <x v="81"/>
    <x v="0"/>
    <x v="11"/>
    <n v="1500780"/>
    <n v="2587"/>
    <n v="17430"/>
    <m/>
    <m/>
    <n v="1518210"/>
    <m/>
  </r>
  <r>
    <x v="5"/>
    <x v="2"/>
    <x v="43"/>
    <x v="2"/>
    <x v="9"/>
    <m/>
    <m/>
    <m/>
    <m/>
    <n v="13100"/>
    <n v="13100"/>
    <m/>
  </r>
  <r>
    <x v="5"/>
    <x v="2"/>
    <x v="43"/>
    <x v="0"/>
    <x v="1"/>
    <m/>
    <m/>
    <m/>
    <m/>
    <n v="31730"/>
    <n v="31730"/>
    <m/>
  </r>
  <r>
    <x v="5"/>
    <x v="2"/>
    <x v="43"/>
    <x v="3"/>
    <x v="5"/>
    <n v="81253"/>
    <m/>
    <m/>
    <m/>
    <m/>
    <n v="81253"/>
    <m/>
  </r>
  <r>
    <x v="5"/>
    <x v="2"/>
    <x v="43"/>
    <x v="4"/>
    <x v="7"/>
    <n v="89495"/>
    <m/>
    <m/>
    <m/>
    <m/>
    <n v="89495"/>
    <m/>
  </r>
  <r>
    <x v="5"/>
    <x v="2"/>
    <x v="43"/>
    <x v="2"/>
    <x v="13"/>
    <n v="174245"/>
    <m/>
    <m/>
    <m/>
    <m/>
    <n v="174245"/>
    <m/>
  </r>
  <r>
    <x v="5"/>
    <x v="2"/>
    <x v="43"/>
    <x v="2"/>
    <x v="6"/>
    <n v="283709"/>
    <m/>
    <m/>
    <m/>
    <m/>
    <n v="283709"/>
    <m/>
  </r>
  <r>
    <x v="5"/>
    <x v="2"/>
    <x v="43"/>
    <x v="1"/>
    <x v="12"/>
    <n v="721204"/>
    <m/>
    <m/>
    <m/>
    <m/>
    <n v="721204"/>
    <m/>
  </r>
  <r>
    <x v="5"/>
    <x v="2"/>
    <x v="43"/>
    <x v="0"/>
    <x v="11"/>
    <n v="4070389"/>
    <n v="9054"/>
    <m/>
    <m/>
    <m/>
    <n v="4070389"/>
    <m/>
  </r>
  <r>
    <x v="5"/>
    <x v="1"/>
    <x v="15"/>
    <x v="3"/>
    <x v="10"/>
    <n v="1680"/>
    <n v="1680"/>
    <m/>
    <m/>
    <m/>
    <n v="1680"/>
    <m/>
  </r>
  <r>
    <x v="5"/>
    <x v="1"/>
    <x v="15"/>
    <x v="3"/>
    <x v="3"/>
    <m/>
    <m/>
    <m/>
    <m/>
    <n v="2900"/>
    <n v="2900"/>
    <m/>
  </r>
  <r>
    <x v="5"/>
    <x v="1"/>
    <x v="15"/>
    <x v="1"/>
    <x v="8"/>
    <m/>
    <m/>
    <m/>
    <m/>
    <n v="13240"/>
    <n v="13240"/>
    <m/>
  </r>
  <r>
    <x v="5"/>
    <x v="1"/>
    <x v="15"/>
    <x v="6"/>
    <x v="4"/>
    <n v="20215"/>
    <m/>
    <m/>
    <m/>
    <m/>
    <n v="20215"/>
    <m/>
  </r>
  <r>
    <x v="5"/>
    <x v="1"/>
    <x v="15"/>
    <x v="3"/>
    <x v="15"/>
    <n v="34691"/>
    <m/>
    <m/>
    <m/>
    <m/>
    <n v="34691"/>
    <m/>
  </r>
  <r>
    <x v="5"/>
    <x v="1"/>
    <x v="15"/>
    <x v="4"/>
    <x v="7"/>
    <n v="85479"/>
    <m/>
    <m/>
    <m/>
    <m/>
    <n v="85479"/>
    <m/>
  </r>
  <r>
    <x v="5"/>
    <x v="1"/>
    <x v="15"/>
    <x v="3"/>
    <x v="5"/>
    <n v="106977"/>
    <m/>
    <m/>
    <m/>
    <m/>
    <n v="106977"/>
    <m/>
  </r>
  <r>
    <x v="5"/>
    <x v="1"/>
    <x v="15"/>
    <x v="0"/>
    <x v="1"/>
    <m/>
    <m/>
    <m/>
    <n v="74252"/>
    <n v="143585"/>
    <n v="217837"/>
    <m/>
  </r>
  <r>
    <x v="5"/>
    <x v="1"/>
    <x v="15"/>
    <x v="2"/>
    <x v="9"/>
    <m/>
    <m/>
    <m/>
    <n v="139230"/>
    <n v="92403"/>
    <n v="231633"/>
    <m/>
  </r>
  <r>
    <x v="5"/>
    <x v="1"/>
    <x v="15"/>
    <x v="2"/>
    <x v="6"/>
    <n v="878504"/>
    <m/>
    <m/>
    <m/>
    <m/>
    <n v="878504"/>
    <m/>
  </r>
  <r>
    <x v="5"/>
    <x v="1"/>
    <x v="15"/>
    <x v="1"/>
    <x v="12"/>
    <n v="1008464"/>
    <n v="107292"/>
    <n v="3165"/>
    <m/>
    <m/>
    <n v="1011629"/>
    <m/>
  </r>
  <r>
    <x v="5"/>
    <x v="1"/>
    <x v="15"/>
    <x v="2"/>
    <x v="13"/>
    <n v="3594568"/>
    <m/>
    <m/>
    <m/>
    <m/>
    <n v="3594568"/>
    <m/>
  </r>
  <r>
    <x v="5"/>
    <x v="1"/>
    <x v="15"/>
    <x v="0"/>
    <x v="11"/>
    <n v="9476043"/>
    <n v="13350"/>
    <n v="46990"/>
    <m/>
    <m/>
    <n v="9523033"/>
    <m/>
  </r>
  <r>
    <x v="5"/>
    <x v="1"/>
    <x v="76"/>
    <x v="1"/>
    <x v="8"/>
    <m/>
    <m/>
    <m/>
    <n v="14125"/>
    <m/>
    <n v="14125"/>
    <m/>
  </r>
  <r>
    <x v="5"/>
    <x v="1"/>
    <x v="76"/>
    <x v="0"/>
    <x v="1"/>
    <m/>
    <m/>
    <m/>
    <n v="44665"/>
    <m/>
    <n v="44665"/>
    <m/>
  </r>
  <r>
    <x v="5"/>
    <x v="1"/>
    <x v="76"/>
    <x v="2"/>
    <x v="13"/>
    <n v="118600"/>
    <n v="22360"/>
    <m/>
    <m/>
    <m/>
    <n v="118600"/>
    <m/>
  </r>
  <r>
    <x v="5"/>
    <x v="1"/>
    <x v="76"/>
    <x v="2"/>
    <x v="6"/>
    <n v="144050"/>
    <m/>
    <m/>
    <m/>
    <m/>
    <n v="144050"/>
    <m/>
  </r>
  <r>
    <x v="5"/>
    <x v="1"/>
    <x v="76"/>
    <x v="0"/>
    <x v="11"/>
    <n v="1331752"/>
    <n v="10592"/>
    <m/>
    <m/>
    <m/>
    <n v="1331752"/>
    <m/>
  </r>
  <r>
    <x v="5"/>
    <x v="1"/>
    <x v="76"/>
    <x v="1"/>
    <x v="12"/>
    <n v="1498475"/>
    <n v="77120"/>
    <m/>
    <m/>
    <m/>
    <n v="1498475"/>
    <m/>
  </r>
  <r>
    <x v="5"/>
    <x v="1"/>
    <x v="92"/>
    <x v="2"/>
    <x v="6"/>
    <n v="12801"/>
    <m/>
    <m/>
    <m/>
    <m/>
    <n v="12801"/>
    <m/>
  </r>
  <r>
    <x v="5"/>
    <x v="1"/>
    <x v="92"/>
    <x v="0"/>
    <x v="11"/>
    <n v="365016"/>
    <m/>
    <m/>
    <m/>
    <m/>
    <n v="365016"/>
    <m/>
  </r>
  <r>
    <x v="5"/>
    <x v="1"/>
    <x v="92"/>
    <x v="1"/>
    <x v="12"/>
    <n v="821358"/>
    <m/>
    <m/>
    <m/>
    <m/>
    <n v="821358"/>
    <m/>
  </r>
  <r>
    <x v="5"/>
    <x v="1"/>
    <x v="125"/>
    <x v="2"/>
    <x v="6"/>
    <n v="11657"/>
    <m/>
    <m/>
    <m/>
    <m/>
    <n v="11657"/>
    <m/>
  </r>
  <r>
    <x v="5"/>
    <x v="1"/>
    <x v="125"/>
    <x v="3"/>
    <x v="5"/>
    <n v="24184"/>
    <m/>
    <m/>
    <m/>
    <m/>
    <n v="24184"/>
    <m/>
  </r>
  <r>
    <x v="5"/>
    <x v="1"/>
    <x v="125"/>
    <x v="0"/>
    <x v="11"/>
    <n v="124801"/>
    <m/>
    <m/>
    <m/>
    <m/>
    <n v="124801"/>
    <m/>
  </r>
  <r>
    <x v="5"/>
    <x v="1"/>
    <x v="125"/>
    <x v="1"/>
    <x v="12"/>
    <n v="125780"/>
    <m/>
    <m/>
    <m/>
    <m/>
    <n v="125780"/>
    <m/>
  </r>
  <r>
    <x v="5"/>
    <x v="1"/>
    <x v="187"/>
    <x v="0"/>
    <x v="11"/>
    <n v="30749"/>
    <m/>
    <m/>
    <m/>
    <m/>
    <n v="30749"/>
    <m/>
  </r>
  <r>
    <x v="5"/>
    <x v="1"/>
    <x v="147"/>
    <x v="0"/>
    <x v="11"/>
    <n v="120130"/>
    <m/>
    <m/>
    <m/>
    <m/>
    <n v="120130"/>
    <m/>
  </r>
  <r>
    <x v="5"/>
    <x v="1"/>
    <x v="127"/>
    <x v="1"/>
    <x v="12"/>
    <n v="35070"/>
    <n v="35070"/>
    <m/>
    <m/>
    <m/>
    <n v="35070"/>
    <m/>
  </r>
  <r>
    <x v="5"/>
    <x v="1"/>
    <x v="127"/>
    <x v="0"/>
    <x v="11"/>
    <n v="219694"/>
    <m/>
    <m/>
    <m/>
    <m/>
    <n v="219694"/>
    <m/>
  </r>
  <r>
    <x v="5"/>
    <x v="1"/>
    <x v="141"/>
    <x v="0"/>
    <x v="11"/>
    <n v="150654"/>
    <n v="32160"/>
    <m/>
    <m/>
    <m/>
    <n v="150654"/>
    <m/>
  </r>
  <r>
    <x v="5"/>
    <x v="1"/>
    <x v="172"/>
    <x v="0"/>
    <x v="11"/>
    <n v="4423"/>
    <m/>
    <m/>
    <m/>
    <m/>
    <n v="4423"/>
    <m/>
  </r>
  <r>
    <x v="5"/>
    <x v="3"/>
    <x v="97"/>
    <x v="4"/>
    <x v="7"/>
    <n v="53251"/>
    <m/>
    <m/>
    <m/>
    <m/>
    <n v="53251"/>
    <m/>
  </r>
  <r>
    <x v="5"/>
    <x v="3"/>
    <x v="97"/>
    <x v="2"/>
    <x v="13"/>
    <n v="402331"/>
    <n v="5984"/>
    <m/>
    <m/>
    <m/>
    <n v="402331"/>
    <m/>
  </r>
  <r>
    <x v="5"/>
    <x v="3"/>
    <x v="97"/>
    <x v="2"/>
    <x v="6"/>
    <n v="447218"/>
    <m/>
    <m/>
    <m/>
    <m/>
    <n v="447218"/>
    <m/>
  </r>
  <r>
    <x v="5"/>
    <x v="3"/>
    <x v="97"/>
    <x v="1"/>
    <x v="12"/>
    <n v="654554"/>
    <n v="16707"/>
    <m/>
    <m/>
    <m/>
    <n v="654554"/>
    <m/>
  </r>
  <r>
    <x v="5"/>
    <x v="3"/>
    <x v="97"/>
    <x v="0"/>
    <x v="11"/>
    <n v="663481"/>
    <n v="15820"/>
    <m/>
    <m/>
    <m/>
    <n v="663481"/>
    <m/>
  </r>
  <r>
    <x v="5"/>
    <x v="3"/>
    <x v="55"/>
    <x v="0"/>
    <x v="1"/>
    <m/>
    <m/>
    <m/>
    <m/>
    <n v="1140"/>
    <n v="1140"/>
    <m/>
  </r>
  <r>
    <x v="5"/>
    <x v="3"/>
    <x v="55"/>
    <x v="1"/>
    <x v="8"/>
    <m/>
    <m/>
    <m/>
    <m/>
    <n v="15785"/>
    <n v="15785"/>
    <m/>
  </r>
  <r>
    <x v="5"/>
    <x v="3"/>
    <x v="55"/>
    <x v="2"/>
    <x v="9"/>
    <m/>
    <m/>
    <m/>
    <m/>
    <n v="29900"/>
    <n v="29900"/>
    <m/>
  </r>
  <r>
    <x v="5"/>
    <x v="3"/>
    <x v="55"/>
    <x v="3"/>
    <x v="5"/>
    <n v="40033"/>
    <n v="11318"/>
    <m/>
    <m/>
    <m/>
    <n v="40033"/>
    <m/>
  </r>
  <r>
    <x v="5"/>
    <x v="3"/>
    <x v="55"/>
    <x v="6"/>
    <x v="4"/>
    <n v="53324"/>
    <n v="36091"/>
    <m/>
    <m/>
    <m/>
    <n v="53324"/>
    <m/>
  </r>
  <r>
    <x v="5"/>
    <x v="3"/>
    <x v="55"/>
    <x v="4"/>
    <x v="7"/>
    <n v="64224"/>
    <n v="16577"/>
    <m/>
    <m/>
    <m/>
    <n v="64224"/>
    <m/>
  </r>
  <r>
    <x v="5"/>
    <x v="3"/>
    <x v="55"/>
    <x v="3"/>
    <x v="10"/>
    <n v="117395"/>
    <n v="1830"/>
    <m/>
    <m/>
    <m/>
    <n v="117395"/>
    <m/>
  </r>
  <r>
    <x v="5"/>
    <x v="3"/>
    <x v="55"/>
    <x v="2"/>
    <x v="13"/>
    <n v="484148"/>
    <n v="8828"/>
    <m/>
    <m/>
    <m/>
    <n v="484148"/>
    <m/>
  </r>
  <r>
    <x v="5"/>
    <x v="3"/>
    <x v="55"/>
    <x v="2"/>
    <x v="6"/>
    <n v="529239"/>
    <n v="6550"/>
    <m/>
    <m/>
    <m/>
    <n v="529239"/>
    <m/>
  </r>
  <r>
    <x v="5"/>
    <x v="3"/>
    <x v="55"/>
    <x v="0"/>
    <x v="11"/>
    <n v="1510285"/>
    <n v="52110"/>
    <m/>
    <m/>
    <m/>
    <n v="1510285"/>
    <m/>
  </r>
  <r>
    <x v="5"/>
    <x v="3"/>
    <x v="55"/>
    <x v="1"/>
    <x v="12"/>
    <n v="3814738"/>
    <n v="269023"/>
    <m/>
    <m/>
    <m/>
    <n v="3814738"/>
    <m/>
  </r>
  <r>
    <x v="5"/>
    <x v="3"/>
    <x v="16"/>
    <x v="4"/>
    <x v="7"/>
    <n v="116159"/>
    <m/>
    <m/>
    <m/>
    <m/>
    <n v="116159"/>
    <m/>
  </r>
  <r>
    <x v="5"/>
    <x v="3"/>
    <x v="16"/>
    <x v="3"/>
    <x v="10"/>
    <n v="160253"/>
    <n v="2285"/>
    <m/>
    <m/>
    <m/>
    <n v="160253"/>
    <m/>
  </r>
  <r>
    <x v="5"/>
    <x v="3"/>
    <x v="16"/>
    <x v="3"/>
    <x v="5"/>
    <n v="165044"/>
    <m/>
    <m/>
    <m/>
    <m/>
    <n v="165044"/>
    <m/>
  </r>
  <r>
    <x v="5"/>
    <x v="3"/>
    <x v="16"/>
    <x v="6"/>
    <x v="4"/>
    <n v="207361"/>
    <m/>
    <m/>
    <m/>
    <m/>
    <n v="207361"/>
    <m/>
  </r>
  <r>
    <x v="5"/>
    <x v="3"/>
    <x v="16"/>
    <x v="1"/>
    <x v="8"/>
    <m/>
    <m/>
    <m/>
    <n v="214470"/>
    <n v="14084"/>
    <n v="228554"/>
    <m/>
  </r>
  <r>
    <x v="5"/>
    <x v="3"/>
    <x v="16"/>
    <x v="0"/>
    <x v="1"/>
    <m/>
    <m/>
    <m/>
    <n v="245961"/>
    <n v="64400"/>
    <n v="310361"/>
    <m/>
  </r>
  <r>
    <x v="5"/>
    <x v="3"/>
    <x v="16"/>
    <x v="2"/>
    <x v="9"/>
    <m/>
    <m/>
    <m/>
    <n v="424693"/>
    <n v="48085"/>
    <n v="472778"/>
    <m/>
  </r>
  <r>
    <x v="5"/>
    <x v="3"/>
    <x v="16"/>
    <x v="2"/>
    <x v="6"/>
    <n v="2073850"/>
    <n v="139224"/>
    <m/>
    <m/>
    <m/>
    <n v="2073850"/>
    <m/>
  </r>
  <r>
    <x v="5"/>
    <x v="3"/>
    <x v="16"/>
    <x v="2"/>
    <x v="13"/>
    <n v="3217727"/>
    <n v="21132"/>
    <m/>
    <m/>
    <m/>
    <n v="3217727"/>
    <m/>
  </r>
  <r>
    <x v="5"/>
    <x v="3"/>
    <x v="16"/>
    <x v="1"/>
    <x v="12"/>
    <n v="5950716"/>
    <n v="62712"/>
    <m/>
    <m/>
    <m/>
    <n v="5950716"/>
    <m/>
  </r>
  <r>
    <x v="5"/>
    <x v="3"/>
    <x v="16"/>
    <x v="0"/>
    <x v="11"/>
    <n v="6864447"/>
    <n v="29260"/>
    <m/>
    <m/>
    <m/>
    <n v="6864447"/>
    <m/>
  </r>
  <r>
    <x v="5"/>
    <x v="3"/>
    <x v="74"/>
    <x v="1"/>
    <x v="8"/>
    <m/>
    <m/>
    <m/>
    <m/>
    <n v="8040"/>
    <n v="8040"/>
    <m/>
  </r>
  <r>
    <x v="5"/>
    <x v="3"/>
    <x v="74"/>
    <x v="0"/>
    <x v="1"/>
    <m/>
    <m/>
    <m/>
    <m/>
    <n v="32118"/>
    <n v="32118"/>
    <m/>
  </r>
  <r>
    <x v="5"/>
    <x v="3"/>
    <x v="74"/>
    <x v="3"/>
    <x v="5"/>
    <n v="51736"/>
    <m/>
    <m/>
    <m/>
    <m/>
    <n v="51736"/>
    <m/>
  </r>
  <r>
    <x v="5"/>
    <x v="3"/>
    <x v="74"/>
    <x v="2"/>
    <x v="9"/>
    <m/>
    <m/>
    <m/>
    <m/>
    <n v="78580"/>
    <n v="78580"/>
    <m/>
  </r>
  <r>
    <x v="5"/>
    <x v="3"/>
    <x v="74"/>
    <x v="6"/>
    <x v="4"/>
    <n v="144655"/>
    <m/>
    <m/>
    <m/>
    <m/>
    <n v="144655"/>
    <m/>
  </r>
  <r>
    <x v="5"/>
    <x v="3"/>
    <x v="74"/>
    <x v="4"/>
    <x v="7"/>
    <n v="158373"/>
    <m/>
    <m/>
    <m/>
    <m/>
    <n v="158373"/>
    <m/>
  </r>
  <r>
    <x v="5"/>
    <x v="3"/>
    <x v="74"/>
    <x v="3"/>
    <x v="10"/>
    <n v="227506"/>
    <m/>
    <m/>
    <m/>
    <m/>
    <n v="227506"/>
    <m/>
  </r>
  <r>
    <x v="5"/>
    <x v="3"/>
    <x v="74"/>
    <x v="2"/>
    <x v="6"/>
    <n v="552678"/>
    <m/>
    <m/>
    <m/>
    <m/>
    <n v="552678"/>
    <m/>
  </r>
  <r>
    <x v="5"/>
    <x v="3"/>
    <x v="74"/>
    <x v="1"/>
    <x v="12"/>
    <n v="701256"/>
    <m/>
    <m/>
    <m/>
    <m/>
    <n v="701256"/>
    <m/>
  </r>
  <r>
    <x v="5"/>
    <x v="3"/>
    <x v="74"/>
    <x v="0"/>
    <x v="11"/>
    <n v="2088072"/>
    <m/>
    <m/>
    <m/>
    <m/>
    <n v="2088072"/>
    <m/>
  </r>
  <r>
    <x v="5"/>
    <x v="3"/>
    <x v="74"/>
    <x v="2"/>
    <x v="13"/>
    <n v="4172719"/>
    <m/>
    <m/>
    <m/>
    <m/>
    <n v="4172719"/>
    <m/>
  </r>
  <r>
    <x v="5"/>
    <x v="3"/>
    <x v="111"/>
    <x v="2"/>
    <x v="6"/>
    <n v="31100"/>
    <m/>
    <m/>
    <m/>
    <m/>
    <n v="31100"/>
    <m/>
  </r>
  <r>
    <x v="5"/>
    <x v="3"/>
    <x v="111"/>
    <x v="6"/>
    <x v="4"/>
    <n v="67691"/>
    <m/>
    <m/>
    <m/>
    <m/>
    <n v="67691"/>
    <m/>
  </r>
  <r>
    <x v="5"/>
    <x v="3"/>
    <x v="111"/>
    <x v="3"/>
    <x v="5"/>
    <n v="119372"/>
    <m/>
    <m/>
    <m/>
    <m/>
    <n v="119372"/>
    <m/>
  </r>
  <r>
    <x v="5"/>
    <x v="3"/>
    <x v="111"/>
    <x v="0"/>
    <x v="11"/>
    <n v="239291"/>
    <m/>
    <m/>
    <m/>
    <m/>
    <n v="239291"/>
    <m/>
  </r>
  <r>
    <x v="5"/>
    <x v="3"/>
    <x v="111"/>
    <x v="1"/>
    <x v="12"/>
    <n v="375454"/>
    <m/>
    <m/>
    <m/>
    <m/>
    <n v="375454"/>
    <m/>
  </r>
  <r>
    <x v="5"/>
    <x v="3"/>
    <x v="134"/>
    <x v="1"/>
    <x v="12"/>
    <n v="47724"/>
    <m/>
    <m/>
    <m/>
    <m/>
    <n v="47724"/>
    <m/>
  </r>
  <r>
    <x v="5"/>
    <x v="3"/>
    <x v="134"/>
    <x v="0"/>
    <x v="11"/>
    <n v="151031"/>
    <m/>
    <m/>
    <m/>
    <m/>
    <n v="151031"/>
    <m/>
  </r>
  <r>
    <x v="5"/>
    <x v="3"/>
    <x v="183"/>
    <x v="0"/>
    <x v="11"/>
    <n v="17975"/>
    <m/>
    <m/>
    <m/>
    <m/>
    <n v="17975"/>
    <m/>
  </r>
  <r>
    <x v="5"/>
    <x v="3"/>
    <x v="51"/>
    <x v="3"/>
    <x v="10"/>
    <n v="7039"/>
    <m/>
    <m/>
    <m/>
    <m/>
    <n v="7039"/>
    <m/>
  </r>
  <r>
    <x v="5"/>
    <x v="3"/>
    <x v="51"/>
    <x v="2"/>
    <x v="9"/>
    <m/>
    <m/>
    <m/>
    <m/>
    <n v="11270"/>
    <n v="11270"/>
    <m/>
  </r>
  <r>
    <x v="5"/>
    <x v="3"/>
    <x v="51"/>
    <x v="4"/>
    <x v="7"/>
    <n v="11362"/>
    <m/>
    <m/>
    <m/>
    <m/>
    <n v="11362"/>
    <m/>
  </r>
  <r>
    <x v="5"/>
    <x v="3"/>
    <x v="51"/>
    <x v="6"/>
    <x v="4"/>
    <n v="17497"/>
    <n v="5189"/>
    <m/>
    <m/>
    <m/>
    <n v="17497"/>
    <m/>
  </r>
  <r>
    <x v="5"/>
    <x v="3"/>
    <x v="51"/>
    <x v="0"/>
    <x v="1"/>
    <m/>
    <m/>
    <m/>
    <n v="45184"/>
    <n v="1070"/>
    <n v="46254"/>
    <m/>
  </r>
  <r>
    <x v="5"/>
    <x v="3"/>
    <x v="51"/>
    <x v="3"/>
    <x v="5"/>
    <n v="46614"/>
    <m/>
    <m/>
    <m/>
    <m/>
    <n v="46614"/>
    <m/>
  </r>
  <r>
    <x v="5"/>
    <x v="3"/>
    <x v="51"/>
    <x v="1"/>
    <x v="8"/>
    <m/>
    <m/>
    <m/>
    <n v="69469"/>
    <n v="7345"/>
    <n v="76814"/>
    <m/>
  </r>
  <r>
    <x v="5"/>
    <x v="3"/>
    <x v="51"/>
    <x v="2"/>
    <x v="13"/>
    <n v="289955"/>
    <n v="9000"/>
    <m/>
    <m/>
    <m/>
    <n v="289955"/>
    <m/>
  </r>
  <r>
    <x v="5"/>
    <x v="3"/>
    <x v="51"/>
    <x v="2"/>
    <x v="6"/>
    <n v="362805"/>
    <n v="20584"/>
    <m/>
    <m/>
    <m/>
    <n v="362805"/>
    <m/>
  </r>
  <r>
    <x v="5"/>
    <x v="3"/>
    <x v="51"/>
    <x v="0"/>
    <x v="11"/>
    <n v="2245872"/>
    <n v="15737"/>
    <m/>
    <m/>
    <m/>
    <n v="2245872"/>
    <m/>
  </r>
  <r>
    <x v="5"/>
    <x v="3"/>
    <x v="51"/>
    <x v="1"/>
    <x v="12"/>
    <n v="3060370"/>
    <n v="57786"/>
    <m/>
    <m/>
    <m/>
    <n v="3060370"/>
    <m/>
  </r>
  <r>
    <x v="5"/>
    <x v="3"/>
    <x v="104"/>
    <x v="3"/>
    <x v="10"/>
    <n v="21048"/>
    <n v="21048"/>
    <m/>
    <m/>
    <m/>
    <n v="21048"/>
    <m/>
  </r>
  <r>
    <x v="5"/>
    <x v="3"/>
    <x v="104"/>
    <x v="1"/>
    <x v="8"/>
    <m/>
    <m/>
    <m/>
    <n v="32972"/>
    <m/>
    <n v="32972"/>
    <m/>
  </r>
  <r>
    <x v="5"/>
    <x v="3"/>
    <x v="104"/>
    <x v="6"/>
    <x v="4"/>
    <n v="33688"/>
    <m/>
    <m/>
    <m/>
    <m/>
    <n v="33688"/>
    <m/>
  </r>
  <r>
    <x v="5"/>
    <x v="3"/>
    <x v="104"/>
    <x v="2"/>
    <x v="6"/>
    <n v="38950"/>
    <m/>
    <m/>
    <m/>
    <m/>
    <n v="38950"/>
    <m/>
  </r>
  <r>
    <x v="5"/>
    <x v="3"/>
    <x v="104"/>
    <x v="3"/>
    <x v="5"/>
    <n v="133390"/>
    <m/>
    <m/>
    <m/>
    <m/>
    <n v="133390"/>
    <m/>
  </r>
  <r>
    <x v="5"/>
    <x v="3"/>
    <x v="104"/>
    <x v="2"/>
    <x v="13"/>
    <n v="155597"/>
    <m/>
    <m/>
    <m/>
    <m/>
    <n v="155597"/>
    <m/>
  </r>
  <r>
    <x v="5"/>
    <x v="3"/>
    <x v="104"/>
    <x v="0"/>
    <x v="11"/>
    <n v="539988"/>
    <m/>
    <m/>
    <m/>
    <m/>
    <n v="539988"/>
    <m/>
  </r>
  <r>
    <x v="5"/>
    <x v="3"/>
    <x v="104"/>
    <x v="1"/>
    <x v="12"/>
    <n v="724848"/>
    <m/>
    <m/>
    <m/>
    <m/>
    <n v="724848"/>
    <m/>
  </r>
  <r>
    <x v="5"/>
    <x v="3"/>
    <x v="42"/>
    <x v="2"/>
    <x v="9"/>
    <m/>
    <m/>
    <m/>
    <m/>
    <n v="20364"/>
    <n v="20364"/>
    <m/>
  </r>
  <r>
    <x v="5"/>
    <x v="3"/>
    <x v="42"/>
    <x v="3"/>
    <x v="5"/>
    <n v="21604"/>
    <m/>
    <m/>
    <m/>
    <m/>
    <n v="21604"/>
    <m/>
  </r>
  <r>
    <x v="5"/>
    <x v="3"/>
    <x v="42"/>
    <x v="6"/>
    <x v="4"/>
    <n v="27826"/>
    <n v="22111"/>
    <m/>
    <m/>
    <m/>
    <n v="27826"/>
    <m/>
  </r>
  <r>
    <x v="5"/>
    <x v="3"/>
    <x v="42"/>
    <x v="1"/>
    <x v="8"/>
    <m/>
    <m/>
    <m/>
    <n v="44967"/>
    <n v="11100"/>
    <n v="56067"/>
    <m/>
  </r>
  <r>
    <x v="5"/>
    <x v="3"/>
    <x v="42"/>
    <x v="4"/>
    <x v="7"/>
    <n v="118607"/>
    <m/>
    <m/>
    <m/>
    <m/>
    <n v="118607"/>
    <m/>
  </r>
  <r>
    <x v="5"/>
    <x v="3"/>
    <x v="42"/>
    <x v="3"/>
    <x v="10"/>
    <n v="200855"/>
    <m/>
    <m/>
    <m/>
    <m/>
    <n v="200855"/>
    <m/>
  </r>
  <r>
    <x v="5"/>
    <x v="3"/>
    <x v="42"/>
    <x v="2"/>
    <x v="13"/>
    <n v="786191"/>
    <n v="8400"/>
    <m/>
    <m/>
    <m/>
    <n v="786191"/>
    <m/>
  </r>
  <r>
    <x v="5"/>
    <x v="3"/>
    <x v="42"/>
    <x v="2"/>
    <x v="6"/>
    <n v="1943796"/>
    <n v="11143"/>
    <m/>
    <m/>
    <m/>
    <n v="1943796"/>
    <m/>
  </r>
  <r>
    <x v="5"/>
    <x v="3"/>
    <x v="42"/>
    <x v="0"/>
    <x v="11"/>
    <n v="3511832"/>
    <n v="43979"/>
    <m/>
    <m/>
    <m/>
    <n v="3511832"/>
    <m/>
  </r>
  <r>
    <x v="5"/>
    <x v="3"/>
    <x v="42"/>
    <x v="1"/>
    <x v="12"/>
    <n v="3560083"/>
    <n v="156982"/>
    <m/>
    <m/>
    <m/>
    <n v="3560083"/>
    <m/>
  </r>
  <r>
    <x v="5"/>
    <x v="3"/>
    <x v="38"/>
    <x v="1"/>
    <x v="8"/>
    <m/>
    <m/>
    <m/>
    <m/>
    <n v="3570"/>
    <n v="3570"/>
    <m/>
  </r>
  <r>
    <x v="5"/>
    <x v="3"/>
    <x v="38"/>
    <x v="3"/>
    <x v="5"/>
    <n v="29430"/>
    <m/>
    <m/>
    <m/>
    <m/>
    <n v="29430"/>
    <m/>
  </r>
  <r>
    <x v="5"/>
    <x v="3"/>
    <x v="38"/>
    <x v="6"/>
    <x v="4"/>
    <n v="154926"/>
    <n v="13966"/>
    <m/>
    <m/>
    <m/>
    <n v="154926"/>
    <m/>
  </r>
  <r>
    <x v="5"/>
    <x v="3"/>
    <x v="38"/>
    <x v="4"/>
    <x v="7"/>
    <n v="208594"/>
    <m/>
    <m/>
    <m/>
    <m/>
    <n v="208594"/>
    <m/>
  </r>
  <r>
    <x v="5"/>
    <x v="3"/>
    <x v="38"/>
    <x v="3"/>
    <x v="10"/>
    <n v="304004"/>
    <m/>
    <m/>
    <m/>
    <m/>
    <n v="304004"/>
    <m/>
  </r>
  <r>
    <x v="5"/>
    <x v="3"/>
    <x v="38"/>
    <x v="2"/>
    <x v="9"/>
    <m/>
    <m/>
    <m/>
    <n v="1032793"/>
    <m/>
    <n v="1032793"/>
    <m/>
  </r>
  <r>
    <x v="5"/>
    <x v="3"/>
    <x v="38"/>
    <x v="2"/>
    <x v="6"/>
    <n v="2442535"/>
    <n v="8467"/>
    <m/>
    <m/>
    <m/>
    <n v="2442535"/>
    <m/>
  </r>
  <r>
    <x v="5"/>
    <x v="3"/>
    <x v="38"/>
    <x v="1"/>
    <x v="12"/>
    <n v="2732447"/>
    <n v="10488"/>
    <m/>
    <m/>
    <m/>
    <n v="2732447"/>
    <m/>
  </r>
  <r>
    <x v="5"/>
    <x v="3"/>
    <x v="38"/>
    <x v="2"/>
    <x v="13"/>
    <n v="2956449"/>
    <n v="60831"/>
    <m/>
    <m/>
    <m/>
    <n v="2956449"/>
    <m/>
  </r>
  <r>
    <x v="5"/>
    <x v="3"/>
    <x v="38"/>
    <x v="0"/>
    <x v="11"/>
    <n v="4566792"/>
    <n v="17773"/>
    <m/>
    <m/>
    <m/>
    <n v="4566792"/>
    <m/>
  </r>
  <r>
    <x v="5"/>
    <x v="3"/>
    <x v="97"/>
    <x v="3"/>
    <x v="5"/>
    <n v="17044"/>
    <m/>
    <m/>
    <m/>
    <m/>
    <n v="17044"/>
    <m/>
  </r>
  <r>
    <x v="5"/>
    <x v="3"/>
    <x v="97"/>
    <x v="4"/>
    <x v="7"/>
    <n v="37646"/>
    <m/>
    <m/>
    <m/>
    <m/>
    <n v="37646"/>
    <m/>
  </r>
  <r>
    <x v="5"/>
    <x v="3"/>
    <x v="97"/>
    <x v="0"/>
    <x v="1"/>
    <m/>
    <m/>
    <m/>
    <n v="131881"/>
    <m/>
    <n v="131881"/>
    <m/>
  </r>
  <r>
    <x v="5"/>
    <x v="3"/>
    <x v="97"/>
    <x v="3"/>
    <x v="10"/>
    <n v="154701"/>
    <m/>
    <m/>
    <m/>
    <m/>
    <n v="154701"/>
    <m/>
  </r>
  <r>
    <x v="5"/>
    <x v="3"/>
    <x v="97"/>
    <x v="2"/>
    <x v="9"/>
    <m/>
    <m/>
    <m/>
    <n v="177395"/>
    <m/>
    <n v="177395"/>
    <m/>
  </r>
  <r>
    <x v="5"/>
    <x v="3"/>
    <x v="97"/>
    <x v="1"/>
    <x v="12"/>
    <n v="290605"/>
    <n v="12098"/>
    <m/>
    <m/>
    <m/>
    <n v="290605"/>
    <m/>
  </r>
  <r>
    <x v="5"/>
    <x v="3"/>
    <x v="97"/>
    <x v="2"/>
    <x v="6"/>
    <n v="455106"/>
    <n v="3875"/>
    <m/>
    <m/>
    <m/>
    <n v="455106"/>
    <m/>
  </r>
  <r>
    <x v="5"/>
    <x v="3"/>
    <x v="97"/>
    <x v="2"/>
    <x v="13"/>
    <n v="473767"/>
    <m/>
    <m/>
    <m/>
    <m/>
    <n v="473767"/>
    <m/>
  </r>
  <r>
    <x v="5"/>
    <x v="3"/>
    <x v="97"/>
    <x v="0"/>
    <x v="11"/>
    <n v="1172299"/>
    <m/>
    <m/>
    <m/>
    <m/>
    <n v="1172299"/>
    <m/>
  </r>
  <r>
    <x v="5"/>
    <x v="3"/>
    <x v="63"/>
    <x v="4"/>
    <x v="7"/>
    <n v="13157"/>
    <m/>
    <m/>
    <m/>
    <m/>
    <n v="13157"/>
    <m/>
  </r>
  <r>
    <x v="5"/>
    <x v="3"/>
    <x v="63"/>
    <x v="6"/>
    <x v="4"/>
    <n v="26172"/>
    <n v="26172"/>
    <m/>
    <m/>
    <m/>
    <n v="26172"/>
    <m/>
  </r>
  <r>
    <x v="5"/>
    <x v="3"/>
    <x v="63"/>
    <x v="3"/>
    <x v="10"/>
    <n v="61281"/>
    <m/>
    <m/>
    <m/>
    <m/>
    <n v="61281"/>
    <m/>
  </r>
  <r>
    <x v="5"/>
    <x v="3"/>
    <x v="63"/>
    <x v="2"/>
    <x v="13"/>
    <n v="539820"/>
    <n v="27164"/>
    <m/>
    <m/>
    <m/>
    <n v="539820"/>
    <m/>
  </r>
  <r>
    <x v="5"/>
    <x v="3"/>
    <x v="63"/>
    <x v="2"/>
    <x v="6"/>
    <n v="850072"/>
    <m/>
    <m/>
    <m/>
    <m/>
    <n v="850072"/>
    <m/>
  </r>
  <r>
    <x v="5"/>
    <x v="3"/>
    <x v="63"/>
    <x v="1"/>
    <x v="12"/>
    <n v="1149276"/>
    <n v="121389"/>
    <m/>
    <m/>
    <m/>
    <n v="1149276"/>
    <m/>
  </r>
  <r>
    <x v="5"/>
    <x v="3"/>
    <x v="63"/>
    <x v="0"/>
    <x v="11"/>
    <n v="1947728"/>
    <m/>
    <m/>
    <m/>
    <m/>
    <n v="1947728"/>
    <m/>
  </r>
  <r>
    <x v="5"/>
    <x v="2"/>
    <x v="84"/>
    <x v="3"/>
    <x v="5"/>
    <n v="20523"/>
    <m/>
    <m/>
    <m/>
    <m/>
    <n v="20523"/>
    <m/>
  </r>
  <r>
    <x v="5"/>
    <x v="2"/>
    <x v="84"/>
    <x v="6"/>
    <x v="4"/>
    <n v="27280"/>
    <m/>
    <m/>
    <m/>
    <m/>
    <n v="27280"/>
    <m/>
  </r>
  <r>
    <x v="5"/>
    <x v="2"/>
    <x v="84"/>
    <x v="3"/>
    <x v="10"/>
    <n v="34012"/>
    <m/>
    <m/>
    <m/>
    <m/>
    <n v="34012"/>
    <m/>
  </r>
  <r>
    <x v="5"/>
    <x v="2"/>
    <x v="84"/>
    <x v="4"/>
    <x v="7"/>
    <n v="79058"/>
    <m/>
    <m/>
    <m/>
    <m/>
    <n v="79058"/>
    <m/>
  </r>
  <r>
    <x v="5"/>
    <x v="2"/>
    <x v="84"/>
    <x v="2"/>
    <x v="13"/>
    <n v="298156"/>
    <m/>
    <m/>
    <m/>
    <m/>
    <n v="298156"/>
    <m/>
  </r>
  <r>
    <x v="5"/>
    <x v="2"/>
    <x v="84"/>
    <x v="0"/>
    <x v="11"/>
    <n v="1085198"/>
    <m/>
    <m/>
    <m/>
    <m/>
    <n v="1085198"/>
    <m/>
  </r>
  <r>
    <x v="5"/>
    <x v="2"/>
    <x v="84"/>
    <x v="2"/>
    <x v="6"/>
    <n v="1196175"/>
    <m/>
    <m/>
    <m/>
    <m/>
    <n v="1196175"/>
    <m/>
  </r>
  <r>
    <x v="5"/>
    <x v="2"/>
    <x v="84"/>
    <x v="1"/>
    <x v="12"/>
    <n v="1499332"/>
    <m/>
    <m/>
    <m/>
    <m/>
    <n v="1499332"/>
    <m/>
  </r>
  <r>
    <x v="5"/>
    <x v="2"/>
    <x v="84"/>
    <x v="6"/>
    <x v="4"/>
    <n v="23943"/>
    <n v="10321"/>
    <m/>
    <m/>
    <m/>
    <n v="23943"/>
    <m/>
  </r>
  <r>
    <x v="5"/>
    <x v="2"/>
    <x v="84"/>
    <x v="3"/>
    <x v="5"/>
    <n v="39904"/>
    <m/>
    <m/>
    <m/>
    <m/>
    <n v="39904"/>
    <m/>
  </r>
  <r>
    <x v="5"/>
    <x v="2"/>
    <x v="84"/>
    <x v="3"/>
    <x v="10"/>
    <n v="69087"/>
    <m/>
    <m/>
    <m/>
    <m/>
    <n v="69087"/>
    <m/>
  </r>
  <r>
    <x v="5"/>
    <x v="2"/>
    <x v="84"/>
    <x v="4"/>
    <x v="7"/>
    <n v="73049"/>
    <m/>
    <m/>
    <m/>
    <m/>
    <n v="73049"/>
    <m/>
  </r>
  <r>
    <x v="5"/>
    <x v="2"/>
    <x v="84"/>
    <x v="2"/>
    <x v="13"/>
    <n v="374049"/>
    <m/>
    <m/>
    <m/>
    <m/>
    <n v="374049"/>
    <m/>
  </r>
  <r>
    <x v="5"/>
    <x v="2"/>
    <x v="84"/>
    <x v="2"/>
    <x v="6"/>
    <n v="456844"/>
    <m/>
    <m/>
    <m/>
    <m/>
    <n v="456844"/>
    <m/>
  </r>
  <r>
    <x v="5"/>
    <x v="2"/>
    <x v="84"/>
    <x v="0"/>
    <x v="11"/>
    <n v="1225268"/>
    <m/>
    <m/>
    <m/>
    <m/>
    <n v="1225268"/>
    <m/>
  </r>
  <r>
    <x v="5"/>
    <x v="2"/>
    <x v="84"/>
    <x v="1"/>
    <x v="12"/>
    <n v="1310137"/>
    <n v="14868"/>
    <m/>
    <m/>
    <m/>
    <n v="1310137"/>
    <m/>
  </r>
  <r>
    <x v="5"/>
    <x v="3"/>
    <x v="98"/>
    <x v="2"/>
    <x v="9"/>
    <m/>
    <m/>
    <m/>
    <m/>
    <n v="1470"/>
    <n v="1470"/>
    <m/>
  </r>
  <r>
    <x v="5"/>
    <x v="3"/>
    <x v="98"/>
    <x v="2"/>
    <x v="13"/>
    <n v="4937"/>
    <n v="4937"/>
    <m/>
    <m/>
    <m/>
    <n v="4937"/>
    <m/>
  </r>
  <r>
    <x v="5"/>
    <x v="3"/>
    <x v="98"/>
    <x v="0"/>
    <x v="11"/>
    <n v="388208"/>
    <n v="2636"/>
    <m/>
    <m/>
    <m/>
    <n v="388208"/>
    <m/>
  </r>
  <r>
    <x v="5"/>
    <x v="3"/>
    <x v="98"/>
    <x v="1"/>
    <x v="12"/>
    <n v="806252"/>
    <n v="6842"/>
    <m/>
    <m/>
    <m/>
    <n v="806252"/>
    <m/>
  </r>
  <r>
    <x v="5"/>
    <x v="3"/>
    <x v="119"/>
    <x v="0"/>
    <x v="11"/>
    <n v="357692"/>
    <m/>
    <m/>
    <m/>
    <m/>
    <n v="357692"/>
    <m/>
  </r>
  <r>
    <x v="5"/>
    <x v="3"/>
    <x v="119"/>
    <x v="1"/>
    <x v="12"/>
    <n v="373362"/>
    <m/>
    <m/>
    <m/>
    <m/>
    <n v="373362"/>
    <m/>
  </r>
  <r>
    <x v="5"/>
    <x v="5"/>
    <x v="89"/>
    <x v="3"/>
    <x v="3"/>
    <m/>
    <m/>
    <m/>
    <m/>
    <n v="2890"/>
    <n v="2890"/>
    <m/>
  </r>
  <r>
    <x v="5"/>
    <x v="5"/>
    <x v="89"/>
    <x v="6"/>
    <x v="4"/>
    <n v="5147"/>
    <m/>
    <m/>
    <m/>
    <m/>
    <n v="5147"/>
    <m/>
  </r>
  <r>
    <x v="5"/>
    <x v="5"/>
    <x v="89"/>
    <x v="0"/>
    <x v="1"/>
    <m/>
    <m/>
    <m/>
    <m/>
    <n v="10830"/>
    <n v="10830"/>
    <m/>
  </r>
  <r>
    <x v="5"/>
    <x v="5"/>
    <x v="89"/>
    <x v="1"/>
    <x v="8"/>
    <m/>
    <m/>
    <m/>
    <n v="28959"/>
    <n v="10810"/>
    <n v="39769"/>
    <m/>
  </r>
  <r>
    <x v="5"/>
    <x v="5"/>
    <x v="89"/>
    <x v="2"/>
    <x v="9"/>
    <m/>
    <m/>
    <m/>
    <m/>
    <n v="45730"/>
    <n v="45730"/>
    <m/>
  </r>
  <r>
    <x v="5"/>
    <x v="5"/>
    <x v="89"/>
    <x v="3"/>
    <x v="5"/>
    <n v="134329"/>
    <m/>
    <m/>
    <m/>
    <m/>
    <n v="134329"/>
    <m/>
  </r>
  <r>
    <x v="5"/>
    <x v="5"/>
    <x v="89"/>
    <x v="4"/>
    <x v="7"/>
    <n v="136842"/>
    <m/>
    <m/>
    <m/>
    <m/>
    <n v="136842"/>
    <m/>
  </r>
  <r>
    <x v="5"/>
    <x v="5"/>
    <x v="89"/>
    <x v="3"/>
    <x v="10"/>
    <n v="546787"/>
    <m/>
    <m/>
    <m/>
    <m/>
    <n v="546787"/>
    <m/>
  </r>
  <r>
    <x v="5"/>
    <x v="5"/>
    <x v="89"/>
    <x v="2"/>
    <x v="6"/>
    <n v="810456"/>
    <n v="38101"/>
    <m/>
    <m/>
    <m/>
    <n v="810456"/>
    <m/>
  </r>
  <r>
    <x v="5"/>
    <x v="5"/>
    <x v="89"/>
    <x v="1"/>
    <x v="12"/>
    <n v="952853"/>
    <n v="13879"/>
    <m/>
    <m/>
    <m/>
    <n v="952853"/>
    <m/>
  </r>
  <r>
    <x v="5"/>
    <x v="5"/>
    <x v="89"/>
    <x v="0"/>
    <x v="11"/>
    <n v="1038656"/>
    <m/>
    <m/>
    <m/>
    <m/>
    <n v="1038656"/>
    <m/>
  </r>
  <r>
    <x v="5"/>
    <x v="5"/>
    <x v="89"/>
    <x v="2"/>
    <x v="13"/>
    <n v="1270707"/>
    <m/>
    <m/>
    <m/>
    <m/>
    <n v="1270707"/>
    <m/>
  </r>
  <r>
    <x v="5"/>
    <x v="5"/>
    <x v="69"/>
    <x v="1"/>
    <x v="8"/>
    <m/>
    <m/>
    <m/>
    <m/>
    <n v="4200"/>
    <n v="4200"/>
    <m/>
  </r>
  <r>
    <x v="5"/>
    <x v="5"/>
    <x v="69"/>
    <x v="2"/>
    <x v="9"/>
    <m/>
    <m/>
    <m/>
    <n v="72714"/>
    <n v="14400"/>
    <n v="87114"/>
    <m/>
  </r>
  <r>
    <x v="5"/>
    <x v="5"/>
    <x v="69"/>
    <x v="4"/>
    <x v="7"/>
    <n v="132705"/>
    <m/>
    <m/>
    <m/>
    <m/>
    <n v="132705"/>
    <m/>
  </r>
  <r>
    <x v="5"/>
    <x v="5"/>
    <x v="69"/>
    <x v="3"/>
    <x v="5"/>
    <n v="154705"/>
    <m/>
    <m/>
    <m/>
    <m/>
    <n v="154705"/>
    <m/>
  </r>
  <r>
    <x v="5"/>
    <x v="5"/>
    <x v="69"/>
    <x v="0"/>
    <x v="1"/>
    <m/>
    <m/>
    <m/>
    <n v="158164"/>
    <m/>
    <n v="158164"/>
    <m/>
  </r>
  <r>
    <x v="5"/>
    <x v="5"/>
    <x v="69"/>
    <x v="2"/>
    <x v="13"/>
    <n v="741284"/>
    <m/>
    <m/>
    <m/>
    <m/>
    <n v="741284"/>
    <m/>
  </r>
  <r>
    <x v="5"/>
    <x v="5"/>
    <x v="69"/>
    <x v="0"/>
    <x v="11"/>
    <n v="1091720"/>
    <m/>
    <m/>
    <m/>
    <m/>
    <n v="1091720"/>
    <m/>
  </r>
  <r>
    <x v="5"/>
    <x v="5"/>
    <x v="69"/>
    <x v="2"/>
    <x v="6"/>
    <n v="1327846"/>
    <n v="10048"/>
    <m/>
    <m/>
    <m/>
    <n v="1327846"/>
    <m/>
  </r>
  <r>
    <x v="5"/>
    <x v="5"/>
    <x v="69"/>
    <x v="1"/>
    <x v="12"/>
    <n v="1512983"/>
    <m/>
    <m/>
    <m/>
    <m/>
    <n v="1512983"/>
    <m/>
  </r>
  <r>
    <x v="5"/>
    <x v="5"/>
    <x v="33"/>
    <x v="0"/>
    <x v="1"/>
    <m/>
    <m/>
    <m/>
    <m/>
    <n v="5040"/>
    <n v="5040"/>
    <m/>
  </r>
  <r>
    <x v="5"/>
    <x v="5"/>
    <x v="33"/>
    <x v="6"/>
    <x v="4"/>
    <n v="17138"/>
    <n v="17138"/>
    <m/>
    <m/>
    <m/>
    <n v="17138"/>
    <m/>
  </r>
  <r>
    <x v="5"/>
    <x v="5"/>
    <x v="33"/>
    <x v="2"/>
    <x v="9"/>
    <m/>
    <m/>
    <m/>
    <n v="81376"/>
    <n v="74820"/>
    <n v="156196"/>
    <m/>
  </r>
  <r>
    <x v="5"/>
    <x v="5"/>
    <x v="33"/>
    <x v="3"/>
    <x v="5"/>
    <n v="396832"/>
    <m/>
    <m/>
    <m/>
    <m/>
    <n v="396832"/>
    <m/>
  </r>
  <r>
    <x v="5"/>
    <x v="5"/>
    <x v="33"/>
    <x v="4"/>
    <x v="7"/>
    <n v="761140"/>
    <n v="65806"/>
    <m/>
    <m/>
    <m/>
    <n v="761140"/>
    <m/>
  </r>
  <r>
    <x v="5"/>
    <x v="5"/>
    <x v="33"/>
    <x v="1"/>
    <x v="12"/>
    <n v="1133493"/>
    <n v="19595"/>
    <m/>
    <m/>
    <m/>
    <n v="1133493"/>
    <m/>
  </r>
  <r>
    <x v="5"/>
    <x v="5"/>
    <x v="33"/>
    <x v="3"/>
    <x v="10"/>
    <n v="1441223"/>
    <m/>
    <m/>
    <m/>
    <m/>
    <n v="1441223"/>
    <m/>
  </r>
  <r>
    <x v="5"/>
    <x v="5"/>
    <x v="33"/>
    <x v="2"/>
    <x v="6"/>
    <n v="1693408"/>
    <m/>
    <m/>
    <m/>
    <m/>
    <n v="1693408"/>
    <m/>
  </r>
  <r>
    <x v="5"/>
    <x v="5"/>
    <x v="33"/>
    <x v="0"/>
    <x v="11"/>
    <n v="2448669"/>
    <n v="7976"/>
    <m/>
    <m/>
    <m/>
    <n v="2448669"/>
    <m/>
  </r>
  <r>
    <x v="5"/>
    <x v="5"/>
    <x v="33"/>
    <x v="2"/>
    <x v="13"/>
    <n v="5083816"/>
    <n v="16605"/>
    <m/>
    <m/>
    <m/>
    <n v="5083816"/>
    <m/>
  </r>
  <r>
    <x v="5"/>
    <x v="5"/>
    <x v="39"/>
    <x v="6"/>
    <x v="4"/>
    <n v="95251"/>
    <n v="15378"/>
    <m/>
    <m/>
    <m/>
    <n v="95251"/>
    <m/>
  </r>
  <r>
    <x v="5"/>
    <x v="5"/>
    <x v="39"/>
    <x v="2"/>
    <x v="9"/>
    <m/>
    <m/>
    <m/>
    <n v="236116"/>
    <n v="16650"/>
    <n v="252766"/>
    <m/>
  </r>
  <r>
    <x v="5"/>
    <x v="5"/>
    <x v="39"/>
    <x v="4"/>
    <x v="7"/>
    <n v="258399"/>
    <m/>
    <m/>
    <m/>
    <m/>
    <n v="258399"/>
    <m/>
  </r>
  <r>
    <x v="5"/>
    <x v="5"/>
    <x v="39"/>
    <x v="3"/>
    <x v="5"/>
    <n v="493304"/>
    <m/>
    <m/>
    <m/>
    <m/>
    <n v="493304"/>
    <m/>
  </r>
  <r>
    <x v="5"/>
    <x v="5"/>
    <x v="39"/>
    <x v="2"/>
    <x v="6"/>
    <n v="932818"/>
    <m/>
    <m/>
    <m/>
    <m/>
    <n v="932818"/>
    <m/>
  </r>
  <r>
    <x v="5"/>
    <x v="5"/>
    <x v="39"/>
    <x v="3"/>
    <x v="10"/>
    <n v="1222602"/>
    <m/>
    <m/>
    <m/>
    <m/>
    <n v="1222602"/>
    <m/>
  </r>
  <r>
    <x v="5"/>
    <x v="5"/>
    <x v="39"/>
    <x v="1"/>
    <x v="12"/>
    <n v="1727172"/>
    <n v="28490"/>
    <m/>
    <m/>
    <m/>
    <n v="1727172"/>
    <m/>
  </r>
  <r>
    <x v="5"/>
    <x v="5"/>
    <x v="39"/>
    <x v="0"/>
    <x v="11"/>
    <n v="2469046"/>
    <n v="49234"/>
    <m/>
    <m/>
    <m/>
    <n v="2469046"/>
    <m/>
  </r>
  <r>
    <x v="5"/>
    <x v="5"/>
    <x v="39"/>
    <x v="2"/>
    <x v="13"/>
    <n v="4321449"/>
    <n v="13055"/>
    <m/>
    <m/>
    <m/>
    <n v="4321449"/>
    <m/>
  </r>
  <r>
    <x v="5"/>
    <x v="5"/>
    <x v="22"/>
    <x v="4"/>
    <x v="7"/>
    <n v="15518"/>
    <m/>
    <m/>
    <m/>
    <m/>
    <n v="15518"/>
    <m/>
  </r>
  <r>
    <x v="5"/>
    <x v="5"/>
    <x v="22"/>
    <x v="3"/>
    <x v="15"/>
    <n v="127940"/>
    <m/>
    <m/>
    <m/>
    <m/>
    <n v="127940"/>
    <m/>
  </r>
  <r>
    <x v="5"/>
    <x v="5"/>
    <x v="22"/>
    <x v="2"/>
    <x v="9"/>
    <m/>
    <m/>
    <m/>
    <n v="661668"/>
    <n v="15770"/>
    <n v="677438"/>
    <m/>
  </r>
  <r>
    <x v="5"/>
    <x v="5"/>
    <x v="22"/>
    <x v="3"/>
    <x v="5"/>
    <n v="1464709"/>
    <m/>
    <m/>
    <m/>
    <m/>
    <n v="1464709"/>
    <m/>
  </r>
  <r>
    <x v="5"/>
    <x v="5"/>
    <x v="22"/>
    <x v="3"/>
    <x v="10"/>
    <n v="1649069"/>
    <m/>
    <m/>
    <m/>
    <m/>
    <n v="1649069"/>
    <m/>
  </r>
  <r>
    <x v="5"/>
    <x v="5"/>
    <x v="22"/>
    <x v="2"/>
    <x v="6"/>
    <n v="2340725"/>
    <n v="8676"/>
    <m/>
    <m/>
    <m/>
    <n v="2340725"/>
    <m/>
  </r>
  <r>
    <x v="5"/>
    <x v="5"/>
    <x v="22"/>
    <x v="0"/>
    <x v="11"/>
    <n v="2734421"/>
    <n v="2939"/>
    <m/>
    <m/>
    <m/>
    <n v="2734421"/>
    <m/>
  </r>
  <r>
    <x v="5"/>
    <x v="5"/>
    <x v="22"/>
    <x v="1"/>
    <x v="12"/>
    <n v="3948840"/>
    <n v="23674"/>
    <m/>
    <m/>
    <m/>
    <n v="3948840"/>
    <m/>
  </r>
  <r>
    <x v="5"/>
    <x v="5"/>
    <x v="22"/>
    <x v="2"/>
    <x v="13"/>
    <n v="8872571"/>
    <n v="5427"/>
    <m/>
    <m/>
    <m/>
    <n v="8872571"/>
    <m/>
  </r>
  <r>
    <x v="5"/>
    <x v="3"/>
    <x v="97"/>
    <x v="1"/>
    <x v="12"/>
    <n v="40339"/>
    <m/>
    <m/>
    <m/>
    <m/>
    <n v="40339"/>
    <m/>
  </r>
  <r>
    <x v="5"/>
    <x v="3"/>
    <x v="97"/>
    <x v="0"/>
    <x v="11"/>
    <n v="44668"/>
    <m/>
    <m/>
    <m/>
    <m/>
    <n v="44668"/>
    <m/>
  </r>
  <r>
    <x v="5"/>
    <x v="3"/>
    <x v="97"/>
    <x v="2"/>
    <x v="13"/>
    <n v="122191"/>
    <m/>
    <m/>
    <m/>
    <m/>
    <n v="122191"/>
    <m/>
  </r>
  <r>
    <x v="5"/>
    <x v="5"/>
    <x v="69"/>
    <x v="0"/>
    <x v="1"/>
    <m/>
    <m/>
    <m/>
    <m/>
    <n v="1732"/>
    <n v="1732"/>
    <m/>
  </r>
  <r>
    <x v="5"/>
    <x v="5"/>
    <x v="69"/>
    <x v="6"/>
    <x v="4"/>
    <n v="8313"/>
    <m/>
    <m/>
    <m/>
    <m/>
    <n v="8313"/>
    <m/>
  </r>
  <r>
    <x v="5"/>
    <x v="5"/>
    <x v="69"/>
    <x v="1"/>
    <x v="8"/>
    <m/>
    <m/>
    <m/>
    <m/>
    <n v="14845"/>
    <n v="14845"/>
    <m/>
  </r>
  <r>
    <x v="5"/>
    <x v="5"/>
    <x v="69"/>
    <x v="3"/>
    <x v="5"/>
    <n v="48606"/>
    <n v="11804"/>
    <m/>
    <m/>
    <m/>
    <n v="48606"/>
    <m/>
  </r>
  <r>
    <x v="5"/>
    <x v="5"/>
    <x v="69"/>
    <x v="4"/>
    <x v="7"/>
    <n v="63041"/>
    <m/>
    <m/>
    <m/>
    <m/>
    <n v="63041"/>
    <m/>
  </r>
  <r>
    <x v="5"/>
    <x v="5"/>
    <x v="69"/>
    <x v="3"/>
    <x v="10"/>
    <n v="198221"/>
    <m/>
    <m/>
    <m/>
    <m/>
    <n v="198221"/>
    <m/>
  </r>
  <r>
    <x v="5"/>
    <x v="5"/>
    <x v="69"/>
    <x v="2"/>
    <x v="9"/>
    <m/>
    <m/>
    <m/>
    <n v="586982"/>
    <n v="31432"/>
    <n v="618414"/>
    <m/>
  </r>
  <r>
    <x v="5"/>
    <x v="5"/>
    <x v="69"/>
    <x v="2"/>
    <x v="6"/>
    <n v="1021539"/>
    <n v="6289"/>
    <m/>
    <m/>
    <m/>
    <n v="1021539"/>
    <m/>
  </r>
  <r>
    <x v="5"/>
    <x v="5"/>
    <x v="69"/>
    <x v="0"/>
    <x v="11"/>
    <n v="1339197"/>
    <n v="18560"/>
    <m/>
    <m/>
    <m/>
    <n v="1339197"/>
    <m/>
  </r>
  <r>
    <x v="5"/>
    <x v="5"/>
    <x v="69"/>
    <x v="1"/>
    <x v="12"/>
    <n v="2557363"/>
    <n v="266625"/>
    <m/>
    <m/>
    <m/>
    <n v="2557363"/>
    <m/>
  </r>
  <r>
    <x v="5"/>
    <x v="5"/>
    <x v="69"/>
    <x v="2"/>
    <x v="13"/>
    <n v="2982766"/>
    <n v="15891"/>
    <m/>
    <m/>
    <m/>
    <n v="2982766"/>
    <m/>
  </r>
  <r>
    <x v="5"/>
    <x v="5"/>
    <x v="69"/>
    <x v="2"/>
    <x v="9"/>
    <m/>
    <m/>
    <m/>
    <m/>
    <n v="2250"/>
    <n v="2250"/>
    <m/>
  </r>
  <r>
    <x v="5"/>
    <x v="5"/>
    <x v="69"/>
    <x v="1"/>
    <x v="8"/>
    <m/>
    <m/>
    <m/>
    <m/>
    <n v="6170"/>
    <n v="6170"/>
    <m/>
  </r>
  <r>
    <x v="5"/>
    <x v="5"/>
    <x v="69"/>
    <x v="4"/>
    <x v="7"/>
    <n v="65488"/>
    <m/>
    <m/>
    <m/>
    <m/>
    <n v="65488"/>
    <m/>
  </r>
  <r>
    <x v="5"/>
    <x v="5"/>
    <x v="69"/>
    <x v="3"/>
    <x v="10"/>
    <n v="119481"/>
    <m/>
    <m/>
    <m/>
    <m/>
    <n v="119481"/>
    <m/>
  </r>
  <r>
    <x v="5"/>
    <x v="5"/>
    <x v="69"/>
    <x v="3"/>
    <x v="5"/>
    <n v="200017"/>
    <m/>
    <m/>
    <m/>
    <m/>
    <n v="200017"/>
    <m/>
  </r>
  <r>
    <x v="5"/>
    <x v="5"/>
    <x v="69"/>
    <x v="2"/>
    <x v="6"/>
    <n v="366026"/>
    <m/>
    <m/>
    <m/>
    <m/>
    <n v="366026"/>
    <m/>
  </r>
  <r>
    <x v="5"/>
    <x v="5"/>
    <x v="69"/>
    <x v="2"/>
    <x v="13"/>
    <n v="938248"/>
    <m/>
    <m/>
    <m/>
    <m/>
    <n v="938248"/>
    <m/>
  </r>
  <r>
    <x v="5"/>
    <x v="5"/>
    <x v="69"/>
    <x v="0"/>
    <x v="11"/>
    <n v="1205383"/>
    <m/>
    <m/>
    <m/>
    <m/>
    <n v="1205383"/>
    <m/>
  </r>
  <r>
    <x v="5"/>
    <x v="5"/>
    <x v="69"/>
    <x v="1"/>
    <x v="12"/>
    <n v="1435133"/>
    <m/>
    <m/>
    <m/>
    <m/>
    <n v="1435133"/>
    <m/>
  </r>
  <r>
    <x v="5"/>
    <x v="5"/>
    <x v="33"/>
    <x v="6"/>
    <x v="4"/>
    <n v="89707"/>
    <n v="7340"/>
    <m/>
    <m/>
    <m/>
    <n v="89707"/>
    <m/>
  </r>
  <r>
    <x v="5"/>
    <x v="5"/>
    <x v="33"/>
    <x v="1"/>
    <x v="8"/>
    <m/>
    <m/>
    <m/>
    <n v="304160"/>
    <n v="10080"/>
    <n v="314240"/>
    <m/>
  </r>
  <r>
    <x v="5"/>
    <x v="5"/>
    <x v="33"/>
    <x v="3"/>
    <x v="10"/>
    <n v="632287"/>
    <m/>
    <m/>
    <m/>
    <m/>
    <n v="632287"/>
    <m/>
  </r>
  <r>
    <x v="5"/>
    <x v="5"/>
    <x v="33"/>
    <x v="4"/>
    <x v="7"/>
    <n v="663182"/>
    <n v="69916"/>
    <m/>
    <m/>
    <m/>
    <n v="663182"/>
    <m/>
  </r>
  <r>
    <x v="5"/>
    <x v="5"/>
    <x v="33"/>
    <x v="3"/>
    <x v="5"/>
    <n v="784544"/>
    <m/>
    <m/>
    <m/>
    <m/>
    <n v="784544"/>
    <m/>
  </r>
  <r>
    <x v="5"/>
    <x v="5"/>
    <x v="33"/>
    <x v="0"/>
    <x v="1"/>
    <m/>
    <m/>
    <m/>
    <n v="779474"/>
    <n v="12810"/>
    <n v="792284"/>
    <m/>
  </r>
  <r>
    <x v="5"/>
    <x v="5"/>
    <x v="33"/>
    <x v="2"/>
    <x v="9"/>
    <m/>
    <m/>
    <m/>
    <n v="1737198"/>
    <n v="42950"/>
    <n v="1780148"/>
    <m/>
  </r>
  <r>
    <x v="5"/>
    <x v="5"/>
    <x v="33"/>
    <x v="1"/>
    <x v="12"/>
    <n v="4045892"/>
    <n v="188877"/>
    <m/>
    <m/>
    <m/>
    <n v="4045892"/>
    <m/>
  </r>
  <r>
    <x v="5"/>
    <x v="5"/>
    <x v="33"/>
    <x v="2"/>
    <x v="13"/>
    <n v="4558163"/>
    <n v="27508"/>
    <m/>
    <m/>
    <m/>
    <n v="4558163"/>
    <m/>
  </r>
  <r>
    <x v="5"/>
    <x v="5"/>
    <x v="33"/>
    <x v="0"/>
    <x v="11"/>
    <n v="4823291"/>
    <n v="51184"/>
    <m/>
    <m/>
    <m/>
    <n v="4823291"/>
    <m/>
  </r>
  <r>
    <x v="5"/>
    <x v="5"/>
    <x v="33"/>
    <x v="2"/>
    <x v="6"/>
    <n v="6049801"/>
    <n v="115686"/>
    <m/>
    <m/>
    <m/>
    <n v="6049801"/>
    <m/>
  </r>
  <r>
    <x v="5"/>
    <x v="5"/>
    <x v="39"/>
    <x v="1"/>
    <x v="8"/>
    <m/>
    <m/>
    <m/>
    <n v="34366"/>
    <m/>
    <n v="34366"/>
    <m/>
  </r>
  <r>
    <x v="5"/>
    <x v="5"/>
    <x v="39"/>
    <x v="0"/>
    <x v="1"/>
    <m/>
    <m/>
    <m/>
    <n v="97206"/>
    <m/>
    <n v="97206"/>
    <m/>
  </r>
  <r>
    <x v="5"/>
    <x v="5"/>
    <x v="39"/>
    <x v="4"/>
    <x v="7"/>
    <n v="143147"/>
    <m/>
    <m/>
    <m/>
    <m/>
    <n v="143147"/>
    <m/>
  </r>
  <r>
    <x v="5"/>
    <x v="5"/>
    <x v="39"/>
    <x v="2"/>
    <x v="9"/>
    <m/>
    <m/>
    <m/>
    <n v="227217"/>
    <m/>
    <n v="227217"/>
    <m/>
  </r>
  <r>
    <x v="5"/>
    <x v="5"/>
    <x v="39"/>
    <x v="3"/>
    <x v="10"/>
    <n v="336549"/>
    <m/>
    <m/>
    <m/>
    <m/>
    <n v="336549"/>
    <m/>
  </r>
  <r>
    <x v="5"/>
    <x v="5"/>
    <x v="39"/>
    <x v="3"/>
    <x v="5"/>
    <n v="352512"/>
    <m/>
    <m/>
    <m/>
    <m/>
    <n v="352512"/>
    <m/>
  </r>
  <r>
    <x v="5"/>
    <x v="5"/>
    <x v="39"/>
    <x v="2"/>
    <x v="13"/>
    <n v="874842"/>
    <m/>
    <m/>
    <m/>
    <m/>
    <n v="874842"/>
    <m/>
  </r>
  <r>
    <x v="5"/>
    <x v="5"/>
    <x v="39"/>
    <x v="2"/>
    <x v="6"/>
    <n v="898735"/>
    <m/>
    <m/>
    <m/>
    <m/>
    <n v="898735"/>
    <m/>
  </r>
  <r>
    <x v="5"/>
    <x v="5"/>
    <x v="39"/>
    <x v="0"/>
    <x v="11"/>
    <n v="1500263"/>
    <n v="4688"/>
    <m/>
    <m/>
    <m/>
    <n v="1500263"/>
    <m/>
  </r>
  <r>
    <x v="5"/>
    <x v="5"/>
    <x v="39"/>
    <x v="1"/>
    <x v="12"/>
    <n v="2289842"/>
    <m/>
    <m/>
    <m/>
    <m/>
    <n v="2289842"/>
    <m/>
  </r>
  <r>
    <x v="5"/>
    <x v="5"/>
    <x v="39"/>
    <x v="3"/>
    <x v="3"/>
    <m/>
    <m/>
    <m/>
    <m/>
    <n v="2500"/>
    <n v="2500"/>
    <m/>
  </r>
  <r>
    <x v="5"/>
    <x v="5"/>
    <x v="39"/>
    <x v="1"/>
    <x v="8"/>
    <m/>
    <m/>
    <m/>
    <m/>
    <n v="9940"/>
    <n v="9940"/>
    <m/>
  </r>
  <r>
    <x v="5"/>
    <x v="5"/>
    <x v="39"/>
    <x v="6"/>
    <x v="4"/>
    <n v="12524"/>
    <m/>
    <m/>
    <m/>
    <m/>
    <n v="12524"/>
    <m/>
  </r>
  <r>
    <x v="5"/>
    <x v="5"/>
    <x v="39"/>
    <x v="0"/>
    <x v="1"/>
    <m/>
    <m/>
    <m/>
    <n v="54606"/>
    <n v="5490"/>
    <n v="60096"/>
    <m/>
  </r>
  <r>
    <x v="5"/>
    <x v="5"/>
    <x v="39"/>
    <x v="2"/>
    <x v="9"/>
    <m/>
    <m/>
    <m/>
    <n v="137193"/>
    <n v="55880"/>
    <n v="193073"/>
    <m/>
  </r>
  <r>
    <x v="5"/>
    <x v="5"/>
    <x v="39"/>
    <x v="4"/>
    <x v="7"/>
    <n v="492167"/>
    <m/>
    <m/>
    <m/>
    <m/>
    <n v="492167"/>
    <m/>
  </r>
  <r>
    <x v="5"/>
    <x v="5"/>
    <x v="39"/>
    <x v="3"/>
    <x v="5"/>
    <n v="817781"/>
    <m/>
    <m/>
    <m/>
    <m/>
    <n v="817781"/>
    <m/>
  </r>
  <r>
    <x v="5"/>
    <x v="5"/>
    <x v="39"/>
    <x v="3"/>
    <x v="10"/>
    <n v="1281444"/>
    <m/>
    <m/>
    <m/>
    <m/>
    <n v="1281444"/>
    <m/>
  </r>
  <r>
    <x v="5"/>
    <x v="5"/>
    <x v="39"/>
    <x v="2"/>
    <x v="6"/>
    <n v="1540540"/>
    <n v="35539"/>
    <m/>
    <m/>
    <m/>
    <n v="1540540"/>
    <m/>
  </r>
  <r>
    <x v="5"/>
    <x v="5"/>
    <x v="39"/>
    <x v="1"/>
    <x v="12"/>
    <n v="1838538"/>
    <m/>
    <m/>
    <m/>
    <m/>
    <n v="1838538"/>
    <m/>
  </r>
  <r>
    <x v="5"/>
    <x v="5"/>
    <x v="39"/>
    <x v="2"/>
    <x v="13"/>
    <n v="3964323"/>
    <m/>
    <m/>
    <m/>
    <m/>
    <n v="3964323"/>
    <m/>
  </r>
  <r>
    <x v="5"/>
    <x v="5"/>
    <x v="39"/>
    <x v="0"/>
    <x v="11"/>
    <n v="4439453"/>
    <n v="12491"/>
    <m/>
    <m/>
    <m/>
    <n v="4439453"/>
    <m/>
  </r>
  <r>
    <x v="5"/>
    <x v="5"/>
    <x v="66"/>
    <x v="0"/>
    <x v="1"/>
    <m/>
    <m/>
    <m/>
    <m/>
    <n v="2810"/>
    <n v="2810"/>
    <m/>
  </r>
  <r>
    <x v="5"/>
    <x v="5"/>
    <x v="66"/>
    <x v="4"/>
    <x v="7"/>
    <n v="13008"/>
    <m/>
    <m/>
    <m/>
    <m/>
    <n v="13008"/>
    <m/>
  </r>
  <r>
    <x v="5"/>
    <x v="5"/>
    <x v="66"/>
    <x v="0"/>
    <x v="11"/>
    <n v="148538"/>
    <m/>
    <m/>
    <m/>
    <m/>
    <n v="148538"/>
    <m/>
  </r>
  <r>
    <x v="5"/>
    <x v="5"/>
    <x v="66"/>
    <x v="1"/>
    <x v="12"/>
    <n v="148957"/>
    <n v="15195"/>
    <m/>
    <m/>
    <m/>
    <n v="148957"/>
    <m/>
  </r>
  <r>
    <x v="5"/>
    <x v="5"/>
    <x v="66"/>
    <x v="3"/>
    <x v="5"/>
    <n v="286630"/>
    <m/>
    <m/>
    <m/>
    <m/>
    <n v="286630"/>
    <m/>
  </r>
  <r>
    <x v="5"/>
    <x v="5"/>
    <x v="66"/>
    <x v="2"/>
    <x v="6"/>
    <n v="493559"/>
    <m/>
    <m/>
    <m/>
    <m/>
    <n v="493559"/>
    <m/>
  </r>
  <r>
    <x v="5"/>
    <x v="5"/>
    <x v="66"/>
    <x v="3"/>
    <x v="10"/>
    <n v="520579"/>
    <m/>
    <m/>
    <m/>
    <m/>
    <n v="520579"/>
    <m/>
  </r>
  <r>
    <x v="5"/>
    <x v="5"/>
    <x v="66"/>
    <x v="2"/>
    <x v="9"/>
    <m/>
    <m/>
    <m/>
    <n v="1119395"/>
    <n v="23710"/>
    <n v="1143105"/>
    <m/>
  </r>
  <r>
    <x v="5"/>
    <x v="5"/>
    <x v="66"/>
    <x v="2"/>
    <x v="13"/>
    <n v="1602401"/>
    <m/>
    <m/>
    <m/>
    <m/>
    <n v="1602401"/>
    <m/>
  </r>
  <r>
    <x v="5"/>
    <x v="5"/>
    <x v="66"/>
    <x v="2"/>
    <x v="6"/>
    <n v="12499"/>
    <m/>
    <m/>
    <m/>
    <m/>
    <n v="12499"/>
    <m/>
  </r>
  <r>
    <x v="5"/>
    <x v="5"/>
    <x v="66"/>
    <x v="1"/>
    <x v="12"/>
    <n v="17797"/>
    <n v="5454"/>
    <m/>
    <m/>
    <m/>
    <n v="17797"/>
    <m/>
  </r>
  <r>
    <x v="5"/>
    <x v="5"/>
    <x v="66"/>
    <x v="2"/>
    <x v="13"/>
    <n v="24607"/>
    <m/>
    <m/>
    <m/>
    <m/>
    <n v="24607"/>
    <m/>
  </r>
  <r>
    <x v="5"/>
    <x v="5"/>
    <x v="22"/>
    <x v="3"/>
    <x v="10"/>
    <n v="81247"/>
    <m/>
    <m/>
    <m/>
    <m/>
    <n v="81247"/>
    <m/>
  </r>
  <r>
    <x v="5"/>
    <x v="5"/>
    <x v="22"/>
    <x v="4"/>
    <x v="7"/>
    <n v="96413"/>
    <m/>
    <m/>
    <m/>
    <m/>
    <n v="96413"/>
    <m/>
  </r>
  <r>
    <x v="5"/>
    <x v="5"/>
    <x v="22"/>
    <x v="2"/>
    <x v="13"/>
    <n v="109616"/>
    <m/>
    <m/>
    <m/>
    <m/>
    <n v="109616"/>
    <m/>
  </r>
  <r>
    <x v="5"/>
    <x v="5"/>
    <x v="22"/>
    <x v="2"/>
    <x v="9"/>
    <m/>
    <m/>
    <m/>
    <n v="185731"/>
    <m/>
    <n v="185731"/>
    <m/>
  </r>
  <r>
    <x v="5"/>
    <x v="5"/>
    <x v="22"/>
    <x v="3"/>
    <x v="5"/>
    <n v="201892"/>
    <m/>
    <m/>
    <m/>
    <m/>
    <n v="201892"/>
    <m/>
  </r>
  <r>
    <x v="5"/>
    <x v="5"/>
    <x v="22"/>
    <x v="1"/>
    <x v="8"/>
    <m/>
    <m/>
    <m/>
    <n v="316880"/>
    <m/>
    <n v="316880"/>
    <m/>
  </r>
  <r>
    <x v="5"/>
    <x v="5"/>
    <x v="22"/>
    <x v="1"/>
    <x v="12"/>
    <n v="1339300"/>
    <m/>
    <m/>
    <m/>
    <m/>
    <n v="1339300"/>
    <m/>
  </r>
  <r>
    <x v="5"/>
    <x v="5"/>
    <x v="22"/>
    <x v="2"/>
    <x v="6"/>
    <n v="1435349"/>
    <m/>
    <m/>
    <m/>
    <m/>
    <n v="1435349"/>
    <m/>
  </r>
  <r>
    <x v="5"/>
    <x v="5"/>
    <x v="22"/>
    <x v="0"/>
    <x v="11"/>
    <n v="2016656"/>
    <m/>
    <m/>
    <m/>
    <m/>
    <n v="2016656"/>
    <m/>
  </r>
  <r>
    <x v="5"/>
    <x v="7"/>
    <x v="121"/>
    <x v="2"/>
    <x v="6"/>
    <n v="16793"/>
    <m/>
    <m/>
    <m/>
    <m/>
    <n v="16793"/>
    <m/>
  </r>
  <r>
    <x v="5"/>
    <x v="7"/>
    <x v="121"/>
    <x v="1"/>
    <x v="12"/>
    <n v="100626"/>
    <m/>
    <m/>
    <m/>
    <m/>
    <n v="100626"/>
    <m/>
  </r>
  <r>
    <x v="5"/>
    <x v="7"/>
    <x v="121"/>
    <x v="0"/>
    <x v="11"/>
    <n v="174059"/>
    <m/>
    <m/>
    <m/>
    <m/>
    <n v="174059"/>
    <m/>
  </r>
  <r>
    <x v="5"/>
    <x v="7"/>
    <x v="52"/>
    <x v="3"/>
    <x v="5"/>
    <n v="22905"/>
    <m/>
    <m/>
    <m/>
    <m/>
    <n v="22905"/>
    <m/>
  </r>
  <r>
    <x v="5"/>
    <x v="7"/>
    <x v="52"/>
    <x v="4"/>
    <x v="7"/>
    <n v="35171"/>
    <m/>
    <m/>
    <m/>
    <m/>
    <n v="35171"/>
    <m/>
  </r>
  <r>
    <x v="5"/>
    <x v="7"/>
    <x v="52"/>
    <x v="6"/>
    <x v="4"/>
    <n v="68468"/>
    <m/>
    <m/>
    <m/>
    <m/>
    <n v="68468"/>
    <m/>
  </r>
  <r>
    <x v="5"/>
    <x v="7"/>
    <x v="52"/>
    <x v="2"/>
    <x v="9"/>
    <m/>
    <m/>
    <m/>
    <n v="70354"/>
    <m/>
    <n v="70354"/>
    <m/>
  </r>
  <r>
    <x v="5"/>
    <x v="7"/>
    <x v="52"/>
    <x v="3"/>
    <x v="10"/>
    <n v="75223"/>
    <m/>
    <m/>
    <m/>
    <m/>
    <n v="75223"/>
    <m/>
  </r>
  <r>
    <x v="5"/>
    <x v="7"/>
    <x v="52"/>
    <x v="1"/>
    <x v="12"/>
    <n v="609096"/>
    <m/>
    <m/>
    <m/>
    <m/>
    <n v="609096"/>
    <m/>
  </r>
  <r>
    <x v="5"/>
    <x v="7"/>
    <x v="52"/>
    <x v="2"/>
    <x v="6"/>
    <n v="972617"/>
    <m/>
    <m/>
    <m/>
    <m/>
    <n v="972617"/>
    <m/>
  </r>
  <r>
    <x v="5"/>
    <x v="7"/>
    <x v="52"/>
    <x v="2"/>
    <x v="13"/>
    <n v="1643995"/>
    <m/>
    <m/>
    <m/>
    <m/>
    <n v="1643995"/>
    <m/>
  </r>
  <r>
    <x v="5"/>
    <x v="7"/>
    <x v="52"/>
    <x v="0"/>
    <x v="11"/>
    <n v="2707009"/>
    <m/>
    <m/>
    <m/>
    <m/>
    <n v="2707009"/>
    <m/>
  </r>
  <r>
    <x v="5"/>
    <x v="7"/>
    <x v="82"/>
    <x v="1"/>
    <x v="8"/>
    <m/>
    <m/>
    <m/>
    <m/>
    <n v="3170"/>
    <n v="3170"/>
    <m/>
  </r>
  <r>
    <x v="5"/>
    <x v="7"/>
    <x v="82"/>
    <x v="6"/>
    <x v="4"/>
    <n v="6349"/>
    <m/>
    <m/>
    <m/>
    <m/>
    <n v="6349"/>
    <m/>
  </r>
  <r>
    <x v="5"/>
    <x v="7"/>
    <x v="82"/>
    <x v="4"/>
    <x v="7"/>
    <n v="37085"/>
    <m/>
    <m/>
    <m/>
    <m/>
    <n v="37085"/>
    <m/>
  </r>
  <r>
    <x v="5"/>
    <x v="7"/>
    <x v="82"/>
    <x v="2"/>
    <x v="13"/>
    <n v="187246"/>
    <m/>
    <m/>
    <m/>
    <m/>
    <n v="187246"/>
    <m/>
  </r>
  <r>
    <x v="5"/>
    <x v="7"/>
    <x v="82"/>
    <x v="2"/>
    <x v="6"/>
    <n v="346087"/>
    <m/>
    <m/>
    <m/>
    <m/>
    <n v="346087"/>
    <m/>
  </r>
  <r>
    <x v="5"/>
    <x v="7"/>
    <x v="82"/>
    <x v="0"/>
    <x v="11"/>
    <n v="741295"/>
    <m/>
    <m/>
    <m/>
    <m/>
    <n v="741295"/>
    <m/>
  </r>
  <r>
    <x v="5"/>
    <x v="7"/>
    <x v="82"/>
    <x v="1"/>
    <x v="12"/>
    <n v="1522241"/>
    <m/>
    <m/>
    <m/>
    <m/>
    <n v="1522241"/>
    <m/>
  </r>
  <r>
    <x v="5"/>
    <x v="7"/>
    <x v="117"/>
    <x v="6"/>
    <x v="4"/>
    <n v="15325"/>
    <m/>
    <m/>
    <m/>
    <m/>
    <n v="15325"/>
    <m/>
  </r>
  <r>
    <x v="5"/>
    <x v="7"/>
    <x v="117"/>
    <x v="2"/>
    <x v="13"/>
    <n v="21071"/>
    <m/>
    <m/>
    <m/>
    <m/>
    <n v="21071"/>
    <m/>
  </r>
  <r>
    <x v="5"/>
    <x v="7"/>
    <x v="117"/>
    <x v="3"/>
    <x v="5"/>
    <n v="62811"/>
    <m/>
    <m/>
    <m/>
    <m/>
    <n v="62811"/>
    <m/>
  </r>
  <r>
    <x v="5"/>
    <x v="7"/>
    <x v="117"/>
    <x v="2"/>
    <x v="6"/>
    <n v="211082"/>
    <m/>
    <m/>
    <m/>
    <m/>
    <n v="211082"/>
    <m/>
  </r>
  <r>
    <x v="5"/>
    <x v="7"/>
    <x v="117"/>
    <x v="0"/>
    <x v="11"/>
    <n v="221676"/>
    <m/>
    <m/>
    <m/>
    <m/>
    <n v="221676"/>
    <m/>
  </r>
  <r>
    <x v="5"/>
    <x v="7"/>
    <x v="117"/>
    <x v="1"/>
    <x v="12"/>
    <n v="427160"/>
    <m/>
    <m/>
    <m/>
    <m/>
    <n v="427160"/>
    <m/>
  </r>
  <r>
    <x v="5"/>
    <x v="7"/>
    <x v="115"/>
    <x v="2"/>
    <x v="13"/>
    <n v="102890"/>
    <m/>
    <m/>
    <m/>
    <m/>
    <n v="102890"/>
    <m/>
  </r>
  <r>
    <x v="5"/>
    <x v="7"/>
    <x v="115"/>
    <x v="1"/>
    <x v="12"/>
    <n v="147008"/>
    <m/>
    <m/>
    <m/>
    <m/>
    <n v="147008"/>
    <m/>
  </r>
  <r>
    <x v="5"/>
    <x v="7"/>
    <x v="115"/>
    <x v="0"/>
    <x v="11"/>
    <n v="164718"/>
    <m/>
    <m/>
    <m/>
    <m/>
    <n v="164718"/>
    <m/>
  </r>
  <r>
    <x v="5"/>
    <x v="7"/>
    <x v="115"/>
    <x v="2"/>
    <x v="6"/>
    <n v="438433"/>
    <m/>
    <m/>
    <m/>
    <m/>
    <n v="438433"/>
    <m/>
  </r>
  <r>
    <x v="5"/>
    <x v="7"/>
    <x v="205"/>
    <x v="0"/>
    <x v="11"/>
    <n v="1003"/>
    <m/>
    <m/>
    <m/>
    <m/>
    <n v="1003"/>
    <m/>
  </r>
  <r>
    <x v="5"/>
    <x v="7"/>
    <x v="139"/>
    <x v="0"/>
    <x v="11"/>
    <n v="53370"/>
    <m/>
    <m/>
    <m/>
    <m/>
    <n v="53370"/>
    <m/>
  </r>
  <r>
    <x v="5"/>
    <x v="7"/>
    <x v="139"/>
    <x v="1"/>
    <x v="12"/>
    <n v="99227"/>
    <m/>
    <m/>
    <m/>
    <m/>
    <n v="99227"/>
    <m/>
  </r>
  <r>
    <x v="5"/>
    <x v="7"/>
    <x v="72"/>
    <x v="3"/>
    <x v="5"/>
    <n v="14576"/>
    <m/>
    <m/>
    <m/>
    <m/>
    <n v="14576"/>
    <m/>
  </r>
  <r>
    <x v="5"/>
    <x v="7"/>
    <x v="72"/>
    <x v="1"/>
    <x v="8"/>
    <m/>
    <m/>
    <m/>
    <n v="46188"/>
    <m/>
    <n v="46188"/>
    <m/>
  </r>
  <r>
    <x v="5"/>
    <x v="7"/>
    <x v="72"/>
    <x v="4"/>
    <x v="7"/>
    <n v="82417"/>
    <m/>
    <m/>
    <m/>
    <m/>
    <n v="82417"/>
    <m/>
  </r>
  <r>
    <x v="5"/>
    <x v="7"/>
    <x v="72"/>
    <x v="3"/>
    <x v="10"/>
    <n v="127032"/>
    <m/>
    <m/>
    <m/>
    <m/>
    <n v="127032"/>
    <m/>
  </r>
  <r>
    <x v="5"/>
    <x v="7"/>
    <x v="72"/>
    <x v="2"/>
    <x v="6"/>
    <n v="261563"/>
    <m/>
    <m/>
    <m/>
    <m/>
    <n v="261563"/>
    <m/>
  </r>
  <r>
    <x v="5"/>
    <x v="7"/>
    <x v="72"/>
    <x v="2"/>
    <x v="13"/>
    <n v="860387"/>
    <m/>
    <m/>
    <m/>
    <m/>
    <n v="860387"/>
    <m/>
  </r>
  <r>
    <x v="5"/>
    <x v="7"/>
    <x v="72"/>
    <x v="0"/>
    <x v="11"/>
    <n v="1371739"/>
    <m/>
    <m/>
    <m/>
    <m/>
    <n v="1371739"/>
    <m/>
  </r>
  <r>
    <x v="5"/>
    <x v="7"/>
    <x v="72"/>
    <x v="1"/>
    <x v="12"/>
    <n v="1792750"/>
    <n v="4371"/>
    <m/>
    <m/>
    <m/>
    <n v="1792750"/>
    <m/>
  </r>
  <r>
    <x v="5"/>
    <x v="7"/>
    <x v="62"/>
    <x v="6"/>
    <x v="4"/>
    <n v="12433"/>
    <m/>
    <m/>
    <m/>
    <m/>
    <n v="12433"/>
    <m/>
  </r>
  <r>
    <x v="5"/>
    <x v="7"/>
    <x v="62"/>
    <x v="2"/>
    <x v="9"/>
    <m/>
    <m/>
    <m/>
    <n v="77830"/>
    <m/>
    <n v="77830"/>
    <m/>
  </r>
  <r>
    <x v="5"/>
    <x v="7"/>
    <x v="62"/>
    <x v="1"/>
    <x v="8"/>
    <m/>
    <m/>
    <m/>
    <n v="80840"/>
    <m/>
    <n v="80840"/>
    <m/>
  </r>
  <r>
    <x v="5"/>
    <x v="7"/>
    <x v="62"/>
    <x v="4"/>
    <x v="7"/>
    <n v="86291"/>
    <m/>
    <m/>
    <m/>
    <m/>
    <n v="86291"/>
    <m/>
  </r>
  <r>
    <x v="5"/>
    <x v="7"/>
    <x v="62"/>
    <x v="3"/>
    <x v="10"/>
    <n v="155330"/>
    <m/>
    <m/>
    <m/>
    <m/>
    <n v="155330"/>
    <m/>
  </r>
  <r>
    <x v="5"/>
    <x v="7"/>
    <x v="62"/>
    <x v="3"/>
    <x v="5"/>
    <n v="203111"/>
    <m/>
    <m/>
    <m/>
    <m/>
    <n v="203111"/>
    <m/>
  </r>
  <r>
    <x v="5"/>
    <x v="7"/>
    <x v="62"/>
    <x v="2"/>
    <x v="6"/>
    <n v="404496"/>
    <m/>
    <m/>
    <m/>
    <m/>
    <n v="404496"/>
    <m/>
  </r>
  <r>
    <x v="5"/>
    <x v="7"/>
    <x v="62"/>
    <x v="2"/>
    <x v="13"/>
    <n v="837419"/>
    <n v="18822"/>
    <m/>
    <m/>
    <m/>
    <n v="837419"/>
    <m/>
  </r>
  <r>
    <x v="5"/>
    <x v="7"/>
    <x v="62"/>
    <x v="0"/>
    <x v="11"/>
    <n v="1622623"/>
    <m/>
    <m/>
    <m/>
    <m/>
    <n v="1622623"/>
    <m/>
  </r>
  <r>
    <x v="5"/>
    <x v="7"/>
    <x v="62"/>
    <x v="1"/>
    <x v="12"/>
    <n v="1883645"/>
    <n v="24758"/>
    <m/>
    <m/>
    <m/>
    <n v="1883645"/>
    <m/>
  </r>
  <r>
    <x v="5"/>
    <x v="7"/>
    <x v="62"/>
    <x v="6"/>
    <x v="4"/>
    <n v="4726"/>
    <m/>
    <m/>
    <m/>
    <m/>
    <n v="4726"/>
    <m/>
  </r>
  <r>
    <x v="5"/>
    <x v="7"/>
    <x v="62"/>
    <x v="6"/>
    <x v="2"/>
    <m/>
    <m/>
    <m/>
    <n v="26829"/>
    <m/>
    <n v="26829"/>
    <m/>
  </r>
  <r>
    <x v="5"/>
    <x v="7"/>
    <x v="62"/>
    <x v="4"/>
    <x v="7"/>
    <n v="41294"/>
    <m/>
    <m/>
    <m/>
    <m/>
    <n v="41294"/>
    <m/>
  </r>
  <r>
    <x v="5"/>
    <x v="7"/>
    <x v="62"/>
    <x v="2"/>
    <x v="9"/>
    <m/>
    <m/>
    <m/>
    <n v="59745"/>
    <m/>
    <n v="59745"/>
    <m/>
  </r>
  <r>
    <x v="5"/>
    <x v="7"/>
    <x v="62"/>
    <x v="3"/>
    <x v="10"/>
    <n v="80810"/>
    <m/>
    <m/>
    <m/>
    <m/>
    <n v="80810"/>
    <m/>
  </r>
  <r>
    <x v="5"/>
    <x v="7"/>
    <x v="62"/>
    <x v="2"/>
    <x v="13"/>
    <n v="147434"/>
    <m/>
    <m/>
    <m/>
    <m/>
    <n v="147434"/>
    <m/>
  </r>
  <r>
    <x v="5"/>
    <x v="7"/>
    <x v="62"/>
    <x v="1"/>
    <x v="8"/>
    <m/>
    <m/>
    <m/>
    <n v="202074"/>
    <m/>
    <n v="202074"/>
    <m/>
  </r>
  <r>
    <x v="5"/>
    <x v="7"/>
    <x v="62"/>
    <x v="2"/>
    <x v="6"/>
    <n v="442674"/>
    <m/>
    <m/>
    <m/>
    <m/>
    <n v="442674"/>
    <m/>
  </r>
  <r>
    <x v="5"/>
    <x v="7"/>
    <x v="62"/>
    <x v="0"/>
    <x v="11"/>
    <n v="1433206"/>
    <n v="10235"/>
    <m/>
    <m/>
    <m/>
    <n v="1433206"/>
    <m/>
  </r>
  <r>
    <x v="5"/>
    <x v="7"/>
    <x v="62"/>
    <x v="1"/>
    <x v="12"/>
    <n v="2890996"/>
    <n v="31266"/>
    <m/>
    <m/>
    <m/>
    <n v="2890996"/>
    <m/>
  </r>
  <r>
    <x v="5"/>
    <x v="7"/>
    <x v="149"/>
    <x v="4"/>
    <x v="7"/>
    <n v="4772"/>
    <m/>
    <m/>
    <m/>
    <m/>
    <n v="4772"/>
    <m/>
  </r>
  <r>
    <x v="5"/>
    <x v="7"/>
    <x v="149"/>
    <x v="0"/>
    <x v="11"/>
    <n v="20986"/>
    <m/>
    <m/>
    <m/>
    <m/>
    <n v="20986"/>
    <m/>
  </r>
  <r>
    <x v="5"/>
    <x v="7"/>
    <x v="149"/>
    <x v="1"/>
    <x v="12"/>
    <n v="86369"/>
    <m/>
    <m/>
    <m/>
    <m/>
    <n v="86369"/>
    <m/>
  </r>
  <r>
    <x v="5"/>
    <x v="7"/>
    <x v="133"/>
    <x v="1"/>
    <x v="12"/>
    <n v="155032"/>
    <m/>
    <m/>
    <m/>
    <m/>
    <n v="155032"/>
    <m/>
  </r>
  <r>
    <x v="5"/>
    <x v="7"/>
    <x v="133"/>
    <x v="0"/>
    <x v="11"/>
    <n v="224329"/>
    <m/>
    <m/>
    <m/>
    <m/>
    <n v="224329"/>
    <m/>
  </r>
  <r>
    <x v="5"/>
    <x v="7"/>
    <x v="130"/>
    <x v="2"/>
    <x v="9"/>
    <m/>
    <m/>
    <m/>
    <m/>
    <n v="1200"/>
    <n v="1200"/>
    <m/>
  </r>
  <r>
    <x v="5"/>
    <x v="7"/>
    <x v="130"/>
    <x v="1"/>
    <x v="8"/>
    <m/>
    <m/>
    <m/>
    <m/>
    <n v="3520"/>
    <n v="3520"/>
    <m/>
  </r>
  <r>
    <x v="5"/>
    <x v="7"/>
    <x v="130"/>
    <x v="1"/>
    <x v="12"/>
    <n v="57559"/>
    <m/>
    <m/>
    <m/>
    <m/>
    <n v="57559"/>
    <m/>
  </r>
  <r>
    <x v="5"/>
    <x v="7"/>
    <x v="130"/>
    <x v="2"/>
    <x v="6"/>
    <n v="64211"/>
    <m/>
    <m/>
    <m/>
    <m/>
    <n v="64211"/>
    <m/>
  </r>
  <r>
    <x v="5"/>
    <x v="7"/>
    <x v="130"/>
    <x v="2"/>
    <x v="13"/>
    <n v="204708"/>
    <m/>
    <m/>
    <m/>
    <m/>
    <n v="204708"/>
    <m/>
  </r>
  <r>
    <x v="5"/>
    <x v="7"/>
    <x v="130"/>
    <x v="0"/>
    <x v="11"/>
    <n v="249048"/>
    <m/>
    <m/>
    <m/>
    <m/>
    <n v="249048"/>
    <m/>
  </r>
  <r>
    <x v="5"/>
    <x v="7"/>
    <x v="191"/>
    <x v="1"/>
    <x v="12"/>
    <n v="20889"/>
    <m/>
    <m/>
    <m/>
    <m/>
    <n v="20889"/>
    <m/>
  </r>
  <r>
    <x v="5"/>
    <x v="9"/>
    <x v="106"/>
    <x v="3"/>
    <x v="15"/>
    <n v="2256"/>
    <m/>
    <m/>
    <m/>
    <m/>
    <n v="2256"/>
    <m/>
  </r>
  <r>
    <x v="5"/>
    <x v="9"/>
    <x v="106"/>
    <x v="2"/>
    <x v="6"/>
    <n v="7517"/>
    <m/>
    <m/>
    <m/>
    <m/>
    <n v="7517"/>
    <m/>
  </r>
  <r>
    <x v="5"/>
    <x v="9"/>
    <x v="106"/>
    <x v="1"/>
    <x v="12"/>
    <n v="195941"/>
    <m/>
    <m/>
    <m/>
    <m/>
    <n v="195941"/>
    <m/>
  </r>
  <r>
    <x v="5"/>
    <x v="9"/>
    <x v="106"/>
    <x v="0"/>
    <x v="11"/>
    <n v="418391"/>
    <m/>
    <m/>
    <m/>
    <m/>
    <n v="418391"/>
    <m/>
  </r>
  <r>
    <x v="5"/>
    <x v="9"/>
    <x v="107"/>
    <x v="2"/>
    <x v="6"/>
    <n v="39551"/>
    <m/>
    <m/>
    <m/>
    <m/>
    <n v="39551"/>
    <m/>
  </r>
  <r>
    <x v="5"/>
    <x v="9"/>
    <x v="107"/>
    <x v="0"/>
    <x v="11"/>
    <n v="353577"/>
    <m/>
    <m/>
    <m/>
    <m/>
    <n v="353577"/>
    <m/>
  </r>
  <r>
    <x v="5"/>
    <x v="9"/>
    <x v="107"/>
    <x v="1"/>
    <x v="12"/>
    <n v="449796"/>
    <m/>
    <m/>
    <m/>
    <m/>
    <n v="449796"/>
    <m/>
  </r>
  <r>
    <x v="5"/>
    <x v="9"/>
    <x v="161"/>
    <x v="0"/>
    <x v="11"/>
    <n v="47342"/>
    <m/>
    <m/>
    <m/>
    <m/>
    <n v="47342"/>
    <m/>
  </r>
  <r>
    <x v="5"/>
    <x v="9"/>
    <x v="161"/>
    <x v="1"/>
    <x v="12"/>
    <n v="96597"/>
    <m/>
    <m/>
    <m/>
    <m/>
    <n v="96597"/>
    <m/>
  </r>
  <r>
    <x v="5"/>
    <x v="9"/>
    <x v="158"/>
    <x v="0"/>
    <x v="11"/>
    <n v="32406"/>
    <m/>
    <m/>
    <m/>
    <m/>
    <n v="32406"/>
    <m/>
  </r>
  <r>
    <x v="5"/>
    <x v="9"/>
    <x v="158"/>
    <x v="1"/>
    <x v="12"/>
    <n v="56834"/>
    <m/>
    <m/>
    <m/>
    <m/>
    <n v="56834"/>
    <m/>
  </r>
  <r>
    <x v="5"/>
    <x v="9"/>
    <x v="158"/>
    <x v="2"/>
    <x v="13"/>
    <n v="57288"/>
    <m/>
    <m/>
    <m/>
    <m/>
    <n v="57288"/>
    <m/>
  </r>
  <r>
    <x v="5"/>
    <x v="9"/>
    <x v="148"/>
    <x v="1"/>
    <x v="12"/>
    <n v="36745"/>
    <m/>
    <m/>
    <m/>
    <m/>
    <n v="36745"/>
    <m/>
  </r>
  <r>
    <x v="5"/>
    <x v="9"/>
    <x v="148"/>
    <x v="2"/>
    <x v="6"/>
    <n v="155550"/>
    <m/>
    <m/>
    <m/>
    <m/>
    <n v="155550"/>
    <m/>
  </r>
  <r>
    <x v="5"/>
    <x v="9"/>
    <x v="142"/>
    <x v="2"/>
    <x v="6"/>
    <n v="22564"/>
    <m/>
    <m/>
    <m/>
    <m/>
    <n v="22564"/>
    <m/>
  </r>
  <r>
    <x v="5"/>
    <x v="9"/>
    <x v="142"/>
    <x v="0"/>
    <x v="11"/>
    <n v="56074"/>
    <m/>
    <m/>
    <m/>
    <m/>
    <n v="56074"/>
    <m/>
  </r>
  <r>
    <x v="5"/>
    <x v="9"/>
    <x v="142"/>
    <x v="1"/>
    <x v="12"/>
    <n v="191094"/>
    <m/>
    <m/>
    <m/>
    <m/>
    <n v="191094"/>
    <m/>
  </r>
  <r>
    <x v="5"/>
    <x v="9"/>
    <x v="173"/>
    <x v="1"/>
    <x v="12"/>
    <n v="24209"/>
    <m/>
    <m/>
    <m/>
    <m/>
    <n v="24209"/>
    <m/>
  </r>
  <r>
    <x v="5"/>
    <x v="9"/>
    <x v="173"/>
    <x v="0"/>
    <x v="11"/>
    <n v="81182"/>
    <m/>
    <m/>
    <m/>
    <m/>
    <n v="81182"/>
    <m/>
  </r>
  <r>
    <x v="5"/>
    <x v="9"/>
    <x v="137"/>
    <x v="0"/>
    <x v="11"/>
    <n v="158417"/>
    <m/>
    <m/>
    <m/>
    <m/>
    <n v="158417"/>
    <m/>
  </r>
  <r>
    <x v="5"/>
    <x v="9"/>
    <x v="137"/>
    <x v="1"/>
    <x v="12"/>
    <n v="318884"/>
    <m/>
    <m/>
    <m/>
    <m/>
    <n v="318884"/>
    <m/>
  </r>
  <r>
    <x v="5"/>
    <x v="9"/>
    <x v="176"/>
    <x v="0"/>
    <x v="11"/>
    <n v="31063"/>
    <m/>
    <m/>
    <m/>
    <m/>
    <n v="31063"/>
    <m/>
  </r>
  <r>
    <x v="5"/>
    <x v="9"/>
    <x v="146"/>
    <x v="1"/>
    <x v="8"/>
    <m/>
    <m/>
    <m/>
    <n v="40120"/>
    <m/>
    <n v="40120"/>
    <m/>
  </r>
  <r>
    <x v="5"/>
    <x v="9"/>
    <x v="146"/>
    <x v="0"/>
    <x v="11"/>
    <n v="43369"/>
    <m/>
    <m/>
    <m/>
    <m/>
    <n v="43369"/>
    <m/>
  </r>
  <r>
    <x v="5"/>
    <x v="9"/>
    <x v="146"/>
    <x v="1"/>
    <x v="12"/>
    <n v="115633"/>
    <m/>
    <m/>
    <m/>
    <m/>
    <n v="115633"/>
    <m/>
  </r>
  <r>
    <x v="5"/>
    <x v="9"/>
    <x v="167"/>
    <x v="1"/>
    <x v="12"/>
    <n v="31240"/>
    <m/>
    <m/>
    <m/>
    <m/>
    <n v="31240"/>
    <m/>
  </r>
  <r>
    <x v="5"/>
    <x v="9"/>
    <x v="126"/>
    <x v="2"/>
    <x v="6"/>
    <n v="17295"/>
    <m/>
    <m/>
    <m/>
    <m/>
    <n v="17295"/>
    <m/>
  </r>
  <r>
    <x v="5"/>
    <x v="9"/>
    <x v="126"/>
    <x v="0"/>
    <x v="11"/>
    <n v="101383"/>
    <m/>
    <m/>
    <m/>
    <m/>
    <n v="101383"/>
    <m/>
  </r>
  <r>
    <x v="5"/>
    <x v="9"/>
    <x v="126"/>
    <x v="1"/>
    <x v="12"/>
    <n v="217640"/>
    <m/>
    <m/>
    <m/>
    <m/>
    <n v="217640"/>
    <m/>
  </r>
  <r>
    <x v="5"/>
    <x v="9"/>
    <x v="154"/>
    <x v="0"/>
    <x v="11"/>
    <n v="118661"/>
    <m/>
    <m/>
    <m/>
    <m/>
    <n v="118661"/>
    <m/>
  </r>
  <r>
    <x v="5"/>
    <x v="9"/>
    <x v="95"/>
    <x v="1"/>
    <x v="8"/>
    <m/>
    <m/>
    <m/>
    <n v="77509"/>
    <m/>
    <n v="77509"/>
    <m/>
  </r>
  <r>
    <x v="5"/>
    <x v="9"/>
    <x v="95"/>
    <x v="0"/>
    <x v="11"/>
    <n v="519110"/>
    <m/>
    <m/>
    <m/>
    <m/>
    <n v="519110"/>
    <m/>
  </r>
  <r>
    <x v="5"/>
    <x v="9"/>
    <x v="95"/>
    <x v="1"/>
    <x v="12"/>
    <n v="778808"/>
    <m/>
    <m/>
    <m/>
    <m/>
    <n v="778808"/>
    <m/>
  </r>
  <r>
    <x v="5"/>
    <x v="9"/>
    <x v="159"/>
    <x v="0"/>
    <x v="11"/>
    <n v="36004"/>
    <m/>
    <m/>
    <m/>
    <m/>
    <n v="36004"/>
    <m/>
  </r>
  <r>
    <x v="5"/>
    <x v="9"/>
    <x v="126"/>
    <x v="1"/>
    <x v="12"/>
    <n v="92647"/>
    <m/>
    <m/>
    <m/>
    <m/>
    <n v="92647"/>
    <m/>
  </r>
  <r>
    <x v="5"/>
    <x v="9"/>
    <x v="126"/>
    <x v="0"/>
    <x v="11"/>
    <n v="96419"/>
    <m/>
    <m/>
    <m/>
    <m/>
    <n v="96419"/>
    <m/>
  </r>
  <r>
    <x v="5"/>
    <x v="9"/>
    <x v="126"/>
    <x v="0"/>
    <x v="11"/>
    <n v="181670"/>
    <m/>
    <m/>
    <m/>
    <m/>
    <n v="181670"/>
    <m/>
  </r>
  <r>
    <x v="5"/>
    <x v="9"/>
    <x v="126"/>
    <x v="1"/>
    <x v="12"/>
    <n v="235052"/>
    <m/>
    <m/>
    <m/>
    <m/>
    <n v="235052"/>
    <m/>
  </r>
  <r>
    <x v="5"/>
    <x v="9"/>
    <x v="154"/>
    <x v="1"/>
    <x v="12"/>
    <n v="93616"/>
    <m/>
    <m/>
    <m/>
    <m/>
    <n v="93616"/>
    <m/>
  </r>
  <r>
    <x v="5"/>
    <x v="9"/>
    <x v="154"/>
    <x v="0"/>
    <x v="11"/>
    <n v="174489"/>
    <n v="8262"/>
    <m/>
    <m/>
    <m/>
    <n v="174489"/>
    <m/>
  </r>
  <r>
    <x v="5"/>
    <x v="9"/>
    <x v="170"/>
    <x v="1"/>
    <x v="12"/>
    <n v="9274"/>
    <m/>
    <m/>
    <m/>
    <m/>
    <n v="9274"/>
    <m/>
  </r>
  <r>
    <x v="5"/>
    <x v="9"/>
    <x v="170"/>
    <x v="0"/>
    <x v="11"/>
    <n v="25785"/>
    <m/>
    <m/>
    <m/>
    <m/>
    <n v="25785"/>
    <m/>
  </r>
  <r>
    <x v="5"/>
    <x v="9"/>
    <x v="174"/>
    <x v="0"/>
    <x v="11"/>
    <n v="15780"/>
    <m/>
    <m/>
    <m/>
    <m/>
    <n v="15780"/>
    <m/>
  </r>
  <r>
    <x v="5"/>
    <x v="9"/>
    <x v="174"/>
    <x v="1"/>
    <x v="12"/>
    <n v="33076"/>
    <m/>
    <m/>
    <m/>
    <m/>
    <n v="33076"/>
    <m/>
  </r>
  <r>
    <x v="5"/>
    <x v="6"/>
    <x v="188"/>
    <x v="1"/>
    <x v="12"/>
    <n v="16240"/>
    <m/>
    <m/>
    <m/>
    <m/>
    <n v="16240"/>
    <m/>
  </r>
  <r>
    <x v="5"/>
    <x v="6"/>
    <x v="188"/>
    <x v="0"/>
    <x v="11"/>
    <n v="23930"/>
    <m/>
    <m/>
    <m/>
    <m/>
    <n v="23930"/>
    <m/>
  </r>
  <r>
    <x v="5"/>
    <x v="6"/>
    <x v="91"/>
    <x v="2"/>
    <x v="6"/>
    <n v="56288"/>
    <n v="16569"/>
    <m/>
    <m/>
    <m/>
    <n v="56288"/>
    <m/>
  </r>
  <r>
    <x v="5"/>
    <x v="6"/>
    <x v="91"/>
    <x v="0"/>
    <x v="1"/>
    <m/>
    <m/>
    <m/>
    <n v="98755"/>
    <m/>
    <n v="98755"/>
    <m/>
  </r>
  <r>
    <x v="5"/>
    <x v="6"/>
    <x v="91"/>
    <x v="1"/>
    <x v="12"/>
    <n v="131089"/>
    <n v="22531"/>
    <m/>
    <m/>
    <m/>
    <n v="131089"/>
    <m/>
  </r>
  <r>
    <x v="5"/>
    <x v="6"/>
    <x v="91"/>
    <x v="0"/>
    <x v="11"/>
    <n v="1198771"/>
    <m/>
    <m/>
    <m/>
    <m/>
    <n v="1198771"/>
    <m/>
  </r>
  <r>
    <x v="5"/>
    <x v="6"/>
    <x v="108"/>
    <x v="1"/>
    <x v="12"/>
    <n v="101012"/>
    <m/>
    <m/>
    <m/>
    <m/>
    <n v="101012"/>
    <m/>
  </r>
  <r>
    <x v="5"/>
    <x v="6"/>
    <x v="108"/>
    <x v="0"/>
    <x v="11"/>
    <n v="743802"/>
    <m/>
    <m/>
    <m/>
    <m/>
    <n v="743802"/>
    <m/>
  </r>
  <r>
    <x v="5"/>
    <x v="6"/>
    <x v="80"/>
    <x v="1"/>
    <x v="12"/>
    <n v="43850"/>
    <m/>
    <m/>
    <m/>
    <m/>
    <n v="43850"/>
    <m/>
  </r>
  <r>
    <x v="5"/>
    <x v="6"/>
    <x v="80"/>
    <x v="0"/>
    <x v="1"/>
    <m/>
    <m/>
    <m/>
    <n v="346760"/>
    <m/>
    <n v="346760"/>
    <m/>
  </r>
  <r>
    <x v="5"/>
    <x v="6"/>
    <x v="80"/>
    <x v="0"/>
    <x v="11"/>
    <n v="1625923"/>
    <m/>
    <m/>
    <m/>
    <m/>
    <n v="1625923"/>
    <m/>
  </r>
  <r>
    <x v="5"/>
    <x v="6"/>
    <x v="44"/>
    <x v="1"/>
    <x v="8"/>
    <m/>
    <m/>
    <m/>
    <n v="26325"/>
    <m/>
    <n v="26325"/>
    <m/>
  </r>
  <r>
    <x v="5"/>
    <x v="6"/>
    <x v="44"/>
    <x v="2"/>
    <x v="6"/>
    <n v="41920"/>
    <m/>
    <m/>
    <m/>
    <m/>
    <n v="41920"/>
    <m/>
  </r>
  <r>
    <x v="5"/>
    <x v="6"/>
    <x v="44"/>
    <x v="0"/>
    <x v="1"/>
    <m/>
    <m/>
    <m/>
    <n v="221976"/>
    <m/>
    <n v="221976"/>
    <m/>
  </r>
  <r>
    <x v="5"/>
    <x v="6"/>
    <x v="44"/>
    <x v="1"/>
    <x v="12"/>
    <n v="442337"/>
    <n v="32821"/>
    <m/>
    <m/>
    <m/>
    <n v="442337"/>
    <m/>
  </r>
  <r>
    <x v="5"/>
    <x v="6"/>
    <x v="44"/>
    <x v="0"/>
    <x v="11"/>
    <n v="5373019"/>
    <m/>
    <m/>
    <m/>
    <m/>
    <n v="5373019"/>
    <m/>
  </r>
  <r>
    <x v="5"/>
    <x v="6"/>
    <x v="90"/>
    <x v="1"/>
    <x v="12"/>
    <n v="20357"/>
    <m/>
    <m/>
    <m/>
    <m/>
    <n v="20357"/>
    <m/>
  </r>
  <r>
    <x v="5"/>
    <x v="6"/>
    <x v="90"/>
    <x v="0"/>
    <x v="1"/>
    <m/>
    <m/>
    <m/>
    <n v="176296"/>
    <m/>
    <n v="176296"/>
    <m/>
  </r>
  <r>
    <x v="5"/>
    <x v="6"/>
    <x v="90"/>
    <x v="0"/>
    <x v="11"/>
    <n v="1303402"/>
    <m/>
    <m/>
    <m/>
    <m/>
    <n v="1303402"/>
    <m/>
  </r>
  <r>
    <x v="5"/>
    <x v="6"/>
    <x v="61"/>
    <x v="1"/>
    <x v="12"/>
    <n v="338508"/>
    <m/>
    <m/>
    <m/>
    <m/>
    <n v="338508"/>
    <m/>
  </r>
  <r>
    <x v="5"/>
    <x v="6"/>
    <x v="61"/>
    <x v="0"/>
    <x v="11"/>
    <n v="3047014"/>
    <m/>
    <m/>
    <m/>
    <m/>
    <n v="3047014"/>
    <m/>
  </r>
  <r>
    <x v="5"/>
    <x v="6"/>
    <x v="105"/>
    <x v="1"/>
    <x v="12"/>
    <n v="5743"/>
    <m/>
    <m/>
    <m/>
    <m/>
    <n v="5743"/>
    <m/>
  </r>
  <r>
    <x v="5"/>
    <x v="6"/>
    <x v="105"/>
    <x v="0"/>
    <x v="11"/>
    <n v="697231"/>
    <m/>
    <m/>
    <m/>
    <m/>
    <n v="697231"/>
    <m/>
  </r>
  <r>
    <x v="5"/>
    <x v="6"/>
    <x v="138"/>
    <x v="2"/>
    <x v="6"/>
    <n v="26954"/>
    <m/>
    <m/>
    <m/>
    <m/>
    <n v="26954"/>
    <m/>
  </r>
  <r>
    <x v="5"/>
    <x v="6"/>
    <x v="138"/>
    <x v="3"/>
    <x v="5"/>
    <n v="42184"/>
    <m/>
    <m/>
    <m/>
    <m/>
    <n v="42184"/>
    <m/>
  </r>
  <r>
    <x v="5"/>
    <x v="6"/>
    <x v="138"/>
    <x v="0"/>
    <x v="11"/>
    <n v="163727"/>
    <m/>
    <m/>
    <m/>
    <m/>
    <n v="163727"/>
    <m/>
  </r>
  <r>
    <x v="5"/>
    <x v="6"/>
    <x v="108"/>
    <x v="1"/>
    <x v="12"/>
    <n v="177894"/>
    <m/>
    <m/>
    <m/>
    <m/>
    <n v="177894"/>
    <m/>
  </r>
  <r>
    <x v="5"/>
    <x v="6"/>
    <x v="108"/>
    <x v="0"/>
    <x v="11"/>
    <n v="205148"/>
    <m/>
    <m/>
    <m/>
    <m/>
    <n v="205148"/>
    <m/>
  </r>
  <r>
    <x v="5"/>
    <x v="6"/>
    <x v="227"/>
    <x v="0"/>
    <x v="11"/>
    <n v="15152"/>
    <m/>
    <m/>
    <m/>
    <m/>
    <n v="15152"/>
    <m/>
  </r>
  <r>
    <x v="5"/>
    <x v="6"/>
    <x v="200"/>
    <x v="0"/>
    <x v="11"/>
    <n v="20916"/>
    <m/>
    <m/>
    <m/>
    <m/>
    <n v="20916"/>
    <m/>
  </r>
  <r>
    <x v="5"/>
    <x v="12"/>
    <x v="157"/>
    <x v="0"/>
    <x v="11"/>
    <n v="72674"/>
    <m/>
    <m/>
    <m/>
    <m/>
    <n v="72674"/>
    <m/>
  </r>
  <r>
    <x v="5"/>
    <x v="12"/>
    <x v="156"/>
    <x v="2"/>
    <x v="6"/>
    <n v="8589"/>
    <m/>
    <m/>
    <m/>
    <m/>
    <n v="8589"/>
    <m/>
  </r>
  <r>
    <x v="5"/>
    <x v="12"/>
    <x v="156"/>
    <x v="0"/>
    <x v="11"/>
    <n v="52259"/>
    <m/>
    <m/>
    <m/>
    <m/>
    <n v="52259"/>
    <m/>
  </r>
  <r>
    <x v="5"/>
    <x v="8"/>
    <x v="136"/>
    <x v="0"/>
    <x v="11"/>
    <n v="55903"/>
    <m/>
    <m/>
    <m/>
    <m/>
    <n v="55903"/>
    <m/>
  </r>
  <r>
    <x v="5"/>
    <x v="8"/>
    <x v="182"/>
    <x v="1"/>
    <x v="12"/>
    <n v="11503"/>
    <m/>
    <m/>
    <m/>
    <m/>
    <n v="11503"/>
    <m/>
  </r>
  <r>
    <x v="5"/>
    <x v="8"/>
    <x v="182"/>
    <x v="0"/>
    <x v="11"/>
    <n v="46566"/>
    <m/>
    <m/>
    <m/>
    <m/>
    <n v="46566"/>
    <m/>
  </r>
  <r>
    <x v="5"/>
    <x v="8"/>
    <x v="171"/>
    <x v="0"/>
    <x v="11"/>
    <n v="34256"/>
    <m/>
    <m/>
    <m/>
    <m/>
    <n v="34256"/>
    <m/>
  </r>
  <r>
    <x v="5"/>
    <x v="8"/>
    <x v="179"/>
    <x v="0"/>
    <x v="11"/>
    <n v="23582"/>
    <m/>
    <m/>
    <m/>
    <m/>
    <n v="23582"/>
    <m/>
  </r>
  <r>
    <x v="5"/>
    <x v="8"/>
    <x v="135"/>
    <x v="2"/>
    <x v="6"/>
    <n v="2594"/>
    <m/>
    <m/>
    <m/>
    <m/>
    <n v="2594"/>
    <m/>
  </r>
  <r>
    <x v="5"/>
    <x v="8"/>
    <x v="135"/>
    <x v="1"/>
    <x v="12"/>
    <n v="18940"/>
    <m/>
    <m/>
    <m/>
    <m/>
    <n v="18940"/>
    <m/>
  </r>
  <r>
    <x v="5"/>
    <x v="8"/>
    <x v="135"/>
    <x v="0"/>
    <x v="11"/>
    <n v="73541"/>
    <m/>
    <m/>
    <m/>
    <m/>
    <n v="73541"/>
    <m/>
  </r>
  <r>
    <x v="5"/>
    <x v="8"/>
    <x v="114"/>
    <x v="1"/>
    <x v="12"/>
    <n v="15242"/>
    <m/>
    <m/>
    <m/>
    <m/>
    <n v="15242"/>
    <m/>
  </r>
  <r>
    <x v="5"/>
    <x v="8"/>
    <x v="114"/>
    <x v="0"/>
    <x v="11"/>
    <n v="651087"/>
    <m/>
    <m/>
    <m/>
    <m/>
    <n v="651087"/>
    <m/>
  </r>
  <r>
    <x v="5"/>
    <x v="8"/>
    <x v="136"/>
    <x v="1"/>
    <x v="12"/>
    <n v="17731"/>
    <m/>
    <m/>
    <m/>
    <m/>
    <n v="17731"/>
    <m/>
  </r>
  <r>
    <x v="5"/>
    <x v="8"/>
    <x v="136"/>
    <x v="0"/>
    <x v="11"/>
    <n v="70256"/>
    <m/>
    <m/>
    <m/>
    <m/>
    <n v="70256"/>
    <m/>
  </r>
  <r>
    <x v="5"/>
    <x v="8"/>
    <x v="136"/>
    <x v="1"/>
    <x v="12"/>
    <n v="10652"/>
    <m/>
    <m/>
    <m/>
    <m/>
    <n v="10652"/>
    <m/>
  </r>
  <r>
    <x v="5"/>
    <x v="8"/>
    <x v="175"/>
    <x v="0"/>
    <x v="11"/>
    <n v="91678"/>
    <m/>
    <m/>
    <m/>
    <m/>
    <n v="91678"/>
    <m/>
  </r>
  <r>
    <x v="5"/>
    <x v="8"/>
    <x v="83"/>
    <x v="1"/>
    <x v="12"/>
    <n v="30071"/>
    <m/>
    <m/>
    <m/>
    <m/>
    <n v="30071"/>
    <m/>
  </r>
  <r>
    <x v="5"/>
    <x v="8"/>
    <x v="83"/>
    <x v="0"/>
    <x v="11"/>
    <n v="734328"/>
    <m/>
    <m/>
    <m/>
    <m/>
    <n v="734328"/>
    <m/>
  </r>
  <r>
    <x v="5"/>
    <x v="8"/>
    <x v="83"/>
    <x v="0"/>
    <x v="11"/>
    <n v="28196"/>
    <m/>
    <m/>
    <m/>
    <m/>
    <n v="28196"/>
    <m/>
  </r>
  <r>
    <x v="5"/>
    <x v="8"/>
    <x v="83"/>
    <x v="1"/>
    <x v="12"/>
    <n v="33237"/>
    <m/>
    <m/>
    <m/>
    <m/>
    <n v="33237"/>
    <m/>
  </r>
  <r>
    <x v="5"/>
    <x v="8"/>
    <x v="178"/>
    <x v="0"/>
    <x v="11"/>
    <n v="47320"/>
    <m/>
    <m/>
    <m/>
    <m/>
    <n v="47320"/>
    <m/>
  </r>
  <r>
    <x v="5"/>
    <x v="8"/>
    <x v="221"/>
    <x v="0"/>
    <x v="11"/>
    <n v="29546"/>
    <m/>
    <m/>
    <m/>
    <m/>
    <n v="29546"/>
    <m/>
  </r>
  <r>
    <x v="5"/>
    <x v="8"/>
    <x v="102"/>
    <x v="0"/>
    <x v="1"/>
    <m/>
    <m/>
    <m/>
    <m/>
    <n v="4814"/>
    <n v="4814"/>
    <m/>
  </r>
  <r>
    <x v="5"/>
    <x v="8"/>
    <x v="71"/>
    <x v="0"/>
    <x v="1"/>
    <m/>
    <m/>
    <m/>
    <m/>
    <n v="6850"/>
    <n v="6850"/>
    <m/>
  </r>
  <r>
    <x v="5"/>
    <x v="8"/>
    <x v="71"/>
    <x v="0"/>
    <x v="11"/>
    <n v="81304"/>
    <n v="81074"/>
    <m/>
    <m/>
    <m/>
    <n v="81304"/>
    <m/>
  </r>
  <r>
    <x v="5"/>
    <x v="0"/>
    <x v="9"/>
    <x v="6"/>
    <x v="4"/>
    <n v="4945"/>
    <n v="4945"/>
    <m/>
    <m/>
    <m/>
    <n v="4945"/>
    <m/>
  </r>
  <r>
    <x v="5"/>
    <x v="0"/>
    <x v="9"/>
    <x v="2"/>
    <x v="13"/>
    <n v="67632"/>
    <m/>
    <m/>
    <m/>
    <m/>
    <n v="67632"/>
    <m/>
  </r>
  <r>
    <x v="5"/>
    <x v="0"/>
    <x v="9"/>
    <x v="2"/>
    <x v="6"/>
    <n v="251448"/>
    <m/>
    <m/>
    <m/>
    <m/>
    <n v="251448"/>
    <m/>
  </r>
  <r>
    <x v="5"/>
    <x v="0"/>
    <x v="9"/>
    <x v="1"/>
    <x v="8"/>
    <m/>
    <m/>
    <m/>
    <n v="424620"/>
    <n v="10350"/>
    <n v="434970"/>
    <m/>
  </r>
  <r>
    <x v="5"/>
    <x v="0"/>
    <x v="9"/>
    <x v="0"/>
    <x v="1"/>
    <m/>
    <m/>
    <m/>
    <n v="546241"/>
    <n v="140653"/>
    <n v="686894"/>
    <m/>
  </r>
  <r>
    <x v="5"/>
    <x v="0"/>
    <x v="9"/>
    <x v="1"/>
    <x v="12"/>
    <n v="1916219"/>
    <n v="16686"/>
    <m/>
    <m/>
    <m/>
    <n v="1916219"/>
    <m/>
  </r>
  <r>
    <x v="5"/>
    <x v="0"/>
    <x v="9"/>
    <x v="0"/>
    <x v="11"/>
    <n v="10394329"/>
    <n v="164668"/>
    <m/>
    <m/>
    <m/>
    <n v="10394329"/>
    <m/>
  </r>
  <r>
    <x v="5"/>
    <x v="0"/>
    <x v="143"/>
    <x v="0"/>
    <x v="11"/>
    <n v="34100"/>
    <m/>
    <m/>
    <m/>
    <m/>
    <n v="34100"/>
    <m/>
  </r>
  <r>
    <x v="5"/>
    <x v="0"/>
    <x v="31"/>
    <x v="2"/>
    <x v="6"/>
    <n v="62729"/>
    <m/>
    <m/>
    <m/>
    <m/>
    <n v="62729"/>
    <m/>
  </r>
  <r>
    <x v="5"/>
    <x v="0"/>
    <x v="31"/>
    <x v="1"/>
    <x v="12"/>
    <n v="1016143"/>
    <m/>
    <m/>
    <m/>
    <m/>
    <n v="1016143"/>
    <m/>
  </r>
  <r>
    <x v="5"/>
    <x v="0"/>
    <x v="31"/>
    <x v="0"/>
    <x v="11"/>
    <n v="6936882"/>
    <n v="15120"/>
    <m/>
    <m/>
    <m/>
    <n v="6936882"/>
    <m/>
  </r>
  <r>
    <x v="5"/>
    <x v="0"/>
    <x v="54"/>
    <x v="1"/>
    <x v="12"/>
    <n v="25939"/>
    <m/>
    <m/>
    <m/>
    <m/>
    <n v="25939"/>
    <m/>
  </r>
  <r>
    <x v="5"/>
    <x v="0"/>
    <x v="54"/>
    <x v="0"/>
    <x v="11"/>
    <n v="354908"/>
    <n v="25798"/>
    <m/>
    <m/>
    <m/>
    <n v="354908"/>
    <m/>
  </r>
  <r>
    <x v="5"/>
    <x v="0"/>
    <x v="46"/>
    <x v="4"/>
    <x v="7"/>
    <n v="7944"/>
    <m/>
    <m/>
    <m/>
    <m/>
    <n v="7944"/>
    <m/>
  </r>
  <r>
    <x v="5"/>
    <x v="0"/>
    <x v="46"/>
    <x v="1"/>
    <x v="8"/>
    <m/>
    <m/>
    <m/>
    <n v="68280"/>
    <m/>
    <n v="68280"/>
    <m/>
  </r>
  <r>
    <x v="5"/>
    <x v="0"/>
    <x v="46"/>
    <x v="2"/>
    <x v="6"/>
    <n v="181028"/>
    <m/>
    <m/>
    <m/>
    <m/>
    <n v="181028"/>
    <m/>
  </r>
  <r>
    <x v="5"/>
    <x v="0"/>
    <x v="46"/>
    <x v="1"/>
    <x v="12"/>
    <n v="902103"/>
    <n v="44999"/>
    <m/>
    <m/>
    <m/>
    <n v="902103"/>
    <m/>
  </r>
  <r>
    <x v="5"/>
    <x v="0"/>
    <x v="46"/>
    <x v="0"/>
    <x v="11"/>
    <n v="4111530"/>
    <n v="166197"/>
    <m/>
    <m/>
    <m/>
    <n v="4111530"/>
    <m/>
  </r>
  <r>
    <x v="5"/>
    <x v="0"/>
    <x v="31"/>
    <x v="1"/>
    <x v="12"/>
    <n v="148547"/>
    <n v="20819"/>
    <m/>
    <m/>
    <m/>
    <n v="148547"/>
    <m/>
  </r>
  <r>
    <x v="5"/>
    <x v="0"/>
    <x v="31"/>
    <x v="0"/>
    <x v="11"/>
    <n v="1359851"/>
    <n v="11495"/>
    <m/>
    <m/>
    <m/>
    <n v="1359851"/>
    <m/>
  </r>
  <r>
    <x v="5"/>
    <x v="0"/>
    <x v="96"/>
    <x v="1"/>
    <x v="12"/>
    <n v="9110"/>
    <n v="9110"/>
    <m/>
    <m/>
    <m/>
    <n v="9110"/>
    <m/>
  </r>
  <r>
    <x v="5"/>
    <x v="0"/>
    <x v="96"/>
    <x v="0"/>
    <x v="11"/>
    <n v="699482"/>
    <n v="55229"/>
    <m/>
    <m/>
    <m/>
    <n v="699482"/>
    <m/>
  </r>
  <r>
    <x v="5"/>
    <x v="0"/>
    <x v="96"/>
    <x v="1"/>
    <x v="12"/>
    <n v="5556"/>
    <m/>
    <m/>
    <m/>
    <m/>
    <n v="5556"/>
    <m/>
  </r>
  <r>
    <x v="5"/>
    <x v="0"/>
    <x v="96"/>
    <x v="0"/>
    <x v="11"/>
    <n v="105708"/>
    <m/>
    <m/>
    <m/>
    <m/>
    <n v="105708"/>
    <m/>
  </r>
  <r>
    <x v="5"/>
    <x v="0"/>
    <x v="140"/>
    <x v="0"/>
    <x v="11"/>
    <n v="56730"/>
    <m/>
    <m/>
    <m/>
    <m/>
    <n v="56730"/>
    <m/>
  </r>
  <r>
    <x v="5"/>
    <x v="0"/>
    <x v="152"/>
    <x v="1"/>
    <x v="12"/>
    <n v="86230"/>
    <m/>
    <m/>
    <m/>
    <m/>
    <n v="86230"/>
    <m/>
  </r>
  <r>
    <x v="5"/>
    <x v="0"/>
    <x v="152"/>
    <x v="0"/>
    <x v="11"/>
    <n v="94887"/>
    <m/>
    <m/>
    <m/>
    <m/>
    <n v="94887"/>
    <m/>
  </r>
  <r>
    <x v="5"/>
    <x v="0"/>
    <x v="128"/>
    <x v="0"/>
    <x v="11"/>
    <n v="703282"/>
    <m/>
    <m/>
    <m/>
    <m/>
    <n v="703282"/>
    <m/>
  </r>
  <r>
    <x v="5"/>
    <x v="0"/>
    <x v="54"/>
    <x v="1"/>
    <x v="12"/>
    <n v="17479"/>
    <m/>
    <m/>
    <m/>
    <m/>
    <n v="17479"/>
    <m/>
  </r>
  <r>
    <x v="5"/>
    <x v="0"/>
    <x v="54"/>
    <x v="0"/>
    <x v="1"/>
    <m/>
    <m/>
    <m/>
    <n v="229017"/>
    <m/>
    <n v="229017"/>
    <m/>
  </r>
  <r>
    <x v="5"/>
    <x v="0"/>
    <x v="54"/>
    <x v="0"/>
    <x v="11"/>
    <n v="2450443"/>
    <n v="35254"/>
    <m/>
    <m/>
    <m/>
    <n v="2450443"/>
    <m/>
  </r>
  <r>
    <x v="5"/>
    <x v="0"/>
    <x v="54"/>
    <x v="0"/>
    <x v="1"/>
    <m/>
    <m/>
    <m/>
    <m/>
    <n v="33926"/>
    <n v="33926"/>
    <m/>
  </r>
  <r>
    <x v="5"/>
    <x v="0"/>
    <x v="54"/>
    <x v="1"/>
    <x v="12"/>
    <n v="100130"/>
    <m/>
    <m/>
    <m/>
    <m/>
    <n v="100130"/>
    <m/>
  </r>
  <r>
    <x v="5"/>
    <x v="0"/>
    <x v="54"/>
    <x v="0"/>
    <x v="11"/>
    <n v="3660230"/>
    <n v="22613"/>
    <m/>
    <m/>
    <m/>
    <n v="3660230"/>
    <m/>
  </r>
  <r>
    <x v="5"/>
    <x v="0"/>
    <x v="124"/>
    <x v="1"/>
    <x v="12"/>
    <n v="36136"/>
    <m/>
    <m/>
    <m/>
    <m/>
    <n v="36136"/>
    <m/>
  </r>
  <r>
    <x v="5"/>
    <x v="0"/>
    <x v="124"/>
    <x v="0"/>
    <x v="11"/>
    <n v="203448"/>
    <m/>
    <m/>
    <m/>
    <m/>
    <n v="203448"/>
    <m/>
  </r>
  <r>
    <x v="5"/>
    <x v="0"/>
    <x v="12"/>
    <x v="2"/>
    <x v="9"/>
    <m/>
    <m/>
    <m/>
    <m/>
    <n v="7738"/>
    <n v="7738"/>
    <m/>
  </r>
  <r>
    <x v="5"/>
    <x v="0"/>
    <x v="12"/>
    <x v="6"/>
    <x v="4"/>
    <n v="17413"/>
    <n v="12971"/>
    <m/>
    <m/>
    <m/>
    <n v="17413"/>
    <m/>
  </r>
  <r>
    <x v="5"/>
    <x v="0"/>
    <x v="12"/>
    <x v="1"/>
    <x v="8"/>
    <m/>
    <m/>
    <m/>
    <m/>
    <n v="26379"/>
    <n v="26379"/>
    <m/>
  </r>
  <r>
    <x v="5"/>
    <x v="0"/>
    <x v="12"/>
    <x v="2"/>
    <x v="13"/>
    <n v="62139"/>
    <n v="9830"/>
    <m/>
    <m/>
    <m/>
    <n v="62139"/>
    <m/>
  </r>
  <r>
    <x v="5"/>
    <x v="0"/>
    <x v="12"/>
    <x v="2"/>
    <x v="6"/>
    <n v="71263"/>
    <m/>
    <m/>
    <m/>
    <m/>
    <n v="71263"/>
    <m/>
  </r>
  <r>
    <x v="5"/>
    <x v="0"/>
    <x v="12"/>
    <x v="0"/>
    <x v="1"/>
    <m/>
    <m/>
    <m/>
    <n v="189150"/>
    <n v="160715"/>
    <n v="349865"/>
    <m/>
  </r>
  <r>
    <x v="5"/>
    <x v="0"/>
    <x v="12"/>
    <x v="1"/>
    <x v="12"/>
    <n v="1537837"/>
    <n v="135177"/>
    <m/>
    <m/>
    <m/>
    <n v="1537837"/>
    <m/>
  </r>
  <r>
    <x v="5"/>
    <x v="0"/>
    <x v="12"/>
    <x v="0"/>
    <x v="11"/>
    <n v="8741143"/>
    <n v="237909"/>
    <m/>
    <m/>
    <m/>
    <n v="8741143"/>
    <m/>
  </r>
  <r>
    <x v="5"/>
    <x v="0"/>
    <x v="40"/>
    <x v="2"/>
    <x v="9"/>
    <m/>
    <m/>
    <m/>
    <m/>
    <n v="680"/>
    <n v="680"/>
    <m/>
  </r>
  <r>
    <x v="5"/>
    <x v="0"/>
    <x v="40"/>
    <x v="0"/>
    <x v="1"/>
    <m/>
    <m/>
    <m/>
    <m/>
    <n v="30055"/>
    <n v="30055"/>
    <m/>
  </r>
  <r>
    <x v="5"/>
    <x v="0"/>
    <x v="40"/>
    <x v="2"/>
    <x v="6"/>
    <n v="56132"/>
    <m/>
    <m/>
    <m/>
    <m/>
    <n v="56132"/>
    <m/>
  </r>
  <r>
    <x v="5"/>
    <x v="0"/>
    <x v="40"/>
    <x v="1"/>
    <x v="12"/>
    <n v="107696"/>
    <n v="20188"/>
    <m/>
    <m/>
    <m/>
    <n v="107696"/>
    <m/>
  </r>
  <r>
    <x v="5"/>
    <x v="0"/>
    <x v="40"/>
    <x v="0"/>
    <x v="11"/>
    <n v="3881129"/>
    <n v="80733"/>
    <m/>
    <m/>
    <m/>
    <n v="3881129"/>
    <m/>
  </r>
  <r>
    <x v="5"/>
    <x v="0"/>
    <x v="9"/>
    <x v="0"/>
    <x v="1"/>
    <m/>
    <m/>
    <m/>
    <m/>
    <n v="5199"/>
    <n v="5199"/>
    <m/>
  </r>
  <r>
    <x v="5"/>
    <x v="0"/>
    <x v="9"/>
    <x v="1"/>
    <x v="12"/>
    <n v="285094"/>
    <m/>
    <m/>
    <m/>
    <m/>
    <n v="285094"/>
    <m/>
  </r>
  <r>
    <x v="5"/>
    <x v="0"/>
    <x v="9"/>
    <x v="0"/>
    <x v="11"/>
    <n v="649078"/>
    <m/>
    <m/>
    <m/>
    <m/>
    <n v="649078"/>
    <m/>
  </r>
  <r>
    <x v="5"/>
    <x v="0"/>
    <x v="70"/>
    <x v="2"/>
    <x v="9"/>
    <m/>
    <m/>
    <m/>
    <m/>
    <n v="6900"/>
    <n v="6900"/>
    <m/>
  </r>
  <r>
    <x v="5"/>
    <x v="0"/>
    <x v="70"/>
    <x v="0"/>
    <x v="1"/>
    <m/>
    <m/>
    <m/>
    <m/>
    <n v="7110"/>
    <n v="7110"/>
    <m/>
  </r>
  <r>
    <x v="5"/>
    <x v="0"/>
    <x v="70"/>
    <x v="2"/>
    <x v="6"/>
    <n v="36933"/>
    <m/>
    <m/>
    <m/>
    <m/>
    <n v="36933"/>
    <m/>
  </r>
  <r>
    <x v="5"/>
    <x v="0"/>
    <x v="70"/>
    <x v="2"/>
    <x v="13"/>
    <n v="49902"/>
    <m/>
    <m/>
    <m/>
    <m/>
    <n v="49902"/>
    <m/>
  </r>
  <r>
    <x v="5"/>
    <x v="0"/>
    <x v="70"/>
    <x v="1"/>
    <x v="8"/>
    <m/>
    <m/>
    <m/>
    <n v="82410"/>
    <m/>
    <n v="82410"/>
    <m/>
  </r>
  <r>
    <x v="5"/>
    <x v="0"/>
    <x v="70"/>
    <x v="1"/>
    <x v="12"/>
    <n v="168808"/>
    <n v="55054"/>
    <m/>
    <m/>
    <m/>
    <n v="168808"/>
    <m/>
  </r>
  <r>
    <x v="5"/>
    <x v="0"/>
    <x v="70"/>
    <x v="0"/>
    <x v="11"/>
    <n v="1756094"/>
    <m/>
    <m/>
    <m/>
    <m/>
    <n v="1756094"/>
    <m/>
  </r>
  <r>
    <x v="5"/>
    <x v="0"/>
    <x v="77"/>
    <x v="2"/>
    <x v="6"/>
    <n v="48910"/>
    <m/>
    <m/>
    <m/>
    <m/>
    <n v="48910"/>
    <m/>
  </r>
  <r>
    <x v="5"/>
    <x v="0"/>
    <x v="77"/>
    <x v="1"/>
    <x v="12"/>
    <n v="367588"/>
    <n v="63780"/>
    <m/>
    <m/>
    <m/>
    <n v="367588"/>
    <m/>
  </r>
  <r>
    <x v="5"/>
    <x v="0"/>
    <x v="77"/>
    <x v="0"/>
    <x v="11"/>
    <n v="1610166"/>
    <n v="8065"/>
    <m/>
    <m/>
    <m/>
    <n v="1610166"/>
    <m/>
  </r>
  <r>
    <x v="5"/>
    <x v="0"/>
    <x v="0"/>
    <x v="2"/>
    <x v="9"/>
    <m/>
    <m/>
    <m/>
    <m/>
    <n v="3607"/>
    <n v="3607"/>
    <m/>
  </r>
  <r>
    <x v="5"/>
    <x v="0"/>
    <x v="0"/>
    <x v="1"/>
    <x v="8"/>
    <m/>
    <m/>
    <m/>
    <m/>
    <n v="9611"/>
    <n v="9611"/>
    <m/>
  </r>
  <r>
    <x v="5"/>
    <x v="0"/>
    <x v="0"/>
    <x v="2"/>
    <x v="13"/>
    <n v="48716"/>
    <m/>
    <m/>
    <m/>
    <m/>
    <n v="48716"/>
    <m/>
  </r>
  <r>
    <x v="5"/>
    <x v="0"/>
    <x v="0"/>
    <x v="2"/>
    <x v="6"/>
    <n v="77459"/>
    <m/>
    <m/>
    <m/>
    <m/>
    <n v="77459"/>
    <m/>
  </r>
  <r>
    <x v="5"/>
    <x v="0"/>
    <x v="0"/>
    <x v="1"/>
    <x v="12"/>
    <n v="693290"/>
    <n v="171494"/>
    <m/>
    <m/>
    <m/>
    <n v="693290"/>
    <m/>
  </r>
  <r>
    <x v="5"/>
    <x v="0"/>
    <x v="0"/>
    <x v="0"/>
    <x v="1"/>
    <m/>
    <m/>
    <m/>
    <n v="565079"/>
    <n v="653441"/>
    <n v="1218520"/>
    <m/>
  </r>
  <r>
    <x v="5"/>
    <x v="0"/>
    <x v="0"/>
    <x v="0"/>
    <x v="11"/>
    <n v="20523645"/>
    <n v="669494"/>
    <n v="16976"/>
    <m/>
    <m/>
    <n v="20540621"/>
    <m/>
  </r>
  <r>
    <x v="5"/>
    <x v="0"/>
    <x v="68"/>
    <x v="0"/>
    <x v="1"/>
    <m/>
    <m/>
    <m/>
    <m/>
    <n v="8790"/>
    <n v="8790"/>
    <m/>
  </r>
  <r>
    <x v="5"/>
    <x v="0"/>
    <x v="68"/>
    <x v="0"/>
    <x v="11"/>
    <n v="440048"/>
    <m/>
    <m/>
    <m/>
    <m/>
    <n v="440048"/>
    <m/>
  </r>
  <r>
    <x v="5"/>
    <x v="0"/>
    <x v="131"/>
    <x v="0"/>
    <x v="11"/>
    <n v="152360"/>
    <n v="3357"/>
    <m/>
    <m/>
    <m/>
    <n v="152360"/>
    <m/>
  </r>
  <r>
    <x v="5"/>
    <x v="0"/>
    <x v="7"/>
    <x v="2"/>
    <x v="9"/>
    <m/>
    <m/>
    <m/>
    <m/>
    <n v="4250"/>
    <n v="4250"/>
    <m/>
  </r>
  <r>
    <x v="5"/>
    <x v="0"/>
    <x v="7"/>
    <x v="6"/>
    <x v="4"/>
    <n v="6056"/>
    <n v="6056"/>
    <m/>
    <m/>
    <m/>
    <n v="6056"/>
    <m/>
  </r>
  <r>
    <x v="5"/>
    <x v="0"/>
    <x v="7"/>
    <x v="1"/>
    <x v="8"/>
    <m/>
    <m/>
    <m/>
    <n v="8648"/>
    <n v="12550"/>
    <n v="21198"/>
    <m/>
  </r>
  <r>
    <x v="5"/>
    <x v="0"/>
    <x v="7"/>
    <x v="2"/>
    <x v="13"/>
    <n v="124570"/>
    <n v="9366"/>
    <m/>
    <m/>
    <m/>
    <n v="124570"/>
    <m/>
  </r>
  <r>
    <x v="5"/>
    <x v="0"/>
    <x v="7"/>
    <x v="2"/>
    <x v="6"/>
    <n v="323541"/>
    <m/>
    <m/>
    <m/>
    <m/>
    <n v="323541"/>
    <m/>
  </r>
  <r>
    <x v="5"/>
    <x v="0"/>
    <x v="7"/>
    <x v="0"/>
    <x v="1"/>
    <m/>
    <m/>
    <m/>
    <n v="234931"/>
    <n v="224600"/>
    <n v="459531"/>
    <m/>
  </r>
  <r>
    <x v="5"/>
    <x v="0"/>
    <x v="7"/>
    <x v="1"/>
    <x v="12"/>
    <n v="1705322"/>
    <n v="95002"/>
    <n v="1020"/>
    <m/>
    <m/>
    <n v="1706342"/>
    <m/>
  </r>
  <r>
    <x v="5"/>
    <x v="0"/>
    <x v="7"/>
    <x v="0"/>
    <x v="11"/>
    <n v="10815609"/>
    <n v="26625"/>
    <n v="106696"/>
    <m/>
    <m/>
    <n v="10922305"/>
    <m/>
  </r>
  <r>
    <x v="5"/>
    <x v="0"/>
    <x v="50"/>
    <x v="6"/>
    <x v="4"/>
    <n v="36652"/>
    <m/>
    <m/>
    <m/>
    <m/>
    <n v="36652"/>
    <m/>
  </r>
  <r>
    <x v="5"/>
    <x v="0"/>
    <x v="50"/>
    <x v="1"/>
    <x v="12"/>
    <n v="61784"/>
    <m/>
    <m/>
    <m/>
    <m/>
    <n v="61784"/>
    <m/>
  </r>
  <r>
    <x v="5"/>
    <x v="0"/>
    <x v="50"/>
    <x v="0"/>
    <x v="1"/>
    <m/>
    <m/>
    <m/>
    <m/>
    <n v="136970"/>
    <n v="136970"/>
    <m/>
  </r>
  <r>
    <x v="5"/>
    <x v="0"/>
    <x v="50"/>
    <x v="0"/>
    <x v="11"/>
    <n v="3895256"/>
    <m/>
    <m/>
    <m/>
    <m/>
    <n v="3895256"/>
    <m/>
  </r>
  <r>
    <x v="5"/>
    <x v="0"/>
    <x v="46"/>
    <x v="1"/>
    <x v="8"/>
    <m/>
    <m/>
    <m/>
    <m/>
    <n v="3915"/>
    <n v="3915"/>
    <m/>
  </r>
  <r>
    <x v="5"/>
    <x v="0"/>
    <x v="46"/>
    <x v="0"/>
    <x v="11"/>
    <n v="88809"/>
    <n v="18929"/>
    <m/>
    <m/>
    <m/>
    <n v="88809"/>
    <m/>
  </r>
  <r>
    <x v="5"/>
    <x v="0"/>
    <x v="46"/>
    <x v="1"/>
    <x v="12"/>
    <n v="201864"/>
    <n v="4048"/>
    <m/>
    <m/>
    <m/>
    <n v="201864"/>
    <m/>
  </r>
  <r>
    <x v="5"/>
    <x v="0"/>
    <x v="1"/>
    <x v="6"/>
    <x v="4"/>
    <n v="4008"/>
    <m/>
    <m/>
    <m/>
    <m/>
    <n v="4008"/>
    <m/>
  </r>
  <r>
    <x v="5"/>
    <x v="0"/>
    <x v="1"/>
    <x v="2"/>
    <x v="9"/>
    <m/>
    <m/>
    <m/>
    <m/>
    <n v="6990"/>
    <n v="6990"/>
    <m/>
  </r>
  <r>
    <x v="5"/>
    <x v="0"/>
    <x v="1"/>
    <x v="1"/>
    <x v="8"/>
    <m/>
    <m/>
    <m/>
    <n v="114218"/>
    <n v="18000"/>
    <n v="132218"/>
    <m/>
  </r>
  <r>
    <x v="5"/>
    <x v="0"/>
    <x v="1"/>
    <x v="2"/>
    <x v="6"/>
    <n v="145909"/>
    <n v="28451"/>
    <m/>
    <m/>
    <m/>
    <n v="145909"/>
    <m/>
  </r>
  <r>
    <x v="5"/>
    <x v="0"/>
    <x v="1"/>
    <x v="1"/>
    <x v="12"/>
    <n v="416733"/>
    <n v="88641"/>
    <m/>
    <m/>
    <m/>
    <n v="416733"/>
    <m/>
  </r>
  <r>
    <x v="5"/>
    <x v="0"/>
    <x v="1"/>
    <x v="0"/>
    <x v="1"/>
    <m/>
    <m/>
    <m/>
    <n v="762547"/>
    <n v="480621"/>
    <n v="1243168"/>
    <m/>
  </r>
  <r>
    <x v="5"/>
    <x v="0"/>
    <x v="1"/>
    <x v="0"/>
    <x v="11"/>
    <n v="16571342"/>
    <n v="246117"/>
    <m/>
    <m/>
    <m/>
    <n v="16571342"/>
    <m/>
  </r>
  <r>
    <x v="5"/>
    <x v="0"/>
    <x v="8"/>
    <x v="2"/>
    <x v="9"/>
    <m/>
    <m/>
    <m/>
    <m/>
    <n v="3877"/>
    <n v="3877"/>
    <m/>
  </r>
  <r>
    <x v="5"/>
    <x v="0"/>
    <x v="8"/>
    <x v="3"/>
    <x v="5"/>
    <n v="12722"/>
    <m/>
    <m/>
    <m/>
    <m/>
    <n v="12722"/>
    <m/>
  </r>
  <r>
    <x v="5"/>
    <x v="0"/>
    <x v="8"/>
    <x v="2"/>
    <x v="6"/>
    <n v="23852"/>
    <m/>
    <m/>
    <m/>
    <m/>
    <n v="23852"/>
    <m/>
  </r>
  <r>
    <x v="5"/>
    <x v="0"/>
    <x v="8"/>
    <x v="2"/>
    <x v="13"/>
    <n v="82951"/>
    <m/>
    <m/>
    <m/>
    <m/>
    <n v="82951"/>
    <m/>
  </r>
  <r>
    <x v="5"/>
    <x v="0"/>
    <x v="8"/>
    <x v="1"/>
    <x v="8"/>
    <m/>
    <m/>
    <m/>
    <n v="99956"/>
    <n v="6600"/>
    <n v="106556"/>
    <m/>
  </r>
  <r>
    <x v="5"/>
    <x v="0"/>
    <x v="8"/>
    <x v="1"/>
    <x v="12"/>
    <n v="339759"/>
    <n v="17479"/>
    <m/>
    <m/>
    <m/>
    <n v="339759"/>
    <m/>
  </r>
  <r>
    <x v="5"/>
    <x v="0"/>
    <x v="8"/>
    <x v="0"/>
    <x v="1"/>
    <m/>
    <m/>
    <m/>
    <n v="54766"/>
    <n v="351116"/>
    <n v="405882"/>
    <m/>
  </r>
  <r>
    <x v="5"/>
    <x v="0"/>
    <x v="8"/>
    <x v="0"/>
    <x v="11"/>
    <n v="9634463"/>
    <n v="118159"/>
    <m/>
    <m/>
    <m/>
    <n v="9634463"/>
    <m/>
  </r>
  <r>
    <x v="5"/>
    <x v="0"/>
    <x v="0"/>
    <x v="0"/>
    <x v="1"/>
    <m/>
    <m/>
    <m/>
    <m/>
    <n v="3000"/>
    <n v="3000"/>
    <m/>
  </r>
  <r>
    <x v="5"/>
    <x v="0"/>
    <x v="0"/>
    <x v="0"/>
    <x v="11"/>
    <n v="149049"/>
    <m/>
    <m/>
    <m/>
    <m/>
    <n v="149049"/>
    <m/>
  </r>
  <r>
    <x v="5"/>
    <x v="0"/>
    <x v="68"/>
    <x v="0"/>
    <x v="1"/>
    <m/>
    <m/>
    <m/>
    <m/>
    <n v="4932"/>
    <n v="4932"/>
    <m/>
  </r>
  <r>
    <x v="5"/>
    <x v="0"/>
    <x v="68"/>
    <x v="3"/>
    <x v="15"/>
    <n v="104764"/>
    <n v="104764"/>
    <m/>
    <m/>
    <m/>
    <n v="104764"/>
    <m/>
  </r>
  <r>
    <x v="5"/>
    <x v="0"/>
    <x v="68"/>
    <x v="1"/>
    <x v="12"/>
    <n v="134875"/>
    <n v="134875"/>
    <m/>
    <m/>
    <m/>
    <n v="134875"/>
    <m/>
  </r>
  <r>
    <x v="5"/>
    <x v="0"/>
    <x v="68"/>
    <x v="0"/>
    <x v="11"/>
    <n v="1205087"/>
    <m/>
    <m/>
    <m/>
    <m/>
    <n v="1205087"/>
    <m/>
  </r>
  <r>
    <x v="5"/>
    <x v="0"/>
    <x v="60"/>
    <x v="1"/>
    <x v="8"/>
    <m/>
    <m/>
    <m/>
    <m/>
    <n v="4700"/>
    <n v="4700"/>
    <m/>
  </r>
  <r>
    <x v="5"/>
    <x v="0"/>
    <x v="60"/>
    <x v="6"/>
    <x v="4"/>
    <n v="8874"/>
    <n v="4967"/>
    <m/>
    <m/>
    <m/>
    <n v="8874"/>
    <m/>
  </r>
  <r>
    <x v="5"/>
    <x v="0"/>
    <x v="60"/>
    <x v="0"/>
    <x v="1"/>
    <m/>
    <m/>
    <m/>
    <m/>
    <n v="123645"/>
    <n v="123645"/>
    <m/>
  </r>
  <r>
    <x v="5"/>
    <x v="0"/>
    <x v="60"/>
    <x v="1"/>
    <x v="12"/>
    <n v="151022"/>
    <n v="94628"/>
    <m/>
    <m/>
    <m/>
    <n v="151022"/>
    <m/>
  </r>
  <r>
    <x v="5"/>
    <x v="0"/>
    <x v="60"/>
    <x v="0"/>
    <x v="11"/>
    <n v="2057592"/>
    <n v="120390"/>
    <m/>
    <m/>
    <m/>
    <n v="2057592"/>
    <m/>
  </r>
  <r>
    <x v="5"/>
    <x v="0"/>
    <x v="78"/>
    <x v="0"/>
    <x v="1"/>
    <m/>
    <m/>
    <m/>
    <m/>
    <n v="10313"/>
    <n v="10313"/>
    <m/>
  </r>
  <r>
    <x v="5"/>
    <x v="0"/>
    <x v="78"/>
    <x v="1"/>
    <x v="12"/>
    <n v="58534"/>
    <m/>
    <m/>
    <m/>
    <m/>
    <n v="58534"/>
    <m/>
  </r>
  <r>
    <x v="5"/>
    <x v="0"/>
    <x v="78"/>
    <x v="0"/>
    <x v="11"/>
    <n v="1140663"/>
    <n v="17966"/>
    <m/>
    <m/>
    <m/>
    <n v="1140663"/>
    <m/>
  </r>
  <r>
    <x v="5"/>
    <x v="0"/>
    <x v="101"/>
    <x v="0"/>
    <x v="1"/>
    <m/>
    <m/>
    <m/>
    <m/>
    <n v="5350"/>
    <n v="5350"/>
    <m/>
  </r>
  <r>
    <x v="5"/>
    <x v="0"/>
    <x v="101"/>
    <x v="1"/>
    <x v="8"/>
    <m/>
    <m/>
    <m/>
    <m/>
    <n v="5473"/>
    <n v="5473"/>
    <m/>
  </r>
  <r>
    <x v="5"/>
    <x v="0"/>
    <x v="101"/>
    <x v="1"/>
    <x v="12"/>
    <n v="46732"/>
    <n v="35224"/>
    <m/>
    <m/>
    <m/>
    <n v="46732"/>
    <m/>
  </r>
  <r>
    <x v="5"/>
    <x v="0"/>
    <x v="101"/>
    <x v="0"/>
    <x v="11"/>
    <n v="415012"/>
    <n v="44002"/>
    <m/>
    <m/>
    <m/>
    <n v="415012"/>
    <m/>
  </r>
  <r>
    <x v="5"/>
    <x v="0"/>
    <x v="32"/>
    <x v="2"/>
    <x v="6"/>
    <n v="37925"/>
    <m/>
    <m/>
    <m/>
    <m/>
    <n v="37925"/>
    <m/>
  </r>
  <r>
    <x v="5"/>
    <x v="0"/>
    <x v="32"/>
    <x v="1"/>
    <x v="12"/>
    <n v="63734"/>
    <n v="18862"/>
    <m/>
    <m/>
    <m/>
    <n v="63734"/>
    <m/>
  </r>
  <r>
    <x v="5"/>
    <x v="0"/>
    <x v="32"/>
    <x v="0"/>
    <x v="1"/>
    <m/>
    <m/>
    <m/>
    <m/>
    <n v="150860"/>
    <n v="150860"/>
    <m/>
  </r>
  <r>
    <x v="5"/>
    <x v="0"/>
    <x v="32"/>
    <x v="0"/>
    <x v="11"/>
    <n v="4729293"/>
    <n v="9069"/>
    <m/>
    <m/>
    <m/>
    <n v="4729293"/>
    <m/>
  </r>
  <r>
    <x v="5"/>
    <x v="0"/>
    <x v="68"/>
    <x v="0"/>
    <x v="11"/>
    <n v="133468"/>
    <m/>
    <m/>
    <m/>
    <m/>
    <n v="133468"/>
    <m/>
  </r>
  <r>
    <x v="5"/>
    <x v="0"/>
    <x v="132"/>
    <x v="1"/>
    <x v="12"/>
    <n v="34235"/>
    <m/>
    <m/>
    <m/>
    <m/>
    <n v="34235"/>
    <m/>
  </r>
  <r>
    <x v="5"/>
    <x v="0"/>
    <x v="132"/>
    <x v="0"/>
    <x v="11"/>
    <n v="157391"/>
    <m/>
    <m/>
    <m/>
    <m/>
    <n v="157391"/>
    <m/>
  </r>
  <r>
    <x v="5"/>
    <x v="0"/>
    <x v="103"/>
    <x v="0"/>
    <x v="11"/>
    <n v="7532"/>
    <n v="7532"/>
    <m/>
    <m/>
    <m/>
    <n v="7532"/>
    <m/>
  </r>
  <r>
    <x v="5"/>
    <x v="0"/>
    <x v="103"/>
    <x v="2"/>
    <x v="6"/>
    <n v="9048"/>
    <n v="9048"/>
    <m/>
    <m/>
    <m/>
    <n v="9048"/>
    <m/>
  </r>
  <r>
    <x v="5"/>
    <x v="0"/>
    <x v="103"/>
    <x v="0"/>
    <x v="1"/>
    <m/>
    <m/>
    <m/>
    <m/>
    <n v="14408"/>
    <n v="14408"/>
    <m/>
  </r>
  <r>
    <x v="5"/>
    <x v="0"/>
    <x v="103"/>
    <x v="1"/>
    <x v="12"/>
    <n v="49695"/>
    <n v="10313"/>
    <m/>
    <m/>
    <m/>
    <n v="49695"/>
    <m/>
  </r>
  <r>
    <x v="5"/>
    <x v="0"/>
    <x v="103"/>
    <x v="0"/>
    <x v="11"/>
    <n v="301602"/>
    <m/>
    <m/>
    <m/>
    <m/>
    <n v="301602"/>
    <m/>
  </r>
  <r>
    <x v="5"/>
    <x v="0"/>
    <x v="162"/>
    <x v="0"/>
    <x v="11"/>
    <n v="13295"/>
    <m/>
    <m/>
    <m/>
    <m/>
    <n v="13295"/>
    <m/>
  </r>
  <r>
    <x v="5"/>
    <x v="10"/>
    <x v="109"/>
    <x v="1"/>
    <x v="12"/>
    <n v="28435"/>
    <m/>
    <m/>
    <m/>
    <m/>
    <n v="28435"/>
    <m/>
  </r>
  <r>
    <x v="5"/>
    <x v="10"/>
    <x v="109"/>
    <x v="0"/>
    <x v="11"/>
    <n v="541575"/>
    <m/>
    <m/>
    <m/>
    <m/>
    <n v="541575"/>
    <m/>
  </r>
  <r>
    <x v="5"/>
    <x v="10"/>
    <x v="165"/>
    <x v="0"/>
    <x v="11"/>
    <n v="26494"/>
    <m/>
    <m/>
    <m/>
    <m/>
    <n v="26494"/>
    <m/>
  </r>
  <r>
    <x v="5"/>
    <x v="10"/>
    <x v="226"/>
    <x v="0"/>
    <x v="11"/>
    <n v="68643"/>
    <m/>
    <m/>
    <m/>
    <m/>
    <n v="68643"/>
    <m/>
  </r>
  <r>
    <x v="5"/>
    <x v="10"/>
    <x v="144"/>
    <x v="0"/>
    <x v="11"/>
    <n v="52348"/>
    <m/>
    <m/>
    <m/>
    <m/>
    <n v="52348"/>
    <m/>
  </r>
  <r>
    <x v="5"/>
    <x v="10"/>
    <x v="151"/>
    <x v="0"/>
    <x v="11"/>
    <n v="52907"/>
    <m/>
    <m/>
    <m/>
    <m/>
    <n v="52907"/>
    <m/>
  </r>
  <r>
    <x v="5"/>
    <x v="2"/>
    <x v="11"/>
    <x v="0"/>
    <x v="11"/>
    <n v="9803002"/>
    <m/>
    <m/>
    <m/>
    <m/>
    <n v="9803002"/>
    <m/>
  </r>
  <r>
    <x v="5"/>
    <x v="2"/>
    <x v="11"/>
    <x v="0"/>
    <x v="1"/>
    <m/>
    <m/>
    <m/>
    <m/>
    <n v="144517"/>
    <n v="144517"/>
    <m/>
  </r>
  <r>
    <x v="5"/>
    <x v="2"/>
    <x v="11"/>
    <x v="6"/>
    <x v="4"/>
    <n v="83027"/>
    <n v="6603"/>
    <m/>
    <m/>
    <m/>
    <n v="83027"/>
    <m/>
  </r>
  <r>
    <x v="5"/>
    <x v="2"/>
    <x v="11"/>
    <x v="1"/>
    <x v="12"/>
    <n v="8760154"/>
    <n v="197028"/>
    <m/>
    <m/>
    <m/>
    <n v="8760154"/>
    <m/>
  </r>
  <r>
    <x v="5"/>
    <x v="2"/>
    <x v="11"/>
    <x v="1"/>
    <x v="8"/>
    <m/>
    <m/>
    <m/>
    <n v="139210"/>
    <n v="199143"/>
    <n v="338353"/>
    <m/>
  </r>
  <r>
    <x v="5"/>
    <x v="2"/>
    <x v="11"/>
    <x v="2"/>
    <x v="6"/>
    <n v="2076236"/>
    <n v="7026"/>
    <m/>
    <m/>
    <m/>
    <n v="2076236"/>
    <m/>
  </r>
  <r>
    <x v="5"/>
    <x v="2"/>
    <x v="11"/>
    <x v="2"/>
    <x v="13"/>
    <n v="3600104"/>
    <n v="24575"/>
    <m/>
    <m/>
    <m/>
    <n v="3600104"/>
    <m/>
  </r>
  <r>
    <x v="5"/>
    <x v="2"/>
    <x v="11"/>
    <x v="2"/>
    <x v="9"/>
    <m/>
    <m/>
    <m/>
    <m/>
    <n v="176505"/>
    <n v="176505"/>
    <m/>
  </r>
  <r>
    <x v="5"/>
    <x v="2"/>
    <x v="11"/>
    <x v="4"/>
    <x v="7"/>
    <n v="206036"/>
    <m/>
    <m/>
    <m/>
    <m/>
    <n v="206036"/>
    <m/>
  </r>
  <r>
    <x v="5"/>
    <x v="2"/>
    <x v="11"/>
    <x v="3"/>
    <x v="5"/>
    <n v="685303"/>
    <m/>
    <m/>
    <m/>
    <m/>
    <n v="685303"/>
    <m/>
  </r>
  <r>
    <x v="5"/>
    <x v="2"/>
    <x v="11"/>
    <x v="3"/>
    <x v="10"/>
    <n v="123774"/>
    <m/>
    <m/>
    <m/>
    <m/>
    <n v="123774"/>
    <m/>
  </r>
  <r>
    <x v="6"/>
    <x v="0"/>
    <x v="0"/>
    <x v="0"/>
    <x v="0"/>
    <m/>
    <m/>
    <m/>
    <m/>
    <m/>
    <m/>
    <n v="73262"/>
  </r>
  <r>
    <x v="6"/>
    <x v="0"/>
    <x v="1"/>
    <x v="0"/>
    <x v="0"/>
    <m/>
    <m/>
    <m/>
    <m/>
    <m/>
    <m/>
    <n v="57656"/>
  </r>
  <r>
    <x v="6"/>
    <x v="1"/>
    <x v="2"/>
    <x v="0"/>
    <x v="0"/>
    <m/>
    <m/>
    <m/>
    <m/>
    <m/>
    <m/>
    <n v="48956"/>
  </r>
  <r>
    <x v="6"/>
    <x v="1"/>
    <x v="3"/>
    <x v="0"/>
    <x v="0"/>
    <m/>
    <m/>
    <m/>
    <m/>
    <m/>
    <m/>
    <n v="46910"/>
  </r>
  <r>
    <x v="6"/>
    <x v="2"/>
    <x v="4"/>
    <x v="0"/>
    <x v="0"/>
    <m/>
    <m/>
    <m/>
    <m/>
    <m/>
    <m/>
    <n v="46295"/>
  </r>
  <r>
    <x v="6"/>
    <x v="2"/>
    <x v="4"/>
    <x v="1"/>
    <x v="0"/>
    <m/>
    <m/>
    <m/>
    <m/>
    <m/>
    <m/>
    <n v="43171"/>
  </r>
  <r>
    <x v="6"/>
    <x v="1"/>
    <x v="6"/>
    <x v="0"/>
    <x v="0"/>
    <m/>
    <m/>
    <m/>
    <m/>
    <m/>
    <m/>
    <n v="40092"/>
  </r>
  <r>
    <x v="6"/>
    <x v="1"/>
    <x v="5"/>
    <x v="0"/>
    <x v="0"/>
    <m/>
    <m/>
    <m/>
    <m/>
    <m/>
    <m/>
    <n v="38227"/>
  </r>
  <r>
    <x v="6"/>
    <x v="0"/>
    <x v="8"/>
    <x v="0"/>
    <x v="0"/>
    <m/>
    <m/>
    <m/>
    <m/>
    <m/>
    <m/>
    <n v="35692"/>
  </r>
  <r>
    <x v="6"/>
    <x v="0"/>
    <x v="7"/>
    <x v="0"/>
    <x v="0"/>
    <m/>
    <m/>
    <m/>
    <m/>
    <m/>
    <m/>
    <n v="35380"/>
  </r>
  <r>
    <x v="6"/>
    <x v="1"/>
    <x v="2"/>
    <x v="2"/>
    <x v="0"/>
    <m/>
    <m/>
    <m/>
    <m/>
    <m/>
    <m/>
    <n v="34782"/>
  </r>
  <r>
    <x v="6"/>
    <x v="2"/>
    <x v="10"/>
    <x v="0"/>
    <x v="0"/>
    <m/>
    <m/>
    <m/>
    <m/>
    <m/>
    <m/>
    <n v="32806"/>
  </r>
  <r>
    <x v="6"/>
    <x v="0"/>
    <x v="9"/>
    <x v="0"/>
    <x v="0"/>
    <m/>
    <m/>
    <m/>
    <m/>
    <m/>
    <m/>
    <n v="30942"/>
  </r>
  <r>
    <x v="6"/>
    <x v="1"/>
    <x v="14"/>
    <x v="0"/>
    <x v="0"/>
    <m/>
    <m/>
    <m/>
    <m/>
    <m/>
    <m/>
    <n v="29903"/>
  </r>
  <r>
    <x v="6"/>
    <x v="4"/>
    <x v="17"/>
    <x v="2"/>
    <x v="0"/>
    <m/>
    <m/>
    <m/>
    <m/>
    <m/>
    <m/>
    <n v="29578"/>
  </r>
  <r>
    <x v="6"/>
    <x v="0"/>
    <x v="12"/>
    <x v="0"/>
    <x v="0"/>
    <m/>
    <m/>
    <m/>
    <m/>
    <m/>
    <m/>
    <n v="29269"/>
  </r>
  <r>
    <x v="6"/>
    <x v="2"/>
    <x v="11"/>
    <x v="1"/>
    <x v="0"/>
    <m/>
    <m/>
    <m/>
    <m/>
    <m/>
    <m/>
    <n v="28938"/>
  </r>
  <r>
    <x v="6"/>
    <x v="1"/>
    <x v="13"/>
    <x v="0"/>
    <x v="0"/>
    <m/>
    <m/>
    <m/>
    <m/>
    <m/>
    <m/>
    <n v="28804"/>
  </r>
  <r>
    <x v="6"/>
    <x v="2"/>
    <x v="10"/>
    <x v="1"/>
    <x v="0"/>
    <m/>
    <m/>
    <m/>
    <m/>
    <m/>
    <m/>
    <n v="28523"/>
  </r>
  <r>
    <x v="6"/>
    <x v="2"/>
    <x v="11"/>
    <x v="0"/>
    <x v="0"/>
    <m/>
    <m/>
    <m/>
    <m/>
    <m/>
    <m/>
    <n v="27804"/>
  </r>
  <r>
    <x v="6"/>
    <x v="1"/>
    <x v="6"/>
    <x v="1"/>
    <x v="0"/>
    <m/>
    <m/>
    <m/>
    <m/>
    <m/>
    <m/>
    <n v="27797"/>
  </r>
  <r>
    <x v="6"/>
    <x v="0"/>
    <x v="18"/>
    <x v="0"/>
    <x v="0"/>
    <m/>
    <m/>
    <m/>
    <m/>
    <m/>
    <m/>
    <n v="26588"/>
  </r>
  <r>
    <x v="6"/>
    <x v="1"/>
    <x v="15"/>
    <x v="0"/>
    <x v="0"/>
    <m/>
    <m/>
    <m/>
    <m/>
    <m/>
    <m/>
    <n v="24233"/>
  </r>
  <r>
    <x v="6"/>
    <x v="1"/>
    <x v="19"/>
    <x v="1"/>
    <x v="0"/>
    <m/>
    <m/>
    <m/>
    <m/>
    <m/>
    <m/>
    <n v="23815"/>
  </r>
  <r>
    <x v="6"/>
    <x v="4"/>
    <x v="17"/>
    <x v="0"/>
    <x v="0"/>
    <m/>
    <m/>
    <m/>
    <m/>
    <m/>
    <m/>
    <n v="23677"/>
  </r>
  <r>
    <x v="6"/>
    <x v="2"/>
    <x v="20"/>
    <x v="1"/>
    <x v="0"/>
    <m/>
    <m/>
    <m/>
    <m/>
    <m/>
    <m/>
    <n v="23398"/>
  </r>
  <r>
    <x v="6"/>
    <x v="5"/>
    <x v="22"/>
    <x v="2"/>
    <x v="0"/>
    <m/>
    <m/>
    <m/>
    <m/>
    <m/>
    <m/>
    <n v="22952"/>
  </r>
  <r>
    <x v="6"/>
    <x v="4"/>
    <x v="17"/>
    <x v="1"/>
    <x v="0"/>
    <m/>
    <m/>
    <m/>
    <m/>
    <m/>
    <m/>
    <n v="22700"/>
  </r>
  <r>
    <x v="6"/>
    <x v="1"/>
    <x v="21"/>
    <x v="0"/>
    <x v="0"/>
    <m/>
    <m/>
    <m/>
    <m/>
    <m/>
    <m/>
    <n v="22656"/>
  </r>
  <r>
    <x v="6"/>
    <x v="2"/>
    <x v="20"/>
    <x v="0"/>
    <x v="0"/>
    <m/>
    <m/>
    <m/>
    <m/>
    <m/>
    <m/>
    <n v="22218"/>
  </r>
  <r>
    <x v="6"/>
    <x v="5"/>
    <x v="33"/>
    <x v="2"/>
    <x v="0"/>
    <m/>
    <m/>
    <m/>
    <m/>
    <m/>
    <m/>
    <n v="21297"/>
  </r>
  <r>
    <x v="6"/>
    <x v="1"/>
    <x v="24"/>
    <x v="0"/>
    <x v="0"/>
    <m/>
    <m/>
    <m/>
    <m/>
    <m/>
    <m/>
    <n v="21082"/>
  </r>
  <r>
    <x v="6"/>
    <x v="3"/>
    <x v="16"/>
    <x v="0"/>
    <x v="0"/>
    <m/>
    <m/>
    <m/>
    <m/>
    <m/>
    <m/>
    <n v="20071"/>
  </r>
  <r>
    <x v="6"/>
    <x v="1"/>
    <x v="5"/>
    <x v="2"/>
    <x v="0"/>
    <m/>
    <m/>
    <m/>
    <m/>
    <m/>
    <m/>
    <n v="19997"/>
  </r>
  <r>
    <x v="6"/>
    <x v="4"/>
    <x v="27"/>
    <x v="2"/>
    <x v="0"/>
    <m/>
    <m/>
    <m/>
    <m/>
    <m/>
    <m/>
    <n v="19507"/>
  </r>
  <r>
    <x v="6"/>
    <x v="0"/>
    <x v="31"/>
    <x v="0"/>
    <x v="0"/>
    <m/>
    <m/>
    <m/>
    <m/>
    <m/>
    <m/>
    <n v="19086"/>
  </r>
  <r>
    <x v="6"/>
    <x v="4"/>
    <x v="27"/>
    <x v="1"/>
    <x v="0"/>
    <m/>
    <m/>
    <m/>
    <m/>
    <m/>
    <m/>
    <n v="18520"/>
  </r>
  <r>
    <x v="6"/>
    <x v="1"/>
    <x v="25"/>
    <x v="0"/>
    <x v="0"/>
    <m/>
    <m/>
    <m/>
    <m/>
    <m/>
    <m/>
    <n v="18461"/>
  </r>
  <r>
    <x v="6"/>
    <x v="1"/>
    <x v="23"/>
    <x v="1"/>
    <x v="0"/>
    <m/>
    <m/>
    <m/>
    <m/>
    <m/>
    <m/>
    <n v="17958"/>
  </r>
  <r>
    <x v="6"/>
    <x v="1"/>
    <x v="19"/>
    <x v="0"/>
    <x v="0"/>
    <m/>
    <m/>
    <m/>
    <m/>
    <m/>
    <m/>
    <n v="17408"/>
  </r>
  <r>
    <x v="6"/>
    <x v="4"/>
    <x v="36"/>
    <x v="2"/>
    <x v="0"/>
    <m/>
    <m/>
    <m/>
    <m/>
    <m/>
    <m/>
    <n v="17026"/>
  </r>
  <r>
    <x v="6"/>
    <x v="4"/>
    <x v="34"/>
    <x v="2"/>
    <x v="0"/>
    <m/>
    <m/>
    <m/>
    <m/>
    <m/>
    <m/>
    <n v="16953"/>
  </r>
  <r>
    <x v="6"/>
    <x v="4"/>
    <x v="27"/>
    <x v="0"/>
    <x v="0"/>
    <m/>
    <m/>
    <m/>
    <m/>
    <m/>
    <m/>
    <n v="16657"/>
  </r>
  <r>
    <x v="6"/>
    <x v="4"/>
    <x v="35"/>
    <x v="2"/>
    <x v="0"/>
    <m/>
    <m/>
    <m/>
    <m/>
    <m/>
    <m/>
    <n v="16414"/>
  </r>
  <r>
    <x v="6"/>
    <x v="4"/>
    <x v="34"/>
    <x v="0"/>
    <x v="0"/>
    <m/>
    <m/>
    <m/>
    <m/>
    <m/>
    <m/>
    <n v="16366"/>
  </r>
  <r>
    <x v="6"/>
    <x v="4"/>
    <x v="35"/>
    <x v="1"/>
    <x v="0"/>
    <m/>
    <m/>
    <m/>
    <m/>
    <m/>
    <m/>
    <n v="16235"/>
  </r>
  <r>
    <x v="6"/>
    <x v="2"/>
    <x v="4"/>
    <x v="2"/>
    <x v="0"/>
    <m/>
    <m/>
    <m/>
    <m/>
    <m/>
    <m/>
    <n v="15882"/>
  </r>
  <r>
    <x v="6"/>
    <x v="3"/>
    <x v="16"/>
    <x v="1"/>
    <x v="0"/>
    <m/>
    <m/>
    <m/>
    <m/>
    <m/>
    <m/>
    <n v="15822"/>
  </r>
  <r>
    <x v="6"/>
    <x v="2"/>
    <x v="26"/>
    <x v="0"/>
    <x v="0"/>
    <m/>
    <m/>
    <m/>
    <m/>
    <m/>
    <m/>
    <n v="15630"/>
  </r>
  <r>
    <x v="6"/>
    <x v="1"/>
    <x v="28"/>
    <x v="0"/>
    <x v="0"/>
    <m/>
    <m/>
    <m/>
    <m/>
    <m/>
    <m/>
    <n v="15214"/>
  </r>
  <r>
    <x v="6"/>
    <x v="2"/>
    <x v="29"/>
    <x v="0"/>
    <x v="0"/>
    <m/>
    <m/>
    <m/>
    <m/>
    <m/>
    <m/>
    <n v="14817"/>
  </r>
  <r>
    <x v="6"/>
    <x v="1"/>
    <x v="14"/>
    <x v="1"/>
    <x v="0"/>
    <m/>
    <m/>
    <m/>
    <m/>
    <m/>
    <m/>
    <n v="14542"/>
  </r>
  <r>
    <x v="6"/>
    <x v="5"/>
    <x v="33"/>
    <x v="0"/>
    <x v="0"/>
    <m/>
    <m/>
    <m/>
    <m/>
    <m/>
    <m/>
    <n v="14365"/>
  </r>
  <r>
    <x v="6"/>
    <x v="0"/>
    <x v="32"/>
    <x v="0"/>
    <x v="0"/>
    <m/>
    <m/>
    <m/>
    <m/>
    <m/>
    <m/>
    <n v="14206"/>
  </r>
  <r>
    <x v="6"/>
    <x v="1"/>
    <x v="25"/>
    <x v="1"/>
    <x v="0"/>
    <m/>
    <m/>
    <m/>
    <m/>
    <m/>
    <m/>
    <n v="14116"/>
  </r>
  <r>
    <x v="6"/>
    <x v="1"/>
    <x v="30"/>
    <x v="1"/>
    <x v="0"/>
    <m/>
    <m/>
    <m/>
    <m/>
    <m/>
    <m/>
    <n v="14110"/>
  </r>
  <r>
    <x v="6"/>
    <x v="1"/>
    <x v="37"/>
    <x v="1"/>
    <x v="0"/>
    <m/>
    <m/>
    <m/>
    <m/>
    <m/>
    <m/>
    <n v="13972"/>
  </r>
  <r>
    <x v="6"/>
    <x v="4"/>
    <x v="27"/>
    <x v="2"/>
    <x v="0"/>
    <m/>
    <m/>
    <m/>
    <m/>
    <m/>
    <m/>
    <n v="13900"/>
  </r>
  <r>
    <x v="6"/>
    <x v="4"/>
    <x v="36"/>
    <x v="0"/>
    <x v="0"/>
    <m/>
    <m/>
    <m/>
    <m/>
    <m/>
    <m/>
    <n v="13763"/>
  </r>
  <r>
    <x v="6"/>
    <x v="4"/>
    <x v="36"/>
    <x v="1"/>
    <x v="0"/>
    <m/>
    <m/>
    <m/>
    <m/>
    <m/>
    <m/>
    <n v="13759"/>
  </r>
  <r>
    <x v="6"/>
    <x v="2"/>
    <x v="26"/>
    <x v="1"/>
    <x v="0"/>
    <m/>
    <m/>
    <m/>
    <m/>
    <m/>
    <m/>
    <n v="13321"/>
  </r>
  <r>
    <x v="6"/>
    <x v="0"/>
    <x v="40"/>
    <x v="0"/>
    <x v="0"/>
    <m/>
    <m/>
    <m/>
    <m/>
    <m/>
    <m/>
    <n v="13292"/>
  </r>
  <r>
    <x v="6"/>
    <x v="4"/>
    <x v="35"/>
    <x v="0"/>
    <x v="0"/>
    <m/>
    <m/>
    <m/>
    <m/>
    <m/>
    <m/>
    <n v="13020"/>
  </r>
  <r>
    <x v="6"/>
    <x v="4"/>
    <x v="34"/>
    <x v="1"/>
    <x v="0"/>
    <m/>
    <m/>
    <m/>
    <m/>
    <m/>
    <m/>
    <n v="12930"/>
  </r>
  <r>
    <x v="6"/>
    <x v="4"/>
    <x v="27"/>
    <x v="0"/>
    <x v="0"/>
    <m/>
    <m/>
    <m/>
    <m/>
    <m/>
    <m/>
    <n v="12813"/>
  </r>
  <r>
    <x v="6"/>
    <x v="1"/>
    <x v="24"/>
    <x v="2"/>
    <x v="0"/>
    <m/>
    <m/>
    <m/>
    <m/>
    <m/>
    <m/>
    <n v="12768"/>
  </r>
  <r>
    <x v="6"/>
    <x v="2"/>
    <x v="11"/>
    <x v="2"/>
    <x v="0"/>
    <m/>
    <m/>
    <m/>
    <m/>
    <m/>
    <m/>
    <n v="12703"/>
  </r>
  <r>
    <x v="6"/>
    <x v="1"/>
    <x v="3"/>
    <x v="2"/>
    <x v="0"/>
    <m/>
    <m/>
    <m/>
    <m/>
    <m/>
    <m/>
    <n v="12258"/>
  </r>
  <r>
    <x v="6"/>
    <x v="3"/>
    <x v="38"/>
    <x v="2"/>
    <x v="0"/>
    <m/>
    <m/>
    <m/>
    <m/>
    <m/>
    <m/>
    <n v="12159"/>
  </r>
  <r>
    <x v="6"/>
    <x v="4"/>
    <x v="53"/>
    <x v="2"/>
    <x v="0"/>
    <m/>
    <m/>
    <m/>
    <m/>
    <m/>
    <m/>
    <n v="11978"/>
  </r>
  <r>
    <x v="6"/>
    <x v="3"/>
    <x v="16"/>
    <x v="2"/>
    <x v="0"/>
    <m/>
    <m/>
    <m/>
    <m/>
    <m/>
    <m/>
    <n v="11305"/>
  </r>
  <r>
    <x v="6"/>
    <x v="4"/>
    <x v="17"/>
    <x v="2"/>
    <x v="0"/>
    <m/>
    <m/>
    <m/>
    <m/>
    <m/>
    <m/>
    <n v="11290"/>
  </r>
  <r>
    <x v="6"/>
    <x v="0"/>
    <x v="46"/>
    <x v="0"/>
    <x v="0"/>
    <m/>
    <m/>
    <m/>
    <m/>
    <m/>
    <m/>
    <n v="11166"/>
  </r>
  <r>
    <x v="6"/>
    <x v="2"/>
    <x v="48"/>
    <x v="2"/>
    <x v="0"/>
    <m/>
    <m/>
    <m/>
    <m/>
    <m/>
    <m/>
    <n v="11114"/>
  </r>
  <r>
    <x v="6"/>
    <x v="3"/>
    <x v="42"/>
    <x v="0"/>
    <x v="0"/>
    <m/>
    <m/>
    <m/>
    <m/>
    <m/>
    <m/>
    <n v="10850"/>
  </r>
  <r>
    <x v="6"/>
    <x v="5"/>
    <x v="39"/>
    <x v="2"/>
    <x v="0"/>
    <m/>
    <m/>
    <m/>
    <m/>
    <m/>
    <m/>
    <n v="10689"/>
  </r>
  <r>
    <x v="6"/>
    <x v="2"/>
    <x v="43"/>
    <x v="0"/>
    <x v="0"/>
    <m/>
    <m/>
    <m/>
    <m/>
    <m/>
    <m/>
    <n v="10666"/>
  </r>
  <r>
    <x v="6"/>
    <x v="6"/>
    <x v="44"/>
    <x v="0"/>
    <x v="0"/>
    <m/>
    <m/>
    <m/>
    <m/>
    <m/>
    <m/>
    <n v="10503"/>
  </r>
  <r>
    <x v="6"/>
    <x v="3"/>
    <x v="38"/>
    <x v="0"/>
    <x v="0"/>
    <m/>
    <m/>
    <m/>
    <m/>
    <m/>
    <m/>
    <n v="10287"/>
  </r>
  <r>
    <x v="6"/>
    <x v="2"/>
    <x v="47"/>
    <x v="0"/>
    <x v="0"/>
    <m/>
    <m/>
    <m/>
    <m/>
    <m/>
    <m/>
    <n v="10277"/>
  </r>
  <r>
    <x v="6"/>
    <x v="5"/>
    <x v="39"/>
    <x v="2"/>
    <x v="0"/>
    <m/>
    <m/>
    <m/>
    <m/>
    <m/>
    <m/>
    <n v="10210"/>
  </r>
  <r>
    <x v="6"/>
    <x v="2"/>
    <x v="49"/>
    <x v="2"/>
    <x v="0"/>
    <m/>
    <m/>
    <m/>
    <m/>
    <m/>
    <m/>
    <n v="9957"/>
  </r>
  <r>
    <x v="6"/>
    <x v="0"/>
    <x v="50"/>
    <x v="0"/>
    <x v="0"/>
    <m/>
    <m/>
    <m/>
    <m/>
    <m/>
    <m/>
    <n v="9856"/>
  </r>
  <r>
    <x v="6"/>
    <x v="4"/>
    <x v="27"/>
    <x v="1"/>
    <x v="0"/>
    <m/>
    <m/>
    <m/>
    <m/>
    <m/>
    <m/>
    <n v="9768"/>
  </r>
  <r>
    <x v="6"/>
    <x v="1"/>
    <x v="15"/>
    <x v="2"/>
    <x v="0"/>
    <m/>
    <m/>
    <m/>
    <m/>
    <m/>
    <m/>
    <n v="9728"/>
  </r>
  <r>
    <x v="6"/>
    <x v="5"/>
    <x v="33"/>
    <x v="2"/>
    <x v="0"/>
    <m/>
    <m/>
    <m/>
    <m/>
    <m/>
    <m/>
    <n v="9583"/>
  </r>
  <r>
    <x v="6"/>
    <x v="4"/>
    <x v="57"/>
    <x v="2"/>
    <x v="0"/>
    <m/>
    <m/>
    <m/>
    <m/>
    <m/>
    <m/>
    <n v="9544"/>
  </r>
  <r>
    <x v="6"/>
    <x v="2"/>
    <x v="49"/>
    <x v="0"/>
    <x v="0"/>
    <m/>
    <m/>
    <m/>
    <m/>
    <m/>
    <m/>
    <n v="9535"/>
  </r>
  <r>
    <x v="6"/>
    <x v="2"/>
    <x v="58"/>
    <x v="1"/>
    <x v="0"/>
    <m/>
    <m/>
    <m/>
    <m/>
    <m/>
    <m/>
    <n v="9467"/>
  </r>
  <r>
    <x v="6"/>
    <x v="2"/>
    <x v="49"/>
    <x v="1"/>
    <x v="0"/>
    <m/>
    <m/>
    <m/>
    <m/>
    <m/>
    <m/>
    <n v="9456"/>
  </r>
  <r>
    <x v="6"/>
    <x v="4"/>
    <x v="56"/>
    <x v="0"/>
    <x v="0"/>
    <m/>
    <m/>
    <m/>
    <m/>
    <m/>
    <m/>
    <n v="9264"/>
  </r>
  <r>
    <x v="6"/>
    <x v="0"/>
    <x v="60"/>
    <x v="0"/>
    <x v="0"/>
    <m/>
    <m/>
    <m/>
    <m/>
    <m/>
    <m/>
    <n v="9263"/>
  </r>
  <r>
    <x v="6"/>
    <x v="4"/>
    <x v="27"/>
    <x v="1"/>
    <x v="0"/>
    <m/>
    <m/>
    <m/>
    <m/>
    <m/>
    <m/>
    <n v="9255"/>
  </r>
  <r>
    <x v="6"/>
    <x v="0"/>
    <x v="54"/>
    <x v="0"/>
    <x v="0"/>
    <m/>
    <m/>
    <m/>
    <m/>
    <m/>
    <m/>
    <n v="9245"/>
  </r>
  <r>
    <x v="6"/>
    <x v="1"/>
    <x v="41"/>
    <x v="0"/>
    <x v="0"/>
    <m/>
    <m/>
    <m/>
    <m/>
    <m/>
    <m/>
    <n v="9170"/>
  </r>
  <r>
    <x v="6"/>
    <x v="5"/>
    <x v="39"/>
    <x v="0"/>
    <x v="0"/>
    <m/>
    <m/>
    <m/>
    <m/>
    <m/>
    <m/>
    <n v="9119"/>
  </r>
  <r>
    <x v="6"/>
    <x v="2"/>
    <x v="47"/>
    <x v="2"/>
    <x v="0"/>
    <m/>
    <m/>
    <m/>
    <m/>
    <m/>
    <m/>
    <n v="9017"/>
  </r>
  <r>
    <x v="6"/>
    <x v="1"/>
    <x v="19"/>
    <x v="2"/>
    <x v="0"/>
    <m/>
    <m/>
    <m/>
    <m/>
    <m/>
    <m/>
    <n v="8962"/>
  </r>
  <r>
    <x v="6"/>
    <x v="4"/>
    <x v="65"/>
    <x v="2"/>
    <x v="0"/>
    <m/>
    <m/>
    <m/>
    <m/>
    <m/>
    <m/>
    <n v="8960"/>
  </r>
  <r>
    <x v="6"/>
    <x v="1"/>
    <x v="23"/>
    <x v="0"/>
    <x v="0"/>
    <m/>
    <m/>
    <m/>
    <m/>
    <m/>
    <m/>
    <n v="8958"/>
  </r>
  <r>
    <x v="6"/>
    <x v="3"/>
    <x v="42"/>
    <x v="1"/>
    <x v="0"/>
    <m/>
    <m/>
    <m/>
    <m/>
    <m/>
    <m/>
    <n v="8949"/>
  </r>
  <r>
    <x v="6"/>
    <x v="2"/>
    <x v="48"/>
    <x v="0"/>
    <x v="0"/>
    <m/>
    <m/>
    <m/>
    <m/>
    <m/>
    <m/>
    <n v="8872"/>
  </r>
  <r>
    <x v="6"/>
    <x v="5"/>
    <x v="22"/>
    <x v="1"/>
    <x v="0"/>
    <m/>
    <m/>
    <m/>
    <m/>
    <m/>
    <m/>
    <n v="8685"/>
  </r>
  <r>
    <x v="6"/>
    <x v="5"/>
    <x v="69"/>
    <x v="2"/>
    <x v="0"/>
    <m/>
    <m/>
    <m/>
    <m/>
    <m/>
    <m/>
    <n v="8544"/>
  </r>
  <r>
    <x v="6"/>
    <x v="4"/>
    <x v="45"/>
    <x v="0"/>
    <x v="0"/>
    <m/>
    <m/>
    <m/>
    <m/>
    <m/>
    <m/>
    <n v="8534"/>
  </r>
  <r>
    <x v="6"/>
    <x v="3"/>
    <x v="51"/>
    <x v="1"/>
    <x v="0"/>
    <m/>
    <m/>
    <m/>
    <m/>
    <m/>
    <m/>
    <n v="8479"/>
  </r>
  <r>
    <x v="6"/>
    <x v="3"/>
    <x v="55"/>
    <x v="1"/>
    <x v="0"/>
    <m/>
    <m/>
    <m/>
    <m/>
    <m/>
    <m/>
    <n v="8443"/>
  </r>
  <r>
    <x v="6"/>
    <x v="4"/>
    <x v="27"/>
    <x v="0"/>
    <x v="0"/>
    <m/>
    <m/>
    <m/>
    <m/>
    <m/>
    <m/>
    <n v="8431"/>
  </r>
  <r>
    <x v="6"/>
    <x v="1"/>
    <x v="28"/>
    <x v="1"/>
    <x v="0"/>
    <m/>
    <m/>
    <m/>
    <m/>
    <m/>
    <m/>
    <n v="8316"/>
  </r>
  <r>
    <x v="6"/>
    <x v="4"/>
    <x v="56"/>
    <x v="2"/>
    <x v="0"/>
    <m/>
    <m/>
    <m/>
    <m/>
    <m/>
    <m/>
    <n v="8147"/>
  </r>
  <r>
    <x v="6"/>
    <x v="2"/>
    <x v="20"/>
    <x v="0"/>
    <x v="0"/>
    <m/>
    <m/>
    <m/>
    <m/>
    <m/>
    <m/>
    <n v="8144"/>
  </r>
  <r>
    <x v="6"/>
    <x v="4"/>
    <x v="27"/>
    <x v="0"/>
    <x v="0"/>
    <m/>
    <m/>
    <m/>
    <m/>
    <m/>
    <m/>
    <n v="8128"/>
  </r>
  <r>
    <x v="6"/>
    <x v="4"/>
    <x v="27"/>
    <x v="1"/>
    <x v="0"/>
    <m/>
    <m/>
    <m/>
    <m/>
    <m/>
    <m/>
    <n v="7664"/>
  </r>
  <r>
    <x v="6"/>
    <x v="4"/>
    <x v="27"/>
    <x v="2"/>
    <x v="0"/>
    <m/>
    <m/>
    <m/>
    <m/>
    <m/>
    <m/>
    <n v="7519"/>
  </r>
  <r>
    <x v="6"/>
    <x v="2"/>
    <x v="48"/>
    <x v="1"/>
    <x v="0"/>
    <m/>
    <m/>
    <m/>
    <m/>
    <m/>
    <m/>
    <n v="7505"/>
  </r>
  <r>
    <x v="6"/>
    <x v="1"/>
    <x v="30"/>
    <x v="0"/>
    <x v="0"/>
    <m/>
    <m/>
    <m/>
    <m/>
    <m/>
    <m/>
    <n v="7489"/>
  </r>
  <r>
    <x v="6"/>
    <x v="4"/>
    <x v="56"/>
    <x v="1"/>
    <x v="0"/>
    <m/>
    <m/>
    <m/>
    <m/>
    <m/>
    <m/>
    <n v="7477"/>
  </r>
  <r>
    <x v="6"/>
    <x v="4"/>
    <x v="65"/>
    <x v="1"/>
    <x v="0"/>
    <m/>
    <m/>
    <m/>
    <m/>
    <m/>
    <m/>
    <n v="7460"/>
  </r>
  <r>
    <x v="6"/>
    <x v="2"/>
    <x v="59"/>
    <x v="1"/>
    <x v="0"/>
    <m/>
    <m/>
    <m/>
    <m/>
    <m/>
    <m/>
    <n v="7374"/>
  </r>
  <r>
    <x v="6"/>
    <x v="2"/>
    <x v="47"/>
    <x v="1"/>
    <x v="0"/>
    <m/>
    <m/>
    <m/>
    <m/>
    <m/>
    <m/>
    <n v="7277"/>
  </r>
  <r>
    <x v="6"/>
    <x v="4"/>
    <x v="45"/>
    <x v="1"/>
    <x v="0"/>
    <m/>
    <m/>
    <m/>
    <m/>
    <m/>
    <m/>
    <n v="7147"/>
  </r>
  <r>
    <x v="6"/>
    <x v="2"/>
    <x v="11"/>
    <x v="2"/>
    <x v="0"/>
    <m/>
    <m/>
    <m/>
    <m/>
    <m/>
    <m/>
    <n v="7146"/>
  </r>
  <r>
    <x v="6"/>
    <x v="7"/>
    <x v="62"/>
    <x v="1"/>
    <x v="0"/>
    <m/>
    <m/>
    <m/>
    <m/>
    <m/>
    <m/>
    <n v="7072"/>
  </r>
  <r>
    <x v="6"/>
    <x v="4"/>
    <x v="53"/>
    <x v="1"/>
    <x v="0"/>
    <m/>
    <m/>
    <m/>
    <m/>
    <m/>
    <m/>
    <n v="7054"/>
  </r>
  <r>
    <x v="6"/>
    <x v="4"/>
    <x v="27"/>
    <x v="2"/>
    <x v="0"/>
    <m/>
    <m/>
    <m/>
    <m/>
    <m/>
    <m/>
    <n v="6918"/>
  </r>
  <r>
    <x v="6"/>
    <x v="3"/>
    <x v="51"/>
    <x v="0"/>
    <x v="0"/>
    <m/>
    <m/>
    <m/>
    <m/>
    <m/>
    <m/>
    <n v="6768"/>
  </r>
  <r>
    <x v="6"/>
    <x v="3"/>
    <x v="74"/>
    <x v="2"/>
    <x v="0"/>
    <m/>
    <m/>
    <m/>
    <m/>
    <m/>
    <m/>
    <n v="6716"/>
  </r>
  <r>
    <x v="6"/>
    <x v="5"/>
    <x v="33"/>
    <x v="1"/>
    <x v="0"/>
    <m/>
    <m/>
    <m/>
    <m/>
    <m/>
    <m/>
    <n v="6647"/>
  </r>
  <r>
    <x v="6"/>
    <x v="4"/>
    <x v="27"/>
    <x v="1"/>
    <x v="0"/>
    <m/>
    <m/>
    <m/>
    <m/>
    <m/>
    <m/>
    <n v="6624"/>
  </r>
  <r>
    <x v="6"/>
    <x v="4"/>
    <x v="27"/>
    <x v="2"/>
    <x v="0"/>
    <m/>
    <m/>
    <m/>
    <m/>
    <m/>
    <m/>
    <n v="6538"/>
  </r>
  <r>
    <x v="6"/>
    <x v="2"/>
    <x v="59"/>
    <x v="0"/>
    <x v="0"/>
    <m/>
    <m/>
    <m/>
    <m/>
    <m/>
    <m/>
    <n v="6507"/>
  </r>
  <r>
    <x v="6"/>
    <x v="5"/>
    <x v="66"/>
    <x v="2"/>
    <x v="0"/>
    <m/>
    <m/>
    <m/>
    <m/>
    <m/>
    <m/>
    <n v="6492"/>
  </r>
  <r>
    <x v="6"/>
    <x v="2"/>
    <x v="20"/>
    <x v="2"/>
    <x v="0"/>
    <m/>
    <m/>
    <m/>
    <m/>
    <m/>
    <m/>
    <n v="6344"/>
  </r>
  <r>
    <x v="6"/>
    <x v="3"/>
    <x v="38"/>
    <x v="1"/>
    <x v="0"/>
    <m/>
    <m/>
    <m/>
    <m/>
    <m/>
    <m/>
    <n v="6320"/>
  </r>
  <r>
    <x v="6"/>
    <x v="5"/>
    <x v="22"/>
    <x v="0"/>
    <x v="0"/>
    <m/>
    <m/>
    <m/>
    <m/>
    <m/>
    <m/>
    <n v="6251"/>
  </r>
  <r>
    <x v="6"/>
    <x v="2"/>
    <x v="20"/>
    <x v="1"/>
    <x v="0"/>
    <m/>
    <m/>
    <m/>
    <m/>
    <m/>
    <m/>
    <n v="6230"/>
  </r>
  <r>
    <x v="6"/>
    <x v="2"/>
    <x v="10"/>
    <x v="2"/>
    <x v="0"/>
    <m/>
    <m/>
    <m/>
    <m/>
    <m/>
    <m/>
    <n v="6220"/>
  </r>
  <r>
    <x v="6"/>
    <x v="2"/>
    <x v="29"/>
    <x v="1"/>
    <x v="0"/>
    <m/>
    <m/>
    <m/>
    <m/>
    <m/>
    <m/>
    <n v="6211"/>
  </r>
  <r>
    <x v="6"/>
    <x v="3"/>
    <x v="42"/>
    <x v="2"/>
    <x v="0"/>
    <m/>
    <m/>
    <m/>
    <m/>
    <m/>
    <m/>
    <n v="6074"/>
  </r>
  <r>
    <x v="6"/>
    <x v="4"/>
    <x v="27"/>
    <x v="2"/>
    <x v="0"/>
    <m/>
    <m/>
    <m/>
    <m/>
    <m/>
    <m/>
    <n v="5996"/>
  </r>
  <r>
    <x v="6"/>
    <x v="5"/>
    <x v="33"/>
    <x v="2"/>
    <x v="0"/>
    <m/>
    <m/>
    <m/>
    <m/>
    <m/>
    <m/>
    <n v="5967"/>
  </r>
  <r>
    <x v="6"/>
    <x v="0"/>
    <x v="54"/>
    <x v="0"/>
    <x v="0"/>
    <m/>
    <m/>
    <m/>
    <m/>
    <m/>
    <m/>
    <n v="5942"/>
  </r>
  <r>
    <x v="6"/>
    <x v="5"/>
    <x v="33"/>
    <x v="0"/>
    <x v="0"/>
    <m/>
    <m/>
    <m/>
    <m/>
    <m/>
    <m/>
    <n v="5940"/>
  </r>
  <r>
    <x v="6"/>
    <x v="0"/>
    <x v="7"/>
    <x v="1"/>
    <x v="0"/>
    <m/>
    <m/>
    <m/>
    <m/>
    <m/>
    <m/>
    <n v="5890"/>
  </r>
  <r>
    <x v="6"/>
    <x v="7"/>
    <x v="52"/>
    <x v="0"/>
    <x v="0"/>
    <m/>
    <m/>
    <m/>
    <m/>
    <m/>
    <m/>
    <n v="5831"/>
  </r>
  <r>
    <x v="6"/>
    <x v="7"/>
    <x v="52"/>
    <x v="2"/>
    <x v="0"/>
    <m/>
    <m/>
    <m/>
    <m/>
    <m/>
    <m/>
    <n v="5818"/>
  </r>
  <r>
    <x v="6"/>
    <x v="0"/>
    <x v="9"/>
    <x v="1"/>
    <x v="0"/>
    <m/>
    <m/>
    <m/>
    <m/>
    <m/>
    <m/>
    <n v="5815"/>
  </r>
  <r>
    <x v="6"/>
    <x v="4"/>
    <x v="65"/>
    <x v="0"/>
    <x v="0"/>
    <m/>
    <m/>
    <m/>
    <m/>
    <m/>
    <m/>
    <n v="5810"/>
  </r>
  <r>
    <x v="6"/>
    <x v="1"/>
    <x v="6"/>
    <x v="2"/>
    <x v="0"/>
    <m/>
    <m/>
    <m/>
    <m/>
    <m/>
    <m/>
    <n v="5780"/>
  </r>
  <r>
    <x v="6"/>
    <x v="4"/>
    <x v="73"/>
    <x v="1"/>
    <x v="0"/>
    <m/>
    <m/>
    <m/>
    <m/>
    <m/>
    <m/>
    <n v="5694"/>
  </r>
  <r>
    <x v="6"/>
    <x v="4"/>
    <x v="73"/>
    <x v="0"/>
    <x v="0"/>
    <m/>
    <m/>
    <m/>
    <m/>
    <m/>
    <m/>
    <n v="5661"/>
  </r>
  <r>
    <x v="6"/>
    <x v="4"/>
    <x v="35"/>
    <x v="2"/>
    <x v="0"/>
    <m/>
    <m/>
    <m/>
    <m/>
    <m/>
    <m/>
    <n v="5658"/>
  </r>
  <r>
    <x v="6"/>
    <x v="5"/>
    <x v="39"/>
    <x v="0"/>
    <x v="0"/>
    <m/>
    <m/>
    <m/>
    <m/>
    <m/>
    <m/>
    <n v="5642"/>
  </r>
  <r>
    <x v="6"/>
    <x v="0"/>
    <x v="0"/>
    <x v="5"/>
    <x v="0"/>
    <m/>
    <m/>
    <m/>
    <m/>
    <m/>
    <m/>
    <n v="5614"/>
  </r>
  <r>
    <x v="6"/>
    <x v="2"/>
    <x v="47"/>
    <x v="2"/>
    <x v="0"/>
    <m/>
    <m/>
    <m/>
    <m/>
    <m/>
    <m/>
    <n v="5527"/>
  </r>
  <r>
    <x v="6"/>
    <x v="2"/>
    <x v="20"/>
    <x v="1"/>
    <x v="0"/>
    <m/>
    <m/>
    <m/>
    <m/>
    <m/>
    <m/>
    <n v="5511"/>
  </r>
  <r>
    <x v="6"/>
    <x v="0"/>
    <x v="68"/>
    <x v="0"/>
    <x v="0"/>
    <m/>
    <m/>
    <m/>
    <m/>
    <m/>
    <m/>
    <n v="5491"/>
  </r>
  <r>
    <x v="6"/>
    <x v="0"/>
    <x v="77"/>
    <x v="0"/>
    <x v="0"/>
    <m/>
    <m/>
    <m/>
    <m/>
    <m/>
    <m/>
    <n v="5400"/>
  </r>
  <r>
    <x v="6"/>
    <x v="4"/>
    <x v="53"/>
    <x v="0"/>
    <x v="0"/>
    <m/>
    <m/>
    <m/>
    <m/>
    <m/>
    <m/>
    <n v="5382"/>
  </r>
  <r>
    <x v="6"/>
    <x v="0"/>
    <x v="31"/>
    <x v="0"/>
    <x v="0"/>
    <m/>
    <m/>
    <m/>
    <m/>
    <m/>
    <m/>
    <n v="5362"/>
  </r>
  <r>
    <x v="6"/>
    <x v="4"/>
    <x v="27"/>
    <x v="2"/>
    <x v="0"/>
    <m/>
    <m/>
    <m/>
    <m/>
    <m/>
    <m/>
    <n v="5292"/>
  </r>
  <r>
    <x v="6"/>
    <x v="4"/>
    <x v="57"/>
    <x v="0"/>
    <x v="0"/>
    <m/>
    <m/>
    <m/>
    <m/>
    <m/>
    <m/>
    <n v="5235"/>
  </r>
  <r>
    <x v="6"/>
    <x v="3"/>
    <x v="63"/>
    <x v="0"/>
    <x v="0"/>
    <m/>
    <m/>
    <m/>
    <m/>
    <m/>
    <m/>
    <n v="5225"/>
  </r>
  <r>
    <x v="6"/>
    <x v="0"/>
    <x v="70"/>
    <x v="0"/>
    <x v="0"/>
    <m/>
    <m/>
    <m/>
    <m/>
    <m/>
    <m/>
    <n v="5218"/>
  </r>
  <r>
    <x v="6"/>
    <x v="1"/>
    <x v="67"/>
    <x v="0"/>
    <x v="0"/>
    <m/>
    <m/>
    <m/>
    <m/>
    <m/>
    <m/>
    <n v="5183"/>
  </r>
  <r>
    <x v="6"/>
    <x v="5"/>
    <x v="22"/>
    <x v="0"/>
    <x v="0"/>
    <m/>
    <m/>
    <m/>
    <m/>
    <m/>
    <m/>
    <n v="5162"/>
  </r>
  <r>
    <x v="6"/>
    <x v="5"/>
    <x v="69"/>
    <x v="1"/>
    <x v="0"/>
    <m/>
    <m/>
    <m/>
    <m/>
    <m/>
    <m/>
    <n v="5153"/>
  </r>
  <r>
    <x v="6"/>
    <x v="8"/>
    <x v="71"/>
    <x v="0"/>
    <x v="0"/>
    <m/>
    <m/>
    <m/>
    <m/>
    <m/>
    <m/>
    <n v="5097"/>
  </r>
  <r>
    <x v="6"/>
    <x v="4"/>
    <x v="34"/>
    <x v="2"/>
    <x v="0"/>
    <m/>
    <m/>
    <m/>
    <m/>
    <m/>
    <m/>
    <n v="5079"/>
  </r>
  <r>
    <x v="6"/>
    <x v="4"/>
    <x v="45"/>
    <x v="2"/>
    <x v="0"/>
    <m/>
    <m/>
    <m/>
    <m/>
    <m/>
    <m/>
    <n v="5012"/>
  </r>
  <r>
    <x v="6"/>
    <x v="4"/>
    <x v="27"/>
    <x v="0"/>
    <x v="0"/>
    <m/>
    <m/>
    <m/>
    <m/>
    <m/>
    <m/>
    <n v="5009"/>
  </r>
  <r>
    <x v="6"/>
    <x v="1"/>
    <x v="64"/>
    <x v="0"/>
    <x v="0"/>
    <m/>
    <m/>
    <m/>
    <m/>
    <m/>
    <m/>
    <n v="4973"/>
  </r>
  <r>
    <x v="6"/>
    <x v="5"/>
    <x v="39"/>
    <x v="1"/>
    <x v="0"/>
    <m/>
    <m/>
    <m/>
    <m/>
    <m/>
    <m/>
    <n v="4950"/>
  </r>
  <r>
    <x v="6"/>
    <x v="6"/>
    <x v="61"/>
    <x v="0"/>
    <x v="0"/>
    <m/>
    <m/>
    <m/>
    <m/>
    <m/>
    <m/>
    <n v="4897"/>
  </r>
  <r>
    <x v="6"/>
    <x v="1"/>
    <x v="75"/>
    <x v="0"/>
    <x v="0"/>
    <m/>
    <m/>
    <m/>
    <m/>
    <m/>
    <m/>
    <n v="4739"/>
  </r>
  <r>
    <x v="6"/>
    <x v="2"/>
    <x v="4"/>
    <x v="2"/>
    <x v="0"/>
    <m/>
    <m/>
    <m/>
    <m/>
    <m/>
    <m/>
    <n v="4708"/>
  </r>
  <r>
    <x v="6"/>
    <x v="5"/>
    <x v="22"/>
    <x v="3"/>
    <x v="0"/>
    <m/>
    <m/>
    <m/>
    <m/>
    <m/>
    <m/>
    <n v="4686"/>
  </r>
  <r>
    <x v="6"/>
    <x v="3"/>
    <x v="74"/>
    <x v="0"/>
    <x v="0"/>
    <m/>
    <m/>
    <m/>
    <m/>
    <m/>
    <m/>
    <n v="4684"/>
  </r>
  <r>
    <x v="6"/>
    <x v="0"/>
    <x v="12"/>
    <x v="1"/>
    <x v="0"/>
    <m/>
    <m/>
    <m/>
    <m/>
    <m/>
    <m/>
    <n v="4659"/>
  </r>
  <r>
    <x v="6"/>
    <x v="2"/>
    <x v="58"/>
    <x v="0"/>
    <x v="0"/>
    <m/>
    <m/>
    <m/>
    <m/>
    <m/>
    <m/>
    <n v="4655"/>
  </r>
  <r>
    <x v="6"/>
    <x v="3"/>
    <x v="55"/>
    <x v="0"/>
    <x v="0"/>
    <m/>
    <m/>
    <m/>
    <m/>
    <m/>
    <m/>
    <n v="4529"/>
  </r>
  <r>
    <x v="6"/>
    <x v="2"/>
    <x v="48"/>
    <x v="2"/>
    <x v="0"/>
    <m/>
    <m/>
    <m/>
    <m/>
    <m/>
    <m/>
    <n v="4528"/>
  </r>
  <r>
    <x v="6"/>
    <x v="5"/>
    <x v="33"/>
    <x v="2"/>
    <x v="0"/>
    <m/>
    <m/>
    <m/>
    <m/>
    <m/>
    <m/>
    <n v="4522"/>
  </r>
  <r>
    <x v="6"/>
    <x v="1"/>
    <x v="76"/>
    <x v="0"/>
    <x v="0"/>
    <m/>
    <m/>
    <m/>
    <m/>
    <m/>
    <m/>
    <n v="4518"/>
  </r>
  <r>
    <x v="6"/>
    <x v="5"/>
    <x v="39"/>
    <x v="2"/>
    <x v="0"/>
    <m/>
    <m/>
    <m/>
    <m/>
    <m/>
    <m/>
    <n v="4451"/>
  </r>
  <r>
    <x v="6"/>
    <x v="4"/>
    <x v="27"/>
    <x v="2"/>
    <x v="0"/>
    <m/>
    <m/>
    <m/>
    <m/>
    <m/>
    <m/>
    <n v="4411"/>
  </r>
  <r>
    <x v="6"/>
    <x v="2"/>
    <x v="20"/>
    <x v="0"/>
    <x v="0"/>
    <m/>
    <m/>
    <m/>
    <m/>
    <m/>
    <m/>
    <n v="4394"/>
  </r>
  <r>
    <x v="6"/>
    <x v="5"/>
    <x v="69"/>
    <x v="2"/>
    <x v="0"/>
    <m/>
    <m/>
    <m/>
    <m/>
    <m/>
    <m/>
    <n v="4384"/>
  </r>
  <r>
    <x v="6"/>
    <x v="5"/>
    <x v="22"/>
    <x v="2"/>
    <x v="0"/>
    <m/>
    <m/>
    <m/>
    <m/>
    <m/>
    <m/>
    <n v="4340"/>
  </r>
  <r>
    <x v="6"/>
    <x v="7"/>
    <x v="62"/>
    <x v="0"/>
    <x v="0"/>
    <m/>
    <m/>
    <m/>
    <m/>
    <m/>
    <m/>
    <n v="4334"/>
  </r>
  <r>
    <x v="6"/>
    <x v="2"/>
    <x v="86"/>
    <x v="1"/>
    <x v="0"/>
    <m/>
    <m/>
    <m/>
    <m/>
    <m/>
    <m/>
    <n v="4304"/>
  </r>
  <r>
    <x v="6"/>
    <x v="2"/>
    <x v="20"/>
    <x v="2"/>
    <x v="0"/>
    <m/>
    <m/>
    <m/>
    <m/>
    <m/>
    <m/>
    <n v="4284"/>
  </r>
  <r>
    <x v="6"/>
    <x v="5"/>
    <x v="39"/>
    <x v="0"/>
    <x v="0"/>
    <m/>
    <m/>
    <m/>
    <m/>
    <m/>
    <m/>
    <n v="4256"/>
  </r>
  <r>
    <x v="6"/>
    <x v="0"/>
    <x v="78"/>
    <x v="0"/>
    <x v="0"/>
    <m/>
    <m/>
    <m/>
    <m/>
    <m/>
    <m/>
    <n v="4196"/>
  </r>
  <r>
    <x v="6"/>
    <x v="7"/>
    <x v="62"/>
    <x v="0"/>
    <x v="0"/>
    <m/>
    <m/>
    <m/>
    <m/>
    <m/>
    <m/>
    <n v="4193"/>
  </r>
  <r>
    <x v="6"/>
    <x v="8"/>
    <x v="83"/>
    <x v="0"/>
    <x v="0"/>
    <m/>
    <m/>
    <m/>
    <m/>
    <m/>
    <m/>
    <n v="4128"/>
  </r>
  <r>
    <x v="6"/>
    <x v="5"/>
    <x v="69"/>
    <x v="0"/>
    <x v="0"/>
    <m/>
    <m/>
    <m/>
    <m/>
    <m/>
    <m/>
    <n v="4114"/>
  </r>
  <r>
    <x v="6"/>
    <x v="7"/>
    <x v="72"/>
    <x v="0"/>
    <x v="0"/>
    <m/>
    <m/>
    <m/>
    <m/>
    <m/>
    <m/>
    <n v="4089"/>
  </r>
  <r>
    <x v="6"/>
    <x v="4"/>
    <x v="56"/>
    <x v="2"/>
    <x v="0"/>
    <m/>
    <m/>
    <m/>
    <m/>
    <m/>
    <m/>
    <n v="4068"/>
  </r>
  <r>
    <x v="6"/>
    <x v="2"/>
    <x v="81"/>
    <x v="0"/>
    <x v="0"/>
    <m/>
    <m/>
    <m/>
    <m/>
    <m/>
    <m/>
    <n v="3979"/>
  </r>
  <r>
    <x v="6"/>
    <x v="1"/>
    <x v="76"/>
    <x v="1"/>
    <x v="0"/>
    <m/>
    <m/>
    <m/>
    <m/>
    <m/>
    <m/>
    <n v="3962"/>
  </r>
  <r>
    <x v="6"/>
    <x v="1"/>
    <x v="2"/>
    <x v="1"/>
    <x v="0"/>
    <m/>
    <m/>
    <m/>
    <m/>
    <m/>
    <m/>
    <n v="3961"/>
  </r>
  <r>
    <x v="6"/>
    <x v="7"/>
    <x v="62"/>
    <x v="1"/>
    <x v="0"/>
    <m/>
    <m/>
    <m/>
    <m/>
    <m/>
    <m/>
    <n v="3933"/>
  </r>
  <r>
    <x v="6"/>
    <x v="3"/>
    <x v="55"/>
    <x v="2"/>
    <x v="0"/>
    <m/>
    <m/>
    <m/>
    <m/>
    <m/>
    <m/>
    <n v="3919"/>
  </r>
  <r>
    <x v="6"/>
    <x v="5"/>
    <x v="89"/>
    <x v="2"/>
    <x v="0"/>
    <m/>
    <m/>
    <m/>
    <m/>
    <m/>
    <m/>
    <n v="3863"/>
  </r>
  <r>
    <x v="6"/>
    <x v="1"/>
    <x v="37"/>
    <x v="0"/>
    <x v="0"/>
    <m/>
    <m/>
    <m/>
    <m/>
    <m/>
    <m/>
    <n v="3782"/>
  </r>
  <r>
    <x v="6"/>
    <x v="2"/>
    <x v="88"/>
    <x v="0"/>
    <x v="0"/>
    <m/>
    <m/>
    <m/>
    <m/>
    <m/>
    <m/>
    <n v="3779"/>
  </r>
  <r>
    <x v="6"/>
    <x v="2"/>
    <x v="10"/>
    <x v="2"/>
    <x v="0"/>
    <m/>
    <m/>
    <m/>
    <m/>
    <m/>
    <m/>
    <n v="3759"/>
  </r>
  <r>
    <x v="6"/>
    <x v="2"/>
    <x v="87"/>
    <x v="0"/>
    <x v="0"/>
    <m/>
    <m/>
    <m/>
    <m/>
    <m/>
    <m/>
    <n v="3733"/>
  </r>
  <r>
    <x v="6"/>
    <x v="1"/>
    <x v="14"/>
    <x v="2"/>
    <x v="0"/>
    <m/>
    <m/>
    <m/>
    <m/>
    <m/>
    <m/>
    <n v="3720"/>
  </r>
  <r>
    <x v="6"/>
    <x v="1"/>
    <x v="5"/>
    <x v="1"/>
    <x v="0"/>
    <m/>
    <m/>
    <m/>
    <m/>
    <m/>
    <m/>
    <n v="3666"/>
  </r>
  <r>
    <x v="6"/>
    <x v="1"/>
    <x v="79"/>
    <x v="0"/>
    <x v="0"/>
    <m/>
    <m/>
    <m/>
    <m/>
    <m/>
    <m/>
    <n v="3584"/>
  </r>
  <r>
    <x v="6"/>
    <x v="5"/>
    <x v="69"/>
    <x v="2"/>
    <x v="0"/>
    <m/>
    <m/>
    <m/>
    <m/>
    <m/>
    <m/>
    <n v="3581"/>
  </r>
  <r>
    <x v="6"/>
    <x v="1"/>
    <x v="94"/>
    <x v="0"/>
    <x v="0"/>
    <m/>
    <m/>
    <m/>
    <m/>
    <m/>
    <m/>
    <n v="3518"/>
  </r>
  <r>
    <x v="6"/>
    <x v="2"/>
    <x v="84"/>
    <x v="0"/>
    <x v="0"/>
    <m/>
    <m/>
    <m/>
    <m/>
    <m/>
    <m/>
    <n v="3512"/>
  </r>
  <r>
    <x v="6"/>
    <x v="4"/>
    <x v="73"/>
    <x v="2"/>
    <x v="0"/>
    <m/>
    <m/>
    <m/>
    <m/>
    <m/>
    <m/>
    <n v="3511"/>
  </r>
  <r>
    <x v="6"/>
    <x v="2"/>
    <x v="26"/>
    <x v="2"/>
    <x v="0"/>
    <m/>
    <m/>
    <m/>
    <m/>
    <m/>
    <m/>
    <n v="3504"/>
  </r>
  <r>
    <x v="6"/>
    <x v="0"/>
    <x v="9"/>
    <x v="0"/>
    <x v="0"/>
    <m/>
    <m/>
    <m/>
    <m/>
    <m/>
    <m/>
    <n v="3469"/>
  </r>
  <r>
    <x v="6"/>
    <x v="0"/>
    <x v="1"/>
    <x v="5"/>
    <x v="0"/>
    <m/>
    <m/>
    <m/>
    <m/>
    <m/>
    <m/>
    <n v="3460"/>
  </r>
  <r>
    <x v="6"/>
    <x v="1"/>
    <x v="85"/>
    <x v="0"/>
    <x v="0"/>
    <m/>
    <m/>
    <m/>
    <m/>
    <m/>
    <m/>
    <n v="3411"/>
  </r>
  <r>
    <x v="6"/>
    <x v="5"/>
    <x v="69"/>
    <x v="0"/>
    <x v="0"/>
    <m/>
    <m/>
    <m/>
    <m/>
    <m/>
    <m/>
    <n v="3370"/>
  </r>
  <r>
    <x v="6"/>
    <x v="7"/>
    <x v="82"/>
    <x v="1"/>
    <x v="0"/>
    <m/>
    <m/>
    <m/>
    <m/>
    <m/>
    <m/>
    <n v="3329"/>
  </r>
  <r>
    <x v="6"/>
    <x v="5"/>
    <x v="39"/>
    <x v="1"/>
    <x v="0"/>
    <m/>
    <m/>
    <m/>
    <m/>
    <m/>
    <m/>
    <n v="3311"/>
  </r>
  <r>
    <x v="6"/>
    <x v="7"/>
    <x v="62"/>
    <x v="2"/>
    <x v="0"/>
    <m/>
    <m/>
    <m/>
    <m/>
    <m/>
    <m/>
    <n v="3311"/>
  </r>
  <r>
    <x v="6"/>
    <x v="7"/>
    <x v="72"/>
    <x v="1"/>
    <x v="0"/>
    <m/>
    <m/>
    <m/>
    <m/>
    <m/>
    <m/>
    <n v="3310"/>
  </r>
  <r>
    <x v="6"/>
    <x v="3"/>
    <x v="63"/>
    <x v="2"/>
    <x v="0"/>
    <m/>
    <m/>
    <m/>
    <m/>
    <m/>
    <m/>
    <n v="3261"/>
  </r>
  <r>
    <x v="6"/>
    <x v="1"/>
    <x v="25"/>
    <x v="2"/>
    <x v="0"/>
    <m/>
    <m/>
    <m/>
    <m/>
    <m/>
    <m/>
    <n v="3191"/>
  </r>
  <r>
    <x v="6"/>
    <x v="2"/>
    <x v="84"/>
    <x v="1"/>
    <x v="0"/>
    <m/>
    <m/>
    <m/>
    <m/>
    <m/>
    <m/>
    <n v="3179"/>
  </r>
  <r>
    <x v="6"/>
    <x v="0"/>
    <x v="12"/>
    <x v="5"/>
    <x v="0"/>
    <m/>
    <m/>
    <m/>
    <m/>
    <m/>
    <m/>
    <n v="3084"/>
  </r>
  <r>
    <x v="6"/>
    <x v="2"/>
    <x v="88"/>
    <x v="2"/>
    <x v="0"/>
    <m/>
    <m/>
    <m/>
    <m/>
    <m/>
    <m/>
    <n v="3047"/>
  </r>
  <r>
    <x v="6"/>
    <x v="1"/>
    <x v="15"/>
    <x v="1"/>
    <x v="0"/>
    <m/>
    <m/>
    <m/>
    <m/>
    <m/>
    <m/>
    <n v="3025"/>
  </r>
  <r>
    <x v="6"/>
    <x v="5"/>
    <x v="69"/>
    <x v="1"/>
    <x v="0"/>
    <m/>
    <m/>
    <m/>
    <m/>
    <m/>
    <m/>
    <n v="3023"/>
  </r>
  <r>
    <x v="6"/>
    <x v="3"/>
    <x v="63"/>
    <x v="1"/>
    <x v="0"/>
    <m/>
    <m/>
    <m/>
    <m/>
    <m/>
    <m/>
    <n v="3008"/>
  </r>
  <r>
    <x v="6"/>
    <x v="5"/>
    <x v="22"/>
    <x v="1"/>
    <x v="0"/>
    <m/>
    <m/>
    <m/>
    <m/>
    <m/>
    <m/>
    <n v="3006"/>
  </r>
  <r>
    <x v="6"/>
    <x v="5"/>
    <x v="89"/>
    <x v="0"/>
    <x v="0"/>
    <m/>
    <m/>
    <m/>
    <m/>
    <m/>
    <m/>
    <n v="3005"/>
  </r>
  <r>
    <x v="6"/>
    <x v="2"/>
    <x v="58"/>
    <x v="2"/>
    <x v="0"/>
    <m/>
    <m/>
    <m/>
    <m/>
    <m/>
    <m/>
    <n v="2953"/>
  </r>
  <r>
    <x v="6"/>
    <x v="0"/>
    <x v="1"/>
    <x v="1"/>
    <x v="0"/>
    <m/>
    <m/>
    <m/>
    <m/>
    <m/>
    <m/>
    <n v="2921"/>
  </r>
  <r>
    <x v="6"/>
    <x v="0"/>
    <x v="0"/>
    <x v="1"/>
    <x v="0"/>
    <m/>
    <m/>
    <m/>
    <m/>
    <m/>
    <m/>
    <n v="2881"/>
  </r>
  <r>
    <x v="6"/>
    <x v="2"/>
    <x v="84"/>
    <x v="2"/>
    <x v="0"/>
    <m/>
    <m/>
    <m/>
    <m/>
    <m/>
    <m/>
    <n v="2877"/>
  </r>
  <r>
    <x v="6"/>
    <x v="2"/>
    <x v="86"/>
    <x v="0"/>
    <x v="0"/>
    <m/>
    <m/>
    <m/>
    <m/>
    <m/>
    <m/>
    <n v="2861"/>
  </r>
  <r>
    <x v="6"/>
    <x v="3"/>
    <x v="97"/>
    <x v="2"/>
    <x v="0"/>
    <m/>
    <m/>
    <m/>
    <m/>
    <m/>
    <m/>
    <n v="2858"/>
  </r>
  <r>
    <x v="6"/>
    <x v="2"/>
    <x v="84"/>
    <x v="2"/>
    <x v="0"/>
    <m/>
    <m/>
    <m/>
    <m/>
    <m/>
    <m/>
    <n v="2825"/>
  </r>
  <r>
    <x v="6"/>
    <x v="4"/>
    <x v="65"/>
    <x v="2"/>
    <x v="0"/>
    <m/>
    <m/>
    <m/>
    <m/>
    <m/>
    <m/>
    <n v="2823"/>
  </r>
  <r>
    <x v="6"/>
    <x v="2"/>
    <x v="20"/>
    <x v="2"/>
    <x v="0"/>
    <m/>
    <m/>
    <m/>
    <m/>
    <m/>
    <m/>
    <n v="2823"/>
  </r>
  <r>
    <x v="6"/>
    <x v="4"/>
    <x v="17"/>
    <x v="4"/>
    <x v="0"/>
    <m/>
    <m/>
    <m/>
    <m/>
    <m/>
    <m/>
    <n v="2802"/>
  </r>
  <r>
    <x v="6"/>
    <x v="2"/>
    <x v="20"/>
    <x v="2"/>
    <x v="0"/>
    <m/>
    <m/>
    <m/>
    <m/>
    <m/>
    <m/>
    <n v="2802"/>
  </r>
  <r>
    <x v="6"/>
    <x v="2"/>
    <x v="84"/>
    <x v="1"/>
    <x v="0"/>
    <m/>
    <m/>
    <m/>
    <m/>
    <m/>
    <m/>
    <n v="2802"/>
  </r>
  <r>
    <x v="6"/>
    <x v="2"/>
    <x v="49"/>
    <x v="2"/>
    <x v="0"/>
    <m/>
    <m/>
    <m/>
    <m/>
    <m/>
    <m/>
    <n v="2780"/>
  </r>
  <r>
    <x v="6"/>
    <x v="6"/>
    <x v="80"/>
    <x v="0"/>
    <x v="0"/>
    <m/>
    <m/>
    <m/>
    <m/>
    <m/>
    <m/>
    <n v="2777"/>
  </r>
  <r>
    <x v="6"/>
    <x v="0"/>
    <x v="31"/>
    <x v="1"/>
    <x v="0"/>
    <m/>
    <m/>
    <m/>
    <m/>
    <m/>
    <m/>
    <n v="2776"/>
  </r>
  <r>
    <x v="6"/>
    <x v="2"/>
    <x v="87"/>
    <x v="1"/>
    <x v="0"/>
    <m/>
    <m/>
    <m/>
    <m/>
    <m/>
    <m/>
    <n v="2774"/>
  </r>
  <r>
    <x v="6"/>
    <x v="4"/>
    <x v="35"/>
    <x v="5"/>
    <x v="0"/>
    <m/>
    <m/>
    <m/>
    <m/>
    <m/>
    <m/>
    <n v="2733"/>
  </r>
  <r>
    <x v="6"/>
    <x v="7"/>
    <x v="72"/>
    <x v="2"/>
    <x v="0"/>
    <m/>
    <m/>
    <m/>
    <m/>
    <m/>
    <m/>
    <n v="2730"/>
  </r>
  <r>
    <x v="6"/>
    <x v="0"/>
    <x v="68"/>
    <x v="0"/>
    <x v="0"/>
    <m/>
    <m/>
    <m/>
    <m/>
    <m/>
    <m/>
    <n v="2724"/>
  </r>
  <r>
    <x v="6"/>
    <x v="5"/>
    <x v="39"/>
    <x v="1"/>
    <x v="0"/>
    <m/>
    <m/>
    <m/>
    <m/>
    <m/>
    <m/>
    <n v="2715"/>
  </r>
  <r>
    <x v="6"/>
    <x v="3"/>
    <x v="98"/>
    <x v="1"/>
    <x v="0"/>
    <m/>
    <m/>
    <m/>
    <m/>
    <m/>
    <m/>
    <n v="2707"/>
  </r>
  <r>
    <x v="6"/>
    <x v="2"/>
    <x v="29"/>
    <x v="2"/>
    <x v="0"/>
    <m/>
    <m/>
    <m/>
    <m/>
    <m/>
    <m/>
    <n v="2699"/>
  </r>
  <r>
    <x v="6"/>
    <x v="2"/>
    <x v="4"/>
    <x v="4"/>
    <x v="0"/>
    <m/>
    <m/>
    <m/>
    <m/>
    <m/>
    <m/>
    <n v="2667"/>
  </r>
  <r>
    <x v="6"/>
    <x v="2"/>
    <x v="86"/>
    <x v="2"/>
    <x v="0"/>
    <m/>
    <m/>
    <m/>
    <m/>
    <m/>
    <m/>
    <n v="2612"/>
  </r>
  <r>
    <x v="6"/>
    <x v="0"/>
    <x v="96"/>
    <x v="0"/>
    <x v="0"/>
    <m/>
    <m/>
    <m/>
    <m/>
    <m/>
    <m/>
    <n v="2606"/>
  </r>
  <r>
    <x v="6"/>
    <x v="3"/>
    <x v="55"/>
    <x v="5"/>
    <x v="0"/>
    <m/>
    <m/>
    <m/>
    <m/>
    <m/>
    <m/>
    <n v="2587"/>
  </r>
  <r>
    <x v="6"/>
    <x v="5"/>
    <x v="69"/>
    <x v="0"/>
    <x v="0"/>
    <m/>
    <m/>
    <m/>
    <m/>
    <m/>
    <m/>
    <n v="2578"/>
  </r>
  <r>
    <x v="6"/>
    <x v="6"/>
    <x v="90"/>
    <x v="0"/>
    <x v="0"/>
    <m/>
    <m/>
    <m/>
    <m/>
    <m/>
    <m/>
    <n v="2552"/>
  </r>
  <r>
    <x v="6"/>
    <x v="2"/>
    <x v="59"/>
    <x v="2"/>
    <x v="0"/>
    <m/>
    <m/>
    <m/>
    <m/>
    <m/>
    <m/>
    <n v="2550"/>
  </r>
  <r>
    <x v="6"/>
    <x v="7"/>
    <x v="82"/>
    <x v="0"/>
    <x v="0"/>
    <m/>
    <m/>
    <m/>
    <m/>
    <m/>
    <m/>
    <n v="2503"/>
  </r>
  <r>
    <x v="6"/>
    <x v="5"/>
    <x v="33"/>
    <x v="3"/>
    <x v="0"/>
    <m/>
    <m/>
    <m/>
    <m/>
    <m/>
    <m/>
    <n v="2502"/>
  </r>
  <r>
    <x v="6"/>
    <x v="6"/>
    <x v="91"/>
    <x v="0"/>
    <x v="0"/>
    <m/>
    <m/>
    <m/>
    <m/>
    <m/>
    <m/>
    <n v="2485"/>
  </r>
  <r>
    <x v="6"/>
    <x v="5"/>
    <x v="69"/>
    <x v="1"/>
    <x v="0"/>
    <m/>
    <m/>
    <m/>
    <m/>
    <m/>
    <m/>
    <n v="2474"/>
  </r>
  <r>
    <x v="6"/>
    <x v="3"/>
    <x v="97"/>
    <x v="0"/>
    <x v="0"/>
    <m/>
    <m/>
    <m/>
    <m/>
    <m/>
    <m/>
    <n v="2461"/>
  </r>
  <r>
    <x v="6"/>
    <x v="1"/>
    <x v="23"/>
    <x v="2"/>
    <x v="0"/>
    <m/>
    <m/>
    <m/>
    <m/>
    <m/>
    <m/>
    <n v="2454"/>
  </r>
  <r>
    <x v="6"/>
    <x v="4"/>
    <x v="27"/>
    <x v="2"/>
    <x v="0"/>
    <m/>
    <m/>
    <m/>
    <m/>
    <m/>
    <m/>
    <n v="2442"/>
  </r>
  <r>
    <x v="6"/>
    <x v="2"/>
    <x v="29"/>
    <x v="5"/>
    <x v="0"/>
    <m/>
    <m/>
    <m/>
    <m/>
    <m/>
    <m/>
    <n v="2406"/>
  </r>
  <r>
    <x v="6"/>
    <x v="1"/>
    <x v="3"/>
    <x v="1"/>
    <x v="0"/>
    <m/>
    <m/>
    <m/>
    <m/>
    <m/>
    <m/>
    <n v="2396"/>
  </r>
  <r>
    <x v="6"/>
    <x v="0"/>
    <x v="7"/>
    <x v="2"/>
    <x v="0"/>
    <m/>
    <m/>
    <m/>
    <m/>
    <m/>
    <m/>
    <n v="2363"/>
  </r>
  <r>
    <x v="6"/>
    <x v="1"/>
    <x v="30"/>
    <x v="2"/>
    <x v="0"/>
    <m/>
    <m/>
    <m/>
    <m/>
    <m/>
    <m/>
    <n v="2334"/>
  </r>
  <r>
    <x v="6"/>
    <x v="5"/>
    <x v="69"/>
    <x v="5"/>
    <x v="0"/>
    <m/>
    <m/>
    <m/>
    <m/>
    <m/>
    <m/>
    <n v="2320"/>
  </r>
  <r>
    <x v="6"/>
    <x v="0"/>
    <x v="9"/>
    <x v="2"/>
    <x v="0"/>
    <m/>
    <m/>
    <m/>
    <m/>
    <m/>
    <m/>
    <n v="2319"/>
  </r>
  <r>
    <x v="6"/>
    <x v="4"/>
    <x v="53"/>
    <x v="2"/>
    <x v="0"/>
    <m/>
    <m/>
    <m/>
    <m/>
    <m/>
    <m/>
    <n v="2300"/>
  </r>
  <r>
    <x v="6"/>
    <x v="1"/>
    <x v="93"/>
    <x v="0"/>
    <x v="0"/>
    <m/>
    <m/>
    <m/>
    <m/>
    <m/>
    <m/>
    <n v="2288"/>
  </r>
  <r>
    <x v="6"/>
    <x v="2"/>
    <x v="58"/>
    <x v="2"/>
    <x v="0"/>
    <m/>
    <m/>
    <m/>
    <m/>
    <m/>
    <m/>
    <n v="2287"/>
  </r>
  <r>
    <x v="6"/>
    <x v="0"/>
    <x v="101"/>
    <x v="0"/>
    <x v="0"/>
    <m/>
    <m/>
    <m/>
    <m/>
    <m/>
    <m/>
    <n v="2270"/>
  </r>
  <r>
    <x v="6"/>
    <x v="4"/>
    <x v="45"/>
    <x v="2"/>
    <x v="0"/>
    <m/>
    <m/>
    <m/>
    <m/>
    <m/>
    <m/>
    <n v="2268"/>
  </r>
  <r>
    <x v="6"/>
    <x v="0"/>
    <x v="103"/>
    <x v="0"/>
    <x v="0"/>
    <m/>
    <m/>
    <m/>
    <m/>
    <m/>
    <m/>
    <n v="2241"/>
  </r>
  <r>
    <x v="6"/>
    <x v="2"/>
    <x v="84"/>
    <x v="0"/>
    <x v="0"/>
    <m/>
    <m/>
    <m/>
    <m/>
    <m/>
    <m/>
    <n v="2225"/>
  </r>
  <r>
    <x v="6"/>
    <x v="2"/>
    <x v="4"/>
    <x v="5"/>
    <x v="0"/>
    <m/>
    <m/>
    <m/>
    <m/>
    <m/>
    <m/>
    <n v="2192"/>
  </r>
  <r>
    <x v="6"/>
    <x v="1"/>
    <x v="92"/>
    <x v="1"/>
    <x v="0"/>
    <m/>
    <m/>
    <m/>
    <m/>
    <m/>
    <m/>
    <n v="2184"/>
  </r>
  <r>
    <x v="6"/>
    <x v="7"/>
    <x v="62"/>
    <x v="2"/>
    <x v="0"/>
    <m/>
    <m/>
    <m/>
    <m/>
    <m/>
    <m/>
    <n v="2175"/>
  </r>
  <r>
    <x v="6"/>
    <x v="1"/>
    <x v="41"/>
    <x v="1"/>
    <x v="0"/>
    <m/>
    <m/>
    <m/>
    <m/>
    <m/>
    <m/>
    <n v="2137"/>
  </r>
  <r>
    <x v="6"/>
    <x v="2"/>
    <x v="11"/>
    <x v="5"/>
    <x v="0"/>
    <m/>
    <m/>
    <m/>
    <m/>
    <m/>
    <m/>
    <n v="2110"/>
  </r>
  <r>
    <x v="6"/>
    <x v="4"/>
    <x v="27"/>
    <x v="2"/>
    <x v="0"/>
    <m/>
    <m/>
    <m/>
    <m/>
    <m/>
    <m/>
    <n v="2088"/>
  </r>
  <r>
    <x v="6"/>
    <x v="1"/>
    <x v="21"/>
    <x v="1"/>
    <x v="0"/>
    <m/>
    <m/>
    <m/>
    <m/>
    <m/>
    <m/>
    <n v="2073"/>
  </r>
  <r>
    <x v="6"/>
    <x v="0"/>
    <x v="8"/>
    <x v="1"/>
    <x v="0"/>
    <m/>
    <m/>
    <m/>
    <m/>
    <m/>
    <m/>
    <n v="2067"/>
  </r>
  <r>
    <x v="6"/>
    <x v="1"/>
    <x v="21"/>
    <x v="2"/>
    <x v="0"/>
    <m/>
    <m/>
    <m/>
    <m/>
    <m/>
    <m/>
    <n v="2060"/>
  </r>
  <r>
    <x v="6"/>
    <x v="0"/>
    <x v="46"/>
    <x v="1"/>
    <x v="0"/>
    <m/>
    <m/>
    <m/>
    <m/>
    <m/>
    <m/>
    <n v="2047"/>
  </r>
  <r>
    <x v="6"/>
    <x v="0"/>
    <x v="1"/>
    <x v="2"/>
    <x v="0"/>
    <m/>
    <m/>
    <m/>
    <m/>
    <m/>
    <m/>
    <n v="2041"/>
  </r>
  <r>
    <x v="6"/>
    <x v="5"/>
    <x v="33"/>
    <x v="5"/>
    <x v="0"/>
    <m/>
    <m/>
    <m/>
    <m/>
    <m/>
    <m/>
    <n v="2023"/>
  </r>
  <r>
    <x v="6"/>
    <x v="9"/>
    <x v="95"/>
    <x v="1"/>
    <x v="0"/>
    <m/>
    <m/>
    <m/>
    <m/>
    <m/>
    <m/>
    <n v="2023"/>
  </r>
  <r>
    <x v="6"/>
    <x v="3"/>
    <x v="74"/>
    <x v="2"/>
    <x v="0"/>
    <m/>
    <m/>
    <m/>
    <m/>
    <m/>
    <m/>
    <n v="2001"/>
  </r>
  <r>
    <x v="6"/>
    <x v="9"/>
    <x v="95"/>
    <x v="0"/>
    <x v="0"/>
    <m/>
    <m/>
    <m/>
    <m/>
    <m/>
    <m/>
    <n v="1974"/>
  </r>
  <r>
    <x v="6"/>
    <x v="0"/>
    <x v="18"/>
    <x v="5"/>
    <x v="0"/>
    <m/>
    <m/>
    <m/>
    <m/>
    <m/>
    <m/>
    <n v="1958"/>
  </r>
  <r>
    <x v="6"/>
    <x v="5"/>
    <x v="33"/>
    <x v="4"/>
    <x v="0"/>
    <m/>
    <m/>
    <m/>
    <m/>
    <m/>
    <m/>
    <n v="1928"/>
  </r>
  <r>
    <x v="6"/>
    <x v="3"/>
    <x v="104"/>
    <x v="1"/>
    <x v="0"/>
    <m/>
    <m/>
    <m/>
    <m/>
    <m/>
    <m/>
    <n v="1927"/>
  </r>
  <r>
    <x v="6"/>
    <x v="8"/>
    <x v="102"/>
    <x v="0"/>
    <x v="0"/>
    <m/>
    <m/>
    <m/>
    <m/>
    <m/>
    <m/>
    <n v="1924"/>
  </r>
  <r>
    <x v="6"/>
    <x v="4"/>
    <x v="27"/>
    <x v="5"/>
    <x v="0"/>
    <m/>
    <m/>
    <m/>
    <m/>
    <m/>
    <m/>
    <n v="1917"/>
  </r>
  <r>
    <x v="6"/>
    <x v="4"/>
    <x v="36"/>
    <x v="2"/>
    <x v="0"/>
    <m/>
    <m/>
    <m/>
    <m/>
    <m/>
    <m/>
    <n v="1905"/>
  </r>
  <r>
    <x v="6"/>
    <x v="3"/>
    <x v="74"/>
    <x v="1"/>
    <x v="0"/>
    <m/>
    <m/>
    <m/>
    <m/>
    <m/>
    <m/>
    <n v="1892"/>
  </r>
  <r>
    <x v="6"/>
    <x v="3"/>
    <x v="51"/>
    <x v="2"/>
    <x v="0"/>
    <m/>
    <m/>
    <m/>
    <m/>
    <m/>
    <m/>
    <n v="1878"/>
  </r>
  <r>
    <x v="6"/>
    <x v="11"/>
    <x v="113"/>
    <x v="1"/>
    <x v="0"/>
    <m/>
    <m/>
    <m/>
    <m/>
    <m/>
    <m/>
    <n v="1877"/>
  </r>
  <r>
    <x v="6"/>
    <x v="3"/>
    <x v="97"/>
    <x v="0"/>
    <x v="0"/>
    <m/>
    <m/>
    <m/>
    <m/>
    <m/>
    <m/>
    <n v="1870"/>
  </r>
  <r>
    <x v="6"/>
    <x v="5"/>
    <x v="69"/>
    <x v="2"/>
    <x v="0"/>
    <m/>
    <m/>
    <m/>
    <m/>
    <m/>
    <m/>
    <n v="1869"/>
  </r>
  <r>
    <x v="6"/>
    <x v="1"/>
    <x v="92"/>
    <x v="0"/>
    <x v="0"/>
    <m/>
    <m/>
    <m/>
    <m/>
    <m/>
    <m/>
    <n v="1851"/>
  </r>
  <r>
    <x v="6"/>
    <x v="10"/>
    <x v="109"/>
    <x v="0"/>
    <x v="0"/>
    <m/>
    <m/>
    <m/>
    <m/>
    <m/>
    <m/>
    <n v="1844"/>
  </r>
  <r>
    <x v="6"/>
    <x v="1"/>
    <x v="116"/>
    <x v="0"/>
    <x v="0"/>
    <m/>
    <m/>
    <m/>
    <m/>
    <m/>
    <m/>
    <n v="1826"/>
  </r>
  <r>
    <x v="6"/>
    <x v="2"/>
    <x v="11"/>
    <x v="1"/>
    <x v="0"/>
    <m/>
    <m/>
    <m/>
    <m/>
    <m/>
    <m/>
    <n v="1792"/>
  </r>
  <r>
    <x v="6"/>
    <x v="2"/>
    <x v="110"/>
    <x v="2"/>
    <x v="0"/>
    <m/>
    <m/>
    <m/>
    <m/>
    <m/>
    <m/>
    <n v="1781"/>
  </r>
  <r>
    <x v="6"/>
    <x v="2"/>
    <x v="88"/>
    <x v="1"/>
    <x v="0"/>
    <m/>
    <m/>
    <m/>
    <m/>
    <m/>
    <m/>
    <n v="1777"/>
  </r>
  <r>
    <x v="6"/>
    <x v="2"/>
    <x v="11"/>
    <x v="4"/>
    <x v="0"/>
    <m/>
    <m/>
    <m/>
    <m/>
    <m/>
    <m/>
    <n v="1775"/>
  </r>
  <r>
    <x v="6"/>
    <x v="4"/>
    <x v="27"/>
    <x v="4"/>
    <x v="0"/>
    <m/>
    <m/>
    <m/>
    <m/>
    <m/>
    <m/>
    <n v="1771"/>
  </r>
  <r>
    <x v="6"/>
    <x v="6"/>
    <x v="108"/>
    <x v="0"/>
    <x v="0"/>
    <m/>
    <m/>
    <m/>
    <m/>
    <m/>
    <m/>
    <n v="1771"/>
  </r>
  <r>
    <x v="6"/>
    <x v="5"/>
    <x v="39"/>
    <x v="3"/>
    <x v="0"/>
    <m/>
    <m/>
    <m/>
    <m/>
    <m/>
    <m/>
    <n v="1766"/>
  </r>
  <r>
    <x v="6"/>
    <x v="1"/>
    <x v="5"/>
    <x v="5"/>
    <x v="0"/>
    <m/>
    <m/>
    <m/>
    <m/>
    <m/>
    <m/>
    <n v="1747"/>
  </r>
  <r>
    <x v="6"/>
    <x v="0"/>
    <x v="60"/>
    <x v="5"/>
    <x v="0"/>
    <m/>
    <m/>
    <m/>
    <m/>
    <m/>
    <m/>
    <n v="1746"/>
  </r>
  <r>
    <x v="6"/>
    <x v="3"/>
    <x v="16"/>
    <x v="2"/>
    <x v="0"/>
    <m/>
    <m/>
    <m/>
    <m/>
    <m/>
    <m/>
    <n v="1740"/>
  </r>
  <r>
    <x v="6"/>
    <x v="2"/>
    <x v="43"/>
    <x v="2"/>
    <x v="0"/>
    <m/>
    <m/>
    <m/>
    <m/>
    <m/>
    <m/>
    <n v="1734"/>
  </r>
  <r>
    <x v="6"/>
    <x v="3"/>
    <x v="97"/>
    <x v="1"/>
    <x v="0"/>
    <m/>
    <m/>
    <m/>
    <m/>
    <m/>
    <m/>
    <n v="1727"/>
  </r>
  <r>
    <x v="6"/>
    <x v="5"/>
    <x v="89"/>
    <x v="1"/>
    <x v="0"/>
    <m/>
    <m/>
    <m/>
    <m/>
    <m/>
    <m/>
    <n v="1723"/>
  </r>
  <r>
    <x v="6"/>
    <x v="2"/>
    <x v="112"/>
    <x v="1"/>
    <x v="0"/>
    <m/>
    <m/>
    <m/>
    <m/>
    <m/>
    <m/>
    <n v="1717"/>
  </r>
  <r>
    <x v="6"/>
    <x v="3"/>
    <x v="98"/>
    <x v="0"/>
    <x v="0"/>
    <m/>
    <m/>
    <m/>
    <m/>
    <m/>
    <m/>
    <n v="1711"/>
  </r>
  <r>
    <x v="6"/>
    <x v="4"/>
    <x v="35"/>
    <x v="4"/>
    <x v="0"/>
    <m/>
    <m/>
    <m/>
    <m/>
    <m/>
    <m/>
    <n v="1710"/>
  </r>
  <r>
    <x v="6"/>
    <x v="1"/>
    <x v="2"/>
    <x v="5"/>
    <x v="0"/>
    <m/>
    <m/>
    <m/>
    <m/>
    <m/>
    <m/>
    <n v="1698"/>
  </r>
  <r>
    <x v="6"/>
    <x v="3"/>
    <x v="42"/>
    <x v="2"/>
    <x v="0"/>
    <m/>
    <m/>
    <m/>
    <m/>
    <m/>
    <m/>
    <n v="1685"/>
  </r>
  <r>
    <x v="6"/>
    <x v="5"/>
    <x v="33"/>
    <x v="1"/>
    <x v="0"/>
    <m/>
    <m/>
    <m/>
    <m/>
    <m/>
    <m/>
    <n v="1684"/>
  </r>
  <r>
    <x v="6"/>
    <x v="7"/>
    <x v="62"/>
    <x v="3"/>
    <x v="0"/>
    <m/>
    <m/>
    <m/>
    <m/>
    <m/>
    <m/>
    <n v="1673"/>
  </r>
  <r>
    <x v="6"/>
    <x v="0"/>
    <x v="128"/>
    <x v="0"/>
    <x v="0"/>
    <m/>
    <m/>
    <m/>
    <m/>
    <m/>
    <m/>
    <n v="1669"/>
  </r>
  <r>
    <x v="6"/>
    <x v="2"/>
    <x v="11"/>
    <x v="3"/>
    <x v="0"/>
    <m/>
    <m/>
    <m/>
    <m/>
    <m/>
    <m/>
    <n v="1666"/>
  </r>
  <r>
    <x v="6"/>
    <x v="1"/>
    <x v="100"/>
    <x v="0"/>
    <x v="0"/>
    <m/>
    <m/>
    <m/>
    <m/>
    <m/>
    <m/>
    <n v="1661"/>
  </r>
  <r>
    <x v="6"/>
    <x v="5"/>
    <x v="39"/>
    <x v="3"/>
    <x v="0"/>
    <m/>
    <m/>
    <m/>
    <m/>
    <m/>
    <m/>
    <n v="1643"/>
  </r>
  <r>
    <x v="6"/>
    <x v="4"/>
    <x v="27"/>
    <x v="4"/>
    <x v="0"/>
    <m/>
    <m/>
    <m/>
    <m/>
    <m/>
    <m/>
    <n v="1641"/>
  </r>
  <r>
    <x v="6"/>
    <x v="5"/>
    <x v="33"/>
    <x v="3"/>
    <x v="0"/>
    <m/>
    <m/>
    <m/>
    <m/>
    <m/>
    <m/>
    <n v="1626"/>
  </r>
  <r>
    <x v="6"/>
    <x v="8"/>
    <x v="114"/>
    <x v="0"/>
    <x v="0"/>
    <m/>
    <m/>
    <m/>
    <m/>
    <m/>
    <m/>
    <n v="1593"/>
  </r>
  <r>
    <x v="6"/>
    <x v="4"/>
    <x v="36"/>
    <x v="3"/>
    <x v="0"/>
    <m/>
    <m/>
    <m/>
    <m/>
    <m/>
    <m/>
    <n v="1571"/>
  </r>
  <r>
    <x v="6"/>
    <x v="4"/>
    <x v="36"/>
    <x v="4"/>
    <x v="0"/>
    <m/>
    <m/>
    <m/>
    <m/>
    <m/>
    <m/>
    <n v="1570"/>
  </r>
  <r>
    <x v="6"/>
    <x v="2"/>
    <x v="47"/>
    <x v="4"/>
    <x v="0"/>
    <m/>
    <m/>
    <m/>
    <m/>
    <m/>
    <m/>
    <n v="1569"/>
  </r>
  <r>
    <x v="6"/>
    <x v="7"/>
    <x v="82"/>
    <x v="2"/>
    <x v="0"/>
    <m/>
    <m/>
    <m/>
    <m/>
    <m/>
    <m/>
    <n v="1563"/>
  </r>
  <r>
    <x v="6"/>
    <x v="7"/>
    <x v="52"/>
    <x v="1"/>
    <x v="0"/>
    <m/>
    <m/>
    <m/>
    <m/>
    <m/>
    <m/>
    <n v="1553"/>
  </r>
  <r>
    <x v="6"/>
    <x v="2"/>
    <x v="20"/>
    <x v="2"/>
    <x v="0"/>
    <m/>
    <m/>
    <m/>
    <m/>
    <m/>
    <m/>
    <n v="1525"/>
  </r>
  <r>
    <x v="6"/>
    <x v="2"/>
    <x v="20"/>
    <x v="3"/>
    <x v="0"/>
    <m/>
    <m/>
    <m/>
    <m/>
    <m/>
    <m/>
    <n v="1500"/>
  </r>
  <r>
    <x v="6"/>
    <x v="5"/>
    <x v="22"/>
    <x v="2"/>
    <x v="0"/>
    <m/>
    <m/>
    <m/>
    <m/>
    <m/>
    <m/>
    <n v="1500"/>
  </r>
  <r>
    <x v="6"/>
    <x v="3"/>
    <x v="97"/>
    <x v="2"/>
    <x v="0"/>
    <m/>
    <m/>
    <m/>
    <m/>
    <m/>
    <m/>
    <n v="1453"/>
  </r>
  <r>
    <x v="6"/>
    <x v="3"/>
    <x v="38"/>
    <x v="4"/>
    <x v="0"/>
    <m/>
    <m/>
    <m/>
    <m/>
    <m/>
    <m/>
    <n v="1453"/>
  </r>
  <r>
    <x v="6"/>
    <x v="1"/>
    <x v="24"/>
    <x v="1"/>
    <x v="0"/>
    <m/>
    <m/>
    <m/>
    <m/>
    <m/>
    <m/>
    <n v="1441"/>
  </r>
  <r>
    <x v="6"/>
    <x v="5"/>
    <x v="69"/>
    <x v="4"/>
    <x v="0"/>
    <m/>
    <m/>
    <m/>
    <m/>
    <m/>
    <m/>
    <n v="1438"/>
  </r>
  <r>
    <x v="6"/>
    <x v="1"/>
    <x v="28"/>
    <x v="2"/>
    <x v="0"/>
    <m/>
    <m/>
    <m/>
    <m/>
    <m/>
    <m/>
    <n v="1415"/>
  </r>
  <r>
    <x v="6"/>
    <x v="4"/>
    <x v="34"/>
    <x v="3"/>
    <x v="0"/>
    <m/>
    <m/>
    <m/>
    <m/>
    <m/>
    <m/>
    <n v="1404"/>
  </r>
  <r>
    <x v="6"/>
    <x v="3"/>
    <x v="16"/>
    <x v="5"/>
    <x v="0"/>
    <m/>
    <m/>
    <m/>
    <m/>
    <m/>
    <m/>
    <n v="1404"/>
  </r>
  <r>
    <x v="6"/>
    <x v="2"/>
    <x v="10"/>
    <x v="3"/>
    <x v="0"/>
    <m/>
    <m/>
    <m/>
    <m/>
    <m/>
    <m/>
    <n v="1395"/>
  </r>
  <r>
    <x v="6"/>
    <x v="1"/>
    <x v="99"/>
    <x v="0"/>
    <x v="0"/>
    <m/>
    <m/>
    <m/>
    <m/>
    <m/>
    <m/>
    <n v="1382"/>
  </r>
  <r>
    <x v="6"/>
    <x v="0"/>
    <x v="54"/>
    <x v="0"/>
    <x v="0"/>
    <m/>
    <m/>
    <m/>
    <m/>
    <m/>
    <m/>
    <n v="1381"/>
  </r>
  <r>
    <x v="6"/>
    <x v="2"/>
    <x v="10"/>
    <x v="4"/>
    <x v="0"/>
    <m/>
    <m/>
    <m/>
    <m/>
    <m/>
    <m/>
    <n v="1362"/>
  </r>
  <r>
    <x v="6"/>
    <x v="2"/>
    <x v="59"/>
    <x v="2"/>
    <x v="0"/>
    <m/>
    <m/>
    <m/>
    <m/>
    <m/>
    <m/>
    <n v="1360"/>
  </r>
  <r>
    <x v="6"/>
    <x v="2"/>
    <x v="49"/>
    <x v="4"/>
    <x v="0"/>
    <m/>
    <m/>
    <m/>
    <m/>
    <m/>
    <m/>
    <n v="1347"/>
  </r>
  <r>
    <x v="6"/>
    <x v="5"/>
    <x v="39"/>
    <x v="4"/>
    <x v="0"/>
    <m/>
    <m/>
    <m/>
    <m/>
    <m/>
    <m/>
    <n v="1318"/>
  </r>
  <r>
    <x v="6"/>
    <x v="3"/>
    <x v="119"/>
    <x v="1"/>
    <x v="0"/>
    <m/>
    <m/>
    <m/>
    <m/>
    <m/>
    <m/>
    <n v="1315"/>
  </r>
  <r>
    <x v="6"/>
    <x v="4"/>
    <x v="17"/>
    <x v="3"/>
    <x v="0"/>
    <m/>
    <m/>
    <m/>
    <m/>
    <m/>
    <m/>
    <n v="1310"/>
  </r>
  <r>
    <x v="6"/>
    <x v="5"/>
    <x v="39"/>
    <x v="4"/>
    <x v="0"/>
    <m/>
    <m/>
    <m/>
    <m/>
    <m/>
    <m/>
    <n v="1306"/>
  </r>
  <r>
    <x v="6"/>
    <x v="2"/>
    <x v="4"/>
    <x v="3"/>
    <x v="0"/>
    <m/>
    <m/>
    <m/>
    <m/>
    <m/>
    <m/>
    <n v="1290"/>
  </r>
  <r>
    <x v="6"/>
    <x v="0"/>
    <x v="7"/>
    <x v="5"/>
    <x v="0"/>
    <m/>
    <m/>
    <m/>
    <m/>
    <m/>
    <m/>
    <n v="1283"/>
  </r>
  <r>
    <x v="6"/>
    <x v="4"/>
    <x v="27"/>
    <x v="4"/>
    <x v="0"/>
    <m/>
    <m/>
    <m/>
    <m/>
    <m/>
    <m/>
    <n v="1274"/>
  </r>
  <r>
    <x v="6"/>
    <x v="1"/>
    <x v="5"/>
    <x v="3"/>
    <x v="0"/>
    <m/>
    <m/>
    <m/>
    <m/>
    <m/>
    <m/>
    <n v="1268"/>
  </r>
  <r>
    <x v="6"/>
    <x v="0"/>
    <x v="46"/>
    <x v="5"/>
    <x v="0"/>
    <m/>
    <m/>
    <m/>
    <m/>
    <m/>
    <m/>
    <n v="1259"/>
  </r>
  <r>
    <x v="6"/>
    <x v="5"/>
    <x v="89"/>
    <x v="3"/>
    <x v="0"/>
    <m/>
    <m/>
    <m/>
    <m/>
    <m/>
    <m/>
    <n v="1257"/>
  </r>
  <r>
    <x v="6"/>
    <x v="4"/>
    <x v="56"/>
    <x v="5"/>
    <x v="0"/>
    <m/>
    <m/>
    <m/>
    <m/>
    <m/>
    <m/>
    <n v="1252"/>
  </r>
  <r>
    <x v="6"/>
    <x v="4"/>
    <x v="17"/>
    <x v="5"/>
    <x v="0"/>
    <m/>
    <m/>
    <m/>
    <m/>
    <m/>
    <m/>
    <n v="1245"/>
  </r>
  <r>
    <x v="6"/>
    <x v="0"/>
    <x v="101"/>
    <x v="5"/>
    <x v="0"/>
    <m/>
    <m/>
    <m/>
    <m/>
    <m/>
    <m/>
    <n v="1242"/>
  </r>
  <r>
    <x v="6"/>
    <x v="0"/>
    <x v="68"/>
    <x v="5"/>
    <x v="0"/>
    <m/>
    <m/>
    <m/>
    <m/>
    <m/>
    <m/>
    <n v="1236"/>
  </r>
  <r>
    <x v="6"/>
    <x v="4"/>
    <x v="35"/>
    <x v="3"/>
    <x v="0"/>
    <m/>
    <m/>
    <m/>
    <m/>
    <m/>
    <m/>
    <n v="1234"/>
  </r>
  <r>
    <x v="6"/>
    <x v="1"/>
    <x v="23"/>
    <x v="2"/>
    <x v="0"/>
    <m/>
    <m/>
    <m/>
    <m/>
    <m/>
    <m/>
    <n v="1234"/>
  </r>
  <r>
    <x v="6"/>
    <x v="4"/>
    <x v="65"/>
    <x v="3"/>
    <x v="0"/>
    <m/>
    <m/>
    <m/>
    <m/>
    <m/>
    <m/>
    <n v="1221"/>
  </r>
  <r>
    <x v="6"/>
    <x v="3"/>
    <x v="111"/>
    <x v="0"/>
    <x v="0"/>
    <m/>
    <m/>
    <m/>
    <m/>
    <m/>
    <m/>
    <n v="1220"/>
  </r>
  <r>
    <x v="6"/>
    <x v="3"/>
    <x v="51"/>
    <x v="5"/>
    <x v="0"/>
    <m/>
    <m/>
    <m/>
    <m/>
    <m/>
    <m/>
    <n v="1213"/>
  </r>
  <r>
    <x v="6"/>
    <x v="1"/>
    <x v="118"/>
    <x v="0"/>
    <x v="0"/>
    <m/>
    <m/>
    <m/>
    <m/>
    <m/>
    <m/>
    <n v="1203"/>
  </r>
  <r>
    <x v="6"/>
    <x v="3"/>
    <x v="42"/>
    <x v="5"/>
    <x v="0"/>
    <m/>
    <m/>
    <m/>
    <m/>
    <m/>
    <m/>
    <n v="1193"/>
  </r>
  <r>
    <x v="6"/>
    <x v="6"/>
    <x v="61"/>
    <x v="1"/>
    <x v="0"/>
    <m/>
    <m/>
    <m/>
    <m/>
    <m/>
    <m/>
    <n v="1193"/>
  </r>
  <r>
    <x v="6"/>
    <x v="4"/>
    <x v="57"/>
    <x v="1"/>
    <x v="0"/>
    <m/>
    <m/>
    <m/>
    <m/>
    <m/>
    <m/>
    <n v="1170"/>
  </r>
  <r>
    <x v="6"/>
    <x v="5"/>
    <x v="39"/>
    <x v="2"/>
    <x v="0"/>
    <m/>
    <m/>
    <m/>
    <m/>
    <m/>
    <m/>
    <n v="1162"/>
  </r>
  <r>
    <x v="6"/>
    <x v="5"/>
    <x v="39"/>
    <x v="2"/>
    <x v="0"/>
    <m/>
    <m/>
    <m/>
    <m/>
    <m/>
    <m/>
    <n v="1157"/>
  </r>
  <r>
    <x v="6"/>
    <x v="7"/>
    <x v="117"/>
    <x v="1"/>
    <x v="0"/>
    <m/>
    <m/>
    <m/>
    <m/>
    <m/>
    <m/>
    <n v="1151"/>
  </r>
  <r>
    <x v="6"/>
    <x v="2"/>
    <x v="87"/>
    <x v="2"/>
    <x v="0"/>
    <m/>
    <m/>
    <m/>
    <m/>
    <m/>
    <m/>
    <n v="1150"/>
  </r>
  <r>
    <x v="6"/>
    <x v="2"/>
    <x v="112"/>
    <x v="0"/>
    <x v="0"/>
    <m/>
    <m/>
    <m/>
    <m/>
    <m/>
    <m/>
    <n v="1150"/>
  </r>
  <r>
    <x v="6"/>
    <x v="0"/>
    <x v="40"/>
    <x v="5"/>
    <x v="0"/>
    <m/>
    <m/>
    <m/>
    <m/>
    <m/>
    <m/>
    <n v="1148"/>
  </r>
  <r>
    <x v="6"/>
    <x v="4"/>
    <x v="27"/>
    <x v="5"/>
    <x v="0"/>
    <m/>
    <m/>
    <m/>
    <m/>
    <m/>
    <m/>
    <n v="1144"/>
  </r>
  <r>
    <x v="6"/>
    <x v="0"/>
    <x v="8"/>
    <x v="5"/>
    <x v="0"/>
    <m/>
    <m/>
    <m/>
    <m/>
    <m/>
    <m/>
    <n v="1132"/>
  </r>
  <r>
    <x v="6"/>
    <x v="1"/>
    <x v="2"/>
    <x v="3"/>
    <x v="0"/>
    <m/>
    <m/>
    <m/>
    <m/>
    <m/>
    <m/>
    <n v="1128"/>
  </r>
  <r>
    <x v="6"/>
    <x v="4"/>
    <x v="57"/>
    <x v="3"/>
    <x v="0"/>
    <m/>
    <m/>
    <m/>
    <m/>
    <m/>
    <m/>
    <n v="1124"/>
  </r>
  <r>
    <x v="6"/>
    <x v="7"/>
    <x v="115"/>
    <x v="2"/>
    <x v="0"/>
    <m/>
    <m/>
    <m/>
    <m/>
    <m/>
    <m/>
    <n v="1121"/>
  </r>
  <r>
    <x v="6"/>
    <x v="6"/>
    <x v="105"/>
    <x v="0"/>
    <x v="0"/>
    <m/>
    <m/>
    <m/>
    <m/>
    <m/>
    <m/>
    <n v="1121"/>
  </r>
  <r>
    <x v="6"/>
    <x v="4"/>
    <x v="34"/>
    <x v="4"/>
    <x v="0"/>
    <m/>
    <m/>
    <m/>
    <m/>
    <m/>
    <m/>
    <n v="1110"/>
  </r>
  <r>
    <x v="6"/>
    <x v="1"/>
    <x v="41"/>
    <x v="2"/>
    <x v="0"/>
    <m/>
    <m/>
    <m/>
    <m/>
    <m/>
    <m/>
    <n v="1094"/>
  </r>
  <r>
    <x v="6"/>
    <x v="3"/>
    <x v="104"/>
    <x v="0"/>
    <x v="0"/>
    <m/>
    <m/>
    <m/>
    <m/>
    <m/>
    <m/>
    <n v="1083"/>
  </r>
  <r>
    <x v="6"/>
    <x v="2"/>
    <x v="48"/>
    <x v="4"/>
    <x v="0"/>
    <m/>
    <m/>
    <m/>
    <m/>
    <m/>
    <m/>
    <n v="1081"/>
  </r>
  <r>
    <x v="6"/>
    <x v="2"/>
    <x v="20"/>
    <x v="4"/>
    <x v="0"/>
    <m/>
    <m/>
    <m/>
    <m/>
    <m/>
    <m/>
    <n v="1060"/>
  </r>
  <r>
    <x v="6"/>
    <x v="9"/>
    <x v="107"/>
    <x v="0"/>
    <x v="0"/>
    <m/>
    <m/>
    <m/>
    <m/>
    <m/>
    <m/>
    <n v="1054"/>
  </r>
  <r>
    <x v="6"/>
    <x v="0"/>
    <x v="77"/>
    <x v="1"/>
    <x v="0"/>
    <m/>
    <m/>
    <m/>
    <m/>
    <m/>
    <m/>
    <n v="1045"/>
  </r>
  <r>
    <x v="6"/>
    <x v="4"/>
    <x v="27"/>
    <x v="5"/>
    <x v="0"/>
    <m/>
    <m/>
    <m/>
    <m/>
    <m/>
    <m/>
    <n v="1039"/>
  </r>
  <r>
    <x v="6"/>
    <x v="4"/>
    <x v="27"/>
    <x v="4"/>
    <x v="0"/>
    <m/>
    <m/>
    <m/>
    <m/>
    <m/>
    <m/>
    <n v="1037"/>
  </r>
  <r>
    <x v="6"/>
    <x v="0"/>
    <x v="7"/>
    <x v="2"/>
    <x v="0"/>
    <m/>
    <m/>
    <m/>
    <m/>
    <m/>
    <m/>
    <n v="1035"/>
  </r>
  <r>
    <x v="6"/>
    <x v="1"/>
    <x v="30"/>
    <x v="3"/>
    <x v="0"/>
    <m/>
    <m/>
    <m/>
    <m/>
    <m/>
    <m/>
    <n v="1030"/>
  </r>
  <r>
    <x v="6"/>
    <x v="9"/>
    <x v="106"/>
    <x v="0"/>
    <x v="0"/>
    <m/>
    <m/>
    <m/>
    <m/>
    <m/>
    <m/>
    <n v="1026"/>
  </r>
  <r>
    <x v="6"/>
    <x v="3"/>
    <x v="16"/>
    <x v="3"/>
    <x v="0"/>
    <m/>
    <m/>
    <m/>
    <m/>
    <m/>
    <m/>
    <n v="1024"/>
  </r>
  <r>
    <x v="6"/>
    <x v="2"/>
    <x v="20"/>
    <x v="2"/>
    <x v="0"/>
    <m/>
    <m/>
    <m/>
    <m/>
    <m/>
    <m/>
    <n v="1023"/>
  </r>
  <r>
    <x v="6"/>
    <x v="2"/>
    <x v="120"/>
    <x v="1"/>
    <x v="0"/>
    <m/>
    <m/>
    <m/>
    <m/>
    <m/>
    <m/>
    <n v="1018"/>
  </r>
  <r>
    <x v="6"/>
    <x v="2"/>
    <x v="43"/>
    <x v="1"/>
    <x v="0"/>
    <m/>
    <m/>
    <m/>
    <m/>
    <m/>
    <m/>
    <n v="1009"/>
  </r>
  <r>
    <x v="6"/>
    <x v="1"/>
    <x v="123"/>
    <x v="0"/>
    <x v="0"/>
    <m/>
    <m/>
    <m/>
    <m/>
    <m/>
    <m/>
    <n v="984"/>
  </r>
  <r>
    <x v="6"/>
    <x v="5"/>
    <x v="89"/>
    <x v="2"/>
    <x v="0"/>
    <m/>
    <m/>
    <m/>
    <m/>
    <m/>
    <m/>
    <n v="965"/>
  </r>
  <r>
    <x v="6"/>
    <x v="4"/>
    <x v="57"/>
    <x v="2"/>
    <x v="0"/>
    <m/>
    <m/>
    <m/>
    <m/>
    <m/>
    <m/>
    <n v="943"/>
  </r>
  <r>
    <x v="6"/>
    <x v="0"/>
    <x v="131"/>
    <x v="0"/>
    <x v="0"/>
    <m/>
    <m/>
    <m/>
    <m/>
    <m/>
    <m/>
    <n v="942"/>
  </r>
  <r>
    <x v="6"/>
    <x v="1"/>
    <x v="3"/>
    <x v="5"/>
    <x v="0"/>
    <m/>
    <m/>
    <m/>
    <m/>
    <m/>
    <m/>
    <n v="924"/>
  </r>
  <r>
    <x v="6"/>
    <x v="4"/>
    <x v="45"/>
    <x v="4"/>
    <x v="0"/>
    <m/>
    <m/>
    <m/>
    <m/>
    <m/>
    <m/>
    <n v="914"/>
  </r>
  <r>
    <x v="6"/>
    <x v="0"/>
    <x v="124"/>
    <x v="0"/>
    <x v="0"/>
    <m/>
    <m/>
    <m/>
    <m/>
    <m/>
    <m/>
    <n v="912"/>
  </r>
  <r>
    <x v="6"/>
    <x v="5"/>
    <x v="39"/>
    <x v="5"/>
    <x v="0"/>
    <m/>
    <m/>
    <m/>
    <m/>
    <m/>
    <m/>
    <n v="908"/>
  </r>
  <r>
    <x v="6"/>
    <x v="3"/>
    <x v="42"/>
    <x v="3"/>
    <x v="0"/>
    <m/>
    <m/>
    <m/>
    <m/>
    <m/>
    <m/>
    <n v="902"/>
  </r>
  <r>
    <x v="6"/>
    <x v="11"/>
    <x v="113"/>
    <x v="0"/>
    <x v="0"/>
    <m/>
    <m/>
    <m/>
    <m/>
    <m/>
    <m/>
    <n v="901"/>
  </r>
  <r>
    <x v="6"/>
    <x v="5"/>
    <x v="22"/>
    <x v="3"/>
    <x v="0"/>
    <m/>
    <m/>
    <m/>
    <m/>
    <m/>
    <m/>
    <n v="898"/>
  </r>
  <r>
    <x v="6"/>
    <x v="3"/>
    <x v="63"/>
    <x v="5"/>
    <x v="0"/>
    <m/>
    <m/>
    <m/>
    <m/>
    <m/>
    <m/>
    <n v="897"/>
  </r>
  <r>
    <x v="6"/>
    <x v="4"/>
    <x v="73"/>
    <x v="5"/>
    <x v="0"/>
    <m/>
    <m/>
    <m/>
    <m/>
    <m/>
    <m/>
    <n v="890"/>
  </r>
  <r>
    <x v="6"/>
    <x v="1"/>
    <x v="24"/>
    <x v="3"/>
    <x v="0"/>
    <m/>
    <m/>
    <m/>
    <m/>
    <m/>
    <m/>
    <n v="887"/>
  </r>
  <r>
    <x v="6"/>
    <x v="2"/>
    <x v="84"/>
    <x v="0"/>
    <x v="0"/>
    <m/>
    <m/>
    <m/>
    <m/>
    <m/>
    <m/>
    <n v="870"/>
  </r>
  <r>
    <x v="6"/>
    <x v="5"/>
    <x v="39"/>
    <x v="4"/>
    <x v="0"/>
    <m/>
    <m/>
    <m/>
    <m/>
    <m/>
    <m/>
    <n v="862"/>
  </r>
  <r>
    <x v="6"/>
    <x v="2"/>
    <x v="81"/>
    <x v="2"/>
    <x v="0"/>
    <m/>
    <m/>
    <m/>
    <m/>
    <m/>
    <m/>
    <n v="851"/>
  </r>
  <r>
    <x v="6"/>
    <x v="0"/>
    <x v="9"/>
    <x v="5"/>
    <x v="0"/>
    <m/>
    <m/>
    <m/>
    <m/>
    <m/>
    <m/>
    <n v="850"/>
  </r>
  <r>
    <x v="6"/>
    <x v="0"/>
    <x v="70"/>
    <x v="1"/>
    <x v="0"/>
    <m/>
    <m/>
    <m/>
    <m/>
    <m/>
    <m/>
    <n v="850"/>
  </r>
  <r>
    <x v="6"/>
    <x v="1"/>
    <x v="64"/>
    <x v="1"/>
    <x v="0"/>
    <m/>
    <m/>
    <m/>
    <m/>
    <m/>
    <m/>
    <n v="849"/>
  </r>
  <r>
    <x v="6"/>
    <x v="7"/>
    <x v="62"/>
    <x v="4"/>
    <x v="0"/>
    <m/>
    <m/>
    <m/>
    <m/>
    <m/>
    <m/>
    <n v="836"/>
  </r>
  <r>
    <x v="6"/>
    <x v="3"/>
    <x v="119"/>
    <x v="0"/>
    <x v="0"/>
    <m/>
    <m/>
    <m/>
    <m/>
    <m/>
    <m/>
    <n v="814"/>
  </r>
  <r>
    <x v="6"/>
    <x v="4"/>
    <x v="45"/>
    <x v="5"/>
    <x v="0"/>
    <m/>
    <m/>
    <m/>
    <m/>
    <m/>
    <m/>
    <n v="807"/>
  </r>
  <r>
    <x v="6"/>
    <x v="7"/>
    <x v="117"/>
    <x v="2"/>
    <x v="0"/>
    <m/>
    <m/>
    <m/>
    <m/>
    <m/>
    <m/>
    <n v="803"/>
  </r>
  <r>
    <x v="6"/>
    <x v="2"/>
    <x v="84"/>
    <x v="1"/>
    <x v="0"/>
    <m/>
    <m/>
    <m/>
    <m/>
    <m/>
    <m/>
    <n v="798"/>
  </r>
  <r>
    <x v="6"/>
    <x v="1"/>
    <x v="13"/>
    <x v="1"/>
    <x v="0"/>
    <m/>
    <m/>
    <m/>
    <m/>
    <m/>
    <m/>
    <n v="793"/>
  </r>
  <r>
    <x v="6"/>
    <x v="2"/>
    <x v="122"/>
    <x v="0"/>
    <x v="0"/>
    <m/>
    <m/>
    <m/>
    <m/>
    <m/>
    <m/>
    <n v="789"/>
  </r>
  <r>
    <x v="6"/>
    <x v="1"/>
    <x v="5"/>
    <x v="4"/>
    <x v="0"/>
    <m/>
    <m/>
    <m/>
    <m/>
    <m/>
    <m/>
    <n v="781"/>
  </r>
  <r>
    <x v="6"/>
    <x v="1"/>
    <x v="23"/>
    <x v="3"/>
    <x v="0"/>
    <m/>
    <m/>
    <m/>
    <m/>
    <m/>
    <m/>
    <n v="776"/>
  </r>
  <r>
    <x v="6"/>
    <x v="1"/>
    <x v="14"/>
    <x v="3"/>
    <x v="0"/>
    <m/>
    <m/>
    <m/>
    <m/>
    <m/>
    <m/>
    <n v="771"/>
  </r>
  <r>
    <x v="6"/>
    <x v="3"/>
    <x v="104"/>
    <x v="2"/>
    <x v="0"/>
    <m/>
    <m/>
    <m/>
    <m/>
    <m/>
    <m/>
    <n v="765"/>
  </r>
  <r>
    <x v="6"/>
    <x v="2"/>
    <x v="110"/>
    <x v="0"/>
    <x v="0"/>
    <m/>
    <m/>
    <m/>
    <m/>
    <m/>
    <m/>
    <n v="732"/>
  </r>
  <r>
    <x v="6"/>
    <x v="2"/>
    <x v="20"/>
    <x v="5"/>
    <x v="0"/>
    <m/>
    <m/>
    <m/>
    <m/>
    <m/>
    <m/>
    <n v="728"/>
  </r>
  <r>
    <x v="6"/>
    <x v="9"/>
    <x v="107"/>
    <x v="1"/>
    <x v="0"/>
    <m/>
    <m/>
    <m/>
    <m/>
    <m/>
    <m/>
    <n v="725"/>
  </r>
  <r>
    <x v="6"/>
    <x v="2"/>
    <x v="110"/>
    <x v="1"/>
    <x v="0"/>
    <m/>
    <m/>
    <m/>
    <m/>
    <m/>
    <m/>
    <n v="723"/>
  </r>
  <r>
    <x v="6"/>
    <x v="0"/>
    <x v="78"/>
    <x v="1"/>
    <x v="0"/>
    <m/>
    <m/>
    <m/>
    <m/>
    <m/>
    <m/>
    <n v="706"/>
  </r>
  <r>
    <x v="6"/>
    <x v="4"/>
    <x v="57"/>
    <x v="3"/>
    <x v="0"/>
    <m/>
    <m/>
    <m/>
    <m/>
    <m/>
    <m/>
    <n v="700"/>
  </r>
  <r>
    <x v="6"/>
    <x v="0"/>
    <x v="18"/>
    <x v="2"/>
    <x v="0"/>
    <m/>
    <m/>
    <m/>
    <m/>
    <m/>
    <m/>
    <n v="699"/>
  </r>
  <r>
    <x v="6"/>
    <x v="4"/>
    <x v="73"/>
    <x v="2"/>
    <x v="0"/>
    <m/>
    <m/>
    <m/>
    <m/>
    <m/>
    <m/>
    <n v="698"/>
  </r>
  <r>
    <x v="6"/>
    <x v="6"/>
    <x v="44"/>
    <x v="1"/>
    <x v="0"/>
    <m/>
    <m/>
    <m/>
    <m/>
    <m/>
    <m/>
    <n v="694"/>
  </r>
  <r>
    <x v="6"/>
    <x v="0"/>
    <x v="132"/>
    <x v="0"/>
    <x v="0"/>
    <m/>
    <m/>
    <m/>
    <m/>
    <m/>
    <m/>
    <n v="694"/>
  </r>
  <r>
    <x v="6"/>
    <x v="0"/>
    <x v="40"/>
    <x v="1"/>
    <x v="0"/>
    <m/>
    <m/>
    <m/>
    <m/>
    <m/>
    <m/>
    <n v="693"/>
  </r>
  <r>
    <x v="6"/>
    <x v="5"/>
    <x v="33"/>
    <x v="4"/>
    <x v="0"/>
    <m/>
    <m/>
    <m/>
    <m/>
    <m/>
    <m/>
    <n v="686"/>
  </r>
  <r>
    <x v="6"/>
    <x v="5"/>
    <x v="69"/>
    <x v="4"/>
    <x v="0"/>
    <m/>
    <m/>
    <m/>
    <m/>
    <m/>
    <m/>
    <n v="683"/>
  </r>
  <r>
    <x v="6"/>
    <x v="8"/>
    <x v="83"/>
    <x v="0"/>
    <x v="0"/>
    <m/>
    <m/>
    <m/>
    <m/>
    <m/>
    <m/>
    <n v="661"/>
  </r>
  <r>
    <x v="6"/>
    <x v="5"/>
    <x v="66"/>
    <x v="2"/>
    <x v="0"/>
    <m/>
    <m/>
    <m/>
    <m/>
    <m/>
    <m/>
    <n v="660"/>
  </r>
  <r>
    <x v="6"/>
    <x v="3"/>
    <x v="74"/>
    <x v="3"/>
    <x v="0"/>
    <m/>
    <m/>
    <m/>
    <m/>
    <m/>
    <m/>
    <n v="649"/>
  </r>
  <r>
    <x v="6"/>
    <x v="4"/>
    <x v="57"/>
    <x v="0"/>
    <x v="0"/>
    <m/>
    <m/>
    <m/>
    <m/>
    <m/>
    <m/>
    <n v="641"/>
  </r>
  <r>
    <x v="6"/>
    <x v="1"/>
    <x v="2"/>
    <x v="4"/>
    <x v="0"/>
    <m/>
    <m/>
    <m/>
    <m/>
    <m/>
    <m/>
    <n v="637"/>
  </r>
  <r>
    <x v="6"/>
    <x v="2"/>
    <x v="29"/>
    <x v="4"/>
    <x v="0"/>
    <m/>
    <m/>
    <m/>
    <m/>
    <m/>
    <m/>
    <n v="634"/>
  </r>
  <r>
    <x v="6"/>
    <x v="0"/>
    <x v="32"/>
    <x v="1"/>
    <x v="0"/>
    <m/>
    <m/>
    <m/>
    <m/>
    <m/>
    <m/>
    <n v="634"/>
  </r>
  <r>
    <x v="6"/>
    <x v="2"/>
    <x v="120"/>
    <x v="0"/>
    <x v="0"/>
    <m/>
    <m/>
    <m/>
    <m/>
    <m/>
    <m/>
    <n v="632"/>
  </r>
  <r>
    <x v="6"/>
    <x v="10"/>
    <x v="151"/>
    <x v="0"/>
    <x v="0"/>
    <m/>
    <m/>
    <m/>
    <m/>
    <m/>
    <m/>
    <n v="632"/>
  </r>
  <r>
    <x v="6"/>
    <x v="0"/>
    <x v="31"/>
    <x v="5"/>
    <x v="0"/>
    <m/>
    <m/>
    <m/>
    <m/>
    <m/>
    <m/>
    <n v="625"/>
  </r>
  <r>
    <x v="6"/>
    <x v="1"/>
    <x v="145"/>
    <x v="0"/>
    <x v="0"/>
    <m/>
    <m/>
    <m/>
    <m/>
    <m/>
    <m/>
    <n v="623"/>
  </r>
  <r>
    <x v="6"/>
    <x v="7"/>
    <x v="130"/>
    <x v="0"/>
    <x v="0"/>
    <m/>
    <m/>
    <m/>
    <m/>
    <m/>
    <m/>
    <n v="623"/>
  </r>
  <r>
    <x v="6"/>
    <x v="5"/>
    <x v="39"/>
    <x v="5"/>
    <x v="0"/>
    <m/>
    <m/>
    <m/>
    <m/>
    <m/>
    <m/>
    <n v="621"/>
  </r>
  <r>
    <x v="6"/>
    <x v="4"/>
    <x v="65"/>
    <x v="4"/>
    <x v="0"/>
    <m/>
    <m/>
    <m/>
    <m/>
    <m/>
    <m/>
    <n v="618"/>
  </r>
  <r>
    <x v="6"/>
    <x v="9"/>
    <x v="126"/>
    <x v="0"/>
    <x v="0"/>
    <m/>
    <m/>
    <m/>
    <m/>
    <m/>
    <m/>
    <n v="615"/>
  </r>
  <r>
    <x v="6"/>
    <x v="0"/>
    <x v="60"/>
    <x v="1"/>
    <x v="0"/>
    <m/>
    <m/>
    <m/>
    <m/>
    <m/>
    <m/>
    <n v="603"/>
  </r>
  <r>
    <x v="6"/>
    <x v="2"/>
    <x v="84"/>
    <x v="2"/>
    <x v="0"/>
    <m/>
    <m/>
    <m/>
    <m/>
    <m/>
    <m/>
    <n v="602"/>
  </r>
  <r>
    <x v="6"/>
    <x v="0"/>
    <x v="68"/>
    <x v="0"/>
    <x v="0"/>
    <m/>
    <m/>
    <m/>
    <m/>
    <m/>
    <m/>
    <n v="601"/>
  </r>
  <r>
    <x v="6"/>
    <x v="1"/>
    <x v="166"/>
    <x v="0"/>
    <x v="0"/>
    <m/>
    <m/>
    <m/>
    <m/>
    <m/>
    <m/>
    <n v="600"/>
  </r>
  <r>
    <x v="6"/>
    <x v="3"/>
    <x v="134"/>
    <x v="0"/>
    <x v="0"/>
    <m/>
    <m/>
    <m/>
    <m/>
    <m/>
    <m/>
    <n v="600"/>
  </r>
  <r>
    <x v="6"/>
    <x v="9"/>
    <x v="126"/>
    <x v="1"/>
    <x v="0"/>
    <m/>
    <m/>
    <m/>
    <m/>
    <m/>
    <m/>
    <n v="598"/>
  </r>
  <r>
    <x v="6"/>
    <x v="0"/>
    <x v="96"/>
    <x v="0"/>
    <x v="0"/>
    <m/>
    <m/>
    <m/>
    <m/>
    <m/>
    <m/>
    <n v="596"/>
  </r>
  <r>
    <x v="6"/>
    <x v="2"/>
    <x v="26"/>
    <x v="5"/>
    <x v="0"/>
    <m/>
    <m/>
    <m/>
    <m/>
    <m/>
    <m/>
    <n v="590"/>
  </r>
  <r>
    <x v="6"/>
    <x v="0"/>
    <x v="18"/>
    <x v="1"/>
    <x v="0"/>
    <m/>
    <m/>
    <m/>
    <m/>
    <m/>
    <m/>
    <n v="589"/>
  </r>
  <r>
    <x v="6"/>
    <x v="0"/>
    <x v="12"/>
    <x v="2"/>
    <x v="0"/>
    <m/>
    <m/>
    <m/>
    <m/>
    <m/>
    <m/>
    <n v="587"/>
  </r>
  <r>
    <x v="6"/>
    <x v="1"/>
    <x v="5"/>
    <x v="2"/>
    <x v="0"/>
    <m/>
    <m/>
    <m/>
    <m/>
    <m/>
    <m/>
    <n v="585"/>
  </r>
  <r>
    <x v="6"/>
    <x v="1"/>
    <x v="79"/>
    <x v="1"/>
    <x v="0"/>
    <m/>
    <m/>
    <m/>
    <m/>
    <m/>
    <m/>
    <n v="584"/>
  </r>
  <r>
    <x v="6"/>
    <x v="3"/>
    <x v="111"/>
    <x v="1"/>
    <x v="0"/>
    <m/>
    <m/>
    <m/>
    <m/>
    <m/>
    <m/>
    <n v="582"/>
  </r>
  <r>
    <x v="6"/>
    <x v="1"/>
    <x v="2"/>
    <x v="2"/>
    <x v="0"/>
    <m/>
    <m/>
    <m/>
    <m/>
    <m/>
    <m/>
    <n v="580"/>
  </r>
  <r>
    <x v="6"/>
    <x v="2"/>
    <x v="84"/>
    <x v="2"/>
    <x v="0"/>
    <m/>
    <m/>
    <m/>
    <m/>
    <m/>
    <m/>
    <n v="579"/>
  </r>
  <r>
    <x v="6"/>
    <x v="2"/>
    <x v="87"/>
    <x v="5"/>
    <x v="0"/>
    <m/>
    <m/>
    <m/>
    <m/>
    <m/>
    <m/>
    <n v="576"/>
  </r>
  <r>
    <x v="6"/>
    <x v="1"/>
    <x v="23"/>
    <x v="4"/>
    <x v="0"/>
    <m/>
    <m/>
    <m/>
    <m/>
    <m/>
    <m/>
    <n v="574"/>
  </r>
  <r>
    <x v="6"/>
    <x v="0"/>
    <x v="9"/>
    <x v="1"/>
    <x v="0"/>
    <m/>
    <m/>
    <m/>
    <m/>
    <m/>
    <m/>
    <n v="574"/>
  </r>
  <r>
    <x v="6"/>
    <x v="4"/>
    <x v="56"/>
    <x v="4"/>
    <x v="0"/>
    <m/>
    <m/>
    <m/>
    <m/>
    <m/>
    <m/>
    <n v="572"/>
  </r>
  <r>
    <x v="6"/>
    <x v="4"/>
    <x v="27"/>
    <x v="4"/>
    <x v="0"/>
    <m/>
    <m/>
    <m/>
    <m/>
    <m/>
    <m/>
    <n v="568"/>
  </r>
  <r>
    <x v="6"/>
    <x v="5"/>
    <x v="39"/>
    <x v="3"/>
    <x v="0"/>
    <m/>
    <m/>
    <m/>
    <m/>
    <m/>
    <m/>
    <n v="568"/>
  </r>
  <r>
    <x v="6"/>
    <x v="9"/>
    <x v="137"/>
    <x v="1"/>
    <x v="0"/>
    <m/>
    <m/>
    <m/>
    <m/>
    <m/>
    <m/>
    <n v="568"/>
  </r>
  <r>
    <x v="6"/>
    <x v="2"/>
    <x v="87"/>
    <x v="2"/>
    <x v="0"/>
    <m/>
    <m/>
    <m/>
    <m/>
    <m/>
    <m/>
    <n v="567"/>
  </r>
  <r>
    <x v="6"/>
    <x v="1"/>
    <x v="15"/>
    <x v="3"/>
    <x v="0"/>
    <m/>
    <m/>
    <m/>
    <m/>
    <m/>
    <m/>
    <n v="560"/>
  </r>
  <r>
    <x v="6"/>
    <x v="1"/>
    <x v="6"/>
    <x v="2"/>
    <x v="0"/>
    <m/>
    <m/>
    <m/>
    <m/>
    <m/>
    <m/>
    <n v="555"/>
  </r>
  <r>
    <x v="6"/>
    <x v="2"/>
    <x v="48"/>
    <x v="5"/>
    <x v="0"/>
    <m/>
    <m/>
    <m/>
    <m/>
    <m/>
    <m/>
    <n v="550"/>
  </r>
  <r>
    <x v="6"/>
    <x v="1"/>
    <x v="6"/>
    <x v="5"/>
    <x v="0"/>
    <m/>
    <m/>
    <m/>
    <m/>
    <m/>
    <m/>
    <n v="550"/>
  </r>
  <r>
    <x v="6"/>
    <x v="9"/>
    <x v="154"/>
    <x v="0"/>
    <x v="0"/>
    <m/>
    <m/>
    <m/>
    <m/>
    <m/>
    <m/>
    <n v="549"/>
  </r>
  <r>
    <x v="6"/>
    <x v="0"/>
    <x v="0"/>
    <x v="2"/>
    <x v="0"/>
    <m/>
    <m/>
    <m/>
    <m/>
    <m/>
    <m/>
    <n v="549"/>
  </r>
  <r>
    <x v="6"/>
    <x v="0"/>
    <x v="46"/>
    <x v="1"/>
    <x v="0"/>
    <m/>
    <m/>
    <m/>
    <m/>
    <m/>
    <m/>
    <n v="547"/>
  </r>
  <r>
    <x v="6"/>
    <x v="2"/>
    <x v="47"/>
    <x v="5"/>
    <x v="0"/>
    <m/>
    <m/>
    <m/>
    <m/>
    <m/>
    <m/>
    <n v="545"/>
  </r>
  <r>
    <x v="6"/>
    <x v="4"/>
    <x v="53"/>
    <x v="5"/>
    <x v="0"/>
    <m/>
    <m/>
    <m/>
    <m/>
    <m/>
    <m/>
    <n v="544"/>
  </r>
  <r>
    <x v="6"/>
    <x v="4"/>
    <x v="27"/>
    <x v="3"/>
    <x v="0"/>
    <m/>
    <m/>
    <m/>
    <m/>
    <m/>
    <m/>
    <n v="543"/>
  </r>
  <r>
    <x v="6"/>
    <x v="7"/>
    <x v="72"/>
    <x v="3"/>
    <x v="0"/>
    <m/>
    <m/>
    <m/>
    <m/>
    <m/>
    <m/>
    <n v="541"/>
  </r>
  <r>
    <x v="6"/>
    <x v="1"/>
    <x v="37"/>
    <x v="2"/>
    <x v="0"/>
    <m/>
    <m/>
    <m/>
    <m/>
    <m/>
    <m/>
    <n v="537"/>
  </r>
  <r>
    <x v="6"/>
    <x v="0"/>
    <x v="32"/>
    <x v="5"/>
    <x v="0"/>
    <m/>
    <m/>
    <m/>
    <m/>
    <m/>
    <m/>
    <n v="533"/>
  </r>
  <r>
    <x v="6"/>
    <x v="7"/>
    <x v="139"/>
    <x v="1"/>
    <x v="0"/>
    <m/>
    <m/>
    <m/>
    <m/>
    <m/>
    <m/>
    <n v="532"/>
  </r>
  <r>
    <x v="6"/>
    <x v="5"/>
    <x v="69"/>
    <x v="4"/>
    <x v="0"/>
    <m/>
    <m/>
    <m/>
    <m/>
    <m/>
    <m/>
    <n v="524"/>
  </r>
  <r>
    <x v="6"/>
    <x v="9"/>
    <x v="106"/>
    <x v="1"/>
    <x v="0"/>
    <m/>
    <m/>
    <m/>
    <m/>
    <m/>
    <m/>
    <n v="524"/>
  </r>
  <r>
    <x v="6"/>
    <x v="8"/>
    <x v="83"/>
    <x v="1"/>
    <x v="0"/>
    <m/>
    <m/>
    <m/>
    <m/>
    <m/>
    <m/>
    <n v="522"/>
  </r>
  <r>
    <x v="6"/>
    <x v="3"/>
    <x v="38"/>
    <x v="2"/>
    <x v="0"/>
    <m/>
    <m/>
    <m/>
    <m/>
    <m/>
    <m/>
    <n v="520"/>
  </r>
  <r>
    <x v="6"/>
    <x v="2"/>
    <x v="20"/>
    <x v="4"/>
    <x v="0"/>
    <m/>
    <m/>
    <m/>
    <m/>
    <m/>
    <m/>
    <n v="511"/>
  </r>
  <r>
    <x v="6"/>
    <x v="7"/>
    <x v="62"/>
    <x v="3"/>
    <x v="0"/>
    <m/>
    <m/>
    <m/>
    <m/>
    <m/>
    <m/>
    <n v="497"/>
  </r>
  <r>
    <x v="6"/>
    <x v="0"/>
    <x v="0"/>
    <x v="0"/>
    <x v="0"/>
    <m/>
    <m/>
    <m/>
    <m/>
    <m/>
    <m/>
    <n v="494"/>
  </r>
  <r>
    <x v="6"/>
    <x v="7"/>
    <x v="72"/>
    <x v="2"/>
    <x v="0"/>
    <m/>
    <m/>
    <m/>
    <m/>
    <m/>
    <m/>
    <n v="493"/>
  </r>
  <r>
    <x v="6"/>
    <x v="1"/>
    <x v="125"/>
    <x v="0"/>
    <x v="0"/>
    <m/>
    <m/>
    <m/>
    <m/>
    <m/>
    <m/>
    <n v="492"/>
  </r>
  <r>
    <x v="6"/>
    <x v="7"/>
    <x v="52"/>
    <x v="3"/>
    <x v="0"/>
    <m/>
    <m/>
    <m/>
    <m/>
    <m/>
    <m/>
    <n v="492"/>
  </r>
  <r>
    <x v="6"/>
    <x v="2"/>
    <x v="48"/>
    <x v="3"/>
    <x v="0"/>
    <m/>
    <m/>
    <m/>
    <m/>
    <m/>
    <m/>
    <n v="491"/>
  </r>
  <r>
    <x v="6"/>
    <x v="7"/>
    <x v="52"/>
    <x v="2"/>
    <x v="0"/>
    <m/>
    <m/>
    <m/>
    <m/>
    <m/>
    <m/>
    <n v="491"/>
  </r>
  <r>
    <x v="6"/>
    <x v="2"/>
    <x v="43"/>
    <x v="4"/>
    <x v="0"/>
    <m/>
    <m/>
    <m/>
    <m/>
    <m/>
    <m/>
    <n v="484"/>
  </r>
  <r>
    <x v="6"/>
    <x v="9"/>
    <x v="137"/>
    <x v="0"/>
    <x v="0"/>
    <m/>
    <m/>
    <m/>
    <m/>
    <m/>
    <m/>
    <n v="482"/>
  </r>
  <r>
    <x v="6"/>
    <x v="11"/>
    <x v="113"/>
    <x v="4"/>
    <x v="0"/>
    <m/>
    <m/>
    <m/>
    <m/>
    <m/>
    <m/>
    <n v="478"/>
  </r>
  <r>
    <x v="6"/>
    <x v="1"/>
    <x v="25"/>
    <x v="5"/>
    <x v="0"/>
    <m/>
    <m/>
    <m/>
    <m/>
    <m/>
    <m/>
    <n v="478"/>
  </r>
  <r>
    <x v="6"/>
    <x v="9"/>
    <x v="142"/>
    <x v="1"/>
    <x v="0"/>
    <m/>
    <m/>
    <m/>
    <m/>
    <m/>
    <m/>
    <n v="478"/>
  </r>
  <r>
    <x v="6"/>
    <x v="2"/>
    <x v="84"/>
    <x v="5"/>
    <x v="0"/>
    <m/>
    <m/>
    <m/>
    <m/>
    <m/>
    <m/>
    <n v="475"/>
  </r>
  <r>
    <x v="6"/>
    <x v="3"/>
    <x v="63"/>
    <x v="2"/>
    <x v="0"/>
    <m/>
    <m/>
    <m/>
    <m/>
    <m/>
    <m/>
    <n v="474"/>
  </r>
  <r>
    <x v="6"/>
    <x v="0"/>
    <x v="8"/>
    <x v="2"/>
    <x v="0"/>
    <m/>
    <m/>
    <m/>
    <m/>
    <m/>
    <m/>
    <n v="474"/>
  </r>
  <r>
    <x v="6"/>
    <x v="5"/>
    <x v="66"/>
    <x v="0"/>
    <x v="0"/>
    <m/>
    <m/>
    <m/>
    <m/>
    <m/>
    <m/>
    <n v="470"/>
  </r>
  <r>
    <x v="6"/>
    <x v="3"/>
    <x v="16"/>
    <x v="4"/>
    <x v="0"/>
    <m/>
    <m/>
    <m/>
    <m/>
    <m/>
    <m/>
    <n v="466"/>
  </r>
  <r>
    <x v="6"/>
    <x v="3"/>
    <x v="38"/>
    <x v="5"/>
    <x v="0"/>
    <m/>
    <m/>
    <m/>
    <m/>
    <m/>
    <m/>
    <n v="460"/>
  </r>
  <r>
    <x v="6"/>
    <x v="5"/>
    <x v="69"/>
    <x v="3"/>
    <x v="0"/>
    <m/>
    <m/>
    <m/>
    <m/>
    <m/>
    <m/>
    <n v="459"/>
  </r>
  <r>
    <x v="6"/>
    <x v="1"/>
    <x v="141"/>
    <x v="0"/>
    <x v="0"/>
    <m/>
    <m/>
    <m/>
    <m/>
    <m/>
    <m/>
    <n v="454"/>
  </r>
  <r>
    <x v="6"/>
    <x v="1"/>
    <x v="76"/>
    <x v="2"/>
    <x v="0"/>
    <m/>
    <m/>
    <m/>
    <m/>
    <m/>
    <m/>
    <n v="451"/>
  </r>
  <r>
    <x v="6"/>
    <x v="0"/>
    <x v="152"/>
    <x v="1"/>
    <x v="0"/>
    <m/>
    <m/>
    <m/>
    <m/>
    <m/>
    <m/>
    <n v="447"/>
  </r>
  <r>
    <x v="6"/>
    <x v="0"/>
    <x v="8"/>
    <x v="2"/>
    <x v="0"/>
    <m/>
    <m/>
    <m/>
    <m/>
    <m/>
    <m/>
    <n v="443"/>
  </r>
  <r>
    <x v="6"/>
    <x v="8"/>
    <x v="175"/>
    <x v="0"/>
    <x v="0"/>
    <m/>
    <m/>
    <m/>
    <m/>
    <m/>
    <m/>
    <n v="438"/>
  </r>
  <r>
    <x v="6"/>
    <x v="2"/>
    <x v="84"/>
    <x v="4"/>
    <x v="0"/>
    <m/>
    <m/>
    <m/>
    <m/>
    <m/>
    <m/>
    <n v="436"/>
  </r>
  <r>
    <x v="6"/>
    <x v="2"/>
    <x v="29"/>
    <x v="2"/>
    <x v="0"/>
    <m/>
    <m/>
    <m/>
    <m/>
    <m/>
    <m/>
    <n v="435"/>
  </r>
  <r>
    <x v="6"/>
    <x v="7"/>
    <x v="52"/>
    <x v="5"/>
    <x v="0"/>
    <m/>
    <m/>
    <m/>
    <m/>
    <m/>
    <m/>
    <n v="434"/>
  </r>
  <r>
    <x v="6"/>
    <x v="1"/>
    <x v="15"/>
    <x v="5"/>
    <x v="0"/>
    <m/>
    <m/>
    <m/>
    <m/>
    <m/>
    <m/>
    <n v="433"/>
  </r>
  <r>
    <x v="6"/>
    <x v="6"/>
    <x v="108"/>
    <x v="0"/>
    <x v="0"/>
    <m/>
    <m/>
    <m/>
    <m/>
    <m/>
    <m/>
    <n v="433"/>
  </r>
  <r>
    <x v="6"/>
    <x v="1"/>
    <x v="13"/>
    <x v="5"/>
    <x v="0"/>
    <m/>
    <m/>
    <m/>
    <m/>
    <m/>
    <m/>
    <n v="430"/>
  </r>
  <r>
    <x v="6"/>
    <x v="9"/>
    <x v="154"/>
    <x v="0"/>
    <x v="0"/>
    <m/>
    <m/>
    <m/>
    <m/>
    <m/>
    <m/>
    <n v="428"/>
  </r>
  <r>
    <x v="6"/>
    <x v="1"/>
    <x v="127"/>
    <x v="0"/>
    <x v="0"/>
    <m/>
    <m/>
    <m/>
    <m/>
    <m/>
    <m/>
    <n v="427"/>
  </r>
  <r>
    <x v="6"/>
    <x v="7"/>
    <x v="121"/>
    <x v="0"/>
    <x v="0"/>
    <m/>
    <m/>
    <m/>
    <m/>
    <m/>
    <m/>
    <n v="427"/>
  </r>
  <r>
    <x v="6"/>
    <x v="2"/>
    <x v="84"/>
    <x v="4"/>
    <x v="0"/>
    <m/>
    <m/>
    <m/>
    <m/>
    <m/>
    <m/>
    <n v="424"/>
  </r>
  <r>
    <x v="6"/>
    <x v="2"/>
    <x v="120"/>
    <x v="2"/>
    <x v="0"/>
    <m/>
    <m/>
    <m/>
    <m/>
    <m/>
    <m/>
    <n v="423"/>
  </r>
  <r>
    <x v="6"/>
    <x v="2"/>
    <x v="58"/>
    <x v="4"/>
    <x v="0"/>
    <m/>
    <m/>
    <m/>
    <m/>
    <m/>
    <m/>
    <n v="423"/>
  </r>
  <r>
    <x v="6"/>
    <x v="2"/>
    <x v="26"/>
    <x v="2"/>
    <x v="0"/>
    <m/>
    <m/>
    <m/>
    <m/>
    <m/>
    <m/>
    <n v="420"/>
  </r>
  <r>
    <x v="6"/>
    <x v="8"/>
    <x v="71"/>
    <x v="1"/>
    <x v="0"/>
    <m/>
    <m/>
    <m/>
    <m/>
    <m/>
    <m/>
    <n v="418"/>
  </r>
  <r>
    <x v="6"/>
    <x v="3"/>
    <x v="42"/>
    <x v="4"/>
    <x v="0"/>
    <m/>
    <m/>
    <m/>
    <m/>
    <m/>
    <m/>
    <n v="417"/>
  </r>
  <r>
    <x v="6"/>
    <x v="7"/>
    <x v="130"/>
    <x v="2"/>
    <x v="0"/>
    <m/>
    <m/>
    <m/>
    <m/>
    <m/>
    <m/>
    <n v="415"/>
  </r>
  <r>
    <x v="6"/>
    <x v="7"/>
    <x v="62"/>
    <x v="5"/>
    <x v="0"/>
    <m/>
    <m/>
    <m/>
    <m/>
    <m/>
    <m/>
    <n v="411"/>
  </r>
  <r>
    <x v="6"/>
    <x v="4"/>
    <x v="57"/>
    <x v="5"/>
    <x v="0"/>
    <m/>
    <m/>
    <m/>
    <m/>
    <m/>
    <m/>
    <n v="410"/>
  </r>
  <r>
    <x v="6"/>
    <x v="7"/>
    <x v="133"/>
    <x v="0"/>
    <x v="0"/>
    <m/>
    <m/>
    <m/>
    <m/>
    <m/>
    <m/>
    <n v="410"/>
  </r>
  <r>
    <x v="6"/>
    <x v="2"/>
    <x v="88"/>
    <x v="2"/>
    <x v="0"/>
    <m/>
    <m/>
    <m/>
    <m/>
    <m/>
    <m/>
    <n v="409"/>
  </r>
  <r>
    <x v="6"/>
    <x v="5"/>
    <x v="89"/>
    <x v="4"/>
    <x v="0"/>
    <m/>
    <m/>
    <m/>
    <m/>
    <m/>
    <m/>
    <n v="409"/>
  </r>
  <r>
    <x v="6"/>
    <x v="4"/>
    <x v="57"/>
    <x v="5"/>
    <x v="0"/>
    <m/>
    <m/>
    <m/>
    <m/>
    <m/>
    <m/>
    <n v="408"/>
  </r>
  <r>
    <x v="6"/>
    <x v="7"/>
    <x v="115"/>
    <x v="1"/>
    <x v="0"/>
    <m/>
    <m/>
    <m/>
    <m/>
    <m/>
    <m/>
    <n v="406"/>
  </r>
  <r>
    <x v="6"/>
    <x v="4"/>
    <x v="34"/>
    <x v="5"/>
    <x v="0"/>
    <m/>
    <m/>
    <m/>
    <m/>
    <m/>
    <m/>
    <n v="405"/>
  </r>
  <r>
    <x v="6"/>
    <x v="1"/>
    <x v="79"/>
    <x v="2"/>
    <x v="0"/>
    <m/>
    <m/>
    <m/>
    <m/>
    <m/>
    <m/>
    <n v="404"/>
  </r>
  <r>
    <x v="6"/>
    <x v="0"/>
    <x v="32"/>
    <x v="3"/>
    <x v="0"/>
    <m/>
    <m/>
    <m/>
    <m/>
    <m/>
    <m/>
    <n v="402"/>
  </r>
  <r>
    <x v="6"/>
    <x v="5"/>
    <x v="22"/>
    <x v="4"/>
    <x v="0"/>
    <m/>
    <m/>
    <m/>
    <m/>
    <m/>
    <m/>
    <n v="400"/>
  </r>
  <r>
    <x v="6"/>
    <x v="11"/>
    <x v="113"/>
    <x v="2"/>
    <x v="0"/>
    <m/>
    <m/>
    <m/>
    <m/>
    <m/>
    <m/>
    <n v="399"/>
  </r>
  <r>
    <x v="6"/>
    <x v="3"/>
    <x v="97"/>
    <x v="2"/>
    <x v="0"/>
    <m/>
    <m/>
    <m/>
    <m/>
    <m/>
    <m/>
    <n v="399"/>
  </r>
  <r>
    <x v="6"/>
    <x v="0"/>
    <x v="46"/>
    <x v="2"/>
    <x v="0"/>
    <m/>
    <m/>
    <m/>
    <m/>
    <m/>
    <m/>
    <n v="396"/>
  </r>
  <r>
    <x v="6"/>
    <x v="0"/>
    <x v="96"/>
    <x v="5"/>
    <x v="0"/>
    <m/>
    <m/>
    <m/>
    <m/>
    <m/>
    <m/>
    <n v="394"/>
  </r>
  <r>
    <x v="6"/>
    <x v="2"/>
    <x v="88"/>
    <x v="3"/>
    <x v="0"/>
    <m/>
    <m/>
    <m/>
    <m/>
    <m/>
    <m/>
    <n v="391"/>
  </r>
  <r>
    <x v="6"/>
    <x v="7"/>
    <x v="62"/>
    <x v="2"/>
    <x v="0"/>
    <m/>
    <m/>
    <m/>
    <m/>
    <m/>
    <m/>
    <n v="386"/>
  </r>
  <r>
    <x v="6"/>
    <x v="3"/>
    <x v="74"/>
    <x v="4"/>
    <x v="0"/>
    <m/>
    <m/>
    <m/>
    <m/>
    <m/>
    <m/>
    <n v="383"/>
  </r>
  <r>
    <x v="6"/>
    <x v="1"/>
    <x v="129"/>
    <x v="0"/>
    <x v="0"/>
    <m/>
    <m/>
    <m/>
    <m/>
    <m/>
    <m/>
    <n v="382"/>
  </r>
  <r>
    <x v="6"/>
    <x v="1"/>
    <x v="100"/>
    <x v="2"/>
    <x v="0"/>
    <m/>
    <m/>
    <m/>
    <m/>
    <m/>
    <m/>
    <n v="380"/>
  </r>
  <r>
    <x v="6"/>
    <x v="3"/>
    <x v="97"/>
    <x v="1"/>
    <x v="0"/>
    <m/>
    <m/>
    <m/>
    <m/>
    <m/>
    <m/>
    <n v="380"/>
  </r>
  <r>
    <x v="6"/>
    <x v="1"/>
    <x v="79"/>
    <x v="5"/>
    <x v="0"/>
    <m/>
    <m/>
    <m/>
    <m/>
    <m/>
    <m/>
    <n v="378"/>
  </r>
  <r>
    <x v="6"/>
    <x v="2"/>
    <x v="59"/>
    <x v="4"/>
    <x v="0"/>
    <m/>
    <m/>
    <m/>
    <m/>
    <m/>
    <m/>
    <n v="376"/>
  </r>
  <r>
    <x v="6"/>
    <x v="1"/>
    <x v="30"/>
    <x v="5"/>
    <x v="0"/>
    <m/>
    <m/>
    <m/>
    <m/>
    <m/>
    <m/>
    <n v="375"/>
  </r>
  <r>
    <x v="6"/>
    <x v="9"/>
    <x v="146"/>
    <x v="1"/>
    <x v="0"/>
    <m/>
    <m/>
    <m/>
    <m/>
    <m/>
    <m/>
    <n v="373"/>
  </r>
  <r>
    <x v="6"/>
    <x v="0"/>
    <x v="1"/>
    <x v="2"/>
    <x v="0"/>
    <m/>
    <m/>
    <m/>
    <m/>
    <m/>
    <m/>
    <n v="371"/>
  </r>
  <r>
    <x v="6"/>
    <x v="1"/>
    <x v="14"/>
    <x v="5"/>
    <x v="0"/>
    <m/>
    <m/>
    <m/>
    <m/>
    <m/>
    <m/>
    <n v="370"/>
  </r>
  <r>
    <x v="6"/>
    <x v="8"/>
    <x v="136"/>
    <x v="0"/>
    <x v="0"/>
    <m/>
    <m/>
    <m/>
    <m/>
    <m/>
    <m/>
    <n v="370"/>
  </r>
  <r>
    <x v="6"/>
    <x v="4"/>
    <x v="53"/>
    <x v="4"/>
    <x v="0"/>
    <m/>
    <m/>
    <m/>
    <m/>
    <m/>
    <m/>
    <n v="365"/>
  </r>
  <r>
    <x v="6"/>
    <x v="5"/>
    <x v="66"/>
    <x v="1"/>
    <x v="0"/>
    <m/>
    <m/>
    <m/>
    <m/>
    <m/>
    <m/>
    <n v="365"/>
  </r>
  <r>
    <x v="6"/>
    <x v="5"/>
    <x v="69"/>
    <x v="3"/>
    <x v="0"/>
    <m/>
    <m/>
    <m/>
    <m/>
    <m/>
    <m/>
    <n v="364"/>
  </r>
  <r>
    <x v="6"/>
    <x v="3"/>
    <x v="97"/>
    <x v="2"/>
    <x v="0"/>
    <m/>
    <m/>
    <m/>
    <m/>
    <m/>
    <m/>
    <n v="362"/>
  </r>
  <r>
    <x v="6"/>
    <x v="0"/>
    <x v="54"/>
    <x v="1"/>
    <x v="0"/>
    <m/>
    <m/>
    <m/>
    <m/>
    <m/>
    <m/>
    <n v="361"/>
  </r>
  <r>
    <x v="6"/>
    <x v="1"/>
    <x v="19"/>
    <x v="2"/>
    <x v="0"/>
    <m/>
    <m/>
    <m/>
    <m/>
    <m/>
    <m/>
    <n v="357"/>
  </r>
  <r>
    <x v="6"/>
    <x v="0"/>
    <x v="101"/>
    <x v="1"/>
    <x v="0"/>
    <m/>
    <m/>
    <m/>
    <m/>
    <m/>
    <m/>
    <n v="356"/>
  </r>
  <r>
    <x v="6"/>
    <x v="2"/>
    <x v="81"/>
    <x v="1"/>
    <x v="0"/>
    <m/>
    <m/>
    <m/>
    <m/>
    <m/>
    <m/>
    <n v="354"/>
  </r>
  <r>
    <x v="6"/>
    <x v="5"/>
    <x v="69"/>
    <x v="2"/>
    <x v="0"/>
    <m/>
    <m/>
    <m/>
    <m/>
    <m/>
    <m/>
    <n v="354"/>
  </r>
  <r>
    <x v="6"/>
    <x v="4"/>
    <x v="27"/>
    <x v="3"/>
    <x v="0"/>
    <m/>
    <m/>
    <m/>
    <m/>
    <m/>
    <m/>
    <n v="352"/>
  </r>
  <r>
    <x v="6"/>
    <x v="2"/>
    <x v="11"/>
    <x v="0"/>
    <x v="0"/>
    <m/>
    <m/>
    <m/>
    <m/>
    <m/>
    <m/>
    <n v="351"/>
  </r>
  <r>
    <x v="6"/>
    <x v="3"/>
    <x v="55"/>
    <x v="3"/>
    <x v="0"/>
    <m/>
    <m/>
    <m/>
    <m/>
    <m/>
    <m/>
    <n v="350"/>
  </r>
  <r>
    <x v="6"/>
    <x v="1"/>
    <x v="15"/>
    <x v="4"/>
    <x v="0"/>
    <m/>
    <m/>
    <m/>
    <m/>
    <m/>
    <m/>
    <n v="349"/>
  </r>
  <r>
    <x v="6"/>
    <x v="7"/>
    <x v="133"/>
    <x v="1"/>
    <x v="0"/>
    <m/>
    <m/>
    <m/>
    <m/>
    <m/>
    <m/>
    <n v="348"/>
  </r>
  <r>
    <x v="6"/>
    <x v="2"/>
    <x v="26"/>
    <x v="3"/>
    <x v="0"/>
    <m/>
    <m/>
    <m/>
    <m/>
    <m/>
    <m/>
    <n v="347"/>
  </r>
  <r>
    <x v="6"/>
    <x v="3"/>
    <x v="38"/>
    <x v="3"/>
    <x v="0"/>
    <m/>
    <m/>
    <m/>
    <m/>
    <m/>
    <m/>
    <n v="347"/>
  </r>
  <r>
    <x v="6"/>
    <x v="7"/>
    <x v="62"/>
    <x v="4"/>
    <x v="0"/>
    <m/>
    <m/>
    <m/>
    <m/>
    <m/>
    <m/>
    <n v="347"/>
  </r>
  <r>
    <x v="6"/>
    <x v="1"/>
    <x v="13"/>
    <x v="4"/>
    <x v="0"/>
    <m/>
    <m/>
    <m/>
    <m/>
    <m/>
    <m/>
    <n v="345"/>
  </r>
  <r>
    <x v="6"/>
    <x v="9"/>
    <x v="126"/>
    <x v="0"/>
    <x v="0"/>
    <m/>
    <m/>
    <m/>
    <m/>
    <m/>
    <m/>
    <n v="340"/>
  </r>
  <r>
    <x v="6"/>
    <x v="2"/>
    <x v="86"/>
    <x v="4"/>
    <x v="0"/>
    <m/>
    <m/>
    <m/>
    <m/>
    <m/>
    <m/>
    <n v="338"/>
  </r>
  <r>
    <x v="6"/>
    <x v="7"/>
    <x v="115"/>
    <x v="0"/>
    <x v="0"/>
    <m/>
    <m/>
    <m/>
    <m/>
    <m/>
    <m/>
    <n v="338"/>
  </r>
  <r>
    <x v="6"/>
    <x v="1"/>
    <x v="3"/>
    <x v="3"/>
    <x v="0"/>
    <m/>
    <m/>
    <m/>
    <m/>
    <m/>
    <m/>
    <n v="336"/>
  </r>
  <r>
    <x v="6"/>
    <x v="2"/>
    <x v="58"/>
    <x v="5"/>
    <x v="0"/>
    <m/>
    <m/>
    <m/>
    <m/>
    <m/>
    <m/>
    <n v="334"/>
  </r>
  <r>
    <x v="6"/>
    <x v="1"/>
    <x v="147"/>
    <x v="0"/>
    <x v="0"/>
    <m/>
    <m/>
    <m/>
    <m/>
    <m/>
    <m/>
    <n v="333"/>
  </r>
  <r>
    <x v="6"/>
    <x v="2"/>
    <x v="20"/>
    <x v="4"/>
    <x v="0"/>
    <m/>
    <m/>
    <m/>
    <m/>
    <m/>
    <m/>
    <n v="332"/>
  </r>
  <r>
    <x v="6"/>
    <x v="1"/>
    <x v="15"/>
    <x v="2"/>
    <x v="0"/>
    <m/>
    <m/>
    <m/>
    <m/>
    <m/>
    <m/>
    <n v="331"/>
  </r>
  <r>
    <x v="6"/>
    <x v="1"/>
    <x v="41"/>
    <x v="3"/>
    <x v="0"/>
    <m/>
    <m/>
    <m/>
    <m/>
    <m/>
    <m/>
    <n v="328"/>
  </r>
  <r>
    <x v="6"/>
    <x v="7"/>
    <x v="117"/>
    <x v="0"/>
    <x v="0"/>
    <m/>
    <m/>
    <m/>
    <m/>
    <m/>
    <m/>
    <n v="327"/>
  </r>
  <r>
    <x v="6"/>
    <x v="7"/>
    <x v="62"/>
    <x v="5"/>
    <x v="0"/>
    <m/>
    <m/>
    <m/>
    <m/>
    <m/>
    <m/>
    <n v="327"/>
  </r>
  <r>
    <x v="6"/>
    <x v="6"/>
    <x v="138"/>
    <x v="3"/>
    <x v="0"/>
    <m/>
    <m/>
    <m/>
    <m/>
    <m/>
    <m/>
    <n v="323"/>
  </r>
  <r>
    <x v="6"/>
    <x v="1"/>
    <x v="76"/>
    <x v="5"/>
    <x v="0"/>
    <m/>
    <m/>
    <m/>
    <m/>
    <m/>
    <m/>
    <n v="322"/>
  </r>
  <r>
    <x v="6"/>
    <x v="8"/>
    <x v="135"/>
    <x v="0"/>
    <x v="0"/>
    <m/>
    <m/>
    <m/>
    <m/>
    <m/>
    <m/>
    <n v="320"/>
  </r>
  <r>
    <x v="6"/>
    <x v="0"/>
    <x v="54"/>
    <x v="5"/>
    <x v="0"/>
    <m/>
    <m/>
    <m/>
    <m/>
    <m/>
    <m/>
    <n v="319"/>
  </r>
  <r>
    <x v="6"/>
    <x v="2"/>
    <x v="20"/>
    <x v="3"/>
    <x v="0"/>
    <m/>
    <m/>
    <m/>
    <m/>
    <m/>
    <m/>
    <n v="316"/>
  </r>
  <r>
    <x v="6"/>
    <x v="3"/>
    <x v="51"/>
    <x v="4"/>
    <x v="0"/>
    <m/>
    <m/>
    <m/>
    <m/>
    <m/>
    <m/>
    <n v="314"/>
  </r>
  <r>
    <x v="6"/>
    <x v="2"/>
    <x v="10"/>
    <x v="5"/>
    <x v="0"/>
    <m/>
    <m/>
    <m/>
    <m/>
    <m/>
    <m/>
    <n v="312"/>
  </r>
  <r>
    <x v="6"/>
    <x v="1"/>
    <x v="85"/>
    <x v="2"/>
    <x v="0"/>
    <m/>
    <m/>
    <m/>
    <m/>
    <m/>
    <m/>
    <n v="308"/>
  </r>
  <r>
    <x v="6"/>
    <x v="0"/>
    <x v="0"/>
    <x v="2"/>
    <x v="0"/>
    <m/>
    <m/>
    <m/>
    <m/>
    <m/>
    <m/>
    <n v="306"/>
  </r>
  <r>
    <x v="6"/>
    <x v="0"/>
    <x v="9"/>
    <x v="2"/>
    <x v="0"/>
    <m/>
    <m/>
    <m/>
    <m/>
    <m/>
    <m/>
    <n v="305"/>
  </r>
  <r>
    <x v="6"/>
    <x v="1"/>
    <x v="125"/>
    <x v="1"/>
    <x v="0"/>
    <m/>
    <m/>
    <m/>
    <m/>
    <m/>
    <m/>
    <n v="303"/>
  </r>
  <r>
    <x v="6"/>
    <x v="2"/>
    <x v="86"/>
    <x v="2"/>
    <x v="0"/>
    <m/>
    <m/>
    <m/>
    <m/>
    <m/>
    <m/>
    <n v="300"/>
  </r>
  <r>
    <x v="6"/>
    <x v="9"/>
    <x v="126"/>
    <x v="1"/>
    <x v="0"/>
    <m/>
    <m/>
    <m/>
    <m/>
    <m/>
    <m/>
    <n v="299"/>
  </r>
  <r>
    <x v="6"/>
    <x v="1"/>
    <x v="116"/>
    <x v="5"/>
    <x v="0"/>
    <m/>
    <m/>
    <m/>
    <m/>
    <m/>
    <m/>
    <n v="298"/>
  </r>
  <r>
    <x v="6"/>
    <x v="11"/>
    <x v="113"/>
    <x v="2"/>
    <x v="0"/>
    <m/>
    <m/>
    <m/>
    <m/>
    <m/>
    <m/>
    <n v="297"/>
  </r>
  <r>
    <x v="6"/>
    <x v="3"/>
    <x v="97"/>
    <x v="4"/>
    <x v="0"/>
    <m/>
    <m/>
    <m/>
    <m/>
    <m/>
    <m/>
    <n v="297"/>
  </r>
  <r>
    <x v="6"/>
    <x v="5"/>
    <x v="33"/>
    <x v="5"/>
    <x v="0"/>
    <m/>
    <m/>
    <m/>
    <m/>
    <m/>
    <m/>
    <n v="296"/>
  </r>
  <r>
    <x v="6"/>
    <x v="0"/>
    <x v="31"/>
    <x v="2"/>
    <x v="0"/>
    <m/>
    <m/>
    <m/>
    <m/>
    <m/>
    <m/>
    <n v="295"/>
  </r>
  <r>
    <x v="6"/>
    <x v="1"/>
    <x v="76"/>
    <x v="2"/>
    <x v="0"/>
    <m/>
    <m/>
    <m/>
    <m/>
    <m/>
    <m/>
    <n v="292"/>
  </r>
  <r>
    <x v="6"/>
    <x v="1"/>
    <x v="163"/>
    <x v="5"/>
    <x v="0"/>
    <m/>
    <m/>
    <m/>
    <m/>
    <m/>
    <m/>
    <n v="291"/>
  </r>
  <r>
    <x v="6"/>
    <x v="2"/>
    <x v="26"/>
    <x v="4"/>
    <x v="0"/>
    <m/>
    <m/>
    <m/>
    <m/>
    <m/>
    <m/>
    <n v="286"/>
  </r>
  <r>
    <x v="6"/>
    <x v="4"/>
    <x v="27"/>
    <x v="3"/>
    <x v="0"/>
    <m/>
    <m/>
    <m/>
    <m/>
    <m/>
    <m/>
    <n v="285"/>
  </r>
  <r>
    <x v="6"/>
    <x v="3"/>
    <x v="104"/>
    <x v="3"/>
    <x v="0"/>
    <m/>
    <m/>
    <m/>
    <m/>
    <m/>
    <m/>
    <n v="283"/>
  </r>
  <r>
    <x v="6"/>
    <x v="7"/>
    <x v="72"/>
    <x v="4"/>
    <x v="0"/>
    <m/>
    <m/>
    <m/>
    <m/>
    <m/>
    <m/>
    <n v="282"/>
  </r>
  <r>
    <x v="6"/>
    <x v="0"/>
    <x v="31"/>
    <x v="1"/>
    <x v="0"/>
    <m/>
    <m/>
    <m/>
    <m/>
    <m/>
    <m/>
    <n v="282"/>
  </r>
  <r>
    <x v="6"/>
    <x v="1"/>
    <x v="153"/>
    <x v="0"/>
    <x v="0"/>
    <m/>
    <m/>
    <m/>
    <m/>
    <m/>
    <m/>
    <n v="281"/>
  </r>
  <r>
    <x v="6"/>
    <x v="2"/>
    <x v="11"/>
    <x v="5"/>
    <x v="0"/>
    <m/>
    <m/>
    <m/>
    <m/>
    <m/>
    <m/>
    <n v="275"/>
  </r>
  <r>
    <x v="6"/>
    <x v="1"/>
    <x v="166"/>
    <x v="5"/>
    <x v="0"/>
    <m/>
    <m/>
    <m/>
    <m/>
    <m/>
    <m/>
    <n v="274"/>
  </r>
  <r>
    <x v="6"/>
    <x v="2"/>
    <x v="29"/>
    <x v="3"/>
    <x v="0"/>
    <m/>
    <m/>
    <m/>
    <m/>
    <m/>
    <m/>
    <n v="273"/>
  </r>
  <r>
    <x v="6"/>
    <x v="5"/>
    <x v="66"/>
    <x v="4"/>
    <x v="0"/>
    <m/>
    <m/>
    <m/>
    <m/>
    <m/>
    <m/>
    <n v="273"/>
  </r>
  <r>
    <x v="6"/>
    <x v="1"/>
    <x v="93"/>
    <x v="1"/>
    <x v="0"/>
    <m/>
    <m/>
    <m/>
    <m/>
    <m/>
    <m/>
    <n v="271"/>
  </r>
  <r>
    <x v="6"/>
    <x v="4"/>
    <x v="73"/>
    <x v="4"/>
    <x v="0"/>
    <m/>
    <m/>
    <m/>
    <m/>
    <m/>
    <m/>
    <n v="270"/>
  </r>
  <r>
    <x v="6"/>
    <x v="9"/>
    <x v="148"/>
    <x v="3"/>
    <x v="0"/>
    <m/>
    <m/>
    <m/>
    <m/>
    <m/>
    <m/>
    <n v="269"/>
  </r>
  <r>
    <x v="6"/>
    <x v="0"/>
    <x v="103"/>
    <x v="5"/>
    <x v="0"/>
    <m/>
    <m/>
    <m/>
    <m/>
    <m/>
    <m/>
    <n v="266"/>
  </r>
  <r>
    <x v="6"/>
    <x v="0"/>
    <x v="143"/>
    <x v="0"/>
    <x v="0"/>
    <m/>
    <m/>
    <m/>
    <m/>
    <m/>
    <m/>
    <n v="264"/>
  </r>
  <r>
    <x v="6"/>
    <x v="10"/>
    <x v="144"/>
    <x v="0"/>
    <x v="0"/>
    <m/>
    <m/>
    <m/>
    <m/>
    <m/>
    <m/>
    <n v="264"/>
  </r>
  <r>
    <x v="6"/>
    <x v="10"/>
    <x v="164"/>
    <x v="5"/>
    <x v="0"/>
    <m/>
    <m/>
    <m/>
    <m/>
    <m/>
    <m/>
    <n v="264"/>
  </r>
  <r>
    <x v="6"/>
    <x v="9"/>
    <x v="174"/>
    <x v="0"/>
    <x v="0"/>
    <m/>
    <m/>
    <m/>
    <m/>
    <m/>
    <m/>
    <n v="260"/>
  </r>
  <r>
    <x v="6"/>
    <x v="8"/>
    <x v="71"/>
    <x v="5"/>
    <x v="0"/>
    <m/>
    <m/>
    <m/>
    <m/>
    <m/>
    <m/>
    <n v="259"/>
  </r>
  <r>
    <x v="6"/>
    <x v="3"/>
    <x v="55"/>
    <x v="2"/>
    <x v="0"/>
    <m/>
    <m/>
    <m/>
    <m/>
    <m/>
    <m/>
    <n v="254"/>
  </r>
  <r>
    <x v="6"/>
    <x v="4"/>
    <x v="73"/>
    <x v="3"/>
    <x v="0"/>
    <m/>
    <m/>
    <m/>
    <m/>
    <m/>
    <m/>
    <n v="250"/>
  </r>
  <r>
    <x v="6"/>
    <x v="4"/>
    <x v="27"/>
    <x v="3"/>
    <x v="0"/>
    <m/>
    <m/>
    <m/>
    <m/>
    <m/>
    <m/>
    <n v="250"/>
  </r>
  <r>
    <x v="6"/>
    <x v="2"/>
    <x v="81"/>
    <x v="5"/>
    <x v="0"/>
    <m/>
    <m/>
    <m/>
    <m/>
    <m/>
    <m/>
    <n v="250"/>
  </r>
  <r>
    <x v="6"/>
    <x v="3"/>
    <x v="97"/>
    <x v="0"/>
    <x v="0"/>
    <m/>
    <m/>
    <m/>
    <m/>
    <m/>
    <m/>
    <n v="249"/>
  </r>
  <r>
    <x v="6"/>
    <x v="4"/>
    <x v="57"/>
    <x v="1"/>
    <x v="0"/>
    <m/>
    <m/>
    <m/>
    <m/>
    <m/>
    <m/>
    <n v="248"/>
  </r>
  <r>
    <x v="6"/>
    <x v="3"/>
    <x v="97"/>
    <x v="3"/>
    <x v="0"/>
    <m/>
    <m/>
    <m/>
    <m/>
    <m/>
    <m/>
    <n v="247"/>
  </r>
  <r>
    <x v="6"/>
    <x v="2"/>
    <x v="112"/>
    <x v="2"/>
    <x v="0"/>
    <m/>
    <m/>
    <m/>
    <m/>
    <m/>
    <m/>
    <n v="243"/>
  </r>
  <r>
    <x v="6"/>
    <x v="1"/>
    <x v="75"/>
    <x v="5"/>
    <x v="0"/>
    <m/>
    <m/>
    <m/>
    <m/>
    <m/>
    <m/>
    <n v="242"/>
  </r>
  <r>
    <x v="6"/>
    <x v="6"/>
    <x v="91"/>
    <x v="1"/>
    <x v="0"/>
    <m/>
    <m/>
    <m/>
    <m/>
    <m/>
    <m/>
    <n v="241"/>
  </r>
  <r>
    <x v="6"/>
    <x v="8"/>
    <x v="83"/>
    <x v="5"/>
    <x v="0"/>
    <m/>
    <m/>
    <m/>
    <m/>
    <m/>
    <m/>
    <n v="241"/>
  </r>
  <r>
    <x v="6"/>
    <x v="2"/>
    <x v="43"/>
    <x v="3"/>
    <x v="0"/>
    <m/>
    <m/>
    <m/>
    <m/>
    <m/>
    <m/>
    <n v="240"/>
  </r>
  <r>
    <x v="6"/>
    <x v="5"/>
    <x v="22"/>
    <x v="2"/>
    <x v="0"/>
    <m/>
    <m/>
    <m/>
    <m/>
    <m/>
    <m/>
    <n v="240"/>
  </r>
  <r>
    <x v="6"/>
    <x v="0"/>
    <x v="31"/>
    <x v="5"/>
    <x v="0"/>
    <m/>
    <m/>
    <m/>
    <m/>
    <m/>
    <m/>
    <n v="240"/>
  </r>
  <r>
    <x v="6"/>
    <x v="7"/>
    <x v="149"/>
    <x v="1"/>
    <x v="0"/>
    <m/>
    <m/>
    <m/>
    <m/>
    <m/>
    <m/>
    <n v="239"/>
  </r>
  <r>
    <x v="6"/>
    <x v="2"/>
    <x v="49"/>
    <x v="5"/>
    <x v="0"/>
    <m/>
    <m/>
    <m/>
    <m/>
    <m/>
    <m/>
    <n v="238"/>
  </r>
  <r>
    <x v="6"/>
    <x v="9"/>
    <x v="148"/>
    <x v="2"/>
    <x v="0"/>
    <m/>
    <m/>
    <m/>
    <m/>
    <m/>
    <m/>
    <n v="236"/>
  </r>
  <r>
    <x v="6"/>
    <x v="0"/>
    <x v="0"/>
    <x v="3"/>
    <x v="0"/>
    <m/>
    <m/>
    <m/>
    <m/>
    <m/>
    <m/>
    <n v="230"/>
  </r>
  <r>
    <x v="6"/>
    <x v="5"/>
    <x v="89"/>
    <x v="5"/>
    <x v="0"/>
    <m/>
    <m/>
    <m/>
    <m/>
    <m/>
    <m/>
    <n v="229"/>
  </r>
  <r>
    <x v="6"/>
    <x v="0"/>
    <x v="70"/>
    <x v="5"/>
    <x v="0"/>
    <m/>
    <m/>
    <m/>
    <m/>
    <m/>
    <m/>
    <n v="228"/>
  </r>
  <r>
    <x v="6"/>
    <x v="1"/>
    <x v="24"/>
    <x v="5"/>
    <x v="0"/>
    <m/>
    <m/>
    <m/>
    <m/>
    <m/>
    <m/>
    <n v="227"/>
  </r>
  <r>
    <x v="6"/>
    <x v="0"/>
    <x v="77"/>
    <x v="2"/>
    <x v="0"/>
    <m/>
    <m/>
    <m/>
    <m/>
    <m/>
    <m/>
    <n v="227"/>
  </r>
  <r>
    <x v="6"/>
    <x v="0"/>
    <x v="46"/>
    <x v="0"/>
    <x v="0"/>
    <m/>
    <m/>
    <m/>
    <m/>
    <m/>
    <m/>
    <n v="224"/>
  </r>
  <r>
    <x v="6"/>
    <x v="1"/>
    <x v="6"/>
    <x v="4"/>
    <x v="0"/>
    <m/>
    <m/>
    <m/>
    <m/>
    <m/>
    <m/>
    <n v="222"/>
  </r>
  <r>
    <x v="6"/>
    <x v="0"/>
    <x v="8"/>
    <x v="3"/>
    <x v="0"/>
    <m/>
    <m/>
    <m/>
    <m/>
    <m/>
    <m/>
    <n v="221"/>
  </r>
  <r>
    <x v="6"/>
    <x v="4"/>
    <x v="36"/>
    <x v="5"/>
    <x v="0"/>
    <m/>
    <m/>
    <m/>
    <m/>
    <m/>
    <m/>
    <n v="220"/>
  </r>
  <r>
    <x v="6"/>
    <x v="7"/>
    <x v="121"/>
    <x v="1"/>
    <x v="0"/>
    <m/>
    <m/>
    <m/>
    <m/>
    <m/>
    <m/>
    <n v="220"/>
  </r>
  <r>
    <x v="6"/>
    <x v="4"/>
    <x v="27"/>
    <x v="5"/>
    <x v="0"/>
    <m/>
    <m/>
    <m/>
    <m/>
    <m/>
    <m/>
    <n v="219"/>
  </r>
  <r>
    <x v="6"/>
    <x v="8"/>
    <x v="136"/>
    <x v="0"/>
    <x v="0"/>
    <m/>
    <m/>
    <m/>
    <m/>
    <m/>
    <m/>
    <n v="219"/>
  </r>
  <r>
    <x v="6"/>
    <x v="0"/>
    <x v="54"/>
    <x v="1"/>
    <x v="0"/>
    <m/>
    <m/>
    <m/>
    <m/>
    <m/>
    <m/>
    <n v="216"/>
  </r>
  <r>
    <x v="6"/>
    <x v="1"/>
    <x v="41"/>
    <x v="4"/>
    <x v="0"/>
    <m/>
    <m/>
    <m/>
    <m/>
    <m/>
    <m/>
    <n v="213"/>
  </r>
  <r>
    <x v="6"/>
    <x v="5"/>
    <x v="22"/>
    <x v="5"/>
    <x v="0"/>
    <m/>
    <m/>
    <m/>
    <m/>
    <m/>
    <m/>
    <n v="212"/>
  </r>
  <r>
    <x v="6"/>
    <x v="6"/>
    <x v="138"/>
    <x v="0"/>
    <x v="0"/>
    <m/>
    <m/>
    <m/>
    <m/>
    <m/>
    <m/>
    <n v="211"/>
  </r>
  <r>
    <x v="6"/>
    <x v="0"/>
    <x v="50"/>
    <x v="1"/>
    <x v="0"/>
    <m/>
    <m/>
    <m/>
    <m/>
    <m/>
    <m/>
    <n v="210"/>
  </r>
  <r>
    <x v="6"/>
    <x v="10"/>
    <x v="226"/>
    <x v="0"/>
    <x v="0"/>
    <m/>
    <m/>
    <m/>
    <m/>
    <m/>
    <m/>
    <n v="210"/>
  </r>
  <r>
    <x v="6"/>
    <x v="1"/>
    <x v="3"/>
    <x v="4"/>
    <x v="0"/>
    <m/>
    <m/>
    <m/>
    <m/>
    <m/>
    <m/>
    <n v="209"/>
  </r>
  <r>
    <x v="6"/>
    <x v="0"/>
    <x v="140"/>
    <x v="0"/>
    <x v="0"/>
    <m/>
    <m/>
    <m/>
    <m/>
    <m/>
    <m/>
    <n v="208"/>
  </r>
  <r>
    <x v="6"/>
    <x v="9"/>
    <x v="154"/>
    <x v="1"/>
    <x v="0"/>
    <m/>
    <m/>
    <m/>
    <m/>
    <m/>
    <m/>
    <n v="203"/>
  </r>
  <r>
    <x v="6"/>
    <x v="2"/>
    <x v="59"/>
    <x v="3"/>
    <x v="0"/>
    <m/>
    <m/>
    <m/>
    <m/>
    <m/>
    <m/>
    <n v="196"/>
  </r>
  <r>
    <x v="6"/>
    <x v="7"/>
    <x v="82"/>
    <x v="2"/>
    <x v="0"/>
    <m/>
    <m/>
    <m/>
    <m/>
    <m/>
    <m/>
    <n v="196"/>
  </r>
  <r>
    <x v="6"/>
    <x v="7"/>
    <x v="117"/>
    <x v="3"/>
    <x v="0"/>
    <m/>
    <m/>
    <m/>
    <m/>
    <m/>
    <m/>
    <n v="195"/>
  </r>
  <r>
    <x v="6"/>
    <x v="6"/>
    <x v="160"/>
    <x v="0"/>
    <x v="0"/>
    <m/>
    <m/>
    <m/>
    <m/>
    <m/>
    <m/>
    <n v="195"/>
  </r>
  <r>
    <x v="6"/>
    <x v="1"/>
    <x v="19"/>
    <x v="5"/>
    <x v="0"/>
    <m/>
    <m/>
    <m/>
    <m/>
    <m/>
    <m/>
    <n v="194"/>
  </r>
  <r>
    <x v="6"/>
    <x v="1"/>
    <x v="19"/>
    <x v="4"/>
    <x v="0"/>
    <m/>
    <m/>
    <m/>
    <m/>
    <m/>
    <m/>
    <n v="193"/>
  </r>
  <r>
    <x v="6"/>
    <x v="9"/>
    <x v="158"/>
    <x v="0"/>
    <x v="0"/>
    <m/>
    <m/>
    <m/>
    <m/>
    <m/>
    <m/>
    <n v="193"/>
  </r>
  <r>
    <x v="6"/>
    <x v="6"/>
    <x v="108"/>
    <x v="1"/>
    <x v="0"/>
    <m/>
    <m/>
    <m/>
    <m/>
    <m/>
    <m/>
    <n v="192"/>
  </r>
  <r>
    <x v="6"/>
    <x v="0"/>
    <x v="77"/>
    <x v="5"/>
    <x v="0"/>
    <m/>
    <m/>
    <m/>
    <m/>
    <m/>
    <m/>
    <n v="192"/>
  </r>
  <r>
    <x v="6"/>
    <x v="2"/>
    <x v="122"/>
    <x v="2"/>
    <x v="0"/>
    <m/>
    <m/>
    <m/>
    <m/>
    <m/>
    <m/>
    <n v="189"/>
  </r>
  <r>
    <x v="6"/>
    <x v="9"/>
    <x v="142"/>
    <x v="0"/>
    <x v="0"/>
    <m/>
    <m/>
    <m/>
    <m/>
    <m/>
    <m/>
    <n v="189"/>
  </r>
  <r>
    <x v="6"/>
    <x v="0"/>
    <x v="78"/>
    <x v="5"/>
    <x v="0"/>
    <m/>
    <m/>
    <m/>
    <m/>
    <m/>
    <m/>
    <n v="188"/>
  </r>
  <r>
    <x v="6"/>
    <x v="4"/>
    <x v="27"/>
    <x v="5"/>
    <x v="0"/>
    <m/>
    <m/>
    <m/>
    <m/>
    <m/>
    <m/>
    <n v="187"/>
  </r>
  <r>
    <x v="6"/>
    <x v="9"/>
    <x v="173"/>
    <x v="0"/>
    <x v="0"/>
    <m/>
    <m/>
    <m/>
    <m/>
    <m/>
    <m/>
    <n v="186"/>
  </r>
  <r>
    <x v="6"/>
    <x v="9"/>
    <x v="126"/>
    <x v="1"/>
    <x v="0"/>
    <m/>
    <m/>
    <m/>
    <m/>
    <m/>
    <m/>
    <n v="186"/>
  </r>
  <r>
    <x v="6"/>
    <x v="3"/>
    <x v="111"/>
    <x v="3"/>
    <x v="0"/>
    <m/>
    <m/>
    <m/>
    <m/>
    <m/>
    <m/>
    <n v="179"/>
  </r>
  <r>
    <x v="6"/>
    <x v="7"/>
    <x v="130"/>
    <x v="1"/>
    <x v="0"/>
    <m/>
    <m/>
    <m/>
    <m/>
    <m/>
    <m/>
    <n v="179"/>
  </r>
  <r>
    <x v="6"/>
    <x v="1"/>
    <x v="163"/>
    <x v="0"/>
    <x v="0"/>
    <m/>
    <m/>
    <m/>
    <m/>
    <m/>
    <m/>
    <n v="178"/>
  </r>
  <r>
    <x v="6"/>
    <x v="3"/>
    <x v="51"/>
    <x v="3"/>
    <x v="0"/>
    <m/>
    <m/>
    <m/>
    <m/>
    <m/>
    <m/>
    <n v="178"/>
  </r>
  <r>
    <x v="6"/>
    <x v="8"/>
    <x v="182"/>
    <x v="0"/>
    <x v="0"/>
    <m/>
    <m/>
    <m/>
    <m/>
    <m/>
    <m/>
    <n v="176"/>
  </r>
  <r>
    <x v="6"/>
    <x v="5"/>
    <x v="22"/>
    <x v="5"/>
    <x v="0"/>
    <m/>
    <m/>
    <m/>
    <m/>
    <m/>
    <m/>
    <n v="175"/>
  </r>
  <r>
    <x v="6"/>
    <x v="14"/>
    <x v="240"/>
    <x v="5"/>
    <x v="0"/>
    <m/>
    <m/>
    <m/>
    <m/>
    <m/>
    <m/>
    <n v="175"/>
  </r>
  <r>
    <x v="6"/>
    <x v="9"/>
    <x v="161"/>
    <x v="1"/>
    <x v="0"/>
    <m/>
    <m/>
    <m/>
    <m/>
    <m/>
    <m/>
    <n v="174"/>
  </r>
  <r>
    <x v="6"/>
    <x v="1"/>
    <x v="13"/>
    <x v="2"/>
    <x v="0"/>
    <m/>
    <m/>
    <m/>
    <m/>
    <m/>
    <m/>
    <n v="173"/>
  </r>
  <r>
    <x v="6"/>
    <x v="3"/>
    <x v="63"/>
    <x v="4"/>
    <x v="0"/>
    <m/>
    <m/>
    <m/>
    <m/>
    <m/>
    <m/>
    <n v="173"/>
  </r>
  <r>
    <x v="6"/>
    <x v="3"/>
    <x v="111"/>
    <x v="2"/>
    <x v="0"/>
    <m/>
    <m/>
    <m/>
    <m/>
    <m/>
    <m/>
    <n v="172"/>
  </r>
  <r>
    <x v="6"/>
    <x v="9"/>
    <x v="126"/>
    <x v="0"/>
    <x v="0"/>
    <m/>
    <m/>
    <m/>
    <m/>
    <m/>
    <m/>
    <n v="171"/>
  </r>
  <r>
    <x v="6"/>
    <x v="8"/>
    <x v="221"/>
    <x v="0"/>
    <x v="0"/>
    <m/>
    <m/>
    <m/>
    <m/>
    <m/>
    <m/>
    <n v="171"/>
  </r>
  <r>
    <x v="6"/>
    <x v="2"/>
    <x v="81"/>
    <x v="4"/>
    <x v="0"/>
    <m/>
    <m/>
    <m/>
    <m/>
    <m/>
    <m/>
    <n v="168"/>
  </r>
  <r>
    <x v="6"/>
    <x v="2"/>
    <x v="49"/>
    <x v="2"/>
    <x v="0"/>
    <m/>
    <m/>
    <m/>
    <m/>
    <m/>
    <m/>
    <n v="166"/>
  </r>
  <r>
    <x v="6"/>
    <x v="1"/>
    <x v="28"/>
    <x v="3"/>
    <x v="0"/>
    <m/>
    <m/>
    <m/>
    <m/>
    <m/>
    <m/>
    <n v="165"/>
  </r>
  <r>
    <x v="6"/>
    <x v="2"/>
    <x v="120"/>
    <x v="5"/>
    <x v="0"/>
    <m/>
    <m/>
    <m/>
    <m/>
    <m/>
    <m/>
    <n v="164"/>
  </r>
  <r>
    <x v="6"/>
    <x v="3"/>
    <x v="97"/>
    <x v="5"/>
    <x v="0"/>
    <m/>
    <m/>
    <m/>
    <m/>
    <m/>
    <m/>
    <n v="164"/>
  </r>
  <r>
    <x v="6"/>
    <x v="12"/>
    <x v="156"/>
    <x v="0"/>
    <x v="0"/>
    <m/>
    <m/>
    <m/>
    <m/>
    <m/>
    <m/>
    <n v="164"/>
  </r>
  <r>
    <x v="6"/>
    <x v="4"/>
    <x v="155"/>
    <x v="0"/>
    <x v="0"/>
    <m/>
    <m/>
    <m/>
    <m/>
    <m/>
    <m/>
    <n v="163"/>
  </r>
  <r>
    <x v="6"/>
    <x v="12"/>
    <x v="157"/>
    <x v="0"/>
    <x v="0"/>
    <m/>
    <m/>
    <m/>
    <m/>
    <m/>
    <m/>
    <n v="163"/>
  </r>
  <r>
    <x v="6"/>
    <x v="0"/>
    <x v="124"/>
    <x v="1"/>
    <x v="0"/>
    <m/>
    <m/>
    <m/>
    <m/>
    <m/>
    <m/>
    <n v="163"/>
  </r>
  <r>
    <x v="6"/>
    <x v="9"/>
    <x v="106"/>
    <x v="3"/>
    <x v="0"/>
    <m/>
    <m/>
    <m/>
    <m/>
    <m/>
    <m/>
    <n v="162"/>
  </r>
  <r>
    <x v="6"/>
    <x v="4"/>
    <x v="155"/>
    <x v="2"/>
    <x v="0"/>
    <m/>
    <m/>
    <m/>
    <m/>
    <m/>
    <m/>
    <n v="160"/>
  </r>
  <r>
    <x v="6"/>
    <x v="7"/>
    <x v="139"/>
    <x v="0"/>
    <x v="0"/>
    <m/>
    <m/>
    <m/>
    <m/>
    <m/>
    <m/>
    <n v="160"/>
  </r>
  <r>
    <x v="6"/>
    <x v="1"/>
    <x v="166"/>
    <x v="1"/>
    <x v="0"/>
    <m/>
    <m/>
    <m/>
    <m/>
    <m/>
    <m/>
    <n v="155"/>
  </r>
  <r>
    <x v="6"/>
    <x v="7"/>
    <x v="52"/>
    <x v="4"/>
    <x v="0"/>
    <m/>
    <m/>
    <m/>
    <m/>
    <m/>
    <m/>
    <n v="155"/>
  </r>
  <r>
    <x v="6"/>
    <x v="3"/>
    <x v="97"/>
    <x v="2"/>
    <x v="0"/>
    <m/>
    <m/>
    <m/>
    <m/>
    <m/>
    <m/>
    <n v="153"/>
  </r>
  <r>
    <x v="6"/>
    <x v="8"/>
    <x v="83"/>
    <x v="5"/>
    <x v="0"/>
    <m/>
    <m/>
    <m/>
    <m/>
    <m/>
    <m/>
    <n v="153"/>
  </r>
  <r>
    <x v="6"/>
    <x v="1"/>
    <x v="229"/>
    <x v="0"/>
    <x v="0"/>
    <m/>
    <m/>
    <m/>
    <m/>
    <m/>
    <m/>
    <n v="152"/>
  </r>
  <r>
    <x v="6"/>
    <x v="0"/>
    <x v="50"/>
    <x v="2"/>
    <x v="0"/>
    <m/>
    <m/>
    <m/>
    <m/>
    <m/>
    <m/>
    <n v="152"/>
  </r>
  <r>
    <x v="6"/>
    <x v="1"/>
    <x v="25"/>
    <x v="4"/>
    <x v="0"/>
    <m/>
    <m/>
    <m/>
    <m/>
    <m/>
    <m/>
    <n v="151"/>
  </r>
  <r>
    <x v="6"/>
    <x v="2"/>
    <x v="47"/>
    <x v="3"/>
    <x v="0"/>
    <m/>
    <m/>
    <m/>
    <m/>
    <m/>
    <m/>
    <n v="150"/>
  </r>
  <r>
    <x v="6"/>
    <x v="1"/>
    <x v="21"/>
    <x v="5"/>
    <x v="0"/>
    <m/>
    <m/>
    <m/>
    <m/>
    <m/>
    <m/>
    <n v="150"/>
  </r>
  <r>
    <x v="6"/>
    <x v="1"/>
    <x v="14"/>
    <x v="2"/>
    <x v="0"/>
    <m/>
    <m/>
    <m/>
    <m/>
    <m/>
    <m/>
    <n v="150"/>
  </r>
  <r>
    <x v="6"/>
    <x v="3"/>
    <x v="63"/>
    <x v="3"/>
    <x v="0"/>
    <m/>
    <m/>
    <m/>
    <m/>
    <m/>
    <m/>
    <n v="150"/>
  </r>
  <r>
    <x v="6"/>
    <x v="0"/>
    <x v="68"/>
    <x v="5"/>
    <x v="0"/>
    <m/>
    <m/>
    <m/>
    <m/>
    <m/>
    <m/>
    <n v="150"/>
  </r>
  <r>
    <x v="6"/>
    <x v="1"/>
    <x v="93"/>
    <x v="5"/>
    <x v="0"/>
    <m/>
    <m/>
    <m/>
    <m/>
    <m/>
    <m/>
    <n v="148"/>
  </r>
  <r>
    <x v="6"/>
    <x v="6"/>
    <x v="108"/>
    <x v="1"/>
    <x v="0"/>
    <m/>
    <m/>
    <m/>
    <m/>
    <m/>
    <m/>
    <n v="148"/>
  </r>
  <r>
    <x v="6"/>
    <x v="1"/>
    <x v="85"/>
    <x v="3"/>
    <x v="0"/>
    <m/>
    <m/>
    <m/>
    <m/>
    <m/>
    <m/>
    <n v="145"/>
  </r>
  <r>
    <x v="6"/>
    <x v="0"/>
    <x v="124"/>
    <x v="5"/>
    <x v="0"/>
    <m/>
    <m/>
    <m/>
    <m/>
    <m/>
    <m/>
    <n v="144"/>
  </r>
  <r>
    <x v="6"/>
    <x v="1"/>
    <x v="41"/>
    <x v="5"/>
    <x v="0"/>
    <m/>
    <m/>
    <m/>
    <m/>
    <m/>
    <m/>
    <n v="142"/>
  </r>
  <r>
    <x v="6"/>
    <x v="0"/>
    <x v="54"/>
    <x v="2"/>
    <x v="0"/>
    <m/>
    <m/>
    <m/>
    <m/>
    <m/>
    <m/>
    <n v="142"/>
  </r>
  <r>
    <x v="6"/>
    <x v="11"/>
    <x v="113"/>
    <x v="5"/>
    <x v="0"/>
    <m/>
    <m/>
    <m/>
    <m/>
    <m/>
    <m/>
    <n v="141"/>
  </r>
  <r>
    <x v="6"/>
    <x v="2"/>
    <x v="59"/>
    <x v="5"/>
    <x v="0"/>
    <m/>
    <m/>
    <m/>
    <m/>
    <m/>
    <m/>
    <n v="140"/>
  </r>
  <r>
    <x v="6"/>
    <x v="1"/>
    <x v="30"/>
    <x v="2"/>
    <x v="0"/>
    <m/>
    <m/>
    <m/>
    <m/>
    <m/>
    <m/>
    <n v="140"/>
  </r>
  <r>
    <x v="6"/>
    <x v="5"/>
    <x v="66"/>
    <x v="2"/>
    <x v="0"/>
    <m/>
    <m/>
    <m/>
    <m/>
    <m/>
    <m/>
    <n v="137"/>
  </r>
  <r>
    <x v="6"/>
    <x v="9"/>
    <x v="159"/>
    <x v="0"/>
    <x v="0"/>
    <m/>
    <m/>
    <m/>
    <m/>
    <m/>
    <m/>
    <n v="137"/>
  </r>
  <r>
    <x v="6"/>
    <x v="9"/>
    <x v="107"/>
    <x v="2"/>
    <x v="0"/>
    <m/>
    <m/>
    <m/>
    <m/>
    <m/>
    <m/>
    <n v="136"/>
  </r>
  <r>
    <x v="6"/>
    <x v="9"/>
    <x v="146"/>
    <x v="0"/>
    <x v="0"/>
    <m/>
    <m/>
    <m/>
    <m/>
    <m/>
    <m/>
    <n v="135"/>
  </r>
  <r>
    <x v="6"/>
    <x v="2"/>
    <x v="122"/>
    <x v="1"/>
    <x v="0"/>
    <m/>
    <m/>
    <m/>
    <m/>
    <m/>
    <m/>
    <n v="133"/>
  </r>
  <r>
    <x v="6"/>
    <x v="0"/>
    <x v="70"/>
    <x v="2"/>
    <x v="0"/>
    <m/>
    <m/>
    <m/>
    <m/>
    <m/>
    <m/>
    <n v="132"/>
  </r>
  <r>
    <x v="6"/>
    <x v="3"/>
    <x v="97"/>
    <x v="4"/>
    <x v="0"/>
    <m/>
    <m/>
    <m/>
    <m/>
    <m/>
    <m/>
    <n v="131"/>
  </r>
  <r>
    <x v="6"/>
    <x v="2"/>
    <x v="110"/>
    <x v="2"/>
    <x v="0"/>
    <m/>
    <m/>
    <m/>
    <m/>
    <m/>
    <m/>
    <n v="130"/>
  </r>
  <r>
    <x v="6"/>
    <x v="2"/>
    <x v="86"/>
    <x v="3"/>
    <x v="0"/>
    <m/>
    <m/>
    <m/>
    <m/>
    <m/>
    <m/>
    <n v="130"/>
  </r>
  <r>
    <x v="6"/>
    <x v="10"/>
    <x v="164"/>
    <x v="0"/>
    <x v="0"/>
    <m/>
    <m/>
    <m/>
    <m/>
    <m/>
    <m/>
    <n v="129"/>
  </r>
  <r>
    <x v="6"/>
    <x v="1"/>
    <x v="85"/>
    <x v="5"/>
    <x v="0"/>
    <m/>
    <m/>
    <m/>
    <m/>
    <m/>
    <m/>
    <n v="126"/>
  </r>
  <r>
    <x v="6"/>
    <x v="6"/>
    <x v="91"/>
    <x v="2"/>
    <x v="0"/>
    <m/>
    <m/>
    <m/>
    <m/>
    <m/>
    <m/>
    <n v="126"/>
  </r>
  <r>
    <x v="6"/>
    <x v="1"/>
    <x v="21"/>
    <x v="4"/>
    <x v="0"/>
    <m/>
    <m/>
    <m/>
    <m/>
    <m/>
    <m/>
    <n v="123"/>
  </r>
  <r>
    <x v="6"/>
    <x v="0"/>
    <x v="32"/>
    <x v="2"/>
    <x v="0"/>
    <m/>
    <m/>
    <m/>
    <m/>
    <m/>
    <m/>
    <n v="123"/>
  </r>
  <r>
    <x v="6"/>
    <x v="8"/>
    <x v="136"/>
    <x v="1"/>
    <x v="0"/>
    <m/>
    <m/>
    <m/>
    <m/>
    <m/>
    <m/>
    <n v="122"/>
  </r>
  <r>
    <x v="6"/>
    <x v="4"/>
    <x v="56"/>
    <x v="3"/>
    <x v="0"/>
    <m/>
    <m/>
    <m/>
    <m/>
    <m/>
    <m/>
    <n v="121"/>
  </r>
  <r>
    <x v="6"/>
    <x v="1"/>
    <x v="21"/>
    <x v="3"/>
    <x v="0"/>
    <m/>
    <m/>
    <m/>
    <m/>
    <m/>
    <m/>
    <n v="121"/>
  </r>
  <r>
    <x v="6"/>
    <x v="9"/>
    <x v="167"/>
    <x v="1"/>
    <x v="0"/>
    <m/>
    <m/>
    <m/>
    <m/>
    <m/>
    <m/>
    <n v="121"/>
  </r>
  <r>
    <x v="6"/>
    <x v="0"/>
    <x v="103"/>
    <x v="0"/>
    <x v="0"/>
    <m/>
    <m/>
    <m/>
    <m/>
    <m/>
    <m/>
    <n v="121"/>
  </r>
  <r>
    <x v="6"/>
    <x v="0"/>
    <x v="103"/>
    <x v="5"/>
    <x v="0"/>
    <m/>
    <m/>
    <m/>
    <m/>
    <m/>
    <m/>
    <n v="121"/>
  </r>
  <r>
    <x v="6"/>
    <x v="2"/>
    <x v="49"/>
    <x v="1"/>
    <x v="0"/>
    <m/>
    <m/>
    <m/>
    <m/>
    <m/>
    <m/>
    <n v="120"/>
  </r>
  <r>
    <x v="6"/>
    <x v="0"/>
    <x v="40"/>
    <x v="2"/>
    <x v="0"/>
    <m/>
    <m/>
    <m/>
    <m/>
    <m/>
    <m/>
    <n v="120"/>
  </r>
  <r>
    <x v="6"/>
    <x v="1"/>
    <x v="141"/>
    <x v="5"/>
    <x v="0"/>
    <m/>
    <m/>
    <m/>
    <m/>
    <m/>
    <m/>
    <n v="118"/>
  </r>
  <r>
    <x v="6"/>
    <x v="1"/>
    <x v="23"/>
    <x v="5"/>
    <x v="0"/>
    <m/>
    <m/>
    <m/>
    <m/>
    <m/>
    <m/>
    <n v="117"/>
  </r>
  <r>
    <x v="6"/>
    <x v="4"/>
    <x v="57"/>
    <x v="4"/>
    <x v="0"/>
    <m/>
    <m/>
    <m/>
    <m/>
    <m/>
    <m/>
    <n v="115"/>
  </r>
  <r>
    <x v="6"/>
    <x v="4"/>
    <x v="155"/>
    <x v="1"/>
    <x v="0"/>
    <m/>
    <m/>
    <m/>
    <m/>
    <m/>
    <m/>
    <n v="115"/>
  </r>
  <r>
    <x v="6"/>
    <x v="0"/>
    <x v="152"/>
    <x v="2"/>
    <x v="0"/>
    <m/>
    <m/>
    <m/>
    <m/>
    <m/>
    <m/>
    <n v="115"/>
  </r>
  <r>
    <x v="6"/>
    <x v="3"/>
    <x v="104"/>
    <x v="5"/>
    <x v="0"/>
    <m/>
    <m/>
    <m/>
    <m/>
    <m/>
    <m/>
    <n v="114"/>
  </r>
  <r>
    <x v="6"/>
    <x v="4"/>
    <x v="65"/>
    <x v="5"/>
    <x v="0"/>
    <m/>
    <m/>
    <m/>
    <m/>
    <m/>
    <m/>
    <n v="113"/>
  </r>
  <r>
    <x v="6"/>
    <x v="9"/>
    <x v="161"/>
    <x v="0"/>
    <x v="0"/>
    <m/>
    <m/>
    <m/>
    <m/>
    <m/>
    <m/>
    <n v="113"/>
  </r>
  <r>
    <x v="6"/>
    <x v="9"/>
    <x v="158"/>
    <x v="2"/>
    <x v="0"/>
    <m/>
    <m/>
    <m/>
    <m/>
    <m/>
    <m/>
    <n v="113"/>
  </r>
  <r>
    <x v="6"/>
    <x v="1"/>
    <x v="123"/>
    <x v="2"/>
    <x v="0"/>
    <m/>
    <m/>
    <m/>
    <m/>
    <m/>
    <m/>
    <n v="112"/>
  </r>
  <r>
    <x v="6"/>
    <x v="2"/>
    <x v="84"/>
    <x v="5"/>
    <x v="0"/>
    <m/>
    <m/>
    <m/>
    <m/>
    <m/>
    <m/>
    <n v="110"/>
  </r>
  <r>
    <x v="6"/>
    <x v="2"/>
    <x v="122"/>
    <x v="3"/>
    <x v="0"/>
    <m/>
    <m/>
    <m/>
    <m/>
    <m/>
    <m/>
    <n v="110"/>
  </r>
  <r>
    <x v="6"/>
    <x v="3"/>
    <x v="98"/>
    <x v="2"/>
    <x v="0"/>
    <m/>
    <m/>
    <m/>
    <m/>
    <m/>
    <m/>
    <n v="110"/>
  </r>
  <r>
    <x v="6"/>
    <x v="5"/>
    <x v="22"/>
    <x v="4"/>
    <x v="0"/>
    <m/>
    <m/>
    <m/>
    <m/>
    <m/>
    <m/>
    <n v="110"/>
  </r>
  <r>
    <x v="6"/>
    <x v="1"/>
    <x v="19"/>
    <x v="3"/>
    <x v="0"/>
    <m/>
    <m/>
    <m/>
    <m/>
    <m/>
    <m/>
    <n v="109"/>
  </r>
  <r>
    <x v="6"/>
    <x v="2"/>
    <x v="110"/>
    <x v="4"/>
    <x v="0"/>
    <m/>
    <m/>
    <m/>
    <m/>
    <m/>
    <m/>
    <n v="107"/>
  </r>
  <r>
    <x v="6"/>
    <x v="2"/>
    <x v="84"/>
    <x v="2"/>
    <x v="0"/>
    <m/>
    <m/>
    <m/>
    <m/>
    <m/>
    <m/>
    <n v="107"/>
  </r>
  <r>
    <x v="6"/>
    <x v="3"/>
    <x v="98"/>
    <x v="5"/>
    <x v="0"/>
    <m/>
    <m/>
    <m/>
    <m/>
    <m/>
    <m/>
    <n v="106"/>
  </r>
  <r>
    <x v="6"/>
    <x v="8"/>
    <x v="171"/>
    <x v="0"/>
    <x v="0"/>
    <m/>
    <m/>
    <m/>
    <m/>
    <m/>
    <m/>
    <n v="105"/>
  </r>
  <r>
    <x v="6"/>
    <x v="1"/>
    <x v="125"/>
    <x v="3"/>
    <x v="0"/>
    <m/>
    <m/>
    <m/>
    <m/>
    <m/>
    <m/>
    <n v="103"/>
  </r>
  <r>
    <x v="6"/>
    <x v="1"/>
    <x v="127"/>
    <x v="1"/>
    <x v="0"/>
    <m/>
    <m/>
    <m/>
    <m/>
    <m/>
    <m/>
    <n v="102"/>
  </r>
  <r>
    <x v="6"/>
    <x v="1"/>
    <x v="127"/>
    <x v="5"/>
    <x v="0"/>
    <m/>
    <m/>
    <m/>
    <m/>
    <m/>
    <m/>
    <n v="102"/>
  </r>
  <r>
    <x v="6"/>
    <x v="7"/>
    <x v="62"/>
    <x v="2"/>
    <x v="0"/>
    <m/>
    <m/>
    <m/>
    <m/>
    <m/>
    <m/>
    <n v="99"/>
  </r>
  <r>
    <x v="6"/>
    <x v="9"/>
    <x v="173"/>
    <x v="1"/>
    <x v="0"/>
    <m/>
    <m/>
    <m/>
    <m/>
    <m/>
    <m/>
    <n v="99"/>
  </r>
  <r>
    <x v="6"/>
    <x v="0"/>
    <x v="143"/>
    <x v="0"/>
    <x v="0"/>
    <m/>
    <m/>
    <m/>
    <m/>
    <m/>
    <m/>
    <n v="99"/>
  </r>
  <r>
    <x v="6"/>
    <x v="1"/>
    <x v="169"/>
    <x v="0"/>
    <x v="0"/>
    <m/>
    <m/>
    <m/>
    <m/>
    <m/>
    <m/>
    <n v="98"/>
  </r>
  <r>
    <x v="6"/>
    <x v="0"/>
    <x v="132"/>
    <x v="1"/>
    <x v="0"/>
    <m/>
    <m/>
    <m/>
    <m/>
    <m/>
    <m/>
    <n v="98"/>
  </r>
  <r>
    <x v="6"/>
    <x v="1"/>
    <x v="100"/>
    <x v="1"/>
    <x v="0"/>
    <m/>
    <m/>
    <m/>
    <m/>
    <m/>
    <m/>
    <n v="95"/>
  </r>
  <r>
    <x v="6"/>
    <x v="8"/>
    <x v="179"/>
    <x v="0"/>
    <x v="0"/>
    <m/>
    <m/>
    <m/>
    <m/>
    <m/>
    <m/>
    <n v="95"/>
  </r>
  <r>
    <x v="6"/>
    <x v="0"/>
    <x v="70"/>
    <x v="4"/>
    <x v="0"/>
    <m/>
    <m/>
    <m/>
    <m/>
    <m/>
    <m/>
    <n v="93"/>
  </r>
  <r>
    <x v="6"/>
    <x v="0"/>
    <x v="7"/>
    <x v="4"/>
    <x v="0"/>
    <m/>
    <m/>
    <m/>
    <m/>
    <m/>
    <m/>
    <n v="93"/>
  </r>
  <r>
    <x v="6"/>
    <x v="1"/>
    <x v="125"/>
    <x v="2"/>
    <x v="0"/>
    <m/>
    <m/>
    <m/>
    <m/>
    <m/>
    <m/>
    <n v="90"/>
  </r>
  <r>
    <x v="6"/>
    <x v="3"/>
    <x v="97"/>
    <x v="3"/>
    <x v="0"/>
    <m/>
    <m/>
    <m/>
    <m/>
    <m/>
    <m/>
    <n v="90"/>
  </r>
  <r>
    <x v="6"/>
    <x v="9"/>
    <x v="170"/>
    <x v="1"/>
    <x v="0"/>
    <m/>
    <m/>
    <m/>
    <m/>
    <m/>
    <m/>
    <n v="90"/>
  </r>
  <r>
    <x v="6"/>
    <x v="2"/>
    <x v="20"/>
    <x v="3"/>
    <x v="0"/>
    <m/>
    <m/>
    <m/>
    <m/>
    <m/>
    <m/>
    <n v="89"/>
  </r>
  <r>
    <x v="6"/>
    <x v="5"/>
    <x v="69"/>
    <x v="3"/>
    <x v="0"/>
    <m/>
    <m/>
    <m/>
    <m/>
    <m/>
    <m/>
    <n v="89"/>
  </r>
  <r>
    <x v="6"/>
    <x v="9"/>
    <x v="176"/>
    <x v="0"/>
    <x v="0"/>
    <m/>
    <m/>
    <m/>
    <m/>
    <m/>
    <m/>
    <n v="89"/>
  </r>
  <r>
    <x v="6"/>
    <x v="0"/>
    <x v="96"/>
    <x v="1"/>
    <x v="0"/>
    <m/>
    <m/>
    <m/>
    <m/>
    <m/>
    <m/>
    <n v="88"/>
  </r>
  <r>
    <x v="6"/>
    <x v="6"/>
    <x v="44"/>
    <x v="2"/>
    <x v="0"/>
    <m/>
    <m/>
    <m/>
    <m/>
    <m/>
    <m/>
    <n v="87"/>
  </r>
  <r>
    <x v="6"/>
    <x v="1"/>
    <x v="24"/>
    <x v="2"/>
    <x v="0"/>
    <m/>
    <m/>
    <m/>
    <m/>
    <m/>
    <m/>
    <n v="85"/>
  </r>
  <r>
    <x v="6"/>
    <x v="1"/>
    <x v="37"/>
    <x v="4"/>
    <x v="0"/>
    <m/>
    <m/>
    <m/>
    <m/>
    <m/>
    <m/>
    <n v="85"/>
  </r>
  <r>
    <x v="6"/>
    <x v="5"/>
    <x v="66"/>
    <x v="5"/>
    <x v="0"/>
    <m/>
    <m/>
    <m/>
    <m/>
    <m/>
    <m/>
    <n v="85"/>
  </r>
  <r>
    <x v="6"/>
    <x v="6"/>
    <x v="91"/>
    <x v="5"/>
    <x v="0"/>
    <m/>
    <m/>
    <m/>
    <m/>
    <m/>
    <m/>
    <n v="85"/>
  </r>
  <r>
    <x v="6"/>
    <x v="2"/>
    <x v="11"/>
    <x v="4"/>
    <x v="0"/>
    <m/>
    <m/>
    <m/>
    <m/>
    <m/>
    <m/>
    <n v="84"/>
  </r>
  <r>
    <x v="6"/>
    <x v="0"/>
    <x v="196"/>
    <x v="0"/>
    <x v="0"/>
    <m/>
    <m/>
    <m/>
    <m/>
    <m/>
    <m/>
    <n v="84"/>
  </r>
  <r>
    <x v="6"/>
    <x v="4"/>
    <x v="53"/>
    <x v="3"/>
    <x v="0"/>
    <m/>
    <m/>
    <m/>
    <m/>
    <m/>
    <m/>
    <n v="83"/>
  </r>
  <r>
    <x v="6"/>
    <x v="1"/>
    <x v="187"/>
    <x v="0"/>
    <x v="0"/>
    <m/>
    <m/>
    <m/>
    <m/>
    <m/>
    <m/>
    <n v="83"/>
  </r>
  <r>
    <x v="6"/>
    <x v="6"/>
    <x v="80"/>
    <x v="1"/>
    <x v="0"/>
    <m/>
    <m/>
    <m/>
    <m/>
    <m/>
    <m/>
    <n v="83"/>
  </r>
  <r>
    <x v="6"/>
    <x v="1"/>
    <x v="75"/>
    <x v="1"/>
    <x v="0"/>
    <m/>
    <m/>
    <m/>
    <m/>
    <m/>
    <m/>
    <n v="82"/>
  </r>
  <r>
    <x v="6"/>
    <x v="0"/>
    <x v="46"/>
    <x v="5"/>
    <x v="0"/>
    <m/>
    <m/>
    <m/>
    <m/>
    <m/>
    <m/>
    <n v="82"/>
  </r>
  <r>
    <x v="6"/>
    <x v="3"/>
    <x v="55"/>
    <x v="4"/>
    <x v="0"/>
    <m/>
    <m/>
    <m/>
    <m/>
    <m/>
    <m/>
    <n v="81"/>
  </r>
  <r>
    <x v="6"/>
    <x v="0"/>
    <x v="12"/>
    <x v="2"/>
    <x v="0"/>
    <m/>
    <m/>
    <m/>
    <m/>
    <m/>
    <m/>
    <n v="81"/>
  </r>
  <r>
    <x v="6"/>
    <x v="2"/>
    <x v="49"/>
    <x v="3"/>
    <x v="0"/>
    <m/>
    <m/>
    <m/>
    <m/>
    <m/>
    <m/>
    <n v="80"/>
  </r>
  <r>
    <x v="6"/>
    <x v="5"/>
    <x v="39"/>
    <x v="2"/>
    <x v="0"/>
    <m/>
    <m/>
    <m/>
    <m/>
    <m/>
    <m/>
    <n v="80"/>
  </r>
  <r>
    <x v="6"/>
    <x v="8"/>
    <x v="182"/>
    <x v="1"/>
    <x v="0"/>
    <m/>
    <m/>
    <m/>
    <m/>
    <m/>
    <m/>
    <n v="80"/>
  </r>
  <r>
    <x v="6"/>
    <x v="10"/>
    <x v="109"/>
    <x v="1"/>
    <x v="0"/>
    <m/>
    <m/>
    <m/>
    <m/>
    <m/>
    <m/>
    <n v="80"/>
  </r>
  <r>
    <x v="6"/>
    <x v="7"/>
    <x v="149"/>
    <x v="0"/>
    <x v="0"/>
    <m/>
    <m/>
    <m/>
    <m/>
    <m/>
    <m/>
    <n v="79"/>
  </r>
  <r>
    <x v="6"/>
    <x v="9"/>
    <x v="142"/>
    <x v="2"/>
    <x v="0"/>
    <m/>
    <m/>
    <m/>
    <m/>
    <m/>
    <m/>
    <n v="78"/>
  </r>
  <r>
    <x v="6"/>
    <x v="0"/>
    <x v="103"/>
    <x v="1"/>
    <x v="0"/>
    <m/>
    <m/>
    <m/>
    <m/>
    <m/>
    <m/>
    <n v="78"/>
  </r>
  <r>
    <x v="6"/>
    <x v="9"/>
    <x v="154"/>
    <x v="1"/>
    <x v="0"/>
    <m/>
    <m/>
    <m/>
    <m/>
    <m/>
    <m/>
    <n v="76"/>
  </r>
  <r>
    <x v="6"/>
    <x v="1"/>
    <x v="67"/>
    <x v="5"/>
    <x v="0"/>
    <m/>
    <m/>
    <m/>
    <m/>
    <m/>
    <m/>
    <n v="75"/>
  </r>
  <r>
    <x v="6"/>
    <x v="1"/>
    <x v="99"/>
    <x v="1"/>
    <x v="0"/>
    <m/>
    <m/>
    <m/>
    <m/>
    <m/>
    <m/>
    <n v="75"/>
  </r>
  <r>
    <x v="6"/>
    <x v="0"/>
    <x v="46"/>
    <x v="3"/>
    <x v="0"/>
    <m/>
    <m/>
    <m/>
    <m/>
    <m/>
    <m/>
    <n v="75"/>
  </r>
  <r>
    <x v="6"/>
    <x v="7"/>
    <x v="149"/>
    <x v="4"/>
    <x v="0"/>
    <m/>
    <m/>
    <m/>
    <m/>
    <m/>
    <m/>
    <n v="72"/>
  </r>
  <r>
    <x v="6"/>
    <x v="1"/>
    <x v="93"/>
    <x v="2"/>
    <x v="0"/>
    <m/>
    <m/>
    <m/>
    <m/>
    <m/>
    <m/>
    <n v="69"/>
  </r>
  <r>
    <x v="6"/>
    <x v="0"/>
    <x v="12"/>
    <x v="3"/>
    <x v="0"/>
    <m/>
    <m/>
    <m/>
    <m/>
    <m/>
    <m/>
    <n v="69"/>
  </r>
  <r>
    <x v="6"/>
    <x v="6"/>
    <x v="44"/>
    <x v="5"/>
    <x v="0"/>
    <m/>
    <m/>
    <m/>
    <m/>
    <m/>
    <m/>
    <n v="66"/>
  </r>
  <r>
    <x v="6"/>
    <x v="3"/>
    <x v="104"/>
    <x v="2"/>
    <x v="0"/>
    <m/>
    <m/>
    <m/>
    <m/>
    <m/>
    <m/>
    <n v="64"/>
  </r>
  <r>
    <x v="6"/>
    <x v="1"/>
    <x v="123"/>
    <x v="5"/>
    <x v="0"/>
    <m/>
    <m/>
    <m/>
    <m/>
    <m/>
    <m/>
    <n v="62"/>
  </r>
  <r>
    <x v="6"/>
    <x v="3"/>
    <x v="51"/>
    <x v="2"/>
    <x v="0"/>
    <m/>
    <m/>
    <m/>
    <m/>
    <m/>
    <m/>
    <n v="62"/>
  </r>
  <r>
    <x v="6"/>
    <x v="5"/>
    <x v="39"/>
    <x v="5"/>
    <x v="0"/>
    <m/>
    <m/>
    <m/>
    <m/>
    <m/>
    <m/>
    <n v="62"/>
  </r>
  <r>
    <x v="6"/>
    <x v="0"/>
    <x v="46"/>
    <x v="3"/>
    <x v="0"/>
    <m/>
    <m/>
    <m/>
    <m/>
    <m/>
    <m/>
    <n v="62"/>
  </r>
  <r>
    <x v="6"/>
    <x v="0"/>
    <x v="1"/>
    <x v="3"/>
    <x v="0"/>
    <m/>
    <m/>
    <m/>
    <m/>
    <m/>
    <m/>
    <n v="61"/>
  </r>
  <r>
    <x v="6"/>
    <x v="1"/>
    <x v="123"/>
    <x v="3"/>
    <x v="0"/>
    <m/>
    <m/>
    <m/>
    <m/>
    <m/>
    <m/>
    <n v="60"/>
  </r>
  <r>
    <x v="6"/>
    <x v="1"/>
    <x v="76"/>
    <x v="3"/>
    <x v="0"/>
    <m/>
    <m/>
    <m/>
    <m/>
    <m/>
    <m/>
    <n v="60"/>
  </r>
  <r>
    <x v="6"/>
    <x v="3"/>
    <x v="134"/>
    <x v="1"/>
    <x v="0"/>
    <m/>
    <m/>
    <m/>
    <m/>
    <m/>
    <m/>
    <n v="60"/>
  </r>
  <r>
    <x v="6"/>
    <x v="6"/>
    <x v="105"/>
    <x v="1"/>
    <x v="0"/>
    <m/>
    <m/>
    <m/>
    <m/>
    <m/>
    <m/>
    <n v="60"/>
  </r>
  <r>
    <x v="6"/>
    <x v="10"/>
    <x v="165"/>
    <x v="0"/>
    <x v="0"/>
    <m/>
    <m/>
    <m/>
    <m/>
    <m/>
    <m/>
    <n v="60"/>
  </r>
  <r>
    <x v="6"/>
    <x v="0"/>
    <x v="60"/>
    <x v="2"/>
    <x v="0"/>
    <m/>
    <m/>
    <m/>
    <m/>
    <m/>
    <m/>
    <n v="58"/>
  </r>
  <r>
    <x v="6"/>
    <x v="2"/>
    <x v="86"/>
    <x v="5"/>
    <x v="0"/>
    <m/>
    <m/>
    <m/>
    <m/>
    <m/>
    <m/>
    <n v="57"/>
  </r>
  <r>
    <x v="6"/>
    <x v="1"/>
    <x v="30"/>
    <x v="4"/>
    <x v="0"/>
    <m/>
    <m/>
    <m/>
    <m/>
    <m/>
    <m/>
    <n v="57"/>
  </r>
  <r>
    <x v="6"/>
    <x v="2"/>
    <x v="43"/>
    <x v="5"/>
    <x v="0"/>
    <m/>
    <m/>
    <m/>
    <m/>
    <m/>
    <m/>
    <n v="57"/>
  </r>
  <r>
    <x v="6"/>
    <x v="2"/>
    <x v="84"/>
    <x v="3"/>
    <x v="0"/>
    <m/>
    <m/>
    <m/>
    <m/>
    <m/>
    <m/>
    <n v="57"/>
  </r>
  <r>
    <x v="6"/>
    <x v="3"/>
    <x v="97"/>
    <x v="1"/>
    <x v="0"/>
    <m/>
    <m/>
    <m/>
    <m/>
    <m/>
    <m/>
    <n v="57"/>
  </r>
  <r>
    <x v="6"/>
    <x v="8"/>
    <x v="83"/>
    <x v="2"/>
    <x v="0"/>
    <m/>
    <m/>
    <m/>
    <m/>
    <m/>
    <m/>
    <n v="57"/>
  </r>
  <r>
    <x v="6"/>
    <x v="0"/>
    <x v="77"/>
    <x v="3"/>
    <x v="0"/>
    <m/>
    <m/>
    <m/>
    <m/>
    <m/>
    <m/>
    <n v="57"/>
  </r>
  <r>
    <x v="6"/>
    <x v="5"/>
    <x v="69"/>
    <x v="5"/>
    <x v="0"/>
    <m/>
    <m/>
    <m/>
    <m/>
    <m/>
    <m/>
    <n v="56"/>
  </r>
  <r>
    <x v="6"/>
    <x v="1"/>
    <x v="79"/>
    <x v="2"/>
    <x v="0"/>
    <m/>
    <m/>
    <m/>
    <m/>
    <m/>
    <m/>
    <n v="55"/>
  </r>
  <r>
    <x v="6"/>
    <x v="5"/>
    <x v="66"/>
    <x v="0"/>
    <x v="0"/>
    <m/>
    <m/>
    <m/>
    <m/>
    <m/>
    <m/>
    <n v="55"/>
  </r>
  <r>
    <x v="6"/>
    <x v="0"/>
    <x v="68"/>
    <x v="1"/>
    <x v="0"/>
    <m/>
    <m/>
    <m/>
    <m/>
    <m/>
    <m/>
    <n v="55"/>
  </r>
  <r>
    <x v="6"/>
    <x v="7"/>
    <x v="130"/>
    <x v="5"/>
    <x v="0"/>
    <m/>
    <m/>
    <m/>
    <m/>
    <m/>
    <m/>
    <n v="54"/>
  </r>
  <r>
    <x v="6"/>
    <x v="9"/>
    <x v="95"/>
    <x v="5"/>
    <x v="0"/>
    <m/>
    <m/>
    <m/>
    <m/>
    <m/>
    <m/>
    <n v="53"/>
  </r>
  <r>
    <x v="6"/>
    <x v="7"/>
    <x v="121"/>
    <x v="2"/>
    <x v="0"/>
    <m/>
    <m/>
    <m/>
    <m/>
    <m/>
    <m/>
    <n v="51"/>
  </r>
  <r>
    <x v="6"/>
    <x v="0"/>
    <x v="54"/>
    <x v="5"/>
    <x v="0"/>
    <m/>
    <m/>
    <m/>
    <m/>
    <m/>
    <m/>
    <n v="51"/>
  </r>
  <r>
    <x v="6"/>
    <x v="1"/>
    <x v="3"/>
    <x v="2"/>
    <x v="0"/>
    <m/>
    <m/>
    <m/>
    <m/>
    <m/>
    <m/>
    <n v="50"/>
  </r>
  <r>
    <x v="6"/>
    <x v="7"/>
    <x v="115"/>
    <x v="4"/>
    <x v="0"/>
    <m/>
    <m/>
    <m/>
    <m/>
    <m/>
    <m/>
    <n v="50"/>
  </r>
  <r>
    <x v="6"/>
    <x v="7"/>
    <x v="191"/>
    <x v="1"/>
    <x v="0"/>
    <m/>
    <m/>
    <m/>
    <m/>
    <m/>
    <m/>
    <n v="50"/>
  </r>
  <r>
    <x v="6"/>
    <x v="6"/>
    <x v="138"/>
    <x v="1"/>
    <x v="0"/>
    <m/>
    <m/>
    <m/>
    <m/>
    <m/>
    <m/>
    <n v="50"/>
  </r>
  <r>
    <x v="6"/>
    <x v="12"/>
    <x v="156"/>
    <x v="2"/>
    <x v="0"/>
    <m/>
    <m/>
    <m/>
    <m/>
    <m/>
    <m/>
    <n v="50"/>
  </r>
  <r>
    <x v="6"/>
    <x v="8"/>
    <x v="222"/>
    <x v="0"/>
    <x v="0"/>
    <m/>
    <m/>
    <m/>
    <m/>
    <m/>
    <m/>
    <n v="50"/>
  </r>
  <r>
    <x v="6"/>
    <x v="0"/>
    <x v="18"/>
    <x v="2"/>
    <x v="0"/>
    <m/>
    <m/>
    <m/>
    <m/>
    <m/>
    <m/>
    <n v="50"/>
  </r>
  <r>
    <x v="6"/>
    <x v="3"/>
    <x v="183"/>
    <x v="0"/>
    <x v="0"/>
    <m/>
    <m/>
    <m/>
    <m/>
    <m/>
    <m/>
    <n v="47"/>
  </r>
  <r>
    <x v="6"/>
    <x v="0"/>
    <x v="54"/>
    <x v="1"/>
    <x v="0"/>
    <m/>
    <m/>
    <m/>
    <m/>
    <m/>
    <m/>
    <n v="47"/>
  </r>
  <r>
    <x v="6"/>
    <x v="1"/>
    <x v="123"/>
    <x v="4"/>
    <x v="0"/>
    <m/>
    <m/>
    <m/>
    <m/>
    <m/>
    <m/>
    <n v="46"/>
  </r>
  <r>
    <x v="6"/>
    <x v="7"/>
    <x v="72"/>
    <x v="5"/>
    <x v="0"/>
    <m/>
    <m/>
    <m/>
    <m/>
    <m/>
    <m/>
    <n v="46"/>
  </r>
  <r>
    <x v="6"/>
    <x v="9"/>
    <x v="148"/>
    <x v="0"/>
    <x v="0"/>
    <m/>
    <m/>
    <m/>
    <m/>
    <m/>
    <m/>
    <n v="46"/>
  </r>
  <r>
    <x v="6"/>
    <x v="4"/>
    <x v="57"/>
    <x v="2"/>
    <x v="0"/>
    <m/>
    <m/>
    <m/>
    <m/>
    <m/>
    <m/>
    <n v="45"/>
  </r>
  <r>
    <x v="6"/>
    <x v="6"/>
    <x v="90"/>
    <x v="1"/>
    <x v="0"/>
    <m/>
    <m/>
    <m/>
    <m/>
    <m/>
    <m/>
    <n v="45"/>
  </r>
  <r>
    <x v="6"/>
    <x v="9"/>
    <x v="126"/>
    <x v="2"/>
    <x v="0"/>
    <m/>
    <m/>
    <m/>
    <m/>
    <m/>
    <m/>
    <n v="44"/>
  </r>
  <r>
    <x v="6"/>
    <x v="9"/>
    <x v="170"/>
    <x v="0"/>
    <x v="0"/>
    <m/>
    <m/>
    <m/>
    <m/>
    <m/>
    <m/>
    <n v="44"/>
  </r>
  <r>
    <x v="6"/>
    <x v="9"/>
    <x v="154"/>
    <x v="5"/>
    <x v="0"/>
    <m/>
    <m/>
    <m/>
    <m/>
    <m/>
    <m/>
    <n v="43"/>
  </r>
  <r>
    <x v="6"/>
    <x v="2"/>
    <x v="84"/>
    <x v="3"/>
    <x v="0"/>
    <m/>
    <m/>
    <m/>
    <m/>
    <m/>
    <m/>
    <n v="42"/>
  </r>
  <r>
    <x v="6"/>
    <x v="0"/>
    <x v="7"/>
    <x v="3"/>
    <x v="0"/>
    <m/>
    <m/>
    <m/>
    <m/>
    <m/>
    <m/>
    <n v="42"/>
  </r>
  <r>
    <x v="6"/>
    <x v="0"/>
    <x v="196"/>
    <x v="5"/>
    <x v="0"/>
    <m/>
    <m/>
    <m/>
    <m/>
    <m/>
    <m/>
    <n v="41"/>
  </r>
  <r>
    <x v="6"/>
    <x v="10"/>
    <x v="144"/>
    <x v="5"/>
    <x v="0"/>
    <m/>
    <m/>
    <m/>
    <m/>
    <m/>
    <m/>
    <n v="41"/>
  </r>
  <r>
    <x v="6"/>
    <x v="2"/>
    <x v="88"/>
    <x v="5"/>
    <x v="0"/>
    <m/>
    <m/>
    <m/>
    <m/>
    <m/>
    <m/>
    <n v="40"/>
  </r>
  <r>
    <x v="6"/>
    <x v="2"/>
    <x v="58"/>
    <x v="3"/>
    <x v="0"/>
    <m/>
    <m/>
    <m/>
    <m/>
    <m/>
    <m/>
    <n v="40"/>
  </r>
  <r>
    <x v="6"/>
    <x v="10"/>
    <x v="164"/>
    <x v="1"/>
    <x v="0"/>
    <m/>
    <m/>
    <m/>
    <m/>
    <m/>
    <m/>
    <n v="40"/>
  </r>
  <r>
    <x v="6"/>
    <x v="1"/>
    <x v="28"/>
    <x v="5"/>
    <x v="0"/>
    <m/>
    <m/>
    <m/>
    <m/>
    <m/>
    <m/>
    <n v="38"/>
  </r>
  <r>
    <x v="6"/>
    <x v="6"/>
    <x v="105"/>
    <x v="2"/>
    <x v="0"/>
    <m/>
    <m/>
    <m/>
    <m/>
    <m/>
    <m/>
    <n v="38"/>
  </r>
  <r>
    <x v="6"/>
    <x v="0"/>
    <x v="0"/>
    <x v="5"/>
    <x v="0"/>
    <m/>
    <m/>
    <m/>
    <m/>
    <m/>
    <m/>
    <n v="38"/>
  </r>
  <r>
    <x v="6"/>
    <x v="2"/>
    <x v="81"/>
    <x v="3"/>
    <x v="0"/>
    <m/>
    <m/>
    <m/>
    <m/>
    <m/>
    <m/>
    <n v="35"/>
  </r>
  <r>
    <x v="6"/>
    <x v="12"/>
    <x v="203"/>
    <x v="5"/>
    <x v="0"/>
    <m/>
    <m/>
    <m/>
    <m/>
    <m/>
    <m/>
    <n v="35"/>
  </r>
  <r>
    <x v="6"/>
    <x v="8"/>
    <x v="83"/>
    <x v="1"/>
    <x v="0"/>
    <m/>
    <m/>
    <m/>
    <m/>
    <m/>
    <m/>
    <n v="35"/>
  </r>
  <r>
    <x v="6"/>
    <x v="7"/>
    <x v="82"/>
    <x v="5"/>
    <x v="0"/>
    <m/>
    <m/>
    <m/>
    <m/>
    <m/>
    <m/>
    <n v="34"/>
  </r>
  <r>
    <x v="6"/>
    <x v="6"/>
    <x v="108"/>
    <x v="5"/>
    <x v="0"/>
    <m/>
    <m/>
    <m/>
    <m/>
    <m/>
    <m/>
    <n v="34"/>
  </r>
  <r>
    <x v="6"/>
    <x v="5"/>
    <x v="66"/>
    <x v="5"/>
    <x v="0"/>
    <m/>
    <m/>
    <m/>
    <m/>
    <m/>
    <m/>
    <n v="33"/>
  </r>
  <r>
    <x v="6"/>
    <x v="1"/>
    <x v="141"/>
    <x v="4"/>
    <x v="0"/>
    <m/>
    <m/>
    <m/>
    <m/>
    <m/>
    <m/>
    <n v="30"/>
  </r>
  <r>
    <x v="6"/>
    <x v="7"/>
    <x v="133"/>
    <x v="2"/>
    <x v="0"/>
    <m/>
    <m/>
    <m/>
    <m/>
    <m/>
    <m/>
    <n v="30"/>
  </r>
  <r>
    <x v="6"/>
    <x v="12"/>
    <x v="156"/>
    <x v="1"/>
    <x v="0"/>
    <m/>
    <m/>
    <m/>
    <m/>
    <m/>
    <m/>
    <n v="30"/>
  </r>
  <r>
    <x v="6"/>
    <x v="8"/>
    <x v="221"/>
    <x v="1"/>
    <x v="0"/>
    <m/>
    <m/>
    <m/>
    <m/>
    <m/>
    <m/>
    <n v="30"/>
  </r>
  <r>
    <x v="6"/>
    <x v="10"/>
    <x v="181"/>
    <x v="0"/>
    <x v="0"/>
    <m/>
    <m/>
    <m/>
    <m/>
    <m/>
    <m/>
    <n v="30"/>
  </r>
  <r>
    <x v="6"/>
    <x v="9"/>
    <x v="106"/>
    <x v="2"/>
    <x v="0"/>
    <m/>
    <m/>
    <m/>
    <m/>
    <m/>
    <m/>
    <n v="29"/>
  </r>
  <r>
    <x v="6"/>
    <x v="6"/>
    <x v="80"/>
    <x v="2"/>
    <x v="0"/>
    <m/>
    <m/>
    <m/>
    <m/>
    <m/>
    <m/>
    <n v="29"/>
  </r>
  <r>
    <x v="6"/>
    <x v="0"/>
    <x v="96"/>
    <x v="1"/>
    <x v="0"/>
    <m/>
    <m/>
    <m/>
    <m/>
    <m/>
    <m/>
    <n v="29"/>
  </r>
  <r>
    <x v="6"/>
    <x v="10"/>
    <x v="144"/>
    <x v="1"/>
    <x v="0"/>
    <m/>
    <m/>
    <m/>
    <m/>
    <m/>
    <m/>
    <n v="28"/>
  </r>
  <r>
    <x v="6"/>
    <x v="6"/>
    <x v="105"/>
    <x v="5"/>
    <x v="0"/>
    <m/>
    <m/>
    <m/>
    <m/>
    <m/>
    <m/>
    <n v="27"/>
  </r>
  <r>
    <x v="6"/>
    <x v="10"/>
    <x v="168"/>
    <x v="5"/>
    <x v="0"/>
    <m/>
    <m/>
    <m/>
    <m/>
    <m/>
    <m/>
    <n v="27"/>
  </r>
  <r>
    <x v="6"/>
    <x v="1"/>
    <x v="118"/>
    <x v="5"/>
    <x v="0"/>
    <m/>
    <m/>
    <m/>
    <m/>
    <m/>
    <m/>
    <n v="26"/>
  </r>
  <r>
    <x v="6"/>
    <x v="1"/>
    <x v="129"/>
    <x v="5"/>
    <x v="0"/>
    <m/>
    <m/>
    <m/>
    <m/>
    <m/>
    <m/>
    <n v="26"/>
  </r>
  <r>
    <x v="6"/>
    <x v="0"/>
    <x v="68"/>
    <x v="1"/>
    <x v="0"/>
    <m/>
    <m/>
    <m/>
    <m/>
    <m/>
    <m/>
    <n v="26"/>
  </r>
  <r>
    <x v="6"/>
    <x v="10"/>
    <x v="165"/>
    <x v="5"/>
    <x v="0"/>
    <m/>
    <m/>
    <m/>
    <m/>
    <m/>
    <m/>
    <n v="26"/>
  </r>
  <r>
    <x v="6"/>
    <x v="1"/>
    <x v="28"/>
    <x v="4"/>
    <x v="0"/>
    <m/>
    <m/>
    <m/>
    <m/>
    <m/>
    <m/>
    <n v="25"/>
  </r>
  <r>
    <x v="6"/>
    <x v="1"/>
    <x v="85"/>
    <x v="1"/>
    <x v="0"/>
    <m/>
    <m/>
    <m/>
    <m/>
    <m/>
    <m/>
    <n v="25"/>
  </r>
  <r>
    <x v="6"/>
    <x v="8"/>
    <x v="135"/>
    <x v="2"/>
    <x v="0"/>
    <m/>
    <m/>
    <m/>
    <m/>
    <m/>
    <m/>
    <n v="25"/>
  </r>
  <r>
    <x v="6"/>
    <x v="0"/>
    <x v="162"/>
    <x v="0"/>
    <x v="0"/>
    <m/>
    <m/>
    <m/>
    <m/>
    <m/>
    <m/>
    <n v="25"/>
  </r>
  <r>
    <x v="6"/>
    <x v="4"/>
    <x v="155"/>
    <x v="5"/>
    <x v="0"/>
    <m/>
    <m/>
    <m/>
    <m/>
    <m/>
    <m/>
    <n v="24"/>
  </r>
  <r>
    <x v="6"/>
    <x v="1"/>
    <x v="172"/>
    <x v="0"/>
    <x v="0"/>
    <m/>
    <m/>
    <m/>
    <m/>
    <m/>
    <m/>
    <n v="24"/>
  </r>
  <r>
    <x v="6"/>
    <x v="1"/>
    <x v="99"/>
    <x v="5"/>
    <x v="0"/>
    <m/>
    <m/>
    <m/>
    <m/>
    <m/>
    <m/>
    <n v="23"/>
  </r>
  <r>
    <x v="6"/>
    <x v="5"/>
    <x v="66"/>
    <x v="1"/>
    <x v="0"/>
    <m/>
    <m/>
    <m/>
    <m/>
    <m/>
    <m/>
    <n v="23"/>
  </r>
  <r>
    <x v="6"/>
    <x v="0"/>
    <x v="46"/>
    <x v="2"/>
    <x v="0"/>
    <m/>
    <m/>
    <m/>
    <m/>
    <m/>
    <m/>
    <n v="22"/>
  </r>
  <r>
    <x v="6"/>
    <x v="9"/>
    <x v="148"/>
    <x v="1"/>
    <x v="0"/>
    <m/>
    <m/>
    <m/>
    <m/>
    <m/>
    <m/>
    <n v="21"/>
  </r>
  <r>
    <x v="6"/>
    <x v="6"/>
    <x v="80"/>
    <x v="2"/>
    <x v="0"/>
    <m/>
    <m/>
    <m/>
    <m/>
    <m/>
    <m/>
    <n v="21"/>
  </r>
  <r>
    <x v="6"/>
    <x v="6"/>
    <x v="80"/>
    <x v="5"/>
    <x v="0"/>
    <m/>
    <m/>
    <m/>
    <m/>
    <m/>
    <m/>
    <n v="21"/>
  </r>
  <r>
    <x v="6"/>
    <x v="0"/>
    <x v="152"/>
    <x v="4"/>
    <x v="0"/>
    <m/>
    <m/>
    <m/>
    <m/>
    <m/>
    <m/>
    <n v="21"/>
  </r>
  <r>
    <x v="6"/>
    <x v="2"/>
    <x v="112"/>
    <x v="4"/>
    <x v="0"/>
    <m/>
    <m/>
    <m/>
    <m/>
    <m/>
    <m/>
    <n v="20"/>
  </r>
  <r>
    <x v="6"/>
    <x v="1"/>
    <x v="153"/>
    <x v="5"/>
    <x v="0"/>
    <m/>
    <m/>
    <m/>
    <m/>
    <m/>
    <m/>
    <n v="20"/>
  </r>
  <r>
    <x v="6"/>
    <x v="6"/>
    <x v="200"/>
    <x v="0"/>
    <x v="0"/>
    <m/>
    <m/>
    <m/>
    <m/>
    <m/>
    <m/>
    <n v="20"/>
  </r>
  <r>
    <x v="6"/>
    <x v="12"/>
    <x v="224"/>
    <x v="0"/>
    <x v="0"/>
    <m/>
    <m/>
    <m/>
    <m/>
    <m/>
    <m/>
    <n v="20"/>
  </r>
  <r>
    <x v="6"/>
    <x v="8"/>
    <x v="136"/>
    <x v="1"/>
    <x v="0"/>
    <m/>
    <m/>
    <m/>
    <m/>
    <m/>
    <m/>
    <n v="20"/>
  </r>
  <r>
    <x v="6"/>
    <x v="0"/>
    <x v="50"/>
    <x v="2"/>
    <x v="0"/>
    <m/>
    <m/>
    <m/>
    <m/>
    <m/>
    <m/>
    <n v="20"/>
  </r>
  <r>
    <x v="6"/>
    <x v="0"/>
    <x v="50"/>
    <x v="3"/>
    <x v="0"/>
    <m/>
    <m/>
    <m/>
    <m/>
    <m/>
    <m/>
    <n v="20"/>
  </r>
  <r>
    <x v="6"/>
    <x v="0"/>
    <x v="103"/>
    <x v="2"/>
    <x v="0"/>
    <m/>
    <m/>
    <m/>
    <m/>
    <m/>
    <m/>
    <n v="20"/>
  </r>
  <r>
    <x v="6"/>
    <x v="5"/>
    <x v="66"/>
    <x v="3"/>
    <x v="0"/>
    <m/>
    <m/>
    <m/>
    <m/>
    <m/>
    <m/>
    <n v="18"/>
  </r>
  <r>
    <x v="6"/>
    <x v="9"/>
    <x v="106"/>
    <x v="5"/>
    <x v="0"/>
    <m/>
    <m/>
    <m/>
    <m/>
    <m/>
    <m/>
    <n v="18"/>
  </r>
  <r>
    <x v="6"/>
    <x v="0"/>
    <x v="68"/>
    <x v="5"/>
    <x v="0"/>
    <m/>
    <m/>
    <m/>
    <m/>
    <m/>
    <m/>
    <n v="17"/>
  </r>
  <r>
    <x v="6"/>
    <x v="3"/>
    <x v="98"/>
    <x v="4"/>
    <x v="0"/>
    <m/>
    <m/>
    <m/>
    <m/>
    <m/>
    <m/>
    <n v="16"/>
  </r>
  <r>
    <x v="6"/>
    <x v="6"/>
    <x v="160"/>
    <x v="1"/>
    <x v="0"/>
    <m/>
    <m/>
    <m/>
    <m/>
    <m/>
    <m/>
    <n v="16"/>
  </r>
  <r>
    <x v="6"/>
    <x v="13"/>
    <x v="189"/>
    <x v="5"/>
    <x v="0"/>
    <m/>
    <m/>
    <m/>
    <m/>
    <m/>
    <m/>
    <n v="16"/>
  </r>
  <r>
    <x v="6"/>
    <x v="6"/>
    <x v="177"/>
    <x v="0"/>
    <x v="0"/>
    <m/>
    <m/>
    <m/>
    <m/>
    <m/>
    <m/>
    <n v="15"/>
  </r>
  <r>
    <x v="6"/>
    <x v="0"/>
    <x v="46"/>
    <x v="4"/>
    <x v="0"/>
    <m/>
    <m/>
    <m/>
    <m/>
    <m/>
    <m/>
    <n v="15"/>
  </r>
  <r>
    <x v="6"/>
    <x v="0"/>
    <x v="18"/>
    <x v="4"/>
    <x v="0"/>
    <m/>
    <m/>
    <m/>
    <m/>
    <m/>
    <m/>
    <n v="15"/>
  </r>
  <r>
    <x v="6"/>
    <x v="1"/>
    <x v="99"/>
    <x v="2"/>
    <x v="0"/>
    <m/>
    <m/>
    <m/>
    <m/>
    <m/>
    <m/>
    <n v="13"/>
  </r>
  <r>
    <x v="6"/>
    <x v="1"/>
    <x v="127"/>
    <x v="2"/>
    <x v="0"/>
    <m/>
    <m/>
    <m/>
    <m/>
    <m/>
    <m/>
    <n v="11"/>
  </r>
  <r>
    <x v="6"/>
    <x v="7"/>
    <x v="205"/>
    <x v="1"/>
    <x v="0"/>
    <m/>
    <m/>
    <m/>
    <m/>
    <m/>
    <m/>
    <n v="11"/>
  </r>
  <r>
    <x v="6"/>
    <x v="9"/>
    <x v="159"/>
    <x v="1"/>
    <x v="0"/>
    <m/>
    <m/>
    <m/>
    <m/>
    <m/>
    <m/>
    <n v="11"/>
  </r>
  <r>
    <x v="6"/>
    <x v="1"/>
    <x v="85"/>
    <x v="4"/>
    <x v="0"/>
    <m/>
    <m/>
    <m/>
    <m/>
    <m/>
    <m/>
    <n v="10"/>
  </r>
  <r>
    <x v="6"/>
    <x v="3"/>
    <x v="134"/>
    <x v="4"/>
    <x v="0"/>
    <m/>
    <m/>
    <m/>
    <m/>
    <m/>
    <m/>
    <n v="10"/>
  </r>
  <r>
    <x v="6"/>
    <x v="7"/>
    <x v="130"/>
    <x v="2"/>
    <x v="0"/>
    <m/>
    <m/>
    <m/>
    <m/>
    <m/>
    <m/>
    <n v="10"/>
  </r>
  <r>
    <x v="6"/>
    <x v="6"/>
    <x v="61"/>
    <x v="2"/>
    <x v="0"/>
    <m/>
    <m/>
    <m/>
    <m/>
    <m/>
    <m/>
    <n v="10"/>
  </r>
  <r>
    <x v="6"/>
    <x v="0"/>
    <x v="152"/>
    <x v="5"/>
    <x v="0"/>
    <m/>
    <m/>
    <m/>
    <m/>
    <m/>
    <m/>
    <n v="10"/>
  </r>
  <r>
    <x v="6"/>
    <x v="0"/>
    <x v="77"/>
    <x v="4"/>
    <x v="0"/>
    <m/>
    <m/>
    <m/>
    <m/>
    <m/>
    <m/>
    <n v="10"/>
  </r>
  <r>
    <x v="6"/>
    <x v="6"/>
    <x v="108"/>
    <x v="2"/>
    <x v="0"/>
    <m/>
    <m/>
    <m/>
    <m/>
    <m/>
    <m/>
    <n v="9"/>
  </r>
  <r>
    <x v="6"/>
    <x v="1"/>
    <x v="147"/>
    <x v="4"/>
    <x v="0"/>
    <m/>
    <m/>
    <m/>
    <m/>
    <m/>
    <m/>
    <n v="8"/>
  </r>
  <r>
    <x v="6"/>
    <x v="10"/>
    <x v="168"/>
    <x v="0"/>
    <x v="0"/>
    <m/>
    <m/>
    <m/>
    <m/>
    <m/>
    <m/>
    <n v="8"/>
  </r>
  <r>
    <x v="6"/>
    <x v="8"/>
    <x v="194"/>
    <x v="5"/>
    <x v="0"/>
    <m/>
    <m/>
    <m/>
    <m/>
    <m/>
    <m/>
    <n v="7"/>
  </r>
  <r>
    <x v="6"/>
    <x v="0"/>
    <x v="208"/>
    <x v="1"/>
    <x v="0"/>
    <m/>
    <m/>
    <m/>
    <m/>
    <m/>
    <m/>
    <n v="7"/>
  </r>
  <r>
    <x v="6"/>
    <x v="10"/>
    <x v="151"/>
    <x v="1"/>
    <x v="0"/>
    <m/>
    <m/>
    <m/>
    <m/>
    <m/>
    <m/>
    <n v="6"/>
  </r>
  <r>
    <x v="6"/>
    <x v="6"/>
    <x v="61"/>
    <x v="2"/>
    <x v="0"/>
    <m/>
    <m/>
    <m/>
    <m/>
    <m/>
    <m/>
    <n v="5"/>
  </r>
  <r>
    <x v="6"/>
    <x v="0"/>
    <x v="54"/>
    <x v="5"/>
    <x v="0"/>
    <m/>
    <m/>
    <m/>
    <m/>
    <m/>
    <m/>
    <n v="5"/>
  </r>
  <r>
    <x v="6"/>
    <x v="6"/>
    <x v="108"/>
    <x v="2"/>
    <x v="0"/>
    <m/>
    <m/>
    <m/>
    <m/>
    <m/>
    <m/>
    <n v="4"/>
  </r>
  <r>
    <x v="6"/>
    <x v="10"/>
    <x v="242"/>
    <x v="1"/>
    <x v="0"/>
    <m/>
    <m/>
    <m/>
    <m/>
    <m/>
    <m/>
    <n v="4"/>
  </r>
  <r>
    <x v="6"/>
    <x v="0"/>
    <x v="31"/>
    <x v="2"/>
    <x v="0"/>
    <m/>
    <m/>
    <m/>
    <m/>
    <m/>
    <m/>
    <n v="3"/>
  </r>
  <r>
    <x v="6"/>
    <x v="0"/>
    <x v="9"/>
    <x v="2"/>
    <x v="0"/>
    <m/>
    <m/>
    <m/>
    <m/>
    <m/>
    <m/>
    <n v="3"/>
  </r>
  <r>
    <x v="6"/>
    <x v="2"/>
    <x v="122"/>
    <x v="5"/>
    <x v="0"/>
    <m/>
    <m/>
    <m/>
    <m/>
    <m/>
    <m/>
    <n v="2"/>
  </r>
  <r>
    <x v="6"/>
    <x v="7"/>
    <x v="205"/>
    <x v="2"/>
    <x v="0"/>
    <m/>
    <m/>
    <m/>
    <m/>
    <m/>
    <m/>
    <n v="2"/>
  </r>
  <r>
    <x v="6"/>
    <x v="0"/>
    <x v="40"/>
    <x v="2"/>
    <x v="0"/>
    <m/>
    <m/>
    <m/>
    <m/>
    <m/>
    <m/>
    <n v="2"/>
  </r>
  <r>
    <x v="6"/>
    <x v="10"/>
    <x v="168"/>
    <x v="1"/>
    <x v="0"/>
    <m/>
    <m/>
    <m/>
    <m/>
    <m/>
    <m/>
    <n v="2"/>
  </r>
  <r>
    <x v="6"/>
    <x v="1"/>
    <x v="21"/>
    <x v="2"/>
    <x v="0"/>
    <m/>
    <m/>
    <m/>
    <m/>
    <m/>
    <m/>
    <n v="1"/>
  </r>
  <r>
    <x v="6"/>
    <x v="3"/>
    <x v="190"/>
    <x v="4"/>
    <x v="0"/>
    <m/>
    <m/>
    <m/>
    <m/>
    <m/>
    <m/>
    <n v="1"/>
  </r>
  <r>
    <x v="6"/>
    <x v="3"/>
    <x v="190"/>
    <x v="5"/>
    <x v="0"/>
    <m/>
    <m/>
    <m/>
    <m/>
    <m/>
    <m/>
    <n v="1"/>
  </r>
  <r>
    <x v="6"/>
    <x v="12"/>
    <x v="243"/>
    <x v="1"/>
    <x v="0"/>
    <m/>
    <m/>
    <m/>
    <m/>
    <m/>
    <m/>
    <n v="1"/>
  </r>
  <r>
    <x v="6"/>
    <x v="10"/>
    <x v="165"/>
    <x v="1"/>
    <x v="0"/>
    <m/>
    <m/>
    <m/>
    <m/>
    <m/>
    <m/>
    <n v="1"/>
  </r>
  <r>
    <x v="6"/>
    <x v="4"/>
    <x v="36"/>
    <x v="6"/>
    <x v="4"/>
    <n v="5842"/>
    <m/>
    <m/>
    <m/>
    <m/>
    <n v="5842"/>
    <m/>
  </r>
  <r>
    <x v="6"/>
    <x v="4"/>
    <x v="36"/>
    <x v="3"/>
    <x v="10"/>
    <n v="80107"/>
    <m/>
    <m/>
    <m/>
    <m/>
    <n v="80107"/>
    <m/>
  </r>
  <r>
    <x v="6"/>
    <x v="4"/>
    <x v="36"/>
    <x v="1"/>
    <x v="8"/>
    <m/>
    <m/>
    <m/>
    <n v="61949"/>
    <n v="72200"/>
    <n v="134149"/>
    <m/>
  </r>
  <r>
    <x v="6"/>
    <x v="4"/>
    <x v="36"/>
    <x v="4"/>
    <x v="7"/>
    <n v="198782"/>
    <m/>
    <m/>
    <m/>
    <m/>
    <n v="198782"/>
    <m/>
  </r>
  <r>
    <x v="6"/>
    <x v="4"/>
    <x v="36"/>
    <x v="2"/>
    <x v="9"/>
    <m/>
    <m/>
    <m/>
    <m/>
    <n v="218320"/>
    <n v="218320"/>
    <m/>
  </r>
  <r>
    <x v="6"/>
    <x v="4"/>
    <x v="36"/>
    <x v="3"/>
    <x v="5"/>
    <n v="320101"/>
    <m/>
    <m/>
    <m/>
    <m/>
    <n v="320101"/>
    <m/>
  </r>
  <r>
    <x v="6"/>
    <x v="4"/>
    <x v="36"/>
    <x v="0"/>
    <x v="1"/>
    <m/>
    <m/>
    <m/>
    <n v="419947"/>
    <n v="62235"/>
    <n v="482182"/>
    <m/>
  </r>
  <r>
    <x v="6"/>
    <x v="4"/>
    <x v="36"/>
    <x v="2"/>
    <x v="13"/>
    <n v="1744082"/>
    <m/>
    <m/>
    <m/>
    <m/>
    <n v="1744082"/>
    <m/>
  </r>
  <r>
    <x v="6"/>
    <x v="4"/>
    <x v="36"/>
    <x v="1"/>
    <x v="12"/>
    <n v="4592004"/>
    <n v="9667"/>
    <m/>
    <m/>
    <m/>
    <n v="4592004"/>
    <m/>
  </r>
  <r>
    <x v="6"/>
    <x v="4"/>
    <x v="36"/>
    <x v="0"/>
    <x v="11"/>
    <n v="4845179"/>
    <m/>
    <m/>
    <m/>
    <m/>
    <n v="4845179"/>
    <m/>
  </r>
  <r>
    <x v="6"/>
    <x v="4"/>
    <x v="36"/>
    <x v="2"/>
    <x v="6"/>
    <n v="5742505"/>
    <m/>
    <m/>
    <m/>
    <m/>
    <n v="5742505"/>
    <m/>
  </r>
  <r>
    <x v="6"/>
    <x v="4"/>
    <x v="57"/>
    <x v="4"/>
    <x v="7"/>
    <n v="19923"/>
    <m/>
    <m/>
    <m/>
    <m/>
    <n v="19923"/>
    <m/>
  </r>
  <r>
    <x v="6"/>
    <x v="4"/>
    <x v="57"/>
    <x v="2"/>
    <x v="13"/>
    <n v="22984"/>
    <n v="6359"/>
    <m/>
    <m/>
    <m/>
    <n v="22984"/>
    <m/>
  </r>
  <r>
    <x v="6"/>
    <x v="4"/>
    <x v="57"/>
    <x v="3"/>
    <x v="15"/>
    <n v="28464"/>
    <m/>
    <m/>
    <m/>
    <m/>
    <n v="28464"/>
    <m/>
  </r>
  <r>
    <x v="6"/>
    <x v="4"/>
    <x v="57"/>
    <x v="3"/>
    <x v="10"/>
    <n v="43330"/>
    <m/>
    <m/>
    <m/>
    <m/>
    <n v="43330"/>
    <m/>
  </r>
  <r>
    <x v="6"/>
    <x v="4"/>
    <x v="57"/>
    <x v="1"/>
    <x v="12"/>
    <n v="64580"/>
    <n v="25960"/>
    <m/>
    <m/>
    <m/>
    <n v="64580"/>
    <m/>
  </r>
  <r>
    <x v="6"/>
    <x v="4"/>
    <x v="57"/>
    <x v="0"/>
    <x v="11"/>
    <n v="93959"/>
    <m/>
    <m/>
    <m/>
    <m/>
    <n v="93959"/>
    <m/>
  </r>
  <r>
    <x v="6"/>
    <x v="4"/>
    <x v="57"/>
    <x v="3"/>
    <x v="5"/>
    <n v="112551"/>
    <m/>
    <m/>
    <m/>
    <m/>
    <n v="112551"/>
    <m/>
  </r>
  <r>
    <x v="6"/>
    <x v="4"/>
    <x v="57"/>
    <x v="2"/>
    <x v="6"/>
    <n v="228658"/>
    <n v="6549"/>
    <m/>
    <m/>
    <m/>
    <n v="228658"/>
    <m/>
  </r>
  <r>
    <x v="6"/>
    <x v="4"/>
    <x v="35"/>
    <x v="0"/>
    <x v="1"/>
    <m/>
    <m/>
    <m/>
    <n v="72562"/>
    <n v="32636"/>
    <n v="105198"/>
    <m/>
  </r>
  <r>
    <x v="6"/>
    <x v="4"/>
    <x v="35"/>
    <x v="3"/>
    <x v="5"/>
    <n v="130157"/>
    <n v="4684"/>
    <m/>
    <m/>
    <m/>
    <n v="130157"/>
    <m/>
  </r>
  <r>
    <x v="6"/>
    <x v="4"/>
    <x v="35"/>
    <x v="6"/>
    <x v="4"/>
    <n v="136850"/>
    <n v="81156"/>
    <m/>
    <m/>
    <m/>
    <n v="136850"/>
    <m/>
  </r>
  <r>
    <x v="6"/>
    <x v="4"/>
    <x v="35"/>
    <x v="3"/>
    <x v="10"/>
    <n v="268539"/>
    <n v="4017"/>
    <m/>
    <m/>
    <m/>
    <n v="268539"/>
    <m/>
  </r>
  <r>
    <x v="6"/>
    <x v="4"/>
    <x v="35"/>
    <x v="1"/>
    <x v="8"/>
    <m/>
    <m/>
    <m/>
    <n v="225033"/>
    <n v="79980"/>
    <n v="305013"/>
    <m/>
  </r>
  <r>
    <x v="6"/>
    <x v="4"/>
    <x v="35"/>
    <x v="4"/>
    <x v="7"/>
    <n v="312586"/>
    <n v="20365"/>
    <m/>
    <m/>
    <m/>
    <n v="312586"/>
    <m/>
  </r>
  <r>
    <x v="6"/>
    <x v="4"/>
    <x v="35"/>
    <x v="2"/>
    <x v="9"/>
    <m/>
    <m/>
    <m/>
    <n v="198118"/>
    <n v="134690"/>
    <n v="332808"/>
    <m/>
  </r>
  <r>
    <x v="6"/>
    <x v="4"/>
    <x v="35"/>
    <x v="2"/>
    <x v="13"/>
    <n v="2385858"/>
    <n v="45549"/>
    <m/>
    <m/>
    <m/>
    <n v="2385858"/>
    <m/>
  </r>
  <r>
    <x v="6"/>
    <x v="4"/>
    <x v="35"/>
    <x v="0"/>
    <x v="11"/>
    <n v="4798972"/>
    <n v="49523"/>
    <m/>
    <m/>
    <m/>
    <n v="4798972"/>
    <m/>
  </r>
  <r>
    <x v="6"/>
    <x v="4"/>
    <x v="35"/>
    <x v="2"/>
    <x v="6"/>
    <n v="5516544"/>
    <n v="64332"/>
    <m/>
    <m/>
    <m/>
    <n v="5516544"/>
    <m/>
  </r>
  <r>
    <x v="6"/>
    <x v="4"/>
    <x v="35"/>
    <x v="1"/>
    <x v="12"/>
    <n v="5829388"/>
    <n v="219061"/>
    <m/>
    <m/>
    <m/>
    <n v="5829388"/>
    <m/>
  </r>
  <r>
    <x v="6"/>
    <x v="4"/>
    <x v="34"/>
    <x v="6"/>
    <x v="4"/>
    <n v="173269"/>
    <m/>
    <m/>
    <m/>
    <m/>
    <n v="173269"/>
    <m/>
  </r>
  <r>
    <x v="6"/>
    <x v="4"/>
    <x v="34"/>
    <x v="3"/>
    <x v="10"/>
    <n v="186597"/>
    <m/>
    <m/>
    <m/>
    <m/>
    <n v="186597"/>
    <m/>
  </r>
  <r>
    <x v="6"/>
    <x v="4"/>
    <x v="34"/>
    <x v="3"/>
    <x v="5"/>
    <n v="228521"/>
    <m/>
    <m/>
    <m/>
    <m/>
    <n v="228521"/>
    <m/>
  </r>
  <r>
    <x v="6"/>
    <x v="4"/>
    <x v="34"/>
    <x v="4"/>
    <x v="7"/>
    <n v="267256"/>
    <m/>
    <m/>
    <m/>
    <m/>
    <n v="267256"/>
    <m/>
  </r>
  <r>
    <x v="6"/>
    <x v="4"/>
    <x v="34"/>
    <x v="0"/>
    <x v="1"/>
    <m/>
    <m/>
    <m/>
    <n v="522740"/>
    <n v="58117"/>
    <n v="580857"/>
    <m/>
  </r>
  <r>
    <x v="6"/>
    <x v="4"/>
    <x v="34"/>
    <x v="1"/>
    <x v="8"/>
    <m/>
    <m/>
    <m/>
    <n v="662828"/>
    <n v="46820"/>
    <n v="709648"/>
    <m/>
  </r>
  <r>
    <x v="6"/>
    <x v="4"/>
    <x v="34"/>
    <x v="2"/>
    <x v="9"/>
    <m/>
    <m/>
    <m/>
    <n v="735063"/>
    <n v="149062"/>
    <n v="884125"/>
    <m/>
  </r>
  <r>
    <x v="6"/>
    <x v="4"/>
    <x v="34"/>
    <x v="2"/>
    <x v="13"/>
    <n v="1481826"/>
    <m/>
    <m/>
    <m/>
    <m/>
    <n v="1481826"/>
    <m/>
  </r>
  <r>
    <x v="6"/>
    <x v="4"/>
    <x v="34"/>
    <x v="1"/>
    <x v="12"/>
    <n v="4768468"/>
    <n v="63170"/>
    <m/>
    <m/>
    <m/>
    <n v="4768468"/>
    <m/>
  </r>
  <r>
    <x v="6"/>
    <x v="4"/>
    <x v="34"/>
    <x v="0"/>
    <x v="11"/>
    <n v="5740435"/>
    <m/>
    <m/>
    <m/>
    <m/>
    <n v="5740435"/>
    <m/>
  </r>
  <r>
    <x v="6"/>
    <x v="4"/>
    <x v="34"/>
    <x v="2"/>
    <x v="6"/>
    <n v="6388714"/>
    <n v="29239"/>
    <m/>
    <m/>
    <m/>
    <n v="6388714"/>
    <m/>
  </r>
  <r>
    <x v="6"/>
    <x v="4"/>
    <x v="155"/>
    <x v="2"/>
    <x v="6"/>
    <n v="14514"/>
    <m/>
    <m/>
    <m/>
    <m/>
    <n v="14514"/>
    <m/>
  </r>
  <r>
    <x v="6"/>
    <x v="4"/>
    <x v="155"/>
    <x v="1"/>
    <x v="12"/>
    <n v="37506"/>
    <m/>
    <m/>
    <m/>
    <m/>
    <n v="37506"/>
    <m/>
  </r>
  <r>
    <x v="6"/>
    <x v="4"/>
    <x v="155"/>
    <x v="0"/>
    <x v="11"/>
    <n v="73809"/>
    <m/>
    <m/>
    <m/>
    <m/>
    <n v="73809"/>
    <m/>
  </r>
  <r>
    <x v="6"/>
    <x v="4"/>
    <x v="73"/>
    <x v="2"/>
    <x v="9"/>
    <m/>
    <m/>
    <m/>
    <m/>
    <n v="8800"/>
    <n v="8800"/>
    <m/>
  </r>
  <r>
    <x v="6"/>
    <x v="4"/>
    <x v="73"/>
    <x v="4"/>
    <x v="7"/>
    <n v="23081"/>
    <m/>
    <m/>
    <m/>
    <m/>
    <n v="23081"/>
    <m/>
  </r>
  <r>
    <x v="6"/>
    <x v="4"/>
    <x v="73"/>
    <x v="3"/>
    <x v="5"/>
    <n v="44963"/>
    <m/>
    <m/>
    <m/>
    <m/>
    <n v="44963"/>
    <m/>
  </r>
  <r>
    <x v="6"/>
    <x v="4"/>
    <x v="73"/>
    <x v="1"/>
    <x v="8"/>
    <m/>
    <m/>
    <m/>
    <n v="93402"/>
    <n v="6100"/>
    <n v="99502"/>
    <m/>
  </r>
  <r>
    <x v="6"/>
    <x v="4"/>
    <x v="73"/>
    <x v="2"/>
    <x v="13"/>
    <n v="103686"/>
    <n v="12323"/>
    <m/>
    <m/>
    <m/>
    <n v="103686"/>
    <m/>
  </r>
  <r>
    <x v="6"/>
    <x v="4"/>
    <x v="73"/>
    <x v="0"/>
    <x v="1"/>
    <m/>
    <m/>
    <m/>
    <n v="90994"/>
    <n v="13750"/>
    <n v="104744"/>
    <m/>
  </r>
  <r>
    <x v="6"/>
    <x v="4"/>
    <x v="73"/>
    <x v="2"/>
    <x v="6"/>
    <n v="1101804"/>
    <n v="16104"/>
    <m/>
    <m/>
    <m/>
    <n v="1101804"/>
    <m/>
  </r>
  <r>
    <x v="6"/>
    <x v="4"/>
    <x v="73"/>
    <x v="0"/>
    <x v="11"/>
    <n v="1426378"/>
    <m/>
    <m/>
    <m/>
    <m/>
    <n v="1426378"/>
    <m/>
  </r>
  <r>
    <x v="6"/>
    <x v="4"/>
    <x v="73"/>
    <x v="1"/>
    <x v="12"/>
    <n v="1500836"/>
    <n v="77065"/>
    <m/>
    <m/>
    <m/>
    <n v="1500836"/>
    <m/>
  </r>
  <r>
    <x v="6"/>
    <x v="4"/>
    <x v="56"/>
    <x v="6"/>
    <x v="4"/>
    <n v="14821"/>
    <m/>
    <m/>
    <m/>
    <m/>
    <n v="14821"/>
    <m/>
  </r>
  <r>
    <x v="6"/>
    <x v="4"/>
    <x v="56"/>
    <x v="3"/>
    <x v="5"/>
    <n v="22741"/>
    <m/>
    <m/>
    <m/>
    <m/>
    <n v="22741"/>
    <m/>
  </r>
  <r>
    <x v="6"/>
    <x v="4"/>
    <x v="56"/>
    <x v="4"/>
    <x v="7"/>
    <n v="67758"/>
    <m/>
    <m/>
    <m/>
    <m/>
    <n v="67758"/>
    <m/>
  </r>
  <r>
    <x v="6"/>
    <x v="4"/>
    <x v="56"/>
    <x v="1"/>
    <x v="8"/>
    <m/>
    <m/>
    <m/>
    <n v="34603"/>
    <n v="95560"/>
    <n v="130163"/>
    <m/>
  </r>
  <r>
    <x v="6"/>
    <x v="4"/>
    <x v="56"/>
    <x v="2"/>
    <x v="9"/>
    <m/>
    <m/>
    <m/>
    <m/>
    <n v="142065"/>
    <n v="142065"/>
    <m/>
  </r>
  <r>
    <x v="6"/>
    <x v="4"/>
    <x v="56"/>
    <x v="2"/>
    <x v="13"/>
    <n v="176976"/>
    <m/>
    <m/>
    <m/>
    <m/>
    <n v="176976"/>
    <m/>
  </r>
  <r>
    <x v="6"/>
    <x v="4"/>
    <x v="56"/>
    <x v="0"/>
    <x v="1"/>
    <m/>
    <m/>
    <m/>
    <n v="143873"/>
    <n v="102510"/>
    <n v="246383"/>
    <m/>
  </r>
  <r>
    <x v="6"/>
    <x v="4"/>
    <x v="56"/>
    <x v="1"/>
    <x v="12"/>
    <n v="1763319"/>
    <n v="57385"/>
    <m/>
    <m/>
    <m/>
    <n v="1763319"/>
    <m/>
  </r>
  <r>
    <x v="6"/>
    <x v="4"/>
    <x v="56"/>
    <x v="0"/>
    <x v="11"/>
    <n v="2407308"/>
    <m/>
    <m/>
    <m/>
    <m/>
    <n v="2407308"/>
    <m/>
  </r>
  <r>
    <x v="6"/>
    <x v="4"/>
    <x v="56"/>
    <x v="2"/>
    <x v="6"/>
    <n v="3359847"/>
    <n v="6605"/>
    <m/>
    <m/>
    <m/>
    <n v="3359847"/>
    <m/>
  </r>
  <r>
    <x v="6"/>
    <x v="2"/>
    <x v="11"/>
    <x v="4"/>
    <x v="7"/>
    <n v="5017"/>
    <m/>
    <m/>
    <m/>
    <m/>
    <n v="5017"/>
    <m/>
  </r>
  <r>
    <x v="6"/>
    <x v="2"/>
    <x v="11"/>
    <x v="0"/>
    <x v="11"/>
    <n v="66904"/>
    <m/>
    <m/>
    <m/>
    <m/>
    <n v="66904"/>
    <m/>
  </r>
  <r>
    <x v="6"/>
    <x v="2"/>
    <x v="11"/>
    <x v="1"/>
    <x v="12"/>
    <n v="425263"/>
    <n v="64225"/>
    <m/>
    <m/>
    <m/>
    <n v="425263"/>
    <m/>
  </r>
  <r>
    <x v="6"/>
    <x v="4"/>
    <x v="27"/>
    <x v="1"/>
    <x v="8"/>
    <m/>
    <m/>
    <m/>
    <m/>
    <n v="75590"/>
    <n v="75590"/>
    <m/>
  </r>
  <r>
    <x v="6"/>
    <x v="4"/>
    <x v="27"/>
    <x v="0"/>
    <x v="1"/>
    <m/>
    <m/>
    <m/>
    <m/>
    <n v="104561"/>
    <n v="104561"/>
    <m/>
  </r>
  <r>
    <x v="6"/>
    <x v="4"/>
    <x v="27"/>
    <x v="2"/>
    <x v="9"/>
    <m/>
    <m/>
    <m/>
    <m/>
    <n v="129418"/>
    <n v="129418"/>
    <m/>
  </r>
  <r>
    <x v="6"/>
    <x v="4"/>
    <x v="27"/>
    <x v="6"/>
    <x v="4"/>
    <n v="175691"/>
    <n v="3391"/>
    <m/>
    <m/>
    <m/>
    <n v="175691"/>
    <m/>
  </r>
  <r>
    <x v="6"/>
    <x v="4"/>
    <x v="27"/>
    <x v="4"/>
    <x v="7"/>
    <n v="232835"/>
    <m/>
    <m/>
    <m/>
    <m/>
    <n v="232835"/>
    <m/>
  </r>
  <r>
    <x v="6"/>
    <x v="4"/>
    <x v="27"/>
    <x v="2"/>
    <x v="13"/>
    <n v="331306"/>
    <n v="68222"/>
    <m/>
    <m/>
    <m/>
    <n v="331306"/>
    <m/>
  </r>
  <r>
    <x v="6"/>
    <x v="4"/>
    <x v="27"/>
    <x v="1"/>
    <x v="12"/>
    <n v="3709610"/>
    <n v="116575"/>
    <m/>
    <m/>
    <m/>
    <n v="3709610"/>
    <m/>
  </r>
  <r>
    <x v="6"/>
    <x v="4"/>
    <x v="27"/>
    <x v="0"/>
    <x v="11"/>
    <n v="6131994"/>
    <n v="28986"/>
    <m/>
    <m/>
    <m/>
    <n v="6131994"/>
    <m/>
  </r>
  <r>
    <x v="6"/>
    <x v="4"/>
    <x v="27"/>
    <x v="2"/>
    <x v="6"/>
    <n v="6761194"/>
    <n v="61664"/>
    <m/>
    <m/>
    <m/>
    <n v="6761194"/>
    <m/>
  </r>
  <r>
    <x v="6"/>
    <x v="4"/>
    <x v="27"/>
    <x v="3"/>
    <x v="5"/>
    <n v="7636"/>
    <n v="7636"/>
    <m/>
    <m/>
    <m/>
    <n v="7636"/>
    <m/>
  </r>
  <r>
    <x v="6"/>
    <x v="4"/>
    <x v="27"/>
    <x v="2"/>
    <x v="9"/>
    <m/>
    <m/>
    <m/>
    <m/>
    <n v="15660"/>
    <n v="15660"/>
    <m/>
  </r>
  <r>
    <x v="6"/>
    <x v="4"/>
    <x v="27"/>
    <x v="3"/>
    <x v="10"/>
    <n v="18622"/>
    <n v="1029"/>
    <m/>
    <m/>
    <m/>
    <n v="18622"/>
    <m/>
  </r>
  <r>
    <x v="6"/>
    <x v="4"/>
    <x v="27"/>
    <x v="0"/>
    <x v="1"/>
    <m/>
    <m/>
    <m/>
    <m/>
    <n v="31740"/>
    <n v="31740"/>
    <m/>
  </r>
  <r>
    <x v="6"/>
    <x v="4"/>
    <x v="27"/>
    <x v="6"/>
    <x v="4"/>
    <n v="57365"/>
    <n v="3167"/>
    <m/>
    <m/>
    <m/>
    <n v="57365"/>
    <m/>
  </r>
  <r>
    <x v="6"/>
    <x v="4"/>
    <x v="27"/>
    <x v="1"/>
    <x v="8"/>
    <m/>
    <m/>
    <m/>
    <n v="134828"/>
    <n v="42460"/>
    <n v="177288"/>
    <m/>
  </r>
  <r>
    <x v="6"/>
    <x v="4"/>
    <x v="27"/>
    <x v="2"/>
    <x v="13"/>
    <n v="192342"/>
    <n v="7911"/>
    <m/>
    <m/>
    <m/>
    <n v="192342"/>
    <m/>
  </r>
  <r>
    <x v="6"/>
    <x v="4"/>
    <x v="27"/>
    <x v="4"/>
    <x v="7"/>
    <n v="194958"/>
    <m/>
    <m/>
    <m/>
    <m/>
    <n v="194958"/>
    <m/>
  </r>
  <r>
    <x v="6"/>
    <x v="4"/>
    <x v="27"/>
    <x v="0"/>
    <x v="11"/>
    <n v="2867816"/>
    <n v="12911"/>
    <m/>
    <m/>
    <m/>
    <n v="2867816"/>
    <m/>
  </r>
  <r>
    <x v="6"/>
    <x v="4"/>
    <x v="27"/>
    <x v="1"/>
    <x v="12"/>
    <n v="2912219"/>
    <n v="45160"/>
    <m/>
    <m/>
    <m/>
    <n v="2912219"/>
    <m/>
  </r>
  <r>
    <x v="6"/>
    <x v="4"/>
    <x v="27"/>
    <x v="2"/>
    <x v="6"/>
    <n v="2984365"/>
    <n v="2786"/>
    <m/>
    <m/>
    <m/>
    <n v="2984365"/>
    <m/>
  </r>
  <r>
    <x v="6"/>
    <x v="4"/>
    <x v="27"/>
    <x v="3"/>
    <x v="10"/>
    <n v="8161"/>
    <n v="8161"/>
    <m/>
    <m/>
    <m/>
    <n v="8161"/>
    <m/>
  </r>
  <r>
    <x v="6"/>
    <x v="4"/>
    <x v="27"/>
    <x v="3"/>
    <x v="5"/>
    <n v="9806"/>
    <m/>
    <m/>
    <m/>
    <m/>
    <n v="9806"/>
    <m/>
  </r>
  <r>
    <x v="6"/>
    <x v="4"/>
    <x v="27"/>
    <x v="1"/>
    <x v="8"/>
    <m/>
    <m/>
    <m/>
    <m/>
    <n v="36965"/>
    <n v="36965"/>
    <m/>
  </r>
  <r>
    <x v="6"/>
    <x v="4"/>
    <x v="27"/>
    <x v="0"/>
    <x v="1"/>
    <m/>
    <m/>
    <m/>
    <m/>
    <n v="42972"/>
    <n v="42972"/>
    <m/>
  </r>
  <r>
    <x v="6"/>
    <x v="4"/>
    <x v="27"/>
    <x v="6"/>
    <x v="4"/>
    <n v="51855"/>
    <m/>
    <m/>
    <m/>
    <m/>
    <n v="51855"/>
    <m/>
  </r>
  <r>
    <x v="6"/>
    <x v="4"/>
    <x v="27"/>
    <x v="2"/>
    <x v="9"/>
    <m/>
    <m/>
    <m/>
    <m/>
    <n v="62099"/>
    <n v="62099"/>
    <m/>
  </r>
  <r>
    <x v="6"/>
    <x v="4"/>
    <x v="27"/>
    <x v="2"/>
    <x v="13"/>
    <n v="187209"/>
    <n v="6162"/>
    <m/>
    <m/>
    <m/>
    <n v="187209"/>
    <m/>
  </r>
  <r>
    <x v="6"/>
    <x v="4"/>
    <x v="27"/>
    <x v="4"/>
    <x v="7"/>
    <n v="198314"/>
    <m/>
    <m/>
    <m/>
    <m/>
    <n v="198314"/>
    <m/>
  </r>
  <r>
    <x v="6"/>
    <x v="4"/>
    <x v="27"/>
    <x v="0"/>
    <x v="11"/>
    <n v="2052428"/>
    <m/>
    <m/>
    <m/>
    <m/>
    <n v="2052428"/>
    <m/>
  </r>
  <r>
    <x v="6"/>
    <x v="4"/>
    <x v="27"/>
    <x v="1"/>
    <x v="12"/>
    <n v="2604468"/>
    <m/>
    <m/>
    <m/>
    <m/>
    <n v="2604468"/>
    <m/>
  </r>
  <r>
    <x v="6"/>
    <x v="4"/>
    <x v="27"/>
    <x v="2"/>
    <x v="6"/>
    <n v="3147262"/>
    <n v="12714"/>
    <m/>
    <m/>
    <m/>
    <n v="3147262"/>
    <m/>
  </r>
  <r>
    <x v="6"/>
    <x v="4"/>
    <x v="27"/>
    <x v="3"/>
    <x v="5"/>
    <n v="126200"/>
    <m/>
    <m/>
    <m/>
    <m/>
    <n v="126200"/>
    <m/>
  </r>
  <r>
    <x v="6"/>
    <x v="4"/>
    <x v="27"/>
    <x v="4"/>
    <x v="7"/>
    <n v="186600"/>
    <m/>
    <m/>
    <m/>
    <m/>
    <n v="186600"/>
    <m/>
  </r>
  <r>
    <x v="6"/>
    <x v="4"/>
    <x v="27"/>
    <x v="6"/>
    <x v="4"/>
    <n v="217548"/>
    <n v="13117"/>
    <m/>
    <m/>
    <m/>
    <n v="217548"/>
    <m/>
  </r>
  <r>
    <x v="6"/>
    <x v="4"/>
    <x v="27"/>
    <x v="0"/>
    <x v="1"/>
    <m/>
    <m/>
    <m/>
    <n v="76356"/>
    <n v="182025"/>
    <n v="258381"/>
    <m/>
  </r>
  <r>
    <x v="6"/>
    <x v="4"/>
    <x v="27"/>
    <x v="2"/>
    <x v="9"/>
    <m/>
    <m/>
    <m/>
    <n v="72579"/>
    <n v="305360"/>
    <n v="377939"/>
    <m/>
  </r>
  <r>
    <x v="6"/>
    <x v="4"/>
    <x v="27"/>
    <x v="1"/>
    <x v="8"/>
    <m/>
    <m/>
    <m/>
    <n v="235933"/>
    <n v="183967"/>
    <n v="419900"/>
    <m/>
  </r>
  <r>
    <x v="6"/>
    <x v="4"/>
    <x v="27"/>
    <x v="2"/>
    <x v="13"/>
    <n v="1236413"/>
    <n v="34143"/>
    <m/>
    <m/>
    <m/>
    <n v="1236413"/>
    <m/>
  </r>
  <r>
    <x v="6"/>
    <x v="4"/>
    <x v="27"/>
    <x v="0"/>
    <x v="11"/>
    <n v="4716462"/>
    <n v="8903"/>
    <m/>
    <m/>
    <m/>
    <n v="4716462"/>
    <m/>
  </r>
  <r>
    <x v="6"/>
    <x v="4"/>
    <x v="27"/>
    <x v="1"/>
    <x v="12"/>
    <n v="6589413"/>
    <n v="78141"/>
    <m/>
    <m/>
    <m/>
    <n v="6589413"/>
    <m/>
  </r>
  <r>
    <x v="6"/>
    <x v="4"/>
    <x v="27"/>
    <x v="2"/>
    <x v="6"/>
    <n v="8593993"/>
    <n v="13342"/>
    <m/>
    <m/>
    <m/>
    <n v="8593993"/>
    <m/>
  </r>
  <r>
    <x v="6"/>
    <x v="4"/>
    <x v="45"/>
    <x v="2"/>
    <x v="9"/>
    <m/>
    <m/>
    <m/>
    <m/>
    <n v="22155"/>
    <n v="22155"/>
    <m/>
  </r>
  <r>
    <x v="6"/>
    <x v="4"/>
    <x v="45"/>
    <x v="1"/>
    <x v="8"/>
    <m/>
    <m/>
    <m/>
    <m/>
    <n v="33120"/>
    <n v="33120"/>
    <m/>
  </r>
  <r>
    <x v="6"/>
    <x v="4"/>
    <x v="45"/>
    <x v="0"/>
    <x v="1"/>
    <m/>
    <m/>
    <m/>
    <m/>
    <n v="38834"/>
    <n v="38834"/>
    <m/>
  </r>
  <r>
    <x v="6"/>
    <x v="4"/>
    <x v="45"/>
    <x v="6"/>
    <x v="4"/>
    <n v="57390"/>
    <m/>
    <m/>
    <m/>
    <m/>
    <n v="57390"/>
    <m/>
  </r>
  <r>
    <x v="6"/>
    <x v="4"/>
    <x v="45"/>
    <x v="2"/>
    <x v="13"/>
    <n v="103106"/>
    <m/>
    <m/>
    <m/>
    <m/>
    <n v="103106"/>
    <m/>
  </r>
  <r>
    <x v="6"/>
    <x v="4"/>
    <x v="45"/>
    <x v="4"/>
    <x v="7"/>
    <n v="148846"/>
    <m/>
    <m/>
    <m/>
    <m/>
    <n v="148846"/>
    <m/>
  </r>
  <r>
    <x v="6"/>
    <x v="4"/>
    <x v="45"/>
    <x v="2"/>
    <x v="6"/>
    <n v="2460690"/>
    <n v="17290"/>
    <m/>
    <m/>
    <m/>
    <n v="2460690"/>
    <m/>
  </r>
  <r>
    <x v="6"/>
    <x v="4"/>
    <x v="45"/>
    <x v="1"/>
    <x v="12"/>
    <n v="2756586"/>
    <n v="3157"/>
    <m/>
    <m/>
    <m/>
    <n v="2756586"/>
    <m/>
  </r>
  <r>
    <x v="6"/>
    <x v="4"/>
    <x v="45"/>
    <x v="0"/>
    <x v="11"/>
    <n v="3233783"/>
    <n v="3308"/>
    <m/>
    <m/>
    <m/>
    <n v="3233783"/>
    <m/>
  </r>
  <r>
    <x v="6"/>
    <x v="4"/>
    <x v="17"/>
    <x v="3"/>
    <x v="5"/>
    <n v="86517"/>
    <m/>
    <m/>
    <m/>
    <m/>
    <n v="86517"/>
    <m/>
  </r>
  <r>
    <x v="6"/>
    <x v="4"/>
    <x v="17"/>
    <x v="0"/>
    <x v="1"/>
    <m/>
    <m/>
    <m/>
    <n v="24018"/>
    <n v="225170"/>
    <n v="249188"/>
    <m/>
  </r>
  <r>
    <x v="6"/>
    <x v="4"/>
    <x v="17"/>
    <x v="6"/>
    <x v="4"/>
    <n v="277159"/>
    <m/>
    <m/>
    <m/>
    <m/>
    <n v="277159"/>
    <m/>
  </r>
  <r>
    <x v="6"/>
    <x v="4"/>
    <x v="17"/>
    <x v="1"/>
    <x v="8"/>
    <m/>
    <m/>
    <m/>
    <n v="80464"/>
    <n v="260103"/>
    <n v="340567"/>
    <m/>
  </r>
  <r>
    <x v="6"/>
    <x v="4"/>
    <x v="17"/>
    <x v="4"/>
    <x v="7"/>
    <n v="448744"/>
    <m/>
    <m/>
    <m/>
    <m/>
    <n v="448744"/>
    <m/>
  </r>
  <r>
    <x v="6"/>
    <x v="4"/>
    <x v="17"/>
    <x v="2"/>
    <x v="9"/>
    <m/>
    <m/>
    <m/>
    <n v="502380"/>
    <n v="430117"/>
    <n v="932497"/>
    <m/>
  </r>
  <r>
    <x v="6"/>
    <x v="4"/>
    <x v="17"/>
    <x v="2"/>
    <x v="13"/>
    <n v="2572456"/>
    <m/>
    <m/>
    <m/>
    <m/>
    <n v="2572456"/>
    <m/>
  </r>
  <r>
    <x v="6"/>
    <x v="4"/>
    <x v="17"/>
    <x v="1"/>
    <x v="12"/>
    <n v="9004300"/>
    <n v="224373"/>
    <m/>
    <m/>
    <m/>
    <n v="9004300"/>
    <m/>
  </r>
  <r>
    <x v="6"/>
    <x v="4"/>
    <x v="17"/>
    <x v="0"/>
    <x v="11"/>
    <n v="9367500"/>
    <n v="43708"/>
    <m/>
    <m/>
    <m/>
    <n v="9367500"/>
    <m/>
  </r>
  <r>
    <x v="6"/>
    <x v="4"/>
    <x v="17"/>
    <x v="2"/>
    <x v="6"/>
    <n v="11684608"/>
    <m/>
    <m/>
    <m/>
    <m/>
    <n v="11684608"/>
    <m/>
  </r>
  <r>
    <x v="6"/>
    <x v="4"/>
    <x v="65"/>
    <x v="6"/>
    <x v="4"/>
    <n v="68362"/>
    <m/>
    <m/>
    <m/>
    <m/>
    <n v="68362"/>
    <m/>
  </r>
  <r>
    <x v="6"/>
    <x v="4"/>
    <x v="65"/>
    <x v="0"/>
    <x v="1"/>
    <m/>
    <m/>
    <m/>
    <n v="84831"/>
    <n v="50401"/>
    <n v="135232"/>
    <m/>
  </r>
  <r>
    <x v="6"/>
    <x v="4"/>
    <x v="65"/>
    <x v="4"/>
    <x v="7"/>
    <n v="162129"/>
    <m/>
    <m/>
    <m/>
    <m/>
    <n v="162129"/>
    <m/>
  </r>
  <r>
    <x v="6"/>
    <x v="4"/>
    <x v="65"/>
    <x v="1"/>
    <x v="8"/>
    <m/>
    <m/>
    <m/>
    <n v="161281"/>
    <n v="60250"/>
    <n v="221531"/>
    <m/>
  </r>
  <r>
    <x v="6"/>
    <x v="4"/>
    <x v="65"/>
    <x v="3"/>
    <x v="10"/>
    <n v="231117"/>
    <m/>
    <m/>
    <m/>
    <m/>
    <n v="231117"/>
    <m/>
  </r>
  <r>
    <x v="6"/>
    <x v="4"/>
    <x v="65"/>
    <x v="3"/>
    <x v="5"/>
    <n v="235261"/>
    <m/>
    <m/>
    <m/>
    <m/>
    <n v="235261"/>
    <m/>
  </r>
  <r>
    <x v="6"/>
    <x v="4"/>
    <x v="65"/>
    <x v="2"/>
    <x v="9"/>
    <m/>
    <m/>
    <m/>
    <n v="162027"/>
    <n v="108324"/>
    <n v="270351"/>
    <m/>
  </r>
  <r>
    <x v="6"/>
    <x v="4"/>
    <x v="65"/>
    <x v="2"/>
    <x v="13"/>
    <n v="774763"/>
    <n v="3221"/>
    <m/>
    <m/>
    <m/>
    <n v="774763"/>
    <m/>
  </r>
  <r>
    <x v="6"/>
    <x v="4"/>
    <x v="65"/>
    <x v="0"/>
    <x v="11"/>
    <n v="2563069"/>
    <m/>
    <m/>
    <m/>
    <m/>
    <n v="2563069"/>
    <m/>
  </r>
  <r>
    <x v="6"/>
    <x v="4"/>
    <x v="65"/>
    <x v="1"/>
    <x v="12"/>
    <n v="2778070"/>
    <n v="21888"/>
    <m/>
    <m/>
    <m/>
    <n v="2778070"/>
    <m/>
  </r>
  <r>
    <x v="6"/>
    <x v="4"/>
    <x v="65"/>
    <x v="2"/>
    <x v="6"/>
    <n v="4140947"/>
    <n v="5048"/>
    <m/>
    <m/>
    <m/>
    <n v="4140947"/>
    <m/>
  </r>
  <r>
    <x v="6"/>
    <x v="4"/>
    <x v="57"/>
    <x v="6"/>
    <x v="4"/>
    <n v="6758"/>
    <m/>
    <m/>
    <m/>
    <m/>
    <n v="6758"/>
    <m/>
  </r>
  <r>
    <x v="6"/>
    <x v="4"/>
    <x v="57"/>
    <x v="3"/>
    <x v="10"/>
    <n v="197684"/>
    <m/>
    <m/>
    <m/>
    <m/>
    <n v="197684"/>
    <m/>
  </r>
  <r>
    <x v="6"/>
    <x v="4"/>
    <x v="57"/>
    <x v="3"/>
    <x v="5"/>
    <n v="244248"/>
    <m/>
    <m/>
    <m/>
    <m/>
    <n v="244248"/>
    <m/>
  </r>
  <r>
    <x v="6"/>
    <x v="4"/>
    <x v="57"/>
    <x v="2"/>
    <x v="13"/>
    <n v="360756"/>
    <m/>
    <m/>
    <m/>
    <m/>
    <n v="360756"/>
    <m/>
  </r>
  <r>
    <x v="6"/>
    <x v="4"/>
    <x v="57"/>
    <x v="1"/>
    <x v="12"/>
    <n v="453572"/>
    <m/>
    <m/>
    <m/>
    <m/>
    <n v="453572"/>
    <m/>
  </r>
  <r>
    <x v="6"/>
    <x v="4"/>
    <x v="57"/>
    <x v="0"/>
    <x v="1"/>
    <m/>
    <m/>
    <m/>
    <n v="474959"/>
    <m/>
    <n v="474959"/>
    <m/>
  </r>
  <r>
    <x v="6"/>
    <x v="4"/>
    <x v="57"/>
    <x v="2"/>
    <x v="9"/>
    <m/>
    <m/>
    <m/>
    <n v="739232"/>
    <n v="28178"/>
    <n v="767410"/>
    <m/>
  </r>
  <r>
    <x v="6"/>
    <x v="4"/>
    <x v="57"/>
    <x v="0"/>
    <x v="11"/>
    <n v="1473250"/>
    <n v="18961"/>
    <m/>
    <m/>
    <m/>
    <n v="1473250"/>
    <m/>
  </r>
  <r>
    <x v="6"/>
    <x v="4"/>
    <x v="57"/>
    <x v="2"/>
    <x v="6"/>
    <n v="3258942"/>
    <n v="985"/>
    <m/>
    <m/>
    <m/>
    <n v="3258942"/>
    <m/>
  </r>
  <r>
    <x v="6"/>
    <x v="4"/>
    <x v="53"/>
    <x v="3"/>
    <x v="5"/>
    <n v="7926"/>
    <m/>
    <m/>
    <m/>
    <m/>
    <n v="7926"/>
    <m/>
  </r>
  <r>
    <x v="6"/>
    <x v="4"/>
    <x v="53"/>
    <x v="3"/>
    <x v="10"/>
    <n v="25013"/>
    <m/>
    <m/>
    <m/>
    <m/>
    <n v="25013"/>
    <m/>
  </r>
  <r>
    <x v="6"/>
    <x v="4"/>
    <x v="53"/>
    <x v="6"/>
    <x v="4"/>
    <n v="41497"/>
    <m/>
    <m/>
    <m/>
    <m/>
    <n v="41497"/>
    <m/>
  </r>
  <r>
    <x v="6"/>
    <x v="4"/>
    <x v="53"/>
    <x v="2"/>
    <x v="9"/>
    <m/>
    <m/>
    <m/>
    <n v="74795"/>
    <n v="25417"/>
    <n v="100212"/>
    <m/>
  </r>
  <r>
    <x v="6"/>
    <x v="4"/>
    <x v="53"/>
    <x v="0"/>
    <x v="1"/>
    <m/>
    <m/>
    <m/>
    <n v="86758"/>
    <n v="25080"/>
    <n v="111838"/>
    <m/>
  </r>
  <r>
    <x v="6"/>
    <x v="4"/>
    <x v="53"/>
    <x v="4"/>
    <x v="7"/>
    <n v="181935"/>
    <m/>
    <m/>
    <m/>
    <m/>
    <n v="181935"/>
    <m/>
  </r>
  <r>
    <x v="6"/>
    <x v="4"/>
    <x v="53"/>
    <x v="1"/>
    <x v="8"/>
    <m/>
    <m/>
    <m/>
    <n v="188297"/>
    <n v="3725"/>
    <n v="192022"/>
    <m/>
  </r>
  <r>
    <x v="6"/>
    <x v="4"/>
    <x v="53"/>
    <x v="2"/>
    <x v="13"/>
    <n v="841928"/>
    <n v="504"/>
    <m/>
    <m/>
    <m/>
    <n v="841928"/>
    <m/>
  </r>
  <r>
    <x v="6"/>
    <x v="4"/>
    <x v="53"/>
    <x v="0"/>
    <x v="11"/>
    <n v="1508579"/>
    <n v="2705"/>
    <m/>
    <m/>
    <m/>
    <n v="1508579"/>
    <m/>
  </r>
  <r>
    <x v="6"/>
    <x v="4"/>
    <x v="53"/>
    <x v="1"/>
    <x v="12"/>
    <n v="2518081"/>
    <n v="39445"/>
    <m/>
    <m/>
    <m/>
    <n v="2518081"/>
    <m/>
  </r>
  <r>
    <x v="6"/>
    <x v="4"/>
    <x v="53"/>
    <x v="2"/>
    <x v="6"/>
    <n v="4389535"/>
    <n v="33845"/>
    <m/>
    <m/>
    <m/>
    <n v="4389535"/>
    <m/>
  </r>
  <r>
    <x v="6"/>
    <x v="4"/>
    <x v="27"/>
    <x v="6"/>
    <x v="4"/>
    <n v="15932"/>
    <m/>
    <m/>
    <m/>
    <m/>
    <n v="15932"/>
    <m/>
  </r>
  <r>
    <x v="6"/>
    <x v="4"/>
    <x v="27"/>
    <x v="4"/>
    <x v="7"/>
    <n v="106767"/>
    <m/>
    <m/>
    <m/>
    <m/>
    <n v="106767"/>
    <m/>
  </r>
  <r>
    <x v="6"/>
    <x v="4"/>
    <x v="27"/>
    <x v="2"/>
    <x v="9"/>
    <m/>
    <m/>
    <m/>
    <n v="38806"/>
    <n v="71165"/>
    <n v="109971"/>
    <m/>
  </r>
  <r>
    <x v="6"/>
    <x v="4"/>
    <x v="27"/>
    <x v="1"/>
    <x v="8"/>
    <m/>
    <m/>
    <m/>
    <n v="272852"/>
    <n v="71416"/>
    <n v="344268"/>
    <m/>
  </r>
  <r>
    <x v="6"/>
    <x v="4"/>
    <x v="27"/>
    <x v="2"/>
    <x v="13"/>
    <n v="427889"/>
    <n v="8863"/>
    <m/>
    <m/>
    <m/>
    <n v="427889"/>
    <m/>
  </r>
  <r>
    <x v="6"/>
    <x v="4"/>
    <x v="27"/>
    <x v="0"/>
    <x v="1"/>
    <m/>
    <m/>
    <m/>
    <n v="401173"/>
    <n v="32375"/>
    <n v="433548"/>
    <m/>
  </r>
  <r>
    <x v="6"/>
    <x v="4"/>
    <x v="27"/>
    <x v="1"/>
    <x v="12"/>
    <n v="2201974"/>
    <n v="10488"/>
    <m/>
    <m/>
    <m/>
    <n v="2201974"/>
    <m/>
  </r>
  <r>
    <x v="6"/>
    <x v="4"/>
    <x v="27"/>
    <x v="0"/>
    <x v="11"/>
    <n v="2624191"/>
    <m/>
    <m/>
    <m/>
    <m/>
    <n v="2624191"/>
    <m/>
  </r>
  <r>
    <x v="6"/>
    <x v="4"/>
    <x v="27"/>
    <x v="2"/>
    <x v="6"/>
    <n v="2719448"/>
    <n v="2454"/>
    <m/>
    <m/>
    <m/>
    <n v="2719448"/>
    <m/>
  </r>
  <r>
    <x v="6"/>
    <x v="2"/>
    <x v="48"/>
    <x v="6"/>
    <x v="4"/>
    <n v="10136"/>
    <m/>
    <m/>
    <m/>
    <m/>
    <n v="10136"/>
    <m/>
  </r>
  <r>
    <x v="6"/>
    <x v="2"/>
    <x v="48"/>
    <x v="3"/>
    <x v="10"/>
    <n v="33249"/>
    <n v="8619"/>
    <m/>
    <m/>
    <m/>
    <n v="33249"/>
    <m/>
  </r>
  <r>
    <x v="6"/>
    <x v="2"/>
    <x v="48"/>
    <x v="3"/>
    <x v="5"/>
    <n v="37618"/>
    <m/>
    <m/>
    <m/>
    <m/>
    <n v="37618"/>
    <m/>
  </r>
  <r>
    <x v="6"/>
    <x v="2"/>
    <x v="48"/>
    <x v="0"/>
    <x v="1"/>
    <m/>
    <m/>
    <m/>
    <m/>
    <n v="60900"/>
    <n v="60900"/>
    <m/>
  </r>
  <r>
    <x v="6"/>
    <x v="2"/>
    <x v="48"/>
    <x v="1"/>
    <x v="8"/>
    <m/>
    <m/>
    <m/>
    <n v="63905"/>
    <n v="49535"/>
    <n v="113440"/>
    <m/>
  </r>
  <r>
    <x v="6"/>
    <x v="2"/>
    <x v="48"/>
    <x v="2"/>
    <x v="9"/>
    <m/>
    <m/>
    <m/>
    <m/>
    <n v="192638"/>
    <n v="192638"/>
    <m/>
  </r>
  <r>
    <x v="6"/>
    <x v="2"/>
    <x v="48"/>
    <x v="4"/>
    <x v="7"/>
    <n v="215045"/>
    <m/>
    <m/>
    <m/>
    <m/>
    <n v="215045"/>
    <m/>
  </r>
  <r>
    <x v="6"/>
    <x v="2"/>
    <x v="48"/>
    <x v="2"/>
    <x v="13"/>
    <n v="1624052"/>
    <n v="9040"/>
    <m/>
    <m/>
    <m/>
    <n v="1624052"/>
    <m/>
  </r>
  <r>
    <x v="6"/>
    <x v="2"/>
    <x v="48"/>
    <x v="1"/>
    <x v="12"/>
    <n v="2653515"/>
    <n v="29436"/>
    <m/>
    <m/>
    <m/>
    <n v="2653515"/>
    <m/>
  </r>
  <r>
    <x v="6"/>
    <x v="2"/>
    <x v="48"/>
    <x v="0"/>
    <x v="11"/>
    <n v="3118560"/>
    <m/>
    <m/>
    <m/>
    <m/>
    <n v="3118560"/>
    <m/>
  </r>
  <r>
    <x v="6"/>
    <x v="2"/>
    <x v="48"/>
    <x v="2"/>
    <x v="6"/>
    <n v="4223987"/>
    <n v="23262"/>
    <m/>
    <m/>
    <m/>
    <n v="4223987"/>
    <m/>
  </r>
  <r>
    <x v="6"/>
    <x v="2"/>
    <x v="49"/>
    <x v="0"/>
    <x v="1"/>
    <m/>
    <m/>
    <m/>
    <m/>
    <n v="3740"/>
    <n v="3740"/>
    <m/>
  </r>
  <r>
    <x v="6"/>
    <x v="2"/>
    <x v="49"/>
    <x v="6"/>
    <x v="4"/>
    <n v="58540"/>
    <m/>
    <m/>
    <m/>
    <m/>
    <n v="58540"/>
    <m/>
  </r>
  <r>
    <x v="6"/>
    <x v="2"/>
    <x v="49"/>
    <x v="4"/>
    <x v="7"/>
    <n v="222446"/>
    <m/>
    <m/>
    <m/>
    <m/>
    <n v="222446"/>
    <m/>
  </r>
  <r>
    <x v="6"/>
    <x v="2"/>
    <x v="49"/>
    <x v="2"/>
    <x v="9"/>
    <m/>
    <m/>
    <m/>
    <n v="356374"/>
    <n v="137900"/>
    <n v="494274"/>
    <m/>
  </r>
  <r>
    <x v="6"/>
    <x v="2"/>
    <x v="49"/>
    <x v="1"/>
    <x v="8"/>
    <m/>
    <m/>
    <m/>
    <n v="869652"/>
    <n v="23720"/>
    <n v="893372"/>
    <m/>
  </r>
  <r>
    <x v="6"/>
    <x v="2"/>
    <x v="49"/>
    <x v="2"/>
    <x v="13"/>
    <n v="1050504"/>
    <n v="6333"/>
    <m/>
    <m/>
    <m/>
    <n v="1050504"/>
    <m/>
  </r>
  <r>
    <x v="6"/>
    <x v="2"/>
    <x v="49"/>
    <x v="1"/>
    <x v="12"/>
    <n v="3222221"/>
    <n v="15915"/>
    <m/>
    <m/>
    <m/>
    <n v="3222221"/>
    <m/>
  </r>
  <r>
    <x v="6"/>
    <x v="2"/>
    <x v="49"/>
    <x v="0"/>
    <x v="11"/>
    <n v="3839409"/>
    <n v="9542"/>
    <m/>
    <m/>
    <m/>
    <n v="3839409"/>
    <m/>
  </r>
  <r>
    <x v="6"/>
    <x v="2"/>
    <x v="49"/>
    <x v="2"/>
    <x v="6"/>
    <n v="4120656"/>
    <m/>
    <m/>
    <m/>
    <m/>
    <n v="4120656"/>
    <m/>
  </r>
  <r>
    <x v="6"/>
    <x v="2"/>
    <x v="47"/>
    <x v="6"/>
    <x v="4"/>
    <n v="12854"/>
    <n v="6452"/>
    <m/>
    <m/>
    <m/>
    <n v="12854"/>
    <m/>
  </r>
  <r>
    <x v="6"/>
    <x v="2"/>
    <x v="47"/>
    <x v="3"/>
    <x v="10"/>
    <n v="13987"/>
    <m/>
    <m/>
    <m/>
    <m/>
    <n v="13987"/>
    <m/>
  </r>
  <r>
    <x v="6"/>
    <x v="2"/>
    <x v="47"/>
    <x v="3"/>
    <x v="5"/>
    <n v="31953"/>
    <m/>
    <m/>
    <m/>
    <m/>
    <n v="31953"/>
    <m/>
  </r>
  <r>
    <x v="6"/>
    <x v="2"/>
    <x v="47"/>
    <x v="0"/>
    <x v="1"/>
    <m/>
    <m/>
    <m/>
    <n v="38883"/>
    <n v="23890"/>
    <n v="62773"/>
    <m/>
  </r>
  <r>
    <x v="6"/>
    <x v="2"/>
    <x v="47"/>
    <x v="4"/>
    <x v="7"/>
    <n v="356521"/>
    <m/>
    <m/>
    <m/>
    <m/>
    <n v="356521"/>
    <m/>
  </r>
  <r>
    <x v="6"/>
    <x v="2"/>
    <x v="47"/>
    <x v="1"/>
    <x v="8"/>
    <m/>
    <m/>
    <m/>
    <n v="516803"/>
    <n v="20060"/>
    <n v="536863"/>
    <m/>
  </r>
  <r>
    <x v="6"/>
    <x v="2"/>
    <x v="47"/>
    <x v="2"/>
    <x v="9"/>
    <m/>
    <m/>
    <m/>
    <n v="458799"/>
    <n v="84060"/>
    <n v="542859"/>
    <m/>
  </r>
  <r>
    <x v="6"/>
    <x v="2"/>
    <x v="47"/>
    <x v="2"/>
    <x v="13"/>
    <n v="1421740"/>
    <n v="13739"/>
    <m/>
    <m/>
    <m/>
    <n v="1421740"/>
    <m/>
  </r>
  <r>
    <x v="6"/>
    <x v="2"/>
    <x v="47"/>
    <x v="1"/>
    <x v="12"/>
    <n v="2347292"/>
    <n v="18850"/>
    <m/>
    <m/>
    <m/>
    <n v="2347292"/>
    <m/>
  </r>
  <r>
    <x v="6"/>
    <x v="2"/>
    <x v="47"/>
    <x v="2"/>
    <x v="6"/>
    <n v="4029430"/>
    <n v="10748"/>
    <m/>
    <m/>
    <m/>
    <n v="4029430"/>
    <m/>
  </r>
  <r>
    <x v="6"/>
    <x v="2"/>
    <x v="47"/>
    <x v="0"/>
    <x v="11"/>
    <n v="4377484"/>
    <m/>
    <m/>
    <m/>
    <m/>
    <n v="4377484"/>
    <m/>
  </r>
  <r>
    <x v="6"/>
    <x v="2"/>
    <x v="88"/>
    <x v="0"/>
    <x v="1"/>
    <m/>
    <m/>
    <m/>
    <m/>
    <n v="9585"/>
    <n v="9585"/>
    <m/>
  </r>
  <r>
    <x v="6"/>
    <x v="2"/>
    <x v="88"/>
    <x v="1"/>
    <x v="8"/>
    <m/>
    <m/>
    <m/>
    <m/>
    <n v="15350"/>
    <n v="15350"/>
    <m/>
  </r>
  <r>
    <x v="6"/>
    <x v="2"/>
    <x v="88"/>
    <x v="2"/>
    <x v="9"/>
    <m/>
    <m/>
    <m/>
    <m/>
    <n v="24840"/>
    <n v="24840"/>
    <m/>
  </r>
  <r>
    <x v="6"/>
    <x v="2"/>
    <x v="88"/>
    <x v="6"/>
    <x v="4"/>
    <n v="26692"/>
    <m/>
    <m/>
    <m/>
    <m/>
    <n v="26692"/>
    <m/>
  </r>
  <r>
    <x v="6"/>
    <x v="2"/>
    <x v="88"/>
    <x v="3"/>
    <x v="10"/>
    <n v="212899"/>
    <m/>
    <m/>
    <m/>
    <m/>
    <n v="212899"/>
    <m/>
  </r>
  <r>
    <x v="6"/>
    <x v="2"/>
    <x v="88"/>
    <x v="2"/>
    <x v="13"/>
    <n v="298884"/>
    <n v="3199"/>
    <m/>
    <m/>
    <m/>
    <n v="298884"/>
    <m/>
  </r>
  <r>
    <x v="6"/>
    <x v="2"/>
    <x v="88"/>
    <x v="1"/>
    <x v="12"/>
    <n v="550610"/>
    <m/>
    <m/>
    <m/>
    <m/>
    <n v="550610"/>
    <m/>
  </r>
  <r>
    <x v="6"/>
    <x v="2"/>
    <x v="88"/>
    <x v="2"/>
    <x v="6"/>
    <n v="1049771"/>
    <m/>
    <m/>
    <m/>
    <m/>
    <n v="1049771"/>
    <m/>
  </r>
  <r>
    <x v="6"/>
    <x v="2"/>
    <x v="88"/>
    <x v="0"/>
    <x v="11"/>
    <n v="1458771"/>
    <m/>
    <m/>
    <m/>
    <m/>
    <n v="1458771"/>
    <m/>
  </r>
  <r>
    <x v="6"/>
    <x v="2"/>
    <x v="110"/>
    <x v="0"/>
    <x v="1"/>
    <m/>
    <m/>
    <m/>
    <m/>
    <n v="3120"/>
    <n v="3120"/>
    <m/>
  </r>
  <r>
    <x v="6"/>
    <x v="2"/>
    <x v="110"/>
    <x v="1"/>
    <x v="8"/>
    <m/>
    <m/>
    <m/>
    <m/>
    <n v="3725"/>
    <n v="3725"/>
    <m/>
  </r>
  <r>
    <x v="6"/>
    <x v="2"/>
    <x v="110"/>
    <x v="6"/>
    <x v="4"/>
    <n v="4039"/>
    <m/>
    <m/>
    <m/>
    <m/>
    <n v="4039"/>
    <m/>
  </r>
  <r>
    <x v="6"/>
    <x v="2"/>
    <x v="110"/>
    <x v="4"/>
    <x v="7"/>
    <n v="6165"/>
    <m/>
    <m/>
    <m/>
    <m/>
    <n v="6165"/>
    <m/>
  </r>
  <r>
    <x v="6"/>
    <x v="2"/>
    <x v="110"/>
    <x v="2"/>
    <x v="9"/>
    <m/>
    <m/>
    <m/>
    <m/>
    <n v="10360"/>
    <n v="10360"/>
    <m/>
  </r>
  <r>
    <x v="6"/>
    <x v="2"/>
    <x v="110"/>
    <x v="1"/>
    <x v="12"/>
    <n v="123817"/>
    <m/>
    <m/>
    <m/>
    <m/>
    <n v="123817"/>
    <m/>
  </r>
  <r>
    <x v="6"/>
    <x v="2"/>
    <x v="110"/>
    <x v="2"/>
    <x v="13"/>
    <n v="152823"/>
    <m/>
    <m/>
    <m/>
    <m/>
    <n v="152823"/>
    <m/>
  </r>
  <r>
    <x v="6"/>
    <x v="2"/>
    <x v="110"/>
    <x v="0"/>
    <x v="11"/>
    <n v="162055"/>
    <m/>
    <m/>
    <m/>
    <m/>
    <n v="162055"/>
    <m/>
  </r>
  <r>
    <x v="6"/>
    <x v="2"/>
    <x v="110"/>
    <x v="2"/>
    <x v="6"/>
    <n v="325817"/>
    <m/>
    <m/>
    <m/>
    <m/>
    <n v="325817"/>
    <m/>
  </r>
  <r>
    <x v="6"/>
    <x v="2"/>
    <x v="49"/>
    <x v="1"/>
    <x v="12"/>
    <n v="22534"/>
    <m/>
    <m/>
    <m/>
    <m/>
    <n v="22534"/>
    <m/>
  </r>
  <r>
    <x v="6"/>
    <x v="2"/>
    <x v="49"/>
    <x v="2"/>
    <x v="6"/>
    <n v="32741"/>
    <m/>
    <m/>
    <m/>
    <m/>
    <n v="32741"/>
    <m/>
  </r>
  <r>
    <x v="6"/>
    <x v="2"/>
    <x v="87"/>
    <x v="2"/>
    <x v="13"/>
    <n v="15811"/>
    <m/>
    <m/>
    <m/>
    <m/>
    <n v="15811"/>
    <m/>
  </r>
  <r>
    <x v="6"/>
    <x v="2"/>
    <x v="87"/>
    <x v="2"/>
    <x v="9"/>
    <m/>
    <m/>
    <m/>
    <n v="76919"/>
    <m/>
    <n v="76919"/>
    <m/>
  </r>
  <r>
    <x v="6"/>
    <x v="2"/>
    <x v="87"/>
    <x v="1"/>
    <x v="8"/>
    <m/>
    <m/>
    <m/>
    <n v="119644"/>
    <m/>
    <n v="119644"/>
    <m/>
  </r>
  <r>
    <x v="6"/>
    <x v="2"/>
    <x v="87"/>
    <x v="0"/>
    <x v="1"/>
    <m/>
    <m/>
    <m/>
    <n v="155733"/>
    <m/>
    <n v="155733"/>
    <m/>
  </r>
  <r>
    <x v="6"/>
    <x v="2"/>
    <x v="87"/>
    <x v="2"/>
    <x v="6"/>
    <n v="624659"/>
    <m/>
    <m/>
    <m/>
    <m/>
    <n v="624659"/>
    <m/>
  </r>
  <r>
    <x v="6"/>
    <x v="2"/>
    <x v="87"/>
    <x v="1"/>
    <x v="12"/>
    <n v="676127"/>
    <n v="20352"/>
    <m/>
    <m/>
    <m/>
    <n v="676127"/>
    <m/>
  </r>
  <r>
    <x v="6"/>
    <x v="2"/>
    <x v="87"/>
    <x v="0"/>
    <x v="11"/>
    <n v="914360"/>
    <n v="20725"/>
    <m/>
    <m/>
    <m/>
    <n v="914360"/>
    <m/>
  </r>
  <r>
    <x v="6"/>
    <x v="2"/>
    <x v="84"/>
    <x v="2"/>
    <x v="13"/>
    <n v="58198"/>
    <m/>
    <m/>
    <m/>
    <m/>
    <n v="58198"/>
    <m/>
  </r>
  <r>
    <x v="6"/>
    <x v="2"/>
    <x v="84"/>
    <x v="2"/>
    <x v="6"/>
    <n v="130831"/>
    <n v="3665"/>
    <m/>
    <m/>
    <m/>
    <n v="130831"/>
    <m/>
  </r>
  <r>
    <x v="6"/>
    <x v="2"/>
    <x v="84"/>
    <x v="1"/>
    <x v="12"/>
    <n v="160657"/>
    <m/>
    <m/>
    <m/>
    <m/>
    <n v="160657"/>
    <m/>
  </r>
  <r>
    <x v="6"/>
    <x v="2"/>
    <x v="84"/>
    <x v="0"/>
    <x v="11"/>
    <n v="263753"/>
    <m/>
    <m/>
    <m/>
    <m/>
    <n v="263753"/>
    <m/>
  </r>
  <r>
    <x v="6"/>
    <x v="2"/>
    <x v="20"/>
    <x v="6"/>
    <x v="4"/>
    <n v="31196"/>
    <m/>
    <m/>
    <m/>
    <m/>
    <n v="31196"/>
    <m/>
  </r>
  <r>
    <x v="6"/>
    <x v="2"/>
    <x v="20"/>
    <x v="2"/>
    <x v="9"/>
    <m/>
    <m/>
    <m/>
    <m/>
    <n v="43167"/>
    <n v="43167"/>
    <m/>
  </r>
  <r>
    <x v="6"/>
    <x v="2"/>
    <x v="20"/>
    <x v="4"/>
    <x v="7"/>
    <n v="121333"/>
    <m/>
    <m/>
    <m/>
    <m/>
    <n v="121333"/>
    <m/>
  </r>
  <r>
    <x v="6"/>
    <x v="2"/>
    <x v="20"/>
    <x v="2"/>
    <x v="13"/>
    <n v="156943"/>
    <m/>
    <m/>
    <m/>
    <m/>
    <n v="156943"/>
    <m/>
  </r>
  <r>
    <x v="6"/>
    <x v="2"/>
    <x v="20"/>
    <x v="0"/>
    <x v="1"/>
    <m/>
    <m/>
    <m/>
    <n v="316372"/>
    <n v="132141"/>
    <n v="448513"/>
    <m/>
  </r>
  <r>
    <x v="6"/>
    <x v="2"/>
    <x v="20"/>
    <x v="3"/>
    <x v="5"/>
    <n v="517935"/>
    <m/>
    <m/>
    <m/>
    <m/>
    <n v="517935"/>
    <m/>
  </r>
  <r>
    <x v="6"/>
    <x v="2"/>
    <x v="20"/>
    <x v="1"/>
    <x v="8"/>
    <m/>
    <m/>
    <m/>
    <n v="443613"/>
    <n v="150554"/>
    <n v="594167"/>
    <m/>
  </r>
  <r>
    <x v="6"/>
    <x v="2"/>
    <x v="20"/>
    <x v="2"/>
    <x v="6"/>
    <n v="3454994"/>
    <m/>
    <m/>
    <m/>
    <m/>
    <n v="3454994"/>
    <m/>
  </r>
  <r>
    <x v="6"/>
    <x v="2"/>
    <x v="20"/>
    <x v="1"/>
    <x v="12"/>
    <n v="8047733"/>
    <n v="48703"/>
    <m/>
    <m/>
    <m/>
    <n v="8047733"/>
    <m/>
  </r>
  <r>
    <x v="6"/>
    <x v="2"/>
    <x v="20"/>
    <x v="0"/>
    <x v="11"/>
    <n v="8730141"/>
    <m/>
    <m/>
    <m/>
    <m/>
    <n v="8730141"/>
    <m/>
  </r>
  <r>
    <x v="6"/>
    <x v="2"/>
    <x v="20"/>
    <x v="3"/>
    <x v="5"/>
    <n v="24380"/>
    <m/>
    <m/>
    <m/>
    <m/>
    <n v="24380"/>
    <m/>
  </r>
  <r>
    <x v="6"/>
    <x v="2"/>
    <x v="20"/>
    <x v="1"/>
    <x v="8"/>
    <m/>
    <m/>
    <m/>
    <m/>
    <n v="24578"/>
    <n v="24578"/>
    <m/>
  </r>
  <r>
    <x v="6"/>
    <x v="2"/>
    <x v="20"/>
    <x v="0"/>
    <x v="1"/>
    <m/>
    <m/>
    <m/>
    <m/>
    <n v="39696"/>
    <n v="39696"/>
    <m/>
  </r>
  <r>
    <x v="6"/>
    <x v="2"/>
    <x v="20"/>
    <x v="2"/>
    <x v="9"/>
    <m/>
    <m/>
    <m/>
    <m/>
    <n v="42243"/>
    <n v="42243"/>
    <m/>
  </r>
  <r>
    <x v="6"/>
    <x v="2"/>
    <x v="20"/>
    <x v="4"/>
    <x v="7"/>
    <n v="75013"/>
    <m/>
    <m/>
    <m/>
    <m/>
    <n v="75013"/>
    <m/>
  </r>
  <r>
    <x v="6"/>
    <x v="2"/>
    <x v="20"/>
    <x v="2"/>
    <x v="13"/>
    <n v="116249"/>
    <m/>
    <m/>
    <m/>
    <m/>
    <n v="116249"/>
    <m/>
  </r>
  <r>
    <x v="6"/>
    <x v="2"/>
    <x v="20"/>
    <x v="2"/>
    <x v="6"/>
    <n v="1369657"/>
    <m/>
    <m/>
    <m/>
    <m/>
    <n v="1369657"/>
    <m/>
  </r>
  <r>
    <x v="6"/>
    <x v="2"/>
    <x v="20"/>
    <x v="1"/>
    <x v="12"/>
    <n v="2062662"/>
    <m/>
    <m/>
    <m/>
    <m/>
    <n v="2062662"/>
    <m/>
  </r>
  <r>
    <x v="6"/>
    <x v="2"/>
    <x v="20"/>
    <x v="0"/>
    <x v="11"/>
    <n v="2868189"/>
    <m/>
    <m/>
    <m/>
    <m/>
    <n v="2868189"/>
    <m/>
  </r>
  <r>
    <x v="6"/>
    <x v="2"/>
    <x v="120"/>
    <x v="2"/>
    <x v="6"/>
    <n v="165525"/>
    <m/>
    <m/>
    <m/>
    <m/>
    <n v="165525"/>
    <m/>
  </r>
  <r>
    <x v="6"/>
    <x v="2"/>
    <x v="120"/>
    <x v="0"/>
    <x v="11"/>
    <n v="177924"/>
    <m/>
    <m/>
    <m/>
    <m/>
    <n v="177924"/>
    <m/>
  </r>
  <r>
    <x v="6"/>
    <x v="2"/>
    <x v="120"/>
    <x v="1"/>
    <x v="12"/>
    <n v="278183"/>
    <n v="3386"/>
    <m/>
    <m/>
    <m/>
    <n v="278183"/>
    <m/>
  </r>
  <r>
    <x v="6"/>
    <x v="2"/>
    <x v="58"/>
    <x v="3"/>
    <x v="5"/>
    <n v="7821"/>
    <n v="7821"/>
    <m/>
    <m/>
    <m/>
    <n v="7821"/>
    <m/>
  </r>
  <r>
    <x v="6"/>
    <x v="2"/>
    <x v="58"/>
    <x v="2"/>
    <x v="9"/>
    <m/>
    <m/>
    <m/>
    <m/>
    <n v="17380"/>
    <n v="17380"/>
    <m/>
  </r>
  <r>
    <x v="6"/>
    <x v="2"/>
    <x v="58"/>
    <x v="4"/>
    <x v="7"/>
    <n v="30344"/>
    <m/>
    <m/>
    <m/>
    <m/>
    <n v="30344"/>
    <m/>
  </r>
  <r>
    <x v="6"/>
    <x v="2"/>
    <x v="58"/>
    <x v="6"/>
    <x v="4"/>
    <n v="40908"/>
    <n v="5917"/>
    <m/>
    <m/>
    <m/>
    <n v="40908"/>
    <m/>
  </r>
  <r>
    <x v="6"/>
    <x v="2"/>
    <x v="58"/>
    <x v="1"/>
    <x v="8"/>
    <m/>
    <m/>
    <m/>
    <m/>
    <n v="41460"/>
    <n v="41460"/>
    <m/>
  </r>
  <r>
    <x v="6"/>
    <x v="2"/>
    <x v="58"/>
    <x v="2"/>
    <x v="13"/>
    <n v="227346"/>
    <n v="19894"/>
    <m/>
    <m/>
    <m/>
    <n v="227346"/>
    <m/>
  </r>
  <r>
    <x v="6"/>
    <x v="2"/>
    <x v="58"/>
    <x v="0"/>
    <x v="11"/>
    <n v="1649625"/>
    <m/>
    <m/>
    <m/>
    <m/>
    <n v="1649625"/>
    <m/>
  </r>
  <r>
    <x v="6"/>
    <x v="2"/>
    <x v="58"/>
    <x v="2"/>
    <x v="6"/>
    <n v="1757523"/>
    <n v="21881"/>
    <m/>
    <m/>
    <m/>
    <n v="1757523"/>
    <m/>
  </r>
  <r>
    <x v="6"/>
    <x v="2"/>
    <x v="58"/>
    <x v="1"/>
    <x v="12"/>
    <n v="3022115"/>
    <n v="52879"/>
    <m/>
    <m/>
    <m/>
    <n v="3022115"/>
    <m/>
  </r>
  <r>
    <x v="6"/>
    <x v="2"/>
    <x v="112"/>
    <x v="4"/>
    <x v="7"/>
    <n v="791"/>
    <m/>
    <m/>
    <m/>
    <m/>
    <n v="791"/>
    <m/>
  </r>
  <r>
    <x v="6"/>
    <x v="2"/>
    <x v="112"/>
    <x v="0"/>
    <x v="1"/>
    <m/>
    <m/>
    <m/>
    <m/>
    <n v="2830"/>
    <n v="2830"/>
    <m/>
  </r>
  <r>
    <x v="6"/>
    <x v="2"/>
    <x v="112"/>
    <x v="1"/>
    <x v="8"/>
    <m/>
    <m/>
    <m/>
    <m/>
    <n v="4640"/>
    <n v="4640"/>
    <m/>
  </r>
  <r>
    <x v="6"/>
    <x v="2"/>
    <x v="112"/>
    <x v="2"/>
    <x v="6"/>
    <n v="76959"/>
    <m/>
    <m/>
    <m/>
    <m/>
    <n v="76959"/>
    <m/>
  </r>
  <r>
    <x v="6"/>
    <x v="2"/>
    <x v="112"/>
    <x v="0"/>
    <x v="11"/>
    <n v="322323"/>
    <m/>
    <m/>
    <m/>
    <m/>
    <n v="322323"/>
    <m/>
  </r>
  <r>
    <x v="6"/>
    <x v="2"/>
    <x v="112"/>
    <x v="1"/>
    <x v="12"/>
    <n v="435403"/>
    <m/>
    <m/>
    <m/>
    <m/>
    <n v="435403"/>
    <m/>
  </r>
  <r>
    <x v="6"/>
    <x v="2"/>
    <x v="20"/>
    <x v="2"/>
    <x v="9"/>
    <m/>
    <m/>
    <m/>
    <m/>
    <n v="9995"/>
    <n v="9995"/>
    <m/>
  </r>
  <r>
    <x v="6"/>
    <x v="2"/>
    <x v="20"/>
    <x v="3"/>
    <x v="5"/>
    <n v="13080"/>
    <m/>
    <m/>
    <m/>
    <m/>
    <n v="13080"/>
    <m/>
  </r>
  <r>
    <x v="6"/>
    <x v="2"/>
    <x v="20"/>
    <x v="2"/>
    <x v="13"/>
    <n v="15433"/>
    <m/>
    <m/>
    <m/>
    <m/>
    <n v="15433"/>
    <m/>
  </r>
  <r>
    <x v="6"/>
    <x v="2"/>
    <x v="20"/>
    <x v="3"/>
    <x v="10"/>
    <n v="35764"/>
    <m/>
    <m/>
    <m/>
    <m/>
    <n v="35764"/>
    <m/>
  </r>
  <r>
    <x v="6"/>
    <x v="2"/>
    <x v="20"/>
    <x v="4"/>
    <x v="7"/>
    <n v="43489"/>
    <m/>
    <m/>
    <m/>
    <m/>
    <n v="43489"/>
    <m/>
  </r>
  <r>
    <x v="6"/>
    <x v="2"/>
    <x v="20"/>
    <x v="0"/>
    <x v="1"/>
    <m/>
    <m/>
    <m/>
    <n v="63224"/>
    <n v="8820"/>
    <n v="72044"/>
    <m/>
  </r>
  <r>
    <x v="6"/>
    <x v="2"/>
    <x v="20"/>
    <x v="1"/>
    <x v="8"/>
    <m/>
    <m/>
    <m/>
    <n v="108963"/>
    <n v="2225"/>
    <n v="111188"/>
    <m/>
  </r>
  <r>
    <x v="6"/>
    <x v="2"/>
    <x v="20"/>
    <x v="0"/>
    <x v="11"/>
    <n v="1573509"/>
    <m/>
    <m/>
    <m/>
    <m/>
    <n v="1573509"/>
    <m/>
  </r>
  <r>
    <x v="6"/>
    <x v="2"/>
    <x v="20"/>
    <x v="1"/>
    <x v="12"/>
    <n v="1730991"/>
    <m/>
    <m/>
    <m/>
    <m/>
    <n v="1730991"/>
    <m/>
  </r>
  <r>
    <x v="6"/>
    <x v="2"/>
    <x v="20"/>
    <x v="2"/>
    <x v="6"/>
    <n v="1745696"/>
    <m/>
    <m/>
    <m/>
    <m/>
    <n v="1745696"/>
    <m/>
  </r>
  <r>
    <x v="6"/>
    <x v="2"/>
    <x v="86"/>
    <x v="4"/>
    <x v="7"/>
    <n v="9284"/>
    <m/>
    <m/>
    <m/>
    <m/>
    <n v="9284"/>
    <m/>
  </r>
  <r>
    <x v="6"/>
    <x v="2"/>
    <x v="86"/>
    <x v="2"/>
    <x v="9"/>
    <m/>
    <m/>
    <m/>
    <n v="12819"/>
    <m/>
    <n v="12819"/>
    <m/>
  </r>
  <r>
    <x v="6"/>
    <x v="2"/>
    <x v="86"/>
    <x v="3"/>
    <x v="5"/>
    <n v="19626"/>
    <m/>
    <m/>
    <m/>
    <m/>
    <n v="19626"/>
    <m/>
  </r>
  <r>
    <x v="6"/>
    <x v="2"/>
    <x v="86"/>
    <x v="2"/>
    <x v="13"/>
    <n v="95211"/>
    <m/>
    <m/>
    <m/>
    <m/>
    <n v="95211"/>
    <m/>
  </r>
  <r>
    <x v="6"/>
    <x v="2"/>
    <x v="86"/>
    <x v="0"/>
    <x v="11"/>
    <n v="806734"/>
    <m/>
    <m/>
    <m/>
    <m/>
    <n v="806734"/>
    <m/>
  </r>
  <r>
    <x v="6"/>
    <x v="2"/>
    <x v="86"/>
    <x v="2"/>
    <x v="6"/>
    <n v="895083"/>
    <m/>
    <m/>
    <m/>
    <m/>
    <n v="895083"/>
    <m/>
  </r>
  <r>
    <x v="6"/>
    <x v="2"/>
    <x v="86"/>
    <x v="1"/>
    <x v="12"/>
    <n v="1261950"/>
    <n v="12997"/>
    <m/>
    <m/>
    <m/>
    <n v="1261950"/>
    <m/>
  </r>
  <r>
    <x v="6"/>
    <x v="2"/>
    <x v="59"/>
    <x v="0"/>
    <x v="1"/>
    <m/>
    <m/>
    <m/>
    <m/>
    <n v="3385"/>
    <n v="3385"/>
    <m/>
  </r>
  <r>
    <x v="6"/>
    <x v="2"/>
    <x v="59"/>
    <x v="4"/>
    <x v="7"/>
    <n v="25620"/>
    <m/>
    <m/>
    <m/>
    <m/>
    <n v="25620"/>
    <m/>
  </r>
  <r>
    <x v="6"/>
    <x v="2"/>
    <x v="59"/>
    <x v="2"/>
    <x v="13"/>
    <n v="55121"/>
    <m/>
    <m/>
    <m/>
    <m/>
    <n v="55121"/>
    <m/>
  </r>
  <r>
    <x v="6"/>
    <x v="2"/>
    <x v="59"/>
    <x v="3"/>
    <x v="5"/>
    <n v="61248"/>
    <m/>
    <m/>
    <m/>
    <m/>
    <n v="61248"/>
    <m/>
  </r>
  <r>
    <x v="6"/>
    <x v="2"/>
    <x v="59"/>
    <x v="1"/>
    <x v="8"/>
    <m/>
    <m/>
    <m/>
    <n v="109069"/>
    <m/>
    <n v="109069"/>
    <m/>
  </r>
  <r>
    <x v="6"/>
    <x v="2"/>
    <x v="59"/>
    <x v="2"/>
    <x v="6"/>
    <n v="1244249"/>
    <n v="10707"/>
    <m/>
    <m/>
    <m/>
    <n v="1244249"/>
    <m/>
  </r>
  <r>
    <x v="6"/>
    <x v="2"/>
    <x v="59"/>
    <x v="0"/>
    <x v="11"/>
    <n v="2182332"/>
    <n v="9902"/>
    <m/>
    <m/>
    <m/>
    <n v="2182332"/>
    <m/>
  </r>
  <r>
    <x v="6"/>
    <x v="2"/>
    <x v="59"/>
    <x v="1"/>
    <x v="12"/>
    <n v="2347097"/>
    <m/>
    <m/>
    <m/>
    <m/>
    <n v="2347097"/>
    <m/>
  </r>
  <r>
    <x v="6"/>
    <x v="2"/>
    <x v="10"/>
    <x v="6"/>
    <x v="4"/>
    <n v="14600"/>
    <m/>
    <m/>
    <m/>
    <m/>
    <n v="14600"/>
    <m/>
  </r>
  <r>
    <x v="6"/>
    <x v="2"/>
    <x v="10"/>
    <x v="2"/>
    <x v="9"/>
    <m/>
    <m/>
    <m/>
    <n v="117165"/>
    <n v="27346"/>
    <n v="144511"/>
    <m/>
  </r>
  <r>
    <x v="6"/>
    <x v="2"/>
    <x v="10"/>
    <x v="4"/>
    <x v="7"/>
    <n v="172328"/>
    <m/>
    <m/>
    <m/>
    <m/>
    <n v="172328"/>
    <m/>
  </r>
  <r>
    <x v="6"/>
    <x v="2"/>
    <x v="10"/>
    <x v="2"/>
    <x v="13"/>
    <n v="371701"/>
    <m/>
    <m/>
    <m/>
    <m/>
    <n v="371701"/>
    <m/>
  </r>
  <r>
    <x v="6"/>
    <x v="2"/>
    <x v="10"/>
    <x v="3"/>
    <x v="5"/>
    <n v="496166"/>
    <m/>
    <m/>
    <m/>
    <m/>
    <n v="496166"/>
    <m/>
  </r>
  <r>
    <x v="6"/>
    <x v="2"/>
    <x v="10"/>
    <x v="0"/>
    <x v="1"/>
    <m/>
    <m/>
    <m/>
    <n v="751745"/>
    <n v="113513"/>
    <n v="865258"/>
    <m/>
  </r>
  <r>
    <x v="6"/>
    <x v="2"/>
    <x v="10"/>
    <x v="1"/>
    <x v="8"/>
    <m/>
    <m/>
    <m/>
    <n v="1070943"/>
    <n v="60673"/>
    <n v="1131616"/>
    <m/>
  </r>
  <r>
    <x v="6"/>
    <x v="2"/>
    <x v="10"/>
    <x v="2"/>
    <x v="6"/>
    <n v="3586482"/>
    <m/>
    <m/>
    <m/>
    <m/>
    <n v="3586482"/>
    <m/>
  </r>
  <r>
    <x v="6"/>
    <x v="2"/>
    <x v="10"/>
    <x v="1"/>
    <x v="12"/>
    <n v="9560903"/>
    <m/>
    <m/>
    <m/>
    <m/>
    <n v="9560903"/>
    <m/>
  </r>
  <r>
    <x v="6"/>
    <x v="2"/>
    <x v="10"/>
    <x v="0"/>
    <x v="11"/>
    <n v="11149771"/>
    <n v="27045"/>
    <m/>
    <m/>
    <m/>
    <n v="11149771"/>
    <m/>
  </r>
  <r>
    <x v="6"/>
    <x v="2"/>
    <x v="4"/>
    <x v="6"/>
    <x v="4"/>
    <n v="5951"/>
    <m/>
    <m/>
    <m/>
    <m/>
    <n v="5951"/>
    <m/>
  </r>
  <r>
    <x v="6"/>
    <x v="2"/>
    <x v="4"/>
    <x v="3"/>
    <x v="15"/>
    <n v="8900"/>
    <n v="8900"/>
    <m/>
    <m/>
    <m/>
    <n v="8900"/>
    <m/>
  </r>
  <r>
    <x v="6"/>
    <x v="2"/>
    <x v="4"/>
    <x v="2"/>
    <x v="9"/>
    <m/>
    <m/>
    <m/>
    <n v="141931"/>
    <n v="58419"/>
    <n v="200350"/>
    <m/>
  </r>
  <r>
    <x v="6"/>
    <x v="2"/>
    <x v="4"/>
    <x v="4"/>
    <x v="7"/>
    <n v="327078"/>
    <m/>
    <m/>
    <m/>
    <m/>
    <n v="327078"/>
    <m/>
  </r>
  <r>
    <x v="6"/>
    <x v="2"/>
    <x v="4"/>
    <x v="3"/>
    <x v="5"/>
    <n v="517625"/>
    <m/>
    <m/>
    <m/>
    <m/>
    <n v="517625"/>
    <m/>
  </r>
  <r>
    <x v="6"/>
    <x v="2"/>
    <x v="4"/>
    <x v="1"/>
    <x v="8"/>
    <m/>
    <m/>
    <m/>
    <n v="463958"/>
    <n v="188423"/>
    <n v="652381"/>
    <m/>
  </r>
  <r>
    <x v="6"/>
    <x v="2"/>
    <x v="4"/>
    <x v="2"/>
    <x v="13"/>
    <n v="660202"/>
    <n v="58222"/>
    <m/>
    <m/>
    <m/>
    <n v="660202"/>
    <m/>
  </r>
  <r>
    <x v="6"/>
    <x v="2"/>
    <x v="4"/>
    <x v="0"/>
    <x v="1"/>
    <m/>
    <m/>
    <m/>
    <n v="1122579"/>
    <n v="130665"/>
    <n v="1253244"/>
    <m/>
  </r>
  <r>
    <x v="6"/>
    <x v="2"/>
    <x v="4"/>
    <x v="2"/>
    <x v="6"/>
    <n v="7710245"/>
    <n v="48615"/>
    <m/>
    <m/>
    <m/>
    <n v="7710245"/>
    <m/>
  </r>
  <r>
    <x v="6"/>
    <x v="2"/>
    <x v="4"/>
    <x v="1"/>
    <x v="12"/>
    <n v="13510058"/>
    <n v="175712"/>
    <m/>
    <m/>
    <m/>
    <n v="13510058"/>
    <m/>
  </r>
  <r>
    <x v="6"/>
    <x v="2"/>
    <x v="4"/>
    <x v="0"/>
    <x v="11"/>
    <n v="15430900"/>
    <n v="32441"/>
    <m/>
    <m/>
    <m/>
    <n v="15430900"/>
    <m/>
  </r>
  <r>
    <x v="6"/>
    <x v="2"/>
    <x v="29"/>
    <x v="2"/>
    <x v="13"/>
    <n v="10733"/>
    <m/>
    <m/>
    <m/>
    <m/>
    <n v="10733"/>
    <m/>
  </r>
  <r>
    <x v="6"/>
    <x v="2"/>
    <x v="29"/>
    <x v="4"/>
    <x v="7"/>
    <n v="54820"/>
    <m/>
    <m/>
    <m/>
    <m/>
    <n v="54820"/>
    <m/>
  </r>
  <r>
    <x v="6"/>
    <x v="2"/>
    <x v="29"/>
    <x v="3"/>
    <x v="5"/>
    <n v="143066"/>
    <m/>
    <m/>
    <m/>
    <m/>
    <n v="143066"/>
    <m/>
  </r>
  <r>
    <x v="6"/>
    <x v="2"/>
    <x v="29"/>
    <x v="0"/>
    <x v="1"/>
    <m/>
    <m/>
    <m/>
    <n v="368297"/>
    <n v="23434"/>
    <n v="391731"/>
    <m/>
  </r>
  <r>
    <x v="6"/>
    <x v="2"/>
    <x v="29"/>
    <x v="2"/>
    <x v="6"/>
    <n v="1046178"/>
    <n v="37730"/>
    <m/>
    <m/>
    <m/>
    <n v="1046178"/>
    <m/>
  </r>
  <r>
    <x v="6"/>
    <x v="2"/>
    <x v="29"/>
    <x v="1"/>
    <x v="12"/>
    <n v="1913443"/>
    <n v="249797"/>
    <m/>
    <m/>
    <m/>
    <n v="1913443"/>
    <m/>
  </r>
  <r>
    <x v="6"/>
    <x v="2"/>
    <x v="29"/>
    <x v="0"/>
    <x v="11"/>
    <n v="4242122"/>
    <n v="63602"/>
    <m/>
    <m/>
    <m/>
    <n v="4242122"/>
    <m/>
  </r>
  <r>
    <x v="6"/>
    <x v="2"/>
    <x v="26"/>
    <x v="6"/>
    <x v="4"/>
    <n v="2928"/>
    <m/>
    <m/>
    <m/>
    <m/>
    <n v="2928"/>
    <m/>
  </r>
  <r>
    <x v="6"/>
    <x v="2"/>
    <x v="26"/>
    <x v="2"/>
    <x v="9"/>
    <m/>
    <m/>
    <m/>
    <m/>
    <n v="9656"/>
    <n v="9656"/>
    <m/>
  </r>
  <r>
    <x v="6"/>
    <x v="2"/>
    <x v="26"/>
    <x v="2"/>
    <x v="13"/>
    <n v="33921"/>
    <m/>
    <m/>
    <m/>
    <m/>
    <n v="33921"/>
    <m/>
  </r>
  <r>
    <x v="6"/>
    <x v="2"/>
    <x v="26"/>
    <x v="4"/>
    <x v="7"/>
    <n v="41584"/>
    <m/>
    <m/>
    <m/>
    <m/>
    <n v="41584"/>
    <m/>
  </r>
  <r>
    <x v="6"/>
    <x v="2"/>
    <x v="26"/>
    <x v="3"/>
    <x v="5"/>
    <n v="76044"/>
    <m/>
    <m/>
    <m/>
    <m/>
    <n v="76044"/>
    <m/>
  </r>
  <r>
    <x v="6"/>
    <x v="2"/>
    <x v="26"/>
    <x v="1"/>
    <x v="8"/>
    <m/>
    <m/>
    <m/>
    <n v="90918"/>
    <n v="17565"/>
    <n v="108483"/>
    <m/>
  </r>
  <r>
    <x v="6"/>
    <x v="2"/>
    <x v="26"/>
    <x v="0"/>
    <x v="1"/>
    <m/>
    <m/>
    <m/>
    <n v="219492"/>
    <m/>
    <n v="219492"/>
    <m/>
  </r>
  <r>
    <x v="6"/>
    <x v="2"/>
    <x v="26"/>
    <x v="2"/>
    <x v="6"/>
    <n v="1493138"/>
    <m/>
    <m/>
    <m/>
    <m/>
    <n v="1493138"/>
    <m/>
  </r>
  <r>
    <x v="6"/>
    <x v="2"/>
    <x v="26"/>
    <x v="0"/>
    <x v="11"/>
    <n v="4079237"/>
    <m/>
    <m/>
    <m/>
    <m/>
    <n v="4079237"/>
    <m/>
  </r>
  <r>
    <x v="6"/>
    <x v="2"/>
    <x v="26"/>
    <x v="1"/>
    <x v="12"/>
    <n v="4521588"/>
    <n v="68244"/>
    <m/>
    <m/>
    <m/>
    <n v="4521588"/>
    <m/>
  </r>
  <r>
    <x v="6"/>
    <x v="2"/>
    <x v="122"/>
    <x v="3"/>
    <x v="5"/>
    <n v="29004"/>
    <m/>
    <m/>
    <m/>
    <m/>
    <n v="29004"/>
    <m/>
  </r>
  <r>
    <x v="6"/>
    <x v="2"/>
    <x v="122"/>
    <x v="1"/>
    <x v="12"/>
    <n v="34796"/>
    <m/>
    <m/>
    <m/>
    <m/>
    <n v="34796"/>
    <m/>
  </r>
  <r>
    <x v="6"/>
    <x v="2"/>
    <x v="122"/>
    <x v="2"/>
    <x v="6"/>
    <n v="80492"/>
    <m/>
    <m/>
    <m/>
    <m/>
    <n v="80492"/>
    <m/>
  </r>
  <r>
    <x v="6"/>
    <x v="2"/>
    <x v="122"/>
    <x v="0"/>
    <x v="11"/>
    <n v="206645"/>
    <m/>
    <m/>
    <m/>
    <m/>
    <n v="206645"/>
    <m/>
  </r>
  <r>
    <x v="6"/>
    <x v="11"/>
    <x v="113"/>
    <x v="4"/>
    <x v="7"/>
    <n v="76898"/>
    <m/>
    <m/>
    <m/>
    <m/>
    <n v="76898"/>
    <m/>
  </r>
  <r>
    <x v="6"/>
    <x v="11"/>
    <x v="113"/>
    <x v="0"/>
    <x v="11"/>
    <n v="188061"/>
    <m/>
    <m/>
    <m/>
    <m/>
    <n v="188061"/>
    <m/>
  </r>
  <r>
    <x v="6"/>
    <x v="11"/>
    <x v="113"/>
    <x v="2"/>
    <x v="6"/>
    <n v="209263"/>
    <m/>
    <m/>
    <m/>
    <m/>
    <n v="209263"/>
    <m/>
  </r>
  <r>
    <x v="6"/>
    <x v="11"/>
    <x v="113"/>
    <x v="1"/>
    <x v="12"/>
    <n v="560476"/>
    <m/>
    <m/>
    <m/>
    <m/>
    <n v="560476"/>
    <m/>
  </r>
  <r>
    <x v="6"/>
    <x v="1"/>
    <x v="23"/>
    <x v="2"/>
    <x v="13"/>
    <n v="47629"/>
    <m/>
    <m/>
    <m/>
    <m/>
    <n v="47629"/>
    <m/>
  </r>
  <r>
    <x v="6"/>
    <x v="1"/>
    <x v="23"/>
    <x v="4"/>
    <x v="7"/>
    <n v="69323"/>
    <m/>
    <m/>
    <m/>
    <m/>
    <n v="69323"/>
    <m/>
  </r>
  <r>
    <x v="6"/>
    <x v="1"/>
    <x v="23"/>
    <x v="0"/>
    <x v="1"/>
    <m/>
    <m/>
    <m/>
    <n v="267068"/>
    <n v="17900"/>
    <n v="284968"/>
    <m/>
  </r>
  <r>
    <x v="6"/>
    <x v="1"/>
    <x v="23"/>
    <x v="3"/>
    <x v="5"/>
    <n v="388469"/>
    <m/>
    <m/>
    <m/>
    <m/>
    <n v="388469"/>
    <m/>
  </r>
  <r>
    <x v="6"/>
    <x v="1"/>
    <x v="23"/>
    <x v="1"/>
    <x v="8"/>
    <m/>
    <m/>
    <m/>
    <n v="467807"/>
    <n v="30695"/>
    <n v="498502"/>
    <m/>
  </r>
  <r>
    <x v="6"/>
    <x v="1"/>
    <x v="23"/>
    <x v="2"/>
    <x v="6"/>
    <n v="1219635"/>
    <m/>
    <m/>
    <m/>
    <m/>
    <n v="1219635"/>
    <m/>
  </r>
  <r>
    <x v="6"/>
    <x v="1"/>
    <x v="23"/>
    <x v="0"/>
    <x v="11"/>
    <n v="2429477"/>
    <m/>
    <m/>
    <m/>
    <m/>
    <n v="2429477"/>
    <m/>
  </r>
  <r>
    <x v="6"/>
    <x v="1"/>
    <x v="23"/>
    <x v="1"/>
    <x v="12"/>
    <n v="4286903"/>
    <n v="11785"/>
    <m/>
    <m/>
    <m/>
    <n v="4286903"/>
    <m/>
  </r>
  <r>
    <x v="6"/>
    <x v="1"/>
    <x v="24"/>
    <x v="1"/>
    <x v="8"/>
    <m/>
    <m/>
    <m/>
    <n v="12162"/>
    <m/>
    <n v="12162"/>
    <m/>
  </r>
  <r>
    <x v="6"/>
    <x v="1"/>
    <x v="24"/>
    <x v="3"/>
    <x v="10"/>
    <n v="31725"/>
    <m/>
    <m/>
    <m/>
    <m/>
    <n v="31725"/>
    <m/>
  </r>
  <r>
    <x v="6"/>
    <x v="1"/>
    <x v="24"/>
    <x v="2"/>
    <x v="9"/>
    <m/>
    <m/>
    <m/>
    <m/>
    <n v="42848"/>
    <n v="42848"/>
    <m/>
  </r>
  <r>
    <x v="6"/>
    <x v="1"/>
    <x v="24"/>
    <x v="1"/>
    <x v="12"/>
    <n v="293943"/>
    <m/>
    <m/>
    <m/>
    <m/>
    <n v="293943"/>
    <m/>
  </r>
  <r>
    <x v="6"/>
    <x v="1"/>
    <x v="24"/>
    <x v="2"/>
    <x v="13"/>
    <n v="496571"/>
    <m/>
    <m/>
    <m/>
    <m/>
    <n v="496571"/>
    <m/>
  </r>
  <r>
    <x v="6"/>
    <x v="1"/>
    <x v="24"/>
    <x v="0"/>
    <x v="1"/>
    <m/>
    <m/>
    <m/>
    <n v="561155"/>
    <n v="24012"/>
    <n v="585167"/>
    <m/>
  </r>
  <r>
    <x v="6"/>
    <x v="1"/>
    <x v="24"/>
    <x v="3"/>
    <x v="5"/>
    <n v="644264"/>
    <m/>
    <m/>
    <m/>
    <m/>
    <n v="644264"/>
    <m/>
  </r>
  <r>
    <x v="6"/>
    <x v="1"/>
    <x v="24"/>
    <x v="2"/>
    <x v="6"/>
    <n v="5482846"/>
    <m/>
    <m/>
    <m/>
    <m/>
    <n v="5482846"/>
    <m/>
  </r>
  <r>
    <x v="6"/>
    <x v="1"/>
    <x v="24"/>
    <x v="0"/>
    <x v="11"/>
    <n v="7555324"/>
    <n v="17306"/>
    <m/>
    <m/>
    <m/>
    <n v="7555324"/>
    <m/>
  </r>
  <r>
    <x v="6"/>
    <x v="1"/>
    <x v="2"/>
    <x v="6"/>
    <x v="4"/>
    <n v="27392"/>
    <n v="8661"/>
    <m/>
    <m/>
    <m/>
    <n v="27392"/>
    <m/>
  </r>
  <r>
    <x v="6"/>
    <x v="1"/>
    <x v="2"/>
    <x v="3"/>
    <x v="10"/>
    <n v="33354"/>
    <m/>
    <m/>
    <m/>
    <m/>
    <n v="33354"/>
    <m/>
  </r>
  <r>
    <x v="6"/>
    <x v="1"/>
    <x v="2"/>
    <x v="4"/>
    <x v="7"/>
    <n v="91850"/>
    <m/>
    <m/>
    <m/>
    <m/>
    <n v="91850"/>
    <m/>
  </r>
  <r>
    <x v="6"/>
    <x v="1"/>
    <x v="2"/>
    <x v="1"/>
    <x v="8"/>
    <m/>
    <m/>
    <m/>
    <n v="92282"/>
    <n v="3825"/>
    <n v="96107"/>
    <m/>
  </r>
  <r>
    <x v="6"/>
    <x v="1"/>
    <x v="2"/>
    <x v="3"/>
    <x v="5"/>
    <n v="378425"/>
    <n v="13485"/>
    <m/>
    <m/>
    <m/>
    <n v="378425"/>
    <m/>
  </r>
  <r>
    <x v="6"/>
    <x v="1"/>
    <x v="2"/>
    <x v="2"/>
    <x v="9"/>
    <m/>
    <m/>
    <m/>
    <n v="1272609"/>
    <n v="43529"/>
    <n v="1316138"/>
    <m/>
  </r>
  <r>
    <x v="6"/>
    <x v="1"/>
    <x v="2"/>
    <x v="1"/>
    <x v="12"/>
    <n v="1411305"/>
    <n v="88432"/>
    <m/>
    <m/>
    <m/>
    <n v="1411305"/>
    <m/>
  </r>
  <r>
    <x v="6"/>
    <x v="1"/>
    <x v="2"/>
    <x v="2"/>
    <x v="13"/>
    <n v="2566747"/>
    <n v="5503"/>
    <m/>
    <m/>
    <m/>
    <n v="2566747"/>
    <m/>
  </r>
  <r>
    <x v="6"/>
    <x v="1"/>
    <x v="2"/>
    <x v="0"/>
    <x v="1"/>
    <m/>
    <m/>
    <m/>
    <n v="3083806"/>
    <n v="15310"/>
    <n v="3099116"/>
    <m/>
  </r>
  <r>
    <x v="6"/>
    <x v="1"/>
    <x v="2"/>
    <x v="2"/>
    <x v="6"/>
    <n v="13011450"/>
    <n v="16980"/>
    <m/>
    <m/>
    <m/>
    <n v="13011450"/>
    <m/>
  </r>
  <r>
    <x v="6"/>
    <x v="1"/>
    <x v="2"/>
    <x v="0"/>
    <x v="11"/>
    <n v="15371912"/>
    <n v="147383"/>
    <m/>
    <m/>
    <m/>
    <n v="15371912"/>
    <m/>
  </r>
  <r>
    <x v="6"/>
    <x v="1"/>
    <x v="21"/>
    <x v="4"/>
    <x v="7"/>
    <n v="21867"/>
    <m/>
    <m/>
    <m/>
    <m/>
    <n v="21867"/>
    <m/>
  </r>
  <r>
    <x v="6"/>
    <x v="1"/>
    <x v="21"/>
    <x v="3"/>
    <x v="5"/>
    <n v="57894"/>
    <m/>
    <m/>
    <m/>
    <m/>
    <n v="57894"/>
    <m/>
  </r>
  <r>
    <x v="6"/>
    <x v="1"/>
    <x v="21"/>
    <x v="2"/>
    <x v="13"/>
    <n v="63431"/>
    <m/>
    <m/>
    <m/>
    <m/>
    <n v="63431"/>
    <m/>
  </r>
  <r>
    <x v="6"/>
    <x v="1"/>
    <x v="21"/>
    <x v="1"/>
    <x v="8"/>
    <m/>
    <m/>
    <m/>
    <n v="104105"/>
    <n v="4350"/>
    <n v="108455"/>
    <m/>
  </r>
  <r>
    <x v="6"/>
    <x v="1"/>
    <x v="21"/>
    <x v="1"/>
    <x v="12"/>
    <n v="667415"/>
    <n v="11819"/>
    <m/>
    <m/>
    <m/>
    <n v="667415"/>
    <m/>
  </r>
  <r>
    <x v="6"/>
    <x v="1"/>
    <x v="21"/>
    <x v="2"/>
    <x v="6"/>
    <n v="997475"/>
    <m/>
    <m/>
    <m/>
    <m/>
    <n v="997475"/>
    <m/>
  </r>
  <r>
    <x v="6"/>
    <x v="1"/>
    <x v="21"/>
    <x v="0"/>
    <x v="1"/>
    <m/>
    <m/>
    <m/>
    <n v="1493589"/>
    <n v="95590"/>
    <n v="1589179"/>
    <m/>
  </r>
  <r>
    <x v="6"/>
    <x v="1"/>
    <x v="21"/>
    <x v="0"/>
    <x v="11"/>
    <n v="7183609"/>
    <m/>
    <m/>
    <m/>
    <m/>
    <n v="7183609"/>
    <m/>
  </r>
  <r>
    <x v="6"/>
    <x v="1"/>
    <x v="5"/>
    <x v="6"/>
    <x v="4"/>
    <n v="12017"/>
    <m/>
    <m/>
    <m/>
    <m/>
    <n v="12017"/>
    <m/>
  </r>
  <r>
    <x v="6"/>
    <x v="1"/>
    <x v="5"/>
    <x v="4"/>
    <x v="14"/>
    <m/>
    <m/>
    <m/>
    <n v="13984"/>
    <m/>
    <n v="13984"/>
    <m/>
  </r>
  <r>
    <x v="6"/>
    <x v="1"/>
    <x v="5"/>
    <x v="3"/>
    <x v="10"/>
    <n v="26741"/>
    <m/>
    <m/>
    <m/>
    <m/>
    <n v="26741"/>
    <m/>
  </r>
  <r>
    <x v="6"/>
    <x v="1"/>
    <x v="5"/>
    <x v="1"/>
    <x v="8"/>
    <m/>
    <m/>
    <m/>
    <n v="55008"/>
    <n v="2120"/>
    <n v="57128"/>
    <m/>
  </r>
  <r>
    <x v="6"/>
    <x v="1"/>
    <x v="5"/>
    <x v="4"/>
    <x v="7"/>
    <n v="145844"/>
    <m/>
    <m/>
    <m/>
    <m/>
    <n v="145844"/>
    <m/>
  </r>
  <r>
    <x v="6"/>
    <x v="1"/>
    <x v="5"/>
    <x v="2"/>
    <x v="9"/>
    <m/>
    <m/>
    <m/>
    <n v="403208"/>
    <n v="17585"/>
    <n v="420793"/>
    <m/>
  </r>
  <r>
    <x v="6"/>
    <x v="1"/>
    <x v="5"/>
    <x v="3"/>
    <x v="5"/>
    <n v="598058"/>
    <m/>
    <m/>
    <m/>
    <m/>
    <n v="598058"/>
    <m/>
  </r>
  <r>
    <x v="6"/>
    <x v="1"/>
    <x v="5"/>
    <x v="0"/>
    <x v="1"/>
    <m/>
    <m/>
    <m/>
    <n v="679111"/>
    <n v="21640"/>
    <n v="700751"/>
    <m/>
  </r>
  <r>
    <x v="6"/>
    <x v="1"/>
    <x v="5"/>
    <x v="2"/>
    <x v="13"/>
    <n v="1091396"/>
    <m/>
    <m/>
    <m/>
    <m/>
    <n v="1091396"/>
    <m/>
  </r>
  <r>
    <x v="6"/>
    <x v="1"/>
    <x v="5"/>
    <x v="1"/>
    <x v="12"/>
    <n v="1301558"/>
    <n v="96259"/>
    <m/>
    <m/>
    <m/>
    <n v="1301558"/>
    <m/>
  </r>
  <r>
    <x v="6"/>
    <x v="1"/>
    <x v="5"/>
    <x v="2"/>
    <x v="6"/>
    <n v="8939782"/>
    <n v="60554"/>
    <m/>
    <m/>
    <m/>
    <n v="8939782"/>
    <m/>
  </r>
  <r>
    <x v="6"/>
    <x v="1"/>
    <x v="5"/>
    <x v="0"/>
    <x v="11"/>
    <n v="16006367"/>
    <n v="53644"/>
    <m/>
    <m/>
    <m/>
    <n v="16006367"/>
    <m/>
  </r>
  <r>
    <x v="6"/>
    <x v="1"/>
    <x v="37"/>
    <x v="4"/>
    <x v="7"/>
    <n v="7963"/>
    <m/>
    <m/>
    <m/>
    <m/>
    <n v="7963"/>
    <m/>
  </r>
  <r>
    <x v="6"/>
    <x v="1"/>
    <x v="37"/>
    <x v="1"/>
    <x v="8"/>
    <m/>
    <m/>
    <m/>
    <n v="169874"/>
    <n v="14275"/>
    <n v="184149"/>
    <m/>
  </r>
  <r>
    <x v="6"/>
    <x v="1"/>
    <x v="37"/>
    <x v="2"/>
    <x v="6"/>
    <n v="196399"/>
    <m/>
    <m/>
    <m/>
    <m/>
    <n v="196399"/>
    <m/>
  </r>
  <r>
    <x v="6"/>
    <x v="1"/>
    <x v="37"/>
    <x v="0"/>
    <x v="1"/>
    <m/>
    <m/>
    <m/>
    <n v="199374"/>
    <m/>
    <n v="199374"/>
    <m/>
  </r>
  <r>
    <x v="6"/>
    <x v="1"/>
    <x v="37"/>
    <x v="0"/>
    <x v="11"/>
    <n v="927244"/>
    <m/>
    <m/>
    <m/>
    <m/>
    <n v="927244"/>
    <m/>
  </r>
  <r>
    <x v="6"/>
    <x v="1"/>
    <x v="37"/>
    <x v="1"/>
    <x v="12"/>
    <n v="2898212"/>
    <m/>
    <m/>
    <m/>
    <m/>
    <n v="2898212"/>
    <m/>
  </r>
  <r>
    <x v="6"/>
    <x v="1"/>
    <x v="19"/>
    <x v="4"/>
    <x v="7"/>
    <n v="15622"/>
    <m/>
    <m/>
    <m/>
    <m/>
    <n v="15622"/>
    <m/>
  </r>
  <r>
    <x v="6"/>
    <x v="1"/>
    <x v="19"/>
    <x v="3"/>
    <x v="5"/>
    <n v="39700"/>
    <m/>
    <m/>
    <m/>
    <m/>
    <n v="39700"/>
    <m/>
  </r>
  <r>
    <x v="6"/>
    <x v="1"/>
    <x v="19"/>
    <x v="2"/>
    <x v="13"/>
    <n v="143333"/>
    <n v="3990"/>
    <m/>
    <m/>
    <m/>
    <n v="143333"/>
    <m/>
  </r>
  <r>
    <x v="6"/>
    <x v="1"/>
    <x v="19"/>
    <x v="2"/>
    <x v="9"/>
    <m/>
    <m/>
    <m/>
    <n v="213408"/>
    <m/>
    <n v="213408"/>
    <m/>
  </r>
  <r>
    <x v="6"/>
    <x v="1"/>
    <x v="19"/>
    <x v="1"/>
    <x v="8"/>
    <m/>
    <m/>
    <m/>
    <n v="688878"/>
    <n v="12335"/>
    <n v="701213"/>
    <m/>
  </r>
  <r>
    <x v="6"/>
    <x v="1"/>
    <x v="19"/>
    <x v="0"/>
    <x v="1"/>
    <m/>
    <m/>
    <m/>
    <n v="1900922"/>
    <n v="22970"/>
    <n v="1923892"/>
    <m/>
  </r>
  <r>
    <x v="6"/>
    <x v="1"/>
    <x v="19"/>
    <x v="2"/>
    <x v="6"/>
    <n v="3364899"/>
    <m/>
    <m/>
    <m/>
    <m/>
    <n v="3364899"/>
    <m/>
  </r>
  <r>
    <x v="6"/>
    <x v="1"/>
    <x v="19"/>
    <x v="0"/>
    <x v="11"/>
    <n v="4176674"/>
    <m/>
    <m/>
    <m/>
    <m/>
    <n v="4176674"/>
    <m/>
  </r>
  <r>
    <x v="6"/>
    <x v="1"/>
    <x v="19"/>
    <x v="1"/>
    <x v="12"/>
    <n v="6350730"/>
    <n v="5118"/>
    <m/>
    <m/>
    <m/>
    <n v="6350730"/>
    <m/>
  </r>
  <r>
    <x v="6"/>
    <x v="1"/>
    <x v="30"/>
    <x v="0"/>
    <x v="1"/>
    <m/>
    <m/>
    <m/>
    <m/>
    <n v="2200"/>
    <n v="2200"/>
    <m/>
  </r>
  <r>
    <x v="6"/>
    <x v="1"/>
    <x v="30"/>
    <x v="4"/>
    <x v="7"/>
    <n v="5909"/>
    <m/>
    <m/>
    <m/>
    <m/>
    <n v="5909"/>
    <m/>
  </r>
  <r>
    <x v="6"/>
    <x v="1"/>
    <x v="30"/>
    <x v="2"/>
    <x v="13"/>
    <n v="18258"/>
    <m/>
    <m/>
    <m/>
    <m/>
    <n v="18258"/>
    <m/>
  </r>
  <r>
    <x v="6"/>
    <x v="1"/>
    <x v="30"/>
    <x v="3"/>
    <x v="10"/>
    <n v="23603"/>
    <m/>
    <m/>
    <m/>
    <m/>
    <n v="23603"/>
    <m/>
  </r>
  <r>
    <x v="6"/>
    <x v="1"/>
    <x v="30"/>
    <x v="3"/>
    <x v="5"/>
    <n v="286561"/>
    <m/>
    <m/>
    <m/>
    <m/>
    <n v="286561"/>
    <m/>
  </r>
  <r>
    <x v="6"/>
    <x v="1"/>
    <x v="30"/>
    <x v="2"/>
    <x v="6"/>
    <n v="805924"/>
    <m/>
    <m/>
    <m/>
    <m/>
    <n v="805924"/>
    <m/>
  </r>
  <r>
    <x v="6"/>
    <x v="1"/>
    <x v="30"/>
    <x v="0"/>
    <x v="11"/>
    <n v="2351644"/>
    <n v="8850"/>
    <m/>
    <m/>
    <m/>
    <n v="2351644"/>
    <m/>
  </r>
  <r>
    <x v="6"/>
    <x v="1"/>
    <x v="30"/>
    <x v="1"/>
    <x v="12"/>
    <n v="3354770"/>
    <n v="3410"/>
    <m/>
    <m/>
    <m/>
    <n v="3354770"/>
    <m/>
  </r>
  <r>
    <x v="6"/>
    <x v="1"/>
    <x v="14"/>
    <x v="6"/>
    <x v="4"/>
    <n v="17961"/>
    <n v="17961"/>
    <m/>
    <m/>
    <m/>
    <n v="17961"/>
    <m/>
  </r>
  <r>
    <x v="6"/>
    <x v="1"/>
    <x v="14"/>
    <x v="2"/>
    <x v="9"/>
    <m/>
    <m/>
    <m/>
    <n v="145873"/>
    <n v="6660"/>
    <n v="152533"/>
    <m/>
  </r>
  <r>
    <x v="6"/>
    <x v="1"/>
    <x v="14"/>
    <x v="3"/>
    <x v="5"/>
    <n v="303533"/>
    <m/>
    <m/>
    <m/>
    <m/>
    <n v="303533"/>
    <m/>
  </r>
  <r>
    <x v="6"/>
    <x v="1"/>
    <x v="14"/>
    <x v="2"/>
    <x v="13"/>
    <n v="389816"/>
    <m/>
    <m/>
    <m/>
    <m/>
    <n v="389816"/>
    <m/>
  </r>
  <r>
    <x v="6"/>
    <x v="1"/>
    <x v="14"/>
    <x v="1"/>
    <x v="8"/>
    <m/>
    <m/>
    <m/>
    <n v="441934"/>
    <n v="39040"/>
    <n v="480974"/>
    <m/>
  </r>
  <r>
    <x v="6"/>
    <x v="1"/>
    <x v="14"/>
    <x v="2"/>
    <x v="6"/>
    <n v="1177712"/>
    <m/>
    <m/>
    <m/>
    <m/>
    <n v="1177712"/>
    <m/>
  </r>
  <r>
    <x v="6"/>
    <x v="1"/>
    <x v="14"/>
    <x v="0"/>
    <x v="1"/>
    <m/>
    <m/>
    <m/>
    <n v="1614970"/>
    <n v="21650"/>
    <n v="1636620"/>
    <m/>
  </r>
  <r>
    <x v="6"/>
    <x v="1"/>
    <x v="14"/>
    <x v="1"/>
    <x v="12"/>
    <n v="3683247"/>
    <n v="15820"/>
    <m/>
    <m/>
    <m/>
    <n v="3683247"/>
    <m/>
  </r>
  <r>
    <x v="6"/>
    <x v="1"/>
    <x v="14"/>
    <x v="0"/>
    <x v="11"/>
    <n v="9123502"/>
    <m/>
    <m/>
    <m/>
    <m/>
    <n v="9123502"/>
    <m/>
  </r>
  <r>
    <x v="6"/>
    <x v="1"/>
    <x v="6"/>
    <x v="3"/>
    <x v="10"/>
    <n v="19410"/>
    <n v="19410"/>
    <m/>
    <m/>
    <m/>
    <n v="19410"/>
    <m/>
  </r>
  <r>
    <x v="6"/>
    <x v="1"/>
    <x v="6"/>
    <x v="2"/>
    <x v="9"/>
    <m/>
    <m/>
    <m/>
    <m/>
    <n v="44160"/>
    <n v="44160"/>
    <m/>
  </r>
  <r>
    <x v="6"/>
    <x v="1"/>
    <x v="6"/>
    <x v="2"/>
    <x v="13"/>
    <n v="54955"/>
    <m/>
    <m/>
    <m/>
    <m/>
    <n v="54955"/>
    <m/>
  </r>
  <r>
    <x v="6"/>
    <x v="1"/>
    <x v="6"/>
    <x v="3"/>
    <x v="5"/>
    <n v="59707"/>
    <m/>
    <m/>
    <m/>
    <m/>
    <n v="59707"/>
    <m/>
  </r>
  <r>
    <x v="6"/>
    <x v="1"/>
    <x v="6"/>
    <x v="1"/>
    <x v="8"/>
    <m/>
    <m/>
    <m/>
    <n v="288380"/>
    <n v="129230"/>
    <n v="417610"/>
    <m/>
  </r>
  <r>
    <x v="6"/>
    <x v="1"/>
    <x v="6"/>
    <x v="0"/>
    <x v="1"/>
    <m/>
    <m/>
    <m/>
    <n v="1104356"/>
    <n v="118166"/>
    <n v="1222522"/>
    <m/>
  </r>
  <r>
    <x v="6"/>
    <x v="1"/>
    <x v="6"/>
    <x v="2"/>
    <x v="6"/>
    <n v="2328894"/>
    <m/>
    <m/>
    <m/>
    <m/>
    <n v="2328894"/>
    <m/>
  </r>
  <r>
    <x v="6"/>
    <x v="1"/>
    <x v="6"/>
    <x v="1"/>
    <x v="12"/>
    <n v="7733739"/>
    <n v="2805"/>
    <m/>
    <m/>
    <m/>
    <n v="7733739"/>
    <m/>
  </r>
  <r>
    <x v="6"/>
    <x v="1"/>
    <x v="6"/>
    <x v="0"/>
    <x v="11"/>
    <n v="12954992"/>
    <m/>
    <m/>
    <m/>
    <m/>
    <n v="12954992"/>
    <m/>
  </r>
  <r>
    <x v="6"/>
    <x v="1"/>
    <x v="25"/>
    <x v="2"/>
    <x v="9"/>
    <m/>
    <m/>
    <m/>
    <m/>
    <n v="33160"/>
    <n v="33160"/>
    <m/>
  </r>
  <r>
    <x v="6"/>
    <x v="1"/>
    <x v="25"/>
    <x v="0"/>
    <x v="1"/>
    <m/>
    <m/>
    <m/>
    <n v="148280"/>
    <n v="65588"/>
    <n v="213868"/>
    <m/>
  </r>
  <r>
    <x v="6"/>
    <x v="1"/>
    <x v="25"/>
    <x v="1"/>
    <x v="8"/>
    <m/>
    <m/>
    <m/>
    <n v="184109"/>
    <n v="45545"/>
    <n v="229654"/>
    <m/>
  </r>
  <r>
    <x v="6"/>
    <x v="1"/>
    <x v="25"/>
    <x v="2"/>
    <x v="6"/>
    <n v="1439758"/>
    <m/>
    <m/>
    <m/>
    <m/>
    <n v="1439758"/>
    <m/>
  </r>
  <r>
    <x v="6"/>
    <x v="1"/>
    <x v="25"/>
    <x v="1"/>
    <x v="12"/>
    <n v="4354204"/>
    <m/>
    <m/>
    <m/>
    <m/>
    <n v="4354204"/>
    <m/>
  </r>
  <r>
    <x v="6"/>
    <x v="1"/>
    <x v="25"/>
    <x v="0"/>
    <x v="11"/>
    <n v="6745925"/>
    <m/>
    <m/>
    <m/>
    <m/>
    <n v="6745925"/>
    <m/>
  </r>
  <r>
    <x v="6"/>
    <x v="1"/>
    <x v="28"/>
    <x v="4"/>
    <x v="7"/>
    <n v="3653"/>
    <m/>
    <m/>
    <m/>
    <m/>
    <n v="3653"/>
    <m/>
  </r>
  <r>
    <x v="6"/>
    <x v="1"/>
    <x v="28"/>
    <x v="1"/>
    <x v="8"/>
    <m/>
    <m/>
    <m/>
    <m/>
    <n v="8510"/>
    <n v="8510"/>
    <m/>
  </r>
  <r>
    <x v="6"/>
    <x v="1"/>
    <x v="28"/>
    <x v="0"/>
    <x v="1"/>
    <m/>
    <m/>
    <m/>
    <n v="47243"/>
    <n v="3300"/>
    <n v="50543"/>
    <m/>
  </r>
  <r>
    <x v="6"/>
    <x v="1"/>
    <x v="28"/>
    <x v="3"/>
    <x v="5"/>
    <n v="89941"/>
    <m/>
    <m/>
    <m/>
    <m/>
    <n v="89941"/>
    <m/>
  </r>
  <r>
    <x v="6"/>
    <x v="1"/>
    <x v="28"/>
    <x v="2"/>
    <x v="13"/>
    <n v="187497"/>
    <m/>
    <m/>
    <m/>
    <m/>
    <n v="187497"/>
    <m/>
  </r>
  <r>
    <x v="6"/>
    <x v="1"/>
    <x v="28"/>
    <x v="2"/>
    <x v="6"/>
    <n v="472403"/>
    <m/>
    <m/>
    <m/>
    <m/>
    <n v="472403"/>
    <m/>
  </r>
  <r>
    <x v="6"/>
    <x v="1"/>
    <x v="28"/>
    <x v="1"/>
    <x v="12"/>
    <n v="2884768"/>
    <n v="9914"/>
    <m/>
    <m/>
    <m/>
    <n v="2884768"/>
    <m/>
  </r>
  <r>
    <x v="6"/>
    <x v="1"/>
    <x v="28"/>
    <x v="0"/>
    <x v="11"/>
    <n v="4586220"/>
    <m/>
    <m/>
    <m/>
    <m/>
    <n v="4586220"/>
    <m/>
  </r>
  <r>
    <x v="6"/>
    <x v="1"/>
    <x v="169"/>
    <x v="0"/>
    <x v="11"/>
    <n v="1815"/>
    <m/>
    <m/>
    <m/>
    <m/>
    <n v="1815"/>
    <m/>
  </r>
  <r>
    <x v="6"/>
    <x v="1"/>
    <x v="64"/>
    <x v="1"/>
    <x v="12"/>
    <n v="247466"/>
    <m/>
    <m/>
    <m/>
    <m/>
    <n v="247466"/>
    <m/>
  </r>
  <r>
    <x v="6"/>
    <x v="1"/>
    <x v="64"/>
    <x v="0"/>
    <x v="11"/>
    <n v="836894"/>
    <m/>
    <m/>
    <m/>
    <m/>
    <n v="836894"/>
    <m/>
  </r>
  <r>
    <x v="6"/>
    <x v="1"/>
    <x v="75"/>
    <x v="1"/>
    <x v="12"/>
    <n v="11935"/>
    <n v="11935"/>
    <m/>
    <m/>
    <m/>
    <n v="11935"/>
    <m/>
  </r>
  <r>
    <x v="6"/>
    <x v="1"/>
    <x v="75"/>
    <x v="0"/>
    <x v="1"/>
    <m/>
    <m/>
    <m/>
    <n v="37398"/>
    <m/>
    <n v="37398"/>
    <m/>
  </r>
  <r>
    <x v="6"/>
    <x v="1"/>
    <x v="75"/>
    <x v="0"/>
    <x v="11"/>
    <n v="1006676"/>
    <m/>
    <m/>
    <m/>
    <m/>
    <n v="1006676"/>
    <m/>
  </r>
  <r>
    <x v="6"/>
    <x v="1"/>
    <x v="94"/>
    <x v="0"/>
    <x v="11"/>
    <n v="677154"/>
    <m/>
    <m/>
    <m/>
    <m/>
    <n v="677154"/>
    <m/>
  </r>
  <r>
    <x v="6"/>
    <x v="1"/>
    <x v="163"/>
    <x v="0"/>
    <x v="11"/>
    <n v="46785"/>
    <n v="15403"/>
    <m/>
    <m/>
    <m/>
    <n v="46785"/>
    <m/>
  </r>
  <r>
    <x v="6"/>
    <x v="1"/>
    <x v="166"/>
    <x v="0"/>
    <x v="11"/>
    <n v="254915"/>
    <n v="39274"/>
    <m/>
    <m/>
    <m/>
    <n v="254915"/>
    <m/>
  </r>
  <r>
    <x v="6"/>
    <x v="1"/>
    <x v="116"/>
    <x v="0"/>
    <x v="11"/>
    <n v="800018"/>
    <n v="58027"/>
    <m/>
    <m/>
    <m/>
    <n v="800018"/>
    <m/>
  </r>
  <r>
    <x v="6"/>
    <x v="1"/>
    <x v="79"/>
    <x v="1"/>
    <x v="12"/>
    <n v="133718"/>
    <n v="17123"/>
    <m/>
    <m/>
    <m/>
    <n v="133718"/>
    <m/>
  </r>
  <r>
    <x v="6"/>
    <x v="1"/>
    <x v="79"/>
    <x v="2"/>
    <x v="6"/>
    <n v="170896"/>
    <m/>
    <m/>
    <m/>
    <m/>
    <n v="170896"/>
    <m/>
  </r>
  <r>
    <x v="6"/>
    <x v="1"/>
    <x v="79"/>
    <x v="0"/>
    <x v="11"/>
    <n v="862588"/>
    <n v="31068"/>
    <m/>
    <m/>
    <m/>
    <n v="862588"/>
    <m/>
  </r>
  <r>
    <x v="6"/>
    <x v="1"/>
    <x v="41"/>
    <x v="4"/>
    <x v="7"/>
    <n v="26152"/>
    <m/>
    <m/>
    <m/>
    <m/>
    <n v="26152"/>
    <m/>
  </r>
  <r>
    <x v="6"/>
    <x v="1"/>
    <x v="41"/>
    <x v="1"/>
    <x v="8"/>
    <m/>
    <m/>
    <m/>
    <n v="31962"/>
    <m/>
    <n v="31962"/>
    <m/>
  </r>
  <r>
    <x v="6"/>
    <x v="1"/>
    <x v="41"/>
    <x v="2"/>
    <x v="9"/>
    <m/>
    <m/>
    <m/>
    <n v="49170"/>
    <m/>
    <n v="49170"/>
    <m/>
  </r>
  <r>
    <x v="6"/>
    <x v="1"/>
    <x v="41"/>
    <x v="3"/>
    <x v="5"/>
    <n v="111133"/>
    <m/>
    <m/>
    <m/>
    <m/>
    <n v="111133"/>
    <m/>
  </r>
  <r>
    <x v="6"/>
    <x v="1"/>
    <x v="41"/>
    <x v="0"/>
    <x v="1"/>
    <m/>
    <m/>
    <m/>
    <n v="270482"/>
    <m/>
    <n v="270482"/>
    <m/>
  </r>
  <r>
    <x v="6"/>
    <x v="1"/>
    <x v="41"/>
    <x v="2"/>
    <x v="6"/>
    <n v="358040"/>
    <m/>
    <m/>
    <m/>
    <m/>
    <n v="358040"/>
    <m/>
  </r>
  <r>
    <x v="6"/>
    <x v="1"/>
    <x v="41"/>
    <x v="1"/>
    <x v="12"/>
    <n v="591736"/>
    <n v="11763"/>
    <m/>
    <m/>
    <m/>
    <n v="591736"/>
    <m/>
  </r>
  <r>
    <x v="6"/>
    <x v="1"/>
    <x v="41"/>
    <x v="0"/>
    <x v="11"/>
    <n v="2079087"/>
    <n v="4870"/>
    <m/>
    <m/>
    <m/>
    <n v="2079087"/>
    <m/>
  </r>
  <r>
    <x v="6"/>
    <x v="1"/>
    <x v="145"/>
    <x v="0"/>
    <x v="11"/>
    <n v="109423"/>
    <m/>
    <m/>
    <m/>
    <m/>
    <n v="109423"/>
    <m/>
  </r>
  <r>
    <x v="6"/>
    <x v="1"/>
    <x v="118"/>
    <x v="2"/>
    <x v="6"/>
    <n v="13810"/>
    <m/>
    <m/>
    <m/>
    <m/>
    <n v="13810"/>
    <m/>
  </r>
  <r>
    <x v="6"/>
    <x v="1"/>
    <x v="118"/>
    <x v="0"/>
    <x v="11"/>
    <n v="340343"/>
    <n v="6700"/>
    <m/>
    <m/>
    <m/>
    <n v="340343"/>
    <m/>
  </r>
  <r>
    <x v="6"/>
    <x v="1"/>
    <x v="153"/>
    <x v="0"/>
    <x v="11"/>
    <n v="90799"/>
    <m/>
    <m/>
    <m/>
    <m/>
    <n v="90799"/>
    <m/>
  </r>
  <r>
    <x v="6"/>
    <x v="1"/>
    <x v="129"/>
    <x v="0"/>
    <x v="11"/>
    <n v="93353"/>
    <m/>
    <m/>
    <m/>
    <m/>
    <n v="93353"/>
    <m/>
  </r>
  <r>
    <x v="6"/>
    <x v="1"/>
    <x v="93"/>
    <x v="1"/>
    <x v="12"/>
    <n v="14112"/>
    <m/>
    <m/>
    <m/>
    <m/>
    <n v="14112"/>
    <m/>
  </r>
  <r>
    <x v="6"/>
    <x v="1"/>
    <x v="93"/>
    <x v="2"/>
    <x v="6"/>
    <n v="21789"/>
    <m/>
    <m/>
    <m/>
    <m/>
    <n v="21789"/>
    <m/>
  </r>
  <r>
    <x v="6"/>
    <x v="1"/>
    <x v="93"/>
    <x v="0"/>
    <x v="11"/>
    <n v="454422"/>
    <m/>
    <m/>
    <m/>
    <m/>
    <n v="454422"/>
    <m/>
  </r>
  <r>
    <x v="6"/>
    <x v="1"/>
    <x v="67"/>
    <x v="0"/>
    <x v="11"/>
    <n v="921994"/>
    <n v="11055"/>
    <m/>
    <m/>
    <m/>
    <n v="921994"/>
    <m/>
  </r>
  <r>
    <x v="6"/>
    <x v="1"/>
    <x v="85"/>
    <x v="3"/>
    <x v="5"/>
    <n v="28583"/>
    <m/>
    <m/>
    <m/>
    <m/>
    <n v="28583"/>
    <m/>
  </r>
  <r>
    <x v="6"/>
    <x v="1"/>
    <x v="85"/>
    <x v="2"/>
    <x v="6"/>
    <n v="32686"/>
    <m/>
    <m/>
    <m/>
    <m/>
    <n v="32686"/>
    <m/>
  </r>
  <r>
    <x v="6"/>
    <x v="1"/>
    <x v="85"/>
    <x v="0"/>
    <x v="11"/>
    <n v="784268"/>
    <n v="10386"/>
    <m/>
    <m/>
    <m/>
    <n v="784268"/>
    <m/>
  </r>
  <r>
    <x v="6"/>
    <x v="1"/>
    <x v="99"/>
    <x v="3"/>
    <x v="5"/>
    <n v="2458"/>
    <m/>
    <m/>
    <m/>
    <m/>
    <n v="2458"/>
    <m/>
  </r>
  <r>
    <x v="6"/>
    <x v="1"/>
    <x v="99"/>
    <x v="1"/>
    <x v="12"/>
    <n v="29120"/>
    <m/>
    <m/>
    <m/>
    <m/>
    <n v="29120"/>
    <m/>
  </r>
  <r>
    <x v="6"/>
    <x v="1"/>
    <x v="99"/>
    <x v="0"/>
    <x v="11"/>
    <n v="224507"/>
    <n v="2624"/>
    <m/>
    <m/>
    <m/>
    <n v="224507"/>
    <m/>
  </r>
  <r>
    <x v="6"/>
    <x v="1"/>
    <x v="123"/>
    <x v="2"/>
    <x v="6"/>
    <n v="34996"/>
    <m/>
    <m/>
    <m/>
    <m/>
    <n v="34996"/>
    <m/>
  </r>
  <r>
    <x v="6"/>
    <x v="1"/>
    <x v="123"/>
    <x v="0"/>
    <x v="11"/>
    <n v="274413"/>
    <n v="13123"/>
    <m/>
    <m/>
    <m/>
    <n v="274413"/>
    <m/>
  </r>
  <r>
    <x v="6"/>
    <x v="1"/>
    <x v="100"/>
    <x v="1"/>
    <x v="12"/>
    <n v="29321"/>
    <m/>
    <m/>
    <m/>
    <m/>
    <n v="29321"/>
    <m/>
  </r>
  <r>
    <x v="6"/>
    <x v="1"/>
    <x v="100"/>
    <x v="2"/>
    <x v="6"/>
    <n v="97237"/>
    <m/>
    <m/>
    <m/>
    <m/>
    <n v="97237"/>
    <m/>
  </r>
  <r>
    <x v="6"/>
    <x v="1"/>
    <x v="100"/>
    <x v="0"/>
    <x v="11"/>
    <n v="393331"/>
    <m/>
    <m/>
    <m/>
    <m/>
    <n v="393331"/>
    <m/>
  </r>
  <r>
    <x v="6"/>
    <x v="1"/>
    <x v="3"/>
    <x v="4"/>
    <x v="7"/>
    <n v="24218"/>
    <m/>
    <m/>
    <m/>
    <m/>
    <n v="24218"/>
    <m/>
  </r>
  <r>
    <x v="6"/>
    <x v="1"/>
    <x v="3"/>
    <x v="6"/>
    <x v="4"/>
    <n v="46348"/>
    <n v="26351"/>
    <m/>
    <m/>
    <m/>
    <n v="46348"/>
    <m/>
  </r>
  <r>
    <x v="6"/>
    <x v="1"/>
    <x v="3"/>
    <x v="1"/>
    <x v="8"/>
    <m/>
    <m/>
    <m/>
    <n v="59109"/>
    <n v="2498"/>
    <n v="61607"/>
    <m/>
  </r>
  <r>
    <x v="6"/>
    <x v="1"/>
    <x v="3"/>
    <x v="3"/>
    <x v="5"/>
    <n v="111119"/>
    <n v="8798"/>
    <m/>
    <m/>
    <m/>
    <n v="111119"/>
    <m/>
  </r>
  <r>
    <x v="6"/>
    <x v="1"/>
    <x v="3"/>
    <x v="2"/>
    <x v="13"/>
    <n v="342882"/>
    <n v="13477"/>
    <m/>
    <m/>
    <m/>
    <n v="342882"/>
    <m/>
  </r>
  <r>
    <x v="6"/>
    <x v="1"/>
    <x v="3"/>
    <x v="1"/>
    <x v="12"/>
    <n v="825910"/>
    <n v="87447"/>
    <m/>
    <m/>
    <m/>
    <n v="825910"/>
    <m/>
  </r>
  <r>
    <x v="6"/>
    <x v="1"/>
    <x v="3"/>
    <x v="2"/>
    <x v="9"/>
    <m/>
    <m/>
    <m/>
    <n v="1316218"/>
    <m/>
    <n v="1316218"/>
    <m/>
  </r>
  <r>
    <x v="6"/>
    <x v="1"/>
    <x v="3"/>
    <x v="0"/>
    <x v="1"/>
    <m/>
    <m/>
    <m/>
    <n v="1975031"/>
    <n v="2002"/>
    <n v="1977033"/>
    <m/>
  </r>
  <r>
    <x v="6"/>
    <x v="1"/>
    <x v="3"/>
    <x v="2"/>
    <x v="6"/>
    <n v="3664953"/>
    <n v="26928"/>
    <m/>
    <m/>
    <m/>
    <n v="3664953"/>
    <m/>
  </r>
  <r>
    <x v="6"/>
    <x v="1"/>
    <x v="3"/>
    <x v="0"/>
    <x v="11"/>
    <n v="14374727"/>
    <n v="32570"/>
    <m/>
    <m/>
    <m/>
    <n v="14374727"/>
    <m/>
  </r>
  <r>
    <x v="6"/>
    <x v="1"/>
    <x v="13"/>
    <x v="6"/>
    <x v="4"/>
    <n v="11984"/>
    <n v="11984"/>
    <m/>
    <m/>
    <m/>
    <n v="11984"/>
    <m/>
  </r>
  <r>
    <x v="6"/>
    <x v="1"/>
    <x v="13"/>
    <x v="4"/>
    <x v="7"/>
    <n v="53331"/>
    <m/>
    <m/>
    <m/>
    <m/>
    <n v="53331"/>
    <m/>
  </r>
  <r>
    <x v="6"/>
    <x v="1"/>
    <x v="13"/>
    <x v="2"/>
    <x v="6"/>
    <n v="87625"/>
    <m/>
    <m/>
    <m/>
    <m/>
    <n v="87625"/>
    <m/>
  </r>
  <r>
    <x v="6"/>
    <x v="1"/>
    <x v="13"/>
    <x v="1"/>
    <x v="12"/>
    <n v="309158"/>
    <n v="35776"/>
    <m/>
    <m/>
    <m/>
    <n v="309158"/>
    <m/>
  </r>
  <r>
    <x v="6"/>
    <x v="1"/>
    <x v="13"/>
    <x v="0"/>
    <x v="1"/>
    <m/>
    <m/>
    <m/>
    <n v="825673"/>
    <m/>
    <n v="825673"/>
    <m/>
  </r>
  <r>
    <x v="6"/>
    <x v="1"/>
    <x v="13"/>
    <x v="0"/>
    <x v="11"/>
    <n v="8077491"/>
    <n v="63189"/>
    <m/>
    <m/>
    <m/>
    <n v="8077491"/>
    <m/>
  </r>
  <r>
    <x v="6"/>
    <x v="2"/>
    <x v="81"/>
    <x v="3"/>
    <x v="5"/>
    <n v="4911"/>
    <m/>
    <m/>
    <m/>
    <m/>
    <n v="4911"/>
    <m/>
  </r>
  <r>
    <x v="6"/>
    <x v="2"/>
    <x v="81"/>
    <x v="2"/>
    <x v="9"/>
    <m/>
    <m/>
    <m/>
    <m/>
    <n v="4960"/>
    <n v="4960"/>
    <m/>
  </r>
  <r>
    <x v="6"/>
    <x v="2"/>
    <x v="81"/>
    <x v="0"/>
    <x v="1"/>
    <m/>
    <m/>
    <m/>
    <m/>
    <n v="5340"/>
    <n v="5340"/>
    <m/>
  </r>
  <r>
    <x v="6"/>
    <x v="2"/>
    <x v="81"/>
    <x v="4"/>
    <x v="7"/>
    <n v="16674"/>
    <m/>
    <m/>
    <m/>
    <m/>
    <n v="16674"/>
    <m/>
  </r>
  <r>
    <x v="6"/>
    <x v="2"/>
    <x v="81"/>
    <x v="2"/>
    <x v="13"/>
    <n v="49064"/>
    <m/>
    <m/>
    <m/>
    <m/>
    <n v="49064"/>
    <m/>
  </r>
  <r>
    <x v="6"/>
    <x v="2"/>
    <x v="81"/>
    <x v="1"/>
    <x v="12"/>
    <n v="153736"/>
    <m/>
    <m/>
    <m/>
    <m/>
    <n v="153736"/>
    <m/>
  </r>
  <r>
    <x v="6"/>
    <x v="2"/>
    <x v="81"/>
    <x v="2"/>
    <x v="6"/>
    <n v="295470"/>
    <m/>
    <m/>
    <m/>
    <m/>
    <n v="295470"/>
    <m/>
  </r>
  <r>
    <x v="6"/>
    <x v="2"/>
    <x v="81"/>
    <x v="0"/>
    <x v="11"/>
    <n v="1101227"/>
    <n v="38513"/>
    <n v="7360"/>
    <m/>
    <m/>
    <n v="1108587"/>
    <m/>
  </r>
  <r>
    <x v="6"/>
    <x v="2"/>
    <x v="43"/>
    <x v="1"/>
    <x v="8"/>
    <m/>
    <m/>
    <m/>
    <m/>
    <n v="3700"/>
    <n v="3700"/>
    <m/>
  </r>
  <r>
    <x v="6"/>
    <x v="2"/>
    <x v="43"/>
    <x v="0"/>
    <x v="1"/>
    <m/>
    <m/>
    <m/>
    <m/>
    <n v="7180"/>
    <n v="7180"/>
    <m/>
  </r>
  <r>
    <x v="6"/>
    <x v="2"/>
    <x v="43"/>
    <x v="4"/>
    <x v="7"/>
    <n v="43597"/>
    <m/>
    <m/>
    <m/>
    <m/>
    <n v="43597"/>
    <m/>
  </r>
  <r>
    <x v="6"/>
    <x v="2"/>
    <x v="43"/>
    <x v="2"/>
    <x v="13"/>
    <n v="44567"/>
    <m/>
    <m/>
    <m/>
    <m/>
    <n v="44567"/>
    <m/>
  </r>
  <r>
    <x v="6"/>
    <x v="2"/>
    <x v="43"/>
    <x v="3"/>
    <x v="5"/>
    <n v="53914"/>
    <m/>
    <m/>
    <m/>
    <m/>
    <n v="53914"/>
    <m/>
  </r>
  <r>
    <x v="6"/>
    <x v="2"/>
    <x v="43"/>
    <x v="1"/>
    <x v="12"/>
    <n v="240689"/>
    <m/>
    <m/>
    <m/>
    <m/>
    <n v="240689"/>
    <m/>
  </r>
  <r>
    <x v="6"/>
    <x v="2"/>
    <x v="43"/>
    <x v="2"/>
    <x v="6"/>
    <n v="663356"/>
    <m/>
    <m/>
    <m/>
    <m/>
    <n v="663356"/>
    <m/>
  </r>
  <r>
    <x v="6"/>
    <x v="2"/>
    <x v="43"/>
    <x v="0"/>
    <x v="11"/>
    <n v="3005050"/>
    <n v="5254"/>
    <m/>
    <m/>
    <m/>
    <n v="3005050"/>
    <m/>
  </r>
  <r>
    <x v="6"/>
    <x v="1"/>
    <x v="15"/>
    <x v="3"/>
    <x v="10"/>
    <n v="3679"/>
    <n v="3679"/>
    <m/>
    <m/>
    <m/>
    <n v="3679"/>
    <m/>
  </r>
  <r>
    <x v="6"/>
    <x v="1"/>
    <x v="15"/>
    <x v="6"/>
    <x v="4"/>
    <n v="13734"/>
    <m/>
    <m/>
    <m/>
    <m/>
    <n v="13734"/>
    <m/>
  </r>
  <r>
    <x v="6"/>
    <x v="1"/>
    <x v="15"/>
    <x v="1"/>
    <x v="8"/>
    <m/>
    <m/>
    <m/>
    <m/>
    <n v="22235"/>
    <n v="22235"/>
    <m/>
  </r>
  <r>
    <x v="6"/>
    <x v="1"/>
    <x v="15"/>
    <x v="4"/>
    <x v="7"/>
    <n v="43590"/>
    <m/>
    <m/>
    <m/>
    <m/>
    <n v="43590"/>
    <m/>
  </r>
  <r>
    <x v="6"/>
    <x v="1"/>
    <x v="15"/>
    <x v="3"/>
    <x v="5"/>
    <n v="95039"/>
    <n v="14302"/>
    <m/>
    <m/>
    <m/>
    <n v="95039"/>
    <m/>
  </r>
  <r>
    <x v="6"/>
    <x v="1"/>
    <x v="15"/>
    <x v="2"/>
    <x v="9"/>
    <m/>
    <m/>
    <m/>
    <n v="85253"/>
    <n v="76910"/>
    <n v="162163"/>
    <m/>
  </r>
  <r>
    <x v="6"/>
    <x v="1"/>
    <x v="15"/>
    <x v="0"/>
    <x v="1"/>
    <m/>
    <m/>
    <m/>
    <n v="68866"/>
    <n v="142765"/>
    <n v="211631"/>
    <m/>
  </r>
  <r>
    <x v="6"/>
    <x v="1"/>
    <x v="15"/>
    <x v="2"/>
    <x v="13"/>
    <n v="275602"/>
    <m/>
    <m/>
    <m/>
    <m/>
    <n v="275602"/>
    <m/>
  </r>
  <r>
    <x v="6"/>
    <x v="1"/>
    <x v="15"/>
    <x v="1"/>
    <x v="12"/>
    <n v="831560"/>
    <m/>
    <n v="3350"/>
    <m/>
    <m/>
    <n v="834910"/>
    <m/>
  </r>
  <r>
    <x v="6"/>
    <x v="1"/>
    <x v="15"/>
    <x v="2"/>
    <x v="6"/>
    <n v="3860216"/>
    <m/>
    <m/>
    <m/>
    <m/>
    <n v="3860216"/>
    <m/>
  </r>
  <r>
    <x v="6"/>
    <x v="1"/>
    <x v="15"/>
    <x v="0"/>
    <x v="11"/>
    <n v="7890058"/>
    <n v="6868"/>
    <n v="31845"/>
    <m/>
    <m/>
    <n v="7921903"/>
    <m/>
  </r>
  <r>
    <x v="6"/>
    <x v="1"/>
    <x v="76"/>
    <x v="1"/>
    <x v="8"/>
    <m/>
    <m/>
    <m/>
    <n v="10442"/>
    <m/>
    <n v="10442"/>
    <m/>
  </r>
  <r>
    <x v="6"/>
    <x v="1"/>
    <x v="76"/>
    <x v="2"/>
    <x v="13"/>
    <n v="19691"/>
    <m/>
    <m/>
    <m/>
    <m/>
    <n v="19691"/>
    <m/>
  </r>
  <r>
    <x v="6"/>
    <x v="1"/>
    <x v="76"/>
    <x v="0"/>
    <x v="1"/>
    <m/>
    <m/>
    <m/>
    <n v="31598"/>
    <m/>
    <n v="31598"/>
    <m/>
  </r>
  <r>
    <x v="6"/>
    <x v="1"/>
    <x v="76"/>
    <x v="2"/>
    <x v="6"/>
    <n v="196879"/>
    <n v="5511"/>
    <m/>
    <m/>
    <m/>
    <n v="196879"/>
    <m/>
  </r>
  <r>
    <x v="6"/>
    <x v="1"/>
    <x v="76"/>
    <x v="0"/>
    <x v="11"/>
    <n v="895148"/>
    <n v="18576"/>
    <m/>
    <m/>
    <m/>
    <n v="895148"/>
    <m/>
  </r>
  <r>
    <x v="6"/>
    <x v="1"/>
    <x v="76"/>
    <x v="1"/>
    <x v="12"/>
    <n v="1186312"/>
    <n v="14598"/>
    <m/>
    <m/>
    <m/>
    <n v="1186312"/>
    <m/>
  </r>
  <r>
    <x v="6"/>
    <x v="1"/>
    <x v="92"/>
    <x v="0"/>
    <x v="11"/>
    <n v="353283"/>
    <m/>
    <m/>
    <m/>
    <m/>
    <n v="353283"/>
    <m/>
  </r>
  <r>
    <x v="6"/>
    <x v="1"/>
    <x v="92"/>
    <x v="1"/>
    <x v="12"/>
    <n v="481907"/>
    <m/>
    <m/>
    <m/>
    <m/>
    <n v="481907"/>
    <m/>
  </r>
  <r>
    <x v="6"/>
    <x v="1"/>
    <x v="125"/>
    <x v="2"/>
    <x v="6"/>
    <n v="15609"/>
    <m/>
    <m/>
    <m/>
    <m/>
    <n v="15609"/>
    <m/>
  </r>
  <r>
    <x v="6"/>
    <x v="1"/>
    <x v="125"/>
    <x v="3"/>
    <x v="5"/>
    <n v="27228"/>
    <m/>
    <m/>
    <m/>
    <m/>
    <n v="27228"/>
    <m/>
  </r>
  <r>
    <x v="6"/>
    <x v="1"/>
    <x v="125"/>
    <x v="1"/>
    <x v="12"/>
    <n v="52176"/>
    <m/>
    <m/>
    <m/>
    <m/>
    <n v="52176"/>
    <m/>
  </r>
  <r>
    <x v="6"/>
    <x v="1"/>
    <x v="125"/>
    <x v="0"/>
    <x v="11"/>
    <n v="77562"/>
    <m/>
    <m/>
    <m/>
    <m/>
    <n v="77562"/>
    <m/>
  </r>
  <r>
    <x v="6"/>
    <x v="1"/>
    <x v="187"/>
    <x v="0"/>
    <x v="11"/>
    <n v="30105"/>
    <m/>
    <m/>
    <m/>
    <m/>
    <n v="30105"/>
    <m/>
  </r>
  <r>
    <x v="6"/>
    <x v="1"/>
    <x v="147"/>
    <x v="0"/>
    <x v="11"/>
    <n v="53889"/>
    <m/>
    <m/>
    <m/>
    <m/>
    <n v="53889"/>
    <m/>
  </r>
  <r>
    <x v="6"/>
    <x v="1"/>
    <x v="127"/>
    <x v="2"/>
    <x v="6"/>
    <n v="2042"/>
    <n v="2042"/>
    <m/>
    <m/>
    <m/>
    <n v="2042"/>
    <m/>
  </r>
  <r>
    <x v="6"/>
    <x v="1"/>
    <x v="127"/>
    <x v="1"/>
    <x v="12"/>
    <n v="36891"/>
    <n v="36891"/>
    <m/>
    <m/>
    <m/>
    <n v="36891"/>
    <m/>
  </r>
  <r>
    <x v="6"/>
    <x v="1"/>
    <x v="127"/>
    <x v="0"/>
    <x v="11"/>
    <n v="89079"/>
    <m/>
    <m/>
    <m/>
    <m/>
    <n v="89079"/>
    <m/>
  </r>
  <r>
    <x v="6"/>
    <x v="1"/>
    <x v="141"/>
    <x v="0"/>
    <x v="11"/>
    <n v="67018"/>
    <n v="21858"/>
    <m/>
    <m/>
    <m/>
    <n v="67018"/>
    <m/>
  </r>
  <r>
    <x v="6"/>
    <x v="1"/>
    <x v="172"/>
    <x v="0"/>
    <x v="11"/>
    <n v="1160"/>
    <m/>
    <m/>
    <m/>
    <m/>
    <n v="1160"/>
    <m/>
  </r>
  <r>
    <x v="6"/>
    <x v="3"/>
    <x v="97"/>
    <x v="2"/>
    <x v="13"/>
    <n v="19724"/>
    <m/>
    <m/>
    <m/>
    <m/>
    <n v="19724"/>
    <m/>
  </r>
  <r>
    <x v="6"/>
    <x v="3"/>
    <x v="97"/>
    <x v="4"/>
    <x v="7"/>
    <n v="43226"/>
    <m/>
    <m/>
    <m/>
    <m/>
    <n v="43226"/>
    <m/>
  </r>
  <r>
    <x v="6"/>
    <x v="3"/>
    <x v="97"/>
    <x v="0"/>
    <x v="11"/>
    <n v="498294"/>
    <n v="6956"/>
    <m/>
    <m/>
    <m/>
    <n v="498294"/>
    <m/>
  </r>
  <r>
    <x v="6"/>
    <x v="3"/>
    <x v="97"/>
    <x v="1"/>
    <x v="12"/>
    <n v="637210"/>
    <n v="28029"/>
    <m/>
    <m/>
    <m/>
    <n v="637210"/>
    <m/>
  </r>
  <r>
    <x v="6"/>
    <x v="3"/>
    <x v="97"/>
    <x v="2"/>
    <x v="6"/>
    <n v="666117"/>
    <m/>
    <m/>
    <m/>
    <m/>
    <n v="666117"/>
    <m/>
  </r>
  <r>
    <x v="6"/>
    <x v="3"/>
    <x v="55"/>
    <x v="0"/>
    <x v="1"/>
    <m/>
    <m/>
    <m/>
    <m/>
    <n v="1490"/>
    <n v="1490"/>
    <m/>
  </r>
  <r>
    <x v="6"/>
    <x v="3"/>
    <x v="55"/>
    <x v="4"/>
    <x v="7"/>
    <n v="3517"/>
    <m/>
    <m/>
    <m/>
    <m/>
    <n v="3517"/>
    <m/>
  </r>
  <r>
    <x v="6"/>
    <x v="3"/>
    <x v="55"/>
    <x v="6"/>
    <x v="4"/>
    <n v="6747"/>
    <m/>
    <m/>
    <m/>
    <m/>
    <n v="6747"/>
    <m/>
  </r>
  <r>
    <x v="6"/>
    <x v="3"/>
    <x v="55"/>
    <x v="1"/>
    <x v="8"/>
    <m/>
    <m/>
    <m/>
    <m/>
    <n v="12080"/>
    <n v="12080"/>
    <m/>
  </r>
  <r>
    <x v="6"/>
    <x v="3"/>
    <x v="55"/>
    <x v="2"/>
    <x v="9"/>
    <m/>
    <m/>
    <m/>
    <m/>
    <n v="13930"/>
    <n v="13930"/>
    <m/>
  </r>
  <r>
    <x v="6"/>
    <x v="3"/>
    <x v="55"/>
    <x v="3"/>
    <x v="10"/>
    <n v="36207"/>
    <n v="3123"/>
    <m/>
    <m/>
    <m/>
    <n v="36207"/>
    <m/>
  </r>
  <r>
    <x v="6"/>
    <x v="3"/>
    <x v="55"/>
    <x v="3"/>
    <x v="5"/>
    <n v="45539"/>
    <n v="5276"/>
    <m/>
    <m/>
    <m/>
    <n v="45539"/>
    <m/>
  </r>
  <r>
    <x v="6"/>
    <x v="3"/>
    <x v="55"/>
    <x v="2"/>
    <x v="13"/>
    <n v="257331"/>
    <n v="29122"/>
    <m/>
    <m/>
    <m/>
    <n v="257331"/>
    <m/>
  </r>
  <r>
    <x v="6"/>
    <x v="3"/>
    <x v="55"/>
    <x v="2"/>
    <x v="6"/>
    <n v="617118"/>
    <n v="81997"/>
    <m/>
    <m/>
    <m/>
    <n v="617118"/>
    <m/>
  </r>
  <r>
    <x v="6"/>
    <x v="3"/>
    <x v="55"/>
    <x v="0"/>
    <x v="11"/>
    <n v="1094473"/>
    <n v="16550"/>
    <m/>
    <m/>
    <m/>
    <n v="1094473"/>
    <m/>
  </r>
  <r>
    <x v="6"/>
    <x v="3"/>
    <x v="55"/>
    <x v="1"/>
    <x v="12"/>
    <n v="2158553"/>
    <n v="172664"/>
    <m/>
    <m/>
    <m/>
    <n v="2158553"/>
    <m/>
  </r>
  <r>
    <x v="6"/>
    <x v="3"/>
    <x v="16"/>
    <x v="3"/>
    <x v="10"/>
    <n v="17155"/>
    <m/>
    <m/>
    <m/>
    <m/>
    <n v="17155"/>
    <m/>
  </r>
  <r>
    <x v="6"/>
    <x v="3"/>
    <x v="16"/>
    <x v="3"/>
    <x v="15"/>
    <n v="20591"/>
    <m/>
    <m/>
    <m/>
    <m/>
    <n v="20591"/>
    <m/>
  </r>
  <r>
    <x v="6"/>
    <x v="3"/>
    <x v="16"/>
    <x v="4"/>
    <x v="7"/>
    <n v="51723"/>
    <m/>
    <m/>
    <m/>
    <m/>
    <n v="51723"/>
    <m/>
  </r>
  <r>
    <x v="6"/>
    <x v="3"/>
    <x v="16"/>
    <x v="6"/>
    <x v="4"/>
    <n v="61205"/>
    <n v="32294"/>
    <m/>
    <m/>
    <m/>
    <n v="61205"/>
    <m/>
  </r>
  <r>
    <x v="6"/>
    <x v="3"/>
    <x v="16"/>
    <x v="3"/>
    <x v="5"/>
    <n v="151941"/>
    <m/>
    <m/>
    <m/>
    <m/>
    <n v="151941"/>
    <m/>
  </r>
  <r>
    <x v="6"/>
    <x v="3"/>
    <x v="16"/>
    <x v="2"/>
    <x v="9"/>
    <m/>
    <m/>
    <m/>
    <n v="157493"/>
    <n v="89728"/>
    <n v="247221"/>
    <m/>
  </r>
  <r>
    <x v="6"/>
    <x v="3"/>
    <x v="16"/>
    <x v="1"/>
    <x v="8"/>
    <m/>
    <m/>
    <m/>
    <n v="217382"/>
    <n v="37395"/>
    <n v="254777"/>
    <m/>
  </r>
  <r>
    <x v="6"/>
    <x v="3"/>
    <x v="16"/>
    <x v="0"/>
    <x v="1"/>
    <m/>
    <m/>
    <m/>
    <n v="179290"/>
    <n v="76471"/>
    <n v="255761"/>
    <m/>
  </r>
  <r>
    <x v="6"/>
    <x v="3"/>
    <x v="16"/>
    <x v="2"/>
    <x v="13"/>
    <n v="792515"/>
    <m/>
    <m/>
    <m/>
    <m/>
    <n v="792515"/>
    <m/>
  </r>
  <r>
    <x v="6"/>
    <x v="3"/>
    <x v="16"/>
    <x v="2"/>
    <x v="6"/>
    <n v="4127004"/>
    <n v="51228"/>
    <m/>
    <m/>
    <m/>
    <n v="4127004"/>
    <m/>
  </r>
  <r>
    <x v="6"/>
    <x v="3"/>
    <x v="16"/>
    <x v="1"/>
    <x v="12"/>
    <n v="4700657"/>
    <n v="183483"/>
    <m/>
    <m/>
    <m/>
    <n v="4700657"/>
    <m/>
  </r>
  <r>
    <x v="6"/>
    <x v="3"/>
    <x v="16"/>
    <x v="0"/>
    <x v="11"/>
    <n v="5955205"/>
    <n v="9959"/>
    <m/>
    <m/>
    <m/>
    <n v="5955205"/>
    <m/>
  </r>
  <r>
    <x v="6"/>
    <x v="3"/>
    <x v="74"/>
    <x v="1"/>
    <x v="8"/>
    <m/>
    <m/>
    <m/>
    <m/>
    <n v="2820"/>
    <n v="2820"/>
    <m/>
  </r>
  <r>
    <x v="6"/>
    <x v="3"/>
    <x v="74"/>
    <x v="0"/>
    <x v="1"/>
    <m/>
    <m/>
    <m/>
    <m/>
    <n v="23490"/>
    <n v="23490"/>
    <m/>
  </r>
  <r>
    <x v="6"/>
    <x v="3"/>
    <x v="74"/>
    <x v="6"/>
    <x v="4"/>
    <n v="72293"/>
    <m/>
    <m/>
    <m/>
    <m/>
    <n v="72293"/>
    <m/>
  </r>
  <r>
    <x v="6"/>
    <x v="3"/>
    <x v="74"/>
    <x v="3"/>
    <x v="10"/>
    <n v="74416"/>
    <m/>
    <m/>
    <m/>
    <m/>
    <n v="74416"/>
    <m/>
  </r>
  <r>
    <x v="6"/>
    <x v="3"/>
    <x v="74"/>
    <x v="4"/>
    <x v="7"/>
    <n v="129390"/>
    <m/>
    <m/>
    <m/>
    <m/>
    <n v="129390"/>
    <m/>
  </r>
  <r>
    <x v="6"/>
    <x v="3"/>
    <x v="74"/>
    <x v="3"/>
    <x v="5"/>
    <n v="138428"/>
    <m/>
    <m/>
    <m/>
    <m/>
    <n v="138428"/>
    <m/>
  </r>
  <r>
    <x v="6"/>
    <x v="3"/>
    <x v="74"/>
    <x v="2"/>
    <x v="9"/>
    <m/>
    <m/>
    <m/>
    <m/>
    <n v="163632"/>
    <n v="163632"/>
    <m/>
  </r>
  <r>
    <x v="6"/>
    <x v="3"/>
    <x v="74"/>
    <x v="1"/>
    <x v="12"/>
    <n v="697676"/>
    <m/>
    <m/>
    <m/>
    <m/>
    <n v="697676"/>
    <m/>
  </r>
  <r>
    <x v="6"/>
    <x v="3"/>
    <x v="74"/>
    <x v="2"/>
    <x v="13"/>
    <n v="1086502"/>
    <m/>
    <m/>
    <m/>
    <m/>
    <n v="1086502"/>
    <m/>
  </r>
  <r>
    <x v="6"/>
    <x v="3"/>
    <x v="74"/>
    <x v="0"/>
    <x v="11"/>
    <n v="1842345"/>
    <m/>
    <m/>
    <m/>
    <m/>
    <n v="1842345"/>
    <m/>
  </r>
  <r>
    <x v="6"/>
    <x v="3"/>
    <x v="74"/>
    <x v="2"/>
    <x v="6"/>
    <n v="2685392"/>
    <m/>
    <m/>
    <m/>
    <m/>
    <n v="2685392"/>
    <m/>
  </r>
  <r>
    <x v="6"/>
    <x v="3"/>
    <x v="111"/>
    <x v="3"/>
    <x v="5"/>
    <n v="35858"/>
    <m/>
    <m/>
    <m/>
    <m/>
    <n v="35858"/>
    <m/>
  </r>
  <r>
    <x v="6"/>
    <x v="3"/>
    <x v="111"/>
    <x v="2"/>
    <x v="6"/>
    <n v="56401"/>
    <m/>
    <m/>
    <m/>
    <m/>
    <n v="56401"/>
    <m/>
  </r>
  <r>
    <x v="6"/>
    <x v="3"/>
    <x v="111"/>
    <x v="1"/>
    <x v="12"/>
    <n v="172559"/>
    <m/>
    <m/>
    <m/>
    <m/>
    <n v="172559"/>
    <m/>
  </r>
  <r>
    <x v="6"/>
    <x v="3"/>
    <x v="111"/>
    <x v="0"/>
    <x v="11"/>
    <n v="319893"/>
    <m/>
    <m/>
    <m/>
    <m/>
    <n v="319893"/>
    <m/>
  </r>
  <r>
    <x v="6"/>
    <x v="3"/>
    <x v="134"/>
    <x v="1"/>
    <x v="12"/>
    <n v="22380"/>
    <m/>
    <m/>
    <m/>
    <m/>
    <n v="22380"/>
    <m/>
  </r>
  <r>
    <x v="6"/>
    <x v="3"/>
    <x v="134"/>
    <x v="0"/>
    <x v="11"/>
    <n v="97880"/>
    <m/>
    <m/>
    <m/>
    <m/>
    <n v="97880"/>
    <m/>
  </r>
  <r>
    <x v="6"/>
    <x v="3"/>
    <x v="183"/>
    <x v="0"/>
    <x v="11"/>
    <n v="2654"/>
    <m/>
    <m/>
    <m/>
    <m/>
    <n v="2654"/>
    <m/>
  </r>
  <r>
    <x v="6"/>
    <x v="3"/>
    <x v="51"/>
    <x v="2"/>
    <x v="9"/>
    <m/>
    <m/>
    <m/>
    <m/>
    <n v="6700"/>
    <n v="6700"/>
    <m/>
  </r>
  <r>
    <x v="6"/>
    <x v="3"/>
    <x v="51"/>
    <x v="3"/>
    <x v="5"/>
    <n v="11615"/>
    <m/>
    <m/>
    <m/>
    <m/>
    <n v="11615"/>
    <m/>
  </r>
  <r>
    <x v="6"/>
    <x v="3"/>
    <x v="51"/>
    <x v="6"/>
    <x v="4"/>
    <n v="16164"/>
    <m/>
    <m/>
    <m/>
    <m/>
    <n v="16164"/>
    <m/>
  </r>
  <r>
    <x v="6"/>
    <x v="3"/>
    <x v="51"/>
    <x v="4"/>
    <x v="7"/>
    <n v="23177"/>
    <m/>
    <m/>
    <m/>
    <m/>
    <n v="23177"/>
    <m/>
  </r>
  <r>
    <x v="6"/>
    <x v="3"/>
    <x v="51"/>
    <x v="1"/>
    <x v="8"/>
    <m/>
    <m/>
    <m/>
    <n v="30108"/>
    <n v="6095"/>
    <n v="36203"/>
    <m/>
  </r>
  <r>
    <x v="6"/>
    <x v="3"/>
    <x v="51"/>
    <x v="0"/>
    <x v="1"/>
    <m/>
    <m/>
    <m/>
    <n v="37597"/>
    <n v="2320"/>
    <n v="39917"/>
    <m/>
  </r>
  <r>
    <x v="6"/>
    <x v="3"/>
    <x v="51"/>
    <x v="2"/>
    <x v="13"/>
    <n v="111898"/>
    <m/>
    <m/>
    <m/>
    <m/>
    <n v="111898"/>
    <m/>
  </r>
  <r>
    <x v="6"/>
    <x v="3"/>
    <x v="51"/>
    <x v="2"/>
    <x v="6"/>
    <n v="297600"/>
    <m/>
    <m/>
    <m/>
    <m/>
    <n v="297600"/>
    <m/>
  </r>
  <r>
    <x v="6"/>
    <x v="3"/>
    <x v="51"/>
    <x v="0"/>
    <x v="11"/>
    <n v="1199579"/>
    <m/>
    <m/>
    <m/>
    <m/>
    <n v="1199579"/>
    <m/>
  </r>
  <r>
    <x v="6"/>
    <x v="3"/>
    <x v="51"/>
    <x v="1"/>
    <x v="12"/>
    <n v="1938074"/>
    <n v="81537"/>
    <m/>
    <m/>
    <m/>
    <n v="1938074"/>
    <m/>
  </r>
  <r>
    <x v="6"/>
    <x v="3"/>
    <x v="104"/>
    <x v="1"/>
    <x v="8"/>
    <m/>
    <m/>
    <m/>
    <m/>
    <n v="1860"/>
    <n v="1860"/>
    <m/>
  </r>
  <r>
    <x v="6"/>
    <x v="3"/>
    <x v="104"/>
    <x v="6"/>
    <x v="4"/>
    <n v="4561"/>
    <n v="2255"/>
    <m/>
    <m/>
    <m/>
    <n v="4561"/>
    <m/>
  </r>
  <r>
    <x v="6"/>
    <x v="3"/>
    <x v="104"/>
    <x v="3"/>
    <x v="15"/>
    <n v="9534"/>
    <n v="9534"/>
    <m/>
    <m/>
    <m/>
    <n v="9534"/>
    <m/>
  </r>
  <r>
    <x v="6"/>
    <x v="3"/>
    <x v="104"/>
    <x v="2"/>
    <x v="13"/>
    <n v="19244"/>
    <m/>
    <m/>
    <m/>
    <m/>
    <n v="19244"/>
    <m/>
  </r>
  <r>
    <x v="6"/>
    <x v="3"/>
    <x v="104"/>
    <x v="3"/>
    <x v="5"/>
    <n v="45054"/>
    <m/>
    <m/>
    <m/>
    <m/>
    <n v="45054"/>
    <m/>
  </r>
  <r>
    <x v="6"/>
    <x v="3"/>
    <x v="104"/>
    <x v="0"/>
    <x v="11"/>
    <n v="175651"/>
    <m/>
    <m/>
    <m/>
    <m/>
    <n v="175651"/>
    <m/>
  </r>
  <r>
    <x v="6"/>
    <x v="3"/>
    <x v="104"/>
    <x v="2"/>
    <x v="6"/>
    <n v="226195"/>
    <m/>
    <m/>
    <m/>
    <m/>
    <n v="226195"/>
    <m/>
  </r>
  <r>
    <x v="6"/>
    <x v="3"/>
    <x v="104"/>
    <x v="1"/>
    <x v="12"/>
    <n v="540738"/>
    <n v="3980"/>
    <m/>
    <m/>
    <m/>
    <n v="540738"/>
    <m/>
  </r>
  <r>
    <x v="6"/>
    <x v="3"/>
    <x v="42"/>
    <x v="6"/>
    <x v="4"/>
    <n v="3641"/>
    <n v="3641"/>
    <m/>
    <m/>
    <m/>
    <n v="3641"/>
    <m/>
  </r>
  <r>
    <x v="6"/>
    <x v="3"/>
    <x v="42"/>
    <x v="1"/>
    <x v="8"/>
    <m/>
    <m/>
    <m/>
    <m/>
    <n v="7712"/>
    <n v="7712"/>
    <m/>
  </r>
  <r>
    <x v="6"/>
    <x v="3"/>
    <x v="42"/>
    <x v="3"/>
    <x v="10"/>
    <n v="29031"/>
    <m/>
    <m/>
    <m/>
    <m/>
    <n v="29031"/>
    <m/>
  </r>
  <r>
    <x v="6"/>
    <x v="3"/>
    <x v="42"/>
    <x v="4"/>
    <x v="7"/>
    <n v="55684"/>
    <m/>
    <m/>
    <m/>
    <m/>
    <n v="55684"/>
    <m/>
  </r>
  <r>
    <x v="6"/>
    <x v="3"/>
    <x v="42"/>
    <x v="2"/>
    <x v="9"/>
    <m/>
    <m/>
    <m/>
    <n v="41128"/>
    <n v="31725"/>
    <n v="72853"/>
    <m/>
  </r>
  <r>
    <x v="6"/>
    <x v="3"/>
    <x v="42"/>
    <x v="3"/>
    <x v="5"/>
    <n v="155146"/>
    <n v="12701"/>
    <m/>
    <m/>
    <m/>
    <n v="155146"/>
    <m/>
  </r>
  <r>
    <x v="6"/>
    <x v="3"/>
    <x v="42"/>
    <x v="2"/>
    <x v="13"/>
    <n v="285256"/>
    <n v="31631"/>
    <m/>
    <m/>
    <m/>
    <n v="285256"/>
    <m/>
  </r>
  <r>
    <x v="6"/>
    <x v="3"/>
    <x v="42"/>
    <x v="2"/>
    <x v="6"/>
    <n v="1828044"/>
    <n v="14633"/>
    <m/>
    <m/>
    <m/>
    <n v="1828044"/>
    <m/>
  </r>
  <r>
    <x v="6"/>
    <x v="3"/>
    <x v="42"/>
    <x v="1"/>
    <x v="12"/>
    <n v="2536229"/>
    <n v="159231"/>
    <m/>
    <m/>
    <m/>
    <n v="2536229"/>
    <m/>
  </r>
  <r>
    <x v="6"/>
    <x v="3"/>
    <x v="42"/>
    <x v="0"/>
    <x v="11"/>
    <n v="2851776"/>
    <n v="6964"/>
    <m/>
    <m/>
    <m/>
    <n v="2851776"/>
    <m/>
  </r>
  <r>
    <x v="6"/>
    <x v="3"/>
    <x v="38"/>
    <x v="1"/>
    <x v="8"/>
    <m/>
    <m/>
    <m/>
    <m/>
    <n v="2320"/>
    <n v="2320"/>
    <m/>
  </r>
  <r>
    <x v="6"/>
    <x v="3"/>
    <x v="38"/>
    <x v="3"/>
    <x v="10"/>
    <n v="12873"/>
    <m/>
    <m/>
    <m/>
    <m/>
    <n v="12873"/>
    <m/>
  </r>
  <r>
    <x v="6"/>
    <x v="3"/>
    <x v="38"/>
    <x v="3"/>
    <x v="5"/>
    <n v="39093"/>
    <m/>
    <m/>
    <m/>
    <m/>
    <n v="39093"/>
    <m/>
  </r>
  <r>
    <x v="6"/>
    <x v="3"/>
    <x v="38"/>
    <x v="6"/>
    <x v="4"/>
    <n v="71446"/>
    <n v="1147"/>
    <m/>
    <m/>
    <m/>
    <n v="71446"/>
    <m/>
  </r>
  <r>
    <x v="6"/>
    <x v="3"/>
    <x v="38"/>
    <x v="4"/>
    <x v="7"/>
    <n v="189579"/>
    <m/>
    <m/>
    <m/>
    <m/>
    <n v="189579"/>
    <m/>
  </r>
  <r>
    <x v="6"/>
    <x v="3"/>
    <x v="38"/>
    <x v="2"/>
    <x v="13"/>
    <n v="687950"/>
    <m/>
    <m/>
    <m/>
    <m/>
    <n v="687950"/>
    <m/>
  </r>
  <r>
    <x v="6"/>
    <x v="3"/>
    <x v="38"/>
    <x v="2"/>
    <x v="9"/>
    <m/>
    <m/>
    <m/>
    <n v="766226"/>
    <m/>
    <n v="766226"/>
    <m/>
  </r>
  <r>
    <x v="6"/>
    <x v="3"/>
    <x v="38"/>
    <x v="1"/>
    <x v="12"/>
    <n v="1951811"/>
    <n v="17345"/>
    <m/>
    <m/>
    <m/>
    <n v="1951811"/>
    <m/>
  </r>
  <r>
    <x v="6"/>
    <x v="3"/>
    <x v="38"/>
    <x v="2"/>
    <x v="6"/>
    <n v="2939244"/>
    <n v="6442"/>
    <m/>
    <m/>
    <m/>
    <n v="2939244"/>
    <m/>
  </r>
  <r>
    <x v="6"/>
    <x v="3"/>
    <x v="38"/>
    <x v="0"/>
    <x v="11"/>
    <n v="3438926"/>
    <n v="11864"/>
    <m/>
    <m/>
    <m/>
    <n v="3438926"/>
    <m/>
  </r>
  <r>
    <x v="6"/>
    <x v="3"/>
    <x v="97"/>
    <x v="3"/>
    <x v="10"/>
    <n v="11410"/>
    <m/>
    <m/>
    <m/>
    <m/>
    <n v="11410"/>
    <m/>
  </r>
  <r>
    <x v="6"/>
    <x v="3"/>
    <x v="97"/>
    <x v="4"/>
    <x v="7"/>
    <n v="17753"/>
    <m/>
    <m/>
    <m/>
    <m/>
    <n v="17753"/>
    <m/>
  </r>
  <r>
    <x v="6"/>
    <x v="3"/>
    <x v="97"/>
    <x v="3"/>
    <x v="5"/>
    <n v="41324"/>
    <m/>
    <m/>
    <m/>
    <m/>
    <n v="41324"/>
    <m/>
  </r>
  <r>
    <x v="6"/>
    <x v="3"/>
    <x v="97"/>
    <x v="0"/>
    <x v="1"/>
    <m/>
    <m/>
    <m/>
    <n v="95072"/>
    <m/>
    <n v="95072"/>
    <m/>
  </r>
  <r>
    <x v="6"/>
    <x v="3"/>
    <x v="97"/>
    <x v="1"/>
    <x v="12"/>
    <n v="126699"/>
    <m/>
    <m/>
    <m/>
    <m/>
    <n v="126699"/>
    <m/>
  </r>
  <r>
    <x v="6"/>
    <x v="3"/>
    <x v="97"/>
    <x v="2"/>
    <x v="9"/>
    <m/>
    <m/>
    <m/>
    <n v="127536"/>
    <m/>
    <n v="127536"/>
    <m/>
  </r>
  <r>
    <x v="6"/>
    <x v="3"/>
    <x v="97"/>
    <x v="2"/>
    <x v="13"/>
    <n v="280414"/>
    <m/>
    <m/>
    <m/>
    <m/>
    <n v="280414"/>
    <m/>
  </r>
  <r>
    <x v="6"/>
    <x v="3"/>
    <x v="97"/>
    <x v="0"/>
    <x v="11"/>
    <n v="654163"/>
    <m/>
    <m/>
    <m/>
    <m/>
    <n v="654163"/>
    <m/>
  </r>
  <r>
    <x v="6"/>
    <x v="3"/>
    <x v="97"/>
    <x v="2"/>
    <x v="6"/>
    <n v="794839"/>
    <m/>
    <m/>
    <m/>
    <m/>
    <n v="794839"/>
    <m/>
  </r>
  <r>
    <x v="6"/>
    <x v="3"/>
    <x v="63"/>
    <x v="2"/>
    <x v="9"/>
    <m/>
    <m/>
    <m/>
    <m/>
    <n v="3820"/>
    <n v="3820"/>
    <m/>
  </r>
  <r>
    <x v="6"/>
    <x v="3"/>
    <x v="63"/>
    <x v="3"/>
    <x v="5"/>
    <n v="56559"/>
    <n v="6549"/>
    <m/>
    <m/>
    <m/>
    <n v="56559"/>
    <m/>
  </r>
  <r>
    <x v="6"/>
    <x v="3"/>
    <x v="63"/>
    <x v="2"/>
    <x v="13"/>
    <n v="95056"/>
    <n v="7932"/>
    <m/>
    <m/>
    <m/>
    <n v="95056"/>
    <m/>
  </r>
  <r>
    <x v="6"/>
    <x v="3"/>
    <x v="63"/>
    <x v="1"/>
    <x v="12"/>
    <n v="799961"/>
    <n v="84410"/>
    <m/>
    <m/>
    <m/>
    <n v="799961"/>
    <m/>
  </r>
  <r>
    <x v="6"/>
    <x v="3"/>
    <x v="63"/>
    <x v="2"/>
    <x v="6"/>
    <n v="952232"/>
    <n v="23773"/>
    <m/>
    <m/>
    <m/>
    <n v="952232"/>
    <m/>
  </r>
  <r>
    <x v="6"/>
    <x v="3"/>
    <x v="63"/>
    <x v="0"/>
    <x v="11"/>
    <n v="1360997"/>
    <n v="42796"/>
    <m/>
    <m/>
    <m/>
    <n v="1360997"/>
    <m/>
  </r>
  <r>
    <x v="6"/>
    <x v="2"/>
    <x v="84"/>
    <x v="3"/>
    <x v="5"/>
    <n v="12729"/>
    <m/>
    <m/>
    <m/>
    <m/>
    <n v="12729"/>
    <m/>
  </r>
  <r>
    <x v="6"/>
    <x v="2"/>
    <x v="84"/>
    <x v="6"/>
    <x v="4"/>
    <n v="14910"/>
    <m/>
    <m/>
    <m/>
    <m/>
    <n v="14910"/>
    <m/>
  </r>
  <r>
    <x v="6"/>
    <x v="2"/>
    <x v="84"/>
    <x v="4"/>
    <x v="7"/>
    <n v="73800"/>
    <m/>
    <m/>
    <m/>
    <m/>
    <n v="73800"/>
    <m/>
  </r>
  <r>
    <x v="6"/>
    <x v="2"/>
    <x v="84"/>
    <x v="2"/>
    <x v="13"/>
    <n v="95567"/>
    <m/>
    <m/>
    <m/>
    <m/>
    <n v="95567"/>
    <m/>
  </r>
  <r>
    <x v="6"/>
    <x v="2"/>
    <x v="84"/>
    <x v="1"/>
    <x v="12"/>
    <n v="882992"/>
    <m/>
    <m/>
    <m/>
    <m/>
    <n v="882992"/>
    <m/>
  </r>
  <r>
    <x v="6"/>
    <x v="2"/>
    <x v="84"/>
    <x v="2"/>
    <x v="6"/>
    <n v="1208722"/>
    <m/>
    <m/>
    <m/>
    <m/>
    <n v="1208722"/>
    <m/>
  </r>
  <r>
    <x v="6"/>
    <x v="2"/>
    <x v="84"/>
    <x v="0"/>
    <x v="11"/>
    <n v="1262841"/>
    <m/>
    <m/>
    <m/>
    <m/>
    <n v="1262841"/>
    <m/>
  </r>
  <r>
    <x v="6"/>
    <x v="2"/>
    <x v="84"/>
    <x v="3"/>
    <x v="5"/>
    <n v="811"/>
    <m/>
    <m/>
    <m/>
    <m/>
    <n v="811"/>
    <m/>
  </r>
  <r>
    <x v="6"/>
    <x v="2"/>
    <x v="84"/>
    <x v="3"/>
    <x v="10"/>
    <n v="5482"/>
    <m/>
    <m/>
    <m/>
    <m/>
    <n v="5482"/>
    <m/>
  </r>
  <r>
    <x v="6"/>
    <x v="2"/>
    <x v="84"/>
    <x v="6"/>
    <x v="4"/>
    <n v="15474"/>
    <m/>
    <m/>
    <m/>
    <m/>
    <n v="15474"/>
    <m/>
  </r>
  <r>
    <x v="6"/>
    <x v="2"/>
    <x v="84"/>
    <x v="4"/>
    <x v="7"/>
    <n v="64709"/>
    <m/>
    <m/>
    <m/>
    <m/>
    <n v="64709"/>
    <m/>
  </r>
  <r>
    <x v="6"/>
    <x v="2"/>
    <x v="84"/>
    <x v="2"/>
    <x v="13"/>
    <n v="91130"/>
    <m/>
    <m/>
    <m/>
    <m/>
    <n v="91130"/>
    <m/>
  </r>
  <r>
    <x v="6"/>
    <x v="2"/>
    <x v="84"/>
    <x v="0"/>
    <x v="11"/>
    <n v="841684"/>
    <m/>
    <m/>
    <m/>
    <m/>
    <n v="841684"/>
    <m/>
  </r>
  <r>
    <x v="6"/>
    <x v="2"/>
    <x v="84"/>
    <x v="2"/>
    <x v="6"/>
    <n v="948989"/>
    <m/>
    <m/>
    <m/>
    <m/>
    <n v="948989"/>
    <m/>
  </r>
  <r>
    <x v="6"/>
    <x v="2"/>
    <x v="84"/>
    <x v="1"/>
    <x v="12"/>
    <n v="1131604"/>
    <m/>
    <m/>
    <m/>
    <m/>
    <n v="1131604"/>
    <m/>
  </r>
  <r>
    <x v="6"/>
    <x v="3"/>
    <x v="98"/>
    <x v="2"/>
    <x v="6"/>
    <n v="5952"/>
    <n v="5952"/>
    <m/>
    <m/>
    <m/>
    <n v="5952"/>
    <m/>
  </r>
  <r>
    <x v="6"/>
    <x v="3"/>
    <x v="98"/>
    <x v="0"/>
    <x v="11"/>
    <n v="225803"/>
    <m/>
    <m/>
    <m/>
    <m/>
    <n v="225803"/>
    <m/>
  </r>
  <r>
    <x v="6"/>
    <x v="3"/>
    <x v="98"/>
    <x v="1"/>
    <x v="12"/>
    <n v="443768"/>
    <n v="3588"/>
    <m/>
    <m/>
    <m/>
    <n v="443768"/>
    <m/>
  </r>
  <r>
    <x v="6"/>
    <x v="3"/>
    <x v="119"/>
    <x v="0"/>
    <x v="11"/>
    <n v="171138"/>
    <m/>
    <m/>
    <m/>
    <m/>
    <n v="171138"/>
    <m/>
  </r>
  <r>
    <x v="6"/>
    <x v="3"/>
    <x v="119"/>
    <x v="1"/>
    <x v="12"/>
    <n v="297532"/>
    <m/>
    <m/>
    <m/>
    <m/>
    <n v="297532"/>
    <m/>
  </r>
  <r>
    <x v="6"/>
    <x v="5"/>
    <x v="89"/>
    <x v="0"/>
    <x v="1"/>
    <m/>
    <m/>
    <m/>
    <m/>
    <n v="4170"/>
    <n v="4170"/>
    <m/>
  </r>
  <r>
    <x v="6"/>
    <x v="5"/>
    <x v="89"/>
    <x v="1"/>
    <x v="8"/>
    <m/>
    <m/>
    <m/>
    <n v="13114"/>
    <n v="6220"/>
    <n v="19334"/>
    <m/>
  </r>
  <r>
    <x v="6"/>
    <x v="5"/>
    <x v="89"/>
    <x v="2"/>
    <x v="9"/>
    <m/>
    <m/>
    <m/>
    <m/>
    <n v="46840"/>
    <n v="46840"/>
    <m/>
  </r>
  <r>
    <x v="6"/>
    <x v="5"/>
    <x v="89"/>
    <x v="4"/>
    <x v="7"/>
    <n v="94428"/>
    <m/>
    <m/>
    <m/>
    <m/>
    <n v="94428"/>
    <m/>
  </r>
  <r>
    <x v="6"/>
    <x v="5"/>
    <x v="89"/>
    <x v="3"/>
    <x v="5"/>
    <n v="99291"/>
    <m/>
    <m/>
    <m/>
    <m/>
    <n v="99291"/>
    <m/>
  </r>
  <r>
    <x v="6"/>
    <x v="5"/>
    <x v="89"/>
    <x v="3"/>
    <x v="10"/>
    <n v="399465"/>
    <m/>
    <m/>
    <m/>
    <m/>
    <n v="399465"/>
    <m/>
  </r>
  <r>
    <x v="6"/>
    <x v="5"/>
    <x v="89"/>
    <x v="1"/>
    <x v="12"/>
    <n v="560773"/>
    <n v="7140"/>
    <m/>
    <m/>
    <m/>
    <n v="560773"/>
    <m/>
  </r>
  <r>
    <x v="6"/>
    <x v="5"/>
    <x v="89"/>
    <x v="2"/>
    <x v="13"/>
    <n v="567836"/>
    <n v="2559"/>
    <m/>
    <m/>
    <m/>
    <n v="567836"/>
    <m/>
  </r>
  <r>
    <x v="6"/>
    <x v="5"/>
    <x v="89"/>
    <x v="0"/>
    <x v="11"/>
    <n v="1132106"/>
    <m/>
    <m/>
    <m/>
    <m/>
    <n v="1132106"/>
    <m/>
  </r>
  <r>
    <x v="6"/>
    <x v="5"/>
    <x v="89"/>
    <x v="2"/>
    <x v="6"/>
    <n v="1267133"/>
    <m/>
    <m/>
    <m/>
    <m/>
    <n v="1267133"/>
    <m/>
  </r>
  <r>
    <x v="6"/>
    <x v="5"/>
    <x v="69"/>
    <x v="1"/>
    <x v="8"/>
    <m/>
    <m/>
    <m/>
    <m/>
    <n v="4530"/>
    <n v="4530"/>
    <m/>
  </r>
  <r>
    <x v="6"/>
    <x v="5"/>
    <x v="69"/>
    <x v="3"/>
    <x v="5"/>
    <n v="9213"/>
    <m/>
    <m/>
    <m/>
    <m/>
    <n v="9213"/>
    <m/>
  </r>
  <r>
    <x v="6"/>
    <x v="5"/>
    <x v="69"/>
    <x v="3"/>
    <x v="10"/>
    <n v="15602"/>
    <m/>
    <m/>
    <m/>
    <m/>
    <n v="15602"/>
    <m/>
  </r>
  <r>
    <x v="6"/>
    <x v="5"/>
    <x v="69"/>
    <x v="2"/>
    <x v="9"/>
    <m/>
    <m/>
    <m/>
    <n v="20220"/>
    <n v="29750"/>
    <n v="49970"/>
    <m/>
  </r>
  <r>
    <x v="6"/>
    <x v="5"/>
    <x v="69"/>
    <x v="4"/>
    <x v="7"/>
    <n v="155665"/>
    <m/>
    <m/>
    <m/>
    <m/>
    <n v="155665"/>
    <m/>
  </r>
  <r>
    <x v="6"/>
    <x v="5"/>
    <x v="69"/>
    <x v="2"/>
    <x v="13"/>
    <n v="181531"/>
    <m/>
    <m/>
    <m/>
    <m/>
    <n v="181531"/>
    <m/>
  </r>
  <r>
    <x v="6"/>
    <x v="5"/>
    <x v="69"/>
    <x v="1"/>
    <x v="12"/>
    <n v="1003372"/>
    <n v="14108"/>
    <m/>
    <m/>
    <m/>
    <n v="1003372"/>
    <m/>
  </r>
  <r>
    <x v="6"/>
    <x v="5"/>
    <x v="69"/>
    <x v="0"/>
    <x v="11"/>
    <n v="1358030"/>
    <m/>
    <m/>
    <m/>
    <m/>
    <n v="1358030"/>
    <m/>
  </r>
  <r>
    <x v="6"/>
    <x v="5"/>
    <x v="69"/>
    <x v="2"/>
    <x v="6"/>
    <n v="1451741"/>
    <m/>
    <m/>
    <m/>
    <m/>
    <n v="1451741"/>
    <m/>
  </r>
  <r>
    <x v="6"/>
    <x v="5"/>
    <x v="33"/>
    <x v="0"/>
    <x v="1"/>
    <m/>
    <m/>
    <m/>
    <m/>
    <n v="1310"/>
    <n v="1310"/>
    <m/>
  </r>
  <r>
    <x v="6"/>
    <x v="5"/>
    <x v="33"/>
    <x v="2"/>
    <x v="9"/>
    <m/>
    <m/>
    <m/>
    <n v="30252"/>
    <n v="99640"/>
    <n v="129892"/>
    <m/>
  </r>
  <r>
    <x v="6"/>
    <x v="5"/>
    <x v="33"/>
    <x v="3"/>
    <x v="5"/>
    <n v="340958"/>
    <m/>
    <m/>
    <m/>
    <m/>
    <n v="340958"/>
    <m/>
  </r>
  <r>
    <x v="6"/>
    <x v="5"/>
    <x v="33"/>
    <x v="4"/>
    <x v="7"/>
    <n v="474645"/>
    <m/>
    <m/>
    <m/>
    <m/>
    <n v="474645"/>
    <m/>
  </r>
  <r>
    <x v="6"/>
    <x v="5"/>
    <x v="33"/>
    <x v="1"/>
    <x v="12"/>
    <n v="625362"/>
    <m/>
    <m/>
    <m/>
    <m/>
    <n v="625362"/>
    <m/>
  </r>
  <r>
    <x v="6"/>
    <x v="5"/>
    <x v="33"/>
    <x v="3"/>
    <x v="10"/>
    <n v="747081"/>
    <m/>
    <m/>
    <m/>
    <m/>
    <n v="747081"/>
    <m/>
  </r>
  <r>
    <x v="6"/>
    <x v="5"/>
    <x v="33"/>
    <x v="2"/>
    <x v="13"/>
    <n v="1974965"/>
    <m/>
    <m/>
    <m/>
    <m/>
    <n v="1974965"/>
    <m/>
  </r>
  <r>
    <x v="6"/>
    <x v="5"/>
    <x v="33"/>
    <x v="0"/>
    <x v="11"/>
    <n v="2609510"/>
    <n v="58972"/>
    <m/>
    <m/>
    <m/>
    <n v="2609510"/>
    <m/>
  </r>
  <r>
    <x v="6"/>
    <x v="5"/>
    <x v="33"/>
    <x v="2"/>
    <x v="6"/>
    <n v="4433467"/>
    <n v="24332"/>
    <m/>
    <m/>
    <m/>
    <n v="4433467"/>
    <m/>
  </r>
  <r>
    <x v="6"/>
    <x v="5"/>
    <x v="39"/>
    <x v="6"/>
    <x v="4"/>
    <n v="144763"/>
    <m/>
    <m/>
    <m/>
    <m/>
    <n v="144763"/>
    <m/>
  </r>
  <r>
    <x v="6"/>
    <x v="5"/>
    <x v="39"/>
    <x v="3"/>
    <x v="5"/>
    <n v="190681"/>
    <m/>
    <m/>
    <m/>
    <m/>
    <n v="190681"/>
    <m/>
  </r>
  <r>
    <x v="6"/>
    <x v="5"/>
    <x v="39"/>
    <x v="2"/>
    <x v="9"/>
    <m/>
    <m/>
    <m/>
    <n v="206453"/>
    <n v="1940"/>
    <n v="208393"/>
    <m/>
  </r>
  <r>
    <x v="6"/>
    <x v="5"/>
    <x v="39"/>
    <x v="4"/>
    <x v="7"/>
    <n v="285203"/>
    <n v="11063"/>
    <m/>
    <m/>
    <m/>
    <n v="285203"/>
    <m/>
  </r>
  <r>
    <x v="6"/>
    <x v="5"/>
    <x v="39"/>
    <x v="3"/>
    <x v="10"/>
    <n v="364758"/>
    <m/>
    <m/>
    <m/>
    <m/>
    <n v="364758"/>
    <m/>
  </r>
  <r>
    <x v="6"/>
    <x v="5"/>
    <x v="39"/>
    <x v="1"/>
    <x v="12"/>
    <n v="1001539"/>
    <n v="31312"/>
    <m/>
    <m/>
    <m/>
    <n v="1001539"/>
    <m/>
  </r>
  <r>
    <x v="6"/>
    <x v="5"/>
    <x v="39"/>
    <x v="2"/>
    <x v="13"/>
    <n v="1094073"/>
    <m/>
    <m/>
    <m/>
    <m/>
    <n v="1094073"/>
    <m/>
  </r>
  <r>
    <x v="6"/>
    <x v="5"/>
    <x v="39"/>
    <x v="0"/>
    <x v="11"/>
    <n v="1972295"/>
    <m/>
    <m/>
    <m/>
    <m/>
    <n v="1972295"/>
    <m/>
  </r>
  <r>
    <x v="6"/>
    <x v="5"/>
    <x v="39"/>
    <x v="2"/>
    <x v="6"/>
    <n v="2789708"/>
    <m/>
    <m/>
    <m/>
    <m/>
    <n v="2789708"/>
    <m/>
  </r>
  <r>
    <x v="6"/>
    <x v="5"/>
    <x v="22"/>
    <x v="1"/>
    <x v="8"/>
    <m/>
    <m/>
    <m/>
    <n v="12132"/>
    <m/>
    <n v="12132"/>
    <m/>
  </r>
  <r>
    <x v="6"/>
    <x v="5"/>
    <x v="22"/>
    <x v="3"/>
    <x v="15"/>
    <n v="32409"/>
    <m/>
    <m/>
    <m/>
    <m/>
    <n v="32409"/>
    <m/>
  </r>
  <r>
    <x v="6"/>
    <x v="5"/>
    <x v="22"/>
    <x v="4"/>
    <x v="7"/>
    <n v="45576"/>
    <m/>
    <m/>
    <m/>
    <m/>
    <n v="45576"/>
    <m/>
  </r>
  <r>
    <x v="6"/>
    <x v="5"/>
    <x v="22"/>
    <x v="2"/>
    <x v="9"/>
    <m/>
    <m/>
    <m/>
    <n v="394164"/>
    <n v="11500"/>
    <n v="405664"/>
    <m/>
  </r>
  <r>
    <x v="6"/>
    <x v="5"/>
    <x v="22"/>
    <x v="3"/>
    <x v="5"/>
    <n v="748089"/>
    <m/>
    <m/>
    <m/>
    <m/>
    <n v="748089"/>
    <m/>
  </r>
  <r>
    <x v="6"/>
    <x v="5"/>
    <x v="22"/>
    <x v="3"/>
    <x v="10"/>
    <n v="752025"/>
    <m/>
    <m/>
    <m/>
    <m/>
    <n v="752025"/>
    <m/>
  </r>
  <r>
    <x v="6"/>
    <x v="5"/>
    <x v="22"/>
    <x v="0"/>
    <x v="11"/>
    <n v="1845614"/>
    <m/>
    <m/>
    <m/>
    <m/>
    <n v="1845614"/>
    <m/>
  </r>
  <r>
    <x v="6"/>
    <x v="5"/>
    <x v="22"/>
    <x v="2"/>
    <x v="13"/>
    <n v="2243672"/>
    <m/>
    <m/>
    <m/>
    <m/>
    <n v="2243672"/>
    <m/>
  </r>
  <r>
    <x v="6"/>
    <x v="5"/>
    <x v="22"/>
    <x v="1"/>
    <x v="12"/>
    <n v="2695437"/>
    <m/>
    <m/>
    <m/>
    <m/>
    <n v="2695437"/>
    <m/>
  </r>
  <r>
    <x v="6"/>
    <x v="5"/>
    <x v="22"/>
    <x v="2"/>
    <x v="6"/>
    <n v="6299733"/>
    <n v="6621"/>
    <m/>
    <m/>
    <m/>
    <n v="6299733"/>
    <m/>
  </r>
  <r>
    <x v="6"/>
    <x v="3"/>
    <x v="97"/>
    <x v="3"/>
    <x v="5"/>
    <n v="31024"/>
    <m/>
    <m/>
    <m/>
    <m/>
    <n v="31024"/>
    <m/>
  </r>
  <r>
    <x v="6"/>
    <x v="3"/>
    <x v="97"/>
    <x v="1"/>
    <x v="12"/>
    <n v="32830"/>
    <m/>
    <m/>
    <m/>
    <m/>
    <n v="32830"/>
    <m/>
  </r>
  <r>
    <x v="6"/>
    <x v="3"/>
    <x v="97"/>
    <x v="2"/>
    <x v="6"/>
    <n v="67308"/>
    <m/>
    <m/>
    <m/>
    <m/>
    <n v="67308"/>
    <m/>
  </r>
  <r>
    <x v="6"/>
    <x v="3"/>
    <x v="97"/>
    <x v="0"/>
    <x v="11"/>
    <n v="72466"/>
    <m/>
    <m/>
    <m/>
    <m/>
    <n v="72466"/>
    <m/>
  </r>
  <r>
    <x v="6"/>
    <x v="5"/>
    <x v="69"/>
    <x v="6"/>
    <x v="4"/>
    <n v="6854"/>
    <m/>
    <m/>
    <m/>
    <m/>
    <n v="6854"/>
    <m/>
  </r>
  <r>
    <x v="6"/>
    <x v="5"/>
    <x v="69"/>
    <x v="3"/>
    <x v="5"/>
    <n v="65659"/>
    <m/>
    <m/>
    <m/>
    <m/>
    <n v="65659"/>
    <m/>
  </r>
  <r>
    <x v="6"/>
    <x v="5"/>
    <x v="69"/>
    <x v="1"/>
    <x v="8"/>
    <m/>
    <m/>
    <m/>
    <n v="65218"/>
    <n v="13791"/>
    <n v="79009"/>
    <m/>
  </r>
  <r>
    <x v="6"/>
    <x v="5"/>
    <x v="69"/>
    <x v="3"/>
    <x v="10"/>
    <n v="83994"/>
    <m/>
    <m/>
    <m/>
    <m/>
    <n v="83994"/>
    <m/>
  </r>
  <r>
    <x v="6"/>
    <x v="5"/>
    <x v="69"/>
    <x v="4"/>
    <x v="7"/>
    <n v="113054"/>
    <n v="76502"/>
    <m/>
    <m/>
    <m/>
    <n v="113054"/>
    <m/>
  </r>
  <r>
    <x v="6"/>
    <x v="5"/>
    <x v="69"/>
    <x v="2"/>
    <x v="13"/>
    <n v="216492"/>
    <n v="10209"/>
    <m/>
    <m/>
    <m/>
    <n v="216492"/>
    <m/>
  </r>
  <r>
    <x v="6"/>
    <x v="5"/>
    <x v="69"/>
    <x v="2"/>
    <x v="9"/>
    <m/>
    <m/>
    <m/>
    <n v="257315"/>
    <n v="37279"/>
    <n v="294594"/>
    <m/>
  </r>
  <r>
    <x v="6"/>
    <x v="5"/>
    <x v="69"/>
    <x v="0"/>
    <x v="11"/>
    <n v="1219094"/>
    <n v="25870"/>
    <m/>
    <m/>
    <m/>
    <n v="1219094"/>
    <m/>
  </r>
  <r>
    <x v="6"/>
    <x v="5"/>
    <x v="69"/>
    <x v="1"/>
    <x v="12"/>
    <n v="1832438"/>
    <m/>
    <m/>
    <m/>
    <m/>
    <n v="1832438"/>
    <m/>
  </r>
  <r>
    <x v="6"/>
    <x v="5"/>
    <x v="69"/>
    <x v="2"/>
    <x v="6"/>
    <n v="2968319"/>
    <n v="26484"/>
    <m/>
    <m/>
    <m/>
    <n v="2968319"/>
    <m/>
  </r>
  <r>
    <x v="6"/>
    <x v="5"/>
    <x v="69"/>
    <x v="2"/>
    <x v="9"/>
    <m/>
    <m/>
    <m/>
    <m/>
    <n v="2420"/>
    <n v="2420"/>
    <m/>
  </r>
  <r>
    <x v="6"/>
    <x v="5"/>
    <x v="69"/>
    <x v="1"/>
    <x v="8"/>
    <m/>
    <m/>
    <m/>
    <m/>
    <n v="4740"/>
    <n v="4740"/>
    <m/>
  </r>
  <r>
    <x v="6"/>
    <x v="5"/>
    <x v="69"/>
    <x v="4"/>
    <x v="7"/>
    <n v="50543"/>
    <m/>
    <m/>
    <m/>
    <m/>
    <n v="50543"/>
    <m/>
  </r>
  <r>
    <x v="6"/>
    <x v="5"/>
    <x v="69"/>
    <x v="3"/>
    <x v="10"/>
    <n v="60579"/>
    <m/>
    <m/>
    <m/>
    <m/>
    <n v="60579"/>
    <m/>
  </r>
  <r>
    <x v="6"/>
    <x v="5"/>
    <x v="69"/>
    <x v="3"/>
    <x v="5"/>
    <n v="70208"/>
    <m/>
    <m/>
    <m/>
    <m/>
    <n v="70208"/>
    <m/>
  </r>
  <r>
    <x v="6"/>
    <x v="5"/>
    <x v="69"/>
    <x v="2"/>
    <x v="13"/>
    <n v="159221"/>
    <m/>
    <m/>
    <m/>
    <m/>
    <n v="159221"/>
    <m/>
  </r>
  <r>
    <x v="6"/>
    <x v="5"/>
    <x v="69"/>
    <x v="0"/>
    <x v="11"/>
    <n v="828395"/>
    <m/>
    <m/>
    <m/>
    <m/>
    <n v="828395"/>
    <m/>
  </r>
  <r>
    <x v="6"/>
    <x v="5"/>
    <x v="69"/>
    <x v="1"/>
    <x v="12"/>
    <n v="850754"/>
    <n v="7875"/>
    <m/>
    <m/>
    <m/>
    <n v="850754"/>
    <m/>
  </r>
  <r>
    <x v="6"/>
    <x v="5"/>
    <x v="69"/>
    <x v="2"/>
    <x v="6"/>
    <n v="1093393"/>
    <m/>
    <m/>
    <m/>
    <m/>
    <n v="1093393"/>
    <m/>
  </r>
  <r>
    <x v="6"/>
    <x v="5"/>
    <x v="33"/>
    <x v="3"/>
    <x v="15"/>
    <n v="2072"/>
    <n v="2072"/>
    <m/>
    <m/>
    <m/>
    <n v="2072"/>
    <m/>
  </r>
  <r>
    <x v="6"/>
    <x v="5"/>
    <x v="33"/>
    <x v="3"/>
    <x v="3"/>
    <m/>
    <m/>
    <m/>
    <m/>
    <n v="7140"/>
    <n v="7140"/>
    <m/>
  </r>
  <r>
    <x v="6"/>
    <x v="5"/>
    <x v="33"/>
    <x v="3"/>
    <x v="10"/>
    <n v="204618"/>
    <m/>
    <m/>
    <m/>
    <m/>
    <n v="204618"/>
    <m/>
  </r>
  <r>
    <x v="6"/>
    <x v="5"/>
    <x v="33"/>
    <x v="1"/>
    <x v="8"/>
    <m/>
    <m/>
    <m/>
    <n v="206026"/>
    <n v="18200"/>
    <n v="224226"/>
    <m/>
  </r>
  <r>
    <x v="6"/>
    <x v="5"/>
    <x v="33"/>
    <x v="3"/>
    <x v="5"/>
    <n v="344778"/>
    <n v="35066"/>
    <m/>
    <m/>
    <m/>
    <n v="344778"/>
    <m/>
  </r>
  <r>
    <x v="6"/>
    <x v="5"/>
    <x v="33"/>
    <x v="0"/>
    <x v="1"/>
    <m/>
    <m/>
    <m/>
    <n v="434075"/>
    <n v="19850"/>
    <n v="453925"/>
    <m/>
  </r>
  <r>
    <x v="6"/>
    <x v="5"/>
    <x v="33"/>
    <x v="4"/>
    <x v="7"/>
    <n v="652330"/>
    <n v="48353"/>
    <m/>
    <m/>
    <m/>
    <n v="652330"/>
    <m/>
  </r>
  <r>
    <x v="6"/>
    <x v="5"/>
    <x v="33"/>
    <x v="2"/>
    <x v="9"/>
    <m/>
    <m/>
    <m/>
    <n v="1648686"/>
    <n v="111750"/>
    <n v="1760436"/>
    <m/>
  </r>
  <r>
    <x v="6"/>
    <x v="5"/>
    <x v="33"/>
    <x v="2"/>
    <x v="13"/>
    <n v="2173667"/>
    <n v="24330"/>
    <m/>
    <m/>
    <m/>
    <n v="2173667"/>
    <m/>
  </r>
  <r>
    <x v="6"/>
    <x v="5"/>
    <x v="33"/>
    <x v="1"/>
    <x v="12"/>
    <n v="2482146"/>
    <n v="74869"/>
    <m/>
    <m/>
    <m/>
    <n v="2482146"/>
    <m/>
  </r>
  <r>
    <x v="6"/>
    <x v="5"/>
    <x v="33"/>
    <x v="0"/>
    <x v="11"/>
    <n v="5058717"/>
    <n v="74957"/>
    <m/>
    <m/>
    <m/>
    <n v="5058717"/>
    <m/>
  </r>
  <r>
    <x v="6"/>
    <x v="5"/>
    <x v="33"/>
    <x v="2"/>
    <x v="6"/>
    <n v="7071946"/>
    <n v="65462"/>
    <m/>
    <m/>
    <m/>
    <n v="7071946"/>
    <m/>
  </r>
  <r>
    <x v="6"/>
    <x v="5"/>
    <x v="39"/>
    <x v="3"/>
    <x v="10"/>
    <n v="31473"/>
    <m/>
    <m/>
    <m/>
    <m/>
    <n v="31473"/>
    <m/>
  </r>
  <r>
    <x v="6"/>
    <x v="5"/>
    <x v="39"/>
    <x v="1"/>
    <x v="8"/>
    <m/>
    <m/>
    <m/>
    <n v="41467"/>
    <n v="1820"/>
    <n v="43287"/>
    <m/>
  </r>
  <r>
    <x v="6"/>
    <x v="5"/>
    <x v="39"/>
    <x v="0"/>
    <x v="1"/>
    <m/>
    <m/>
    <m/>
    <n v="72790"/>
    <m/>
    <n v="72790"/>
    <m/>
  </r>
  <r>
    <x v="6"/>
    <x v="5"/>
    <x v="39"/>
    <x v="2"/>
    <x v="13"/>
    <n v="104971"/>
    <m/>
    <m/>
    <m/>
    <m/>
    <n v="104971"/>
    <m/>
  </r>
  <r>
    <x v="6"/>
    <x v="5"/>
    <x v="39"/>
    <x v="2"/>
    <x v="9"/>
    <m/>
    <m/>
    <m/>
    <n v="124805"/>
    <n v="4890"/>
    <n v="129695"/>
    <m/>
  </r>
  <r>
    <x v="6"/>
    <x v="5"/>
    <x v="39"/>
    <x v="4"/>
    <x v="7"/>
    <n v="141003"/>
    <m/>
    <m/>
    <m/>
    <m/>
    <n v="141003"/>
    <m/>
  </r>
  <r>
    <x v="6"/>
    <x v="5"/>
    <x v="39"/>
    <x v="3"/>
    <x v="5"/>
    <n v="152148"/>
    <m/>
    <m/>
    <m/>
    <m/>
    <n v="152148"/>
    <m/>
  </r>
  <r>
    <x v="6"/>
    <x v="5"/>
    <x v="39"/>
    <x v="0"/>
    <x v="11"/>
    <n v="1164279"/>
    <m/>
    <m/>
    <m/>
    <m/>
    <n v="1164279"/>
    <m/>
  </r>
  <r>
    <x v="6"/>
    <x v="5"/>
    <x v="39"/>
    <x v="1"/>
    <x v="12"/>
    <n v="1262268"/>
    <n v="19100"/>
    <m/>
    <m/>
    <m/>
    <n v="1262268"/>
    <m/>
  </r>
  <r>
    <x v="6"/>
    <x v="5"/>
    <x v="39"/>
    <x v="2"/>
    <x v="6"/>
    <n v="1300216"/>
    <n v="36535"/>
    <m/>
    <m/>
    <m/>
    <n v="1300216"/>
    <m/>
  </r>
  <r>
    <x v="6"/>
    <x v="5"/>
    <x v="39"/>
    <x v="6"/>
    <x v="4"/>
    <n v="7246"/>
    <n v="7246"/>
    <m/>
    <m/>
    <m/>
    <n v="7246"/>
    <m/>
  </r>
  <r>
    <x v="6"/>
    <x v="5"/>
    <x v="39"/>
    <x v="1"/>
    <x v="8"/>
    <m/>
    <m/>
    <m/>
    <m/>
    <n v="9940"/>
    <n v="9940"/>
    <m/>
  </r>
  <r>
    <x v="6"/>
    <x v="5"/>
    <x v="39"/>
    <x v="0"/>
    <x v="1"/>
    <m/>
    <m/>
    <m/>
    <n v="32205"/>
    <n v="8530"/>
    <n v="40735"/>
    <m/>
  </r>
  <r>
    <x v="6"/>
    <x v="5"/>
    <x v="39"/>
    <x v="2"/>
    <x v="9"/>
    <m/>
    <m/>
    <m/>
    <n v="17023"/>
    <n v="49580"/>
    <n v="66603"/>
    <m/>
  </r>
  <r>
    <x v="6"/>
    <x v="5"/>
    <x v="39"/>
    <x v="3"/>
    <x v="10"/>
    <n v="261904"/>
    <m/>
    <m/>
    <m/>
    <m/>
    <n v="261904"/>
    <m/>
  </r>
  <r>
    <x v="6"/>
    <x v="5"/>
    <x v="39"/>
    <x v="3"/>
    <x v="5"/>
    <n v="314105"/>
    <m/>
    <m/>
    <m/>
    <m/>
    <n v="314105"/>
    <m/>
  </r>
  <r>
    <x v="6"/>
    <x v="5"/>
    <x v="39"/>
    <x v="4"/>
    <x v="7"/>
    <n v="463547"/>
    <n v="13031"/>
    <m/>
    <m/>
    <m/>
    <n v="463547"/>
    <m/>
  </r>
  <r>
    <x v="6"/>
    <x v="5"/>
    <x v="39"/>
    <x v="2"/>
    <x v="13"/>
    <n v="741778"/>
    <n v="14006"/>
    <m/>
    <m/>
    <m/>
    <n v="741778"/>
    <m/>
  </r>
  <r>
    <x v="6"/>
    <x v="5"/>
    <x v="39"/>
    <x v="1"/>
    <x v="12"/>
    <n v="1117395"/>
    <n v="6918"/>
    <m/>
    <m/>
    <m/>
    <n v="1117395"/>
    <m/>
  </r>
  <r>
    <x v="6"/>
    <x v="5"/>
    <x v="39"/>
    <x v="2"/>
    <x v="6"/>
    <n v="3669790"/>
    <n v="21338"/>
    <m/>
    <m/>
    <m/>
    <n v="3669790"/>
    <m/>
  </r>
  <r>
    <x v="6"/>
    <x v="5"/>
    <x v="39"/>
    <x v="0"/>
    <x v="11"/>
    <n v="3807622"/>
    <n v="5749"/>
    <m/>
    <m/>
    <m/>
    <n v="3807622"/>
    <m/>
  </r>
  <r>
    <x v="6"/>
    <x v="5"/>
    <x v="66"/>
    <x v="3"/>
    <x v="10"/>
    <n v="4849"/>
    <m/>
    <m/>
    <m/>
    <m/>
    <n v="4849"/>
    <m/>
  </r>
  <r>
    <x v="6"/>
    <x v="5"/>
    <x v="66"/>
    <x v="4"/>
    <x v="7"/>
    <n v="56657"/>
    <m/>
    <m/>
    <m/>
    <m/>
    <n v="56657"/>
    <m/>
  </r>
  <r>
    <x v="6"/>
    <x v="5"/>
    <x v="66"/>
    <x v="1"/>
    <x v="12"/>
    <n v="93302"/>
    <n v="13722"/>
    <m/>
    <m/>
    <m/>
    <n v="93302"/>
    <m/>
  </r>
  <r>
    <x v="6"/>
    <x v="5"/>
    <x v="66"/>
    <x v="0"/>
    <x v="11"/>
    <n v="154406"/>
    <m/>
    <m/>
    <m/>
    <m/>
    <n v="154406"/>
    <m/>
  </r>
  <r>
    <x v="6"/>
    <x v="5"/>
    <x v="66"/>
    <x v="2"/>
    <x v="9"/>
    <m/>
    <m/>
    <m/>
    <n v="536360"/>
    <n v="9280"/>
    <n v="545640"/>
    <m/>
  </r>
  <r>
    <x v="6"/>
    <x v="5"/>
    <x v="66"/>
    <x v="2"/>
    <x v="13"/>
    <n v="865286"/>
    <m/>
    <m/>
    <m/>
    <m/>
    <n v="865286"/>
    <m/>
  </r>
  <r>
    <x v="6"/>
    <x v="5"/>
    <x v="66"/>
    <x v="2"/>
    <x v="6"/>
    <n v="1401264"/>
    <n v="3370"/>
    <m/>
    <m/>
    <m/>
    <n v="1401264"/>
    <m/>
  </r>
  <r>
    <x v="6"/>
    <x v="5"/>
    <x v="66"/>
    <x v="1"/>
    <x v="12"/>
    <n v="10570"/>
    <m/>
    <m/>
    <m/>
    <m/>
    <n v="10570"/>
    <m/>
  </r>
  <r>
    <x v="6"/>
    <x v="5"/>
    <x v="66"/>
    <x v="2"/>
    <x v="6"/>
    <n v="25957"/>
    <n v="3219"/>
    <m/>
    <m/>
    <m/>
    <n v="25957"/>
    <m/>
  </r>
  <r>
    <x v="6"/>
    <x v="5"/>
    <x v="22"/>
    <x v="6"/>
    <x v="4"/>
    <n v="16238"/>
    <m/>
    <m/>
    <m/>
    <m/>
    <n v="16238"/>
    <m/>
  </r>
  <r>
    <x v="6"/>
    <x v="5"/>
    <x v="22"/>
    <x v="4"/>
    <x v="7"/>
    <n v="29639"/>
    <m/>
    <m/>
    <m/>
    <m/>
    <n v="29639"/>
    <m/>
  </r>
  <r>
    <x v="6"/>
    <x v="5"/>
    <x v="22"/>
    <x v="0"/>
    <x v="1"/>
    <m/>
    <m/>
    <m/>
    <n v="46352"/>
    <m/>
    <n v="46352"/>
    <m/>
  </r>
  <r>
    <x v="6"/>
    <x v="5"/>
    <x v="22"/>
    <x v="3"/>
    <x v="10"/>
    <n v="51311"/>
    <m/>
    <m/>
    <m/>
    <m/>
    <n v="51311"/>
    <m/>
  </r>
  <r>
    <x v="6"/>
    <x v="5"/>
    <x v="22"/>
    <x v="2"/>
    <x v="13"/>
    <n v="70400"/>
    <m/>
    <m/>
    <m/>
    <m/>
    <n v="70400"/>
    <m/>
  </r>
  <r>
    <x v="6"/>
    <x v="5"/>
    <x v="22"/>
    <x v="2"/>
    <x v="9"/>
    <m/>
    <m/>
    <m/>
    <n v="94863"/>
    <m/>
    <n v="94863"/>
    <m/>
  </r>
  <r>
    <x v="6"/>
    <x v="5"/>
    <x v="22"/>
    <x v="1"/>
    <x v="8"/>
    <m/>
    <m/>
    <m/>
    <n v="103256"/>
    <n v="4310"/>
    <n v="107566"/>
    <m/>
  </r>
  <r>
    <x v="6"/>
    <x v="5"/>
    <x v="22"/>
    <x v="3"/>
    <x v="5"/>
    <n v="206187"/>
    <m/>
    <m/>
    <m/>
    <m/>
    <n v="206187"/>
    <m/>
  </r>
  <r>
    <x v="6"/>
    <x v="5"/>
    <x v="22"/>
    <x v="1"/>
    <x v="12"/>
    <n v="735284"/>
    <m/>
    <m/>
    <m/>
    <m/>
    <n v="735284"/>
    <m/>
  </r>
  <r>
    <x v="6"/>
    <x v="5"/>
    <x v="22"/>
    <x v="2"/>
    <x v="6"/>
    <n v="1305043"/>
    <n v="37159"/>
    <m/>
    <m/>
    <m/>
    <n v="1305043"/>
    <m/>
  </r>
  <r>
    <x v="6"/>
    <x v="5"/>
    <x v="22"/>
    <x v="0"/>
    <x v="11"/>
    <n v="1357528"/>
    <m/>
    <m/>
    <m/>
    <m/>
    <n v="1357528"/>
    <m/>
  </r>
  <r>
    <x v="6"/>
    <x v="7"/>
    <x v="121"/>
    <x v="2"/>
    <x v="6"/>
    <n v="10253"/>
    <m/>
    <m/>
    <m/>
    <m/>
    <n v="10253"/>
    <m/>
  </r>
  <r>
    <x v="6"/>
    <x v="7"/>
    <x v="121"/>
    <x v="1"/>
    <x v="12"/>
    <n v="59304"/>
    <m/>
    <m/>
    <m/>
    <m/>
    <n v="59304"/>
    <m/>
  </r>
  <r>
    <x v="6"/>
    <x v="7"/>
    <x v="121"/>
    <x v="0"/>
    <x v="11"/>
    <n v="80473"/>
    <m/>
    <m/>
    <m/>
    <m/>
    <n v="80473"/>
    <m/>
  </r>
  <r>
    <x v="6"/>
    <x v="7"/>
    <x v="52"/>
    <x v="4"/>
    <x v="7"/>
    <n v="8590"/>
    <m/>
    <m/>
    <m/>
    <m/>
    <n v="8590"/>
    <m/>
  </r>
  <r>
    <x v="6"/>
    <x v="7"/>
    <x v="52"/>
    <x v="3"/>
    <x v="10"/>
    <n v="15630"/>
    <m/>
    <m/>
    <m/>
    <m/>
    <n v="15630"/>
    <m/>
  </r>
  <r>
    <x v="6"/>
    <x v="7"/>
    <x v="52"/>
    <x v="2"/>
    <x v="9"/>
    <m/>
    <m/>
    <m/>
    <n v="33772"/>
    <m/>
    <n v="33772"/>
    <m/>
  </r>
  <r>
    <x v="6"/>
    <x v="7"/>
    <x v="52"/>
    <x v="2"/>
    <x v="13"/>
    <n v="66924"/>
    <m/>
    <m/>
    <m/>
    <m/>
    <n v="66924"/>
    <m/>
  </r>
  <r>
    <x v="6"/>
    <x v="7"/>
    <x v="52"/>
    <x v="3"/>
    <x v="5"/>
    <n v="118496"/>
    <m/>
    <m/>
    <m/>
    <m/>
    <n v="118496"/>
    <m/>
  </r>
  <r>
    <x v="6"/>
    <x v="7"/>
    <x v="52"/>
    <x v="1"/>
    <x v="12"/>
    <n v="337043"/>
    <m/>
    <m/>
    <m/>
    <m/>
    <n v="337043"/>
    <m/>
  </r>
  <r>
    <x v="6"/>
    <x v="7"/>
    <x v="52"/>
    <x v="0"/>
    <x v="11"/>
    <n v="1181952"/>
    <m/>
    <m/>
    <m/>
    <m/>
    <n v="1181952"/>
    <m/>
  </r>
  <r>
    <x v="6"/>
    <x v="7"/>
    <x v="52"/>
    <x v="2"/>
    <x v="6"/>
    <n v="1667176"/>
    <m/>
    <m/>
    <m/>
    <m/>
    <n v="1667176"/>
    <m/>
  </r>
  <r>
    <x v="6"/>
    <x v="7"/>
    <x v="82"/>
    <x v="1"/>
    <x v="8"/>
    <m/>
    <m/>
    <m/>
    <m/>
    <n v="2445"/>
    <n v="2445"/>
    <m/>
  </r>
  <r>
    <x v="6"/>
    <x v="7"/>
    <x v="82"/>
    <x v="2"/>
    <x v="13"/>
    <n v="6701"/>
    <m/>
    <m/>
    <m/>
    <m/>
    <n v="6701"/>
    <m/>
  </r>
  <r>
    <x v="6"/>
    <x v="7"/>
    <x v="82"/>
    <x v="0"/>
    <x v="11"/>
    <n v="416136"/>
    <m/>
    <m/>
    <m/>
    <m/>
    <n v="416136"/>
    <m/>
  </r>
  <r>
    <x v="6"/>
    <x v="7"/>
    <x v="82"/>
    <x v="2"/>
    <x v="6"/>
    <n v="417789"/>
    <m/>
    <m/>
    <m/>
    <m/>
    <n v="417789"/>
    <m/>
  </r>
  <r>
    <x v="6"/>
    <x v="7"/>
    <x v="82"/>
    <x v="1"/>
    <x v="12"/>
    <n v="725726"/>
    <n v="1599"/>
    <m/>
    <m/>
    <m/>
    <n v="725726"/>
    <m/>
  </r>
  <r>
    <x v="6"/>
    <x v="7"/>
    <x v="117"/>
    <x v="6"/>
    <x v="4"/>
    <n v="3784"/>
    <m/>
    <m/>
    <m/>
    <m/>
    <n v="3784"/>
    <m/>
  </r>
  <r>
    <x v="6"/>
    <x v="7"/>
    <x v="117"/>
    <x v="3"/>
    <x v="10"/>
    <n v="6192"/>
    <m/>
    <m/>
    <m/>
    <m/>
    <n v="6192"/>
    <m/>
  </r>
  <r>
    <x v="6"/>
    <x v="7"/>
    <x v="117"/>
    <x v="2"/>
    <x v="13"/>
    <n v="11223"/>
    <m/>
    <m/>
    <m/>
    <m/>
    <n v="11223"/>
    <m/>
  </r>
  <r>
    <x v="6"/>
    <x v="7"/>
    <x v="117"/>
    <x v="3"/>
    <x v="5"/>
    <n v="29951"/>
    <m/>
    <m/>
    <m/>
    <m/>
    <n v="29951"/>
    <m/>
  </r>
  <r>
    <x v="6"/>
    <x v="7"/>
    <x v="117"/>
    <x v="0"/>
    <x v="11"/>
    <n v="61291"/>
    <m/>
    <m/>
    <m/>
    <m/>
    <n v="61291"/>
    <m/>
  </r>
  <r>
    <x v="6"/>
    <x v="7"/>
    <x v="117"/>
    <x v="2"/>
    <x v="6"/>
    <n v="153434"/>
    <m/>
    <m/>
    <m/>
    <m/>
    <n v="153434"/>
    <m/>
  </r>
  <r>
    <x v="6"/>
    <x v="7"/>
    <x v="117"/>
    <x v="1"/>
    <x v="12"/>
    <n v="277780"/>
    <m/>
    <m/>
    <m/>
    <m/>
    <n v="277780"/>
    <m/>
  </r>
  <r>
    <x v="6"/>
    <x v="7"/>
    <x v="115"/>
    <x v="4"/>
    <x v="7"/>
    <n v="3568"/>
    <m/>
    <m/>
    <m/>
    <m/>
    <n v="3568"/>
    <m/>
  </r>
  <r>
    <x v="6"/>
    <x v="7"/>
    <x v="115"/>
    <x v="0"/>
    <x v="11"/>
    <n v="65850"/>
    <m/>
    <m/>
    <m/>
    <m/>
    <n v="65850"/>
    <m/>
  </r>
  <r>
    <x v="6"/>
    <x v="7"/>
    <x v="115"/>
    <x v="1"/>
    <x v="12"/>
    <n v="87633"/>
    <m/>
    <m/>
    <m/>
    <m/>
    <n v="87633"/>
    <m/>
  </r>
  <r>
    <x v="6"/>
    <x v="7"/>
    <x v="115"/>
    <x v="2"/>
    <x v="6"/>
    <n v="312416"/>
    <m/>
    <m/>
    <m/>
    <m/>
    <n v="312416"/>
    <m/>
  </r>
  <r>
    <x v="6"/>
    <x v="7"/>
    <x v="139"/>
    <x v="0"/>
    <x v="11"/>
    <n v="19098"/>
    <m/>
    <m/>
    <m/>
    <m/>
    <n v="19098"/>
    <m/>
  </r>
  <r>
    <x v="6"/>
    <x v="7"/>
    <x v="139"/>
    <x v="1"/>
    <x v="12"/>
    <n v="58874"/>
    <m/>
    <m/>
    <m/>
    <m/>
    <n v="58874"/>
    <m/>
  </r>
  <r>
    <x v="6"/>
    <x v="7"/>
    <x v="72"/>
    <x v="2"/>
    <x v="13"/>
    <n v="15204"/>
    <m/>
    <m/>
    <m/>
    <m/>
    <n v="15204"/>
    <m/>
  </r>
  <r>
    <x v="6"/>
    <x v="7"/>
    <x v="72"/>
    <x v="4"/>
    <x v="7"/>
    <n v="17533"/>
    <m/>
    <m/>
    <m/>
    <m/>
    <n v="17533"/>
    <m/>
  </r>
  <r>
    <x v="6"/>
    <x v="7"/>
    <x v="72"/>
    <x v="3"/>
    <x v="10"/>
    <n v="20910"/>
    <m/>
    <m/>
    <m/>
    <m/>
    <n v="20910"/>
    <m/>
  </r>
  <r>
    <x v="6"/>
    <x v="7"/>
    <x v="72"/>
    <x v="0"/>
    <x v="1"/>
    <m/>
    <m/>
    <m/>
    <n v="33949"/>
    <m/>
    <n v="33949"/>
    <m/>
  </r>
  <r>
    <x v="6"/>
    <x v="7"/>
    <x v="72"/>
    <x v="3"/>
    <x v="5"/>
    <n v="92944"/>
    <m/>
    <m/>
    <m/>
    <m/>
    <n v="92944"/>
    <m/>
  </r>
  <r>
    <x v="6"/>
    <x v="7"/>
    <x v="72"/>
    <x v="1"/>
    <x v="12"/>
    <n v="880311"/>
    <m/>
    <m/>
    <m/>
    <m/>
    <n v="880311"/>
    <m/>
  </r>
  <r>
    <x v="6"/>
    <x v="7"/>
    <x v="72"/>
    <x v="0"/>
    <x v="11"/>
    <n v="905539"/>
    <m/>
    <m/>
    <m/>
    <m/>
    <n v="905539"/>
    <m/>
  </r>
  <r>
    <x v="6"/>
    <x v="7"/>
    <x v="72"/>
    <x v="2"/>
    <x v="6"/>
    <n v="1035362"/>
    <n v="2100"/>
    <m/>
    <m/>
    <m/>
    <n v="1035362"/>
    <m/>
  </r>
  <r>
    <x v="6"/>
    <x v="7"/>
    <x v="62"/>
    <x v="2"/>
    <x v="13"/>
    <n v="11201"/>
    <m/>
    <m/>
    <m/>
    <m/>
    <n v="11201"/>
    <m/>
  </r>
  <r>
    <x v="6"/>
    <x v="7"/>
    <x v="62"/>
    <x v="3"/>
    <x v="10"/>
    <n v="36902"/>
    <m/>
    <m/>
    <m/>
    <m/>
    <n v="36902"/>
    <m/>
  </r>
  <r>
    <x v="6"/>
    <x v="7"/>
    <x v="62"/>
    <x v="2"/>
    <x v="9"/>
    <m/>
    <m/>
    <m/>
    <n v="38698"/>
    <m/>
    <n v="38698"/>
    <m/>
  </r>
  <r>
    <x v="6"/>
    <x v="7"/>
    <x v="62"/>
    <x v="4"/>
    <x v="7"/>
    <n v="50586"/>
    <m/>
    <m/>
    <m/>
    <m/>
    <n v="50586"/>
    <m/>
  </r>
  <r>
    <x v="6"/>
    <x v="7"/>
    <x v="62"/>
    <x v="0"/>
    <x v="1"/>
    <m/>
    <m/>
    <m/>
    <n v="90502"/>
    <m/>
    <n v="90502"/>
    <m/>
  </r>
  <r>
    <x v="6"/>
    <x v="7"/>
    <x v="62"/>
    <x v="3"/>
    <x v="5"/>
    <n v="309385"/>
    <m/>
    <m/>
    <m/>
    <m/>
    <n v="309385"/>
    <m/>
  </r>
  <r>
    <x v="6"/>
    <x v="7"/>
    <x v="62"/>
    <x v="2"/>
    <x v="6"/>
    <n v="987224"/>
    <n v="5100"/>
    <m/>
    <m/>
    <m/>
    <n v="987224"/>
    <m/>
  </r>
  <r>
    <x v="6"/>
    <x v="7"/>
    <x v="62"/>
    <x v="0"/>
    <x v="11"/>
    <n v="1003454"/>
    <m/>
    <m/>
    <m/>
    <m/>
    <n v="1003454"/>
    <m/>
  </r>
  <r>
    <x v="6"/>
    <x v="7"/>
    <x v="62"/>
    <x v="1"/>
    <x v="12"/>
    <n v="1008064"/>
    <n v="40831"/>
    <m/>
    <m/>
    <m/>
    <n v="1008064"/>
    <m/>
  </r>
  <r>
    <x v="6"/>
    <x v="7"/>
    <x v="62"/>
    <x v="2"/>
    <x v="13"/>
    <n v="11943"/>
    <m/>
    <m/>
    <m/>
    <m/>
    <n v="11943"/>
    <m/>
  </r>
  <r>
    <x v="6"/>
    <x v="7"/>
    <x v="62"/>
    <x v="4"/>
    <x v="7"/>
    <n v="13467"/>
    <m/>
    <m/>
    <m/>
    <m/>
    <n v="13467"/>
    <m/>
  </r>
  <r>
    <x v="6"/>
    <x v="7"/>
    <x v="62"/>
    <x v="3"/>
    <x v="10"/>
    <n v="18870"/>
    <m/>
    <m/>
    <m/>
    <m/>
    <n v="18870"/>
    <m/>
  </r>
  <r>
    <x v="6"/>
    <x v="7"/>
    <x v="62"/>
    <x v="3"/>
    <x v="5"/>
    <n v="67495"/>
    <m/>
    <m/>
    <m/>
    <m/>
    <n v="67495"/>
    <m/>
  </r>
  <r>
    <x v="6"/>
    <x v="7"/>
    <x v="62"/>
    <x v="1"/>
    <x v="8"/>
    <m/>
    <m/>
    <m/>
    <n v="76721"/>
    <m/>
    <n v="76721"/>
    <m/>
  </r>
  <r>
    <x v="6"/>
    <x v="7"/>
    <x v="62"/>
    <x v="2"/>
    <x v="6"/>
    <n v="549878"/>
    <n v="11858"/>
    <m/>
    <m/>
    <m/>
    <n v="549878"/>
    <m/>
  </r>
  <r>
    <x v="6"/>
    <x v="7"/>
    <x v="62"/>
    <x v="0"/>
    <x v="11"/>
    <n v="835311"/>
    <m/>
    <m/>
    <m/>
    <m/>
    <n v="835311"/>
    <m/>
  </r>
  <r>
    <x v="6"/>
    <x v="7"/>
    <x v="62"/>
    <x v="1"/>
    <x v="12"/>
    <n v="1471672"/>
    <n v="18690"/>
    <m/>
    <m/>
    <m/>
    <n v="1471672"/>
    <m/>
  </r>
  <r>
    <x v="6"/>
    <x v="7"/>
    <x v="149"/>
    <x v="0"/>
    <x v="11"/>
    <n v="18968"/>
    <m/>
    <m/>
    <m/>
    <m/>
    <n v="18968"/>
    <m/>
  </r>
  <r>
    <x v="6"/>
    <x v="7"/>
    <x v="149"/>
    <x v="1"/>
    <x v="12"/>
    <n v="69467"/>
    <m/>
    <m/>
    <m/>
    <m/>
    <n v="69467"/>
    <m/>
  </r>
  <r>
    <x v="6"/>
    <x v="7"/>
    <x v="133"/>
    <x v="2"/>
    <x v="6"/>
    <n v="3722"/>
    <m/>
    <m/>
    <m/>
    <m/>
    <n v="3722"/>
    <m/>
  </r>
  <r>
    <x v="6"/>
    <x v="7"/>
    <x v="133"/>
    <x v="1"/>
    <x v="12"/>
    <n v="97653"/>
    <m/>
    <m/>
    <m/>
    <m/>
    <n v="97653"/>
    <m/>
  </r>
  <r>
    <x v="6"/>
    <x v="7"/>
    <x v="133"/>
    <x v="0"/>
    <x v="11"/>
    <n v="126769"/>
    <m/>
    <m/>
    <m/>
    <m/>
    <n v="126769"/>
    <m/>
  </r>
  <r>
    <x v="6"/>
    <x v="7"/>
    <x v="130"/>
    <x v="1"/>
    <x v="8"/>
    <m/>
    <m/>
    <m/>
    <m/>
    <n v="1695"/>
    <n v="1695"/>
    <m/>
  </r>
  <r>
    <x v="6"/>
    <x v="7"/>
    <x v="130"/>
    <x v="2"/>
    <x v="9"/>
    <m/>
    <m/>
    <m/>
    <m/>
    <n v="11766"/>
    <n v="11766"/>
    <m/>
  </r>
  <r>
    <x v="6"/>
    <x v="7"/>
    <x v="130"/>
    <x v="6"/>
    <x v="4"/>
    <n v="27674"/>
    <m/>
    <m/>
    <m/>
    <m/>
    <n v="27674"/>
    <m/>
  </r>
  <r>
    <x v="6"/>
    <x v="7"/>
    <x v="130"/>
    <x v="2"/>
    <x v="13"/>
    <n v="34396"/>
    <m/>
    <m/>
    <m/>
    <m/>
    <n v="34396"/>
    <m/>
  </r>
  <r>
    <x v="6"/>
    <x v="7"/>
    <x v="130"/>
    <x v="1"/>
    <x v="12"/>
    <n v="51190"/>
    <n v="9304"/>
    <m/>
    <m/>
    <m/>
    <n v="51190"/>
    <m/>
  </r>
  <r>
    <x v="6"/>
    <x v="7"/>
    <x v="130"/>
    <x v="2"/>
    <x v="6"/>
    <n v="136125"/>
    <m/>
    <m/>
    <m/>
    <m/>
    <n v="136125"/>
    <m/>
  </r>
  <r>
    <x v="6"/>
    <x v="7"/>
    <x v="130"/>
    <x v="0"/>
    <x v="11"/>
    <n v="136841"/>
    <m/>
    <m/>
    <m/>
    <m/>
    <n v="136841"/>
    <m/>
  </r>
  <r>
    <x v="6"/>
    <x v="7"/>
    <x v="191"/>
    <x v="1"/>
    <x v="12"/>
    <n v="12074"/>
    <m/>
    <m/>
    <m/>
    <m/>
    <n v="12074"/>
    <m/>
  </r>
  <r>
    <x v="6"/>
    <x v="9"/>
    <x v="106"/>
    <x v="2"/>
    <x v="6"/>
    <n v="3399"/>
    <m/>
    <m/>
    <m/>
    <m/>
    <n v="3399"/>
    <m/>
  </r>
  <r>
    <x v="6"/>
    <x v="9"/>
    <x v="106"/>
    <x v="1"/>
    <x v="12"/>
    <n v="104232"/>
    <m/>
    <m/>
    <m/>
    <m/>
    <n v="104232"/>
    <m/>
  </r>
  <r>
    <x v="6"/>
    <x v="9"/>
    <x v="106"/>
    <x v="0"/>
    <x v="11"/>
    <n v="220367"/>
    <m/>
    <m/>
    <m/>
    <m/>
    <n v="220367"/>
    <m/>
  </r>
  <r>
    <x v="6"/>
    <x v="9"/>
    <x v="107"/>
    <x v="2"/>
    <x v="6"/>
    <n v="31629"/>
    <m/>
    <m/>
    <m/>
    <m/>
    <n v="31629"/>
    <m/>
  </r>
  <r>
    <x v="6"/>
    <x v="9"/>
    <x v="107"/>
    <x v="1"/>
    <x v="12"/>
    <n v="39398"/>
    <m/>
    <m/>
    <m/>
    <m/>
    <n v="39398"/>
    <m/>
  </r>
  <r>
    <x v="6"/>
    <x v="9"/>
    <x v="107"/>
    <x v="0"/>
    <x v="11"/>
    <n v="315113"/>
    <m/>
    <m/>
    <m/>
    <m/>
    <n v="315113"/>
    <m/>
  </r>
  <r>
    <x v="6"/>
    <x v="9"/>
    <x v="161"/>
    <x v="0"/>
    <x v="11"/>
    <n v="12583"/>
    <m/>
    <m/>
    <m/>
    <m/>
    <n v="12583"/>
    <m/>
  </r>
  <r>
    <x v="6"/>
    <x v="9"/>
    <x v="161"/>
    <x v="1"/>
    <x v="12"/>
    <n v="22324"/>
    <m/>
    <m/>
    <m/>
    <m/>
    <n v="22324"/>
    <m/>
  </r>
  <r>
    <x v="6"/>
    <x v="9"/>
    <x v="158"/>
    <x v="2"/>
    <x v="6"/>
    <n v="28025"/>
    <m/>
    <m/>
    <m/>
    <m/>
    <n v="28025"/>
    <m/>
  </r>
  <r>
    <x v="6"/>
    <x v="9"/>
    <x v="158"/>
    <x v="0"/>
    <x v="11"/>
    <n v="43736"/>
    <m/>
    <m/>
    <m/>
    <m/>
    <n v="43736"/>
    <m/>
  </r>
  <r>
    <x v="6"/>
    <x v="9"/>
    <x v="148"/>
    <x v="1"/>
    <x v="12"/>
    <n v="28233"/>
    <m/>
    <m/>
    <m/>
    <m/>
    <n v="28233"/>
    <m/>
  </r>
  <r>
    <x v="6"/>
    <x v="9"/>
    <x v="148"/>
    <x v="2"/>
    <x v="6"/>
    <n v="78671"/>
    <m/>
    <m/>
    <m/>
    <m/>
    <n v="78671"/>
    <m/>
  </r>
  <r>
    <x v="6"/>
    <x v="9"/>
    <x v="142"/>
    <x v="2"/>
    <x v="6"/>
    <n v="11395"/>
    <m/>
    <m/>
    <m/>
    <m/>
    <n v="11395"/>
    <m/>
  </r>
  <r>
    <x v="6"/>
    <x v="9"/>
    <x v="142"/>
    <x v="0"/>
    <x v="11"/>
    <n v="34409"/>
    <m/>
    <m/>
    <m/>
    <m/>
    <n v="34409"/>
    <m/>
  </r>
  <r>
    <x v="6"/>
    <x v="9"/>
    <x v="142"/>
    <x v="1"/>
    <x v="12"/>
    <n v="95871"/>
    <m/>
    <m/>
    <m/>
    <m/>
    <n v="95871"/>
    <m/>
  </r>
  <r>
    <x v="6"/>
    <x v="9"/>
    <x v="173"/>
    <x v="1"/>
    <x v="12"/>
    <n v="5223"/>
    <m/>
    <m/>
    <m/>
    <m/>
    <n v="5223"/>
    <m/>
  </r>
  <r>
    <x v="6"/>
    <x v="9"/>
    <x v="173"/>
    <x v="0"/>
    <x v="11"/>
    <n v="45914"/>
    <m/>
    <m/>
    <m/>
    <m/>
    <n v="45914"/>
    <m/>
  </r>
  <r>
    <x v="6"/>
    <x v="9"/>
    <x v="137"/>
    <x v="0"/>
    <x v="11"/>
    <n v="53797"/>
    <m/>
    <m/>
    <m/>
    <m/>
    <n v="53797"/>
    <m/>
  </r>
  <r>
    <x v="6"/>
    <x v="9"/>
    <x v="137"/>
    <x v="1"/>
    <x v="12"/>
    <n v="93909"/>
    <m/>
    <m/>
    <m/>
    <m/>
    <n v="93909"/>
    <m/>
  </r>
  <r>
    <x v="6"/>
    <x v="9"/>
    <x v="176"/>
    <x v="0"/>
    <x v="11"/>
    <n v="18068"/>
    <m/>
    <m/>
    <m/>
    <m/>
    <n v="18068"/>
    <m/>
  </r>
  <r>
    <x v="6"/>
    <x v="9"/>
    <x v="146"/>
    <x v="0"/>
    <x v="11"/>
    <n v="15139"/>
    <m/>
    <m/>
    <m/>
    <m/>
    <n v="15139"/>
    <m/>
  </r>
  <r>
    <x v="6"/>
    <x v="9"/>
    <x v="146"/>
    <x v="1"/>
    <x v="12"/>
    <n v="28668"/>
    <m/>
    <m/>
    <m/>
    <m/>
    <n v="28668"/>
    <m/>
  </r>
  <r>
    <x v="6"/>
    <x v="9"/>
    <x v="146"/>
    <x v="1"/>
    <x v="8"/>
    <m/>
    <m/>
    <m/>
    <n v="31780"/>
    <m/>
    <n v="31780"/>
    <m/>
  </r>
  <r>
    <x v="6"/>
    <x v="9"/>
    <x v="167"/>
    <x v="0"/>
    <x v="11"/>
    <n v="4004"/>
    <m/>
    <m/>
    <m/>
    <m/>
    <n v="4004"/>
    <m/>
  </r>
  <r>
    <x v="6"/>
    <x v="9"/>
    <x v="167"/>
    <x v="1"/>
    <x v="12"/>
    <n v="5246"/>
    <m/>
    <m/>
    <m/>
    <m/>
    <n v="5246"/>
    <m/>
  </r>
  <r>
    <x v="6"/>
    <x v="9"/>
    <x v="126"/>
    <x v="2"/>
    <x v="6"/>
    <n v="15288"/>
    <m/>
    <m/>
    <m/>
    <m/>
    <n v="15288"/>
    <m/>
  </r>
  <r>
    <x v="6"/>
    <x v="9"/>
    <x v="126"/>
    <x v="0"/>
    <x v="11"/>
    <n v="37476"/>
    <m/>
    <m/>
    <m/>
    <m/>
    <n v="37476"/>
    <m/>
  </r>
  <r>
    <x v="6"/>
    <x v="9"/>
    <x v="126"/>
    <x v="1"/>
    <x v="12"/>
    <n v="127886"/>
    <m/>
    <m/>
    <m/>
    <m/>
    <n v="127886"/>
    <m/>
  </r>
  <r>
    <x v="6"/>
    <x v="9"/>
    <x v="154"/>
    <x v="0"/>
    <x v="11"/>
    <n v="134617"/>
    <m/>
    <m/>
    <m/>
    <m/>
    <n v="134617"/>
    <m/>
  </r>
  <r>
    <x v="6"/>
    <x v="9"/>
    <x v="95"/>
    <x v="1"/>
    <x v="8"/>
    <m/>
    <m/>
    <m/>
    <n v="78677"/>
    <m/>
    <n v="78677"/>
    <m/>
  </r>
  <r>
    <x v="6"/>
    <x v="9"/>
    <x v="95"/>
    <x v="1"/>
    <x v="12"/>
    <n v="402445"/>
    <m/>
    <m/>
    <m/>
    <m/>
    <n v="402445"/>
    <m/>
  </r>
  <r>
    <x v="6"/>
    <x v="9"/>
    <x v="95"/>
    <x v="0"/>
    <x v="11"/>
    <n v="657822"/>
    <m/>
    <m/>
    <m/>
    <m/>
    <n v="657822"/>
    <m/>
  </r>
  <r>
    <x v="6"/>
    <x v="9"/>
    <x v="159"/>
    <x v="1"/>
    <x v="12"/>
    <n v="2590"/>
    <m/>
    <m/>
    <m/>
    <m/>
    <n v="2590"/>
    <m/>
  </r>
  <r>
    <x v="6"/>
    <x v="9"/>
    <x v="159"/>
    <x v="0"/>
    <x v="11"/>
    <n v="36291"/>
    <m/>
    <m/>
    <m/>
    <m/>
    <n v="36291"/>
    <m/>
  </r>
  <r>
    <x v="6"/>
    <x v="9"/>
    <x v="126"/>
    <x v="1"/>
    <x v="12"/>
    <n v="36393"/>
    <m/>
    <m/>
    <m/>
    <m/>
    <n v="36393"/>
    <m/>
  </r>
  <r>
    <x v="6"/>
    <x v="9"/>
    <x v="126"/>
    <x v="0"/>
    <x v="11"/>
    <n v="55577"/>
    <m/>
    <m/>
    <m/>
    <m/>
    <n v="55577"/>
    <m/>
  </r>
  <r>
    <x v="6"/>
    <x v="9"/>
    <x v="126"/>
    <x v="1"/>
    <x v="12"/>
    <n v="55541"/>
    <m/>
    <m/>
    <m/>
    <m/>
    <n v="55541"/>
    <m/>
  </r>
  <r>
    <x v="6"/>
    <x v="9"/>
    <x v="126"/>
    <x v="0"/>
    <x v="11"/>
    <n v="125862"/>
    <m/>
    <m/>
    <m/>
    <m/>
    <n v="125862"/>
    <m/>
  </r>
  <r>
    <x v="6"/>
    <x v="9"/>
    <x v="154"/>
    <x v="1"/>
    <x v="12"/>
    <n v="47224"/>
    <m/>
    <m/>
    <m/>
    <m/>
    <n v="47224"/>
    <m/>
  </r>
  <r>
    <x v="6"/>
    <x v="9"/>
    <x v="154"/>
    <x v="0"/>
    <x v="11"/>
    <n v="124051"/>
    <n v="6706"/>
    <m/>
    <m/>
    <m/>
    <n v="124051"/>
    <m/>
  </r>
  <r>
    <x v="6"/>
    <x v="9"/>
    <x v="170"/>
    <x v="0"/>
    <x v="11"/>
    <n v="39936"/>
    <m/>
    <m/>
    <m/>
    <m/>
    <n v="39936"/>
    <m/>
  </r>
  <r>
    <x v="6"/>
    <x v="9"/>
    <x v="174"/>
    <x v="0"/>
    <x v="11"/>
    <n v="58152"/>
    <m/>
    <m/>
    <m/>
    <m/>
    <n v="58152"/>
    <m/>
  </r>
  <r>
    <x v="6"/>
    <x v="6"/>
    <x v="91"/>
    <x v="0"/>
    <x v="1"/>
    <m/>
    <m/>
    <m/>
    <n v="38576"/>
    <m/>
    <n v="38576"/>
    <m/>
  </r>
  <r>
    <x v="6"/>
    <x v="6"/>
    <x v="91"/>
    <x v="1"/>
    <x v="12"/>
    <n v="49412"/>
    <n v="22346"/>
    <m/>
    <m/>
    <m/>
    <n v="49412"/>
    <m/>
  </r>
  <r>
    <x v="6"/>
    <x v="6"/>
    <x v="91"/>
    <x v="2"/>
    <x v="6"/>
    <n v="49823"/>
    <m/>
    <m/>
    <m/>
    <m/>
    <n v="49823"/>
    <m/>
  </r>
  <r>
    <x v="6"/>
    <x v="6"/>
    <x v="91"/>
    <x v="0"/>
    <x v="11"/>
    <n v="625043"/>
    <m/>
    <m/>
    <m/>
    <m/>
    <n v="625043"/>
    <m/>
  </r>
  <r>
    <x v="6"/>
    <x v="6"/>
    <x v="108"/>
    <x v="1"/>
    <x v="12"/>
    <n v="33358"/>
    <m/>
    <m/>
    <m/>
    <m/>
    <n v="33358"/>
    <m/>
  </r>
  <r>
    <x v="6"/>
    <x v="6"/>
    <x v="108"/>
    <x v="0"/>
    <x v="11"/>
    <n v="381317"/>
    <m/>
    <m/>
    <m/>
    <m/>
    <n v="381317"/>
    <m/>
  </r>
  <r>
    <x v="6"/>
    <x v="6"/>
    <x v="160"/>
    <x v="1"/>
    <x v="12"/>
    <n v="3160"/>
    <m/>
    <m/>
    <m/>
    <m/>
    <n v="3160"/>
    <m/>
  </r>
  <r>
    <x v="6"/>
    <x v="6"/>
    <x v="80"/>
    <x v="1"/>
    <x v="12"/>
    <n v="8597"/>
    <m/>
    <m/>
    <m/>
    <m/>
    <n v="8597"/>
    <m/>
  </r>
  <r>
    <x v="6"/>
    <x v="6"/>
    <x v="80"/>
    <x v="0"/>
    <x v="1"/>
    <m/>
    <m/>
    <m/>
    <n v="178825"/>
    <m/>
    <n v="178825"/>
    <m/>
  </r>
  <r>
    <x v="6"/>
    <x v="6"/>
    <x v="80"/>
    <x v="0"/>
    <x v="11"/>
    <n v="611967"/>
    <m/>
    <m/>
    <m/>
    <m/>
    <n v="611967"/>
    <m/>
  </r>
  <r>
    <x v="6"/>
    <x v="6"/>
    <x v="44"/>
    <x v="2"/>
    <x v="6"/>
    <n v="21356"/>
    <m/>
    <m/>
    <m/>
    <m/>
    <n v="21356"/>
    <m/>
  </r>
  <r>
    <x v="6"/>
    <x v="6"/>
    <x v="44"/>
    <x v="0"/>
    <x v="1"/>
    <m/>
    <m/>
    <m/>
    <n v="182750"/>
    <m/>
    <n v="182750"/>
    <m/>
  </r>
  <r>
    <x v="6"/>
    <x v="6"/>
    <x v="44"/>
    <x v="1"/>
    <x v="12"/>
    <n v="234104"/>
    <n v="11386"/>
    <m/>
    <m/>
    <m/>
    <n v="234104"/>
    <m/>
  </r>
  <r>
    <x v="6"/>
    <x v="6"/>
    <x v="44"/>
    <x v="0"/>
    <x v="11"/>
    <n v="3133017"/>
    <m/>
    <m/>
    <m/>
    <m/>
    <n v="3133017"/>
    <m/>
  </r>
  <r>
    <x v="6"/>
    <x v="6"/>
    <x v="90"/>
    <x v="0"/>
    <x v="1"/>
    <m/>
    <m/>
    <m/>
    <n v="66391"/>
    <m/>
    <n v="66391"/>
    <m/>
  </r>
  <r>
    <x v="6"/>
    <x v="6"/>
    <x v="90"/>
    <x v="0"/>
    <x v="11"/>
    <n v="669325"/>
    <m/>
    <m/>
    <m/>
    <m/>
    <n v="669325"/>
    <m/>
  </r>
  <r>
    <x v="6"/>
    <x v="6"/>
    <x v="61"/>
    <x v="2"/>
    <x v="6"/>
    <n v="5079"/>
    <m/>
    <m/>
    <m/>
    <m/>
    <n v="5079"/>
    <m/>
  </r>
  <r>
    <x v="6"/>
    <x v="6"/>
    <x v="61"/>
    <x v="1"/>
    <x v="12"/>
    <n v="387243"/>
    <m/>
    <m/>
    <m/>
    <m/>
    <n v="387243"/>
    <m/>
  </r>
  <r>
    <x v="6"/>
    <x v="6"/>
    <x v="61"/>
    <x v="0"/>
    <x v="11"/>
    <n v="1411554"/>
    <m/>
    <m/>
    <m/>
    <m/>
    <n v="1411554"/>
    <m/>
  </r>
  <r>
    <x v="6"/>
    <x v="6"/>
    <x v="105"/>
    <x v="1"/>
    <x v="12"/>
    <n v="3934"/>
    <m/>
    <m/>
    <m/>
    <m/>
    <n v="3934"/>
    <m/>
  </r>
  <r>
    <x v="6"/>
    <x v="6"/>
    <x v="105"/>
    <x v="2"/>
    <x v="6"/>
    <n v="15626"/>
    <m/>
    <m/>
    <m/>
    <m/>
    <n v="15626"/>
    <m/>
  </r>
  <r>
    <x v="6"/>
    <x v="6"/>
    <x v="105"/>
    <x v="0"/>
    <x v="11"/>
    <n v="340147"/>
    <m/>
    <m/>
    <m/>
    <m/>
    <n v="340147"/>
    <m/>
  </r>
  <r>
    <x v="6"/>
    <x v="6"/>
    <x v="138"/>
    <x v="1"/>
    <x v="12"/>
    <n v="15442"/>
    <m/>
    <m/>
    <m/>
    <m/>
    <n v="15442"/>
    <m/>
  </r>
  <r>
    <x v="6"/>
    <x v="6"/>
    <x v="138"/>
    <x v="0"/>
    <x v="11"/>
    <n v="42110"/>
    <m/>
    <m/>
    <m/>
    <m/>
    <n v="42110"/>
    <m/>
  </r>
  <r>
    <x v="6"/>
    <x v="6"/>
    <x v="138"/>
    <x v="3"/>
    <x v="5"/>
    <n v="69550"/>
    <m/>
    <m/>
    <m/>
    <m/>
    <n v="69550"/>
    <m/>
  </r>
  <r>
    <x v="6"/>
    <x v="6"/>
    <x v="108"/>
    <x v="0"/>
    <x v="11"/>
    <n v="12294"/>
    <m/>
    <m/>
    <m/>
    <m/>
    <n v="12294"/>
    <m/>
  </r>
  <r>
    <x v="6"/>
    <x v="6"/>
    <x v="108"/>
    <x v="1"/>
    <x v="12"/>
    <n v="50577"/>
    <m/>
    <m/>
    <m/>
    <m/>
    <n v="50577"/>
    <m/>
  </r>
  <r>
    <x v="6"/>
    <x v="6"/>
    <x v="108"/>
    <x v="0"/>
    <x v="11"/>
    <n v="155910"/>
    <m/>
    <m/>
    <m/>
    <m/>
    <n v="155910"/>
    <m/>
  </r>
  <r>
    <x v="6"/>
    <x v="12"/>
    <x v="157"/>
    <x v="0"/>
    <x v="11"/>
    <n v="46924"/>
    <m/>
    <m/>
    <m/>
    <m/>
    <n v="46924"/>
    <m/>
  </r>
  <r>
    <x v="6"/>
    <x v="12"/>
    <x v="156"/>
    <x v="1"/>
    <x v="12"/>
    <n v="1879"/>
    <m/>
    <m/>
    <m/>
    <m/>
    <n v="1879"/>
    <m/>
  </r>
  <r>
    <x v="6"/>
    <x v="12"/>
    <x v="156"/>
    <x v="0"/>
    <x v="11"/>
    <n v="19547"/>
    <m/>
    <m/>
    <m/>
    <m/>
    <n v="19547"/>
    <m/>
  </r>
  <r>
    <x v="6"/>
    <x v="12"/>
    <x v="156"/>
    <x v="2"/>
    <x v="6"/>
    <n v="23230"/>
    <m/>
    <m/>
    <m/>
    <m/>
    <n v="23230"/>
    <m/>
  </r>
  <r>
    <x v="6"/>
    <x v="8"/>
    <x v="136"/>
    <x v="0"/>
    <x v="11"/>
    <n v="80281"/>
    <m/>
    <m/>
    <m/>
    <m/>
    <n v="80281"/>
    <m/>
  </r>
  <r>
    <x v="6"/>
    <x v="8"/>
    <x v="182"/>
    <x v="1"/>
    <x v="12"/>
    <n v="13576"/>
    <m/>
    <m/>
    <m/>
    <m/>
    <n v="13576"/>
    <m/>
  </r>
  <r>
    <x v="6"/>
    <x v="8"/>
    <x v="182"/>
    <x v="0"/>
    <x v="11"/>
    <n v="32229"/>
    <m/>
    <m/>
    <m/>
    <m/>
    <n v="32229"/>
    <m/>
  </r>
  <r>
    <x v="6"/>
    <x v="8"/>
    <x v="171"/>
    <x v="0"/>
    <x v="11"/>
    <n v="21072"/>
    <m/>
    <m/>
    <m/>
    <m/>
    <n v="21072"/>
    <m/>
  </r>
  <r>
    <x v="6"/>
    <x v="8"/>
    <x v="179"/>
    <x v="0"/>
    <x v="11"/>
    <n v="17220"/>
    <m/>
    <m/>
    <m/>
    <m/>
    <n v="17220"/>
    <m/>
  </r>
  <r>
    <x v="6"/>
    <x v="8"/>
    <x v="135"/>
    <x v="2"/>
    <x v="6"/>
    <n v="10100"/>
    <m/>
    <m/>
    <m/>
    <m/>
    <n v="10100"/>
    <m/>
  </r>
  <r>
    <x v="6"/>
    <x v="8"/>
    <x v="135"/>
    <x v="0"/>
    <x v="11"/>
    <n v="82107"/>
    <m/>
    <m/>
    <m/>
    <m/>
    <n v="82107"/>
    <m/>
  </r>
  <r>
    <x v="6"/>
    <x v="8"/>
    <x v="114"/>
    <x v="0"/>
    <x v="11"/>
    <n v="559858"/>
    <m/>
    <m/>
    <m/>
    <m/>
    <n v="559858"/>
    <m/>
  </r>
  <r>
    <x v="6"/>
    <x v="8"/>
    <x v="136"/>
    <x v="1"/>
    <x v="12"/>
    <n v="25562"/>
    <m/>
    <m/>
    <m/>
    <m/>
    <n v="25562"/>
    <m/>
  </r>
  <r>
    <x v="6"/>
    <x v="8"/>
    <x v="136"/>
    <x v="0"/>
    <x v="11"/>
    <n v="43557"/>
    <m/>
    <m/>
    <m/>
    <m/>
    <n v="43557"/>
    <m/>
  </r>
  <r>
    <x v="6"/>
    <x v="8"/>
    <x v="175"/>
    <x v="0"/>
    <x v="11"/>
    <n v="104582"/>
    <m/>
    <m/>
    <m/>
    <m/>
    <n v="104582"/>
    <m/>
  </r>
  <r>
    <x v="6"/>
    <x v="8"/>
    <x v="83"/>
    <x v="1"/>
    <x v="12"/>
    <n v="49822"/>
    <m/>
    <m/>
    <m/>
    <m/>
    <n v="49822"/>
    <m/>
  </r>
  <r>
    <x v="6"/>
    <x v="8"/>
    <x v="83"/>
    <x v="0"/>
    <x v="11"/>
    <n v="482314"/>
    <m/>
    <m/>
    <m/>
    <m/>
    <n v="482314"/>
    <m/>
  </r>
  <r>
    <x v="6"/>
    <x v="8"/>
    <x v="83"/>
    <x v="0"/>
    <x v="11"/>
    <n v="28674"/>
    <m/>
    <m/>
    <m/>
    <m/>
    <n v="28674"/>
    <m/>
  </r>
  <r>
    <x v="6"/>
    <x v="8"/>
    <x v="221"/>
    <x v="1"/>
    <x v="12"/>
    <n v="3810"/>
    <m/>
    <m/>
    <m/>
    <m/>
    <n v="3810"/>
    <m/>
  </r>
  <r>
    <x v="6"/>
    <x v="8"/>
    <x v="221"/>
    <x v="0"/>
    <x v="11"/>
    <n v="25751"/>
    <m/>
    <m/>
    <m/>
    <m/>
    <n v="25751"/>
    <m/>
  </r>
  <r>
    <x v="6"/>
    <x v="8"/>
    <x v="102"/>
    <x v="0"/>
    <x v="11"/>
    <n v="1252627"/>
    <m/>
    <m/>
    <m/>
    <m/>
    <n v="1252627"/>
    <m/>
  </r>
  <r>
    <x v="6"/>
    <x v="8"/>
    <x v="71"/>
    <x v="0"/>
    <x v="1"/>
    <m/>
    <m/>
    <m/>
    <m/>
    <n v="6910"/>
    <n v="6910"/>
    <m/>
  </r>
  <r>
    <x v="6"/>
    <x v="8"/>
    <x v="71"/>
    <x v="1"/>
    <x v="12"/>
    <n v="286802"/>
    <m/>
    <m/>
    <m/>
    <m/>
    <n v="286802"/>
    <m/>
  </r>
  <r>
    <x v="6"/>
    <x v="8"/>
    <x v="71"/>
    <x v="0"/>
    <x v="11"/>
    <n v="3230197"/>
    <n v="37126"/>
    <m/>
    <m/>
    <m/>
    <n v="3230197"/>
    <m/>
  </r>
  <r>
    <x v="6"/>
    <x v="0"/>
    <x v="196"/>
    <x v="0"/>
    <x v="11"/>
    <n v="25410"/>
    <m/>
    <m/>
    <m/>
    <m/>
    <n v="25410"/>
    <m/>
  </r>
  <r>
    <x v="6"/>
    <x v="0"/>
    <x v="143"/>
    <x v="0"/>
    <x v="11"/>
    <n v="38968"/>
    <m/>
    <m/>
    <m/>
    <m/>
    <n v="38968"/>
    <m/>
  </r>
  <r>
    <x v="6"/>
    <x v="8"/>
    <x v="222"/>
    <x v="0"/>
    <x v="11"/>
    <n v="20290"/>
    <m/>
    <m/>
    <m/>
    <m/>
    <n v="20290"/>
    <m/>
  </r>
  <r>
    <x v="6"/>
    <x v="0"/>
    <x v="9"/>
    <x v="2"/>
    <x v="9"/>
    <m/>
    <m/>
    <m/>
    <m/>
    <n v="19899"/>
    <n v="19899"/>
    <m/>
  </r>
  <r>
    <x v="6"/>
    <x v="0"/>
    <x v="9"/>
    <x v="2"/>
    <x v="13"/>
    <n v="41313"/>
    <m/>
    <m/>
    <m/>
    <m/>
    <n v="41313"/>
    <m/>
  </r>
  <r>
    <x v="6"/>
    <x v="0"/>
    <x v="9"/>
    <x v="1"/>
    <x v="8"/>
    <m/>
    <m/>
    <m/>
    <n v="438550"/>
    <n v="12826"/>
    <n v="451376"/>
    <m/>
  </r>
  <r>
    <x v="6"/>
    <x v="0"/>
    <x v="9"/>
    <x v="0"/>
    <x v="1"/>
    <m/>
    <m/>
    <m/>
    <n v="485466"/>
    <n v="147552"/>
    <n v="633018"/>
    <m/>
  </r>
  <r>
    <x v="6"/>
    <x v="0"/>
    <x v="9"/>
    <x v="2"/>
    <x v="6"/>
    <n v="905355"/>
    <m/>
    <m/>
    <m/>
    <m/>
    <n v="905355"/>
    <m/>
  </r>
  <r>
    <x v="6"/>
    <x v="0"/>
    <x v="9"/>
    <x v="1"/>
    <x v="12"/>
    <n v="1606136"/>
    <n v="22427"/>
    <m/>
    <m/>
    <m/>
    <n v="1606136"/>
    <m/>
  </r>
  <r>
    <x v="6"/>
    <x v="0"/>
    <x v="9"/>
    <x v="0"/>
    <x v="11"/>
    <n v="9403516"/>
    <n v="144277"/>
    <m/>
    <m/>
    <m/>
    <n v="9403516"/>
    <m/>
  </r>
  <r>
    <x v="6"/>
    <x v="0"/>
    <x v="143"/>
    <x v="0"/>
    <x v="11"/>
    <n v="23741"/>
    <m/>
    <m/>
    <m/>
    <m/>
    <n v="23741"/>
    <m/>
  </r>
  <r>
    <x v="6"/>
    <x v="0"/>
    <x v="31"/>
    <x v="6"/>
    <x v="4"/>
    <n v="5569"/>
    <m/>
    <m/>
    <m/>
    <m/>
    <n v="5569"/>
    <m/>
  </r>
  <r>
    <x v="6"/>
    <x v="0"/>
    <x v="31"/>
    <x v="2"/>
    <x v="6"/>
    <n v="96806"/>
    <n v="13825"/>
    <m/>
    <m/>
    <m/>
    <n v="96806"/>
    <m/>
  </r>
  <r>
    <x v="6"/>
    <x v="0"/>
    <x v="31"/>
    <x v="1"/>
    <x v="12"/>
    <n v="989067"/>
    <n v="90062"/>
    <m/>
    <m/>
    <m/>
    <n v="989067"/>
    <m/>
  </r>
  <r>
    <x v="6"/>
    <x v="0"/>
    <x v="31"/>
    <x v="0"/>
    <x v="11"/>
    <n v="6445695"/>
    <n v="9695"/>
    <m/>
    <m/>
    <m/>
    <n v="6445695"/>
    <m/>
  </r>
  <r>
    <x v="6"/>
    <x v="0"/>
    <x v="54"/>
    <x v="1"/>
    <x v="12"/>
    <n v="17386"/>
    <m/>
    <m/>
    <m/>
    <m/>
    <n v="17386"/>
    <m/>
  </r>
  <r>
    <x v="6"/>
    <x v="0"/>
    <x v="54"/>
    <x v="0"/>
    <x v="11"/>
    <n v="236851"/>
    <m/>
    <m/>
    <m/>
    <m/>
    <n v="236851"/>
    <m/>
  </r>
  <r>
    <x v="6"/>
    <x v="0"/>
    <x v="46"/>
    <x v="0"/>
    <x v="1"/>
    <m/>
    <m/>
    <m/>
    <m/>
    <n v="4487"/>
    <n v="4487"/>
    <m/>
  </r>
  <r>
    <x v="6"/>
    <x v="0"/>
    <x v="46"/>
    <x v="6"/>
    <x v="4"/>
    <n v="12936"/>
    <m/>
    <m/>
    <m/>
    <m/>
    <n v="12936"/>
    <m/>
  </r>
  <r>
    <x v="6"/>
    <x v="0"/>
    <x v="46"/>
    <x v="2"/>
    <x v="6"/>
    <n v="133058"/>
    <m/>
    <m/>
    <m/>
    <m/>
    <n v="133058"/>
    <m/>
  </r>
  <r>
    <x v="6"/>
    <x v="0"/>
    <x v="46"/>
    <x v="1"/>
    <x v="12"/>
    <n v="755924"/>
    <n v="96898"/>
    <m/>
    <m/>
    <m/>
    <n v="755924"/>
    <m/>
  </r>
  <r>
    <x v="6"/>
    <x v="0"/>
    <x v="46"/>
    <x v="0"/>
    <x v="11"/>
    <n v="3149430"/>
    <n v="151729"/>
    <m/>
    <m/>
    <m/>
    <n v="3149430"/>
    <m/>
  </r>
  <r>
    <x v="6"/>
    <x v="0"/>
    <x v="31"/>
    <x v="1"/>
    <x v="12"/>
    <n v="64935"/>
    <m/>
    <m/>
    <m/>
    <m/>
    <n v="64935"/>
    <m/>
  </r>
  <r>
    <x v="6"/>
    <x v="0"/>
    <x v="31"/>
    <x v="0"/>
    <x v="11"/>
    <n v="1380620"/>
    <n v="26278"/>
    <m/>
    <m/>
    <m/>
    <n v="1380620"/>
    <m/>
  </r>
  <r>
    <x v="6"/>
    <x v="0"/>
    <x v="96"/>
    <x v="1"/>
    <x v="12"/>
    <n v="60195"/>
    <n v="8820"/>
    <m/>
    <m/>
    <m/>
    <n v="60195"/>
    <m/>
  </r>
  <r>
    <x v="6"/>
    <x v="0"/>
    <x v="96"/>
    <x v="0"/>
    <x v="11"/>
    <n v="577292"/>
    <n v="71048"/>
    <m/>
    <m/>
    <m/>
    <n v="577292"/>
    <m/>
  </r>
  <r>
    <x v="6"/>
    <x v="0"/>
    <x v="96"/>
    <x v="1"/>
    <x v="12"/>
    <n v="11332"/>
    <m/>
    <m/>
    <m/>
    <m/>
    <n v="11332"/>
    <m/>
  </r>
  <r>
    <x v="6"/>
    <x v="0"/>
    <x v="96"/>
    <x v="0"/>
    <x v="11"/>
    <n v="123785"/>
    <m/>
    <m/>
    <m/>
    <m/>
    <n v="123785"/>
    <m/>
  </r>
  <r>
    <x v="6"/>
    <x v="0"/>
    <x v="140"/>
    <x v="0"/>
    <x v="11"/>
    <n v="42268"/>
    <m/>
    <m/>
    <m/>
    <m/>
    <n v="42268"/>
    <m/>
  </r>
  <r>
    <x v="6"/>
    <x v="0"/>
    <x v="152"/>
    <x v="0"/>
    <x v="11"/>
    <n v="23003"/>
    <m/>
    <m/>
    <m/>
    <m/>
    <n v="23003"/>
    <m/>
  </r>
  <r>
    <x v="6"/>
    <x v="0"/>
    <x v="152"/>
    <x v="1"/>
    <x v="12"/>
    <n v="118788"/>
    <m/>
    <m/>
    <m/>
    <m/>
    <n v="118788"/>
    <m/>
  </r>
  <r>
    <x v="6"/>
    <x v="0"/>
    <x v="128"/>
    <x v="0"/>
    <x v="11"/>
    <n v="563227"/>
    <m/>
    <m/>
    <m/>
    <m/>
    <n v="563227"/>
    <m/>
  </r>
  <r>
    <x v="6"/>
    <x v="0"/>
    <x v="54"/>
    <x v="1"/>
    <x v="12"/>
    <n v="14067"/>
    <n v="14067"/>
    <m/>
    <m/>
    <m/>
    <n v="14067"/>
    <m/>
  </r>
  <r>
    <x v="6"/>
    <x v="0"/>
    <x v="54"/>
    <x v="0"/>
    <x v="1"/>
    <m/>
    <m/>
    <m/>
    <n v="195207"/>
    <n v="19500"/>
    <n v="214707"/>
    <m/>
  </r>
  <r>
    <x v="6"/>
    <x v="0"/>
    <x v="54"/>
    <x v="0"/>
    <x v="11"/>
    <n v="2335434"/>
    <n v="61921"/>
    <m/>
    <m/>
    <m/>
    <n v="2335434"/>
    <m/>
  </r>
  <r>
    <x v="6"/>
    <x v="0"/>
    <x v="54"/>
    <x v="2"/>
    <x v="13"/>
    <n v="32730"/>
    <m/>
    <m/>
    <m/>
    <m/>
    <n v="32730"/>
    <m/>
  </r>
  <r>
    <x v="6"/>
    <x v="0"/>
    <x v="54"/>
    <x v="2"/>
    <x v="6"/>
    <n v="33561"/>
    <m/>
    <m/>
    <m/>
    <m/>
    <n v="33561"/>
    <m/>
  </r>
  <r>
    <x v="6"/>
    <x v="0"/>
    <x v="54"/>
    <x v="0"/>
    <x v="1"/>
    <m/>
    <m/>
    <m/>
    <m/>
    <n v="35251"/>
    <n v="35251"/>
    <m/>
  </r>
  <r>
    <x v="6"/>
    <x v="0"/>
    <x v="54"/>
    <x v="1"/>
    <x v="12"/>
    <n v="94079"/>
    <m/>
    <m/>
    <m/>
    <m/>
    <n v="94079"/>
    <m/>
  </r>
  <r>
    <x v="6"/>
    <x v="0"/>
    <x v="54"/>
    <x v="0"/>
    <x v="11"/>
    <n v="3299558"/>
    <n v="1297"/>
    <m/>
    <m/>
    <m/>
    <n v="3299558"/>
    <m/>
  </r>
  <r>
    <x v="6"/>
    <x v="0"/>
    <x v="124"/>
    <x v="1"/>
    <x v="12"/>
    <n v="64739"/>
    <m/>
    <m/>
    <m/>
    <m/>
    <n v="64739"/>
    <m/>
  </r>
  <r>
    <x v="6"/>
    <x v="0"/>
    <x v="124"/>
    <x v="0"/>
    <x v="11"/>
    <n v="205552"/>
    <m/>
    <m/>
    <m/>
    <m/>
    <n v="205552"/>
    <m/>
  </r>
  <r>
    <x v="6"/>
    <x v="0"/>
    <x v="12"/>
    <x v="2"/>
    <x v="9"/>
    <m/>
    <m/>
    <m/>
    <m/>
    <n v="1720"/>
    <n v="1720"/>
    <m/>
  </r>
  <r>
    <x v="6"/>
    <x v="0"/>
    <x v="12"/>
    <x v="3"/>
    <x v="15"/>
    <n v="13914"/>
    <n v="13914"/>
    <m/>
    <m/>
    <m/>
    <n v="13914"/>
    <m/>
  </r>
  <r>
    <x v="6"/>
    <x v="0"/>
    <x v="12"/>
    <x v="2"/>
    <x v="13"/>
    <n v="27775"/>
    <n v="1856"/>
    <m/>
    <m/>
    <m/>
    <n v="27775"/>
    <m/>
  </r>
  <r>
    <x v="6"/>
    <x v="0"/>
    <x v="12"/>
    <x v="6"/>
    <x v="4"/>
    <n v="42426"/>
    <n v="42426"/>
    <m/>
    <m/>
    <m/>
    <n v="42426"/>
    <m/>
  </r>
  <r>
    <x v="6"/>
    <x v="0"/>
    <x v="12"/>
    <x v="1"/>
    <x v="8"/>
    <m/>
    <m/>
    <m/>
    <m/>
    <n v="50516"/>
    <n v="50516"/>
    <m/>
  </r>
  <r>
    <x v="6"/>
    <x v="0"/>
    <x v="12"/>
    <x v="2"/>
    <x v="6"/>
    <n v="253565"/>
    <m/>
    <m/>
    <m/>
    <m/>
    <n v="253565"/>
    <m/>
  </r>
  <r>
    <x v="6"/>
    <x v="0"/>
    <x v="12"/>
    <x v="0"/>
    <x v="1"/>
    <m/>
    <m/>
    <m/>
    <n v="259891"/>
    <n v="152349"/>
    <n v="412240"/>
    <m/>
  </r>
  <r>
    <x v="6"/>
    <x v="0"/>
    <x v="12"/>
    <x v="1"/>
    <x v="12"/>
    <n v="1482608"/>
    <n v="172764"/>
    <m/>
    <m/>
    <m/>
    <n v="1482608"/>
    <m/>
  </r>
  <r>
    <x v="6"/>
    <x v="0"/>
    <x v="12"/>
    <x v="0"/>
    <x v="11"/>
    <n v="9387929"/>
    <n v="252090"/>
    <m/>
    <m/>
    <m/>
    <n v="9387929"/>
    <m/>
  </r>
  <r>
    <x v="6"/>
    <x v="0"/>
    <x v="40"/>
    <x v="6"/>
    <x v="4"/>
    <n v="12417"/>
    <m/>
    <m/>
    <m/>
    <m/>
    <n v="12417"/>
    <m/>
  </r>
  <r>
    <x v="6"/>
    <x v="0"/>
    <x v="40"/>
    <x v="0"/>
    <x v="1"/>
    <m/>
    <m/>
    <m/>
    <m/>
    <n v="24293"/>
    <n v="24293"/>
    <m/>
  </r>
  <r>
    <x v="6"/>
    <x v="0"/>
    <x v="40"/>
    <x v="2"/>
    <x v="6"/>
    <n v="43278"/>
    <m/>
    <m/>
    <m/>
    <m/>
    <n v="43278"/>
    <m/>
  </r>
  <r>
    <x v="6"/>
    <x v="0"/>
    <x v="40"/>
    <x v="1"/>
    <x v="12"/>
    <n v="156002"/>
    <n v="88492"/>
    <m/>
    <m/>
    <m/>
    <n v="156002"/>
    <m/>
  </r>
  <r>
    <x v="6"/>
    <x v="0"/>
    <x v="40"/>
    <x v="0"/>
    <x v="11"/>
    <n v="3607243"/>
    <n v="77533"/>
    <m/>
    <m/>
    <m/>
    <n v="3607243"/>
    <m/>
  </r>
  <r>
    <x v="6"/>
    <x v="0"/>
    <x v="9"/>
    <x v="1"/>
    <x v="8"/>
    <m/>
    <m/>
    <m/>
    <m/>
    <n v="1740"/>
    <n v="1740"/>
    <m/>
  </r>
  <r>
    <x v="6"/>
    <x v="0"/>
    <x v="9"/>
    <x v="1"/>
    <x v="12"/>
    <n v="161844"/>
    <m/>
    <m/>
    <m/>
    <m/>
    <n v="161844"/>
    <m/>
  </r>
  <r>
    <x v="6"/>
    <x v="0"/>
    <x v="9"/>
    <x v="0"/>
    <x v="11"/>
    <n v="855063"/>
    <m/>
    <m/>
    <m/>
    <m/>
    <n v="855063"/>
    <m/>
  </r>
  <r>
    <x v="6"/>
    <x v="0"/>
    <x v="70"/>
    <x v="2"/>
    <x v="6"/>
    <n v="7063"/>
    <m/>
    <m/>
    <m/>
    <m/>
    <n v="7063"/>
    <m/>
  </r>
  <r>
    <x v="6"/>
    <x v="0"/>
    <x v="70"/>
    <x v="0"/>
    <x v="1"/>
    <m/>
    <m/>
    <m/>
    <m/>
    <n v="13375"/>
    <n v="13375"/>
    <m/>
  </r>
  <r>
    <x v="6"/>
    <x v="0"/>
    <x v="70"/>
    <x v="4"/>
    <x v="7"/>
    <n v="16316"/>
    <m/>
    <m/>
    <m/>
    <m/>
    <n v="16316"/>
    <m/>
  </r>
  <r>
    <x v="6"/>
    <x v="0"/>
    <x v="70"/>
    <x v="2"/>
    <x v="13"/>
    <n v="31950"/>
    <m/>
    <m/>
    <m/>
    <m/>
    <n v="31950"/>
    <m/>
  </r>
  <r>
    <x v="6"/>
    <x v="0"/>
    <x v="70"/>
    <x v="1"/>
    <x v="8"/>
    <m/>
    <m/>
    <m/>
    <n v="76748"/>
    <m/>
    <n v="76748"/>
    <m/>
  </r>
  <r>
    <x v="6"/>
    <x v="0"/>
    <x v="70"/>
    <x v="1"/>
    <x v="12"/>
    <n v="246002"/>
    <n v="27674"/>
    <m/>
    <m/>
    <m/>
    <n v="246002"/>
    <m/>
  </r>
  <r>
    <x v="6"/>
    <x v="0"/>
    <x v="70"/>
    <x v="0"/>
    <x v="11"/>
    <n v="1628182"/>
    <n v="19204"/>
    <m/>
    <m/>
    <m/>
    <n v="1628182"/>
    <m/>
  </r>
  <r>
    <x v="6"/>
    <x v="0"/>
    <x v="77"/>
    <x v="2"/>
    <x v="13"/>
    <n v="17288"/>
    <m/>
    <m/>
    <m/>
    <m/>
    <n v="17288"/>
    <m/>
  </r>
  <r>
    <x v="6"/>
    <x v="0"/>
    <x v="77"/>
    <x v="2"/>
    <x v="6"/>
    <n v="58556"/>
    <m/>
    <m/>
    <m/>
    <m/>
    <n v="58556"/>
    <m/>
  </r>
  <r>
    <x v="6"/>
    <x v="0"/>
    <x v="77"/>
    <x v="1"/>
    <x v="12"/>
    <n v="466624"/>
    <n v="56562"/>
    <m/>
    <m/>
    <m/>
    <n v="466624"/>
    <m/>
  </r>
  <r>
    <x v="6"/>
    <x v="0"/>
    <x v="77"/>
    <x v="0"/>
    <x v="11"/>
    <n v="1552260"/>
    <m/>
    <m/>
    <m/>
    <m/>
    <n v="1552260"/>
    <m/>
  </r>
  <r>
    <x v="6"/>
    <x v="0"/>
    <x v="0"/>
    <x v="2"/>
    <x v="9"/>
    <m/>
    <m/>
    <m/>
    <m/>
    <n v="1830"/>
    <n v="1830"/>
    <m/>
  </r>
  <r>
    <x v="6"/>
    <x v="0"/>
    <x v="0"/>
    <x v="6"/>
    <x v="4"/>
    <n v="32581"/>
    <n v="32581"/>
    <m/>
    <m/>
    <m/>
    <n v="32581"/>
    <m/>
  </r>
  <r>
    <x v="6"/>
    <x v="0"/>
    <x v="0"/>
    <x v="1"/>
    <x v="8"/>
    <m/>
    <m/>
    <m/>
    <n v="27134"/>
    <n v="17118"/>
    <n v="44252"/>
    <m/>
  </r>
  <r>
    <x v="6"/>
    <x v="0"/>
    <x v="0"/>
    <x v="2"/>
    <x v="6"/>
    <n v="141239"/>
    <m/>
    <m/>
    <m/>
    <m/>
    <n v="141239"/>
    <m/>
  </r>
  <r>
    <x v="6"/>
    <x v="0"/>
    <x v="0"/>
    <x v="2"/>
    <x v="13"/>
    <n v="183297"/>
    <n v="9680"/>
    <m/>
    <m/>
    <m/>
    <n v="183297"/>
    <m/>
  </r>
  <r>
    <x v="6"/>
    <x v="0"/>
    <x v="0"/>
    <x v="1"/>
    <x v="12"/>
    <n v="884537"/>
    <n v="54854"/>
    <m/>
    <m/>
    <m/>
    <n v="884537"/>
    <m/>
  </r>
  <r>
    <x v="6"/>
    <x v="0"/>
    <x v="0"/>
    <x v="0"/>
    <x v="1"/>
    <m/>
    <m/>
    <m/>
    <n v="843677"/>
    <n v="753233"/>
    <n v="1596910"/>
    <m/>
  </r>
  <r>
    <x v="6"/>
    <x v="0"/>
    <x v="0"/>
    <x v="0"/>
    <x v="11"/>
    <n v="22553506"/>
    <n v="724785"/>
    <n v="27845"/>
    <m/>
    <m/>
    <n v="22581351"/>
    <m/>
  </r>
  <r>
    <x v="6"/>
    <x v="0"/>
    <x v="68"/>
    <x v="0"/>
    <x v="1"/>
    <m/>
    <m/>
    <m/>
    <m/>
    <n v="23660"/>
    <n v="23660"/>
    <m/>
  </r>
  <r>
    <x v="6"/>
    <x v="0"/>
    <x v="68"/>
    <x v="1"/>
    <x v="12"/>
    <n v="24785"/>
    <m/>
    <m/>
    <m/>
    <m/>
    <n v="24785"/>
    <m/>
  </r>
  <r>
    <x v="6"/>
    <x v="0"/>
    <x v="68"/>
    <x v="0"/>
    <x v="11"/>
    <n v="620999"/>
    <m/>
    <m/>
    <m/>
    <m/>
    <n v="620999"/>
    <m/>
  </r>
  <r>
    <x v="6"/>
    <x v="0"/>
    <x v="131"/>
    <x v="0"/>
    <x v="1"/>
    <m/>
    <m/>
    <m/>
    <m/>
    <n v="3850"/>
    <n v="3850"/>
    <m/>
  </r>
  <r>
    <x v="6"/>
    <x v="0"/>
    <x v="131"/>
    <x v="1"/>
    <x v="12"/>
    <n v="51101"/>
    <m/>
    <m/>
    <m/>
    <m/>
    <n v="51101"/>
    <m/>
  </r>
  <r>
    <x v="6"/>
    <x v="0"/>
    <x v="131"/>
    <x v="0"/>
    <x v="11"/>
    <n v="214646"/>
    <m/>
    <m/>
    <m/>
    <m/>
    <n v="214646"/>
    <m/>
  </r>
  <r>
    <x v="6"/>
    <x v="0"/>
    <x v="7"/>
    <x v="3"/>
    <x v="5"/>
    <n v="20952"/>
    <m/>
    <m/>
    <m/>
    <m/>
    <n v="20952"/>
    <m/>
  </r>
  <r>
    <x v="6"/>
    <x v="0"/>
    <x v="7"/>
    <x v="2"/>
    <x v="9"/>
    <m/>
    <m/>
    <m/>
    <m/>
    <n v="29010"/>
    <n v="29010"/>
    <m/>
  </r>
  <r>
    <x v="6"/>
    <x v="0"/>
    <x v="7"/>
    <x v="1"/>
    <x v="8"/>
    <m/>
    <m/>
    <m/>
    <n v="61682"/>
    <n v="9015"/>
    <n v="70697"/>
    <m/>
  </r>
  <r>
    <x v="6"/>
    <x v="0"/>
    <x v="7"/>
    <x v="2"/>
    <x v="13"/>
    <n v="117507"/>
    <n v="3723"/>
    <m/>
    <m/>
    <m/>
    <n v="117507"/>
    <m/>
  </r>
  <r>
    <x v="6"/>
    <x v="0"/>
    <x v="7"/>
    <x v="0"/>
    <x v="1"/>
    <m/>
    <m/>
    <m/>
    <n v="253224"/>
    <n v="218831"/>
    <n v="472055"/>
    <m/>
  </r>
  <r>
    <x v="6"/>
    <x v="0"/>
    <x v="7"/>
    <x v="2"/>
    <x v="6"/>
    <n v="1054079"/>
    <n v="22528"/>
    <n v="2603"/>
    <m/>
    <m/>
    <n v="1056682"/>
    <m/>
  </r>
  <r>
    <x v="6"/>
    <x v="0"/>
    <x v="7"/>
    <x v="1"/>
    <x v="12"/>
    <n v="1909163"/>
    <n v="82029"/>
    <n v="1920"/>
    <m/>
    <m/>
    <n v="1911083"/>
    <m/>
  </r>
  <r>
    <x v="6"/>
    <x v="0"/>
    <x v="7"/>
    <x v="0"/>
    <x v="11"/>
    <n v="10927803"/>
    <n v="37647"/>
    <n v="76163"/>
    <m/>
    <m/>
    <n v="11003966"/>
    <m/>
  </r>
  <r>
    <x v="6"/>
    <x v="0"/>
    <x v="50"/>
    <x v="2"/>
    <x v="6"/>
    <n v="5729"/>
    <m/>
    <m/>
    <m/>
    <m/>
    <n v="5729"/>
    <m/>
  </r>
  <r>
    <x v="6"/>
    <x v="0"/>
    <x v="50"/>
    <x v="6"/>
    <x v="4"/>
    <n v="16822"/>
    <m/>
    <m/>
    <m/>
    <m/>
    <n v="16822"/>
    <m/>
  </r>
  <r>
    <x v="6"/>
    <x v="0"/>
    <x v="50"/>
    <x v="1"/>
    <x v="12"/>
    <n v="39945"/>
    <m/>
    <m/>
    <m/>
    <m/>
    <n v="39945"/>
    <m/>
  </r>
  <r>
    <x v="6"/>
    <x v="0"/>
    <x v="50"/>
    <x v="0"/>
    <x v="1"/>
    <m/>
    <m/>
    <m/>
    <m/>
    <n v="137570"/>
    <n v="137570"/>
    <m/>
  </r>
  <r>
    <x v="6"/>
    <x v="0"/>
    <x v="50"/>
    <x v="0"/>
    <x v="11"/>
    <n v="2918099"/>
    <m/>
    <m/>
    <m/>
    <m/>
    <n v="2918099"/>
    <m/>
  </r>
  <r>
    <x v="6"/>
    <x v="0"/>
    <x v="46"/>
    <x v="1"/>
    <x v="8"/>
    <m/>
    <m/>
    <m/>
    <m/>
    <n v="5027"/>
    <n v="5027"/>
    <m/>
  </r>
  <r>
    <x v="6"/>
    <x v="0"/>
    <x v="46"/>
    <x v="0"/>
    <x v="11"/>
    <n v="65503"/>
    <n v="1597"/>
    <m/>
    <m/>
    <m/>
    <n v="65503"/>
    <m/>
  </r>
  <r>
    <x v="6"/>
    <x v="0"/>
    <x v="46"/>
    <x v="1"/>
    <x v="12"/>
    <n v="189526"/>
    <n v="4348"/>
    <m/>
    <m/>
    <m/>
    <n v="189526"/>
    <m/>
  </r>
  <r>
    <x v="6"/>
    <x v="0"/>
    <x v="1"/>
    <x v="2"/>
    <x v="9"/>
    <m/>
    <m/>
    <m/>
    <m/>
    <n v="20900"/>
    <n v="20900"/>
    <m/>
  </r>
  <r>
    <x v="6"/>
    <x v="0"/>
    <x v="1"/>
    <x v="1"/>
    <x v="8"/>
    <m/>
    <m/>
    <m/>
    <n v="136192"/>
    <n v="16170"/>
    <n v="152362"/>
    <m/>
  </r>
  <r>
    <x v="6"/>
    <x v="0"/>
    <x v="1"/>
    <x v="2"/>
    <x v="13"/>
    <n v="199032"/>
    <m/>
    <m/>
    <m/>
    <m/>
    <n v="199032"/>
    <m/>
  </r>
  <r>
    <x v="6"/>
    <x v="0"/>
    <x v="1"/>
    <x v="2"/>
    <x v="6"/>
    <n v="277260"/>
    <m/>
    <m/>
    <m/>
    <m/>
    <n v="277260"/>
    <m/>
  </r>
  <r>
    <x v="6"/>
    <x v="0"/>
    <x v="1"/>
    <x v="1"/>
    <x v="12"/>
    <n v="675223"/>
    <n v="239304"/>
    <m/>
    <m/>
    <m/>
    <n v="675223"/>
    <m/>
  </r>
  <r>
    <x v="6"/>
    <x v="0"/>
    <x v="1"/>
    <x v="0"/>
    <x v="1"/>
    <m/>
    <m/>
    <m/>
    <n v="921221"/>
    <n v="628030"/>
    <n v="1549251"/>
    <m/>
  </r>
  <r>
    <x v="6"/>
    <x v="0"/>
    <x v="1"/>
    <x v="0"/>
    <x v="11"/>
    <n v="17736742"/>
    <n v="234596"/>
    <n v="2980"/>
    <m/>
    <m/>
    <n v="17739722"/>
    <m/>
  </r>
  <r>
    <x v="6"/>
    <x v="0"/>
    <x v="8"/>
    <x v="3"/>
    <x v="5"/>
    <n v="4468"/>
    <m/>
    <m/>
    <m/>
    <m/>
    <n v="4468"/>
    <m/>
  </r>
  <r>
    <x v="6"/>
    <x v="0"/>
    <x v="8"/>
    <x v="2"/>
    <x v="9"/>
    <m/>
    <m/>
    <m/>
    <m/>
    <n v="13405"/>
    <n v="13405"/>
    <m/>
  </r>
  <r>
    <x v="6"/>
    <x v="0"/>
    <x v="8"/>
    <x v="2"/>
    <x v="6"/>
    <n v="120331"/>
    <m/>
    <m/>
    <m/>
    <m/>
    <n v="120331"/>
    <m/>
  </r>
  <r>
    <x v="6"/>
    <x v="0"/>
    <x v="8"/>
    <x v="1"/>
    <x v="8"/>
    <m/>
    <m/>
    <m/>
    <n v="120100"/>
    <n v="6600"/>
    <n v="126700"/>
    <m/>
  </r>
  <r>
    <x v="6"/>
    <x v="0"/>
    <x v="8"/>
    <x v="2"/>
    <x v="13"/>
    <n v="142849"/>
    <m/>
    <m/>
    <m/>
    <m/>
    <n v="142849"/>
    <m/>
  </r>
  <r>
    <x v="6"/>
    <x v="0"/>
    <x v="8"/>
    <x v="1"/>
    <x v="12"/>
    <n v="522468"/>
    <n v="1867"/>
    <m/>
    <m/>
    <m/>
    <n v="522468"/>
    <m/>
  </r>
  <r>
    <x v="6"/>
    <x v="0"/>
    <x v="8"/>
    <x v="0"/>
    <x v="1"/>
    <m/>
    <m/>
    <m/>
    <n v="301921"/>
    <n v="402763"/>
    <n v="704684"/>
    <m/>
  </r>
  <r>
    <x v="6"/>
    <x v="0"/>
    <x v="8"/>
    <x v="0"/>
    <x v="11"/>
    <n v="11642186"/>
    <n v="154538"/>
    <m/>
    <m/>
    <m/>
    <n v="11642186"/>
    <m/>
  </r>
  <r>
    <x v="6"/>
    <x v="0"/>
    <x v="0"/>
    <x v="0"/>
    <x v="1"/>
    <m/>
    <m/>
    <m/>
    <m/>
    <n v="3205"/>
    <n v="3205"/>
    <m/>
  </r>
  <r>
    <x v="6"/>
    <x v="0"/>
    <x v="0"/>
    <x v="0"/>
    <x v="11"/>
    <n v="131938"/>
    <n v="10745"/>
    <m/>
    <m/>
    <m/>
    <n v="131938"/>
    <m/>
  </r>
  <r>
    <x v="6"/>
    <x v="0"/>
    <x v="68"/>
    <x v="0"/>
    <x v="1"/>
    <m/>
    <m/>
    <m/>
    <m/>
    <n v="2435"/>
    <n v="2435"/>
    <m/>
  </r>
  <r>
    <x v="6"/>
    <x v="0"/>
    <x v="68"/>
    <x v="1"/>
    <x v="12"/>
    <n v="6596"/>
    <m/>
    <m/>
    <m/>
    <m/>
    <n v="6596"/>
    <m/>
  </r>
  <r>
    <x v="6"/>
    <x v="0"/>
    <x v="68"/>
    <x v="0"/>
    <x v="11"/>
    <n v="1549811"/>
    <n v="264450"/>
    <m/>
    <m/>
    <m/>
    <n v="1549811"/>
    <m/>
  </r>
  <r>
    <x v="6"/>
    <x v="0"/>
    <x v="60"/>
    <x v="2"/>
    <x v="6"/>
    <n v="6323"/>
    <n v="6323"/>
    <m/>
    <m/>
    <m/>
    <n v="6323"/>
    <m/>
  </r>
  <r>
    <x v="6"/>
    <x v="0"/>
    <x v="60"/>
    <x v="2"/>
    <x v="13"/>
    <n v="7054"/>
    <n v="7054"/>
    <m/>
    <m/>
    <m/>
    <n v="7054"/>
    <m/>
  </r>
  <r>
    <x v="6"/>
    <x v="0"/>
    <x v="60"/>
    <x v="6"/>
    <x v="4"/>
    <n v="9382"/>
    <n v="9382"/>
    <m/>
    <m/>
    <m/>
    <n v="9382"/>
    <m/>
  </r>
  <r>
    <x v="6"/>
    <x v="0"/>
    <x v="60"/>
    <x v="1"/>
    <x v="8"/>
    <m/>
    <m/>
    <m/>
    <m/>
    <n v="11513"/>
    <n v="11513"/>
    <m/>
  </r>
  <r>
    <x v="6"/>
    <x v="0"/>
    <x v="60"/>
    <x v="0"/>
    <x v="1"/>
    <m/>
    <m/>
    <m/>
    <m/>
    <n v="128310"/>
    <n v="128310"/>
    <m/>
  </r>
  <r>
    <x v="6"/>
    <x v="0"/>
    <x v="60"/>
    <x v="1"/>
    <x v="12"/>
    <n v="159889"/>
    <n v="94730"/>
    <m/>
    <m/>
    <m/>
    <n v="159889"/>
    <m/>
  </r>
  <r>
    <x v="6"/>
    <x v="0"/>
    <x v="60"/>
    <x v="0"/>
    <x v="11"/>
    <n v="2220170"/>
    <n v="190652"/>
    <n v="8185"/>
    <m/>
    <m/>
    <n v="2228355"/>
    <m/>
  </r>
  <r>
    <x v="6"/>
    <x v="0"/>
    <x v="78"/>
    <x v="1"/>
    <x v="8"/>
    <m/>
    <m/>
    <m/>
    <m/>
    <n v="1840"/>
    <n v="1840"/>
    <m/>
  </r>
  <r>
    <x v="6"/>
    <x v="0"/>
    <x v="78"/>
    <x v="0"/>
    <x v="1"/>
    <m/>
    <m/>
    <m/>
    <m/>
    <n v="8460"/>
    <n v="8460"/>
    <m/>
  </r>
  <r>
    <x v="6"/>
    <x v="0"/>
    <x v="78"/>
    <x v="1"/>
    <x v="12"/>
    <n v="172168"/>
    <m/>
    <m/>
    <m/>
    <m/>
    <n v="172168"/>
    <m/>
  </r>
  <r>
    <x v="6"/>
    <x v="0"/>
    <x v="78"/>
    <x v="0"/>
    <x v="11"/>
    <n v="1011492"/>
    <n v="11255"/>
    <m/>
    <m/>
    <m/>
    <n v="1011492"/>
    <m/>
  </r>
  <r>
    <x v="6"/>
    <x v="0"/>
    <x v="101"/>
    <x v="1"/>
    <x v="8"/>
    <m/>
    <m/>
    <m/>
    <m/>
    <n v="1570"/>
    <n v="1570"/>
    <m/>
  </r>
  <r>
    <x v="6"/>
    <x v="0"/>
    <x v="101"/>
    <x v="0"/>
    <x v="1"/>
    <m/>
    <m/>
    <m/>
    <m/>
    <n v="1720"/>
    <n v="1720"/>
    <m/>
  </r>
  <r>
    <x v="6"/>
    <x v="0"/>
    <x v="101"/>
    <x v="1"/>
    <x v="12"/>
    <n v="51675"/>
    <n v="45923"/>
    <m/>
    <m/>
    <m/>
    <n v="51675"/>
    <m/>
  </r>
  <r>
    <x v="6"/>
    <x v="0"/>
    <x v="101"/>
    <x v="0"/>
    <x v="11"/>
    <n v="372653"/>
    <n v="91205"/>
    <m/>
    <m/>
    <m/>
    <n v="372653"/>
    <m/>
  </r>
  <r>
    <x v="6"/>
    <x v="0"/>
    <x v="32"/>
    <x v="1"/>
    <x v="8"/>
    <m/>
    <m/>
    <m/>
    <m/>
    <n v="6108"/>
    <n v="6108"/>
    <m/>
  </r>
  <r>
    <x v="6"/>
    <x v="0"/>
    <x v="32"/>
    <x v="2"/>
    <x v="13"/>
    <n v="18569"/>
    <m/>
    <m/>
    <m/>
    <m/>
    <n v="18569"/>
    <m/>
  </r>
  <r>
    <x v="6"/>
    <x v="0"/>
    <x v="32"/>
    <x v="2"/>
    <x v="6"/>
    <n v="21351"/>
    <m/>
    <m/>
    <m/>
    <m/>
    <n v="21351"/>
    <m/>
  </r>
  <r>
    <x v="6"/>
    <x v="0"/>
    <x v="32"/>
    <x v="1"/>
    <x v="12"/>
    <n v="129662"/>
    <n v="67022"/>
    <m/>
    <m/>
    <m/>
    <n v="129662"/>
    <m/>
  </r>
  <r>
    <x v="6"/>
    <x v="0"/>
    <x v="32"/>
    <x v="0"/>
    <x v="1"/>
    <m/>
    <m/>
    <m/>
    <m/>
    <n v="162541"/>
    <n v="162541"/>
    <m/>
  </r>
  <r>
    <x v="6"/>
    <x v="0"/>
    <x v="32"/>
    <x v="0"/>
    <x v="11"/>
    <n v="4886623"/>
    <m/>
    <m/>
    <m/>
    <m/>
    <n v="4886623"/>
    <m/>
  </r>
  <r>
    <x v="6"/>
    <x v="0"/>
    <x v="68"/>
    <x v="0"/>
    <x v="11"/>
    <n v="142487"/>
    <m/>
    <m/>
    <m/>
    <m/>
    <n v="142487"/>
    <m/>
  </r>
  <r>
    <x v="6"/>
    <x v="0"/>
    <x v="132"/>
    <x v="1"/>
    <x v="12"/>
    <n v="21607"/>
    <m/>
    <m/>
    <m/>
    <m/>
    <n v="21607"/>
    <m/>
  </r>
  <r>
    <x v="6"/>
    <x v="0"/>
    <x v="132"/>
    <x v="0"/>
    <x v="11"/>
    <n v="141463"/>
    <m/>
    <m/>
    <m/>
    <m/>
    <n v="141463"/>
    <m/>
  </r>
  <r>
    <x v="6"/>
    <x v="0"/>
    <x v="103"/>
    <x v="0"/>
    <x v="11"/>
    <n v="9527"/>
    <n v="9527"/>
    <m/>
    <m/>
    <m/>
    <n v="9527"/>
    <m/>
  </r>
  <r>
    <x v="6"/>
    <x v="0"/>
    <x v="103"/>
    <x v="6"/>
    <x v="4"/>
    <n v="779"/>
    <n v="779"/>
    <m/>
    <m/>
    <m/>
    <n v="779"/>
    <m/>
  </r>
  <r>
    <x v="6"/>
    <x v="0"/>
    <x v="103"/>
    <x v="2"/>
    <x v="6"/>
    <n v="7230"/>
    <n v="7230"/>
    <m/>
    <m/>
    <m/>
    <n v="7230"/>
    <m/>
  </r>
  <r>
    <x v="6"/>
    <x v="0"/>
    <x v="103"/>
    <x v="0"/>
    <x v="1"/>
    <m/>
    <m/>
    <m/>
    <m/>
    <n v="11795"/>
    <n v="11795"/>
    <m/>
  </r>
  <r>
    <x v="6"/>
    <x v="0"/>
    <x v="103"/>
    <x v="1"/>
    <x v="12"/>
    <n v="22013"/>
    <n v="5992"/>
    <m/>
    <m/>
    <m/>
    <n v="22013"/>
    <m/>
  </r>
  <r>
    <x v="6"/>
    <x v="0"/>
    <x v="103"/>
    <x v="0"/>
    <x v="11"/>
    <n v="303236"/>
    <n v="17941"/>
    <m/>
    <m/>
    <m/>
    <n v="303236"/>
    <m/>
  </r>
  <r>
    <x v="6"/>
    <x v="0"/>
    <x v="162"/>
    <x v="0"/>
    <x v="11"/>
    <n v="4802"/>
    <m/>
    <m/>
    <m/>
    <m/>
    <n v="4802"/>
    <m/>
  </r>
  <r>
    <x v="6"/>
    <x v="0"/>
    <x v="18"/>
    <x v="2"/>
    <x v="6"/>
    <n v="26676"/>
    <m/>
    <m/>
    <m/>
    <m/>
    <n v="26676"/>
    <m/>
  </r>
  <r>
    <x v="6"/>
    <x v="0"/>
    <x v="18"/>
    <x v="1"/>
    <x v="12"/>
    <n v="56844"/>
    <n v="29993"/>
    <m/>
    <m/>
    <m/>
    <n v="56844"/>
    <m/>
  </r>
  <r>
    <x v="6"/>
    <x v="0"/>
    <x v="18"/>
    <x v="1"/>
    <x v="8"/>
    <m/>
    <m/>
    <m/>
    <n v="107567"/>
    <n v="12875"/>
    <n v="120442"/>
    <m/>
  </r>
  <r>
    <x v="6"/>
    <x v="0"/>
    <x v="18"/>
    <x v="0"/>
    <x v="1"/>
    <m/>
    <m/>
    <m/>
    <n v="1470709"/>
    <n v="239561"/>
    <n v="1710270"/>
    <m/>
  </r>
  <r>
    <x v="6"/>
    <x v="0"/>
    <x v="18"/>
    <x v="0"/>
    <x v="11"/>
    <n v="1757310"/>
    <n v="45725"/>
    <m/>
    <m/>
    <m/>
    <n v="1757310"/>
    <m/>
  </r>
  <r>
    <x v="6"/>
    <x v="10"/>
    <x v="109"/>
    <x v="1"/>
    <x v="12"/>
    <n v="7184"/>
    <m/>
    <m/>
    <m/>
    <m/>
    <n v="7184"/>
    <m/>
  </r>
  <r>
    <x v="6"/>
    <x v="10"/>
    <x v="109"/>
    <x v="0"/>
    <x v="11"/>
    <n v="528980"/>
    <m/>
    <m/>
    <m/>
    <m/>
    <n v="528980"/>
    <m/>
  </r>
  <r>
    <x v="6"/>
    <x v="10"/>
    <x v="165"/>
    <x v="0"/>
    <x v="11"/>
    <n v="11995"/>
    <m/>
    <m/>
    <m/>
    <m/>
    <n v="11995"/>
    <m/>
  </r>
  <r>
    <x v="6"/>
    <x v="10"/>
    <x v="151"/>
    <x v="0"/>
    <x v="11"/>
    <n v="75967"/>
    <m/>
    <m/>
    <m/>
    <m/>
    <n v="75967"/>
    <m/>
  </r>
  <r>
    <x v="6"/>
    <x v="2"/>
    <x v="11"/>
    <x v="0"/>
    <x v="11"/>
    <n v="8396447"/>
    <m/>
    <m/>
    <m/>
    <m/>
    <n v="8396447"/>
    <m/>
  </r>
  <r>
    <x v="6"/>
    <x v="2"/>
    <x v="11"/>
    <x v="0"/>
    <x v="1"/>
    <m/>
    <m/>
    <m/>
    <m/>
    <n v="194153"/>
    <n v="194153"/>
    <m/>
  </r>
  <r>
    <x v="6"/>
    <x v="2"/>
    <x v="11"/>
    <x v="6"/>
    <x v="4"/>
    <n v="18205"/>
    <m/>
    <m/>
    <m/>
    <m/>
    <n v="18205"/>
    <m/>
  </r>
  <r>
    <x v="6"/>
    <x v="2"/>
    <x v="11"/>
    <x v="1"/>
    <x v="12"/>
    <n v="8058335"/>
    <n v="214382"/>
    <m/>
    <m/>
    <m/>
    <n v="8058335"/>
    <m/>
  </r>
  <r>
    <x v="6"/>
    <x v="2"/>
    <x v="11"/>
    <x v="1"/>
    <x v="8"/>
    <m/>
    <m/>
    <m/>
    <n v="44408"/>
    <n v="196968"/>
    <n v="241376"/>
    <m/>
  </r>
  <r>
    <x v="6"/>
    <x v="2"/>
    <x v="11"/>
    <x v="2"/>
    <x v="6"/>
    <n v="6290377"/>
    <n v="43761"/>
    <m/>
    <m/>
    <m/>
    <n v="6290377"/>
    <m/>
  </r>
  <r>
    <x v="6"/>
    <x v="2"/>
    <x v="11"/>
    <x v="2"/>
    <x v="13"/>
    <n v="323616"/>
    <n v="5507"/>
    <m/>
    <m/>
    <m/>
    <n v="323616"/>
    <m/>
  </r>
  <r>
    <x v="6"/>
    <x v="2"/>
    <x v="11"/>
    <x v="2"/>
    <x v="9"/>
    <m/>
    <m/>
    <m/>
    <m/>
    <n v="115848"/>
    <n v="115848"/>
    <m/>
  </r>
  <r>
    <x v="6"/>
    <x v="2"/>
    <x v="11"/>
    <x v="4"/>
    <x v="7"/>
    <n v="154561"/>
    <m/>
    <m/>
    <m/>
    <m/>
    <n v="154561"/>
    <m/>
  </r>
  <r>
    <x v="6"/>
    <x v="2"/>
    <x v="11"/>
    <x v="3"/>
    <x v="5"/>
    <n v="541105"/>
    <m/>
    <m/>
    <m/>
    <m/>
    <n v="541105"/>
    <m/>
  </r>
  <r>
    <x v="7"/>
    <x v="0"/>
    <x v="0"/>
    <x v="0"/>
    <x v="0"/>
    <m/>
    <m/>
    <m/>
    <m/>
    <m/>
    <m/>
    <n v="72741"/>
  </r>
  <r>
    <x v="7"/>
    <x v="0"/>
    <x v="1"/>
    <x v="0"/>
    <x v="0"/>
    <m/>
    <m/>
    <m/>
    <m/>
    <m/>
    <m/>
    <n v="57695"/>
  </r>
  <r>
    <x v="7"/>
    <x v="2"/>
    <x v="4"/>
    <x v="0"/>
    <x v="0"/>
    <m/>
    <m/>
    <m/>
    <m/>
    <m/>
    <m/>
    <n v="53884"/>
  </r>
  <r>
    <x v="7"/>
    <x v="1"/>
    <x v="2"/>
    <x v="0"/>
    <x v="0"/>
    <m/>
    <m/>
    <m/>
    <m/>
    <m/>
    <m/>
    <n v="48968"/>
  </r>
  <r>
    <x v="7"/>
    <x v="1"/>
    <x v="3"/>
    <x v="0"/>
    <x v="0"/>
    <m/>
    <m/>
    <m/>
    <m/>
    <m/>
    <m/>
    <n v="45679"/>
  </r>
  <r>
    <x v="7"/>
    <x v="1"/>
    <x v="5"/>
    <x v="0"/>
    <x v="0"/>
    <m/>
    <m/>
    <m/>
    <m/>
    <m/>
    <m/>
    <n v="43496"/>
  </r>
  <r>
    <x v="7"/>
    <x v="2"/>
    <x v="4"/>
    <x v="1"/>
    <x v="0"/>
    <m/>
    <m/>
    <m/>
    <m/>
    <m/>
    <m/>
    <n v="40023"/>
  </r>
  <r>
    <x v="7"/>
    <x v="1"/>
    <x v="6"/>
    <x v="0"/>
    <x v="0"/>
    <m/>
    <m/>
    <m/>
    <m/>
    <m/>
    <m/>
    <n v="39342"/>
  </r>
  <r>
    <x v="7"/>
    <x v="2"/>
    <x v="10"/>
    <x v="0"/>
    <x v="0"/>
    <m/>
    <m/>
    <m/>
    <m/>
    <m/>
    <m/>
    <n v="39066"/>
  </r>
  <r>
    <x v="7"/>
    <x v="0"/>
    <x v="8"/>
    <x v="0"/>
    <x v="0"/>
    <m/>
    <m/>
    <m/>
    <m/>
    <m/>
    <m/>
    <n v="35293"/>
  </r>
  <r>
    <x v="7"/>
    <x v="1"/>
    <x v="2"/>
    <x v="2"/>
    <x v="0"/>
    <m/>
    <m/>
    <m/>
    <m/>
    <m/>
    <m/>
    <n v="34958"/>
  </r>
  <r>
    <x v="7"/>
    <x v="0"/>
    <x v="7"/>
    <x v="0"/>
    <x v="0"/>
    <m/>
    <m/>
    <m/>
    <m/>
    <m/>
    <m/>
    <n v="33974"/>
  </r>
  <r>
    <x v="7"/>
    <x v="2"/>
    <x v="11"/>
    <x v="0"/>
    <x v="0"/>
    <m/>
    <m/>
    <m/>
    <m/>
    <m/>
    <m/>
    <n v="32189"/>
  </r>
  <r>
    <x v="7"/>
    <x v="4"/>
    <x v="17"/>
    <x v="0"/>
    <x v="0"/>
    <m/>
    <m/>
    <m/>
    <m/>
    <m/>
    <m/>
    <n v="31620"/>
  </r>
  <r>
    <x v="7"/>
    <x v="0"/>
    <x v="9"/>
    <x v="0"/>
    <x v="0"/>
    <m/>
    <m/>
    <m/>
    <m/>
    <m/>
    <m/>
    <n v="30559"/>
  </r>
  <r>
    <x v="7"/>
    <x v="4"/>
    <x v="17"/>
    <x v="2"/>
    <x v="0"/>
    <m/>
    <m/>
    <m/>
    <m/>
    <m/>
    <m/>
    <n v="29862"/>
  </r>
  <r>
    <x v="7"/>
    <x v="1"/>
    <x v="14"/>
    <x v="0"/>
    <x v="0"/>
    <m/>
    <m/>
    <m/>
    <m/>
    <m/>
    <m/>
    <n v="29695"/>
  </r>
  <r>
    <x v="7"/>
    <x v="2"/>
    <x v="20"/>
    <x v="0"/>
    <x v="0"/>
    <m/>
    <m/>
    <m/>
    <m/>
    <m/>
    <m/>
    <n v="28561"/>
  </r>
  <r>
    <x v="7"/>
    <x v="2"/>
    <x v="11"/>
    <x v="1"/>
    <x v="0"/>
    <m/>
    <m/>
    <m/>
    <m/>
    <m/>
    <m/>
    <n v="28468"/>
  </r>
  <r>
    <x v="7"/>
    <x v="0"/>
    <x v="12"/>
    <x v="0"/>
    <x v="0"/>
    <m/>
    <m/>
    <m/>
    <m/>
    <m/>
    <m/>
    <n v="28292"/>
  </r>
  <r>
    <x v="7"/>
    <x v="1"/>
    <x v="13"/>
    <x v="0"/>
    <x v="0"/>
    <m/>
    <m/>
    <m/>
    <m/>
    <m/>
    <m/>
    <n v="27382"/>
  </r>
  <r>
    <x v="7"/>
    <x v="1"/>
    <x v="6"/>
    <x v="1"/>
    <x v="0"/>
    <m/>
    <m/>
    <m/>
    <m/>
    <m/>
    <m/>
    <n v="26967"/>
  </r>
  <r>
    <x v="7"/>
    <x v="0"/>
    <x v="18"/>
    <x v="0"/>
    <x v="0"/>
    <m/>
    <m/>
    <m/>
    <m/>
    <m/>
    <m/>
    <n v="26518"/>
  </r>
  <r>
    <x v="7"/>
    <x v="1"/>
    <x v="15"/>
    <x v="0"/>
    <x v="0"/>
    <m/>
    <m/>
    <m/>
    <m/>
    <m/>
    <m/>
    <n v="25776"/>
  </r>
  <r>
    <x v="7"/>
    <x v="5"/>
    <x v="22"/>
    <x v="2"/>
    <x v="0"/>
    <m/>
    <m/>
    <m/>
    <m/>
    <m/>
    <m/>
    <n v="24972"/>
  </r>
  <r>
    <x v="7"/>
    <x v="4"/>
    <x v="17"/>
    <x v="1"/>
    <x v="0"/>
    <m/>
    <m/>
    <m/>
    <m/>
    <m/>
    <m/>
    <n v="24754"/>
  </r>
  <r>
    <x v="7"/>
    <x v="2"/>
    <x v="10"/>
    <x v="1"/>
    <x v="0"/>
    <m/>
    <m/>
    <m/>
    <m/>
    <m/>
    <m/>
    <n v="24015"/>
  </r>
  <r>
    <x v="7"/>
    <x v="5"/>
    <x v="33"/>
    <x v="2"/>
    <x v="0"/>
    <m/>
    <m/>
    <m/>
    <m/>
    <m/>
    <m/>
    <n v="23929"/>
  </r>
  <r>
    <x v="7"/>
    <x v="1"/>
    <x v="21"/>
    <x v="0"/>
    <x v="0"/>
    <m/>
    <m/>
    <m/>
    <m/>
    <m/>
    <m/>
    <n v="22569"/>
  </r>
  <r>
    <x v="7"/>
    <x v="4"/>
    <x v="27"/>
    <x v="2"/>
    <x v="0"/>
    <m/>
    <m/>
    <m/>
    <m/>
    <m/>
    <m/>
    <n v="21867"/>
  </r>
  <r>
    <x v="7"/>
    <x v="1"/>
    <x v="19"/>
    <x v="1"/>
    <x v="0"/>
    <m/>
    <m/>
    <m/>
    <m/>
    <m/>
    <m/>
    <n v="21589"/>
  </r>
  <r>
    <x v="7"/>
    <x v="3"/>
    <x v="16"/>
    <x v="0"/>
    <x v="0"/>
    <m/>
    <m/>
    <m/>
    <m/>
    <m/>
    <m/>
    <n v="21206"/>
  </r>
  <r>
    <x v="7"/>
    <x v="1"/>
    <x v="24"/>
    <x v="0"/>
    <x v="0"/>
    <m/>
    <m/>
    <m/>
    <m/>
    <m/>
    <m/>
    <n v="20983"/>
  </r>
  <r>
    <x v="7"/>
    <x v="2"/>
    <x v="20"/>
    <x v="1"/>
    <x v="0"/>
    <m/>
    <m/>
    <m/>
    <m/>
    <m/>
    <m/>
    <n v="20890"/>
  </r>
  <r>
    <x v="7"/>
    <x v="4"/>
    <x v="34"/>
    <x v="0"/>
    <x v="0"/>
    <m/>
    <m/>
    <m/>
    <m/>
    <m/>
    <m/>
    <n v="20645"/>
  </r>
  <r>
    <x v="7"/>
    <x v="1"/>
    <x v="25"/>
    <x v="0"/>
    <x v="0"/>
    <m/>
    <m/>
    <m/>
    <m/>
    <m/>
    <m/>
    <n v="20518"/>
  </r>
  <r>
    <x v="7"/>
    <x v="4"/>
    <x v="27"/>
    <x v="0"/>
    <x v="0"/>
    <m/>
    <m/>
    <m/>
    <m/>
    <m/>
    <m/>
    <n v="19542"/>
  </r>
  <r>
    <x v="7"/>
    <x v="4"/>
    <x v="35"/>
    <x v="2"/>
    <x v="0"/>
    <m/>
    <m/>
    <m/>
    <m/>
    <m/>
    <m/>
    <n v="19511"/>
  </r>
  <r>
    <x v="7"/>
    <x v="0"/>
    <x v="31"/>
    <x v="0"/>
    <x v="0"/>
    <m/>
    <m/>
    <m/>
    <m/>
    <m/>
    <m/>
    <n v="18774"/>
  </r>
  <r>
    <x v="7"/>
    <x v="4"/>
    <x v="27"/>
    <x v="0"/>
    <x v="0"/>
    <m/>
    <m/>
    <m/>
    <m/>
    <m/>
    <m/>
    <n v="18742"/>
  </r>
  <r>
    <x v="7"/>
    <x v="1"/>
    <x v="19"/>
    <x v="0"/>
    <x v="0"/>
    <m/>
    <m/>
    <m/>
    <m/>
    <m/>
    <m/>
    <n v="18509"/>
  </r>
  <r>
    <x v="7"/>
    <x v="4"/>
    <x v="34"/>
    <x v="2"/>
    <x v="0"/>
    <m/>
    <m/>
    <m/>
    <m/>
    <m/>
    <m/>
    <n v="18199"/>
  </r>
  <r>
    <x v="7"/>
    <x v="1"/>
    <x v="23"/>
    <x v="1"/>
    <x v="0"/>
    <m/>
    <m/>
    <m/>
    <m/>
    <m/>
    <m/>
    <n v="18062"/>
  </r>
  <r>
    <x v="7"/>
    <x v="4"/>
    <x v="35"/>
    <x v="0"/>
    <x v="0"/>
    <m/>
    <m/>
    <m/>
    <m/>
    <m/>
    <m/>
    <n v="17676"/>
  </r>
  <r>
    <x v="7"/>
    <x v="4"/>
    <x v="36"/>
    <x v="2"/>
    <x v="0"/>
    <m/>
    <m/>
    <m/>
    <m/>
    <m/>
    <m/>
    <n v="17323"/>
  </r>
  <r>
    <x v="7"/>
    <x v="1"/>
    <x v="5"/>
    <x v="2"/>
    <x v="0"/>
    <m/>
    <m/>
    <m/>
    <m/>
    <m/>
    <m/>
    <n v="17062"/>
  </r>
  <r>
    <x v="7"/>
    <x v="2"/>
    <x v="11"/>
    <x v="2"/>
    <x v="0"/>
    <m/>
    <m/>
    <m/>
    <m/>
    <m/>
    <m/>
    <n v="16928"/>
  </r>
  <r>
    <x v="7"/>
    <x v="2"/>
    <x v="29"/>
    <x v="0"/>
    <x v="0"/>
    <m/>
    <m/>
    <m/>
    <m/>
    <m/>
    <m/>
    <n v="16470"/>
  </r>
  <r>
    <x v="7"/>
    <x v="2"/>
    <x v="4"/>
    <x v="2"/>
    <x v="0"/>
    <m/>
    <m/>
    <m/>
    <m/>
    <m/>
    <m/>
    <n v="16408"/>
  </r>
  <r>
    <x v="7"/>
    <x v="5"/>
    <x v="33"/>
    <x v="0"/>
    <x v="0"/>
    <m/>
    <m/>
    <m/>
    <m/>
    <m/>
    <m/>
    <n v="15964"/>
  </r>
  <r>
    <x v="7"/>
    <x v="4"/>
    <x v="35"/>
    <x v="1"/>
    <x v="0"/>
    <m/>
    <m/>
    <m/>
    <m/>
    <m/>
    <m/>
    <n v="15898"/>
  </r>
  <r>
    <x v="7"/>
    <x v="4"/>
    <x v="27"/>
    <x v="1"/>
    <x v="0"/>
    <m/>
    <m/>
    <m/>
    <m/>
    <m/>
    <m/>
    <n v="15857"/>
  </r>
  <r>
    <x v="7"/>
    <x v="3"/>
    <x v="16"/>
    <x v="1"/>
    <x v="0"/>
    <m/>
    <m/>
    <m/>
    <m/>
    <m/>
    <m/>
    <n v="15548"/>
  </r>
  <r>
    <x v="7"/>
    <x v="4"/>
    <x v="27"/>
    <x v="2"/>
    <x v="0"/>
    <m/>
    <m/>
    <m/>
    <m/>
    <m/>
    <m/>
    <n v="15266"/>
  </r>
  <r>
    <x v="7"/>
    <x v="1"/>
    <x v="14"/>
    <x v="1"/>
    <x v="0"/>
    <m/>
    <m/>
    <m/>
    <m/>
    <m/>
    <m/>
    <n v="15099"/>
  </r>
  <r>
    <x v="7"/>
    <x v="4"/>
    <x v="36"/>
    <x v="0"/>
    <x v="0"/>
    <m/>
    <m/>
    <m/>
    <m/>
    <m/>
    <m/>
    <n v="14956"/>
  </r>
  <r>
    <x v="7"/>
    <x v="0"/>
    <x v="32"/>
    <x v="0"/>
    <x v="0"/>
    <m/>
    <m/>
    <m/>
    <m/>
    <m/>
    <m/>
    <n v="14576"/>
  </r>
  <r>
    <x v="7"/>
    <x v="1"/>
    <x v="28"/>
    <x v="0"/>
    <x v="0"/>
    <m/>
    <m/>
    <m/>
    <m/>
    <m/>
    <m/>
    <n v="14532"/>
  </r>
  <r>
    <x v="7"/>
    <x v="2"/>
    <x v="26"/>
    <x v="1"/>
    <x v="0"/>
    <m/>
    <m/>
    <m/>
    <m/>
    <m/>
    <m/>
    <n v="14497"/>
  </r>
  <r>
    <x v="7"/>
    <x v="2"/>
    <x v="26"/>
    <x v="0"/>
    <x v="0"/>
    <m/>
    <m/>
    <m/>
    <m/>
    <m/>
    <m/>
    <n v="14471"/>
  </r>
  <r>
    <x v="7"/>
    <x v="4"/>
    <x v="36"/>
    <x v="1"/>
    <x v="0"/>
    <m/>
    <m/>
    <m/>
    <m/>
    <m/>
    <m/>
    <n v="14119"/>
  </r>
  <r>
    <x v="7"/>
    <x v="1"/>
    <x v="24"/>
    <x v="2"/>
    <x v="0"/>
    <m/>
    <m/>
    <m/>
    <m/>
    <m/>
    <m/>
    <n v="13794"/>
  </r>
  <r>
    <x v="7"/>
    <x v="0"/>
    <x v="40"/>
    <x v="0"/>
    <x v="0"/>
    <m/>
    <m/>
    <m/>
    <m/>
    <m/>
    <m/>
    <n v="13428"/>
  </r>
  <r>
    <x v="7"/>
    <x v="1"/>
    <x v="25"/>
    <x v="1"/>
    <x v="0"/>
    <m/>
    <m/>
    <m/>
    <m/>
    <m/>
    <m/>
    <n v="12966"/>
  </r>
  <r>
    <x v="7"/>
    <x v="3"/>
    <x v="16"/>
    <x v="2"/>
    <x v="0"/>
    <m/>
    <m/>
    <m/>
    <m/>
    <m/>
    <m/>
    <n v="12955"/>
  </r>
  <r>
    <x v="7"/>
    <x v="2"/>
    <x v="47"/>
    <x v="0"/>
    <x v="0"/>
    <m/>
    <m/>
    <m/>
    <m/>
    <m/>
    <m/>
    <n v="12848"/>
  </r>
  <r>
    <x v="7"/>
    <x v="4"/>
    <x v="34"/>
    <x v="1"/>
    <x v="0"/>
    <m/>
    <m/>
    <m/>
    <m/>
    <m/>
    <m/>
    <n v="12516"/>
  </r>
  <r>
    <x v="7"/>
    <x v="5"/>
    <x v="39"/>
    <x v="2"/>
    <x v="0"/>
    <m/>
    <m/>
    <m/>
    <m/>
    <m/>
    <m/>
    <n v="12445"/>
  </r>
  <r>
    <x v="7"/>
    <x v="1"/>
    <x v="37"/>
    <x v="1"/>
    <x v="0"/>
    <m/>
    <m/>
    <m/>
    <m/>
    <m/>
    <m/>
    <n v="12423"/>
  </r>
  <r>
    <x v="7"/>
    <x v="5"/>
    <x v="33"/>
    <x v="2"/>
    <x v="0"/>
    <m/>
    <m/>
    <m/>
    <m/>
    <m/>
    <m/>
    <n v="12111"/>
  </r>
  <r>
    <x v="7"/>
    <x v="4"/>
    <x v="53"/>
    <x v="2"/>
    <x v="0"/>
    <m/>
    <m/>
    <m/>
    <m/>
    <m/>
    <m/>
    <n v="12053"/>
  </r>
  <r>
    <x v="7"/>
    <x v="2"/>
    <x v="49"/>
    <x v="2"/>
    <x v="0"/>
    <m/>
    <m/>
    <m/>
    <m/>
    <m/>
    <m/>
    <n v="12046"/>
  </r>
  <r>
    <x v="7"/>
    <x v="1"/>
    <x v="30"/>
    <x v="1"/>
    <x v="0"/>
    <m/>
    <m/>
    <m/>
    <m/>
    <m/>
    <m/>
    <n v="12043"/>
  </r>
  <r>
    <x v="7"/>
    <x v="1"/>
    <x v="3"/>
    <x v="2"/>
    <x v="0"/>
    <m/>
    <m/>
    <m/>
    <m/>
    <m/>
    <m/>
    <n v="11871"/>
  </r>
  <r>
    <x v="7"/>
    <x v="4"/>
    <x v="27"/>
    <x v="0"/>
    <x v="0"/>
    <m/>
    <m/>
    <m/>
    <m/>
    <m/>
    <m/>
    <n v="11771"/>
  </r>
  <r>
    <x v="7"/>
    <x v="5"/>
    <x v="39"/>
    <x v="2"/>
    <x v="0"/>
    <m/>
    <m/>
    <m/>
    <m/>
    <m/>
    <m/>
    <n v="11759"/>
  </r>
  <r>
    <x v="7"/>
    <x v="2"/>
    <x v="48"/>
    <x v="2"/>
    <x v="0"/>
    <m/>
    <m/>
    <m/>
    <m/>
    <m/>
    <m/>
    <n v="11666"/>
  </r>
  <r>
    <x v="7"/>
    <x v="2"/>
    <x v="43"/>
    <x v="0"/>
    <x v="0"/>
    <m/>
    <m/>
    <m/>
    <m/>
    <m/>
    <m/>
    <n v="11589"/>
  </r>
  <r>
    <x v="7"/>
    <x v="3"/>
    <x v="38"/>
    <x v="0"/>
    <x v="0"/>
    <m/>
    <m/>
    <m/>
    <m/>
    <m/>
    <m/>
    <n v="11542"/>
  </r>
  <r>
    <x v="7"/>
    <x v="3"/>
    <x v="38"/>
    <x v="2"/>
    <x v="0"/>
    <m/>
    <m/>
    <m/>
    <m/>
    <m/>
    <m/>
    <n v="11003"/>
  </r>
  <r>
    <x v="7"/>
    <x v="0"/>
    <x v="46"/>
    <x v="0"/>
    <x v="0"/>
    <m/>
    <m/>
    <m/>
    <m/>
    <m/>
    <m/>
    <n v="10917"/>
  </r>
  <r>
    <x v="7"/>
    <x v="4"/>
    <x v="27"/>
    <x v="1"/>
    <x v="0"/>
    <m/>
    <m/>
    <m/>
    <m/>
    <m/>
    <m/>
    <n v="10838"/>
  </r>
  <r>
    <x v="7"/>
    <x v="4"/>
    <x v="45"/>
    <x v="0"/>
    <x v="0"/>
    <m/>
    <m/>
    <m/>
    <m/>
    <m/>
    <m/>
    <n v="10579"/>
  </r>
  <r>
    <x v="7"/>
    <x v="3"/>
    <x v="51"/>
    <x v="1"/>
    <x v="0"/>
    <m/>
    <m/>
    <m/>
    <m/>
    <m/>
    <m/>
    <n v="10561"/>
  </r>
  <r>
    <x v="7"/>
    <x v="5"/>
    <x v="39"/>
    <x v="0"/>
    <x v="0"/>
    <m/>
    <m/>
    <m/>
    <m/>
    <m/>
    <m/>
    <n v="10462"/>
  </r>
  <r>
    <x v="7"/>
    <x v="3"/>
    <x v="42"/>
    <x v="0"/>
    <x v="0"/>
    <m/>
    <m/>
    <m/>
    <m/>
    <m/>
    <m/>
    <n v="10311"/>
  </r>
  <r>
    <x v="7"/>
    <x v="4"/>
    <x v="27"/>
    <x v="0"/>
    <x v="0"/>
    <m/>
    <m/>
    <m/>
    <m/>
    <m/>
    <m/>
    <n v="10232"/>
  </r>
  <r>
    <x v="7"/>
    <x v="2"/>
    <x v="48"/>
    <x v="0"/>
    <x v="0"/>
    <m/>
    <m/>
    <m/>
    <m/>
    <m/>
    <m/>
    <n v="10204"/>
  </r>
  <r>
    <x v="7"/>
    <x v="2"/>
    <x v="47"/>
    <x v="2"/>
    <x v="0"/>
    <m/>
    <m/>
    <m/>
    <m/>
    <m/>
    <m/>
    <n v="10203"/>
  </r>
  <r>
    <x v="7"/>
    <x v="2"/>
    <x v="49"/>
    <x v="1"/>
    <x v="0"/>
    <m/>
    <m/>
    <m/>
    <m/>
    <m/>
    <m/>
    <n v="10166"/>
  </r>
  <r>
    <x v="7"/>
    <x v="4"/>
    <x v="56"/>
    <x v="2"/>
    <x v="0"/>
    <m/>
    <m/>
    <m/>
    <m/>
    <m/>
    <m/>
    <n v="10099"/>
  </r>
  <r>
    <x v="7"/>
    <x v="1"/>
    <x v="23"/>
    <x v="0"/>
    <x v="0"/>
    <m/>
    <m/>
    <m/>
    <m/>
    <m/>
    <m/>
    <n v="10035"/>
  </r>
  <r>
    <x v="7"/>
    <x v="4"/>
    <x v="56"/>
    <x v="0"/>
    <x v="0"/>
    <m/>
    <m/>
    <m/>
    <m/>
    <m/>
    <m/>
    <n v="9891"/>
  </r>
  <r>
    <x v="7"/>
    <x v="1"/>
    <x v="41"/>
    <x v="0"/>
    <x v="0"/>
    <m/>
    <m/>
    <m/>
    <m/>
    <m/>
    <m/>
    <n v="9836"/>
  </r>
  <r>
    <x v="7"/>
    <x v="2"/>
    <x v="20"/>
    <x v="0"/>
    <x v="0"/>
    <m/>
    <m/>
    <m/>
    <m/>
    <m/>
    <m/>
    <n v="9587"/>
  </r>
  <r>
    <x v="7"/>
    <x v="0"/>
    <x v="50"/>
    <x v="0"/>
    <x v="0"/>
    <m/>
    <m/>
    <m/>
    <m/>
    <m/>
    <m/>
    <n v="9476"/>
  </r>
  <r>
    <x v="7"/>
    <x v="2"/>
    <x v="49"/>
    <x v="0"/>
    <x v="0"/>
    <m/>
    <m/>
    <m/>
    <m/>
    <m/>
    <m/>
    <n v="9436"/>
  </r>
  <r>
    <x v="7"/>
    <x v="1"/>
    <x v="30"/>
    <x v="0"/>
    <x v="0"/>
    <m/>
    <m/>
    <m/>
    <m/>
    <m/>
    <m/>
    <n v="9411"/>
  </r>
  <r>
    <x v="7"/>
    <x v="4"/>
    <x v="57"/>
    <x v="2"/>
    <x v="0"/>
    <m/>
    <m/>
    <m/>
    <m/>
    <m/>
    <m/>
    <n v="9397"/>
  </r>
  <r>
    <x v="7"/>
    <x v="3"/>
    <x v="74"/>
    <x v="2"/>
    <x v="0"/>
    <m/>
    <m/>
    <m/>
    <m/>
    <m/>
    <m/>
    <n v="9198"/>
  </r>
  <r>
    <x v="7"/>
    <x v="4"/>
    <x v="65"/>
    <x v="0"/>
    <x v="0"/>
    <m/>
    <m/>
    <m/>
    <m/>
    <m/>
    <m/>
    <n v="9111"/>
  </r>
  <r>
    <x v="7"/>
    <x v="0"/>
    <x v="60"/>
    <x v="0"/>
    <x v="0"/>
    <m/>
    <m/>
    <m/>
    <m/>
    <m/>
    <m/>
    <n v="9104"/>
  </r>
  <r>
    <x v="7"/>
    <x v="1"/>
    <x v="19"/>
    <x v="2"/>
    <x v="0"/>
    <m/>
    <m/>
    <m/>
    <m/>
    <m/>
    <m/>
    <n v="9078"/>
  </r>
  <r>
    <x v="7"/>
    <x v="2"/>
    <x v="58"/>
    <x v="1"/>
    <x v="0"/>
    <m/>
    <m/>
    <m/>
    <m/>
    <m/>
    <m/>
    <n v="9056"/>
  </r>
  <r>
    <x v="7"/>
    <x v="5"/>
    <x v="69"/>
    <x v="2"/>
    <x v="0"/>
    <m/>
    <m/>
    <m/>
    <m/>
    <m/>
    <m/>
    <n v="9005"/>
  </r>
  <r>
    <x v="7"/>
    <x v="4"/>
    <x v="65"/>
    <x v="2"/>
    <x v="0"/>
    <m/>
    <m/>
    <m/>
    <m/>
    <m/>
    <m/>
    <n v="8981"/>
  </r>
  <r>
    <x v="7"/>
    <x v="2"/>
    <x v="59"/>
    <x v="0"/>
    <x v="0"/>
    <m/>
    <m/>
    <m/>
    <m/>
    <m/>
    <m/>
    <n v="8953"/>
  </r>
  <r>
    <x v="7"/>
    <x v="3"/>
    <x v="42"/>
    <x v="1"/>
    <x v="0"/>
    <m/>
    <m/>
    <m/>
    <m/>
    <m/>
    <m/>
    <n v="8837"/>
  </r>
  <r>
    <x v="7"/>
    <x v="6"/>
    <x v="44"/>
    <x v="0"/>
    <x v="0"/>
    <m/>
    <m/>
    <m/>
    <m/>
    <m/>
    <m/>
    <n v="8804"/>
  </r>
  <r>
    <x v="7"/>
    <x v="1"/>
    <x v="28"/>
    <x v="1"/>
    <x v="0"/>
    <m/>
    <m/>
    <m/>
    <m/>
    <m/>
    <m/>
    <n v="8799"/>
  </r>
  <r>
    <x v="7"/>
    <x v="0"/>
    <x v="54"/>
    <x v="0"/>
    <x v="0"/>
    <m/>
    <m/>
    <m/>
    <m/>
    <m/>
    <m/>
    <n v="8634"/>
  </r>
  <r>
    <x v="7"/>
    <x v="2"/>
    <x v="10"/>
    <x v="2"/>
    <x v="0"/>
    <m/>
    <m/>
    <m/>
    <m/>
    <m/>
    <m/>
    <n v="8507"/>
  </r>
  <r>
    <x v="7"/>
    <x v="3"/>
    <x v="55"/>
    <x v="1"/>
    <x v="0"/>
    <m/>
    <m/>
    <m/>
    <m/>
    <m/>
    <m/>
    <n v="8381"/>
  </r>
  <r>
    <x v="7"/>
    <x v="4"/>
    <x v="27"/>
    <x v="1"/>
    <x v="0"/>
    <m/>
    <m/>
    <m/>
    <m/>
    <m/>
    <m/>
    <n v="8301"/>
  </r>
  <r>
    <x v="7"/>
    <x v="5"/>
    <x v="22"/>
    <x v="0"/>
    <x v="0"/>
    <m/>
    <m/>
    <m/>
    <m/>
    <m/>
    <m/>
    <n v="8078"/>
  </r>
  <r>
    <x v="7"/>
    <x v="4"/>
    <x v="56"/>
    <x v="1"/>
    <x v="0"/>
    <m/>
    <m/>
    <m/>
    <m/>
    <m/>
    <m/>
    <n v="8065"/>
  </r>
  <r>
    <x v="7"/>
    <x v="1"/>
    <x v="15"/>
    <x v="2"/>
    <x v="0"/>
    <m/>
    <m/>
    <m/>
    <m/>
    <m/>
    <m/>
    <n v="8064"/>
  </r>
  <r>
    <x v="7"/>
    <x v="4"/>
    <x v="27"/>
    <x v="1"/>
    <x v="0"/>
    <m/>
    <m/>
    <m/>
    <m/>
    <m/>
    <m/>
    <n v="7899"/>
  </r>
  <r>
    <x v="7"/>
    <x v="5"/>
    <x v="22"/>
    <x v="1"/>
    <x v="0"/>
    <m/>
    <m/>
    <m/>
    <m/>
    <m/>
    <m/>
    <n v="7866"/>
  </r>
  <r>
    <x v="7"/>
    <x v="2"/>
    <x v="47"/>
    <x v="1"/>
    <x v="0"/>
    <m/>
    <m/>
    <m/>
    <m/>
    <m/>
    <m/>
    <n v="7814"/>
  </r>
  <r>
    <x v="7"/>
    <x v="4"/>
    <x v="27"/>
    <x v="2"/>
    <x v="0"/>
    <m/>
    <m/>
    <m/>
    <m/>
    <m/>
    <m/>
    <n v="7732"/>
  </r>
  <r>
    <x v="7"/>
    <x v="3"/>
    <x v="42"/>
    <x v="2"/>
    <x v="0"/>
    <m/>
    <m/>
    <m/>
    <m/>
    <m/>
    <m/>
    <n v="7584"/>
  </r>
  <r>
    <x v="7"/>
    <x v="4"/>
    <x v="27"/>
    <x v="2"/>
    <x v="0"/>
    <m/>
    <m/>
    <m/>
    <m/>
    <m/>
    <m/>
    <n v="7506"/>
  </r>
  <r>
    <x v="7"/>
    <x v="4"/>
    <x v="27"/>
    <x v="0"/>
    <x v="0"/>
    <m/>
    <m/>
    <m/>
    <m/>
    <m/>
    <m/>
    <n v="7445"/>
  </r>
  <r>
    <x v="7"/>
    <x v="0"/>
    <x v="7"/>
    <x v="1"/>
    <x v="0"/>
    <m/>
    <m/>
    <m/>
    <m/>
    <m/>
    <m/>
    <n v="7400"/>
  </r>
  <r>
    <x v="7"/>
    <x v="2"/>
    <x v="48"/>
    <x v="1"/>
    <x v="0"/>
    <m/>
    <m/>
    <m/>
    <m/>
    <m/>
    <m/>
    <n v="7300"/>
  </r>
  <r>
    <x v="7"/>
    <x v="4"/>
    <x v="53"/>
    <x v="0"/>
    <x v="0"/>
    <m/>
    <m/>
    <m/>
    <m/>
    <m/>
    <m/>
    <n v="7272"/>
  </r>
  <r>
    <x v="7"/>
    <x v="4"/>
    <x v="65"/>
    <x v="1"/>
    <x v="0"/>
    <m/>
    <m/>
    <m/>
    <m/>
    <m/>
    <m/>
    <n v="7175"/>
  </r>
  <r>
    <x v="7"/>
    <x v="7"/>
    <x v="62"/>
    <x v="1"/>
    <x v="0"/>
    <m/>
    <m/>
    <m/>
    <m/>
    <m/>
    <m/>
    <n v="7153"/>
  </r>
  <r>
    <x v="7"/>
    <x v="4"/>
    <x v="27"/>
    <x v="2"/>
    <x v="0"/>
    <m/>
    <m/>
    <m/>
    <m/>
    <m/>
    <m/>
    <n v="7131"/>
  </r>
  <r>
    <x v="7"/>
    <x v="5"/>
    <x v="39"/>
    <x v="2"/>
    <x v="0"/>
    <m/>
    <m/>
    <m/>
    <m/>
    <m/>
    <m/>
    <n v="6996"/>
  </r>
  <r>
    <x v="7"/>
    <x v="4"/>
    <x v="53"/>
    <x v="1"/>
    <x v="0"/>
    <m/>
    <m/>
    <m/>
    <m/>
    <m/>
    <m/>
    <n v="6897"/>
  </r>
  <r>
    <x v="7"/>
    <x v="5"/>
    <x v="33"/>
    <x v="0"/>
    <x v="0"/>
    <m/>
    <m/>
    <m/>
    <m/>
    <m/>
    <m/>
    <n v="6894"/>
  </r>
  <r>
    <x v="7"/>
    <x v="5"/>
    <x v="66"/>
    <x v="2"/>
    <x v="0"/>
    <m/>
    <m/>
    <m/>
    <m/>
    <m/>
    <m/>
    <n v="6833"/>
  </r>
  <r>
    <x v="7"/>
    <x v="0"/>
    <x v="9"/>
    <x v="1"/>
    <x v="0"/>
    <m/>
    <m/>
    <m/>
    <m/>
    <m/>
    <m/>
    <n v="6709"/>
  </r>
  <r>
    <x v="7"/>
    <x v="5"/>
    <x v="33"/>
    <x v="1"/>
    <x v="0"/>
    <m/>
    <m/>
    <m/>
    <m/>
    <m/>
    <m/>
    <n v="6618"/>
  </r>
  <r>
    <x v="7"/>
    <x v="2"/>
    <x v="20"/>
    <x v="2"/>
    <x v="0"/>
    <m/>
    <m/>
    <m/>
    <m/>
    <m/>
    <m/>
    <n v="6606"/>
  </r>
  <r>
    <x v="7"/>
    <x v="2"/>
    <x v="58"/>
    <x v="0"/>
    <x v="0"/>
    <m/>
    <m/>
    <m/>
    <m/>
    <m/>
    <m/>
    <n v="6557"/>
  </r>
  <r>
    <x v="7"/>
    <x v="0"/>
    <x v="68"/>
    <x v="0"/>
    <x v="0"/>
    <m/>
    <m/>
    <m/>
    <m/>
    <m/>
    <m/>
    <n v="6557"/>
  </r>
  <r>
    <x v="7"/>
    <x v="4"/>
    <x v="45"/>
    <x v="2"/>
    <x v="0"/>
    <m/>
    <m/>
    <m/>
    <m/>
    <m/>
    <m/>
    <n v="6372"/>
  </r>
  <r>
    <x v="7"/>
    <x v="2"/>
    <x v="20"/>
    <x v="0"/>
    <x v="0"/>
    <m/>
    <m/>
    <m/>
    <m/>
    <m/>
    <m/>
    <n v="6178"/>
  </r>
  <r>
    <x v="7"/>
    <x v="4"/>
    <x v="57"/>
    <x v="0"/>
    <x v="0"/>
    <m/>
    <m/>
    <m/>
    <m/>
    <m/>
    <m/>
    <n v="6148"/>
  </r>
  <r>
    <x v="7"/>
    <x v="7"/>
    <x v="52"/>
    <x v="0"/>
    <x v="0"/>
    <m/>
    <m/>
    <m/>
    <m/>
    <m/>
    <m/>
    <n v="6128"/>
  </r>
  <r>
    <x v="7"/>
    <x v="1"/>
    <x v="6"/>
    <x v="2"/>
    <x v="0"/>
    <m/>
    <m/>
    <m/>
    <m/>
    <m/>
    <m/>
    <n v="6084"/>
  </r>
  <r>
    <x v="7"/>
    <x v="4"/>
    <x v="27"/>
    <x v="1"/>
    <x v="0"/>
    <m/>
    <m/>
    <m/>
    <m/>
    <m/>
    <m/>
    <n v="6038"/>
  </r>
  <r>
    <x v="7"/>
    <x v="7"/>
    <x v="52"/>
    <x v="2"/>
    <x v="0"/>
    <m/>
    <m/>
    <m/>
    <m/>
    <m/>
    <m/>
    <n v="6024"/>
  </r>
  <r>
    <x v="7"/>
    <x v="2"/>
    <x v="20"/>
    <x v="1"/>
    <x v="0"/>
    <m/>
    <m/>
    <m/>
    <m/>
    <m/>
    <m/>
    <n v="5889"/>
  </r>
  <r>
    <x v="7"/>
    <x v="2"/>
    <x v="59"/>
    <x v="1"/>
    <x v="0"/>
    <m/>
    <m/>
    <m/>
    <m/>
    <m/>
    <m/>
    <n v="5678"/>
  </r>
  <r>
    <x v="7"/>
    <x v="0"/>
    <x v="54"/>
    <x v="0"/>
    <x v="0"/>
    <m/>
    <m/>
    <m/>
    <m/>
    <m/>
    <m/>
    <n v="5653"/>
  </r>
  <r>
    <x v="7"/>
    <x v="3"/>
    <x v="38"/>
    <x v="1"/>
    <x v="0"/>
    <m/>
    <m/>
    <m/>
    <m/>
    <m/>
    <m/>
    <n v="5572"/>
  </r>
  <r>
    <x v="7"/>
    <x v="4"/>
    <x v="73"/>
    <x v="1"/>
    <x v="0"/>
    <m/>
    <m/>
    <m/>
    <m/>
    <m/>
    <m/>
    <n v="5546"/>
  </r>
  <r>
    <x v="7"/>
    <x v="4"/>
    <x v="45"/>
    <x v="1"/>
    <x v="0"/>
    <m/>
    <m/>
    <m/>
    <m/>
    <m/>
    <m/>
    <n v="5526"/>
  </r>
  <r>
    <x v="7"/>
    <x v="5"/>
    <x v="39"/>
    <x v="0"/>
    <x v="0"/>
    <m/>
    <m/>
    <m/>
    <m/>
    <m/>
    <m/>
    <n v="5504"/>
  </r>
  <r>
    <x v="7"/>
    <x v="0"/>
    <x v="77"/>
    <x v="0"/>
    <x v="0"/>
    <m/>
    <m/>
    <m/>
    <m/>
    <m/>
    <m/>
    <n v="5476"/>
  </r>
  <r>
    <x v="7"/>
    <x v="4"/>
    <x v="73"/>
    <x v="0"/>
    <x v="0"/>
    <m/>
    <m/>
    <m/>
    <m/>
    <m/>
    <m/>
    <n v="5342"/>
  </r>
  <r>
    <x v="7"/>
    <x v="7"/>
    <x v="62"/>
    <x v="2"/>
    <x v="0"/>
    <m/>
    <m/>
    <m/>
    <m/>
    <m/>
    <m/>
    <n v="5185"/>
  </r>
  <r>
    <x v="7"/>
    <x v="0"/>
    <x v="12"/>
    <x v="1"/>
    <x v="0"/>
    <m/>
    <m/>
    <m/>
    <m/>
    <m/>
    <m/>
    <n v="5146"/>
  </r>
  <r>
    <x v="7"/>
    <x v="1"/>
    <x v="67"/>
    <x v="0"/>
    <x v="0"/>
    <m/>
    <m/>
    <m/>
    <m/>
    <m/>
    <m/>
    <n v="5114"/>
  </r>
  <r>
    <x v="7"/>
    <x v="2"/>
    <x v="29"/>
    <x v="1"/>
    <x v="0"/>
    <m/>
    <m/>
    <m/>
    <m/>
    <m/>
    <m/>
    <n v="5103"/>
  </r>
  <r>
    <x v="7"/>
    <x v="5"/>
    <x v="69"/>
    <x v="2"/>
    <x v="0"/>
    <m/>
    <m/>
    <m/>
    <m/>
    <m/>
    <m/>
    <n v="5101"/>
  </r>
  <r>
    <x v="7"/>
    <x v="3"/>
    <x v="51"/>
    <x v="0"/>
    <x v="0"/>
    <m/>
    <m/>
    <m/>
    <m/>
    <m/>
    <m/>
    <n v="5065"/>
  </r>
  <r>
    <x v="7"/>
    <x v="0"/>
    <x v="31"/>
    <x v="0"/>
    <x v="0"/>
    <m/>
    <m/>
    <m/>
    <m/>
    <m/>
    <m/>
    <n v="4995"/>
  </r>
  <r>
    <x v="7"/>
    <x v="5"/>
    <x v="69"/>
    <x v="1"/>
    <x v="0"/>
    <m/>
    <m/>
    <m/>
    <m/>
    <m/>
    <m/>
    <n v="4986"/>
  </r>
  <r>
    <x v="7"/>
    <x v="5"/>
    <x v="22"/>
    <x v="0"/>
    <x v="0"/>
    <m/>
    <m/>
    <m/>
    <m/>
    <m/>
    <m/>
    <n v="4928"/>
  </r>
  <r>
    <x v="7"/>
    <x v="5"/>
    <x v="89"/>
    <x v="2"/>
    <x v="0"/>
    <m/>
    <m/>
    <m/>
    <m/>
    <m/>
    <m/>
    <n v="4891"/>
  </r>
  <r>
    <x v="7"/>
    <x v="3"/>
    <x v="63"/>
    <x v="0"/>
    <x v="0"/>
    <m/>
    <m/>
    <m/>
    <m/>
    <m/>
    <m/>
    <n v="4860"/>
  </r>
  <r>
    <x v="7"/>
    <x v="0"/>
    <x v="0"/>
    <x v="5"/>
    <x v="0"/>
    <m/>
    <m/>
    <m/>
    <m/>
    <m/>
    <m/>
    <n v="4781"/>
  </r>
  <r>
    <x v="7"/>
    <x v="5"/>
    <x v="22"/>
    <x v="2"/>
    <x v="0"/>
    <m/>
    <m/>
    <m/>
    <m/>
    <m/>
    <m/>
    <n v="4752"/>
  </r>
  <r>
    <x v="7"/>
    <x v="1"/>
    <x v="64"/>
    <x v="0"/>
    <x v="0"/>
    <m/>
    <m/>
    <m/>
    <m/>
    <m/>
    <m/>
    <n v="4745"/>
  </r>
  <r>
    <x v="7"/>
    <x v="5"/>
    <x v="69"/>
    <x v="0"/>
    <x v="0"/>
    <m/>
    <m/>
    <m/>
    <m/>
    <m/>
    <m/>
    <n v="4744"/>
  </r>
  <r>
    <x v="7"/>
    <x v="1"/>
    <x v="14"/>
    <x v="2"/>
    <x v="0"/>
    <m/>
    <m/>
    <m/>
    <m/>
    <m/>
    <m/>
    <n v="4743"/>
  </r>
  <r>
    <x v="7"/>
    <x v="7"/>
    <x v="72"/>
    <x v="0"/>
    <x v="0"/>
    <m/>
    <m/>
    <m/>
    <m/>
    <m/>
    <m/>
    <n v="4741"/>
  </r>
  <r>
    <x v="7"/>
    <x v="8"/>
    <x v="71"/>
    <x v="0"/>
    <x v="0"/>
    <m/>
    <m/>
    <m/>
    <m/>
    <m/>
    <m/>
    <n v="4709"/>
  </r>
  <r>
    <x v="7"/>
    <x v="4"/>
    <x v="73"/>
    <x v="2"/>
    <x v="0"/>
    <m/>
    <m/>
    <m/>
    <m/>
    <m/>
    <m/>
    <n v="4689"/>
  </r>
  <r>
    <x v="7"/>
    <x v="2"/>
    <x v="86"/>
    <x v="0"/>
    <x v="0"/>
    <m/>
    <m/>
    <m/>
    <m/>
    <m/>
    <m/>
    <n v="4667"/>
  </r>
  <r>
    <x v="7"/>
    <x v="0"/>
    <x v="70"/>
    <x v="0"/>
    <x v="0"/>
    <m/>
    <m/>
    <m/>
    <m/>
    <m/>
    <m/>
    <n v="4651"/>
  </r>
  <r>
    <x v="7"/>
    <x v="3"/>
    <x v="55"/>
    <x v="2"/>
    <x v="0"/>
    <m/>
    <m/>
    <m/>
    <m/>
    <m/>
    <m/>
    <n v="4586"/>
  </r>
  <r>
    <x v="7"/>
    <x v="6"/>
    <x v="61"/>
    <x v="0"/>
    <x v="0"/>
    <m/>
    <m/>
    <m/>
    <m/>
    <m/>
    <m/>
    <n v="4518"/>
  </r>
  <r>
    <x v="7"/>
    <x v="1"/>
    <x v="76"/>
    <x v="0"/>
    <x v="0"/>
    <m/>
    <m/>
    <m/>
    <m/>
    <m/>
    <m/>
    <n v="4488"/>
  </r>
  <r>
    <x v="7"/>
    <x v="7"/>
    <x v="62"/>
    <x v="0"/>
    <x v="0"/>
    <m/>
    <m/>
    <m/>
    <m/>
    <m/>
    <m/>
    <n v="4357"/>
  </r>
  <r>
    <x v="7"/>
    <x v="0"/>
    <x v="0"/>
    <x v="1"/>
    <x v="0"/>
    <m/>
    <m/>
    <m/>
    <m/>
    <m/>
    <m/>
    <n v="4343"/>
  </r>
  <r>
    <x v="7"/>
    <x v="7"/>
    <x v="62"/>
    <x v="1"/>
    <x v="0"/>
    <m/>
    <m/>
    <m/>
    <m/>
    <m/>
    <m/>
    <n v="4256"/>
  </r>
  <r>
    <x v="7"/>
    <x v="1"/>
    <x v="75"/>
    <x v="0"/>
    <x v="0"/>
    <m/>
    <m/>
    <m/>
    <m/>
    <m/>
    <m/>
    <n v="4242"/>
  </r>
  <r>
    <x v="7"/>
    <x v="2"/>
    <x v="81"/>
    <x v="0"/>
    <x v="0"/>
    <m/>
    <m/>
    <m/>
    <m/>
    <m/>
    <m/>
    <n v="4241"/>
  </r>
  <r>
    <x v="7"/>
    <x v="2"/>
    <x v="86"/>
    <x v="1"/>
    <x v="0"/>
    <m/>
    <m/>
    <m/>
    <m/>
    <m/>
    <m/>
    <n v="4173"/>
  </r>
  <r>
    <x v="7"/>
    <x v="2"/>
    <x v="20"/>
    <x v="1"/>
    <x v="0"/>
    <m/>
    <m/>
    <m/>
    <m/>
    <m/>
    <m/>
    <n v="4081"/>
  </r>
  <r>
    <x v="7"/>
    <x v="2"/>
    <x v="84"/>
    <x v="0"/>
    <x v="0"/>
    <m/>
    <m/>
    <m/>
    <m/>
    <m/>
    <m/>
    <n v="4047"/>
  </r>
  <r>
    <x v="7"/>
    <x v="1"/>
    <x v="37"/>
    <x v="0"/>
    <x v="0"/>
    <m/>
    <m/>
    <m/>
    <m/>
    <m/>
    <m/>
    <n v="4009"/>
  </r>
  <r>
    <x v="7"/>
    <x v="2"/>
    <x v="88"/>
    <x v="2"/>
    <x v="0"/>
    <m/>
    <m/>
    <m/>
    <m/>
    <m/>
    <m/>
    <n v="4005"/>
  </r>
  <r>
    <x v="7"/>
    <x v="7"/>
    <x v="62"/>
    <x v="0"/>
    <x v="0"/>
    <m/>
    <m/>
    <m/>
    <m/>
    <m/>
    <m/>
    <n v="4000"/>
  </r>
  <r>
    <x v="7"/>
    <x v="2"/>
    <x v="59"/>
    <x v="2"/>
    <x v="0"/>
    <m/>
    <m/>
    <m/>
    <m/>
    <m/>
    <m/>
    <n v="3984"/>
  </r>
  <r>
    <x v="7"/>
    <x v="4"/>
    <x v="17"/>
    <x v="4"/>
    <x v="0"/>
    <m/>
    <m/>
    <m/>
    <m/>
    <m/>
    <m/>
    <n v="3940"/>
  </r>
  <r>
    <x v="7"/>
    <x v="3"/>
    <x v="74"/>
    <x v="0"/>
    <x v="0"/>
    <m/>
    <m/>
    <m/>
    <m/>
    <m/>
    <m/>
    <n v="3935"/>
  </r>
  <r>
    <x v="7"/>
    <x v="0"/>
    <x v="78"/>
    <x v="0"/>
    <x v="0"/>
    <m/>
    <m/>
    <m/>
    <m/>
    <m/>
    <m/>
    <n v="3934"/>
  </r>
  <r>
    <x v="7"/>
    <x v="5"/>
    <x v="39"/>
    <x v="1"/>
    <x v="0"/>
    <m/>
    <m/>
    <m/>
    <m/>
    <m/>
    <m/>
    <n v="3884"/>
  </r>
  <r>
    <x v="7"/>
    <x v="1"/>
    <x v="76"/>
    <x v="1"/>
    <x v="0"/>
    <m/>
    <m/>
    <m/>
    <m/>
    <m/>
    <m/>
    <n v="3799"/>
  </r>
  <r>
    <x v="7"/>
    <x v="3"/>
    <x v="63"/>
    <x v="2"/>
    <x v="0"/>
    <m/>
    <m/>
    <m/>
    <m/>
    <m/>
    <m/>
    <n v="3766"/>
  </r>
  <r>
    <x v="7"/>
    <x v="5"/>
    <x v="69"/>
    <x v="0"/>
    <x v="0"/>
    <m/>
    <m/>
    <m/>
    <m/>
    <m/>
    <m/>
    <n v="3760"/>
  </r>
  <r>
    <x v="7"/>
    <x v="2"/>
    <x v="20"/>
    <x v="2"/>
    <x v="0"/>
    <m/>
    <m/>
    <m/>
    <m/>
    <m/>
    <m/>
    <n v="3754"/>
  </r>
  <r>
    <x v="7"/>
    <x v="2"/>
    <x v="58"/>
    <x v="2"/>
    <x v="0"/>
    <m/>
    <m/>
    <m/>
    <m/>
    <m/>
    <m/>
    <n v="3701"/>
  </r>
  <r>
    <x v="7"/>
    <x v="5"/>
    <x v="89"/>
    <x v="0"/>
    <x v="0"/>
    <m/>
    <m/>
    <m/>
    <m/>
    <m/>
    <m/>
    <n v="3697"/>
  </r>
  <r>
    <x v="7"/>
    <x v="1"/>
    <x v="79"/>
    <x v="0"/>
    <x v="0"/>
    <m/>
    <m/>
    <m/>
    <m/>
    <m/>
    <m/>
    <n v="3687"/>
  </r>
  <r>
    <x v="7"/>
    <x v="3"/>
    <x v="55"/>
    <x v="0"/>
    <x v="0"/>
    <m/>
    <m/>
    <m/>
    <m/>
    <m/>
    <m/>
    <n v="3671"/>
  </r>
  <r>
    <x v="7"/>
    <x v="5"/>
    <x v="39"/>
    <x v="1"/>
    <x v="0"/>
    <m/>
    <m/>
    <m/>
    <m/>
    <m/>
    <m/>
    <n v="3617"/>
  </r>
  <r>
    <x v="7"/>
    <x v="2"/>
    <x v="88"/>
    <x v="0"/>
    <x v="0"/>
    <m/>
    <m/>
    <m/>
    <m/>
    <m/>
    <m/>
    <n v="3614"/>
  </r>
  <r>
    <x v="7"/>
    <x v="5"/>
    <x v="39"/>
    <x v="0"/>
    <x v="0"/>
    <m/>
    <m/>
    <m/>
    <m/>
    <m/>
    <m/>
    <n v="3497"/>
  </r>
  <r>
    <x v="7"/>
    <x v="7"/>
    <x v="82"/>
    <x v="1"/>
    <x v="0"/>
    <m/>
    <m/>
    <m/>
    <m/>
    <m/>
    <m/>
    <n v="3475"/>
  </r>
  <r>
    <x v="7"/>
    <x v="5"/>
    <x v="39"/>
    <x v="1"/>
    <x v="0"/>
    <m/>
    <m/>
    <m/>
    <m/>
    <m/>
    <m/>
    <n v="3471"/>
  </r>
  <r>
    <x v="7"/>
    <x v="2"/>
    <x v="87"/>
    <x v="0"/>
    <x v="0"/>
    <m/>
    <m/>
    <m/>
    <m/>
    <m/>
    <m/>
    <n v="3458"/>
  </r>
  <r>
    <x v="7"/>
    <x v="3"/>
    <x v="63"/>
    <x v="1"/>
    <x v="0"/>
    <m/>
    <m/>
    <m/>
    <m/>
    <m/>
    <m/>
    <n v="3452"/>
  </r>
  <r>
    <x v="7"/>
    <x v="4"/>
    <x v="35"/>
    <x v="5"/>
    <x v="0"/>
    <m/>
    <m/>
    <m/>
    <m/>
    <m/>
    <m/>
    <n v="3416"/>
  </r>
  <r>
    <x v="7"/>
    <x v="2"/>
    <x v="26"/>
    <x v="2"/>
    <x v="0"/>
    <m/>
    <m/>
    <m/>
    <m/>
    <m/>
    <m/>
    <n v="3379"/>
  </r>
  <r>
    <x v="7"/>
    <x v="5"/>
    <x v="22"/>
    <x v="1"/>
    <x v="0"/>
    <m/>
    <m/>
    <m/>
    <m/>
    <m/>
    <m/>
    <n v="3364"/>
  </r>
  <r>
    <x v="7"/>
    <x v="5"/>
    <x v="33"/>
    <x v="4"/>
    <x v="0"/>
    <m/>
    <m/>
    <m/>
    <m/>
    <m/>
    <m/>
    <n v="3281"/>
  </r>
  <r>
    <x v="7"/>
    <x v="3"/>
    <x v="97"/>
    <x v="0"/>
    <x v="0"/>
    <m/>
    <m/>
    <m/>
    <m/>
    <m/>
    <m/>
    <n v="3277"/>
  </r>
  <r>
    <x v="7"/>
    <x v="1"/>
    <x v="94"/>
    <x v="0"/>
    <x v="0"/>
    <m/>
    <m/>
    <m/>
    <m/>
    <m/>
    <m/>
    <n v="3276"/>
  </r>
  <r>
    <x v="7"/>
    <x v="2"/>
    <x v="84"/>
    <x v="2"/>
    <x v="0"/>
    <m/>
    <m/>
    <m/>
    <m/>
    <m/>
    <m/>
    <n v="3274"/>
  </r>
  <r>
    <x v="7"/>
    <x v="0"/>
    <x v="9"/>
    <x v="0"/>
    <x v="0"/>
    <m/>
    <m/>
    <m/>
    <m/>
    <m/>
    <m/>
    <n v="3144"/>
  </r>
  <r>
    <x v="7"/>
    <x v="5"/>
    <x v="69"/>
    <x v="0"/>
    <x v="0"/>
    <m/>
    <m/>
    <m/>
    <m/>
    <m/>
    <m/>
    <n v="3124"/>
  </r>
  <r>
    <x v="7"/>
    <x v="5"/>
    <x v="69"/>
    <x v="2"/>
    <x v="0"/>
    <m/>
    <m/>
    <m/>
    <m/>
    <m/>
    <m/>
    <n v="3109"/>
  </r>
  <r>
    <x v="7"/>
    <x v="0"/>
    <x v="31"/>
    <x v="1"/>
    <x v="0"/>
    <m/>
    <m/>
    <m/>
    <m/>
    <m/>
    <m/>
    <n v="3070"/>
  </r>
  <r>
    <x v="7"/>
    <x v="2"/>
    <x v="84"/>
    <x v="0"/>
    <x v="0"/>
    <m/>
    <m/>
    <m/>
    <m/>
    <m/>
    <m/>
    <n v="3060"/>
  </r>
  <r>
    <x v="7"/>
    <x v="7"/>
    <x v="62"/>
    <x v="2"/>
    <x v="0"/>
    <m/>
    <m/>
    <m/>
    <m/>
    <m/>
    <m/>
    <n v="3043"/>
  </r>
  <r>
    <x v="7"/>
    <x v="8"/>
    <x v="83"/>
    <x v="0"/>
    <x v="0"/>
    <m/>
    <m/>
    <m/>
    <m/>
    <m/>
    <m/>
    <n v="3037"/>
  </r>
  <r>
    <x v="7"/>
    <x v="2"/>
    <x v="20"/>
    <x v="2"/>
    <x v="0"/>
    <m/>
    <m/>
    <m/>
    <m/>
    <m/>
    <m/>
    <n v="3027"/>
  </r>
  <r>
    <x v="7"/>
    <x v="1"/>
    <x v="85"/>
    <x v="0"/>
    <x v="0"/>
    <m/>
    <m/>
    <m/>
    <m/>
    <m/>
    <m/>
    <n v="3024"/>
  </r>
  <r>
    <x v="7"/>
    <x v="1"/>
    <x v="5"/>
    <x v="1"/>
    <x v="0"/>
    <m/>
    <m/>
    <m/>
    <m/>
    <m/>
    <m/>
    <n v="2999"/>
  </r>
  <r>
    <x v="7"/>
    <x v="0"/>
    <x v="1"/>
    <x v="1"/>
    <x v="0"/>
    <m/>
    <m/>
    <m/>
    <m/>
    <m/>
    <m/>
    <n v="2988"/>
  </r>
  <r>
    <x v="7"/>
    <x v="1"/>
    <x v="25"/>
    <x v="2"/>
    <x v="0"/>
    <m/>
    <m/>
    <m/>
    <m/>
    <m/>
    <m/>
    <n v="2959"/>
  </r>
  <r>
    <x v="7"/>
    <x v="2"/>
    <x v="84"/>
    <x v="1"/>
    <x v="0"/>
    <m/>
    <m/>
    <m/>
    <m/>
    <m/>
    <m/>
    <n v="2955"/>
  </r>
  <r>
    <x v="7"/>
    <x v="3"/>
    <x v="98"/>
    <x v="1"/>
    <x v="0"/>
    <m/>
    <m/>
    <m/>
    <m/>
    <m/>
    <m/>
    <n v="2955"/>
  </r>
  <r>
    <x v="7"/>
    <x v="5"/>
    <x v="69"/>
    <x v="1"/>
    <x v="0"/>
    <m/>
    <m/>
    <m/>
    <m/>
    <m/>
    <m/>
    <n v="2938"/>
  </r>
  <r>
    <x v="7"/>
    <x v="3"/>
    <x v="97"/>
    <x v="2"/>
    <x v="0"/>
    <m/>
    <m/>
    <m/>
    <m/>
    <m/>
    <m/>
    <n v="2926"/>
  </r>
  <r>
    <x v="7"/>
    <x v="3"/>
    <x v="55"/>
    <x v="5"/>
    <x v="0"/>
    <m/>
    <m/>
    <m/>
    <m/>
    <m/>
    <m/>
    <n v="2837"/>
  </r>
  <r>
    <x v="7"/>
    <x v="5"/>
    <x v="33"/>
    <x v="5"/>
    <x v="0"/>
    <m/>
    <m/>
    <m/>
    <m/>
    <m/>
    <m/>
    <n v="2798"/>
  </r>
  <r>
    <x v="7"/>
    <x v="1"/>
    <x v="23"/>
    <x v="2"/>
    <x v="0"/>
    <m/>
    <m/>
    <m/>
    <m/>
    <m/>
    <m/>
    <n v="2780"/>
  </r>
  <r>
    <x v="7"/>
    <x v="2"/>
    <x v="29"/>
    <x v="2"/>
    <x v="0"/>
    <m/>
    <m/>
    <m/>
    <m/>
    <m/>
    <m/>
    <n v="2769"/>
  </r>
  <r>
    <x v="7"/>
    <x v="1"/>
    <x v="2"/>
    <x v="1"/>
    <x v="0"/>
    <m/>
    <m/>
    <m/>
    <m/>
    <m/>
    <m/>
    <n v="2764"/>
  </r>
  <r>
    <x v="7"/>
    <x v="4"/>
    <x v="27"/>
    <x v="4"/>
    <x v="0"/>
    <m/>
    <m/>
    <m/>
    <m/>
    <m/>
    <m/>
    <n v="2705"/>
  </r>
  <r>
    <x v="7"/>
    <x v="7"/>
    <x v="72"/>
    <x v="2"/>
    <x v="0"/>
    <m/>
    <m/>
    <m/>
    <m/>
    <m/>
    <m/>
    <n v="2689"/>
  </r>
  <r>
    <x v="7"/>
    <x v="7"/>
    <x v="72"/>
    <x v="1"/>
    <x v="0"/>
    <m/>
    <m/>
    <m/>
    <m/>
    <m/>
    <m/>
    <n v="2538"/>
  </r>
  <r>
    <x v="7"/>
    <x v="2"/>
    <x v="86"/>
    <x v="2"/>
    <x v="0"/>
    <m/>
    <m/>
    <m/>
    <m/>
    <m/>
    <m/>
    <n v="2521"/>
  </r>
  <r>
    <x v="7"/>
    <x v="0"/>
    <x v="1"/>
    <x v="5"/>
    <x v="0"/>
    <m/>
    <m/>
    <m/>
    <m/>
    <m/>
    <m/>
    <n v="2518"/>
  </r>
  <r>
    <x v="7"/>
    <x v="0"/>
    <x v="68"/>
    <x v="0"/>
    <x v="0"/>
    <m/>
    <m/>
    <m/>
    <m/>
    <m/>
    <m/>
    <n v="2410"/>
  </r>
  <r>
    <x v="7"/>
    <x v="0"/>
    <x v="96"/>
    <x v="0"/>
    <x v="0"/>
    <m/>
    <m/>
    <m/>
    <m/>
    <m/>
    <m/>
    <n v="2366"/>
  </r>
  <r>
    <x v="7"/>
    <x v="0"/>
    <x v="12"/>
    <x v="5"/>
    <x v="0"/>
    <m/>
    <m/>
    <m/>
    <m/>
    <m/>
    <m/>
    <n v="2361"/>
  </r>
  <r>
    <x v="7"/>
    <x v="7"/>
    <x v="82"/>
    <x v="0"/>
    <x v="0"/>
    <m/>
    <m/>
    <m/>
    <m/>
    <m/>
    <m/>
    <n v="2351"/>
  </r>
  <r>
    <x v="7"/>
    <x v="1"/>
    <x v="3"/>
    <x v="1"/>
    <x v="0"/>
    <m/>
    <m/>
    <m/>
    <m/>
    <m/>
    <m/>
    <n v="2330"/>
  </r>
  <r>
    <x v="7"/>
    <x v="2"/>
    <x v="4"/>
    <x v="5"/>
    <x v="0"/>
    <m/>
    <m/>
    <m/>
    <m/>
    <m/>
    <m/>
    <n v="2324"/>
  </r>
  <r>
    <x v="7"/>
    <x v="0"/>
    <x v="18"/>
    <x v="5"/>
    <x v="0"/>
    <m/>
    <m/>
    <m/>
    <m/>
    <m/>
    <m/>
    <n v="2312"/>
  </r>
  <r>
    <x v="7"/>
    <x v="3"/>
    <x v="104"/>
    <x v="1"/>
    <x v="0"/>
    <m/>
    <m/>
    <m/>
    <m/>
    <m/>
    <m/>
    <n v="2261"/>
  </r>
  <r>
    <x v="7"/>
    <x v="6"/>
    <x v="80"/>
    <x v="0"/>
    <x v="0"/>
    <m/>
    <m/>
    <m/>
    <m/>
    <m/>
    <m/>
    <n v="2258"/>
  </r>
  <r>
    <x v="7"/>
    <x v="3"/>
    <x v="97"/>
    <x v="2"/>
    <x v="0"/>
    <m/>
    <m/>
    <m/>
    <m/>
    <m/>
    <m/>
    <n v="2256"/>
  </r>
  <r>
    <x v="7"/>
    <x v="0"/>
    <x v="8"/>
    <x v="1"/>
    <x v="0"/>
    <m/>
    <m/>
    <m/>
    <m/>
    <m/>
    <m/>
    <n v="2237"/>
  </r>
  <r>
    <x v="7"/>
    <x v="2"/>
    <x v="29"/>
    <x v="5"/>
    <x v="0"/>
    <m/>
    <m/>
    <m/>
    <m/>
    <m/>
    <m/>
    <n v="2202"/>
  </r>
  <r>
    <x v="7"/>
    <x v="0"/>
    <x v="103"/>
    <x v="0"/>
    <x v="0"/>
    <m/>
    <m/>
    <m/>
    <m/>
    <m/>
    <m/>
    <n v="2200"/>
  </r>
  <r>
    <x v="7"/>
    <x v="2"/>
    <x v="110"/>
    <x v="2"/>
    <x v="0"/>
    <m/>
    <m/>
    <m/>
    <m/>
    <m/>
    <m/>
    <n v="2198"/>
  </r>
  <r>
    <x v="7"/>
    <x v="9"/>
    <x v="95"/>
    <x v="0"/>
    <x v="0"/>
    <m/>
    <m/>
    <m/>
    <m/>
    <m/>
    <m/>
    <n v="2185"/>
  </r>
  <r>
    <x v="7"/>
    <x v="1"/>
    <x v="93"/>
    <x v="0"/>
    <x v="0"/>
    <m/>
    <m/>
    <m/>
    <m/>
    <m/>
    <m/>
    <n v="2180"/>
  </r>
  <r>
    <x v="7"/>
    <x v="0"/>
    <x v="1"/>
    <x v="2"/>
    <x v="0"/>
    <m/>
    <m/>
    <m/>
    <m/>
    <m/>
    <m/>
    <n v="2178"/>
  </r>
  <r>
    <x v="7"/>
    <x v="6"/>
    <x v="91"/>
    <x v="0"/>
    <x v="0"/>
    <m/>
    <m/>
    <m/>
    <m/>
    <m/>
    <m/>
    <n v="2167"/>
  </r>
  <r>
    <x v="7"/>
    <x v="1"/>
    <x v="92"/>
    <x v="1"/>
    <x v="0"/>
    <m/>
    <m/>
    <m/>
    <m/>
    <m/>
    <m/>
    <n v="2161"/>
  </r>
  <r>
    <x v="7"/>
    <x v="0"/>
    <x v="46"/>
    <x v="1"/>
    <x v="0"/>
    <m/>
    <m/>
    <m/>
    <m/>
    <m/>
    <m/>
    <n v="2128"/>
  </r>
  <r>
    <x v="7"/>
    <x v="4"/>
    <x v="27"/>
    <x v="5"/>
    <x v="0"/>
    <m/>
    <m/>
    <m/>
    <m/>
    <m/>
    <m/>
    <n v="2113"/>
  </r>
  <r>
    <x v="7"/>
    <x v="2"/>
    <x v="11"/>
    <x v="4"/>
    <x v="0"/>
    <m/>
    <m/>
    <m/>
    <m/>
    <m/>
    <m/>
    <n v="2091"/>
  </r>
  <r>
    <x v="7"/>
    <x v="0"/>
    <x v="101"/>
    <x v="0"/>
    <x v="0"/>
    <m/>
    <m/>
    <m/>
    <m/>
    <m/>
    <m/>
    <n v="2082"/>
  </r>
  <r>
    <x v="7"/>
    <x v="2"/>
    <x v="112"/>
    <x v="0"/>
    <x v="0"/>
    <m/>
    <m/>
    <m/>
    <m/>
    <m/>
    <m/>
    <n v="2066"/>
  </r>
  <r>
    <x v="7"/>
    <x v="2"/>
    <x v="4"/>
    <x v="4"/>
    <x v="0"/>
    <m/>
    <m/>
    <m/>
    <m/>
    <m/>
    <m/>
    <n v="2064"/>
  </r>
  <r>
    <x v="7"/>
    <x v="7"/>
    <x v="52"/>
    <x v="1"/>
    <x v="0"/>
    <m/>
    <m/>
    <m/>
    <m/>
    <m/>
    <m/>
    <n v="2045"/>
  </r>
  <r>
    <x v="7"/>
    <x v="5"/>
    <x v="69"/>
    <x v="1"/>
    <x v="0"/>
    <m/>
    <m/>
    <m/>
    <m/>
    <m/>
    <m/>
    <n v="2033"/>
  </r>
  <r>
    <x v="7"/>
    <x v="2"/>
    <x v="88"/>
    <x v="1"/>
    <x v="0"/>
    <m/>
    <m/>
    <m/>
    <m/>
    <m/>
    <m/>
    <n v="2026"/>
  </r>
  <r>
    <x v="7"/>
    <x v="2"/>
    <x v="87"/>
    <x v="1"/>
    <x v="0"/>
    <m/>
    <m/>
    <m/>
    <m/>
    <m/>
    <m/>
    <n v="2023"/>
  </r>
  <r>
    <x v="7"/>
    <x v="2"/>
    <x v="87"/>
    <x v="2"/>
    <x v="0"/>
    <m/>
    <m/>
    <m/>
    <m/>
    <m/>
    <m/>
    <n v="2020"/>
  </r>
  <r>
    <x v="7"/>
    <x v="5"/>
    <x v="69"/>
    <x v="5"/>
    <x v="0"/>
    <m/>
    <m/>
    <m/>
    <m/>
    <m/>
    <m/>
    <n v="1999"/>
  </r>
  <r>
    <x v="7"/>
    <x v="2"/>
    <x v="84"/>
    <x v="1"/>
    <x v="0"/>
    <m/>
    <m/>
    <m/>
    <m/>
    <m/>
    <m/>
    <n v="1981"/>
  </r>
  <r>
    <x v="7"/>
    <x v="1"/>
    <x v="30"/>
    <x v="2"/>
    <x v="0"/>
    <m/>
    <m/>
    <m/>
    <m/>
    <m/>
    <m/>
    <n v="1980"/>
  </r>
  <r>
    <x v="7"/>
    <x v="1"/>
    <x v="15"/>
    <x v="1"/>
    <x v="0"/>
    <m/>
    <m/>
    <m/>
    <m/>
    <m/>
    <m/>
    <n v="1955"/>
  </r>
  <r>
    <x v="7"/>
    <x v="2"/>
    <x v="11"/>
    <x v="5"/>
    <x v="0"/>
    <m/>
    <m/>
    <m/>
    <m/>
    <m/>
    <m/>
    <n v="1949"/>
  </r>
  <r>
    <x v="7"/>
    <x v="1"/>
    <x v="41"/>
    <x v="1"/>
    <x v="0"/>
    <m/>
    <m/>
    <m/>
    <m/>
    <m/>
    <m/>
    <n v="1947"/>
  </r>
  <r>
    <x v="7"/>
    <x v="2"/>
    <x v="11"/>
    <x v="1"/>
    <x v="0"/>
    <m/>
    <m/>
    <m/>
    <m/>
    <m/>
    <m/>
    <n v="1931"/>
  </r>
  <r>
    <x v="7"/>
    <x v="6"/>
    <x v="90"/>
    <x v="0"/>
    <x v="0"/>
    <m/>
    <m/>
    <m/>
    <m/>
    <m/>
    <m/>
    <n v="1929"/>
  </r>
  <r>
    <x v="7"/>
    <x v="4"/>
    <x v="27"/>
    <x v="4"/>
    <x v="0"/>
    <m/>
    <m/>
    <m/>
    <m/>
    <m/>
    <m/>
    <n v="1909"/>
  </r>
  <r>
    <x v="7"/>
    <x v="4"/>
    <x v="36"/>
    <x v="4"/>
    <x v="0"/>
    <m/>
    <m/>
    <m/>
    <m/>
    <m/>
    <m/>
    <n v="1887"/>
  </r>
  <r>
    <x v="7"/>
    <x v="0"/>
    <x v="60"/>
    <x v="5"/>
    <x v="0"/>
    <m/>
    <m/>
    <m/>
    <m/>
    <m/>
    <m/>
    <n v="1871"/>
  </r>
  <r>
    <x v="7"/>
    <x v="4"/>
    <x v="35"/>
    <x v="4"/>
    <x v="0"/>
    <m/>
    <m/>
    <m/>
    <m/>
    <m/>
    <m/>
    <n v="1863"/>
  </r>
  <r>
    <x v="7"/>
    <x v="8"/>
    <x v="102"/>
    <x v="0"/>
    <x v="0"/>
    <m/>
    <m/>
    <m/>
    <m/>
    <m/>
    <m/>
    <n v="1817"/>
  </r>
  <r>
    <x v="7"/>
    <x v="7"/>
    <x v="82"/>
    <x v="2"/>
    <x v="0"/>
    <m/>
    <m/>
    <m/>
    <m/>
    <m/>
    <m/>
    <n v="1752"/>
  </r>
  <r>
    <x v="7"/>
    <x v="1"/>
    <x v="21"/>
    <x v="2"/>
    <x v="0"/>
    <m/>
    <m/>
    <m/>
    <m/>
    <m/>
    <m/>
    <n v="1744"/>
  </r>
  <r>
    <x v="7"/>
    <x v="8"/>
    <x v="114"/>
    <x v="0"/>
    <x v="0"/>
    <m/>
    <m/>
    <m/>
    <m/>
    <m/>
    <m/>
    <n v="1739"/>
  </r>
  <r>
    <x v="7"/>
    <x v="10"/>
    <x v="109"/>
    <x v="0"/>
    <x v="0"/>
    <m/>
    <m/>
    <m/>
    <m/>
    <m/>
    <m/>
    <n v="1676"/>
  </r>
  <r>
    <x v="7"/>
    <x v="2"/>
    <x v="47"/>
    <x v="4"/>
    <x v="0"/>
    <m/>
    <m/>
    <m/>
    <m/>
    <m/>
    <m/>
    <n v="1626"/>
  </r>
  <r>
    <x v="7"/>
    <x v="1"/>
    <x v="100"/>
    <x v="0"/>
    <x v="0"/>
    <m/>
    <m/>
    <m/>
    <m/>
    <m/>
    <m/>
    <n v="1616"/>
  </r>
  <r>
    <x v="7"/>
    <x v="1"/>
    <x v="21"/>
    <x v="1"/>
    <x v="0"/>
    <m/>
    <m/>
    <m/>
    <m/>
    <m/>
    <m/>
    <n v="1608"/>
  </r>
  <r>
    <x v="7"/>
    <x v="1"/>
    <x v="5"/>
    <x v="5"/>
    <x v="0"/>
    <m/>
    <m/>
    <m/>
    <m/>
    <m/>
    <m/>
    <n v="1606"/>
  </r>
  <r>
    <x v="7"/>
    <x v="1"/>
    <x v="116"/>
    <x v="0"/>
    <x v="0"/>
    <m/>
    <m/>
    <m/>
    <m/>
    <m/>
    <m/>
    <n v="1601"/>
  </r>
  <r>
    <x v="7"/>
    <x v="0"/>
    <x v="128"/>
    <x v="0"/>
    <x v="0"/>
    <m/>
    <m/>
    <m/>
    <m/>
    <m/>
    <m/>
    <n v="1595"/>
  </r>
  <r>
    <x v="7"/>
    <x v="0"/>
    <x v="46"/>
    <x v="5"/>
    <x v="0"/>
    <m/>
    <m/>
    <m/>
    <m/>
    <m/>
    <m/>
    <n v="1583"/>
  </r>
  <r>
    <x v="7"/>
    <x v="2"/>
    <x v="84"/>
    <x v="2"/>
    <x v="0"/>
    <m/>
    <m/>
    <m/>
    <m/>
    <m/>
    <m/>
    <n v="1575"/>
  </r>
  <r>
    <x v="7"/>
    <x v="2"/>
    <x v="49"/>
    <x v="4"/>
    <x v="0"/>
    <m/>
    <m/>
    <m/>
    <m/>
    <m/>
    <m/>
    <n v="1568"/>
  </r>
  <r>
    <x v="7"/>
    <x v="5"/>
    <x v="33"/>
    <x v="4"/>
    <x v="0"/>
    <m/>
    <m/>
    <m/>
    <m/>
    <m/>
    <m/>
    <n v="1567"/>
  </r>
  <r>
    <x v="7"/>
    <x v="0"/>
    <x v="68"/>
    <x v="5"/>
    <x v="0"/>
    <m/>
    <m/>
    <m/>
    <m/>
    <m/>
    <m/>
    <n v="1547"/>
  </r>
  <r>
    <x v="7"/>
    <x v="3"/>
    <x v="98"/>
    <x v="0"/>
    <x v="0"/>
    <m/>
    <m/>
    <m/>
    <m/>
    <m/>
    <m/>
    <n v="1534"/>
  </r>
  <r>
    <x v="7"/>
    <x v="3"/>
    <x v="16"/>
    <x v="5"/>
    <x v="0"/>
    <m/>
    <m/>
    <m/>
    <m/>
    <m/>
    <m/>
    <n v="1530"/>
  </r>
  <r>
    <x v="7"/>
    <x v="3"/>
    <x v="97"/>
    <x v="0"/>
    <x v="0"/>
    <m/>
    <m/>
    <m/>
    <m/>
    <m/>
    <m/>
    <n v="1496"/>
  </r>
  <r>
    <x v="7"/>
    <x v="1"/>
    <x v="92"/>
    <x v="0"/>
    <x v="0"/>
    <m/>
    <m/>
    <m/>
    <m/>
    <m/>
    <m/>
    <n v="1492"/>
  </r>
  <r>
    <x v="7"/>
    <x v="1"/>
    <x v="24"/>
    <x v="1"/>
    <x v="0"/>
    <m/>
    <m/>
    <m/>
    <m/>
    <m/>
    <m/>
    <n v="1481"/>
  </r>
  <r>
    <x v="7"/>
    <x v="2"/>
    <x v="43"/>
    <x v="2"/>
    <x v="0"/>
    <m/>
    <m/>
    <m/>
    <m/>
    <m/>
    <m/>
    <n v="1466"/>
  </r>
  <r>
    <x v="7"/>
    <x v="4"/>
    <x v="57"/>
    <x v="2"/>
    <x v="0"/>
    <m/>
    <m/>
    <m/>
    <m/>
    <m/>
    <m/>
    <n v="1452"/>
  </r>
  <r>
    <x v="7"/>
    <x v="5"/>
    <x v="33"/>
    <x v="1"/>
    <x v="0"/>
    <m/>
    <m/>
    <m/>
    <m/>
    <m/>
    <m/>
    <n v="1434"/>
  </r>
  <r>
    <x v="7"/>
    <x v="11"/>
    <x v="113"/>
    <x v="2"/>
    <x v="0"/>
    <m/>
    <m/>
    <m/>
    <m/>
    <m/>
    <m/>
    <n v="1411"/>
  </r>
  <r>
    <x v="7"/>
    <x v="9"/>
    <x v="95"/>
    <x v="1"/>
    <x v="0"/>
    <m/>
    <m/>
    <m/>
    <m/>
    <m/>
    <m/>
    <n v="1407"/>
  </r>
  <r>
    <x v="7"/>
    <x v="1"/>
    <x v="99"/>
    <x v="0"/>
    <x v="0"/>
    <m/>
    <m/>
    <m/>
    <m/>
    <m/>
    <m/>
    <n v="1403"/>
  </r>
  <r>
    <x v="7"/>
    <x v="2"/>
    <x v="48"/>
    <x v="4"/>
    <x v="0"/>
    <m/>
    <m/>
    <m/>
    <m/>
    <m/>
    <m/>
    <n v="1399"/>
  </r>
  <r>
    <x v="7"/>
    <x v="3"/>
    <x v="51"/>
    <x v="2"/>
    <x v="0"/>
    <m/>
    <m/>
    <m/>
    <m/>
    <m/>
    <m/>
    <n v="1388"/>
  </r>
  <r>
    <x v="7"/>
    <x v="5"/>
    <x v="22"/>
    <x v="3"/>
    <x v="0"/>
    <m/>
    <m/>
    <m/>
    <m/>
    <m/>
    <m/>
    <n v="1359"/>
  </r>
  <r>
    <x v="7"/>
    <x v="4"/>
    <x v="17"/>
    <x v="5"/>
    <x v="0"/>
    <m/>
    <m/>
    <m/>
    <m/>
    <m/>
    <m/>
    <n v="1357"/>
  </r>
  <r>
    <x v="7"/>
    <x v="11"/>
    <x v="113"/>
    <x v="1"/>
    <x v="0"/>
    <m/>
    <m/>
    <m/>
    <m/>
    <m/>
    <m/>
    <n v="1347"/>
  </r>
  <r>
    <x v="7"/>
    <x v="3"/>
    <x v="74"/>
    <x v="1"/>
    <x v="0"/>
    <m/>
    <m/>
    <m/>
    <m/>
    <m/>
    <m/>
    <n v="1343"/>
  </r>
  <r>
    <x v="7"/>
    <x v="2"/>
    <x v="20"/>
    <x v="5"/>
    <x v="0"/>
    <m/>
    <m/>
    <m/>
    <m/>
    <m/>
    <m/>
    <n v="1338"/>
  </r>
  <r>
    <x v="7"/>
    <x v="1"/>
    <x v="28"/>
    <x v="2"/>
    <x v="0"/>
    <m/>
    <m/>
    <m/>
    <m/>
    <m/>
    <m/>
    <n v="1331"/>
  </r>
  <r>
    <x v="7"/>
    <x v="4"/>
    <x v="57"/>
    <x v="1"/>
    <x v="0"/>
    <m/>
    <m/>
    <m/>
    <m/>
    <m/>
    <m/>
    <n v="1309"/>
  </r>
  <r>
    <x v="7"/>
    <x v="2"/>
    <x v="20"/>
    <x v="4"/>
    <x v="0"/>
    <m/>
    <m/>
    <m/>
    <m/>
    <m/>
    <m/>
    <n v="1309"/>
  </r>
  <r>
    <x v="7"/>
    <x v="0"/>
    <x v="7"/>
    <x v="2"/>
    <x v="0"/>
    <m/>
    <m/>
    <m/>
    <m/>
    <m/>
    <m/>
    <n v="1303"/>
  </r>
  <r>
    <x v="7"/>
    <x v="0"/>
    <x v="101"/>
    <x v="5"/>
    <x v="0"/>
    <m/>
    <m/>
    <m/>
    <m/>
    <m/>
    <m/>
    <n v="1295"/>
  </r>
  <r>
    <x v="7"/>
    <x v="2"/>
    <x v="20"/>
    <x v="4"/>
    <x v="0"/>
    <m/>
    <m/>
    <m/>
    <m/>
    <m/>
    <m/>
    <n v="1287"/>
  </r>
  <r>
    <x v="7"/>
    <x v="1"/>
    <x v="2"/>
    <x v="5"/>
    <x v="0"/>
    <m/>
    <m/>
    <m/>
    <m/>
    <m/>
    <m/>
    <n v="1280"/>
  </r>
  <r>
    <x v="7"/>
    <x v="0"/>
    <x v="70"/>
    <x v="1"/>
    <x v="0"/>
    <m/>
    <m/>
    <m/>
    <m/>
    <m/>
    <m/>
    <n v="1278"/>
  </r>
  <r>
    <x v="7"/>
    <x v="0"/>
    <x v="54"/>
    <x v="0"/>
    <x v="0"/>
    <m/>
    <m/>
    <m/>
    <m/>
    <m/>
    <m/>
    <n v="1246"/>
  </r>
  <r>
    <x v="7"/>
    <x v="0"/>
    <x v="7"/>
    <x v="2"/>
    <x v="0"/>
    <m/>
    <m/>
    <m/>
    <m/>
    <m/>
    <m/>
    <n v="1227"/>
  </r>
  <r>
    <x v="7"/>
    <x v="3"/>
    <x v="97"/>
    <x v="1"/>
    <x v="0"/>
    <m/>
    <m/>
    <m/>
    <m/>
    <m/>
    <m/>
    <n v="1226"/>
  </r>
  <r>
    <x v="7"/>
    <x v="4"/>
    <x v="27"/>
    <x v="5"/>
    <x v="0"/>
    <m/>
    <m/>
    <m/>
    <m/>
    <m/>
    <m/>
    <n v="1225"/>
  </r>
  <r>
    <x v="7"/>
    <x v="3"/>
    <x v="51"/>
    <x v="5"/>
    <x v="0"/>
    <m/>
    <m/>
    <m/>
    <m/>
    <m/>
    <m/>
    <n v="1225"/>
  </r>
  <r>
    <x v="7"/>
    <x v="4"/>
    <x v="34"/>
    <x v="4"/>
    <x v="0"/>
    <m/>
    <m/>
    <m/>
    <m/>
    <m/>
    <m/>
    <n v="1218"/>
  </r>
  <r>
    <x v="7"/>
    <x v="3"/>
    <x v="42"/>
    <x v="5"/>
    <x v="0"/>
    <m/>
    <m/>
    <m/>
    <m/>
    <m/>
    <m/>
    <n v="1208"/>
  </r>
  <r>
    <x v="7"/>
    <x v="3"/>
    <x v="111"/>
    <x v="0"/>
    <x v="0"/>
    <m/>
    <m/>
    <m/>
    <m/>
    <m/>
    <m/>
    <n v="1188"/>
  </r>
  <r>
    <x v="7"/>
    <x v="1"/>
    <x v="118"/>
    <x v="0"/>
    <x v="0"/>
    <m/>
    <m/>
    <m/>
    <m/>
    <m/>
    <m/>
    <n v="1178"/>
  </r>
  <r>
    <x v="7"/>
    <x v="7"/>
    <x v="117"/>
    <x v="1"/>
    <x v="0"/>
    <m/>
    <m/>
    <m/>
    <m/>
    <m/>
    <m/>
    <n v="1172"/>
  </r>
  <r>
    <x v="7"/>
    <x v="4"/>
    <x v="56"/>
    <x v="5"/>
    <x v="0"/>
    <m/>
    <m/>
    <m/>
    <m/>
    <m/>
    <m/>
    <n v="1162"/>
  </r>
  <r>
    <x v="7"/>
    <x v="5"/>
    <x v="89"/>
    <x v="1"/>
    <x v="0"/>
    <m/>
    <m/>
    <m/>
    <m/>
    <m/>
    <m/>
    <n v="1145"/>
  </r>
  <r>
    <x v="7"/>
    <x v="5"/>
    <x v="33"/>
    <x v="2"/>
    <x v="0"/>
    <m/>
    <m/>
    <m/>
    <m/>
    <m/>
    <m/>
    <n v="1125"/>
  </r>
  <r>
    <x v="7"/>
    <x v="0"/>
    <x v="77"/>
    <x v="1"/>
    <x v="0"/>
    <m/>
    <m/>
    <m/>
    <m/>
    <m/>
    <m/>
    <n v="1114"/>
  </r>
  <r>
    <x v="7"/>
    <x v="5"/>
    <x v="39"/>
    <x v="4"/>
    <x v="0"/>
    <m/>
    <m/>
    <m/>
    <m/>
    <m/>
    <m/>
    <n v="1109"/>
  </r>
  <r>
    <x v="7"/>
    <x v="3"/>
    <x v="119"/>
    <x v="0"/>
    <x v="0"/>
    <m/>
    <m/>
    <m/>
    <m/>
    <m/>
    <m/>
    <n v="1103"/>
  </r>
  <r>
    <x v="7"/>
    <x v="0"/>
    <x v="40"/>
    <x v="5"/>
    <x v="0"/>
    <m/>
    <m/>
    <m/>
    <m/>
    <m/>
    <m/>
    <n v="1101"/>
  </r>
  <r>
    <x v="7"/>
    <x v="2"/>
    <x v="112"/>
    <x v="1"/>
    <x v="0"/>
    <m/>
    <m/>
    <m/>
    <m/>
    <m/>
    <m/>
    <n v="1099"/>
  </r>
  <r>
    <x v="7"/>
    <x v="7"/>
    <x v="115"/>
    <x v="2"/>
    <x v="0"/>
    <m/>
    <m/>
    <m/>
    <m/>
    <m/>
    <m/>
    <n v="1093"/>
  </r>
  <r>
    <x v="7"/>
    <x v="3"/>
    <x v="38"/>
    <x v="4"/>
    <x v="0"/>
    <m/>
    <m/>
    <m/>
    <m/>
    <m/>
    <m/>
    <n v="1083"/>
  </r>
  <r>
    <x v="7"/>
    <x v="0"/>
    <x v="60"/>
    <x v="1"/>
    <x v="0"/>
    <m/>
    <m/>
    <m/>
    <m/>
    <m/>
    <m/>
    <n v="1081"/>
  </r>
  <r>
    <x v="7"/>
    <x v="2"/>
    <x v="10"/>
    <x v="4"/>
    <x v="0"/>
    <m/>
    <m/>
    <m/>
    <m/>
    <m/>
    <m/>
    <n v="1078"/>
  </r>
  <r>
    <x v="7"/>
    <x v="5"/>
    <x v="39"/>
    <x v="4"/>
    <x v="0"/>
    <m/>
    <m/>
    <m/>
    <m/>
    <m/>
    <m/>
    <n v="1067"/>
  </r>
  <r>
    <x v="7"/>
    <x v="6"/>
    <x v="108"/>
    <x v="0"/>
    <x v="0"/>
    <m/>
    <m/>
    <m/>
    <m/>
    <m/>
    <m/>
    <n v="1052"/>
  </r>
  <r>
    <x v="7"/>
    <x v="0"/>
    <x v="9"/>
    <x v="2"/>
    <x v="0"/>
    <m/>
    <m/>
    <m/>
    <m/>
    <m/>
    <m/>
    <n v="1037"/>
  </r>
  <r>
    <x v="7"/>
    <x v="2"/>
    <x v="120"/>
    <x v="0"/>
    <x v="0"/>
    <m/>
    <m/>
    <m/>
    <m/>
    <m/>
    <m/>
    <n v="1019"/>
  </r>
  <r>
    <x v="7"/>
    <x v="1"/>
    <x v="64"/>
    <x v="1"/>
    <x v="0"/>
    <m/>
    <m/>
    <m/>
    <m/>
    <m/>
    <m/>
    <n v="1017"/>
  </r>
  <r>
    <x v="7"/>
    <x v="1"/>
    <x v="41"/>
    <x v="2"/>
    <x v="0"/>
    <m/>
    <m/>
    <m/>
    <m/>
    <m/>
    <m/>
    <n v="1016"/>
  </r>
  <r>
    <x v="7"/>
    <x v="5"/>
    <x v="39"/>
    <x v="4"/>
    <x v="0"/>
    <m/>
    <m/>
    <m/>
    <m/>
    <m/>
    <m/>
    <n v="1015"/>
  </r>
  <r>
    <x v="7"/>
    <x v="5"/>
    <x v="22"/>
    <x v="4"/>
    <x v="0"/>
    <m/>
    <m/>
    <m/>
    <m/>
    <m/>
    <m/>
    <n v="996"/>
  </r>
  <r>
    <x v="7"/>
    <x v="4"/>
    <x v="73"/>
    <x v="5"/>
    <x v="0"/>
    <m/>
    <m/>
    <m/>
    <m/>
    <m/>
    <m/>
    <n v="985"/>
  </r>
  <r>
    <x v="7"/>
    <x v="1"/>
    <x v="2"/>
    <x v="4"/>
    <x v="0"/>
    <m/>
    <m/>
    <m/>
    <m/>
    <m/>
    <m/>
    <n v="985"/>
  </r>
  <r>
    <x v="7"/>
    <x v="2"/>
    <x v="81"/>
    <x v="1"/>
    <x v="0"/>
    <m/>
    <m/>
    <m/>
    <m/>
    <m/>
    <m/>
    <n v="973"/>
  </r>
  <r>
    <x v="7"/>
    <x v="6"/>
    <x v="61"/>
    <x v="1"/>
    <x v="0"/>
    <m/>
    <m/>
    <m/>
    <m/>
    <m/>
    <m/>
    <n v="966"/>
  </r>
  <r>
    <x v="7"/>
    <x v="0"/>
    <x v="18"/>
    <x v="1"/>
    <x v="0"/>
    <m/>
    <m/>
    <m/>
    <m/>
    <m/>
    <m/>
    <n v="966"/>
  </r>
  <r>
    <x v="7"/>
    <x v="0"/>
    <x v="9"/>
    <x v="5"/>
    <x v="0"/>
    <m/>
    <m/>
    <m/>
    <m/>
    <m/>
    <m/>
    <n v="933"/>
  </r>
  <r>
    <x v="7"/>
    <x v="0"/>
    <x v="8"/>
    <x v="5"/>
    <x v="0"/>
    <m/>
    <m/>
    <m/>
    <m/>
    <m/>
    <m/>
    <n v="933"/>
  </r>
  <r>
    <x v="7"/>
    <x v="0"/>
    <x v="8"/>
    <x v="2"/>
    <x v="0"/>
    <m/>
    <m/>
    <m/>
    <m/>
    <m/>
    <m/>
    <n v="924"/>
  </r>
  <r>
    <x v="7"/>
    <x v="9"/>
    <x v="106"/>
    <x v="0"/>
    <x v="0"/>
    <m/>
    <m/>
    <m/>
    <m/>
    <m/>
    <m/>
    <n v="914"/>
  </r>
  <r>
    <x v="7"/>
    <x v="4"/>
    <x v="27"/>
    <x v="5"/>
    <x v="0"/>
    <m/>
    <m/>
    <m/>
    <m/>
    <m/>
    <m/>
    <n v="911"/>
  </r>
  <r>
    <x v="7"/>
    <x v="5"/>
    <x v="33"/>
    <x v="2"/>
    <x v="0"/>
    <m/>
    <m/>
    <m/>
    <m/>
    <m/>
    <m/>
    <n v="911"/>
  </r>
  <r>
    <x v="7"/>
    <x v="2"/>
    <x v="48"/>
    <x v="2"/>
    <x v="0"/>
    <m/>
    <m/>
    <m/>
    <m/>
    <m/>
    <m/>
    <n v="904"/>
  </r>
  <r>
    <x v="7"/>
    <x v="4"/>
    <x v="27"/>
    <x v="4"/>
    <x v="0"/>
    <m/>
    <m/>
    <m/>
    <m/>
    <m/>
    <m/>
    <n v="901"/>
  </r>
  <r>
    <x v="7"/>
    <x v="3"/>
    <x v="63"/>
    <x v="5"/>
    <x v="0"/>
    <m/>
    <m/>
    <m/>
    <m/>
    <m/>
    <m/>
    <n v="897"/>
  </r>
  <r>
    <x v="7"/>
    <x v="3"/>
    <x v="104"/>
    <x v="2"/>
    <x v="0"/>
    <m/>
    <m/>
    <m/>
    <m/>
    <m/>
    <m/>
    <n v="893"/>
  </r>
  <r>
    <x v="7"/>
    <x v="2"/>
    <x v="120"/>
    <x v="1"/>
    <x v="0"/>
    <m/>
    <m/>
    <m/>
    <m/>
    <m/>
    <m/>
    <n v="887"/>
  </r>
  <r>
    <x v="7"/>
    <x v="6"/>
    <x v="105"/>
    <x v="0"/>
    <x v="0"/>
    <m/>
    <m/>
    <m/>
    <m/>
    <m/>
    <m/>
    <n v="885"/>
  </r>
  <r>
    <x v="7"/>
    <x v="2"/>
    <x v="43"/>
    <x v="1"/>
    <x v="0"/>
    <m/>
    <m/>
    <m/>
    <m/>
    <m/>
    <m/>
    <n v="875"/>
  </r>
  <r>
    <x v="7"/>
    <x v="0"/>
    <x v="124"/>
    <x v="0"/>
    <x v="0"/>
    <m/>
    <m/>
    <m/>
    <m/>
    <m/>
    <m/>
    <n v="867"/>
  </r>
  <r>
    <x v="7"/>
    <x v="0"/>
    <x v="131"/>
    <x v="0"/>
    <x v="0"/>
    <m/>
    <m/>
    <m/>
    <m/>
    <m/>
    <m/>
    <n v="860"/>
  </r>
  <r>
    <x v="7"/>
    <x v="11"/>
    <x v="113"/>
    <x v="0"/>
    <x v="0"/>
    <m/>
    <m/>
    <m/>
    <m/>
    <m/>
    <m/>
    <n v="859"/>
  </r>
  <r>
    <x v="7"/>
    <x v="1"/>
    <x v="123"/>
    <x v="0"/>
    <x v="0"/>
    <m/>
    <m/>
    <m/>
    <m/>
    <m/>
    <m/>
    <n v="858"/>
  </r>
  <r>
    <x v="7"/>
    <x v="2"/>
    <x v="84"/>
    <x v="1"/>
    <x v="0"/>
    <m/>
    <m/>
    <m/>
    <m/>
    <m/>
    <m/>
    <n v="857"/>
  </r>
  <r>
    <x v="7"/>
    <x v="2"/>
    <x v="110"/>
    <x v="0"/>
    <x v="0"/>
    <m/>
    <m/>
    <m/>
    <m/>
    <m/>
    <m/>
    <n v="854"/>
  </r>
  <r>
    <x v="7"/>
    <x v="4"/>
    <x v="57"/>
    <x v="0"/>
    <x v="0"/>
    <m/>
    <m/>
    <m/>
    <m/>
    <m/>
    <m/>
    <n v="849"/>
  </r>
  <r>
    <x v="7"/>
    <x v="5"/>
    <x v="39"/>
    <x v="3"/>
    <x v="0"/>
    <m/>
    <m/>
    <m/>
    <m/>
    <m/>
    <m/>
    <n v="849"/>
  </r>
  <r>
    <x v="7"/>
    <x v="1"/>
    <x v="23"/>
    <x v="4"/>
    <x v="0"/>
    <m/>
    <m/>
    <m/>
    <m/>
    <m/>
    <m/>
    <n v="841"/>
  </r>
  <r>
    <x v="7"/>
    <x v="5"/>
    <x v="33"/>
    <x v="3"/>
    <x v="0"/>
    <m/>
    <m/>
    <m/>
    <m/>
    <m/>
    <m/>
    <n v="829"/>
  </r>
  <r>
    <x v="7"/>
    <x v="0"/>
    <x v="40"/>
    <x v="1"/>
    <x v="0"/>
    <m/>
    <m/>
    <m/>
    <m/>
    <m/>
    <m/>
    <n v="828"/>
  </r>
  <r>
    <x v="7"/>
    <x v="3"/>
    <x v="119"/>
    <x v="1"/>
    <x v="0"/>
    <m/>
    <m/>
    <m/>
    <m/>
    <m/>
    <m/>
    <n v="820"/>
  </r>
  <r>
    <x v="7"/>
    <x v="3"/>
    <x v="104"/>
    <x v="0"/>
    <x v="0"/>
    <m/>
    <m/>
    <m/>
    <m/>
    <m/>
    <m/>
    <n v="819"/>
  </r>
  <r>
    <x v="7"/>
    <x v="3"/>
    <x v="111"/>
    <x v="1"/>
    <x v="0"/>
    <m/>
    <m/>
    <m/>
    <m/>
    <m/>
    <m/>
    <n v="817"/>
  </r>
  <r>
    <x v="7"/>
    <x v="0"/>
    <x v="9"/>
    <x v="1"/>
    <x v="0"/>
    <m/>
    <m/>
    <m/>
    <m/>
    <m/>
    <m/>
    <n v="814"/>
  </r>
  <r>
    <x v="7"/>
    <x v="0"/>
    <x v="7"/>
    <x v="5"/>
    <x v="0"/>
    <m/>
    <m/>
    <m/>
    <m/>
    <m/>
    <m/>
    <n v="781"/>
  </r>
  <r>
    <x v="7"/>
    <x v="9"/>
    <x v="106"/>
    <x v="1"/>
    <x v="0"/>
    <m/>
    <m/>
    <m/>
    <m/>
    <m/>
    <m/>
    <n v="772"/>
  </r>
  <r>
    <x v="7"/>
    <x v="0"/>
    <x v="132"/>
    <x v="0"/>
    <x v="0"/>
    <m/>
    <m/>
    <m/>
    <m/>
    <m/>
    <m/>
    <n v="771"/>
  </r>
  <r>
    <x v="7"/>
    <x v="2"/>
    <x v="122"/>
    <x v="0"/>
    <x v="0"/>
    <m/>
    <m/>
    <m/>
    <m/>
    <m/>
    <m/>
    <n v="760"/>
  </r>
  <r>
    <x v="7"/>
    <x v="5"/>
    <x v="39"/>
    <x v="5"/>
    <x v="0"/>
    <m/>
    <m/>
    <m/>
    <m/>
    <m/>
    <m/>
    <n v="755"/>
  </r>
  <r>
    <x v="7"/>
    <x v="1"/>
    <x v="13"/>
    <x v="1"/>
    <x v="0"/>
    <m/>
    <m/>
    <m/>
    <m/>
    <m/>
    <m/>
    <n v="754"/>
  </r>
  <r>
    <x v="7"/>
    <x v="4"/>
    <x v="34"/>
    <x v="2"/>
    <x v="0"/>
    <m/>
    <m/>
    <m/>
    <m/>
    <m/>
    <m/>
    <n v="750"/>
  </r>
  <r>
    <x v="7"/>
    <x v="2"/>
    <x v="84"/>
    <x v="0"/>
    <x v="0"/>
    <m/>
    <m/>
    <m/>
    <m/>
    <m/>
    <m/>
    <n v="733"/>
  </r>
  <r>
    <x v="7"/>
    <x v="8"/>
    <x v="71"/>
    <x v="1"/>
    <x v="0"/>
    <m/>
    <m/>
    <m/>
    <m/>
    <m/>
    <m/>
    <n v="732"/>
  </r>
  <r>
    <x v="7"/>
    <x v="4"/>
    <x v="65"/>
    <x v="3"/>
    <x v="0"/>
    <m/>
    <m/>
    <m/>
    <m/>
    <m/>
    <m/>
    <n v="725"/>
  </r>
  <r>
    <x v="7"/>
    <x v="4"/>
    <x v="45"/>
    <x v="5"/>
    <x v="0"/>
    <m/>
    <m/>
    <m/>
    <m/>
    <m/>
    <m/>
    <n v="713"/>
  </r>
  <r>
    <x v="7"/>
    <x v="9"/>
    <x v="126"/>
    <x v="0"/>
    <x v="0"/>
    <m/>
    <m/>
    <m/>
    <m/>
    <m/>
    <m/>
    <n v="708"/>
  </r>
  <r>
    <x v="7"/>
    <x v="5"/>
    <x v="66"/>
    <x v="0"/>
    <x v="0"/>
    <m/>
    <m/>
    <m/>
    <m/>
    <m/>
    <m/>
    <n v="703"/>
  </r>
  <r>
    <x v="7"/>
    <x v="5"/>
    <x v="69"/>
    <x v="4"/>
    <x v="0"/>
    <m/>
    <m/>
    <m/>
    <m/>
    <m/>
    <m/>
    <n v="690"/>
  </r>
  <r>
    <x v="7"/>
    <x v="9"/>
    <x v="137"/>
    <x v="1"/>
    <x v="0"/>
    <m/>
    <m/>
    <m/>
    <m/>
    <m/>
    <m/>
    <n v="689"/>
  </r>
  <r>
    <x v="7"/>
    <x v="2"/>
    <x v="84"/>
    <x v="4"/>
    <x v="0"/>
    <m/>
    <m/>
    <m/>
    <m/>
    <m/>
    <m/>
    <n v="687"/>
  </r>
  <r>
    <x v="7"/>
    <x v="4"/>
    <x v="53"/>
    <x v="4"/>
    <x v="0"/>
    <m/>
    <m/>
    <m/>
    <m/>
    <m/>
    <m/>
    <n v="675"/>
  </r>
  <r>
    <x v="7"/>
    <x v="2"/>
    <x v="26"/>
    <x v="5"/>
    <x v="0"/>
    <m/>
    <m/>
    <m/>
    <m/>
    <m/>
    <m/>
    <n v="674"/>
  </r>
  <r>
    <x v="7"/>
    <x v="0"/>
    <x v="78"/>
    <x v="1"/>
    <x v="0"/>
    <m/>
    <m/>
    <m/>
    <m/>
    <m/>
    <m/>
    <n v="673"/>
  </r>
  <r>
    <x v="7"/>
    <x v="2"/>
    <x v="43"/>
    <x v="4"/>
    <x v="0"/>
    <m/>
    <m/>
    <m/>
    <m/>
    <m/>
    <m/>
    <n v="657"/>
  </r>
  <r>
    <x v="7"/>
    <x v="2"/>
    <x v="20"/>
    <x v="4"/>
    <x v="0"/>
    <m/>
    <m/>
    <m/>
    <m/>
    <m/>
    <m/>
    <n v="656"/>
  </r>
  <r>
    <x v="7"/>
    <x v="3"/>
    <x v="38"/>
    <x v="2"/>
    <x v="0"/>
    <m/>
    <m/>
    <m/>
    <m/>
    <m/>
    <m/>
    <n v="652"/>
  </r>
  <r>
    <x v="7"/>
    <x v="10"/>
    <x v="151"/>
    <x v="0"/>
    <x v="0"/>
    <m/>
    <m/>
    <m/>
    <m/>
    <m/>
    <m/>
    <n v="651"/>
  </r>
  <r>
    <x v="7"/>
    <x v="7"/>
    <x v="117"/>
    <x v="2"/>
    <x v="0"/>
    <m/>
    <m/>
    <m/>
    <m/>
    <m/>
    <m/>
    <n v="639"/>
  </r>
  <r>
    <x v="7"/>
    <x v="5"/>
    <x v="22"/>
    <x v="2"/>
    <x v="0"/>
    <m/>
    <m/>
    <m/>
    <m/>
    <m/>
    <m/>
    <n v="632"/>
  </r>
  <r>
    <x v="7"/>
    <x v="2"/>
    <x v="84"/>
    <x v="4"/>
    <x v="0"/>
    <m/>
    <m/>
    <m/>
    <m/>
    <m/>
    <m/>
    <n v="629"/>
  </r>
  <r>
    <x v="7"/>
    <x v="0"/>
    <x v="96"/>
    <x v="0"/>
    <x v="0"/>
    <m/>
    <m/>
    <m/>
    <m/>
    <m/>
    <m/>
    <n v="618"/>
  </r>
  <r>
    <x v="7"/>
    <x v="6"/>
    <x v="44"/>
    <x v="1"/>
    <x v="0"/>
    <m/>
    <m/>
    <m/>
    <m/>
    <m/>
    <m/>
    <n v="615"/>
  </r>
  <r>
    <x v="7"/>
    <x v="0"/>
    <x v="46"/>
    <x v="1"/>
    <x v="0"/>
    <m/>
    <m/>
    <m/>
    <m/>
    <m/>
    <m/>
    <n v="611"/>
  </r>
  <r>
    <x v="7"/>
    <x v="2"/>
    <x v="84"/>
    <x v="2"/>
    <x v="0"/>
    <m/>
    <m/>
    <m/>
    <m/>
    <m/>
    <m/>
    <n v="606"/>
  </r>
  <r>
    <x v="7"/>
    <x v="1"/>
    <x v="30"/>
    <x v="3"/>
    <x v="0"/>
    <m/>
    <m/>
    <m/>
    <m/>
    <m/>
    <m/>
    <n v="598"/>
  </r>
  <r>
    <x v="7"/>
    <x v="5"/>
    <x v="39"/>
    <x v="3"/>
    <x v="0"/>
    <m/>
    <m/>
    <m/>
    <m/>
    <m/>
    <m/>
    <n v="597"/>
  </r>
  <r>
    <x v="7"/>
    <x v="1"/>
    <x v="5"/>
    <x v="4"/>
    <x v="0"/>
    <m/>
    <m/>
    <m/>
    <m/>
    <m/>
    <m/>
    <n v="591"/>
  </r>
  <r>
    <x v="7"/>
    <x v="2"/>
    <x v="48"/>
    <x v="3"/>
    <x v="0"/>
    <m/>
    <m/>
    <m/>
    <m/>
    <m/>
    <m/>
    <n v="590"/>
  </r>
  <r>
    <x v="7"/>
    <x v="9"/>
    <x v="107"/>
    <x v="0"/>
    <x v="0"/>
    <m/>
    <m/>
    <m/>
    <m/>
    <m/>
    <m/>
    <n v="588"/>
  </r>
  <r>
    <x v="7"/>
    <x v="0"/>
    <x v="96"/>
    <x v="5"/>
    <x v="0"/>
    <m/>
    <m/>
    <m/>
    <m/>
    <m/>
    <m/>
    <n v="578"/>
  </r>
  <r>
    <x v="7"/>
    <x v="0"/>
    <x v="101"/>
    <x v="1"/>
    <x v="0"/>
    <m/>
    <m/>
    <m/>
    <m/>
    <m/>
    <m/>
    <n v="577"/>
  </r>
  <r>
    <x v="7"/>
    <x v="1"/>
    <x v="3"/>
    <x v="5"/>
    <x v="0"/>
    <m/>
    <m/>
    <m/>
    <m/>
    <m/>
    <m/>
    <n v="576"/>
  </r>
  <r>
    <x v="7"/>
    <x v="3"/>
    <x v="74"/>
    <x v="4"/>
    <x v="0"/>
    <m/>
    <m/>
    <m/>
    <m/>
    <m/>
    <m/>
    <n v="576"/>
  </r>
  <r>
    <x v="7"/>
    <x v="8"/>
    <x v="175"/>
    <x v="0"/>
    <x v="0"/>
    <m/>
    <m/>
    <m/>
    <m/>
    <m/>
    <m/>
    <n v="576"/>
  </r>
  <r>
    <x v="7"/>
    <x v="7"/>
    <x v="117"/>
    <x v="0"/>
    <x v="0"/>
    <m/>
    <m/>
    <m/>
    <m/>
    <m/>
    <m/>
    <n v="574"/>
  </r>
  <r>
    <x v="7"/>
    <x v="0"/>
    <x v="32"/>
    <x v="1"/>
    <x v="0"/>
    <m/>
    <m/>
    <m/>
    <m/>
    <m/>
    <m/>
    <n v="570"/>
  </r>
  <r>
    <x v="7"/>
    <x v="0"/>
    <x v="31"/>
    <x v="5"/>
    <x v="0"/>
    <m/>
    <m/>
    <m/>
    <m/>
    <m/>
    <m/>
    <n v="567"/>
  </r>
  <r>
    <x v="7"/>
    <x v="9"/>
    <x v="107"/>
    <x v="1"/>
    <x v="0"/>
    <m/>
    <m/>
    <m/>
    <m/>
    <m/>
    <m/>
    <n v="566"/>
  </r>
  <r>
    <x v="7"/>
    <x v="3"/>
    <x v="134"/>
    <x v="0"/>
    <x v="0"/>
    <m/>
    <m/>
    <m/>
    <m/>
    <m/>
    <m/>
    <n v="563"/>
  </r>
  <r>
    <x v="7"/>
    <x v="0"/>
    <x v="68"/>
    <x v="3"/>
    <x v="0"/>
    <m/>
    <m/>
    <m/>
    <m/>
    <m/>
    <m/>
    <n v="550"/>
  </r>
  <r>
    <x v="7"/>
    <x v="1"/>
    <x v="166"/>
    <x v="0"/>
    <x v="0"/>
    <m/>
    <m/>
    <m/>
    <m/>
    <m/>
    <m/>
    <n v="545"/>
  </r>
  <r>
    <x v="7"/>
    <x v="2"/>
    <x v="84"/>
    <x v="5"/>
    <x v="0"/>
    <m/>
    <m/>
    <m/>
    <m/>
    <m/>
    <m/>
    <n v="533"/>
  </r>
  <r>
    <x v="7"/>
    <x v="1"/>
    <x v="76"/>
    <x v="2"/>
    <x v="0"/>
    <m/>
    <m/>
    <m/>
    <m/>
    <m/>
    <m/>
    <n v="529"/>
  </r>
  <r>
    <x v="7"/>
    <x v="2"/>
    <x v="10"/>
    <x v="5"/>
    <x v="0"/>
    <m/>
    <m/>
    <m/>
    <m/>
    <m/>
    <m/>
    <n v="527"/>
  </r>
  <r>
    <x v="7"/>
    <x v="1"/>
    <x v="25"/>
    <x v="5"/>
    <x v="0"/>
    <m/>
    <m/>
    <m/>
    <m/>
    <m/>
    <m/>
    <n v="527"/>
  </r>
  <r>
    <x v="7"/>
    <x v="2"/>
    <x v="81"/>
    <x v="2"/>
    <x v="0"/>
    <m/>
    <m/>
    <m/>
    <m/>
    <m/>
    <m/>
    <n v="526"/>
  </r>
  <r>
    <x v="7"/>
    <x v="4"/>
    <x v="65"/>
    <x v="2"/>
    <x v="0"/>
    <m/>
    <m/>
    <m/>
    <m/>
    <m/>
    <m/>
    <n v="523"/>
  </r>
  <r>
    <x v="7"/>
    <x v="2"/>
    <x v="87"/>
    <x v="5"/>
    <x v="0"/>
    <m/>
    <m/>
    <m/>
    <m/>
    <m/>
    <m/>
    <n v="510"/>
  </r>
  <r>
    <x v="7"/>
    <x v="5"/>
    <x v="69"/>
    <x v="4"/>
    <x v="0"/>
    <m/>
    <m/>
    <m/>
    <m/>
    <m/>
    <m/>
    <n v="506"/>
  </r>
  <r>
    <x v="7"/>
    <x v="7"/>
    <x v="130"/>
    <x v="0"/>
    <x v="0"/>
    <m/>
    <m/>
    <m/>
    <m/>
    <m/>
    <m/>
    <n v="504"/>
  </r>
  <r>
    <x v="7"/>
    <x v="1"/>
    <x v="85"/>
    <x v="2"/>
    <x v="0"/>
    <m/>
    <m/>
    <m/>
    <m/>
    <m/>
    <m/>
    <n v="502"/>
  </r>
  <r>
    <x v="7"/>
    <x v="8"/>
    <x v="83"/>
    <x v="0"/>
    <x v="0"/>
    <m/>
    <m/>
    <m/>
    <m/>
    <m/>
    <m/>
    <n v="501"/>
  </r>
  <r>
    <x v="7"/>
    <x v="4"/>
    <x v="56"/>
    <x v="2"/>
    <x v="0"/>
    <m/>
    <m/>
    <m/>
    <m/>
    <m/>
    <m/>
    <n v="500"/>
  </r>
  <r>
    <x v="7"/>
    <x v="1"/>
    <x v="13"/>
    <x v="2"/>
    <x v="0"/>
    <m/>
    <m/>
    <m/>
    <m/>
    <m/>
    <m/>
    <n v="496"/>
  </r>
  <r>
    <x v="7"/>
    <x v="4"/>
    <x v="53"/>
    <x v="5"/>
    <x v="0"/>
    <m/>
    <m/>
    <m/>
    <m/>
    <m/>
    <m/>
    <n v="494"/>
  </r>
  <r>
    <x v="7"/>
    <x v="5"/>
    <x v="39"/>
    <x v="5"/>
    <x v="0"/>
    <m/>
    <m/>
    <m/>
    <m/>
    <m/>
    <m/>
    <n v="492"/>
  </r>
  <r>
    <x v="7"/>
    <x v="9"/>
    <x v="146"/>
    <x v="1"/>
    <x v="0"/>
    <m/>
    <m/>
    <m/>
    <m/>
    <m/>
    <m/>
    <n v="491"/>
  </r>
  <r>
    <x v="7"/>
    <x v="2"/>
    <x v="10"/>
    <x v="2"/>
    <x v="0"/>
    <m/>
    <m/>
    <m/>
    <m/>
    <m/>
    <m/>
    <n v="489"/>
  </r>
  <r>
    <x v="7"/>
    <x v="2"/>
    <x v="47"/>
    <x v="5"/>
    <x v="0"/>
    <m/>
    <m/>
    <m/>
    <m/>
    <m/>
    <m/>
    <n v="486"/>
  </r>
  <r>
    <x v="7"/>
    <x v="1"/>
    <x v="79"/>
    <x v="1"/>
    <x v="0"/>
    <m/>
    <m/>
    <m/>
    <m/>
    <m/>
    <m/>
    <n v="486"/>
  </r>
  <r>
    <x v="7"/>
    <x v="4"/>
    <x v="27"/>
    <x v="2"/>
    <x v="0"/>
    <m/>
    <m/>
    <m/>
    <m/>
    <m/>
    <m/>
    <n v="480"/>
  </r>
  <r>
    <x v="7"/>
    <x v="7"/>
    <x v="133"/>
    <x v="0"/>
    <x v="0"/>
    <m/>
    <m/>
    <m/>
    <m/>
    <m/>
    <m/>
    <n v="479"/>
  </r>
  <r>
    <x v="7"/>
    <x v="9"/>
    <x v="142"/>
    <x v="1"/>
    <x v="0"/>
    <m/>
    <m/>
    <m/>
    <m/>
    <m/>
    <m/>
    <n v="479"/>
  </r>
  <r>
    <x v="7"/>
    <x v="0"/>
    <x v="0"/>
    <x v="0"/>
    <x v="0"/>
    <m/>
    <m/>
    <m/>
    <m/>
    <m/>
    <m/>
    <n v="479"/>
  </r>
  <r>
    <x v="7"/>
    <x v="1"/>
    <x v="15"/>
    <x v="5"/>
    <x v="0"/>
    <m/>
    <m/>
    <m/>
    <m/>
    <m/>
    <m/>
    <n v="478"/>
  </r>
  <r>
    <x v="7"/>
    <x v="0"/>
    <x v="9"/>
    <x v="2"/>
    <x v="0"/>
    <m/>
    <m/>
    <m/>
    <m/>
    <m/>
    <m/>
    <n v="478"/>
  </r>
  <r>
    <x v="7"/>
    <x v="0"/>
    <x v="31"/>
    <x v="1"/>
    <x v="0"/>
    <m/>
    <m/>
    <m/>
    <m/>
    <m/>
    <m/>
    <n v="477"/>
  </r>
  <r>
    <x v="7"/>
    <x v="2"/>
    <x v="58"/>
    <x v="5"/>
    <x v="0"/>
    <m/>
    <m/>
    <m/>
    <m/>
    <m/>
    <m/>
    <n v="475"/>
  </r>
  <r>
    <x v="7"/>
    <x v="2"/>
    <x v="26"/>
    <x v="4"/>
    <x v="0"/>
    <m/>
    <m/>
    <m/>
    <m/>
    <m/>
    <m/>
    <n v="475"/>
  </r>
  <r>
    <x v="7"/>
    <x v="0"/>
    <x v="18"/>
    <x v="2"/>
    <x v="0"/>
    <m/>
    <m/>
    <m/>
    <m/>
    <m/>
    <m/>
    <n v="471"/>
  </r>
  <r>
    <x v="7"/>
    <x v="3"/>
    <x v="38"/>
    <x v="5"/>
    <x v="0"/>
    <m/>
    <m/>
    <m/>
    <m/>
    <m/>
    <m/>
    <n v="468"/>
  </r>
  <r>
    <x v="7"/>
    <x v="0"/>
    <x v="7"/>
    <x v="3"/>
    <x v="0"/>
    <m/>
    <m/>
    <m/>
    <m/>
    <m/>
    <m/>
    <n v="468"/>
  </r>
  <r>
    <x v="7"/>
    <x v="8"/>
    <x v="83"/>
    <x v="1"/>
    <x v="0"/>
    <m/>
    <m/>
    <m/>
    <m/>
    <m/>
    <m/>
    <n v="465"/>
  </r>
  <r>
    <x v="7"/>
    <x v="1"/>
    <x v="3"/>
    <x v="3"/>
    <x v="0"/>
    <m/>
    <m/>
    <m/>
    <m/>
    <m/>
    <m/>
    <n v="463"/>
  </r>
  <r>
    <x v="7"/>
    <x v="3"/>
    <x v="42"/>
    <x v="4"/>
    <x v="0"/>
    <m/>
    <m/>
    <m/>
    <m/>
    <m/>
    <m/>
    <n v="463"/>
  </r>
  <r>
    <x v="7"/>
    <x v="0"/>
    <x v="54"/>
    <x v="5"/>
    <x v="0"/>
    <m/>
    <m/>
    <m/>
    <m/>
    <m/>
    <m/>
    <n v="463"/>
  </r>
  <r>
    <x v="7"/>
    <x v="0"/>
    <x v="68"/>
    <x v="0"/>
    <x v="0"/>
    <m/>
    <m/>
    <m/>
    <m/>
    <m/>
    <m/>
    <n v="463"/>
  </r>
  <r>
    <x v="7"/>
    <x v="0"/>
    <x v="32"/>
    <x v="5"/>
    <x v="0"/>
    <m/>
    <m/>
    <m/>
    <m/>
    <m/>
    <m/>
    <n v="454"/>
  </r>
  <r>
    <x v="7"/>
    <x v="7"/>
    <x v="52"/>
    <x v="5"/>
    <x v="0"/>
    <m/>
    <m/>
    <m/>
    <m/>
    <m/>
    <m/>
    <n v="451"/>
  </r>
  <r>
    <x v="7"/>
    <x v="7"/>
    <x v="62"/>
    <x v="4"/>
    <x v="0"/>
    <m/>
    <m/>
    <m/>
    <m/>
    <m/>
    <m/>
    <n v="451"/>
  </r>
  <r>
    <x v="7"/>
    <x v="1"/>
    <x v="6"/>
    <x v="5"/>
    <x v="0"/>
    <m/>
    <m/>
    <m/>
    <m/>
    <m/>
    <m/>
    <n v="450"/>
  </r>
  <r>
    <x v="7"/>
    <x v="1"/>
    <x v="145"/>
    <x v="0"/>
    <x v="0"/>
    <m/>
    <m/>
    <m/>
    <m/>
    <m/>
    <m/>
    <n v="449"/>
  </r>
  <r>
    <x v="7"/>
    <x v="5"/>
    <x v="33"/>
    <x v="3"/>
    <x v="0"/>
    <m/>
    <m/>
    <m/>
    <m/>
    <m/>
    <m/>
    <n v="441"/>
  </r>
  <r>
    <x v="7"/>
    <x v="1"/>
    <x v="24"/>
    <x v="4"/>
    <x v="0"/>
    <m/>
    <m/>
    <m/>
    <m/>
    <m/>
    <m/>
    <n v="437"/>
  </r>
  <r>
    <x v="7"/>
    <x v="5"/>
    <x v="89"/>
    <x v="3"/>
    <x v="0"/>
    <m/>
    <m/>
    <m/>
    <m/>
    <m/>
    <m/>
    <n v="434"/>
  </r>
  <r>
    <x v="7"/>
    <x v="1"/>
    <x v="127"/>
    <x v="0"/>
    <x v="0"/>
    <m/>
    <m/>
    <m/>
    <m/>
    <m/>
    <m/>
    <n v="432"/>
  </r>
  <r>
    <x v="7"/>
    <x v="5"/>
    <x v="89"/>
    <x v="5"/>
    <x v="0"/>
    <m/>
    <m/>
    <m/>
    <m/>
    <m/>
    <m/>
    <n v="424"/>
  </r>
  <r>
    <x v="7"/>
    <x v="4"/>
    <x v="36"/>
    <x v="5"/>
    <x v="0"/>
    <m/>
    <m/>
    <m/>
    <m/>
    <m/>
    <m/>
    <n v="420"/>
  </r>
  <r>
    <x v="7"/>
    <x v="1"/>
    <x v="15"/>
    <x v="4"/>
    <x v="0"/>
    <m/>
    <m/>
    <m/>
    <m/>
    <m/>
    <m/>
    <n v="420"/>
  </r>
  <r>
    <x v="7"/>
    <x v="4"/>
    <x v="57"/>
    <x v="5"/>
    <x v="0"/>
    <m/>
    <m/>
    <m/>
    <m/>
    <m/>
    <m/>
    <n v="417"/>
  </r>
  <r>
    <x v="7"/>
    <x v="1"/>
    <x v="100"/>
    <x v="2"/>
    <x v="0"/>
    <m/>
    <m/>
    <m/>
    <m/>
    <m/>
    <m/>
    <n v="415"/>
  </r>
  <r>
    <x v="7"/>
    <x v="3"/>
    <x v="16"/>
    <x v="4"/>
    <x v="0"/>
    <m/>
    <m/>
    <m/>
    <m/>
    <m/>
    <m/>
    <n v="415"/>
  </r>
  <r>
    <x v="7"/>
    <x v="3"/>
    <x v="97"/>
    <x v="1"/>
    <x v="0"/>
    <m/>
    <m/>
    <m/>
    <m/>
    <m/>
    <m/>
    <n v="414"/>
  </r>
  <r>
    <x v="7"/>
    <x v="7"/>
    <x v="62"/>
    <x v="5"/>
    <x v="0"/>
    <m/>
    <m/>
    <m/>
    <m/>
    <m/>
    <m/>
    <n v="412"/>
  </r>
  <r>
    <x v="7"/>
    <x v="1"/>
    <x v="19"/>
    <x v="4"/>
    <x v="0"/>
    <m/>
    <m/>
    <m/>
    <m/>
    <m/>
    <m/>
    <n v="410"/>
  </r>
  <r>
    <x v="7"/>
    <x v="1"/>
    <x v="79"/>
    <x v="2"/>
    <x v="0"/>
    <m/>
    <m/>
    <m/>
    <m/>
    <m/>
    <m/>
    <n v="403"/>
  </r>
  <r>
    <x v="7"/>
    <x v="1"/>
    <x v="2"/>
    <x v="3"/>
    <x v="0"/>
    <m/>
    <m/>
    <m/>
    <m/>
    <m/>
    <m/>
    <n v="402"/>
  </r>
  <r>
    <x v="7"/>
    <x v="3"/>
    <x v="97"/>
    <x v="4"/>
    <x v="0"/>
    <m/>
    <m/>
    <m/>
    <m/>
    <m/>
    <m/>
    <n v="402"/>
  </r>
  <r>
    <x v="7"/>
    <x v="3"/>
    <x v="74"/>
    <x v="2"/>
    <x v="0"/>
    <m/>
    <m/>
    <m/>
    <m/>
    <m/>
    <m/>
    <n v="394"/>
  </r>
  <r>
    <x v="7"/>
    <x v="6"/>
    <x v="138"/>
    <x v="3"/>
    <x v="0"/>
    <m/>
    <m/>
    <m/>
    <m/>
    <m/>
    <m/>
    <n v="393"/>
  </r>
  <r>
    <x v="7"/>
    <x v="1"/>
    <x v="14"/>
    <x v="5"/>
    <x v="0"/>
    <m/>
    <m/>
    <m/>
    <m/>
    <m/>
    <m/>
    <n v="388"/>
  </r>
  <r>
    <x v="7"/>
    <x v="5"/>
    <x v="33"/>
    <x v="5"/>
    <x v="0"/>
    <m/>
    <m/>
    <m/>
    <m/>
    <m/>
    <m/>
    <n v="385"/>
  </r>
  <r>
    <x v="7"/>
    <x v="1"/>
    <x v="79"/>
    <x v="5"/>
    <x v="0"/>
    <m/>
    <m/>
    <m/>
    <m/>
    <m/>
    <m/>
    <n v="383"/>
  </r>
  <r>
    <x v="7"/>
    <x v="4"/>
    <x v="27"/>
    <x v="4"/>
    <x v="0"/>
    <m/>
    <m/>
    <m/>
    <m/>
    <m/>
    <m/>
    <n v="381"/>
  </r>
  <r>
    <x v="7"/>
    <x v="2"/>
    <x v="59"/>
    <x v="4"/>
    <x v="0"/>
    <m/>
    <m/>
    <m/>
    <m/>
    <m/>
    <m/>
    <n v="381"/>
  </r>
  <r>
    <x v="7"/>
    <x v="1"/>
    <x v="30"/>
    <x v="4"/>
    <x v="0"/>
    <m/>
    <m/>
    <m/>
    <m/>
    <m/>
    <m/>
    <n v="375"/>
  </r>
  <r>
    <x v="7"/>
    <x v="9"/>
    <x v="154"/>
    <x v="0"/>
    <x v="0"/>
    <m/>
    <m/>
    <m/>
    <m/>
    <m/>
    <m/>
    <n v="372"/>
  </r>
  <r>
    <x v="7"/>
    <x v="9"/>
    <x v="126"/>
    <x v="1"/>
    <x v="0"/>
    <m/>
    <m/>
    <m/>
    <m/>
    <m/>
    <m/>
    <n v="370"/>
  </r>
  <r>
    <x v="7"/>
    <x v="7"/>
    <x v="130"/>
    <x v="2"/>
    <x v="0"/>
    <m/>
    <m/>
    <m/>
    <m/>
    <m/>
    <m/>
    <n v="367"/>
  </r>
  <r>
    <x v="7"/>
    <x v="7"/>
    <x v="115"/>
    <x v="1"/>
    <x v="0"/>
    <m/>
    <m/>
    <m/>
    <m/>
    <m/>
    <m/>
    <n v="366"/>
  </r>
  <r>
    <x v="7"/>
    <x v="2"/>
    <x v="87"/>
    <x v="4"/>
    <x v="0"/>
    <m/>
    <m/>
    <m/>
    <m/>
    <m/>
    <m/>
    <n v="365"/>
  </r>
  <r>
    <x v="7"/>
    <x v="6"/>
    <x v="108"/>
    <x v="1"/>
    <x v="0"/>
    <m/>
    <m/>
    <m/>
    <m/>
    <m/>
    <m/>
    <n v="359"/>
  </r>
  <r>
    <x v="7"/>
    <x v="0"/>
    <x v="8"/>
    <x v="2"/>
    <x v="0"/>
    <m/>
    <m/>
    <m/>
    <m/>
    <m/>
    <m/>
    <n v="359"/>
  </r>
  <r>
    <x v="7"/>
    <x v="4"/>
    <x v="34"/>
    <x v="3"/>
    <x v="0"/>
    <m/>
    <m/>
    <m/>
    <m/>
    <m/>
    <m/>
    <n v="358"/>
  </r>
  <r>
    <x v="7"/>
    <x v="1"/>
    <x v="125"/>
    <x v="0"/>
    <x v="0"/>
    <m/>
    <m/>
    <m/>
    <m/>
    <m/>
    <m/>
    <n v="357"/>
  </r>
  <r>
    <x v="7"/>
    <x v="4"/>
    <x v="27"/>
    <x v="2"/>
    <x v="0"/>
    <m/>
    <m/>
    <m/>
    <m/>
    <m/>
    <m/>
    <n v="356"/>
  </r>
  <r>
    <x v="7"/>
    <x v="1"/>
    <x v="13"/>
    <x v="5"/>
    <x v="0"/>
    <m/>
    <m/>
    <m/>
    <m/>
    <m/>
    <m/>
    <n v="355"/>
  </r>
  <r>
    <x v="7"/>
    <x v="1"/>
    <x v="30"/>
    <x v="5"/>
    <x v="0"/>
    <m/>
    <m/>
    <m/>
    <m/>
    <m/>
    <m/>
    <n v="354"/>
  </r>
  <r>
    <x v="7"/>
    <x v="5"/>
    <x v="69"/>
    <x v="4"/>
    <x v="0"/>
    <m/>
    <m/>
    <m/>
    <m/>
    <m/>
    <m/>
    <n v="354"/>
  </r>
  <r>
    <x v="7"/>
    <x v="0"/>
    <x v="77"/>
    <x v="5"/>
    <x v="0"/>
    <m/>
    <m/>
    <m/>
    <m/>
    <m/>
    <m/>
    <n v="354"/>
  </r>
  <r>
    <x v="7"/>
    <x v="9"/>
    <x v="126"/>
    <x v="0"/>
    <x v="0"/>
    <m/>
    <m/>
    <m/>
    <m/>
    <m/>
    <m/>
    <n v="353"/>
  </r>
  <r>
    <x v="7"/>
    <x v="9"/>
    <x v="137"/>
    <x v="0"/>
    <x v="0"/>
    <m/>
    <m/>
    <m/>
    <m/>
    <m/>
    <m/>
    <n v="352"/>
  </r>
  <r>
    <x v="7"/>
    <x v="0"/>
    <x v="152"/>
    <x v="1"/>
    <x v="0"/>
    <m/>
    <m/>
    <m/>
    <m/>
    <m/>
    <m/>
    <n v="349"/>
  </r>
  <r>
    <x v="7"/>
    <x v="1"/>
    <x v="163"/>
    <x v="5"/>
    <x v="0"/>
    <m/>
    <m/>
    <m/>
    <m/>
    <m/>
    <m/>
    <n v="348"/>
  </r>
  <r>
    <x v="7"/>
    <x v="6"/>
    <x v="108"/>
    <x v="0"/>
    <x v="0"/>
    <m/>
    <m/>
    <m/>
    <m/>
    <m/>
    <m/>
    <n v="348"/>
  </r>
  <r>
    <x v="7"/>
    <x v="7"/>
    <x v="62"/>
    <x v="5"/>
    <x v="0"/>
    <m/>
    <m/>
    <m/>
    <m/>
    <m/>
    <m/>
    <n v="347"/>
  </r>
  <r>
    <x v="7"/>
    <x v="2"/>
    <x v="110"/>
    <x v="1"/>
    <x v="0"/>
    <m/>
    <m/>
    <m/>
    <m/>
    <m/>
    <m/>
    <n v="344"/>
  </r>
  <r>
    <x v="7"/>
    <x v="2"/>
    <x v="122"/>
    <x v="1"/>
    <x v="0"/>
    <m/>
    <m/>
    <m/>
    <m/>
    <m/>
    <m/>
    <n v="343"/>
  </r>
  <r>
    <x v="7"/>
    <x v="9"/>
    <x v="148"/>
    <x v="0"/>
    <x v="0"/>
    <m/>
    <m/>
    <m/>
    <m/>
    <m/>
    <m/>
    <n v="342"/>
  </r>
  <r>
    <x v="7"/>
    <x v="2"/>
    <x v="49"/>
    <x v="5"/>
    <x v="0"/>
    <m/>
    <m/>
    <m/>
    <m/>
    <m/>
    <m/>
    <n v="340"/>
  </r>
  <r>
    <x v="7"/>
    <x v="2"/>
    <x v="81"/>
    <x v="5"/>
    <x v="0"/>
    <m/>
    <m/>
    <m/>
    <m/>
    <m/>
    <m/>
    <n v="339"/>
  </r>
  <r>
    <x v="7"/>
    <x v="3"/>
    <x v="55"/>
    <x v="4"/>
    <x v="0"/>
    <m/>
    <m/>
    <m/>
    <m/>
    <m/>
    <m/>
    <n v="337"/>
  </r>
  <r>
    <x v="7"/>
    <x v="4"/>
    <x v="57"/>
    <x v="1"/>
    <x v="0"/>
    <m/>
    <m/>
    <m/>
    <m/>
    <m/>
    <m/>
    <n v="335"/>
  </r>
  <r>
    <x v="7"/>
    <x v="2"/>
    <x v="20"/>
    <x v="2"/>
    <x v="0"/>
    <m/>
    <m/>
    <m/>
    <m/>
    <m/>
    <m/>
    <n v="334"/>
  </r>
  <r>
    <x v="7"/>
    <x v="1"/>
    <x v="141"/>
    <x v="0"/>
    <x v="0"/>
    <m/>
    <m/>
    <m/>
    <m/>
    <m/>
    <m/>
    <n v="333"/>
  </r>
  <r>
    <x v="7"/>
    <x v="1"/>
    <x v="129"/>
    <x v="0"/>
    <x v="0"/>
    <m/>
    <m/>
    <m/>
    <m/>
    <m/>
    <m/>
    <n v="331"/>
  </r>
  <r>
    <x v="7"/>
    <x v="4"/>
    <x v="27"/>
    <x v="3"/>
    <x v="0"/>
    <m/>
    <m/>
    <m/>
    <m/>
    <m/>
    <m/>
    <n v="327"/>
  </r>
  <r>
    <x v="7"/>
    <x v="4"/>
    <x v="34"/>
    <x v="5"/>
    <x v="0"/>
    <m/>
    <m/>
    <m/>
    <m/>
    <m/>
    <m/>
    <n v="326"/>
  </r>
  <r>
    <x v="7"/>
    <x v="4"/>
    <x v="57"/>
    <x v="5"/>
    <x v="0"/>
    <m/>
    <m/>
    <m/>
    <m/>
    <m/>
    <m/>
    <n v="325"/>
  </r>
  <r>
    <x v="7"/>
    <x v="7"/>
    <x v="121"/>
    <x v="0"/>
    <x v="0"/>
    <m/>
    <m/>
    <m/>
    <m/>
    <m/>
    <m/>
    <n v="324"/>
  </r>
  <r>
    <x v="7"/>
    <x v="0"/>
    <x v="0"/>
    <x v="2"/>
    <x v="0"/>
    <m/>
    <m/>
    <m/>
    <m/>
    <m/>
    <m/>
    <n v="323"/>
  </r>
  <r>
    <x v="7"/>
    <x v="3"/>
    <x v="42"/>
    <x v="2"/>
    <x v="0"/>
    <m/>
    <m/>
    <m/>
    <m/>
    <m/>
    <m/>
    <n v="322"/>
  </r>
  <r>
    <x v="7"/>
    <x v="5"/>
    <x v="66"/>
    <x v="3"/>
    <x v="0"/>
    <m/>
    <m/>
    <m/>
    <m/>
    <m/>
    <m/>
    <n v="320"/>
  </r>
  <r>
    <x v="7"/>
    <x v="1"/>
    <x v="5"/>
    <x v="3"/>
    <x v="0"/>
    <m/>
    <m/>
    <m/>
    <m/>
    <m/>
    <m/>
    <n v="319"/>
  </r>
  <r>
    <x v="7"/>
    <x v="9"/>
    <x v="126"/>
    <x v="1"/>
    <x v="0"/>
    <m/>
    <m/>
    <m/>
    <m/>
    <m/>
    <m/>
    <n v="319"/>
  </r>
  <r>
    <x v="7"/>
    <x v="4"/>
    <x v="56"/>
    <x v="4"/>
    <x v="0"/>
    <m/>
    <m/>
    <m/>
    <m/>
    <m/>
    <m/>
    <n v="316"/>
  </r>
  <r>
    <x v="7"/>
    <x v="8"/>
    <x v="83"/>
    <x v="1"/>
    <x v="0"/>
    <m/>
    <m/>
    <m/>
    <m/>
    <m/>
    <m/>
    <n v="316"/>
  </r>
  <r>
    <x v="7"/>
    <x v="1"/>
    <x v="116"/>
    <x v="5"/>
    <x v="0"/>
    <m/>
    <m/>
    <m/>
    <m/>
    <m/>
    <m/>
    <n v="315"/>
  </r>
  <r>
    <x v="7"/>
    <x v="4"/>
    <x v="35"/>
    <x v="2"/>
    <x v="0"/>
    <m/>
    <m/>
    <m/>
    <m/>
    <m/>
    <m/>
    <n v="312"/>
  </r>
  <r>
    <x v="7"/>
    <x v="1"/>
    <x v="147"/>
    <x v="0"/>
    <x v="0"/>
    <m/>
    <m/>
    <m/>
    <m/>
    <m/>
    <m/>
    <n v="307"/>
  </r>
  <r>
    <x v="7"/>
    <x v="0"/>
    <x v="0"/>
    <x v="2"/>
    <x v="0"/>
    <m/>
    <m/>
    <m/>
    <m/>
    <m/>
    <m/>
    <n v="305"/>
  </r>
  <r>
    <x v="7"/>
    <x v="0"/>
    <x v="31"/>
    <x v="2"/>
    <x v="0"/>
    <m/>
    <m/>
    <m/>
    <m/>
    <m/>
    <m/>
    <n v="304"/>
  </r>
  <r>
    <x v="7"/>
    <x v="4"/>
    <x v="57"/>
    <x v="3"/>
    <x v="0"/>
    <m/>
    <m/>
    <m/>
    <m/>
    <m/>
    <m/>
    <n v="303"/>
  </r>
  <r>
    <x v="7"/>
    <x v="9"/>
    <x v="173"/>
    <x v="0"/>
    <x v="0"/>
    <m/>
    <m/>
    <m/>
    <m/>
    <m/>
    <m/>
    <n v="303"/>
  </r>
  <r>
    <x v="7"/>
    <x v="3"/>
    <x v="97"/>
    <x v="0"/>
    <x v="0"/>
    <m/>
    <m/>
    <m/>
    <m/>
    <m/>
    <m/>
    <n v="302"/>
  </r>
  <r>
    <x v="7"/>
    <x v="1"/>
    <x v="23"/>
    <x v="3"/>
    <x v="0"/>
    <m/>
    <m/>
    <m/>
    <m/>
    <m/>
    <m/>
    <n v="299"/>
  </r>
  <r>
    <x v="7"/>
    <x v="1"/>
    <x v="125"/>
    <x v="1"/>
    <x v="0"/>
    <m/>
    <m/>
    <m/>
    <m/>
    <m/>
    <m/>
    <n v="298"/>
  </r>
  <r>
    <x v="7"/>
    <x v="8"/>
    <x v="83"/>
    <x v="5"/>
    <x v="0"/>
    <m/>
    <m/>
    <m/>
    <m/>
    <m/>
    <m/>
    <n v="297"/>
  </r>
  <r>
    <x v="7"/>
    <x v="1"/>
    <x v="21"/>
    <x v="4"/>
    <x v="0"/>
    <m/>
    <m/>
    <m/>
    <m/>
    <m/>
    <m/>
    <n v="293"/>
  </r>
  <r>
    <x v="7"/>
    <x v="4"/>
    <x v="155"/>
    <x v="0"/>
    <x v="0"/>
    <m/>
    <m/>
    <m/>
    <m/>
    <m/>
    <m/>
    <n v="289"/>
  </r>
  <r>
    <x v="7"/>
    <x v="0"/>
    <x v="12"/>
    <x v="2"/>
    <x v="0"/>
    <m/>
    <m/>
    <m/>
    <m/>
    <m/>
    <m/>
    <n v="287"/>
  </r>
  <r>
    <x v="7"/>
    <x v="1"/>
    <x v="21"/>
    <x v="5"/>
    <x v="0"/>
    <m/>
    <m/>
    <m/>
    <m/>
    <m/>
    <m/>
    <n v="283"/>
  </r>
  <r>
    <x v="7"/>
    <x v="1"/>
    <x v="76"/>
    <x v="5"/>
    <x v="0"/>
    <m/>
    <m/>
    <m/>
    <m/>
    <m/>
    <m/>
    <n v="281"/>
  </r>
  <r>
    <x v="7"/>
    <x v="10"/>
    <x v="144"/>
    <x v="0"/>
    <x v="0"/>
    <m/>
    <m/>
    <m/>
    <m/>
    <m/>
    <m/>
    <n v="281"/>
  </r>
  <r>
    <x v="7"/>
    <x v="5"/>
    <x v="22"/>
    <x v="5"/>
    <x v="0"/>
    <m/>
    <m/>
    <m/>
    <m/>
    <m/>
    <m/>
    <n v="279"/>
  </r>
  <r>
    <x v="7"/>
    <x v="2"/>
    <x v="11"/>
    <x v="5"/>
    <x v="0"/>
    <m/>
    <m/>
    <m/>
    <m/>
    <m/>
    <m/>
    <n v="275"/>
  </r>
  <r>
    <x v="7"/>
    <x v="7"/>
    <x v="133"/>
    <x v="1"/>
    <x v="0"/>
    <m/>
    <m/>
    <m/>
    <m/>
    <m/>
    <m/>
    <n v="275"/>
  </r>
  <r>
    <x v="7"/>
    <x v="5"/>
    <x v="66"/>
    <x v="1"/>
    <x v="0"/>
    <m/>
    <m/>
    <m/>
    <m/>
    <m/>
    <m/>
    <n v="274"/>
  </r>
  <r>
    <x v="7"/>
    <x v="5"/>
    <x v="89"/>
    <x v="2"/>
    <x v="0"/>
    <m/>
    <m/>
    <m/>
    <m/>
    <m/>
    <m/>
    <n v="273"/>
  </r>
  <r>
    <x v="7"/>
    <x v="3"/>
    <x v="16"/>
    <x v="3"/>
    <x v="0"/>
    <m/>
    <m/>
    <m/>
    <m/>
    <m/>
    <m/>
    <n v="270"/>
  </r>
  <r>
    <x v="7"/>
    <x v="4"/>
    <x v="17"/>
    <x v="2"/>
    <x v="0"/>
    <m/>
    <m/>
    <m/>
    <m/>
    <m/>
    <m/>
    <n v="267"/>
  </r>
  <r>
    <x v="7"/>
    <x v="1"/>
    <x v="75"/>
    <x v="5"/>
    <x v="0"/>
    <m/>
    <m/>
    <m/>
    <m/>
    <m/>
    <m/>
    <n v="266"/>
  </r>
  <r>
    <x v="7"/>
    <x v="1"/>
    <x v="13"/>
    <x v="4"/>
    <x v="0"/>
    <m/>
    <m/>
    <m/>
    <m/>
    <m/>
    <m/>
    <n v="264"/>
  </r>
  <r>
    <x v="7"/>
    <x v="0"/>
    <x v="54"/>
    <x v="1"/>
    <x v="0"/>
    <m/>
    <m/>
    <m/>
    <m/>
    <m/>
    <m/>
    <n v="264"/>
  </r>
  <r>
    <x v="7"/>
    <x v="5"/>
    <x v="39"/>
    <x v="5"/>
    <x v="0"/>
    <m/>
    <m/>
    <m/>
    <m/>
    <m/>
    <m/>
    <n v="262"/>
  </r>
  <r>
    <x v="7"/>
    <x v="9"/>
    <x v="126"/>
    <x v="0"/>
    <x v="0"/>
    <m/>
    <m/>
    <m/>
    <m/>
    <m/>
    <m/>
    <n v="260"/>
  </r>
  <r>
    <x v="7"/>
    <x v="1"/>
    <x v="3"/>
    <x v="4"/>
    <x v="0"/>
    <m/>
    <m/>
    <m/>
    <m/>
    <m/>
    <m/>
    <n v="258"/>
  </r>
  <r>
    <x v="7"/>
    <x v="1"/>
    <x v="153"/>
    <x v="0"/>
    <x v="0"/>
    <m/>
    <m/>
    <m/>
    <m/>
    <m/>
    <m/>
    <n v="257"/>
  </r>
  <r>
    <x v="7"/>
    <x v="4"/>
    <x v="45"/>
    <x v="4"/>
    <x v="0"/>
    <m/>
    <m/>
    <m/>
    <m/>
    <m/>
    <m/>
    <n v="256"/>
  </r>
  <r>
    <x v="7"/>
    <x v="8"/>
    <x v="71"/>
    <x v="5"/>
    <x v="0"/>
    <m/>
    <m/>
    <m/>
    <m/>
    <m/>
    <m/>
    <n v="256"/>
  </r>
  <r>
    <x v="7"/>
    <x v="5"/>
    <x v="66"/>
    <x v="2"/>
    <x v="0"/>
    <m/>
    <m/>
    <m/>
    <m/>
    <m/>
    <m/>
    <n v="252"/>
  </r>
  <r>
    <x v="7"/>
    <x v="2"/>
    <x v="48"/>
    <x v="5"/>
    <x v="0"/>
    <m/>
    <m/>
    <m/>
    <m/>
    <m/>
    <m/>
    <n v="250"/>
  </r>
  <r>
    <x v="7"/>
    <x v="7"/>
    <x v="121"/>
    <x v="1"/>
    <x v="0"/>
    <m/>
    <m/>
    <m/>
    <m/>
    <m/>
    <m/>
    <n v="246"/>
  </r>
  <r>
    <x v="7"/>
    <x v="1"/>
    <x v="37"/>
    <x v="4"/>
    <x v="0"/>
    <m/>
    <m/>
    <m/>
    <m/>
    <m/>
    <m/>
    <n v="243"/>
  </r>
  <r>
    <x v="7"/>
    <x v="8"/>
    <x v="136"/>
    <x v="0"/>
    <x v="0"/>
    <m/>
    <m/>
    <m/>
    <m/>
    <m/>
    <m/>
    <n v="242"/>
  </r>
  <r>
    <x v="7"/>
    <x v="0"/>
    <x v="46"/>
    <x v="0"/>
    <x v="0"/>
    <m/>
    <m/>
    <m/>
    <m/>
    <m/>
    <m/>
    <n v="242"/>
  </r>
  <r>
    <x v="7"/>
    <x v="3"/>
    <x v="104"/>
    <x v="2"/>
    <x v="0"/>
    <m/>
    <m/>
    <m/>
    <m/>
    <m/>
    <m/>
    <n v="240"/>
  </r>
  <r>
    <x v="7"/>
    <x v="0"/>
    <x v="124"/>
    <x v="1"/>
    <x v="0"/>
    <m/>
    <m/>
    <m/>
    <m/>
    <m/>
    <m/>
    <n v="240"/>
  </r>
  <r>
    <x v="7"/>
    <x v="0"/>
    <x v="103"/>
    <x v="5"/>
    <x v="0"/>
    <m/>
    <m/>
    <m/>
    <m/>
    <m/>
    <m/>
    <n v="239"/>
  </r>
  <r>
    <x v="7"/>
    <x v="6"/>
    <x v="91"/>
    <x v="1"/>
    <x v="0"/>
    <m/>
    <m/>
    <m/>
    <m/>
    <m/>
    <m/>
    <n v="236"/>
  </r>
  <r>
    <x v="7"/>
    <x v="0"/>
    <x v="124"/>
    <x v="5"/>
    <x v="0"/>
    <m/>
    <m/>
    <m/>
    <m/>
    <m/>
    <m/>
    <n v="236"/>
  </r>
  <r>
    <x v="7"/>
    <x v="2"/>
    <x v="88"/>
    <x v="3"/>
    <x v="0"/>
    <m/>
    <m/>
    <m/>
    <m/>
    <m/>
    <m/>
    <n v="235"/>
  </r>
  <r>
    <x v="7"/>
    <x v="3"/>
    <x v="97"/>
    <x v="5"/>
    <x v="0"/>
    <m/>
    <m/>
    <m/>
    <m/>
    <m/>
    <m/>
    <n v="234"/>
  </r>
  <r>
    <x v="7"/>
    <x v="2"/>
    <x v="4"/>
    <x v="2"/>
    <x v="0"/>
    <m/>
    <m/>
    <m/>
    <m/>
    <m/>
    <m/>
    <n v="233"/>
  </r>
  <r>
    <x v="7"/>
    <x v="2"/>
    <x v="58"/>
    <x v="4"/>
    <x v="0"/>
    <m/>
    <m/>
    <m/>
    <m/>
    <m/>
    <m/>
    <n v="232"/>
  </r>
  <r>
    <x v="7"/>
    <x v="4"/>
    <x v="65"/>
    <x v="4"/>
    <x v="0"/>
    <m/>
    <m/>
    <m/>
    <m/>
    <m/>
    <m/>
    <n v="231"/>
  </r>
  <r>
    <x v="7"/>
    <x v="2"/>
    <x v="11"/>
    <x v="0"/>
    <x v="0"/>
    <m/>
    <m/>
    <m/>
    <m/>
    <m/>
    <m/>
    <n v="230"/>
  </r>
  <r>
    <x v="7"/>
    <x v="3"/>
    <x v="51"/>
    <x v="4"/>
    <x v="0"/>
    <m/>
    <m/>
    <m/>
    <m/>
    <m/>
    <m/>
    <n v="228"/>
  </r>
  <r>
    <x v="7"/>
    <x v="0"/>
    <x v="103"/>
    <x v="0"/>
    <x v="0"/>
    <m/>
    <m/>
    <m/>
    <m/>
    <m/>
    <m/>
    <n v="227"/>
  </r>
  <r>
    <x v="7"/>
    <x v="5"/>
    <x v="39"/>
    <x v="2"/>
    <x v="0"/>
    <m/>
    <m/>
    <m/>
    <m/>
    <m/>
    <m/>
    <n v="225"/>
  </r>
  <r>
    <x v="7"/>
    <x v="7"/>
    <x v="72"/>
    <x v="2"/>
    <x v="0"/>
    <m/>
    <m/>
    <m/>
    <m/>
    <m/>
    <m/>
    <n v="224"/>
  </r>
  <r>
    <x v="7"/>
    <x v="9"/>
    <x v="142"/>
    <x v="0"/>
    <x v="0"/>
    <m/>
    <m/>
    <m/>
    <m/>
    <m/>
    <m/>
    <n v="223"/>
  </r>
  <r>
    <x v="7"/>
    <x v="0"/>
    <x v="54"/>
    <x v="1"/>
    <x v="0"/>
    <m/>
    <m/>
    <m/>
    <m/>
    <m/>
    <m/>
    <n v="222"/>
  </r>
  <r>
    <x v="7"/>
    <x v="9"/>
    <x v="106"/>
    <x v="3"/>
    <x v="0"/>
    <m/>
    <m/>
    <m/>
    <m/>
    <m/>
    <m/>
    <n v="219"/>
  </r>
  <r>
    <x v="7"/>
    <x v="4"/>
    <x v="27"/>
    <x v="5"/>
    <x v="0"/>
    <m/>
    <m/>
    <m/>
    <m/>
    <m/>
    <m/>
    <n v="218"/>
  </r>
  <r>
    <x v="7"/>
    <x v="0"/>
    <x v="31"/>
    <x v="5"/>
    <x v="0"/>
    <m/>
    <m/>
    <m/>
    <m/>
    <m/>
    <m/>
    <n v="217"/>
  </r>
  <r>
    <x v="7"/>
    <x v="7"/>
    <x v="139"/>
    <x v="1"/>
    <x v="0"/>
    <m/>
    <m/>
    <m/>
    <m/>
    <m/>
    <m/>
    <n v="216"/>
  </r>
  <r>
    <x v="7"/>
    <x v="9"/>
    <x v="161"/>
    <x v="1"/>
    <x v="0"/>
    <m/>
    <m/>
    <m/>
    <m/>
    <m/>
    <m/>
    <n v="216"/>
  </r>
  <r>
    <x v="7"/>
    <x v="2"/>
    <x v="29"/>
    <x v="4"/>
    <x v="0"/>
    <m/>
    <m/>
    <m/>
    <m/>
    <m/>
    <m/>
    <n v="215"/>
  </r>
  <r>
    <x v="7"/>
    <x v="0"/>
    <x v="152"/>
    <x v="0"/>
    <x v="0"/>
    <m/>
    <m/>
    <m/>
    <m/>
    <m/>
    <m/>
    <n v="215"/>
  </r>
  <r>
    <x v="7"/>
    <x v="1"/>
    <x v="76"/>
    <x v="3"/>
    <x v="0"/>
    <m/>
    <m/>
    <m/>
    <m/>
    <m/>
    <m/>
    <n v="214"/>
  </r>
  <r>
    <x v="7"/>
    <x v="3"/>
    <x v="55"/>
    <x v="3"/>
    <x v="0"/>
    <m/>
    <m/>
    <m/>
    <m/>
    <m/>
    <m/>
    <n v="214"/>
  </r>
  <r>
    <x v="7"/>
    <x v="0"/>
    <x v="70"/>
    <x v="5"/>
    <x v="0"/>
    <m/>
    <m/>
    <m/>
    <m/>
    <m/>
    <m/>
    <n v="210"/>
  </r>
  <r>
    <x v="7"/>
    <x v="0"/>
    <x v="77"/>
    <x v="2"/>
    <x v="0"/>
    <m/>
    <m/>
    <m/>
    <m/>
    <m/>
    <m/>
    <n v="209"/>
  </r>
  <r>
    <x v="7"/>
    <x v="8"/>
    <x v="135"/>
    <x v="0"/>
    <x v="0"/>
    <m/>
    <m/>
    <m/>
    <m/>
    <m/>
    <m/>
    <n v="206"/>
  </r>
  <r>
    <x v="7"/>
    <x v="2"/>
    <x v="49"/>
    <x v="2"/>
    <x v="0"/>
    <m/>
    <m/>
    <m/>
    <m/>
    <m/>
    <m/>
    <n v="205"/>
  </r>
  <r>
    <x v="7"/>
    <x v="8"/>
    <x v="182"/>
    <x v="0"/>
    <x v="0"/>
    <m/>
    <m/>
    <m/>
    <m/>
    <m/>
    <m/>
    <n v="203"/>
  </r>
  <r>
    <x v="7"/>
    <x v="1"/>
    <x v="166"/>
    <x v="5"/>
    <x v="0"/>
    <m/>
    <m/>
    <m/>
    <m/>
    <m/>
    <m/>
    <n v="201"/>
  </r>
  <r>
    <x v="7"/>
    <x v="1"/>
    <x v="93"/>
    <x v="5"/>
    <x v="0"/>
    <m/>
    <m/>
    <m/>
    <m/>
    <m/>
    <m/>
    <n v="200"/>
  </r>
  <r>
    <x v="7"/>
    <x v="3"/>
    <x v="16"/>
    <x v="2"/>
    <x v="0"/>
    <m/>
    <m/>
    <m/>
    <m/>
    <m/>
    <m/>
    <n v="195"/>
  </r>
  <r>
    <x v="7"/>
    <x v="6"/>
    <x v="160"/>
    <x v="0"/>
    <x v="0"/>
    <m/>
    <m/>
    <m/>
    <m/>
    <m/>
    <m/>
    <n v="195"/>
  </r>
  <r>
    <x v="7"/>
    <x v="5"/>
    <x v="69"/>
    <x v="5"/>
    <x v="0"/>
    <m/>
    <m/>
    <m/>
    <m/>
    <m/>
    <m/>
    <n v="194"/>
  </r>
  <r>
    <x v="7"/>
    <x v="2"/>
    <x v="10"/>
    <x v="3"/>
    <x v="0"/>
    <m/>
    <m/>
    <m/>
    <m/>
    <m/>
    <m/>
    <n v="193"/>
  </r>
  <r>
    <x v="7"/>
    <x v="1"/>
    <x v="163"/>
    <x v="0"/>
    <x v="0"/>
    <m/>
    <m/>
    <m/>
    <m/>
    <m/>
    <m/>
    <n v="193"/>
  </r>
  <r>
    <x v="7"/>
    <x v="4"/>
    <x v="27"/>
    <x v="2"/>
    <x v="0"/>
    <m/>
    <m/>
    <m/>
    <m/>
    <m/>
    <m/>
    <n v="192"/>
  </r>
  <r>
    <x v="7"/>
    <x v="0"/>
    <x v="50"/>
    <x v="1"/>
    <x v="0"/>
    <m/>
    <m/>
    <m/>
    <m/>
    <m/>
    <m/>
    <n v="189"/>
  </r>
  <r>
    <x v="7"/>
    <x v="2"/>
    <x v="49"/>
    <x v="1"/>
    <x v="0"/>
    <m/>
    <m/>
    <m/>
    <m/>
    <m/>
    <m/>
    <n v="188"/>
  </r>
  <r>
    <x v="7"/>
    <x v="9"/>
    <x v="174"/>
    <x v="0"/>
    <x v="0"/>
    <m/>
    <m/>
    <m/>
    <m/>
    <m/>
    <m/>
    <n v="188"/>
  </r>
  <r>
    <x v="7"/>
    <x v="10"/>
    <x v="181"/>
    <x v="0"/>
    <x v="0"/>
    <m/>
    <m/>
    <m/>
    <m/>
    <m/>
    <m/>
    <n v="187"/>
  </r>
  <r>
    <x v="7"/>
    <x v="0"/>
    <x v="70"/>
    <x v="4"/>
    <x v="0"/>
    <m/>
    <m/>
    <m/>
    <m/>
    <m/>
    <m/>
    <n v="184"/>
  </r>
  <r>
    <x v="7"/>
    <x v="4"/>
    <x v="35"/>
    <x v="3"/>
    <x v="0"/>
    <m/>
    <m/>
    <m/>
    <m/>
    <m/>
    <m/>
    <n v="182"/>
  </r>
  <r>
    <x v="7"/>
    <x v="3"/>
    <x v="51"/>
    <x v="3"/>
    <x v="0"/>
    <m/>
    <m/>
    <m/>
    <m/>
    <m/>
    <m/>
    <n v="182"/>
  </r>
  <r>
    <x v="7"/>
    <x v="5"/>
    <x v="39"/>
    <x v="2"/>
    <x v="0"/>
    <m/>
    <m/>
    <m/>
    <m/>
    <m/>
    <m/>
    <n v="180"/>
  </r>
  <r>
    <x v="7"/>
    <x v="8"/>
    <x v="136"/>
    <x v="0"/>
    <x v="0"/>
    <m/>
    <m/>
    <m/>
    <m/>
    <m/>
    <m/>
    <n v="180"/>
  </r>
  <r>
    <x v="7"/>
    <x v="9"/>
    <x v="148"/>
    <x v="1"/>
    <x v="0"/>
    <m/>
    <m/>
    <m/>
    <m/>
    <m/>
    <m/>
    <n v="179"/>
  </r>
  <r>
    <x v="7"/>
    <x v="5"/>
    <x v="22"/>
    <x v="5"/>
    <x v="0"/>
    <m/>
    <m/>
    <m/>
    <m/>
    <m/>
    <m/>
    <n v="177"/>
  </r>
  <r>
    <x v="7"/>
    <x v="11"/>
    <x v="113"/>
    <x v="5"/>
    <x v="0"/>
    <m/>
    <m/>
    <m/>
    <m/>
    <m/>
    <m/>
    <n v="176"/>
  </r>
  <r>
    <x v="7"/>
    <x v="10"/>
    <x v="164"/>
    <x v="5"/>
    <x v="0"/>
    <m/>
    <m/>
    <m/>
    <m/>
    <m/>
    <m/>
    <n v="175"/>
  </r>
  <r>
    <x v="7"/>
    <x v="4"/>
    <x v="45"/>
    <x v="2"/>
    <x v="0"/>
    <m/>
    <m/>
    <m/>
    <m/>
    <m/>
    <m/>
    <n v="173"/>
  </r>
  <r>
    <x v="7"/>
    <x v="0"/>
    <x v="1"/>
    <x v="2"/>
    <x v="0"/>
    <m/>
    <m/>
    <m/>
    <m/>
    <m/>
    <m/>
    <n v="171"/>
  </r>
  <r>
    <x v="7"/>
    <x v="0"/>
    <x v="68"/>
    <x v="1"/>
    <x v="0"/>
    <m/>
    <m/>
    <m/>
    <m/>
    <m/>
    <m/>
    <n v="169"/>
  </r>
  <r>
    <x v="7"/>
    <x v="7"/>
    <x v="149"/>
    <x v="0"/>
    <x v="0"/>
    <m/>
    <m/>
    <m/>
    <m/>
    <m/>
    <m/>
    <n v="168"/>
  </r>
  <r>
    <x v="7"/>
    <x v="1"/>
    <x v="23"/>
    <x v="2"/>
    <x v="0"/>
    <m/>
    <m/>
    <m/>
    <m/>
    <m/>
    <m/>
    <n v="166"/>
  </r>
  <r>
    <x v="7"/>
    <x v="6"/>
    <x v="108"/>
    <x v="1"/>
    <x v="0"/>
    <m/>
    <m/>
    <m/>
    <m/>
    <m/>
    <m/>
    <n v="166"/>
  </r>
  <r>
    <x v="7"/>
    <x v="9"/>
    <x v="126"/>
    <x v="1"/>
    <x v="0"/>
    <m/>
    <m/>
    <m/>
    <m/>
    <m/>
    <m/>
    <n v="162"/>
  </r>
  <r>
    <x v="7"/>
    <x v="6"/>
    <x v="138"/>
    <x v="0"/>
    <x v="0"/>
    <m/>
    <m/>
    <m/>
    <m/>
    <m/>
    <m/>
    <n v="160"/>
  </r>
  <r>
    <x v="7"/>
    <x v="4"/>
    <x v="36"/>
    <x v="2"/>
    <x v="0"/>
    <m/>
    <m/>
    <m/>
    <m/>
    <m/>
    <m/>
    <n v="159"/>
  </r>
  <r>
    <x v="7"/>
    <x v="2"/>
    <x v="49"/>
    <x v="2"/>
    <x v="0"/>
    <m/>
    <m/>
    <m/>
    <m/>
    <m/>
    <m/>
    <n v="159"/>
  </r>
  <r>
    <x v="7"/>
    <x v="1"/>
    <x v="37"/>
    <x v="2"/>
    <x v="0"/>
    <m/>
    <m/>
    <m/>
    <m/>
    <m/>
    <m/>
    <n v="159"/>
  </r>
  <r>
    <x v="7"/>
    <x v="7"/>
    <x v="149"/>
    <x v="1"/>
    <x v="0"/>
    <m/>
    <m/>
    <m/>
    <m/>
    <m/>
    <m/>
    <n v="159"/>
  </r>
  <r>
    <x v="7"/>
    <x v="2"/>
    <x v="26"/>
    <x v="2"/>
    <x v="0"/>
    <m/>
    <m/>
    <m/>
    <m/>
    <m/>
    <m/>
    <n v="157"/>
  </r>
  <r>
    <x v="7"/>
    <x v="4"/>
    <x v="27"/>
    <x v="5"/>
    <x v="0"/>
    <m/>
    <m/>
    <m/>
    <m/>
    <m/>
    <m/>
    <n v="156"/>
  </r>
  <r>
    <x v="7"/>
    <x v="0"/>
    <x v="78"/>
    <x v="5"/>
    <x v="0"/>
    <m/>
    <m/>
    <m/>
    <m/>
    <m/>
    <m/>
    <n v="154"/>
  </r>
  <r>
    <x v="7"/>
    <x v="0"/>
    <x v="1"/>
    <x v="4"/>
    <x v="0"/>
    <m/>
    <m/>
    <m/>
    <m/>
    <m/>
    <m/>
    <n v="153"/>
  </r>
  <r>
    <x v="7"/>
    <x v="0"/>
    <x v="1"/>
    <x v="3"/>
    <x v="0"/>
    <m/>
    <m/>
    <m/>
    <m/>
    <m/>
    <m/>
    <n v="153"/>
  </r>
  <r>
    <x v="7"/>
    <x v="12"/>
    <x v="157"/>
    <x v="0"/>
    <x v="0"/>
    <m/>
    <m/>
    <m/>
    <m/>
    <m/>
    <m/>
    <n v="151"/>
  </r>
  <r>
    <x v="7"/>
    <x v="2"/>
    <x v="59"/>
    <x v="5"/>
    <x v="0"/>
    <m/>
    <m/>
    <m/>
    <m/>
    <m/>
    <m/>
    <n v="150"/>
  </r>
  <r>
    <x v="7"/>
    <x v="1"/>
    <x v="229"/>
    <x v="0"/>
    <x v="0"/>
    <m/>
    <m/>
    <m/>
    <m/>
    <m/>
    <m/>
    <n v="150"/>
  </r>
  <r>
    <x v="7"/>
    <x v="3"/>
    <x v="42"/>
    <x v="3"/>
    <x v="0"/>
    <m/>
    <m/>
    <m/>
    <m/>
    <m/>
    <m/>
    <n v="150"/>
  </r>
  <r>
    <x v="7"/>
    <x v="0"/>
    <x v="152"/>
    <x v="2"/>
    <x v="0"/>
    <m/>
    <m/>
    <m/>
    <m/>
    <m/>
    <m/>
    <n v="150"/>
  </r>
  <r>
    <x v="7"/>
    <x v="6"/>
    <x v="105"/>
    <x v="1"/>
    <x v="0"/>
    <m/>
    <m/>
    <m/>
    <m/>
    <m/>
    <m/>
    <n v="149"/>
  </r>
  <r>
    <x v="7"/>
    <x v="0"/>
    <x v="54"/>
    <x v="5"/>
    <x v="0"/>
    <m/>
    <m/>
    <m/>
    <m/>
    <m/>
    <m/>
    <n v="149"/>
  </r>
  <r>
    <x v="7"/>
    <x v="2"/>
    <x v="81"/>
    <x v="4"/>
    <x v="0"/>
    <m/>
    <m/>
    <m/>
    <m/>
    <m/>
    <m/>
    <n v="146"/>
  </r>
  <r>
    <x v="7"/>
    <x v="0"/>
    <x v="54"/>
    <x v="1"/>
    <x v="0"/>
    <m/>
    <m/>
    <m/>
    <m/>
    <m/>
    <m/>
    <n v="145"/>
  </r>
  <r>
    <x v="7"/>
    <x v="8"/>
    <x v="221"/>
    <x v="0"/>
    <x v="0"/>
    <m/>
    <m/>
    <m/>
    <m/>
    <m/>
    <m/>
    <n v="144"/>
  </r>
  <r>
    <x v="7"/>
    <x v="8"/>
    <x v="136"/>
    <x v="0"/>
    <x v="0"/>
    <m/>
    <m/>
    <m/>
    <m/>
    <m/>
    <m/>
    <n v="143"/>
  </r>
  <r>
    <x v="7"/>
    <x v="1"/>
    <x v="41"/>
    <x v="5"/>
    <x v="0"/>
    <m/>
    <m/>
    <m/>
    <m/>
    <m/>
    <m/>
    <n v="142"/>
  </r>
  <r>
    <x v="7"/>
    <x v="0"/>
    <x v="54"/>
    <x v="2"/>
    <x v="0"/>
    <m/>
    <m/>
    <m/>
    <m/>
    <m/>
    <m/>
    <n v="142"/>
  </r>
  <r>
    <x v="7"/>
    <x v="0"/>
    <x v="103"/>
    <x v="5"/>
    <x v="0"/>
    <m/>
    <m/>
    <m/>
    <m/>
    <m/>
    <m/>
    <n v="142"/>
  </r>
  <r>
    <x v="7"/>
    <x v="7"/>
    <x v="52"/>
    <x v="4"/>
    <x v="0"/>
    <m/>
    <m/>
    <m/>
    <m/>
    <m/>
    <m/>
    <n v="140"/>
  </r>
  <r>
    <x v="7"/>
    <x v="9"/>
    <x v="173"/>
    <x v="1"/>
    <x v="0"/>
    <m/>
    <m/>
    <m/>
    <m/>
    <m/>
    <m/>
    <n v="140"/>
  </r>
  <r>
    <x v="7"/>
    <x v="9"/>
    <x v="159"/>
    <x v="0"/>
    <x v="0"/>
    <m/>
    <m/>
    <m/>
    <m/>
    <m/>
    <m/>
    <n v="138"/>
  </r>
  <r>
    <x v="7"/>
    <x v="1"/>
    <x v="28"/>
    <x v="5"/>
    <x v="0"/>
    <m/>
    <m/>
    <m/>
    <m/>
    <m/>
    <m/>
    <n v="136"/>
  </r>
  <r>
    <x v="7"/>
    <x v="1"/>
    <x v="125"/>
    <x v="2"/>
    <x v="0"/>
    <m/>
    <m/>
    <m/>
    <m/>
    <m/>
    <m/>
    <n v="136"/>
  </r>
  <r>
    <x v="7"/>
    <x v="1"/>
    <x v="100"/>
    <x v="1"/>
    <x v="0"/>
    <m/>
    <m/>
    <m/>
    <m/>
    <m/>
    <m/>
    <n v="135"/>
  </r>
  <r>
    <x v="7"/>
    <x v="1"/>
    <x v="75"/>
    <x v="1"/>
    <x v="0"/>
    <m/>
    <m/>
    <m/>
    <m/>
    <m/>
    <m/>
    <n v="134"/>
  </r>
  <r>
    <x v="7"/>
    <x v="0"/>
    <x v="12"/>
    <x v="3"/>
    <x v="0"/>
    <m/>
    <m/>
    <m/>
    <m/>
    <m/>
    <m/>
    <n v="134"/>
  </r>
  <r>
    <x v="7"/>
    <x v="7"/>
    <x v="130"/>
    <x v="1"/>
    <x v="0"/>
    <m/>
    <m/>
    <m/>
    <m/>
    <m/>
    <m/>
    <n v="133"/>
  </r>
  <r>
    <x v="7"/>
    <x v="5"/>
    <x v="66"/>
    <x v="2"/>
    <x v="0"/>
    <m/>
    <m/>
    <m/>
    <m/>
    <m/>
    <m/>
    <n v="132"/>
  </r>
  <r>
    <x v="7"/>
    <x v="4"/>
    <x v="57"/>
    <x v="4"/>
    <x v="0"/>
    <m/>
    <m/>
    <m/>
    <m/>
    <m/>
    <m/>
    <n v="130"/>
  </r>
  <r>
    <x v="7"/>
    <x v="2"/>
    <x v="88"/>
    <x v="4"/>
    <x v="0"/>
    <m/>
    <m/>
    <m/>
    <m/>
    <m/>
    <m/>
    <n v="130"/>
  </r>
  <r>
    <x v="7"/>
    <x v="5"/>
    <x v="39"/>
    <x v="3"/>
    <x v="0"/>
    <m/>
    <m/>
    <m/>
    <m/>
    <m/>
    <m/>
    <n v="130"/>
  </r>
  <r>
    <x v="7"/>
    <x v="5"/>
    <x v="66"/>
    <x v="4"/>
    <x v="0"/>
    <m/>
    <m/>
    <m/>
    <m/>
    <m/>
    <m/>
    <n v="130"/>
  </r>
  <r>
    <x v="7"/>
    <x v="1"/>
    <x v="24"/>
    <x v="5"/>
    <x v="0"/>
    <m/>
    <m/>
    <m/>
    <m/>
    <m/>
    <m/>
    <n v="129"/>
  </r>
  <r>
    <x v="7"/>
    <x v="1"/>
    <x v="41"/>
    <x v="3"/>
    <x v="0"/>
    <m/>
    <m/>
    <m/>
    <m/>
    <m/>
    <m/>
    <n v="127"/>
  </r>
  <r>
    <x v="7"/>
    <x v="5"/>
    <x v="89"/>
    <x v="4"/>
    <x v="0"/>
    <m/>
    <m/>
    <m/>
    <m/>
    <m/>
    <m/>
    <n v="125"/>
  </r>
  <r>
    <x v="7"/>
    <x v="3"/>
    <x v="134"/>
    <x v="1"/>
    <x v="0"/>
    <m/>
    <m/>
    <m/>
    <m/>
    <m/>
    <m/>
    <n v="123"/>
  </r>
  <r>
    <x v="7"/>
    <x v="0"/>
    <x v="96"/>
    <x v="1"/>
    <x v="0"/>
    <m/>
    <m/>
    <m/>
    <m/>
    <m/>
    <m/>
    <n v="122"/>
  </r>
  <r>
    <x v="7"/>
    <x v="1"/>
    <x v="19"/>
    <x v="5"/>
    <x v="0"/>
    <m/>
    <m/>
    <m/>
    <m/>
    <m/>
    <m/>
    <n v="119"/>
  </r>
  <r>
    <x v="7"/>
    <x v="0"/>
    <x v="196"/>
    <x v="0"/>
    <x v="0"/>
    <m/>
    <m/>
    <m/>
    <m/>
    <m/>
    <m/>
    <n v="119"/>
  </r>
  <r>
    <x v="7"/>
    <x v="1"/>
    <x v="85"/>
    <x v="5"/>
    <x v="0"/>
    <m/>
    <m/>
    <m/>
    <m/>
    <m/>
    <m/>
    <n v="116"/>
  </r>
  <r>
    <x v="7"/>
    <x v="0"/>
    <x v="132"/>
    <x v="1"/>
    <x v="0"/>
    <m/>
    <m/>
    <m/>
    <m/>
    <m/>
    <m/>
    <n v="116"/>
  </r>
  <r>
    <x v="7"/>
    <x v="3"/>
    <x v="104"/>
    <x v="5"/>
    <x v="0"/>
    <m/>
    <m/>
    <m/>
    <m/>
    <m/>
    <m/>
    <n v="114"/>
  </r>
  <r>
    <x v="7"/>
    <x v="0"/>
    <x v="46"/>
    <x v="2"/>
    <x v="0"/>
    <m/>
    <m/>
    <m/>
    <m/>
    <m/>
    <m/>
    <n v="114"/>
  </r>
  <r>
    <x v="7"/>
    <x v="3"/>
    <x v="111"/>
    <x v="2"/>
    <x v="0"/>
    <m/>
    <m/>
    <m/>
    <m/>
    <m/>
    <m/>
    <n v="113"/>
  </r>
  <r>
    <x v="7"/>
    <x v="9"/>
    <x v="158"/>
    <x v="2"/>
    <x v="0"/>
    <m/>
    <m/>
    <m/>
    <m/>
    <m/>
    <m/>
    <n v="113"/>
  </r>
  <r>
    <x v="7"/>
    <x v="1"/>
    <x v="99"/>
    <x v="1"/>
    <x v="0"/>
    <m/>
    <m/>
    <m/>
    <m/>
    <m/>
    <m/>
    <n v="111"/>
  </r>
  <r>
    <x v="7"/>
    <x v="0"/>
    <x v="70"/>
    <x v="2"/>
    <x v="0"/>
    <m/>
    <m/>
    <m/>
    <m/>
    <m/>
    <m/>
    <n v="111"/>
  </r>
  <r>
    <x v="7"/>
    <x v="3"/>
    <x v="97"/>
    <x v="2"/>
    <x v="0"/>
    <m/>
    <m/>
    <m/>
    <m/>
    <m/>
    <m/>
    <n v="110"/>
  </r>
  <r>
    <x v="7"/>
    <x v="4"/>
    <x v="65"/>
    <x v="5"/>
    <x v="0"/>
    <m/>
    <m/>
    <m/>
    <m/>
    <m/>
    <m/>
    <n v="109"/>
  </r>
  <r>
    <x v="7"/>
    <x v="1"/>
    <x v="123"/>
    <x v="2"/>
    <x v="0"/>
    <m/>
    <m/>
    <m/>
    <m/>
    <m/>
    <m/>
    <n v="109"/>
  </r>
  <r>
    <x v="7"/>
    <x v="1"/>
    <x v="127"/>
    <x v="5"/>
    <x v="0"/>
    <m/>
    <m/>
    <m/>
    <m/>
    <m/>
    <m/>
    <n v="108"/>
  </r>
  <r>
    <x v="7"/>
    <x v="0"/>
    <x v="143"/>
    <x v="0"/>
    <x v="0"/>
    <m/>
    <m/>
    <m/>
    <m/>
    <m/>
    <m/>
    <n v="108"/>
  </r>
  <r>
    <x v="7"/>
    <x v="7"/>
    <x v="82"/>
    <x v="4"/>
    <x v="0"/>
    <m/>
    <m/>
    <m/>
    <m/>
    <m/>
    <m/>
    <n v="107"/>
  </r>
  <r>
    <x v="7"/>
    <x v="0"/>
    <x v="103"/>
    <x v="1"/>
    <x v="0"/>
    <m/>
    <m/>
    <m/>
    <m/>
    <m/>
    <m/>
    <n v="107"/>
  </r>
  <r>
    <x v="7"/>
    <x v="10"/>
    <x v="109"/>
    <x v="1"/>
    <x v="0"/>
    <m/>
    <m/>
    <m/>
    <m/>
    <m/>
    <m/>
    <n v="104"/>
  </r>
  <r>
    <x v="7"/>
    <x v="2"/>
    <x v="29"/>
    <x v="3"/>
    <x v="0"/>
    <m/>
    <m/>
    <m/>
    <m/>
    <m/>
    <m/>
    <n v="102"/>
  </r>
  <r>
    <x v="7"/>
    <x v="3"/>
    <x v="97"/>
    <x v="5"/>
    <x v="0"/>
    <m/>
    <m/>
    <m/>
    <m/>
    <m/>
    <m/>
    <n v="102"/>
  </r>
  <r>
    <x v="7"/>
    <x v="5"/>
    <x v="66"/>
    <x v="5"/>
    <x v="0"/>
    <m/>
    <m/>
    <m/>
    <m/>
    <m/>
    <m/>
    <n v="102"/>
  </r>
  <r>
    <x v="7"/>
    <x v="7"/>
    <x v="115"/>
    <x v="0"/>
    <x v="0"/>
    <m/>
    <m/>
    <m/>
    <m/>
    <m/>
    <m/>
    <n v="102"/>
  </r>
  <r>
    <x v="7"/>
    <x v="0"/>
    <x v="46"/>
    <x v="3"/>
    <x v="0"/>
    <m/>
    <m/>
    <m/>
    <m/>
    <m/>
    <m/>
    <n v="102"/>
  </r>
  <r>
    <x v="7"/>
    <x v="1"/>
    <x v="141"/>
    <x v="5"/>
    <x v="0"/>
    <m/>
    <m/>
    <m/>
    <m/>
    <m/>
    <m/>
    <n v="101"/>
  </r>
  <r>
    <x v="7"/>
    <x v="4"/>
    <x v="36"/>
    <x v="3"/>
    <x v="0"/>
    <m/>
    <m/>
    <m/>
    <m/>
    <m/>
    <m/>
    <n v="100"/>
  </r>
  <r>
    <x v="7"/>
    <x v="4"/>
    <x v="17"/>
    <x v="3"/>
    <x v="0"/>
    <m/>
    <m/>
    <m/>
    <m/>
    <m/>
    <m/>
    <n v="100"/>
  </r>
  <r>
    <x v="7"/>
    <x v="1"/>
    <x v="41"/>
    <x v="4"/>
    <x v="0"/>
    <m/>
    <m/>
    <m/>
    <m/>
    <m/>
    <m/>
    <n v="100"/>
  </r>
  <r>
    <x v="7"/>
    <x v="1"/>
    <x v="14"/>
    <x v="3"/>
    <x v="0"/>
    <m/>
    <m/>
    <m/>
    <m/>
    <m/>
    <m/>
    <n v="98"/>
  </r>
  <r>
    <x v="7"/>
    <x v="3"/>
    <x v="97"/>
    <x v="1"/>
    <x v="0"/>
    <m/>
    <m/>
    <m/>
    <m/>
    <m/>
    <m/>
    <n v="97"/>
  </r>
  <r>
    <x v="7"/>
    <x v="8"/>
    <x v="179"/>
    <x v="0"/>
    <x v="0"/>
    <m/>
    <m/>
    <m/>
    <m/>
    <m/>
    <m/>
    <n v="95"/>
  </r>
  <r>
    <x v="7"/>
    <x v="8"/>
    <x v="83"/>
    <x v="5"/>
    <x v="0"/>
    <m/>
    <m/>
    <m/>
    <m/>
    <m/>
    <m/>
    <n v="95"/>
  </r>
  <r>
    <x v="7"/>
    <x v="0"/>
    <x v="50"/>
    <x v="2"/>
    <x v="0"/>
    <m/>
    <m/>
    <m/>
    <m/>
    <m/>
    <m/>
    <n v="95"/>
  </r>
  <r>
    <x v="7"/>
    <x v="1"/>
    <x v="93"/>
    <x v="2"/>
    <x v="0"/>
    <m/>
    <m/>
    <m/>
    <m/>
    <m/>
    <m/>
    <n v="94"/>
  </r>
  <r>
    <x v="7"/>
    <x v="1"/>
    <x v="93"/>
    <x v="1"/>
    <x v="0"/>
    <m/>
    <m/>
    <m/>
    <m/>
    <m/>
    <m/>
    <n v="92"/>
  </r>
  <r>
    <x v="7"/>
    <x v="0"/>
    <x v="46"/>
    <x v="2"/>
    <x v="0"/>
    <m/>
    <m/>
    <m/>
    <m/>
    <m/>
    <m/>
    <n v="92"/>
  </r>
  <r>
    <x v="7"/>
    <x v="4"/>
    <x v="57"/>
    <x v="3"/>
    <x v="0"/>
    <m/>
    <m/>
    <m/>
    <m/>
    <m/>
    <m/>
    <n v="90"/>
  </r>
  <r>
    <x v="7"/>
    <x v="4"/>
    <x v="27"/>
    <x v="2"/>
    <x v="0"/>
    <m/>
    <m/>
    <m/>
    <m/>
    <m/>
    <m/>
    <n v="90"/>
  </r>
  <r>
    <x v="7"/>
    <x v="9"/>
    <x v="170"/>
    <x v="1"/>
    <x v="0"/>
    <m/>
    <m/>
    <m/>
    <m/>
    <m/>
    <m/>
    <n v="90"/>
  </r>
  <r>
    <x v="7"/>
    <x v="9"/>
    <x v="176"/>
    <x v="0"/>
    <x v="0"/>
    <m/>
    <m/>
    <m/>
    <m/>
    <m/>
    <m/>
    <n v="89"/>
  </r>
  <r>
    <x v="7"/>
    <x v="10"/>
    <x v="165"/>
    <x v="0"/>
    <x v="0"/>
    <m/>
    <m/>
    <m/>
    <m/>
    <m/>
    <m/>
    <n v="88"/>
  </r>
  <r>
    <x v="7"/>
    <x v="7"/>
    <x v="139"/>
    <x v="0"/>
    <x v="0"/>
    <m/>
    <m/>
    <m/>
    <m/>
    <m/>
    <m/>
    <n v="85"/>
  </r>
  <r>
    <x v="7"/>
    <x v="6"/>
    <x v="91"/>
    <x v="5"/>
    <x v="0"/>
    <m/>
    <m/>
    <m/>
    <m/>
    <m/>
    <m/>
    <n v="85"/>
  </r>
  <r>
    <x v="7"/>
    <x v="0"/>
    <x v="12"/>
    <x v="2"/>
    <x v="0"/>
    <m/>
    <m/>
    <m/>
    <m/>
    <m/>
    <m/>
    <n v="84"/>
  </r>
  <r>
    <x v="7"/>
    <x v="3"/>
    <x v="119"/>
    <x v="4"/>
    <x v="0"/>
    <m/>
    <m/>
    <m/>
    <m/>
    <m/>
    <m/>
    <n v="82"/>
  </r>
  <r>
    <x v="7"/>
    <x v="0"/>
    <x v="68"/>
    <x v="5"/>
    <x v="0"/>
    <m/>
    <m/>
    <m/>
    <m/>
    <m/>
    <m/>
    <n v="82"/>
  </r>
  <r>
    <x v="7"/>
    <x v="7"/>
    <x v="82"/>
    <x v="3"/>
    <x v="0"/>
    <m/>
    <m/>
    <m/>
    <m/>
    <m/>
    <m/>
    <n v="81"/>
  </r>
  <r>
    <x v="7"/>
    <x v="0"/>
    <x v="143"/>
    <x v="0"/>
    <x v="0"/>
    <m/>
    <m/>
    <m/>
    <m/>
    <m/>
    <m/>
    <n v="81"/>
  </r>
  <r>
    <x v="7"/>
    <x v="5"/>
    <x v="69"/>
    <x v="3"/>
    <x v="0"/>
    <m/>
    <m/>
    <m/>
    <m/>
    <m/>
    <m/>
    <n v="80"/>
  </r>
  <r>
    <x v="7"/>
    <x v="7"/>
    <x v="62"/>
    <x v="4"/>
    <x v="0"/>
    <m/>
    <m/>
    <m/>
    <m/>
    <m/>
    <m/>
    <n v="80"/>
  </r>
  <r>
    <x v="7"/>
    <x v="0"/>
    <x v="7"/>
    <x v="4"/>
    <x v="0"/>
    <m/>
    <m/>
    <m/>
    <m/>
    <m/>
    <m/>
    <n v="80"/>
  </r>
  <r>
    <x v="7"/>
    <x v="10"/>
    <x v="165"/>
    <x v="5"/>
    <x v="0"/>
    <m/>
    <m/>
    <m/>
    <m/>
    <m/>
    <m/>
    <n v="80"/>
  </r>
  <r>
    <x v="7"/>
    <x v="6"/>
    <x v="80"/>
    <x v="1"/>
    <x v="0"/>
    <m/>
    <m/>
    <m/>
    <m/>
    <m/>
    <m/>
    <n v="79"/>
  </r>
  <r>
    <x v="7"/>
    <x v="2"/>
    <x v="86"/>
    <x v="5"/>
    <x v="0"/>
    <m/>
    <m/>
    <m/>
    <m/>
    <m/>
    <m/>
    <n v="77"/>
  </r>
  <r>
    <x v="7"/>
    <x v="2"/>
    <x v="43"/>
    <x v="5"/>
    <x v="0"/>
    <m/>
    <m/>
    <m/>
    <m/>
    <m/>
    <m/>
    <n v="77"/>
  </r>
  <r>
    <x v="7"/>
    <x v="1"/>
    <x v="127"/>
    <x v="1"/>
    <x v="0"/>
    <m/>
    <m/>
    <m/>
    <m/>
    <m/>
    <m/>
    <n v="77"/>
  </r>
  <r>
    <x v="7"/>
    <x v="3"/>
    <x v="98"/>
    <x v="5"/>
    <x v="0"/>
    <m/>
    <m/>
    <m/>
    <m/>
    <m/>
    <m/>
    <n v="76"/>
  </r>
  <r>
    <x v="7"/>
    <x v="2"/>
    <x v="110"/>
    <x v="4"/>
    <x v="0"/>
    <m/>
    <m/>
    <m/>
    <m/>
    <m/>
    <m/>
    <n v="75"/>
  </r>
  <r>
    <x v="7"/>
    <x v="7"/>
    <x v="115"/>
    <x v="4"/>
    <x v="0"/>
    <m/>
    <m/>
    <m/>
    <m/>
    <m/>
    <m/>
    <n v="73"/>
  </r>
  <r>
    <x v="7"/>
    <x v="5"/>
    <x v="39"/>
    <x v="2"/>
    <x v="0"/>
    <m/>
    <m/>
    <m/>
    <m/>
    <m/>
    <m/>
    <n v="72"/>
  </r>
  <r>
    <x v="7"/>
    <x v="7"/>
    <x v="62"/>
    <x v="2"/>
    <x v="0"/>
    <m/>
    <m/>
    <m/>
    <m/>
    <m/>
    <m/>
    <n v="72"/>
  </r>
  <r>
    <x v="7"/>
    <x v="7"/>
    <x v="149"/>
    <x v="3"/>
    <x v="0"/>
    <m/>
    <m/>
    <m/>
    <m/>
    <m/>
    <m/>
    <n v="72"/>
  </r>
  <r>
    <x v="7"/>
    <x v="0"/>
    <x v="132"/>
    <x v="5"/>
    <x v="0"/>
    <m/>
    <m/>
    <m/>
    <m/>
    <m/>
    <m/>
    <n v="72"/>
  </r>
  <r>
    <x v="7"/>
    <x v="1"/>
    <x v="19"/>
    <x v="2"/>
    <x v="0"/>
    <m/>
    <m/>
    <m/>
    <m/>
    <m/>
    <m/>
    <n v="71"/>
  </r>
  <r>
    <x v="7"/>
    <x v="4"/>
    <x v="155"/>
    <x v="2"/>
    <x v="0"/>
    <m/>
    <m/>
    <m/>
    <m/>
    <m/>
    <m/>
    <n v="70"/>
  </r>
  <r>
    <x v="7"/>
    <x v="4"/>
    <x v="53"/>
    <x v="2"/>
    <x v="0"/>
    <m/>
    <m/>
    <m/>
    <m/>
    <m/>
    <m/>
    <n v="70"/>
  </r>
  <r>
    <x v="7"/>
    <x v="5"/>
    <x v="69"/>
    <x v="2"/>
    <x v="0"/>
    <m/>
    <m/>
    <m/>
    <m/>
    <m/>
    <m/>
    <n v="70"/>
  </r>
  <r>
    <x v="7"/>
    <x v="7"/>
    <x v="130"/>
    <x v="2"/>
    <x v="0"/>
    <m/>
    <m/>
    <m/>
    <m/>
    <m/>
    <m/>
    <n v="70"/>
  </r>
  <r>
    <x v="7"/>
    <x v="0"/>
    <x v="31"/>
    <x v="2"/>
    <x v="0"/>
    <m/>
    <m/>
    <m/>
    <m/>
    <m/>
    <m/>
    <n v="70"/>
  </r>
  <r>
    <x v="7"/>
    <x v="0"/>
    <x v="152"/>
    <x v="4"/>
    <x v="0"/>
    <m/>
    <m/>
    <m/>
    <m/>
    <m/>
    <m/>
    <n v="70"/>
  </r>
  <r>
    <x v="7"/>
    <x v="2"/>
    <x v="88"/>
    <x v="2"/>
    <x v="0"/>
    <m/>
    <m/>
    <m/>
    <m/>
    <m/>
    <m/>
    <n v="69"/>
  </r>
  <r>
    <x v="7"/>
    <x v="1"/>
    <x v="28"/>
    <x v="3"/>
    <x v="0"/>
    <m/>
    <m/>
    <m/>
    <m/>
    <m/>
    <m/>
    <n v="69"/>
  </r>
  <r>
    <x v="7"/>
    <x v="1"/>
    <x v="76"/>
    <x v="2"/>
    <x v="0"/>
    <m/>
    <m/>
    <m/>
    <m/>
    <m/>
    <m/>
    <n v="68"/>
  </r>
  <r>
    <x v="7"/>
    <x v="0"/>
    <x v="60"/>
    <x v="2"/>
    <x v="0"/>
    <m/>
    <m/>
    <m/>
    <m/>
    <m/>
    <m/>
    <n v="68"/>
  </r>
  <r>
    <x v="7"/>
    <x v="4"/>
    <x v="155"/>
    <x v="2"/>
    <x v="0"/>
    <m/>
    <m/>
    <m/>
    <m/>
    <m/>
    <m/>
    <n v="66"/>
  </r>
  <r>
    <x v="7"/>
    <x v="1"/>
    <x v="67"/>
    <x v="5"/>
    <x v="0"/>
    <m/>
    <m/>
    <m/>
    <m/>
    <m/>
    <m/>
    <n v="66"/>
  </r>
  <r>
    <x v="7"/>
    <x v="7"/>
    <x v="72"/>
    <x v="4"/>
    <x v="0"/>
    <m/>
    <m/>
    <m/>
    <m/>
    <m/>
    <m/>
    <n v="66"/>
  </r>
  <r>
    <x v="7"/>
    <x v="0"/>
    <x v="60"/>
    <x v="2"/>
    <x v="0"/>
    <m/>
    <m/>
    <m/>
    <m/>
    <m/>
    <m/>
    <n v="66"/>
  </r>
  <r>
    <x v="7"/>
    <x v="4"/>
    <x v="45"/>
    <x v="3"/>
    <x v="0"/>
    <m/>
    <m/>
    <m/>
    <m/>
    <m/>
    <m/>
    <n v="65"/>
  </r>
  <r>
    <x v="7"/>
    <x v="9"/>
    <x v="161"/>
    <x v="0"/>
    <x v="0"/>
    <m/>
    <m/>
    <m/>
    <m/>
    <m/>
    <m/>
    <n v="65"/>
  </r>
  <r>
    <x v="7"/>
    <x v="8"/>
    <x v="83"/>
    <x v="2"/>
    <x v="0"/>
    <m/>
    <m/>
    <m/>
    <m/>
    <m/>
    <m/>
    <n v="65"/>
  </r>
  <r>
    <x v="7"/>
    <x v="0"/>
    <x v="32"/>
    <x v="2"/>
    <x v="0"/>
    <m/>
    <m/>
    <m/>
    <m/>
    <m/>
    <m/>
    <n v="65"/>
  </r>
  <r>
    <x v="7"/>
    <x v="10"/>
    <x v="164"/>
    <x v="0"/>
    <x v="0"/>
    <m/>
    <m/>
    <m/>
    <m/>
    <m/>
    <m/>
    <n v="65"/>
  </r>
  <r>
    <x v="7"/>
    <x v="6"/>
    <x v="44"/>
    <x v="5"/>
    <x v="0"/>
    <m/>
    <m/>
    <m/>
    <m/>
    <m/>
    <m/>
    <n v="62"/>
  </r>
  <r>
    <x v="7"/>
    <x v="1"/>
    <x v="23"/>
    <x v="5"/>
    <x v="0"/>
    <m/>
    <m/>
    <m/>
    <m/>
    <m/>
    <m/>
    <n v="61"/>
  </r>
  <r>
    <x v="7"/>
    <x v="1"/>
    <x v="6"/>
    <x v="2"/>
    <x v="0"/>
    <m/>
    <m/>
    <m/>
    <m/>
    <m/>
    <m/>
    <n v="60"/>
  </r>
  <r>
    <x v="7"/>
    <x v="3"/>
    <x v="98"/>
    <x v="2"/>
    <x v="0"/>
    <m/>
    <m/>
    <m/>
    <m/>
    <m/>
    <m/>
    <n v="60"/>
  </r>
  <r>
    <x v="7"/>
    <x v="7"/>
    <x v="62"/>
    <x v="3"/>
    <x v="0"/>
    <m/>
    <m/>
    <m/>
    <m/>
    <m/>
    <m/>
    <n v="60"/>
  </r>
  <r>
    <x v="7"/>
    <x v="9"/>
    <x v="154"/>
    <x v="1"/>
    <x v="0"/>
    <m/>
    <m/>
    <m/>
    <m/>
    <m/>
    <m/>
    <n v="60"/>
  </r>
  <r>
    <x v="7"/>
    <x v="9"/>
    <x v="154"/>
    <x v="1"/>
    <x v="0"/>
    <m/>
    <m/>
    <m/>
    <m/>
    <m/>
    <m/>
    <n v="60"/>
  </r>
  <r>
    <x v="7"/>
    <x v="4"/>
    <x v="27"/>
    <x v="4"/>
    <x v="0"/>
    <m/>
    <m/>
    <m/>
    <m/>
    <m/>
    <m/>
    <n v="59"/>
  </r>
  <r>
    <x v="7"/>
    <x v="8"/>
    <x v="182"/>
    <x v="1"/>
    <x v="0"/>
    <m/>
    <m/>
    <m/>
    <m/>
    <m/>
    <m/>
    <n v="58"/>
  </r>
  <r>
    <x v="7"/>
    <x v="2"/>
    <x v="122"/>
    <x v="3"/>
    <x v="0"/>
    <m/>
    <m/>
    <m/>
    <m/>
    <m/>
    <m/>
    <n v="57"/>
  </r>
  <r>
    <x v="7"/>
    <x v="5"/>
    <x v="22"/>
    <x v="4"/>
    <x v="0"/>
    <m/>
    <m/>
    <m/>
    <m/>
    <m/>
    <m/>
    <n v="57"/>
  </r>
  <r>
    <x v="7"/>
    <x v="9"/>
    <x v="158"/>
    <x v="0"/>
    <x v="0"/>
    <m/>
    <m/>
    <m/>
    <m/>
    <m/>
    <m/>
    <n v="57"/>
  </r>
  <r>
    <x v="7"/>
    <x v="8"/>
    <x v="221"/>
    <x v="1"/>
    <x v="0"/>
    <m/>
    <m/>
    <m/>
    <m/>
    <m/>
    <m/>
    <n v="57"/>
  </r>
  <r>
    <x v="7"/>
    <x v="1"/>
    <x v="5"/>
    <x v="2"/>
    <x v="0"/>
    <m/>
    <m/>
    <m/>
    <m/>
    <m/>
    <m/>
    <n v="56"/>
  </r>
  <r>
    <x v="7"/>
    <x v="5"/>
    <x v="69"/>
    <x v="5"/>
    <x v="0"/>
    <m/>
    <m/>
    <m/>
    <m/>
    <m/>
    <m/>
    <n v="56"/>
  </r>
  <r>
    <x v="7"/>
    <x v="2"/>
    <x v="84"/>
    <x v="5"/>
    <x v="0"/>
    <m/>
    <m/>
    <m/>
    <m/>
    <m/>
    <m/>
    <n v="55"/>
  </r>
  <r>
    <x v="7"/>
    <x v="2"/>
    <x v="58"/>
    <x v="2"/>
    <x v="0"/>
    <m/>
    <m/>
    <m/>
    <m/>
    <m/>
    <m/>
    <n v="55"/>
  </r>
  <r>
    <x v="7"/>
    <x v="2"/>
    <x v="20"/>
    <x v="2"/>
    <x v="0"/>
    <m/>
    <m/>
    <m/>
    <m/>
    <m/>
    <m/>
    <n v="55"/>
  </r>
  <r>
    <x v="7"/>
    <x v="1"/>
    <x v="79"/>
    <x v="2"/>
    <x v="0"/>
    <m/>
    <m/>
    <m/>
    <m/>
    <m/>
    <m/>
    <n v="55"/>
  </r>
  <r>
    <x v="7"/>
    <x v="6"/>
    <x v="200"/>
    <x v="3"/>
    <x v="0"/>
    <m/>
    <m/>
    <m/>
    <m/>
    <m/>
    <m/>
    <n v="55"/>
  </r>
  <r>
    <x v="7"/>
    <x v="1"/>
    <x v="123"/>
    <x v="5"/>
    <x v="0"/>
    <m/>
    <m/>
    <m/>
    <m/>
    <m/>
    <m/>
    <n v="54"/>
  </r>
  <r>
    <x v="7"/>
    <x v="8"/>
    <x v="194"/>
    <x v="5"/>
    <x v="0"/>
    <m/>
    <m/>
    <m/>
    <m/>
    <m/>
    <m/>
    <n v="52"/>
  </r>
  <r>
    <x v="7"/>
    <x v="1"/>
    <x v="15"/>
    <x v="3"/>
    <x v="0"/>
    <m/>
    <m/>
    <m/>
    <m/>
    <m/>
    <m/>
    <n v="51"/>
  </r>
  <r>
    <x v="7"/>
    <x v="2"/>
    <x v="11"/>
    <x v="2"/>
    <x v="0"/>
    <m/>
    <m/>
    <m/>
    <m/>
    <m/>
    <m/>
    <n v="50"/>
  </r>
  <r>
    <x v="7"/>
    <x v="2"/>
    <x v="20"/>
    <x v="3"/>
    <x v="0"/>
    <m/>
    <m/>
    <m/>
    <m/>
    <m/>
    <m/>
    <n v="50"/>
  </r>
  <r>
    <x v="7"/>
    <x v="2"/>
    <x v="20"/>
    <x v="5"/>
    <x v="0"/>
    <m/>
    <m/>
    <m/>
    <m/>
    <m/>
    <m/>
    <n v="50"/>
  </r>
  <r>
    <x v="7"/>
    <x v="1"/>
    <x v="123"/>
    <x v="4"/>
    <x v="0"/>
    <m/>
    <m/>
    <m/>
    <m/>
    <m/>
    <m/>
    <n v="50"/>
  </r>
  <r>
    <x v="7"/>
    <x v="1"/>
    <x v="123"/>
    <x v="3"/>
    <x v="0"/>
    <m/>
    <m/>
    <m/>
    <m/>
    <m/>
    <m/>
    <n v="50"/>
  </r>
  <r>
    <x v="7"/>
    <x v="5"/>
    <x v="22"/>
    <x v="2"/>
    <x v="0"/>
    <m/>
    <m/>
    <m/>
    <m/>
    <m/>
    <m/>
    <n v="50"/>
  </r>
  <r>
    <x v="7"/>
    <x v="0"/>
    <x v="18"/>
    <x v="3"/>
    <x v="0"/>
    <m/>
    <m/>
    <m/>
    <m/>
    <m/>
    <m/>
    <n v="50"/>
  </r>
  <r>
    <x v="7"/>
    <x v="10"/>
    <x v="164"/>
    <x v="1"/>
    <x v="0"/>
    <m/>
    <m/>
    <m/>
    <m/>
    <m/>
    <m/>
    <n v="50"/>
  </r>
  <r>
    <x v="7"/>
    <x v="4"/>
    <x v="27"/>
    <x v="3"/>
    <x v="0"/>
    <m/>
    <m/>
    <m/>
    <m/>
    <m/>
    <m/>
    <n v="49"/>
  </r>
  <r>
    <x v="7"/>
    <x v="9"/>
    <x v="106"/>
    <x v="2"/>
    <x v="0"/>
    <m/>
    <m/>
    <m/>
    <m/>
    <m/>
    <m/>
    <n v="49"/>
  </r>
  <r>
    <x v="7"/>
    <x v="9"/>
    <x v="106"/>
    <x v="5"/>
    <x v="0"/>
    <m/>
    <m/>
    <m/>
    <m/>
    <m/>
    <m/>
    <n v="49"/>
  </r>
  <r>
    <x v="7"/>
    <x v="3"/>
    <x v="55"/>
    <x v="2"/>
    <x v="0"/>
    <m/>
    <m/>
    <m/>
    <m/>
    <m/>
    <m/>
    <n v="48"/>
  </r>
  <r>
    <x v="7"/>
    <x v="0"/>
    <x v="46"/>
    <x v="5"/>
    <x v="0"/>
    <m/>
    <m/>
    <m/>
    <m/>
    <m/>
    <m/>
    <n v="48"/>
  </r>
  <r>
    <x v="7"/>
    <x v="2"/>
    <x v="81"/>
    <x v="2"/>
    <x v="0"/>
    <m/>
    <m/>
    <m/>
    <m/>
    <m/>
    <m/>
    <n v="47"/>
  </r>
  <r>
    <x v="7"/>
    <x v="3"/>
    <x v="183"/>
    <x v="0"/>
    <x v="0"/>
    <m/>
    <m/>
    <m/>
    <m/>
    <m/>
    <m/>
    <n v="47"/>
  </r>
  <r>
    <x v="7"/>
    <x v="7"/>
    <x v="72"/>
    <x v="5"/>
    <x v="0"/>
    <m/>
    <m/>
    <m/>
    <m/>
    <m/>
    <m/>
    <n v="46"/>
  </r>
  <r>
    <x v="7"/>
    <x v="8"/>
    <x v="171"/>
    <x v="0"/>
    <x v="0"/>
    <m/>
    <m/>
    <m/>
    <m/>
    <m/>
    <m/>
    <n v="45"/>
  </r>
  <r>
    <x v="7"/>
    <x v="0"/>
    <x v="68"/>
    <x v="1"/>
    <x v="0"/>
    <m/>
    <m/>
    <m/>
    <m/>
    <m/>
    <m/>
    <n v="45"/>
  </r>
  <r>
    <x v="7"/>
    <x v="1"/>
    <x v="118"/>
    <x v="5"/>
    <x v="0"/>
    <m/>
    <m/>
    <m/>
    <m/>
    <m/>
    <m/>
    <n v="44"/>
  </r>
  <r>
    <x v="7"/>
    <x v="7"/>
    <x v="82"/>
    <x v="5"/>
    <x v="0"/>
    <m/>
    <m/>
    <m/>
    <m/>
    <m/>
    <m/>
    <n v="44"/>
  </r>
  <r>
    <x v="7"/>
    <x v="5"/>
    <x v="22"/>
    <x v="3"/>
    <x v="0"/>
    <m/>
    <m/>
    <m/>
    <m/>
    <m/>
    <m/>
    <n v="43"/>
  </r>
  <r>
    <x v="7"/>
    <x v="9"/>
    <x v="154"/>
    <x v="0"/>
    <x v="0"/>
    <m/>
    <m/>
    <m/>
    <m/>
    <m/>
    <m/>
    <n v="43"/>
  </r>
  <r>
    <x v="7"/>
    <x v="6"/>
    <x v="90"/>
    <x v="1"/>
    <x v="0"/>
    <m/>
    <m/>
    <m/>
    <m/>
    <m/>
    <m/>
    <n v="42"/>
  </r>
  <r>
    <x v="7"/>
    <x v="12"/>
    <x v="156"/>
    <x v="2"/>
    <x v="0"/>
    <m/>
    <m/>
    <m/>
    <m/>
    <m/>
    <m/>
    <n v="42"/>
  </r>
  <r>
    <x v="7"/>
    <x v="3"/>
    <x v="74"/>
    <x v="3"/>
    <x v="0"/>
    <m/>
    <m/>
    <m/>
    <m/>
    <m/>
    <m/>
    <n v="41"/>
  </r>
  <r>
    <x v="7"/>
    <x v="2"/>
    <x v="47"/>
    <x v="2"/>
    <x v="0"/>
    <m/>
    <m/>
    <m/>
    <m/>
    <m/>
    <m/>
    <n v="40"/>
  </r>
  <r>
    <x v="7"/>
    <x v="2"/>
    <x v="88"/>
    <x v="5"/>
    <x v="0"/>
    <m/>
    <m/>
    <m/>
    <m/>
    <m/>
    <m/>
    <n v="40"/>
  </r>
  <r>
    <x v="7"/>
    <x v="1"/>
    <x v="79"/>
    <x v="4"/>
    <x v="0"/>
    <m/>
    <m/>
    <m/>
    <m/>
    <m/>
    <m/>
    <n v="40"/>
  </r>
  <r>
    <x v="7"/>
    <x v="3"/>
    <x v="38"/>
    <x v="3"/>
    <x v="0"/>
    <m/>
    <m/>
    <m/>
    <m/>
    <m/>
    <m/>
    <n v="40"/>
  </r>
  <r>
    <x v="7"/>
    <x v="2"/>
    <x v="84"/>
    <x v="2"/>
    <x v="0"/>
    <m/>
    <m/>
    <m/>
    <m/>
    <m/>
    <m/>
    <n v="40"/>
  </r>
  <r>
    <x v="7"/>
    <x v="12"/>
    <x v="156"/>
    <x v="0"/>
    <x v="0"/>
    <m/>
    <m/>
    <m/>
    <m/>
    <m/>
    <m/>
    <n v="40"/>
  </r>
  <r>
    <x v="7"/>
    <x v="8"/>
    <x v="222"/>
    <x v="0"/>
    <x v="0"/>
    <m/>
    <m/>
    <m/>
    <m/>
    <m/>
    <m/>
    <n v="40"/>
  </r>
  <r>
    <x v="7"/>
    <x v="0"/>
    <x v="0"/>
    <x v="3"/>
    <x v="0"/>
    <m/>
    <m/>
    <m/>
    <m/>
    <m/>
    <m/>
    <n v="40"/>
  </r>
  <r>
    <x v="7"/>
    <x v="5"/>
    <x v="66"/>
    <x v="1"/>
    <x v="0"/>
    <m/>
    <m/>
    <m/>
    <m/>
    <m/>
    <m/>
    <n v="39"/>
  </r>
  <r>
    <x v="7"/>
    <x v="9"/>
    <x v="107"/>
    <x v="2"/>
    <x v="0"/>
    <m/>
    <m/>
    <m/>
    <m/>
    <m/>
    <m/>
    <n v="39"/>
  </r>
  <r>
    <x v="7"/>
    <x v="1"/>
    <x v="76"/>
    <x v="4"/>
    <x v="0"/>
    <m/>
    <m/>
    <m/>
    <m/>
    <m/>
    <m/>
    <n v="37"/>
  </r>
  <r>
    <x v="7"/>
    <x v="1"/>
    <x v="3"/>
    <x v="2"/>
    <x v="0"/>
    <m/>
    <m/>
    <m/>
    <m/>
    <m/>
    <m/>
    <n v="35"/>
  </r>
  <r>
    <x v="7"/>
    <x v="7"/>
    <x v="121"/>
    <x v="2"/>
    <x v="0"/>
    <m/>
    <m/>
    <m/>
    <m/>
    <m/>
    <m/>
    <n v="35"/>
  </r>
  <r>
    <x v="7"/>
    <x v="1"/>
    <x v="153"/>
    <x v="5"/>
    <x v="0"/>
    <m/>
    <m/>
    <m/>
    <m/>
    <m/>
    <m/>
    <n v="33"/>
  </r>
  <r>
    <x v="7"/>
    <x v="1"/>
    <x v="127"/>
    <x v="2"/>
    <x v="0"/>
    <m/>
    <m/>
    <m/>
    <m/>
    <m/>
    <m/>
    <n v="33"/>
  </r>
  <r>
    <x v="7"/>
    <x v="10"/>
    <x v="144"/>
    <x v="5"/>
    <x v="0"/>
    <m/>
    <m/>
    <m/>
    <m/>
    <m/>
    <m/>
    <n v="33"/>
  </r>
  <r>
    <x v="7"/>
    <x v="1"/>
    <x v="24"/>
    <x v="2"/>
    <x v="0"/>
    <m/>
    <m/>
    <m/>
    <m/>
    <m/>
    <m/>
    <n v="31"/>
  </r>
  <r>
    <x v="7"/>
    <x v="9"/>
    <x v="158"/>
    <x v="1"/>
    <x v="0"/>
    <m/>
    <m/>
    <m/>
    <m/>
    <m/>
    <m/>
    <n v="31"/>
  </r>
  <r>
    <x v="7"/>
    <x v="2"/>
    <x v="4"/>
    <x v="3"/>
    <x v="0"/>
    <m/>
    <m/>
    <m/>
    <m/>
    <m/>
    <m/>
    <n v="30"/>
  </r>
  <r>
    <x v="7"/>
    <x v="1"/>
    <x v="99"/>
    <x v="2"/>
    <x v="0"/>
    <m/>
    <m/>
    <m/>
    <m/>
    <m/>
    <m/>
    <n v="30"/>
  </r>
  <r>
    <x v="7"/>
    <x v="5"/>
    <x v="69"/>
    <x v="3"/>
    <x v="0"/>
    <m/>
    <m/>
    <m/>
    <m/>
    <m/>
    <m/>
    <n v="30"/>
  </r>
  <r>
    <x v="7"/>
    <x v="0"/>
    <x v="103"/>
    <x v="2"/>
    <x v="0"/>
    <m/>
    <m/>
    <m/>
    <m/>
    <m/>
    <m/>
    <n v="30"/>
  </r>
  <r>
    <x v="7"/>
    <x v="0"/>
    <x v="96"/>
    <x v="1"/>
    <x v="0"/>
    <m/>
    <m/>
    <m/>
    <m/>
    <m/>
    <m/>
    <n v="29"/>
  </r>
  <r>
    <x v="7"/>
    <x v="0"/>
    <x v="103"/>
    <x v="2"/>
    <x v="0"/>
    <m/>
    <m/>
    <m/>
    <m/>
    <m/>
    <m/>
    <n v="28"/>
  </r>
  <r>
    <x v="7"/>
    <x v="1"/>
    <x v="85"/>
    <x v="2"/>
    <x v="0"/>
    <m/>
    <m/>
    <m/>
    <m/>
    <m/>
    <m/>
    <n v="27"/>
  </r>
  <r>
    <x v="7"/>
    <x v="1"/>
    <x v="15"/>
    <x v="2"/>
    <x v="0"/>
    <m/>
    <m/>
    <m/>
    <m/>
    <m/>
    <m/>
    <n v="27"/>
  </r>
  <r>
    <x v="7"/>
    <x v="0"/>
    <x v="32"/>
    <x v="2"/>
    <x v="0"/>
    <m/>
    <m/>
    <m/>
    <m/>
    <m/>
    <m/>
    <n v="27"/>
  </r>
  <r>
    <x v="7"/>
    <x v="10"/>
    <x v="168"/>
    <x v="5"/>
    <x v="0"/>
    <m/>
    <m/>
    <m/>
    <m/>
    <m/>
    <m/>
    <n v="27"/>
  </r>
  <r>
    <x v="7"/>
    <x v="8"/>
    <x v="136"/>
    <x v="5"/>
    <x v="0"/>
    <m/>
    <m/>
    <m/>
    <m/>
    <m/>
    <m/>
    <n v="26"/>
  </r>
  <r>
    <x v="7"/>
    <x v="1"/>
    <x v="85"/>
    <x v="1"/>
    <x v="0"/>
    <m/>
    <m/>
    <m/>
    <m/>
    <m/>
    <m/>
    <n v="25"/>
  </r>
  <r>
    <x v="7"/>
    <x v="9"/>
    <x v="170"/>
    <x v="0"/>
    <x v="0"/>
    <m/>
    <m/>
    <m/>
    <m/>
    <m/>
    <m/>
    <n v="25"/>
  </r>
  <r>
    <x v="7"/>
    <x v="5"/>
    <x v="66"/>
    <x v="5"/>
    <x v="0"/>
    <m/>
    <m/>
    <m/>
    <m/>
    <m/>
    <m/>
    <n v="24"/>
  </r>
  <r>
    <x v="7"/>
    <x v="9"/>
    <x v="126"/>
    <x v="2"/>
    <x v="0"/>
    <m/>
    <m/>
    <m/>
    <m/>
    <m/>
    <m/>
    <n v="24"/>
  </r>
  <r>
    <x v="7"/>
    <x v="8"/>
    <x v="135"/>
    <x v="2"/>
    <x v="0"/>
    <m/>
    <m/>
    <m/>
    <m/>
    <m/>
    <m/>
    <n v="24"/>
  </r>
  <r>
    <x v="7"/>
    <x v="0"/>
    <x v="0"/>
    <x v="5"/>
    <x v="0"/>
    <m/>
    <m/>
    <m/>
    <m/>
    <m/>
    <m/>
    <n v="24"/>
  </r>
  <r>
    <x v="7"/>
    <x v="0"/>
    <x v="162"/>
    <x v="0"/>
    <x v="0"/>
    <m/>
    <m/>
    <m/>
    <m/>
    <m/>
    <m/>
    <n v="24"/>
  </r>
  <r>
    <x v="7"/>
    <x v="2"/>
    <x v="120"/>
    <x v="5"/>
    <x v="0"/>
    <m/>
    <m/>
    <m/>
    <m/>
    <m/>
    <m/>
    <n v="23"/>
  </r>
  <r>
    <x v="7"/>
    <x v="12"/>
    <x v="156"/>
    <x v="1"/>
    <x v="0"/>
    <m/>
    <m/>
    <m/>
    <m/>
    <m/>
    <m/>
    <n v="22"/>
  </r>
  <r>
    <x v="7"/>
    <x v="8"/>
    <x v="136"/>
    <x v="1"/>
    <x v="0"/>
    <m/>
    <m/>
    <m/>
    <m/>
    <m/>
    <m/>
    <n v="21"/>
  </r>
  <r>
    <x v="7"/>
    <x v="1"/>
    <x v="129"/>
    <x v="5"/>
    <x v="0"/>
    <m/>
    <m/>
    <m/>
    <m/>
    <m/>
    <m/>
    <n v="20"/>
  </r>
  <r>
    <x v="7"/>
    <x v="3"/>
    <x v="97"/>
    <x v="4"/>
    <x v="0"/>
    <m/>
    <m/>
    <m/>
    <m/>
    <m/>
    <m/>
    <n v="20"/>
  </r>
  <r>
    <x v="7"/>
    <x v="3"/>
    <x v="63"/>
    <x v="3"/>
    <x v="0"/>
    <m/>
    <m/>
    <m/>
    <m/>
    <m/>
    <m/>
    <n v="20"/>
  </r>
  <r>
    <x v="7"/>
    <x v="5"/>
    <x v="69"/>
    <x v="2"/>
    <x v="0"/>
    <m/>
    <m/>
    <m/>
    <m/>
    <m/>
    <m/>
    <n v="20"/>
  </r>
  <r>
    <x v="7"/>
    <x v="7"/>
    <x v="121"/>
    <x v="3"/>
    <x v="0"/>
    <m/>
    <m/>
    <m/>
    <m/>
    <m/>
    <m/>
    <n v="20"/>
  </r>
  <r>
    <x v="7"/>
    <x v="7"/>
    <x v="52"/>
    <x v="3"/>
    <x v="0"/>
    <m/>
    <m/>
    <m/>
    <m/>
    <m/>
    <m/>
    <n v="20"/>
  </r>
  <r>
    <x v="7"/>
    <x v="12"/>
    <x v="203"/>
    <x v="5"/>
    <x v="0"/>
    <m/>
    <m/>
    <m/>
    <m/>
    <m/>
    <m/>
    <n v="20"/>
  </r>
  <r>
    <x v="7"/>
    <x v="0"/>
    <x v="68"/>
    <x v="5"/>
    <x v="0"/>
    <m/>
    <m/>
    <m/>
    <m/>
    <m/>
    <m/>
    <n v="20"/>
  </r>
  <r>
    <x v="7"/>
    <x v="1"/>
    <x v="21"/>
    <x v="3"/>
    <x v="0"/>
    <m/>
    <m/>
    <m/>
    <m/>
    <m/>
    <m/>
    <n v="19"/>
  </r>
  <r>
    <x v="7"/>
    <x v="1"/>
    <x v="99"/>
    <x v="5"/>
    <x v="0"/>
    <m/>
    <m/>
    <m/>
    <m/>
    <m/>
    <m/>
    <n v="18"/>
  </r>
  <r>
    <x v="7"/>
    <x v="7"/>
    <x v="62"/>
    <x v="3"/>
    <x v="0"/>
    <m/>
    <m/>
    <m/>
    <m/>
    <m/>
    <m/>
    <n v="17"/>
  </r>
  <r>
    <x v="7"/>
    <x v="3"/>
    <x v="98"/>
    <x v="4"/>
    <x v="0"/>
    <m/>
    <m/>
    <m/>
    <m/>
    <m/>
    <m/>
    <n v="16"/>
  </r>
  <r>
    <x v="7"/>
    <x v="6"/>
    <x v="160"/>
    <x v="1"/>
    <x v="0"/>
    <m/>
    <m/>
    <m/>
    <m/>
    <m/>
    <m/>
    <n v="16"/>
  </r>
  <r>
    <x v="7"/>
    <x v="0"/>
    <x v="77"/>
    <x v="2"/>
    <x v="0"/>
    <m/>
    <m/>
    <m/>
    <m/>
    <m/>
    <m/>
    <n v="16"/>
  </r>
  <r>
    <x v="7"/>
    <x v="1"/>
    <x v="37"/>
    <x v="3"/>
    <x v="0"/>
    <m/>
    <m/>
    <m/>
    <m/>
    <m/>
    <m/>
    <n v="15"/>
  </r>
  <r>
    <x v="7"/>
    <x v="12"/>
    <x v="224"/>
    <x v="0"/>
    <x v="0"/>
    <m/>
    <m/>
    <m/>
    <m/>
    <m/>
    <m/>
    <n v="15"/>
  </r>
  <r>
    <x v="7"/>
    <x v="0"/>
    <x v="46"/>
    <x v="4"/>
    <x v="0"/>
    <m/>
    <m/>
    <m/>
    <m/>
    <m/>
    <m/>
    <n v="15"/>
  </r>
  <r>
    <x v="7"/>
    <x v="0"/>
    <x v="18"/>
    <x v="4"/>
    <x v="0"/>
    <m/>
    <m/>
    <m/>
    <m/>
    <m/>
    <m/>
    <n v="15"/>
  </r>
  <r>
    <x v="7"/>
    <x v="9"/>
    <x v="126"/>
    <x v="2"/>
    <x v="0"/>
    <m/>
    <m/>
    <m/>
    <m/>
    <m/>
    <m/>
    <n v="14"/>
  </r>
  <r>
    <x v="7"/>
    <x v="7"/>
    <x v="205"/>
    <x v="1"/>
    <x v="0"/>
    <m/>
    <m/>
    <m/>
    <m/>
    <m/>
    <m/>
    <n v="13"/>
  </r>
  <r>
    <x v="7"/>
    <x v="0"/>
    <x v="50"/>
    <x v="3"/>
    <x v="0"/>
    <m/>
    <m/>
    <m/>
    <m/>
    <m/>
    <m/>
    <n v="13"/>
  </r>
  <r>
    <x v="7"/>
    <x v="6"/>
    <x v="80"/>
    <x v="2"/>
    <x v="0"/>
    <m/>
    <m/>
    <m/>
    <m/>
    <m/>
    <m/>
    <n v="12"/>
  </r>
  <r>
    <x v="7"/>
    <x v="0"/>
    <x v="152"/>
    <x v="5"/>
    <x v="0"/>
    <m/>
    <m/>
    <m/>
    <m/>
    <m/>
    <m/>
    <n v="12"/>
  </r>
  <r>
    <x v="7"/>
    <x v="10"/>
    <x v="168"/>
    <x v="0"/>
    <x v="0"/>
    <m/>
    <m/>
    <m/>
    <m/>
    <m/>
    <m/>
    <n v="12"/>
  </r>
  <r>
    <x v="7"/>
    <x v="6"/>
    <x v="105"/>
    <x v="5"/>
    <x v="0"/>
    <m/>
    <m/>
    <m/>
    <m/>
    <m/>
    <m/>
    <n v="11"/>
  </r>
  <r>
    <x v="7"/>
    <x v="10"/>
    <x v="226"/>
    <x v="0"/>
    <x v="0"/>
    <m/>
    <m/>
    <m/>
    <m/>
    <m/>
    <m/>
    <n v="11"/>
  </r>
  <r>
    <x v="7"/>
    <x v="2"/>
    <x v="29"/>
    <x v="2"/>
    <x v="0"/>
    <m/>
    <m/>
    <m/>
    <m/>
    <m/>
    <m/>
    <n v="10"/>
  </r>
  <r>
    <x v="7"/>
    <x v="1"/>
    <x v="92"/>
    <x v="4"/>
    <x v="0"/>
    <m/>
    <m/>
    <m/>
    <m/>
    <m/>
    <m/>
    <n v="10"/>
  </r>
  <r>
    <x v="7"/>
    <x v="6"/>
    <x v="108"/>
    <x v="5"/>
    <x v="0"/>
    <m/>
    <m/>
    <m/>
    <m/>
    <m/>
    <m/>
    <n v="10"/>
  </r>
  <r>
    <x v="7"/>
    <x v="0"/>
    <x v="131"/>
    <x v="1"/>
    <x v="0"/>
    <m/>
    <m/>
    <m/>
    <m/>
    <m/>
    <m/>
    <n v="9"/>
  </r>
  <r>
    <x v="7"/>
    <x v="1"/>
    <x v="172"/>
    <x v="0"/>
    <x v="0"/>
    <m/>
    <m/>
    <m/>
    <m/>
    <m/>
    <m/>
    <n v="8"/>
  </r>
  <r>
    <x v="7"/>
    <x v="0"/>
    <x v="208"/>
    <x v="1"/>
    <x v="0"/>
    <m/>
    <m/>
    <m/>
    <m/>
    <m/>
    <m/>
    <n v="7"/>
  </r>
  <r>
    <x v="7"/>
    <x v="13"/>
    <x v="189"/>
    <x v="4"/>
    <x v="0"/>
    <m/>
    <m/>
    <m/>
    <m/>
    <m/>
    <m/>
    <n v="7"/>
  </r>
  <r>
    <x v="7"/>
    <x v="9"/>
    <x v="148"/>
    <x v="2"/>
    <x v="0"/>
    <m/>
    <m/>
    <m/>
    <m/>
    <m/>
    <m/>
    <n v="6"/>
  </r>
  <r>
    <x v="7"/>
    <x v="10"/>
    <x v="195"/>
    <x v="5"/>
    <x v="0"/>
    <m/>
    <m/>
    <m/>
    <m/>
    <m/>
    <m/>
    <n v="6"/>
  </r>
  <r>
    <x v="7"/>
    <x v="1"/>
    <x v="145"/>
    <x v="4"/>
    <x v="0"/>
    <m/>
    <m/>
    <m/>
    <m/>
    <m/>
    <m/>
    <n v="5"/>
  </r>
  <r>
    <x v="7"/>
    <x v="6"/>
    <x v="108"/>
    <x v="2"/>
    <x v="0"/>
    <m/>
    <m/>
    <m/>
    <m/>
    <m/>
    <m/>
    <n v="5"/>
  </r>
  <r>
    <x v="7"/>
    <x v="6"/>
    <x v="61"/>
    <x v="2"/>
    <x v="0"/>
    <m/>
    <m/>
    <m/>
    <m/>
    <m/>
    <m/>
    <n v="5"/>
  </r>
  <r>
    <x v="7"/>
    <x v="12"/>
    <x v="244"/>
    <x v="4"/>
    <x v="0"/>
    <m/>
    <m/>
    <m/>
    <m/>
    <m/>
    <m/>
    <n v="5"/>
  </r>
  <r>
    <x v="7"/>
    <x v="0"/>
    <x v="77"/>
    <x v="4"/>
    <x v="0"/>
    <m/>
    <m/>
    <m/>
    <m/>
    <m/>
    <m/>
    <n v="5"/>
  </r>
  <r>
    <x v="7"/>
    <x v="2"/>
    <x v="122"/>
    <x v="5"/>
    <x v="0"/>
    <m/>
    <m/>
    <m/>
    <m/>
    <m/>
    <m/>
    <n v="4"/>
  </r>
  <r>
    <x v="7"/>
    <x v="12"/>
    <x v="241"/>
    <x v="1"/>
    <x v="0"/>
    <m/>
    <m/>
    <m/>
    <m/>
    <m/>
    <m/>
    <n v="4"/>
  </r>
  <r>
    <x v="7"/>
    <x v="10"/>
    <x v="144"/>
    <x v="2"/>
    <x v="0"/>
    <m/>
    <m/>
    <m/>
    <m/>
    <m/>
    <m/>
    <n v="3"/>
  </r>
  <r>
    <x v="7"/>
    <x v="10"/>
    <x v="151"/>
    <x v="1"/>
    <x v="0"/>
    <m/>
    <m/>
    <m/>
    <m/>
    <m/>
    <m/>
    <n v="3"/>
  </r>
  <r>
    <x v="7"/>
    <x v="9"/>
    <x v="95"/>
    <x v="4"/>
    <x v="0"/>
    <m/>
    <m/>
    <m/>
    <m/>
    <m/>
    <m/>
    <n v="2"/>
  </r>
  <r>
    <x v="7"/>
    <x v="0"/>
    <x v="40"/>
    <x v="2"/>
    <x v="0"/>
    <m/>
    <m/>
    <m/>
    <m/>
    <m/>
    <m/>
    <n v="2"/>
  </r>
  <r>
    <x v="7"/>
    <x v="13"/>
    <x v="223"/>
    <x v="0"/>
    <x v="0"/>
    <m/>
    <m/>
    <m/>
    <m/>
    <m/>
    <m/>
    <n v="2"/>
  </r>
  <r>
    <x v="7"/>
    <x v="1"/>
    <x v="141"/>
    <x v="4"/>
    <x v="0"/>
    <m/>
    <m/>
    <m/>
    <m/>
    <m/>
    <m/>
    <n v="1"/>
  </r>
  <r>
    <x v="7"/>
    <x v="10"/>
    <x v="165"/>
    <x v="1"/>
    <x v="0"/>
    <m/>
    <m/>
    <m/>
    <m/>
    <m/>
    <m/>
    <n v="1"/>
  </r>
  <r>
    <x v="7"/>
    <x v="4"/>
    <x v="36"/>
    <x v="3"/>
    <x v="5"/>
    <n v="1228"/>
    <m/>
    <m/>
    <m/>
    <m/>
    <n v="1228"/>
    <m/>
  </r>
  <r>
    <x v="7"/>
    <x v="4"/>
    <x v="36"/>
    <x v="6"/>
    <x v="4"/>
    <n v="57008"/>
    <m/>
    <m/>
    <m/>
    <m/>
    <n v="57008"/>
    <m/>
  </r>
  <r>
    <x v="7"/>
    <x v="4"/>
    <x v="36"/>
    <x v="1"/>
    <x v="8"/>
    <m/>
    <m/>
    <m/>
    <n v="161324"/>
    <n v="18070"/>
    <n v="179394"/>
    <m/>
  </r>
  <r>
    <x v="7"/>
    <x v="4"/>
    <x v="36"/>
    <x v="2"/>
    <x v="9"/>
    <m/>
    <m/>
    <m/>
    <n v="219346"/>
    <n v="42825"/>
    <n v="262171"/>
    <m/>
  </r>
  <r>
    <x v="7"/>
    <x v="4"/>
    <x v="36"/>
    <x v="4"/>
    <x v="7"/>
    <n v="330992"/>
    <m/>
    <m/>
    <m/>
    <m/>
    <n v="330992"/>
    <m/>
  </r>
  <r>
    <x v="7"/>
    <x v="4"/>
    <x v="36"/>
    <x v="0"/>
    <x v="1"/>
    <m/>
    <m/>
    <m/>
    <n v="292394"/>
    <n v="83840"/>
    <n v="376234"/>
    <m/>
  </r>
  <r>
    <x v="7"/>
    <x v="4"/>
    <x v="36"/>
    <x v="2"/>
    <x v="6"/>
    <n v="2438197"/>
    <m/>
    <m/>
    <m/>
    <m/>
    <n v="2438197"/>
    <m/>
  </r>
  <r>
    <x v="7"/>
    <x v="4"/>
    <x v="36"/>
    <x v="1"/>
    <x v="12"/>
    <n v="5077902"/>
    <n v="9646"/>
    <m/>
    <m/>
    <m/>
    <n v="5077902"/>
    <m/>
  </r>
  <r>
    <x v="7"/>
    <x v="4"/>
    <x v="36"/>
    <x v="2"/>
    <x v="13"/>
    <n v="5111009"/>
    <m/>
    <m/>
    <m/>
    <m/>
    <n v="5111009"/>
    <m/>
  </r>
  <r>
    <x v="7"/>
    <x v="4"/>
    <x v="36"/>
    <x v="0"/>
    <x v="11"/>
    <n v="5684819"/>
    <m/>
    <m/>
    <m/>
    <m/>
    <n v="5684819"/>
    <m/>
  </r>
  <r>
    <x v="7"/>
    <x v="4"/>
    <x v="57"/>
    <x v="3"/>
    <x v="10"/>
    <n v="42825"/>
    <m/>
    <m/>
    <m/>
    <m/>
    <n v="42825"/>
    <m/>
  </r>
  <r>
    <x v="7"/>
    <x v="4"/>
    <x v="57"/>
    <x v="1"/>
    <x v="12"/>
    <n v="55582"/>
    <m/>
    <m/>
    <m/>
    <m/>
    <n v="55582"/>
    <m/>
  </r>
  <r>
    <x v="7"/>
    <x v="4"/>
    <x v="57"/>
    <x v="2"/>
    <x v="6"/>
    <n v="132420"/>
    <m/>
    <m/>
    <m/>
    <m/>
    <n v="132420"/>
    <m/>
  </r>
  <r>
    <x v="7"/>
    <x v="4"/>
    <x v="57"/>
    <x v="0"/>
    <x v="11"/>
    <n v="240755"/>
    <m/>
    <m/>
    <m/>
    <m/>
    <n v="240755"/>
    <m/>
  </r>
  <r>
    <x v="7"/>
    <x v="4"/>
    <x v="57"/>
    <x v="2"/>
    <x v="13"/>
    <n v="352361"/>
    <n v="16063"/>
    <m/>
    <m/>
    <m/>
    <n v="352361"/>
    <m/>
  </r>
  <r>
    <x v="7"/>
    <x v="4"/>
    <x v="35"/>
    <x v="3"/>
    <x v="10"/>
    <n v="3973"/>
    <m/>
    <m/>
    <m/>
    <m/>
    <n v="3973"/>
    <m/>
  </r>
  <r>
    <x v="7"/>
    <x v="4"/>
    <x v="35"/>
    <x v="6"/>
    <x v="4"/>
    <n v="69606"/>
    <n v="2614"/>
    <m/>
    <m/>
    <m/>
    <n v="69606"/>
    <m/>
  </r>
  <r>
    <x v="7"/>
    <x v="4"/>
    <x v="35"/>
    <x v="3"/>
    <x v="5"/>
    <n v="70246"/>
    <m/>
    <m/>
    <m/>
    <m/>
    <n v="70246"/>
    <m/>
  </r>
  <r>
    <x v="7"/>
    <x v="4"/>
    <x v="35"/>
    <x v="0"/>
    <x v="1"/>
    <m/>
    <m/>
    <m/>
    <n v="100349"/>
    <n v="25739"/>
    <n v="126088"/>
    <m/>
  </r>
  <r>
    <x v="7"/>
    <x v="4"/>
    <x v="35"/>
    <x v="2"/>
    <x v="9"/>
    <m/>
    <m/>
    <m/>
    <n v="240261"/>
    <n v="73907"/>
    <n v="314168"/>
    <m/>
  </r>
  <r>
    <x v="7"/>
    <x v="4"/>
    <x v="35"/>
    <x v="1"/>
    <x v="8"/>
    <m/>
    <m/>
    <m/>
    <n v="259827"/>
    <n v="61850"/>
    <n v="321677"/>
    <m/>
  </r>
  <r>
    <x v="7"/>
    <x v="4"/>
    <x v="35"/>
    <x v="4"/>
    <x v="7"/>
    <n v="438822"/>
    <n v="45875"/>
    <m/>
    <m/>
    <m/>
    <n v="438822"/>
    <m/>
  </r>
  <r>
    <x v="7"/>
    <x v="4"/>
    <x v="35"/>
    <x v="2"/>
    <x v="6"/>
    <n v="2407838"/>
    <n v="10298"/>
    <m/>
    <m/>
    <m/>
    <n v="2407838"/>
    <m/>
  </r>
  <r>
    <x v="7"/>
    <x v="4"/>
    <x v="35"/>
    <x v="2"/>
    <x v="13"/>
    <n v="5738301"/>
    <n v="26753"/>
    <m/>
    <m/>
    <m/>
    <n v="5738301"/>
    <m/>
  </r>
  <r>
    <x v="7"/>
    <x v="4"/>
    <x v="35"/>
    <x v="1"/>
    <x v="12"/>
    <n v="6154726"/>
    <n v="228880"/>
    <m/>
    <m/>
    <m/>
    <n v="6154726"/>
    <m/>
  </r>
  <r>
    <x v="7"/>
    <x v="4"/>
    <x v="35"/>
    <x v="0"/>
    <x v="11"/>
    <n v="6530273"/>
    <n v="70530"/>
    <m/>
    <m/>
    <m/>
    <n v="6530273"/>
    <m/>
  </r>
  <r>
    <x v="7"/>
    <x v="4"/>
    <x v="34"/>
    <x v="3"/>
    <x v="10"/>
    <n v="57205"/>
    <m/>
    <m/>
    <m/>
    <m/>
    <n v="57205"/>
    <m/>
  </r>
  <r>
    <x v="7"/>
    <x v="4"/>
    <x v="34"/>
    <x v="3"/>
    <x v="5"/>
    <n v="72442"/>
    <m/>
    <m/>
    <m/>
    <m/>
    <n v="72442"/>
    <m/>
  </r>
  <r>
    <x v="7"/>
    <x v="4"/>
    <x v="34"/>
    <x v="6"/>
    <x v="4"/>
    <n v="107343"/>
    <m/>
    <m/>
    <m/>
    <m/>
    <n v="107343"/>
    <m/>
  </r>
  <r>
    <x v="7"/>
    <x v="4"/>
    <x v="34"/>
    <x v="4"/>
    <x v="7"/>
    <n v="372385"/>
    <n v="35561"/>
    <m/>
    <m/>
    <m/>
    <n v="372385"/>
    <m/>
  </r>
  <r>
    <x v="7"/>
    <x v="4"/>
    <x v="34"/>
    <x v="2"/>
    <x v="9"/>
    <m/>
    <m/>
    <m/>
    <n v="600782"/>
    <n v="60870"/>
    <n v="661652"/>
    <m/>
  </r>
  <r>
    <x v="7"/>
    <x v="4"/>
    <x v="34"/>
    <x v="1"/>
    <x v="8"/>
    <m/>
    <m/>
    <m/>
    <n v="788190"/>
    <n v="40360"/>
    <n v="828550"/>
    <m/>
  </r>
  <r>
    <x v="7"/>
    <x v="4"/>
    <x v="34"/>
    <x v="0"/>
    <x v="1"/>
    <m/>
    <m/>
    <m/>
    <n v="779237"/>
    <n v="72757"/>
    <n v="851994"/>
    <m/>
  </r>
  <r>
    <x v="7"/>
    <x v="4"/>
    <x v="34"/>
    <x v="2"/>
    <x v="6"/>
    <n v="2298171"/>
    <n v="4806"/>
    <m/>
    <m/>
    <m/>
    <n v="2298171"/>
    <m/>
  </r>
  <r>
    <x v="7"/>
    <x v="4"/>
    <x v="34"/>
    <x v="1"/>
    <x v="12"/>
    <n v="4481149"/>
    <n v="37818"/>
    <m/>
    <m/>
    <m/>
    <n v="4481149"/>
    <m/>
  </r>
  <r>
    <x v="7"/>
    <x v="4"/>
    <x v="34"/>
    <x v="2"/>
    <x v="13"/>
    <n v="5404452"/>
    <n v="13223"/>
    <m/>
    <m/>
    <m/>
    <n v="5404452"/>
    <m/>
  </r>
  <r>
    <x v="7"/>
    <x v="4"/>
    <x v="34"/>
    <x v="0"/>
    <x v="11"/>
    <n v="8416981"/>
    <m/>
    <m/>
    <m/>
    <m/>
    <n v="8416981"/>
    <m/>
  </r>
  <r>
    <x v="7"/>
    <x v="4"/>
    <x v="155"/>
    <x v="2"/>
    <x v="6"/>
    <n v="12543"/>
    <m/>
    <m/>
    <m/>
    <m/>
    <n v="12543"/>
    <m/>
  </r>
  <r>
    <x v="7"/>
    <x v="4"/>
    <x v="155"/>
    <x v="2"/>
    <x v="13"/>
    <n v="22307"/>
    <m/>
    <m/>
    <m/>
    <m/>
    <n v="22307"/>
    <m/>
  </r>
  <r>
    <x v="7"/>
    <x v="4"/>
    <x v="155"/>
    <x v="0"/>
    <x v="11"/>
    <n v="74987"/>
    <m/>
    <m/>
    <m/>
    <m/>
    <n v="74987"/>
    <m/>
  </r>
  <r>
    <x v="7"/>
    <x v="4"/>
    <x v="73"/>
    <x v="3"/>
    <x v="5"/>
    <n v="1600"/>
    <m/>
    <m/>
    <m/>
    <m/>
    <n v="1600"/>
    <m/>
  </r>
  <r>
    <x v="7"/>
    <x v="4"/>
    <x v="73"/>
    <x v="0"/>
    <x v="1"/>
    <m/>
    <m/>
    <m/>
    <m/>
    <n v="7500"/>
    <n v="7500"/>
    <m/>
  </r>
  <r>
    <x v="7"/>
    <x v="4"/>
    <x v="73"/>
    <x v="2"/>
    <x v="9"/>
    <m/>
    <m/>
    <m/>
    <m/>
    <n v="16100"/>
    <n v="16100"/>
    <m/>
  </r>
  <r>
    <x v="7"/>
    <x v="4"/>
    <x v="73"/>
    <x v="1"/>
    <x v="8"/>
    <m/>
    <m/>
    <m/>
    <n v="168145"/>
    <n v="25780"/>
    <n v="193925"/>
    <m/>
  </r>
  <r>
    <x v="7"/>
    <x v="4"/>
    <x v="73"/>
    <x v="2"/>
    <x v="13"/>
    <n v="468610"/>
    <n v="2098"/>
    <m/>
    <m/>
    <m/>
    <n v="468610"/>
    <m/>
  </r>
  <r>
    <x v="7"/>
    <x v="4"/>
    <x v="73"/>
    <x v="2"/>
    <x v="6"/>
    <n v="610394"/>
    <n v="1199"/>
    <m/>
    <m/>
    <m/>
    <n v="610394"/>
    <m/>
  </r>
  <r>
    <x v="7"/>
    <x v="4"/>
    <x v="73"/>
    <x v="1"/>
    <x v="12"/>
    <n v="1288457"/>
    <n v="28105"/>
    <m/>
    <m/>
    <m/>
    <n v="1288457"/>
    <m/>
  </r>
  <r>
    <x v="7"/>
    <x v="4"/>
    <x v="73"/>
    <x v="0"/>
    <x v="11"/>
    <n v="1364066"/>
    <n v="9005"/>
    <m/>
    <m/>
    <m/>
    <n v="1364066"/>
    <m/>
  </r>
  <r>
    <x v="7"/>
    <x v="4"/>
    <x v="56"/>
    <x v="6"/>
    <x v="4"/>
    <n v="11517"/>
    <n v="3689"/>
    <m/>
    <m/>
    <m/>
    <n v="11517"/>
    <m/>
  </r>
  <r>
    <x v="7"/>
    <x v="4"/>
    <x v="56"/>
    <x v="4"/>
    <x v="7"/>
    <n v="46881"/>
    <m/>
    <m/>
    <m/>
    <m/>
    <n v="46881"/>
    <m/>
  </r>
  <r>
    <x v="7"/>
    <x v="4"/>
    <x v="56"/>
    <x v="2"/>
    <x v="9"/>
    <m/>
    <m/>
    <m/>
    <m/>
    <n v="131490"/>
    <n v="131490"/>
    <m/>
  </r>
  <r>
    <x v="7"/>
    <x v="4"/>
    <x v="56"/>
    <x v="1"/>
    <x v="8"/>
    <m/>
    <m/>
    <m/>
    <n v="71350"/>
    <n v="78455"/>
    <n v="149805"/>
    <m/>
  </r>
  <r>
    <x v="7"/>
    <x v="4"/>
    <x v="56"/>
    <x v="0"/>
    <x v="1"/>
    <m/>
    <m/>
    <m/>
    <n v="157287"/>
    <n v="90370"/>
    <n v="247657"/>
    <m/>
  </r>
  <r>
    <x v="7"/>
    <x v="4"/>
    <x v="56"/>
    <x v="2"/>
    <x v="13"/>
    <n v="1040893"/>
    <n v="13071"/>
    <m/>
    <m/>
    <m/>
    <n v="1040893"/>
    <m/>
  </r>
  <r>
    <x v="7"/>
    <x v="4"/>
    <x v="56"/>
    <x v="2"/>
    <x v="6"/>
    <n v="2022198"/>
    <n v="11196"/>
    <m/>
    <m/>
    <m/>
    <n v="2022198"/>
    <m/>
  </r>
  <r>
    <x v="7"/>
    <x v="4"/>
    <x v="56"/>
    <x v="1"/>
    <x v="12"/>
    <n v="2097650"/>
    <n v="30809"/>
    <m/>
    <m/>
    <m/>
    <n v="2097650"/>
    <m/>
  </r>
  <r>
    <x v="7"/>
    <x v="4"/>
    <x v="56"/>
    <x v="0"/>
    <x v="11"/>
    <n v="2972020"/>
    <m/>
    <m/>
    <m/>
    <m/>
    <n v="2972020"/>
    <m/>
  </r>
  <r>
    <x v="7"/>
    <x v="2"/>
    <x v="11"/>
    <x v="2"/>
    <x v="13"/>
    <n v="5840"/>
    <m/>
    <m/>
    <m/>
    <m/>
    <n v="5840"/>
    <m/>
  </r>
  <r>
    <x v="7"/>
    <x v="2"/>
    <x v="11"/>
    <x v="2"/>
    <x v="6"/>
    <n v="12840"/>
    <m/>
    <m/>
    <m/>
    <m/>
    <n v="12840"/>
    <m/>
  </r>
  <r>
    <x v="7"/>
    <x v="2"/>
    <x v="11"/>
    <x v="0"/>
    <x v="11"/>
    <n v="46286"/>
    <n v="9088"/>
    <m/>
    <m/>
    <m/>
    <n v="46286"/>
    <m/>
  </r>
  <r>
    <x v="7"/>
    <x v="2"/>
    <x v="11"/>
    <x v="1"/>
    <x v="12"/>
    <n v="400243"/>
    <n v="20929"/>
    <m/>
    <m/>
    <m/>
    <n v="400243"/>
    <m/>
  </r>
  <r>
    <x v="7"/>
    <x v="4"/>
    <x v="27"/>
    <x v="1"/>
    <x v="8"/>
    <m/>
    <m/>
    <m/>
    <m/>
    <n v="57750"/>
    <n v="57750"/>
    <m/>
  </r>
  <r>
    <x v="7"/>
    <x v="4"/>
    <x v="27"/>
    <x v="0"/>
    <x v="1"/>
    <m/>
    <m/>
    <m/>
    <m/>
    <n v="117043"/>
    <n v="117043"/>
    <m/>
  </r>
  <r>
    <x v="7"/>
    <x v="4"/>
    <x v="27"/>
    <x v="6"/>
    <x v="4"/>
    <n v="123995"/>
    <n v="2612"/>
    <m/>
    <m/>
    <m/>
    <n v="123995"/>
    <m/>
  </r>
  <r>
    <x v="7"/>
    <x v="4"/>
    <x v="27"/>
    <x v="2"/>
    <x v="9"/>
    <m/>
    <m/>
    <m/>
    <m/>
    <n v="152250"/>
    <n v="152250"/>
    <m/>
  </r>
  <r>
    <x v="7"/>
    <x v="4"/>
    <x v="27"/>
    <x v="4"/>
    <x v="7"/>
    <n v="280167"/>
    <m/>
    <m/>
    <m/>
    <m/>
    <n v="280167"/>
    <m/>
  </r>
  <r>
    <x v="7"/>
    <x v="4"/>
    <x v="27"/>
    <x v="2"/>
    <x v="13"/>
    <n v="1707083"/>
    <n v="16017"/>
    <m/>
    <m/>
    <m/>
    <n v="1707083"/>
    <m/>
  </r>
  <r>
    <x v="7"/>
    <x v="4"/>
    <x v="27"/>
    <x v="1"/>
    <x v="12"/>
    <n v="3362503"/>
    <n v="120020"/>
    <m/>
    <m/>
    <m/>
    <n v="3362503"/>
    <m/>
  </r>
  <r>
    <x v="7"/>
    <x v="4"/>
    <x v="27"/>
    <x v="2"/>
    <x v="6"/>
    <n v="3758995"/>
    <n v="27100"/>
    <m/>
    <m/>
    <m/>
    <n v="3758995"/>
    <m/>
  </r>
  <r>
    <x v="7"/>
    <x v="4"/>
    <x v="27"/>
    <x v="0"/>
    <x v="11"/>
    <n v="6995670"/>
    <n v="36858"/>
    <m/>
    <m/>
    <m/>
    <n v="6995670"/>
    <m/>
  </r>
  <r>
    <x v="7"/>
    <x v="4"/>
    <x v="27"/>
    <x v="0"/>
    <x v="1"/>
    <m/>
    <m/>
    <m/>
    <m/>
    <n v="10300"/>
    <n v="10300"/>
    <m/>
  </r>
  <r>
    <x v="7"/>
    <x v="4"/>
    <x v="27"/>
    <x v="6"/>
    <x v="2"/>
    <m/>
    <m/>
    <m/>
    <m/>
    <n v="13000"/>
    <n v="13000"/>
    <m/>
  </r>
  <r>
    <x v="7"/>
    <x v="4"/>
    <x v="27"/>
    <x v="2"/>
    <x v="9"/>
    <m/>
    <m/>
    <m/>
    <m/>
    <n v="17700"/>
    <n v="17700"/>
    <m/>
  </r>
  <r>
    <x v="7"/>
    <x v="4"/>
    <x v="27"/>
    <x v="1"/>
    <x v="8"/>
    <m/>
    <m/>
    <m/>
    <m/>
    <n v="42392"/>
    <n v="42392"/>
    <m/>
  </r>
  <r>
    <x v="7"/>
    <x v="4"/>
    <x v="27"/>
    <x v="6"/>
    <x v="4"/>
    <n v="113840"/>
    <m/>
    <m/>
    <m/>
    <m/>
    <n v="113840"/>
    <m/>
  </r>
  <r>
    <x v="7"/>
    <x v="4"/>
    <x v="27"/>
    <x v="4"/>
    <x v="7"/>
    <n v="168044"/>
    <m/>
    <m/>
    <m/>
    <m/>
    <n v="168044"/>
    <m/>
  </r>
  <r>
    <x v="7"/>
    <x v="4"/>
    <x v="27"/>
    <x v="2"/>
    <x v="13"/>
    <n v="768913"/>
    <n v="2407"/>
    <m/>
    <m/>
    <m/>
    <n v="768913"/>
    <m/>
  </r>
  <r>
    <x v="7"/>
    <x v="4"/>
    <x v="27"/>
    <x v="2"/>
    <x v="6"/>
    <n v="1676586"/>
    <m/>
    <m/>
    <m/>
    <m/>
    <n v="1676586"/>
    <m/>
  </r>
  <r>
    <x v="7"/>
    <x v="4"/>
    <x v="27"/>
    <x v="1"/>
    <x v="12"/>
    <n v="2335966"/>
    <m/>
    <m/>
    <m/>
    <m/>
    <n v="2335966"/>
    <m/>
  </r>
  <r>
    <x v="7"/>
    <x v="4"/>
    <x v="27"/>
    <x v="0"/>
    <x v="11"/>
    <n v="3633985"/>
    <m/>
    <m/>
    <m/>
    <m/>
    <n v="3633985"/>
    <m/>
  </r>
  <r>
    <x v="7"/>
    <x v="4"/>
    <x v="27"/>
    <x v="1"/>
    <x v="8"/>
    <m/>
    <m/>
    <m/>
    <m/>
    <n v="11760"/>
    <n v="11760"/>
    <m/>
  </r>
  <r>
    <x v="7"/>
    <x v="4"/>
    <x v="27"/>
    <x v="6"/>
    <x v="4"/>
    <n v="15859"/>
    <m/>
    <m/>
    <m/>
    <m/>
    <n v="15859"/>
    <m/>
  </r>
  <r>
    <x v="7"/>
    <x v="4"/>
    <x v="27"/>
    <x v="2"/>
    <x v="9"/>
    <m/>
    <m/>
    <m/>
    <m/>
    <n v="39701"/>
    <n v="39701"/>
    <m/>
  </r>
  <r>
    <x v="7"/>
    <x v="4"/>
    <x v="27"/>
    <x v="4"/>
    <x v="7"/>
    <n v="42095"/>
    <m/>
    <m/>
    <m/>
    <m/>
    <n v="42095"/>
    <m/>
  </r>
  <r>
    <x v="7"/>
    <x v="4"/>
    <x v="27"/>
    <x v="0"/>
    <x v="1"/>
    <m/>
    <m/>
    <m/>
    <m/>
    <n v="65495"/>
    <n v="65495"/>
    <m/>
  </r>
  <r>
    <x v="7"/>
    <x v="4"/>
    <x v="27"/>
    <x v="2"/>
    <x v="6"/>
    <n v="1460994"/>
    <m/>
    <m/>
    <m/>
    <m/>
    <n v="1460994"/>
    <m/>
  </r>
  <r>
    <x v="7"/>
    <x v="4"/>
    <x v="27"/>
    <x v="2"/>
    <x v="13"/>
    <n v="1718009"/>
    <m/>
    <m/>
    <m/>
    <m/>
    <n v="1718009"/>
    <m/>
  </r>
  <r>
    <x v="7"/>
    <x v="4"/>
    <x v="27"/>
    <x v="1"/>
    <x v="12"/>
    <n v="2452200"/>
    <m/>
    <m/>
    <m/>
    <m/>
    <n v="2452200"/>
    <m/>
  </r>
  <r>
    <x v="7"/>
    <x v="4"/>
    <x v="27"/>
    <x v="0"/>
    <x v="11"/>
    <n v="2956203"/>
    <m/>
    <m/>
    <m/>
    <m/>
    <n v="2956203"/>
    <m/>
  </r>
  <r>
    <x v="7"/>
    <x v="4"/>
    <x v="27"/>
    <x v="6"/>
    <x v="4"/>
    <n v="54371"/>
    <m/>
    <m/>
    <m/>
    <m/>
    <n v="54371"/>
    <m/>
  </r>
  <r>
    <x v="7"/>
    <x v="4"/>
    <x v="27"/>
    <x v="0"/>
    <x v="1"/>
    <m/>
    <m/>
    <m/>
    <n v="56020"/>
    <n v="147884"/>
    <n v="203904"/>
    <m/>
  </r>
  <r>
    <x v="7"/>
    <x v="4"/>
    <x v="27"/>
    <x v="1"/>
    <x v="8"/>
    <m/>
    <m/>
    <m/>
    <n v="250836"/>
    <n v="130717"/>
    <n v="381553"/>
    <m/>
  </r>
  <r>
    <x v="7"/>
    <x v="4"/>
    <x v="27"/>
    <x v="2"/>
    <x v="9"/>
    <m/>
    <m/>
    <m/>
    <n v="138388"/>
    <n v="265987"/>
    <n v="404375"/>
    <m/>
  </r>
  <r>
    <x v="7"/>
    <x v="4"/>
    <x v="27"/>
    <x v="4"/>
    <x v="7"/>
    <n v="425515"/>
    <m/>
    <m/>
    <m/>
    <m/>
    <n v="425515"/>
    <m/>
  </r>
  <r>
    <x v="7"/>
    <x v="4"/>
    <x v="27"/>
    <x v="2"/>
    <x v="6"/>
    <n v="3282869"/>
    <n v="38331"/>
    <m/>
    <m/>
    <m/>
    <n v="3282869"/>
    <m/>
  </r>
  <r>
    <x v="7"/>
    <x v="4"/>
    <x v="27"/>
    <x v="2"/>
    <x v="13"/>
    <n v="4812989"/>
    <m/>
    <m/>
    <m/>
    <m/>
    <n v="4812989"/>
    <m/>
  </r>
  <r>
    <x v="7"/>
    <x v="4"/>
    <x v="27"/>
    <x v="1"/>
    <x v="12"/>
    <n v="5398770"/>
    <n v="98250"/>
    <m/>
    <m/>
    <m/>
    <n v="5398770"/>
    <m/>
  </r>
  <r>
    <x v="7"/>
    <x v="4"/>
    <x v="27"/>
    <x v="0"/>
    <x v="11"/>
    <n v="7167973"/>
    <n v="19006"/>
    <m/>
    <m/>
    <m/>
    <n v="7167973"/>
    <m/>
  </r>
  <r>
    <x v="7"/>
    <x v="4"/>
    <x v="45"/>
    <x v="1"/>
    <x v="8"/>
    <m/>
    <m/>
    <m/>
    <m/>
    <n v="35710"/>
    <n v="35710"/>
    <m/>
  </r>
  <r>
    <x v="7"/>
    <x v="4"/>
    <x v="45"/>
    <x v="4"/>
    <x v="7"/>
    <n v="37409"/>
    <m/>
    <m/>
    <m/>
    <m/>
    <n v="37409"/>
    <m/>
  </r>
  <r>
    <x v="7"/>
    <x v="4"/>
    <x v="45"/>
    <x v="6"/>
    <x v="4"/>
    <n v="37910"/>
    <n v="8525"/>
    <m/>
    <m/>
    <m/>
    <n v="37910"/>
    <m/>
  </r>
  <r>
    <x v="7"/>
    <x v="4"/>
    <x v="45"/>
    <x v="2"/>
    <x v="9"/>
    <m/>
    <m/>
    <m/>
    <m/>
    <n v="42470"/>
    <n v="42470"/>
    <m/>
  </r>
  <r>
    <x v="7"/>
    <x v="4"/>
    <x v="45"/>
    <x v="0"/>
    <x v="1"/>
    <m/>
    <m/>
    <m/>
    <m/>
    <n v="83289"/>
    <n v="83289"/>
    <m/>
  </r>
  <r>
    <x v="7"/>
    <x v="4"/>
    <x v="45"/>
    <x v="2"/>
    <x v="13"/>
    <n v="976231"/>
    <m/>
    <m/>
    <m/>
    <m/>
    <n v="976231"/>
    <m/>
  </r>
  <r>
    <x v="7"/>
    <x v="4"/>
    <x v="45"/>
    <x v="2"/>
    <x v="6"/>
    <n v="1625915"/>
    <m/>
    <m/>
    <m/>
    <m/>
    <n v="1625915"/>
    <m/>
  </r>
  <r>
    <x v="7"/>
    <x v="4"/>
    <x v="45"/>
    <x v="1"/>
    <x v="12"/>
    <n v="2328318"/>
    <m/>
    <m/>
    <m/>
    <m/>
    <n v="2328318"/>
    <m/>
  </r>
  <r>
    <x v="7"/>
    <x v="4"/>
    <x v="45"/>
    <x v="0"/>
    <x v="11"/>
    <n v="4185808"/>
    <m/>
    <m/>
    <m/>
    <m/>
    <n v="4185808"/>
    <m/>
  </r>
  <r>
    <x v="7"/>
    <x v="4"/>
    <x v="17"/>
    <x v="6"/>
    <x v="4"/>
    <n v="210464"/>
    <m/>
    <m/>
    <m/>
    <m/>
    <n v="210464"/>
    <m/>
  </r>
  <r>
    <x v="7"/>
    <x v="4"/>
    <x v="17"/>
    <x v="1"/>
    <x v="8"/>
    <m/>
    <m/>
    <m/>
    <n v="73292"/>
    <n v="229689"/>
    <n v="302981"/>
    <m/>
  </r>
  <r>
    <x v="7"/>
    <x v="4"/>
    <x v="17"/>
    <x v="0"/>
    <x v="1"/>
    <m/>
    <m/>
    <m/>
    <n v="128477"/>
    <n v="241997"/>
    <n v="370474"/>
    <m/>
  </r>
  <r>
    <x v="7"/>
    <x v="4"/>
    <x v="17"/>
    <x v="2"/>
    <x v="9"/>
    <m/>
    <m/>
    <m/>
    <n v="206935"/>
    <n v="296706"/>
    <n v="503641"/>
    <m/>
  </r>
  <r>
    <x v="7"/>
    <x v="4"/>
    <x v="17"/>
    <x v="4"/>
    <x v="7"/>
    <n v="641805"/>
    <n v="6156"/>
    <m/>
    <m/>
    <m/>
    <n v="641805"/>
    <m/>
  </r>
  <r>
    <x v="7"/>
    <x v="4"/>
    <x v="17"/>
    <x v="2"/>
    <x v="6"/>
    <n v="5555094"/>
    <m/>
    <m/>
    <m/>
    <m/>
    <n v="5555094"/>
    <m/>
  </r>
  <r>
    <x v="7"/>
    <x v="4"/>
    <x v="17"/>
    <x v="2"/>
    <x v="13"/>
    <n v="6846243"/>
    <n v="30514"/>
    <m/>
    <m/>
    <m/>
    <n v="6846243"/>
    <m/>
  </r>
  <r>
    <x v="7"/>
    <x v="4"/>
    <x v="17"/>
    <x v="1"/>
    <x v="12"/>
    <n v="9789126"/>
    <n v="169920"/>
    <m/>
    <m/>
    <m/>
    <n v="9789126"/>
    <m/>
  </r>
  <r>
    <x v="7"/>
    <x v="4"/>
    <x v="17"/>
    <x v="0"/>
    <x v="11"/>
    <n v="11939403"/>
    <n v="70793"/>
    <m/>
    <m/>
    <m/>
    <n v="11939403"/>
    <m/>
  </r>
  <r>
    <x v="7"/>
    <x v="4"/>
    <x v="65"/>
    <x v="6"/>
    <x v="4"/>
    <n v="85818"/>
    <m/>
    <m/>
    <m/>
    <m/>
    <n v="85818"/>
    <m/>
  </r>
  <r>
    <x v="7"/>
    <x v="4"/>
    <x v="65"/>
    <x v="3"/>
    <x v="5"/>
    <n v="101525"/>
    <m/>
    <m/>
    <m/>
    <m/>
    <n v="101525"/>
    <m/>
  </r>
  <r>
    <x v="7"/>
    <x v="4"/>
    <x v="65"/>
    <x v="4"/>
    <x v="7"/>
    <n v="120825"/>
    <m/>
    <m/>
    <m/>
    <m/>
    <n v="120825"/>
    <m/>
  </r>
  <r>
    <x v="7"/>
    <x v="4"/>
    <x v="65"/>
    <x v="0"/>
    <x v="1"/>
    <m/>
    <m/>
    <m/>
    <n v="87352"/>
    <n v="49136"/>
    <n v="136488"/>
    <m/>
  </r>
  <r>
    <x v="7"/>
    <x v="4"/>
    <x v="65"/>
    <x v="3"/>
    <x v="10"/>
    <n v="218994"/>
    <m/>
    <m/>
    <m/>
    <m/>
    <n v="218994"/>
    <m/>
  </r>
  <r>
    <x v="7"/>
    <x v="4"/>
    <x v="65"/>
    <x v="2"/>
    <x v="9"/>
    <m/>
    <m/>
    <m/>
    <n v="200017"/>
    <n v="91655"/>
    <n v="291672"/>
    <m/>
  </r>
  <r>
    <x v="7"/>
    <x v="4"/>
    <x v="65"/>
    <x v="1"/>
    <x v="8"/>
    <m/>
    <m/>
    <m/>
    <n v="290860"/>
    <n v="58625"/>
    <n v="349485"/>
    <m/>
  </r>
  <r>
    <x v="7"/>
    <x v="4"/>
    <x v="65"/>
    <x v="2"/>
    <x v="6"/>
    <n v="1449636"/>
    <m/>
    <m/>
    <m/>
    <m/>
    <n v="1449636"/>
    <m/>
  </r>
  <r>
    <x v="7"/>
    <x v="4"/>
    <x v="65"/>
    <x v="1"/>
    <x v="12"/>
    <n v="2563477"/>
    <n v="9243"/>
    <m/>
    <m/>
    <m/>
    <n v="2563477"/>
    <m/>
  </r>
  <r>
    <x v="7"/>
    <x v="4"/>
    <x v="65"/>
    <x v="2"/>
    <x v="13"/>
    <n v="2666303"/>
    <m/>
    <m/>
    <m/>
    <m/>
    <n v="2666303"/>
    <m/>
  </r>
  <r>
    <x v="7"/>
    <x v="4"/>
    <x v="65"/>
    <x v="0"/>
    <x v="11"/>
    <n v="4137602"/>
    <m/>
    <m/>
    <m/>
    <m/>
    <n v="4137602"/>
    <m/>
  </r>
  <r>
    <x v="7"/>
    <x v="4"/>
    <x v="57"/>
    <x v="4"/>
    <x v="7"/>
    <n v="37900"/>
    <m/>
    <m/>
    <m/>
    <m/>
    <n v="37900"/>
    <m/>
  </r>
  <r>
    <x v="7"/>
    <x v="4"/>
    <x v="57"/>
    <x v="3"/>
    <x v="10"/>
    <n v="121072"/>
    <m/>
    <m/>
    <m/>
    <m/>
    <n v="121072"/>
    <m/>
  </r>
  <r>
    <x v="7"/>
    <x v="4"/>
    <x v="57"/>
    <x v="2"/>
    <x v="6"/>
    <n v="471287"/>
    <m/>
    <m/>
    <m/>
    <m/>
    <n v="471287"/>
    <m/>
  </r>
  <r>
    <x v="7"/>
    <x v="4"/>
    <x v="57"/>
    <x v="0"/>
    <x v="1"/>
    <m/>
    <m/>
    <m/>
    <n v="535321"/>
    <m/>
    <n v="535321"/>
    <m/>
  </r>
  <r>
    <x v="7"/>
    <x v="4"/>
    <x v="57"/>
    <x v="1"/>
    <x v="12"/>
    <n v="653389"/>
    <n v="3882"/>
    <m/>
    <m/>
    <m/>
    <n v="653389"/>
    <m/>
  </r>
  <r>
    <x v="7"/>
    <x v="4"/>
    <x v="57"/>
    <x v="2"/>
    <x v="9"/>
    <m/>
    <m/>
    <m/>
    <n v="1283109"/>
    <n v="10625"/>
    <n v="1293734"/>
    <m/>
  </r>
  <r>
    <x v="7"/>
    <x v="4"/>
    <x v="57"/>
    <x v="0"/>
    <x v="11"/>
    <n v="1990851"/>
    <n v="5363"/>
    <m/>
    <m/>
    <m/>
    <n v="1990851"/>
    <m/>
  </r>
  <r>
    <x v="7"/>
    <x v="4"/>
    <x v="57"/>
    <x v="2"/>
    <x v="13"/>
    <n v="2858921"/>
    <m/>
    <m/>
    <m/>
    <m/>
    <n v="2858921"/>
    <m/>
  </r>
  <r>
    <x v="7"/>
    <x v="4"/>
    <x v="53"/>
    <x v="6"/>
    <x v="2"/>
    <m/>
    <m/>
    <m/>
    <n v="7896"/>
    <m/>
    <n v="7896"/>
    <m/>
  </r>
  <r>
    <x v="7"/>
    <x v="4"/>
    <x v="53"/>
    <x v="6"/>
    <x v="4"/>
    <n v="13054"/>
    <m/>
    <m/>
    <m/>
    <m/>
    <n v="13054"/>
    <m/>
  </r>
  <r>
    <x v="7"/>
    <x v="4"/>
    <x v="53"/>
    <x v="0"/>
    <x v="1"/>
    <m/>
    <m/>
    <m/>
    <n v="86711"/>
    <n v="16252"/>
    <n v="102963"/>
    <m/>
  </r>
  <r>
    <x v="7"/>
    <x v="4"/>
    <x v="53"/>
    <x v="2"/>
    <x v="9"/>
    <m/>
    <m/>
    <m/>
    <n v="105814"/>
    <n v="39600"/>
    <n v="145414"/>
    <m/>
  </r>
  <r>
    <x v="7"/>
    <x v="4"/>
    <x v="53"/>
    <x v="4"/>
    <x v="7"/>
    <n v="145533"/>
    <m/>
    <m/>
    <m/>
    <m/>
    <n v="145533"/>
    <m/>
  </r>
  <r>
    <x v="7"/>
    <x v="4"/>
    <x v="53"/>
    <x v="1"/>
    <x v="8"/>
    <m/>
    <m/>
    <m/>
    <n v="172146"/>
    <n v="31835"/>
    <n v="203981"/>
    <m/>
  </r>
  <r>
    <x v="7"/>
    <x v="4"/>
    <x v="53"/>
    <x v="2"/>
    <x v="6"/>
    <n v="1692645"/>
    <n v="8742"/>
    <m/>
    <m/>
    <m/>
    <n v="1692645"/>
    <m/>
  </r>
  <r>
    <x v="7"/>
    <x v="4"/>
    <x v="53"/>
    <x v="1"/>
    <x v="12"/>
    <n v="1964456"/>
    <n v="43118"/>
    <m/>
    <m/>
    <m/>
    <n v="1964456"/>
    <m/>
  </r>
  <r>
    <x v="7"/>
    <x v="4"/>
    <x v="53"/>
    <x v="0"/>
    <x v="11"/>
    <n v="2379941"/>
    <n v="12326"/>
    <m/>
    <m/>
    <m/>
    <n v="2379941"/>
    <m/>
  </r>
  <r>
    <x v="7"/>
    <x v="4"/>
    <x v="53"/>
    <x v="2"/>
    <x v="13"/>
    <n v="2785265"/>
    <m/>
    <m/>
    <m/>
    <m/>
    <n v="2785265"/>
    <m/>
  </r>
  <r>
    <x v="7"/>
    <x v="4"/>
    <x v="27"/>
    <x v="4"/>
    <x v="7"/>
    <n v="35000"/>
    <m/>
    <m/>
    <m/>
    <m/>
    <n v="35000"/>
    <m/>
  </r>
  <r>
    <x v="7"/>
    <x v="4"/>
    <x v="27"/>
    <x v="2"/>
    <x v="9"/>
    <m/>
    <m/>
    <m/>
    <n v="71543"/>
    <n v="37353"/>
    <n v="108896"/>
    <m/>
  </r>
  <r>
    <x v="7"/>
    <x v="4"/>
    <x v="27"/>
    <x v="0"/>
    <x v="1"/>
    <m/>
    <m/>
    <m/>
    <n v="342600"/>
    <n v="64037"/>
    <n v="406637"/>
    <m/>
  </r>
  <r>
    <x v="7"/>
    <x v="4"/>
    <x v="27"/>
    <x v="1"/>
    <x v="8"/>
    <m/>
    <m/>
    <m/>
    <n v="377317"/>
    <n v="49603"/>
    <n v="426920"/>
    <m/>
  </r>
  <r>
    <x v="7"/>
    <x v="4"/>
    <x v="27"/>
    <x v="2"/>
    <x v="6"/>
    <n v="1082856"/>
    <m/>
    <m/>
    <m/>
    <m/>
    <n v="1082856"/>
    <m/>
  </r>
  <r>
    <x v="7"/>
    <x v="4"/>
    <x v="27"/>
    <x v="2"/>
    <x v="13"/>
    <n v="1503802"/>
    <m/>
    <m/>
    <m/>
    <m/>
    <n v="1503802"/>
    <m/>
  </r>
  <r>
    <x v="7"/>
    <x v="4"/>
    <x v="27"/>
    <x v="1"/>
    <x v="12"/>
    <n v="2124468"/>
    <n v="20490"/>
    <m/>
    <m/>
    <m/>
    <n v="2124468"/>
    <m/>
  </r>
  <r>
    <x v="7"/>
    <x v="4"/>
    <x v="27"/>
    <x v="0"/>
    <x v="11"/>
    <n v="3232422"/>
    <m/>
    <m/>
    <m/>
    <m/>
    <n v="3232422"/>
    <m/>
  </r>
  <r>
    <x v="7"/>
    <x v="2"/>
    <x v="48"/>
    <x v="3"/>
    <x v="16"/>
    <m/>
    <m/>
    <m/>
    <m/>
    <n v="7247"/>
    <n v="7247"/>
    <m/>
  </r>
  <r>
    <x v="7"/>
    <x v="2"/>
    <x v="48"/>
    <x v="3"/>
    <x v="15"/>
    <n v="35646"/>
    <m/>
    <m/>
    <m/>
    <m/>
    <n v="35646"/>
    <m/>
  </r>
  <r>
    <x v="7"/>
    <x v="2"/>
    <x v="48"/>
    <x v="0"/>
    <x v="1"/>
    <m/>
    <m/>
    <m/>
    <m/>
    <n v="54769"/>
    <n v="54769"/>
    <m/>
  </r>
  <r>
    <x v="7"/>
    <x v="2"/>
    <x v="48"/>
    <x v="2"/>
    <x v="9"/>
    <m/>
    <m/>
    <m/>
    <m/>
    <n v="86106"/>
    <n v="86106"/>
    <m/>
  </r>
  <r>
    <x v="7"/>
    <x v="2"/>
    <x v="48"/>
    <x v="1"/>
    <x v="8"/>
    <m/>
    <m/>
    <m/>
    <n v="48757"/>
    <n v="54197"/>
    <n v="102954"/>
    <m/>
  </r>
  <r>
    <x v="7"/>
    <x v="2"/>
    <x v="48"/>
    <x v="4"/>
    <x v="7"/>
    <n v="536504"/>
    <n v="14295"/>
    <m/>
    <m/>
    <m/>
    <n v="536504"/>
    <m/>
  </r>
  <r>
    <x v="7"/>
    <x v="2"/>
    <x v="48"/>
    <x v="2"/>
    <x v="6"/>
    <n v="1125011"/>
    <m/>
    <m/>
    <m/>
    <m/>
    <n v="1125011"/>
    <m/>
  </r>
  <r>
    <x v="7"/>
    <x v="2"/>
    <x v="48"/>
    <x v="1"/>
    <x v="12"/>
    <n v="2681069"/>
    <n v="29069"/>
    <m/>
    <m/>
    <m/>
    <n v="2681069"/>
    <m/>
  </r>
  <r>
    <x v="7"/>
    <x v="2"/>
    <x v="48"/>
    <x v="2"/>
    <x v="13"/>
    <n v="3654385"/>
    <m/>
    <m/>
    <m/>
    <m/>
    <n v="3654385"/>
    <m/>
  </r>
  <r>
    <x v="7"/>
    <x v="2"/>
    <x v="48"/>
    <x v="0"/>
    <x v="11"/>
    <n v="4265980"/>
    <m/>
    <m/>
    <m/>
    <m/>
    <n v="4265980"/>
    <m/>
  </r>
  <r>
    <x v="7"/>
    <x v="2"/>
    <x v="49"/>
    <x v="6"/>
    <x v="4"/>
    <n v="23377"/>
    <m/>
    <m/>
    <m/>
    <m/>
    <n v="23377"/>
    <m/>
  </r>
  <r>
    <x v="7"/>
    <x v="2"/>
    <x v="49"/>
    <x v="0"/>
    <x v="1"/>
    <m/>
    <m/>
    <m/>
    <n v="50604"/>
    <n v="17457"/>
    <n v="68061"/>
    <m/>
  </r>
  <r>
    <x v="7"/>
    <x v="2"/>
    <x v="49"/>
    <x v="2"/>
    <x v="9"/>
    <m/>
    <m/>
    <m/>
    <n v="81751"/>
    <n v="45337"/>
    <n v="127088"/>
    <m/>
  </r>
  <r>
    <x v="7"/>
    <x v="2"/>
    <x v="49"/>
    <x v="4"/>
    <x v="7"/>
    <n v="308741"/>
    <n v="7626"/>
    <m/>
    <m/>
    <m/>
    <n v="308741"/>
    <m/>
  </r>
  <r>
    <x v="7"/>
    <x v="2"/>
    <x v="49"/>
    <x v="1"/>
    <x v="8"/>
    <m/>
    <m/>
    <m/>
    <n v="630724"/>
    <n v="15444"/>
    <n v="646168"/>
    <m/>
  </r>
  <r>
    <x v="7"/>
    <x v="2"/>
    <x v="49"/>
    <x v="2"/>
    <x v="6"/>
    <n v="2443227"/>
    <n v="1121"/>
    <m/>
    <m/>
    <m/>
    <n v="2443227"/>
    <m/>
  </r>
  <r>
    <x v="7"/>
    <x v="2"/>
    <x v="49"/>
    <x v="2"/>
    <x v="13"/>
    <n v="2662284"/>
    <n v="14024"/>
    <m/>
    <m/>
    <m/>
    <n v="2662284"/>
    <m/>
  </r>
  <r>
    <x v="7"/>
    <x v="2"/>
    <x v="49"/>
    <x v="1"/>
    <x v="12"/>
    <n v="3307524"/>
    <n v="4180"/>
    <m/>
    <m/>
    <m/>
    <n v="3307524"/>
    <m/>
  </r>
  <r>
    <x v="7"/>
    <x v="2"/>
    <x v="49"/>
    <x v="0"/>
    <x v="11"/>
    <n v="3321673"/>
    <m/>
    <m/>
    <m/>
    <m/>
    <n v="3321673"/>
    <m/>
  </r>
  <r>
    <x v="7"/>
    <x v="2"/>
    <x v="47"/>
    <x v="3"/>
    <x v="5"/>
    <n v="5361"/>
    <m/>
    <m/>
    <m/>
    <m/>
    <n v="5361"/>
    <m/>
  </r>
  <r>
    <x v="7"/>
    <x v="2"/>
    <x v="47"/>
    <x v="4"/>
    <x v="14"/>
    <m/>
    <m/>
    <m/>
    <m/>
    <n v="17600"/>
    <n v="17600"/>
    <m/>
  </r>
  <r>
    <x v="7"/>
    <x v="2"/>
    <x v="47"/>
    <x v="6"/>
    <x v="4"/>
    <n v="60030"/>
    <m/>
    <m/>
    <m/>
    <m/>
    <n v="60030"/>
    <m/>
  </r>
  <r>
    <x v="7"/>
    <x v="2"/>
    <x v="47"/>
    <x v="0"/>
    <x v="1"/>
    <m/>
    <m/>
    <m/>
    <n v="43634"/>
    <n v="72418"/>
    <n v="116052"/>
    <m/>
  </r>
  <r>
    <x v="7"/>
    <x v="2"/>
    <x v="47"/>
    <x v="2"/>
    <x v="9"/>
    <m/>
    <m/>
    <m/>
    <n v="294123"/>
    <n v="87773"/>
    <n v="381896"/>
    <m/>
  </r>
  <r>
    <x v="7"/>
    <x v="2"/>
    <x v="47"/>
    <x v="4"/>
    <x v="7"/>
    <n v="504954"/>
    <m/>
    <m/>
    <m/>
    <m/>
    <n v="504954"/>
    <m/>
  </r>
  <r>
    <x v="7"/>
    <x v="2"/>
    <x v="47"/>
    <x v="1"/>
    <x v="8"/>
    <m/>
    <m/>
    <m/>
    <n v="693314"/>
    <n v="34780"/>
    <n v="728094"/>
    <m/>
  </r>
  <r>
    <x v="7"/>
    <x v="2"/>
    <x v="47"/>
    <x v="2"/>
    <x v="6"/>
    <n v="903320"/>
    <n v="13097"/>
    <m/>
    <m/>
    <m/>
    <n v="903320"/>
    <m/>
  </r>
  <r>
    <x v="7"/>
    <x v="2"/>
    <x v="47"/>
    <x v="1"/>
    <x v="12"/>
    <n v="2292363"/>
    <n v="88155"/>
    <m/>
    <m/>
    <m/>
    <n v="2292363"/>
    <m/>
  </r>
  <r>
    <x v="7"/>
    <x v="2"/>
    <x v="47"/>
    <x v="2"/>
    <x v="13"/>
    <n v="3253372"/>
    <n v="7648"/>
    <m/>
    <m/>
    <m/>
    <n v="3253372"/>
    <m/>
  </r>
  <r>
    <x v="7"/>
    <x v="2"/>
    <x v="47"/>
    <x v="0"/>
    <x v="11"/>
    <n v="5114343"/>
    <m/>
    <m/>
    <m/>
    <m/>
    <n v="5114343"/>
    <m/>
  </r>
  <r>
    <x v="7"/>
    <x v="2"/>
    <x v="88"/>
    <x v="0"/>
    <x v="1"/>
    <m/>
    <m/>
    <m/>
    <m/>
    <n v="2886"/>
    <n v="2886"/>
    <m/>
  </r>
  <r>
    <x v="7"/>
    <x v="2"/>
    <x v="88"/>
    <x v="1"/>
    <x v="8"/>
    <m/>
    <m/>
    <m/>
    <m/>
    <n v="8330"/>
    <n v="8330"/>
    <m/>
  </r>
  <r>
    <x v="7"/>
    <x v="2"/>
    <x v="88"/>
    <x v="2"/>
    <x v="9"/>
    <m/>
    <m/>
    <m/>
    <m/>
    <n v="9860"/>
    <n v="9860"/>
    <m/>
  </r>
  <r>
    <x v="7"/>
    <x v="2"/>
    <x v="88"/>
    <x v="3"/>
    <x v="5"/>
    <n v="12213"/>
    <m/>
    <m/>
    <m/>
    <m/>
    <n v="12213"/>
    <m/>
  </r>
  <r>
    <x v="7"/>
    <x v="2"/>
    <x v="88"/>
    <x v="6"/>
    <x v="4"/>
    <n v="27897"/>
    <m/>
    <m/>
    <m/>
    <m/>
    <n v="27897"/>
    <m/>
  </r>
  <r>
    <x v="7"/>
    <x v="2"/>
    <x v="88"/>
    <x v="4"/>
    <x v="7"/>
    <n v="51848"/>
    <m/>
    <m/>
    <m/>
    <m/>
    <n v="51848"/>
    <m/>
  </r>
  <r>
    <x v="7"/>
    <x v="2"/>
    <x v="88"/>
    <x v="3"/>
    <x v="10"/>
    <n v="123920"/>
    <m/>
    <m/>
    <m/>
    <m/>
    <n v="123920"/>
    <m/>
  </r>
  <r>
    <x v="7"/>
    <x v="2"/>
    <x v="88"/>
    <x v="2"/>
    <x v="6"/>
    <n v="234182"/>
    <n v="116"/>
    <m/>
    <m/>
    <m/>
    <n v="234182"/>
    <m/>
  </r>
  <r>
    <x v="7"/>
    <x v="2"/>
    <x v="88"/>
    <x v="1"/>
    <x v="12"/>
    <n v="703319"/>
    <m/>
    <m/>
    <m/>
    <m/>
    <n v="703319"/>
    <m/>
  </r>
  <r>
    <x v="7"/>
    <x v="2"/>
    <x v="88"/>
    <x v="2"/>
    <x v="13"/>
    <n v="1460284"/>
    <n v="2697"/>
    <m/>
    <m/>
    <m/>
    <n v="1460284"/>
    <m/>
  </r>
  <r>
    <x v="7"/>
    <x v="2"/>
    <x v="88"/>
    <x v="0"/>
    <x v="11"/>
    <n v="1490500"/>
    <m/>
    <m/>
    <m/>
    <m/>
    <n v="1490500"/>
    <m/>
  </r>
  <r>
    <x v="7"/>
    <x v="2"/>
    <x v="110"/>
    <x v="4"/>
    <x v="7"/>
    <n v="8010"/>
    <m/>
    <m/>
    <m/>
    <m/>
    <n v="8010"/>
    <m/>
  </r>
  <r>
    <x v="7"/>
    <x v="2"/>
    <x v="110"/>
    <x v="6"/>
    <x v="4"/>
    <n v="10559"/>
    <m/>
    <m/>
    <m/>
    <m/>
    <n v="10559"/>
    <m/>
  </r>
  <r>
    <x v="7"/>
    <x v="2"/>
    <x v="110"/>
    <x v="1"/>
    <x v="12"/>
    <n v="92929"/>
    <m/>
    <m/>
    <m/>
    <m/>
    <n v="92929"/>
    <m/>
  </r>
  <r>
    <x v="7"/>
    <x v="2"/>
    <x v="110"/>
    <x v="2"/>
    <x v="6"/>
    <n v="125039"/>
    <m/>
    <m/>
    <m/>
    <m/>
    <n v="125039"/>
    <m/>
  </r>
  <r>
    <x v="7"/>
    <x v="2"/>
    <x v="110"/>
    <x v="0"/>
    <x v="11"/>
    <n v="146218"/>
    <m/>
    <m/>
    <m/>
    <m/>
    <n v="146218"/>
    <m/>
  </r>
  <r>
    <x v="7"/>
    <x v="2"/>
    <x v="110"/>
    <x v="2"/>
    <x v="13"/>
    <n v="309064"/>
    <m/>
    <m/>
    <m/>
    <m/>
    <n v="309064"/>
    <m/>
  </r>
  <r>
    <x v="7"/>
    <x v="2"/>
    <x v="49"/>
    <x v="2"/>
    <x v="6"/>
    <n v="38458"/>
    <m/>
    <m/>
    <m/>
    <m/>
    <n v="38458"/>
    <m/>
  </r>
  <r>
    <x v="7"/>
    <x v="2"/>
    <x v="49"/>
    <x v="1"/>
    <x v="12"/>
    <n v="44647"/>
    <m/>
    <m/>
    <m/>
    <m/>
    <n v="44647"/>
    <m/>
  </r>
  <r>
    <x v="7"/>
    <x v="2"/>
    <x v="87"/>
    <x v="6"/>
    <x v="4"/>
    <n v="18988"/>
    <m/>
    <m/>
    <m/>
    <m/>
    <n v="18988"/>
    <m/>
  </r>
  <r>
    <x v="7"/>
    <x v="2"/>
    <x v="87"/>
    <x v="4"/>
    <x v="7"/>
    <n v="92765"/>
    <m/>
    <m/>
    <m/>
    <m/>
    <n v="92765"/>
    <m/>
  </r>
  <r>
    <x v="7"/>
    <x v="2"/>
    <x v="87"/>
    <x v="1"/>
    <x v="8"/>
    <m/>
    <m/>
    <m/>
    <n v="193763"/>
    <m/>
    <n v="193763"/>
    <m/>
  </r>
  <r>
    <x v="7"/>
    <x v="2"/>
    <x v="87"/>
    <x v="0"/>
    <x v="1"/>
    <m/>
    <m/>
    <m/>
    <n v="232282"/>
    <m/>
    <n v="232282"/>
    <m/>
  </r>
  <r>
    <x v="7"/>
    <x v="2"/>
    <x v="87"/>
    <x v="2"/>
    <x v="13"/>
    <n v="237391"/>
    <m/>
    <m/>
    <m/>
    <m/>
    <n v="237391"/>
    <m/>
  </r>
  <r>
    <x v="7"/>
    <x v="2"/>
    <x v="87"/>
    <x v="2"/>
    <x v="9"/>
    <m/>
    <m/>
    <m/>
    <n v="291613"/>
    <m/>
    <n v="291613"/>
    <m/>
  </r>
  <r>
    <x v="7"/>
    <x v="2"/>
    <x v="87"/>
    <x v="2"/>
    <x v="6"/>
    <n v="333533"/>
    <m/>
    <m/>
    <m/>
    <m/>
    <n v="333533"/>
    <m/>
  </r>
  <r>
    <x v="7"/>
    <x v="2"/>
    <x v="87"/>
    <x v="1"/>
    <x v="12"/>
    <n v="408076"/>
    <m/>
    <m/>
    <m/>
    <m/>
    <n v="408076"/>
    <m/>
  </r>
  <r>
    <x v="7"/>
    <x v="2"/>
    <x v="87"/>
    <x v="0"/>
    <x v="11"/>
    <n v="686418"/>
    <n v="52089"/>
    <m/>
    <m/>
    <m/>
    <n v="686418"/>
    <m/>
  </r>
  <r>
    <x v="7"/>
    <x v="2"/>
    <x v="84"/>
    <x v="2"/>
    <x v="13"/>
    <n v="84542"/>
    <m/>
    <m/>
    <m/>
    <m/>
    <n v="84542"/>
    <m/>
  </r>
  <r>
    <x v="7"/>
    <x v="2"/>
    <x v="84"/>
    <x v="2"/>
    <x v="6"/>
    <n v="90852"/>
    <m/>
    <m/>
    <m/>
    <m/>
    <n v="90852"/>
    <m/>
  </r>
  <r>
    <x v="7"/>
    <x v="2"/>
    <x v="84"/>
    <x v="0"/>
    <x v="11"/>
    <n v="232585"/>
    <m/>
    <m/>
    <m/>
    <m/>
    <n v="232585"/>
    <m/>
  </r>
  <r>
    <x v="7"/>
    <x v="2"/>
    <x v="84"/>
    <x v="1"/>
    <x v="12"/>
    <n v="281686"/>
    <m/>
    <m/>
    <m/>
    <m/>
    <n v="281686"/>
    <m/>
  </r>
  <r>
    <x v="7"/>
    <x v="2"/>
    <x v="20"/>
    <x v="2"/>
    <x v="9"/>
    <m/>
    <m/>
    <m/>
    <m/>
    <n v="22100"/>
    <n v="22100"/>
    <m/>
  </r>
  <r>
    <x v="7"/>
    <x v="2"/>
    <x v="20"/>
    <x v="4"/>
    <x v="7"/>
    <n v="175239"/>
    <m/>
    <m/>
    <m/>
    <m/>
    <n v="175239"/>
    <m/>
  </r>
  <r>
    <x v="7"/>
    <x v="2"/>
    <x v="20"/>
    <x v="0"/>
    <x v="1"/>
    <m/>
    <m/>
    <m/>
    <n v="335006"/>
    <n v="80165"/>
    <n v="415171"/>
    <m/>
  </r>
  <r>
    <x v="7"/>
    <x v="2"/>
    <x v="20"/>
    <x v="1"/>
    <x v="8"/>
    <m/>
    <m/>
    <m/>
    <n v="402495"/>
    <n v="89322"/>
    <n v="491817"/>
    <m/>
  </r>
  <r>
    <x v="7"/>
    <x v="2"/>
    <x v="20"/>
    <x v="2"/>
    <x v="13"/>
    <n v="768396"/>
    <m/>
    <m/>
    <m/>
    <m/>
    <n v="768396"/>
    <m/>
  </r>
  <r>
    <x v="7"/>
    <x v="2"/>
    <x v="20"/>
    <x v="2"/>
    <x v="6"/>
    <n v="1592442"/>
    <n v="43301"/>
    <m/>
    <m/>
    <m/>
    <n v="1592442"/>
    <m/>
  </r>
  <r>
    <x v="7"/>
    <x v="2"/>
    <x v="20"/>
    <x v="1"/>
    <x v="12"/>
    <n v="6547193"/>
    <n v="173789"/>
    <m/>
    <m/>
    <m/>
    <n v="6547193"/>
    <m/>
  </r>
  <r>
    <x v="7"/>
    <x v="2"/>
    <x v="20"/>
    <x v="0"/>
    <x v="11"/>
    <n v="8656564"/>
    <m/>
    <m/>
    <m/>
    <m/>
    <n v="8656564"/>
    <m/>
  </r>
  <r>
    <x v="7"/>
    <x v="2"/>
    <x v="20"/>
    <x v="1"/>
    <x v="8"/>
    <m/>
    <m/>
    <m/>
    <m/>
    <n v="14500"/>
    <n v="14500"/>
    <m/>
  </r>
  <r>
    <x v="7"/>
    <x v="2"/>
    <x v="20"/>
    <x v="2"/>
    <x v="9"/>
    <m/>
    <m/>
    <m/>
    <m/>
    <n v="29120"/>
    <n v="29120"/>
    <m/>
  </r>
  <r>
    <x v="7"/>
    <x v="2"/>
    <x v="20"/>
    <x v="0"/>
    <x v="1"/>
    <m/>
    <m/>
    <m/>
    <m/>
    <n v="61347"/>
    <n v="61347"/>
    <m/>
  </r>
  <r>
    <x v="7"/>
    <x v="2"/>
    <x v="20"/>
    <x v="4"/>
    <x v="7"/>
    <n v="164357"/>
    <m/>
    <m/>
    <m/>
    <m/>
    <n v="164357"/>
    <m/>
  </r>
  <r>
    <x v="7"/>
    <x v="2"/>
    <x v="20"/>
    <x v="2"/>
    <x v="13"/>
    <n v="249224"/>
    <m/>
    <m/>
    <m/>
    <m/>
    <n v="249224"/>
    <m/>
  </r>
  <r>
    <x v="7"/>
    <x v="2"/>
    <x v="20"/>
    <x v="2"/>
    <x v="6"/>
    <n v="763538"/>
    <m/>
    <m/>
    <m/>
    <m/>
    <n v="763538"/>
    <m/>
  </r>
  <r>
    <x v="7"/>
    <x v="2"/>
    <x v="20"/>
    <x v="1"/>
    <x v="12"/>
    <n v="1965870"/>
    <m/>
    <m/>
    <m/>
    <m/>
    <n v="1965870"/>
    <m/>
  </r>
  <r>
    <x v="7"/>
    <x v="2"/>
    <x v="20"/>
    <x v="0"/>
    <x v="11"/>
    <n v="3002843"/>
    <m/>
    <m/>
    <m/>
    <m/>
    <n v="3002843"/>
    <m/>
  </r>
  <r>
    <x v="7"/>
    <x v="2"/>
    <x v="120"/>
    <x v="2"/>
    <x v="6"/>
    <n v="35721"/>
    <m/>
    <m/>
    <m/>
    <m/>
    <n v="35721"/>
    <m/>
  </r>
  <r>
    <x v="7"/>
    <x v="2"/>
    <x v="120"/>
    <x v="1"/>
    <x v="12"/>
    <n v="179682"/>
    <m/>
    <m/>
    <m/>
    <m/>
    <n v="179682"/>
    <m/>
  </r>
  <r>
    <x v="7"/>
    <x v="2"/>
    <x v="120"/>
    <x v="0"/>
    <x v="11"/>
    <n v="190460"/>
    <m/>
    <m/>
    <m/>
    <m/>
    <n v="190460"/>
    <m/>
  </r>
  <r>
    <x v="7"/>
    <x v="2"/>
    <x v="58"/>
    <x v="0"/>
    <x v="1"/>
    <m/>
    <m/>
    <m/>
    <m/>
    <n v="1100"/>
    <n v="1100"/>
    <m/>
  </r>
  <r>
    <x v="7"/>
    <x v="2"/>
    <x v="58"/>
    <x v="6"/>
    <x v="4"/>
    <n v="1791"/>
    <m/>
    <m/>
    <m/>
    <m/>
    <n v="1791"/>
    <m/>
  </r>
  <r>
    <x v="7"/>
    <x v="2"/>
    <x v="58"/>
    <x v="4"/>
    <x v="7"/>
    <n v="26725"/>
    <m/>
    <m/>
    <m/>
    <m/>
    <n v="26725"/>
    <m/>
  </r>
  <r>
    <x v="7"/>
    <x v="2"/>
    <x v="58"/>
    <x v="2"/>
    <x v="9"/>
    <m/>
    <m/>
    <m/>
    <n v="37285"/>
    <m/>
    <n v="37285"/>
    <m/>
  </r>
  <r>
    <x v="7"/>
    <x v="2"/>
    <x v="58"/>
    <x v="1"/>
    <x v="8"/>
    <m/>
    <m/>
    <m/>
    <n v="29275"/>
    <n v="13580"/>
    <n v="42855"/>
    <m/>
  </r>
  <r>
    <x v="7"/>
    <x v="2"/>
    <x v="58"/>
    <x v="2"/>
    <x v="13"/>
    <n v="500853"/>
    <n v="33138"/>
    <m/>
    <m/>
    <m/>
    <n v="500853"/>
    <m/>
  </r>
  <r>
    <x v="7"/>
    <x v="2"/>
    <x v="58"/>
    <x v="2"/>
    <x v="6"/>
    <n v="614751"/>
    <m/>
    <m/>
    <m/>
    <m/>
    <n v="614751"/>
    <m/>
  </r>
  <r>
    <x v="7"/>
    <x v="2"/>
    <x v="58"/>
    <x v="0"/>
    <x v="11"/>
    <n v="1525939"/>
    <m/>
    <m/>
    <m/>
    <m/>
    <n v="1525939"/>
    <m/>
  </r>
  <r>
    <x v="7"/>
    <x v="2"/>
    <x v="58"/>
    <x v="1"/>
    <x v="12"/>
    <n v="2366017"/>
    <n v="34294"/>
    <m/>
    <m/>
    <m/>
    <n v="2366017"/>
    <m/>
  </r>
  <r>
    <x v="7"/>
    <x v="2"/>
    <x v="112"/>
    <x v="2"/>
    <x v="6"/>
    <n v="9722"/>
    <m/>
    <m/>
    <m/>
    <m/>
    <n v="9722"/>
    <m/>
  </r>
  <r>
    <x v="7"/>
    <x v="2"/>
    <x v="112"/>
    <x v="1"/>
    <x v="12"/>
    <n v="265790"/>
    <m/>
    <m/>
    <m/>
    <m/>
    <n v="265790"/>
    <m/>
  </r>
  <r>
    <x v="7"/>
    <x v="2"/>
    <x v="112"/>
    <x v="0"/>
    <x v="11"/>
    <n v="417445"/>
    <m/>
    <m/>
    <m/>
    <m/>
    <n v="417445"/>
    <m/>
  </r>
  <r>
    <x v="7"/>
    <x v="2"/>
    <x v="20"/>
    <x v="3"/>
    <x v="10"/>
    <n v="10135"/>
    <n v="10135"/>
    <m/>
    <m/>
    <m/>
    <n v="10135"/>
    <m/>
  </r>
  <r>
    <x v="7"/>
    <x v="2"/>
    <x v="20"/>
    <x v="0"/>
    <x v="1"/>
    <m/>
    <m/>
    <m/>
    <n v="46116"/>
    <m/>
    <n v="46116"/>
    <m/>
  </r>
  <r>
    <x v="7"/>
    <x v="2"/>
    <x v="20"/>
    <x v="1"/>
    <x v="8"/>
    <m/>
    <m/>
    <m/>
    <n v="95014"/>
    <n v="3340"/>
    <n v="98354"/>
    <m/>
  </r>
  <r>
    <x v="7"/>
    <x v="2"/>
    <x v="20"/>
    <x v="4"/>
    <x v="7"/>
    <n v="111636"/>
    <m/>
    <m/>
    <m/>
    <m/>
    <n v="111636"/>
    <m/>
  </r>
  <r>
    <x v="7"/>
    <x v="2"/>
    <x v="20"/>
    <x v="2"/>
    <x v="13"/>
    <n v="540809"/>
    <m/>
    <m/>
    <m/>
    <m/>
    <n v="540809"/>
    <m/>
  </r>
  <r>
    <x v="7"/>
    <x v="2"/>
    <x v="20"/>
    <x v="2"/>
    <x v="6"/>
    <n v="800406"/>
    <m/>
    <m/>
    <m/>
    <m/>
    <n v="800406"/>
    <m/>
  </r>
  <r>
    <x v="7"/>
    <x v="2"/>
    <x v="20"/>
    <x v="1"/>
    <x v="12"/>
    <n v="1052277"/>
    <m/>
    <m/>
    <m/>
    <m/>
    <n v="1052277"/>
    <m/>
  </r>
  <r>
    <x v="7"/>
    <x v="2"/>
    <x v="20"/>
    <x v="0"/>
    <x v="11"/>
    <n v="1679936"/>
    <m/>
    <m/>
    <m/>
    <m/>
    <n v="1679936"/>
    <m/>
  </r>
  <r>
    <x v="7"/>
    <x v="2"/>
    <x v="86"/>
    <x v="2"/>
    <x v="9"/>
    <m/>
    <m/>
    <m/>
    <n v="26652"/>
    <m/>
    <n v="26652"/>
    <m/>
  </r>
  <r>
    <x v="7"/>
    <x v="2"/>
    <x v="86"/>
    <x v="2"/>
    <x v="13"/>
    <n v="82889"/>
    <m/>
    <m/>
    <m/>
    <m/>
    <n v="82889"/>
    <m/>
  </r>
  <r>
    <x v="7"/>
    <x v="2"/>
    <x v="86"/>
    <x v="2"/>
    <x v="6"/>
    <n v="612638"/>
    <m/>
    <m/>
    <m/>
    <m/>
    <n v="612638"/>
    <m/>
  </r>
  <r>
    <x v="7"/>
    <x v="2"/>
    <x v="86"/>
    <x v="0"/>
    <x v="11"/>
    <n v="954636"/>
    <m/>
    <m/>
    <m/>
    <m/>
    <n v="954636"/>
    <m/>
  </r>
  <r>
    <x v="7"/>
    <x v="2"/>
    <x v="86"/>
    <x v="1"/>
    <x v="12"/>
    <n v="1084291"/>
    <n v="15166"/>
    <m/>
    <m/>
    <m/>
    <n v="1084291"/>
    <m/>
  </r>
  <r>
    <x v="7"/>
    <x v="2"/>
    <x v="59"/>
    <x v="4"/>
    <x v="7"/>
    <n v="52112"/>
    <m/>
    <m/>
    <m/>
    <m/>
    <n v="52112"/>
    <m/>
  </r>
  <r>
    <x v="7"/>
    <x v="2"/>
    <x v="59"/>
    <x v="1"/>
    <x v="8"/>
    <m/>
    <m/>
    <m/>
    <n v="55127"/>
    <m/>
    <n v="55127"/>
    <m/>
  </r>
  <r>
    <x v="7"/>
    <x v="2"/>
    <x v="59"/>
    <x v="0"/>
    <x v="1"/>
    <m/>
    <m/>
    <m/>
    <n v="112663"/>
    <m/>
    <n v="112663"/>
    <m/>
  </r>
  <r>
    <x v="7"/>
    <x v="2"/>
    <x v="59"/>
    <x v="2"/>
    <x v="13"/>
    <n v="285142"/>
    <n v="24025"/>
    <m/>
    <m/>
    <m/>
    <n v="285142"/>
    <m/>
  </r>
  <r>
    <x v="7"/>
    <x v="2"/>
    <x v="59"/>
    <x v="2"/>
    <x v="6"/>
    <n v="754628"/>
    <m/>
    <m/>
    <m/>
    <m/>
    <n v="754628"/>
    <m/>
  </r>
  <r>
    <x v="7"/>
    <x v="2"/>
    <x v="59"/>
    <x v="1"/>
    <x v="12"/>
    <n v="1726801"/>
    <m/>
    <m/>
    <m/>
    <m/>
    <n v="1726801"/>
    <m/>
  </r>
  <r>
    <x v="7"/>
    <x v="2"/>
    <x v="59"/>
    <x v="0"/>
    <x v="11"/>
    <n v="1812020"/>
    <n v="10772"/>
    <m/>
    <m/>
    <m/>
    <n v="1812020"/>
    <m/>
  </r>
  <r>
    <x v="7"/>
    <x v="2"/>
    <x v="10"/>
    <x v="6"/>
    <x v="4"/>
    <n v="7550"/>
    <m/>
    <m/>
    <m/>
    <m/>
    <n v="7550"/>
    <m/>
  </r>
  <r>
    <x v="7"/>
    <x v="2"/>
    <x v="10"/>
    <x v="2"/>
    <x v="9"/>
    <m/>
    <m/>
    <m/>
    <n v="33569"/>
    <n v="9740"/>
    <n v="43309"/>
    <m/>
  </r>
  <r>
    <x v="7"/>
    <x v="2"/>
    <x v="10"/>
    <x v="3"/>
    <x v="5"/>
    <n v="67847"/>
    <m/>
    <m/>
    <m/>
    <m/>
    <n v="67847"/>
    <m/>
  </r>
  <r>
    <x v="7"/>
    <x v="2"/>
    <x v="10"/>
    <x v="4"/>
    <x v="7"/>
    <n v="115052"/>
    <m/>
    <m/>
    <m/>
    <m/>
    <n v="115052"/>
    <m/>
  </r>
  <r>
    <x v="7"/>
    <x v="2"/>
    <x v="10"/>
    <x v="0"/>
    <x v="1"/>
    <m/>
    <m/>
    <m/>
    <n v="638368"/>
    <n v="56132"/>
    <n v="694500"/>
    <m/>
  </r>
  <r>
    <x v="7"/>
    <x v="2"/>
    <x v="10"/>
    <x v="2"/>
    <x v="13"/>
    <n v="905041"/>
    <m/>
    <m/>
    <m/>
    <m/>
    <n v="905041"/>
    <m/>
  </r>
  <r>
    <x v="7"/>
    <x v="2"/>
    <x v="10"/>
    <x v="1"/>
    <x v="8"/>
    <m/>
    <m/>
    <m/>
    <n v="1042377"/>
    <n v="28944"/>
    <n v="1071321"/>
    <m/>
  </r>
  <r>
    <x v="7"/>
    <x v="2"/>
    <x v="10"/>
    <x v="2"/>
    <x v="6"/>
    <n v="2202118"/>
    <m/>
    <m/>
    <m/>
    <m/>
    <n v="2202118"/>
    <m/>
  </r>
  <r>
    <x v="7"/>
    <x v="2"/>
    <x v="10"/>
    <x v="1"/>
    <x v="12"/>
    <n v="6837073"/>
    <n v="30676"/>
    <m/>
    <m/>
    <m/>
    <n v="6837073"/>
    <m/>
  </r>
  <r>
    <x v="7"/>
    <x v="2"/>
    <x v="10"/>
    <x v="0"/>
    <x v="11"/>
    <n v="10910402"/>
    <m/>
    <m/>
    <m/>
    <m/>
    <n v="10910402"/>
    <m/>
  </r>
  <r>
    <x v="7"/>
    <x v="2"/>
    <x v="4"/>
    <x v="3"/>
    <x v="5"/>
    <n v="13715"/>
    <m/>
    <m/>
    <m/>
    <m/>
    <n v="13715"/>
    <m/>
  </r>
  <r>
    <x v="7"/>
    <x v="2"/>
    <x v="4"/>
    <x v="6"/>
    <x v="4"/>
    <n v="27263"/>
    <n v="10675"/>
    <m/>
    <m/>
    <m/>
    <n v="27263"/>
    <m/>
  </r>
  <r>
    <x v="7"/>
    <x v="2"/>
    <x v="4"/>
    <x v="2"/>
    <x v="9"/>
    <m/>
    <m/>
    <m/>
    <n v="119277"/>
    <n v="14468"/>
    <n v="133745"/>
    <m/>
  </r>
  <r>
    <x v="7"/>
    <x v="2"/>
    <x v="4"/>
    <x v="4"/>
    <x v="7"/>
    <n v="257718"/>
    <m/>
    <m/>
    <m/>
    <m/>
    <n v="257718"/>
    <m/>
  </r>
  <r>
    <x v="7"/>
    <x v="2"/>
    <x v="4"/>
    <x v="1"/>
    <x v="8"/>
    <m/>
    <m/>
    <m/>
    <n v="714980"/>
    <n v="112034"/>
    <n v="827014"/>
    <m/>
  </r>
  <r>
    <x v="7"/>
    <x v="2"/>
    <x v="4"/>
    <x v="0"/>
    <x v="1"/>
    <m/>
    <m/>
    <m/>
    <n v="1202199"/>
    <n v="88981"/>
    <n v="1291180"/>
    <m/>
  </r>
  <r>
    <x v="7"/>
    <x v="2"/>
    <x v="4"/>
    <x v="2"/>
    <x v="13"/>
    <n v="2739216"/>
    <m/>
    <m/>
    <m/>
    <m/>
    <n v="2739216"/>
    <m/>
  </r>
  <r>
    <x v="7"/>
    <x v="2"/>
    <x v="4"/>
    <x v="2"/>
    <x v="6"/>
    <n v="3291242"/>
    <n v="35748"/>
    <m/>
    <m/>
    <m/>
    <n v="3291242"/>
    <m/>
  </r>
  <r>
    <x v="7"/>
    <x v="2"/>
    <x v="4"/>
    <x v="1"/>
    <x v="12"/>
    <n v="12351443"/>
    <n v="195095"/>
    <m/>
    <m/>
    <m/>
    <n v="12351443"/>
    <m/>
  </r>
  <r>
    <x v="7"/>
    <x v="2"/>
    <x v="4"/>
    <x v="0"/>
    <x v="11"/>
    <n v="16336259"/>
    <n v="139435"/>
    <m/>
    <m/>
    <m/>
    <n v="16336259"/>
    <m/>
  </r>
  <r>
    <x v="7"/>
    <x v="2"/>
    <x v="29"/>
    <x v="4"/>
    <x v="7"/>
    <n v="1900"/>
    <m/>
    <m/>
    <m/>
    <m/>
    <n v="1900"/>
    <m/>
  </r>
  <r>
    <x v="7"/>
    <x v="2"/>
    <x v="29"/>
    <x v="3"/>
    <x v="5"/>
    <n v="43819"/>
    <m/>
    <m/>
    <m/>
    <m/>
    <n v="43819"/>
    <m/>
  </r>
  <r>
    <x v="7"/>
    <x v="2"/>
    <x v="29"/>
    <x v="0"/>
    <x v="1"/>
    <m/>
    <m/>
    <m/>
    <n v="372331"/>
    <m/>
    <n v="372331"/>
    <m/>
  </r>
  <r>
    <x v="7"/>
    <x v="2"/>
    <x v="29"/>
    <x v="2"/>
    <x v="6"/>
    <n v="424374"/>
    <m/>
    <m/>
    <m/>
    <m/>
    <n v="424374"/>
    <m/>
  </r>
  <r>
    <x v="7"/>
    <x v="2"/>
    <x v="29"/>
    <x v="2"/>
    <x v="13"/>
    <n v="508105"/>
    <n v="8314"/>
    <m/>
    <m/>
    <m/>
    <n v="508105"/>
    <m/>
  </r>
  <r>
    <x v="7"/>
    <x v="2"/>
    <x v="29"/>
    <x v="1"/>
    <x v="12"/>
    <n v="1603515"/>
    <n v="174976"/>
    <m/>
    <m/>
    <m/>
    <n v="1603515"/>
    <m/>
  </r>
  <r>
    <x v="7"/>
    <x v="2"/>
    <x v="29"/>
    <x v="0"/>
    <x v="11"/>
    <n v="4001014"/>
    <n v="25430"/>
    <m/>
    <m/>
    <m/>
    <n v="4001014"/>
    <m/>
  </r>
  <r>
    <x v="7"/>
    <x v="2"/>
    <x v="26"/>
    <x v="2"/>
    <x v="9"/>
    <m/>
    <m/>
    <m/>
    <m/>
    <n v="2000"/>
    <n v="2000"/>
    <m/>
  </r>
  <r>
    <x v="7"/>
    <x v="2"/>
    <x v="26"/>
    <x v="6"/>
    <x v="4"/>
    <n v="16605"/>
    <m/>
    <m/>
    <m/>
    <m/>
    <n v="16605"/>
    <m/>
  </r>
  <r>
    <x v="7"/>
    <x v="2"/>
    <x v="26"/>
    <x v="4"/>
    <x v="7"/>
    <n v="48484"/>
    <m/>
    <m/>
    <m/>
    <m/>
    <n v="48484"/>
    <m/>
  </r>
  <r>
    <x v="7"/>
    <x v="2"/>
    <x v="26"/>
    <x v="1"/>
    <x v="8"/>
    <m/>
    <m/>
    <m/>
    <n v="79126"/>
    <n v="7420"/>
    <n v="86546"/>
    <m/>
  </r>
  <r>
    <x v="7"/>
    <x v="2"/>
    <x v="26"/>
    <x v="0"/>
    <x v="1"/>
    <m/>
    <m/>
    <m/>
    <n v="92157"/>
    <n v="5050"/>
    <n v="97207"/>
    <m/>
  </r>
  <r>
    <x v="7"/>
    <x v="2"/>
    <x v="26"/>
    <x v="2"/>
    <x v="13"/>
    <n v="479575"/>
    <m/>
    <m/>
    <m/>
    <m/>
    <n v="479575"/>
    <m/>
  </r>
  <r>
    <x v="7"/>
    <x v="2"/>
    <x v="26"/>
    <x v="2"/>
    <x v="6"/>
    <n v="509579"/>
    <m/>
    <m/>
    <m/>
    <m/>
    <n v="509579"/>
    <m/>
  </r>
  <r>
    <x v="7"/>
    <x v="2"/>
    <x v="26"/>
    <x v="0"/>
    <x v="11"/>
    <n v="3416105"/>
    <m/>
    <m/>
    <m/>
    <m/>
    <n v="3416105"/>
    <m/>
  </r>
  <r>
    <x v="7"/>
    <x v="2"/>
    <x v="26"/>
    <x v="1"/>
    <x v="12"/>
    <n v="4257048"/>
    <n v="101613"/>
    <m/>
    <m/>
    <m/>
    <n v="4257048"/>
    <m/>
  </r>
  <r>
    <x v="7"/>
    <x v="2"/>
    <x v="122"/>
    <x v="3"/>
    <x v="5"/>
    <n v="20205"/>
    <m/>
    <m/>
    <m/>
    <m/>
    <n v="20205"/>
    <m/>
  </r>
  <r>
    <x v="7"/>
    <x v="2"/>
    <x v="122"/>
    <x v="1"/>
    <x v="12"/>
    <n v="104105"/>
    <m/>
    <m/>
    <m/>
    <m/>
    <n v="104105"/>
    <m/>
  </r>
  <r>
    <x v="7"/>
    <x v="2"/>
    <x v="122"/>
    <x v="0"/>
    <x v="11"/>
    <n v="197616"/>
    <m/>
    <m/>
    <m/>
    <m/>
    <n v="197616"/>
    <m/>
  </r>
  <r>
    <x v="7"/>
    <x v="11"/>
    <x v="113"/>
    <x v="2"/>
    <x v="13"/>
    <n v="95964"/>
    <m/>
    <m/>
    <m/>
    <m/>
    <n v="95964"/>
    <m/>
  </r>
  <r>
    <x v="7"/>
    <x v="11"/>
    <x v="113"/>
    <x v="0"/>
    <x v="11"/>
    <n v="198622"/>
    <m/>
    <m/>
    <m/>
    <m/>
    <n v="198622"/>
    <m/>
  </r>
  <r>
    <x v="7"/>
    <x v="11"/>
    <x v="113"/>
    <x v="2"/>
    <x v="6"/>
    <n v="235829"/>
    <m/>
    <m/>
    <m/>
    <m/>
    <n v="235829"/>
    <m/>
  </r>
  <r>
    <x v="7"/>
    <x v="11"/>
    <x v="113"/>
    <x v="1"/>
    <x v="12"/>
    <n v="452261"/>
    <n v="14207"/>
    <m/>
    <m/>
    <m/>
    <n v="452261"/>
    <m/>
  </r>
  <r>
    <x v="7"/>
    <x v="1"/>
    <x v="23"/>
    <x v="2"/>
    <x v="9"/>
    <m/>
    <m/>
    <m/>
    <m/>
    <n v="6800"/>
    <n v="6800"/>
    <m/>
  </r>
  <r>
    <x v="7"/>
    <x v="1"/>
    <x v="23"/>
    <x v="6"/>
    <x v="4"/>
    <n v="18699"/>
    <m/>
    <m/>
    <m/>
    <m/>
    <n v="18699"/>
    <m/>
  </r>
  <r>
    <x v="7"/>
    <x v="1"/>
    <x v="23"/>
    <x v="4"/>
    <x v="7"/>
    <n v="28832"/>
    <m/>
    <m/>
    <m/>
    <m/>
    <n v="28832"/>
    <m/>
  </r>
  <r>
    <x v="7"/>
    <x v="1"/>
    <x v="23"/>
    <x v="3"/>
    <x v="5"/>
    <n v="141263"/>
    <m/>
    <m/>
    <m/>
    <m/>
    <n v="141263"/>
    <m/>
  </r>
  <r>
    <x v="7"/>
    <x v="1"/>
    <x v="23"/>
    <x v="1"/>
    <x v="8"/>
    <m/>
    <m/>
    <m/>
    <n v="184967"/>
    <n v="42900"/>
    <n v="227867"/>
    <m/>
  </r>
  <r>
    <x v="7"/>
    <x v="1"/>
    <x v="23"/>
    <x v="0"/>
    <x v="1"/>
    <m/>
    <m/>
    <m/>
    <n v="309316"/>
    <n v="15680"/>
    <n v="324996"/>
    <m/>
  </r>
  <r>
    <x v="7"/>
    <x v="1"/>
    <x v="23"/>
    <x v="2"/>
    <x v="13"/>
    <n v="380974"/>
    <m/>
    <m/>
    <m/>
    <m/>
    <n v="380974"/>
    <m/>
  </r>
  <r>
    <x v="7"/>
    <x v="1"/>
    <x v="23"/>
    <x v="2"/>
    <x v="6"/>
    <n v="699881"/>
    <m/>
    <m/>
    <m/>
    <m/>
    <n v="699881"/>
    <m/>
  </r>
  <r>
    <x v="7"/>
    <x v="1"/>
    <x v="23"/>
    <x v="0"/>
    <x v="11"/>
    <n v="2912660"/>
    <m/>
    <m/>
    <m/>
    <m/>
    <n v="2912660"/>
    <m/>
  </r>
  <r>
    <x v="7"/>
    <x v="1"/>
    <x v="23"/>
    <x v="1"/>
    <x v="12"/>
    <n v="4731926"/>
    <m/>
    <m/>
    <m/>
    <m/>
    <n v="4731926"/>
    <m/>
  </r>
  <r>
    <x v="7"/>
    <x v="1"/>
    <x v="24"/>
    <x v="2"/>
    <x v="9"/>
    <m/>
    <m/>
    <m/>
    <m/>
    <n v="2210"/>
    <n v="2210"/>
    <m/>
  </r>
  <r>
    <x v="7"/>
    <x v="1"/>
    <x v="24"/>
    <x v="3"/>
    <x v="5"/>
    <n v="8688"/>
    <m/>
    <m/>
    <m/>
    <m/>
    <n v="8688"/>
    <m/>
  </r>
  <r>
    <x v="7"/>
    <x v="1"/>
    <x v="24"/>
    <x v="1"/>
    <x v="8"/>
    <m/>
    <m/>
    <m/>
    <n v="23307"/>
    <m/>
    <n v="23307"/>
    <m/>
  </r>
  <r>
    <x v="7"/>
    <x v="1"/>
    <x v="24"/>
    <x v="4"/>
    <x v="7"/>
    <n v="78595"/>
    <m/>
    <m/>
    <m/>
    <m/>
    <n v="78595"/>
    <m/>
  </r>
  <r>
    <x v="7"/>
    <x v="1"/>
    <x v="24"/>
    <x v="1"/>
    <x v="12"/>
    <n v="494637"/>
    <m/>
    <m/>
    <m/>
    <m/>
    <n v="494637"/>
    <m/>
  </r>
  <r>
    <x v="7"/>
    <x v="1"/>
    <x v="24"/>
    <x v="0"/>
    <x v="1"/>
    <m/>
    <m/>
    <m/>
    <n v="590382"/>
    <n v="26992"/>
    <n v="617374"/>
    <m/>
  </r>
  <r>
    <x v="7"/>
    <x v="1"/>
    <x v="24"/>
    <x v="2"/>
    <x v="6"/>
    <n v="1216663"/>
    <m/>
    <m/>
    <m/>
    <m/>
    <n v="1216663"/>
    <m/>
  </r>
  <r>
    <x v="7"/>
    <x v="1"/>
    <x v="24"/>
    <x v="2"/>
    <x v="13"/>
    <n v="5458366"/>
    <m/>
    <m/>
    <m/>
    <m/>
    <n v="5458366"/>
    <m/>
  </r>
  <r>
    <x v="7"/>
    <x v="1"/>
    <x v="24"/>
    <x v="0"/>
    <x v="11"/>
    <n v="8853555"/>
    <m/>
    <m/>
    <m/>
    <m/>
    <n v="8853555"/>
    <m/>
  </r>
  <r>
    <x v="7"/>
    <x v="1"/>
    <x v="2"/>
    <x v="6"/>
    <x v="4"/>
    <n v="35065"/>
    <n v="15446"/>
    <m/>
    <m/>
    <m/>
    <n v="35065"/>
    <m/>
  </r>
  <r>
    <x v="7"/>
    <x v="1"/>
    <x v="2"/>
    <x v="3"/>
    <x v="10"/>
    <n v="66936"/>
    <m/>
    <m/>
    <m/>
    <m/>
    <n v="66936"/>
    <m/>
  </r>
  <r>
    <x v="7"/>
    <x v="1"/>
    <x v="2"/>
    <x v="1"/>
    <x v="8"/>
    <m/>
    <m/>
    <m/>
    <n v="93235"/>
    <m/>
    <n v="93235"/>
    <m/>
  </r>
  <r>
    <x v="7"/>
    <x v="1"/>
    <x v="2"/>
    <x v="3"/>
    <x v="5"/>
    <n v="193541"/>
    <m/>
    <m/>
    <m/>
    <m/>
    <n v="193541"/>
    <m/>
  </r>
  <r>
    <x v="7"/>
    <x v="1"/>
    <x v="2"/>
    <x v="4"/>
    <x v="7"/>
    <n v="201576"/>
    <m/>
    <m/>
    <m/>
    <m/>
    <n v="201576"/>
    <m/>
  </r>
  <r>
    <x v="7"/>
    <x v="1"/>
    <x v="2"/>
    <x v="1"/>
    <x v="12"/>
    <n v="1154587"/>
    <n v="241052"/>
    <m/>
    <m/>
    <m/>
    <n v="1154587"/>
    <m/>
  </r>
  <r>
    <x v="7"/>
    <x v="1"/>
    <x v="2"/>
    <x v="2"/>
    <x v="9"/>
    <m/>
    <m/>
    <m/>
    <n v="1315334"/>
    <n v="29423"/>
    <n v="1344757"/>
    <m/>
  </r>
  <r>
    <x v="7"/>
    <x v="1"/>
    <x v="2"/>
    <x v="2"/>
    <x v="6"/>
    <n v="2331126"/>
    <m/>
    <m/>
    <m/>
    <m/>
    <n v="2331126"/>
    <m/>
  </r>
  <r>
    <x v="7"/>
    <x v="1"/>
    <x v="2"/>
    <x v="0"/>
    <x v="1"/>
    <m/>
    <m/>
    <m/>
    <n v="3530966"/>
    <n v="43585"/>
    <n v="3574551"/>
    <m/>
  </r>
  <r>
    <x v="7"/>
    <x v="1"/>
    <x v="2"/>
    <x v="2"/>
    <x v="13"/>
    <n v="13524580"/>
    <m/>
    <m/>
    <m/>
    <m/>
    <n v="13524580"/>
    <m/>
  </r>
  <r>
    <x v="7"/>
    <x v="1"/>
    <x v="2"/>
    <x v="0"/>
    <x v="11"/>
    <n v="18288650"/>
    <n v="106056"/>
    <m/>
    <m/>
    <m/>
    <n v="18288650"/>
    <m/>
  </r>
  <r>
    <x v="7"/>
    <x v="1"/>
    <x v="21"/>
    <x v="1"/>
    <x v="8"/>
    <m/>
    <m/>
    <m/>
    <n v="25392"/>
    <m/>
    <n v="25392"/>
    <m/>
  </r>
  <r>
    <x v="7"/>
    <x v="1"/>
    <x v="21"/>
    <x v="4"/>
    <x v="7"/>
    <n v="38438"/>
    <m/>
    <m/>
    <m/>
    <m/>
    <n v="38438"/>
    <m/>
  </r>
  <r>
    <x v="7"/>
    <x v="1"/>
    <x v="21"/>
    <x v="2"/>
    <x v="6"/>
    <n v="94393"/>
    <m/>
    <m/>
    <m/>
    <m/>
    <n v="94393"/>
    <m/>
  </r>
  <r>
    <x v="7"/>
    <x v="1"/>
    <x v="21"/>
    <x v="1"/>
    <x v="12"/>
    <n v="448563"/>
    <n v="37046"/>
    <m/>
    <m/>
    <m/>
    <n v="448563"/>
    <m/>
  </r>
  <r>
    <x v="7"/>
    <x v="1"/>
    <x v="21"/>
    <x v="2"/>
    <x v="13"/>
    <n v="774214"/>
    <m/>
    <m/>
    <m/>
    <m/>
    <n v="774214"/>
    <m/>
  </r>
  <r>
    <x v="7"/>
    <x v="1"/>
    <x v="21"/>
    <x v="0"/>
    <x v="1"/>
    <m/>
    <m/>
    <m/>
    <n v="1566784"/>
    <n v="8590"/>
    <n v="1575374"/>
    <m/>
  </r>
  <r>
    <x v="7"/>
    <x v="1"/>
    <x v="21"/>
    <x v="0"/>
    <x v="11"/>
    <n v="8559196"/>
    <n v="7146"/>
    <m/>
    <m/>
    <m/>
    <n v="8559196"/>
    <m/>
  </r>
  <r>
    <x v="7"/>
    <x v="1"/>
    <x v="5"/>
    <x v="4"/>
    <x v="14"/>
    <m/>
    <m/>
    <m/>
    <n v="12940"/>
    <m/>
    <n v="12940"/>
    <m/>
  </r>
  <r>
    <x v="7"/>
    <x v="1"/>
    <x v="5"/>
    <x v="6"/>
    <x v="4"/>
    <n v="14330"/>
    <m/>
    <m/>
    <m/>
    <m/>
    <n v="14330"/>
    <m/>
  </r>
  <r>
    <x v="7"/>
    <x v="1"/>
    <x v="5"/>
    <x v="3"/>
    <x v="5"/>
    <n v="45606"/>
    <m/>
    <m/>
    <m/>
    <m/>
    <n v="45606"/>
    <m/>
  </r>
  <r>
    <x v="7"/>
    <x v="1"/>
    <x v="5"/>
    <x v="4"/>
    <x v="7"/>
    <n v="88997"/>
    <m/>
    <m/>
    <m/>
    <m/>
    <n v="88997"/>
    <m/>
  </r>
  <r>
    <x v="7"/>
    <x v="1"/>
    <x v="5"/>
    <x v="1"/>
    <x v="8"/>
    <m/>
    <m/>
    <m/>
    <n v="114365"/>
    <n v="13800"/>
    <n v="128165"/>
    <m/>
  </r>
  <r>
    <x v="7"/>
    <x v="1"/>
    <x v="5"/>
    <x v="2"/>
    <x v="9"/>
    <m/>
    <m/>
    <m/>
    <n v="463427"/>
    <n v="15202"/>
    <n v="478629"/>
    <m/>
  </r>
  <r>
    <x v="7"/>
    <x v="1"/>
    <x v="5"/>
    <x v="0"/>
    <x v="1"/>
    <m/>
    <m/>
    <m/>
    <n v="991434"/>
    <n v="7085"/>
    <n v="998519"/>
    <m/>
  </r>
  <r>
    <x v="7"/>
    <x v="1"/>
    <x v="5"/>
    <x v="2"/>
    <x v="6"/>
    <n v="1072877"/>
    <n v="45197"/>
    <m/>
    <m/>
    <m/>
    <n v="1072877"/>
    <m/>
  </r>
  <r>
    <x v="7"/>
    <x v="1"/>
    <x v="5"/>
    <x v="1"/>
    <x v="12"/>
    <n v="1100134"/>
    <n v="108950"/>
    <m/>
    <m/>
    <m/>
    <n v="1100134"/>
    <m/>
  </r>
  <r>
    <x v="7"/>
    <x v="1"/>
    <x v="5"/>
    <x v="2"/>
    <x v="13"/>
    <n v="7594242"/>
    <n v="18581"/>
    <m/>
    <m/>
    <m/>
    <n v="7594242"/>
    <m/>
  </r>
  <r>
    <x v="7"/>
    <x v="1"/>
    <x v="5"/>
    <x v="0"/>
    <x v="11"/>
    <n v="19811784"/>
    <n v="125423"/>
    <m/>
    <m/>
    <m/>
    <n v="19811784"/>
    <m/>
  </r>
  <r>
    <x v="7"/>
    <x v="1"/>
    <x v="37"/>
    <x v="4"/>
    <x v="7"/>
    <n v="3434"/>
    <m/>
    <m/>
    <m/>
    <m/>
    <n v="3434"/>
    <m/>
  </r>
  <r>
    <x v="7"/>
    <x v="1"/>
    <x v="37"/>
    <x v="3"/>
    <x v="5"/>
    <n v="5197"/>
    <m/>
    <m/>
    <m/>
    <m/>
    <n v="5197"/>
    <m/>
  </r>
  <r>
    <x v="7"/>
    <x v="1"/>
    <x v="37"/>
    <x v="2"/>
    <x v="6"/>
    <n v="42928"/>
    <m/>
    <m/>
    <m/>
    <m/>
    <n v="42928"/>
    <m/>
  </r>
  <r>
    <x v="7"/>
    <x v="1"/>
    <x v="37"/>
    <x v="0"/>
    <x v="1"/>
    <m/>
    <m/>
    <m/>
    <n v="123839"/>
    <m/>
    <n v="123839"/>
    <m/>
  </r>
  <r>
    <x v="7"/>
    <x v="1"/>
    <x v="37"/>
    <x v="1"/>
    <x v="8"/>
    <m/>
    <m/>
    <m/>
    <n v="402258"/>
    <n v="13400"/>
    <n v="415658"/>
    <m/>
  </r>
  <r>
    <x v="7"/>
    <x v="1"/>
    <x v="37"/>
    <x v="0"/>
    <x v="11"/>
    <n v="1065215"/>
    <m/>
    <m/>
    <m/>
    <m/>
    <n v="1065215"/>
    <m/>
  </r>
  <r>
    <x v="7"/>
    <x v="1"/>
    <x v="37"/>
    <x v="1"/>
    <x v="12"/>
    <n v="3026026"/>
    <m/>
    <m/>
    <m/>
    <m/>
    <n v="3026026"/>
    <m/>
  </r>
  <r>
    <x v="7"/>
    <x v="1"/>
    <x v="19"/>
    <x v="4"/>
    <x v="7"/>
    <n v="23735"/>
    <m/>
    <m/>
    <m/>
    <m/>
    <n v="23735"/>
    <m/>
  </r>
  <r>
    <x v="7"/>
    <x v="1"/>
    <x v="19"/>
    <x v="2"/>
    <x v="9"/>
    <m/>
    <m/>
    <m/>
    <n v="218048"/>
    <n v="20675"/>
    <n v="238723"/>
    <m/>
  </r>
  <r>
    <x v="7"/>
    <x v="1"/>
    <x v="19"/>
    <x v="1"/>
    <x v="8"/>
    <m/>
    <m/>
    <m/>
    <n v="670928"/>
    <n v="11306"/>
    <n v="682234"/>
    <m/>
  </r>
  <r>
    <x v="7"/>
    <x v="1"/>
    <x v="19"/>
    <x v="2"/>
    <x v="13"/>
    <n v="1411368"/>
    <n v="5678"/>
    <m/>
    <m/>
    <m/>
    <n v="1411368"/>
    <m/>
  </r>
  <r>
    <x v="7"/>
    <x v="1"/>
    <x v="19"/>
    <x v="2"/>
    <x v="6"/>
    <n v="1572512"/>
    <m/>
    <m/>
    <m/>
    <m/>
    <n v="1572512"/>
    <m/>
  </r>
  <r>
    <x v="7"/>
    <x v="1"/>
    <x v="19"/>
    <x v="0"/>
    <x v="1"/>
    <m/>
    <m/>
    <m/>
    <n v="1615963"/>
    <n v="18859"/>
    <n v="1634822"/>
    <m/>
  </r>
  <r>
    <x v="7"/>
    <x v="1"/>
    <x v="19"/>
    <x v="0"/>
    <x v="11"/>
    <n v="4463871"/>
    <m/>
    <m/>
    <m/>
    <m/>
    <n v="4463871"/>
    <m/>
  </r>
  <r>
    <x v="7"/>
    <x v="1"/>
    <x v="19"/>
    <x v="1"/>
    <x v="12"/>
    <n v="5731517"/>
    <m/>
    <m/>
    <m/>
    <m/>
    <n v="5731517"/>
    <m/>
  </r>
  <r>
    <x v="7"/>
    <x v="1"/>
    <x v="30"/>
    <x v="1"/>
    <x v="8"/>
    <m/>
    <m/>
    <m/>
    <m/>
    <n v="3500"/>
    <n v="3500"/>
    <m/>
  </r>
  <r>
    <x v="7"/>
    <x v="1"/>
    <x v="30"/>
    <x v="0"/>
    <x v="1"/>
    <m/>
    <m/>
    <m/>
    <m/>
    <n v="6200"/>
    <n v="6200"/>
    <m/>
  </r>
  <r>
    <x v="7"/>
    <x v="1"/>
    <x v="30"/>
    <x v="4"/>
    <x v="7"/>
    <n v="28297"/>
    <m/>
    <m/>
    <m/>
    <m/>
    <n v="28297"/>
    <m/>
  </r>
  <r>
    <x v="7"/>
    <x v="1"/>
    <x v="30"/>
    <x v="3"/>
    <x v="5"/>
    <n v="130936"/>
    <m/>
    <m/>
    <m/>
    <m/>
    <n v="130936"/>
    <m/>
  </r>
  <r>
    <x v="7"/>
    <x v="1"/>
    <x v="30"/>
    <x v="2"/>
    <x v="13"/>
    <n v="143630"/>
    <m/>
    <m/>
    <m/>
    <m/>
    <n v="143630"/>
    <m/>
  </r>
  <r>
    <x v="7"/>
    <x v="1"/>
    <x v="30"/>
    <x v="2"/>
    <x v="6"/>
    <n v="631137"/>
    <m/>
    <m/>
    <m/>
    <m/>
    <n v="631137"/>
    <m/>
  </r>
  <r>
    <x v="7"/>
    <x v="1"/>
    <x v="30"/>
    <x v="0"/>
    <x v="11"/>
    <n v="3081006"/>
    <m/>
    <m/>
    <m/>
    <m/>
    <n v="3081006"/>
    <m/>
  </r>
  <r>
    <x v="7"/>
    <x v="1"/>
    <x v="30"/>
    <x v="1"/>
    <x v="12"/>
    <n v="3306665"/>
    <n v="49400"/>
    <m/>
    <m/>
    <m/>
    <n v="3306665"/>
    <m/>
  </r>
  <r>
    <x v="7"/>
    <x v="1"/>
    <x v="14"/>
    <x v="2"/>
    <x v="9"/>
    <m/>
    <m/>
    <m/>
    <m/>
    <n v="3432"/>
    <n v="3432"/>
    <m/>
  </r>
  <r>
    <x v="7"/>
    <x v="1"/>
    <x v="14"/>
    <x v="6"/>
    <x v="4"/>
    <n v="12299"/>
    <n v="12299"/>
    <m/>
    <m/>
    <m/>
    <n v="12299"/>
    <m/>
  </r>
  <r>
    <x v="7"/>
    <x v="1"/>
    <x v="14"/>
    <x v="3"/>
    <x v="5"/>
    <n v="41607"/>
    <m/>
    <m/>
    <m/>
    <m/>
    <n v="41607"/>
    <m/>
  </r>
  <r>
    <x v="7"/>
    <x v="1"/>
    <x v="14"/>
    <x v="2"/>
    <x v="6"/>
    <n v="495997"/>
    <m/>
    <m/>
    <m/>
    <m/>
    <n v="495997"/>
    <m/>
  </r>
  <r>
    <x v="7"/>
    <x v="1"/>
    <x v="14"/>
    <x v="1"/>
    <x v="8"/>
    <m/>
    <m/>
    <m/>
    <n v="597972"/>
    <n v="16035"/>
    <n v="614007"/>
    <m/>
  </r>
  <r>
    <x v="7"/>
    <x v="1"/>
    <x v="14"/>
    <x v="0"/>
    <x v="1"/>
    <m/>
    <m/>
    <m/>
    <n v="1598793"/>
    <n v="9190"/>
    <n v="1607983"/>
    <m/>
  </r>
  <r>
    <x v="7"/>
    <x v="1"/>
    <x v="14"/>
    <x v="2"/>
    <x v="13"/>
    <n v="1616101"/>
    <n v="40135"/>
    <m/>
    <m/>
    <m/>
    <n v="1616101"/>
    <m/>
  </r>
  <r>
    <x v="7"/>
    <x v="1"/>
    <x v="14"/>
    <x v="1"/>
    <x v="12"/>
    <n v="4089799"/>
    <m/>
    <m/>
    <m/>
    <m/>
    <n v="4089799"/>
    <m/>
  </r>
  <r>
    <x v="7"/>
    <x v="1"/>
    <x v="14"/>
    <x v="0"/>
    <x v="11"/>
    <n v="9216149"/>
    <n v="17766"/>
    <m/>
    <m/>
    <m/>
    <n v="9216149"/>
    <m/>
  </r>
  <r>
    <x v="7"/>
    <x v="1"/>
    <x v="6"/>
    <x v="3"/>
    <x v="5"/>
    <n v="27162"/>
    <m/>
    <m/>
    <m/>
    <m/>
    <n v="27162"/>
    <m/>
  </r>
  <r>
    <x v="7"/>
    <x v="1"/>
    <x v="6"/>
    <x v="2"/>
    <x v="9"/>
    <m/>
    <m/>
    <m/>
    <m/>
    <n v="30220"/>
    <n v="30220"/>
    <m/>
  </r>
  <r>
    <x v="7"/>
    <x v="1"/>
    <x v="6"/>
    <x v="1"/>
    <x v="8"/>
    <m/>
    <m/>
    <m/>
    <n v="359669"/>
    <n v="96887"/>
    <n v="456556"/>
    <m/>
  </r>
  <r>
    <x v="7"/>
    <x v="1"/>
    <x v="6"/>
    <x v="2"/>
    <x v="13"/>
    <n v="462900"/>
    <m/>
    <m/>
    <m/>
    <m/>
    <n v="462900"/>
    <m/>
  </r>
  <r>
    <x v="7"/>
    <x v="1"/>
    <x v="6"/>
    <x v="0"/>
    <x v="1"/>
    <m/>
    <m/>
    <m/>
    <n v="1352115"/>
    <n v="128381"/>
    <n v="1480496"/>
    <m/>
  </r>
  <r>
    <x v="7"/>
    <x v="1"/>
    <x v="6"/>
    <x v="2"/>
    <x v="6"/>
    <n v="1820653"/>
    <m/>
    <m/>
    <m/>
    <m/>
    <n v="1820653"/>
    <m/>
  </r>
  <r>
    <x v="7"/>
    <x v="1"/>
    <x v="6"/>
    <x v="1"/>
    <x v="12"/>
    <n v="9342082"/>
    <n v="2346"/>
    <m/>
    <m/>
    <m/>
    <n v="9342082"/>
    <m/>
  </r>
  <r>
    <x v="7"/>
    <x v="1"/>
    <x v="6"/>
    <x v="0"/>
    <x v="11"/>
    <n v="14282021"/>
    <n v="36466"/>
    <m/>
    <m/>
    <m/>
    <n v="14282021"/>
    <m/>
  </r>
  <r>
    <x v="7"/>
    <x v="1"/>
    <x v="25"/>
    <x v="2"/>
    <x v="9"/>
    <m/>
    <m/>
    <m/>
    <m/>
    <n v="10337"/>
    <n v="10337"/>
    <m/>
  </r>
  <r>
    <x v="7"/>
    <x v="1"/>
    <x v="25"/>
    <x v="1"/>
    <x v="8"/>
    <m/>
    <m/>
    <m/>
    <n v="149069"/>
    <n v="61376"/>
    <n v="210445"/>
    <m/>
  </r>
  <r>
    <x v="7"/>
    <x v="1"/>
    <x v="25"/>
    <x v="0"/>
    <x v="1"/>
    <m/>
    <m/>
    <m/>
    <n v="240543"/>
    <n v="98303"/>
    <n v="338846"/>
    <m/>
  </r>
  <r>
    <x v="7"/>
    <x v="1"/>
    <x v="25"/>
    <x v="2"/>
    <x v="6"/>
    <n v="590049"/>
    <m/>
    <m/>
    <m/>
    <m/>
    <n v="590049"/>
    <m/>
  </r>
  <r>
    <x v="7"/>
    <x v="1"/>
    <x v="25"/>
    <x v="2"/>
    <x v="13"/>
    <n v="611432"/>
    <m/>
    <m/>
    <m/>
    <m/>
    <n v="611432"/>
    <m/>
  </r>
  <r>
    <x v="7"/>
    <x v="1"/>
    <x v="25"/>
    <x v="1"/>
    <x v="12"/>
    <n v="4574367"/>
    <n v="78537"/>
    <m/>
    <m/>
    <m/>
    <n v="4574367"/>
    <m/>
  </r>
  <r>
    <x v="7"/>
    <x v="1"/>
    <x v="25"/>
    <x v="0"/>
    <x v="11"/>
    <n v="7307401"/>
    <n v="11938"/>
    <m/>
    <m/>
    <m/>
    <n v="7307401"/>
    <m/>
  </r>
  <r>
    <x v="7"/>
    <x v="1"/>
    <x v="28"/>
    <x v="1"/>
    <x v="8"/>
    <m/>
    <m/>
    <m/>
    <m/>
    <n v="11456"/>
    <n v="11456"/>
    <m/>
  </r>
  <r>
    <x v="7"/>
    <x v="1"/>
    <x v="28"/>
    <x v="3"/>
    <x v="5"/>
    <n v="22626"/>
    <m/>
    <m/>
    <m/>
    <m/>
    <n v="22626"/>
    <m/>
  </r>
  <r>
    <x v="7"/>
    <x v="1"/>
    <x v="28"/>
    <x v="2"/>
    <x v="6"/>
    <n v="31817"/>
    <m/>
    <m/>
    <m/>
    <m/>
    <n v="31817"/>
    <m/>
  </r>
  <r>
    <x v="7"/>
    <x v="1"/>
    <x v="28"/>
    <x v="0"/>
    <x v="1"/>
    <m/>
    <m/>
    <m/>
    <n v="41929"/>
    <n v="5017"/>
    <n v="46946"/>
    <m/>
  </r>
  <r>
    <x v="7"/>
    <x v="1"/>
    <x v="28"/>
    <x v="2"/>
    <x v="13"/>
    <n v="530175"/>
    <m/>
    <m/>
    <m/>
    <m/>
    <n v="530175"/>
    <m/>
  </r>
  <r>
    <x v="7"/>
    <x v="1"/>
    <x v="28"/>
    <x v="1"/>
    <x v="12"/>
    <n v="2940420"/>
    <n v="34608"/>
    <m/>
    <m/>
    <m/>
    <n v="2940420"/>
    <m/>
  </r>
  <r>
    <x v="7"/>
    <x v="1"/>
    <x v="28"/>
    <x v="0"/>
    <x v="11"/>
    <n v="4831980"/>
    <m/>
    <m/>
    <m/>
    <m/>
    <n v="4831980"/>
    <m/>
  </r>
  <r>
    <x v="7"/>
    <x v="1"/>
    <x v="169"/>
    <x v="0"/>
    <x v="11"/>
    <n v="8259"/>
    <m/>
    <m/>
    <m/>
    <m/>
    <n v="8259"/>
    <m/>
  </r>
  <r>
    <x v="7"/>
    <x v="1"/>
    <x v="64"/>
    <x v="1"/>
    <x v="12"/>
    <n v="276170"/>
    <m/>
    <m/>
    <m/>
    <m/>
    <n v="276170"/>
    <m/>
  </r>
  <r>
    <x v="7"/>
    <x v="1"/>
    <x v="64"/>
    <x v="0"/>
    <x v="11"/>
    <n v="1544360"/>
    <m/>
    <m/>
    <m/>
    <m/>
    <n v="1544360"/>
    <m/>
  </r>
  <r>
    <x v="7"/>
    <x v="1"/>
    <x v="75"/>
    <x v="1"/>
    <x v="12"/>
    <n v="21958"/>
    <n v="21958"/>
    <m/>
    <m/>
    <m/>
    <n v="21958"/>
    <m/>
  </r>
  <r>
    <x v="7"/>
    <x v="1"/>
    <x v="75"/>
    <x v="0"/>
    <x v="1"/>
    <m/>
    <m/>
    <m/>
    <n v="37837"/>
    <m/>
    <n v="37837"/>
    <m/>
  </r>
  <r>
    <x v="7"/>
    <x v="1"/>
    <x v="75"/>
    <x v="0"/>
    <x v="11"/>
    <n v="1240866"/>
    <n v="4264"/>
    <m/>
    <m/>
    <m/>
    <n v="1240866"/>
    <m/>
  </r>
  <r>
    <x v="7"/>
    <x v="1"/>
    <x v="94"/>
    <x v="0"/>
    <x v="11"/>
    <n v="839505"/>
    <m/>
    <m/>
    <m/>
    <m/>
    <n v="839505"/>
    <m/>
  </r>
  <r>
    <x v="7"/>
    <x v="1"/>
    <x v="163"/>
    <x v="0"/>
    <x v="11"/>
    <n v="26333"/>
    <n v="15915"/>
    <m/>
    <m/>
    <m/>
    <n v="26333"/>
    <m/>
  </r>
  <r>
    <x v="7"/>
    <x v="1"/>
    <x v="166"/>
    <x v="0"/>
    <x v="11"/>
    <n v="80395"/>
    <n v="19094"/>
    <m/>
    <m/>
    <m/>
    <n v="80395"/>
    <m/>
  </r>
  <r>
    <x v="7"/>
    <x v="1"/>
    <x v="116"/>
    <x v="0"/>
    <x v="11"/>
    <n v="455591"/>
    <n v="99574"/>
    <m/>
    <m/>
    <m/>
    <n v="455591"/>
    <m/>
  </r>
  <r>
    <x v="7"/>
    <x v="1"/>
    <x v="79"/>
    <x v="4"/>
    <x v="7"/>
    <n v="5098"/>
    <m/>
    <m/>
    <m/>
    <m/>
    <n v="5098"/>
    <m/>
  </r>
  <r>
    <x v="7"/>
    <x v="1"/>
    <x v="79"/>
    <x v="2"/>
    <x v="6"/>
    <n v="66278"/>
    <m/>
    <m/>
    <m/>
    <m/>
    <n v="66278"/>
    <m/>
  </r>
  <r>
    <x v="7"/>
    <x v="1"/>
    <x v="79"/>
    <x v="2"/>
    <x v="13"/>
    <n v="132916"/>
    <m/>
    <m/>
    <m/>
    <m/>
    <n v="132916"/>
    <m/>
  </r>
  <r>
    <x v="7"/>
    <x v="1"/>
    <x v="79"/>
    <x v="1"/>
    <x v="12"/>
    <n v="202825"/>
    <n v="52564"/>
    <m/>
    <m/>
    <m/>
    <n v="202825"/>
    <m/>
  </r>
  <r>
    <x v="7"/>
    <x v="1"/>
    <x v="79"/>
    <x v="0"/>
    <x v="11"/>
    <n v="1322409"/>
    <n v="18342"/>
    <m/>
    <m/>
    <m/>
    <n v="1322409"/>
    <m/>
  </r>
  <r>
    <x v="7"/>
    <x v="1"/>
    <x v="41"/>
    <x v="4"/>
    <x v="7"/>
    <n v="16120"/>
    <m/>
    <m/>
    <m/>
    <m/>
    <n v="16120"/>
    <m/>
  </r>
  <r>
    <x v="7"/>
    <x v="1"/>
    <x v="41"/>
    <x v="1"/>
    <x v="8"/>
    <m/>
    <m/>
    <m/>
    <n v="51766"/>
    <m/>
    <n v="51766"/>
    <m/>
  </r>
  <r>
    <x v="7"/>
    <x v="1"/>
    <x v="41"/>
    <x v="2"/>
    <x v="9"/>
    <m/>
    <m/>
    <m/>
    <n v="54946"/>
    <m/>
    <n v="54946"/>
    <m/>
  </r>
  <r>
    <x v="7"/>
    <x v="1"/>
    <x v="41"/>
    <x v="3"/>
    <x v="15"/>
    <n v="56134"/>
    <m/>
    <m/>
    <m/>
    <m/>
    <n v="56134"/>
    <m/>
  </r>
  <r>
    <x v="7"/>
    <x v="1"/>
    <x v="41"/>
    <x v="2"/>
    <x v="6"/>
    <n v="129805"/>
    <m/>
    <m/>
    <m/>
    <m/>
    <n v="129805"/>
    <m/>
  </r>
  <r>
    <x v="7"/>
    <x v="1"/>
    <x v="41"/>
    <x v="0"/>
    <x v="1"/>
    <m/>
    <m/>
    <m/>
    <n v="236731"/>
    <m/>
    <n v="236731"/>
    <m/>
  </r>
  <r>
    <x v="7"/>
    <x v="1"/>
    <x v="41"/>
    <x v="2"/>
    <x v="13"/>
    <n v="278923"/>
    <m/>
    <m/>
    <m/>
    <m/>
    <n v="278923"/>
    <m/>
  </r>
  <r>
    <x v="7"/>
    <x v="1"/>
    <x v="41"/>
    <x v="1"/>
    <x v="12"/>
    <n v="731435"/>
    <m/>
    <m/>
    <m/>
    <m/>
    <n v="731435"/>
    <m/>
  </r>
  <r>
    <x v="7"/>
    <x v="1"/>
    <x v="41"/>
    <x v="0"/>
    <x v="11"/>
    <n v="3066989"/>
    <n v="24132"/>
    <m/>
    <m/>
    <m/>
    <n v="3066989"/>
    <m/>
  </r>
  <r>
    <x v="7"/>
    <x v="1"/>
    <x v="145"/>
    <x v="0"/>
    <x v="11"/>
    <n v="68633"/>
    <m/>
    <m/>
    <m/>
    <m/>
    <n v="68633"/>
    <m/>
  </r>
  <r>
    <x v="7"/>
    <x v="1"/>
    <x v="118"/>
    <x v="0"/>
    <x v="11"/>
    <n v="484136"/>
    <m/>
    <m/>
    <m/>
    <m/>
    <n v="484136"/>
    <m/>
  </r>
  <r>
    <x v="7"/>
    <x v="1"/>
    <x v="153"/>
    <x v="0"/>
    <x v="11"/>
    <n v="92161"/>
    <m/>
    <m/>
    <m/>
    <m/>
    <n v="92161"/>
    <m/>
  </r>
  <r>
    <x v="7"/>
    <x v="1"/>
    <x v="129"/>
    <x v="0"/>
    <x v="11"/>
    <n v="142500"/>
    <m/>
    <m/>
    <m/>
    <m/>
    <n v="142500"/>
    <m/>
  </r>
  <r>
    <x v="7"/>
    <x v="1"/>
    <x v="93"/>
    <x v="1"/>
    <x v="12"/>
    <n v="28344"/>
    <n v="11331"/>
    <m/>
    <m/>
    <m/>
    <n v="28344"/>
    <m/>
  </r>
  <r>
    <x v="7"/>
    <x v="1"/>
    <x v="93"/>
    <x v="2"/>
    <x v="6"/>
    <n v="43631"/>
    <m/>
    <m/>
    <m/>
    <m/>
    <n v="43631"/>
    <m/>
  </r>
  <r>
    <x v="7"/>
    <x v="1"/>
    <x v="93"/>
    <x v="0"/>
    <x v="11"/>
    <n v="802306"/>
    <n v="44016"/>
    <m/>
    <m/>
    <m/>
    <n v="802306"/>
    <m/>
  </r>
  <r>
    <x v="7"/>
    <x v="1"/>
    <x v="67"/>
    <x v="0"/>
    <x v="11"/>
    <n v="2081221"/>
    <n v="27029"/>
    <m/>
    <m/>
    <m/>
    <n v="2081221"/>
    <m/>
  </r>
  <r>
    <x v="7"/>
    <x v="1"/>
    <x v="85"/>
    <x v="2"/>
    <x v="6"/>
    <n v="141166"/>
    <m/>
    <m/>
    <m/>
    <m/>
    <n v="141166"/>
    <m/>
  </r>
  <r>
    <x v="7"/>
    <x v="1"/>
    <x v="85"/>
    <x v="0"/>
    <x v="11"/>
    <n v="1256284"/>
    <n v="35864"/>
    <m/>
    <m/>
    <m/>
    <n v="1256284"/>
    <m/>
  </r>
  <r>
    <x v="7"/>
    <x v="1"/>
    <x v="99"/>
    <x v="3"/>
    <x v="5"/>
    <n v="18904"/>
    <m/>
    <m/>
    <m/>
    <m/>
    <n v="18904"/>
    <m/>
  </r>
  <r>
    <x v="7"/>
    <x v="1"/>
    <x v="99"/>
    <x v="1"/>
    <x v="12"/>
    <n v="48736"/>
    <m/>
    <m/>
    <m/>
    <m/>
    <n v="48736"/>
    <m/>
  </r>
  <r>
    <x v="7"/>
    <x v="1"/>
    <x v="99"/>
    <x v="0"/>
    <x v="11"/>
    <n v="412087"/>
    <n v="4449"/>
    <m/>
    <m/>
    <m/>
    <n v="412087"/>
    <m/>
  </r>
  <r>
    <x v="7"/>
    <x v="1"/>
    <x v="123"/>
    <x v="2"/>
    <x v="6"/>
    <n v="35810"/>
    <m/>
    <m/>
    <m/>
    <m/>
    <n v="35810"/>
    <m/>
  </r>
  <r>
    <x v="7"/>
    <x v="1"/>
    <x v="123"/>
    <x v="0"/>
    <x v="11"/>
    <n v="356133"/>
    <n v="12582"/>
    <m/>
    <m/>
    <m/>
    <n v="356133"/>
    <m/>
  </r>
  <r>
    <x v="7"/>
    <x v="1"/>
    <x v="100"/>
    <x v="1"/>
    <x v="12"/>
    <n v="33676"/>
    <m/>
    <m/>
    <m/>
    <m/>
    <n v="33676"/>
    <m/>
  </r>
  <r>
    <x v="7"/>
    <x v="1"/>
    <x v="100"/>
    <x v="2"/>
    <x v="13"/>
    <n v="45591"/>
    <m/>
    <m/>
    <m/>
    <m/>
    <n v="45591"/>
    <m/>
  </r>
  <r>
    <x v="7"/>
    <x v="1"/>
    <x v="100"/>
    <x v="2"/>
    <x v="6"/>
    <n v="106660"/>
    <m/>
    <m/>
    <m/>
    <m/>
    <n v="106660"/>
    <m/>
  </r>
  <r>
    <x v="7"/>
    <x v="1"/>
    <x v="100"/>
    <x v="0"/>
    <x v="11"/>
    <n v="560275"/>
    <m/>
    <m/>
    <m/>
    <m/>
    <n v="560275"/>
    <m/>
  </r>
  <r>
    <x v="7"/>
    <x v="1"/>
    <x v="3"/>
    <x v="3"/>
    <x v="5"/>
    <n v="18785"/>
    <m/>
    <m/>
    <m/>
    <m/>
    <n v="18785"/>
    <m/>
  </r>
  <r>
    <x v="7"/>
    <x v="1"/>
    <x v="3"/>
    <x v="4"/>
    <x v="7"/>
    <n v="33453"/>
    <m/>
    <m/>
    <m/>
    <m/>
    <n v="33453"/>
    <m/>
  </r>
  <r>
    <x v="7"/>
    <x v="1"/>
    <x v="3"/>
    <x v="6"/>
    <x v="4"/>
    <n v="43523"/>
    <n v="8030"/>
    <m/>
    <m/>
    <m/>
    <n v="43523"/>
    <m/>
  </r>
  <r>
    <x v="7"/>
    <x v="1"/>
    <x v="3"/>
    <x v="1"/>
    <x v="8"/>
    <m/>
    <m/>
    <m/>
    <n v="71810"/>
    <m/>
    <n v="71810"/>
    <m/>
  </r>
  <r>
    <x v="7"/>
    <x v="1"/>
    <x v="3"/>
    <x v="2"/>
    <x v="6"/>
    <n v="424988"/>
    <n v="10986"/>
    <m/>
    <m/>
    <m/>
    <n v="424988"/>
    <m/>
  </r>
  <r>
    <x v="7"/>
    <x v="1"/>
    <x v="3"/>
    <x v="1"/>
    <x v="12"/>
    <n v="776082"/>
    <n v="89062"/>
    <m/>
    <m/>
    <m/>
    <n v="776082"/>
    <m/>
  </r>
  <r>
    <x v="7"/>
    <x v="1"/>
    <x v="3"/>
    <x v="2"/>
    <x v="9"/>
    <m/>
    <m/>
    <m/>
    <n v="1554405"/>
    <m/>
    <n v="1554405"/>
    <m/>
  </r>
  <r>
    <x v="7"/>
    <x v="1"/>
    <x v="3"/>
    <x v="0"/>
    <x v="1"/>
    <m/>
    <m/>
    <m/>
    <n v="2111451"/>
    <n v="1007"/>
    <n v="2112458"/>
    <m/>
  </r>
  <r>
    <x v="7"/>
    <x v="1"/>
    <x v="3"/>
    <x v="2"/>
    <x v="13"/>
    <n v="3354608"/>
    <n v="33410"/>
    <m/>
    <m/>
    <m/>
    <n v="3354608"/>
    <m/>
  </r>
  <r>
    <x v="7"/>
    <x v="1"/>
    <x v="3"/>
    <x v="0"/>
    <x v="11"/>
    <n v="17346133"/>
    <n v="54585"/>
    <m/>
    <m/>
    <m/>
    <n v="17346133"/>
    <m/>
  </r>
  <r>
    <x v="7"/>
    <x v="1"/>
    <x v="13"/>
    <x v="4"/>
    <x v="7"/>
    <n v="37932"/>
    <m/>
    <m/>
    <m/>
    <m/>
    <n v="37932"/>
    <m/>
  </r>
  <r>
    <x v="7"/>
    <x v="1"/>
    <x v="13"/>
    <x v="2"/>
    <x v="6"/>
    <n v="42019"/>
    <m/>
    <m/>
    <m/>
    <m/>
    <n v="42019"/>
    <m/>
  </r>
  <r>
    <x v="7"/>
    <x v="1"/>
    <x v="13"/>
    <x v="2"/>
    <x v="13"/>
    <n v="202796"/>
    <m/>
    <m/>
    <m/>
    <m/>
    <n v="202796"/>
    <m/>
  </r>
  <r>
    <x v="7"/>
    <x v="1"/>
    <x v="13"/>
    <x v="1"/>
    <x v="12"/>
    <n v="259965"/>
    <n v="23620"/>
    <m/>
    <m/>
    <m/>
    <n v="259965"/>
    <m/>
  </r>
  <r>
    <x v="7"/>
    <x v="1"/>
    <x v="13"/>
    <x v="0"/>
    <x v="1"/>
    <m/>
    <m/>
    <m/>
    <n v="954496"/>
    <m/>
    <n v="954496"/>
    <m/>
  </r>
  <r>
    <x v="7"/>
    <x v="1"/>
    <x v="13"/>
    <x v="0"/>
    <x v="11"/>
    <n v="8620838"/>
    <n v="70033"/>
    <m/>
    <m/>
    <m/>
    <n v="8620838"/>
    <m/>
  </r>
  <r>
    <x v="7"/>
    <x v="2"/>
    <x v="81"/>
    <x v="2"/>
    <x v="13"/>
    <n v="70482"/>
    <m/>
    <m/>
    <m/>
    <m/>
    <n v="70482"/>
    <m/>
  </r>
  <r>
    <x v="7"/>
    <x v="2"/>
    <x v="81"/>
    <x v="2"/>
    <x v="6"/>
    <n v="225768"/>
    <m/>
    <m/>
    <m/>
    <m/>
    <n v="225768"/>
    <m/>
  </r>
  <r>
    <x v="7"/>
    <x v="2"/>
    <x v="81"/>
    <x v="1"/>
    <x v="12"/>
    <n v="482289"/>
    <n v="7008"/>
    <m/>
    <m/>
    <m/>
    <n v="482289"/>
    <m/>
  </r>
  <r>
    <x v="7"/>
    <x v="2"/>
    <x v="81"/>
    <x v="0"/>
    <x v="11"/>
    <n v="1157953"/>
    <n v="33960"/>
    <m/>
    <m/>
    <m/>
    <n v="1157953"/>
    <m/>
  </r>
  <r>
    <x v="7"/>
    <x v="2"/>
    <x v="43"/>
    <x v="1"/>
    <x v="8"/>
    <m/>
    <m/>
    <m/>
    <m/>
    <n v="5440"/>
    <n v="5440"/>
    <m/>
  </r>
  <r>
    <x v="7"/>
    <x v="2"/>
    <x v="43"/>
    <x v="2"/>
    <x v="9"/>
    <m/>
    <m/>
    <m/>
    <m/>
    <n v="10600"/>
    <n v="10600"/>
    <m/>
  </r>
  <r>
    <x v="7"/>
    <x v="2"/>
    <x v="43"/>
    <x v="0"/>
    <x v="1"/>
    <m/>
    <m/>
    <m/>
    <m/>
    <n v="42200"/>
    <n v="42200"/>
    <m/>
  </r>
  <r>
    <x v="7"/>
    <x v="2"/>
    <x v="43"/>
    <x v="4"/>
    <x v="7"/>
    <n v="94917"/>
    <m/>
    <m/>
    <m/>
    <m/>
    <n v="94917"/>
    <m/>
  </r>
  <r>
    <x v="7"/>
    <x v="2"/>
    <x v="43"/>
    <x v="2"/>
    <x v="6"/>
    <n v="268671"/>
    <m/>
    <m/>
    <m/>
    <m/>
    <n v="268671"/>
    <m/>
  </r>
  <r>
    <x v="7"/>
    <x v="2"/>
    <x v="43"/>
    <x v="1"/>
    <x v="12"/>
    <n v="329045"/>
    <m/>
    <m/>
    <m/>
    <m/>
    <n v="329045"/>
    <m/>
  </r>
  <r>
    <x v="7"/>
    <x v="2"/>
    <x v="43"/>
    <x v="2"/>
    <x v="13"/>
    <n v="332902"/>
    <m/>
    <m/>
    <m/>
    <m/>
    <n v="332902"/>
    <m/>
  </r>
  <r>
    <x v="7"/>
    <x v="2"/>
    <x v="43"/>
    <x v="0"/>
    <x v="11"/>
    <n v="3423212"/>
    <m/>
    <m/>
    <m/>
    <m/>
    <n v="3423212"/>
    <m/>
  </r>
  <r>
    <x v="7"/>
    <x v="1"/>
    <x v="15"/>
    <x v="3"/>
    <x v="10"/>
    <n v="2985"/>
    <n v="2985"/>
    <m/>
    <m/>
    <m/>
    <n v="2985"/>
    <m/>
  </r>
  <r>
    <x v="7"/>
    <x v="1"/>
    <x v="15"/>
    <x v="6"/>
    <x v="4"/>
    <n v="3655"/>
    <n v="3655"/>
    <m/>
    <m/>
    <m/>
    <n v="3655"/>
    <m/>
  </r>
  <r>
    <x v="7"/>
    <x v="1"/>
    <x v="15"/>
    <x v="1"/>
    <x v="8"/>
    <m/>
    <m/>
    <m/>
    <m/>
    <n v="16980"/>
    <n v="16980"/>
    <m/>
  </r>
  <r>
    <x v="7"/>
    <x v="1"/>
    <x v="15"/>
    <x v="4"/>
    <x v="7"/>
    <n v="57605"/>
    <m/>
    <m/>
    <m/>
    <m/>
    <n v="57605"/>
    <m/>
  </r>
  <r>
    <x v="7"/>
    <x v="1"/>
    <x v="15"/>
    <x v="2"/>
    <x v="9"/>
    <m/>
    <m/>
    <m/>
    <n v="115522"/>
    <n v="81040"/>
    <n v="196562"/>
    <m/>
  </r>
  <r>
    <x v="7"/>
    <x v="1"/>
    <x v="15"/>
    <x v="0"/>
    <x v="1"/>
    <m/>
    <m/>
    <m/>
    <n v="126773"/>
    <n v="104210"/>
    <n v="230983"/>
    <m/>
  </r>
  <r>
    <x v="7"/>
    <x v="1"/>
    <x v="15"/>
    <x v="1"/>
    <x v="12"/>
    <n v="632082"/>
    <n v="25733"/>
    <m/>
    <m/>
    <m/>
    <n v="632082"/>
    <m/>
  </r>
  <r>
    <x v="7"/>
    <x v="1"/>
    <x v="15"/>
    <x v="2"/>
    <x v="6"/>
    <n v="825440"/>
    <m/>
    <m/>
    <m/>
    <m/>
    <n v="825440"/>
    <m/>
  </r>
  <r>
    <x v="7"/>
    <x v="1"/>
    <x v="15"/>
    <x v="2"/>
    <x v="13"/>
    <n v="2863883"/>
    <n v="8220"/>
    <m/>
    <m/>
    <m/>
    <n v="2863883"/>
    <m/>
  </r>
  <r>
    <x v="7"/>
    <x v="1"/>
    <x v="15"/>
    <x v="0"/>
    <x v="11"/>
    <n v="9086632"/>
    <n v="50678"/>
    <m/>
    <m/>
    <m/>
    <n v="9086632"/>
    <m/>
  </r>
  <r>
    <x v="7"/>
    <x v="1"/>
    <x v="76"/>
    <x v="4"/>
    <x v="7"/>
    <n v="5250"/>
    <m/>
    <m/>
    <m/>
    <m/>
    <n v="5250"/>
    <m/>
  </r>
  <r>
    <x v="7"/>
    <x v="1"/>
    <x v="76"/>
    <x v="0"/>
    <x v="1"/>
    <m/>
    <m/>
    <m/>
    <n v="69646"/>
    <m/>
    <n v="69646"/>
    <m/>
  </r>
  <r>
    <x v="7"/>
    <x v="1"/>
    <x v="76"/>
    <x v="2"/>
    <x v="6"/>
    <n v="70346"/>
    <m/>
    <m/>
    <m/>
    <m/>
    <n v="70346"/>
    <m/>
  </r>
  <r>
    <x v="7"/>
    <x v="1"/>
    <x v="76"/>
    <x v="2"/>
    <x v="13"/>
    <n v="165365"/>
    <n v="6756"/>
    <m/>
    <m/>
    <m/>
    <n v="165365"/>
    <m/>
  </r>
  <r>
    <x v="7"/>
    <x v="1"/>
    <x v="76"/>
    <x v="0"/>
    <x v="11"/>
    <n v="1151622"/>
    <m/>
    <m/>
    <m/>
    <m/>
    <n v="1151622"/>
    <m/>
  </r>
  <r>
    <x v="7"/>
    <x v="1"/>
    <x v="76"/>
    <x v="1"/>
    <x v="12"/>
    <n v="1310779"/>
    <n v="30015"/>
    <m/>
    <m/>
    <m/>
    <n v="1310779"/>
    <m/>
  </r>
  <r>
    <x v="7"/>
    <x v="1"/>
    <x v="92"/>
    <x v="0"/>
    <x v="11"/>
    <n v="325220"/>
    <m/>
    <m/>
    <m/>
    <m/>
    <n v="325220"/>
    <m/>
  </r>
  <r>
    <x v="7"/>
    <x v="1"/>
    <x v="92"/>
    <x v="1"/>
    <x v="12"/>
    <n v="711148"/>
    <m/>
    <m/>
    <m/>
    <m/>
    <n v="711148"/>
    <m/>
  </r>
  <r>
    <x v="7"/>
    <x v="1"/>
    <x v="125"/>
    <x v="2"/>
    <x v="13"/>
    <n v="7550"/>
    <m/>
    <m/>
    <m/>
    <m/>
    <n v="7550"/>
    <m/>
  </r>
  <r>
    <x v="7"/>
    <x v="1"/>
    <x v="125"/>
    <x v="2"/>
    <x v="6"/>
    <n v="19512"/>
    <m/>
    <m/>
    <m/>
    <m/>
    <n v="19512"/>
    <m/>
  </r>
  <r>
    <x v="7"/>
    <x v="1"/>
    <x v="125"/>
    <x v="0"/>
    <x v="11"/>
    <n v="78793"/>
    <m/>
    <m/>
    <m/>
    <m/>
    <n v="78793"/>
    <m/>
  </r>
  <r>
    <x v="7"/>
    <x v="1"/>
    <x v="125"/>
    <x v="1"/>
    <x v="12"/>
    <n v="96364"/>
    <m/>
    <m/>
    <m/>
    <m/>
    <n v="96364"/>
    <m/>
  </r>
  <r>
    <x v="7"/>
    <x v="1"/>
    <x v="147"/>
    <x v="0"/>
    <x v="11"/>
    <n v="87055"/>
    <m/>
    <m/>
    <m/>
    <m/>
    <n v="87055"/>
    <m/>
  </r>
  <r>
    <x v="7"/>
    <x v="1"/>
    <x v="127"/>
    <x v="2"/>
    <x v="13"/>
    <n v="18208"/>
    <n v="18208"/>
    <m/>
    <m/>
    <m/>
    <n v="18208"/>
    <m/>
  </r>
  <r>
    <x v="7"/>
    <x v="1"/>
    <x v="127"/>
    <x v="1"/>
    <x v="12"/>
    <n v="25179"/>
    <n v="25179"/>
    <m/>
    <m/>
    <m/>
    <n v="25179"/>
    <m/>
  </r>
  <r>
    <x v="7"/>
    <x v="1"/>
    <x v="127"/>
    <x v="0"/>
    <x v="11"/>
    <n v="146122"/>
    <m/>
    <m/>
    <m/>
    <m/>
    <n v="146122"/>
    <m/>
  </r>
  <r>
    <x v="7"/>
    <x v="1"/>
    <x v="141"/>
    <x v="0"/>
    <x v="11"/>
    <n v="83635"/>
    <n v="23937"/>
    <m/>
    <m/>
    <m/>
    <n v="83635"/>
    <m/>
  </r>
  <r>
    <x v="7"/>
    <x v="1"/>
    <x v="172"/>
    <x v="0"/>
    <x v="11"/>
    <n v="2184"/>
    <m/>
    <m/>
    <m/>
    <m/>
    <n v="2184"/>
    <m/>
  </r>
  <r>
    <x v="7"/>
    <x v="3"/>
    <x v="97"/>
    <x v="1"/>
    <x v="8"/>
    <m/>
    <m/>
    <m/>
    <m/>
    <n v="2360"/>
    <n v="2360"/>
    <m/>
  </r>
  <r>
    <x v="7"/>
    <x v="3"/>
    <x v="97"/>
    <x v="4"/>
    <x v="7"/>
    <n v="61407"/>
    <m/>
    <m/>
    <m/>
    <m/>
    <n v="61407"/>
    <m/>
  </r>
  <r>
    <x v="7"/>
    <x v="3"/>
    <x v="97"/>
    <x v="2"/>
    <x v="6"/>
    <n v="237748"/>
    <n v="29277"/>
    <m/>
    <m/>
    <m/>
    <n v="237748"/>
    <m/>
  </r>
  <r>
    <x v="7"/>
    <x v="3"/>
    <x v="97"/>
    <x v="1"/>
    <x v="12"/>
    <n v="413168"/>
    <n v="12790"/>
    <m/>
    <m/>
    <m/>
    <n v="413168"/>
    <m/>
  </r>
  <r>
    <x v="7"/>
    <x v="3"/>
    <x v="97"/>
    <x v="0"/>
    <x v="11"/>
    <n v="564463"/>
    <m/>
    <m/>
    <m/>
    <m/>
    <n v="564463"/>
    <m/>
  </r>
  <r>
    <x v="7"/>
    <x v="3"/>
    <x v="97"/>
    <x v="2"/>
    <x v="13"/>
    <n v="739927"/>
    <m/>
    <m/>
    <m/>
    <m/>
    <n v="739927"/>
    <m/>
  </r>
  <r>
    <x v="7"/>
    <x v="3"/>
    <x v="55"/>
    <x v="0"/>
    <x v="1"/>
    <m/>
    <m/>
    <m/>
    <m/>
    <n v="2540"/>
    <n v="2540"/>
    <m/>
  </r>
  <r>
    <x v="7"/>
    <x v="3"/>
    <x v="55"/>
    <x v="6"/>
    <x v="4"/>
    <n v="10603"/>
    <m/>
    <m/>
    <m/>
    <m/>
    <n v="10603"/>
    <m/>
  </r>
  <r>
    <x v="7"/>
    <x v="3"/>
    <x v="55"/>
    <x v="1"/>
    <x v="8"/>
    <m/>
    <m/>
    <m/>
    <m/>
    <n v="10910"/>
    <n v="10910"/>
    <m/>
  </r>
  <r>
    <x v="7"/>
    <x v="3"/>
    <x v="55"/>
    <x v="2"/>
    <x v="9"/>
    <m/>
    <m/>
    <m/>
    <m/>
    <n v="12800"/>
    <n v="12800"/>
    <m/>
  </r>
  <r>
    <x v="7"/>
    <x v="3"/>
    <x v="55"/>
    <x v="3"/>
    <x v="5"/>
    <n v="34422"/>
    <m/>
    <m/>
    <m/>
    <m/>
    <n v="34422"/>
    <m/>
  </r>
  <r>
    <x v="7"/>
    <x v="3"/>
    <x v="55"/>
    <x v="4"/>
    <x v="7"/>
    <n v="73843"/>
    <m/>
    <m/>
    <m/>
    <m/>
    <n v="73843"/>
    <m/>
  </r>
  <r>
    <x v="7"/>
    <x v="3"/>
    <x v="55"/>
    <x v="3"/>
    <x v="10"/>
    <n v="93040"/>
    <m/>
    <m/>
    <m/>
    <m/>
    <n v="93040"/>
    <m/>
  </r>
  <r>
    <x v="7"/>
    <x v="3"/>
    <x v="55"/>
    <x v="2"/>
    <x v="6"/>
    <n v="234301"/>
    <n v="86200"/>
    <m/>
    <m/>
    <m/>
    <n v="234301"/>
    <m/>
  </r>
  <r>
    <x v="7"/>
    <x v="3"/>
    <x v="55"/>
    <x v="2"/>
    <x v="13"/>
    <n v="892105"/>
    <n v="37842"/>
    <m/>
    <m/>
    <m/>
    <n v="892105"/>
    <m/>
  </r>
  <r>
    <x v="7"/>
    <x v="3"/>
    <x v="55"/>
    <x v="0"/>
    <x v="11"/>
    <n v="962675"/>
    <n v="10243"/>
    <m/>
    <m/>
    <m/>
    <n v="962675"/>
    <m/>
  </r>
  <r>
    <x v="7"/>
    <x v="3"/>
    <x v="55"/>
    <x v="1"/>
    <x v="12"/>
    <n v="2169804"/>
    <n v="189016"/>
    <m/>
    <m/>
    <m/>
    <n v="2169804"/>
    <m/>
  </r>
  <r>
    <x v="7"/>
    <x v="3"/>
    <x v="16"/>
    <x v="3"/>
    <x v="10"/>
    <n v="62683"/>
    <m/>
    <m/>
    <m/>
    <m/>
    <n v="62683"/>
    <m/>
  </r>
  <r>
    <x v="7"/>
    <x v="3"/>
    <x v="16"/>
    <x v="4"/>
    <x v="7"/>
    <n v="75347"/>
    <m/>
    <m/>
    <m/>
    <m/>
    <n v="75347"/>
    <m/>
  </r>
  <r>
    <x v="7"/>
    <x v="3"/>
    <x v="16"/>
    <x v="6"/>
    <x v="4"/>
    <n v="102440"/>
    <n v="50029"/>
    <m/>
    <m/>
    <m/>
    <n v="102440"/>
    <m/>
  </r>
  <r>
    <x v="7"/>
    <x v="3"/>
    <x v="16"/>
    <x v="0"/>
    <x v="1"/>
    <m/>
    <m/>
    <m/>
    <n v="172171"/>
    <n v="66830"/>
    <n v="239001"/>
    <m/>
  </r>
  <r>
    <x v="7"/>
    <x v="3"/>
    <x v="16"/>
    <x v="1"/>
    <x v="8"/>
    <m/>
    <m/>
    <m/>
    <n v="289432"/>
    <n v="32400"/>
    <n v="321832"/>
    <m/>
  </r>
  <r>
    <x v="7"/>
    <x v="3"/>
    <x v="16"/>
    <x v="2"/>
    <x v="9"/>
    <m/>
    <m/>
    <m/>
    <n v="331009"/>
    <n v="80590"/>
    <n v="411599"/>
    <m/>
  </r>
  <r>
    <x v="7"/>
    <x v="3"/>
    <x v="16"/>
    <x v="2"/>
    <x v="6"/>
    <n v="789531"/>
    <n v="20084"/>
    <m/>
    <m/>
    <m/>
    <n v="789531"/>
    <m/>
  </r>
  <r>
    <x v="7"/>
    <x v="3"/>
    <x v="16"/>
    <x v="2"/>
    <x v="13"/>
    <n v="4509088"/>
    <n v="89271"/>
    <m/>
    <m/>
    <m/>
    <n v="4509088"/>
    <m/>
  </r>
  <r>
    <x v="7"/>
    <x v="3"/>
    <x v="16"/>
    <x v="1"/>
    <x v="12"/>
    <n v="5234075"/>
    <n v="133649"/>
    <m/>
    <m/>
    <m/>
    <n v="5234075"/>
    <m/>
  </r>
  <r>
    <x v="7"/>
    <x v="3"/>
    <x v="16"/>
    <x v="0"/>
    <x v="11"/>
    <n v="7312537"/>
    <n v="26248"/>
    <m/>
    <m/>
    <m/>
    <n v="7312537"/>
    <m/>
  </r>
  <r>
    <x v="7"/>
    <x v="3"/>
    <x v="74"/>
    <x v="0"/>
    <x v="1"/>
    <m/>
    <m/>
    <m/>
    <m/>
    <n v="9900"/>
    <n v="9900"/>
    <m/>
  </r>
  <r>
    <x v="7"/>
    <x v="3"/>
    <x v="74"/>
    <x v="6"/>
    <x v="4"/>
    <n v="79610"/>
    <m/>
    <m/>
    <m/>
    <m/>
    <n v="79610"/>
    <m/>
  </r>
  <r>
    <x v="7"/>
    <x v="3"/>
    <x v="74"/>
    <x v="2"/>
    <x v="9"/>
    <m/>
    <m/>
    <m/>
    <m/>
    <n v="89500"/>
    <n v="89500"/>
    <m/>
  </r>
  <r>
    <x v="7"/>
    <x v="3"/>
    <x v="74"/>
    <x v="4"/>
    <x v="7"/>
    <n v="202042"/>
    <m/>
    <m/>
    <m/>
    <m/>
    <n v="202042"/>
    <m/>
  </r>
  <r>
    <x v="7"/>
    <x v="3"/>
    <x v="74"/>
    <x v="2"/>
    <x v="6"/>
    <n v="286301"/>
    <m/>
    <m/>
    <m/>
    <m/>
    <n v="286301"/>
    <m/>
  </r>
  <r>
    <x v="7"/>
    <x v="3"/>
    <x v="74"/>
    <x v="1"/>
    <x v="12"/>
    <n v="619046"/>
    <m/>
    <m/>
    <m/>
    <m/>
    <n v="619046"/>
    <m/>
  </r>
  <r>
    <x v="7"/>
    <x v="3"/>
    <x v="74"/>
    <x v="0"/>
    <x v="11"/>
    <n v="1811567"/>
    <m/>
    <m/>
    <m/>
    <m/>
    <n v="1811567"/>
    <m/>
  </r>
  <r>
    <x v="7"/>
    <x v="3"/>
    <x v="74"/>
    <x v="2"/>
    <x v="13"/>
    <n v="4760410"/>
    <m/>
    <m/>
    <m/>
    <m/>
    <n v="4760410"/>
    <m/>
  </r>
  <r>
    <x v="7"/>
    <x v="3"/>
    <x v="111"/>
    <x v="2"/>
    <x v="13"/>
    <n v="55213"/>
    <m/>
    <m/>
    <m/>
    <m/>
    <n v="55213"/>
    <m/>
  </r>
  <r>
    <x v="7"/>
    <x v="3"/>
    <x v="111"/>
    <x v="0"/>
    <x v="11"/>
    <n v="302393"/>
    <m/>
    <m/>
    <m/>
    <m/>
    <n v="302393"/>
    <m/>
  </r>
  <r>
    <x v="7"/>
    <x v="3"/>
    <x v="111"/>
    <x v="1"/>
    <x v="12"/>
    <n v="308234"/>
    <m/>
    <m/>
    <m/>
    <m/>
    <n v="308234"/>
    <m/>
  </r>
  <r>
    <x v="7"/>
    <x v="3"/>
    <x v="134"/>
    <x v="4"/>
    <x v="7"/>
    <n v="8608"/>
    <m/>
    <m/>
    <m/>
    <m/>
    <n v="8608"/>
    <m/>
  </r>
  <r>
    <x v="7"/>
    <x v="3"/>
    <x v="134"/>
    <x v="1"/>
    <x v="12"/>
    <n v="38905"/>
    <m/>
    <m/>
    <m/>
    <m/>
    <n v="38905"/>
    <m/>
  </r>
  <r>
    <x v="7"/>
    <x v="3"/>
    <x v="134"/>
    <x v="0"/>
    <x v="11"/>
    <n v="145080"/>
    <m/>
    <m/>
    <m/>
    <m/>
    <n v="145080"/>
    <m/>
  </r>
  <r>
    <x v="7"/>
    <x v="3"/>
    <x v="183"/>
    <x v="0"/>
    <x v="11"/>
    <n v="9347"/>
    <m/>
    <m/>
    <m/>
    <m/>
    <n v="9347"/>
    <m/>
  </r>
  <r>
    <x v="7"/>
    <x v="3"/>
    <x v="51"/>
    <x v="3"/>
    <x v="10"/>
    <n v="1744"/>
    <n v="1744"/>
    <m/>
    <m/>
    <m/>
    <n v="1744"/>
    <m/>
  </r>
  <r>
    <x v="7"/>
    <x v="3"/>
    <x v="51"/>
    <x v="2"/>
    <x v="9"/>
    <m/>
    <m/>
    <m/>
    <m/>
    <n v="5601"/>
    <n v="5601"/>
    <m/>
  </r>
  <r>
    <x v="7"/>
    <x v="3"/>
    <x v="51"/>
    <x v="3"/>
    <x v="5"/>
    <n v="7283"/>
    <m/>
    <m/>
    <m/>
    <m/>
    <n v="7283"/>
    <m/>
  </r>
  <r>
    <x v="7"/>
    <x v="3"/>
    <x v="51"/>
    <x v="6"/>
    <x v="4"/>
    <n v="30913"/>
    <m/>
    <m/>
    <m/>
    <m/>
    <n v="30913"/>
    <m/>
  </r>
  <r>
    <x v="7"/>
    <x v="3"/>
    <x v="51"/>
    <x v="4"/>
    <x v="7"/>
    <n v="33323"/>
    <m/>
    <m/>
    <m/>
    <m/>
    <n v="33323"/>
    <m/>
  </r>
  <r>
    <x v="7"/>
    <x v="3"/>
    <x v="51"/>
    <x v="1"/>
    <x v="8"/>
    <m/>
    <m/>
    <m/>
    <n v="38460"/>
    <n v="5580"/>
    <n v="44040"/>
    <m/>
  </r>
  <r>
    <x v="7"/>
    <x v="3"/>
    <x v="51"/>
    <x v="2"/>
    <x v="6"/>
    <n v="119448"/>
    <n v="24551"/>
    <m/>
    <m/>
    <m/>
    <n v="119448"/>
    <m/>
  </r>
  <r>
    <x v="7"/>
    <x v="3"/>
    <x v="51"/>
    <x v="2"/>
    <x v="13"/>
    <n v="267598"/>
    <n v="13761"/>
    <m/>
    <m/>
    <m/>
    <n v="267598"/>
    <m/>
  </r>
  <r>
    <x v="7"/>
    <x v="3"/>
    <x v="51"/>
    <x v="0"/>
    <x v="11"/>
    <n v="1464245"/>
    <n v="5198"/>
    <m/>
    <m/>
    <m/>
    <n v="1464245"/>
    <m/>
  </r>
  <r>
    <x v="7"/>
    <x v="3"/>
    <x v="51"/>
    <x v="1"/>
    <x v="12"/>
    <n v="3712868"/>
    <n v="31278"/>
    <m/>
    <m/>
    <m/>
    <n v="3712868"/>
    <m/>
  </r>
  <r>
    <x v="7"/>
    <x v="3"/>
    <x v="104"/>
    <x v="6"/>
    <x v="4"/>
    <n v="13717"/>
    <m/>
    <m/>
    <m/>
    <m/>
    <n v="13717"/>
    <m/>
  </r>
  <r>
    <x v="7"/>
    <x v="3"/>
    <x v="104"/>
    <x v="4"/>
    <x v="7"/>
    <n v="14514"/>
    <m/>
    <m/>
    <m/>
    <m/>
    <n v="14514"/>
    <m/>
  </r>
  <r>
    <x v="7"/>
    <x v="3"/>
    <x v="104"/>
    <x v="2"/>
    <x v="6"/>
    <n v="20754"/>
    <m/>
    <m/>
    <m/>
    <m/>
    <n v="20754"/>
    <m/>
  </r>
  <r>
    <x v="7"/>
    <x v="3"/>
    <x v="104"/>
    <x v="0"/>
    <x v="11"/>
    <n v="270557"/>
    <m/>
    <m/>
    <m/>
    <m/>
    <n v="270557"/>
    <m/>
  </r>
  <r>
    <x v="7"/>
    <x v="3"/>
    <x v="104"/>
    <x v="2"/>
    <x v="13"/>
    <n v="398337"/>
    <m/>
    <m/>
    <m/>
    <m/>
    <n v="398337"/>
    <m/>
  </r>
  <r>
    <x v="7"/>
    <x v="3"/>
    <x v="104"/>
    <x v="1"/>
    <x v="12"/>
    <n v="862241"/>
    <n v="14303"/>
    <m/>
    <m/>
    <m/>
    <n v="862241"/>
    <m/>
  </r>
  <r>
    <x v="7"/>
    <x v="3"/>
    <x v="42"/>
    <x v="1"/>
    <x v="8"/>
    <m/>
    <m/>
    <m/>
    <m/>
    <n v="650"/>
    <n v="650"/>
    <m/>
  </r>
  <r>
    <x v="7"/>
    <x v="3"/>
    <x v="42"/>
    <x v="6"/>
    <x v="4"/>
    <n v="6301"/>
    <n v="6301"/>
    <m/>
    <m/>
    <m/>
    <n v="6301"/>
    <m/>
  </r>
  <r>
    <x v="7"/>
    <x v="3"/>
    <x v="42"/>
    <x v="3"/>
    <x v="10"/>
    <n v="11201"/>
    <n v="11201"/>
    <m/>
    <m/>
    <m/>
    <n v="11201"/>
    <m/>
  </r>
  <r>
    <x v="7"/>
    <x v="3"/>
    <x v="42"/>
    <x v="4"/>
    <x v="7"/>
    <n v="42802"/>
    <m/>
    <m/>
    <m/>
    <m/>
    <n v="42802"/>
    <m/>
  </r>
  <r>
    <x v="7"/>
    <x v="3"/>
    <x v="42"/>
    <x v="2"/>
    <x v="9"/>
    <m/>
    <m/>
    <m/>
    <n v="58444"/>
    <n v="9900"/>
    <n v="68344"/>
    <m/>
  </r>
  <r>
    <x v="7"/>
    <x v="3"/>
    <x v="42"/>
    <x v="2"/>
    <x v="6"/>
    <n v="710913"/>
    <n v="48502"/>
    <m/>
    <m/>
    <m/>
    <n v="710913"/>
    <m/>
  </r>
  <r>
    <x v="7"/>
    <x v="3"/>
    <x v="42"/>
    <x v="2"/>
    <x v="13"/>
    <n v="2096129"/>
    <n v="10000"/>
    <m/>
    <m/>
    <m/>
    <n v="2096129"/>
    <m/>
  </r>
  <r>
    <x v="7"/>
    <x v="3"/>
    <x v="42"/>
    <x v="0"/>
    <x v="11"/>
    <n v="3375167"/>
    <n v="18326"/>
    <m/>
    <m/>
    <m/>
    <n v="3375167"/>
    <m/>
  </r>
  <r>
    <x v="7"/>
    <x v="3"/>
    <x v="42"/>
    <x v="1"/>
    <x v="12"/>
    <n v="3408743"/>
    <n v="99989"/>
    <m/>
    <m/>
    <m/>
    <n v="3408743"/>
    <m/>
  </r>
  <r>
    <x v="7"/>
    <x v="3"/>
    <x v="38"/>
    <x v="1"/>
    <x v="8"/>
    <m/>
    <m/>
    <m/>
    <m/>
    <n v="2120"/>
    <n v="2120"/>
    <m/>
  </r>
  <r>
    <x v="7"/>
    <x v="3"/>
    <x v="38"/>
    <x v="6"/>
    <x v="4"/>
    <n v="10215"/>
    <m/>
    <m/>
    <m/>
    <m/>
    <n v="10215"/>
    <m/>
  </r>
  <r>
    <x v="7"/>
    <x v="3"/>
    <x v="38"/>
    <x v="4"/>
    <x v="7"/>
    <n v="215970"/>
    <m/>
    <m/>
    <m/>
    <m/>
    <n v="215970"/>
    <m/>
  </r>
  <r>
    <x v="7"/>
    <x v="3"/>
    <x v="38"/>
    <x v="2"/>
    <x v="6"/>
    <n v="763234"/>
    <n v="25709"/>
    <m/>
    <m/>
    <m/>
    <n v="763234"/>
    <m/>
  </r>
  <r>
    <x v="7"/>
    <x v="3"/>
    <x v="38"/>
    <x v="2"/>
    <x v="9"/>
    <m/>
    <m/>
    <m/>
    <n v="887987"/>
    <m/>
    <n v="887987"/>
    <m/>
  </r>
  <r>
    <x v="7"/>
    <x v="3"/>
    <x v="38"/>
    <x v="1"/>
    <x v="12"/>
    <n v="1914035"/>
    <n v="27866"/>
    <m/>
    <m/>
    <m/>
    <n v="1914035"/>
    <m/>
  </r>
  <r>
    <x v="7"/>
    <x v="3"/>
    <x v="38"/>
    <x v="2"/>
    <x v="13"/>
    <n v="3301402"/>
    <m/>
    <m/>
    <m/>
    <m/>
    <n v="3301402"/>
    <m/>
  </r>
  <r>
    <x v="7"/>
    <x v="3"/>
    <x v="38"/>
    <x v="0"/>
    <x v="11"/>
    <n v="4327651"/>
    <n v="16408"/>
    <m/>
    <m/>
    <m/>
    <n v="4327651"/>
    <m/>
  </r>
  <r>
    <x v="7"/>
    <x v="3"/>
    <x v="97"/>
    <x v="4"/>
    <x v="7"/>
    <n v="2839"/>
    <m/>
    <m/>
    <m/>
    <m/>
    <n v="2839"/>
    <m/>
  </r>
  <r>
    <x v="7"/>
    <x v="3"/>
    <x v="97"/>
    <x v="0"/>
    <x v="1"/>
    <m/>
    <m/>
    <m/>
    <n v="85636"/>
    <m/>
    <n v="85636"/>
    <m/>
  </r>
  <r>
    <x v="7"/>
    <x v="3"/>
    <x v="97"/>
    <x v="2"/>
    <x v="9"/>
    <m/>
    <m/>
    <m/>
    <n v="108060"/>
    <m/>
    <n v="108060"/>
    <m/>
  </r>
  <r>
    <x v="7"/>
    <x v="3"/>
    <x v="97"/>
    <x v="1"/>
    <x v="12"/>
    <n v="210089"/>
    <m/>
    <m/>
    <m/>
    <m/>
    <n v="210089"/>
    <m/>
  </r>
  <r>
    <x v="7"/>
    <x v="3"/>
    <x v="97"/>
    <x v="2"/>
    <x v="6"/>
    <n v="394796"/>
    <m/>
    <m/>
    <m/>
    <m/>
    <n v="394796"/>
    <m/>
  </r>
  <r>
    <x v="7"/>
    <x v="3"/>
    <x v="97"/>
    <x v="2"/>
    <x v="13"/>
    <n v="712959"/>
    <m/>
    <m/>
    <m/>
    <m/>
    <n v="712959"/>
    <m/>
  </r>
  <r>
    <x v="7"/>
    <x v="3"/>
    <x v="97"/>
    <x v="0"/>
    <x v="11"/>
    <n v="1013909"/>
    <n v="9205"/>
    <m/>
    <m/>
    <m/>
    <n v="1013909"/>
    <m/>
  </r>
  <r>
    <x v="7"/>
    <x v="3"/>
    <x v="63"/>
    <x v="3"/>
    <x v="5"/>
    <n v="12213"/>
    <n v="12213"/>
    <m/>
    <m/>
    <m/>
    <n v="12213"/>
    <m/>
  </r>
  <r>
    <x v="7"/>
    <x v="3"/>
    <x v="63"/>
    <x v="6"/>
    <x v="4"/>
    <n v="22341"/>
    <n v="22341"/>
    <m/>
    <m/>
    <m/>
    <n v="22341"/>
    <m/>
  </r>
  <r>
    <x v="7"/>
    <x v="3"/>
    <x v="63"/>
    <x v="2"/>
    <x v="6"/>
    <n v="515161"/>
    <m/>
    <m/>
    <m/>
    <m/>
    <n v="515161"/>
    <m/>
  </r>
  <r>
    <x v="7"/>
    <x v="3"/>
    <x v="63"/>
    <x v="2"/>
    <x v="13"/>
    <n v="803546"/>
    <m/>
    <m/>
    <m/>
    <m/>
    <n v="803546"/>
    <m/>
  </r>
  <r>
    <x v="7"/>
    <x v="3"/>
    <x v="63"/>
    <x v="1"/>
    <x v="12"/>
    <n v="809625"/>
    <n v="114642"/>
    <m/>
    <m/>
    <m/>
    <n v="809625"/>
    <m/>
  </r>
  <r>
    <x v="7"/>
    <x v="3"/>
    <x v="63"/>
    <x v="0"/>
    <x v="11"/>
    <n v="1573739"/>
    <m/>
    <m/>
    <m/>
    <m/>
    <n v="1573739"/>
    <m/>
  </r>
  <r>
    <x v="7"/>
    <x v="2"/>
    <x v="84"/>
    <x v="4"/>
    <x v="7"/>
    <n v="160196"/>
    <m/>
    <m/>
    <m/>
    <m/>
    <n v="160196"/>
    <m/>
  </r>
  <r>
    <x v="7"/>
    <x v="2"/>
    <x v="84"/>
    <x v="2"/>
    <x v="13"/>
    <n v="415443"/>
    <m/>
    <m/>
    <m/>
    <m/>
    <n v="415443"/>
    <m/>
  </r>
  <r>
    <x v="7"/>
    <x v="2"/>
    <x v="84"/>
    <x v="1"/>
    <x v="12"/>
    <n v="752041"/>
    <m/>
    <m/>
    <m/>
    <m/>
    <n v="752041"/>
    <m/>
  </r>
  <r>
    <x v="7"/>
    <x v="2"/>
    <x v="84"/>
    <x v="2"/>
    <x v="6"/>
    <n v="849177"/>
    <m/>
    <m/>
    <m/>
    <m/>
    <n v="849177"/>
    <m/>
  </r>
  <r>
    <x v="7"/>
    <x v="2"/>
    <x v="84"/>
    <x v="0"/>
    <x v="11"/>
    <n v="1281950"/>
    <m/>
    <m/>
    <m/>
    <m/>
    <n v="1281950"/>
    <m/>
  </r>
  <r>
    <x v="7"/>
    <x v="2"/>
    <x v="84"/>
    <x v="6"/>
    <x v="4"/>
    <n v="18498"/>
    <m/>
    <m/>
    <m/>
    <m/>
    <n v="18498"/>
    <m/>
  </r>
  <r>
    <x v="7"/>
    <x v="2"/>
    <x v="84"/>
    <x v="4"/>
    <x v="7"/>
    <n v="94048"/>
    <m/>
    <m/>
    <m/>
    <m/>
    <n v="94048"/>
    <m/>
  </r>
  <r>
    <x v="7"/>
    <x v="2"/>
    <x v="84"/>
    <x v="2"/>
    <x v="13"/>
    <n v="233609"/>
    <m/>
    <m/>
    <m/>
    <m/>
    <n v="233609"/>
    <m/>
  </r>
  <r>
    <x v="7"/>
    <x v="2"/>
    <x v="84"/>
    <x v="2"/>
    <x v="6"/>
    <n v="295913"/>
    <n v="6776"/>
    <m/>
    <m/>
    <m/>
    <n v="295913"/>
    <m/>
  </r>
  <r>
    <x v="7"/>
    <x v="2"/>
    <x v="84"/>
    <x v="1"/>
    <x v="12"/>
    <n v="991583"/>
    <n v="26183"/>
    <m/>
    <m/>
    <m/>
    <n v="991583"/>
    <m/>
  </r>
  <r>
    <x v="7"/>
    <x v="2"/>
    <x v="84"/>
    <x v="0"/>
    <x v="11"/>
    <n v="1229883"/>
    <m/>
    <m/>
    <m/>
    <m/>
    <n v="1229883"/>
    <m/>
  </r>
  <r>
    <x v="7"/>
    <x v="3"/>
    <x v="98"/>
    <x v="0"/>
    <x v="11"/>
    <n v="329314"/>
    <m/>
    <m/>
    <m/>
    <m/>
    <n v="329314"/>
    <m/>
  </r>
  <r>
    <x v="7"/>
    <x v="3"/>
    <x v="98"/>
    <x v="1"/>
    <x v="12"/>
    <n v="784027"/>
    <n v="7503"/>
    <m/>
    <m/>
    <m/>
    <n v="784027"/>
    <m/>
  </r>
  <r>
    <x v="7"/>
    <x v="3"/>
    <x v="119"/>
    <x v="4"/>
    <x v="7"/>
    <n v="9601"/>
    <m/>
    <m/>
    <m/>
    <m/>
    <n v="9601"/>
    <m/>
  </r>
  <r>
    <x v="7"/>
    <x v="3"/>
    <x v="119"/>
    <x v="1"/>
    <x v="12"/>
    <n v="251270"/>
    <m/>
    <m/>
    <m/>
    <m/>
    <n v="251270"/>
    <m/>
  </r>
  <r>
    <x v="7"/>
    <x v="3"/>
    <x v="119"/>
    <x v="0"/>
    <x v="11"/>
    <n v="386199"/>
    <m/>
    <m/>
    <m/>
    <m/>
    <n v="386199"/>
    <m/>
  </r>
  <r>
    <x v="7"/>
    <x v="5"/>
    <x v="89"/>
    <x v="0"/>
    <x v="1"/>
    <m/>
    <m/>
    <m/>
    <m/>
    <n v="7890"/>
    <n v="7890"/>
    <m/>
  </r>
  <r>
    <x v="7"/>
    <x v="5"/>
    <x v="89"/>
    <x v="1"/>
    <x v="8"/>
    <m/>
    <m/>
    <m/>
    <n v="17818"/>
    <n v="3500"/>
    <n v="21318"/>
    <m/>
  </r>
  <r>
    <x v="7"/>
    <x v="5"/>
    <x v="89"/>
    <x v="2"/>
    <x v="9"/>
    <m/>
    <m/>
    <m/>
    <n v="7617"/>
    <n v="41040"/>
    <n v="48657"/>
    <m/>
  </r>
  <r>
    <x v="7"/>
    <x v="5"/>
    <x v="89"/>
    <x v="4"/>
    <x v="7"/>
    <n v="66516"/>
    <n v="7537"/>
    <m/>
    <m/>
    <m/>
    <n v="66516"/>
    <m/>
  </r>
  <r>
    <x v="7"/>
    <x v="5"/>
    <x v="89"/>
    <x v="3"/>
    <x v="10"/>
    <n v="210997"/>
    <m/>
    <m/>
    <m/>
    <m/>
    <n v="210997"/>
    <m/>
  </r>
  <r>
    <x v="7"/>
    <x v="5"/>
    <x v="89"/>
    <x v="2"/>
    <x v="6"/>
    <n v="370214"/>
    <m/>
    <m/>
    <m/>
    <m/>
    <n v="370214"/>
    <m/>
  </r>
  <r>
    <x v="7"/>
    <x v="5"/>
    <x v="89"/>
    <x v="1"/>
    <x v="12"/>
    <n v="388526"/>
    <n v="10616"/>
    <m/>
    <m/>
    <m/>
    <n v="388526"/>
    <m/>
  </r>
  <r>
    <x v="7"/>
    <x v="5"/>
    <x v="89"/>
    <x v="0"/>
    <x v="11"/>
    <n v="1238436"/>
    <n v="52085"/>
    <m/>
    <m/>
    <m/>
    <n v="1238436"/>
    <m/>
  </r>
  <r>
    <x v="7"/>
    <x v="5"/>
    <x v="89"/>
    <x v="2"/>
    <x v="13"/>
    <n v="1729970"/>
    <m/>
    <m/>
    <m/>
    <m/>
    <n v="1729970"/>
    <m/>
  </r>
  <r>
    <x v="7"/>
    <x v="5"/>
    <x v="69"/>
    <x v="1"/>
    <x v="8"/>
    <m/>
    <m/>
    <m/>
    <m/>
    <n v="9530"/>
    <n v="9530"/>
    <m/>
  </r>
  <r>
    <x v="7"/>
    <x v="5"/>
    <x v="69"/>
    <x v="0"/>
    <x v="1"/>
    <m/>
    <m/>
    <m/>
    <n v="118079"/>
    <m/>
    <n v="118079"/>
    <m/>
  </r>
  <r>
    <x v="7"/>
    <x v="5"/>
    <x v="69"/>
    <x v="4"/>
    <x v="7"/>
    <n v="157473"/>
    <n v="1995"/>
    <m/>
    <m/>
    <m/>
    <n v="157473"/>
    <m/>
  </r>
  <r>
    <x v="7"/>
    <x v="5"/>
    <x v="69"/>
    <x v="2"/>
    <x v="6"/>
    <n v="325141"/>
    <m/>
    <m/>
    <m/>
    <m/>
    <n v="325141"/>
    <m/>
  </r>
  <r>
    <x v="7"/>
    <x v="5"/>
    <x v="69"/>
    <x v="1"/>
    <x v="12"/>
    <n v="739239"/>
    <m/>
    <m/>
    <m/>
    <m/>
    <n v="739239"/>
    <m/>
  </r>
  <r>
    <x v="7"/>
    <x v="5"/>
    <x v="69"/>
    <x v="0"/>
    <x v="11"/>
    <n v="1209764"/>
    <m/>
    <m/>
    <m/>
    <m/>
    <n v="1209764"/>
    <m/>
  </r>
  <r>
    <x v="7"/>
    <x v="5"/>
    <x v="69"/>
    <x v="2"/>
    <x v="13"/>
    <n v="1657338"/>
    <m/>
    <m/>
    <m/>
    <m/>
    <n v="1657338"/>
    <m/>
  </r>
  <r>
    <x v="7"/>
    <x v="5"/>
    <x v="33"/>
    <x v="1"/>
    <x v="8"/>
    <m/>
    <m/>
    <m/>
    <m/>
    <n v="4960"/>
    <n v="4960"/>
    <m/>
  </r>
  <r>
    <x v="7"/>
    <x v="5"/>
    <x v="33"/>
    <x v="0"/>
    <x v="1"/>
    <m/>
    <m/>
    <m/>
    <m/>
    <n v="6020"/>
    <n v="6020"/>
    <m/>
  </r>
  <r>
    <x v="7"/>
    <x v="5"/>
    <x v="33"/>
    <x v="6"/>
    <x v="4"/>
    <n v="10336"/>
    <m/>
    <m/>
    <m/>
    <m/>
    <n v="10336"/>
    <m/>
  </r>
  <r>
    <x v="7"/>
    <x v="5"/>
    <x v="33"/>
    <x v="3"/>
    <x v="5"/>
    <n v="39429"/>
    <m/>
    <m/>
    <m/>
    <m/>
    <n v="39429"/>
    <m/>
  </r>
  <r>
    <x v="7"/>
    <x v="5"/>
    <x v="33"/>
    <x v="2"/>
    <x v="9"/>
    <m/>
    <m/>
    <m/>
    <n v="33971"/>
    <n v="99930"/>
    <n v="133901"/>
    <m/>
  </r>
  <r>
    <x v="7"/>
    <x v="5"/>
    <x v="33"/>
    <x v="2"/>
    <x v="6"/>
    <n v="478893"/>
    <m/>
    <m/>
    <m/>
    <m/>
    <n v="478893"/>
    <m/>
  </r>
  <r>
    <x v="7"/>
    <x v="5"/>
    <x v="33"/>
    <x v="3"/>
    <x v="10"/>
    <n v="541597"/>
    <m/>
    <m/>
    <m/>
    <m/>
    <n v="541597"/>
    <m/>
  </r>
  <r>
    <x v="7"/>
    <x v="5"/>
    <x v="33"/>
    <x v="1"/>
    <x v="12"/>
    <n v="717257"/>
    <m/>
    <m/>
    <m/>
    <m/>
    <n v="717257"/>
    <m/>
  </r>
  <r>
    <x v="7"/>
    <x v="5"/>
    <x v="33"/>
    <x v="4"/>
    <x v="7"/>
    <n v="917559"/>
    <n v="16754"/>
    <m/>
    <m/>
    <m/>
    <n v="917559"/>
    <m/>
  </r>
  <r>
    <x v="7"/>
    <x v="5"/>
    <x v="33"/>
    <x v="0"/>
    <x v="11"/>
    <n v="3101707"/>
    <n v="62526"/>
    <m/>
    <m/>
    <m/>
    <n v="3101707"/>
    <m/>
  </r>
  <r>
    <x v="7"/>
    <x v="5"/>
    <x v="33"/>
    <x v="2"/>
    <x v="13"/>
    <n v="5694113"/>
    <m/>
    <m/>
    <m/>
    <m/>
    <n v="5694113"/>
    <m/>
  </r>
  <r>
    <x v="7"/>
    <x v="5"/>
    <x v="39"/>
    <x v="1"/>
    <x v="8"/>
    <m/>
    <m/>
    <m/>
    <m/>
    <n v="2990"/>
    <n v="2990"/>
    <m/>
  </r>
  <r>
    <x v="7"/>
    <x v="5"/>
    <x v="39"/>
    <x v="6"/>
    <x v="4"/>
    <n v="53183"/>
    <m/>
    <m/>
    <m/>
    <m/>
    <n v="53183"/>
    <m/>
  </r>
  <r>
    <x v="7"/>
    <x v="5"/>
    <x v="39"/>
    <x v="3"/>
    <x v="5"/>
    <n v="93628"/>
    <m/>
    <m/>
    <m/>
    <m/>
    <n v="93628"/>
    <m/>
  </r>
  <r>
    <x v="7"/>
    <x v="5"/>
    <x v="39"/>
    <x v="3"/>
    <x v="10"/>
    <n v="178616"/>
    <m/>
    <m/>
    <m/>
    <m/>
    <n v="178616"/>
    <m/>
  </r>
  <r>
    <x v="7"/>
    <x v="5"/>
    <x v="39"/>
    <x v="4"/>
    <x v="7"/>
    <n v="375620"/>
    <m/>
    <m/>
    <m/>
    <m/>
    <n v="375620"/>
    <m/>
  </r>
  <r>
    <x v="7"/>
    <x v="5"/>
    <x v="39"/>
    <x v="2"/>
    <x v="6"/>
    <n v="448892"/>
    <m/>
    <m/>
    <m/>
    <m/>
    <n v="448892"/>
    <m/>
  </r>
  <r>
    <x v="7"/>
    <x v="5"/>
    <x v="39"/>
    <x v="2"/>
    <x v="9"/>
    <m/>
    <m/>
    <m/>
    <n v="494428"/>
    <n v="16990"/>
    <n v="511418"/>
    <m/>
  </r>
  <r>
    <x v="7"/>
    <x v="5"/>
    <x v="39"/>
    <x v="1"/>
    <x v="12"/>
    <n v="1728478"/>
    <n v="32345"/>
    <m/>
    <m/>
    <m/>
    <n v="1728478"/>
    <m/>
  </r>
  <r>
    <x v="7"/>
    <x v="5"/>
    <x v="39"/>
    <x v="0"/>
    <x v="11"/>
    <n v="2281620"/>
    <n v="7753"/>
    <m/>
    <m/>
    <m/>
    <n v="2281620"/>
    <m/>
  </r>
  <r>
    <x v="7"/>
    <x v="5"/>
    <x v="39"/>
    <x v="2"/>
    <x v="13"/>
    <n v="4395633"/>
    <m/>
    <m/>
    <m/>
    <m/>
    <n v="4395633"/>
    <m/>
  </r>
  <r>
    <x v="7"/>
    <x v="5"/>
    <x v="22"/>
    <x v="1"/>
    <x v="8"/>
    <m/>
    <m/>
    <m/>
    <n v="5075"/>
    <m/>
    <n v="5075"/>
    <m/>
  </r>
  <r>
    <x v="7"/>
    <x v="5"/>
    <x v="22"/>
    <x v="6"/>
    <x v="4"/>
    <n v="41616"/>
    <m/>
    <m/>
    <m/>
    <m/>
    <n v="41616"/>
    <m/>
  </r>
  <r>
    <x v="7"/>
    <x v="5"/>
    <x v="22"/>
    <x v="3"/>
    <x v="15"/>
    <n v="86340"/>
    <m/>
    <m/>
    <m/>
    <m/>
    <n v="86340"/>
    <m/>
  </r>
  <r>
    <x v="7"/>
    <x v="5"/>
    <x v="22"/>
    <x v="4"/>
    <x v="7"/>
    <n v="117289"/>
    <m/>
    <m/>
    <m/>
    <m/>
    <n v="117289"/>
    <m/>
  </r>
  <r>
    <x v="7"/>
    <x v="5"/>
    <x v="22"/>
    <x v="3"/>
    <x v="5"/>
    <n v="243265"/>
    <n v="13075"/>
    <m/>
    <m/>
    <m/>
    <n v="243265"/>
    <m/>
  </r>
  <r>
    <x v="7"/>
    <x v="5"/>
    <x v="22"/>
    <x v="3"/>
    <x v="10"/>
    <n v="595583"/>
    <m/>
    <m/>
    <m/>
    <m/>
    <n v="595583"/>
    <m/>
  </r>
  <r>
    <x v="7"/>
    <x v="5"/>
    <x v="22"/>
    <x v="2"/>
    <x v="6"/>
    <n v="638521"/>
    <m/>
    <m/>
    <m/>
    <m/>
    <n v="638521"/>
    <m/>
  </r>
  <r>
    <x v="7"/>
    <x v="5"/>
    <x v="22"/>
    <x v="2"/>
    <x v="9"/>
    <m/>
    <m/>
    <m/>
    <n v="647803"/>
    <n v="13180"/>
    <n v="660983"/>
    <m/>
  </r>
  <r>
    <x v="7"/>
    <x v="5"/>
    <x v="22"/>
    <x v="1"/>
    <x v="12"/>
    <n v="2762361"/>
    <n v="3620"/>
    <m/>
    <m/>
    <m/>
    <n v="2762361"/>
    <m/>
  </r>
  <r>
    <x v="7"/>
    <x v="5"/>
    <x v="22"/>
    <x v="0"/>
    <x v="11"/>
    <n v="3178167"/>
    <n v="15521"/>
    <m/>
    <m/>
    <m/>
    <n v="3178167"/>
    <m/>
  </r>
  <r>
    <x v="7"/>
    <x v="5"/>
    <x v="22"/>
    <x v="2"/>
    <x v="13"/>
    <n v="10452893"/>
    <m/>
    <m/>
    <m/>
    <m/>
    <n v="10452893"/>
    <m/>
  </r>
  <r>
    <x v="7"/>
    <x v="3"/>
    <x v="97"/>
    <x v="1"/>
    <x v="12"/>
    <n v="15892"/>
    <m/>
    <m/>
    <m/>
    <m/>
    <n v="15892"/>
    <m/>
  </r>
  <r>
    <x v="7"/>
    <x v="3"/>
    <x v="97"/>
    <x v="2"/>
    <x v="13"/>
    <n v="45301"/>
    <m/>
    <m/>
    <m/>
    <m/>
    <n v="45301"/>
    <m/>
  </r>
  <r>
    <x v="7"/>
    <x v="3"/>
    <x v="97"/>
    <x v="0"/>
    <x v="11"/>
    <n v="159272"/>
    <m/>
    <m/>
    <m/>
    <m/>
    <n v="159272"/>
    <m/>
  </r>
  <r>
    <x v="7"/>
    <x v="5"/>
    <x v="69"/>
    <x v="0"/>
    <x v="1"/>
    <m/>
    <m/>
    <m/>
    <m/>
    <n v="2915"/>
    <n v="2915"/>
    <m/>
  </r>
  <r>
    <x v="7"/>
    <x v="5"/>
    <x v="69"/>
    <x v="6"/>
    <x v="4"/>
    <n v="40584"/>
    <m/>
    <m/>
    <m/>
    <m/>
    <n v="40584"/>
    <m/>
  </r>
  <r>
    <x v="7"/>
    <x v="5"/>
    <x v="69"/>
    <x v="3"/>
    <x v="5"/>
    <n v="43634"/>
    <m/>
    <m/>
    <m/>
    <m/>
    <n v="43634"/>
    <m/>
  </r>
  <r>
    <x v="7"/>
    <x v="5"/>
    <x v="69"/>
    <x v="4"/>
    <x v="7"/>
    <n v="58585"/>
    <m/>
    <m/>
    <m/>
    <m/>
    <n v="58585"/>
    <m/>
  </r>
  <r>
    <x v="7"/>
    <x v="5"/>
    <x v="69"/>
    <x v="1"/>
    <x v="8"/>
    <m/>
    <m/>
    <m/>
    <n v="126507"/>
    <n v="8727"/>
    <n v="135234"/>
    <m/>
  </r>
  <r>
    <x v="7"/>
    <x v="5"/>
    <x v="69"/>
    <x v="2"/>
    <x v="9"/>
    <m/>
    <m/>
    <m/>
    <n v="277690"/>
    <n v="25808"/>
    <n v="303498"/>
    <m/>
  </r>
  <r>
    <x v="7"/>
    <x v="5"/>
    <x v="69"/>
    <x v="2"/>
    <x v="6"/>
    <n v="818577"/>
    <n v="31867"/>
    <m/>
    <m/>
    <m/>
    <n v="818577"/>
    <m/>
  </r>
  <r>
    <x v="7"/>
    <x v="5"/>
    <x v="69"/>
    <x v="1"/>
    <x v="12"/>
    <n v="1574681"/>
    <n v="243796"/>
    <m/>
    <m/>
    <m/>
    <n v="1574681"/>
    <m/>
  </r>
  <r>
    <x v="7"/>
    <x v="5"/>
    <x v="69"/>
    <x v="0"/>
    <x v="11"/>
    <n v="1786569"/>
    <n v="4098"/>
    <m/>
    <m/>
    <m/>
    <n v="1786569"/>
    <m/>
  </r>
  <r>
    <x v="7"/>
    <x v="5"/>
    <x v="69"/>
    <x v="2"/>
    <x v="13"/>
    <n v="2566369"/>
    <m/>
    <m/>
    <m/>
    <m/>
    <n v="2566369"/>
    <m/>
  </r>
  <r>
    <x v="7"/>
    <x v="5"/>
    <x v="69"/>
    <x v="2"/>
    <x v="9"/>
    <m/>
    <m/>
    <m/>
    <m/>
    <n v="3350"/>
    <n v="3350"/>
    <m/>
  </r>
  <r>
    <x v="7"/>
    <x v="5"/>
    <x v="69"/>
    <x v="1"/>
    <x v="8"/>
    <m/>
    <m/>
    <m/>
    <m/>
    <n v="8400"/>
    <n v="8400"/>
    <m/>
  </r>
  <r>
    <x v="7"/>
    <x v="5"/>
    <x v="69"/>
    <x v="6"/>
    <x v="4"/>
    <n v="9823"/>
    <n v="9823"/>
    <m/>
    <m/>
    <m/>
    <n v="9823"/>
    <m/>
  </r>
  <r>
    <x v="7"/>
    <x v="5"/>
    <x v="69"/>
    <x v="3"/>
    <x v="10"/>
    <n v="16080"/>
    <m/>
    <m/>
    <m/>
    <m/>
    <n v="16080"/>
    <m/>
  </r>
  <r>
    <x v="7"/>
    <x v="5"/>
    <x v="69"/>
    <x v="4"/>
    <x v="7"/>
    <n v="96428"/>
    <m/>
    <m/>
    <m/>
    <m/>
    <n v="96428"/>
    <m/>
  </r>
  <r>
    <x v="7"/>
    <x v="5"/>
    <x v="69"/>
    <x v="2"/>
    <x v="6"/>
    <n v="147800"/>
    <m/>
    <m/>
    <m/>
    <m/>
    <n v="147800"/>
    <m/>
  </r>
  <r>
    <x v="7"/>
    <x v="5"/>
    <x v="69"/>
    <x v="1"/>
    <x v="12"/>
    <n v="1025969"/>
    <m/>
    <m/>
    <m/>
    <m/>
    <n v="1025969"/>
    <m/>
  </r>
  <r>
    <x v="7"/>
    <x v="5"/>
    <x v="69"/>
    <x v="0"/>
    <x v="11"/>
    <n v="1116603"/>
    <m/>
    <m/>
    <m/>
    <m/>
    <n v="1116603"/>
    <m/>
  </r>
  <r>
    <x v="7"/>
    <x v="5"/>
    <x v="69"/>
    <x v="2"/>
    <x v="13"/>
    <n v="1133515"/>
    <m/>
    <m/>
    <m/>
    <m/>
    <n v="1133515"/>
    <m/>
  </r>
  <r>
    <x v="7"/>
    <x v="5"/>
    <x v="33"/>
    <x v="3"/>
    <x v="5"/>
    <n v="37369"/>
    <m/>
    <m/>
    <m/>
    <m/>
    <n v="37369"/>
    <m/>
  </r>
  <r>
    <x v="7"/>
    <x v="5"/>
    <x v="33"/>
    <x v="3"/>
    <x v="10"/>
    <n v="67395"/>
    <m/>
    <m/>
    <m/>
    <m/>
    <n v="67395"/>
    <m/>
  </r>
  <r>
    <x v="7"/>
    <x v="5"/>
    <x v="33"/>
    <x v="1"/>
    <x v="8"/>
    <m/>
    <m/>
    <m/>
    <n v="473523"/>
    <n v="17510"/>
    <n v="491033"/>
    <m/>
  </r>
  <r>
    <x v="7"/>
    <x v="5"/>
    <x v="33"/>
    <x v="0"/>
    <x v="1"/>
    <m/>
    <m/>
    <m/>
    <n v="529320"/>
    <n v="9730"/>
    <n v="539050"/>
    <m/>
  </r>
  <r>
    <x v="7"/>
    <x v="5"/>
    <x v="33"/>
    <x v="4"/>
    <x v="7"/>
    <n v="1055968"/>
    <n v="68777"/>
    <m/>
    <m/>
    <m/>
    <n v="1055968"/>
    <m/>
  </r>
  <r>
    <x v="7"/>
    <x v="5"/>
    <x v="33"/>
    <x v="1"/>
    <x v="12"/>
    <n v="1872650"/>
    <n v="38272"/>
    <m/>
    <m/>
    <m/>
    <n v="1872650"/>
    <m/>
  </r>
  <r>
    <x v="7"/>
    <x v="5"/>
    <x v="33"/>
    <x v="2"/>
    <x v="9"/>
    <m/>
    <m/>
    <m/>
    <n v="1968150"/>
    <n v="88260"/>
    <n v="2056410"/>
    <m/>
  </r>
  <r>
    <x v="7"/>
    <x v="5"/>
    <x v="33"/>
    <x v="2"/>
    <x v="6"/>
    <n v="2246247"/>
    <n v="32308"/>
    <m/>
    <m/>
    <m/>
    <n v="2246247"/>
    <m/>
  </r>
  <r>
    <x v="7"/>
    <x v="5"/>
    <x v="33"/>
    <x v="0"/>
    <x v="11"/>
    <n v="5983266"/>
    <n v="144638"/>
    <m/>
    <m/>
    <m/>
    <n v="5983266"/>
    <m/>
  </r>
  <r>
    <x v="7"/>
    <x v="5"/>
    <x v="33"/>
    <x v="2"/>
    <x v="13"/>
    <n v="6600676"/>
    <n v="39071"/>
    <m/>
    <m/>
    <m/>
    <n v="6600676"/>
    <m/>
  </r>
  <r>
    <x v="7"/>
    <x v="5"/>
    <x v="39"/>
    <x v="0"/>
    <x v="1"/>
    <m/>
    <m/>
    <m/>
    <m/>
    <n v="6600"/>
    <n v="6600"/>
    <m/>
  </r>
  <r>
    <x v="7"/>
    <x v="5"/>
    <x v="39"/>
    <x v="1"/>
    <x v="8"/>
    <m/>
    <m/>
    <m/>
    <n v="32289"/>
    <n v="9830"/>
    <n v="42119"/>
    <m/>
  </r>
  <r>
    <x v="7"/>
    <x v="5"/>
    <x v="39"/>
    <x v="3"/>
    <x v="5"/>
    <n v="49132"/>
    <m/>
    <m/>
    <m/>
    <m/>
    <n v="49132"/>
    <m/>
  </r>
  <r>
    <x v="7"/>
    <x v="5"/>
    <x v="39"/>
    <x v="3"/>
    <x v="10"/>
    <n v="54113"/>
    <m/>
    <m/>
    <m/>
    <m/>
    <n v="54113"/>
    <m/>
  </r>
  <r>
    <x v="7"/>
    <x v="5"/>
    <x v="39"/>
    <x v="4"/>
    <x v="7"/>
    <n v="146509"/>
    <m/>
    <m/>
    <m/>
    <m/>
    <n v="146509"/>
    <m/>
  </r>
  <r>
    <x v="7"/>
    <x v="5"/>
    <x v="39"/>
    <x v="2"/>
    <x v="9"/>
    <m/>
    <m/>
    <m/>
    <n v="292542"/>
    <n v="3770"/>
    <n v="296312"/>
    <m/>
  </r>
  <r>
    <x v="7"/>
    <x v="5"/>
    <x v="39"/>
    <x v="2"/>
    <x v="6"/>
    <n v="557866"/>
    <n v="35161"/>
    <m/>
    <m/>
    <m/>
    <n v="557866"/>
    <m/>
  </r>
  <r>
    <x v="7"/>
    <x v="5"/>
    <x v="39"/>
    <x v="0"/>
    <x v="11"/>
    <n v="1027755"/>
    <m/>
    <m/>
    <m/>
    <m/>
    <n v="1027755"/>
    <m/>
  </r>
  <r>
    <x v="7"/>
    <x v="5"/>
    <x v="39"/>
    <x v="1"/>
    <x v="12"/>
    <n v="1137008"/>
    <m/>
    <m/>
    <m/>
    <m/>
    <n v="1137008"/>
    <m/>
  </r>
  <r>
    <x v="7"/>
    <x v="5"/>
    <x v="39"/>
    <x v="2"/>
    <x v="13"/>
    <n v="1385769"/>
    <m/>
    <m/>
    <m/>
    <m/>
    <n v="1385769"/>
    <m/>
  </r>
  <r>
    <x v="7"/>
    <x v="5"/>
    <x v="39"/>
    <x v="6"/>
    <x v="4"/>
    <n v="17700"/>
    <m/>
    <m/>
    <m/>
    <m/>
    <n v="17700"/>
    <m/>
  </r>
  <r>
    <x v="7"/>
    <x v="5"/>
    <x v="39"/>
    <x v="0"/>
    <x v="1"/>
    <m/>
    <m/>
    <m/>
    <n v="42127"/>
    <n v="20490"/>
    <n v="62617"/>
    <m/>
  </r>
  <r>
    <x v="7"/>
    <x v="5"/>
    <x v="39"/>
    <x v="3"/>
    <x v="5"/>
    <n v="64412"/>
    <m/>
    <m/>
    <m/>
    <m/>
    <n v="64412"/>
    <m/>
  </r>
  <r>
    <x v="7"/>
    <x v="5"/>
    <x v="39"/>
    <x v="1"/>
    <x v="8"/>
    <m/>
    <m/>
    <m/>
    <n v="64517"/>
    <n v="4610"/>
    <n v="69127"/>
    <m/>
  </r>
  <r>
    <x v="7"/>
    <x v="5"/>
    <x v="39"/>
    <x v="3"/>
    <x v="10"/>
    <n v="183409"/>
    <m/>
    <m/>
    <m/>
    <m/>
    <n v="183409"/>
    <m/>
  </r>
  <r>
    <x v="7"/>
    <x v="5"/>
    <x v="39"/>
    <x v="2"/>
    <x v="9"/>
    <m/>
    <m/>
    <m/>
    <n v="165865"/>
    <n v="36530"/>
    <n v="202395"/>
    <m/>
  </r>
  <r>
    <x v="7"/>
    <x v="5"/>
    <x v="39"/>
    <x v="4"/>
    <x v="7"/>
    <n v="383352"/>
    <m/>
    <m/>
    <m/>
    <m/>
    <n v="383352"/>
    <m/>
  </r>
  <r>
    <x v="7"/>
    <x v="5"/>
    <x v="39"/>
    <x v="2"/>
    <x v="6"/>
    <n v="694741"/>
    <n v="4742"/>
    <m/>
    <m/>
    <m/>
    <n v="694741"/>
    <m/>
  </r>
  <r>
    <x v="7"/>
    <x v="5"/>
    <x v="39"/>
    <x v="1"/>
    <x v="12"/>
    <n v="1233042"/>
    <n v="41377"/>
    <m/>
    <m/>
    <m/>
    <n v="1233042"/>
    <m/>
  </r>
  <r>
    <x v="7"/>
    <x v="5"/>
    <x v="39"/>
    <x v="2"/>
    <x v="13"/>
    <n v="4430853"/>
    <n v="15207"/>
    <m/>
    <m/>
    <m/>
    <n v="4430853"/>
    <m/>
  </r>
  <r>
    <x v="7"/>
    <x v="5"/>
    <x v="39"/>
    <x v="0"/>
    <x v="11"/>
    <n v="4773328"/>
    <m/>
    <m/>
    <m/>
    <m/>
    <n v="4773328"/>
    <m/>
  </r>
  <r>
    <x v="7"/>
    <x v="5"/>
    <x v="66"/>
    <x v="3"/>
    <x v="5"/>
    <n v="23359"/>
    <m/>
    <m/>
    <m/>
    <m/>
    <n v="23359"/>
    <m/>
  </r>
  <r>
    <x v="7"/>
    <x v="5"/>
    <x v="66"/>
    <x v="4"/>
    <x v="7"/>
    <n v="36580"/>
    <n v="7974"/>
    <m/>
    <m/>
    <m/>
    <n v="36580"/>
    <m/>
  </r>
  <r>
    <x v="7"/>
    <x v="5"/>
    <x v="66"/>
    <x v="3"/>
    <x v="10"/>
    <n v="128783"/>
    <m/>
    <m/>
    <m/>
    <m/>
    <n v="128783"/>
    <m/>
  </r>
  <r>
    <x v="7"/>
    <x v="5"/>
    <x v="66"/>
    <x v="1"/>
    <x v="12"/>
    <n v="134929"/>
    <n v="13961"/>
    <m/>
    <m/>
    <m/>
    <n v="134929"/>
    <m/>
  </r>
  <r>
    <x v="7"/>
    <x v="5"/>
    <x v="66"/>
    <x v="2"/>
    <x v="6"/>
    <n v="230841"/>
    <m/>
    <m/>
    <m/>
    <m/>
    <n v="230841"/>
    <m/>
  </r>
  <r>
    <x v="7"/>
    <x v="5"/>
    <x v="66"/>
    <x v="0"/>
    <x v="11"/>
    <n v="324269"/>
    <m/>
    <m/>
    <m/>
    <m/>
    <n v="324269"/>
    <m/>
  </r>
  <r>
    <x v="7"/>
    <x v="5"/>
    <x v="66"/>
    <x v="2"/>
    <x v="9"/>
    <m/>
    <m/>
    <m/>
    <n v="1328913"/>
    <n v="40710"/>
    <n v="1369623"/>
    <m/>
  </r>
  <r>
    <x v="7"/>
    <x v="5"/>
    <x v="66"/>
    <x v="2"/>
    <x v="13"/>
    <n v="1514697"/>
    <m/>
    <m/>
    <m/>
    <m/>
    <n v="1514697"/>
    <m/>
  </r>
  <r>
    <x v="7"/>
    <x v="5"/>
    <x v="66"/>
    <x v="1"/>
    <x v="12"/>
    <n v="9440"/>
    <n v="3261"/>
    <m/>
    <m/>
    <m/>
    <n v="9440"/>
    <m/>
  </r>
  <r>
    <x v="7"/>
    <x v="5"/>
    <x v="66"/>
    <x v="2"/>
    <x v="13"/>
    <n v="37789"/>
    <m/>
    <m/>
    <m/>
    <m/>
    <n v="37789"/>
    <m/>
  </r>
  <r>
    <x v="7"/>
    <x v="5"/>
    <x v="22"/>
    <x v="6"/>
    <x v="4"/>
    <n v="10544"/>
    <m/>
    <m/>
    <m/>
    <m/>
    <n v="10544"/>
    <m/>
  </r>
  <r>
    <x v="7"/>
    <x v="5"/>
    <x v="22"/>
    <x v="3"/>
    <x v="10"/>
    <n v="20361"/>
    <m/>
    <m/>
    <m/>
    <m/>
    <n v="20361"/>
    <m/>
  </r>
  <r>
    <x v="7"/>
    <x v="5"/>
    <x v="22"/>
    <x v="0"/>
    <x v="1"/>
    <m/>
    <m/>
    <m/>
    <n v="43547"/>
    <n v="16120"/>
    <n v="59667"/>
    <m/>
  </r>
  <r>
    <x v="7"/>
    <x v="5"/>
    <x v="22"/>
    <x v="1"/>
    <x v="8"/>
    <m/>
    <m/>
    <m/>
    <n v="88485"/>
    <m/>
    <n v="88485"/>
    <m/>
  </r>
  <r>
    <x v="7"/>
    <x v="5"/>
    <x v="22"/>
    <x v="2"/>
    <x v="9"/>
    <m/>
    <m/>
    <m/>
    <n v="96699"/>
    <m/>
    <n v="96699"/>
    <m/>
  </r>
  <r>
    <x v="7"/>
    <x v="5"/>
    <x v="22"/>
    <x v="4"/>
    <x v="7"/>
    <n v="150843"/>
    <m/>
    <m/>
    <m/>
    <m/>
    <n v="150843"/>
    <m/>
  </r>
  <r>
    <x v="7"/>
    <x v="5"/>
    <x v="22"/>
    <x v="2"/>
    <x v="6"/>
    <n v="286291"/>
    <n v="9666"/>
    <m/>
    <m/>
    <m/>
    <n v="286291"/>
    <m/>
  </r>
  <r>
    <x v="7"/>
    <x v="5"/>
    <x v="22"/>
    <x v="1"/>
    <x v="12"/>
    <n v="912907"/>
    <m/>
    <m/>
    <m/>
    <m/>
    <n v="912907"/>
    <m/>
  </r>
  <r>
    <x v="7"/>
    <x v="5"/>
    <x v="22"/>
    <x v="2"/>
    <x v="13"/>
    <n v="1328681"/>
    <m/>
    <m/>
    <m/>
    <m/>
    <n v="1328681"/>
    <m/>
  </r>
  <r>
    <x v="7"/>
    <x v="5"/>
    <x v="22"/>
    <x v="0"/>
    <x v="11"/>
    <n v="1357442"/>
    <n v="5965"/>
    <m/>
    <m/>
    <m/>
    <n v="1357442"/>
    <m/>
  </r>
  <r>
    <x v="7"/>
    <x v="7"/>
    <x v="121"/>
    <x v="3"/>
    <x v="10"/>
    <n v="6613"/>
    <m/>
    <m/>
    <m/>
    <m/>
    <n v="6613"/>
    <m/>
  </r>
  <r>
    <x v="7"/>
    <x v="7"/>
    <x v="121"/>
    <x v="2"/>
    <x v="6"/>
    <n v="11763"/>
    <m/>
    <m/>
    <m/>
    <m/>
    <n v="11763"/>
    <m/>
  </r>
  <r>
    <x v="7"/>
    <x v="7"/>
    <x v="121"/>
    <x v="1"/>
    <x v="12"/>
    <n v="67316"/>
    <m/>
    <m/>
    <m/>
    <m/>
    <n v="67316"/>
    <m/>
  </r>
  <r>
    <x v="7"/>
    <x v="7"/>
    <x v="121"/>
    <x v="0"/>
    <x v="11"/>
    <n v="112328"/>
    <m/>
    <m/>
    <m/>
    <m/>
    <n v="112328"/>
    <m/>
  </r>
  <r>
    <x v="7"/>
    <x v="7"/>
    <x v="52"/>
    <x v="3"/>
    <x v="10"/>
    <n v="6657"/>
    <m/>
    <m/>
    <m/>
    <m/>
    <n v="6657"/>
    <m/>
  </r>
  <r>
    <x v="7"/>
    <x v="7"/>
    <x v="52"/>
    <x v="6"/>
    <x v="4"/>
    <n v="15096"/>
    <m/>
    <m/>
    <m/>
    <m/>
    <n v="15096"/>
    <m/>
  </r>
  <r>
    <x v="7"/>
    <x v="7"/>
    <x v="52"/>
    <x v="4"/>
    <x v="7"/>
    <n v="18511"/>
    <m/>
    <m/>
    <m/>
    <m/>
    <n v="18511"/>
    <m/>
  </r>
  <r>
    <x v="7"/>
    <x v="7"/>
    <x v="52"/>
    <x v="1"/>
    <x v="8"/>
    <m/>
    <m/>
    <m/>
    <n v="65538"/>
    <n v="3730"/>
    <n v="69268"/>
    <m/>
  </r>
  <r>
    <x v="7"/>
    <x v="7"/>
    <x v="52"/>
    <x v="2"/>
    <x v="6"/>
    <n v="304814"/>
    <m/>
    <m/>
    <m/>
    <m/>
    <n v="304814"/>
    <m/>
  </r>
  <r>
    <x v="7"/>
    <x v="7"/>
    <x v="52"/>
    <x v="1"/>
    <x v="12"/>
    <n v="532592"/>
    <n v="22658"/>
    <m/>
    <m/>
    <m/>
    <n v="532592"/>
    <m/>
  </r>
  <r>
    <x v="7"/>
    <x v="7"/>
    <x v="52"/>
    <x v="0"/>
    <x v="11"/>
    <n v="2164957"/>
    <m/>
    <m/>
    <m/>
    <m/>
    <n v="2164957"/>
    <m/>
  </r>
  <r>
    <x v="7"/>
    <x v="7"/>
    <x v="52"/>
    <x v="2"/>
    <x v="13"/>
    <n v="2184566"/>
    <m/>
    <m/>
    <m/>
    <m/>
    <n v="2184566"/>
    <m/>
  </r>
  <r>
    <x v="7"/>
    <x v="7"/>
    <x v="82"/>
    <x v="6"/>
    <x v="4"/>
    <n v="1486"/>
    <m/>
    <m/>
    <m/>
    <m/>
    <n v="1486"/>
    <m/>
  </r>
  <r>
    <x v="7"/>
    <x v="7"/>
    <x v="82"/>
    <x v="4"/>
    <x v="7"/>
    <n v="11659"/>
    <m/>
    <m/>
    <m/>
    <m/>
    <n v="11659"/>
    <m/>
  </r>
  <r>
    <x v="7"/>
    <x v="7"/>
    <x v="82"/>
    <x v="2"/>
    <x v="6"/>
    <n v="168482"/>
    <n v="2033"/>
    <m/>
    <m/>
    <m/>
    <n v="168482"/>
    <m/>
  </r>
  <r>
    <x v="7"/>
    <x v="7"/>
    <x v="82"/>
    <x v="2"/>
    <x v="13"/>
    <n v="383950"/>
    <m/>
    <m/>
    <m/>
    <m/>
    <n v="383950"/>
    <m/>
  </r>
  <r>
    <x v="7"/>
    <x v="7"/>
    <x v="82"/>
    <x v="0"/>
    <x v="11"/>
    <n v="703674"/>
    <m/>
    <m/>
    <m/>
    <m/>
    <n v="703674"/>
    <m/>
  </r>
  <r>
    <x v="7"/>
    <x v="7"/>
    <x v="82"/>
    <x v="1"/>
    <x v="12"/>
    <n v="1110875"/>
    <m/>
    <m/>
    <m/>
    <m/>
    <n v="1110875"/>
    <m/>
  </r>
  <r>
    <x v="7"/>
    <x v="7"/>
    <x v="117"/>
    <x v="2"/>
    <x v="6"/>
    <n v="39421"/>
    <m/>
    <m/>
    <m/>
    <m/>
    <n v="39421"/>
    <m/>
  </r>
  <r>
    <x v="7"/>
    <x v="7"/>
    <x v="117"/>
    <x v="2"/>
    <x v="13"/>
    <n v="137984"/>
    <m/>
    <m/>
    <m/>
    <m/>
    <n v="137984"/>
    <m/>
  </r>
  <r>
    <x v="7"/>
    <x v="7"/>
    <x v="117"/>
    <x v="0"/>
    <x v="11"/>
    <n v="198848"/>
    <m/>
    <m/>
    <m/>
    <m/>
    <n v="198848"/>
    <m/>
  </r>
  <r>
    <x v="7"/>
    <x v="7"/>
    <x v="117"/>
    <x v="1"/>
    <x v="12"/>
    <n v="352087"/>
    <m/>
    <m/>
    <m/>
    <m/>
    <n v="352087"/>
    <m/>
  </r>
  <r>
    <x v="7"/>
    <x v="7"/>
    <x v="115"/>
    <x v="4"/>
    <x v="7"/>
    <n v="5321"/>
    <m/>
    <m/>
    <m/>
    <m/>
    <n v="5321"/>
    <m/>
  </r>
  <r>
    <x v="7"/>
    <x v="7"/>
    <x v="115"/>
    <x v="0"/>
    <x v="11"/>
    <n v="44905"/>
    <m/>
    <m/>
    <m/>
    <m/>
    <n v="44905"/>
    <m/>
  </r>
  <r>
    <x v="7"/>
    <x v="7"/>
    <x v="115"/>
    <x v="2"/>
    <x v="6"/>
    <n v="84132"/>
    <m/>
    <m/>
    <m/>
    <m/>
    <n v="84132"/>
    <m/>
  </r>
  <r>
    <x v="7"/>
    <x v="7"/>
    <x v="115"/>
    <x v="1"/>
    <x v="12"/>
    <n v="110128"/>
    <m/>
    <m/>
    <m/>
    <m/>
    <n v="110128"/>
    <m/>
  </r>
  <r>
    <x v="7"/>
    <x v="7"/>
    <x v="115"/>
    <x v="2"/>
    <x v="13"/>
    <n v="297365"/>
    <m/>
    <m/>
    <m/>
    <m/>
    <n v="297365"/>
    <m/>
  </r>
  <r>
    <x v="7"/>
    <x v="7"/>
    <x v="139"/>
    <x v="0"/>
    <x v="11"/>
    <n v="26333"/>
    <m/>
    <m/>
    <m/>
    <m/>
    <n v="26333"/>
    <m/>
  </r>
  <r>
    <x v="7"/>
    <x v="7"/>
    <x v="139"/>
    <x v="1"/>
    <x v="12"/>
    <n v="30983"/>
    <m/>
    <m/>
    <m/>
    <m/>
    <n v="30983"/>
    <m/>
  </r>
  <r>
    <x v="7"/>
    <x v="7"/>
    <x v="72"/>
    <x v="4"/>
    <x v="7"/>
    <n v="9524"/>
    <m/>
    <m/>
    <m/>
    <m/>
    <n v="9524"/>
    <m/>
  </r>
  <r>
    <x v="7"/>
    <x v="7"/>
    <x v="72"/>
    <x v="6"/>
    <x v="4"/>
    <n v="28575"/>
    <m/>
    <m/>
    <m/>
    <m/>
    <n v="28575"/>
    <m/>
  </r>
  <r>
    <x v="7"/>
    <x v="7"/>
    <x v="72"/>
    <x v="0"/>
    <x v="1"/>
    <m/>
    <m/>
    <m/>
    <n v="36874"/>
    <m/>
    <n v="36874"/>
    <m/>
  </r>
  <r>
    <x v="7"/>
    <x v="7"/>
    <x v="72"/>
    <x v="2"/>
    <x v="6"/>
    <n v="148120"/>
    <m/>
    <m/>
    <m/>
    <m/>
    <n v="148120"/>
    <m/>
  </r>
  <r>
    <x v="7"/>
    <x v="7"/>
    <x v="72"/>
    <x v="1"/>
    <x v="12"/>
    <n v="955694"/>
    <m/>
    <m/>
    <m/>
    <m/>
    <n v="955694"/>
    <m/>
  </r>
  <r>
    <x v="7"/>
    <x v="7"/>
    <x v="72"/>
    <x v="2"/>
    <x v="13"/>
    <n v="1024033"/>
    <m/>
    <m/>
    <m/>
    <m/>
    <n v="1024033"/>
    <m/>
  </r>
  <r>
    <x v="7"/>
    <x v="7"/>
    <x v="72"/>
    <x v="0"/>
    <x v="11"/>
    <n v="1724244"/>
    <n v="5668"/>
    <m/>
    <m/>
    <m/>
    <n v="1724244"/>
    <m/>
  </r>
  <r>
    <x v="7"/>
    <x v="7"/>
    <x v="62"/>
    <x v="3"/>
    <x v="10"/>
    <n v="30368"/>
    <m/>
    <m/>
    <m/>
    <m/>
    <n v="30368"/>
    <m/>
  </r>
  <r>
    <x v="7"/>
    <x v="7"/>
    <x v="62"/>
    <x v="2"/>
    <x v="9"/>
    <m/>
    <m/>
    <m/>
    <n v="52650"/>
    <m/>
    <n v="52650"/>
    <m/>
  </r>
  <r>
    <x v="7"/>
    <x v="7"/>
    <x v="62"/>
    <x v="4"/>
    <x v="7"/>
    <n v="59770"/>
    <m/>
    <m/>
    <m/>
    <m/>
    <n v="59770"/>
    <m/>
  </r>
  <r>
    <x v="7"/>
    <x v="7"/>
    <x v="62"/>
    <x v="0"/>
    <x v="1"/>
    <m/>
    <m/>
    <m/>
    <n v="104194"/>
    <m/>
    <n v="104194"/>
    <m/>
  </r>
  <r>
    <x v="7"/>
    <x v="7"/>
    <x v="62"/>
    <x v="2"/>
    <x v="6"/>
    <n v="235156"/>
    <m/>
    <m/>
    <m/>
    <m/>
    <n v="235156"/>
    <m/>
  </r>
  <r>
    <x v="7"/>
    <x v="7"/>
    <x v="62"/>
    <x v="0"/>
    <x v="11"/>
    <n v="1388981"/>
    <m/>
    <m/>
    <m/>
    <m/>
    <n v="1388981"/>
    <m/>
  </r>
  <r>
    <x v="7"/>
    <x v="7"/>
    <x v="62"/>
    <x v="1"/>
    <x v="12"/>
    <n v="1506892"/>
    <n v="47919"/>
    <m/>
    <m/>
    <m/>
    <n v="1506892"/>
    <m/>
  </r>
  <r>
    <x v="7"/>
    <x v="7"/>
    <x v="62"/>
    <x v="2"/>
    <x v="13"/>
    <n v="1806462"/>
    <m/>
    <m/>
    <m/>
    <m/>
    <n v="1806462"/>
    <m/>
  </r>
  <r>
    <x v="7"/>
    <x v="7"/>
    <x v="62"/>
    <x v="3"/>
    <x v="10"/>
    <n v="888"/>
    <n v="888"/>
    <m/>
    <m/>
    <m/>
    <n v="888"/>
    <m/>
  </r>
  <r>
    <x v="7"/>
    <x v="7"/>
    <x v="62"/>
    <x v="3"/>
    <x v="5"/>
    <n v="3004"/>
    <n v="3004"/>
    <m/>
    <m/>
    <m/>
    <n v="3004"/>
    <m/>
  </r>
  <r>
    <x v="7"/>
    <x v="7"/>
    <x v="62"/>
    <x v="4"/>
    <x v="7"/>
    <n v="7419"/>
    <m/>
    <m/>
    <m/>
    <m/>
    <n v="7419"/>
    <m/>
  </r>
  <r>
    <x v="7"/>
    <x v="7"/>
    <x v="62"/>
    <x v="6"/>
    <x v="2"/>
    <m/>
    <m/>
    <m/>
    <n v="18462"/>
    <m/>
    <n v="18462"/>
    <m/>
  </r>
  <r>
    <x v="7"/>
    <x v="7"/>
    <x v="62"/>
    <x v="0"/>
    <x v="1"/>
    <m/>
    <m/>
    <m/>
    <n v="38439"/>
    <m/>
    <n v="38439"/>
    <m/>
  </r>
  <r>
    <x v="7"/>
    <x v="7"/>
    <x v="62"/>
    <x v="1"/>
    <x v="8"/>
    <m/>
    <m/>
    <m/>
    <n v="100413"/>
    <m/>
    <n v="100413"/>
    <m/>
  </r>
  <r>
    <x v="7"/>
    <x v="7"/>
    <x v="62"/>
    <x v="2"/>
    <x v="6"/>
    <n v="214853"/>
    <n v="9957"/>
    <m/>
    <m/>
    <m/>
    <n v="214853"/>
    <m/>
  </r>
  <r>
    <x v="7"/>
    <x v="7"/>
    <x v="62"/>
    <x v="2"/>
    <x v="13"/>
    <n v="648272"/>
    <m/>
    <m/>
    <m/>
    <m/>
    <n v="648272"/>
    <m/>
  </r>
  <r>
    <x v="7"/>
    <x v="7"/>
    <x v="62"/>
    <x v="0"/>
    <x v="11"/>
    <n v="1019829"/>
    <m/>
    <m/>
    <m/>
    <m/>
    <n v="1019829"/>
    <m/>
  </r>
  <r>
    <x v="7"/>
    <x v="7"/>
    <x v="62"/>
    <x v="1"/>
    <x v="12"/>
    <n v="2340359"/>
    <n v="10901"/>
    <m/>
    <m/>
    <m/>
    <n v="2340359"/>
    <m/>
  </r>
  <r>
    <x v="7"/>
    <x v="7"/>
    <x v="149"/>
    <x v="0"/>
    <x v="11"/>
    <n v="49639"/>
    <m/>
    <m/>
    <m/>
    <m/>
    <n v="49639"/>
    <m/>
  </r>
  <r>
    <x v="7"/>
    <x v="7"/>
    <x v="149"/>
    <x v="1"/>
    <x v="12"/>
    <n v="64645"/>
    <m/>
    <m/>
    <m/>
    <m/>
    <n v="64645"/>
    <m/>
  </r>
  <r>
    <x v="7"/>
    <x v="7"/>
    <x v="133"/>
    <x v="1"/>
    <x v="12"/>
    <n v="109126"/>
    <m/>
    <m/>
    <m/>
    <m/>
    <n v="109126"/>
    <m/>
  </r>
  <r>
    <x v="7"/>
    <x v="7"/>
    <x v="133"/>
    <x v="0"/>
    <x v="11"/>
    <n v="195482"/>
    <m/>
    <m/>
    <m/>
    <m/>
    <n v="195482"/>
    <m/>
  </r>
  <r>
    <x v="7"/>
    <x v="7"/>
    <x v="130"/>
    <x v="1"/>
    <x v="8"/>
    <m/>
    <m/>
    <m/>
    <m/>
    <n v="1575"/>
    <n v="1575"/>
    <m/>
  </r>
  <r>
    <x v="7"/>
    <x v="7"/>
    <x v="130"/>
    <x v="2"/>
    <x v="9"/>
    <m/>
    <m/>
    <m/>
    <m/>
    <n v="6190"/>
    <n v="6190"/>
    <m/>
  </r>
  <r>
    <x v="7"/>
    <x v="7"/>
    <x v="130"/>
    <x v="2"/>
    <x v="6"/>
    <n v="15321"/>
    <m/>
    <m/>
    <m/>
    <m/>
    <n v="15321"/>
    <m/>
  </r>
  <r>
    <x v="7"/>
    <x v="7"/>
    <x v="130"/>
    <x v="6"/>
    <x v="4"/>
    <n v="29292"/>
    <m/>
    <m/>
    <m/>
    <m/>
    <n v="29292"/>
    <m/>
  </r>
  <r>
    <x v="7"/>
    <x v="7"/>
    <x v="130"/>
    <x v="1"/>
    <x v="12"/>
    <n v="36371"/>
    <m/>
    <m/>
    <m/>
    <m/>
    <n v="36371"/>
    <m/>
  </r>
  <r>
    <x v="7"/>
    <x v="7"/>
    <x v="130"/>
    <x v="0"/>
    <x v="11"/>
    <n v="168505"/>
    <m/>
    <m/>
    <m/>
    <m/>
    <n v="168505"/>
    <m/>
  </r>
  <r>
    <x v="7"/>
    <x v="7"/>
    <x v="130"/>
    <x v="2"/>
    <x v="13"/>
    <n v="177192"/>
    <m/>
    <m/>
    <m/>
    <m/>
    <n v="177192"/>
    <m/>
  </r>
  <r>
    <x v="7"/>
    <x v="9"/>
    <x v="106"/>
    <x v="1"/>
    <x v="12"/>
    <n v="197837"/>
    <m/>
    <m/>
    <m/>
    <m/>
    <n v="197837"/>
    <m/>
  </r>
  <r>
    <x v="7"/>
    <x v="9"/>
    <x v="106"/>
    <x v="0"/>
    <x v="11"/>
    <n v="340250"/>
    <m/>
    <m/>
    <m/>
    <m/>
    <n v="340250"/>
    <m/>
  </r>
  <r>
    <x v="7"/>
    <x v="9"/>
    <x v="107"/>
    <x v="2"/>
    <x v="6"/>
    <n v="15306"/>
    <m/>
    <m/>
    <m/>
    <m/>
    <n v="15306"/>
    <m/>
  </r>
  <r>
    <x v="7"/>
    <x v="9"/>
    <x v="107"/>
    <x v="1"/>
    <x v="12"/>
    <n v="119397"/>
    <m/>
    <m/>
    <m/>
    <m/>
    <n v="119397"/>
    <m/>
  </r>
  <r>
    <x v="7"/>
    <x v="9"/>
    <x v="107"/>
    <x v="0"/>
    <x v="11"/>
    <n v="184880"/>
    <m/>
    <m/>
    <m/>
    <m/>
    <n v="184880"/>
    <m/>
  </r>
  <r>
    <x v="7"/>
    <x v="9"/>
    <x v="161"/>
    <x v="0"/>
    <x v="11"/>
    <n v="17462"/>
    <m/>
    <m/>
    <m/>
    <m/>
    <n v="17462"/>
    <m/>
  </r>
  <r>
    <x v="7"/>
    <x v="9"/>
    <x v="161"/>
    <x v="1"/>
    <x v="12"/>
    <n v="55281"/>
    <m/>
    <m/>
    <m/>
    <m/>
    <n v="55281"/>
    <m/>
  </r>
  <r>
    <x v="7"/>
    <x v="9"/>
    <x v="158"/>
    <x v="1"/>
    <x v="12"/>
    <n v="28930"/>
    <m/>
    <m/>
    <m/>
    <m/>
    <n v="28930"/>
    <m/>
  </r>
  <r>
    <x v="7"/>
    <x v="9"/>
    <x v="158"/>
    <x v="2"/>
    <x v="13"/>
    <n v="49268"/>
    <m/>
    <m/>
    <m/>
    <m/>
    <n v="49268"/>
    <m/>
  </r>
  <r>
    <x v="7"/>
    <x v="9"/>
    <x v="148"/>
    <x v="1"/>
    <x v="12"/>
    <n v="63249"/>
    <m/>
    <m/>
    <m/>
    <m/>
    <n v="63249"/>
    <m/>
  </r>
  <r>
    <x v="7"/>
    <x v="9"/>
    <x v="148"/>
    <x v="0"/>
    <x v="11"/>
    <n v="76611"/>
    <m/>
    <m/>
    <m/>
    <m/>
    <n v="76611"/>
    <m/>
  </r>
  <r>
    <x v="7"/>
    <x v="9"/>
    <x v="142"/>
    <x v="1"/>
    <x v="12"/>
    <n v="78019"/>
    <m/>
    <m/>
    <m/>
    <m/>
    <n v="78019"/>
    <m/>
  </r>
  <r>
    <x v="7"/>
    <x v="9"/>
    <x v="142"/>
    <x v="0"/>
    <x v="11"/>
    <n v="149429"/>
    <m/>
    <m/>
    <m/>
    <m/>
    <n v="149429"/>
    <m/>
  </r>
  <r>
    <x v="7"/>
    <x v="9"/>
    <x v="173"/>
    <x v="1"/>
    <x v="12"/>
    <n v="32222"/>
    <m/>
    <m/>
    <m/>
    <m/>
    <n v="32222"/>
    <m/>
  </r>
  <r>
    <x v="7"/>
    <x v="9"/>
    <x v="173"/>
    <x v="0"/>
    <x v="11"/>
    <n v="117692"/>
    <m/>
    <m/>
    <m/>
    <m/>
    <n v="117692"/>
    <m/>
  </r>
  <r>
    <x v="7"/>
    <x v="9"/>
    <x v="137"/>
    <x v="0"/>
    <x v="11"/>
    <n v="70069"/>
    <m/>
    <m/>
    <m/>
    <m/>
    <n v="70069"/>
    <m/>
  </r>
  <r>
    <x v="7"/>
    <x v="9"/>
    <x v="137"/>
    <x v="1"/>
    <x v="12"/>
    <n v="187625"/>
    <m/>
    <m/>
    <m/>
    <m/>
    <n v="187625"/>
    <m/>
  </r>
  <r>
    <x v="7"/>
    <x v="9"/>
    <x v="176"/>
    <x v="0"/>
    <x v="11"/>
    <n v="33472"/>
    <m/>
    <m/>
    <m/>
    <m/>
    <n v="33472"/>
    <m/>
  </r>
  <r>
    <x v="7"/>
    <x v="9"/>
    <x v="146"/>
    <x v="1"/>
    <x v="8"/>
    <m/>
    <m/>
    <m/>
    <n v="60870"/>
    <m/>
    <n v="60870"/>
    <m/>
  </r>
  <r>
    <x v="7"/>
    <x v="9"/>
    <x v="146"/>
    <x v="1"/>
    <x v="12"/>
    <n v="67813"/>
    <m/>
    <m/>
    <m/>
    <m/>
    <n v="67813"/>
    <m/>
  </r>
  <r>
    <x v="7"/>
    <x v="9"/>
    <x v="126"/>
    <x v="2"/>
    <x v="6"/>
    <n v="9668"/>
    <m/>
    <m/>
    <m/>
    <m/>
    <n v="9668"/>
    <m/>
  </r>
  <r>
    <x v="7"/>
    <x v="9"/>
    <x v="126"/>
    <x v="1"/>
    <x v="12"/>
    <n v="107456"/>
    <m/>
    <m/>
    <m/>
    <m/>
    <n v="107456"/>
    <m/>
  </r>
  <r>
    <x v="7"/>
    <x v="9"/>
    <x v="126"/>
    <x v="0"/>
    <x v="11"/>
    <n v="129216"/>
    <m/>
    <m/>
    <m/>
    <m/>
    <n v="129216"/>
    <m/>
  </r>
  <r>
    <x v="7"/>
    <x v="9"/>
    <x v="154"/>
    <x v="0"/>
    <x v="11"/>
    <n v="124288"/>
    <m/>
    <m/>
    <m/>
    <m/>
    <n v="124288"/>
    <m/>
  </r>
  <r>
    <x v="7"/>
    <x v="9"/>
    <x v="95"/>
    <x v="1"/>
    <x v="8"/>
    <m/>
    <m/>
    <m/>
    <n v="66495"/>
    <m/>
    <n v="66495"/>
    <m/>
  </r>
  <r>
    <x v="7"/>
    <x v="9"/>
    <x v="95"/>
    <x v="1"/>
    <x v="12"/>
    <n v="374554"/>
    <m/>
    <m/>
    <m/>
    <m/>
    <n v="374554"/>
    <m/>
  </r>
  <r>
    <x v="7"/>
    <x v="9"/>
    <x v="95"/>
    <x v="0"/>
    <x v="11"/>
    <n v="754825"/>
    <m/>
    <m/>
    <m/>
    <m/>
    <n v="754825"/>
    <m/>
  </r>
  <r>
    <x v="7"/>
    <x v="9"/>
    <x v="159"/>
    <x v="0"/>
    <x v="11"/>
    <n v="31558"/>
    <m/>
    <m/>
    <m/>
    <m/>
    <n v="31558"/>
    <m/>
  </r>
  <r>
    <x v="7"/>
    <x v="9"/>
    <x v="126"/>
    <x v="0"/>
    <x v="11"/>
    <n v="73407"/>
    <m/>
    <m/>
    <m/>
    <m/>
    <n v="73407"/>
    <m/>
  </r>
  <r>
    <x v="7"/>
    <x v="9"/>
    <x v="126"/>
    <x v="1"/>
    <x v="12"/>
    <n v="96781"/>
    <m/>
    <m/>
    <m/>
    <m/>
    <n v="96781"/>
    <m/>
  </r>
  <r>
    <x v="7"/>
    <x v="9"/>
    <x v="126"/>
    <x v="1"/>
    <x v="12"/>
    <n v="41636"/>
    <m/>
    <m/>
    <m/>
    <m/>
    <n v="41636"/>
    <m/>
  </r>
  <r>
    <x v="7"/>
    <x v="9"/>
    <x v="126"/>
    <x v="0"/>
    <x v="11"/>
    <n v="224635"/>
    <m/>
    <m/>
    <m/>
    <m/>
    <n v="224635"/>
    <m/>
  </r>
  <r>
    <x v="7"/>
    <x v="9"/>
    <x v="154"/>
    <x v="0"/>
    <x v="11"/>
    <n v="12063"/>
    <m/>
    <m/>
    <m/>
    <m/>
    <n v="12063"/>
    <m/>
  </r>
  <r>
    <x v="7"/>
    <x v="9"/>
    <x v="154"/>
    <x v="1"/>
    <x v="12"/>
    <n v="19875"/>
    <m/>
    <m/>
    <m/>
    <m/>
    <n v="19875"/>
    <m/>
  </r>
  <r>
    <x v="7"/>
    <x v="9"/>
    <x v="170"/>
    <x v="0"/>
    <x v="11"/>
    <n v="36898"/>
    <m/>
    <m/>
    <m/>
    <m/>
    <n v="36898"/>
    <m/>
  </r>
  <r>
    <x v="7"/>
    <x v="9"/>
    <x v="174"/>
    <x v="0"/>
    <x v="11"/>
    <n v="36164"/>
    <m/>
    <m/>
    <m/>
    <m/>
    <n v="36164"/>
    <m/>
  </r>
  <r>
    <x v="7"/>
    <x v="6"/>
    <x v="91"/>
    <x v="1"/>
    <x v="12"/>
    <n v="34156"/>
    <m/>
    <m/>
    <m/>
    <m/>
    <n v="34156"/>
    <m/>
  </r>
  <r>
    <x v="7"/>
    <x v="6"/>
    <x v="91"/>
    <x v="0"/>
    <x v="1"/>
    <m/>
    <m/>
    <m/>
    <n v="71004"/>
    <m/>
    <n v="71004"/>
    <m/>
  </r>
  <r>
    <x v="7"/>
    <x v="6"/>
    <x v="91"/>
    <x v="0"/>
    <x v="11"/>
    <n v="831590"/>
    <m/>
    <m/>
    <m/>
    <m/>
    <n v="831590"/>
    <m/>
  </r>
  <r>
    <x v="7"/>
    <x v="6"/>
    <x v="108"/>
    <x v="1"/>
    <x v="12"/>
    <n v="117795"/>
    <m/>
    <m/>
    <m/>
    <m/>
    <n v="117795"/>
    <m/>
  </r>
  <r>
    <x v="7"/>
    <x v="6"/>
    <x v="108"/>
    <x v="0"/>
    <x v="11"/>
    <n v="361347"/>
    <m/>
    <m/>
    <m/>
    <m/>
    <n v="361347"/>
    <m/>
  </r>
  <r>
    <x v="7"/>
    <x v="6"/>
    <x v="80"/>
    <x v="2"/>
    <x v="6"/>
    <n v="2470"/>
    <m/>
    <m/>
    <m/>
    <m/>
    <n v="2470"/>
    <m/>
  </r>
  <r>
    <x v="7"/>
    <x v="6"/>
    <x v="80"/>
    <x v="1"/>
    <x v="12"/>
    <n v="3520"/>
    <m/>
    <m/>
    <m/>
    <m/>
    <n v="3520"/>
    <m/>
  </r>
  <r>
    <x v="7"/>
    <x v="6"/>
    <x v="80"/>
    <x v="0"/>
    <x v="1"/>
    <m/>
    <m/>
    <m/>
    <n v="219655"/>
    <m/>
    <n v="219655"/>
    <m/>
  </r>
  <r>
    <x v="7"/>
    <x v="6"/>
    <x v="80"/>
    <x v="0"/>
    <x v="11"/>
    <n v="501329"/>
    <m/>
    <m/>
    <m/>
    <m/>
    <n v="501329"/>
    <m/>
  </r>
  <r>
    <x v="7"/>
    <x v="6"/>
    <x v="44"/>
    <x v="0"/>
    <x v="1"/>
    <m/>
    <m/>
    <m/>
    <n v="147505"/>
    <m/>
    <n v="147505"/>
    <m/>
  </r>
  <r>
    <x v="7"/>
    <x v="6"/>
    <x v="44"/>
    <x v="1"/>
    <x v="12"/>
    <n v="162473"/>
    <m/>
    <m/>
    <m/>
    <m/>
    <n v="162473"/>
    <m/>
  </r>
  <r>
    <x v="7"/>
    <x v="6"/>
    <x v="44"/>
    <x v="0"/>
    <x v="11"/>
    <n v="3323752"/>
    <m/>
    <m/>
    <m/>
    <m/>
    <n v="3323752"/>
    <m/>
  </r>
  <r>
    <x v="7"/>
    <x v="6"/>
    <x v="90"/>
    <x v="0"/>
    <x v="1"/>
    <m/>
    <m/>
    <m/>
    <n v="98624"/>
    <m/>
    <n v="98624"/>
    <m/>
  </r>
  <r>
    <x v="7"/>
    <x v="6"/>
    <x v="90"/>
    <x v="0"/>
    <x v="11"/>
    <n v="681294"/>
    <m/>
    <m/>
    <m/>
    <m/>
    <n v="681294"/>
    <m/>
  </r>
  <r>
    <x v="7"/>
    <x v="6"/>
    <x v="61"/>
    <x v="1"/>
    <x v="12"/>
    <n v="389491"/>
    <m/>
    <m/>
    <m/>
    <m/>
    <n v="389491"/>
    <m/>
  </r>
  <r>
    <x v="7"/>
    <x v="6"/>
    <x v="61"/>
    <x v="0"/>
    <x v="11"/>
    <n v="1781773"/>
    <m/>
    <m/>
    <m/>
    <m/>
    <n v="1781773"/>
    <m/>
  </r>
  <r>
    <x v="7"/>
    <x v="6"/>
    <x v="105"/>
    <x v="1"/>
    <x v="12"/>
    <n v="42114"/>
    <m/>
    <m/>
    <m/>
    <m/>
    <n v="42114"/>
    <m/>
  </r>
  <r>
    <x v="7"/>
    <x v="6"/>
    <x v="105"/>
    <x v="0"/>
    <x v="11"/>
    <n v="321205"/>
    <m/>
    <m/>
    <m/>
    <m/>
    <n v="321205"/>
    <m/>
  </r>
  <r>
    <x v="7"/>
    <x v="6"/>
    <x v="138"/>
    <x v="0"/>
    <x v="11"/>
    <n v="27620"/>
    <m/>
    <m/>
    <m/>
    <m/>
    <n v="27620"/>
    <m/>
  </r>
  <r>
    <x v="7"/>
    <x v="6"/>
    <x v="138"/>
    <x v="3"/>
    <x v="5"/>
    <n v="115477"/>
    <m/>
    <m/>
    <m/>
    <m/>
    <n v="115477"/>
    <m/>
  </r>
  <r>
    <x v="7"/>
    <x v="6"/>
    <x v="108"/>
    <x v="1"/>
    <x v="12"/>
    <n v="63732"/>
    <m/>
    <m/>
    <m/>
    <m/>
    <n v="63732"/>
    <m/>
  </r>
  <r>
    <x v="7"/>
    <x v="6"/>
    <x v="108"/>
    <x v="0"/>
    <x v="11"/>
    <n v="113701"/>
    <m/>
    <m/>
    <m/>
    <m/>
    <n v="113701"/>
    <m/>
  </r>
  <r>
    <x v="7"/>
    <x v="6"/>
    <x v="200"/>
    <x v="0"/>
    <x v="11"/>
    <n v="20459"/>
    <m/>
    <m/>
    <m/>
    <m/>
    <n v="20459"/>
    <m/>
  </r>
  <r>
    <x v="7"/>
    <x v="12"/>
    <x v="157"/>
    <x v="0"/>
    <x v="11"/>
    <n v="60226"/>
    <m/>
    <m/>
    <m/>
    <m/>
    <n v="60226"/>
    <m/>
  </r>
  <r>
    <x v="7"/>
    <x v="12"/>
    <x v="156"/>
    <x v="0"/>
    <x v="11"/>
    <n v="980"/>
    <m/>
    <m/>
    <m/>
    <m/>
    <n v="980"/>
    <m/>
  </r>
  <r>
    <x v="7"/>
    <x v="12"/>
    <x v="156"/>
    <x v="2"/>
    <x v="6"/>
    <n v="30220"/>
    <m/>
    <m/>
    <m/>
    <m/>
    <n v="30220"/>
    <m/>
  </r>
  <r>
    <x v="7"/>
    <x v="8"/>
    <x v="136"/>
    <x v="0"/>
    <x v="11"/>
    <n v="60319"/>
    <m/>
    <m/>
    <m/>
    <m/>
    <n v="60319"/>
    <m/>
  </r>
  <r>
    <x v="7"/>
    <x v="8"/>
    <x v="182"/>
    <x v="1"/>
    <x v="12"/>
    <n v="13410"/>
    <m/>
    <m/>
    <m/>
    <m/>
    <n v="13410"/>
    <m/>
  </r>
  <r>
    <x v="7"/>
    <x v="8"/>
    <x v="182"/>
    <x v="0"/>
    <x v="11"/>
    <n v="71098"/>
    <m/>
    <m/>
    <m/>
    <m/>
    <n v="71098"/>
    <m/>
  </r>
  <r>
    <x v="7"/>
    <x v="8"/>
    <x v="171"/>
    <x v="0"/>
    <x v="11"/>
    <n v="9196"/>
    <m/>
    <m/>
    <m/>
    <m/>
    <n v="9196"/>
    <m/>
  </r>
  <r>
    <x v="7"/>
    <x v="8"/>
    <x v="179"/>
    <x v="0"/>
    <x v="11"/>
    <n v="17542"/>
    <m/>
    <m/>
    <m/>
    <m/>
    <n v="17542"/>
    <m/>
  </r>
  <r>
    <x v="7"/>
    <x v="8"/>
    <x v="135"/>
    <x v="2"/>
    <x v="6"/>
    <n v="5946"/>
    <m/>
    <m/>
    <m/>
    <m/>
    <n v="5946"/>
    <m/>
  </r>
  <r>
    <x v="7"/>
    <x v="8"/>
    <x v="135"/>
    <x v="0"/>
    <x v="11"/>
    <n v="48301"/>
    <m/>
    <m/>
    <m/>
    <m/>
    <n v="48301"/>
    <m/>
  </r>
  <r>
    <x v="7"/>
    <x v="8"/>
    <x v="114"/>
    <x v="0"/>
    <x v="11"/>
    <n v="675333"/>
    <m/>
    <m/>
    <m/>
    <m/>
    <n v="675333"/>
    <m/>
  </r>
  <r>
    <x v="7"/>
    <x v="8"/>
    <x v="136"/>
    <x v="1"/>
    <x v="12"/>
    <n v="9267"/>
    <m/>
    <m/>
    <m/>
    <m/>
    <n v="9267"/>
    <m/>
  </r>
  <r>
    <x v="7"/>
    <x v="8"/>
    <x v="136"/>
    <x v="0"/>
    <x v="11"/>
    <n v="36154"/>
    <m/>
    <m/>
    <m/>
    <m/>
    <n v="36154"/>
    <m/>
  </r>
  <r>
    <x v="7"/>
    <x v="8"/>
    <x v="136"/>
    <x v="0"/>
    <x v="11"/>
    <n v="11338"/>
    <m/>
    <m/>
    <m/>
    <m/>
    <n v="11338"/>
    <m/>
  </r>
  <r>
    <x v="7"/>
    <x v="8"/>
    <x v="175"/>
    <x v="0"/>
    <x v="11"/>
    <n v="192383"/>
    <m/>
    <m/>
    <m/>
    <m/>
    <n v="192383"/>
    <m/>
  </r>
  <r>
    <x v="7"/>
    <x v="8"/>
    <x v="83"/>
    <x v="1"/>
    <x v="12"/>
    <n v="98224"/>
    <m/>
    <m/>
    <m/>
    <m/>
    <n v="98224"/>
    <m/>
  </r>
  <r>
    <x v="7"/>
    <x v="8"/>
    <x v="83"/>
    <x v="0"/>
    <x v="11"/>
    <n v="493332"/>
    <m/>
    <m/>
    <m/>
    <m/>
    <n v="493332"/>
    <m/>
  </r>
  <r>
    <x v="7"/>
    <x v="8"/>
    <x v="83"/>
    <x v="1"/>
    <x v="12"/>
    <n v="6346"/>
    <m/>
    <m/>
    <m/>
    <m/>
    <n v="6346"/>
    <m/>
  </r>
  <r>
    <x v="7"/>
    <x v="8"/>
    <x v="83"/>
    <x v="0"/>
    <x v="11"/>
    <n v="22552"/>
    <m/>
    <m/>
    <m/>
    <m/>
    <n v="22552"/>
    <m/>
  </r>
  <r>
    <x v="7"/>
    <x v="8"/>
    <x v="221"/>
    <x v="0"/>
    <x v="11"/>
    <n v="31895"/>
    <m/>
    <m/>
    <m/>
    <m/>
    <n v="31895"/>
    <m/>
  </r>
  <r>
    <x v="7"/>
    <x v="8"/>
    <x v="102"/>
    <x v="0"/>
    <x v="11"/>
    <n v="693604"/>
    <m/>
    <m/>
    <m/>
    <m/>
    <n v="693604"/>
    <m/>
  </r>
  <r>
    <x v="7"/>
    <x v="8"/>
    <x v="71"/>
    <x v="1"/>
    <x v="12"/>
    <n v="312520"/>
    <n v="42919"/>
    <m/>
    <m/>
    <m/>
    <n v="312520"/>
    <m/>
  </r>
  <r>
    <x v="7"/>
    <x v="8"/>
    <x v="71"/>
    <x v="0"/>
    <x v="11"/>
    <n v="1822937"/>
    <m/>
    <m/>
    <m/>
    <m/>
    <n v="1822937"/>
    <m/>
  </r>
  <r>
    <x v="7"/>
    <x v="0"/>
    <x v="196"/>
    <x v="0"/>
    <x v="11"/>
    <n v="23746"/>
    <m/>
    <m/>
    <m/>
    <m/>
    <n v="23746"/>
    <m/>
  </r>
  <r>
    <x v="7"/>
    <x v="0"/>
    <x v="143"/>
    <x v="0"/>
    <x v="11"/>
    <n v="17184"/>
    <m/>
    <m/>
    <m/>
    <m/>
    <n v="17184"/>
    <m/>
  </r>
  <r>
    <x v="7"/>
    <x v="8"/>
    <x v="222"/>
    <x v="0"/>
    <x v="11"/>
    <n v="3341"/>
    <m/>
    <m/>
    <m/>
    <m/>
    <n v="3341"/>
    <m/>
  </r>
  <r>
    <x v="7"/>
    <x v="0"/>
    <x v="9"/>
    <x v="1"/>
    <x v="8"/>
    <m/>
    <m/>
    <m/>
    <n v="381765"/>
    <n v="20520"/>
    <n v="402285"/>
    <m/>
  </r>
  <r>
    <x v="7"/>
    <x v="0"/>
    <x v="9"/>
    <x v="0"/>
    <x v="1"/>
    <m/>
    <m/>
    <m/>
    <n v="478584"/>
    <n v="90335"/>
    <n v="568919"/>
    <m/>
  </r>
  <r>
    <x v="7"/>
    <x v="0"/>
    <x v="9"/>
    <x v="2"/>
    <x v="6"/>
    <n v="750747"/>
    <m/>
    <m/>
    <m/>
    <m/>
    <n v="750747"/>
    <m/>
  </r>
  <r>
    <x v="7"/>
    <x v="0"/>
    <x v="9"/>
    <x v="1"/>
    <x v="12"/>
    <n v="2023812"/>
    <n v="78144"/>
    <m/>
    <m/>
    <m/>
    <n v="2023812"/>
    <m/>
  </r>
  <r>
    <x v="7"/>
    <x v="0"/>
    <x v="9"/>
    <x v="0"/>
    <x v="11"/>
    <n v="10404063"/>
    <n v="115691"/>
    <m/>
    <m/>
    <m/>
    <n v="10404063"/>
    <m/>
  </r>
  <r>
    <x v="7"/>
    <x v="0"/>
    <x v="143"/>
    <x v="0"/>
    <x v="11"/>
    <n v="14174"/>
    <m/>
    <m/>
    <m/>
    <m/>
    <n v="14174"/>
    <m/>
  </r>
  <r>
    <x v="7"/>
    <x v="0"/>
    <x v="31"/>
    <x v="2"/>
    <x v="6"/>
    <n v="72333"/>
    <n v="13945"/>
    <m/>
    <m/>
    <m/>
    <n v="72333"/>
    <m/>
  </r>
  <r>
    <x v="7"/>
    <x v="0"/>
    <x v="31"/>
    <x v="1"/>
    <x v="12"/>
    <n v="1168359"/>
    <n v="25649"/>
    <m/>
    <m/>
    <m/>
    <n v="1168359"/>
    <m/>
  </r>
  <r>
    <x v="7"/>
    <x v="0"/>
    <x v="31"/>
    <x v="0"/>
    <x v="11"/>
    <n v="7083589"/>
    <n v="87906"/>
    <m/>
    <m/>
    <m/>
    <n v="7083589"/>
    <m/>
  </r>
  <r>
    <x v="7"/>
    <x v="0"/>
    <x v="54"/>
    <x v="1"/>
    <x v="12"/>
    <n v="14687"/>
    <m/>
    <m/>
    <m/>
    <m/>
    <n v="14687"/>
    <m/>
  </r>
  <r>
    <x v="7"/>
    <x v="0"/>
    <x v="54"/>
    <x v="0"/>
    <x v="11"/>
    <n v="242952"/>
    <m/>
    <m/>
    <m/>
    <m/>
    <n v="242952"/>
    <m/>
  </r>
  <r>
    <x v="7"/>
    <x v="0"/>
    <x v="46"/>
    <x v="0"/>
    <x v="1"/>
    <m/>
    <m/>
    <m/>
    <m/>
    <n v="2520"/>
    <n v="2520"/>
    <m/>
  </r>
  <r>
    <x v="7"/>
    <x v="0"/>
    <x v="46"/>
    <x v="2"/>
    <x v="6"/>
    <n v="53070"/>
    <m/>
    <m/>
    <m/>
    <m/>
    <n v="53070"/>
    <m/>
  </r>
  <r>
    <x v="7"/>
    <x v="0"/>
    <x v="46"/>
    <x v="1"/>
    <x v="12"/>
    <n v="815809"/>
    <n v="44106"/>
    <m/>
    <m/>
    <m/>
    <n v="815809"/>
    <m/>
  </r>
  <r>
    <x v="7"/>
    <x v="0"/>
    <x v="46"/>
    <x v="0"/>
    <x v="11"/>
    <n v="3665449"/>
    <n v="254677"/>
    <m/>
    <m/>
    <m/>
    <n v="3665449"/>
    <m/>
  </r>
  <r>
    <x v="7"/>
    <x v="0"/>
    <x v="31"/>
    <x v="2"/>
    <x v="6"/>
    <n v="23715"/>
    <m/>
    <m/>
    <m/>
    <m/>
    <n v="23715"/>
    <m/>
  </r>
  <r>
    <x v="7"/>
    <x v="0"/>
    <x v="31"/>
    <x v="1"/>
    <x v="12"/>
    <n v="144720"/>
    <n v="27256"/>
    <m/>
    <m/>
    <m/>
    <n v="144720"/>
    <m/>
  </r>
  <r>
    <x v="7"/>
    <x v="0"/>
    <x v="31"/>
    <x v="0"/>
    <x v="11"/>
    <n v="1572118"/>
    <n v="8827"/>
    <m/>
    <m/>
    <m/>
    <n v="1572118"/>
    <m/>
  </r>
  <r>
    <x v="7"/>
    <x v="0"/>
    <x v="96"/>
    <x v="1"/>
    <x v="12"/>
    <n v="36802"/>
    <m/>
    <m/>
    <m/>
    <m/>
    <n v="36802"/>
    <m/>
  </r>
  <r>
    <x v="7"/>
    <x v="0"/>
    <x v="96"/>
    <x v="0"/>
    <x v="11"/>
    <n v="649161"/>
    <n v="113529"/>
    <m/>
    <m/>
    <m/>
    <n v="649161"/>
    <m/>
  </r>
  <r>
    <x v="7"/>
    <x v="0"/>
    <x v="96"/>
    <x v="1"/>
    <x v="12"/>
    <n v="13308"/>
    <m/>
    <m/>
    <m/>
    <m/>
    <n v="13308"/>
    <m/>
  </r>
  <r>
    <x v="7"/>
    <x v="0"/>
    <x v="96"/>
    <x v="0"/>
    <x v="11"/>
    <n v="121558"/>
    <m/>
    <m/>
    <m/>
    <m/>
    <n v="121558"/>
    <m/>
  </r>
  <r>
    <x v="7"/>
    <x v="0"/>
    <x v="152"/>
    <x v="2"/>
    <x v="6"/>
    <n v="33072"/>
    <m/>
    <m/>
    <m/>
    <m/>
    <n v="33072"/>
    <m/>
  </r>
  <r>
    <x v="7"/>
    <x v="0"/>
    <x v="152"/>
    <x v="0"/>
    <x v="11"/>
    <n v="38393"/>
    <m/>
    <m/>
    <m/>
    <m/>
    <n v="38393"/>
    <m/>
  </r>
  <r>
    <x v="7"/>
    <x v="0"/>
    <x v="152"/>
    <x v="1"/>
    <x v="12"/>
    <n v="59119"/>
    <m/>
    <m/>
    <m/>
    <m/>
    <n v="59119"/>
    <m/>
  </r>
  <r>
    <x v="7"/>
    <x v="0"/>
    <x v="128"/>
    <x v="0"/>
    <x v="11"/>
    <n v="576119"/>
    <m/>
    <m/>
    <m/>
    <m/>
    <n v="576119"/>
    <m/>
  </r>
  <r>
    <x v="7"/>
    <x v="0"/>
    <x v="54"/>
    <x v="1"/>
    <x v="12"/>
    <n v="74253"/>
    <n v="74253"/>
    <m/>
    <m/>
    <m/>
    <n v="74253"/>
    <m/>
  </r>
  <r>
    <x v="7"/>
    <x v="0"/>
    <x v="54"/>
    <x v="0"/>
    <x v="1"/>
    <m/>
    <m/>
    <m/>
    <n v="339257"/>
    <n v="1800"/>
    <n v="341057"/>
    <m/>
  </r>
  <r>
    <x v="7"/>
    <x v="0"/>
    <x v="54"/>
    <x v="0"/>
    <x v="11"/>
    <n v="2092007"/>
    <n v="26143"/>
    <m/>
    <m/>
    <m/>
    <n v="2092007"/>
    <m/>
  </r>
  <r>
    <x v="7"/>
    <x v="0"/>
    <x v="54"/>
    <x v="0"/>
    <x v="1"/>
    <m/>
    <m/>
    <m/>
    <m/>
    <n v="5975"/>
    <n v="5975"/>
    <m/>
  </r>
  <r>
    <x v="7"/>
    <x v="0"/>
    <x v="54"/>
    <x v="1"/>
    <x v="12"/>
    <n v="53651"/>
    <m/>
    <m/>
    <m/>
    <m/>
    <n v="53651"/>
    <m/>
  </r>
  <r>
    <x v="7"/>
    <x v="0"/>
    <x v="54"/>
    <x v="0"/>
    <x v="11"/>
    <n v="3730459"/>
    <m/>
    <m/>
    <m/>
    <m/>
    <n v="3730459"/>
    <m/>
  </r>
  <r>
    <x v="7"/>
    <x v="0"/>
    <x v="124"/>
    <x v="1"/>
    <x v="12"/>
    <n v="91167"/>
    <n v="18609"/>
    <m/>
    <m/>
    <m/>
    <n v="91167"/>
    <m/>
  </r>
  <r>
    <x v="7"/>
    <x v="0"/>
    <x v="124"/>
    <x v="0"/>
    <x v="11"/>
    <n v="170950"/>
    <m/>
    <m/>
    <m/>
    <m/>
    <n v="170950"/>
    <m/>
  </r>
  <r>
    <x v="7"/>
    <x v="0"/>
    <x v="12"/>
    <x v="1"/>
    <x v="8"/>
    <m/>
    <m/>
    <m/>
    <m/>
    <n v="15950"/>
    <n v="15950"/>
    <m/>
  </r>
  <r>
    <x v="7"/>
    <x v="0"/>
    <x v="12"/>
    <x v="6"/>
    <x v="4"/>
    <n v="37957"/>
    <n v="37957"/>
    <m/>
    <m/>
    <m/>
    <n v="37957"/>
    <m/>
  </r>
  <r>
    <x v="7"/>
    <x v="0"/>
    <x v="12"/>
    <x v="2"/>
    <x v="6"/>
    <n v="183640"/>
    <n v="1808"/>
    <m/>
    <m/>
    <m/>
    <n v="183640"/>
    <m/>
  </r>
  <r>
    <x v="7"/>
    <x v="0"/>
    <x v="12"/>
    <x v="0"/>
    <x v="1"/>
    <m/>
    <m/>
    <m/>
    <n v="274951"/>
    <n v="84422"/>
    <n v="359373"/>
    <m/>
  </r>
  <r>
    <x v="7"/>
    <x v="0"/>
    <x v="12"/>
    <x v="1"/>
    <x v="12"/>
    <n v="1672015"/>
    <n v="179158"/>
    <m/>
    <m/>
    <m/>
    <n v="1672015"/>
    <m/>
  </r>
  <r>
    <x v="7"/>
    <x v="0"/>
    <x v="12"/>
    <x v="0"/>
    <x v="11"/>
    <n v="9955575"/>
    <n v="126648"/>
    <m/>
    <m/>
    <m/>
    <n v="9955575"/>
    <m/>
  </r>
  <r>
    <x v="7"/>
    <x v="0"/>
    <x v="40"/>
    <x v="2"/>
    <x v="6"/>
    <n v="40382"/>
    <m/>
    <m/>
    <m/>
    <m/>
    <n v="40382"/>
    <m/>
  </r>
  <r>
    <x v="7"/>
    <x v="0"/>
    <x v="40"/>
    <x v="0"/>
    <x v="1"/>
    <m/>
    <m/>
    <m/>
    <n v="103354"/>
    <n v="25400"/>
    <n v="128754"/>
    <m/>
  </r>
  <r>
    <x v="7"/>
    <x v="0"/>
    <x v="40"/>
    <x v="1"/>
    <x v="12"/>
    <n v="169105"/>
    <n v="95913"/>
    <m/>
    <m/>
    <m/>
    <n v="169105"/>
    <m/>
  </r>
  <r>
    <x v="7"/>
    <x v="0"/>
    <x v="40"/>
    <x v="0"/>
    <x v="11"/>
    <n v="3938478"/>
    <n v="73613"/>
    <m/>
    <m/>
    <m/>
    <n v="3938478"/>
    <m/>
  </r>
  <r>
    <x v="7"/>
    <x v="0"/>
    <x v="9"/>
    <x v="0"/>
    <x v="1"/>
    <m/>
    <m/>
    <m/>
    <m/>
    <n v="2895"/>
    <n v="2895"/>
    <m/>
  </r>
  <r>
    <x v="7"/>
    <x v="0"/>
    <x v="9"/>
    <x v="1"/>
    <x v="12"/>
    <n v="217995"/>
    <m/>
    <m/>
    <m/>
    <m/>
    <n v="217995"/>
    <m/>
  </r>
  <r>
    <x v="7"/>
    <x v="0"/>
    <x v="9"/>
    <x v="0"/>
    <x v="11"/>
    <n v="883124"/>
    <m/>
    <m/>
    <m/>
    <m/>
    <n v="883124"/>
    <m/>
  </r>
  <r>
    <x v="7"/>
    <x v="0"/>
    <x v="70"/>
    <x v="0"/>
    <x v="1"/>
    <m/>
    <m/>
    <m/>
    <m/>
    <n v="12640"/>
    <n v="12640"/>
    <m/>
  </r>
  <r>
    <x v="7"/>
    <x v="0"/>
    <x v="70"/>
    <x v="4"/>
    <x v="7"/>
    <n v="27625"/>
    <m/>
    <m/>
    <m/>
    <m/>
    <n v="27625"/>
    <m/>
  </r>
  <r>
    <x v="7"/>
    <x v="0"/>
    <x v="70"/>
    <x v="2"/>
    <x v="6"/>
    <n v="62035"/>
    <m/>
    <m/>
    <m/>
    <m/>
    <n v="62035"/>
    <m/>
  </r>
  <r>
    <x v="7"/>
    <x v="0"/>
    <x v="70"/>
    <x v="1"/>
    <x v="12"/>
    <n v="397168"/>
    <n v="16257"/>
    <m/>
    <m/>
    <m/>
    <n v="397168"/>
    <m/>
  </r>
  <r>
    <x v="7"/>
    <x v="0"/>
    <x v="70"/>
    <x v="0"/>
    <x v="11"/>
    <n v="1739314"/>
    <n v="12560"/>
    <m/>
    <m/>
    <m/>
    <n v="1739314"/>
    <m/>
  </r>
  <r>
    <x v="7"/>
    <x v="0"/>
    <x v="77"/>
    <x v="2"/>
    <x v="6"/>
    <n v="70830"/>
    <m/>
    <m/>
    <m/>
    <m/>
    <n v="70830"/>
    <m/>
  </r>
  <r>
    <x v="7"/>
    <x v="0"/>
    <x v="77"/>
    <x v="1"/>
    <x v="12"/>
    <n v="487646"/>
    <n v="109990"/>
    <m/>
    <m/>
    <m/>
    <n v="487646"/>
    <m/>
  </r>
  <r>
    <x v="7"/>
    <x v="0"/>
    <x v="77"/>
    <x v="0"/>
    <x v="11"/>
    <n v="1793391"/>
    <m/>
    <m/>
    <m/>
    <m/>
    <n v="1793391"/>
    <m/>
  </r>
  <r>
    <x v="7"/>
    <x v="0"/>
    <x v="0"/>
    <x v="2"/>
    <x v="9"/>
    <m/>
    <m/>
    <m/>
    <m/>
    <n v="1000"/>
    <n v="1000"/>
    <m/>
  </r>
  <r>
    <x v="7"/>
    <x v="0"/>
    <x v="0"/>
    <x v="3"/>
    <x v="16"/>
    <m/>
    <m/>
    <m/>
    <m/>
    <n v="2075"/>
    <n v="2075"/>
    <m/>
  </r>
  <r>
    <x v="7"/>
    <x v="0"/>
    <x v="0"/>
    <x v="6"/>
    <x v="4"/>
    <n v="2580"/>
    <n v="2580"/>
    <m/>
    <m/>
    <m/>
    <n v="2580"/>
    <m/>
  </r>
  <r>
    <x v="7"/>
    <x v="0"/>
    <x v="0"/>
    <x v="1"/>
    <x v="8"/>
    <m/>
    <m/>
    <m/>
    <m/>
    <n v="10384"/>
    <n v="10384"/>
    <m/>
  </r>
  <r>
    <x v="7"/>
    <x v="0"/>
    <x v="0"/>
    <x v="2"/>
    <x v="6"/>
    <n v="188882"/>
    <m/>
    <n v="460"/>
    <m/>
    <m/>
    <n v="189342"/>
    <m/>
  </r>
  <r>
    <x v="7"/>
    <x v="0"/>
    <x v="0"/>
    <x v="1"/>
    <x v="12"/>
    <n v="1243650"/>
    <n v="172053"/>
    <n v="10225"/>
    <m/>
    <m/>
    <n v="1253875"/>
    <m/>
  </r>
  <r>
    <x v="7"/>
    <x v="0"/>
    <x v="0"/>
    <x v="0"/>
    <x v="1"/>
    <m/>
    <m/>
    <m/>
    <n v="950466"/>
    <n v="508530"/>
    <n v="1458996"/>
    <m/>
  </r>
  <r>
    <x v="7"/>
    <x v="0"/>
    <x v="0"/>
    <x v="0"/>
    <x v="11"/>
    <n v="26856037"/>
    <n v="731074"/>
    <m/>
    <m/>
    <m/>
    <n v="26856037"/>
    <m/>
  </r>
  <r>
    <x v="7"/>
    <x v="0"/>
    <x v="68"/>
    <x v="1"/>
    <x v="12"/>
    <n v="45356"/>
    <m/>
    <m/>
    <m/>
    <m/>
    <n v="45356"/>
    <m/>
  </r>
  <r>
    <x v="7"/>
    <x v="0"/>
    <x v="68"/>
    <x v="0"/>
    <x v="11"/>
    <n v="534978"/>
    <m/>
    <m/>
    <m/>
    <m/>
    <n v="534978"/>
    <m/>
  </r>
  <r>
    <x v="7"/>
    <x v="0"/>
    <x v="131"/>
    <x v="0"/>
    <x v="1"/>
    <m/>
    <m/>
    <m/>
    <m/>
    <n v="3850"/>
    <n v="3850"/>
    <m/>
  </r>
  <r>
    <x v="7"/>
    <x v="0"/>
    <x v="131"/>
    <x v="1"/>
    <x v="12"/>
    <n v="31439"/>
    <m/>
    <m/>
    <m/>
    <m/>
    <n v="31439"/>
    <m/>
  </r>
  <r>
    <x v="7"/>
    <x v="0"/>
    <x v="131"/>
    <x v="0"/>
    <x v="11"/>
    <n v="194730"/>
    <m/>
    <m/>
    <m/>
    <m/>
    <n v="194730"/>
    <m/>
  </r>
  <r>
    <x v="7"/>
    <x v="0"/>
    <x v="7"/>
    <x v="6"/>
    <x v="4"/>
    <n v="1951"/>
    <n v="1951"/>
    <m/>
    <m/>
    <m/>
    <n v="1951"/>
    <m/>
  </r>
  <r>
    <x v="7"/>
    <x v="0"/>
    <x v="7"/>
    <x v="3"/>
    <x v="5"/>
    <n v="9893"/>
    <m/>
    <m/>
    <m/>
    <m/>
    <n v="9893"/>
    <m/>
  </r>
  <r>
    <x v="7"/>
    <x v="0"/>
    <x v="7"/>
    <x v="2"/>
    <x v="9"/>
    <m/>
    <m/>
    <m/>
    <m/>
    <n v="11980"/>
    <n v="11980"/>
    <m/>
  </r>
  <r>
    <x v="7"/>
    <x v="0"/>
    <x v="7"/>
    <x v="4"/>
    <x v="7"/>
    <n v="16396"/>
    <m/>
    <m/>
    <m/>
    <m/>
    <n v="16396"/>
    <m/>
  </r>
  <r>
    <x v="7"/>
    <x v="0"/>
    <x v="7"/>
    <x v="1"/>
    <x v="8"/>
    <m/>
    <m/>
    <m/>
    <n v="62538"/>
    <n v="10760"/>
    <n v="73298"/>
    <m/>
  </r>
  <r>
    <x v="7"/>
    <x v="0"/>
    <x v="7"/>
    <x v="0"/>
    <x v="1"/>
    <m/>
    <m/>
    <m/>
    <n v="255249"/>
    <n v="225015"/>
    <n v="480264"/>
    <m/>
  </r>
  <r>
    <x v="7"/>
    <x v="0"/>
    <x v="7"/>
    <x v="2"/>
    <x v="6"/>
    <n v="1114296"/>
    <n v="8259"/>
    <n v="3622"/>
    <m/>
    <m/>
    <n v="1117918"/>
    <m/>
  </r>
  <r>
    <x v="7"/>
    <x v="0"/>
    <x v="7"/>
    <x v="1"/>
    <x v="12"/>
    <n v="2506086"/>
    <n v="78792"/>
    <m/>
    <m/>
    <m/>
    <n v="2506086"/>
    <m/>
  </r>
  <r>
    <x v="7"/>
    <x v="0"/>
    <x v="7"/>
    <x v="0"/>
    <x v="11"/>
    <n v="12600506"/>
    <n v="7515"/>
    <n v="71861"/>
    <m/>
    <m/>
    <n v="12672367"/>
    <m/>
  </r>
  <r>
    <x v="7"/>
    <x v="0"/>
    <x v="50"/>
    <x v="2"/>
    <x v="6"/>
    <n v="11332"/>
    <m/>
    <m/>
    <m/>
    <m/>
    <n v="11332"/>
    <m/>
  </r>
  <r>
    <x v="7"/>
    <x v="0"/>
    <x v="50"/>
    <x v="6"/>
    <x v="4"/>
    <n v="18871"/>
    <m/>
    <m/>
    <m/>
    <m/>
    <n v="18871"/>
    <m/>
  </r>
  <r>
    <x v="7"/>
    <x v="0"/>
    <x v="50"/>
    <x v="1"/>
    <x v="12"/>
    <n v="64587"/>
    <m/>
    <m/>
    <m/>
    <m/>
    <n v="64587"/>
    <m/>
  </r>
  <r>
    <x v="7"/>
    <x v="0"/>
    <x v="50"/>
    <x v="0"/>
    <x v="1"/>
    <m/>
    <m/>
    <m/>
    <m/>
    <n v="108065"/>
    <n v="108065"/>
    <m/>
  </r>
  <r>
    <x v="7"/>
    <x v="0"/>
    <x v="50"/>
    <x v="0"/>
    <x v="11"/>
    <n v="3792571"/>
    <m/>
    <m/>
    <m/>
    <m/>
    <n v="3792571"/>
    <m/>
  </r>
  <r>
    <x v="7"/>
    <x v="0"/>
    <x v="46"/>
    <x v="1"/>
    <x v="8"/>
    <m/>
    <m/>
    <m/>
    <m/>
    <n v="4550"/>
    <n v="4550"/>
    <m/>
  </r>
  <r>
    <x v="7"/>
    <x v="0"/>
    <x v="46"/>
    <x v="0"/>
    <x v="11"/>
    <n v="105475"/>
    <m/>
    <m/>
    <m/>
    <m/>
    <n v="105475"/>
    <m/>
  </r>
  <r>
    <x v="7"/>
    <x v="0"/>
    <x v="46"/>
    <x v="1"/>
    <x v="12"/>
    <n v="234676"/>
    <n v="10904"/>
    <m/>
    <m/>
    <m/>
    <n v="234676"/>
    <m/>
  </r>
  <r>
    <x v="7"/>
    <x v="0"/>
    <x v="1"/>
    <x v="6"/>
    <x v="4"/>
    <n v="9335"/>
    <m/>
    <m/>
    <m/>
    <m/>
    <n v="9335"/>
    <m/>
  </r>
  <r>
    <x v="7"/>
    <x v="0"/>
    <x v="1"/>
    <x v="2"/>
    <x v="9"/>
    <m/>
    <m/>
    <m/>
    <m/>
    <n v="15430"/>
    <n v="15430"/>
    <m/>
  </r>
  <r>
    <x v="7"/>
    <x v="0"/>
    <x v="1"/>
    <x v="2"/>
    <x v="13"/>
    <n v="18699"/>
    <m/>
    <m/>
    <m/>
    <m/>
    <n v="18699"/>
    <m/>
  </r>
  <r>
    <x v="7"/>
    <x v="0"/>
    <x v="1"/>
    <x v="4"/>
    <x v="7"/>
    <n v="27253"/>
    <m/>
    <m/>
    <m/>
    <m/>
    <n v="27253"/>
    <m/>
  </r>
  <r>
    <x v="7"/>
    <x v="0"/>
    <x v="1"/>
    <x v="1"/>
    <x v="8"/>
    <m/>
    <m/>
    <m/>
    <n v="87371"/>
    <n v="20470"/>
    <n v="107841"/>
    <m/>
  </r>
  <r>
    <x v="7"/>
    <x v="0"/>
    <x v="1"/>
    <x v="2"/>
    <x v="6"/>
    <n v="577938"/>
    <n v="2225"/>
    <m/>
    <m/>
    <m/>
    <n v="577938"/>
    <m/>
  </r>
  <r>
    <x v="7"/>
    <x v="0"/>
    <x v="1"/>
    <x v="1"/>
    <x v="12"/>
    <n v="647599"/>
    <n v="181988"/>
    <m/>
    <m/>
    <m/>
    <n v="647599"/>
    <m/>
  </r>
  <r>
    <x v="7"/>
    <x v="0"/>
    <x v="1"/>
    <x v="0"/>
    <x v="1"/>
    <m/>
    <m/>
    <m/>
    <n v="1171121"/>
    <n v="466440"/>
    <n v="1637561"/>
    <m/>
  </r>
  <r>
    <x v="7"/>
    <x v="0"/>
    <x v="1"/>
    <x v="0"/>
    <x v="11"/>
    <n v="22725538"/>
    <n v="229826"/>
    <m/>
    <m/>
    <m/>
    <n v="22725538"/>
    <m/>
  </r>
  <r>
    <x v="7"/>
    <x v="0"/>
    <x v="8"/>
    <x v="1"/>
    <x v="8"/>
    <m/>
    <m/>
    <m/>
    <n v="77923"/>
    <m/>
    <n v="77923"/>
    <m/>
  </r>
  <r>
    <x v="7"/>
    <x v="0"/>
    <x v="8"/>
    <x v="2"/>
    <x v="13"/>
    <n v="154442"/>
    <m/>
    <m/>
    <m/>
    <m/>
    <n v="154442"/>
    <m/>
  </r>
  <r>
    <x v="7"/>
    <x v="0"/>
    <x v="8"/>
    <x v="2"/>
    <x v="6"/>
    <n v="256743"/>
    <m/>
    <m/>
    <m/>
    <m/>
    <n v="256743"/>
    <m/>
  </r>
  <r>
    <x v="7"/>
    <x v="0"/>
    <x v="8"/>
    <x v="0"/>
    <x v="1"/>
    <m/>
    <m/>
    <m/>
    <n v="287670"/>
    <n v="383255"/>
    <n v="670925"/>
    <m/>
  </r>
  <r>
    <x v="7"/>
    <x v="0"/>
    <x v="8"/>
    <x v="1"/>
    <x v="12"/>
    <n v="775431"/>
    <n v="66560"/>
    <m/>
    <m/>
    <m/>
    <n v="775431"/>
    <m/>
  </r>
  <r>
    <x v="7"/>
    <x v="0"/>
    <x v="8"/>
    <x v="0"/>
    <x v="11"/>
    <n v="14418530"/>
    <n v="163288"/>
    <m/>
    <m/>
    <m/>
    <n v="14418530"/>
    <m/>
  </r>
  <r>
    <x v="7"/>
    <x v="0"/>
    <x v="0"/>
    <x v="0"/>
    <x v="1"/>
    <m/>
    <m/>
    <m/>
    <m/>
    <n v="3000"/>
    <n v="3000"/>
    <m/>
  </r>
  <r>
    <x v="7"/>
    <x v="0"/>
    <x v="0"/>
    <x v="0"/>
    <x v="11"/>
    <n v="152927"/>
    <n v="7392"/>
    <m/>
    <m/>
    <m/>
    <n v="152927"/>
    <m/>
  </r>
  <r>
    <x v="7"/>
    <x v="0"/>
    <x v="68"/>
    <x v="0"/>
    <x v="1"/>
    <m/>
    <m/>
    <m/>
    <m/>
    <n v="1400"/>
    <n v="1400"/>
    <m/>
  </r>
  <r>
    <x v="7"/>
    <x v="0"/>
    <x v="68"/>
    <x v="0"/>
    <x v="11"/>
    <n v="2001746"/>
    <n v="197471"/>
    <m/>
    <m/>
    <m/>
    <n v="2001746"/>
    <m/>
  </r>
  <r>
    <x v="7"/>
    <x v="0"/>
    <x v="60"/>
    <x v="1"/>
    <x v="8"/>
    <m/>
    <m/>
    <m/>
    <m/>
    <n v="1768"/>
    <n v="1768"/>
    <m/>
  </r>
  <r>
    <x v="7"/>
    <x v="0"/>
    <x v="60"/>
    <x v="2"/>
    <x v="6"/>
    <n v="46735"/>
    <n v="18099"/>
    <m/>
    <m/>
    <m/>
    <n v="46735"/>
    <m/>
  </r>
  <r>
    <x v="7"/>
    <x v="0"/>
    <x v="60"/>
    <x v="0"/>
    <x v="1"/>
    <m/>
    <m/>
    <m/>
    <m/>
    <n v="72770"/>
    <n v="72770"/>
    <m/>
  </r>
  <r>
    <x v="7"/>
    <x v="0"/>
    <x v="60"/>
    <x v="1"/>
    <x v="12"/>
    <n v="278396"/>
    <n v="146591"/>
    <n v="11056"/>
    <m/>
    <m/>
    <n v="289452"/>
    <m/>
  </r>
  <r>
    <x v="7"/>
    <x v="0"/>
    <x v="60"/>
    <x v="0"/>
    <x v="11"/>
    <n v="3088218"/>
    <n v="237492"/>
    <m/>
    <m/>
    <m/>
    <n v="3088218"/>
    <m/>
  </r>
  <r>
    <x v="7"/>
    <x v="0"/>
    <x v="78"/>
    <x v="1"/>
    <x v="8"/>
    <m/>
    <m/>
    <m/>
    <m/>
    <n v="1520"/>
    <n v="1520"/>
    <m/>
  </r>
  <r>
    <x v="7"/>
    <x v="0"/>
    <x v="78"/>
    <x v="0"/>
    <x v="1"/>
    <m/>
    <m/>
    <m/>
    <m/>
    <n v="4064"/>
    <n v="4064"/>
    <m/>
  </r>
  <r>
    <x v="7"/>
    <x v="0"/>
    <x v="78"/>
    <x v="1"/>
    <x v="12"/>
    <n v="72608"/>
    <m/>
    <m/>
    <m/>
    <m/>
    <n v="72608"/>
    <m/>
  </r>
  <r>
    <x v="7"/>
    <x v="0"/>
    <x v="78"/>
    <x v="0"/>
    <x v="11"/>
    <n v="1097573"/>
    <m/>
    <m/>
    <m/>
    <m/>
    <n v="1097573"/>
    <m/>
  </r>
  <r>
    <x v="7"/>
    <x v="0"/>
    <x v="101"/>
    <x v="1"/>
    <x v="8"/>
    <m/>
    <m/>
    <m/>
    <m/>
    <n v="2290"/>
    <n v="2290"/>
    <m/>
  </r>
  <r>
    <x v="7"/>
    <x v="0"/>
    <x v="101"/>
    <x v="1"/>
    <x v="12"/>
    <n v="24435"/>
    <n v="24435"/>
    <m/>
    <m/>
    <m/>
    <n v="24435"/>
    <m/>
  </r>
  <r>
    <x v="7"/>
    <x v="0"/>
    <x v="101"/>
    <x v="0"/>
    <x v="11"/>
    <n v="405848"/>
    <n v="93482"/>
    <m/>
    <m/>
    <m/>
    <n v="405848"/>
    <m/>
  </r>
  <r>
    <x v="7"/>
    <x v="0"/>
    <x v="32"/>
    <x v="2"/>
    <x v="6"/>
    <n v="16953"/>
    <m/>
    <m/>
    <m/>
    <m/>
    <n v="16953"/>
    <m/>
  </r>
  <r>
    <x v="7"/>
    <x v="0"/>
    <x v="32"/>
    <x v="0"/>
    <x v="1"/>
    <m/>
    <m/>
    <m/>
    <m/>
    <n v="68087"/>
    <n v="68087"/>
    <m/>
  </r>
  <r>
    <x v="7"/>
    <x v="0"/>
    <x v="32"/>
    <x v="1"/>
    <x v="12"/>
    <n v="124524"/>
    <n v="69642"/>
    <m/>
    <m/>
    <m/>
    <n v="124524"/>
    <m/>
  </r>
  <r>
    <x v="7"/>
    <x v="0"/>
    <x v="32"/>
    <x v="0"/>
    <x v="11"/>
    <n v="5288991"/>
    <n v="9855"/>
    <m/>
    <m/>
    <m/>
    <n v="5288991"/>
    <m/>
  </r>
  <r>
    <x v="7"/>
    <x v="0"/>
    <x v="68"/>
    <x v="0"/>
    <x v="11"/>
    <n v="109047"/>
    <m/>
    <m/>
    <m/>
    <m/>
    <n v="109047"/>
    <m/>
  </r>
  <r>
    <x v="7"/>
    <x v="0"/>
    <x v="132"/>
    <x v="1"/>
    <x v="12"/>
    <n v="40921"/>
    <m/>
    <m/>
    <m/>
    <m/>
    <n v="40921"/>
    <m/>
  </r>
  <r>
    <x v="7"/>
    <x v="0"/>
    <x v="132"/>
    <x v="0"/>
    <x v="11"/>
    <n v="168896"/>
    <m/>
    <m/>
    <m/>
    <m/>
    <n v="168896"/>
    <m/>
  </r>
  <r>
    <x v="7"/>
    <x v="0"/>
    <x v="103"/>
    <x v="0"/>
    <x v="11"/>
    <n v="64897"/>
    <n v="33939"/>
    <m/>
    <m/>
    <m/>
    <n v="64897"/>
    <m/>
  </r>
  <r>
    <x v="7"/>
    <x v="0"/>
    <x v="103"/>
    <x v="0"/>
    <x v="1"/>
    <m/>
    <m/>
    <m/>
    <m/>
    <n v="8780"/>
    <n v="8780"/>
    <m/>
  </r>
  <r>
    <x v="7"/>
    <x v="0"/>
    <x v="103"/>
    <x v="1"/>
    <x v="12"/>
    <n v="23052"/>
    <m/>
    <m/>
    <m/>
    <m/>
    <n v="23052"/>
    <m/>
  </r>
  <r>
    <x v="7"/>
    <x v="0"/>
    <x v="103"/>
    <x v="0"/>
    <x v="11"/>
    <n v="449798"/>
    <n v="29972"/>
    <m/>
    <m/>
    <m/>
    <n v="449798"/>
    <m/>
  </r>
  <r>
    <x v="7"/>
    <x v="0"/>
    <x v="162"/>
    <x v="0"/>
    <x v="11"/>
    <n v="6566"/>
    <m/>
    <m/>
    <m/>
    <m/>
    <n v="6566"/>
    <m/>
  </r>
  <r>
    <x v="7"/>
    <x v="0"/>
    <x v="18"/>
    <x v="4"/>
    <x v="7"/>
    <n v="4921"/>
    <m/>
    <m/>
    <m/>
    <m/>
    <n v="4921"/>
    <m/>
  </r>
  <r>
    <x v="7"/>
    <x v="0"/>
    <x v="18"/>
    <x v="3"/>
    <x v="15"/>
    <n v="5385"/>
    <m/>
    <m/>
    <m/>
    <m/>
    <n v="5385"/>
    <m/>
  </r>
  <r>
    <x v="7"/>
    <x v="0"/>
    <x v="18"/>
    <x v="2"/>
    <x v="13"/>
    <n v="72265"/>
    <m/>
    <m/>
    <m/>
    <m/>
    <n v="72265"/>
    <m/>
  </r>
  <r>
    <x v="7"/>
    <x v="0"/>
    <x v="18"/>
    <x v="1"/>
    <x v="8"/>
    <m/>
    <m/>
    <m/>
    <n v="77977"/>
    <n v="5870"/>
    <n v="83847"/>
    <m/>
  </r>
  <r>
    <x v="7"/>
    <x v="0"/>
    <x v="18"/>
    <x v="2"/>
    <x v="6"/>
    <n v="140098"/>
    <m/>
    <m/>
    <m/>
    <m/>
    <n v="140098"/>
    <m/>
  </r>
  <r>
    <x v="7"/>
    <x v="0"/>
    <x v="18"/>
    <x v="1"/>
    <x v="12"/>
    <n v="159734"/>
    <n v="85529"/>
    <m/>
    <m/>
    <m/>
    <n v="159734"/>
    <m/>
  </r>
  <r>
    <x v="7"/>
    <x v="0"/>
    <x v="18"/>
    <x v="0"/>
    <x v="1"/>
    <m/>
    <m/>
    <m/>
    <n v="1746746"/>
    <n v="226804"/>
    <n v="1973550"/>
    <m/>
  </r>
  <r>
    <x v="7"/>
    <x v="0"/>
    <x v="18"/>
    <x v="0"/>
    <x v="11"/>
    <n v="9199662"/>
    <n v="355808"/>
    <m/>
    <m/>
    <m/>
    <n v="9199662"/>
    <m/>
  </r>
  <r>
    <x v="7"/>
    <x v="10"/>
    <x v="109"/>
    <x v="1"/>
    <x v="12"/>
    <n v="10666"/>
    <m/>
    <m/>
    <m/>
    <m/>
    <n v="10666"/>
    <m/>
  </r>
  <r>
    <x v="7"/>
    <x v="10"/>
    <x v="109"/>
    <x v="0"/>
    <x v="11"/>
    <n v="525829"/>
    <m/>
    <m/>
    <m/>
    <m/>
    <n v="525829"/>
    <m/>
  </r>
  <r>
    <x v="7"/>
    <x v="10"/>
    <x v="165"/>
    <x v="0"/>
    <x v="11"/>
    <n v="19609"/>
    <m/>
    <m/>
    <m/>
    <m/>
    <n v="19609"/>
    <m/>
  </r>
  <r>
    <x v="7"/>
    <x v="10"/>
    <x v="144"/>
    <x v="0"/>
    <x v="11"/>
    <n v="49850"/>
    <m/>
    <m/>
    <m/>
    <m/>
    <n v="49850"/>
    <m/>
  </r>
  <r>
    <x v="7"/>
    <x v="10"/>
    <x v="151"/>
    <x v="0"/>
    <x v="11"/>
    <n v="64700"/>
    <m/>
    <m/>
    <m/>
    <m/>
    <n v="64700"/>
    <m/>
  </r>
  <r>
    <x v="7"/>
    <x v="2"/>
    <x v="11"/>
    <x v="0"/>
    <x v="11"/>
    <n v="9591631"/>
    <m/>
    <m/>
    <m/>
    <m/>
    <n v="9591631"/>
    <m/>
  </r>
  <r>
    <x v="7"/>
    <x v="2"/>
    <x v="11"/>
    <x v="0"/>
    <x v="1"/>
    <m/>
    <m/>
    <m/>
    <n v="83604"/>
    <n v="194903"/>
    <n v="278507"/>
    <m/>
  </r>
  <r>
    <x v="7"/>
    <x v="2"/>
    <x v="11"/>
    <x v="6"/>
    <x v="4"/>
    <n v="22787"/>
    <n v="8960"/>
    <m/>
    <m/>
    <m/>
    <n v="22787"/>
    <m/>
  </r>
  <r>
    <x v="7"/>
    <x v="2"/>
    <x v="11"/>
    <x v="1"/>
    <x v="12"/>
    <n v="8035264"/>
    <n v="228679"/>
    <m/>
    <m/>
    <m/>
    <n v="8035264"/>
    <m/>
  </r>
  <r>
    <x v="7"/>
    <x v="2"/>
    <x v="11"/>
    <x v="1"/>
    <x v="8"/>
    <m/>
    <m/>
    <m/>
    <n v="32675"/>
    <n v="116134"/>
    <n v="148809"/>
    <m/>
  </r>
  <r>
    <x v="7"/>
    <x v="2"/>
    <x v="11"/>
    <x v="2"/>
    <x v="6"/>
    <n v="4136131"/>
    <m/>
    <m/>
    <m/>
    <m/>
    <n v="4136131"/>
    <m/>
  </r>
  <r>
    <x v="7"/>
    <x v="2"/>
    <x v="11"/>
    <x v="2"/>
    <x v="13"/>
    <n v="1084275"/>
    <n v="9529"/>
    <m/>
    <m/>
    <m/>
    <n v="1084275"/>
    <m/>
  </r>
  <r>
    <x v="7"/>
    <x v="2"/>
    <x v="11"/>
    <x v="2"/>
    <x v="9"/>
    <m/>
    <m/>
    <m/>
    <m/>
    <n v="88810"/>
    <n v="88810"/>
    <m/>
  </r>
  <r>
    <x v="7"/>
    <x v="2"/>
    <x v="11"/>
    <x v="4"/>
    <x v="7"/>
    <n v="235116"/>
    <m/>
    <m/>
    <m/>
    <m/>
    <n v="235116"/>
    <m/>
  </r>
  <r>
    <x v="8"/>
    <x v="0"/>
    <x v="0"/>
    <x v="0"/>
    <x v="0"/>
    <m/>
    <m/>
    <m/>
    <m/>
    <m/>
    <m/>
    <n v="74183"/>
  </r>
  <r>
    <x v="8"/>
    <x v="0"/>
    <x v="1"/>
    <x v="0"/>
    <x v="0"/>
    <m/>
    <m/>
    <m/>
    <m/>
    <m/>
    <m/>
    <n v="59439"/>
  </r>
  <r>
    <x v="8"/>
    <x v="2"/>
    <x v="4"/>
    <x v="0"/>
    <x v="0"/>
    <m/>
    <m/>
    <m/>
    <m/>
    <m/>
    <m/>
    <n v="52478"/>
  </r>
  <r>
    <x v="8"/>
    <x v="1"/>
    <x v="2"/>
    <x v="0"/>
    <x v="0"/>
    <m/>
    <m/>
    <m/>
    <m/>
    <m/>
    <m/>
    <n v="49442"/>
  </r>
  <r>
    <x v="8"/>
    <x v="1"/>
    <x v="3"/>
    <x v="0"/>
    <x v="0"/>
    <m/>
    <m/>
    <m/>
    <m/>
    <m/>
    <m/>
    <n v="47189"/>
  </r>
  <r>
    <x v="8"/>
    <x v="2"/>
    <x v="4"/>
    <x v="1"/>
    <x v="0"/>
    <m/>
    <m/>
    <m/>
    <m/>
    <m/>
    <m/>
    <n v="46253"/>
  </r>
  <r>
    <x v="8"/>
    <x v="1"/>
    <x v="5"/>
    <x v="0"/>
    <x v="0"/>
    <m/>
    <m/>
    <m/>
    <m/>
    <m/>
    <m/>
    <n v="44030"/>
  </r>
  <r>
    <x v="8"/>
    <x v="1"/>
    <x v="6"/>
    <x v="0"/>
    <x v="0"/>
    <m/>
    <m/>
    <m/>
    <m/>
    <m/>
    <m/>
    <n v="41933"/>
  </r>
  <r>
    <x v="8"/>
    <x v="0"/>
    <x v="7"/>
    <x v="0"/>
    <x v="0"/>
    <m/>
    <m/>
    <m/>
    <m/>
    <m/>
    <m/>
    <n v="36820"/>
  </r>
  <r>
    <x v="8"/>
    <x v="4"/>
    <x v="17"/>
    <x v="0"/>
    <x v="0"/>
    <m/>
    <m/>
    <m/>
    <m/>
    <m/>
    <m/>
    <n v="36477"/>
  </r>
  <r>
    <x v="8"/>
    <x v="0"/>
    <x v="8"/>
    <x v="0"/>
    <x v="0"/>
    <m/>
    <m/>
    <m/>
    <m/>
    <m/>
    <m/>
    <n v="35924"/>
  </r>
  <r>
    <x v="8"/>
    <x v="2"/>
    <x v="11"/>
    <x v="0"/>
    <x v="0"/>
    <m/>
    <m/>
    <m/>
    <m/>
    <m/>
    <m/>
    <n v="35114"/>
  </r>
  <r>
    <x v="8"/>
    <x v="2"/>
    <x v="10"/>
    <x v="0"/>
    <x v="0"/>
    <m/>
    <m/>
    <m/>
    <m/>
    <m/>
    <m/>
    <n v="33879"/>
  </r>
  <r>
    <x v="8"/>
    <x v="0"/>
    <x v="9"/>
    <x v="0"/>
    <x v="0"/>
    <m/>
    <m/>
    <m/>
    <m/>
    <m/>
    <m/>
    <n v="32426"/>
  </r>
  <r>
    <x v="8"/>
    <x v="1"/>
    <x v="14"/>
    <x v="0"/>
    <x v="0"/>
    <m/>
    <m/>
    <m/>
    <m/>
    <m/>
    <m/>
    <n v="31177"/>
  </r>
  <r>
    <x v="8"/>
    <x v="1"/>
    <x v="2"/>
    <x v="2"/>
    <x v="0"/>
    <m/>
    <m/>
    <m/>
    <m/>
    <m/>
    <m/>
    <n v="30305"/>
  </r>
  <r>
    <x v="8"/>
    <x v="0"/>
    <x v="12"/>
    <x v="0"/>
    <x v="0"/>
    <m/>
    <m/>
    <m/>
    <m/>
    <m/>
    <m/>
    <n v="29106"/>
  </r>
  <r>
    <x v="8"/>
    <x v="2"/>
    <x v="11"/>
    <x v="1"/>
    <x v="0"/>
    <m/>
    <m/>
    <m/>
    <m/>
    <m/>
    <m/>
    <n v="28899"/>
  </r>
  <r>
    <x v="8"/>
    <x v="2"/>
    <x v="10"/>
    <x v="1"/>
    <x v="0"/>
    <m/>
    <m/>
    <m/>
    <m/>
    <m/>
    <m/>
    <n v="27093"/>
  </r>
  <r>
    <x v="8"/>
    <x v="0"/>
    <x v="18"/>
    <x v="0"/>
    <x v="0"/>
    <m/>
    <m/>
    <m/>
    <m/>
    <m/>
    <m/>
    <n v="26169"/>
  </r>
  <r>
    <x v="8"/>
    <x v="1"/>
    <x v="13"/>
    <x v="0"/>
    <x v="0"/>
    <m/>
    <m/>
    <m/>
    <m/>
    <m/>
    <m/>
    <n v="25856"/>
  </r>
  <r>
    <x v="8"/>
    <x v="1"/>
    <x v="24"/>
    <x v="0"/>
    <x v="0"/>
    <m/>
    <m/>
    <m/>
    <m/>
    <m/>
    <m/>
    <n v="25464"/>
  </r>
  <r>
    <x v="8"/>
    <x v="1"/>
    <x v="6"/>
    <x v="1"/>
    <x v="0"/>
    <m/>
    <m/>
    <m/>
    <m/>
    <m/>
    <m/>
    <n v="25048"/>
  </r>
  <r>
    <x v="8"/>
    <x v="4"/>
    <x v="27"/>
    <x v="0"/>
    <x v="0"/>
    <m/>
    <m/>
    <m/>
    <m/>
    <m/>
    <m/>
    <n v="24950"/>
  </r>
  <r>
    <x v="8"/>
    <x v="4"/>
    <x v="17"/>
    <x v="1"/>
    <x v="0"/>
    <m/>
    <m/>
    <m/>
    <m/>
    <m/>
    <m/>
    <n v="24945"/>
  </r>
  <r>
    <x v="8"/>
    <x v="2"/>
    <x v="20"/>
    <x v="0"/>
    <x v="0"/>
    <m/>
    <m/>
    <m/>
    <m/>
    <m/>
    <m/>
    <n v="24693"/>
  </r>
  <r>
    <x v="8"/>
    <x v="4"/>
    <x v="34"/>
    <x v="0"/>
    <x v="0"/>
    <m/>
    <m/>
    <m/>
    <m/>
    <m/>
    <m/>
    <n v="24086"/>
  </r>
  <r>
    <x v="8"/>
    <x v="2"/>
    <x v="20"/>
    <x v="1"/>
    <x v="0"/>
    <m/>
    <m/>
    <m/>
    <m/>
    <m/>
    <m/>
    <n v="23265"/>
  </r>
  <r>
    <x v="8"/>
    <x v="1"/>
    <x v="15"/>
    <x v="0"/>
    <x v="0"/>
    <m/>
    <m/>
    <m/>
    <m/>
    <m/>
    <m/>
    <n v="23264"/>
  </r>
  <r>
    <x v="8"/>
    <x v="4"/>
    <x v="27"/>
    <x v="0"/>
    <x v="0"/>
    <m/>
    <m/>
    <m/>
    <m/>
    <m/>
    <m/>
    <n v="23099"/>
  </r>
  <r>
    <x v="8"/>
    <x v="1"/>
    <x v="19"/>
    <x v="1"/>
    <x v="0"/>
    <m/>
    <m/>
    <m/>
    <m/>
    <m/>
    <m/>
    <n v="22871"/>
  </r>
  <r>
    <x v="8"/>
    <x v="1"/>
    <x v="25"/>
    <x v="0"/>
    <x v="0"/>
    <m/>
    <m/>
    <m/>
    <m/>
    <m/>
    <m/>
    <n v="22692"/>
  </r>
  <r>
    <x v="8"/>
    <x v="1"/>
    <x v="21"/>
    <x v="0"/>
    <x v="0"/>
    <m/>
    <m/>
    <m/>
    <m/>
    <m/>
    <m/>
    <n v="22115"/>
  </r>
  <r>
    <x v="8"/>
    <x v="3"/>
    <x v="16"/>
    <x v="0"/>
    <x v="0"/>
    <m/>
    <m/>
    <m/>
    <m/>
    <m/>
    <m/>
    <n v="21977"/>
  </r>
  <r>
    <x v="8"/>
    <x v="4"/>
    <x v="35"/>
    <x v="0"/>
    <x v="0"/>
    <m/>
    <m/>
    <m/>
    <m/>
    <m/>
    <m/>
    <n v="20254"/>
  </r>
  <r>
    <x v="8"/>
    <x v="4"/>
    <x v="17"/>
    <x v="2"/>
    <x v="0"/>
    <m/>
    <m/>
    <m/>
    <m/>
    <m/>
    <m/>
    <n v="19917"/>
  </r>
  <r>
    <x v="8"/>
    <x v="1"/>
    <x v="19"/>
    <x v="0"/>
    <x v="0"/>
    <m/>
    <m/>
    <m/>
    <m/>
    <m/>
    <m/>
    <n v="19404"/>
  </r>
  <r>
    <x v="8"/>
    <x v="0"/>
    <x v="31"/>
    <x v="0"/>
    <x v="0"/>
    <m/>
    <m/>
    <m/>
    <m/>
    <m/>
    <m/>
    <n v="19040"/>
  </r>
  <r>
    <x v="8"/>
    <x v="4"/>
    <x v="36"/>
    <x v="0"/>
    <x v="0"/>
    <m/>
    <m/>
    <m/>
    <m/>
    <m/>
    <m/>
    <n v="18863"/>
  </r>
  <r>
    <x v="8"/>
    <x v="5"/>
    <x v="22"/>
    <x v="2"/>
    <x v="0"/>
    <m/>
    <m/>
    <m/>
    <m/>
    <m/>
    <m/>
    <n v="18848"/>
  </r>
  <r>
    <x v="8"/>
    <x v="5"/>
    <x v="33"/>
    <x v="2"/>
    <x v="0"/>
    <m/>
    <m/>
    <m/>
    <m/>
    <m/>
    <m/>
    <n v="18005"/>
  </r>
  <r>
    <x v="8"/>
    <x v="5"/>
    <x v="33"/>
    <x v="0"/>
    <x v="0"/>
    <m/>
    <m/>
    <m/>
    <m/>
    <m/>
    <m/>
    <n v="16556"/>
  </r>
  <r>
    <x v="8"/>
    <x v="4"/>
    <x v="35"/>
    <x v="1"/>
    <x v="0"/>
    <m/>
    <m/>
    <m/>
    <m/>
    <m/>
    <m/>
    <n v="16420"/>
  </r>
  <r>
    <x v="8"/>
    <x v="4"/>
    <x v="27"/>
    <x v="1"/>
    <x v="0"/>
    <m/>
    <m/>
    <m/>
    <m/>
    <m/>
    <m/>
    <n v="16018"/>
  </r>
  <r>
    <x v="8"/>
    <x v="1"/>
    <x v="23"/>
    <x v="1"/>
    <x v="0"/>
    <m/>
    <m/>
    <m/>
    <m/>
    <m/>
    <m/>
    <n v="15844"/>
  </r>
  <r>
    <x v="8"/>
    <x v="1"/>
    <x v="5"/>
    <x v="2"/>
    <x v="0"/>
    <m/>
    <m/>
    <m/>
    <m/>
    <m/>
    <m/>
    <n v="15309"/>
  </r>
  <r>
    <x v="8"/>
    <x v="2"/>
    <x v="26"/>
    <x v="1"/>
    <x v="0"/>
    <m/>
    <m/>
    <m/>
    <m/>
    <m/>
    <m/>
    <n v="15213"/>
  </r>
  <r>
    <x v="8"/>
    <x v="0"/>
    <x v="32"/>
    <x v="0"/>
    <x v="0"/>
    <m/>
    <m/>
    <m/>
    <m/>
    <m/>
    <m/>
    <n v="14856"/>
  </r>
  <r>
    <x v="8"/>
    <x v="1"/>
    <x v="14"/>
    <x v="1"/>
    <x v="0"/>
    <m/>
    <m/>
    <m/>
    <m/>
    <m/>
    <m/>
    <n v="14337"/>
  </r>
  <r>
    <x v="8"/>
    <x v="2"/>
    <x v="47"/>
    <x v="0"/>
    <x v="0"/>
    <m/>
    <m/>
    <m/>
    <m/>
    <m/>
    <m/>
    <n v="14319"/>
  </r>
  <r>
    <x v="8"/>
    <x v="4"/>
    <x v="36"/>
    <x v="1"/>
    <x v="0"/>
    <m/>
    <m/>
    <m/>
    <m/>
    <m/>
    <m/>
    <n v="14262"/>
  </r>
  <r>
    <x v="8"/>
    <x v="4"/>
    <x v="27"/>
    <x v="2"/>
    <x v="0"/>
    <m/>
    <m/>
    <m/>
    <m/>
    <m/>
    <m/>
    <n v="13934"/>
  </r>
  <r>
    <x v="8"/>
    <x v="2"/>
    <x v="29"/>
    <x v="0"/>
    <x v="0"/>
    <m/>
    <m/>
    <m/>
    <m/>
    <m/>
    <m/>
    <n v="13625"/>
  </r>
  <r>
    <x v="8"/>
    <x v="1"/>
    <x v="37"/>
    <x v="1"/>
    <x v="0"/>
    <m/>
    <m/>
    <m/>
    <m/>
    <m/>
    <m/>
    <n v="13205"/>
  </r>
  <r>
    <x v="8"/>
    <x v="0"/>
    <x v="40"/>
    <x v="0"/>
    <x v="0"/>
    <m/>
    <m/>
    <m/>
    <m/>
    <m/>
    <m/>
    <n v="13173"/>
  </r>
  <r>
    <x v="8"/>
    <x v="1"/>
    <x v="28"/>
    <x v="0"/>
    <x v="0"/>
    <m/>
    <m/>
    <m/>
    <m/>
    <m/>
    <m/>
    <n v="12820"/>
  </r>
  <r>
    <x v="8"/>
    <x v="2"/>
    <x v="26"/>
    <x v="0"/>
    <x v="0"/>
    <m/>
    <m/>
    <m/>
    <m/>
    <m/>
    <m/>
    <n v="12729"/>
  </r>
  <r>
    <x v="8"/>
    <x v="4"/>
    <x v="34"/>
    <x v="2"/>
    <x v="0"/>
    <m/>
    <m/>
    <m/>
    <m/>
    <m/>
    <m/>
    <n v="12697"/>
  </r>
  <r>
    <x v="8"/>
    <x v="4"/>
    <x v="35"/>
    <x v="2"/>
    <x v="0"/>
    <m/>
    <m/>
    <m/>
    <m/>
    <m/>
    <m/>
    <n v="12624"/>
  </r>
  <r>
    <x v="8"/>
    <x v="3"/>
    <x v="16"/>
    <x v="1"/>
    <x v="0"/>
    <m/>
    <m/>
    <m/>
    <m/>
    <m/>
    <m/>
    <n v="12550"/>
  </r>
  <r>
    <x v="8"/>
    <x v="1"/>
    <x v="23"/>
    <x v="0"/>
    <x v="0"/>
    <m/>
    <m/>
    <m/>
    <m/>
    <m/>
    <m/>
    <n v="12433"/>
  </r>
  <r>
    <x v="8"/>
    <x v="2"/>
    <x v="49"/>
    <x v="0"/>
    <x v="0"/>
    <m/>
    <m/>
    <m/>
    <m/>
    <m/>
    <m/>
    <n v="12028"/>
  </r>
  <r>
    <x v="8"/>
    <x v="1"/>
    <x v="30"/>
    <x v="1"/>
    <x v="0"/>
    <m/>
    <m/>
    <m/>
    <m/>
    <m/>
    <m/>
    <n v="11991"/>
  </r>
  <r>
    <x v="8"/>
    <x v="1"/>
    <x v="25"/>
    <x v="1"/>
    <x v="0"/>
    <m/>
    <m/>
    <m/>
    <m/>
    <m/>
    <m/>
    <n v="11702"/>
  </r>
  <r>
    <x v="8"/>
    <x v="2"/>
    <x v="43"/>
    <x v="0"/>
    <x v="0"/>
    <m/>
    <m/>
    <m/>
    <m/>
    <m/>
    <m/>
    <n v="11577"/>
  </r>
  <r>
    <x v="8"/>
    <x v="2"/>
    <x v="48"/>
    <x v="0"/>
    <x v="0"/>
    <m/>
    <m/>
    <m/>
    <m/>
    <m/>
    <m/>
    <n v="11417"/>
  </r>
  <r>
    <x v="8"/>
    <x v="4"/>
    <x v="34"/>
    <x v="1"/>
    <x v="0"/>
    <m/>
    <m/>
    <m/>
    <m/>
    <m/>
    <m/>
    <n v="11285"/>
  </r>
  <r>
    <x v="8"/>
    <x v="5"/>
    <x v="33"/>
    <x v="0"/>
    <x v="0"/>
    <m/>
    <m/>
    <m/>
    <m/>
    <m/>
    <m/>
    <n v="11003"/>
  </r>
  <r>
    <x v="8"/>
    <x v="4"/>
    <x v="27"/>
    <x v="0"/>
    <x v="0"/>
    <m/>
    <m/>
    <m/>
    <m/>
    <m/>
    <m/>
    <n v="10973"/>
  </r>
  <r>
    <x v="8"/>
    <x v="3"/>
    <x v="38"/>
    <x v="2"/>
    <x v="0"/>
    <m/>
    <m/>
    <m/>
    <m/>
    <m/>
    <m/>
    <n v="10959"/>
  </r>
  <r>
    <x v="8"/>
    <x v="3"/>
    <x v="16"/>
    <x v="2"/>
    <x v="0"/>
    <m/>
    <m/>
    <m/>
    <m/>
    <m/>
    <m/>
    <n v="10920"/>
  </r>
  <r>
    <x v="8"/>
    <x v="0"/>
    <x v="46"/>
    <x v="0"/>
    <x v="0"/>
    <m/>
    <m/>
    <m/>
    <m/>
    <m/>
    <m/>
    <n v="10889"/>
  </r>
  <r>
    <x v="8"/>
    <x v="2"/>
    <x v="49"/>
    <x v="1"/>
    <x v="0"/>
    <m/>
    <m/>
    <m/>
    <m/>
    <m/>
    <m/>
    <n v="10770"/>
  </r>
  <r>
    <x v="8"/>
    <x v="4"/>
    <x v="27"/>
    <x v="0"/>
    <x v="0"/>
    <m/>
    <m/>
    <m/>
    <m/>
    <m/>
    <m/>
    <n v="10667"/>
  </r>
  <r>
    <x v="8"/>
    <x v="4"/>
    <x v="45"/>
    <x v="0"/>
    <x v="0"/>
    <m/>
    <m/>
    <m/>
    <m/>
    <m/>
    <m/>
    <n v="10627"/>
  </r>
  <r>
    <x v="8"/>
    <x v="2"/>
    <x v="4"/>
    <x v="2"/>
    <x v="0"/>
    <m/>
    <m/>
    <m/>
    <m/>
    <m/>
    <m/>
    <n v="10575"/>
  </r>
  <r>
    <x v="8"/>
    <x v="5"/>
    <x v="39"/>
    <x v="0"/>
    <x v="0"/>
    <m/>
    <m/>
    <m/>
    <m/>
    <m/>
    <m/>
    <n v="10495"/>
  </r>
  <r>
    <x v="8"/>
    <x v="4"/>
    <x v="65"/>
    <x v="0"/>
    <x v="0"/>
    <m/>
    <m/>
    <m/>
    <m/>
    <m/>
    <m/>
    <n v="10479"/>
  </r>
  <r>
    <x v="8"/>
    <x v="3"/>
    <x v="38"/>
    <x v="0"/>
    <x v="0"/>
    <m/>
    <m/>
    <m/>
    <m/>
    <m/>
    <m/>
    <n v="10397"/>
  </r>
  <r>
    <x v="8"/>
    <x v="4"/>
    <x v="53"/>
    <x v="0"/>
    <x v="0"/>
    <m/>
    <m/>
    <m/>
    <m/>
    <m/>
    <m/>
    <n v="10302"/>
  </r>
  <r>
    <x v="8"/>
    <x v="3"/>
    <x v="42"/>
    <x v="0"/>
    <x v="0"/>
    <m/>
    <m/>
    <m/>
    <m/>
    <m/>
    <m/>
    <n v="10278"/>
  </r>
  <r>
    <x v="8"/>
    <x v="5"/>
    <x v="39"/>
    <x v="2"/>
    <x v="0"/>
    <m/>
    <m/>
    <m/>
    <m/>
    <m/>
    <m/>
    <n v="10164"/>
  </r>
  <r>
    <x v="8"/>
    <x v="1"/>
    <x v="30"/>
    <x v="0"/>
    <x v="0"/>
    <m/>
    <m/>
    <m/>
    <m/>
    <m/>
    <m/>
    <n v="9986"/>
  </r>
  <r>
    <x v="8"/>
    <x v="1"/>
    <x v="3"/>
    <x v="2"/>
    <x v="0"/>
    <m/>
    <m/>
    <m/>
    <m/>
    <m/>
    <m/>
    <n v="9986"/>
  </r>
  <r>
    <x v="8"/>
    <x v="5"/>
    <x v="22"/>
    <x v="0"/>
    <x v="0"/>
    <m/>
    <m/>
    <m/>
    <m/>
    <m/>
    <m/>
    <n v="9971"/>
  </r>
  <r>
    <x v="8"/>
    <x v="2"/>
    <x v="58"/>
    <x v="1"/>
    <x v="0"/>
    <m/>
    <m/>
    <m/>
    <m/>
    <m/>
    <m/>
    <n v="9936"/>
  </r>
  <r>
    <x v="8"/>
    <x v="4"/>
    <x v="36"/>
    <x v="2"/>
    <x v="0"/>
    <m/>
    <m/>
    <m/>
    <m/>
    <m/>
    <m/>
    <n v="9914"/>
  </r>
  <r>
    <x v="8"/>
    <x v="4"/>
    <x v="27"/>
    <x v="0"/>
    <x v="0"/>
    <m/>
    <m/>
    <m/>
    <m/>
    <m/>
    <m/>
    <n v="9756"/>
  </r>
  <r>
    <x v="8"/>
    <x v="5"/>
    <x v="33"/>
    <x v="2"/>
    <x v="0"/>
    <m/>
    <m/>
    <m/>
    <m/>
    <m/>
    <m/>
    <n v="9745"/>
  </r>
  <r>
    <x v="8"/>
    <x v="0"/>
    <x v="50"/>
    <x v="0"/>
    <x v="0"/>
    <m/>
    <m/>
    <m/>
    <m/>
    <m/>
    <m/>
    <n v="9663"/>
  </r>
  <r>
    <x v="8"/>
    <x v="0"/>
    <x v="60"/>
    <x v="0"/>
    <x v="0"/>
    <m/>
    <m/>
    <m/>
    <m/>
    <m/>
    <m/>
    <n v="9638"/>
  </r>
  <r>
    <x v="8"/>
    <x v="5"/>
    <x v="39"/>
    <x v="2"/>
    <x v="0"/>
    <m/>
    <m/>
    <m/>
    <m/>
    <m/>
    <m/>
    <n v="9601"/>
  </r>
  <r>
    <x v="8"/>
    <x v="3"/>
    <x v="55"/>
    <x v="1"/>
    <x v="0"/>
    <m/>
    <m/>
    <m/>
    <m/>
    <m/>
    <m/>
    <n v="9521"/>
  </r>
  <r>
    <x v="8"/>
    <x v="4"/>
    <x v="27"/>
    <x v="1"/>
    <x v="0"/>
    <m/>
    <m/>
    <m/>
    <m/>
    <m/>
    <m/>
    <n v="9436"/>
  </r>
  <r>
    <x v="8"/>
    <x v="1"/>
    <x v="24"/>
    <x v="2"/>
    <x v="0"/>
    <m/>
    <m/>
    <m/>
    <m/>
    <m/>
    <m/>
    <n v="9388"/>
  </r>
  <r>
    <x v="8"/>
    <x v="4"/>
    <x v="27"/>
    <x v="2"/>
    <x v="0"/>
    <m/>
    <m/>
    <m/>
    <m/>
    <m/>
    <m/>
    <n v="9300"/>
  </r>
  <r>
    <x v="8"/>
    <x v="1"/>
    <x v="28"/>
    <x v="1"/>
    <x v="0"/>
    <m/>
    <m/>
    <m/>
    <m/>
    <m/>
    <m/>
    <n v="9262"/>
  </r>
  <r>
    <x v="8"/>
    <x v="4"/>
    <x v="56"/>
    <x v="0"/>
    <x v="0"/>
    <m/>
    <m/>
    <m/>
    <m/>
    <m/>
    <m/>
    <n v="8988"/>
  </r>
  <r>
    <x v="8"/>
    <x v="2"/>
    <x v="20"/>
    <x v="0"/>
    <x v="0"/>
    <m/>
    <m/>
    <m/>
    <m/>
    <m/>
    <m/>
    <n v="8888"/>
  </r>
  <r>
    <x v="8"/>
    <x v="5"/>
    <x v="33"/>
    <x v="1"/>
    <x v="0"/>
    <m/>
    <m/>
    <m/>
    <m/>
    <m/>
    <m/>
    <n v="8872"/>
  </r>
  <r>
    <x v="8"/>
    <x v="1"/>
    <x v="41"/>
    <x v="0"/>
    <x v="0"/>
    <m/>
    <m/>
    <m/>
    <m/>
    <m/>
    <m/>
    <n v="8777"/>
  </r>
  <r>
    <x v="8"/>
    <x v="3"/>
    <x v="51"/>
    <x v="1"/>
    <x v="0"/>
    <m/>
    <m/>
    <m/>
    <m/>
    <m/>
    <m/>
    <n v="8592"/>
  </r>
  <r>
    <x v="8"/>
    <x v="3"/>
    <x v="42"/>
    <x v="1"/>
    <x v="0"/>
    <m/>
    <m/>
    <m/>
    <m/>
    <m/>
    <m/>
    <n v="8393"/>
  </r>
  <r>
    <x v="8"/>
    <x v="4"/>
    <x v="27"/>
    <x v="1"/>
    <x v="0"/>
    <m/>
    <m/>
    <m/>
    <m/>
    <m/>
    <m/>
    <n v="8264"/>
  </r>
  <r>
    <x v="8"/>
    <x v="0"/>
    <x v="54"/>
    <x v="0"/>
    <x v="0"/>
    <m/>
    <m/>
    <m/>
    <m/>
    <m/>
    <m/>
    <n v="8181"/>
  </r>
  <r>
    <x v="8"/>
    <x v="4"/>
    <x v="56"/>
    <x v="1"/>
    <x v="0"/>
    <m/>
    <m/>
    <m/>
    <m/>
    <m/>
    <m/>
    <n v="8155"/>
  </r>
  <r>
    <x v="8"/>
    <x v="4"/>
    <x v="53"/>
    <x v="1"/>
    <x v="0"/>
    <m/>
    <m/>
    <m/>
    <m/>
    <m/>
    <m/>
    <n v="8038"/>
  </r>
  <r>
    <x v="8"/>
    <x v="4"/>
    <x v="56"/>
    <x v="2"/>
    <x v="0"/>
    <m/>
    <m/>
    <m/>
    <m/>
    <m/>
    <m/>
    <n v="7970"/>
  </r>
  <r>
    <x v="8"/>
    <x v="2"/>
    <x v="11"/>
    <x v="2"/>
    <x v="0"/>
    <m/>
    <m/>
    <m/>
    <m/>
    <m/>
    <m/>
    <n v="7880"/>
  </r>
  <r>
    <x v="8"/>
    <x v="4"/>
    <x v="27"/>
    <x v="1"/>
    <x v="0"/>
    <m/>
    <m/>
    <m/>
    <m/>
    <m/>
    <m/>
    <n v="7841"/>
  </r>
  <r>
    <x v="8"/>
    <x v="1"/>
    <x v="15"/>
    <x v="2"/>
    <x v="0"/>
    <m/>
    <m/>
    <m/>
    <m/>
    <m/>
    <m/>
    <n v="7825"/>
  </r>
  <r>
    <x v="8"/>
    <x v="5"/>
    <x v="22"/>
    <x v="1"/>
    <x v="0"/>
    <m/>
    <m/>
    <m/>
    <m/>
    <m/>
    <m/>
    <n v="7679"/>
  </r>
  <r>
    <x v="8"/>
    <x v="2"/>
    <x v="48"/>
    <x v="1"/>
    <x v="0"/>
    <m/>
    <m/>
    <m/>
    <m/>
    <m/>
    <m/>
    <n v="7627"/>
  </r>
  <r>
    <x v="8"/>
    <x v="2"/>
    <x v="48"/>
    <x v="2"/>
    <x v="0"/>
    <m/>
    <m/>
    <m/>
    <m/>
    <m/>
    <m/>
    <n v="7564"/>
  </r>
  <r>
    <x v="8"/>
    <x v="2"/>
    <x v="47"/>
    <x v="1"/>
    <x v="0"/>
    <m/>
    <m/>
    <m/>
    <m/>
    <m/>
    <m/>
    <n v="7541"/>
  </r>
  <r>
    <x v="8"/>
    <x v="4"/>
    <x v="65"/>
    <x v="1"/>
    <x v="0"/>
    <m/>
    <m/>
    <m/>
    <m/>
    <m/>
    <m/>
    <n v="7510"/>
  </r>
  <r>
    <x v="8"/>
    <x v="7"/>
    <x v="52"/>
    <x v="0"/>
    <x v="0"/>
    <m/>
    <m/>
    <m/>
    <m/>
    <m/>
    <m/>
    <n v="7239"/>
  </r>
  <r>
    <x v="8"/>
    <x v="7"/>
    <x v="62"/>
    <x v="1"/>
    <x v="0"/>
    <m/>
    <m/>
    <m/>
    <m/>
    <m/>
    <m/>
    <n v="7231"/>
  </r>
  <r>
    <x v="8"/>
    <x v="4"/>
    <x v="65"/>
    <x v="2"/>
    <x v="0"/>
    <m/>
    <m/>
    <m/>
    <m/>
    <m/>
    <m/>
    <n v="7188"/>
  </r>
  <r>
    <x v="8"/>
    <x v="4"/>
    <x v="53"/>
    <x v="2"/>
    <x v="0"/>
    <m/>
    <m/>
    <m/>
    <m/>
    <m/>
    <m/>
    <n v="7165"/>
  </r>
  <r>
    <x v="8"/>
    <x v="2"/>
    <x v="20"/>
    <x v="1"/>
    <x v="0"/>
    <m/>
    <m/>
    <m/>
    <m/>
    <m/>
    <m/>
    <n v="6970"/>
  </r>
  <r>
    <x v="8"/>
    <x v="4"/>
    <x v="17"/>
    <x v="2"/>
    <x v="0"/>
    <m/>
    <m/>
    <m/>
    <m/>
    <m/>
    <m/>
    <n v="6905"/>
  </r>
  <r>
    <x v="8"/>
    <x v="2"/>
    <x v="59"/>
    <x v="1"/>
    <x v="0"/>
    <m/>
    <m/>
    <m/>
    <m/>
    <m/>
    <m/>
    <n v="6830"/>
  </r>
  <r>
    <x v="8"/>
    <x v="2"/>
    <x v="59"/>
    <x v="0"/>
    <x v="0"/>
    <m/>
    <m/>
    <m/>
    <m/>
    <m/>
    <m/>
    <n v="6829"/>
  </r>
  <r>
    <x v="8"/>
    <x v="6"/>
    <x v="44"/>
    <x v="0"/>
    <x v="0"/>
    <m/>
    <m/>
    <m/>
    <m/>
    <m/>
    <m/>
    <n v="6776"/>
  </r>
  <r>
    <x v="8"/>
    <x v="3"/>
    <x v="74"/>
    <x v="2"/>
    <x v="0"/>
    <m/>
    <m/>
    <m/>
    <m/>
    <m/>
    <m/>
    <n v="6648"/>
  </r>
  <r>
    <x v="8"/>
    <x v="5"/>
    <x v="39"/>
    <x v="0"/>
    <x v="0"/>
    <m/>
    <m/>
    <m/>
    <m/>
    <m/>
    <m/>
    <n v="6613"/>
  </r>
  <r>
    <x v="8"/>
    <x v="4"/>
    <x v="57"/>
    <x v="0"/>
    <x v="0"/>
    <m/>
    <m/>
    <m/>
    <m/>
    <m/>
    <m/>
    <n v="6544"/>
  </r>
  <r>
    <x v="8"/>
    <x v="2"/>
    <x v="49"/>
    <x v="2"/>
    <x v="0"/>
    <m/>
    <m/>
    <m/>
    <m/>
    <m/>
    <m/>
    <n v="6358"/>
  </r>
  <r>
    <x v="8"/>
    <x v="3"/>
    <x v="42"/>
    <x v="2"/>
    <x v="0"/>
    <m/>
    <m/>
    <m/>
    <m/>
    <m/>
    <m/>
    <n v="6351"/>
  </r>
  <r>
    <x v="8"/>
    <x v="5"/>
    <x v="69"/>
    <x v="0"/>
    <x v="0"/>
    <m/>
    <m/>
    <m/>
    <m/>
    <m/>
    <m/>
    <n v="6330"/>
  </r>
  <r>
    <x v="8"/>
    <x v="0"/>
    <x v="7"/>
    <x v="1"/>
    <x v="0"/>
    <m/>
    <m/>
    <m/>
    <m/>
    <m/>
    <m/>
    <n v="6120"/>
  </r>
  <r>
    <x v="8"/>
    <x v="4"/>
    <x v="57"/>
    <x v="2"/>
    <x v="0"/>
    <m/>
    <m/>
    <m/>
    <m/>
    <m/>
    <m/>
    <n v="6019"/>
  </r>
  <r>
    <x v="8"/>
    <x v="2"/>
    <x v="29"/>
    <x v="1"/>
    <x v="0"/>
    <m/>
    <m/>
    <m/>
    <m/>
    <m/>
    <m/>
    <n v="5876"/>
  </r>
  <r>
    <x v="8"/>
    <x v="4"/>
    <x v="73"/>
    <x v="1"/>
    <x v="0"/>
    <m/>
    <m/>
    <m/>
    <m/>
    <m/>
    <m/>
    <n v="5829"/>
  </r>
  <r>
    <x v="8"/>
    <x v="0"/>
    <x v="9"/>
    <x v="1"/>
    <x v="0"/>
    <m/>
    <m/>
    <m/>
    <m/>
    <m/>
    <m/>
    <n v="5826"/>
  </r>
  <r>
    <x v="8"/>
    <x v="5"/>
    <x v="69"/>
    <x v="2"/>
    <x v="0"/>
    <m/>
    <m/>
    <m/>
    <m/>
    <m/>
    <m/>
    <n v="5716"/>
  </r>
  <r>
    <x v="8"/>
    <x v="2"/>
    <x v="58"/>
    <x v="0"/>
    <x v="0"/>
    <m/>
    <m/>
    <m/>
    <m/>
    <m/>
    <m/>
    <n v="5680"/>
  </r>
  <r>
    <x v="8"/>
    <x v="2"/>
    <x v="47"/>
    <x v="2"/>
    <x v="0"/>
    <m/>
    <m/>
    <m/>
    <m/>
    <m/>
    <m/>
    <n v="5512"/>
  </r>
  <r>
    <x v="8"/>
    <x v="2"/>
    <x v="10"/>
    <x v="2"/>
    <x v="0"/>
    <m/>
    <m/>
    <m/>
    <m/>
    <m/>
    <m/>
    <n v="5485"/>
  </r>
  <r>
    <x v="8"/>
    <x v="3"/>
    <x v="51"/>
    <x v="0"/>
    <x v="0"/>
    <m/>
    <m/>
    <m/>
    <m/>
    <m/>
    <m/>
    <n v="5485"/>
  </r>
  <r>
    <x v="8"/>
    <x v="0"/>
    <x v="77"/>
    <x v="0"/>
    <x v="0"/>
    <m/>
    <m/>
    <m/>
    <m/>
    <m/>
    <m/>
    <n v="5419"/>
  </r>
  <r>
    <x v="8"/>
    <x v="4"/>
    <x v="27"/>
    <x v="2"/>
    <x v="0"/>
    <m/>
    <m/>
    <m/>
    <m/>
    <m/>
    <m/>
    <n v="5410"/>
  </r>
  <r>
    <x v="8"/>
    <x v="4"/>
    <x v="45"/>
    <x v="1"/>
    <x v="0"/>
    <m/>
    <m/>
    <m/>
    <m/>
    <m/>
    <m/>
    <n v="5389"/>
  </r>
  <r>
    <x v="8"/>
    <x v="0"/>
    <x v="54"/>
    <x v="0"/>
    <x v="0"/>
    <m/>
    <m/>
    <m/>
    <m/>
    <m/>
    <m/>
    <n v="5185"/>
  </r>
  <r>
    <x v="8"/>
    <x v="5"/>
    <x v="66"/>
    <x v="2"/>
    <x v="0"/>
    <m/>
    <m/>
    <m/>
    <m/>
    <m/>
    <m/>
    <n v="5170"/>
  </r>
  <r>
    <x v="8"/>
    <x v="1"/>
    <x v="19"/>
    <x v="2"/>
    <x v="0"/>
    <m/>
    <m/>
    <m/>
    <m/>
    <m/>
    <m/>
    <n v="5126"/>
  </r>
  <r>
    <x v="8"/>
    <x v="0"/>
    <x v="70"/>
    <x v="0"/>
    <x v="0"/>
    <m/>
    <m/>
    <m/>
    <m/>
    <m/>
    <m/>
    <n v="5096"/>
  </r>
  <r>
    <x v="8"/>
    <x v="2"/>
    <x v="20"/>
    <x v="1"/>
    <x v="0"/>
    <m/>
    <m/>
    <m/>
    <m/>
    <m/>
    <m/>
    <n v="5080"/>
  </r>
  <r>
    <x v="8"/>
    <x v="7"/>
    <x v="62"/>
    <x v="0"/>
    <x v="0"/>
    <m/>
    <m/>
    <m/>
    <m/>
    <m/>
    <m/>
    <n v="5075"/>
  </r>
  <r>
    <x v="8"/>
    <x v="1"/>
    <x v="64"/>
    <x v="0"/>
    <x v="0"/>
    <m/>
    <m/>
    <m/>
    <m/>
    <m/>
    <m/>
    <n v="4950"/>
  </r>
  <r>
    <x v="8"/>
    <x v="7"/>
    <x v="72"/>
    <x v="0"/>
    <x v="0"/>
    <m/>
    <m/>
    <m/>
    <m/>
    <m/>
    <m/>
    <n v="4935"/>
  </r>
  <r>
    <x v="8"/>
    <x v="0"/>
    <x v="31"/>
    <x v="0"/>
    <x v="0"/>
    <m/>
    <m/>
    <m/>
    <m/>
    <m/>
    <m/>
    <n v="4871"/>
  </r>
  <r>
    <x v="8"/>
    <x v="3"/>
    <x v="74"/>
    <x v="0"/>
    <x v="0"/>
    <m/>
    <m/>
    <m/>
    <m/>
    <m/>
    <m/>
    <n v="4813"/>
  </r>
  <r>
    <x v="8"/>
    <x v="0"/>
    <x v="0"/>
    <x v="5"/>
    <x v="0"/>
    <m/>
    <m/>
    <m/>
    <m/>
    <m/>
    <m/>
    <n v="4758"/>
  </r>
  <r>
    <x v="8"/>
    <x v="5"/>
    <x v="39"/>
    <x v="1"/>
    <x v="0"/>
    <m/>
    <m/>
    <m/>
    <m/>
    <m/>
    <m/>
    <n v="4701"/>
  </r>
  <r>
    <x v="8"/>
    <x v="5"/>
    <x v="22"/>
    <x v="0"/>
    <x v="0"/>
    <m/>
    <m/>
    <m/>
    <m/>
    <m/>
    <m/>
    <n v="4694"/>
  </r>
  <r>
    <x v="8"/>
    <x v="0"/>
    <x v="68"/>
    <x v="0"/>
    <x v="0"/>
    <m/>
    <m/>
    <m/>
    <m/>
    <m/>
    <m/>
    <n v="4671"/>
  </r>
  <r>
    <x v="8"/>
    <x v="8"/>
    <x v="71"/>
    <x v="0"/>
    <x v="0"/>
    <m/>
    <m/>
    <m/>
    <m/>
    <m/>
    <m/>
    <n v="4668"/>
  </r>
  <r>
    <x v="8"/>
    <x v="7"/>
    <x v="62"/>
    <x v="1"/>
    <x v="0"/>
    <m/>
    <m/>
    <m/>
    <m/>
    <m/>
    <m/>
    <n v="4619"/>
  </r>
  <r>
    <x v="8"/>
    <x v="2"/>
    <x v="11"/>
    <x v="2"/>
    <x v="0"/>
    <m/>
    <m/>
    <m/>
    <m/>
    <m/>
    <m/>
    <n v="4592"/>
  </r>
  <r>
    <x v="8"/>
    <x v="3"/>
    <x v="38"/>
    <x v="1"/>
    <x v="0"/>
    <m/>
    <m/>
    <m/>
    <m/>
    <m/>
    <m/>
    <n v="4536"/>
  </r>
  <r>
    <x v="8"/>
    <x v="2"/>
    <x v="20"/>
    <x v="2"/>
    <x v="0"/>
    <m/>
    <m/>
    <m/>
    <m/>
    <m/>
    <m/>
    <n v="4534"/>
  </r>
  <r>
    <x v="8"/>
    <x v="5"/>
    <x v="39"/>
    <x v="2"/>
    <x v="0"/>
    <m/>
    <m/>
    <m/>
    <m/>
    <m/>
    <m/>
    <n v="4534"/>
  </r>
  <r>
    <x v="8"/>
    <x v="4"/>
    <x v="27"/>
    <x v="2"/>
    <x v="0"/>
    <m/>
    <m/>
    <m/>
    <m/>
    <m/>
    <m/>
    <n v="4445"/>
  </r>
  <r>
    <x v="8"/>
    <x v="4"/>
    <x v="27"/>
    <x v="2"/>
    <x v="0"/>
    <m/>
    <m/>
    <m/>
    <m/>
    <m/>
    <m/>
    <n v="4441"/>
  </r>
  <r>
    <x v="8"/>
    <x v="4"/>
    <x v="27"/>
    <x v="1"/>
    <x v="0"/>
    <m/>
    <m/>
    <m/>
    <m/>
    <m/>
    <m/>
    <n v="4322"/>
  </r>
  <r>
    <x v="8"/>
    <x v="0"/>
    <x v="12"/>
    <x v="1"/>
    <x v="0"/>
    <m/>
    <m/>
    <m/>
    <m/>
    <m/>
    <m/>
    <n v="4303"/>
  </r>
  <r>
    <x v="8"/>
    <x v="3"/>
    <x v="63"/>
    <x v="0"/>
    <x v="0"/>
    <m/>
    <m/>
    <m/>
    <m/>
    <m/>
    <m/>
    <n v="4241"/>
  </r>
  <r>
    <x v="8"/>
    <x v="4"/>
    <x v="45"/>
    <x v="2"/>
    <x v="0"/>
    <m/>
    <m/>
    <m/>
    <m/>
    <m/>
    <m/>
    <n v="4227"/>
  </r>
  <r>
    <x v="8"/>
    <x v="5"/>
    <x v="69"/>
    <x v="1"/>
    <x v="0"/>
    <m/>
    <m/>
    <m/>
    <m/>
    <m/>
    <m/>
    <n v="4115"/>
  </r>
  <r>
    <x v="8"/>
    <x v="1"/>
    <x v="76"/>
    <x v="0"/>
    <x v="0"/>
    <m/>
    <m/>
    <m/>
    <m/>
    <m/>
    <m/>
    <n v="4110"/>
  </r>
  <r>
    <x v="8"/>
    <x v="2"/>
    <x v="86"/>
    <x v="1"/>
    <x v="0"/>
    <m/>
    <m/>
    <m/>
    <m/>
    <m/>
    <m/>
    <n v="4106"/>
  </r>
  <r>
    <x v="8"/>
    <x v="4"/>
    <x v="73"/>
    <x v="0"/>
    <x v="0"/>
    <m/>
    <m/>
    <m/>
    <m/>
    <m/>
    <m/>
    <n v="4093"/>
  </r>
  <r>
    <x v="8"/>
    <x v="2"/>
    <x v="84"/>
    <x v="0"/>
    <x v="0"/>
    <m/>
    <m/>
    <m/>
    <m/>
    <m/>
    <m/>
    <n v="4052"/>
  </r>
  <r>
    <x v="8"/>
    <x v="7"/>
    <x v="62"/>
    <x v="0"/>
    <x v="0"/>
    <m/>
    <m/>
    <m/>
    <m/>
    <m/>
    <m/>
    <n v="4040"/>
  </r>
  <r>
    <x v="8"/>
    <x v="5"/>
    <x v="39"/>
    <x v="0"/>
    <x v="0"/>
    <m/>
    <m/>
    <m/>
    <m/>
    <m/>
    <m/>
    <n v="4017"/>
  </r>
  <r>
    <x v="8"/>
    <x v="2"/>
    <x v="20"/>
    <x v="2"/>
    <x v="0"/>
    <m/>
    <m/>
    <m/>
    <m/>
    <m/>
    <m/>
    <n v="3898"/>
  </r>
  <r>
    <x v="8"/>
    <x v="5"/>
    <x v="69"/>
    <x v="0"/>
    <x v="0"/>
    <m/>
    <m/>
    <m/>
    <m/>
    <m/>
    <m/>
    <n v="3891"/>
  </r>
  <r>
    <x v="8"/>
    <x v="5"/>
    <x v="22"/>
    <x v="2"/>
    <x v="0"/>
    <m/>
    <m/>
    <m/>
    <m/>
    <m/>
    <m/>
    <n v="3849"/>
  </r>
  <r>
    <x v="8"/>
    <x v="2"/>
    <x v="86"/>
    <x v="0"/>
    <x v="0"/>
    <m/>
    <m/>
    <m/>
    <m/>
    <m/>
    <m/>
    <n v="3844"/>
  </r>
  <r>
    <x v="8"/>
    <x v="4"/>
    <x v="27"/>
    <x v="2"/>
    <x v="0"/>
    <m/>
    <m/>
    <m/>
    <m/>
    <m/>
    <m/>
    <n v="3834"/>
  </r>
  <r>
    <x v="8"/>
    <x v="5"/>
    <x v="33"/>
    <x v="2"/>
    <x v="0"/>
    <m/>
    <m/>
    <m/>
    <m/>
    <m/>
    <m/>
    <n v="3782"/>
  </r>
  <r>
    <x v="8"/>
    <x v="2"/>
    <x v="88"/>
    <x v="0"/>
    <x v="0"/>
    <m/>
    <m/>
    <m/>
    <m/>
    <m/>
    <m/>
    <n v="3761"/>
  </r>
  <r>
    <x v="8"/>
    <x v="2"/>
    <x v="20"/>
    <x v="0"/>
    <x v="0"/>
    <m/>
    <m/>
    <m/>
    <m/>
    <m/>
    <m/>
    <n v="3755"/>
  </r>
  <r>
    <x v="8"/>
    <x v="4"/>
    <x v="35"/>
    <x v="2"/>
    <x v="0"/>
    <m/>
    <m/>
    <m/>
    <m/>
    <m/>
    <m/>
    <n v="3735"/>
  </r>
  <r>
    <x v="8"/>
    <x v="0"/>
    <x v="78"/>
    <x v="0"/>
    <x v="0"/>
    <m/>
    <m/>
    <m/>
    <m/>
    <m/>
    <m/>
    <n v="3718"/>
  </r>
  <r>
    <x v="8"/>
    <x v="5"/>
    <x v="39"/>
    <x v="1"/>
    <x v="0"/>
    <m/>
    <m/>
    <m/>
    <m/>
    <m/>
    <m/>
    <n v="3715"/>
  </r>
  <r>
    <x v="8"/>
    <x v="4"/>
    <x v="27"/>
    <x v="2"/>
    <x v="0"/>
    <m/>
    <m/>
    <m/>
    <m/>
    <m/>
    <m/>
    <n v="3703"/>
  </r>
  <r>
    <x v="8"/>
    <x v="1"/>
    <x v="67"/>
    <x v="0"/>
    <x v="0"/>
    <m/>
    <m/>
    <m/>
    <m/>
    <m/>
    <m/>
    <n v="3661"/>
  </r>
  <r>
    <x v="8"/>
    <x v="5"/>
    <x v="89"/>
    <x v="2"/>
    <x v="0"/>
    <m/>
    <m/>
    <m/>
    <m/>
    <m/>
    <m/>
    <n v="3634"/>
  </r>
  <r>
    <x v="8"/>
    <x v="2"/>
    <x v="48"/>
    <x v="2"/>
    <x v="0"/>
    <m/>
    <m/>
    <m/>
    <m/>
    <m/>
    <m/>
    <n v="3601"/>
  </r>
  <r>
    <x v="8"/>
    <x v="2"/>
    <x v="10"/>
    <x v="2"/>
    <x v="0"/>
    <m/>
    <m/>
    <m/>
    <m/>
    <m/>
    <m/>
    <n v="3564"/>
  </r>
  <r>
    <x v="8"/>
    <x v="1"/>
    <x v="76"/>
    <x v="1"/>
    <x v="0"/>
    <m/>
    <m/>
    <m/>
    <m/>
    <m/>
    <m/>
    <n v="3502"/>
  </r>
  <r>
    <x v="8"/>
    <x v="1"/>
    <x v="6"/>
    <x v="2"/>
    <x v="0"/>
    <m/>
    <m/>
    <m/>
    <m/>
    <m/>
    <m/>
    <n v="3490"/>
  </r>
  <r>
    <x v="8"/>
    <x v="2"/>
    <x v="81"/>
    <x v="0"/>
    <x v="0"/>
    <m/>
    <m/>
    <m/>
    <m/>
    <m/>
    <m/>
    <n v="3490"/>
  </r>
  <r>
    <x v="8"/>
    <x v="3"/>
    <x v="63"/>
    <x v="2"/>
    <x v="0"/>
    <m/>
    <m/>
    <m/>
    <m/>
    <m/>
    <m/>
    <n v="3482"/>
  </r>
  <r>
    <x v="8"/>
    <x v="5"/>
    <x v="69"/>
    <x v="1"/>
    <x v="0"/>
    <m/>
    <m/>
    <m/>
    <m/>
    <m/>
    <m/>
    <n v="3455"/>
  </r>
  <r>
    <x v="8"/>
    <x v="5"/>
    <x v="69"/>
    <x v="2"/>
    <x v="0"/>
    <m/>
    <m/>
    <m/>
    <m/>
    <m/>
    <m/>
    <n v="3419"/>
  </r>
  <r>
    <x v="8"/>
    <x v="5"/>
    <x v="39"/>
    <x v="1"/>
    <x v="0"/>
    <m/>
    <m/>
    <m/>
    <m/>
    <m/>
    <m/>
    <n v="3410"/>
  </r>
  <r>
    <x v="8"/>
    <x v="2"/>
    <x v="59"/>
    <x v="2"/>
    <x v="0"/>
    <m/>
    <m/>
    <m/>
    <m/>
    <m/>
    <m/>
    <n v="3408"/>
  </r>
  <r>
    <x v="8"/>
    <x v="2"/>
    <x v="47"/>
    <x v="2"/>
    <x v="0"/>
    <m/>
    <m/>
    <m/>
    <m/>
    <m/>
    <m/>
    <n v="3405"/>
  </r>
  <r>
    <x v="8"/>
    <x v="7"/>
    <x v="62"/>
    <x v="2"/>
    <x v="0"/>
    <m/>
    <m/>
    <m/>
    <m/>
    <m/>
    <m/>
    <n v="3351"/>
  </r>
  <r>
    <x v="8"/>
    <x v="5"/>
    <x v="89"/>
    <x v="0"/>
    <x v="0"/>
    <m/>
    <m/>
    <m/>
    <m/>
    <m/>
    <m/>
    <n v="3274"/>
  </r>
  <r>
    <x v="8"/>
    <x v="6"/>
    <x v="61"/>
    <x v="0"/>
    <x v="0"/>
    <m/>
    <m/>
    <m/>
    <m/>
    <m/>
    <m/>
    <n v="3261"/>
  </r>
  <r>
    <x v="8"/>
    <x v="4"/>
    <x v="73"/>
    <x v="2"/>
    <x v="0"/>
    <m/>
    <m/>
    <m/>
    <m/>
    <m/>
    <m/>
    <n v="3249"/>
  </r>
  <r>
    <x v="8"/>
    <x v="5"/>
    <x v="69"/>
    <x v="0"/>
    <x v="0"/>
    <m/>
    <m/>
    <m/>
    <m/>
    <m/>
    <m/>
    <n v="3248"/>
  </r>
  <r>
    <x v="8"/>
    <x v="4"/>
    <x v="34"/>
    <x v="2"/>
    <x v="0"/>
    <m/>
    <m/>
    <m/>
    <m/>
    <m/>
    <m/>
    <n v="3208"/>
  </r>
  <r>
    <x v="8"/>
    <x v="2"/>
    <x v="26"/>
    <x v="2"/>
    <x v="0"/>
    <m/>
    <m/>
    <m/>
    <m/>
    <m/>
    <m/>
    <n v="3192"/>
  </r>
  <r>
    <x v="8"/>
    <x v="4"/>
    <x v="35"/>
    <x v="5"/>
    <x v="0"/>
    <m/>
    <m/>
    <m/>
    <m/>
    <m/>
    <m/>
    <n v="3186"/>
  </r>
  <r>
    <x v="8"/>
    <x v="7"/>
    <x v="52"/>
    <x v="2"/>
    <x v="0"/>
    <m/>
    <m/>
    <m/>
    <m/>
    <m/>
    <m/>
    <n v="3158"/>
  </r>
  <r>
    <x v="8"/>
    <x v="4"/>
    <x v="27"/>
    <x v="2"/>
    <x v="0"/>
    <m/>
    <m/>
    <m/>
    <m/>
    <m/>
    <m/>
    <n v="3071"/>
  </r>
  <r>
    <x v="8"/>
    <x v="2"/>
    <x v="87"/>
    <x v="0"/>
    <x v="0"/>
    <m/>
    <m/>
    <m/>
    <m/>
    <m/>
    <m/>
    <n v="3064"/>
  </r>
  <r>
    <x v="8"/>
    <x v="3"/>
    <x v="97"/>
    <x v="0"/>
    <x v="0"/>
    <m/>
    <m/>
    <m/>
    <m/>
    <m/>
    <m/>
    <n v="3036"/>
  </r>
  <r>
    <x v="8"/>
    <x v="1"/>
    <x v="75"/>
    <x v="0"/>
    <x v="0"/>
    <m/>
    <m/>
    <m/>
    <m/>
    <m/>
    <m/>
    <n v="3031"/>
  </r>
  <r>
    <x v="8"/>
    <x v="3"/>
    <x v="98"/>
    <x v="1"/>
    <x v="0"/>
    <m/>
    <m/>
    <m/>
    <m/>
    <m/>
    <m/>
    <n v="3015"/>
  </r>
  <r>
    <x v="8"/>
    <x v="0"/>
    <x v="9"/>
    <x v="0"/>
    <x v="0"/>
    <m/>
    <m/>
    <m/>
    <m/>
    <m/>
    <m/>
    <n v="3012"/>
  </r>
  <r>
    <x v="8"/>
    <x v="1"/>
    <x v="2"/>
    <x v="1"/>
    <x v="0"/>
    <m/>
    <m/>
    <m/>
    <m/>
    <m/>
    <m/>
    <n v="3000"/>
  </r>
  <r>
    <x v="8"/>
    <x v="5"/>
    <x v="66"/>
    <x v="0"/>
    <x v="0"/>
    <m/>
    <m/>
    <m/>
    <m/>
    <m/>
    <m/>
    <n v="2991"/>
  </r>
  <r>
    <x v="8"/>
    <x v="0"/>
    <x v="0"/>
    <x v="1"/>
    <x v="0"/>
    <m/>
    <m/>
    <m/>
    <m/>
    <m/>
    <m/>
    <n v="2981"/>
  </r>
  <r>
    <x v="8"/>
    <x v="3"/>
    <x v="55"/>
    <x v="0"/>
    <x v="0"/>
    <m/>
    <m/>
    <m/>
    <m/>
    <m/>
    <m/>
    <n v="2963"/>
  </r>
  <r>
    <x v="8"/>
    <x v="7"/>
    <x v="72"/>
    <x v="1"/>
    <x v="0"/>
    <m/>
    <m/>
    <m/>
    <m/>
    <m/>
    <m/>
    <n v="2944"/>
  </r>
  <r>
    <x v="8"/>
    <x v="7"/>
    <x v="82"/>
    <x v="1"/>
    <x v="0"/>
    <m/>
    <m/>
    <m/>
    <m/>
    <m/>
    <m/>
    <n v="2923"/>
  </r>
  <r>
    <x v="8"/>
    <x v="1"/>
    <x v="37"/>
    <x v="0"/>
    <x v="0"/>
    <m/>
    <m/>
    <m/>
    <m/>
    <m/>
    <m/>
    <n v="2914"/>
  </r>
  <r>
    <x v="8"/>
    <x v="1"/>
    <x v="79"/>
    <x v="0"/>
    <x v="0"/>
    <m/>
    <m/>
    <m/>
    <m/>
    <m/>
    <m/>
    <n v="2903"/>
  </r>
  <r>
    <x v="8"/>
    <x v="1"/>
    <x v="85"/>
    <x v="0"/>
    <x v="0"/>
    <m/>
    <m/>
    <m/>
    <m/>
    <m/>
    <m/>
    <n v="2898"/>
  </r>
  <r>
    <x v="8"/>
    <x v="4"/>
    <x v="36"/>
    <x v="2"/>
    <x v="0"/>
    <m/>
    <m/>
    <m/>
    <m/>
    <m/>
    <m/>
    <n v="2848"/>
  </r>
  <r>
    <x v="8"/>
    <x v="3"/>
    <x v="55"/>
    <x v="2"/>
    <x v="0"/>
    <m/>
    <m/>
    <m/>
    <m/>
    <m/>
    <m/>
    <n v="2816"/>
  </r>
  <r>
    <x v="8"/>
    <x v="3"/>
    <x v="97"/>
    <x v="2"/>
    <x v="0"/>
    <m/>
    <m/>
    <m/>
    <m/>
    <m/>
    <m/>
    <n v="2787"/>
  </r>
  <r>
    <x v="8"/>
    <x v="2"/>
    <x v="88"/>
    <x v="2"/>
    <x v="0"/>
    <m/>
    <m/>
    <m/>
    <m/>
    <m/>
    <m/>
    <n v="2773"/>
  </r>
  <r>
    <x v="8"/>
    <x v="1"/>
    <x v="94"/>
    <x v="0"/>
    <x v="0"/>
    <m/>
    <m/>
    <m/>
    <m/>
    <m/>
    <m/>
    <n v="2715"/>
  </r>
  <r>
    <x v="8"/>
    <x v="2"/>
    <x v="84"/>
    <x v="0"/>
    <x v="0"/>
    <m/>
    <m/>
    <m/>
    <m/>
    <m/>
    <m/>
    <n v="2690"/>
  </r>
  <r>
    <x v="8"/>
    <x v="3"/>
    <x v="63"/>
    <x v="1"/>
    <x v="0"/>
    <m/>
    <m/>
    <m/>
    <m/>
    <m/>
    <m/>
    <n v="2689"/>
  </r>
  <r>
    <x v="8"/>
    <x v="5"/>
    <x v="69"/>
    <x v="2"/>
    <x v="0"/>
    <m/>
    <m/>
    <m/>
    <m/>
    <m/>
    <m/>
    <n v="2681"/>
  </r>
  <r>
    <x v="8"/>
    <x v="5"/>
    <x v="69"/>
    <x v="1"/>
    <x v="0"/>
    <m/>
    <m/>
    <m/>
    <m/>
    <m/>
    <m/>
    <n v="2673"/>
  </r>
  <r>
    <x v="8"/>
    <x v="1"/>
    <x v="25"/>
    <x v="2"/>
    <x v="0"/>
    <m/>
    <m/>
    <m/>
    <m/>
    <m/>
    <m/>
    <n v="2668"/>
  </r>
  <r>
    <x v="8"/>
    <x v="0"/>
    <x v="1"/>
    <x v="1"/>
    <x v="0"/>
    <m/>
    <m/>
    <m/>
    <m/>
    <m/>
    <m/>
    <n v="2654"/>
  </r>
  <r>
    <x v="8"/>
    <x v="4"/>
    <x v="56"/>
    <x v="2"/>
    <x v="0"/>
    <m/>
    <m/>
    <m/>
    <m/>
    <m/>
    <m/>
    <n v="2641"/>
  </r>
  <r>
    <x v="8"/>
    <x v="2"/>
    <x v="84"/>
    <x v="2"/>
    <x v="0"/>
    <m/>
    <m/>
    <m/>
    <m/>
    <m/>
    <m/>
    <n v="2605"/>
  </r>
  <r>
    <x v="8"/>
    <x v="0"/>
    <x v="31"/>
    <x v="1"/>
    <x v="0"/>
    <m/>
    <m/>
    <m/>
    <m/>
    <m/>
    <m/>
    <n v="2578"/>
  </r>
  <r>
    <x v="8"/>
    <x v="2"/>
    <x v="87"/>
    <x v="1"/>
    <x v="0"/>
    <m/>
    <m/>
    <m/>
    <m/>
    <m/>
    <m/>
    <n v="2567"/>
  </r>
  <r>
    <x v="8"/>
    <x v="2"/>
    <x v="29"/>
    <x v="2"/>
    <x v="0"/>
    <m/>
    <m/>
    <m/>
    <m/>
    <m/>
    <m/>
    <n v="2555"/>
  </r>
  <r>
    <x v="8"/>
    <x v="0"/>
    <x v="1"/>
    <x v="5"/>
    <x v="0"/>
    <m/>
    <m/>
    <m/>
    <m/>
    <m/>
    <m/>
    <n v="2548"/>
  </r>
  <r>
    <x v="8"/>
    <x v="3"/>
    <x v="74"/>
    <x v="2"/>
    <x v="0"/>
    <m/>
    <m/>
    <m/>
    <m/>
    <m/>
    <m/>
    <n v="2516"/>
  </r>
  <r>
    <x v="8"/>
    <x v="4"/>
    <x v="27"/>
    <x v="2"/>
    <x v="0"/>
    <m/>
    <m/>
    <m/>
    <m/>
    <m/>
    <m/>
    <n v="2511"/>
  </r>
  <r>
    <x v="8"/>
    <x v="2"/>
    <x v="84"/>
    <x v="1"/>
    <x v="0"/>
    <m/>
    <m/>
    <m/>
    <m/>
    <m/>
    <m/>
    <n v="2504"/>
  </r>
  <r>
    <x v="8"/>
    <x v="4"/>
    <x v="45"/>
    <x v="2"/>
    <x v="0"/>
    <m/>
    <m/>
    <m/>
    <m/>
    <m/>
    <m/>
    <n v="2432"/>
  </r>
  <r>
    <x v="8"/>
    <x v="5"/>
    <x v="33"/>
    <x v="5"/>
    <x v="0"/>
    <m/>
    <m/>
    <m/>
    <m/>
    <m/>
    <m/>
    <n v="2417"/>
  </r>
  <r>
    <x v="8"/>
    <x v="5"/>
    <x v="22"/>
    <x v="1"/>
    <x v="0"/>
    <m/>
    <m/>
    <m/>
    <m/>
    <m/>
    <m/>
    <n v="2371"/>
  </r>
  <r>
    <x v="8"/>
    <x v="2"/>
    <x v="4"/>
    <x v="2"/>
    <x v="0"/>
    <m/>
    <m/>
    <m/>
    <m/>
    <m/>
    <m/>
    <n v="2363"/>
  </r>
  <r>
    <x v="8"/>
    <x v="1"/>
    <x v="5"/>
    <x v="1"/>
    <x v="0"/>
    <m/>
    <m/>
    <m/>
    <m/>
    <m/>
    <m/>
    <n v="2350"/>
  </r>
  <r>
    <x v="8"/>
    <x v="2"/>
    <x v="84"/>
    <x v="1"/>
    <x v="0"/>
    <m/>
    <m/>
    <m/>
    <m/>
    <m/>
    <m/>
    <n v="2350"/>
  </r>
  <r>
    <x v="8"/>
    <x v="1"/>
    <x v="15"/>
    <x v="1"/>
    <x v="0"/>
    <m/>
    <m/>
    <m/>
    <m/>
    <m/>
    <m/>
    <n v="2338"/>
  </r>
  <r>
    <x v="8"/>
    <x v="1"/>
    <x v="92"/>
    <x v="1"/>
    <x v="0"/>
    <m/>
    <m/>
    <m/>
    <m/>
    <m/>
    <m/>
    <n v="2311"/>
  </r>
  <r>
    <x v="8"/>
    <x v="0"/>
    <x v="96"/>
    <x v="0"/>
    <x v="0"/>
    <m/>
    <m/>
    <m/>
    <m/>
    <m/>
    <m/>
    <n v="2310"/>
  </r>
  <r>
    <x v="8"/>
    <x v="7"/>
    <x v="82"/>
    <x v="0"/>
    <x v="0"/>
    <m/>
    <m/>
    <m/>
    <m/>
    <m/>
    <m/>
    <n v="2306"/>
  </r>
  <r>
    <x v="8"/>
    <x v="5"/>
    <x v="22"/>
    <x v="3"/>
    <x v="0"/>
    <m/>
    <m/>
    <m/>
    <m/>
    <m/>
    <m/>
    <n v="2305"/>
  </r>
  <r>
    <x v="8"/>
    <x v="2"/>
    <x v="20"/>
    <x v="2"/>
    <x v="0"/>
    <m/>
    <m/>
    <m/>
    <m/>
    <m/>
    <m/>
    <n v="2296"/>
  </r>
  <r>
    <x v="8"/>
    <x v="2"/>
    <x v="88"/>
    <x v="1"/>
    <x v="0"/>
    <m/>
    <m/>
    <m/>
    <m/>
    <m/>
    <m/>
    <n v="2208"/>
  </r>
  <r>
    <x v="8"/>
    <x v="0"/>
    <x v="68"/>
    <x v="0"/>
    <x v="0"/>
    <m/>
    <m/>
    <m/>
    <m/>
    <m/>
    <m/>
    <n v="2159"/>
  </r>
  <r>
    <x v="8"/>
    <x v="3"/>
    <x v="97"/>
    <x v="0"/>
    <x v="0"/>
    <m/>
    <m/>
    <m/>
    <m/>
    <m/>
    <m/>
    <n v="2151"/>
  </r>
  <r>
    <x v="8"/>
    <x v="3"/>
    <x v="104"/>
    <x v="1"/>
    <x v="0"/>
    <m/>
    <m/>
    <m/>
    <m/>
    <m/>
    <m/>
    <n v="2133"/>
  </r>
  <r>
    <x v="8"/>
    <x v="2"/>
    <x v="4"/>
    <x v="5"/>
    <x v="0"/>
    <m/>
    <m/>
    <m/>
    <m/>
    <m/>
    <m/>
    <n v="2126"/>
  </r>
  <r>
    <x v="8"/>
    <x v="3"/>
    <x v="55"/>
    <x v="5"/>
    <x v="0"/>
    <m/>
    <m/>
    <m/>
    <m/>
    <m/>
    <m/>
    <n v="2091"/>
  </r>
  <r>
    <x v="8"/>
    <x v="2"/>
    <x v="29"/>
    <x v="5"/>
    <x v="0"/>
    <m/>
    <m/>
    <m/>
    <m/>
    <m/>
    <m/>
    <n v="2061"/>
  </r>
  <r>
    <x v="8"/>
    <x v="8"/>
    <x v="83"/>
    <x v="0"/>
    <x v="0"/>
    <m/>
    <m/>
    <m/>
    <m/>
    <m/>
    <m/>
    <n v="2059"/>
  </r>
  <r>
    <x v="8"/>
    <x v="0"/>
    <x v="101"/>
    <x v="0"/>
    <x v="0"/>
    <m/>
    <m/>
    <m/>
    <m/>
    <m/>
    <m/>
    <n v="2032"/>
  </r>
  <r>
    <x v="8"/>
    <x v="0"/>
    <x v="18"/>
    <x v="5"/>
    <x v="0"/>
    <m/>
    <m/>
    <m/>
    <m/>
    <m/>
    <m/>
    <n v="2024"/>
  </r>
  <r>
    <x v="8"/>
    <x v="6"/>
    <x v="80"/>
    <x v="0"/>
    <x v="0"/>
    <m/>
    <m/>
    <m/>
    <m/>
    <m/>
    <m/>
    <n v="2015"/>
  </r>
  <r>
    <x v="8"/>
    <x v="1"/>
    <x v="2"/>
    <x v="3"/>
    <x v="0"/>
    <m/>
    <m/>
    <m/>
    <m/>
    <m/>
    <m/>
    <n v="2005"/>
  </r>
  <r>
    <x v="8"/>
    <x v="4"/>
    <x v="27"/>
    <x v="2"/>
    <x v="0"/>
    <m/>
    <m/>
    <m/>
    <m/>
    <m/>
    <m/>
    <n v="1981"/>
  </r>
  <r>
    <x v="8"/>
    <x v="0"/>
    <x v="60"/>
    <x v="5"/>
    <x v="0"/>
    <m/>
    <m/>
    <m/>
    <m/>
    <m/>
    <m/>
    <n v="1970"/>
  </r>
  <r>
    <x v="8"/>
    <x v="5"/>
    <x v="33"/>
    <x v="1"/>
    <x v="0"/>
    <m/>
    <m/>
    <m/>
    <m/>
    <m/>
    <m/>
    <n v="1962"/>
  </r>
  <r>
    <x v="8"/>
    <x v="4"/>
    <x v="17"/>
    <x v="4"/>
    <x v="0"/>
    <m/>
    <m/>
    <m/>
    <m/>
    <m/>
    <m/>
    <n v="1951"/>
  </r>
  <r>
    <x v="8"/>
    <x v="6"/>
    <x v="91"/>
    <x v="0"/>
    <x v="0"/>
    <m/>
    <m/>
    <m/>
    <m/>
    <m/>
    <m/>
    <n v="1949"/>
  </r>
  <r>
    <x v="8"/>
    <x v="0"/>
    <x v="12"/>
    <x v="5"/>
    <x v="0"/>
    <m/>
    <m/>
    <m/>
    <m/>
    <m/>
    <m/>
    <n v="1935"/>
  </r>
  <r>
    <x v="8"/>
    <x v="4"/>
    <x v="27"/>
    <x v="5"/>
    <x v="0"/>
    <m/>
    <m/>
    <m/>
    <m/>
    <m/>
    <m/>
    <n v="1925"/>
  </r>
  <r>
    <x v="8"/>
    <x v="2"/>
    <x v="20"/>
    <x v="2"/>
    <x v="0"/>
    <m/>
    <m/>
    <m/>
    <m/>
    <m/>
    <m/>
    <n v="1916"/>
  </r>
  <r>
    <x v="8"/>
    <x v="2"/>
    <x v="11"/>
    <x v="5"/>
    <x v="0"/>
    <m/>
    <m/>
    <m/>
    <m/>
    <m/>
    <m/>
    <n v="1900"/>
  </r>
  <r>
    <x v="8"/>
    <x v="7"/>
    <x v="52"/>
    <x v="1"/>
    <x v="0"/>
    <m/>
    <m/>
    <m/>
    <m/>
    <m/>
    <m/>
    <n v="1856"/>
  </r>
  <r>
    <x v="8"/>
    <x v="5"/>
    <x v="89"/>
    <x v="1"/>
    <x v="0"/>
    <m/>
    <m/>
    <m/>
    <m/>
    <m/>
    <m/>
    <n v="1828"/>
  </r>
  <r>
    <x v="8"/>
    <x v="0"/>
    <x v="46"/>
    <x v="5"/>
    <x v="0"/>
    <m/>
    <m/>
    <m/>
    <m/>
    <m/>
    <m/>
    <n v="1814"/>
  </r>
  <r>
    <x v="8"/>
    <x v="4"/>
    <x v="57"/>
    <x v="1"/>
    <x v="0"/>
    <m/>
    <m/>
    <m/>
    <m/>
    <m/>
    <m/>
    <n v="1810"/>
  </r>
  <r>
    <x v="8"/>
    <x v="9"/>
    <x v="95"/>
    <x v="0"/>
    <x v="0"/>
    <m/>
    <m/>
    <m/>
    <m/>
    <m/>
    <m/>
    <n v="1808"/>
  </r>
  <r>
    <x v="8"/>
    <x v="1"/>
    <x v="93"/>
    <x v="0"/>
    <x v="0"/>
    <m/>
    <m/>
    <m/>
    <m/>
    <m/>
    <m/>
    <n v="1778"/>
  </r>
  <r>
    <x v="8"/>
    <x v="8"/>
    <x v="102"/>
    <x v="0"/>
    <x v="0"/>
    <m/>
    <m/>
    <m/>
    <m/>
    <m/>
    <m/>
    <n v="1772"/>
  </r>
  <r>
    <x v="8"/>
    <x v="2"/>
    <x v="84"/>
    <x v="2"/>
    <x v="0"/>
    <m/>
    <m/>
    <m/>
    <m/>
    <m/>
    <m/>
    <n v="1764"/>
  </r>
  <r>
    <x v="8"/>
    <x v="5"/>
    <x v="39"/>
    <x v="3"/>
    <x v="0"/>
    <m/>
    <m/>
    <m/>
    <m/>
    <m/>
    <m/>
    <n v="1753"/>
  </r>
  <r>
    <x v="8"/>
    <x v="2"/>
    <x v="49"/>
    <x v="2"/>
    <x v="0"/>
    <m/>
    <m/>
    <m/>
    <m/>
    <m/>
    <m/>
    <n v="1752"/>
  </r>
  <r>
    <x v="8"/>
    <x v="0"/>
    <x v="46"/>
    <x v="1"/>
    <x v="0"/>
    <m/>
    <m/>
    <m/>
    <m/>
    <m/>
    <m/>
    <n v="1674"/>
  </r>
  <r>
    <x v="8"/>
    <x v="8"/>
    <x v="114"/>
    <x v="0"/>
    <x v="0"/>
    <m/>
    <m/>
    <m/>
    <m/>
    <m/>
    <m/>
    <n v="1639"/>
  </r>
  <r>
    <x v="8"/>
    <x v="10"/>
    <x v="109"/>
    <x v="0"/>
    <x v="0"/>
    <m/>
    <m/>
    <m/>
    <m/>
    <m/>
    <m/>
    <n v="1623"/>
  </r>
  <r>
    <x v="8"/>
    <x v="3"/>
    <x v="97"/>
    <x v="2"/>
    <x v="0"/>
    <m/>
    <m/>
    <m/>
    <m/>
    <m/>
    <m/>
    <n v="1618"/>
  </r>
  <r>
    <x v="8"/>
    <x v="2"/>
    <x v="86"/>
    <x v="2"/>
    <x v="0"/>
    <m/>
    <m/>
    <m/>
    <m/>
    <m/>
    <m/>
    <n v="1613"/>
  </r>
  <r>
    <x v="8"/>
    <x v="3"/>
    <x v="111"/>
    <x v="0"/>
    <x v="0"/>
    <m/>
    <m/>
    <m/>
    <m/>
    <m/>
    <m/>
    <n v="1595"/>
  </r>
  <r>
    <x v="8"/>
    <x v="3"/>
    <x v="98"/>
    <x v="0"/>
    <x v="0"/>
    <m/>
    <m/>
    <m/>
    <m/>
    <m/>
    <m/>
    <n v="1553"/>
  </r>
  <r>
    <x v="8"/>
    <x v="0"/>
    <x v="103"/>
    <x v="0"/>
    <x v="0"/>
    <m/>
    <m/>
    <m/>
    <m/>
    <m/>
    <m/>
    <n v="1551"/>
  </r>
  <r>
    <x v="8"/>
    <x v="7"/>
    <x v="82"/>
    <x v="2"/>
    <x v="0"/>
    <m/>
    <m/>
    <m/>
    <m/>
    <m/>
    <m/>
    <n v="1545"/>
  </r>
  <r>
    <x v="8"/>
    <x v="1"/>
    <x v="21"/>
    <x v="2"/>
    <x v="0"/>
    <m/>
    <m/>
    <m/>
    <m/>
    <m/>
    <m/>
    <n v="1538"/>
  </r>
  <r>
    <x v="8"/>
    <x v="3"/>
    <x v="38"/>
    <x v="2"/>
    <x v="0"/>
    <m/>
    <m/>
    <m/>
    <m/>
    <m/>
    <m/>
    <n v="1498"/>
  </r>
  <r>
    <x v="8"/>
    <x v="2"/>
    <x v="47"/>
    <x v="4"/>
    <x v="0"/>
    <m/>
    <m/>
    <m/>
    <m/>
    <m/>
    <m/>
    <n v="1489"/>
  </r>
  <r>
    <x v="8"/>
    <x v="5"/>
    <x v="22"/>
    <x v="4"/>
    <x v="0"/>
    <m/>
    <m/>
    <m/>
    <m/>
    <m/>
    <m/>
    <n v="1488"/>
  </r>
  <r>
    <x v="8"/>
    <x v="0"/>
    <x v="128"/>
    <x v="0"/>
    <x v="0"/>
    <m/>
    <m/>
    <m/>
    <m/>
    <m/>
    <m/>
    <n v="1488"/>
  </r>
  <r>
    <x v="8"/>
    <x v="0"/>
    <x v="8"/>
    <x v="1"/>
    <x v="0"/>
    <m/>
    <m/>
    <m/>
    <m/>
    <m/>
    <m/>
    <n v="1488"/>
  </r>
  <r>
    <x v="8"/>
    <x v="2"/>
    <x v="58"/>
    <x v="2"/>
    <x v="0"/>
    <m/>
    <m/>
    <m/>
    <m/>
    <m/>
    <m/>
    <n v="1471"/>
  </r>
  <r>
    <x v="8"/>
    <x v="4"/>
    <x v="57"/>
    <x v="3"/>
    <x v="0"/>
    <m/>
    <m/>
    <m/>
    <m/>
    <m/>
    <m/>
    <n v="1453"/>
  </r>
  <r>
    <x v="8"/>
    <x v="2"/>
    <x v="59"/>
    <x v="2"/>
    <x v="0"/>
    <m/>
    <m/>
    <m/>
    <m/>
    <m/>
    <m/>
    <n v="1447"/>
  </r>
  <r>
    <x v="8"/>
    <x v="2"/>
    <x v="58"/>
    <x v="2"/>
    <x v="0"/>
    <m/>
    <m/>
    <m/>
    <m/>
    <m/>
    <m/>
    <n v="1443"/>
  </r>
  <r>
    <x v="8"/>
    <x v="5"/>
    <x v="33"/>
    <x v="4"/>
    <x v="0"/>
    <m/>
    <m/>
    <m/>
    <m/>
    <m/>
    <m/>
    <n v="1442"/>
  </r>
  <r>
    <x v="8"/>
    <x v="1"/>
    <x v="21"/>
    <x v="1"/>
    <x v="0"/>
    <m/>
    <m/>
    <m/>
    <m/>
    <m/>
    <m/>
    <n v="1435"/>
  </r>
  <r>
    <x v="8"/>
    <x v="1"/>
    <x v="3"/>
    <x v="1"/>
    <x v="0"/>
    <m/>
    <m/>
    <m/>
    <m/>
    <m/>
    <m/>
    <n v="1391"/>
  </r>
  <r>
    <x v="8"/>
    <x v="7"/>
    <x v="62"/>
    <x v="2"/>
    <x v="0"/>
    <m/>
    <m/>
    <m/>
    <m/>
    <m/>
    <m/>
    <n v="1384"/>
  </r>
  <r>
    <x v="8"/>
    <x v="3"/>
    <x v="97"/>
    <x v="1"/>
    <x v="0"/>
    <m/>
    <m/>
    <m/>
    <m/>
    <m/>
    <m/>
    <n v="1357"/>
  </r>
  <r>
    <x v="8"/>
    <x v="0"/>
    <x v="77"/>
    <x v="1"/>
    <x v="0"/>
    <m/>
    <m/>
    <m/>
    <m/>
    <m/>
    <m/>
    <n v="1356"/>
  </r>
  <r>
    <x v="8"/>
    <x v="2"/>
    <x v="112"/>
    <x v="0"/>
    <x v="0"/>
    <m/>
    <m/>
    <m/>
    <m/>
    <m/>
    <m/>
    <n v="1350"/>
  </r>
  <r>
    <x v="8"/>
    <x v="1"/>
    <x v="100"/>
    <x v="0"/>
    <x v="0"/>
    <m/>
    <m/>
    <m/>
    <m/>
    <m/>
    <m/>
    <n v="1346"/>
  </r>
  <r>
    <x v="8"/>
    <x v="1"/>
    <x v="14"/>
    <x v="2"/>
    <x v="0"/>
    <m/>
    <m/>
    <m/>
    <m/>
    <m/>
    <m/>
    <n v="1335"/>
  </r>
  <r>
    <x v="8"/>
    <x v="5"/>
    <x v="69"/>
    <x v="2"/>
    <x v="0"/>
    <m/>
    <m/>
    <m/>
    <m/>
    <m/>
    <m/>
    <n v="1328"/>
  </r>
  <r>
    <x v="8"/>
    <x v="11"/>
    <x v="113"/>
    <x v="0"/>
    <x v="0"/>
    <m/>
    <m/>
    <m/>
    <m/>
    <m/>
    <m/>
    <n v="1316"/>
  </r>
  <r>
    <x v="8"/>
    <x v="2"/>
    <x v="11"/>
    <x v="1"/>
    <x v="0"/>
    <m/>
    <m/>
    <m/>
    <m/>
    <m/>
    <m/>
    <n v="1311"/>
  </r>
  <r>
    <x v="8"/>
    <x v="2"/>
    <x v="11"/>
    <x v="4"/>
    <x v="0"/>
    <m/>
    <m/>
    <m/>
    <m/>
    <m/>
    <m/>
    <n v="1311"/>
  </r>
  <r>
    <x v="8"/>
    <x v="1"/>
    <x v="41"/>
    <x v="1"/>
    <x v="0"/>
    <m/>
    <m/>
    <m/>
    <m/>
    <m/>
    <m/>
    <n v="1309"/>
  </r>
  <r>
    <x v="8"/>
    <x v="3"/>
    <x v="16"/>
    <x v="2"/>
    <x v="0"/>
    <m/>
    <m/>
    <m/>
    <m/>
    <m/>
    <m/>
    <n v="1272"/>
  </r>
  <r>
    <x v="8"/>
    <x v="2"/>
    <x v="4"/>
    <x v="4"/>
    <x v="0"/>
    <m/>
    <m/>
    <m/>
    <m/>
    <m/>
    <m/>
    <n v="1259"/>
  </r>
  <r>
    <x v="8"/>
    <x v="2"/>
    <x v="87"/>
    <x v="2"/>
    <x v="0"/>
    <m/>
    <m/>
    <m/>
    <m/>
    <m/>
    <m/>
    <n v="1247"/>
  </r>
  <r>
    <x v="8"/>
    <x v="2"/>
    <x v="10"/>
    <x v="4"/>
    <x v="0"/>
    <m/>
    <m/>
    <m/>
    <m/>
    <m/>
    <m/>
    <n v="1246"/>
  </r>
  <r>
    <x v="8"/>
    <x v="3"/>
    <x v="74"/>
    <x v="1"/>
    <x v="0"/>
    <m/>
    <m/>
    <m/>
    <m/>
    <m/>
    <m/>
    <n v="1245"/>
  </r>
  <r>
    <x v="8"/>
    <x v="1"/>
    <x v="5"/>
    <x v="5"/>
    <x v="0"/>
    <m/>
    <m/>
    <m/>
    <m/>
    <m/>
    <m/>
    <n v="1243"/>
  </r>
  <r>
    <x v="8"/>
    <x v="1"/>
    <x v="2"/>
    <x v="5"/>
    <x v="0"/>
    <m/>
    <m/>
    <m/>
    <m/>
    <m/>
    <m/>
    <n v="1231"/>
  </r>
  <r>
    <x v="8"/>
    <x v="2"/>
    <x v="110"/>
    <x v="1"/>
    <x v="0"/>
    <m/>
    <m/>
    <m/>
    <m/>
    <m/>
    <m/>
    <n v="1219"/>
  </r>
  <r>
    <x v="8"/>
    <x v="2"/>
    <x v="20"/>
    <x v="2"/>
    <x v="0"/>
    <m/>
    <m/>
    <m/>
    <m/>
    <m/>
    <m/>
    <n v="1215"/>
  </r>
  <r>
    <x v="8"/>
    <x v="4"/>
    <x v="36"/>
    <x v="4"/>
    <x v="0"/>
    <m/>
    <m/>
    <m/>
    <m/>
    <m/>
    <m/>
    <n v="1210"/>
  </r>
  <r>
    <x v="8"/>
    <x v="5"/>
    <x v="33"/>
    <x v="3"/>
    <x v="0"/>
    <m/>
    <m/>
    <m/>
    <m/>
    <m/>
    <m/>
    <n v="1191"/>
  </r>
  <r>
    <x v="8"/>
    <x v="4"/>
    <x v="17"/>
    <x v="5"/>
    <x v="0"/>
    <m/>
    <m/>
    <m/>
    <m/>
    <m/>
    <m/>
    <n v="1175"/>
  </r>
  <r>
    <x v="8"/>
    <x v="5"/>
    <x v="39"/>
    <x v="3"/>
    <x v="0"/>
    <m/>
    <m/>
    <m/>
    <m/>
    <m/>
    <m/>
    <n v="1161"/>
  </r>
  <r>
    <x v="8"/>
    <x v="1"/>
    <x v="28"/>
    <x v="2"/>
    <x v="0"/>
    <m/>
    <m/>
    <m/>
    <m/>
    <m/>
    <m/>
    <n v="1151"/>
  </r>
  <r>
    <x v="8"/>
    <x v="4"/>
    <x v="27"/>
    <x v="4"/>
    <x v="0"/>
    <m/>
    <m/>
    <m/>
    <m/>
    <m/>
    <m/>
    <n v="1127"/>
  </r>
  <r>
    <x v="8"/>
    <x v="2"/>
    <x v="43"/>
    <x v="2"/>
    <x v="0"/>
    <m/>
    <m/>
    <m/>
    <m/>
    <m/>
    <m/>
    <n v="1120"/>
  </r>
  <r>
    <x v="8"/>
    <x v="1"/>
    <x v="23"/>
    <x v="2"/>
    <x v="0"/>
    <m/>
    <m/>
    <m/>
    <m/>
    <m/>
    <m/>
    <n v="1118"/>
  </r>
  <r>
    <x v="8"/>
    <x v="1"/>
    <x v="116"/>
    <x v="0"/>
    <x v="0"/>
    <m/>
    <m/>
    <m/>
    <m/>
    <m/>
    <m/>
    <n v="1108"/>
  </r>
  <r>
    <x v="8"/>
    <x v="4"/>
    <x v="35"/>
    <x v="3"/>
    <x v="0"/>
    <m/>
    <m/>
    <m/>
    <m/>
    <m/>
    <m/>
    <n v="1105"/>
  </r>
  <r>
    <x v="8"/>
    <x v="2"/>
    <x v="120"/>
    <x v="1"/>
    <x v="0"/>
    <m/>
    <m/>
    <m/>
    <m/>
    <m/>
    <m/>
    <n v="1096"/>
  </r>
  <r>
    <x v="8"/>
    <x v="4"/>
    <x v="34"/>
    <x v="3"/>
    <x v="0"/>
    <m/>
    <m/>
    <m/>
    <m/>
    <m/>
    <m/>
    <n v="1090"/>
  </r>
  <r>
    <x v="8"/>
    <x v="2"/>
    <x v="20"/>
    <x v="5"/>
    <x v="0"/>
    <m/>
    <m/>
    <m/>
    <m/>
    <m/>
    <m/>
    <n v="1089"/>
  </r>
  <r>
    <x v="8"/>
    <x v="1"/>
    <x v="99"/>
    <x v="0"/>
    <x v="0"/>
    <m/>
    <m/>
    <m/>
    <m/>
    <m/>
    <m/>
    <n v="1088"/>
  </r>
  <r>
    <x v="8"/>
    <x v="5"/>
    <x v="33"/>
    <x v="3"/>
    <x v="0"/>
    <m/>
    <m/>
    <m/>
    <m/>
    <m/>
    <m/>
    <n v="1085"/>
  </r>
  <r>
    <x v="8"/>
    <x v="3"/>
    <x v="51"/>
    <x v="5"/>
    <x v="0"/>
    <m/>
    <m/>
    <m/>
    <m/>
    <m/>
    <m/>
    <n v="1074"/>
  </r>
  <r>
    <x v="8"/>
    <x v="4"/>
    <x v="27"/>
    <x v="5"/>
    <x v="0"/>
    <m/>
    <m/>
    <m/>
    <m/>
    <m/>
    <m/>
    <n v="1057"/>
  </r>
  <r>
    <x v="8"/>
    <x v="3"/>
    <x v="119"/>
    <x v="1"/>
    <x v="0"/>
    <m/>
    <m/>
    <m/>
    <m/>
    <m/>
    <m/>
    <n v="1053"/>
  </r>
  <r>
    <x v="8"/>
    <x v="11"/>
    <x v="113"/>
    <x v="1"/>
    <x v="0"/>
    <m/>
    <m/>
    <m/>
    <m/>
    <m/>
    <m/>
    <n v="1052"/>
  </r>
  <r>
    <x v="8"/>
    <x v="3"/>
    <x v="16"/>
    <x v="5"/>
    <x v="0"/>
    <m/>
    <m/>
    <m/>
    <m/>
    <m/>
    <m/>
    <n v="1051"/>
  </r>
  <r>
    <x v="8"/>
    <x v="3"/>
    <x v="104"/>
    <x v="0"/>
    <x v="0"/>
    <m/>
    <m/>
    <m/>
    <m/>
    <m/>
    <m/>
    <n v="1049"/>
  </r>
  <r>
    <x v="8"/>
    <x v="2"/>
    <x v="81"/>
    <x v="1"/>
    <x v="0"/>
    <m/>
    <m/>
    <m/>
    <m/>
    <m/>
    <m/>
    <n v="1034"/>
  </r>
  <r>
    <x v="8"/>
    <x v="0"/>
    <x v="101"/>
    <x v="5"/>
    <x v="0"/>
    <m/>
    <m/>
    <m/>
    <m/>
    <m/>
    <m/>
    <n v="1031"/>
  </r>
  <r>
    <x v="8"/>
    <x v="2"/>
    <x v="110"/>
    <x v="2"/>
    <x v="0"/>
    <m/>
    <m/>
    <m/>
    <m/>
    <m/>
    <m/>
    <n v="1025"/>
  </r>
  <r>
    <x v="8"/>
    <x v="0"/>
    <x v="54"/>
    <x v="0"/>
    <x v="0"/>
    <m/>
    <m/>
    <m/>
    <m/>
    <m/>
    <m/>
    <n v="1019"/>
  </r>
  <r>
    <x v="8"/>
    <x v="1"/>
    <x v="118"/>
    <x v="0"/>
    <x v="0"/>
    <m/>
    <m/>
    <m/>
    <m/>
    <m/>
    <m/>
    <n v="1017"/>
  </r>
  <r>
    <x v="8"/>
    <x v="2"/>
    <x v="49"/>
    <x v="4"/>
    <x v="0"/>
    <m/>
    <m/>
    <m/>
    <m/>
    <m/>
    <m/>
    <n v="1014"/>
  </r>
  <r>
    <x v="8"/>
    <x v="4"/>
    <x v="53"/>
    <x v="2"/>
    <x v="0"/>
    <m/>
    <m/>
    <m/>
    <m/>
    <m/>
    <m/>
    <n v="1013"/>
  </r>
  <r>
    <x v="8"/>
    <x v="6"/>
    <x v="90"/>
    <x v="0"/>
    <x v="0"/>
    <m/>
    <m/>
    <m/>
    <m/>
    <m/>
    <m/>
    <n v="1008"/>
  </r>
  <r>
    <x v="8"/>
    <x v="3"/>
    <x v="38"/>
    <x v="4"/>
    <x v="0"/>
    <m/>
    <m/>
    <m/>
    <m/>
    <m/>
    <m/>
    <n v="996"/>
  </r>
  <r>
    <x v="8"/>
    <x v="3"/>
    <x v="42"/>
    <x v="5"/>
    <x v="0"/>
    <m/>
    <m/>
    <m/>
    <m/>
    <m/>
    <m/>
    <n v="993"/>
  </r>
  <r>
    <x v="8"/>
    <x v="4"/>
    <x v="35"/>
    <x v="4"/>
    <x v="0"/>
    <m/>
    <m/>
    <m/>
    <m/>
    <m/>
    <m/>
    <n v="985"/>
  </r>
  <r>
    <x v="8"/>
    <x v="7"/>
    <x v="72"/>
    <x v="2"/>
    <x v="0"/>
    <m/>
    <m/>
    <m/>
    <m/>
    <m/>
    <m/>
    <n v="965"/>
  </r>
  <r>
    <x v="8"/>
    <x v="1"/>
    <x v="30"/>
    <x v="2"/>
    <x v="0"/>
    <m/>
    <m/>
    <m/>
    <m/>
    <m/>
    <m/>
    <n v="962"/>
  </r>
  <r>
    <x v="8"/>
    <x v="9"/>
    <x v="106"/>
    <x v="0"/>
    <x v="0"/>
    <m/>
    <m/>
    <m/>
    <m/>
    <m/>
    <m/>
    <n v="962"/>
  </r>
  <r>
    <x v="8"/>
    <x v="1"/>
    <x v="92"/>
    <x v="0"/>
    <x v="0"/>
    <m/>
    <m/>
    <m/>
    <m/>
    <m/>
    <m/>
    <n v="957"/>
  </r>
  <r>
    <x v="8"/>
    <x v="2"/>
    <x v="43"/>
    <x v="1"/>
    <x v="0"/>
    <m/>
    <m/>
    <m/>
    <m/>
    <m/>
    <m/>
    <n v="953"/>
  </r>
  <r>
    <x v="8"/>
    <x v="4"/>
    <x v="65"/>
    <x v="2"/>
    <x v="0"/>
    <m/>
    <m/>
    <m/>
    <m/>
    <m/>
    <m/>
    <n v="938"/>
  </r>
  <r>
    <x v="8"/>
    <x v="2"/>
    <x v="112"/>
    <x v="1"/>
    <x v="0"/>
    <m/>
    <m/>
    <m/>
    <m/>
    <m/>
    <m/>
    <n v="937"/>
  </r>
  <r>
    <x v="8"/>
    <x v="2"/>
    <x v="20"/>
    <x v="4"/>
    <x v="0"/>
    <m/>
    <m/>
    <m/>
    <m/>
    <m/>
    <m/>
    <n v="925"/>
  </r>
  <r>
    <x v="8"/>
    <x v="4"/>
    <x v="56"/>
    <x v="5"/>
    <x v="0"/>
    <m/>
    <m/>
    <m/>
    <m/>
    <m/>
    <m/>
    <n v="895"/>
  </r>
  <r>
    <x v="8"/>
    <x v="5"/>
    <x v="69"/>
    <x v="5"/>
    <x v="0"/>
    <m/>
    <m/>
    <m/>
    <m/>
    <m/>
    <m/>
    <n v="884"/>
  </r>
  <r>
    <x v="8"/>
    <x v="0"/>
    <x v="124"/>
    <x v="0"/>
    <x v="0"/>
    <m/>
    <m/>
    <m/>
    <m/>
    <m/>
    <m/>
    <n v="882"/>
  </r>
  <r>
    <x v="8"/>
    <x v="5"/>
    <x v="39"/>
    <x v="4"/>
    <x v="0"/>
    <m/>
    <m/>
    <m/>
    <m/>
    <m/>
    <m/>
    <n v="878"/>
  </r>
  <r>
    <x v="8"/>
    <x v="5"/>
    <x v="89"/>
    <x v="3"/>
    <x v="0"/>
    <m/>
    <m/>
    <m/>
    <m/>
    <m/>
    <m/>
    <n v="864"/>
  </r>
  <r>
    <x v="8"/>
    <x v="4"/>
    <x v="27"/>
    <x v="5"/>
    <x v="0"/>
    <m/>
    <m/>
    <m/>
    <m/>
    <m/>
    <m/>
    <n v="862"/>
  </r>
  <r>
    <x v="8"/>
    <x v="2"/>
    <x v="110"/>
    <x v="0"/>
    <x v="0"/>
    <m/>
    <m/>
    <m/>
    <m/>
    <m/>
    <m/>
    <n v="862"/>
  </r>
  <r>
    <x v="8"/>
    <x v="1"/>
    <x v="41"/>
    <x v="2"/>
    <x v="0"/>
    <m/>
    <m/>
    <m/>
    <m/>
    <m/>
    <m/>
    <n v="846"/>
  </r>
  <r>
    <x v="8"/>
    <x v="2"/>
    <x v="20"/>
    <x v="3"/>
    <x v="0"/>
    <m/>
    <m/>
    <m/>
    <m/>
    <m/>
    <m/>
    <n v="844"/>
  </r>
  <r>
    <x v="8"/>
    <x v="2"/>
    <x v="20"/>
    <x v="4"/>
    <x v="0"/>
    <m/>
    <m/>
    <m/>
    <m/>
    <m/>
    <m/>
    <n v="843"/>
  </r>
  <r>
    <x v="8"/>
    <x v="7"/>
    <x v="117"/>
    <x v="0"/>
    <x v="0"/>
    <m/>
    <m/>
    <m/>
    <m/>
    <m/>
    <m/>
    <n v="842"/>
  </r>
  <r>
    <x v="8"/>
    <x v="4"/>
    <x v="27"/>
    <x v="4"/>
    <x v="0"/>
    <m/>
    <m/>
    <m/>
    <m/>
    <m/>
    <m/>
    <n v="839"/>
  </r>
  <r>
    <x v="8"/>
    <x v="0"/>
    <x v="132"/>
    <x v="0"/>
    <x v="0"/>
    <m/>
    <m/>
    <m/>
    <m/>
    <m/>
    <m/>
    <n v="825"/>
  </r>
  <r>
    <x v="8"/>
    <x v="0"/>
    <x v="8"/>
    <x v="5"/>
    <x v="0"/>
    <m/>
    <m/>
    <m/>
    <m/>
    <m/>
    <m/>
    <n v="815"/>
  </r>
  <r>
    <x v="8"/>
    <x v="2"/>
    <x v="11"/>
    <x v="0"/>
    <x v="0"/>
    <m/>
    <m/>
    <m/>
    <m/>
    <m/>
    <m/>
    <n v="814"/>
  </r>
  <r>
    <x v="8"/>
    <x v="5"/>
    <x v="33"/>
    <x v="4"/>
    <x v="0"/>
    <m/>
    <m/>
    <m/>
    <m/>
    <m/>
    <m/>
    <n v="785"/>
  </r>
  <r>
    <x v="8"/>
    <x v="1"/>
    <x v="13"/>
    <x v="1"/>
    <x v="0"/>
    <m/>
    <m/>
    <m/>
    <m/>
    <m/>
    <m/>
    <n v="777"/>
  </r>
  <r>
    <x v="8"/>
    <x v="3"/>
    <x v="119"/>
    <x v="0"/>
    <x v="0"/>
    <m/>
    <m/>
    <m/>
    <m/>
    <m/>
    <m/>
    <n v="772"/>
  </r>
  <r>
    <x v="8"/>
    <x v="3"/>
    <x v="104"/>
    <x v="2"/>
    <x v="0"/>
    <m/>
    <m/>
    <m/>
    <m/>
    <m/>
    <m/>
    <n v="770"/>
  </r>
  <r>
    <x v="8"/>
    <x v="0"/>
    <x v="131"/>
    <x v="0"/>
    <x v="0"/>
    <m/>
    <m/>
    <m/>
    <m/>
    <m/>
    <m/>
    <n v="760"/>
  </r>
  <r>
    <x v="8"/>
    <x v="7"/>
    <x v="117"/>
    <x v="1"/>
    <x v="0"/>
    <m/>
    <m/>
    <m/>
    <m/>
    <m/>
    <m/>
    <n v="756"/>
  </r>
  <r>
    <x v="8"/>
    <x v="2"/>
    <x v="88"/>
    <x v="2"/>
    <x v="0"/>
    <m/>
    <m/>
    <m/>
    <m/>
    <m/>
    <m/>
    <n v="755"/>
  </r>
  <r>
    <x v="8"/>
    <x v="2"/>
    <x v="48"/>
    <x v="4"/>
    <x v="0"/>
    <m/>
    <m/>
    <m/>
    <m/>
    <m/>
    <m/>
    <n v="752"/>
  </r>
  <r>
    <x v="8"/>
    <x v="4"/>
    <x v="73"/>
    <x v="5"/>
    <x v="0"/>
    <m/>
    <m/>
    <m/>
    <m/>
    <m/>
    <m/>
    <n v="740"/>
  </r>
  <r>
    <x v="8"/>
    <x v="4"/>
    <x v="57"/>
    <x v="0"/>
    <x v="0"/>
    <m/>
    <m/>
    <m/>
    <m/>
    <m/>
    <m/>
    <n v="734"/>
  </r>
  <r>
    <x v="8"/>
    <x v="1"/>
    <x v="5"/>
    <x v="2"/>
    <x v="0"/>
    <m/>
    <m/>
    <m/>
    <m/>
    <m/>
    <m/>
    <n v="734"/>
  </r>
  <r>
    <x v="8"/>
    <x v="4"/>
    <x v="45"/>
    <x v="5"/>
    <x v="0"/>
    <m/>
    <m/>
    <m/>
    <m/>
    <m/>
    <m/>
    <n v="732"/>
  </r>
  <r>
    <x v="8"/>
    <x v="3"/>
    <x v="51"/>
    <x v="2"/>
    <x v="0"/>
    <m/>
    <m/>
    <m/>
    <m/>
    <m/>
    <m/>
    <n v="730"/>
  </r>
  <r>
    <x v="8"/>
    <x v="5"/>
    <x v="39"/>
    <x v="4"/>
    <x v="0"/>
    <m/>
    <m/>
    <m/>
    <m/>
    <m/>
    <m/>
    <n v="725"/>
  </r>
  <r>
    <x v="8"/>
    <x v="7"/>
    <x v="130"/>
    <x v="0"/>
    <x v="0"/>
    <m/>
    <m/>
    <m/>
    <m/>
    <m/>
    <m/>
    <n v="723"/>
  </r>
  <r>
    <x v="8"/>
    <x v="2"/>
    <x v="84"/>
    <x v="0"/>
    <x v="0"/>
    <m/>
    <m/>
    <m/>
    <m/>
    <m/>
    <m/>
    <n v="716"/>
  </r>
  <r>
    <x v="8"/>
    <x v="4"/>
    <x v="65"/>
    <x v="3"/>
    <x v="0"/>
    <m/>
    <m/>
    <m/>
    <m/>
    <m/>
    <m/>
    <n v="715"/>
  </r>
  <r>
    <x v="8"/>
    <x v="1"/>
    <x v="2"/>
    <x v="4"/>
    <x v="0"/>
    <m/>
    <m/>
    <m/>
    <m/>
    <m/>
    <m/>
    <n v="711"/>
  </r>
  <r>
    <x v="8"/>
    <x v="1"/>
    <x v="23"/>
    <x v="4"/>
    <x v="0"/>
    <m/>
    <m/>
    <m/>
    <m/>
    <m/>
    <m/>
    <n v="706"/>
  </r>
  <r>
    <x v="8"/>
    <x v="0"/>
    <x v="70"/>
    <x v="1"/>
    <x v="0"/>
    <m/>
    <m/>
    <m/>
    <m/>
    <m/>
    <m/>
    <n v="704"/>
  </r>
  <r>
    <x v="8"/>
    <x v="1"/>
    <x v="123"/>
    <x v="0"/>
    <x v="0"/>
    <m/>
    <m/>
    <m/>
    <m/>
    <m/>
    <m/>
    <n v="703"/>
  </r>
  <r>
    <x v="8"/>
    <x v="5"/>
    <x v="69"/>
    <x v="4"/>
    <x v="0"/>
    <m/>
    <m/>
    <m/>
    <m/>
    <m/>
    <m/>
    <n v="699"/>
  </r>
  <r>
    <x v="8"/>
    <x v="1"/>
    <x v="24"/>
    <x v="1"/>
    <x v="0"/>
    <m/>
    <m/>
    <m/>
    <m/>
    <m/>
    <m/>
    <n v="698"/>
  </r>
  <r>
    <x v="8"/>
    <x v="2"/>
    <x v="11"/>
    <x v="3"/>
    <x v="0"/>
    <m/>
    <m/>
    <m/>
    <m/>
    <m/>
    <m/>
    <n v="693"/>
  </r>
  <r>
    <x v="8"/>
    <x v="9"/>
    <x v="106"/>
    <x v="1"/>
    <x v="0"/>
    <m/>
    <m/>
    <m/>
    <m/>
    <m/>
    <m/>
    <n v="691"/>
  </r>
  <r>
    <x v="8"/>
    <x v="3"/>
    <x v="63"/>
    <x v="5"/>
    <x v="0"/>
    <m/>
    <m/>
    <m/>
    <m/>
    <m/>
    <m/>
    <n v="676"/>
  </r>
  <r>
    <x v="8"/>
    <x v="5"/>
    <x v="39"/>
    <x v="5"/>
    <x v="0"/>
    <m/>
    <m/>
    <m/>
    <m/>
    <m/>
    <m/>
    <n v="673"/>
  </r>
  <r>
    <x v="8"/>
    <x v="0"/>
    <x v="96"/>
    <x v="5"/>
    <x v="0"/>
    <m/>
    <m/>
    <m/>
    <m/>
    <m/>
    <m/>
    <n v="673"/>
  </r>
  <r>
    <x v="8"/>
    <x v="6"/>
    <x v="105"/>
    <x v="0"/>
    <x v="0"/>
    <m/>
    <m/>
    <m/>
    <m/>
    <m/>
    <m/>
    <n v="671"/>
  </r>
  <r>
    <x v="8"/>
    <x v="5"/>
    <x v="39"/>
    <x v="5"/>
    <x v="0"/>
    <m/>
    <m/>
    <m/>
    <m/>
    <m/>
    <m/>
    <n v="669"/>
  </r>
  <r>
    <x v="8"/>
    <x v="9"/>
    <x v="95"/>
    <x v="1"/>
    <x v="0"/>
    <m/>
    <m/>
    <m/>
    <m/>
    <m/>
    <m/>
    <n v="663"/>
  </r>
  <r>
    <x v="8"/>
    <x v="4"/>
    <x v="57"/>
    <x v="2"/>
    <x v="0"/>
    <m/>
    <m/>
    <m/>
    <m/>
    <m/>
    <m/>
    <n v="660"/>
  </r>
  <r>
    <x v="8"/>
    <x v="0"/>
    <x v="18"/>
    <x v="1"/>
    <x v="0"/>
    <m/>
    <m/>
    <m/>
    <m/>
    <m/>
    <m/>
    <n v="656"/>
  </r>
  <r>
    <x v="8"/>
    <x v="4"/>
    <x v="34"/>
    <x v="4"/>
    <x v="0"/>
    <m/>
    <m/>
    <m/>
    <m/>
    <m/>
    <m/>
    <n v="637"/>
  </r>
  <r>
    <x v="8"/>
    <x v="1"/>
    <x v="13"/>
    <x v="2"/>
    <x v="0"/>
    <m/>
    <m/>
    <m/>
    <m/>
    <m/>
    <m/>
    <n v="633"/>
  </r>
  <r>
    <x v="8"/>
    <x v="0"/>
    <x v="40"/>
    <x v="5"/>
    <x v="0"/>
    <m/>
    <m/>
    <m/>
    <m/>
    <m/>
    <m/>
    <n v="630"/>
  </r>
  <r>
    <x v="8"/>
    <x v="0"/>
    <x v="46"/>
    <x v="1"/>
    <x v="0"/>
    <m/>
    <m/>
    <m/>
    <m/>
    <m/>
    <m/>
    <n v="622"/>
  </r>
  <r>
    <x v="8"/>
    <x v="2"/>
    <x v="122"/>
    <x v="0"/>
    <x v="0"/>
    <m/>
    <m/>
    <m/>
    <m/>
    <m/>
    <m/>
    <n v="616"/>
  </r>
  <r>
    <x v="8"/>
    <x v="5"/>
    <x v="39"/>
    <x v="2"/>
    <x v="0"/>
    <m/>
    <m/>
    <m/>
    <m/>
    <m/>
    <m/>
    <n v="614"/>
  </r>
  <r>
    <x v="8"/>
    <x v="2"/>
    <x v="20"/>
    <x v="2"/>
    <x v="0"/>
    <m/>
    <m/>
    <m/>
    <m/>
    <m/>
    <m/>
    <n v="611"/>
  </r>
  <r>
    <x v="8"/>
    <x v="3"/>
    <x v="42"/>
    <x v="2"/>
    <x v="0"/>
    <m/>
    <m/>
    <m/>
    <m/>
    <m/>
    <m/>
    <n v="604"/>
  </r>
  <r>
    <x v="8"/>
    <x v="5"/>
    <x v="33"/>
    <x v="2"/>
    <x v="0"/>
    <m/>
    <m/>
    <m/>
    <m/>
    <m/>
    <m/>
    <n v="603"/>
  </r>
  <r>
    <x v="8"/>
    <x v="0"/>
    <x v="152"/>
    <x v="1"/>
    <x v="0"/>
    <m/>
    <m/>
    <m/>
    <m/>
    <m/>
    <m/>
    <n v="603"/>
  </r>
  <r>
    <x v="8"/>
    <x v="2"/>
    <x v="81"/>
    <x v="2"/>
    <x v="0"/>
    <m/>
    <m/>
    <m/>
    <m/>
    <m/>
    <m/>
    <n v="602"/>
  </r>
  <r>
    <x v="8"/>
    <x v="2"/>
    <x v="4"/>
    <x v="3"/>
    <x v="0"/>
    <m/>
    <m/>
    <m/>
    <m/>
    <m/>
    <m/>
    <n v="599"/>
  </r>
  <r>
    <x v="8"/>
    <x v="4"/>
    <x v="53"/>
    <x v="3"/>
    <x v="0"/>
    <m/>
    <m/>
    <m/>
    <m/>
    <m/>
    <m/>
    <n v="598"/>
  </r>
  <r>
    <x v="8"/>
    <x v="0"/>
    <x v="78"/>
    <x v="1"/>
    <x v="0"/>
    <m/>
    <m/>
    <m/>
    <m/>
    <m/>
    <m/>
    <n v="597"/>
  </r>
  <r>
    <x v="8"/>
    <x v="4"/>
    <x v="73"/>
    <x v="2"/>
    <x v="0"/>
    <m/>
    <m/>
    <m/>
    <m/>
    <m/>
    <m/>
    <n v="587"/>
  </r>
  <r>
    <x v="8"/>
    <x v="7"/>
    <x v="115"/>
    <x v="2"/>
    <x v="0"/>
    <m/>
    <m/>
    <m/>
    <m/>
    <m/>
    <m/>
    <n v="579"/>
  </r>
  <r>
    <x v="8"/>
    <x v="1"/>
    <x v="3"/>
    <x v="5"/>
    <x v="0"/>
    <m/>
    <m/>
    <m/>
    <m/>
    <m/>
    <m/>
    <n v="578"/>
  </r>
  <r>
    <x v="8"/>
    <x v="9"/>
    <x v="107"/>
    <x v="0"/>
    <x v="0"/>
    <m/>
    <m/>
    <m/>
    <m/>
    <m/>
    <m/>
    <n v="576"/>
  </r>
  <r>
    <x v="8"/>
    <x v="2"/>
    <x v="47"/>
    <x v="5"/>
    <x v="0"/>
    <m/>
    <m/>
    <m/>
    <m/>
    <m/>
    <m/>
    <n v="574"/>
  </r>
  <r>
    <x v="8"/>
    <x v="2"/>
    <x v="43"/>
    <x v="4"/>
    <x v="0"/>
    <m/>
    <m/>
    <m/>
    <m/>
    <m/>
    <m/>
    <n v="568"/>
  </r>
  <r>
    <x v="8"/>
    <x v="0"/>
    <x v="32"/>
    <x v="5"/>
    <x v="0"/>
    <m/>
    <m/>
    <m/>
    <m/>
    <m/>
    <m/>
    <n v="562"/>
  </r>
  <r>
    <x v="8"/>
    <x v="0"/>
    <x v="60"/>
    <x v="1"/>
    <x v="0"/>
    <m/>
    <m/>
    <m/>
    <m/>
    <m/>
    <m/>
    <n v="561"/>
  </r>
  <r>
    <x v="8"/>
    <x v="5"/>
    <x v="22"/>
    <x v="3"/>
    <x v="0"/>
    <m/>
    <m/>
    <m/>
    <m/>
    <m/>
    <m/>
    <n v="557"/>
  </r>
  <r>
    <x v="8"/>
    <x v="0"/>
    <x v="31"/>
    <x v="5"/>
    <x v="0"/>
    <m/>
    <m/>
    <m/>
    <m/>
    <m/>
    <m/>
    <n v="554"/>
  </r>
  <r>
    <x v="8"/>
    <x v="2"/>
    <x v="84"/>
    <x v="4"/>
    <x v="0"/>
    <m/>
    <m/>
    <m/>
    <m/>
    <m/>
    <m/>
    <n v="552"/>
  </r>
  <r>
    <x v="8"/>
    <x v="0"/>
    <x v="68"/>
    <x v="5"/>
    <x v="0"/>
    <m/>
    <m/>
    <m/>
    <m/>
    <m/>
    <m/>
    <n v="552"/>
  </r>
  <r>
    <x v="8"/>
    <x v="1"/>
    <x v="30"/>
    <x v="5"/>
    <x v="0"/>
    <m/>
    <m/>
    <m/>
    <m/>
    <m/>
    <m/>
    <n v="550"/>
  </r>
  <r>
    <x v="8"/>
    <x v="0"/>
    <x v="0"/>
    <x v="0"/>
    <x v="0"/>
    <m/>
    <m/>
    <m/>
    <m/>
    <m/>
    <m/>
    <n v="539"/>
  </r>
  <r>
    <x v="8"/>
    <x v="8"/>
    <x v="83"/>
    <x v="1"/>
    <x v="0"/>
    <m/>
    <m/>
    <m/>
    <m/>
    <m/>
    <m/>
    <n v="537"/>
  </r>
  <r>
    <x v="8"/>
    <x v="0"/>
    <x v="96"/>
    <x v="0"/>
    <x v="0"/>
    <m/>
    <m/>
    <m/>
    <m/>
    <m/>
    <m/>
    <n v="537"/>
  </r>
  <r>
    <x v="8"/>
    <x v="7"/>
    <x v="52"/>
    <x v="5"/>
    <x v="0"/>
    <m/>
    <m/>
    <m/>
    <m/>
    <m/>
    <m/>
    <n v="536"/>
  </r>
  <r>
    <x v="8"/>
    <x v="2"/>
    <x v="84"/>
    <x v="2"/>
    <x v="0"/>
    <m/>
    <m/>
    <m/>
    <m/>
    <m/>
    <m/>
    <n v="531"/>
  </r>
  <r>
    <x v="8"/>
    <x v="6"/>
    <x v="108"/>
    <x v="0"/>
    <x v="0"/>
    <m/>
    <m/>
    <m/>
    <m/>
    <m/>
    <m/>
    <n v="526"/>
  </r>
  <r>
    <x v="8"/>
    <x v="3"/>
    <x v="16"/>
    <x v="3"/>
    <x v="0"/>
    <m/>
    <m/>
    <m/>
    <m/>
    <m/>
    <m/>
    <n v="522"/>
  </r>
  <r>
    <x v="8"/>
    <x v="0"/>
    <x v="9"/>
    <x v="5"/>
    <x v="0"/>
    <m/>
    <m/>
    <m/>
    <m/>
    <m/>
    <m/>
    <n v="505"/>
  </r>
  <r>
    <x v="8"/>
    <x v="3"/>
    <x v="97"/>
    <x v="1"/>
    <x v="0"/>
    <m/>
    <m/>
    <m/>
    <m/>
    <m/>
    <m/>
    <n v="502"/>
  </r>
  <r>
    <x v="8"/>
    <x v="3"/>
    <x v="38"/>
    <x v="3"/>
    <x v="0"/>
    <m/>
    <m/>
    <m/>
    <m/>
    <m/>
    <m/>
    <n v="499"/>
  </r>
  <r>
    <x v="8"/>
    <x v="1"/>
    <x v="15"/>
    <x v="5"/>
    <x v="0"/>
    <m/>
    <m/>
    <m/>
    <m/>
    <m/>
    <m/>
    <n v="497"/>
  </r>
  <r>
    <x v="8"/>
    <x v="5"/>
    <x v="89"/>
    <x v="2"/>
    <x v="0"/>
    <m/>
    <m/>
    <m/>
    <m/>
    <m/>
    <m/>
    <n v="493"/>
  </r>
  <r>
    <x v="8"/>
    <x v="1"/>
    <x v="116"/>
    <x v="5"/>
    <x v="0"/>
    <m/>
    <m/>
    <m/>
    <m/>
    <m/>
    <m/>
    <n v="486"/>
  </r>
  <r>
    <x v="8"/>
    <x v="5"/>
    <x v="39"/>
    <x v="2"/>
    <x v="0"/>
    <m/>
    <m/>
    <m/>
    <m/>
    <m/>
    <m/>
    <n v="484"/>
  </r>
  <r>
    <x v="8"/>
    <x v="7"/>
    <x v="82"/>
    <x v="4"/>
    <x v="0"/>
    <m/>
    <m/>
    <m/>
    <m/>
    <m/>
    <m/>
    <n v="484"/>
  </r>
  <r>
    <x v="8"/>
    <x v="2"/>
    <x v="86"/>
    <x v="2"/>
    <x v="0"/>
    <m/>
    <m/>
    <m/>
    <m/>
    <m/>
    <m/>
    <n v="481"/>
  </r>
  <r>
    <x v="8"/>
    <x v="0"/>
    <x v="9"/>
    <x v="1"/>
    <x v="0"/>
    <m/>
    <m/>
    <m/>
    <m/>
    <m/>
    <m/>
    <n v="474"/>
  </r>
  <r>
    <x v="8"/>
    <x v="7"/>
    <x v="117"/>
    <x v="2"/>
    <x v="0"/>
    <m/>
    <m/>
    <m/>
    <m/>
    <m/>
    <m/>
    <n v="473"/>
  </r>
  <r>
    <x v="8"/>
    <x v="4"/>
    <x v="53"/>
    <x v="5"/>
    <x v="0"/>
    <m/>
    <m/>
    <m/>
    <m/>
    <m/>
    <m/>
    <n v="468"/>
  </r>
  <r>
    <x v="8"/>
    <x v="0"/>
    <x v="68"/>
    <x v="0"/>
    <x v="0"/>
    <m/>
    <m/>
    <m/>
    <m/>
    <m/>
    <m/>
    <n v="468"/>
  </r>
  <r>
    <x v="8"/>
    <x v="1"/>
    <x v="13"/>
    <x v="5"/>
    <x v="0"/>
    <m/>
    <m/>
    <m/>
    <m/>
    <m/>
    <m/>
    <n v="467"/>
  </r>
  <r>
    <x v="8"/>
    <x v="2"/>
    <x v="84"/>
    <x v="5"/>
    <x v="0"/>
    <m/>
    <m/>
    <m/>
    <m/>
    <m/>
    <m/>
    <n v="463"/>
  </r>
  <r>
    <x v="8"/>
    <x v="2"/>
    <x v="84"/>
    <x v="1"/>
    <x v="0"/>
    <m/>
    <m/>
    <m/>
    <m/>
    <m/>
    <m/>
    <n v="462"/>
  </r>
  <r>
    <x v="8"/>
    <x v="4"/>
    <x v="36"/>
    <x v="3"/>
    <x v="0"/>
    <m/>
    <m/>
    <m/>
    <m/>
    <m/>
    <m/>
    <n v="460"/>
  </r>
  <r>
    <x v="8"/>
    <x v="1"/>
    <x v="127"/>
    <x v="0"/>
    <x v="0"/>
    <m/>
    <m/>
    <m/>
    <m/>
    <m/>
    <m/>
    <n v="460"/>
  </r>
  <r>
    <x v="8"/>
    <x v="0"/>
    <x v="40"/>
    <x v="1"/>
    <x v="0"/>
    <m/>
    <m/>
    <m/>
    <m/>
    <m/>
    <m/>
    <n v="458"/>
  </r>
  <r>
    <x v="8"/>
    <x v="1"/>
    <x v="24"/>
    <x v="4"/>
    <x v="0"/>
    <m/>
    <m/>
    <m/>
    <m/>
    <m/>
    <m/>
    <n v="457"/>
  </r>
  <r>
    <x v="8"/>
    <x v="9"/>
    <x v="126"/>
    <x v="0"/>
    <x v="0"/>
    <m/>
    <m/>
    <m/>
    <m/>
    <m/>
    <m/>
    <n v="454"/>
  </r>
  <r>
    <x v="8"/>
    <x v="2"/>
    <x v="29"/>
    <x v="3"/>
    <x v="0"/>
    <m/>
    <m/>
    <m/>
    <m/>
    <m/>
    <m/>
    <n v="453"/>
  </r>
  <r>
    <x v="8"/>
    <x v="0"/>
    <x v="7"/>
    <x v="2"/>
    <x v="0"/>
    <m/>
    <m/>
    <m/>
    <m/>
    <m/>
    <m/>
    <n v="452"/>
  </r>
  <r>
    <x v="8"/>
    <x v="7"/>
    <x v="133"/>
    <x v="0"/>
    <x v="0"/>
    <m/>
    <m/>
    <m/>
    <m/>
    <m/>
    <m/>
    <n v="451"/>
  </r>
  <r>
    <x v="8"/>
    <x v="9"/>
    <x v="137"/>
    <x v="0"/>
    <x v="0"/>
    <m/>
    <m/>
    <m/>
    <m/>
    <m/>
    <m/>
    <n v="450"/>
  </r>
  <r>
    <x v="8"/>
    <x v="5"/>
    <x v="69"/>
    <x v="3"/>
    <x v="0"/>
    <m/>
    <m/>
    <m/>
    <m/>
    <m/>
    <m/>
    <n v="445"/>
  </r>
  <r>
    <x v="8"/>
    <x v="2"/>
    <x v="58"/>
    <x v="5"/>
    <x v="0"/>
    <m/>
    <m/>
    <m/>
    <m/>
    <m/>
    <m/>
    <n v="438"/>
  </r>
  <r>
    <x v="8"/>
    <x v="9"/>
    <x v="146"/>
    <x v="1"/>
    <x v="0"/>
    <m/>
    <m/>
    <m/>
    <m/>
    <m/>
    <m/>
    <n v="436"/>
  </r>
  <r>
    <x v="8"/>
    <x v="1"/>
    <x v="15"/>
    <x v="4"/>
    <x v="0"/>
    <m/>
    <m/>
    <m/>
    <m/>
    <m/>
    <m/>
    <n v="434"/>
  </r>
  <r>
    <x v="8"/>
    <x v="5"/>
    <x v="39"/>
    <x v="3"/>
    <x v="0"/>
    <m/>
    <m/>
    <m/>
    <m/>
    <m/>
    <m/>
    <n v="433"/>
  </r>
  <r>
    <x v="8"/>
    <x v="2"/>
    <x v="48"/>
    <x v="3"/>
    <x v="0"/>
    <m/>
    <m/>
    <m/>
    <m/>
    <m/>
    <m/>
    <n v="428"/>
  </r>
  <r>
    <x v="8"/>
    <x v="2"/>
    <x v="87"/>
    <x v="2"/>
    <x v="0"/>
    <m/>
    <m/>
    <m/>
    <m/>
    <m/>
    <m/>
    <n v="425"/>
  </r>
  <r>
    <x v="8"/>
    <x v="10"/>
    <x v="151"/>
    <x v="0"/>
    <x v="0"/>
    <m/>
    <m/>
    <m/>
    <m/>
    <m/>
    <m/>
    <n v="425"/>
  </r>
  <r>
    <x v="8"/>
    <x v="5"/>
    <x v="22"/>
    <x v="2"/>
    <x v="0"/>
    <m/>
    <m/>
    <m/>
    <m/>
    <m/>
    <m/>
    <n v="423"/>
  </r>
  <r>
    <x v="8"/>
    <x v="2"/>
    <x v="120"/>
    <x v="0"/>
    <x v="0"/>
    <m/>
    <m/>
    <m/>
    <m/>
    <m/>
    <m/>
    <n v="418"/>
  </r>
  <r>
    <x v="8"/>
    <x v="1"/>
    <x v="6"/>
    <x v="5"/>
    <x v="0"/>
    <m/>
    <m/>
    <m/>
    <m/>
    <m/>
    <m/>
    <n v="418"/>
  </r>
  <r>
    <x v="8"/>
    <x v="2"/>
    <x v="87"/>
    <x v="5"/>
    <x v="0"/>
    <m/>
    <m/>
    <m/>
    <m/>
    <m/>
    <m/>
    <n v="415"/>
  </r>
  <r>
    <x v="8"/>
    <x v="5"/>
    <x v="33"/>
    <x v="5"/>
    <x v="0"/>
    <m/>
    <m/>
    <m/>
    <m/>
    <m/>
    <m/>
    <n v="415"/>
  </r>
  <r>
    <x v="8"/>
    <x v="1"/>
    <x v="125"/>
    <x v="0"/>
    <x v="0"/>
    <m/>
    <m/>
    <m/>
    <m/>
    <m/>
    <m/>
    <n v="414"/>
  </r>
  <r>
    <x v="8"/>
    <x v="6"/>
    <x v="61"/>
    <x v="1"/>
    <x v="0"/>
    <m/>
    <m/>
    <m/>
    <m/>
    <m/>
    <m/>
    <n v="414"/>
  </r>
  <r>
    <x v="8"/>
    <x v="2"/>
    <x v="29"/>
    <x v="2"/>
    <x v="0"/>
    <m/>
    <m/>
    <m/>
    <m/>
    <m/>
    <m/>
    <n v="412"/>
  </r>
  <r>
    <x v="8"/>
    <x v="7"/>
    <x v="115"/>
    <x v="0"/>
    <x v="0"/>
    <m/>
    <m/>
    <m/>
    <m/>
    <m/>
    <m/>
    <n v="411"/>
  </r>
  <r>
    <x v="8"/>
    <x v="4"/>
    <x v="36"/>
    <x v="5"/>
    <x v="0"/>
    <m/>
    <m/>
    <m/>
    <m/>
    <m/>
    <m/>
    <n v="410"/>
  </r>
  <r>
    <x v="8"/>
    <x v="2"/>
    <x v="84"/>
    <x v="2"/>
    <x v="0"/>
    <m/>
    <m/>
    <m/>
    <m/>
    <m/>
    <m/>
    <n v="408"/>
  </r>
  <r>
    <x v="8"/>
    <x v="3"/>
    <x v="42"/>
    <x v="3"/>
    <x v="0"/>
    <m/>
    <m/>
    <m/>
    <m/>
    <m/>
    <m/>
    <n v="407"/>
  </r>
  <r>
    <x v="8"/>
    <x v="9"/>
    <x v="137"/>
    <x v="1"/>
    <x v="0"/>
    <m/>
    <m/>
    <m/>
    <m/>
    <m/>
    <m/>
    <n v="406"/>
  </r>
  <r>
    <x v="8"/>
    <x v="7"/>
    <x v="62"/>
    <x v="2"/>
    <x v="0"/>
    <m/>
    <m/>
    <m/>
    <m/>
    <m/>
    <m/>
    <n v="405"/>
  </r>
  <r>
    <x v="8"/>
    <x v="4"/>
    <x v="34"/>
    <x v="5"/>
    <x v="0"/>
    <m/>
    <m/>
    <m/>
    <m/>
    <m/>
    <m/>
    <n v="402"/>
  </r>
  <r>
    <x v="8"/>
    <x v="1"/>
    <x v="79"/>
    <x v="2"/>
    <x v="0"/>
    <m/>
    <m/>
    <m/>
    <m/>
    <m/>
    <m/>
    <n v="399"/>
  </r>
  <r>
    <x v="8"/>
    <x v="1"/>
    <x v="64"/>
    <x v="1"/>
    <x v="0"/>
    <m/>
    <m/>
    <m/>
    <m/>
    <m/>
    <m/>
    <n v="398"/>
  </r>
  <r>
    <x v="8"/>
    <x v="0"/>
    <x v="31"/>
    <x v="1"/>
    <x v="0"/>
    <m/>
    <m/>
    <m/>
    <m/>
    <m/>
    <m/>
    <n v="398"/>
  </r>
  <r>
    <x v="8"/>
    <x v="2"/>
    <x v="26"/>
    <x v="2"/>
    <x v="0"/>
    <m/>
    <m/>
    <m/>
    <m/>
    <m/>
    <m/>
    <n v="397"/>
  </r>
  <r>
    <x v="8"/>
    <x v="1"/>
    <x v="30"/>
    <x v="3"/>
    <x v="0"/>
    <m/>
    <m/>
    <m/>
    <m/>
    <m/>
    <m/>
    <n v="395"/>
  </r>
  <r>
    <x v="8"/>
    <x v="0"/>
    <x v="32"/>
    <x v="1"/>
    <x v="0"/>
    <m/>
    <m/>
    <m/>
    <m/>
    <m/>
    <m/>
    <n v="395"/>
  </r>
  <r>
    <x v="8"/>
    <x v="3"/>
    <x v="134"/>
    <x v="1"/>
    <x v="0"/>
    <m/>
    <m/>
    <m/>
    <m/>
    <m/>
    <m/>
    <n v="389"/>
  </r>
  <r>
    <x v="8"/>
    <x v="3"/>
    <x v="97"/>
    <x v="1"/>
    <x v="0"/>
    <m/>
    <m/>
    <m/>
    <m/>
    <m/>
    <m/>
    <n v="385"/>
  </r>
  <r>
    <x v="8"/>
    <x v="0"/>
    <x v="54"/>
    <x v="5"/>
    <x v="0"/>
    <m/>
    <m/>
    <m/>
    <m/>
    <m/>
    <m/>
    <n v="385"/>
  </r>
  <r>
    <x v="8"/>
    <x v="3"/>
    <x v="16"/>
    <x v="4"/>
    <x v="0"/>
    <m/>
    <m/>
    <m/>
    <m/>
    <m/>
    <m/>
    <n v="382"/>
  </r>
  <r>
    <x v="8"/>
    <x v="1"/>
    <x v="6"/>
    <x v="4"/>
    <x v="0"/>
    <m/>
    <m/>
    <m/>
    <m/>
    <m/>
    <m/>
    <n v="380"/>
  </r>
  <r>
    <x v="8"/>
    <x v="5"/>
    <x v="69"/>
    <x v="3"/>
    <x v="0"/>
    <m/>
    <m/>
    <m/>
    <m/>
    <m/>
    <m/>
    <n v="378"/>
  </r>
  <r>
    <x v="8"/>
    <x v="9"/>
    <x v="142"/>
    <x v="0"/>
    <x v="0"/>
    <m/>
    <m/>
    <m/>
    <m/>
    <m/>
    <m/>
    <n v="375"/>
  </r>
  <r>
    <x v="8"/>
    <x v="2"/>
    <x v="88"/>
    <x v="3"/>
    <x v="0"/>
    <m/>
    <m/>
    <m/>
    <m/>
    <m/>
    <m/>
    <n v="372"/>
  </r>
  <r>
    <x v="8"/>
    <x v="4"/>
    <x v="56"/>
    <x v="4"/>
    <x v="0"/>
    <m/>
    <m/>
    <m/>
    <m/>
    <m/>
    <m/>
    <n v="371"/>
  </r>
  <r>
    <x v="8"/>
    <x v="3"/>
    <x v="38"/>
    <x v="5"/>
    <x v="0"/>
    <m/>
    <m/>
    <m/>
    <m/>
    <m/>
    <m/>
    <n v="371"/>
  </r>
  <r>
    <x v="8"/>
    <x v="9"/>
    <x v="173"/>
    <x v="0"/>
    <x v="0"/>
    <m/>
    <m/>
    <m/>
    <m/>
    <m/>
    <m/>
    <n v="371"/>
  </r>
  <r>
    <x v="8"/>
    <x v="7"/>
    <x v="72"/>
    <x v="3"/>
    <x v="0"/>
    <m/>
    <m/>
    <m/>
    <m/>
    <m/>
    <m/>
    <n v="366"/>
  </r>
  <r>
    <x v="8"/>
    <x v="0"/>
    <x v="103"/>
    <x v="0"/>
    <x v="0"/>
    <m/>
    <m/>
    <m/>
    <m/>
    <m/>
    <m/>
    <n v="366"/>
  </r>
  <r>
    <x v="8"/>
    <x v="3"/>
    <x v="63"/>
    <x v="2"/>
    <x v="0"/>
    <m/>
    <m/>
    <m/>
    <m/>
    <m/>
    <m/>
    <n v="360"/>
  </r>
  <r>
    <x v="8"/>
    <x v="1"/>
    <x v="5"/>
    <x v="4"/>
    <x v="0"/>
    <m/>
    <m/>
    <m/>
    <m/>
    <m/>
    <m/>
    <n v="359"/>
  </r>
  <r>
    <x v="8"/>
    <x v="11"/>
    <x v="113"/>
    <x v="2"/>
    <x v="0"/>
    <m/>
    <m/>
    <m/>
    <m/>
    <m/>
    <m/>
    <n v="356"/>
  </r>
  <r>
    <x v="8"/>
    <x v="2"/>
    <x v="26"/>
    <x v="5"/>
    <x v="0"/>
    <m/>
    <m/>
    <m/>
    <m/>
    <m/>
    <m/>
    <n v="353"/>
  </r>
  <r>
    <x v="8"/>
    <x v="4"/>
    <x v="57"/>
    <x v="1"/>
    <x v="0"/>
    <m/>
    <m/>
    <m/>
    <m/>
    <m/>
    <m/>
    <n v="352"/>
  </r>
  <r>
    <x v="8"/>
    <x v="7"/>
    <x v="62"/>
    <x v="3"/>
    <x v="0"/>
    <m/>
    <m/>
    <m/>
    <m/>
    <m/>
    <m/>
    <n v="351"/>
  </r>
  <r>
    <x v="8"/>
    <x v="9"/>
    <x v="142"/>
    <x v="1"/>
    <x v="0"/>
    <m/>
    <m/>
    <m/>
    <m/>
    <m/>
    <m/>
    <n v="348"/>
  </r>
  <r>
    <x v="8"/>
    <x v="4"/>
    <x v="27"/>
    <x v="3"/>
    <x v="0"/>
    <m/>
    <m/>
    <m/>
    <m/>
    <m/>
    <m/>
    <n v="347"/>
  </r>
  <r>
    <x v="8"/>
    <x v="5"/>
    <x v="69"/>
    <x v="3"/>
    <x v="0"/>
    <m/>
    <m/>
    <m/>
    <m/>
    <m/>
    <m/>
    <n v="347"/>
  </r>
  <r>
    <x v="8"/>
    <x v="0"/>
    <x v="152"/>
    <x v="0"/>
    <x v="0"/>
    <m/>
    <m/>
    <m/>
    <m/>
    <m/>
    <m/>
    <n v="345"/>
  </r>
  <r>
    <x v="8"/>
    <x v="9"/>
    <x v="148"/>
    <x v="0"/>
    <x v="0"/>
    <m/>
    <m/>
    <m/>
    <m/>
    <m/>
    <m/>
    <n v="342"/>
  </r>
  <r>
    <x v="8"/>
    <x v="7"/>
    <x v="72"/>
    <x v="2"/>
    <x v="0"/>
    <m/>
    <m/>
    <m/>
    <m/>
    <m/>
    <m/>
    <n v="341"/>
  </r>
  <r>
    <x v="8"/>
    <x v="1"/>
    <x v="24"/>
    <x v="3"/>
    <x v="0"/>
    <m/>
    <m/>
    <m/>
    <m/>
    <m/>
    <m/>
    <n v="340"/>
  </r>
  <r>
    <x v="8"/>
    <x v="3"/>
    <x v="55"/>
    <x v="3"/>
    <x v="0"/>
    <m/>
    <m/>
    <m/>
    <m/>
    <m/>
    <m/>
    <n v="340"/>
  </r>
  <r>
    <x v="8"/>
    <x v="2"/>
    <x v="10"/>
    <x v="3"/>
    <x v="0"/>
    <m/>
    <m/>
    <m/>
    <m/>
    <m/>
    <m/>
    <n v="339"/>
  </r>
  <r>
    <x v="8"/>
    <x v="8"/>
    <x v="83"/>
    <x v="0"/>
    <x v="0"/>
    <m/>
    <m/>
    <m/>
    <m/>
    <m/>
    <m/>
    <n v="338"/>
  </r>
  <r>
    <x v="8"/>
    <x v="5"/>
    <x v="39"/>
    <x v="4"/>
    <x v="0"/>
    <m/>
    <m/>
    <m/>
    <m/>
    <m/>
    <m/>
    <n v="337"/>
  </r>
  <r>
    <x v="8"/>
    <x v="0"/>
    <x v="7"/>
    <x v="2"/>
    <x v="0"/>
    <m/>
    <m/>
    <m/>
    <m/>
    <m/>
    <m/>
    <n v="336"/>
  </r>
  <r>
    <x v="8"/>
    <x v="0"/>
    <x v="1"/>
    <x v="2"/>
    <x v="0"/>
    <m/>
    <m/>
    <m/>
    <m/>
    <m/>
    <m/>
    <n v="336"/>
  </r>
  <r>
    <x v="8"/>
    <x v="2"/>
    <x v="48"/>
    <x v="5"/>
    <x v="0"/>
    <m/>
    <m/>
    <m/>
    <m/>
    <m/>
    <m/>
    <n v="333"/>
  </r>
  <r>
    <x v="8"/>
    <x v="1"/>
    <x v="93"/>
    <x v="5"/>
    <x v="0"/>
    <m/>
    <m/>
    <m/>
    <m/>
    <m/>
    <m/>
    <n v="327"/>
  </r>
  <r>
    <x v="8"/>
    <x v="3"/>
    <x v="111"/>
    <x v="1"/>
    <x v="0"/>
    <m/>
    <m/>
    <m/>
    <m/>
    <m/>
    <m/>
    <n v="327"/>
  </r>
  <r>
    <x v="8"/>
    <x v="4"/>
    <x v="73"/>
    <x v="3"/>
    <x v="0"/>
    <m/>
    <m/>
    <m/>
    <m/>
    <m/>
    <m/>
    <n v="326"/>
  </r>
  <r>
    <x v="8"/>
    <x v="7"/>
    <x v="62"/>
    <x v="5"/>
    <x v="0"/>
    <m/>
    <m/>
    <m/>
    <m/>
    <m/>
    <m/>
    <n v="326"/>
  </r>
  <r>
    <x v="8"/>
    <x v="8"/>
    <x v="71"/>
    <x v="5"/>
    <x v="0"/>
    <m/>
    <m/>
    <m/>
    <m/>
    <m/>
    <m/>
    <n v="326"/>
  </r>
  <r>
    <x v="8"/>
    <x v="1"/>
    <x v="23"/>
    <x v="2"/>
    <x v="0"/>
    <m/>
    <m/>
    <m/>
    <m/>
    <m/>
    <m/>
    <n v="323"/>
  </r>
  <r>
    <x v="8"/>
    <x v="5"/>
    <x v="89"/>
    <x v="5"/>
    <x v="0"/>
    <m/>
    <m/>
    <m/>
    <m/>
    <m/>
    <m/>
    <n v="323"/>
  </r>
  <r>
    <x v="8"/>
    <x v="7"/>
    <x v="82"/>
    <x v="2"/>
    <x v="0"/>
    <m/>
    <m/>
    <m/>
    <m/>
    <m/>
    <m/>
    <n v="323"/>
  </r>
  <r>
    <x v="8"/>
    <x v="1"/>
    <x v="15"/>
    <x v="3"/>
    <x v="0"/>
    <m/>
    <m/>
    <m/>
    <m/>
    <m/>
    <m/>
    <n v="321"/>
  </r>
  <r>
    <x v="8"/>
    <x v="1"/>
    <x v="145"/>
    <x v="0"/>
    <x v="0"/>
    <m/>
    <m/>
    <m/>
    <m/>
    <m/>
    <m/>
    <n v="319"/>
  </r>
  <r>
    <x v="8"/>
    <x v="0"/>
    <x v="8"/>
    <x v="2"/>
    <x v="0"/>
    <m/>
    <m/>
    <m/>
    <m/>
    <m/>
    <m/>
    <n v="319"/>
  </r>
  <r>
    <x v="8"/>
    <x v="4"/>
    <x v="27"/>
    <x v="5"/>
    <x v="0"/>
    <m/>
    <m/>
    <m/>
    <m/>
    <m/>
    <m/>
    <n v="318"/>
  </r>
  <r>
    <x v="8"/>
    <x v="3"/>
    <x v="134"/>
    <x v="0"/>
    <x v="0"/>
    <m/>
    <m/>
    <m/>
    <m/>
    <m/>
    <m/>
    <n v="312"/>
  </r>
  <r>
    <x v="8"/>
    <x v="1"/>
    <x v="166"/>
    <x v="0"/>
    <x v="0"/>
    <m/>
    <m/>
    <m/>
    <m/>
    <m/>
    <m/>
    <n v="310"/>
  </r>
  <r>
    <x v="8"/>
    <x v="1"/>
    <x v="100"/>
    <x v="2"/>
    <x v="0"/>
    <m/>
    <m/>
    <m/>
    <m/>
    <m/>
    <m/>
    <n v="310"/>
  </r>
  <r>
    <x v="8"/>
    <x v="7"/>
    <x v="115"/>
    <x v="1"/>
    <x v="0"/>
    <m/>
    <m/>
    <m/>
    <m/>
    <m/>
    <m/>
    <n v="310"/>
  </r>
  <r>
    <x v="8"/>
    <x v="1"/>
    <x v="129"/>
    <x v="0"/>
    <x v="0"/>
    <m/>
    <m/>
    <m/>
    <m/>
    <m/>
    <m/>
    <n v="309"/>
  </r>
  <r>
    <x v="8"/>
    <x v="9"/>
    <x v="126"/>
    <x v="1"/>
    <x v="0"/>
    <m/>
    <m/>
    <m/>
    <m/>
    <m/>
    <m/>
    <n v="309"/>
  </r>
  <r>
    <x v="8"/>
    <x v="9"/>
    <x v="154"/>
    <x v="0"/>
    <x v="0"/>
    <m/>
    <m/>
    <m/>
    <m/>
    <m/>
    <m/>
    <n v="309"/>
  </r>
  <r>
    <x v="8"/>
    <x v="6"/>
    <x v="108"/>
    <x v="0"/>
    <x v="0"/>
    <m/>
    <m/>
    <m/>
    <m/>
    <m/>
    <m/>
    <n v="309"/>
  </r>
  <r>
    <x v="8"/>
    <x v="0"/>
    <x v="77"/>
    <x v="5"/>
    <x v="0"/>
    <m/>
    <m/>
    <m/>
    <m/>
    <m/>
    <m/>
    <n v="309"/>
  </r>
  <r>
    <x v="8"/>
    <x v="11"/>
    <x v="113"/>
    <x v="4"/>
    <x v="0"/>
    <m/>
    <m/>
    <m/>
    <m/>
    <m/>
    <m/>
    <n v="305"/>
  </r>
  <r>
    <x v="8"/>
    <x v="1"/>
    <x v="25"/>
    <x v="5"/>
    <x v="0"/>
    <m/>
    <m/>
    <m/>
    <m/>
    <m/>
    <m/>
    <n v="304"/>
  </r>
  <r>
    <x v="8"/>
    <x v="4"/>
    <x v="45"/>
    <x v="4"/>
    <x v="0"/>
    <m/>
    <m/>
    <m/>
    <m/>
    <m/>
    <m/>
    <n v="299"/>
  </r>
  <r>
    <x v="8"/>
    <x v="1"/>
    <x v="41"/>
    <x v="3"/>
    <x v="0"/>
    <m/>
    <m/>
    <m/>
    <m/>
    <m/>
    <m/>
    <n v="299"/>
  </r>
  <r>
    <x v="8"/>
    <x v="9"/>
    <x v="126"/>
    <x v="0"/>
    <x v="0"/>
    <m/>
    <m/>
    <m/>
    <m/>
    <m/>
    <m/>
    <n v="294"/>
  </r>
  <r>
    <x v="8"/>
    <x v="2"/>
    <x v="122"/>
    <x v="1"/>
    <x v="0"/>
    <m/>
    <m/>
    <m/>
    <m/>
    <m/>
    <m/>
    <n v="293"/>
  </r>
  <r>
    <x v="8"/>
    <x v="1"/>
    <x v="14"/>
    <x v="3"/>
    <x v="0"/>
    <m/>
    <m/>
    <m/>
    <m/>
    <m/>
    <m/>
    <n v="292"/>
  </r>
  <r>
    <x v="8"/>
    <x v="0"/>
    <x v="0"/>
    <x v="2"/>
    <x v="0"/>
    <m/>
    <m/>
    <m/>
    <m/>
    <m/>
    <m/>
    <n v="291"/>
  </r>
  <r>
    <x v="8"/>
    <x v="1"/>
    <x v="5"/>
    <x v="3"/>
    <x v="0"/>
    <m/>
    <m/>
    <m/>
    <m/>
    <m/>
    <m/>
    <n v="290"/>
  </r>
  <r>
    <x v="8"/>
    <x v="4"/>
    <x v="57"/>
    <x v="5"/>
    <x v="0"/>
    <m/>
    <m/>
    <m/>
    <m/>
    <m/>
    <m/>
    <n v="289"/>
  </r>
  <r>
    <x v="8"/>
    <x v="7"/>
    <x v="149"/>
    <x v="1"/>
    <x v="0"/>
    <m/>
    <m/>
    <m/>
    <m/>
    <m/>
    <m/>
    <n v="282"/>
  </r>
  <r>
    <x v="8"/>
    <x v="1"/>
    <x v="23"/>
    <x v="3"/>
    <x v="0"/>
    <m/>
    <m/>
    <m/>
    <m/>
    <m/>
    <m/>
    <n v="281"/>
  </r>
  <r>
    <x v="8"/>
    <x v="3"/>
    <x v="42"/>
    <x v="4"/>
    <x v="0"/>
    <m/>
    <m/>
    <m/>
    <m/>
    <m/>
    <m/>
    <n v="279"/>
  </r>
  <r>
    <x v="8"/>
    <x v="2"/>
    <x v="11"/>
    <x v="5"/>
    <x v="0"/>
    <m/>
    <m/>
    <m/>
    <m/>
    <m/>
    <m/>
    <n v="275"/>
  </r>
  <r>
    <x v="8"/>
    <x v="2"/>
    <x v="20"/>
    <x v="4"/>
    <x v="0"/>
    <m/>
    <m/>
    <m/>
    <m/>
    <m/>
    <m/>
    <n v="269"/>
  </r>
  <r>
    <x v="8"/>
    <x v="0"/>
    <x v="101"/>
    <x v="1"/>
    <x v="0"/>
    <m/>
    <m/>
    <m/>
    <m/>
    <m/>
    <m/>
    <n v="269"/>
  </r>
  <r>
    <x v="8"/>
    <x v="2"/>
    <x v="81"/>
    <x v="5"/>
    <x v="0"/>
    <m/>
    <m/>
    <m/>
    <m/>
    <m/>
    <m/>
    <n v="268"/>
  </r>
  <r>
    <x v="8"/>
    <x v="1"/>
    <x v="76"/>
    <x v="2"/>
    <x v="0"/>
    <m/>
    <m/>
    <m/>
    <m/>
    <m/>
    <m/>
    <n v="268"/>
  </r>
  <r>
    <x v="8"/>
    <x v="0"/>
    <x v="103"/>
    <x v="5"/>
    <x v="0"/>
    <m/>
    <m/>
    <m/>
    <m/>
    <m/>
    <m/>
    <n v="268"/>
  </r>
  <r>
    <x v="8"/>
    <x v="3"/>
    <x v="51"/>
    <x v="2"/>
    <x v="0"/>
    <m/>
    <m/>
    <m/>
    <m/>
    <m/>
    <m/>
    <n v="266"/>
  </r>
  <r>
    <x v="8"/>
    <x v="0"/>
    <x v="1"/>
    <x v="2"/>
    <x v="0"/>
    <m/>
    <m/>
    <m/>
    <m/>
    <m/>
    <m/>
    <n v="266"/>
  </r>
  <r>
    <x v="8"/>
    <x v="2"/>
    <x v="47"/>
    <x v="3"/>
    <x v="0"/>
    <m/>
    <m/>
    <m/>
    <m/>
    <m/>
    <m/>
    <n v="263"/>
  </r>
  <r>
    <x v="8"/>
    <x v="3"/>
    <x v="74"/>
    <x v="4"/>
    <x v="0"/>
    <m/>
    <m/>
    <m/>
    <m/>
    <m/>
    <m/>
    <n v="263"/>
  </r>
  <r>
    <x v="8"/>
    <x v="4"/>
    <x v="27"/>
    <x v="4"/>
    <x v="0"/>
    <m/>
    <m/>
    <m/>
    <m/>
    <m/>
    <m/>
    <n v="262"/>
  </r>
  <r>
    <x v="8"/>
    <x v="5"/>
    <x v="22"/>
    <x v="5"/>
    <x v="0"/>
    <m/>
    <m/>
    <m/>
    <m/>
    <m/>
    <m/>
    <n v="261"/>
  </r>
  <r>
    <x v="8"/>
    <x v="8"/>
    <x v="136"/>
    <x v="0"/>
    <x v="0"/>
    <m/>
    <m/>
    <m/>
    <m/>
    <m/>
    <m/>
    <n v="259"/>
  </r>
  <r>
    <x v="8"/>
    <x v="1"/>
    <x v="21"/>
    <x v="4"/>
    <x v="0"/>
    <m/>
    <m/>
    <m/>
    <m/>
    <m/>
    <m/>
    <n v="258"/>
  </r>
  <r>
    <x v="8"/>
    <x v="8"/>
    <x v="83"/>
    <x v="1"/>
    <x v="0"/>
    <m/>
    <m/>
    <m/>
    <m/>
    <m/>
    <m/>
    <n v="258"/>
  </r>
  <r>
    <x v="8"/>
    <x v="10"/>
    <x v="144"/>
    <x v="0"/>
    <x v="0"/>
    <m/>
    <m/>
    <m/>
    <m/>
    <m/>
    <m/>
    <n v="256"/>
  </r>
  <r>
    <x v="8"/>
    <x v="5"/>
    <x v="69"/>
    <x v="4"/>
    <x v="0"/>
    <m/>
    <m/>
    <m/>
    <m/>
    <m/>
    <m/>
    <n v="253"/>
  </r>
  <r>
    <x v="8"/>
    <x v="7"/>
    <x v="52"/>
    <x v="2"/>
    <x v="0"/>
    <m/>
    <m/>
    <m/>
    <m/>
    <m/>
    <m/>
    <n v="253"/>
  </r>
  <r>
    <x v="8"/>
    <x v="0"/>
    <x v="46"/>
    <x v="0"/>
    <x v="0"/>
    <m/>
    <m/>
    <m/>
    <m/>
    <m/>
    <m/>
    <n v="252"/>
  </r>
  <r>
    <x v="8"/>
    <x v="3"/>
    <x v="55"/>
    <x v="2"/>
    <x v="0"/>
    <m/>
    <m/>
    <m/>
    <m/>
    <m/>
    <m/>
    <n v="251"/>
  </r>
  <r>
    <x v="8"/>
    <x v="8"/>
    <x v="71"/>
    <x v="1"/>
    <x v="0"/>
    <m/>
    <m/>
    <m/>
    <m/>
    <m/>
    <m/>
    <n v="248"/>
  </r>
  <r>
    <x v="8"/>
    <x v="0"/>
    <x v="7"/>
    <x v="5"/>
    <x v="0"/>
    <m/>
    <m/>
    <m/>
    <m/>
    <m/>
    <m/>
    <n v="248"/>
  </r>
  <r>
    <x v="8"/>
    <x v="3"/>
    <x v="97"/>
    <x v="2"/>
    <x v="0"/>
    <m/>
    <m/>
    <m/>
    <m/>
    <m/>
    <m/>
    <n v="245"/>
  </r>
  <r>
    <x v="8"/>
    <x v="6"/>
    <x v="44"/>
    <x v="1"/>
    <x v="0"/>
    <m/>
    <m/>
    <m/>
    <m/>
    <m/>
    <m/>
    <n v="245"/>
  </r>
  <r>
    <x v="8"/>
    <x v="6"/>
    <x v="138"/>
    <x v="0"/>
    <x v="0"/>
    <m/>
    <m/>
    <m/>
    <m/>
    <m/>
    <m/>
    <n v="245"/>
  </r>
  <r>
    <x v="8"/>
    <x v="1"/>
    <x v="163"/>
    <x v="5"/>
    <x v="0"/>
    <m/>
    <m/>
    <m/>
    <m/>
    <m/>
    <m/>
    <n v="244"/>
  </r>
  <r>
    <x v="8"/>
    <x v="0"/>
    <x v="18"/>
    <x v="2"/>
    <x v="0"/>
    <m/>
    <m/>
    <m/>
    <m/>
    <m/>
    <m/>
    <n v="244"/>
  </r>
  <r>
    <x v="8"/>
    <x v="1"/>
    <x v="37"/>
    <x v="2"/>
    <x v="0"/>
    <m/>
    <m/>
    <m/>
    <m/>
    <m/>
    <m/>
    <n v="243"/>
  </r>
  <r>
    <x v="8"/>
    <x v="11"/>
    <x v="113"/>
    <x v="2"/>
    <x v="0"/>
    <m/>
    <m/>
    <m/>
    <m/>
    <m/>
    <m/>
    <n v="242"/>
  </r>
  <r>
    <x v="8"/>
    <x v="3"/>
    <x v="97"/>
    <x v="5"/>
    <x v="0"/>
    <m/>
    <m/>
    <m/>
    <m/>
    <m/>
    <m/>
    <n v="241"/>
  </r>
  <r>
    <x v="8"/>
    <x v="0"/>
    <x v="9"/>
    <x v="2"/>
    <x v="0"/>
    <m/>
    <m/>
    <m/>
    <m/>
    <m/>
    <m/>
    <n v="241"/>
  </r>
  <r>
    <x v="8"/>
    <x v="4"/>
    <x v="155"/>
    <x v="0"/>
    <x v="0"/>
    <m/>
    <m/>
    <m/>
    <m/>
    <m/>
    <m/>
    <n v="240"/>
  </r>
  <r>
    <x v="8"/>
    <x v="4"/>
    <x v="57"/>
    <x v="2"/>
    <x v="0"/>
    <m/>
    <m/>
    <m/>
    <m/>
    <m/>
    <m/>
    <n v="240"/>
  </r>
  <r>
    <x v="8"/>
    <x v="7"/>
    <x v="121"/>
    <x v="1"/>
    <x v="0"/>
    <m/>
    <m/>
    <m/>
    <m/>
    <m/>
    <m/>
    <n v="238"/>
  </r>
  <r>
    <x v="8"/>
    <x v="5"/>
    <x v="39"/>
    <x v="2"/>
    <x v="0"/>
    <m/>
    <m/>
    <m/>
    <m/>
    <m/>
    <m/>
    <n v="229"/>
  </r>
  <r>
    <x v="8"/>
    <x v="0"/>
    <x v="103"/>
    <x v="5"/>
    <x v="0"/>
    <m/>
    <m/>
    <m/>
    <m/>
    <m/>
    <m/>
    <n v="229"/>
  </r>
  <r>
    <x v="8"/>
    <x v="4"/>
    <x v="65"/>
    <x v="4"/>
    <x v="0"/>
    <m/>
    <m/>
    <m/>
    <m/>
    <m/>
    <m/>
    <n v="226"/>
  </r>
  <r>
    <x v="8"/>
    <x v="1"/>
    <x v="3"/>
    <x v="4"/>
    <x v="0"/>
    <m/>
    <m/>
    <m/>
    <m/>
    <m/>
    <m/>
    <n v="223"/>
  </r>
  <r>
    <x v="8"/>
    <x v="1"/>
    <x v="3"/>
    <x v="3"/>
    <x v="0"/>
    <m/>
    <m/>
    <m/>
    <m/>
    <m/>
    <m/>
    <n v="221"/>
  </r>
  <r>
    <x v="8"/>
    <x v="1"/>
    <x v="147"/>
    <x v="0"/>
    <x v="0"/>
    <m/>
    <m/>
    <m/>
    <m/>
    <m/>
    <m/>
    <n v="219"/>
  </r>
  <r>
    <x v="8"/>
    <x v="1"/>
    <x v="75"/>
    <x v="1"/>
    <x v="0"/>
    <m/>
    <m/>
    <m/>
    <m/>
    <m/>
    <m/>
    <n v="217"/>
  </r>
  <r>
    <x v="8"/>
    <x v="1"/>
    <x v="85"/>
    <x v="2"/>
    <x v="0"/>
    <m/>
    <m/>
    <m/>
    <m/>
    <m/>
    <m/>
    <n v="217"/>
  </r>
  <r>
    <x v="8"/>
    <x v="2"/>
    <x v="26"/>
    <x v="4"/>
    <x v="0"/>
    <m/>
    <m/>
    <m/>
    <m/>
    <m/>
    <m/>
    <n v="213"/>
  </r>
  <r>
    <x v="8"/>
    <x v="1"/>
    <x v="76"/>
    <x v="5"/>
    <x v="0"/>
    <m/>
    <m/>
    <m/>
    <m/>
    <m/>
    <m/>
    <n v="211"/>
  </r>
  <r>
    <x v="8"/>
    <x v="6"/>
    <x v="160"/>
    <x v="0"/>
    <x v="0"/>
    <m/>
    <m/>
    <m/>
    <m/>
    <m/>
    <m/>
    <n v="210"/>
  </r>
  <r>
    <x v="8"/>
    <x v="4"/>
    <x v="27"/>
    <x v="5"/>
    <x v="0"/>
    <m/>
    <m/>
    <m/>
    <m/>
    <m/>
    <m/>
    <n v="209"/>
  </r>
  <r>
    <x v="8"/>
    <x v="0"/>
    <x v="78"/>
    <x v="5"/>
    <x v="0"/>
    <m/>
    <m/>
    <m/>
    <m/>
    <m/>
    <m/>
    <n v="209"/>
  </r>
  <r>
    <x v="8"/>
    <x v="3"/>
    <x v="97"/>
    <x v="2"/>
    <x v="0"/>
    <m/>
    <m/>
    <m/>
    <m/>
    <m/>
    <m/>
    <n v="207"/>
  </r>
  <r>
    <x v="8"/>
    <x v="4"/>
    <x v="57"/>
    <x v="3"/>
    <x v="0"/>
    <m/>
    <m/>
    <m/>
    <m/>
    <m/>
    <m/>
    <n v="205"/>
  </r>
  <r>
    <x v="8"/>
    <x v="9"/>
    <x v="126"/>
    <x v="0"/>
    <x v="0"/>
    <m/>
    <m/>
    <m/>
    <m/>
    <m/>
    <m/>
    <n v="205"/>
  </r>
  <r>
    <x v="8"/>
    <x v="1"/>
    <x v="93"/>
    <x v="1"/>
    <x v="0"/>
    <m/>
    <m/>
    <m/>
    <m/>
    <m/>
    <m/>
    <n v="204"/>
  </r>
  <r>
    <x v="8"/>
    <x v="0"/>
    <x v="54"/>
    <x v="1"/>
    <x v="0"/>
    <m/>
    <m/>
    <m/>
    <m/>
    <m/>
    <m/>
    <n v="202"/>
  </r>
  <r>
    <x v="8"/>
    <x v="7"/>
    <x v="72"/>
    <x v="4"/>
    <x v="0"/>
    <m/>
    <m/>
    <m/>
    <m/>
    <m/>
    <m/>
    <n v="201"/>
  </r>
  <r>
    <x v="8"/>
    <x v="2"/>
    <x v="59"/>
    <x v="4"/>
    <x v="0"/>
    <m/>
    <m/>
    <m/>
    <m/>
    <m/>
    <m/>
    <n v="200"/>
  </r>
  <r>
    <x v="8"/>
    <x v="0"/>
    <x v="9"/>
    <x v="2"/>
    <x v="0"/>
    <m/>
    <m/>
    <m/>
    <m/>
    <m/>
    <m/>
    <n v="199"/>
  </r>
  <r>
    <x v="8"/>
    <x v="5"/>
    <x v="69"/>
    <x v="5"/>
    <x v="0"/>
    <m/>
    <m/>
    <m/>
    <m/>
    <m/>
    <m/>
    <n v="197"/>
  </r>
  <r>
    <x v="8"/>
    <x v="2"/>
    <x v="86"/>
    <x v="4"/>
    <x v="0"/>
    <m/>
    <m/>
    <m/>
    <m/>
    <m/>
    <m/>
    <n v="195"/>
  </r>
  <r>
    <x v="8"/>
    <x v="9"/>
    <x v="126"/>
    <x v="1"/>
    <x v="0"/>
    <m/>
    <m/>
    <m/>
    <m/>
    <m/>
    <m/>
    <n v="195"/>
  </r>
  <r>
    <x v="8"/>
    <x v="2"/>
    <x v="10"/>
    <x v="5"/>
    <x v="0"/>
    <m/>
    <m/>
    <m/>
    <m/>
    <m/>
    <m/>
    <n v="192"/>
  </r>
  <r>
    <x v="8"/>
    <x v="1"/>
    <x v="141"/>
    <x v="0"/>
    <x v="0"/>
    <m/>
    <m/>
    <m/>
    <m/>
    <m/>
    <m/>
    <n v="185"/>
  </r>
  <r>
    <x v="8"/>
    <x v="0"/>
    <x v="124"/>
    <x v="5"/>
    <x v="0"/>
    <m/>
    <m/>
    <m/>
    <m/>
    <m/>
    <m/>
    <n v="183"/>
  </r>
  <r>
    <x v="8"/>
    <x v="2"/>
    <x v="49"/>
    <x v="0"/>
    <x v="0"/>
    <m/>
    <m/>
    <m/>
    <m/>
    <m/>
    <m/>
    <n v="182"/>
  </r>
  <r>
    <x v="8"/>
    <x v="2"/>
    <x v="84"/>
    <x v="4"/>
    <x v="0"/>
    <m/>
    <m/>
    <m/>
    <m/>
    <m/>
    <m/>
    <n v="182"/>
  </r>
  <r>
    <x v="8"/>
    <x v="0"/>
    <x v="54"/>
    <x v="5"/>
    <x v="0"/>
    <m/>
    <m/>
    <m/>
    <m/>
    <m/>
    <m/>
    <n v="182"/>
  </r>
  <r>
    <x v="8"/>
    <x v="1"/>
    <x v="93"/>
    <x v="2"/>
    <x v="0"/>
    <m/>
    <m/>
    <m/>
    <m/>
    <m/>
    <m/>
    <n v="181"/>
  </r>
  <r>
    <x v="8"/>
    <x v="1"/>
    <x v="13"/>
    <x v="4"/>
    <x v="0"/>
    <m/>
    <m/>
    <m/>
    <m/>
    <m/>
    <m/>
    <n v="179"/>
  </r>
  <r>
    <x v="8"/>
    <x v="8"/>
    <x v="135"/>
    <x v="0"/>
    <x v="0"/>
    <m/>
    <m/>
    <m/>
    <m/>
    <m/>
    <m/>
    <n v="178"/>
  </r>
  <r>
    <x v="8"/>
    <x v="5"/>
    <x v="66"/>
    <x v="3"/>
    <x v="0"/>
    <m/>
    <m/>
    <m/>
    <m/>
    <m/>
    <m/>
    <n v="177"/>
  </r>
  <r>
    <x v="8"/>
    <x v="1"/>
    <x v="153"/>
    <x v="0"/>
    <x v="0"/>
    <m/>
    <m/>
    <m/>
    <m/>
    <m/>
    <m/>
    <n v="174"/>
  </r>
  <r>
    <x v="8"/>
    <x v="1"/>
    <x v="85"/>
    <x v="5"/>
    <x v="0"/>
    <m/>
    <m/>
    <m/>
    <m/>
    <m/>
    <m/>
    <n v="174"/>
  </r>
  <r>
    <x v="8"/>
    <x v="5"/>
    <x v="39"/>
    <x v="5"/>
    <x v="0"/>
    <m/>
    <m/>
    <m/>
    <m/>
    <m/>
    <m/>
    <n v="174"/>
  </r>
  <r>
    <x v="8"/>
    <x v="4"/>
    <x v="155"/>
    <x v="2"/>
    <x v="0"/>
    <m/>
    <m/>
    <m/>
    <m/>
    <m/>
    <m/>
    <n v="173"/>
  </r>
  <r>
    <x v="8"/>
    <x v="3"/>
    <x v="111"/>
    <x v="3"/>
    <x v="0"/>
    <m/>
    <m/>
    <m/>
    <m/>
    <m/>
    <m/>
    <n v="173"/>
  </r>
  <r>
    <x v="8"/>
    <x v="9"/>
    <x v="107"/>
    <x v="1"/>
    <x v="0"/>
    <m/>
    <m/>
    <m/>
    <m/>
    <m/>
    <m/>
    <n v="172"/>
  </r>
  <r>
    <x v="8"/>
    <x v="1"/>
    <x v="166"/>
    <x v="5"/>
    <x v="0"/>
    <m/>
    <m/>
    <m/>
    <m/>
    <m/>
    <m/>
    <n v="171"/>
  </r>
  <r>
    <x v="8"/>
    <x v="7"/>
    <x v="62"/>
    <x v="3"/>
    <x v="0"/>
    <m/>
    <m/>
    <m/>
    <m/>
    <m/>
    <m/>
    <n v="171"/>
  </r>
  <r>
    <x v="8"/>
    <x v="1"/>
    <x v="14"/>
    <x v="5"/>
    <x v="0"/>
    <m/>
    <m/>
    <m/>
    <m/>
    <m/>
    <m/>
    <n v="169"/>
  </r>
  <r>
    <x v="8"/>
    <x v="3"/>
    <x v="51"/>
    <x v="3"/>
    <x v="0"/>
    <m/>
    <m/>
    <m/>
    <m/>
    <m/>
    <m/>
    <n v="168"/>
  </r>
  <r>
    <x v="8"/>
    <x v="2"/>
    <x v="84"/>
    <x v="2"/>
    <x v="0"/>
    <m/>
    <m/>
    <m/>
    <m/>
    <m/>
    <m/>
    <n v="166"/>
  </r>
  <r>
    <x v="8"/>
    <x v="8"/>
    <x v="221"/>
    <x v="0"/>
    <x v="0"/>
    <m/>
    <m/>
    <m/>
    <m/>
    <m/>
    <m/>
    <n v="164"/>
  </r>
  <r>
    <x v="8"/>
    <x v="4"/>
    <x v="17"/>
    <x v="3"/>
    <x v="0"/>
    <m/>
    <m/>
    <m/>
    <m/>
    <m/>
    <m/>
    <n v="163"/>
  </r>
  <r>
    <x v="8"/>
    <x v="1"/>
    <x v="125"/>
    <x v="1"/>
    <x v="0"/>
    <m/>
    <m/>
    <m/>
    <m/>
    <m/>
    <m/>
    <n v="163"/>
  </r>
  <r>
    <x v="8"/>
    <x v="4"/>
    <x v="57"/>
    <x v="4"/>
    <x v="0"/>
    <m/>
    <m/>
    <m/>
    <m/>
    <m/>
    <m/>
    <n v="162"/>
  </r>
  <r>
    <x v="8"/>
    <x v="1"/>
    <x v="15"/>
    <x v="2"/>
    <x v="0"/>
    <m/>
    <m/>
    <m/>
    <m/>
    <m/>
    <m/>
    <n v="161"/>
  </r>
  <r>
    <x v="8"/>
    <x v="3"/>
    <x v="104"/>
    <x v="4"/>
    <x v="0"/>
    <m/>
    <m/>
    <m/>
    <m/>
    <m/>
    <m/>
    <n v="159"/>
  </r>
  <r>
    <x v="8"/>
    <x v="5"/>
    <x v="66"/>
    <x v="1"/>
    <x v="0"/>
    <m/>
    <m/>
    <m/>
    <m/>
    <m/>
    <m/>
    <n v="157"/>
  </r>
  <r>
    <x v="8"/>
    <x v="1"/>
    <x v="79"/>
    <x v="1"/>
    <x v="0"/>
    <m/>
    <m/>
    <m/>
    <m/>
    <m/>
    <m/>
    <n v="156"/>
  </r>
  <r>
    <x v="8"/>
    <x v="0"/>
    <x v="68"/>
    <x v="1"/>
    <x v="0"/>
    <m/>
    <m/>
    <m/>
    <m/>
    <m/>
    <m/>
    <n v="156"/>
  </r>
  <r>
    <x v="8"/>
    <x v="7"/>
    <x v="133"/>
    <x v="1"/>
    <x v="0"/>
    <m/>
    <m/>
    <m/>
    <m/>
    <m/>
    <m/>
    <n v="154"/>
  </r>
  <r>
    <x v="8"/>
    <x v="0"/>
    <x v="124"/>
    <x v="1"/>
    <x v="0"/>
    <m/>
    <m/>
    <m/>
    <m/>
    <m/>
    <m/>
    <n v="153"/>
  </r>
  <r>
    <x v="8"/>
    <x v="4"/>
    <x v="27"/>
    <x v="4"/>
    <x v="0"/>
    <m/>
    <m/>
    <m/>
    <m/>
    <m/>
    <m/>
    <n v="152"/>
  </r>
  <r>
    <x v="8"/>
    <x v="5"/>
    <x v="22"/>
    <x v="4"/>
    <x v="0"/>
    <m/>
    <m/>
    <m/>
    <m/>
    <m/>
    <m/>
    <n v="152"/>
  </r>
  <r>
    <x v="8"/>
    <x v="9"/>
    <x v="159"/>
    <x v="0"/>
    <x v="0"/>
    <m/>
    <m/>
    <m/>
    <m/>
    <m/>
    <m/>
    <n v="152"/>
  </r>
  <r>
    <x v="8"/>
    <x v="0"/>
    <x v="31"/>
    <x v="5"/>
    <x v="0"/>
    <m/>
    <m/>
    <m/>
    <m/>
    <m/>
    <m/>
    <n v="152"/>
  </r>
  <r>
    <x v="8"/>
    <x v="0"/>
    <x v="54"/>
    <x v="1"/>
    <x v="0"/>
    <m/>
    <m/>
    <m/>
    <m/>
    <m/>
    <m/>
    <n v="152"/>
  </r>
  <r>
    <x v="8"/>
    <x v="2"/>
    <x v="112"/>
    <x v="2"/>
    <x v="0"/>
    <m/>
    <m/>
    <m/>
    <m/>
    <m/>
    <m/>
    <n v="150"/>
  </r>
  <r>
    <x v="8"/>
    <x v="1"/>
    <x v="79"/>
    <x v="5"/>
    <x v="0"/>
    <m/>
    <m/>
    <m/>
    <m/>
    <m/>
    <m/>
    <n v="150"/>
  </r>
  <r>
    <x v="8"/>
    <x v="9"/>
    <x v="161"/>
    <x v="1"/>
    <x v="0"/>
    <m/>
    <m/>
    <m/>
    <m/>
    <m/>
    <m/>
    <n v="148"/>
  </r>
  <r>
    <x v="8"/>
    <x v="1"/>
    <x v="75"/>
    <x v="5"/>
    <x v="0"/>
    <m/>
    <m/>
    <m/>
    <m/>
    <m/>
    <m/>
    <n v="143"/>
  </r>
  <r>
    <x v="8"/>
    <x v="1"/>
    <x v="163"/>
    <x v="0"/>
    <x v="0"/>
    <m/>
    <m/>
    <m/>
    <m/>
    <m/>
    <m/>
    <n v="143"/>
  </r>
  <r>
    <x v="8"/>
    <x v="0"/>
    <x v="54"/>
    <x v="2"/>
    <x v="0"/>
    <m/>
    <m/>
    <m/>
    <m/>
    <m/>
    <m/>
    <n v="142"/>
  </r>
  <r>
    <x v="8"/>
    <x v="10"/>
    <x v="181"/>
    <x v="0"/>
    <x v="0"/>
    <m/>
    <m/>
    <m/>
    <m/>
    <m/>
    <m/>
    <n v="142"/>
  </r>
  <r>
    <x v="8"/>
    <x v="1"/>
    <x v="41"/>
    <x v="4"/>
    <x v="0"/>
    <m/>
    <m/>
    <m/>
    <m/>
    <m/>
    <m/>
    <n v="140"/>
  </r>
  <r>
    <x v="8"/>
    <x v="8"/>
    <x v="83"/>
    <x v="5"/>
    <x v="0"/>
    <m/>
    <m/>
    <m/>
    <m/>
    <m/>
    <m/>
    <n v="140"/>
  </r>
  <r>
    <x v="8"/>
    <x v="1"/>
    <x v="28"/>
    <x v="5"/>
    <x v="0"/>
    <m/>
    <m/>
    <m/>
    <m/>
    <m/>
    <m/>
    <n v="139"/>
  </r>
  <r>
    <x v="8"/>
    <x v="6"/>
    <x v="108"/>
    <x v="1"/>
    <x v="0"/>
    <m/>
    <m/>
    <m/>
    <m/>
    <m/>
    <m/>
    <n v="138"/>
  </r>
  <r>
    <x v="8"/>
    <x v="12"/>
    <x v="157"/>
    <x v="0"/>
    <x v="0"/>
    <m/>
    <m/>
    <m/>
    <m/>
    <m/>
    <m/>
    <n v="137"/>
  </r>
  <r>
    <x v="8"/>
    <x v="0"/>
    <x v="70"/>
    <x v="5"/>
    <x v="0"/>
    <m/>
    <m/>
    <m/>
    <m/>
    <m/>
    <m/>
    <n v="137"/>
  </r>
  <r>
    <x v="8"/>
    <x v="0"/>
    <x v="8"/>
    <x v="2"/>
    <x v="0"/>
    <m/>
    <m/>
    <m/>
    <m/>
    <m/>
    <m/>
    <n v="135"/>
  </r>
  <r>
    <x v="8"/>
    <x v="0"/>
    <x v="0"/>
    <x v="2"/>
    <x v="0"/>
    <m/>
    <m/>
    <m/>
    <m/>
    <m/>
    <m/>
    <n v="134"/>
  </r>
  <r>
    <x v="8"/>
    <x v="2"/>
    <x v="49"/>
    <x v="1"/>
    <x v="0"/>
    <m/>
    <m/>
    <m/>
    <m/>
    <m/>
    <m/>
    <n v="132"/>
  </r>
  <r>
    <x v="8"/>
    <x v="2"/>
    <x v="49"/>
    <x v="5"/>
    <x v="0"/>
    <m/>
    <m/>
    <m/>
    <m/>
    <m/>
    <m/>
    <n v="131"/>
  </r>
  <r>
    <x v="8"/>
    <x v="3"/>
    <x v="111"/>
    <x v="2"/>
    <x v="0"/>
    <m/>
    <m/>
    <m/>
    <m/>
    <m/>
    <m/>
    <n v="130"/>
  </r>
  <r>
    <x v="8"/>
    <x v="9"/>
    <x v="148"/>
    <x v="2"/>
    <x v="0"/>
    <m/>
    <m/>
    <m/>
    <m/>
    <m/>
    <m/>
    <n v="129"/>
  </r>
  <r>
    <x v="8"/>
    <x v="6"/>
    <x v="91"/>
    <x v="1"/>
    <x v="0"/>
    <m/>
    <m/>
    <m/>
    <m/>
    <m/>
    <m/>
    <n v="129"/>
  </r>
  <r>
    <x v="8"/>
    <x v="4"/>
    <x v="65"/>
    <x v="5"/>
    <x v="0"/>
    <m/>
    <m/>
    <m/>
    <m/>
    <m/>
    <m/>
    <n v="128"/>
  </r>
  <r>
    <x v="8"/>
    <x v="7"/>
    <x v="121"/>
    <x v="0"/>
    <x v="0"/>
    <m/>
    <m/>
    <m/>
    <m/>
    <m/>
    <m/>
    <n v="127"/>
  </r>
  <r>
    <x v="8"/>
    <x v="1"/>
    <x v="76"/>
    <x v="2"/>
    <x v="0"/>
    <m/>
    <m/>
    <m/>
    <m/>
    <m/>
    <m/>
    <n v="126"/>
  </r>
  <r>
    <x v="8"/>
    <x v="0"/>
    <x v="68"/>
    <x v="5"/>
    <x v="0"/>
    <m/>
    <m/>
    <m/>
    <m/>
    <m/>
    <m/>
    <n v="123"/>
  </r>
  <r>
    <x v="8"/>
    <x v="7"/>
    <x v="130"/>
    <x v="2"/>
    <x v="0"/>
    <m/>
    <m/>
    <m/>
    <m/>
    <m/>
    <m/>
    <n v="120"/>
  </r>
  <r>
    <x v="8"/>
    <x v="2"/>
    <x v="122"/>
    <x v="3"/>
    <x v="0"/>
    <m/>
    <m/>
    <m/>
    <m/>
    <m/>
    <m/>
    <n v="119"/>
  </r>
  <r>
    <x v="8"/>
    <x v="1"/>
    <x v="19"/>
    <x v="5"/>
    <x v="0"/>
    <m/>
    <m/>
    <m/>
    <m/>
    <m/>
    <m/>
    <n v="119"/>
  </r>
  <r>
    <x v="8"/>
    <x v="3"/>
    <x v="97"/>
    <x v="3"/>
    <x v="0"/>
    <m/>
    <m/>
    <m/>
    <m/>
    <m/>
    <m/>
    <n v="119"/>
  </r>
  <r>
    <x v="8"/>
    <x v="7"/>
    <x v="149"/>
    <x v="0"/>
    <x v="0"/>
    <m/>
    <m/>
    <m/>
    <m/>
    <m/>
    <m/>
    <n v="118"/>
  </r>
  <r>
    <x v="8"/>
    <x v="8"/>
    <x v="136"/>
    <x v="0"/>
    <x v="0"/>
    <m/>
    <m/>
    <m/>
    <m/>
    <m/>
    <m/>
    <n v="118"/>
  </r>
  <r>
    <x v="8"/>
    <x v="1"/>
    <x v="21"/>
    <x v="5"/>
    <x v="0"/>
    <m/>
    <m/>
    <m/>
    <m/>
    <m/>
    <m/>
    <n v="117"/>
  </r>
  <r>
    <x v="8"/>
    <x v="1"/>
    <x v="125"/>
    <x v="2"/>
    <x v="0"/>
    <m/>
    <m/>
    <m/>
    <m/>
    <m/>
    <m/>
    <n v="117"/>
  </r>
  <r>
    <x v="8"/>
    <x v="10"/>
    <x v="151"/>
    <x v="1"/>
    <x v="0"/>
    <m/>
    <m/>
    <m/>
    <m/>
    <m/>
    <m/>
    <n v="116"/>
  </r>
  <r>
    <x v="8"/>
    <x v="2"/>
    <x v="110"/>
    <x v="4"/>
    <x v="0"/>
    <m/>
    <m/>
    <m/>
    <m/>
    <m/>
    <m/>
    <n v="115"/>
  </r>
  <r>
    <x v="8"/>
    <x v="9"/>
    <x v="161"/>
    <x v="0"/>
    <x v="0"/>
    <m/>
    <m/>
    <m/>
    <m/>
    <m/>
    <m/>
    <n v="113"/>
  </r>
  <r>
    <x v="8"/>
    <x v="9"/>
    <x v="158"/>
    <x v="2"/>
    <x v="0"/>
    <m/>
    <m/>
    <m/>
    <m/>
    <m/>
    <m/>
    <n v="113"/>
  </r>
  <r>
    <x v="8"/>
    <x v="2"/>
    <x v="20"/>
    <x v="5"/>
    <x v="0"/>
    <m/>
    <m/>
    <m/>
    <m/>
    <m/>
    <m/>
    <n v="112"/>
  </r>
  <r>
    <x v="8"/>
    <x v="2"/>
    <x v="81"/>
    <x v="2"/>
    <x v="0"/>
    <m/>
    <m/>
    <m/>
    <m/>
    <m/>
    <m/>
    <n v="112"/>
  </r>
  <r>
    <x v="8"/>
    <x v="8"/>
    <x v="182"/>
    <x v="0"/>
    <x v="0"/>
    <m/>
    <m/>
    <m/>
    <m/>
    <m/>
    <m/>
    <n v="112"/>
  </r>
  <r>
    <x v="8"/>
    <x v="4"/>
    <x v="73"/>
    <x v="4"/>
    <x v="0"/>
    <m/>
    <m/>
    <m/>
    <m/>
    <m/>
    <m/>
    <n v="110"/>
  </r>
  <r>
    <x v="8"/>
    <x v="4"/>
    <x v="27"/>
    <x v="4"/>
    <x v="0"/>
    <m/>
    <m/>
    <m/>
    <m/>
    <m/>
    <m/>
    <n v="110"/>
  </r>
  <r>
    <x v="8"/>
    <x v="1"/>
    <x v="21"/>
    <x v="3"/>
    <x v="0"/>
    <m/>
    <m/>
    <m/>
    <m/>
    <m/>
    <m/>
    <n v="110"/>
  </r>
  <r>
    <x v="8"/>
    <x v="10"/>
    <x v="164"/>
    <x v="5"/>
    <x v="0"/>
    <m/>
    <m/>
    <m/>
    <m/>
    <m/>
    <m/>
    <n v="110"/>
  </r>
  <r>
    <x v="8"/>
    <x v="7"/>
    <x v="139"/>
    <x v="0"/>
    <x v="0"/>
    <m/>
    <m/>
    <m/>
    <m/>
    <m/>
    <m/>
    <n v="109"/>
  </r>
  <r>
    <x v="8"/>
    <x v="2"/>
    <x v="29"/>
    <x v="4"/>
    <x v="0"/>
    <m/>
    <m/>
    <m/>
    <m/>
    <m/>
    <m/>
    <n v="108"/>
  </r>
  <r>
    <x v="8"/>
    <x v="6"/>
    <x v="108"/>
    <x v="1"/>
    <x v="0"/>
    <m/>
    <m/>
    <m/>
    <m/>
    <m/>
    <m/>
    <n v="108"/>
  </r>
  <r>
    <x v="8"/>
    <x v="3"/>
    <x v="97"/>
    <x v="5"/>
    <x v="0"/>
    <m/>
    <m/>
    <m/>
    <m/>
    <m/>
    <m/>
    <n v="107"/>
  </r>
  <r>
    <x v="8"/>
    <x v="7"/>
    <x v="62"/>
    <x v="5"/>
    <x v="0"/>
    <m/>
    <m/>
    <m/>
    <m/>
    <m/>
    <m/>
    <n v="107"/>
  </r>
  <r>
    <x v="8"/>
    <x v="8"/>
    <x v="136"/>
    <x v="1"/>
    <x v="0"/>
    <m/>
    <m/>
    <m/>
    <m/>
    <m/>
    <m/>
    <n v="107"/>
  </r>
  <r>
    <x v="8"/>
    <x v="0"/>
    <x v="143"/>
    <x v="0"/>
    <x v="0"/>
    <m/>
    <m/>
    <m/>
    <m/>
    <m/>
    <m/>
    <n v="107"/>
  </r>
  <r>
    <x v="8"/>
    <x v="1"/>
    <x v="3"/>
    <x v="2"/>
    <x v="0"/>
    <m/>
    <m/>
    <m/>
    <m/>
    <m/>
    <m/>
    <n v="106"/>
  </r>
  <r>
    <x v="8"/>
    <x v="5"/>
    <x v="89"/>
    <x v="4"/>
    <x v="0"/>
    <m/>
    <m/>
    <m/>
    <m/>
    <m/>
    <m/>
    <n v="106"/>
  </r>
  <r>
    <x v="8"/>
    <x v="5"/>
    <x v="22"/>
    <x v="5"/>
    <x v="0"/>
    <m/>
    <m/>
    <m/>
    <m/>
    <m/>
    <m/>
    <n v="106"/>
  </r>
  <r>
    <x v="8"/>
    <x v="1"/>
    <x v="229"/>
    <x v="0"/>
    <x v="0"/>
    <m/>
    <m/>
    <m/>
    <m/>
    <m/>
    <m/>
    <n v="105"/>
  </r>
  <r>
    <x v="8"/>
    <x v="7"/>
    <x v="139"/>
    <x v="1"/>
    <x v="0"/>
    <m/>
    <m/>
    <m/>
    <m/>
    <m/>
    <m/>
    <n v="105"/>
  </r>
  <r>
    <x v="8"/>
    <x v="4"/>
    <x v="57"/>
    <x v="2"/>
    <x v="0"/>
    <m/>
    <m/>
    <m/>
    <m/>
    <m/>
    <m/>
    <n v="102"/>
  </r>
  <r>
    <x v="8"/>
    <x v="5"/>
    <x v="66"/>
    <x v="2"/>
    <x v="0"/>
    <m/>
    <m/>
    <m/>
    <m/>
    <m/>
    <m/>
    <n v="102"/>
  </r>
  <r>
    <x v="8"/>
    <x v="2"/>
    <x v="120"/>
    <x v="2"/>
    <x v="0"/>
    <m/>
    <m/>
    <m/>
    <m/>
    <m/>
    <m/>
    <n v="100"/>
  </r>
  <r>
    <x v="8"/>
    <x v="2"/>
    <x v="84"/>
    <x v="3"/>
    <x v="0"/>
    <m/>
    <m/>
    <m/>
    <m/>
    <m/>
    <m/>
    <n v="100"/>
  </r>
  <r>
    <x v="8"/>
    <x v="8"/>
    <x v="136"/>
    <x v="1"/>
    <x v="0"/>
    <m/>
    <m/>
    <m/>
    <m/>
    <m/>
    <m/>
    <n v="98"/>
  </r>
  <r>
    <x v="8"/>
    <x v="3"/>
    <x v="74"/>
    <x v="3"/>
    <x v="0"/>
    <m/>
    <m/>
    <m/>
    <m/>
    <m/>
    <m/>
    <n v="97"/>
  </r>
  <r>
    <x v="8"/>
    <x v="7"/>
    <x v="52"/>
    <x v="3"/>
    <x v="0"/>
    <m/>
    <m/>
    <m/>
    <m/>
    <m/>
    <m/>
    <n v="96"/>
  </r>
  <r>
    <x v="8"/>
    <x v="8"/>
    <x v="179"/>
    <x v="0"/>
    <x v="0"/>
    <m/>
    <m/>
    <m/>
    <m/>
    <m/>
    <m/>
    <n v="95"/>
  </r>
  <r>
    <x v="8"/>
    <x v="0"/>
    <x v="46"/>
    <x v="2"/>
    <x v="0"/>
    <m/>
    <m/>
    <m/>
    <m/>
    <m/>
    <m/>
    <n v="95"/>
  </r>
  <r>
    <x v="8"/>
    <x v="2"/>
    <x v="58"/>
    <x v="4"/>
    <x v="0"/>
    <m/>
    <m/>
    <m/>
    <m/>
    <m/>
    <m/>
    <n v="93"/>
  </r>
  <r>
    <x v="8"/>
    <x v="1"/>
    <x v="2"/>
    <x v="2"/>
    <x v="0"/>
    <m/>
    <m/>
    <m/>
    <m/>
    <m/>
    <m/>
    <n v="92"/>
  </r>
  <r>
    <x v="8"/>
    <x v="1"/>
    <x v="41"/>
    <x v="5"/>
    <x v="0"/>
    <m/>
    <m/>
    <m/>
    <m/>
    <m/>
    <m/>
    <n v="92"/>
  </r>
  <r>
    <x v="8"/>
    <x v="2"/>
    <x v="59"/>
    <x v="5"/>
    <x v="0"/>
    <m/>
    <m/>
    <m/>
    <m/>
    <m/>
    <m/>
    <n v="90"/>
  </r>
  <r>
    <x v="8"/>
    <x v="1"/>
    <x v="99"/>
    <x v="1"/>
    <x v="0"/>
    <m/>
    <m/>
    <m/>
    <m/>
    <m/>
    <m/>
    <n v="90"/>
  </r>
  <r>
    <x v="8"/>
    <x v="9"/>
    <x v="170"/>
    <x v="1"/>
    <x v="0"/>
    <m/>
    <m/>
    <m/>
    <m/>
    <m/>
    <m/>
    <n v="90"/>
  </r>
  <r>
    <x v="8"/>
    <x v="0"/>
    <x v="50"/>
    <x v="2"/>
    <x v="0"/>
    <m/>
    <m/>
    <m/>
    <m/>
    <m/>
    <m/>
    <n v="90"/>
  </r>
  <r>
    <x v="8"/>
    <x v="1"/>
    <x v="64"/>
    <x v="3"/>
    <x v="0"/>
    <m/>
    <m/>
    <m/>
    <m/>
    <m/>
    <m/>
    <n v="89"/>
  </r>
  <r>
    <x v="8"/>
    <x v="9"/>
    <x v="158"/>
    <x v="0"/>
    <x v="0"/>
    <m/>
    <m/>
    <m/>
    <m/>
    <m/>
    <m/>
    <n v="88"/>
  </r>
  <r>
    <x v="8"/>
    <x v="1"/>
    <x v="19"/>
    <x v="3"/>
    <x v="0"/>
    <m/>
    <m/>
    <m/>
    <m/>
    <m/>
    <m/>
    <n v="85"/>
  </r>
  <r>
    <x v="8"/>
    <x v="7"/>
    <x v="130"/>
    <x v="2"/>
    <x v="0"/>
    <m/>
    <m/>
    <m/>
    <m/>
    <m/>
    <m/>
    <n v="85"/>
  </r>
  <r>
    <x v="8"/>
    <x v="10"/>
    <x v="109"/>
    <x v="1"/>
    <x v="0"/>
    <m/>
    <m/>
    <m/>
    <m/>
    <m/>
    <m/>
    <n v="85"/>
  </r>
  <r>
    <x v="8"/>
    <x v="4"/>
    <x v="27"/>
    <x v="3"/>
    <x v="0"/>
    <m/>
    <m/>
    <m/>
    <m/>
    <m/>
    <m/>
    <n v="84"/>
  </r>
  <r>
    <x v="8"/>
    <x v="0"/>
    <x v="50"/>
    <x v="1"/>
    <x v="0"/>
    <m/>
    <m/>
    <m/>
    <m/>
    <m/>
    <m/>
    <n v="82"/>
  </r>
  <r>
    <x v="8"/>
    <x v="9"/>
    <x v="176"/>
    <x v="0"/>
    <x v="0"/>
    <m/>
    <m/>
    <m/>
    <m/>
    <m/>
    <m/>
    <n v="81"/>
  </r>
  <r>
    <x v="8"/>
    <x v="4"/>
    <x v="27"/>
    <x v="3"/>
    <x v="0"/>
    <m/>
    <m/>
    <m/>
    <m/>
    <m/>
    <m/>
    <n v="79"/>
  </r>
  <r>
    <x v="8"/>
    <x v="3"/>
    <x v="98"/>
    <x v="5"/>
    <x v="0"/>
    <m/>
    <m/>
    <m/>
    <m/>
    <m/>
    <m/>
    <n v="76"/>
  </r>
  <r>
    <x v="8"/>
    <x v="1"/>
    <x v="30"/>
    <x v="4"/>
    <x v="0"/>
    <m/>
    <m/>
    <m/>
    <m/>
    <m/>
    <m/>
    <n v="75"/>
  </r>
  <r>
    <x v="8"/>
    <x v="5"/>
    <x v="66"/>
    <x v="5"/>
    <x v="0"/>
    <m/>
    <m/>
    <m/>
    <m/>
    <m/>
    <m/>
    <n v="74"/>
  </r>
  <r>
    <x v="8"/>
    <x v="0"/>
    <x v="196"/>
    <x v="0"/>
    <x v="0"/>
    <m/>
    <m/>
    <m/>
    <m/>
    <m/>
    <m/>
    <n v="73"/>
  </r>
  <r>
    <x v="8"/>
    <x v="2"/>
    <x v="86"/>
    <x v="5"/>
    <x v="0"/>
    <m/>
    <m/>
    <m/>
    <m/>
    <m/>
    <m/>
    <n v="72"/>
  </r>
  <r>
    <x v="8"/>
    <x v="1"/>
    <x v="141"/>
    <x v="5"/>
    <x v="0"/>
    <m/>
    <m/>
    <m/>
    <m/>
    <m/>
    <m/>
    <n v="72"/>
  </r>
  <r>
    <x v="8"/>
    <x v="12"/>
    <x v="156"/>
    <x v="0"/>
    <x v="0"/>
    <m/>
    <m/>
    <m/>
    <m/>
    <m/>
    <m/>
    <n v="72"/>
  </r>
  <r>
    <x v="8"/>
    <x v="0"/>
    <x v="1"/>
    <x v="4"/>
    <x v="0"/>
    <m/>
    <m/>
    <m/>
    <m/>
    <m/>
    <m/>
    <n v="72"/>
  </r>
  <r>
    <x v="8"/>
    <x v="0"/>
    <x v="132"/>
    <x v="5"/>
    <x v="0"/>
    <m/>
    <m/>
    <m/>
    <m/>
    <m/>
    <m/>
    <n v="72"/>
  </r>
  <r>
    <x v="8"/>
    <x v="9"/>
    <x v="126"/>
    <x v="1"/>
    <x v="0"/>
    <m/>
    <m/>
    <m/>
    <m/>
    <m/>
    <m/>
    <n v="71"/>
  </r>
  <r>
    <x v="8"/>
    <x v="0"/>
    <x v="12"/>
    <x v="2"/>
    <x v="0"/>
    <m/>
    <m/>
    <m/>
    <m/>
    <m/>
    <m/>
    <n v="71"/>
  </r>
  <r>
    <x v="8"/>
    <x v="2"/>
    <x v="11"/>
    <x v="2"/>
    <x v="0"/>
    <m/>
    <m/>
    <m/>
    <m/>
    <m/>
    <m/>
    <n v="70"/>
  </r>
  <r>
    <x v="8"/>
    <x v="2"/>
    <x v="49"/>
    <x v="3"/>
    <x v="0"/>
    <m/>
    <m/>
    <m/>
    <m/>
    <m/>
    <m/>
    <n v="70"/>
  </r>
  <r>
    <x v="8"/>
    <x v="9"/>
    <x v="154"/>
    <x v="1"/>
    <x v="0"/>
    <m/>
    <m/>
    <m/>
    <m/>
    <m/>
    <m/>
    <n v="70"/>
  </r>
  <r>
    <x v="8"/>
    <x v="7"/>
    <x v="130"/>
    <x v="1"/>
    <x v="0"/>
    <m/>
    <m/>
    <m/>
    <m/>
    <m/>
    <m/>
    <n v="69"/>
  </r>
  <r>
    <x v="8"/>
    <x v="2"/>
    <x v="120"/>
    <x v="2"/>
    <x v="0"/>
    <m/>
    <m/>
    <m/>
    <m/>
    <m/>
    <m/>
    <n v="66"/>
  </r>
  <r>
    <x v="8"/>
    <x v="10"/>
    <x v="164"/>
    <x v="0"/>
    <x v="0"/>
    <m/>
    <m/>
    <m/>
    <m/>
    <m/>
    <m/>
    <n v="65"/>
  </r>
  <r>
    <x v="8"/>
    <x v="1"/>
    <x v="127"/>
    <x v="1"/>
    <x v="0"/>
    <m/>
    <m/>
    <m/>
    <m/>
    <m/>
    <m/>
    <n v="64"/>
  </r>
  <r>
    <x v="8"/>
    <x v="1"/>
    <x v="127"/>
    <x v="5"/>
    <x v="0"/>
    <m/>
    <m/>
    <m/>
    <m/>
    <m/>
    <m/>
    <n v="64"/>
  </r>
  <r>
    <x v="8"/>
    <x v="8"/>
    <x v="182"/>
    <x v="1"/>
    <x v="0"/>
    <m/>
    <m/>
    <m/>
    <m/>
    <m/>
    <m/>
    <n v="62"/>
  </r>
  <r>
    <x v="8"/>
    <x v="1"/>
    <x v="23"/>
    <x v="5"/>
    <x v="0"/>
    <m/>
    <m/>
    <m/>
    <m/>
    <m/>
    <m/>
    <n v="61"/>
  </r>
  <r>
    <x v="8"/>
    <x v="4"/>
    <x v="53"/>
    <x v="4"/>
    <x v="0"/>
    <m/>
    <m/>
    <m/>
    <m/>
    <m/>
    <m/>
    <n v="60"/>
  </r>
  <r>
    <x v="8"/>
    <x v="3"/>
    <x v="97"/>
    <x v="4"/>
    <x v="0"/>
    <m/>
    <m/>
    <m/>
    <m/>
    <m/>
    <m/>
    <n v="60"/>
  </r>
  <r>
    <x v="8"/>
    <x v="8"/>
    <x v="83"/>
    <x v="2"/>
    <x v="0"/>
    <m/>
    <m/>
    <m/>
    <m/>
    <m/>
    <m/>
    <n v="60"/>
  </r>
  <r>
    <x v="8"/>
    <x v="0"/>
    <x v="103"/>
    <x v="1"/>
    <x v="0"/>
    <m/>
    <m/>
    <m/>
    <m/>
    <m/>
    <m/>
    <n v="60"/>
  </r>
  <r>
    <x v="8"/>
    <x v="4"/>
    <x v="27"/>
    <x v="3"/>
    <x v="0"/>
    <m/>
    <m/>
    <m/>
    <m/>
    <m/>
    <m/>
    <n v="58"/>
  </r>
  <r>
    <x v="8"/>
    <x v="1"/>
    <x v="30"/>
    <x v="2"/>
    <x v="0"/>
    <m/>
    <m/>
    <m/>
    <m/>
    <m/>
    <m/>
    <n v="58"/>
  </r>
  <r>
    <x v="8"/>
    <x v="3"/>
    <x v="97"/>
    <x v="4"/>
    <x v="0"/>
    <m/>
    <m/>
    <m/>
    <m/>
    <m/>
    <m/>
    <n v="58"/>
  </r>
  <r>
    <x v="8"/>
    <x v="0"/>
    <x v="46"/>
    <x v="5"/>
    <x v="0"/>
    <m/>
    <m/>
    <m/>
    <m/>
    <m/>
    <m/>
    <n v="58"/>
  </r>
  <r>
    <x v="8"/>
    <x v="1"/>
    <x v="118"/>
    <x v="5"/>
    <x v="0"/>
    <m/>
    <m/>
    <m/>
    <m/>
    <m/>
    <m/>
    <n v="57"/>
  </r>
  <r>
    <x v="8"/>
    <x v="9"/>
    <x v="154"/>
    <x v="0"/>
    <x v="0"/>
    <m/>
    <m/>
    <m/>
    <m/>
    <m/>
    <m/>
    <n v="56"/>
  </r>
  <r>
    <x v="8"/>
    <x v="6"/>
    <x v="105"/>
    <x v="1"/>
    <x v="0"/>
    <m/>
    <m/>
    <m/>
    <m/>
    <m/>
    <m/>
    <n v="55"/>
  </r>
  <r>
    <x v="8"/>
    <x v="1"/>
    <x v="67"/>
    <x v="5"/>
    <x v="0"/>
    <m/>
    <m/>
    <m/>
    <m/>
    <m/>
    <m/>
    <n v="54"/>
  </r>
  <r>
    <x v="8"/>
    <x v="1"/>
    <x v="37"/>
    <x v="2"/>
    <x v="0"/>
    <m/>
    <m/>
    <m/>
    <m/>
    <m/>
    <m/>
    <n v="53"/>
  </r>
  <r>
    <x v="8"/>
    <x v="6"/>
    <x v="245"/>
    <x v="2"/>
    <x v="0"/>
    <m/>
    <m/>
    <m/>
    <m/>
    <m/>
    <m/>
    <n v="53"/>
  </r>
  <r>
    <x v="8"/>
    <x v="1"/>
    <x v="187"/>
    <x v="0"/>
    <x v="0"/>
    <m/>
    <m/>
    <m/>
    <m/>
    <m/>
    <m/>
    <n v="52"/>
  </r>
  <r>
    <x v="8"/>
    <x v="8"/>
    <x v="194"/>
    <x v="5"/>
    <x v="0"/>
    <m/>
    <m/>
    <m/>
    <m/>
    <m/>
    <m/>
    <n v="52"/>
  </r>
  <r>
    <x v="8"/>
    <x v="0"/>
    <x v="32"/>
    <x v="2"/>
    <x v="0"/>
    <m/>
    <m/>
    <m/>
    <m/>
    <m/>
    <m/>
    <n v="52"/>
  </r>
  <r>
    <x v="8"/>
    <x v="4"/>
    <x v="57"/>
    <x v="4"/>
    <x v="0"/>
    <m/>
    <m/>
    <m/>
    <m/>
    <m/>
    <m/>
    <n v="50"/>
  </r>
  <r>
    <x v="8"/>
    <x v="4"/>
    <x v="45"/>
    <x v="3"/>
    <x v="0"/>
    <m/>
    <m/>
    <m/>
    <m/>
    <m/>
    <m/>
    <n v="50"/>
  </r>
  <r>
    <x v="8"/>
    <x v="1"/>
    <x v="14"/>
    <x v="4"/>
    <x v="0"/>
    <m/>
    <m/>
    <m/>
    <m/>
    <m/>
    <m/>
    <n v="50"/>
  </r>
  <r>
    <x v="8"/>
    <x v="1"/>
    <x v="76"/>
    <x v="4"/>
    <x v="0"/>
    <m/>
    <m/>
    <m/>
    <m/>
    <m/>
    <m/>
    <n v="50"/>
  </r>
  <r>
    <x v="8"/>
    <x v="1"/>
    <x v="76"/>
    <x v="3"/>
    <x v="0"/>
    <m/>
    <m/>
    <m/>
    <m/>
    <m/>
    <m/>
    <n v="50"/>
  </r>
  <r>
    <x v="8"/>
    <x v="5"/>
    <x v="66"/>
    <x v="2"/>
    <x v="0"/>
    <m/>
    <m/>
    <m/>
    <m/>
    <m/>
    <m/>
    <n v="50"/>
  </r>
  <r>
    <x v="8"/>
    <x v="0"/>
    <x v="143"/>
    <x v="0"/>
    <x v="0"/>
    <m/>
    <m/>
    <m/>
    <m/>
    <m/>
    <m/>
    <n v="50"/>
  </r>
  <r>
    <x v="8"/>
    <x v="10"/>
    <x v="164"/>
    <x v="1"/>
    <x v="0"/>
    <m/>
    <m/>
    <m/>
    <m/>
    <m/>
    <m/>
    <n v="50"/>
  </r>
  <r>
    <x v="8"/>
    <x v="8"/>
    <x v="83"/>
    <x v="2"/>
    <x v="0"/>
    <m/>
    <m/>
    <m/>
    <m/>
    <m/>
    <m/>
    <n v="48"/>
  </r>
  <r>
    <x v="8"/>
    <x v="3"/>
    <x v="97"/>
    <x v="0"/>
    <x v="0"/>
    <m/>
    <m/>
    <m/>
    <m/>
    <m/>
    <m/>
    <n v="47"/>
  </r>
  <r>
    <x v="8"/>
    <x v="7"/>
    <x v="62"/>
    <x v="4"/>
    <x v="0"/>
    <m/>
    <m/>
    <m/>
    <m/>
    <m/>
    <m/>
    <n v="47"/>
  </r>
  <r>
    <x v="8"/>
    <x v="0"/>
    <x v="70"/>
    <x v="4"/>
    <x v="0"/>
    <m/>
    <m/>
    <m/>
    <m/>
    <m/>
    <m/>
    <n v="47"/>
  </r>
  <r>
    <x v="8"/>
    <x v="3"/>
    <x v="183"/>
    <x v="0"/>
    <x v="0"/>
    <m/>
    <m/>
    <m/>
    <m/>
    <m/>
    <m/>
    <n v="45"/>
  </r>
  <r>
    <x v="8"/>
    <x v="0"/>
    <x v="31"/>
    <x v="2"/>
    <x v="0"/>
    <m/>
    <m/>
    <m/>
    <m/>
    <m/>
    <m/>
    <n v="44"/>
  </r>
  <r>
    <x v="8"/>
    <x v="0"/>
    <x v="96"/>
    <x v="1"/>
    <x v="0"/>
    <m/>
    <m/>
    <m/>
    <m/>
    <m/>
    <m/>
    <n v="41"/>
  </r>
  <r>
    <x v="8"/>
    <x v="2"/>
    <x v="88"/>
    <x v="5"/>
    <x v="0"/>
    <m/>
    <m/>
    <m/>
    <m/>
    <m/>
    <m/>
    <n v="40"/>
  </r>
  <r>
    <x v="8"/>
    <x v="2"/>
    <x v="110"/>
    <x v="2"/>
    <x v="0"/>
    <m/>
    <m/>
    <m/>
    <m/>
    <m/>
    <m/>
    <n v="40"/>
  </r>
  <r>
    <x v="8"/>
    <x v="5"/>
    <x v="69"/>
    <x v="2"/>
    <x v="0"/>
    <m/>
    <m/>
    <m/>
    <m/>
    <m/>
    <m/>
    <n v="40"/>
  </r>
  <r>
    <x v="8"/>
    <x v="7"/>
    <x v="82"/>
    <x v="3"/>
    <x v="0"/>
    <m/>
    <m/>
    <m/>
    <m/>
    <m/>
    <m/>
    <n v="40"/>
  </r>
  <r>
    <x v="8"/>
    <x v="7"/>
    <x v="117"/>
    <x v="4"/>
    <x v="0"/>
    <m/>
    <m/>
    <m/>
    <m/>
    <m/>
    <m/>
    <n v="40"/>
  </r>
  <r>
    <x v="8"/>
    <x v="8"/>
    <x v="222"/>
    <x v="0"/>
    <x v="0"/>
    <m/>
    <m/>
    <m/>
    <m/>
    <m/>
    <m/>
    <n v="40"/>
  </r>
  <r>
    <x v="8"/>
    <x v="0"/>
    <x v="18"/>
    <x v="3"/>
    <x v="0"/>
    <m/>
    <m/>
    <m/>
    <m/>
    <m/>
    <m/>
    <n v="40"/>
  </r>
  <r>
    <x v="8"/>
    <x v="11"/>
    <x v="113"/>
    <x v="5"/>
    <x v="0"/>
    <m/>
    <m/>
    <m/>
    <m/>
    <m/>
    <m/>
    <n v="38"/>
  </r>
  <r>
    <x v="8"/>
    <x v="12"/>
    <x v="156"/>
    <x v="1"/>
    <x v="0"/>
    <m/>
    <m/>
    <m/>
    <m/>
    <m/>
    <m/>
    <n v="38"/>
  </r>
  <r>
    <x v="8"/>
    <x v="1"/>
    <x v="37"/>
    <x v="4"/>
    <x v="0"/>
    <m/>
    <m/>
    <m/>
    <m/>
    <m/>
    <m/>
    <n v="37"/>
  </r>
  <r>
    <x v="8"/>
    <x v="1"/>
    <x v="6"/>
    <x v="3"/>
    <x v="0"/>
    <m/>
    <m/>
    <m/>
    <m/>
    <m/>
    <m/>
    <n v="37"/>
  </r>
  <r>
    <x v="8"/>
    <x v="2"/>
    <x v="58"/>
    <x v="3"/>
    <x v="0"/>
    <m/>
    <m/>
    <m/>
    <m/>
    <m/>
    <m/>
    <n v="35"/>
  </r>
  <r>
    <x v="8"/>
    <x v="0"/>
    <x v="9"/>
    <x v="3"/>
    <x v="0"/>
    <m/>
    <m/>
    <m/>
    <m/>
    <m/>
    <m/>
    <n v="35"/>
  </r>
  <r>
    <x v="8"/>
    <x v="0"/>
    <x v="101"/>
    <x v="2"/>
    <x v="0"/>
    <m/>
    <m/>
    <m/>
    <m/>
    <m/>
    <m/>
    <n v="34"/>
  </r>
  <r>
    <x v="8"/>
    <x v="10"/>
    <x v="144"/>
    <x v="5"/>
    <x v="0"/>
    <m/>
    <m/>
    <m/>
    <m/>
    <m/>
    <m/>
    <n v="34"/>
  </r>
  <r>
    <x v="8"/>
    <x v="0"/>
    <x v="18"/>
    <x v="2"/>
    <x v="0"/>
    <m/>
    <m/>
    <m/>
    <m/>
    <m/>
    <m/>
    <n v="33"/>
  </r>
  <r>
    <x v="8"/>
    <x v="6"/>
    <x v="91"/>
    <x v="5"/>
    <x v="0"/>
    <m/>
    <m/>
    <m/>
    <m/>
    <m/>
    <m/>
    <n v="32"/>
  </r>
  <r>
    <x v="8"/>
    <x v="1"/>
    <x v="100"/>
    <x v="1"/>
    <x v="0"/>
    <m/>
    <m/>
    <m/>
    <m/>
    <m/>
    <m/>
    <n v="30"/>
  </r>
  <r>
    <x v="8"/>
    <x v="1"/>
    <x v="13"/>
    <x v="3"/>
    <x v="0"/>
    <m/>
    <m/>
    <m/>
    <m/>
    <m/>
    <m/>
    <n v="30"/>
  </r>
  <r>
    <x v="8"/>
    <x v="0"/>
    <x v="132"/>
    <x v="1"/>
    <x v="0"/>
    <m/>
    <m/>
    <m/>
    <m/>
    <m/>
    <m/>
    <n v="30"/>
  </r>
  <r>
    <x v="8"/>
    <x v="7"/>
    <x v="82"/>
    <x v="5"/>
    <x v="0"/>
    <m/>
    <m/>
    <m/>
    <m/>
    <m/>
    <m/>
    <n v="29"/>
  </r>
  <r>
    <x v="8"/>
    <x v="6"/>
    <x v="44"/>
    <x v="5"/>
    <x v="0"/>
    <m/>
    <m/>
    <m/>
    <m/>
    <m/>
    <m/>
    <n v="29"/>
  </r>
  <r>
    <x v="8"/>
    <x v="7"/>
    <x v="72"/>
    <x v="5"/>
    <x v="0"/>
    <m/>
    <m/>
    <m/>
    <m/>
    <m/>
    <m/>
    <n v="28"/>
  </r>
  <r>
    <x v="8"/>
    <x v="0"/>
    <x v="103"/>
    <x v="2"/>
    <x v="0"/>
    <m/>
    <m/>
    <m/>
    <m/>
    <m/>
    <m/>
    <n v="28"/>
  </r>
  <r>
    <x v="8"/>
    <x v="4"/>
    <x v="155"/>
    <x v="1"/>
    <x v="0"/>
    <m/>
    <m/>
    <m/>
    <m/>
    <m/>
    <m/>
    <n v="27"/>
  </r>
  <r>
    <x v="8"/>
    <x v="12"/>
    <x v="203"/>
    <x v="5"/>
    <x v="0"/>
    <m/>
    <m/>
    <m/>
    <m/>
    <m/>
    <m/>
    <n v="26"/>
  </r>
  <r>
    <x v="8"/>
    <x v="8"/>
    <x v="136"/>
    <x v="5"/>
    <x v="0"/>
    <m/>
    <m/>
    <m/>
    <m/>
    <m/>
    <m/>
    <n v="26"/>
  </r>
  <r>
    <x v="8"/>
    <x v="2"/>
    <x v="81"/>
    <x v="4"/>
    <x v="0"/>
    <m/>
    <m/>
    <m/>
    <m/>
    <m/>
    <m/>
    <n v="25"/>
  </r>
  <r>
    <x v="8"/>
    <x v="3"/>
    <x v="98"/>
    <x v="2"/>
    <x v="0"/>
    <m/>
    <m/>
    <m/>
    <m/>
    <m/>
    <m/>
    <n v="25"/>
  </r>
  <r>
    <x v="8"/>
    <x v="9"/>
    <x v="170"/>
    <x v="0"/>
    <x v="0"/>
    <m/>
    <m/>
    <m/>
    <m/>
    <m/>
    <m/>
    <n v="25"/>
  </r>
  <r>
    <x v="8"/>
    <x v="0"/>
    <x v="54"/>
    <x v="1"/>
    <x v="0"/>
    <m/>
    <m/>
    <m/>
    <m/>
    <m/>
    <m/>
    <n v="25"/>
  </r>
  <r>
    <x v="8"/>
    <x v="0"/>
    <x v="7"/>
    <x v="3"/>
    <x v="0"/>
    <m/>
    <m/>
    <m/>
    <m/>
    <m/>
    <m/>
    <n v="24"/>
  </r>
  <r>
    <x v="8"/>
    <x v="0"/>
    <x v="162"/>
    <x v="0"/>
    <x v="0"/>
    <m/>
    <m/>
    <m/>
    <m/>
    <m/>
    <m/>
    <n v="24"/>
  </r>
  <r>
    <x v="8"/>
    <x v="1"/>
    <x v="19"/>
    <x v="4"/>
    <x v="0"/>
    <m/>
    <m/>
    <m/>
    <m/>
    <m/>
    <m/>
    <n v="21"/>
  </r>
  <r>
    <x v="8"/>
    <x v="2"/>
    <x v="20"/>
    <x v="3"/>
    <x v="0"/>
    <m/>
    <m/>
    <m/>
    <m/>
    <m/>
    <m/>
    <n v="20"/>
  </r>
  <r>
    <x v="8"/>
    <x v="1"/>
    <x v="28"/>
    <x v="4"/>
    <x v="0"/>
    <m/>
    <m/>
    <m/>
    <m/>
    <m/>
    <m/>
    <n v="20"/>
  </r>
  <r>
    <x v="8"/>
    <x v="1"/>
    <x v="129"/>
    <x v="5"/>
    <x v="0"/>
    <m/>
    <m/>
    <m/>
    <m/>
    <m/>
    <m/>
    <n v="20"/>
  </r>
  <r>
    <x v="8"/>
    <x v="9"/>
    <x v="106"/>
    <x v="2"/>
    <x v="0"/>
    <m/>
    <m/>
    <m/>
    <m/>
    <m/>
    <m/>
    <n v="20"/>
  </r>
  <r>
    <x v="8"/>
    <x v="9"/>
    <x v="106"/>
    <x v="5"/>
    <x v="0"/>
    <m/>
    <m/>
    <m/>
    <m/>
    <m/>
    <m/>
    <n v="20"/>
  </r>
  <r>
    <x v="8"/>
    <x v="9"/>
    <x v="148"/>
    <x v="1"/>
    <x v="0"/>
    <m/>
    <m/>
    <m/>
    <m/>
    <m/>
    <m/>
    <n v="20"/>
  </r>
  <r>
    <x v="8"/>
    <x v="9"/>
    <x v="126"/>
    <x v="2"/>
    <x v="0"/>
    <m/>
    <m/>
    <m/>
    <m/>
    <m/>
    <m/>
    <n v="20"/>
  </r>
  <r>
    <x v="8"/>
    <x v="8"/>
    <x v="171"/>
    <x v="0"/>
    <x v="0"/>
    <m/>
    <m/>
    <m/>
    <m/>
    <m/>
    <m/>
    <n v="20"/>
  </r>
  <r>
    <x v="8"/>
    <x v="10"/>
    <x v="165"/>
    <x v="5"/>
    <x v="0"/>
    <m/>
    <m/>
    <m/>
    <m/>
    <m/>
    <m/>
    <n v="20"/>
  </r>
  <r>
    <x v="8"/>
    <x v="2"/>
    <x v="43"/>
    <x v="3"/>
    <x v="0"/>
    <m/>
    <m/>
    <m/>
    <m/>
    <m/>
    <m/>
    <n v="19"/>
  </r>
  <r>
    <x v="8"/>
    <x v="6"/>
    <x v="80"/>
    <x v="2"/>
    <x v="0"/>
    <m/>
    <m/>
    <m/>
    <m/>
    <m/>
    <m/>
    <n v="19"/>
  </r>
  <r>
    <x v="8"/>
    <x v="0"/>
    <x v="68"/>
    <x v="3"/>
    <x v="0"/>
    <m/>
    <m/>
    <m/>
    <m/>
    <m/>
    <m/>
    <n v="19"/>
  </r>
  <r>
    <x v="8"/>
    <x v="1"/>
    <x v="99"/>
    <x v="5"/>
    <x v="0"/>
    <m/>
    <m/>
    <m/>
    <m/>
    <m/>
    <m/>
    <n v="18"/>
  </r>
  <r>
    <x v="8"/>
    <x v="6"/>
    <x v="80"/>
    <x v="1"/>
    <x v="0"/>
    <m/>
    <m/>
    <m/>
    <m/>
    <m/>
    <m/>
    <n v="18"/>
  </r>
  <r>
    <x v="8"/>
    <x v="3"/>
    <x v="98"/>
    <x v="4"/>
    <x v="0"/>
    <m/>
    <m/>
    <m/>
    <m/>
    <m/>
    <m/>
    <n v="16"/>
  </r>
  <r>
    <x v="8"/>
    <x v="12"/>
    <x v="241"/>
    <x v="0"/>
    <x v="0"/>
    <m/>
    <m/>
    <m/>
    <m/>
    <m/>
    <m/>
    <n v="16"/>
  </r>
  <r>
    <x v="8"/>
    <x v="5"/>
    <x v="66"/>
    <x v="5"/>
    <x v="0"/>
    <m/>
    <m/>
    <m/>
    <m/>
    <m/>
    <m/>
    <n v="15"/>
  </r>
  <r>
    <x v="8"/>
    <x v="7"/>
    <x v="121"/>
    <x v="2"/>
    <x v="0"/>
    <m/>
    <m/>
    <m/>
    <m/>
    <m/>
    <m/>
    <n v="15"/>
  </r>
  <r>
    <x v="8"/>
    <x v="0"/>
    <x v="46"/>
    <x v="4"/>
    <x v="0"/>
    <m/>
    <m/>
    <m/>
    <m/>
    <m/>
    <m/>
    <n v="15"/>
  </r>
  <r>
    <x v="8"/>
    <x v="10"/>
    <x v="165"/>
    <x v="0"/>
    <x v="0"/>
    <m/>
    <m/>
    <m/>
    <m/>
    <m/>
    <m/>
    <n v="15"/>
  </r>
  <r>
    <x v="8"/>
    <x v="0"/>
    <x v="152"/>
    <x v="4"/>
    <x v="0"/>
    <m/>
    <m/>
    <m/>
    <m/>
    <m/>
    <m/>
    <n v="14"/>
  </r>
  <r>
    <x v="8"/>
    <x v="10"/>
    <x v="168"/>
    <x v="4"/>
    <x v="0"/>
    <m/>
    <m/>
    <m/>
    <m/>
    <m/>
    <m/>
    <n v="13"/>
  </r>
  <r>
    <x v="8"/>
    <x v="8"/>
    <x v="83"/>
    <x v="5"/>
    <x v="0"/>
    <m/>
    <m/>
    <m/>
    <m/>
    <m/>
    <m/>
    <n v="12"/>
  </r>
  <r>
    <x v="8"/>
    <x v="0"/>
    <x v="152"/>
    <x v="5"/>
    <x v="0"/>
    <m/>
    <m/>
    <m/>
    <m/>
    <m/>
    <m/>
    <n v="12"/>
  </r>
  <r>
    <x v="8"/>
    <x v="7"/>
    <x v="205"/>
    <x v="0"/>
    <x v="0"/>
    <m/>
    <m/>
    <m/>
    <m/>
    <m/>
    <m/>
    <n v="11"/>
  </r>
  <r>
    <x v="8"/>
    <x v="6"/>
    <x v="105"/>
    <x v="5"/>
    <x v="0"/>
    <m/>
    <m/>
    <m/>
    <m/>
    <m/>
    <m/>
    <n v="11"/>
  </r>
  <r>
    <x v="8"/>
    <x v="6"/>
    <x v="200"/>
    <x v="0"/>
    <x v="0"/>
    <m/>
    <m/>
    <m/>
    <m/>
    <m/>
    <m/>
    <n v="11"/>
  </r>
  <r>
    <x v="8"/>
    <x v="0"/>
    <x v="131"/>
    <x v="1"/>
    <x v="0"/>
    <m/>
    <m/>
    <m/>
    <m/>
    <m/>
    <m/>
    <n v="11"/>
  </r>
  <r>
    <x v="8"/>
    <x v="9"/>
    <x v="95"/>
    <x v="4"/>
    <x v="0"/>
    <m/>
    <m/>
    <m/>
    <m/>
    <m/>
    <m/>
    <n v="10"/>
  </r>
  <r>
    <x v="8"/>
    <x v="14"/>
    <x v="210"/>
    <x v="1"/>
    <x v="0"/>
    <m/>
    <m/>
    <m/>
    <m/>
    <m/>
    <m/>
    <n v="10"/>
  </r>
  <r>
    <x v="8"/>
    <x v="10"/>
    <x v="168"/>
    <x v="0"/>
    <x v="0"/>
    <m/>
    <m/>
    <m/>
    <m/>
    <m/>
    <m/>
    <n v="9"/>
  </r>
  <r>
    <x v="8"/>
    <x v="6"/>
    <x v="108"/>
    <x v="5"/>
    <x v="0"/>
    <m/>
    <m/>
    <m/>
    <m/>
    <m/>
    <m/>
    <n v="8"/>
  </r>
  <r>
    <x v="8"/>
    <x v="0"/>
    <x v="208"/>
    <x v="1"/>
    <x v="0"/>
    <m/>
    <m/>
    <m/>
    <m/>
    <m/>
    <m/>
    <n v="7"/>
  </r>
  <r>
    <x v="8"/>
    <x v="2"/>
    <x v="43"/>
    <x v="5"/>
    <x v="0"/>
    <m/>
    <m/>
    <m/>
    <m/>
    <m/>
    <m/>
    <n v="5"/>
  </r>
  <r>
    <x v="8"/>
    <x v="7"/>
    <x v="52"/>
    <x v="4"/>
    <x v="0"/>
    <m/>
    <m/>
    <m/>
    <m/>
    <m/>
    <m/>
    <n v="5"/>
  </r>
  <r>
    <x v="8"/>
    <x v="12"/>
    <x v="244"/>
    <x v="4"/>
    <x v="0"/>
    <m/>
    <m/>
    <m/>
    <m/>
    <m/>
    <m/>
    <n v="5"/>
  </r>
  <r>
    <x v="8"/>
    <x v="0"/>
    <x v="77"/>
    <x v="4"/>
    <x v="0"/>
    <m/>
    <m/>
    <m/>
    <m/>
    <m/>
    <m/>
    <n v="5"/>
  </r>
  <r>
    <x v="8"/>
    <x v="0"/>
    <x v="143"/>
    <x v="4"/>
    <x v="0"/>
    <m/>
    <m/>
    <m/>
    <m/>
    <m/>
    <m/>
    <n v="4"/>
  </r>
  <r>
    <x v="8"/>
    <x v="7"/>
    <x v="205"/>
    <x v="2"/>
    <x v="0"/>
    <m/>
    <m/>
    <m/>
    <m/>
    <m/>
    <m/>
    <n v="2"/>
  </r>
  <r>
    <x v="8"/>
    <x v="1"/>
    <x v="79"/>
    <x v="4"/>
    <x v="0"/>
    <m/>
    <m/>
    <m/>
    <m/>
    <m/>
    <m/>
    <n v="1"/>
  </r>
  <r>
    <x v="8"/>
    <x v="1"/>
    <x v="141"/>
    <x v="4"/>
    <x v="0"/>
    <m/>
    <m/>
    <m/>
    <m/>
    <m/>
    <m/>
    <n v="1"/>
  </r>
  <r>
    <x v="8"/>
    <x v="6"/>
    <x v="160"/>
    <x v="1"/>
    <x v="0"/>
    <m/>
    <m/>
    <m/>
    <m/>
    <m/>
    <m/>
    <n v="1"/>
  </r>
  <r>
    <x v="8"/>
    <x v="10"/>
    <x v="165"/>
    <x v="1"/>
    <x v="0"/>
    <m/>
    <m/>
    <m/>
    <m/>
    <m/>
    <m/>
    <n v="1"/>
  </r>
  <r>
    <x v="8"/>
    <x v="4"/>
    <x v="36"/>
    <x v="0"/>
    <x v="11"/>
    <n v="7007116"/>
    <n v="12511"/>
    <n v="0"/>
    <m/>
    <m/>
    <n v="7007116"/>
    <m/>
  </r>
  <r>
    <x v="8"/>
    <x v="4"/>
    <x v="36"/>
    <x v="2"/>
    <x v="13"/>
    <n v="4779423"/>
    <n v="0"/>
    <n v="0"/>
    <m/>
    <m/>
    <n v="4779423"/>
    <m/>
  </r>
  <r>
    <x v="8"/>
    <x v="4"/>
    <x v="36"/>
    <x v="1"/>
    <x v="12"/>
    <n v="4543971"/>
    <n v="30840"/>
    <n v="0"/>
    <m/>
    <m/>
    <n v="4543971"/>
    <m/>
  </r>
  <r>
    <x v="8"/>
    <x v="4"/>
    <x v="36"/>
    <x v="2"/>
    <x v="6"/>
    <n v="448549"/>
    <n v="0"/>
    <n v="0"/>
    <m/>
    <m/>
    <n v="448549"/>
    <m/>
  </r>
  <r>
    <x v="8"/>
    <x v="4"/>
    <x v="36"/>
    <x v="4"/>
    <x v="7"/>
    <n v="140014"/>
    <n v="0"/>
    <n v="0"/>
    <m/>
    <m/>
    <n v="140014"/>
    <m/>
  </r>
  <r>
    <x v="8"/>
    <x v="4"/>
    <x v="36"/>
    <x v="3"/>
    <x v="10"/>
    <n v="125711"/>
    <n v="0"/>
    <n v="0"/>
    <m/>
    <m/>
    <n v="125711"/>
    <m/>
  </r>
  <r>
    <x v="8"/>
    <x v="4"/>
    <x v="36"/>
    <x v="3"/>
    <x v="5"/>
    <n v="95786"/>
    <n v="0"/>
    <n v="0"/>
    <m/>
    <m/>
    <n v="95786"/>
    <m/>
  </r>
  <r>
    <x v="8"/>
    <x v="4"/>
    <x v="36"/>
    <x v="6"/>
    <x v="4"/>
    <n v="18748"/>
    <n v="0"/>
    <n v="0"/>
    <m/>
    <m/>
    <n v="18748"/>
    <m/>
  </r>
  <r>
    <x v="8"/>
    <x v="4"/>
    <x v="36"/>
    <x v="1"/>
    <x v="8"/>
    <m/>
    <m/>
    <m/>
    <n v="580570"/>
    <n v="54150"/>
    <n v="634720"/>
    <m/>
  </r>
  <r>
    <x v="8"/>
    <x v="4"/>
    <x v="36"/>
    <x v="0"/>
    <x v="1"/>
    <m/>
    <m/>
    <m/>
    <n v="409830"/>
    <n v="73080"/>
    <n v="482910"/>
    <m/>
  </r>
  <r>
    <x v="8"/>
    <x v="4"/>
    <x v="36"/>
    <x v="2"/>
    <x v="9"/>
    <m/>
    <m/>
    <m/>
    <n v="63531"/>
    <n v="50720"/>
    <n v="114251"/>
    <m/>
  </r>
  <r>
    <x v="8"/>
    <x v="4"/>
    <x v="57"/>
    <x v="0"/>
    <x v="11"/>
    <n v="209082"/>
    <n v="0"/>
    <n v="0"/>
    <m/>
    <m/>
    <n v="209082"/>
    <m/>
  </r>
  <r>
    <x v="8"/>
    <x v="4"/>
    <x v="57"/>
    <x v="2"/>
    <x v="13"/>
    <n v="163746"/>
    <n v="0"/>
    <n v="0"/>
    <m/>
    <m/>
    <n v="163746"/>
    <m/>
  </r>
  <r>
    <x v="8"/>
    <x v="4"/>
    <x v="57"/>
    <x v="3"/>
    <x v="10"/>
    <n v="89563"/>
    <n v="0"/>
    <n v="0"/>
    <m/>
    <m/>
    <n v="89563"/>
    <m/>
  </r>
  <r>
    <x v="8"/>
    <x v="4"/>
    <x v="57"/>
    <x v="1"/>
    <x v="12"/>
    <n v="86015"/>
    <n v="0"/>
    <n v="0"/>
    <m/>
    <m/>
    <n v="86015"/>
    <m/>
  </r>
  <r>
    <x v="8"/>
    <x v="4"/>
    <x v="57"/>
    <x v="3"/>
    <x v="15"/>
    <n v="18182"/>
    <n v="0"/>
    <n v="0"/>
    <m/>
    <m/>
    <n v="18182"/>
    <m/>
  </r>
  <r>
    <x v="8"/>
    <x v="4"/>
    <x v="57"/>
    <x v="4"/>
    <x v="7"/>
    <n v="2148"/>
    <n v="0"/>
    <n v="0"/>
    <m/>
    <m/>
    <n v="2148"/>
    <m/>
  </r>
  <r>
    <x v="8"/>
    <x v="4"/>
    <x v="57"/>
    <x v="0"/>
    <x v="1"/>
    <m/>
    <m/>
    <m/>
    <n v="0"/>
    <n v="4290"/>
    <n v="4290"/>
    <m/>
  </r>
  <r>
    <x v="8"/>
    <x v="4"/>
    <x v="35"/>
    <x v="0"/>
    <x v="11"/>
    <n v="6551589"/>
    <n v="39663"/>
    <n v="0"/>
    <m/>
    <m/>
    <n v="6551589"/>
    <m/>
  </r>
  <r>
    <x v="8"/>
    <x v="4"/>
    <x v="35"/>
    <x v="1"/>
    <x v="12"/>
    <n v="5518567"/>
    <n v="223015"/>
    <n v="0"/>
    <m/>
    <m/>
    <n v="5518567"/>
    <m/>
  </r>
  <r>
    <x v="8"/>
    <x v="4"/>
    <x v="35"/>
    <x v="2"/>
    <x v="13"/>
    <n v="5494439"/>
    <n v="26318"/>
    <n v="0"/>
    <m/>
    <m/>
    <n v="5494439"/>
    <m/>
  </r>
  <r>
    <x v="8"/>
    <x v="4"/>
    <x v="35"/>
    <x v="2"/>
    <x v="6"/>
    <n v="868013"/>
    <n v="19948"/>
    <n v="0"/>
    <m/>
    <m/>
    <n v="868013"/>
    <m/>
  </r>
  <r>
    <x v="8"/>
    <x v="4"/>
    <x v="35"/>
    <x v="3"/>
    <x v="10"/>
    <n v="472377"/>
    <n v="20766"/>
    <n v="0"/>
    <m/>
    <m/>
    <n v="472377"/>
    <m/>
  </r>
  <r>
    <x v="8"/>
    <x v="4"/>
    <x v="35"/>
    <x v="4"/>
    <x v="7"/>
    <n v="159319"/>
    <n v="0"/>
    <n v="0"/>
    <m/>
    <m/>
    <n v="159319"/>
    <m/>
  </r>
  <r>
    <x v="8"/>
    <x v="4"/>
    <x v="35"/>
    <x v="6"/>
    <x v="4"/>
    <n v="20117"/>
    <n v="12572"/>
    <n v="0"/>
    <m/>
    <m/>
    <n v="20117"/>
    <m/>
  </r>
  <r>
    <x v="8"/>
    <x v="4"/>
    <x v="35"/>
    <x v="3"/>
    <x v="15"/>
    <n v="5885"/>
    <n v="5885"/>
    <n v="0"/>
    <m/>
    <m/>
    <n v="5885"/>
    <m/>
  </r>
  <r>
    <x v="8"/>
    <x v="4"/>
    <x v="35"/>
    <x v="1"/>
    <x v="8"/>
    <m/>
    <m/>
    <m/>
    <n v="185716"/>
    <n v="61640"/>
    <n v="247356"/>
    <m/>
  </r>
  <r>
    <x v="8"/>
    <x v="4"/>
    <x v="35"/>
    <x v="0"/>
    <x v="1"/>
    <m/>
    <m/>
    <m/>
    <n v="180362"/>
    <n v="41760"/>
    <n v="222122"/>
    <m/>
  </r>
  <r>
    <x v="8"/>
    <x v="4"/>
    <x v="35"/>
    <x v="2"/>
    <x v="9"/>
    <m/>
    <m/>
    <m/>
    <n v="24277"/>
    <n v="69560"/>
    <n v="93837"/>
    <m/>
  </r>
  <r>
    <x v="8"/>
    <x v="4"/>
    <x v="34"/>
    <x v="0"/>
    <x v="11"/>
    <n v="7268081"/>
    <n v="0"/>
    <n v="0"/>
    <m/>
    <m/>
    <n v="7268081"/>
    <m/>
  </r>
  <r>
    <x v="8"/>
    <x v="4"/>
    <x v="34"/>
    <x v="2"/>
    <x v="13"/>
    <n v="5258595"/>
    <n v="3048"/>
    <n v="0"/>
    <m/>
    <m/>
    <n v="5258595"/>
    <m/>
  </r>
  <r>
    <x v="8"/>
    <x v="4"/>
    <x v="34"/>
    <x v="1"/>
    <x v="12"/>
    <n v="3487356"/>
    <n v="29379"/>
    <n v="0"/>
    <m/>
    <m/>
    <n v="3487356"/>
    <m/>
  </r>
  <r>
    <x v="8"/>
    <x v="4"/>
    <x v="34"/>
    <x v="2"/>
    <x v="6"/>
    <n v="581934"/>
    <n v="1091"/>
    <n v="0"/>
    <m/>
    <m/>
    <n v="581934"/>
    <m/>
  </r>
  <r>
    <x v="8"/>
    <x v="4"/>
    <x v="34"/>
    <x v="3"/>
    <x v="10"/>
    <n v="517197"/>
    <n v="0"/>
    <n v="0"/>
    <m/>
    <m/>
    <n v="517197"/>
    <m/>
  </r>
  <r>
    <x v="8"/>
    <x v="4"/>
    <x v="34"/>
    <x v="4"/>
    <x v="7"/>
    <n v="116478"/>
    <n v="0"/>
    <n v="0"/>
    <m/>
    <m/>
    <n v="116478"/>
    <m/>
  </r>
  <r>
    <x v="8"/>
    <x v="4"/>
    <x v="34"/>
    <x v="6"/>
    <x v="4"/>
    <n v="40713"/>
    <n v="0"/>
    <n v="0"/>
    <m/>
    <m/>
    <n v="40713"/>
    <m/>
  </r>
  <r>
    <x v="8"/>
    <x v="4"/>
    <x v="34"/>
    <x v="0"/>
    <x v="1"/>
    <m/>
    <m/>
    <m/>
    <n v="559630"/>
    <n v="59120"/>
    <n v="618750"/>
    <m/>
  </r>
  <r>
    <x v="8"/>
    <x v="4"/>
    <x v="34"/>
    <x v="1"/>
    <x v="8"/>
    <m/>
    <m/>
    <m/>
    <n v="523818"/>
    <n v="60930"/>
    <n v="584748"/>
    <m/>
  </r>
  <r>
    <x v="8"/>
    <x v="4"/>
    <x v="34"/>
    <x v="2"/>
    <x v="9"/>
    <m/>
    <m/>
    <m/>
    <n v="287109"/>
    <n v="60565"/>
    <n v="347674"/>
    <m/>
  </r>
  <r>
    <x v="8"/>
    <x v="4"/>
    <x v="155"/>
    <x v="0"/>
    <x v="11"/>
    <n v="62788"/>
    <n v="0"/>
    <n v="0"/>
    <m/>
    <m/>
    <n v="62788"/>
    <m/>
  </r>
  <r>
    <x v="8"/>
    <x v="4"/>
    <x v="155"/>
    <x v="2"/>
    <x v="13"/>
    <n v="48626"/>
    <n v="0"/>
    <n v="0"/>
    <m/>
    <m/>
    <n v="48626"/>
    <m/>
  </r>
  <r>
    <x v="8"/>
    <x v="4"/>
    <x v="73"/>
    <x v="1"/>
    <x v="12"/>
    <n v="1310747"/>
    <n v="0"/>
    <n v="0"/>
    <m/>
    <m/>
    <n v="1310747"/>
    <m/>
  </r>
  <r>
    <x v="8"/>
    <x v="4"/>
    <x v="73"/>
    <x v="2"/>
    <x v="13"/>
    <n v="1190798"/>
    <n v="47339"/>
    <n v="0"/>
    <m/>
    <m/>
    <n v="1190798"/>
    <m/>
  </r>
  <r>
    <x v="8"/>
    <x v="4"/>
    <x v="73"/>
    <x v="0"/>
    <x v="11"/>
    <n v="1086619"/>
    <n v="0"/>
    <n v="0"/>
    <m/>
    <m/>
    <n v="1086619"/>
    <m/>
  </r>
  <r>
    <x v="8"/>
    <x v="4"/>
    <x v="73"/>
    <x v="3"/>
    <x v="10"/>
    <n v="95880"/>
    <n v="27698"/>
    <n v="0"/>
    <m/>
    <m/>
    <n v="95880"/>
    <m/>
  </r>
  <r>
    <x v="8"/>
    <x v="4"/>
    <x v="73"/>
    <x v="2"/>
    <x v="6"/>
    <n v="37204"/>
    <n v="0"/>
    <n v="0"/>
    <m/>
    <m/>
    <n v="37204"/>
    <m/>
  </r>
  <r>
    <x v="8"/>
    <x v="4"/>
    <x v="73"/>
    <x v="3"/>
    <x v="5"/>
    <n v="33185"/>
    <n v="0"/>
    <n v="0"/>
    <m/>
    <m/>
    <n v="33185"/>
    <m/>
  </r>
  <r>
    <x v="8"/>
    <x v="4"/>
    <x v="73"/>
    <x v="4"/>
    <x v="7"/>
    <n v="20784"/>
    <n v="20784"/>
    <n v="0"/>
    <m/>
    <m/>
    <n v="20784"/>
    <m/>
  </r>
  <r>
    <x v="8"/>
    <x v="4"/>
    <x v="73"/>
    <x v="1"/>
    <x v="8"/>
    <m/>
    <m/>
    <m/>
    <n v="323805"/>
    <n v="7200"/>
    <n v="331005"/>
    <m/>
  </r>
  <r>
    <x v="8"/>
    <x v="4"/>
    <x v="73"/>
    <x v="2"/>
    <x v="9"/>
    <m/>
    <m/>
    <m/>
    <n v="0"/>
    <n v="12500"/>
    <n v="12500"/>
    <m/>
  </r>
  <r>
    <x v="8"/>
    <x v="4"/>
    <x v="73"/>
    <x v="0"/>
    <x v="1"/>
    <m/>
    <m/>
    <m/>
    <n v="0"/>
    <n v="5580"/>
    <n v="5580"/>
    <m/>
  </r>
  <r>
    <x v="8"/>
    <x v="4"/>
    <x v="56"/>
    <x v="2"/>
    <x v="13"/>
    <n v="2599230"/>
    <n v="0"/>
    <n v="0"/>
    <m/>
    <m/>
    <n v="2599230"/>
    <m/>
  </r>
  <r>
    <x v="8"/>
    <x v="4"/>
    <x v="56"/>
    <x v="0"/>
    <x v="11"/>
    <n v="1947000"/>
    <n v="0"/>
    <n v="0"/>
    <m/>
    <m/>
    <n v="1947000"/>
    <m/>
  </r>
  <r>
    <x v="8"/>
    <x v="4"/>
    <x v="56"/>
    <x v="1"/>
    <x v="12"/>
    <n v="1638870"/>
    <n v="43419"/>
    <n v="0"/>
    <m/>
    <m/>
    <n v="1638870"/>
    <m/>
  </r>
  <r>
    <x v="8"/>
    <x v="4"/>
    <x v="56"/>
    <x v="2"/>
    <x v="6"/>
    <n v="393971"/>
    <n v="0"/>
    <n v="0"/>
    <m/>
    <m/>
    <n v="393971"/>
    <m/>
  </r>
  <r>
    <x v="8"/>
    <x v="4"/>
    <x v="56"/>
    <x v="4"/>
    <x v="7"/>
    <n v="53984"/>
    <n v="18589"/>
    <n v="0"/>
    <m/>
    <m/>
    <n v="53984"/>
    <m/>
  </r>
  <r>
    <x v="8"/>
    <x v="4"/>
    <x v="56"/>
    <x v="2"/>
    <x v="9"/>
    <m/>
    <m/>
    <m/>
    <n v="92555"/>
    <n v="178260"/>
    <n v="270815"/>
    <m/>
  </r>
  <r>
    <x v="8"/>
    <x v="4"/>
    <x v="56"/>
    <x v="0"/>
    <x v="1"/>
    <m/>
    <m/>
    <m/>
    <n v="72302"/>
    <n v="57930"/>
    <n v="130232"/>
    <m/>
  </r>
  <r>
    <x v="8"/>
    <x v="4"/>
    <x v="56"/>
    <x v="1"/>
    <x v="8"/>
    <m/>
    <m/>
    <m/>
    <n v="35751"/>
    <n v="58930"/>
    <n v="94681"/>
    <m/>
  </r>
  <r>
    <x v="8"/>
    <x v="4"/>
    <x v="56"/>
    <x v="3"/>
    <x v="16"/>
    <m/>
    <m/>
    <m/>
    <n v="0"/>
    <n v="12600"/>
    <n v="12600"/>
    <m/>
  </r>
  <r>
    <x v="8"/>
    <x v="2"/>
    <x v="11"/>
    <x v="1"/>
    <x v="12"/>
    <n v="247340"/>
    <n v="5985"/>
    <n v="0"/>
    <m/>
    <m/>
    <n v="247340"/>
    <m/>
  </r>
  <r>
    <x v="8"/>
    <x v="2"/>
    <x v="11"/>
    <x v="0"/>
    <x v="11"/>
    <n v="117460"/>
    <n v="31534"/>
    <n v="0"/>
    <m/>
    <m/>
    <n v="117460"/>
    <m/>
  </r>
  <r>
    <x v="8"/>
    <x v="2"/>
    <x v="11"/>
    <x v="2"/>
    <x v="13"/>
    <n v="15546"/>
    <n v="0"/>
    <n v="0"/>
    <m/>
    <m/>
    <n v="15546"/>
    <m/>
  </r>
  <r>
    <x v="8"/>
    <x v="4"/>
    <x v="27"/>
    <x v="0"/>
    <x v="11"/>
    <n v="8088798"/>
    <n v="17693"/>
    <n v="0"/>
    <m/>
    <m/>
    <n v="8088798"/>
    <m/>
  </r>
  <r>
    <x v="8"/>
    <x v="4"/>
    <x v="27"/>
    <x v="2"/>
    <x v="13"/>
    <n v="3822779"/>
    <n v="58055"/>
    <n v="0"/>
    <m/>
    <m/>
    <n v="3822779"/>
    <m/>
  </r>
  <r>
    <x v="8"/>
    <x v="4"/>
    <x v="27"/>
    <x v="1"/>
    <x v="12"/>
    <n v="2498701"/>
    <n v="60593"/>
    <n v="0"/>
    <m/>
    <m/>
    <n v="2498701"/>
    <m/>
  </r>
  <r>
    <x v="8"/>
    <x v="4"/>
    <x v="27"/>
    <x v="2"/>
    <x v="6"/>
    <n v="860277"/>
    <n v="0"/>
    <n v="0"/>
    <m/>
    <m/>
    <n v="860277"/>
    <m/>
  </r>
  <r>
    <x v="8"/>
    <x v="4"/>
    <x v="27"/>
    <x v="4"/>
    <x v="7"/>
    <n v="101743"/>
    <n v="0"/>
    <n v="0"/>
    <m/>
    <m/>
    <n v="101743"/>
    <m/>
  </r>
  <r>
    <x v="8"/>
    <x v="4"/>
    <x v="27"/>
    <x v="3"/>
    <x v="10"/>
    <n v="54480"/>
    <n v="0"/>
    <n v="0"/>
    <m/>
    <m/>
    <n v="54480"/>
    <m/>
  </r>
  <r>
    <x v="8"/>
    <x v="4"/>
    <x v="27"/>
    <x v="6"/>
    <x v="4"/>
    <n v="18685"/>
    <n v="7561"/>
    <n v="0"/>
    <m/>
    <m/>
    <n v="18685"/>
    <m/>
  </r>
  <r>
    <x v="8"/>
    <x v="4"/>
    <x v="27"/>
    <x v="2"/>
    <x v="9"/>
    <m/>
    <m/>
    <m/>
    <n v="0"/>
    <n v="78812"/>
    <n v="78812"/>
    <m/>
  </r>
  <r>
    <x v="8"/>
    <x v="4"/>
    <x v="27"/>
    <x v="1"/>
    <x v="8"/>
    <m/>
    <m/>
    <m/>
    <n v="0"/>
    <n v="25656"/>
    <n v="25656"/>
    <m/>
  </r>
  <r>
    <x v="8"/>
    <x v="4"/>
    <x v="27"/>
    <x v="0"/>
    <x v="1"/>
    <m/>
    <m/>
    <m/>
    <n v="0"/>
    <n v="69812"/>
    <n v="69812"/>
    <m/>
  </r>
  <r>
    <x v="8"/>
    <x v="4"/>
    <x v="27"/>
    <x v="0"/>
    <x v="11"/>
    <n v="2840285"/>
    <n v="0"/>
    <n v="0"/>
    <m/>
    <m/>
    <n v="2840285"/>
    <m/>
  </r>
  <r>
    <x v="8"/>
    <x v="4"/>
    <x v="27"/>
    <x v="1"/>
    <x v="12"/>
    <n v="2627071"/>
    <n v="26985"/>
    <n v="0"/>
    <m/>
    <m/>
    <n v="2627071"/>
    <m/>
  </r>
  <r>
    <x v="8"/>
    <x v="4"/>
    <x v="27"/>
    <x v="2"/>
    <x v="13"/>
    <n v="1777093"/>
    <n v="7450"/>
    <n v="0"/>
    <m/>
    <m/>
    <n v="1777093"/>
    <m/>
  </r>
  <r>
    <x v="8"/>
    <x v="4"/>
    <x v="27"/>
    <x v="2"/>
    <x v="6"/>
    <n v="670935"/>
    <n v="0"/>
    <n v="0"/>
    <m/>
    <m/>
    <n v="670935"/>
    <m/>
  </r>
  <r>
    <x v="8"/>
    <x v="4"/>
    <x v="27"/>
    <x v="4"/>
    <x v="7"/>
    <n v="20985"/>
    <n v="0"/>
    <n v="0"/>
    <m/>
    <m/>
    <n v="20985"/>
    <m/>
  </r>
  <r>
    <x v="8"/>
    <x v="4"/>
    <x v="27"/>
    <x v="1"/>
    <x v="8"/>
    <m/>
    <m/>
    <m/>
    <n v="131213"/>
    <n v="18480"/>
    <n v="149693"/>
    <m/>
  </r>
  <r>
    <x v="8"/>
    <x v="4"/>
    <x v="27"/>
    <x v="2"/>
    <x v="9"/>
    <m/>
    <m/>
    <m/>
    <n v="0"/>
    <n v="33360"/>
    <n v="33360"/>
    <m/>
  </r>
  <r>
    <x v="8"/>
    <x v="4"/>
    <x v="27"/>
    <x v="0"/>
    <x v="1"/>
    <m/>
    <m/>
    <m/>
    <n v="0"/>
    <n v="25970"/>
    <n v="25970"/>
    <m/>
  </r>
  <r>
    <x v="8"/>
    <x v="4"/>
    <x v="27"/>
    <x v="0"/>
    <x v="11"/>
    <n v="2897033"/>
    <n v="0"/>
    <n v="0"/>
    <m/>
    <m/>
    <n v="2897033"/>
    <m/>
  </r>
  <r>
    <x v="8"/>
    <x v="4"/>
    <x v="27"/>
    <x v="2"/>
    <x v="13"/>
    <n v="1760047"/>
    <n v="6050"/>
    <n v="0"/>
    <m/>
    <m/>
    <n v="1760047"/>
    <m/>
  </r>
  <r>
    <x v="8"/>
    <x v="4"/>
    <x v="27"/>
    <x v="1"/>
    <x v="12"/>
    <n v="1578901"/>
    <n v="5196"/>
    <n v="0"/>
    <m/>
    <m/>
    <n v="1578901"/>
    <m/>
  </r>
  <r>
    <x v="8"/>
    <x v="4"/>
    <x v="27"/>
    <x v="2"/>
    <x v="6"/>
    <n v="899563"/>
    <n v="842"/>
    <n v="0"/>
    <m/>
    <m/>
    <n v="899563"/>
    <m/>
  </r>
  <r>
    <x v="8"/>
    <x v="4"/>
    <x v="27"/>
    <x v="3"/>
    <x v="10"/>
    <n v="17232"/>
    <n v="2348"/>
    <n v="0"/>
    <m/>
    <m/>
    <n v="17232"/>
    <m/>
  </r>
  <r>
    <x v="8"/>
    <x v="4"/>
    <x v="27"/>
    <x v="4"/>
    <x v="7"/>
    <n v="12038"/>
    <n v="0"/>
    <n v="0"/>
    <m/>
    <m/>
    <n v="12038"/>
    <m/>
  </r>
  <r>
    <x v="8"/>
    <x v="4"/>
    <x v="27"/>
    <x v="3"/>
    <x v="5"/>
    <n v="1470"/>
    <n v="1470"/>
    <n v="0"/>
    <m/>
    <m/>
    <n v="1470"/>
    <m/>
  </r>
  <r>
    <x v="8"/>
    <x v="4"/>
    <x v="27"/>
    <x v="3"/>
    <x v="3"/>
    <m/>
    <m/>
    <m/>
    <n v="0"/>
    <n v="2580"/>
    <n v="2580"/>
    <m/>
  </r>
  <r>
    <x v="8"/>
    <x v="4"/>
    <x v="27"/>
    <x v="2"/>
    <x v="9"/>
    <m/>
    <m/>
    <m/>
    <n v="0"/>
    <n v="17630"/>
    <n v="17630"/>
    <m/>
  </r>
  <r>
    <x v="8"/>
    <x v="4"/>
    <x v="27"/>
    <x v="1"/>
    <x v="8"/>
    <m/>
    <m/>
    <m/>
    <n v="0"/>
    <n v="3740"/>
    <n v="3740"/>
    <m/>
  </r>
  <r>
    <x v="8"/>
    <x v="4"/>
    <x v="27"/>
    <x v="0"/>
    <x v="1"/>
    <m/>
    <m/>
    <m/>
    <n v="0"/>
    <n v="56470"/>
    <n v="56470"/>
    <m/>
  </r>
  <r>
    <x v="8"/>
    <x v="4"/>
    <x v="27"/>
    <x v="0"/>
    <x v="11"/>
    <n v="6609330"/>
    <n v="0"/>
    <n v="0"/>
    <m/>
    <m/>
    <n v="6609330"/>
    <m/>
  </r>
  <r>
    <x v="8"/>
    <x v="4"/>
    <x v="27"/>
    <x v="2"/>
    <x v="13"/>
    <n v="5201352"/>
    <n v="39179"/>
    <n v="0"/>
    <m/>
    <m/>
    <n v="5201352"/>
    <m/>
  </r>
  <r>
    <x v="8"/>
    <x v="4"/>
    <x v="27"/>
    <x v="1"/>
    <x v="12"/>
    <n v="4641981"/>
    <n v="71198"/>
    <n v="0"/>
    <m/>
    <m/>
    <n v="4641981"/>
    <m/>
  </r>
  <r>
    <x v="8"/>
    <x v="4"/>
    <x v="27"/>
    <x v="2"/>
    <x v="6"/>
    <n v="1200885"/>
    <n v="1139"/>
    <n v="0"/>
    <m/>
    <m/>
    <n v="1200885"/>
    <m/>
  </r>
  <r>
    <x v="8"/>
    <x v="4"/>
    <x v="27"/>
    <x v="4"/>
    <x v="7"/>
    <n v="83067"/>
    <n v="0"/>
    <n v="0"/>
    <m/>
    <m/>
    <n v="83067"/>
    <m/>
  </r>
  <r>
    <x v="8"/>
    <x v="4"/>
    <x v="27"/>
    <x v="3"/>
    <x v="10"/>
    <n v="44622"/>
    <n v="0"/>
    <n v="0"/>
    <m/>
    <m/>
    <n v="44622"/>
    <m/>
  </r>
  <r>
    <x v="8"/>
    <x v="4"/>
    <x v="27"/>
    <x v="6"/>
    <x v="4"/>
    <n v="40617"/>
    <n v="0"/>
    <n v="0"/>
    <m/>
    <m/>
    <n v="40617"/>
    <m/>
  </r>
  <r>
    <x v="8"/>
    <x v="4"/>
    <x v="27"/>
    <x v="1"/>
    <x v="8"/>
    <m/>
    <m/>
    <m/>
    <n v="241007"/>
    <n v="45849"/>
    <n v="286856"/>
    <m/>
  </r>
  <r>
    <x v="8"/>
    <x v="4"/>
    <x v="27"/>
    <x v="2"/>
    <x v="9"/>
    <m/>
    <m/>
    <m/>
    <n v="204587"/>
    <n v="119942"/>
    <n v="324529"/>
    <m/>
  </r>
  <r>
    <x v="8"/>
    <x v="4"/>
    <x v="27"/>
    <x v="0"/>
    <x v="1"/>
    <m/>
    <m/>
    <m/>
    <n v="88749"/>
    <n v="56530"/>
    <n v="145279"/>
    <m/>
  </r>
  <r>
    <x v="8"/>
    <x v="4"/>
    <x v="45"/>
    <x v="0"/>
    <x v="11"/>
    <n v="2989355"/>
    <n v="0"/>
    <n v="0"/>
    <m/>
    <m/>
    <n v="2989355"/>
    <m/>
  </r>
  <r>
    <x v="8"/>
    <x v="4"/>
    <x v="45"/>
    <x v="2"/>
    <x v="13"/>
    <n v="1928893"/>
    <n v="2533"/>
    <n v="0"/>
    <m/>
    <m/>
    <n v="1928893"/>
    <m/>
  </r>
  <r>
    <x v="8"/>
    <x v="4"/>
    <x v="45"/>
    <x v="1"/>
    <x v="12"/>
    <n v="1860532"/>
    <n v="0"/>
    <n v="0"/>
    <m/>
    <m/>
    <n v="1860532"/>
    <m/>
  </r>
  <r>
    <x v="8"/>
    <x v="4"/>
    <x v="45"/>
    <x v="2"/>
    <x v="6"/>
    <n v="718059"/>
    <n v="0"/>
    <n v="0"/>
    <m/>
    <m/>
    <n v="718059"/>
    <m/>
  </r>
  <r>
    <x v="8"/>
    <x v="4"/>
    <x v="45"/>
    <x v="4"/>
    <x v="7"/>
    <n v="28683"/>
    <n v="0"/>
    <n v="0"/>
    <m/>
    <m/>
    <n v="28683"/>
    <m/>
  </r>
  <r>
    <x v="8"/>
    <x v="4"/>
    <x v="45"/>
    <x v="2"/>
    <x v="9"/>
    <m/>
    <m/>
    <m/>
    <n v="0"/>
    <n v="55830"/>
    <n v="55830"/>
    <m/>
  </r>
  <r>
    <x v="8"/>
    <x v="4"/>
    <x v="45"/>
    <x v="1"/>
    <x v="8"/>
    <m/>
    <m/>
    <m/>
    <n v="0"/>
    <n v="31670"/>
    <n v="31670"/>
    <m/>
  </r>
  <r>
    <x v="8"/>
    <x v="4"/>
    <x v="45"/>
    <x v="0"/>
    <x v="1"/>
    <m/>
    <m/>
    <m/>
    <n v="0"/>
    <n v="33580"/>
    <n v="33580"/>
    <m/>
  </r>
  <r>
    <x v="8"/>
    <x v="4"/>
    <x v="17"/>
    <x v="0"/>
    <x v="11"/>
    <n v="10671902"/>
    <n v="0"/>
    <n v="0"/>
    <m/>
    <m/>
    <n v="10671902"/>
    <m/>
  </r>
  <r>
    <x v="8"/>
    <x v="4"/>
    <x v="17"/>
    <x v="2"/>
    <x v="13"/>
    <n v="7857487"/>
    <n v="0"/>
    <n v="0"/>
    <m/>
    <m/>
    <n v="7857487"/>
    <m/>
  </r>
  <r>
    <x v="8"/>
    <x v="4"/>
    <x v="17"/>
    <x v="1"/>
    <x v="12"/>
    <n v="7758278"/>
    <n v="153994"/>
    <n v="0"/>
    <m/>
    <m/>
    <n v="7758278"/>
    <m/>
  </r>
  <r>
    <x v="8"/>
    <x v="4"/>
    <x v="17"/>
    <x v="2"/>
    <x v="6"/>
    <n v="2047201"/>
    <n v="0"/>
    <n v="0"/>
    <m/>
    <m/>
    <n v="2047201"/>
    <m/>
  </r>
  <r>
    <x v="8"/>
    <x v="4"/>
    <x v="17"/>
    <x v="4"/>
    <x v="7"/>
    <n v="225956"/>
    <n v="0"/>
    <n v="0"/>
    <m/>
    <m/>
    <n v="225956"/>
    <m/>
  </r>
  <r>
    <x v="8"/>
    <x v="4"/>
    <x v="17"/>
    <x v="6"/>
    <x v="4"/>
    <n v="127242"/>
    <n v="0"/>
    <n v="0"/>
    <m/>
    <m/>
    <n v="127242"/>
    <m/>
  </r>
  <r>
    <x v="8"/>
    <x v="4"/>
    <x v="17"/>
    <x v="3"/>
    <x v="10"/>
    <n v="45517"/>
    <n v="0"/>
    <n v="0"/>
    <m/>
    <m/>
    <n v="45517"/>
    <m/>
  </r>
  <r>
    <x v="8"/>
    <x v="4"/>
    <x v="17"/>
    <x v="3"/>
    <x v="15"/>
    <n v="24537"/>
    <n v="0"/>
    <n v="0"/>
    <m/>
    <m/>
    <n v="24537"/>
    <m/>
  </r>
  <r>
    <x v="8"/>
    <x v="4"/>
    <x v="17"/>
    <x v="2"/>
    <x v="9"/>
    <m/>
    <m/>
    <m/>
    <n v="533393"/>
    <n v="486778"/>
    <n v="1020171"/>
    <m/>
  </r>
  <r>
    <x v="8"/>
    <x v="4"/>
    <x v="17"/>
    <x v="0"/>
    <x v="1"/>
    <m/>
    <m/>
    <m/>
    <n v="162461"/>
    <n v="112269"/>
    <n v="274730"/>
    <m/>
  </r>
  <r>
    <x v="8"/>
    <x v="4"/>
    <x v="17"/>
    <x v="1"/>
    <x v="8"/>
    <m/>
    <m/>
    <m/>
    <n v="44193"/>
    <n v="189623"/>
    <n v="233816"/>
    <m/>
  </r>
  <r>
    <x v="8"/>
    <x v="4"/>
    <x v="65"/>
    <x v="0"/>
    <x v="11"/>
    <n v="3952982"/>
    <n v="0"/>
    <n v="0"/>
    <m/>
    <m/>
    <n v="3952982"/>
    <m/>
  </r>
  <r>
    <x v="8"/>
    <x v="4"/>
    <x v="65"/>
    <x v="2"/>
    <x v="13"/>
    <n v="2982962"/>
    <n v="0"/>
    <n v="0"/>
    <m/>
    <m/>
    <n v="2982962"/>
    <m/>
  </r>
  <r>
    <x v="8"/>
    <x v="4"/>
    <x v="65"/>
    <x v="1"/>
    <x v="12"/>
    <n v="2209652"/>
    <n v="0"/>
    <n v="0"/>
    <m/>
    <m/>
    <n v="2209652"/>
    <m/>
  </r>
  <r>
    <x v="8"/>
    <x v="4"/>
    <x v="65"/>
    <x v="3"/>
    <x v="10"/>
    <n v="330510"/>
    <n v="0"/>
    <n v="0"/>
    <m/>
    <m/>
    <n v="330510"/>
    <m/>
  </r>
  <r>
    <x v="8"/>
    <x v="4"/>
    <x v="65"/>
    <x v="2"/>
    <x v="6"/>
    <n v="281056"/>
    <n v="0"/>
    <n v="0"/>
    <m/>
    <m/>
    <n v="281056"/>
    <m/>
  </r>
  <r>
    <x v="8"/>
    <x v="4"/>
    <x v="65"/>
    <x v="4"/>
    <x v="7"/>
    <n v="65510"/>
    <n v="0"/>
    <n v="0"/>
    <m/>
    <m/>
    <n v="65510"/>
    <m/>
  </r>
  <r>
    <x v="8"/>
    <x v="4"/>
    <x v="65"/>
    <x v="1"/>
    <x v="8"/>
    <m/>
    <m/>
    <m/>
    <n v="276511"/>
    <n v="39725"/>
    <n v="316236"/>
    <m/>
  </r>
  <r>
    <x v="8"/>
    <x v="4"/>
    <x v="65"/>
    <x v="2"/>
    <x v="9"/>
    <m/>
    <m/>
    <m/>
    <n v="136103"/>
    <n v="78820"/>
    <n v="214923"/>
    <m/>
  </r>
  <r>
    <x v="8"/>
    <x v="4"/>
    <x v="65"/>
    <x v="0"/>
    <x v="1"/>
    <m/>
    <m/>
    <m/>
    <n v="72186"/>
    <n v="71445"/>
    <n v="143631"/>
    <m/>
  </r>
  <r>
    <x v="8"/>
    <x v="4"/>
    <x v="57"/>
    <x v="0"/>
    <x v="11"/>
    <n v="1915087"/>
    <n v="0"/>
    <n v="0"/>
    <m/>
    <m/>
    <n v="1915087"/>
    <m/>
  </r>
  <r>
    <x v="8"/>
    <x v="4"/>
    <x v="57"/>
    <x v="2"/>
    <x v="13"/>
    <n v="1483978"/>
    <n v="0"/>
    <n v="0"/>
    <m/>
    <m/>
    <n v="1483978"/>
    <m/>
  </r>
  <r>
    <x v="8"/>
    <x v="4"/>
    <x v="57"/>
    <x v="1"/>
    <x v="12"/>
    <n v="616790"/>
    <n v="10902"/>
    <n v="0"/>
    <m/>
    <m/>
    <n v="616790"/>
    <m/>
  </r>
  <r>
    <x v="8"/>
    <x v="4"/>
    <x v="57"/>
    <x v="3"/>
    <x v="10"/>
    <n v="571797"/>
    <n v="0"/>
    <n v="0"/>
    <m/>
    <m/>
    <n v="571797"/>
    <m/>
  </r>
  <r>
    <x v="8"/>
    <x v="4"/>
    <x v="57"/>
    <x v="2"/>
    <x v="6"/>
    <n v="55270"/>
    <n v="0"/>
    <n v="0"/>
    <m/>
    <m/>
    <n v="55270"/>
    <m/>
  </r>
  <r>
    <x v="8"/>
    <x v="4"/>
    <x v="57"/>
    <x v="3"/>
    <x v="5"/>
    <n v="45377"/>
    <n v="0"/>
    <n v="0"/>
    <m/>
    <m/>
    <n v="45377"/>
    <m/>
  </r>
  <r>
    <x v="8"/>
    <x v="4"/>
    <x v="57"/>
    <x v="2"/>
    <x v="9"/>
    <m/>
    <m/>
    <m/>
    <n v="1107356"/>
    <n v="0"/>
    <n v="1107356"/>
    <m/>
  </r>
  <r>
    <x v="8"/>
    <x v="4"/>
    <x v="57"/>
    <x v="0"/>
    <x v="1"/>
    <m/>
    <m/>
    <m/>
    <n v="432162"/>
    <n v="0"/>
    <n v="432162"/>
    <m/>
  </r>
  <r>
    <x v="8"/>
    <x v="4"/>
    <x v="53"/>
    <x v="0"/>
    <x v="11"/>
    <n v="2635659"/>
    <n v="3384"/>
    <n v="0"/>
    <m/>
    <m/>
    <n v="2635659"/>
    <m/>
  </r>
  <r>
    <x v="8"/>
    <x v="4"/>
    <x v="53"/>
    <x v="2"/>
    <x v="13"/>
    <n v="2391901"/>
    <n v="8178"/>
    <n v="0"/>
    <m/>
    <m/>
    <n v="2391901"/>
    <m/>
  </r>
  <r>
    <x v="8"/>
    <x v="4"/>
    <x v="53"/>
    <x v="1"/>
    <x v="12"/>
    <n v="2039564"/>
    <n v="34536"/>
    <n v="0"/>
    <m/>
    <m/>
    <n v="2039564"/>
    <m/>
  </r>
  <r>
    <x v="8"/>
    <x v="4"/>
    <x v="53"/>
    <x v="2"/>
    <x v="6"/>
    <n v="390278"/>
    <n v="15899"/>
    <n v="0"/>
    <m/>
    <m/>
    <n v="390278"/>
    <m/>
  </r>
  <r>
    <x v="8"/>
    <x v="4"/>
    <x v="53"/>
    <x v="3"/>
    <x v="10"/>
    <n v="123401"/>
    <n v="0"/>
    <n v="0"/>
    <m/>
    <m/>
    <n v="123401"/>
    <m/>
  </r>
  <r>
    <x v="8"/>
    <x v="4"/>
    <x v="53"/>
    <x v="3"/>
    <x v="15"/>
    <n v="34910"/>
    <n v="34910"/>
    <n v="0"/>
    <m/>
    <m/>
    <n v="34910"/>
    <m/>
  </r>
  <r>
    <x v="8"/>
    <x v="4"/>
    <x v="53"/>
    <x v="0"/>
    <x v="1"/>
    <m/>
    <m/>
    <m/>
    <n v="155726"/>
    <n v="1960"/>
    <n v="157686"/>
    <m/>
  </r>
  <r>
    <x v="8"/>
    <x v="4"/>
    <x v="53"/>
    <x v="1"/>
    <x v="8"/>
    <m/>
    <m/>
    <m/>
    <n v="135333"/>
    <n v="17336"/>
    <n v="152669"/>
    <m/>
  </r>
  <r>
    <x v="8"/>
    <x v="4"/>
    <x v="53"/>
    <x v="2"/>
    <x v="9"/>
    <m/>
    <m/>
    <m/>
    <n v="99969"/>
    <n v="44655"/>
    <n v="144624"/>
    <m/>
  </r>
  <r>
    <x v="8"/>
    <x v="4"/>
    <x v="27"/>
    <x v="0"/>
    <x v="11"/>
    <n v="2819644"/>
    <n v="13944"/>
    <n v="0"/>
    <m/>
    <m/>
    <n v="2819644"/>
    <m/>
  </r>
  <r>
    <x v="8"/>
    <x v="4"/>
    <x v="27"/>
    <x v="1"/>
    <x v="12"/>
    <n v="1819916"/>
    <n v="5488"/>
    <n v="0"/>
    <m/>
    <m/>
    <n v="1819916"/>
    <m/>
  </r>
  <r>
    <x v="8"/>
    <x v="4"/>
    <x v="27"/>
    <x v="2"/>
    <x v="13"/>
    <n v="1754227"/>
    <n v="5070"/>
    <n v="0"/>
    <m/>
    <m/>
    <n v="1754227"/>
    <m/>
  </r>
  <r>
    <x v="8"/>
    <x v="4"/>
    <x v="27"/>
    <x v="2"/>
    <x v="6"/>
    <n v="353899"/>
    <n v="6024"/>
    <n v="0"/>
    <m/>
    <m/>
    <n v="353899"/>
    <m/>
  </r>
  <r>
    <x v="8"/>
    <x v="4"/>
    <x v="27"/>
    <x v="4"/>
    <x v="7"/>
    <n v="18242"/>
    <n v="0"/>
    <n v="0"/>
    <m/>
    <m/>
    <n v="18242"/>
    <m/>
  </r>
  <r>
    <x v="8"/>
    <x v="4"/>
    <x v="27"/>
    <x v="3"/>
    <x v="10"/>
    <n v="5957"/>
    <n v="5957"/>
    <n v="0"/>
    <m/>
    <m/>
    <n v="5957"/>
    <m/>
  </r>
  <r>
    <x v="8"/>
    <x v="4"/>
    <x v="27"/>
    <x v="3"/>
    <x v="5"/>
    <n v="5130"/>
    <n v="0"/>
    <n v="0"/>
    <m/>
    <m/>
    <n v="5130"/>
    <m/>
  </r>
  <r>
    <x v="8"/>
    <x v="4"/>
    <x v="27"/>
    <x v="1"/>
    <x v="8"/>
    <m/>
    <m/>
    <m/>
    <n v="370269"/>
    <n v="47159"/>
    <n v="417428"/>
    <m/>
  </r>
  <r>
    <x v="8"/>
    <x v="4"/>
    <x v="27"/>
    <x v="0"/>
    <x v="1"/>
    <m/>
    <m/>
    <m/>
    <n v="157255"/>
    <n v="47503"/>
    <n v="204758"/>
    <m/>
  </r>
  <r>
    <x v="8"/>
    <x v="4"/>
    <x v="27"/>
    <x v="2"/>
    <x v="9"/>
    <m/>
    <m/>
    <m/>
    <n v="141877"/>
    <n v="56045"/>
    <n v="197922"/>
    <m/>
  </r>
  <r>
    <x v="8"/>
    <x v="2"/>
    <x v="48"/>
    <x v="0"/>
    <x v="11"/>
    <n v="3798767"/>
    <n v="0"/>
    <n v="0"/>
    <m/>
    <m/>
    <n v="3798767"/>
    <m/>
  </r>
  <r>
    <x v="8"/>
    <x v="2"/>
    <x v="48"/>
    <x v="2"/>
    <x v="13"/>
    <n v="3463172"/>
    <n v="1859"/>
    <n v="0"/>
    <m/>
    <m/>
    <n v="3463172"/>
    <m/>
  </r>
  <r>
    <x v="8"/>
    <x v="2"/>
    <x v="48"/>
    <x v="1"/>
    <x v="12"/>
    <n v="2201903"/>
    <n v="34480"/>
    <n v="0"/>
    <m/>
    <m/>
    <n v="2201903"/>
    <m/>
  </r>
  <r>
    <x v="8"/>
    <x v="2"/>
    <x v="48"/>
    <x v="2"/>
    <x v="6"/>
    <n v="776352"/>
    <n v="0"/>
    <n v="0"/>
    <m/>
    <m/>
    <n v="776352"/>
    <m/>
  </r>
  <r>
    <x v="8"/>
    <x v="2"/>
    <x v="48"/>
    <x v="4"/>
    <x v="7"/>
    <n v="235805"/>
    <n v="0"/>
    <n v="0"/>
    <m/>
    <m/>
    <n v="235805"/>
    <m/>
  </r>
  <r>
    <x v="8"/>
    <x v="2"/>
    <x v="48"/>
    <x v="3"/>
    <x v="15"/>
    <n v="148907"/>
    <n v="0"/>
    <n v="0"/>
    <m/>
    <m/>
    <n v="148907"/>
    <m/>
  </r>
  <r>
    <x v="8"/>
    <x v="2"/>
    <x v="48"/>
    <x v="3"/>
    <x v="10"/>
    <n v="44948"/>
    <n v="0"/>
    <n v="0"/>
    <m/>
    <m/>
    <n v="44948"/>
    <m/>
  </r>
  <r>
    <x v="8"/>
    <x v="2"/>
    <x v="48"/>
    <x v="6"/>
    <x v="4"/>
    <n v="27288"/>
    <n v="0"/>
    <n v="0"/>
    <m/>
    <m/>
    <n v="27288"/>
    <m/>
  </r>
  <r>
    <x v="8"/>
    <x v="2"/>
    <x v="48"/>
    <x v="1"/>
    <x v="8"/>
    <m/>
    <m/>
    <m/>
    <n v="37926"/>
    <n v="25510"/>
    <n v="63436"/>
    <m/>
  </r>
  <r>
    <x v="8"/>
    <x v="2"/>
    <x v="48"/>
    <x v="3"/>
    <x v="16"/>
    <m/>
    <m/>
    <m/>
    <n v="0"/>
    <n v="15870"/>
    <n v="15870"/>
    <m/>
  </r>
  <r>
    <x v="8"/>
    <x v="2"/>
    <x v="48"/>
    <x v="2"/>
    <x v="9"/>
    <m/>
    <m/>
    <m/>
    <n v="0"/>
    <n v="125185"/>
    <n v="125185"/>
    <m/>
  </r>
  <r>
    <x v="8"/>
    <x v="2"/>
    <x v="48"/>
    <x v="0"/>
    <x v="1"/>
    <m/>
    <m/>
    <m/>
    <n v="0"/>
    <n v="43325"/>
    <n v="43325"/>
    <m/>
  </r>
  <r>
    <x v="8"/>
    <x v="2"/>
    <x v="49"/>
    <x v="0"/>
    <x v="11"/>
    <n v="3944899"/>
    <n v="0"/>
    <n v="0"/>
    <m/>
    <m/>
    <n v="3944899"/>
    <m/>
  </r>
  <r>
    <x v="8"/>
    <x v="2"/>
    <x v="49"/>
    <x v="1"/>
    <x v="12"/>
    <n v="3418563"/>
    <n v="0"/>
    <n v="0"/>
    <m/>
    <m/>
    <n v="3418563"/>
    <m/>
  </r>
  <r>
    <x v="8"/>
    <x v="2"/>
    <x v="49"/>
    <x v="2"/>
    <x v="13"/>
    <n v="3218279"/>
    <n v="0"/>
    <n v="0"/>
    <m/>
    <m/>
    <n v="3218279"/>
    <m/>
  </r>
  <r>
    <x v="8"/>
    <x v="2"/>
    <x v="49"/>
    <x v="2"/>
    <x v="6"/>
    <n v="439220"/>
    <n v="0"/>
    <n v="0"/>
    <m/>
    <m/>
    <n v="439220"/>
    <m/>
  </r>
  <r>
    <x v="8"/>
    <x v="2"/>
    <x v="49"/>
    <x v="4"/>
    <x v="7"/>
    <n v="119216"/>
    <n v="0"/>
    <n v="0"/>
    <m/>
    <m/>
    <n v="119216"/>
    <m/>
  </r>
  <r>
    <x v="8"/>
    <x v="2"/>
    <x v="49"/>
    <x v="6"/>
    <x v="4"/>
    <n v="38130"/>
    <n v="0"/>
    <n v="0"/>
    <m/>
    <m/>
    <n v="38130"/>
    <m/>
  </r>
  <r>
    <x v="8"/>
    <x v="2"/>
    <x v="49"/>
    <x v="3"/>
    <x v="10"/>
    <n v="31532"/>
    <n v="0"/>
    <n v="0"/>
    <m/>
    <m/>
    <n v="31532"/>
    <m/>
  </r>
  <r>
    <x v="8"/>
    <x v="2"/>
    <x v="49"/>
    <x v="1"/>
    <x v="8"/>
    <m/>
    <m/>
    <m/>
    <n v="638465"/>
    <n v="9708"/>
    <n v="648173"/>
    <m/>
  </r>
  <r>
    <x v="8"/>
    <x v="2"/>
    <x v="49"/>
    <x v="0"/>
    <x v="1"/>
    <m/>
    <m/>
    <m/>
    <n v="359764"/>
    <n v="0"/>
    <n v="359764"/>
    <m/>
  </r>
  <r>
    <x v="8"/>
    <x v="2"/>
    <x v="49"/>
    <x v="2"/>
    <x v="9"/>
    <m/>
    <m/>
    <m/>
    <n v="220479"/>
    <n v="14072"/>
    <n v="234551"/>
    <m/>
  </r>
  <r>
    <x v="8"/>
    <x v="2"/>
    <x v="47"/>
    <x v="0"/>
    <x v="11"/>
    <n v="5281336"/>
    <n v="7771"/>
    <n v="0"/>
    <m/>
    <m/>
    <n v="5281336"/>
    <m/>
  </r>
  <r>
    <x v="8"/>
    <x v="2"/>
    <x v="47"/>
    <x v="2"/>
    <x v="13"/>
    <n v="2770749"/>
    <n v="0"/>
    <n v="0"/>
    <m/>
    <m/>
    <n v="2770749"/>
    <m/>
  </r>
  <r>
    <x v="8"/>
    <x v="2"/>
    <x v="47"/>
    <x v="1"/>
    <x v="12"/>
    <n v="2291135"/>
    <n v="13269"/>
    <n v="0"/>
    <m/>
    <m/>
    <n v="2291135"/>
    <m/>
  </r>
  <r>
    <x v="8"/>
    <x v="2"/>
    <x v="47"/>
    <x v="2"/>
    <x v="6"/>
    <n v="403060"/>
    <n v="0"/>
    <n v="0"/>
    <m/>
    <m/>
    <n v="403060"/>
    <m/>
  </r>
  <r>
    <x v="8"/>
    <x v="2"/>
    <x v="47"/>
    <x v="4"/>
    <x v="7"/>
    <n v="336006"/>
    <n v="0"/>
    <n v="0"/>
    <m/>
    <m/>
    <n v="336006"/>
    <m/>
  </r>
  <r>
    <x v="8"/>
    <x v="2"/>
    <x v="47"/>
    <x v="3"/>
    <x v="10"/>
    <n v="48807"/>
    <n v="8656"/>
    <n v="0"/>
    <m/>
    <m/>
    <n v="48807"/>
    <m/>
  </r>
  <r>
    <x v="8"/>
    <x v="2"/>
    <x v="47"/>
    <x v="6"/>
    <x v="4"/>
    <n v="19442"/>
    <n v="0"/>
    <n v="0"/>
    <m/>
    <m/>
    <n v="19442"/>
    <m/>
  </r>
  <r>
    <x v="8"/>
    <x v="2"/>
    <x v="47"/>
    <x v="2"/>
    <x v="9"/>
    <m/>
    <m/>
    <m/>
    <n v="550060"/>
    <n v="92782"/>
    <n v="642842"/>
    <m/>
  </r>
  <r>
    <x v="8"/>
    <x v="2"/>
    <x v="47"/>
    <x v="1"/>
    <x v="8"/>
    <m/>
    <m/>
    <m/>
    <n v="504103"/>
    <n v="60767"/>
    <n v="564870"/>
    <m/>
  </r>
  <r>
    <x v="8"/>
    <x v="2"/>
    <x v="47"/>
    <x v="0"/>
    <x v="1"/>
    <m/>
    <m/>
    <m/>
    <n v="131594"/>
    <n v="118798"/>
    <n v="250392"/>
    <m/>
  </r>
  <r>
    <x v="8"/>
    <x v="2"/>
    <x v="88"/>
    <x v="2"/>
    <x v="13"/>
    <n v="1441039"/>
    <n v="2928"/>
    <n v="0"/>
    <m/>
    <m/>
    <n v="1441039"/>
    <m/>
  </r>
  <r>
    <x v="8"/>
    <x v="2"/>
    <x v="88"/>
    <x v="0"/>
    <x v="11"/>
    <n v="1379055"/>
    <n v="0"/>
    <n v="0"/>
    <m/>
    <m/>
    <n v="1379055"/>
    <m/>
  </r>
  <r>
    <x v="8"/>
    <x v="2"/>
    <x v="88"/>
    <x v="1"/>
    <x v="12"/>
    <n v="764595"/>
    <n v="0"/>
    <n v="0"/>
    <m/>
    <m/>
    <n v="764595"/>
    <m/>
  </r>
  <r>
    <x v="8"/>
    <x v="2"/>
    <x v="88"/>
    <x v="3"/>
    <x v="10"/>
    <n v="122992"/>
    <n v="0"/>
    <n v="0"/>
    <m/>
    <m/>
    <n v="122992"/>
    <m/>
  </r>
  <r>
    <x v="8"/>
    <x v="2"/>
    <x v="88"/>
    <x v="2"/>
    <x v="6"/>
    <n v="60918"/>
    <n v="605"/>
    <n v="0"/>
    <m/>
    <m/>
    <n v="60918"/>
    <m/>
  </r>
  <r>
    <x v="8"/>
    <x v="2"/>
    <x v="88"/>
    <x v="2"/>
    <x v="9"/>
    <m/>
    <m/>
    <m/>
    <n v="0"/>
    <n v="1500"/>
    <n v="1500"/>
    <m/>
  </r>
  <r>
    <x v="8"/>
    <x v="2"/>
    <x v="88"/>
    <x v="1"/>
    <x v="8"/>
    <m/>
    <m/>
    <m/>
    <n v="0"/>
    <n v="9715"/>
    <n v="9715"/>
    <m/>
  </r>
  <r>
    <x v="8"/>
    <x v="2"/>
    <x v="88"/>
    <x v="0"/>
    <x v="1"/>
    <m/>
    <m/>
    <m/>
    <n v="0"/>
    <n v="5180"/>
    <n v="5180"/>
    <m/>
  </r>
  <r>
    <x v="8"/>
    <x v="2"/>
    <x v="110"/>
    <x v="1"/>
    <x v="12"/>
    <n v="270744"/>
    <n v="0"/>
    <n v="0"/>
    <m/>
    <m/>
    <n v="270744"/>
    <m/>
  </r>
  <r>
    <x v="8"/>
    <x v="2"/>
    <x v="110"/>
    <x v="2"/>
    <x v="13"/>
    <n v="256465"/>
    <n v="0"/>
    <n v="0"/>
    <m/>
    <m/>
    <n v="256465"/>
    <m/>
  </r>
  <r>
    <x v="8"/>
    <x v="2"/>
    <x v="110"/>
    <x v="0"/>
    <x v="11"/>
    <n v="217959"/>
    <n v="0"/>
    <n v="0"/>
    <m/>
    <m/>
    <n v="217959"/>
    <m/>
  </r>
  <r>
    <x v="8"/>
    <x v="2"/>
    <x v="110"/>
    <x v="6"/>
    <x v="4"/>
    <n v="11349"/>
    <n v="0"/>
    <n v="0"/>
    <m/>
    <m/>
    <n v="11349"/>
    <m/>
  </r>
  <r>
    <x v="8"/>
    <x v="2"/>
    <x v="110"/>
    <x v="4"/>
    <x v="7"/>
    <n v="8856"/>
    <n v="0"/>
    <n v="0"/>
    <m/>
    <m/>
    <n v="8856"/>
    <m/>
  </r>
  <r>
    <x v="8"/>
    <x v="2"/>
    <x v="110"/>
    <x v="2"/>
    <x v="6"/>
    <n v="6120"/>
    <n v="0"/>
    <n v="0"/>
    <m/>
    <m/>
    <n v="6120"/>
    <m/>
  </r>
  <r>
    <x v="8"/>
    <x v="2"/>
    <x v="110"/>
    <x v="0"/>
    <x v="1"/>
    <m/>
    <m/>
    <m/>
    <n v="0"/>
    <n v="12002"/>
    <n v="12002"/>
    <m/>
  </r>
  <r>
    <x v="8"/>
    <x v="2"/>
    <x v="49"/>
    <x v="0"/>
    <x v="11"/>
    <n v="35438"/>
    <n v="0"/>
    <n v="0"/>
    <m/>
    <m/>
    <n v="35438"/>
    <m/>
  </r>
  <r>
    <x v="8"/>
    <x v="2"/>
    <x v="49"/>
    <x v="1"/>
    <x v="12"/>
    <n v="34390"/>
    <n v="0"/>
    <n v="0"/>
    <m/>
    <m/>
    <n v="34390"/>
    <m/>
  </r>
  <r>
    <x v="8"/>
    <x v="2"/>
    <x v="87"/>
    <x v="0"/>
    <x v="11"/>
    <n v="638858"/>
    <n v="22420"/>
    <n v="0"/>
    <m/>
    <m/>
    <n v="638858"/>
    <m/>
  </r>
  <r>
    <x v="8"/>
    <x v="2"/>
    <x v="87"/>
    <x v="2"/>
    <x v="13"/>
    <n v="501936"/>
    <n v="0"/>
    <n v="0"/>
    <m/>
    <m/>
    <n v="501936"/>
    <m/>
  </r>
  <r>
    <x v="8"/>
    <x v="2"/>
    <x v="87"/>
    <x v="1"/>
    <x v="12"/>
    <n v="463100"/>
    <n v="51465"/>
    <n v="0"/>
    <m/>
    <m/>
    <n v="463100"/>
    <m/>
  </r>
  <r>
    <x v="8"/>
    <x v="2"/>
    <x v="87"/>
    <x v="2"/>
    <x v="9"/>
    <m/>
    <m/>
    <m/>
    <n v="315644"/>
    <n v="0"/>
    <n v="315644"/>
    <m/>
  </r>
  <r>
    <x v="8"/>
    <x v="2"/>
    <x v="87"/>
    <x v="1"/>
    <x v="8"/>
    <m/>
    <m/>
    <m/>
    <n v="179693"/>
    <n v="0"/>
    <n v="179693"/>
    <m/>
  </r>
  <r>
    <x v="8"/>
    <x v="2"/>
    <x v="87"/>
    <x v="0"/>
    <x v="1"/>
    <m/>
    <m/>
    <m/>
    <n v="82673"/>
    <n v="0"/>
    <n v="82673"/>
    <m/>
  </r>
  <r>
    <x v="8"/>
    <x v="2"/>
    <x v="84"/>
    <x v="2"/>
    <x v="13"/>
    <n v="210617"/>
    <n v="0"/>
    <n v="0"/>
    <m/>
    <m/>
    <n v="210617"/>
    <m/>
  </r>
  <r>
    <x v="8"/>
    <x v="2"/>
    <x v="84"/>
    <x v="0"/>
    <x v="11"/>
    <n v="187535"/>
    <n v="0"/>
    <n v="0"/>
    <m/>
    <m/>
    <n v="187535"/>
    <m/>
  </r>
  <r>
    <x v="8"/>
    <x v="2"/>
    <x v="84"/>
    <x v="1"/>
    <x v="12"/>
    <n v="147168"/>
    <n v="0"/>
    <n v="0"/>
    <m/>
    <m/>
    <n v="147168"/>
    <m/>
  </r>
  <r>
    <x v="8"/>
    <x v="2"/>
    <x v="20"/>
    <x v="1"/>
    <x v="12"/>
    <n v="7726340"/>
    <n v="174001"/>
    <n v="0"/>
    <m/>
    <m/>
    <n v="7726340"/>
    <m/>
  </r>
  <r>
    <x v="8"/>
    <x v="2"/>
    <x v="20"/>
    <x v="0"/>
    <x v="11"/>
    <n v="7606526"/>
    <n v="1902"/>
    <n v="0"/>
    <m/>
    <m/>
    <n v="7606526"/>
    <m/>
  </r>
  <r>
    <x v="8"/>
    <x v="2"/>
    <x v="20"/>
    <x v="2"/>
    <x v="13"/>
    <n v="1859830"/>
    <n v="7188"/>
    <n v="0"/>
    <m/>
    <m/>
    <n v="1859830"/>
    <m/>
  </r>
  <r>
    <x v="8"/>
    <x v="2"/>
    <x v="20"/>
    <x v="2"/>
    <x v="6"/>
    <n v="726414"/>
    <n v="44947"/>
    <n v="0"/>
    <m/>
    <m/>
    <n v="726414"/>
    <m/>
  </r>
  <r>
    <x v="8"/>
    <x v="2"/>
    <x v="20"/>
    <x v="3"/>
    <x v="10"/>
    <n v="432831"/>
    <n v="0"/>
    <n v="0"/>
    <m/>
    <m/>
    <n v="432831"/>
    <m/>
  </r>
  <r>
    <x v="8"/>
    <x v="2"/>
    <x v="20"/>
    <x v="4"/>
    <x v="7"/>
    <n v="167334"/>
    <n v="0"/>
    <n v="0"/>
    <m/>
    <m/>
    <n v="167334"/>
    <m/>
  </r>
  <r>
    <x v="8"/>
    <x v="2"/>
    <x v="20"/>
    <x v="6"/>
    <x v="4"/>
    <n v="59330"/>
    <n v="0"/>
    <n v="0"/>
    <m/>
    <m/>
    <n v="59330"/>
    <m/>
  </r>
  <r>
    <x v="8"/>
    <x v="2"/>
    <x v="20"/>
    <x v="0"/>
    <x v="1"/>
    <m/>
    <m/>
    <m/>
    <n v="396560"/>
    <n v="81638"/>
    <n v="478198"/>
    <m/>
  </r>
  <r>
    <x v="8"/>
    <x v="2"/>
    <x v="20"/>
    <x v="2"/>
    <x v="9"/>
    <m/>
    <m/>
    <m/>
    <n v="232474"/>
    <n v="24060"/>
    <n v="256534"/>
    <m/>
  </r>
  <r>
    <x v="8"/>
    <x v="2"/>
    <x v="20"/>
    <x v="1"/>
    <x v="8"/>
    <m/>
    <m/>
    <m/>
    <n v="200728"/>
    <n v="97820"/>
    <n v="298548"/>
    <m/>
  </r>
  <r>
    <x v="8"/>
    <x v="2"/>
    <x v="20"/>
    <x v="3"/>
    <x v="3"/>
    <m/>
    <m/>
    <m/>
    <n v="0"/>
    <n v="4600"/>
    <n v="4600"/>
    <m/>
  </r>
  <r>
    <x v="8"/>
    <x v="2"/>
    <x v="20"/>
    <x v="0"/>
    <x v="11"/>
    <n v="2203068"/>
    <n v="0"/>
    <n v="0"/>
    <m/>
    <m/>
    <n v="2203068"/>
    <m/>
  </r>
  <r>
    <x v="8"/>
    <x v="2"/>
    <x v="20"/>
    <x v="1"/>
    <x v="12"/>
    <n v="2000029"/>
    <n v="0"/>
    <n v="0"/>
    <m/>
    <m/>
    <n v="2000029"/>
    <m/>
  </r>
  <r>
    <x v="8"/>
    <x v="2"/>
    <x v="20"/>
    <x v="2"/>
    <x v="13"/>
    <n v="924864"/>
    <n v="0"/>
    <n v="0"/>
    <m/>
    <m/>
    <n v="924864"/>
    <m/>
  </r>
  <r>
    <x v="8"/>
    <x v="2"/>
    <x v="20"/>
    <x v="2"/>
    <x v="6"/>
    <n v="292572"/>
    <n v="0"/>
    <n v="0"/>
    <m/>
    <m/>
    <n v="292572"/>
    <m/>
  </r>
  <r>
    <x v="8"/>
    <x v="2"/>
    <x v="20"/>
    <x v="4"/>
    <x v="7"/>
    <n v="20312"/>
    <n v="0"/>
    <n v="0"/>
    <m/>
    <m/>
    <n v="20312"/>
    <m/>
  </r>
  <r>
    <x v="8"/>
    <x v="2"/>
    <x v="20"/>
    <x v="3"/>
    <x v="10"/>
    <n v="11229"/>
    <n v="0"/>
    <n v="0"/>
    <m/>
    <m/>
    <n v="11229"/>
    <m/>
  </r>
  <r>
    <x v="8"/>
    <x v="2"/>
    <x v="20"/>
    <x v="2"/>
    <x v="9"/>
    <m/>
    <m/>
    <m/>
    <n v="0"/>
    <n v="39591"/>
    <n v="39591"/>
    <m/>
  </r>
  <r>
    <x v="8"/>
    <x v="2"/>
    <x v="20"/>
    <x v="1"/>
    <x v="8"/>
    <m/>
    <m/>
    <m/>
    <n v="0"/>
    <n v="31655"/>
    <n v="31655"/>
    <m/>
  </r>
  <r>
    <x v="8"/>
    <x v="2"/>
    <x v="20"/>
    <x v="0"/>
    <x v="1"/>
    <m/>
    <m/>
    <m/>
    <n v="0"/>
    <n v="2500"/>
    <n v="2500"/>
    <m/>
  </r>
  <r>
    <x v="8"/>
    <x v="2"/>
    <x v="120"/>
    <x v="1"/>
    <x v="12"/>
    <n v="228068"/>
    <n v="0"/>
    <n v="0"/>
    <m/>
    <m/>
    <n v="228068"/>
    <m/>
  </r>
  <r>
    <x v="8"/>
    <x v="2"/>
    <x v="120"/>
    <x v="0"/>
    <x v="11"/>
    <n v="67880"/>
    <n v="0"/>
    <n v="0"/>
    <m/>
    <m/>
    <n v="67880"/>
    <m/>
  </r>
  <r>
    <x v="8"/>
    <x v="2"/>
    <x v="120"/>
    <x v="2"/>
    <x v="13"/>
    <n v="43025"/>
    <n v="0"/>
    <n v="0"/>
    <m/>
    <m/>
    <n v="43025"/>
    <m/>
  </r>
  <r>
    <x v="8"/>
    <x v="2"/>
    <x v="120"/>
    <x v="2"/>
    <x v="6"/>
    <n v="22740"/>
    <n v="0"/>
    <n v="0"/>
    <m/>
    <m/>
    <n v="22740"/>
    <m/>
  </r>
  <r>
    <x v="8"/>
    <x v="2"/>
    <x v="120"/>
    <x v="2"/>
    <x v="9"/>
    <m/>
    <m/>
    <m/>
    <n v="0"/>
    <n v="2000"/>
    <n v="2000"/>
    <m/>
  </r>
  <r>
    <x v="8"/>
    <x v="2"/>
    <x v="58"/>
    <x v="1"/>
    <x v="12"/>
    <n v="2500558"/>
    <n v="23674"/>
    <n v="0"/>
    <m/>
    <m/>
    <n v="2500558"/>
    <m/>
  </r>
  <r>
    <x v="8"/>
    <x v="2"/>
    <x v="58"/>
    <x v="0"/>
    <x v="11"/>
    <n v="1506102"/>
    <n v="0"/>
    <n v="0"/>
    <m/>
    <m/>
    <n v="1506102"/>
    <m/>
  </r>
  <r>
    <x v="8"/>
    <x v="2"/>
    <x v="58"/>
    <x v="2"/>
    <x v="13"/>
    <n v="769495"/>
    <n v="17377"/>
    <n v="0"/>
    <m/>
    <m/>
    <n v="769495"/>
    <m/>
  </r>
  <r>
    <x v="8"/>
    <x v="2"/>
    <x v="58"/>
    <x v="2"/>
    <x v="6"/>
    <n v="388560"/>
    <n v="0"/>
    <n v="0"/>
    <m/>
    <m/>
    <n v="388560"/>
    <m/>
  </r>
  <r>
    <x v="8"/>
    <x v="2"/>
    <x v="58"/>
    <x v="3"/>
    <x v="10"/>
    <n v="10754"/>
    <n v="10754"/>
    <n v="0"/>
    <m/>
    <m/>
    <n v="10754"/>
    <m/>
  </r>
  <r>
    <x v="8"/>
    <x v="2"/>
    <x v="58"/>
    <x v="4"/>
    <x v="7"/>
    <n v="4942"/>
    <n v="0"/>
    <n v="0"/>
    <m/>
    <m/>
    <n v="4942"/>
    <m/>
  </r>
  <r>
    <x v="8"/>
    <x v="2"/>
    <x v="58"/>
    <x v="1"/>
    <x v="8"/>
    <m/>
    <m/>
    <m/>
    <n v="31805"/>
    <n v="5030"/>
    <n v="36835"/>
    <m/>
  </r>
  <r>
    <x v="8"/>
    <x v="2"/>
    <x v="58"/>
    <x v="2"/>
    <x v="9"/>
    <m/>
    <m/>
    <m/>
    <n v="0"/>
    <n v="16840"/>
    <n v="16840"/>
    <m/>
  </r>
  <r>
    <x v="8"/>
    <x v="2"/>
    <x v="112"/>
    <x v="1"/>
    <x v="12"/>
    <n v="281308"/>
    <n v="0"/>
    <n v="0"/>
    <m/>
    <m/>
    <n v="281308"/>
    <m/>
  </r>
  <r>
    <x v="8"/>
    <x v="2"/>
    <x v="112"/>
    <x v="0"/>
    <x v="11"/>
    <n v="280544"/>
    <n v="0"/>
    <n v="0"/>
    <m/>
    <m/>
    <n v="280544"/>
    <m/>
  </r>
  <r>
    <x v="8"/>
    <x v="2"/>
    <x v="112"/>
    <x v="2"/>
    <x v="13"/>
    <n v="35983"/>
    <n v="0"/>
    <n v="0"/>
    <m/>
    <m/>
    <n v="35983"/>
    <m/>
  </r>
  <r>
    <x v="8"/>
    <x v="2"/>
    <x v="112"/>
    <x v="2"/>
    <x v="6"/>
    <n v="24221"/>
    <n v="0"/>
    <n v="0"/>
    <m/>
    <m/>
    <n v="24221"/>
    <m/>
  </r>
  <r>
    <x v="8"/>
    <x v="2"/>
    <x v="20"/>
    <x v="1"/>
    <x v="12"/>
    <n v="1350423"/>
    <n v="7639"/>
    <n v="0"/>
    <m/>
    <m/>
    <n v="1350423"/>
    <m/>
  </r>
  <r>
    <x v="8"/>
    <x v="2"/>
    <x v="20"/>
    <x v="0"/>
    <x v="11"/>
    <n v="1061226"/>
    <n v="0"/>
    <n v="0"/>
    <m/>
    <m/>
    <n v="1061226"/>
    <m/>
  </r>
  <r>
    <x v="8"/>
    <x v="2"/>
    <x v="20"/>
    <x v="2"/>
    <x v="13"/>
    <n v="865126"/>
    <n v="0"/>
    <n v="0"/>
    <m/>
    <m/>
    <n v="865126"/>
    <m/>
  </r>
  <r>
    <x v="8"/>
    <x v="2"/>
    <x v="20"/>
    <x v="2"/>
    <x v="6"/>
    <n v="527904"/>
    <n v="0"/>
    <n v="0"/>
    <m/>
    <m/>
    <n v="527904"/>
    <m/>
  </r>
  <r>
    <x v="8"/>
    <x v="2"/>
    <x v="20"/>
    <x v="4"/>
    <x v="7"/>
    <n v="132293"/>
    <n v="0"/>
    <n v="0"/>
    <m/>
    <m/>
    <n v="132293"/>
    <m/>
  </r>
  <r>
    <x v="8"/>
    <x v="2"/>
    <x v="20"/>
    <x v="6"/>
    <x v="4"/>
    <n v="18798"/>
    <n v="18798"/>
    <n v="0"/>
    <m/>
    <m/>
    <n v="18798"/>
    <m/>
  </r>
  <r>
    <x v="8"/>
    <x v="2"/>
    <x v="20"/>
    <x v="2"/>
    <x v="9"/>
    <m/>
    <m/>
    <m/>
    <n v="56014"/>
    <n v="11260"/>
    <n v="67274"/>
    <m/>
  </r>
  <r>
    <x v="8"/>
    <x v="2"/>
    <x v="20"/>
    <x v="1"/>
    <x v="8"/>
    <m/>
    <m/>
    <m/>
    <n v="55254"/>
    <n v="4630"/>
    <n v="59884"/>
    <m/>
  </r>
  <r>
    <x v="8"/>
    <x v="2"/>
    <x v="20"/>
    <x v="0"/>
    <x v="1"/>
    <m/>
    <m/>
    <m/>
    <n v="16837"/>
    <n v="0"/>
    <n v="16837"/>
    <m/>
  </r>
  <r>
    <x v="8"/>
    <x v="2"/>
    <x v="86"/>
    <x v="1"/>
    <x v="12"/>
    <n v="999640"/>
    <n v="0"/>
    <n v="0"/>
    <m/>
    <m/>
    <n v="999640"/>
    <m/>
  </r>
  <r>
    <x v="8"/>
    <x v="2"/>
    <x v="86"/>
    <x v="0"/>
    <x v="11"/>
    <n v="763555"/>
    <n v="7040"/>
    <n v="0"/>
    <m/>
    <m/>
    <n v="763555"/>
    <m/>
  </r>
  <r>
    <x v="8"/>
    <x v="2"/>
    <x v="86"/>
    <x v="2"/>
    <x v="13"/>
    <n v="483173"/>
    <n v="0"/>
    <n v="0"/>
    <m/>
    <m/>
    <n v="483173"/>
    <m/>
  </r>
  <r>
    <x v="8"/>
    <x v="2"/>
    <x v="86"/>
    <x v="2"/>
    <x v="6"/>
    <n v="153271"/>
    <n v="0"/>
    <n v="0"/>
    <m/>
    <m/>
    <n v="153271"/>
    <m/>
  </r>
  <r>
    <x v="8"/>
    <x v="2"/>
    <x v="86"/>
    <x v="4"/>
    <x v="7"/>
    <n v="11561"/>
    <n v="0"/>
    <n v="0"/>
    <m/>
    <m/>
    <n v="11561"/>
    <m/>
  </r>
  <r>
    <x v="8"/>
    <x v="2"/>
    <x v="86"/>
    <x v="2"/>
    <x v="9"/>
    <m/>
    <m/>
    <m/>
    <n v="33808"/>
    <n v="0"/>
    <n v="33808"/>
    <m/>
  </r>
  <r>
    <x v="8"/>
    <x v="2"/>
    <x v="59"/>
    <x v="1"/>
    <x v="12"/>
    <n v="1808191"/>
    <n v="0"/>
    <n v="0"/>
    <m/>
    <m/>
    <n v="1808191"/>
    <m/>
  </r>
  <r>
    <x v="8"/>
    <x v="2"/>
    <x v="59"/>
    <x v="0"/>
    <x v="11"/>
    <n v="1403390"/>
    <n v="18189"/>
    <n v="0"/>
    <m/>
    <m/>
    <n v="1403390"/>
    <m/>
  </r>
  <r>
    <x v="8"/>
    <x v="2"/>
    <x v="59"/>
    <x v="2"/>
    <x v="13"/>
    <n v="908836"/>
    <n v="0"/>
    <n v="0"/>
    <m/>
    <m/>
    <n v="908836"/>
    <m/>
  </r>
  <r>
    <x v="8"/>
    <x v="2"/>
    <x v="59"/>
    <x v="2"/>
    <x v="6"/>
    <n v="206948"/>
    <n v="0"/>
    <n v="0"/>
    <m/>
    <m/>
    <n v="206948"/>
    <m/>
  </r>
  <r>
    <x v="8"/>
    <x v="2"/>
    <x v="59"/>
    <x v="4"/>
    <x v="7"/>
    <n v="23250"/>
    <n v="0"/>
    <n v="0"/>
    <m/>
    <m/>
    <n v="23250"/>
    <m/>
  </r>
  <r>
    <x v="8"/>
    <x v="2"/>
    <x v="59"/>
    <x v="2"/>
    <x v="9"/>
    <m/>
    <m/>
    <m/>
    <n v="244550"/>
    <n v="0"/>
    <n v="244550"/>
    <m/>
  </r>
  <r>
    <x v="8"/>
    <x v="2"/>
    <x v="59"/>
    <x v="1"/>
    <x v="8"/>
    <m/>
    <m/>
    <m/>
    <n v="141426"/>
    <n v="0"/>
    <n v="141426"/>
    <m/>
  </r>
  <r>
    <x v="8"/>
    <x v="2"/>
    <x v="10"/>
    <x v="0"/>
    <x v="11"/>
    <n v="10481011"/>
    <n v="0"/>
    <n v="0"/>
    <m/>
    <m/>
    <n v="10481011"/>
    <m/>
  </r>
  <r>
    <x v="8"/>
    <x v="2"/>
    <x v="10"/>
    <x v="1"/>
    <x v="12"/>
    <n v="8768400"/>
    <n v="0"/>
    <n v="0"/>
    <m/>
    <m/>
    <n v="8768400"/>
    <m/>
  </r>
  <r>
    <x v="8"/>
    <x v="2"/>
    <x v="10"/>
    <x v="2"/>
    <x v="13"/>
    <n v="2209441"/>
    <n v="0"/>
    <n v="0"/>
    <m/>
    <m/>
    <n v="2209441"/>
    <m/>
  </r>
  <r>
    <x v="8"/>
    <x v="2"/>
    <x v="10"/>
    <x v="2"/>
    <x v="6"/>
    <n v="965484"/>
    <n v="0"/>
    <n v="0"/>
    <m/>
    <m/>
    <n v="965484"/>
    <m/>
  </r>
  <r>
    <x v="8"/>
    <x v="2"/>
    <x v="10"/>
    <x v="4"/>
    <x v="7"/>
    <n v="164574"/>
    <n v="0"/>
    <n v="0"/>
    <m/>
    <m/>
    <n v="164574"/>
    <m/>
  </r>
  <r>
    <x v="8"/>
    <x v="2"/>
    <x v="10"/>
    <x v="3"/>
    <x v="10"/>
    <n v="154891"/>
    <n v="0"/>
    <n v="0"/>
    <m/>
    <m/>
    <n v="154891"/>
    <m/>
  </r>
  <r>
    <x v="8"/>
    <x v="2"/>
    <x v="10"/>
    <x v="6"/>
    <x v="4"/>
    <n v="21686"/>
    <n v="0"/>
    <n v="0"/>
    <m/>
    <m/>
    <n v="21686"/>
    <m/>
  </r>
  <r>
    <x v="8"/>
    <x v="2"/>
    <x v="10"/>
    <x v="3"/>
    <x v="5"/>
    <n v="21464"/>
    <n v="0"/>
    <n v="0"/>
    <m/>
    <m/>
    <n v="21464"/>
    <m/>
  </r>
  <r>
    <x v="8"/>
    <x v="2"/>
    <x v="10"/>
    <x v="0"/>
    <x v="1"/>
    <m/>
    <m/>
    <m/>
    <n v="933496"/>
    <n v="53620"/>
    <n v="987116"/>
    <m/>
  </r>
  <r>
    <x v="8"/>
    <x v="2"/>
    <x v="10"/>
    <x v="1"/>
    <x v="8"/>
    <m/>
    <m/>
    <m/>
    <n v="854282"/>
    <n v="41210"/>
    <n v="895492"/>
    <m/>
  </r>
  <r>
    <x v="8"/>
    <x v="2"/>
    <x v="10"/>
    <x v="2"/>
    <x v="9"/>
    <m/>
    <m/>
    <m/>
    <n v="596645"/>
    <n v="27530"/>
    <n v="624175"/>
    <m/>
  </r>
  <r>
    <x v="8"/>
    <x v="2"/>
    <x v="10"/>
    <x v="4"/>
    <x v="14"/>
    <m/>
    <m/>
    <m/>
    <n v="24792"/>
    <n v="0"/>
    <n v="24792"/>
    <m/>
  </r>
  <r>
    <x v="8"/>
    <x v="2"/>
    <x v="4"/>
    <x v="0"/>
    <x v="11"/>
    <n v="16360581"/>
    <n v="52909"/>
    <n v="0"/>
    <m/>
    <m/>
    <n v="16360581"/>
    <m/>
  </r>
  <r>
    <x v="8"/>
    <x v="2"/>
    <x v="4"/>
    <x v="1"/>
    <x v="12"/>
    <n v="16011523"/>
    <n v="151483"/>
    <n v="0"/>
    <m/>
    <m/>
    <n v="16011523"/>
    <m/>
  </r>
  <r>
    <x v="8"/>
    <x v="2"/>
    <x v="4"/>
    <x v="2"/>
    <x v="13"/>
    <n v="3922543"/>
    <n v="14742"/>
    <n v="0"/>
    <m/>
    <m/>
    <n v="3922543"/>
    <m/>
  </r>
  <r>
    <x v="8"/>
    <x v="2"/>
    <x v="4"/>
    <x v="2"/>
    <x v="6"/>
    <n v="848116"/>
    <n v="28589"/>
    <n v="0"/>
    <m/>
    <m/>
    <n v="848116"/>
    <m/>
  </r>
  <r>
    <x v="8"/>
    <x v="2"/>
    <x v="4"/>
    <x v="3"/>
    <x v="10"/>
    <n v="218325"/>
    <n v="25810"/>
    <n v="0"/>
    <m/>
    <m/>
    <n v="218325"/>
    <m/>
  </r>
  <r>
    <x v="8"/>
    <x v="2"/>
    <x v="4"/>
    <x v="4"/>
    <x v="7"/>
    <n v="177862"/>
    <n v="0"/>
    <n v="0"/>
    <m/>
    <m/>
    <n v="177862"/>
    <m/>
  </r>
  <r>
    <x v="8"/>
    <x v="2"/>
    <x v="4"/>
    <x v="3"/>
    <x v="5"/>
    <n v="13639"/>
    <n v="13639"/>
    <n v="0"/>
    <m/>
    <m/>
    <n v="13639"/>
    <m/>
  </r>
  <r>
    <x v="8"/>
    <x v="2"/>
    <x v="4"/>
    <x v="6"/>
    <x v="4"/>
    <n v="6884"/>
    <n v="6884"/>
    <n v="0"/>
    <m/>
    <m/>
    <n v="6884"/>
    <m/>
  </r>
  <r>
    <x v="8"/>
    <x v="2"/>
    <x v="4"/>
    <x v="0"/>
    <x v="1"/>
    <m/>
    <m/>
    <m/>
    <n v="1252510"/>
    <n v="41470"/>
    <n v="1293980"/>
    <m/>
  </r>
  <r>
    <x v="8"/>
    <x v="2"/>
    <x v="4"/>
    <x v="1"/>
    <x v="8"/>
    <m/>
    <m/>
    <m/>
    <n v="550455"/>
    <n v="32844"/>
    <n v="583299"/>
    <m/>
  </r>
  <r>
    <x v="8"/>
    <x v="2"/>
    <x v="4"/>
    <x v="2"/>
    <x v="9"/>
    <m/>
    <m/>
    <m/>
    <n v="204530"/>
    <n v="0"/>
    <n v="204530"/>
    <m/>
  </r>
  <r>
    <x v="8"/>
    <x v="2"/>
    <x v="4"/>
    <x v="6"/>
    <x v="2"/>
    <m/>
    <m/>
    <m/>
    <n v="8420"/>
    <n v="0"/>
    <n v="8420"/>
    <m/>
  </r>
  <r>
    <x v="8"/>
    <x v="2"/>
    <x v="29"/>
    <x v="0"/>
    <x v="11"/>
    <n v="3769989"/>
    <n v="42316"/>
    <n v="0"/>
    <m/>
    <m/>
    <n v="3769989"/>
    <m/>
  </r>
  <r>
    <x v="8"/>
    <x v="2"/>
    <x v="29"/>
    <x v="1"/>
    <x v="12"/>
    <n v="1989427"/>
    <n v="135727"/>
    <n v="0"/>
    <m/>
    <m/>
    <n v="1989427"/>
    <m/>
  </r>
  <r>
    <x v="8"/>
    <x v="2"/>
    <x v="29"/>
    <x v="2"/>
    <x v="13"/>
    <n v="1058896"/>
    <n v="14277"/>
    <n v="0"/>
    <m/>
    <m/>
    <n v="1058896"/>
    <m/>
  </r>
  <r>
    <x v="8"/>
    <x v="2"/>
    <x v="29"/>
    <x v="3"/>
    <x v="10"/>
    <n v="56645"/>
    <n v="19606"/>
    <n v="0"/>
    <m/>
    <m/>
    <n v="56645"/>
    <m/>
  </r>
  <r>
    <x v="8"/>
    <x v="2"/>
    <x v="29"/>
    <x v="2"/>
    <x v="6"/>
    <n v="10865"/>
    <n v="2273"/>
    <n v="0"/>
    <m/>
    <m/>
    <n v="10865"/>
    <m/>
  </r>
  <r>
    <x v="8"/>
    <x v="2"/>
    <x v="29"/>
    <x v="3"/>
    <x v="5"/>
    <n v="6358"/>
    <n v="0"/>
    <n v="0"/>
    <m/>
    <m/>
    <n v="6358"/>
    <m/>
  </r>
  <r>
    <x v="8"/>
    <x v="2"/>
    <x v="29"/>
    <x v="4"/>
    <x v="7"/>
    <n v="4822"/>
    <n v="0"/>
    <n v="0"/>
    <m/>
    <m/>
    <n v="4822"/>
    <m/>
  </r>
  <r>
    <x v="8"/>
    <x v="2"/>
    <x v="29"/>
    <x v="0"/>
    <x v="1"/>
    <m/>
    <m/>
    <m/>
    <n v="393642"/>
    <n v="0"/>
    <n v="393642"/>
    <m/>
  </r>
  <r>
    <x v="8"/>
    <x v="2"/>
    <x v="26"/>
    <x v="1"/>
    <x v="12"/>
    <n v="4806823"/>
    <n v="32594"/>
    <n v="0"/>
    <m/>
    <m/>
    <n v="4806823"/>
    <m/>
  </r>
  <r>
    <x v="8"/>
    <x v="2"/>
    <x v="26"/>
    <x v="0"/>
    <x v="11"/>
    <n v="2754630"/>
    <n v="0"/>
    <n v="0"/>
    <m/>
    <m/>
    <n v="2754630"/>
    <m/>
  </r>
  <r>
    <x v="8"/>
    <x v="2"/>
    <x v="26"/>
    <x v="2"/>
    <x v="13"/>
    <n v="1001062"/>
    <n v="0"/>
    <n v="0"/>
    <m/>
    <m/>
    <n v="1001062"/>
    <m/>
  </r>
  <r>
    <x v="8"/>
    <x v="2"/>
    <x v="26"/>
    <x v="2"/>
    <x v="6"/>
    <n v="177172"/>
    <n v="0"/>
    <n v="0"/>
    <m/>
    <m/>
    <n v="177172"/>
    <m/>
  </r>
  <r>
    <x v="8"/>
    <x v="2"/>
    <x v="26"/>
    <x v="6"/>
    <x v="4"/>
    <n v="27493"/>
    <n v="0"/>
    <n v="0"/>
    <m/>
    <m/>
    <n v="27493"/>
    <m/>
  </r>
  <r>
    <x v="8"/>
    <x v="2"/>
    <x v="26"/>
    <x v="0"/>
    <x v="1"/>
    <m/>
    <m/>
    <m/>
    <n v="271155"/>
    <n v="1790"/>
    <n v="272945"/>
    <m/>
  </r>
  <r>
    <x v="8"/>
    <x v="2"/>
    <x v="26"/>
    <x v="1"/>
    <x v="8"/>
    <m/>
    <m/>
    <m/>
    <n v="0"/>
    <n v="1370"/>
    <n v="1370"/>
    <m/>
  </r>
  <r>
    <x v="8"/>
    <x v="2"/>
    <x v="122"/>
    <x v="0"/>
    <x v="11"/>
    <n v="146149"/>
    <n v="0"/>
    <n v="0"/>
    <m/>
    <m/>
    <n v="146149"/>
    <m/>
  </r>
  <r>
    <x v="8"/>
    <x v="2"/>
    <x v="122"/>
    <x v="1"/>
    <x v="12"/>
    <n v="98586"/>
    <n v="0"/>
    <n v="0"/>
    <m/>
    <m/>
    <n v="98586"/>
    <m/>
  </r>
  <r>
    <x v="8"/>
    <x v="2"/>
    <x v="122"/>
    <x v="3"/>
    <x v="10"/>
    <n v="57687"/>
    <n v="0"/>
    <n v="0"/>
    <m/>
    <m/>
    <n v="57687"/>
    <m/>
  </r>
  <r>
    <x v="8"/>
    <x v="11"/>
    <x v="113"/>
    <x v="0"/>
    <x v="11"/>
    <n v="395423"/>
    <n v="0"/>
    <n v="0"/>
    <m/>
    <m/>
    <n v="395423"/>
    <m/>
  </r>
  <r>
    <x v="8"/>
    <x v="11"/>
    <x v="113"/>
    <x v="1"/>
    <x v="12"/>
    <n v="241336"/>
    <n v="0"/>
    <n v="0"/>
    <m/>
    <m/>
    <n v="241336"/>
    <m/>
  </r>
  <r>
    <x v="8"/>
    <x v="11"/>
    <x v="113"/>
    <x v="2"/>
    <x v="6"/>
    <n v="96101"/>
    <n v="0"/>
    <n v="0"/>
    <m/>
    <m/>
    <n v="96101"/>
    <m/>
  </r>
  <r>
    <x v="8"/>
    <x v="11"/>
    <x v="113"/>
    <x v="2"/>
    <x v="13"/>
    <n v="71141"/>
    <n v="0"/>
    <n v="0"/>
    <m/>
    <m/>
    <n v="71141"/>
    <m/>
  </r>
  <r>
    <x v="8"/>
    <x v="11"/>
    <x v="113"/>
    <x v="4"/>
    <x v="7"/>
    <n v="4629"/>
    <n v="0"/>
    <n v="0"/>
    <m/>
    <m/>
    <n v="4629"/>
    <m/>
  </r>
  <r>
    <x v="8"/>
    <x v="1"/>
    <x v="23"/>
    <x v="1"/>
    <x v="12"/>
    <n v="5042239"/>
    <n v="8473"/>
    <n v="0"/>
    <m/>
    <m/>
    <n v="5042239"/>
    <m/>
  </r>
  <r>
    <x v="8"/>
    <x v="1"/>
    <x v="23"/>
    <x v="0"/>
    <x v="11"/>
    <n v="3770727"/>
    <n v="0"/>
    <n v="0"/>
    <m/>
    <m/>
    <n v="3770727"/>
    <m/>
  </r>
  <r>
    <x v="8"/>
    <x v="1"/>
    <x v="23"/>
    <x v="2"/>
    <x v="13"/>
    <n v="422003"/>
    <n v="0"/>
    <n v="0"/>
    <m/>
    <m/>
    <n v="422003"/>
    <m/>
  </r>
  <r>
    <x v="8"/>
    <x v="1"/>
    <x v="23"/>
    <x v="3"/>
    <x v="10"/>
    <n v="121528"/>
    <n v="0"/>
    <n v="0"/>
    <m/>
    <m/>
    <n v="121528"/>
    <m/>
  </r>
  <r>
    <x v="8"/>
    <x v="1"/>
    <x v="23"/>
    <x v="2"/>
    <x v="6"/>
    <n v="82507"/>
    <n v="0"/>
    <n v="0"/>
    <m/>
    <m/>
    <n v="82507"/>
    <m/>
  </r>
  <r>
    <x v="8"/>
    <x v="1"/>
    <x v="23"/>
    <x v="3"/>
    <x v="5"/>
    <n v="23444"/>
    <n v="0"/>
    <n v="0"/>
    <m/>
    <m/>
    <n v="23444"/>
    <m/>
  </r>
  <r>
    <x v="8"/>
    <x v="1"/>
    <x v="23"/>
    <x v="4"/>
    <x v="7"/>
    <n v="12962"/>
    <n v="0"/>
    <n v="0"/>
    <m/>
    <m/>
    <n v="12962"/>
    <m/>
  </r>
  <r>
    <x v="8"/>
    <x v="1"/>
    <x v="23"/>
    <x v="1"/>
    <x v="8"/>
    <m/>
    <m/>
    <m/>
    <n v="283225"/>
    <n v="46145"/>
    <n v="329370"/>
    <m/>
  </r>
  <r>
    <x v="8"/>
    <x v="1"/>
    <x v="23"/>
    <x v="0"/>
    <x v="1"/>
    <m/>
    <m/>
    <m/>
    <n v="271691"/>
    <n v="8700"/>
    <n v="280391"/>
    <m/>
  </r>
  <r>
    <x v="8"/>
    <x v="1"/>
    <x v="24"/>
    <x v="0"/>
    <x v="11"/>
    <n v="8937071"/>
    <n v="0"/>
    <n v="0"/>
    <m/>
    <m/>
    <n v="8937071"/>
    <m/>
  </r>
  <r>
    <x v="8"/>
    <x v="1"/>
    <x v="24"/>
    <x v="2"/>
    <x v="13"/>
    <n v="3849783"/>
    <n v="0"/>
    <n v="0"/>
    <m/>
    <m/>
    <n v="3849783"/>
    <m/>
  </r>
  <r>
    <x v="8"/>
    <x v="1"/>
    <x v="24"/>
    <x v="3"/>
    <x v="10"/>
    <n v="230890"/>
    <n v="0"/>
    <n v="0"/>
    <m/>
    <m/>
    <n v="230890"/>
    <m/>
  </r>
  <r>
    <x v="8"/>
    <x v="1"/>
    <x v="24"/>
    <x v="1"/>
    <x v="12"/>
    <n v="165126"/>
    <n v="0"/>
    <n v="0"/>
    <m/>
    <m/>
    <n v="165126"/>
    <m/>
  </r>
  <r>
    <x v="8"/>
    <x v="1"/>
    <x v="24"/>
    <x v="2"/>
    <x v="6"/>
    <n v="100636"/>
    <n v="0"/>
    <n v="0"/>
    <m/>
    <m/>
    <n v="100636"/>
    <m/>
  </r>
  <r>
    <x v="8"/>
    <x v="1"/>
    <x v="24"/>
    <x v="4"/>
    <x v="7"/>
    <n v="81994"/>
    <n v="0"/>
    <n v="0"/>
    <m/>
    <m/>
    <n v="81994"/>
    <m/>
  </r>
  <r>
    <x v="8"/>
    <x v="1"/>
    <x v="24"/>
    <x v="0"/>
    <x v="1"/>
    <m/>
    <m/>
    <m/>
    <n v="566512"/>
    <n v="28605"/>
    <n v="595117"/>
    <m/>
  </r>
  <r>
    <x v="8"/>
    <x v="1"/>
    <x v="24"/>
    <x v="2"/>
    <x v="9"/>
    <m/>
    <m/>
    <m/>
    <n v="108435"/>
    <n v="0"/>
    <n v="108435"/>
    <m/>
  </r>
  <r>
    <x v="8"/>
    <x v="1"/>
    <x v="2"/>
    <x v="0"/>
    <x v="11"/>
    <n v="14702580"/>
    <n v="107080"/>
    <n v="0"/>
    <m/>
    <m/>
    <n v="14702580"/>
    <m/>
  </r>
  <r>
    <x v="8"/>
    <x v="1"/>
    <x v="2"/>
    <x v="2"/>
    <x v="13"/>
    <n v="11476710"/>
    <n v="0"/>
    <n v="0"/>
    <m/>
    <m/>
    <n v="11476710"/>
    <m/>
  </r>
  <r>
    <x v="8"/>
    <x v="1"/>
    <x v="2"/>
    <x v="1"/>
    <x v="12"/>
    <n v="1135626"/>
    <n v="165230"/>
    <n v="0"/>
    <m/>
    <m/>
    <n v="1135626"/>
    <m/>
  </r>
  <r>
    <x v="8"/>
    <x v="1"/>
    <x v="2"/>
    <x v="3"/>
    <x v="10"/>
    <n v="996609"/>
    <n v="6754"/>
    <n v="0"/>
    <m/>
    <m/>
    <n v="996609"/>
    <m/>
  </r>
  <r>
    <x v="8"/>
    <x v="1"/>
    <x v="2"/>
    <x v="2"/>
    <x v="6"/>
    <n v="377756"/>
    <n v="0"/>
    <n v="0"/>
    <m/>
    <m/>
    <n v="377756"/>
    <m/>
  </r>
  <r>
    <x v="8"/>
    <x v="1"/>
    <x v="2"/>
    <x v="4"/>
    <x v="7"/>
    <n v="135297"/>
    <n v="0"/>
    <n v="0"/>
    <m/>
    <m/>
    <n v="135297"/>
    <m/>
  </r>
  <r>
    <x v="8"/>
    <x v="1"/>
    <x v="2"/>
    <x v="3"/>
    <x v="5"/>
    <n v="34551"/>
    <n v="0"/>
    <n v="0"/>
    <m/>
    <m/>
    <n v="34551"/>
    <m/>
  </r>
  <r>
    <x v="8"/>
    <x v="1"/>
    <x v="2"/>
    <x v="6"/>
    <x v="4"/>
    <n v="28268"/>
    <n v="0"/>
    <n v="0"/>
    <m/>
    <m/>
    <n v="28268"/>
    <m/>
  </r>
  <r>
    <x v="8"/>
    <x v="1"/>
    <x v="2"/>
    <x v="0"/>
    <x v="1"/>
    <m/>
    <m/>
    <m/>
    <n v="3442464"/>
    <n v="4950"/>
    <n v="3447414"/>
    <m/>
  </r>
  <r>
    <x v="8"/>
    <x v="1"/>
    <x v="2"/>
    <x v="2"/>
    <x v="9"/>
    <m/>
    <m/>
    <m/>
    <n v="1630236"/>
    <n v="13650"/>
    <n v="1643886"/>
    <m/>
  </r>
  <r>
    <x v="8"/>
    <x v="1"/>
    <x v="2"/>
    <x v="1"/>
    <x v="8"/>
    <m/>
    <m/>
    <m/>
    <n v="66832"/>
    <n v="0"/>
    <n v="66832"/>
    <m/>
  </r>
  <r>
    <x v="8"/>
    <x v="1"/>
    <x v="21"/>
    <x v="0"/>
    <x v="11"/>
    <n v="6654829"/>
    <n v="0"/>
    <n v="0"/>
    <m/>
    <m/>
    <n v="6654829"/>
    <m/>
  </r>
  <r>
    <x v="8"/>
    <x v="1"/>
    <x v="21"/>
    <x v="2"/>
    <x v="13"/>
    <n v="599565"/>
    <n v="0"/>
    <n v="0"/>
    <m/>
    <m/>
    <n v="599565"/>
    <m/>
  </r>
  <r>
    <x v="8"/>
    <x v="1"/>
    <x v="21"/>
    <x v="1"/>
    <x v="12"/>
    <n v="421088"/>
    <n v="15539"/>
    <n v="0"/>
    <m/>
    <m/>
    <n v="421088"/>
    <m/>
  </r>
  <r>
    <x v="8"/>
    <x v="1"/>
    <x v="21"/>
    <x v="3"/>
    <x v="10"/>
    <n v="53385"/>
    <n v="0"/>
    <n v="0"/>
    <m/>
    <m/>
    <n v="53385"/>
    <m/>
  </r>
  <r>
    <x v="8"/>
    <x v="1"/>
    <x v="21"/>
    <x v="4"/>
    <x v="7"/>
    <n v="41124"/>
    <n v="0"/>
    <n v="0"/>
    <m/>
    <m/>
    <n v="41124"/>
    <m/>
  </r>
  <r>
    <x v="8"/>
    <x v="1"/>
    <x v="21"/>
    <x v="2"/>
    <x v="6"/>
    <n v="1314"/>
    <n v="0"/>
    <n v="0"/>
    <m/>
    <m/>
    <n v="1314"/>
    <m/>
  </r>
  <r>
    <x v="8"/>
    <x v="1"/>
    <x v="21"/>
    <x v="0"/>
    <x v="1"/>
    <m/>
    <m/>
    <m/>
    <n v="1599206"/>
    <n v="49356"/>
    <n v="1648562"/>
    <m/>
  </r>
  <r>
    <x v="8"/>
    <x v="1"/>
    <x v="21"/>
    <x v="1"/>
    <x v="8"/>
    <m/>
    <m/>
    <m/>
    <n v="91089"/>
    <n v="2993"/>
    <n v="94082"/>
    <m/>
  </r>
  <r>
    <x v="8"/>
    <x v="1"/>
    <x v="5"/>
    <x v="0"/>
    <x v="11"/>
    <n v="17556285"/>
    <n v="72138"/>
    <n v="0"/>
    <m/>
    <m/>
    <n v="17556285"/>
    <m/>
  </r>
  <r>
    <x v="8"/>
    <x v="1"/>
    <x v="5"/>
    <x v="2"/>
    <x v="13"/>
    <n v="7437890"/>
    <n v="0"/>
    <n v="0"/>
    <m/>
    <m/>
    <n v="7437890"/>
    <m/>
  </r>
  <r>
    <x v="8"/>
    <x v="1"/>
    <x v="5"/>
    <x v="1"/>
    <x v="12"/>
    <n v="900068"/>
    <n v="190193"/>
    <n v="0"/>
    <m/>
    <m/>
    <n v="900068"/>
    <m/>
  </r>
  <r>
    <x v="8"/>
    <x v="1"/>
    <x v="5"/>
    <x v="2"/>
    <x v="6"/>
    <n v="231549"/>
    <n v="0"/>
    <n v="0"/>
    <m/>
    <m/>
    <n v="231549"/>
    <m/>
  </r>
  <r>
    <x v="8"/>
    <x v="1"/>
    <x v="5"/>
    <x v="3"/>
    <x v="10"/>
    <n v="132269"/>
    <n v="0"/>
    <n v="0"/>
    <m/>
    <m/>
    <n v="132269"/>
    <m/>
  </r>
  <r>
    <x v="8"/>
    <x v="1"/>
    <x v="5"/>
    <x v="4"/>
    <x v="7"/>
    <n v="56153"/>
    <n v="0"/>
    <n v="0"/>
    <m/>
    <m/>
    <n v="56153"/>
    <m/>
  </r>
  <r>
    <x v="8"/>
    <x v="1"/>
    <x v="5"/>
    <x v="3"/>
    <x v="15"/>
    <n v="41162"/>
    <n v="40495"/>
    <n v="0"/>
    <m/>
    <m/>
    <n v="41162"/>
    <m/>
  </r>
  <r>
    <x v="8"/>
    <x v="1"/>
    <x v="5"/>
    <x v="0"/>
    <x v="1"/>
    <m/>
    <m/>
    <m/>
    <n v="852435"/>
    <n v="15910"/>
    <n v="868345"/>
    <m/>
  </r>
  <r>
    <x v="8"/>
    <x v="1"/>
    <x v="5"/>
    <x v="2"/>
    <x v="9"/>
    <m/>
    <m/>
    <m/>
    <n v="541682"/>
    <n v="4200"/>
    <n v="545882"/>
    <m/>
  </r>
  <r>
    <x v="8"/>
    <x v="1"/>
    <x v="5"/>
    <x v="1"/>
    <x v="8"/>
    <m/>
    <m/>
    <m/>
    <n v="0"/>
    <n v="5050"/>
    <n v="5050"/>
    <m/>
  </r>
  <r>
    <x v="8"/>
    <x v="1"/>
    <x v="37"/>
    <x v="1"/>
    <x v="12"/>
    <n v="3591495"/>
    <n v="0"/>
    <n v="0"/>
    <m/>
    <m/>
    <n v="3591495"/>
    <m/>
  </r>
  <r>
    <x v="8"/>
    <x v="1"/>
    <x v="37"/>
    <x v="0"/>
    <x v="11"/>
    <n v="705658"/>
    <n v="0"/>
    <n v="0"/>
    <m/>
    <m/>
    <n v="705658"/>
    <m/>
  </r>
  <r>
    <x v="8"/>
    <x v="1"/>
    <x v="37"/>
    <x v="2"/>
    <x v="13"/>
    <n v="74072"/>
    <n v="0"/>
    <n v="0"/>
    <m/>
    <m/>
    <n v="74072"/>
    <m/>
  </r>
  <r>
    <x v="8"/>
    <x v="1"/>
    <x v="37"/>
    <x v="2"/>
    <x v="6"/>
    <n v="24749"/>
    <n v="0"/>
    <n v="0"/>
    <m/>
    <m/>
    <n v="24749"/>
    <m/>
  </r>
  <r>
    <x v="8"/>
    <x v="1"/>
    <x v="37"/>
    <x v="4"/>
    <x v="7"/>
    <n v="3839"/>
    <n v="0"/>
    <n v="0"/>
    <m/>
    <m/>
    <n v="3839"/>
    <m/>
  </r>
  <r>
    <x v="8"/>
    <x v="1"/>
    <x v="37"/>
    <x v="1"/>
    <x v="8"/>
    <m/>
    <m/>
    <m/>
    <n v="441081"/>
    <n v="12600"/>
    <n v="453681"/>
    <m/>
  </r>
  <r>
    <x v="8"/>
    <x v="1"/>
    <x v="37"/>
    <x v="0"/>
    <x v="1"/>
    <m/>
    <m/>
    <m/>
    <n v="140048"/>
    <n v="0"/>
    <n v="140048"/>
    <m/>
  </r>
  <r>
    <x v="8"/>
    <x v="1"/>
    <x v="19"/>
    <x v="1"/>
    <x v="12"/>
    <n v="7401370"/>
    <n v="0"/>
    <n v="0"/>
    <m/>
    <m/>
    <n v="7401370"/>
    <m/>
  </r>
  <r>
    <x v="8"/>
    <x v="1"/>
    <x v="19"/>
    <x v="0"/>
    <x v="11"/>
    <n v="5945254"/>
    <n v="0"/>
    <n v="0"/>
    <m/>
    <m/>
    <n v="5945254"/>
    <m/>
  </r>
  <r>
    <x v="8"/>
    <x v="1"/>
    <x v="19"/>
    <x v="2"/>
    <x v="13"/>
    <n v="1334322"/>
    <n v="0"/>
    <n v="0"/>
    <m/>
    <m/>
    <n v="1334322"/>
    <m/>
  </r>
  <r>
    <x v="8"/>
    <x v="1"/>
    <x v="19"/>
    <x v="2"/>
    <x v="6"/>
    <n v="434383"/>
    <n v="0"/>
    <n v="0"/>
    <m/>
    <m/>
    <n v="434383"/>
    <m/>
  </r>
  <r>
    <x v="8"/>
    <x v="1"/>
    <x v="19"/>
    <x v="3"/>
    <x v="10"/>
    <n v="48227"/>
    <n v="0"/>
    <n v="0"/>
    <m/>
    <m/>
    <n v="48227"/>
    <m/>
  </r>
  <r>
    <x v="8"/>
    <x v="1"/>
    <x v="19"/>
    <x v="4"/>
    <x v="7"/>
    <n v="1400"/>
    <n v="0"/>
    <n v="0"/>
    <m/>
    <m/>
    <n v="1400"/>
    <m/>
  </r>
  <r>
    <x v="8"/>
    <x v="1"/>
    <x v="19"/>
    <x v="0"/>
    <x v="1"/>
    <m/>
    <m/>
    <m/>
    <n v="1952119"/>
    <n v="16150"/>
    <n v="1968269"/>
    <m/>
  </r>
  <r>
    <x v="8"/>
    <x v="1"/>
    <x v="19"/>
    <x v="1"/>
    <x v="8"/>
    <m/>
    <m/>
    <m/>
    <n v="1092051"/>
    <n v="3018"/>
    <n v="1095069"/>
    <m/>
  </r>
  <r>
    <x v="8"/>
    <x v="1"/>
    <x v="19"/>
    <x v="2"/>
    <x v="9"/>
    <m/>
    <m/>
    <m/>
    <n v="153768"/>
    <n v="1180"/>
    <n v="154948"/>
    <m/>
  </r>
  <r>
    <x v="8"/>
    <x v="1"/>
    <x v="30"/>
    <x v="1"/>
    <x v="12"/>
    <n v="3413154"/>
    <n v="26391"/>
    <n v="0"/>
    <m/>
    <m/>
    <n v="3413154"/>
    <m/>
  </r>
  <r>
    <x v="8"/>
    <x v="1"/>
    <x v="30"/>
    <x v="0"/>
    <x v="11"/>
    <n v="2928600"/>
    <n v="0"/>
    <n v="0"/>
    <m/>
    <m/>
    <n v="2928600"/>
    <m/>
  </r>
  <r>
    <x v="8"/>
    <x v="1"/>
    <x v="30"/>
    <x v="2"/>
    <x v="13"/>
    <n v="415249"/>
    <n v="0"/>
    <n v="0"/>
    <m/>
    <m/>
    <n v="415249"/>
    <m/>
  </r>
  <r>
    <x v="8"/>
    <x v="1"/>
    <x v="30"/>
    <x v="3"/>
    <x v="10"/>
    <n v="88291"/>
    <n v="0"/>
    <n v="0"/>
    <m/>
    <m/>
    <n v="88291"/>
    <m/>
  </r>
  <r>
    <x v="8"/>
    <x v="1"/>
    <x v="30"/>
    <x v="3"/>
    <x v="5"/>
    <n v="17559"/>
    <n v="0"/>
    <n v="0"/>
    <m/>
    <m/>
    <n v="17559"/>
    <m/>
  </r>
  <r>
    <x v="8"/>
    <x v="1"/>
    <x v="30"/>
    <x v="2"/>
    <x v="6"/>
    <n v="2464"/>
    <n v="0"/>
    <n v="0"/>
    <m/>
    <m/>
    <n v="2464"/>
    <m/>
  </r>
  <r>
    <x v="8"/>
    <x v="1"/>
    <x v="30"/>
    <x v="4"/>
    <x v="7"/>
    <n v="714"/>
    <n v="0"/>
    <n v="0"/>
    <m/>
    <m/>
    <n v="714"/>
    <m/>
  </r>
  <r>
    <x v="8"/>
    <x v="1"/>
    <x v="30"/>
    <x v="1"/>
    <x v="8"/>
    <m/>
    <m/>
    <m/>
    <n v="0"/>
    <n v="3500"/>
    <n v="3500"/>
    <m/>
  </r>
  <r>
    <x v="8"/>
    <x v="1"/>
    <x v="14"/>
    <x v="0"/>
    <x v="11"/>
    <n v="11766033"/>
    <n v="0"/>
    <n v="0"/>
    <m/>
    <m/>
    <n v="11766033"/>
    <m/>
  </r>
  <r>
    <x v="8"/>
    <x v="1"/>
    <x v="14"/>
    <x v="1"/>
    <x v="12"/>
    <n v="4776022"/>
    <n v="54485"/>
    <n v="0"/>
    <m/>
    <m/>
    <n v="4776022"/>
    <m/>
  </r>
  <r>
    <x v="8"/>
    <x v="1"/>
    <x v="14"/>
    <x v="2"/>
    <x v="13"/>
    <n v="608775"/>
    <n v="0"/>
    <n v="0"/>
    <m/>
    <m/>
    <n v="608775"/>
    <m/>
  </r>
  <r>
    <x v="8"/>
    <x v="1"/>
    <x v="14"/>
    <x v="3"/>
    <x v="10"/>
    <n v="116230"/>
    <n v="0"/>
    <n v="0"/>
    <m/>
    <m/>
    <n v="116230"/>
    <m/>
  </r>
  <r>
    <x v="8"/>
    <x v="1"/>
    <x v="14"/>
    <x v="6"/>
    <x v="4"/>
    <n v="14319"/>
    <n v="0"/>
    <n v="0"/>
    <m/>
    <m/>
    <n v="14319"/>
    <m/>
  </r>
  <r>
    <x v="8"/>
    <x v="1"/>
    <x v="14"/>
    <x v="2"/>
    <x v="6"/>
    <n v="13160"/>
    <n v="0"/>
    <n v="0"/>
    <m/>
    <m/>
    <n v="13160"/>
    <m/>
  </r>
  <r>
    <x v="8"/>
    <x v="1"/>
    <x v="14"/>
    <x v="0"/>
    <x v="1"/>
    <m/>
    <m/>
    <m/>
    <n v="1491621"/>
    <n v="4610"/>
    <n v="1496231"/>
    <m/>
  </r>
  <r>
    <x v="8"/>
    <x v="1"/>
    <x v="14"/>
    <x v="1"/>
    <x v="8"/>
    <m/>
    <m/>
    <m/>
    <n v="623198"/>
    <n v="7142"/>
    <n v="630340"/>
    <m/>
  </r>
  <r>
    <x v="8"/>
    <x v="1"/>
    <x v="14"/>
    <x v="2"/>
    <x v="9"/>
    <m/>
    <m/>
    <m/>
    <n v="0"/>
    <n v="6200"/>
    <n v="6200"/>
    <m/>
  </r>
  <r>
    <x v="8"/>
    <x v="1"/>
    <x v="6"/>
    <x v="0"/>
    <x v="11"/>
    <n v="17501500"/>
    <n v="2755"/>
    <n v="0"/>
    <m/>
    <m/>
    <n v="17501500"/>
    <m/>
  </r>
  <r>
    <x v="8"/>
    <x v="1"/>
    <x v="6"/>
    <x v="1"/>
    <x v="12"/>
    <n v="10415762"/>
    <n v="54520"/>
    <n v="0"/>
    <m/>
    <m/>
    <n v="10415762"/>
    <m/>
  </r>
  <r>
    <x v="8"/>
    <x v="1"/>
    <x v="6"/>
    <x v="2"/>
    <x v="6"/>
    <n v="953335"/>
    <n v="0"/>
    <n v="0"/>
    <m/>
    <m/>
    <n v="953335"/>
    <m/>
  </r>
  <r>
    <x v="8"/>
    <x v="1"/>
    <x v="6"/>
    <x v="2"/>
    <x v="13"/>
    <n v="676006"/>
    <n v="0"/>
    <n v="0"/>
    <m/>
    <m/>
    <n v="676006"/>
    <m/>
  </r>
  <r>
    <x v="8"/>
    <x v="1"/>
    <x v="6"/>
    <x v="3"/>
    <x v="10"/>
    <n v="80970"/>
    <n v="0"/>
    <n v="0"/>
    <m/>
    <m/>
    <n v="80970"/>
    <m/>
  </r>
  <r>
    <x v="8"/>
    <x v="1"/>
    <x v="6"/>
    <x v="3"/>
    <x v="5"/>
    <n v="11719"/>
    <n v="0"/>
    <n v="0"/>
    <m/>
    <m/>
    <n v="11719"/>
    <m/>
  </r>
  <r>
    <x v="8"/>
    <x v="1"/>
    <x v="6"/>
    <x v="0"/>
    <x v="1"/>
    <m/>
    <m/>
    <m/>
    <n v="2321535"/>
    <n v="208600"/>
    <n v="2530135"/>
    <m/>
  </r>
  <r>
    <x v="8"/>
    <x v="1"/>
    <x v="6"/>
    <x v="1"/>
    <x v="8"/>
    <m/>
    <m/>
    <m/>
    <n v="370169"/>
    <n v="114985"/>
    <n v="485154"/>
    <m/>
  </r>
  <r>
    <x v="8"/>
    <x v="1"/>
    <x v="6"/>
    <x v="2"/>
    <x v="9"/>
    <m/>
    <m/>
    <m/>
    <n v="0"/>
    <n v="19080"/>
    <n v="19080"/>
    <m/>
  </r>
  <r>
    <x v="8"/>
    <x v="1"/>
    <x v="25"/>
    <x v="0"/>
    <x v="11"/>
    <n v="9304576"/>
    <n v="11931"/>
    <n v="0"/>
    <m/>
    <m/>
    <n v="9304576"/>
    <m/>
  </r>
  <r>
    <x v="8"/>
    <x v="1"/>
    <x v="25"/>
    <x v="1"/>
    <x v="12"/>
    <n v="4742812"/>
    <n v="82088"/>
    <n v="0"/>
    <m/>
    <m/>
    <n v="4742812"/>
    <m/>
  </r>
  <r>
    <x v="8"/>
    <x v="1"/>
    <x v="25"/>
    <x v="2"/>
    <x v="6"/>
    <n v="621062"/>
    <n v="0"/>
    <n v="0"/>
    <m/>
    <m/>
    <n v="621062"/>
    <m/>
  </r>
  <r>
    <x v="8"/>
    <x v="1"/>
    <x v="25"/>
    <x v="2"/>
    <x v="13"/>
    <n v="473505"/>
    <n v="0"/>
    <n v="0"/>
    <m/>
    <m/>
    <n v="473505"/>
    <m/>
  </r>
  <r>
    <x v="8"/>
    <x v="1"/>
    <x v="25"/>
    <x v="1"/>
    <x v="8"/>
    <m/>
    <m/>
    <m/>
    <n v="199453"/>
    <n v="48530"/>
    <n v="247983"/>
    <m/>
  </r>
  <r>
    <x v="8"/>
    <x v="1"/>
    <x v="25"/>
    <x v="0"/>
    <x v="1"/>
    <m/>
    <m/>
    <m/>
    <n v="57870"/>
    <n v="89615"/>
    <n v="147485"/>
    <m/>
  </r>
  <r>
    <x v="8"/>
    <x v="1"/>
    <x v="25"/>
    <x v="2"/>
    <x v="9"/>
    <m/>
    <m/>
    <m/>
    <n v="0"/>
    <n v="25890"/>
    <n v="25890"/>
    <m/>
  </r>
  <r>
    <x v="8"/>
    <x v="1"/>
    <x v="28"/>
    <x v="0"/>
    <x v="11"/>
    <n v="4207937"/>
    <n v="9966"/>
    <n v="0"/>
    <m/>
    <m/>
    <n v="4207937"/>
    <m/>
  </r>
  <r>
    <x v="8"/>
    <x v="1"/>
    <x v="28"/>
    <x v="1"/>
    <x v="12"/>
    <n v="3198338"/>
    <n v="10937"/>
    <n v="0"/>
    <m/>
    <m/>
    <n v="3198338"/>
    <m/>
  </r>
  <r>
    <x v="8"/>
    <x v="1"/>
    <x v="28"/>
    <x v="2"/>
    <x v="13"/>
    <n v="438982"/>
    <n v="0"/>
    <n v="0"/>
    <m/>
    <m/>
    <n v="438982"/>
    <m/>
  </r>
  <r>
    <x v="8"/>
    <x v="1"/>
    <x v="28"/>
    <x v="4"/>
    <x v="7"/>
    <n v="1946"/>
    <n v="0"/>
    <n v="0"/>
    <m/>
    <m/>
    <n v="1946"/>
    <m/>
  </r>
  <r>
    <x v="8"/>
    <x v="1"/>
    <x v="28"/>
    <x v="0"/>
    <x v="1"/>
    <m/>
    <m/>
    <m/>
    <n v="40975"/>
    <n v="8195"/>
    <n v="49170"/>
    <m/>
  </r>
  <r>
    <x v="8"/>
    <x v="1"/>
    <x v="28"/>
    <x v="1"/>
    <x v="8"/>
    <m/>
    <m/>
    <m/>
    <n v="0"/>
    <n v="14270"/>
    <n v="14270"/>
    <m/>
  </r>
  <r>
    <x v="8"/>
    <x v="1"/>
    <x v="64"/>
    <x v="0"/>
    <x v="11"/>
    <n v="1284141"/>
    <n v="0"/>
    <n v="0"/>
    <m/>
    <m/>
    <n v="1284141"/>
    <m/>
  </r>
  <r>
    <x v="8"/>
    <x v="1"/>
    <x v="64"/>
    <x v="1"/>
    <x v="12"/>
    <n v="157083"/>
    <n v="0"/>
    <n v="0"/>
    <m/>
    <m/>
    <n v="157083"/>
    <m/>
  </r>
  <r>
    <x v="8"/>
    <x v="1"/>
    <x v="64"/>
    <x v="3"/>
    <x v="10"/>
    <n v="46038"/>
    <n v="0"/>
    <n v="0"/>
    <m/>
    <m/>
    <n v="46038"/>
    <m/>
  </r>
  <r>
    <x v="8"/>
    <x v="1"/>
    <x v="75"/>
    <x v="0"/>
    <x v="11"/>
    <n v="824439"/>
    <n v="1293"/>
    <n v="0"/>
    <m/>
    <m/>
    <n v="824439"/>
    <m/>
  </r>
  <r>
    <x v="8"/>
    <x v="1"/>
    <x v="75"/>
    <x v="1"/>
    <x v="12"/>
    <n v="60559"/>
    <n v="8741"/>
    <n v="0"/>
    <m/>
    <m/>
    <n v="60559"/>
    <m/>
  </r>
  <r>
    <x v="8"/>
    <x v="1"/>
    <x v="75"/>
    <x v="0"/>
    <x v="1"/>
    <m/>
    <m/>
    <m/>
    <n v="30035"/>
    <n v="0"/>
    <n v="30035"/>
    <m/>
  </r>
  <r>
    <x v="8"/>
    <x v="1"/>
    <x v="94"/>
    <x v="0"/>
    <x v="11"/>
    <n v="641806"/>
    <n v="0"/>
    <n v="0"/>
    <m/>
    <m/>
    <n v="641806"/>
    <m/>
  </r>
  <r>
    <x v="8"/>
    <x v="1"/>
    <x v="163"/>
    <x v="0"/>
    <x v="11"/>
    <n v="25961"/>
    <n v="19848"/>
    <n v="0"/>
    <m/>
    <m/>
    <n v="25961"/>
    <m/>
  </r>
  <r>
    <x v="8"/>
    <x v="1"/>
    <x v="166"/>
    <x v="0"/>
    <x v="11"/>
    <n v="28074"/>
    <n v="0"/>
    <n v="0"/>
    <m/>
    <m/>
    <n v="28074"/>
    <m/>
  </r>
  <r>
    <x v="8"/>
    <x v="1"/>
    <x v="116"/>
    <x v="0"/>
    <x v="11"/>
    <n v="231502"/>
    <n v="77829"/>
    <n v="0"/>
    <m/>
    <m/>
    <n v="231502"/>
    <m/>
  </r>
  <r>
    <x v="8"/>
    <x v="1"/>
    <x v="79"/>
    <x v="0"/>
    <x v="11"/>
    <n v="701841"/>
    <n v="29368"/>
    <n v="0"/>
    <m/>
    <m/>
    <n v="701841"/>
    <m/>
  </r>
  <r>
    <x v="8"/>
    <x v="1"/>
    <x v="79"/>
    <x v="2"/>
    <x v="13"/>
    <n v="150913"/>
    <n v="0"/>
    <n v="0"/>
    <m/>
    <m/>
    <n v="150913"/>
    <m/>
  </r>
  <r>
    <x v="8"/>
    <x v="1"/>
    <x v="79"/>
    <x v="1"/>
    <x v="12"/>
    <n v="38637"/>
    <n v="0"/>
    <n v="0"/>
    <m/>
    <m/>
    <n v="38637"/>
    <m/>
  </r>
  <r>
    <x v="8"/>
    <x v="1"/>
    <x v="41"/>
    <x v="0"/>
    <x v="11"/>
    <n v="2069717"/>
    <n v="0"/>
    <n v="0"/>
    <m/>
    <m/>
    <n v="2069717"/>
    <m/>
  </r>
  <r>
    <x v="8"/>
    <x v="1"/>
    <x v="41"/>
    <x v="1"/>
    <x v="12"/>
    <n v="471908"/>
    <n v="0"/>
    <n v="0"/>
    <m/>
    <m/>
    <n v="471908"/>
    <m/>
  </r>
  <r>
    <x v="8"/>
    <x v="1"/>
    <x v="41"/>
    <x v="2"/>
    <x v="13"/>
    <n v="246457"/>
    <n v="0"/>
    <n v="0"/>
    <m/>
    <m/>
    <n v="246457"/>
    <m/>
  </r>
  <r>
    <x v="8"/>
    <x v="1"/>
    <x v="41"/>
    <x v="3"/>
    <x v="10"/>
    <n v="102567"/>
    <n v="12209"/>
    <n v="0"/>
    <m/>
    <m/>
    <n v="102567"/>
    <m/>
  </r>
  <r>
    <x v="8"/>
    <x v="1"/>
    <x v="41"/>
    <x v="3"/>
    <x v="15"/>
    <n v="42465"/>
    <n v="0"/>
    <n v="0"/>
    <m/>
    <m/>
    <n v="42465"/>
    <m/>
  </r>
  <r>
    <x v="8"/>
    <x v="1"/>
    <x v="41"/>
    <x v="2"/>
    <x v="6"/>
    <n v="25713"/>
    <n v="0"/>
    <n v="0"/>
    <m/>
    <m/>
    <n v="25713"/>
    <m/>
  </r>
  <r>
    <x v="8"/>
    <x v="1"/>
    <x v="41"/>
    <x v="4"/>
    <x v="7"/>
    <n v="11834"/>
    <n v="0"/>
    <n v="0"/>
    <m/>
    <m/>
    <n v="11834"/>
    <m/>
  </r>
  <r>
    <x v="8"/>
    <x v="1"/>
    <x v="41"/>
    <x v="0"/>
    <x v="1"/>
    <m/>
    <m/>
    <m/>
    <n v="214541"/>
    <n v="0"/>
    <n v="214541"/>
    <m/>
  </r>
  <r>
    <x v="8"/>
    <x v="1"/>
    <x v="41"/>
    <x v="2"/>
    <x v="9"/>
    <m/>
    <m/>
    <m/>
    <n v="44370"/>
    <n v="0"/>
    <n v="44370"/>
    <m/>
  </r>
  <r>
    <x v="8"/>
    <x v="1"/>
    <x v="145"/>
    <x v="0"/>
    <x v="11"/>
    <n v="60423"/>
    <n v="0"/>
    <n v="0"/>
    <m/>
    <m/>
    <n v="60423"/>
    <m/>
  </r>
  <r>
    <x v="8"/>
    <x v="1"/>
    <x v="118"/>
    <x v="0"/>
    <x v="11"/>
    <n v="337008"/>
    <n v="6210"/>
    <n v="0"/>
    <m/>
    <m/>
    <n v="337008"/>
    <m/>
  </r>
  <r>
    <x v="8"/>
    <x v="1"/>
    <x v="153"/>
    <x v="0"/>
    <x v="11"/>
    <n v="68720"/>
    <n v="0"/>
    <n v="0"/>
    <m/>
    <m/>
    <n v="68720"/>
    <m/>
  </r>
  <r>
    <x v="8"/>
    <x v="1"/>
    <x v="129"/>
    <x v="0"/>
    <x v="11"/>
    <n v="105136"/>
    <n v="4848"/>
    <n v="0"/>
    <m/>
    <m/>
    <n v="105136"/>
    <m/>
  </r>
  <r>
    <x v="8"/>
    <x v="1"/>
    <x v="93"/>
    <x v="0"/>
    <x v="11"/>
    <n v="337317"/>
    <n v="0"/>
    <n v="0"/>
    <m/>
    <m/>
    <n v="337317"/>
    <m/>
  </r>
  <r>
    <x v="8"/>
    <x v="1"/>
    <x v="93"/>
    <x v="2"/>
    <x v="6"/>
    <n v="60596"/>
    <n v="0"/>
    <n v="0"/>
    <m/>
    <m/>
    <n v="60596"/>
    <m/>
  </r>
  <r>
    <x v="8"/>
    <x v="1"/>
    <x v="93"/>
    <x v="1"/>
    <x v="12"/>
    <n v="11878"/>
    <n v="0"/>
    <n v="0"/>
    <m/>
    <m/>
    <n v="11878"/>
    <m/>
  </r>
  <r>
    <x v="8"/>
    <x v="1"/>
    <x v="93"/>
    <x v="2"/>
    <x v="13"/>
    <n v="8323"/>
    <n v="8323"/>
    <n v="0"/>
    <m/>
    <m/>
    <n v="8323"/>
    <m/>
  </r>
  <r>
    <x v="8"/>
    <x v="1"/>
    <x v="67"/>
    <x v="0"/>
    <x v="11"/>
    <n v="652256"/>
    <n v="15058"/>
    <n v="0"/>
    <m/>
    <m/>
    <n v="652256"/>
    <m/>
  </r>
  <r>
    <x v="8"/>
    <x v="1"/>
    <x v="85"/>
    <x v="0"/>
    <x v="11"/>
    <n v="625840"/>
    <n v="8463"/>
    <n v="0"/>
    <m/>
    <m/>
    <n v="625840"/>
    <m/>
  </r>
  <r>
    <x v="8"/>
    <x v="1"/>
    <x v="85"/>
    <x v="2"/>
    <x v="6"/>
    <n v="30381"/>
    <n v="0"/>
    <n v="0"/>
    <m/>
    <m/>
    <n v="30381"/>
    <m/>
  </r>
  <r>
    <x v="8"/>
    <x v="1"/>
    <x v="85"/>
    <x v="2"/>
    <x v="13"/>
    <n v="20304"/>
    <n v="0"/>
    <n v="0"/>
    <m/>
    <m/>
    <n v="20304"/>
    <m/>
  </r>
  <r>
    <x v="8"/>
    <x v="1"/>
    <x v="99"/>
    <x v="0"/>
    <x v="11"/>
    <n v="140446"/>
    <n v="0"/>
    <n v="0"/>
    <m/>
    <m/>
    <n v="140446"/>
    <m/>
  </r>
  <r>
    <x v="8"/>
    <x v="1"/>
    <x v="99"/>
    <x v="1"/>
    <x v="12"/>
    <n v="20454"/>
    <n v="0"/>
    <n v="0"/>
    <m/>
    <m/>
    <n v="20454"/>
    <m/>
  </r>
  <r>
    <x v="8"/>
    <x v="1"/>
    <x v="123"/>
    <x v="0"/>
    <x v="11"/>
    <n v="160534"/>
    <n v="0"/>
    <n v="0"/>
    <m/>
    <m/>
    <n v="160534"/>
    <m/>
  </r>
  <r>
    <x v="8"/>
    <x v="1"/>
    <x v="100"/>
    <x v="0"/>
    <x v="11"/>
    <n v="345540"/>
    <n v="0"/>
    <n v="0"/>
    <m/>
    <m/>
    <n v="345540"/>
    <m/>
  </r>
  <r>
    <x v="8"/>
    <x v="1"/>
    <x v="100"/>
    <x v="2"/>
    <x v="13"/>
    <n v="64830"/>
    <n v="0"/>
    <n v="0"/>
    <m/>
    <m/>
    <n v="64830"/>
    <m/>
  </r>
  <r>
    <x v="8"/>
    <x v="1"/>
    <x v="100"/>
    <x v="2"/>
    <x v="6"/>
    <n v="33553"/>
    <n v="0"/>
    <n v="0"/>
    <m/>
    <m/>
    <n v="33553"/>
    <m/>
  </r>
  <r>
    <x v="8"/>
    <x v="1"/>
    <x v="100"/>
    <x v="1"/>
    <x v="12"/>
    <n v="3300"/>
    <n v="0"/>
    <n v="0"/>
    <m/>
    <m/>
    <n v="3300"/>
    <m/>
  </r>
  <r>
    <x v="8"/>
    <x v="1"/>
    <x v="3"/>
    <x v="0"/>
    <x v="11"/>
    <n v="15312589"/>
    <n v="70812"/>
    <n v="0"/>
    <m/>
    <m/>
    <n v="15312589"/>
    <m/>
  </r>
  <r>
    <x v="8"/>
    <x v="1"/>
    <x v="3"/>
    <x v="2"/>
    <x v="13"/>
    <n v="3015409"/>
    <n v="51142"/>
    <n v="0"/>
    <m/>
    <m/>
    <n v="3015409"/>
    <m/>
  </r>
  <r>
    <x v="8"/>
    <x v="1"/>
    <x v="3"/>
    <x v="1"/>
    <x v="12"/>
    <n v="595904"/>
    <n v="33293"/>
    <n v="0"/>
    <m/>
    <m/>
    <n v="595904"/>
    <m/>
  </r>
  <r>
    <x v="8"/>
    <x v="1"/>
    <x v="3"/>
    <x v="2"/>
    <x v="6"/>
    <n v="72945"/>
    <n v="13363"/>
    <n v="0"/>
    <m/>
    <m/>
    <n v="72945"/>
    <m/>
  </r>
  <r>
    <x v="8"/>
    <x v="1"/>
    <x v="3"/>
    <x v="6"/>
    <x v="4"/>
    <n v="39113"/>
    <n v="0"/>
    <n v="0"/>
    <m/>
    <m/>
    <n v="39113"/>
    <m/>
  </r>
  <r>
    <x v="8"/>
    <x v="1"/>
    <x v="3"/>
    <x v="3"/>
    <x v="10"/>
    <n v="33277"/>
    <n v="0"/>
    <n v="0"/>
    <m/>
    <m/>
    <n v="33277"/>
    <m/>
  </r>
  <r>
    <x v="8"/>
    <x v="1"/>
    <x v="3"/>
    <x v="3"/>
    <x v="15"/>
    <n v="20011"/>
    <n v="20011"/>
    <n v="0"/>
    <m/>
    <m/>
    <n v="20011"/>
    <m/>
  </r>
  <r>
    <x v="8"/>
    <x v="1"/>
    <x v="3"/>
    <x v="4"/>
    <x v="7"/>
    <n v="18311"/>
    <n v="0"/>
    <n v="0"/>
    <m/>
    <m/>
    <n v="18311"/>
    <m/>
  </r>
  <r>
    <x v="8"/>
    <x v="1"/>
    <x v="3"/>
    <x v="0"/>
    <x v="1"/>
    <m/>
    <m/>
    <m/>
    <n v="1783857"/>
    <n v="648"/>
    <n v="1784505"/>
    <m/>
  </r>
  <r>
    <x v="8"/>
    <x v="1"/>
    <x v="3"/>
    <x v="2"/>
    <x v="9"/>
    <m/>
    <m/>
    <m/>
    <n v="1499228"/>
    <n v="0"/>
    <n v="1499228"/>
    <m/>
  </r>
  <r>
    <x v="8"/>
    <x v="1"/>
    <x v="3"/>
    <x v="6"/>
    <x v="2"/>
    <m/>
    <m/>
    <m/>
    <n v="44502"/>
    <n v="0"/>
    <n v="44502"/>
    <m/>
  </r>
  <r>
    <x v="8"/>
    <x v="1"/>
    <x v="13"/>
    <x v="0"/>
    <x v="11"/>
    <n v="6545066"/>
    <n v="97995"/>
    <n v="0"/>
    <m/>
    <m/>
    <n v="6545066"/>
    <m/>
  </r>
  <r>
    <x v="8"/>
    <x v="1"/>
    <x v="13"/>
    <x v="1"/>
    <x v="12"/>
    <n v="380156"/>
    <n v="20460"/>
    <n v="0"/>
    <m/>
    <m/>
    <n v="380156"/>
    <m/>
  </r>
  <r>
    <x v="8"/>
    <x v="1"/>
    <x v="13"/>
    <x v="2"/>
    <x v="13"/>
    <n v="235444"/>
    <n v="0"/>
    <n v="0"/>
    <m/>
    <m/>
    <n v="235444"/>
    <m/>
  </r>
  <r>
    <x v="8"/>
    <x v="1"/>
    <x v="13"/>
    <x v="4"/>
    <x v="7"/>
    <n v="29326"/>
    <n v="0"/>
    <n v="0"/>
    <m/>
    <m/>
    <n v="29326"/>
    <m/>
  </r>
  <r>
    <x v="8"/>
    <x v="1"/>
    <x v="13"/>
    <x v="3"/>
    <x v="10"/>
    <n v="8432"/>
    <n v="8432"/>
    <n v="0"/>
    <m/>
    <m/>
    <n v="8432"/>
    <m/>
  </r>
  <r>
    <x v="8"/>
    <x v="1"/>
    <x v="13"/>
    <x v="0"/>
    <x v="1"/>
    <m/>
    <m/>
    <m/>
    <n v="630022"/>
    <n v="0"/>
    <n v="630022"/>
    <m/>
  </r>
  <r>
    <x v="8"/>
    <x v="2"/>
    <x v="81"/>
    <x v="0"/>
    <x v="11"/>
    <n v="1026046"/>
    <n v="0"/>
    <n v="0"/>
    <m/>
    <m/>
    <n v="1026046"/>
    <m/>
  </r>
  <r>
    <x v="8"/>
    <x v="2"/>
    <x v="81"/>
    <x v="1"/>
    <x v="12"/>
    <n v="518522"/>
    <n v="71873"/>
    <n v="0"/>
    <m/>
    <m/>
    <n v="518522"/>
    <m/>
  </r>
  <r>
    <x v="8"/>
    <x v="2"/>
    <x v="81"/>
    <x v="2"/>
    <x v="13"/>
    <n v="263940"/>
    <n v="0"/>
    <n v="0"/>
    <m/>
    <m/>
    <n v="263940"/>
    <m/>
  </r>
  <r>
    <x v="8"/>
    <x v="2"/>
    <x v="81"/>
    <x v="2"/>
    <x v="6"/>
    <n v="23297"/>
    <n v="0"/>
    <n v="0"/>
    <m/>
    <m/>
    <n v="23297"/>
    <m/>
  </r>
  <r>
    <x v="8"/>
    <x v="2"/>
    <x v="81"/>
    <x v="6"/>
    <x v="4"/>
    <n v="9703"/>
    <n v="0"/>
    <n v="0"/>
    <m/>
    <m/>
    <n v="9703"/>
    <m/>
  </r>
  <r>
    <x v="8"/>
    <x v="2"/>
    <x v="81"/>
    <x v="4"/>
    <x v="7"/>
    <n v="6102"/>
    <n v="0"/>
    <n v="0"/>
    <m/>
    <m/>
    <n v="6102"/>
    <m/>
  </r>
  <r>
    <x v="8"/>
    <x v="2"/>
    <x v="43"/>
    <x v="0"/>
    <x v="11"/>
    <n v="3510866"/>
    <n v="0"/>
    <n v="0"/>
    <m/>
    <m/>
    <n v="3510866"/>
    <m/>
  </r>
  <r>
    <x v="8"/>
    <x v="2"/>
    <x v="43"/>
    <x v="2"/>
    <x v="13"/>
    <n v="486270"/>
    <n v="0"/>
    <n v="0"/>
    <m/>
    <m/>
    <n v="486270"/>
    <m/>
  </r>
  <r>
    <x v="8"/>
    <x v="2"/>
    <x v="43"/>
    <x v="1"/>
    <x v="12"/>
    <n v="444450"/>
    <n v="0"/>
    <n v="0"/>
    <m/>
    <m/>
    <n v="444450"/>
    <m/>
  </r>
  <r>
    <x v="8"/>
    <x v="2"/>
    <x v="43"/>
    <x v="4"/>
    <x v="7"/>
    <n v="86523"/>
    <n v="0"/>
    <n v="0"/>
    <m/>
    <m/>
    <n v="86523"/>
    <m/>
  </r>
  <r>
    <x v="8"/>
    <x v="2"/>
    <x v="43"/>
    <x v="2"/>
    <x v="6"/>
    <n v="32061"/>
    <n v="0"/>
    <n v="0"/>
    <m/>
    <m/>
    <n v="32061"/>
    <m/>
  </r>
  <r>
    <x v="8"/>
    <x v="2"/>
    <x v="43"/>
    <x v="3"/>
    <x v="10"/>
    <n v="7499"/>
    <n v="0"/>
    <n v="0"/>
    <m/>
    <m/>
    <n v="7499"/>
    <m/>
  </r>
  <r>
    <x v="8"/>
    <x v="2"/>
    <x v="43"/>
    <x v="2"/>
    <x v="9"/>
    <m/>
    <m/>
    <m/>
    <n v="0"/>
    <n v="5530"/>
    <n v="5530"/>
    <m/>
  </r>
  <r>
    <x v="8"/>
    <x v="2"/>
    <x v="43"/>
    <x v="1"/>
    <x v="8"/>
    <m/>
    <m/>
    <m/>
    <n v="0"/>
    <n v="4640"/>
    <n v="4640"/>
    <m/>
  </r>
  <r>
    <x v="8"/>
    <x v="2"/>
    <x v="43"/>
    <x v="0"/>
    <x v="1"/>
    <m/>
    <m/>
    <m/>
    <n v="0"/>
    <n v="26900"/>
    <n v="26900"/>
    <m/>
  </r>
  <r>
    <x v="8"/>
    <x v="1"/>
    <x v="15"/>
    <x v="0"/>
    <x v="11"/>
    <n v="7479858"/>
    <n v="10715"/>
    <n v="0"/>
    <m/>
    <m/>
    <n v="7479858"/>
    <m/>
  </r>
  <r>
    <x v="8"/>
    <x v="1"/>
    <x v="15"/>
    <x v="2"/>
    <x v="13"/>
    <n v="3208609"/>
    <n v="6334"/>
    <n v="0"/>
    <m/>
    <m/>
    <n v="3208609"/>
    <m/>
  </r>
  <r>
    <x v="8"/>
    <x v="1"/>
    <x v="15"/>
    <x v="1"/>
    <x v="12"/>
    <n v="680757"/>
    <n v="39182"/>
    <n v="0"/>
    <m/>
    <m/>
    <n v="680757"/>
    <m/>
  </r>
  <r>
    <x v="8"/>
    <x v="1"/>
    <x v="15"/>
    <x v="3"/>
    <x v="10"/>
    <n v="151913"/>
    <n v="0"/>
    <n v="0"/>
    <m/>
    <m/>
    <n v="151913"/>
    <m/>
  </r>
  <r>
    <x v="8"/>
    <x v="1"/>
    <x v="15"/>
    <x v="2"/>
    <x v="6"/>
    <n v="144184"/>
    <n v="0"/>
    <n v="0"/>
    <m/>
    <m/>
    <n v="144184"/>
    <m/>
  </r>
  <r>
    <x v="8"/>
    <x v="1"/>
    <x v="15"/>
    <x v="4"/>
    <x v="7"/>
    <n v="41292"/>
    <n v="0"/>
    <n v="0"/>
    <m/>
    <m/>
    <n v="41292"/>
    <m/>
  </r>
  <r>
    <x v="8"/>
    <x v="1"/>
    <x v="15"/>
    <x v="3"/>
    <x v="15"/>
    <n v="40890"/>
    <n v="0"/>
    <n v="0"/>
    <m/>
    <m/>
    <n v="40890"/>
    <m/>
  </r>
  <r>
    <x v="8"/>
    <x v="1"/>
    <x v="15"/>
    <x v="3"/>
    <x v="5"/>
    <n v="450"/>
    <n v="450"/>
    <n v="0"/>
    <m/>
    <m/>
    <n v="450"/>
    <m/>
  </r>
  <r>
    <x v="8"/>
    <x v="1"/>
    <x v="15"/>
    <x v="2"/>
    <x v="9"/>
    <m/>
    <m/>
    <m/>
    <n v="94856"/>
    <n v="58685"/>
    <n v="153541"/>
    <m/>
  </r>
  <r>
    <x v="8"/>
    <x v="1"/>
    <x v="15"/>
    <x v="0"/>
    <x v="1"/>
    <m/>
    <m/>
    <m/>
    <n v="90012"/>
    <n v="80780"/>
    <n v="170792"/>
    <m/>
  </r>
  <r>
    <x v="8"/>
    <x v="1"/>
    <x v="15"/>
    <x v="4"/>
    <x v="14"/>
    <m/>
    <m/>
    <m/>
    <n v="4410"/>
    <n v="0"/>
    <n v="4410"/>
    <m/>
  </r>
  <r>
    <x v="8"/>
    <x v="1"/>
    <x v="15"/>
    <x v="1"/>
    <x v="8"/>
    <m/>
    <m/>
    <m/>
    <n v="0"/>
    <n v="7630"/>
    <n v="7630"/>
    <m/>
  </r>
  <r>
    <x v="8"/>
    <x v="1"/>
    <x v="76"/>
    <x v="1"/>
    <x v="12"/>
    <n v="1017390"/>
    <n v="11409"/>
    <n v="0"/>
    <m/>
    <m/>
    <n v="1017390"/>
    <m/>
  </r>
  <r>
    <x v="8"/>
    <x v="1"/>
    <x v="76"/>
    <x v="0"/>
    <x v="11"/>
    <n v="919173"/>
    <n v="0"/>
    <n v="0"/>
    <m/>
    <m/>
    <n v="919173"/>
    <m/>
  </r>
  <r>
    <x v="8"/>
    <x v="1"/>
    <x v="76"/>
    <x v="2"/>
    <x v="13"/>
    <n v="121706"/>
    <n v="5702"/>
    <n v="0"/>
    <m/>
    <m/>
    <n v="121706"/>
    <m/>
  </r>
  <r>
    <x v="8"/>
    <x v="1"/>
    <x v="76"/>
    <x v="2"/>
    <x v="6"/>
    <n v="31350"/>
    <n v="0"/>
    <n v="0"/>
    <m/>
    <m/>
    <n v="31350"/>
    <m/>
  </r>
  <r>
    <x v="8"/>
    <x v="1"/>
    <x v="76"/>
    <x v="3"/>
    <x v="10"/>
    <n v="18536"/>
    <n v="0"/>
    <n v="0"/>
    <m/>
    <m/>
    <n v="18536"/>
    <m/>
  </r>
  <r>
    <x v="8"/>
    <x v="1"/>
    <x v="76"/>
    <x v="3"/>
    <x v="15"/>
    <n v="10989"/>
    <n v="0"/>
    <n v="0"/>
    <m/>
    <m/>
    <n v="10989"/>
    <m/>
  </r>
  <r>
    <x v="8"/>
    <x v="1"/>
    <x v="76"/>
    <x v="4"/>
    <x v="7"/>
    <n v="5121"/>
    <n v="0"/>
    <n v="0"/>
    <m/>
    <m/>
    <n v="5121"/>
    <m/>
  </r>
  <r>
    <x v="8"/>
    <x v="1"/>
    <x v="76"/>
    <x v="0"/>
    <x v="1"/>
    <m/>
    <m/>
    <m/>
    <n v="28383"/>
    <n v="0"/>
    <n v="28383"/>
    <m/>
  </r>
  <r>
    <x v="8"/>
    <x v="1"/>
    <x v="92"/>
    <x v="1"/>
    <x v="12"/>
    <n v="462591"/>
    <n v="0"/>
    <n v="0"/>
    <m/>
    <m/>
    <n v="462591"/>
    <m/>
  </r>
  <r>
    <x v="8"/>
    <x v="1"/>
    <x v="92"/>
    <x v="0"/>
    <x v="11"/>
    <n v="232731"/>
    <n v="0"/>
    <n v="0"/>
    <m/>
    <m/>
    <n v="232731"/>
    <m/>
  </r>
  <r>
    <x v="8"/>
    <x v="1"/>
    <x v="125"/>
    <x v="0"/>
    <x v="11"/>
    <n v="64566"/>
    <n v="0"/>
    <n v="0"/>
    <m/>
    <m/>
    <n v="64566"/>
    <m/>
  </r>
  <r>
    <x v="8"/>
    <x v="1"/>
    <x v="125"/>
    <x v="2"/>
    <x v="13"/>
    <n v="17380"/>
    <n v="0"/>
    <n v="0"/>
    <m/>
    <m/>
    <n v="17380"/>
    <m/>
  </r>
  <r>
    <x v="8"/>
    <x v="1"/>
    <x v="125"/>
    <x v="1"/>
    <x v="12"/>
    <n v="7924"/>
    <n v="0"/>
    <n v="0"/>
    <m/>
    <m/>
    <n v="7924"/>
    <m/>
  </r>
  <r>
    <x v="8"/>
    <x v="1"/>
    <x v="187"/>
    <x v="0"/>
    <x v="11"/>
    <n v="12295"/>
    <n v="0"/>
    <n v="0"/>
    <m/>
    <m/>
    <n v="12295"/>
    <m/>
  </r>
  <r>
    <x v="8"/>
    <x v="1"/>
    <x v="147"/>
    <x v="0"/>
    <x v="11"/>
    <n v="43097"/>
    <n v="0"/>
    <n v="0"/>
    <m/>
    <m/>
    <n v="43097"/>
    <m/>
  </r>
  <r>
    <x v="8"/>
    <x v="1"/>
    <x v="127"/>
    <x v="0"/>
    <x v="11"/>
    <n v="65549"/>
    <n v="0"/>
    <n v="0"/>
    <m/>
    <m/>
    <n v="65549"/>
    <m/>
  </r>
  <r>
    <x v="8"/>
    <x v="1"/>
    <x v="127"/>
    <x v="1"/>
    <x v="12"/>
    <n v="19454"/>
    <n v="19454"/>
    <n v="0"/>
    <m/>
    <m/>
    <n v="19454"/>
    <m/>
  </r>
  <r>
    <x v="8"/>
    <x v="1"/>
    <x v="141"/>
    <x v="0"/>
    <x v="11"/>
    <n v="53609"/>
    <n v="9767"/>
    <n v="0"/>
    <m/>
    <m/>
    <n v="53609"/>
    <m/>
  </r>
  <r>
    <x v="8"/>
    <x v="3"/>
    <x v="97"/>
    <x v="0"/>
    <x v="11"/>
    <n v="760146"/>
    <n v="42364"/>
    <n v="0"/>
    <m/>
    <m/>
    <n v="760146"/>
    <m/>
  </r>
  <r>
    <x v="8"/>
    <x v="3"/>
    <x v="97"/>
    <x v="2"/>
    <x v="13"/>
    <n v="703248"/>
    <n v="0"/>
    <n v="0"/>
    <m/>
    <m/>
    <n v="703248"/>
    <m/>
  </r>
  <r>
    <x v="8"/>
    <x v="3"/>
    <x v="97"/>
    <x v="1"/>
    <x v="12"/>
    <n v="577687"/>
    <n v="2104"/>
    <n v="0"/>
    <m/>
    <m/>
    <n v="577687"/>
    <m/>
  </r>
  <r>
    <x v="8"/>
    <x v="3"/>
    <x v="97"/>
    <x v="2"/>
    <x v="6"/>
    <n v="132911"/>
    <n v="0"/>
    <n v="0"/>
    <m/>
    <m/>
    <n v="132911"/>
    <m/>
  </r>
  <r>
    <x v="8"/>
    <x v="3"/>
    <x v="97"/>
    <x v="4"/>
    <x v="7"/>
    <n v="3511"/>
    <n v="0"/>
    <n v="0"/>
    <m/>
    <m/>
    <n v="3511"/>
    <m/>
  </r>
  <r>
    <x v="8"/>
    <x v="3"/>
    <x v="97"/>
    <x v="1"/>
    <x v="8"/>
    <m/>
    <m/>
    <m/>
    <n v="0"/>
    <n v="2080"/>
    <n v="2080"/>
    <m/>
  </r>
  <r>
    <x v="8"/>
    <x v="3"/>
    <x v="55"/>
    <x v="1"/>
    <x v="12"/>
    <n v="2391099"/>
    <n v="174418"/>
    <n v="0"/>
    <m/>
    <m/>
    <n v="2391099"/>
    <m/>
  </r>
  <r>
    <x v="8"/>
    <x v="3"/>
    <x v="55"/>
    <x v="2"/>
    <x v="13"/>
    <n v="763465"/>
    <n v="5482"/>
    <n v="0"/>
    <m/>
    <m/>
    <n v="763465"/>
    <m/>
  </r>
  <r>
    <x v="8"/>
    <x v="3"/>
    <x v="55"/>
    <x v="0"/>
    <x v="11"/>
    <n v="537799"/>
    <n v="21726"/>
    <n v="0"/>
    <m/>
    <m/>
    <n v="537799"/>
    <m/>
  </r>
  <r>
    <x v="8"/>
    <x v="3"/>
    <x v="55"/>
    <x v="2"/>
    <x v="6"/>
    <n v="89685"/>
    <n v="23232"/>
    <n v="0"/>
    <m/>
    <m/>
    <n v="89685"/>
    <m/>
  </r>
  <r>
    <x v="8"/>
    <x v="3"/>
    <x v="55"/>
    <x v="3"/>
    <x v="10"/>
    <n v="47752"/>
    <n v="0"/>
    <n v="0"/>
    <m/>
    <m/>
    <n v="47752"/>
    <m/>
  </r>
  <r>
    <x v="8"/>
    <x v="3"/>
    <x v="55"/>
    <x v="6"/>
    <x v="4"/>
    <n v="12771"/>
    <n v="12771"/>
    <n v="0"/>
    <m/>
    <m/>
    <n v="12771"/>
    <m/>
  </r>
  <r>
    <x v="8"/>
    <x v="3"/>
    <x v="55"/>
    <x v="3"/>
    <x v="15"/>
    <n v="4646"/>
    <n v="4646"/>
    <n v="0"/>
    <m/>
    <m/>
    <n v="4646"/>
    <m/>
  </r>
  <r>
    <x v="8"/>
    <x v="3"/>
    <x v="55"/>
    <x v="3"/>
    <x v="3"/>
    <m/>
    <m/>
    <m/>
    <n v="0"/>
    <n v="650"/>
    <n v="650"/>
    <m/>
  </r>
  <r>
    <x v="8"/>
    <x v="3"/>
    <x v="55"/>
    <x v="2"/>
    <x v="9"/>
    <m/>
    <m/>
    <m/>
    <n v="0"/>
    <n v="27090"/>
    <n v="27090"/>
    <m/>
  </r>
  <r>
    <x v="8"/>
    <x v="3"/>
    <x v="55"/>
    <x v="1"/>
    <x v="8"/>
    <m/>
    <m/>
    <m/>
    <n v="0"/>
    <n v="6000"/>
    <n v="6000"/>
    <m/>
  </r>
  <r>
    <x v="8"/>
    <x v="3"/>
    <x v="55"/>
    <x v="0"/>
    <x v="1"/>
    <m/>
    <m/>
    <m/>
    <n v="0"/>
    <n v="2540"/>
    <n v="2540"/>
    <m/>
  </r>
  <r>
    <x v="8"/>
    <x v="3"/>
    <x v="16"/>
    <x v="0"/>
    <x v="11"/>
    <n v="6996075"/>
    <n v="33429"/>
    <n v="0"/>
    <m/>
    <m/>
    <n v="6996075"/>
    <m/>
  </r>
  <r>
    <x v="8"/>
    <x v="3"/>
    <x v="16"/>
    <x v="2"/>
    <x v="13"/>
    <n v="4587709"/>
    <n v="28736"/>
    <n v="0"/>
    <m/>
    <m/>
    <n v="4587709"/>
    <m/>
  </r>
  <r>
    <x v="8"/>
    <x v="3"/>
    <x v="16"/>
    <x v="1"/>
    <x v="12"/>
    <n v="3850917"/>
    <n v="177675"/>
    <n v="0"/>
    <m/>
    <m/>
    <n v="3850917"/>
    <m/>
  </r>
  <r>
    <x v="8"/>
    <x v="3"/>
    <x v="16"/>
    <x v="3"/>
    <x v="10"/>
    <n v="183449"/>
    <n v="0"/>
    <n v="0"/>
    <m/>
    <m/>
    <n v="183449"/>
    <m/>
  </r>
  <r>
    <x v="8"/>
    <x v="3"/>
    <x v="16"/>
    <x v="2"/>
    <x v="6"/>
    <n v="159512"/>
    <n v="35324"/>
    <n v="0"/>
    <m/>
    <m/>
    <n v="159512"/>
    <m/>
  </r>
  <r>
    <x v="8"/>
    <x v="3"/>
    <x v="16"/>
    <x v="4"/>
    <x v="7"/>
    <n v="85268"/>
    <n v="0"/>
    <n v="0"/>
    <m/>
    <m/>
    <n v="85268"/>
    <m/>
  </r>
  <r>
    <x v="8"/>
    <x v="3"/>
    <x v="16"/>
    <x v="6"/>
    <x v="4"/>
    <n v="70009"/>
    <n v="48183"/>
    <n v="0"/>
    <m/>
    <m/>
    <n v="70009"/>
    <m/>
  </r>
  <r>
    <x v="8"/>
    <x v="3"/>
    <x v="16"/>
    <x v="3"/>
    <x v="5"/>
    <n v="33166"/>
    <n v="0"/>
    <n v="0"/>
    <m/>
    <m/>
    <n v="33166"/>
    <m/>
  </r>
  <r>
    <x v="8"/>
    <x v="3"/>
    <x v="16"/>
    <x v="2"/>
    <x v="9"/>
    <m/>
    <m/>
    <m/>
    <n v="294730"/>
    <n v="55916"/>
    <n v="350646"/>
    <m/>
  </r>
  <r>
    <x v="8"/>
    <x v="3"/>
    <x v="16"/>
    <x v="1"/>
    <x v="8"/>
    <m/>
    <m/>
    <m/>
    <n v="216401"/>
    <n v="22110"/>
    <n v="238511"/>
    <m/>
  </r>
  <r>
    <x v="8"/>
    <x v="3"/>
    <x v="16"/>
    <x v="0"/>
    <x v="1"/>
    <m/>
    <m/>
    <m/>
    <n v="80321"/>
    <n v="67360"/>
    <n v="147681"/>
    <m/>
  </r>
  <r>
    <x v="8"/>
    <x v="3"/>
    <x v="74"/>
    <x v="2"/>
    <x v="13"/>
    <n v="4241647"/>
    <n v="0"/>
    <n v="0"/>
    <m/>
    <m/>
    <n v="4241647"/>
    <m/>
  </r>
  <r>
    <x v="8"/>
    <x v="3"/>
    <x v="74"/>
    <x v="0"/>
    <x v="11"/>
    <n v="2154612"/>
    <n v="0"/>
    <n v="0"/>
    <m/>
    <m/>
    <n v="2154612"/>
    <m/>
  </r>
  <r>
    <x v="8"/>
    <x v="3"/>
    <x v="74"/>
    <x v="1"/>
    <x v="12"/>
    <n v="470284"/>
    <n v="0"/>
    <n v="0"/>
    <m/>
    <m/>
    <n v="470284"/>
    <m/>
  </r>
  <r>
    <x v="8"/>
    <x v="3"/>
    <x v="74"/>
    <x v="6"/>
    <x v="4"/>
    <n v="80720"/>
    <n v="0"/>
    <n v="0"/>
    <m/>
    <m/>
    <n v="80720"/>
    <m/>
  </r>
  <r>
    <x v="8"/>
    <x v="3"/>
    <x v="74"/>
    <x v="4"/>
    <x v="7"/>
    <n v="57589"/>
    <n v="0"/>
    <n v="0"/>
    <m/>
    <m/>
    <n v="57589"/>
    <m/>
  </r>
  <r>
    <x v="8"/>
    <x v="3"/>
    <x v="74"/>
    <x v="3"/>
    <x v="10"/>
    <n v="37304"/>
    <n v="0"/>
    <n v="0"/>
    <m/>
    <m/>
    <n v="37304"/>
    <m/>
  </r>
  <r>
    <x v="8"/>
    <x v="3"/>
    <x v="74"/>
    <x v="2"/>
    <x v="6"/>
    <n v="36540"/>
    <n v="0"/>
    <n v="0"/>
    <m/>
    <m/>
    <n v="36540"/>
    <m/>
  </r>
  <r>
    <x v="8"/>
    <x v="3"/>
    <x v="74"/>
    <x v="3"/>
    <x v="5"/>
    <n v="347"/>
    <n v="0"/>
    <n v="0"/>
    <m/>
    <m/>
    <n v="347"/>
    <m/>
  </r>
  <r>
    <x v="8"/>
    <x v="3"/>
    <x v="74"/>
    <x v="2"/>
    <x v="9"/>
    <m/>
    <m/>
    <m/>
    <n v="0"/>
    <n v="147290"/>
    <n v="147290"/>
    <m/>
  </r>
  <r>
    <x v="8"/>
    <x v="3"/>
    <x v="74"/>
    <x v="0"/>
    <x v="1"/>
    <m/>
    <m/>
    <m/>
    <n v="0"/>
    <n v="12850"/>
    <n v="12850"/>
    <m/>
  </r>
  <r>
    <x v="8"/>
    <x v="3"/>
    <x v="111"/>
    <x v="0"/>
    <x v="11"/>
    <n v="248786"/>
    <n v="0"/>
    <n v="0"/>
    <m/>
    <m/>
    <n v="248786"/>
    <m/>
  </r>
  <r>
    <x v="8"/>
    <x v="3"/>
    <x v="111"/>
    <x v="1"/>
    <x v="12"/>
    <n v="129575"/>
    <n v="0"/>
    <n v="0"/>
    <m/>
    <m/>
    <n v="129575"/>
    <m/>
  </r>
  <r>
    <x v="8"/>
    <x v="3"/>
    <x v="111"/>
    <x v="3"/>
    <x v="10"/>
    <n v="71414"/>
    <n v="0"/>
    <n v="0"/>
    <m/>
    <m/>
    <n v="71414"/>
    <m/>
  </r>
  <r>
    <x v="8"/>
    <x v="3"/>
    <x v="111"/>
    <x v="2"/>
    <x v="13"/>
    <n v="20066"/>
    <n v="0"/>
    <n v="0"/>
    <m/>
    <m/>
    <n v="20066"/>
    <m/>
  </r>
  <r>
    <x v="8"/>
    <x v="3"/>
    <x v="134"/>
    <x v="1"/>
    <x v="12"/>
    <n v="91013"/>
    <n v="0"/>
    <n v="0"/>
    <m/>
    <m/>
    <n v="91013"/>
    <m/>
  </r>
  <r>
    <x v="8"/>
    <x v="3"/>
    <x v="134"/>
    <x v="0"/>
    <x v="11"/>
    <n v="45786"/>
    <n v="0"/>
    <n v="0"/>
    <m/>
    <m/>
    <n v="45786"/>
    <m/>
  </r>
  <r>
    <x v="8"/>
    <x v="3"/>
    <x v="183"/>
    <x v="0"/>
    <x v="11"/>
    <n v="10534"/>
    <n v="0"/>
    <n v="0"/>
    <m/>
    <m/>
    <n v="10534"/>
    <m/>
  </r>
  <r>
    <x v="8"/>
    <x v="3"/>
    <x v="51"/>
    <x v="1"/>
    <x v="12"/>
    <n v="2397666"/>
    <n v="22280"/>
    <n v="0"/>
    <m/>
    <m/>
    <n v="2397666"/>
    <m/>
  </r>
  <r>
    <x v="8"/>
    <x v="3"/>
    <x v="51"/>
    <x v="0"/>
    <x v="11"/>
    <n v="1460765"/>
    <n v="7103"/>
    <n v="0"/>
    <m/>
    <m/>
    <n v="1460765"/>
    <m/>
  </r>
  <r>
    <x v="8"/>
    <x v="3"/>
    <x v="51"/>
    <x v="2"/>
    <x v="13"/>
    <n v="200801"/>
    <n v="0"/>
    <n v="0"/>
    <m/>
    <m/>
    <n v="200801"/>
    <m/>
  </r>
  <r>
    <x v="8"/>
    <x v="3"/>
    <x v="51"/>
    <x v="2"/>
    <x v="6"/>
    <n v="26573"/>
    <n v="12662"/>
    <n v="0"/>
    <m/>
    <m/>
    <n v="26573"/>
    <m/>
  </r>
  <r>
    <x v="8"/>
    <x v="3"/>
    <x v="51"/>
    <x v="3"/>
    <x v="15"/>
    <n v="4370"/>
    <n v="4370"/>
    <n v="0"/>
    <m/>
    <m/>
    <n v="4370"/>
    <m/>
  </r>
  <r>
    <x v="8"/>
    <x v="3"/>
    <x v="51"/>
    <x v="3"/>
    <x v="10"/>
    <n v="3775"/>
    <n v="3775"/>
    <n v="0"/>
    <m/>
    <m/>
    <n v="3775"/>
    <m/>
  </r>
  <r>
    <x v="8"/>
    <x v="3"/>
    <x v="51"/>
    <x v="1"/>
    <x v="8"/>
    <m/>
    <m/>
    <m/>
    <n v="79567"/>
    <n v="3865"/>
    <n v="83432"/>
    <m/>
  </r>
  <r>
    <x v="8"/>
    <x v="3"/>
    <x v="51"/>
    <x v="2"/>
    <x v="9"/>
    <m/>
    <m/>
    <m/>
    <n v="0"/>
    <n v="935"/>
    <n v="935"/>
    <m/>
  </r>
  <r>
    <x v="8"/>
    <x v="3"/>
    <x v="104"/>
    <x v="1"/>
    <x v="12"/>
    <n v="624015"/>
    <n v="0"/>
    <n v="0"/>
    <m/>
    <m/>
    <n v="624015"/>
    <m/>
  </r>
  <r>
    <x v="8"/>
    <x v="3"/>
    <x v="104"/>
    <x v="0"/>
    <x v="11"/>
    <n v="284205"/>
    <n v="0"/>
    <n v="0"/>
    <m/>
    <m/>
    <n v="284205"/>
    <m/>
  </r>
  <r>
    <x v="8"/>
    <x v="3"/>
    <x v="104"/>
    <x v="2"/>
    <x v="13"/>
    <n v="268851"/>
    <n v="0"/>
    <n v="0"/>
    <m/>
    <m/>
    <n v="268851"/>
    <m/>
  </r>
  <r>
    <x v="8"/>
    <x v="3"/>
    <x v="104"/>
    <x v="4"/>
    <x v="7"/>
    <n v="16400"/>
    <n v="0"/>
    <n v="0"/>
    <m/>
    <m/>
    <n v="16400"/>
    <m/>
  </r>
  <r>
    <x v="8"/>
    <x v="3"/>
    <x v="42"/>
    <x v="0"/>
    <x v="11"/>
    <n v="3052762"/>
    <n v="3791"/>
    <n v="0"/>
    <m/>
    <m/>
    <n v="3052762"/>
    <m/>
  </r>
  <r>
    <x v="8"/>
    <x v="3"/>
    <x v="42"/>
    <x v="1"/>
    <x v="12"/>
    <n v="2817990"/>
    <n v="104449"/>
    <n v="0"/>
    <m/>
    <m/>
    <n v="2817990"/>
    <m/>
  </r>
  <r>
    <x v="8"/>
    <x v="3"/>
    <x v="42"/>
    <x v="2"/>
    <x v="13"/>
    <n v="2791854"/>
    <n v="56973"/>
    <n v="0"/>
    <m/>
    <m/>
    <n v="2791854"/>
    <m/>
  </r>
  <r>
    <x v="8"/>
    <x v="3"/>
    <x v="42"/>
    <x v="3"/>
    <x v="10"/>
    <n v="149757"/>
    <n v="0"/>
    <n v="0"/>
    <m/>
    <m/>
    <n v="149757"/>
    <m/>
  </r>
  <r>
    <x v="8"/>
    <x v="3"/>
    <x v="42"/>
    <x v="2"/>
    <x v="6"/>
    <n v="98997"/>
    <n v="5223"/>
    <n v="0"/>
    <m/>
    <m/>
    <n v="98997"/>
    <m/>
  </r>
  <r>
    <x v="8"/>
    <x v="3"/>
    <x v="42"/>
    <x v="4"/>
    <x v="7"/>
    <n v="53070"/>
    <n v="0"/>
    <n v="0"/>
    <m/>
    <m/>
    <n v="53070"/>
    <m/>
  </r>
  <r>
    <x v="8"/>
    <x v="3"/>
    <x v="42"/>
    <x v="3"/>
    <x v="15"/>
    <n v="3921"/>
    <n v="0"/>
    <n v="0"/>
    <m/>
    <m/>
    <n v="3921"/>
    <m/>
  </r>
  <r>
    <x v="8"/>
    <x v="3"/>
    <x v="42"/>
    <x v="2"/>
    <x v="9"/>
    <m/>
    <m/>
    <m/>
    <n v="47923"/>
    <n v="4200"/>
    <n v="52123"/>
    <m/>
  </r>
  <r>
    <x v="8"/>
    <x v="3"/>
    <x v="42"/>
    <x v="1"/>
    <x v="8"/>
    <m/>
    <m/>
    <m/>
    <n v="0"/>
    <n v="1718"/>
    <n v="1718"/>
    <m/>
  </r>
  <r>
    <x v="8"/>
    <x v="3"/>
    <x v="38"/>
    <x v="2"/>
    <x v="13"/>
    <n v="3960668"/>
    <n v="0"/>
    <n v="0"/>
    <m/>
    <m/>
    <n v="3960668"/>
    <m/>
  </r>
  <r>
    <x v="8"/>
    <x v="3"/>
    <x v="38"/>
    <x v="0"/>
    <x v="11"/>
    <n v="3642572"/>
    <n v="28133"/>
    <n v="0"/>
    <m/>
    <m/>
    <n v="3642572"/>
    <m/>
  </r>
  <r>
    <x v="8"/>
    <x v="3"/>
    <x v="38"/>
    <x v="1"/>
    <x v="12"/>
    <n v="1613930"/>
    <n v="35593"/>
    <n v="0"/>
    <m/>
    <m/>
    <n v="1613930"/>
    <m/>
  </r>
  <r>
    <x v="8"/>
    <x v="3"/>
    <x v="38"/>
    <x v="2"/>
    <x v="6"/>
    <n v="472441"/>
    <n v="0"/>
    <n v="0"/>
    <m/>
    <m/>
    <n v="472441"/>
    <m/>
  </r>
  <r>
    <x v="8"/>
    <x v="3"/>
    <x v="38"/>
    <x v="3"/>
    <x v="10"/>
    <n v="287080"/>
    <n v="0"/>
    <n v="0"/>
    <m/>
    <m/>
    <n v="287080"/>
    <m/>
  </r>
  <r>
    <x v="8"/>
    <x v="3"/>
    <x v="38"/>
    <x v="4"/>
    <x v="7"/>
    <n v="270300"/>
    <n v="0"/>
    <n v="0"/>
    <m/>
    <m/>
    <n v="270300"/>
    <m/>
  </r>
  <r>
    <x v="8"/>
    <x v="3"/>
    <x v="38"/>
    <x v="6"/>
    <x v="4"/>
    <n v="23916"/>
    <n v="0"/>
    <n v="0"/>
    <m/>
    <m/>
    <n v="23916"/>
    <m/>
  </r>
  <r>
    <x v="8"/>
    <x v="3"/>
    <x v="38"/>
    <x v="2"/>
    <x v="9"/>
    <m/>
    <m/>
    <m/>
    <n v="1144585"/>
    <n v="0"/>
    <n v="1144585"/>
    <m/>
  </r>
  <r>
    <x v="8"/>
    <x v="3"/>
    <x v="38"/>
    <x v="0"/>
    <x v="1"/>
    <m/>
    <m/>
    <m/>
    <n v="27398"/>
    <n v="0"/>
    <n v="27398"/>
    <m/>
  </r>
  <r>
    <x v="8"/>
    <x v="3"/>
    <x v="38"/>
    <x v="1"/>
    <x v="8"/>
    <m/>
    <m/>
    <m/>
    <n v="0"/>
    <n v="3830"/>
    <n v="3830"/>
    <m/>
  </r>
  <r>
    <x v="8"/>
    <x v="3"/>
    <x v="97"/>
    <x v="2"/>
    <x v="13"/>
    <n v="1088825"/>
    <n v="0"/>
    <n v="0"/>
    <m/>
    <m/>
    <n v="1088825"/>
    <m/>
  </r>
  <r>
    <x v="8"/>
    <x v="3"/>
    <x v="97"/>
    <x v="0"/>
    <x v="11"/>
    <n v="843732"/>
    <n v="0"/>
    <n v="0"/>
    <m/>
    <m/>
    <n v="843732"/>
    <m/>
  </r>
  <r>
    <x v="8"/>
    <x v="3"/>
    <x v="97"/>
    <x v="1"/>
    <x v="12"/>
    <n v="207112"/>
    <n v="17627"/>
    <n v="0"/>
    <m/>
    <m/>
    <n v="207112"/>
    <m/>
  </r>
  <r>
    <x v="8"/>
    <x v="3"/>
    <x v="97"/>
    <x v="3"/>
    <x v="10"/>
    <n v="22395"/>
    <n v="0"/>
    <n v="0"/>
    <m/>
    <m/>
    <n v="22395"/>
    <m/>
  </r>
  <r>
    <x v="8"/>
    <x v="3"/>
    <x v="97"/>
    <x v="2"/>
    <x v="6"/>
    <n v="17986"/>
    <n v="0"/>
    <n v="0"/>
    <m/>
    <m/>
    <n v="17986"/>
    <m/>
  </r>
  <r>
    <x v="8"/>
    <x v="3"/>
    <x v="97"/>
    <x v="4"/>
    <x v="7"/>
    <n v="15277"/>
    <n v="0"/>
    <n v="0"/>
    <m/>
    <m/>
    <n v="15277"/>
    <m/>
  </r>
  <r>
    <x v="8"/>
    <x v="3"/>
    <x v="97"/>
    <x v="3"/>
    <x v="5"/>
    <n v="10005"/>
    <n v="0"/>
    <n v="0"/>
    <m/>
    <m/>
    <n v="10005"/>
    <m/>
  </r>
  <r>
    <x v="8"/>
    <x v="3"/>
    <x v="97"/>
    <x v="2"/>
    <x v="9"/>
    <m/>
    <m/>
    <m/>
    <n v="142054"/>
    <n v="0"/>
    <n v="142054"/>
    <m/>
  </r>
  <r>
    <x v="8"/>
    <x v="3"/>
    <x v="97"/>
    <x v="0"/>
    <x v="1"/>
    <m/>
    <m/>
    <m/>
    <n v="100169"/>
    <n v="0"/>
    <n v="100169"/>
    <m/>
  </r>
  <r>
    <x v="8"/>
    <x v="3"/>
    <x v="63"/>
    <x v="0"/>
    <x v="11"/>
    <n v="1343594"/>
    <n v="29154"/>
    <n v="0"/>
    <m/>
    <m/>
    <n v="1343594"/>
    <m/>
  </r>
  <r>
    <x v="8"/>
    <x v="3"/>
    <x v="63"/>
    <x v="2"/>
    <x v="13"/>
    <n v="1283227"/>
    <n v="0"/>
    <n v="0"/>
    <m/>
    <m/>
    <n v="1283227"/>
    <m/>
  </r>
  <r>
    <x v="8"/>
    <x v="3"/>
    <x v="63"/>
    <x v="1"/>
    <x v="12"/>
    <n v="688338"/>
    <n v="50767"/>
    <n v="0"/>
    <m/>
    <m/>
    <n v="688338"/>
    <m/>
  </r>
  <r>
    <x v="8"/>
    <x v="3"/>
    <x v="63"/>
    <x v="2"/>
    <x v="6"/>
    <n v="111057"/>
    <n v="0"/>
    <n v="0"/>
    <m/>
    <m/>
    <n v="111057"/>
    <m/>
  </r>
  <r>
    <x v="8"/>
    <x v="2"/>
    <x v="84"/>
    <x v="0"/>
    <x v="11"/>
    <n v="1439310"/>
    <n v="0"/>
    <n v="0"/>
    <m/>
    <m/>
    <n v="1439310"/>
    <m/>
  </r>
  <r>
    <x v="8"/>
    <x v="2"/>
    <x v="84"/>
    <x v="2"/>
    <x v="13"/>
    <n v="1194696"/>
    <n v="0"/>
    <n v="0"/>
    <m/>
    <m/>
    <n v="1194696"/>
    <m/>
  </r>
  <r>
    <x v="8"/>
    <x v="2"/>
    <x v="84"/>
    <x v="1"/>
    <x v="12"/>
    <n v="947483"/>
    <n v="0"/>
    <n v="0"/>
    <m/>
    <m/>
    <n v="947483"/>
    <m/>
  </r>
  <r>
    <x v="8"/>
    <x v="2"/>
    <x v="84"/>
    <x v="2"/>
    <x v="6"/>
    <n v="118727"/>
    <n v="0"/>
    <n v="0"/>
    <m/>
    <m/>
    <n v="118727"/>
    <m/>
  </r>
  <r>
    <x v="8"/>
    <x v="2"/>
    <x v="84"/>
    <x v="4"/>
    <x v="7"/>
    <n v="84805"/>
    <n v="0"/>
    <n v="0"/>
    <m/>
    <m/>
    <n v="84805"/>
    <m/>
  </r>
  <r>
    <x v="8"/>
    <x v="2"/>
    <x v="84"/>
    <x v="0"/>
    <x v="11"/>
    <n v="846571"/>
    <n v="0"/>
    <n v="0"/>
    <m/>
    <m/>
    <n v="846571"/>
    <m/>
  </r>
  <r>
    <x v="8"/>
    <x v="2"/>
    <x v="84"/>
    <x v="1"/>
    <x v="12"/>
    <n v="746468"/>
    <n v="0"/>
    <n v="0"/>
    <m/>
    <m/>
    <n v="746468"/>
    <m/>
  </r>
  <r>
    <x v="8"/>
    <x v="2"/>
    <x v="84"/>
    <x v="2"/>
    <x v="13"/>
    <n v="538259"/>
    <n v="0"/>
    <n v="0"/>
    <m/>
    <m/>
    <n v="538259"/>
    <m/>
  </r>
  <r>
    <x v="8"/>
    <x v="2"/>
    <x v="84"/>
    <x v="2"/>
    <x v="6"/>
    <n v="152991"/>
    <n v="0"/>
    <n v="0"/>
    <m/>
    <m/>
    <n v="152991"/>
    <m/>
  </r>
  <r>
    <x v="8"/>
    <x v="2"/>
    <x v="84"/>
    <x v="4"/>
    <x v="7"/>
    <n v="66749"/>
    <n v="33431"/>
    <n v="0"/>
    <m/>
    <m/>
    <n v="66749"/>
    <m/>
  </r>
  <r>
    <x v="8"/>
    <x v="2"/>
    <x v="84"/>
    <x v="3"/>
    <x v="10"/>
    <n v="25186"/>
    <n v="0"/>
    <n v="0"/>
    <m/>
    <m/>
    <n v="25186"/>
    <m/>
  </r>
  <r>
    <x v="8"/>
    <x v="3"/>
    <x v="98"/>
    <x v="1"/>
    <x v="12"/>
    <n v="802241"/>
    <n v="14586"/>
    <n v="0"/>
    <m/>
    <m/>
    <n v="802241"/>
    <m/>
  </r>
  <r>
    <x v="8"/>
    <x v="3"/>
    <x v="98"/>
    <x v="0"/>
    <x v="11"/>
    <n v="204302"/>
    <n v="0"/>
    <n v="0"/>
    <m/>
    <m/>
    <n v="204302"/>
    <m/>
  </r>
  <r>
    <x v="8"/>
    <x v="3"/>
    <x v="98"/>
    <x v="2"/>
    <x v="6"/>
    <n v="3270"/>
    <n v="0"/>
    <n v="0"/>
    <m/>
    <m/>
    <n v="3270"/>
    <m/>
  </r>
  <r>
    <x v="8"/>
    <x v="3"/>
    <x v="119"/>
    <x v="1"/>
    <x v="12"/>
    <n v="338435"/>
    <n v="0"/>
    <n v="0"/>
    <m/>
    <m/>
    <n v="338435"/>
    <m/>
  </r>
  <r>
    <x v="8"/>
    <x v="3"/>
    <x v="119"/>
    <x v="0"/>
    <x v="11"/>
    <n v="198967"/>
    <n v="0"/>
    <n v="0"/>
    <m/>
    <m/>
    <n v="198967"/>
    <m/>
  </r>
  <r>
    <x v="8"/>
    <x v="5"/>
    <x v="89"/>
    <x v="2"/>
    <x v="13"/>
    <n v="1398161"/>
    <n v="15998"/>
    <n v="0"/>
    <m/>
    <m/>
    <n v="1398161"/>
    <m/>
  </r>
  <r>
    <x v="8"/>
    <x v="5"/>
    <x v="89"/>
    <x v="0"/>
    <x v="11"/>
    <n v="915683"/>
    <n v="0"/>
    <n v="0"/>
    <m/>
    <m/>
    <n v="915683"/>
    <m/>
  </r>
  <r>
    <x v="8"/>
    <x v="5"/>
    <x v="89"/>
    <x v="1"/>
    <x v="12"/>
    <n v="615995"/>
    <n v="0"/>
    <n v="0"/>
    <m/>
    <m/>
    <n v="615995"/>
    <m/>
  </r>
  <r>
    <x v="8"/>
    <x v="5"/>
    <x v="89"/>
    <x v="3"/>
    <x v="10"/>
    <n v="325194"/>
    <n v="13758"/>
    <n v="0"/>
    <m/>
    <m/>
    <n v="325194"/>
    <m/>
  </r>
  <r>
    <x v="8"/>
    <x v="5"/>
    <x v="89"/>
    <x v="2"/>
    <x v="6"/>
    <n v="111602"/>
    <n v="0"/>
    <n v="0"/>
    <m/>
    <m/>
    <n v="111602"/>
    <m/>
  </r>
  <r>
    <x v="8"/>
    <x v="5"/>
    <x v="89"/>
    <x v="4"/>
    <x v="7"/>
    <n v="79215"/>
    <n v="0"/>
    <n v="0"/>
    <m/>
    <m/>
    <n v="79215"/>
    <m/>
  </r>
  <r>
    <x v="8"/>
    <x v="5"/>
    <x v="89"/>
    <x v="3"/>
    <x v="5"/>
    <n v="6837"/>
    <n v="0"/>
    <n v="0"/>
    <m/>
    <m/>
    <n v="6837"/>
    <m/>
  </r>
  <r>
    <x v="8"/>
    <x v="5"/>
    <x v="89"/>
    <x v="2"/>
    <x v="9"/>
    <m/>
    <m/>
    <m/>
    <n v="0"/>
    <n v="35280"/>
    <n v="35280"/>
    <m/>
  </r>
  <r>
    <x v="8"/>
    <x v="5"/>
    <x v="89"/>
    <x v="1"/>
    <x v="8"/>
    <m/>
    <m/>
    <m/>
    <n v="0"/>
    <n v="7190"/>
    <n v="7190"/>
    <m/>
  </r>
  <r>
    <x v="8"/>
    <x v="5"/>
    <x v="89"/>
    <x v="0"/>
    <x v="1"/>
    <m/>
    <m/>
    <m/>
    <n v="0"/>
    <n v="1300"/>
    <n v="1300"/>
    <m/>
  </r>
  <r>
    <x v="8"/>
    <x v="5"/>
    <x v="69"/>
    <x v="1"/>
    <x v="12"/>
    <n v="1149216"/>
    <n v="0"/>
    <n v="0"/>
    <m/>
    <m/>
    <n v="1149216"/>
    <m/>
  </r>
  <r>
    <x v="8"/>
    <x v="5"/>
    <x v="69"/>
    <x v="0"/>
    <x v="11"/>
    <n v="1116782"/>
    <n v="0"/>
    <n v="0"/>
    <m/>
    <m/>
    <n v="1116782"/>
    <m/>
  </r>
  <r>
    <x v="8"/>
    <x v="5"/>
    <x v="69"/>
    <x v="2"/>
    <x v="13"/>
    <n v="968213"/>
    <n v="0"/>
    <n v="0"/>
    <m/>
    <m/>
    <n v="968213"/>
    <m/>
  </r>
  <r>
    <x v="8"/>
    <x v="5"/>
    <x v="69"/>
    <x v="2"/>
    <x v="6"/>
    <n v="140767"/>
    <n v="0"/>
    <n v="0"/>
    <m/>
    <m/>
    <n v="140767"/>
    <m/>
  </r>
  <r>
    <x v="8"/>
    <x v="5"/>
    <x v="69"/>
    <x v="3"/>
    <x v="10"/>
    <n v="118324"/>
    <n v="0"/>
    <n v="0"/>
    <m/>
    <m/>
    <n v="118324"/>
    <m/>
  </r>
  <r>
    <x v="8"/>
    <x v="5"/>
    <x v="69"/>
    <x v="4"/>
    <x v="7"/>
    <n v="106160"/>
    <n v="0"/>
    <n v="0"/>
    <m/>
    <m/>
    <n v="106160"/>
    <m/>
  </r>
  <r>
    <x v="8"/>
    <x v="5"/>
    <x v="69"/>
    <x v="1"/>
    <x v="8"/>
    <m/>
    <m/>
    <m/>
    <n v="117060"/>
    <n v="8660"/>
    <n v="125720"/>
    <m/>
  </r>
  <r>
    <x v="8"/>
    <x v="5"/>
    <x v="69"/>
    <x v="0"/>
    <x v="1"/>
    <m/>
    <m/>
    <m/>
    <n v="60276"/>
    <n v="3520"/>
    <n v="63796"/>
    <m/>
  </r>
  <r>
    <x v="8"/>
    <x v="5"/>
    <x v="69"/>
    <x v="2"/>
    <x v="9"/>
    <m/>
    <m/>
    <m/>
    <n v="0"/>
    <n v="11590"/>
    <n v="11590"/>
    <m/>
  </r>
  <r>
    <x v="8"/>
    <x v="5"/>
    <x v="33"/>
    <x v="2"/>
    <x v="13"/>
    <n v="4323186"/>
    <n v="0"/>
    <n v="0"/>
    <m/>
    <m/>
    <n v="4323186"/>
    <m/>
  </r>
  <r>
    <x v="8"/>
    <x v="5"/>
    <x v="33"/>
    <x v="0"/>
    <x v="11"/>
    <n v="4312465"/>
    <n v="0"/>
    <n v="0"/>
    <m/>
    <m/>
    <n v="4312465"/>
    <m/>
  </r>
  <r>
    <x v="8"/>
    <x v="5"/>
    <x v="33"/>
    <x v="1"/>
    <x v="12"/>
    <n v="674578"/>
    <n v="32132"/>
    <n v="0"/>
    <m/>
    <m/>
    <n v="674578"/>
    <m/>
  </r>
  <r>
    <x v="8"/>
    <x v="5"/>
    <x v="33"/>
    <x v="3"/>
    <x v="10"/>
    <n v="547568"/>
    <n v="0"/>
    <n v="0"/>
    <m/>
    <m/>
    <n v="547568"/>
    <m/>
  </r>
  <r>
    <x v="8"/>
    <x v="5"/>
    <x v="33"/>
    <x v="4"/>
    <x v="7"/>
    <n v="443602"/>
    <n v="7337"/>
    <n v="0"/>
    <m/>
    <m/>
    <n v="443602"/>
    <m/>
  </r>
  <r>
    <x v="8"/>
    <x v="5"/>
    <x v="33"/>
    <x v="2"/>
    <x v="6"/>
    <n v="189135"/>
    <n v="0"/>
    <n v="0"/>
    <m/>
    <m/>
    <n v="189135"/>
    <m/>
  </r>
  <r>
    <x v="8"/>
    <x v="5"/>
    <x v="33"/>
    <x v="3"/>
    <x v="5"/>
    <n v="13694"/>
    <n v="0"/>
    <n v="0"/>
    <m/>
    <m/>
    <n v="13694"/>
    <m/>
  </r>
  <r>
    <x v="8"/>
    <x v="5"/>
    <x v="33"/>
    <x v="1"/>
    <x v="8"/>
    <m/>
    <m/>
    <m/>
    <n v="60829"/>
    <n v="0"/>
    <n v="60829"/>
    <m/>
  </r>
  <r>
    <x v="8"/>
    <x v="5"/>
    <x v="33"/>
    <x v="2"/>
    <x v="9"/>
    <m/>
    <m/>
    <m/>
    <n v="0"/>
    <n v="34950"/>
    <n v="34950"/>
    <m/>
  </r>
  <r>
    <x v="8"/>
    <x v="5"/>
    <x v="39"/>
    <x v="2"/>
    <x v="13"/>
    <n v="2987875"/>
    <n v="0"/>
    <n v="0"/>
    <m/>
    <m/>
    <n v="2987875"/>
    <m/>
  </r>
  <r>
    <x v="8"/>
    <x v="5"/>
    <x v="39"/>
    <x v="0"/>
    <x v="11"/>
    <n v="1547411"/>
    <n v="45876"/>
    <n v="0"/>
    <m/>
    <m/>
    <n v="1547411"/>
    <m/>
  </r>
  <r>
    <x v="8"/>
    <x v="5"/>
    <x v="39"/>
    <x v="1"/>
    <x v="12"/>
    <n v="1013100"/>
    <n v="8134"/>
    <n v="0"/>
    <m/>
    <m/>
    <n v="1013100"/>
    <m/>
  </r>
  <r>
    <x v="8"/>
    <x v="5"/>
    <x v="39"/>
    <x v="3"/>
    <x v="10"/>
    <n v="601753"/>
    <n v="0"/>
    <n v="0"/>
    <m/>
    <m/>
    <n v="601753"/>
    <m/>
  </r>
  <r>
    <x v="8"/>
    <x v="5"/>
    <x v="39"/>
    <x v="4"/>
    <x v="7"/>
    <n v="87545"/>
    <n v="0"/>
    <n v="0"/>
    <m/>
    <m/>
    <n v="87545"/>
    <m/>
  </r>
  <r>
    <x v="8"/>
    <x v="5"/>
    <x v="39"/>
    <x v="2"/>
    <x v="6"/>
    <n v="72918"/>
    <n v="0"/>
    <n v="0"/>
    <m/>
    <m/>
    <n v="72918"/>
    <m/>
  </r>
  <r>
    <x v="8"/>
    <x v="5"/>
    <x v="39"/>
    <x v="6"/>
    <x v="4"/>
    <n v="6061"/>
    <n v="6061"/>
    <n v="0"/>
    <m/>
    <m/>
    <n v="6061"/>
    <m/>
  </r>
  <r>
    <x v="8"/>
    <x v="5"/>
    <x v="39"/>
    <x v="3"/>
    <x v="5"/>
    <n v="2304"/>
    <n v="0"/>
    <n v="0"/>
    <m/>
    <m/>
    <n v="2304"/>
    <m/>
  </r>
  <r>
    <x v="8"/>
    <x v="5"/>
    <x v="39"/>
    <x v="2"/>
    <x v="9"/>
    <m/>
    <m/>
    <m/>
    <n v="181955"/>
    <n v="11940"/>
    <n v="193895"/>
    <m/>
  </r>
  <r>
    <x v="8"/>
    <x v="5"/>
    <x v="39"/>
    <x v="1"/>
    <x v="8"/>
    <m/>
    <m/>
    <m/>
    <n v="0"/>
    <n v="2000"/>
    <n v="2000"/>
    <m/>
  </r>
  <r>
    <x v="8"/>
    <x v="5"/>
    <x v="39"/>
    <x v="0"/>
    <x v="1"/>
    <m/>
    <m/>
    <m/>
    <n v="0"/>
    <n v="13010"/>
    <n v="13010"/>
    <m/>
  </r>
  <r>
    <x v="8"/>
    <x v="5"/>
    <x v="22"/>
    <x v="2"/>
    <x v="13"/>
    <n v="6088018"/>
    <n v="0"/>
    <n v="0"/>
    <m/>
    <m/>
    <n v="6088018"/>
    <m/>
  </r>
  <r>
    <x v="8"/>
    <x v="5"/>
    <x v="22"/>
    <x v="0"/>
    <x v="11"/>
    <n v="2422567"/>
    <n v="7060"/>
    <n v="0"/>
    <m/>
    <m/>
    <n v="2422567"/>
    <m/>
  </r>
  <r>
    <x v="8"/>
    <x v="5"/>
    <x v="22"/>
    <x v="1"/>
    <x v="12"/>
    <n v="2189969"/>
    <n v="17293"/>
    <n v="0"/>
    <m/>
    <m/>
    <n v="2189969"/>
    <m/>
  </r>
  <r>
    <x v="8"/>
    <x v="5"/>
    <x v="22"/>
    <x v="3"/>
    <x v="10"/>
    <n v="897458"/>
    <n v="0"/>
    <n v="0"/>
    <m/>
    <m/>
    <n v="897458"/>
    <m/>
  </r>
  <r>
    <x v="8"/>
    <x v="5"/>
    <x v="22"/>
    <x v="2"/>
    <x v="6"/>
    <n v="146386"/>
    <n v="0"/>
    <n v="0"/>
    <m/>
    <m/>
    <n v="146386"/>
    <m/>
  </r>
  <r>
    <x v="8"/>
    <x v="5"/>
    <x v="22"/>
    <x v="4"/>
    <x v="7"/>
    <n v="123415"/>
    <n v="0"/>
    <n v="0"/>
    <m/>
    <m/>
    <n v="123415"/>
    <m/>
  </r>
  <r>
    <x v="8"/>
    <x v="5"/>
    <x v="22"/>
    <x v="6"/>
    <x v="4"/>
    <n v="19471"/>
    <n v="0"/>
    <n v="0"/>
    <m/>
    <m/>
    <n v="19471"/>
    <m/>
  </r>
  <r>
    <x v="8"/>
    <x v="5"/>
    <x v="22"/>
    <x v="3"/>
    <x v="5"/>
    <n v="15662"/>
    <n v="0"/>
    <n v="0"/>
    <m/>
    <m/>
    <n v="15662"/>
    <m/>
  </r>
  <r>
    <x v="8"/>
    <x v="5"/>
    <x v="22"/>
    <x v="3"/>
    <x v="15"/>
    <n v="11872"/>
    <n v="0"/>
    <n v="0"/>
    <m/>
    <m/>
    <n v="11872"/>
    <m/>
  </r>
  <r>
    <x v="8"/>
    <x v="5"/>
    <x v="22"/>
    <x v="2"/>
    <x v="9"/>
    <m/>
    <m/>
    <m/>
    <n v="319572"/>
    <n v="23840"/>
    <n v="343412"/>
    <m/>
  </r>
  <r>
    <x v="8"/>
    <x v="5"/>
    <x v="22"/>
    <x v="1"/>
    <x v="8"/>
    <m/>
    <m/>
    <m/>
    <n v="62672"/>
    <n v="0"/>
    <n v="62672"/>
    <m/>
  </r>
  <r>
    <x v="8"/>
    <x v="3"/>
    <x v="97"/>
    <x v="1"/>
    <x v="12"/>
    <n v="148668"/>
    <n v="0"/>
    <n v="0"/>
    <m/>
    <m/>
    <n v="148668"/>
    <m/>
  </r>
  <r>
    <x v="8"/>
    <x v="3"/>
    <x v="97"/>
    <x v="0"/>
    <x v="11"/>
    <n v="19277"/>
    <n v="0"/>
    <n v="0"/>
    <m/>
    <m/>
    <n v="19277"/>
    <m/>
  </r>
  <r>
    <x v="8"/>
    <x v="3"/>
    <x v="97"/>
    <x v="2"/>
    <x v="13"/>
    <n v="9138"/>
    <n v="0"/>
    <n v="0"/>
    <m/>
    <m/>
    <n v="9138"/>
    <m/>
  </r>
  <r>
    <x v="8"/>
    <x v="5"/>
    <x v="69"/>
    <x v="0"/>
    <x v="11"/>
    <n v="2087122"/>
    <n v="0"/>
    <n v="0"/>
    <m/>
    <m/>
    <n v="2087122"/>
    <m/>
  </r>
  <r>
    <x v="8"/>
    <x v="5"/>
    <x v="69"/>
    <x v="2"/>
    <x v="13"/>
    <n v="2051305"/>
    <n v="1936"/>
    <n v="0"/>
    <m/>
    <m/>
    <n v="2051305"/>
    <m/>
  </r>
  <r>
    <x v="8"/>
    <x v="5"/>
    <x v="69"/>
    <x v="1"/>
    <x v="12"/>
    <n v="1427953"/>
    <n v="110864"/>
    <n v="0"/>
    <m/>
    <m/>
    <n v="1427953"/>
    <m/>
  </r>
  <r>
    <x v="8"/>
    <x v="5"/>
    <x v="69"/>
    <x v="2"/>
    <x v="6"/>
    <n v="407847"/>
    <n v="78529"/>
    <n v="0"/>
    <m/>
    <m/>
    <n v="407847"/>
    <m/>
  </r>
  <r>
    <x v="8"/>
    <x v="5"/>
    <x v="69"/>
    <x v="3"/>
    <x v="10"/>
    <n v="74490"/>
    <n v="0"/>
    <n v="0"/>
    <m/>
    <m/>
    <n v="74490"/>
    <m/>
  </r>
  <r>
    <x v="8"/>
    <x v="5"/>
    <x v="69"/>
    <x v="3"/>
    <x v="5"/>
    <n v="49581"/>
    <n v="0"/>
    <n v="0"/>
    <m/>
    <m/>
    <n v="49581"/>
    <m/>
  </r>
  <r>
    <x v="8"/>
    <x v="5"/>
    <x v="69"/>
    <x v="4"/>
    <x v="7"/>
    <n v="37275"/>
    <n v="0"/>
    <n v="0"/>
    <m/>
    <m/>
    <n v="37275"/>
    <m/>
  </r>
  <r>
    <x v="8"/>
    <x v="5"/>
    <x v="69"/>
    <x v="2"/>
    <x v="9"/>
    <m/>
    <m/>
    <m/>
    <n v="333560"/>
    <n v="27788"/>
    <n v="361348"/>
    <m/>
  </r>
  <r>
    <x v="8"/>
    <x v="5"/>
    <x v="69"/>
    <x v="0"/>
    <x v="1"/>
    <m/>
    <m/>
    <m/>
    <n v="139222"/>
    <n v="21329"/>
    <n v="160551"/>
    <m/>
  </r>
  <r>
    <x v="8"/>
    <x v="5"/>
    <x v="69"/>
    <x v="1"/>
    <x v="8"/>
    <m/>
    <m/>
    <m/>
    <n v="0"/>
    <n v="1587"/>
    <n v="1587"/>
    <m/>
  </r>
  <r>
    <x v="8"/>
    <x v="5"/>
    <x v="69"/>
    <x v="0"/>
    <x v="11"/>
    <n v="1014470"/>
    <n v="0"/>
    <n v="0"/>
    <m/>
    <m/>
    <n v="1014470"/>
    <m/>
  </r>
  <r>
    <x v="8"/>
    <x v="5"/>
    <x v="69"/>
    <x v="2"/>
    <x v="13"/>
    <n v="993188"/>
    <n v="10280"/>
    <n v="0"/>
    <m/>
    <m/>
    <n v="993188"/>
    <m/>
  </r>
  <r>
    <x v="8"/>
    <x v="5"/>
    <x v="69"/>
    <x v="1"/>
    <x v="12"/>
    <n v="911511"/>
    <n v="0"/>
    <n v="0"/>
    <m/>
    <m/>
    <n v="911511"/>
    <m/>
  </r>
  <r>
    <x v="8"/>
    <x v="5"/>
    <x v="69"/>
    <x v="3"/>
    <x v="10"/>
    <n v="201574"/>
    <n v="0"/>
    <n v="0"/>
    <m/>
    <m/>
    <n v="201574"/>
    <m/>
  </r>
  <r>
    <x v="8"/>
    <x v="5"/>
    <x v="69"/>
    <x v="2"/>
    <x v="6"/>
    <n v="40015"/>
    <n v="0"/>
    <n v="0"/>
    <m/>
    <m/>
    <n v="40015"/>
    <m/>
  </r>
  <r>
    <x v="8"/>
    <x v="5"/>
    <x v="69"/>
    <x v="4"/>
    <x v="7"/>
    <n v="15911"/>
    <n v="0"/>
    <n v="0"/>
    <m/>
    <m/>
    <n v="15911"/>
    <m/>
  </r>
  <r>
    <x v="8"/>
    <x v="5"/>
    <x v="69"/>
    <x v="2"/>
    <x v="9"/>
    <m/>
    <m/>
    <m/>
    <n v="0"/>
    <n v="6400"/>
    <n v="6400"/>
    <m/>
  </r>
  <r>
    <x v="8"/>
    <x v="5"/>
    <x v="69"/>
    <x v="1"/>
    <x v="8"/>
    <m/>
    <m/>
    <m/>
    <n v="0"/>
    <n v="8210"/>
    <n v="8210"/>
    <m/>
  </r>
  <r>
    <x v="8"/>
    <x v="5"/>
    <x v="33"/>
    <x v="2"/>
    <x v="13"/>
    <n v="5992462"/>
    <n v="3361"/>
    <n v="0"/>
    <m/>
    <m/>
    <n v="5992462"/>
    <m/>
  </r>
  <r>
    <x v="8"/>
    <x v="5"/>
    <x v="33"/>
    <x v="0"/>
    <x v="11"/>
    <n v="4214766"/>
    <n v="0"/>
    <n v="0"/>
    <m/>
    <m/>
    <n v="4214766"/>
    <m/>
  </r>
  <r>
    <x v="8"/>
    <x v="5"/>
    <x v="33"/>
    <x v="1"/>
    <x v="12"/>
    <n v="2526500"/>
    <n v="81479"/>
    <n v="0"/>
    <m/>
    <m/>
    <n v="2526500"/>
    <m/>
  </r>
  <r>
    <x v="8"/>
    <x v="5"/>
    <x v="33"/>
    <x v="2"/>
    <x v="6"/>
    <n v="814223"/>
    <n v="35669"/>
    <n v="0"/>
    <m/>
    <m/>
    <n v="814223"/>
    <m/>
  </r>
  <r>
    <x v="8"/>
    <x v="5"/>
    <x v="33"/>
    <x v="4"/>
    <x v="7"/>
    <n v="632176"/>
    <n v="74361"/>
    <n v="0"/>
    <m/>
    <m/>
    <n v="632176"/>
    <m/>
  </r>
  <r>
    <x v="8"/>
    <x v="5"/>
    <x v="33"/>
    <x v="3"/>
    <x v="10"/>
    <n v="453124"/>
    <n v="32666"/>
    <n v="0"/>
    <m/>
    <m/>
    <n v="453124"/>
    <m/>
  </r>
  <r>
    <x v="8"/>
    <x v="5"/>
    <x v="33"/>
    <x v="3"/>
    <x v="5"/>
    <n v="10991"/>
    <n v="0"/>
    <n v="0"/>
    <m/>
    <m/>
    <n v="10991"/>
    <m/>
  </r>
  <r>
    <x v="8"/>
    <x v="5"/>
    <x v="33"/>
    <x v="2"/>
    <x v="9"/>
    <m/>
    <m/>
    <m/>
    <n v="1514861"/>
    <n v="80630"/>
    <n v="1595491"/>
    <m/>
  </r>
  <r>
    <x v="8"/>
    <x v="5"/>
    <x v="33"/>
    <x v="0"/>
    <x v="1"/>
    <m/>
    <m/>
    <m/>
    <n v="842161"/>
    <n v="17880"/>
    <n v="860041"/>
    <m/>
  </r>
  <r>
    <x v="8"/>
    <x v="5"/>
    <x v="33"/>
    <x v="1"/>
    <x v="8"/>
    <m/>
    <m/>
    <m/>
    <n v="345629"/>
    <n v="14280"/>
    <n v="359909"/>
    <m/>
  </r>
  <r>
    <x v="8"/>
    <x v="5"/>
    <x v="39"/>
    <x v="1"/>
    <x v="12"/>
    <n v="1078285"/>
    <n v="16772"/>
    <n v="0"/>
    <m/>
    <m/>
    <n v="1078285"/>
    <m/>
  </r>
  <r>
    <x v="8"/>
    <x v="5"/>
    <x v="39"/>
    <x v="0"/>
    <x v="11"/>
    <n v="804124"/>
    <n v="0"/>
    <n v="0"/>
    <m/>
    <m/>
    <n v="804124"/>
    <m/>
  </r>
  <r>
    <x v="8"/>
    <x v="5"/>
    <x v="39"/>
    <x v="2"/>
    <x v="13"/>
    <n v="801796"/>
    <n v="0"/>
    <n v="0"/>
    <m/>
    <m/>
    <n v="801796"/>
    <m/>
  </r>
  <r>
    <x v="8"/>
    <x v="5"/>
    <x v="39"/>
    <x v="2"/>
    <x v="6"/>
    <n v="141480"/>
    <n v="0"/>
    <n v="0"/>
    <m/>
    <m/>
    <n v="141480"/>
    <m/>
  </r>
  <r>
    <x v="8"/>
    <x v="5"/>
    <x v="39"/>
    <x v="4"/>
    <x v="7"/>
    <n v="99707"/>
    <n v="0"/>
    <n v="0"/>
    <m/>
    <m/>
    <n v="99707"/>
    <m/>
  </r>
  <r>
    <x v="8"/>
    <x v="5"/>
    <x v="39"/>
    <x v="3"/>
    <x v="10"/>
    <n v="96591"/>
    <n v="0"/>
    <n v="0"/>
    <m/>
    <m/>
    <n v="96591"/>
    <m/>
  </r>
  <r>
    <x v="8"/>
    <x v="5"/>
    <x v="39"/>
    <x v="3"/>
    <x v="5"/>
    <n v="30303"/>
    <n v="0"/>
    <n v="0"/>
    <m/>
    <m/>
    <n v="30303"/>
    <m/>
  </r>
  <r>
    <x v="8"/>
    <x v="5"/>
    <x v="39"/>
    <x v="2"/>
    <x v="9"/>
    <m/>
    <m/>
    <m/>
    <n v="188152"/>
    <n v="7890"/>
    <n v="196042"/>
    <m/>
  </r>
  <r>
    <x v="8"/>
    <x v="5"/>
    <x v="39"/>
    <x v="0"/>
    <x v="1"/>
    <m/>
    <m/>
    <m/>
    <n v="31443"/>
    <n v="0"/>
    <n v="31443"/>
    <m/>
  </r>
  <r>
    <x v="8"/>
    <x v="5"/>
    <x v="39"/>
    <x v="1"/>
    <x v="8"/>
    <m/>
    <m/>
    <m/>
    <n v="0"/>
    <n v="3590"/>
    <n v="3590"/>
    <m/>
  </r>
  <r>
    <x v="8"/>
    <x v="5"/>
    <x v="39"/>
    <x v="2"/>
    <x v="13"/>
    <n v="2838073"/>
    <n v="0"/>
    <n v="0"/>
    <m/>
    <m/>
    <n v="2838073"/>
    <m/>
  </r>
  <r>
    <x v="8"/>
    <x v="5"/>
    <x v="39"/>
    <x v="0"/>
    <x v="11"/>
    <n v="2503240"/>
    <n v="6734"/>
    <n v="0"/>
    <m/>
    <m/>
    <n v="2503240"/>
    <m/>
  </r>
  <r>
    <x v="8"/>
    <x v="5"/>
    <x v="39"/>
    <x v="1"/>
    <x v="12"/>
    <n v="1033700"/>
    <n v="13890"/>
    <n v="0"/>
    <m/>
    <m/>
    <n v="1033700"/>
    <m/>
  </r>
  <r>
    <x v="8"/>
    <x v="5"/>
    <x v="39"/>
    <x v="3"/>
    <x v="10"/>
    <n v="721918"/>
    <n v="19049"/>
    <n v="0"/>
    <m/>
    <m/>
    <n v="721918"/>
    <m/>
  </r>
  <r>
    <x v="8"/>
    <x v="5"/>
    <x v="39"/>
    <x v="4"/>
    <x v="7"/>
    <n v="376394"/>
    <n v="31005"/>
    <n v="0"/>
    <m/>
    <m/>
    <n v="376394"/>
    <m/>
  </r>
  <r>
    <x v="8"/>
    <x v="5"/>
    <x v="39"/>
    <x v="2"/>
    <x v="6"/>
    <n v="254050"/>
    <n v="0"/>
    <n v="0"/>
    <m/>
    <m/>
    <n v="254050"/>
    <m/>
  </r>
  <r>
    <x v="8"/>
    <x v="5"/>
    <x v="39"/>
    <x v="3"/>
    <x v="5"/>
    <n v="950"/>
    <n v="0"/>
    <n v="0"/>
    <m/>
    <m/>
    <n v="950"/>
    <m/>
  </r>
  <r>
    <x v="8"/>
    <x v="5"/>
    <x v="39"/>
    <x v="2"/>
    <x v="9"/>
    <m/>
    <m/>
    <m/>
    <n v="0"/>
    <n v="34910"/>
    <n v="34910"/>
    <m/>
  </r>
  <r>
    <x v="8"/>
    <x v="5"/>
    <x v="39"/>
    <x v="1"/>
    <x v="8"/>
    <m/>
    <m/>
    <m/>
    <n v="0"/>
    <n v="6630"/>
    <n v="6630"/>
    <m/>
  </r>
  <r>
    <x v="8"/>
    <x v="5"/>
    <x v="39"/>
    <x v="0"/>
    <x v="1"/>
    <m/>
    <m/>
    <m/>
    <n v="0"/>
    <n v="22990"/>
    <n v="22990"/>
    <m/>
  </r>
  <r>
    <x v="8"/>
    <x v="5"/>
    <x v="66"/>
    <x v="2"/>
    <x v="13"/>
    <n v="937773"/>
    <n v="3074"/>
    <n v="0"/>
    <m/>
    <m/>
    <n v="937773"/>
    <m/>
  </r>
  <r>
    <x v="8"/>
    <x v="5"/>
    <x v="66"/>
    <x v="0"/>
    <x v="11"/>
    <n v="606426"/>
    <n v="0"/>
    <n v="0"/>
    <m/>
    <m/>
    <n v="606426"/>
    <m/>
  </r>
  <r>
    <x v="8"/>
    <x v="5"/>
    <x v="66"/>
    <x v="2"/>
    <x v="6"/>
    <n v="127883"/>
    <n v="0"/>
    <n v="0"/>
    <m/>
    <m/>
    <n v="127883"/>
    <m/>
  </r>
  <r>
    <x v="8"/>
    <x v="5"/>
    <x v="66"/>
    <x v="1"/>
    <x v="12"/>
    <n v="57932"/>
    <n v="4446"/>
    <n v="0"/>
    <m/>
    <m/>
    <n v="57932"/>
    <m/>
  </r>
  <r>
    <x v="8"/>
    <x v="5"/>
    <x v="66"/>
    <x v="3"/>
    <x v="10"/>
    <n v="50593"/>
    <n v="0"/>
    <n v="0"/>
    <m/>
    <m/>
    <n v="50593"/>
    <m/>
  </r>
  <r>
    <x v="8"/>
    <x v="5"/>
    <x v="66"/>
    <x v="2"/>
    <x v="9"/>
    <m/>
    <m/>
    <m/>
    <n v="748080"/>
    <n v="33630"/>
    <n v="781710"/>
    <m/>
  </r>
  <r>
    <x v="8"/>
    <x v="5"/>
    <x v="66"/>
    <x v="0"/>
    <x v="1"/>
    <m/>
    <m/>
    <m/>
    <n v="161067"/>
    <n v="0"/>
    <n v="161067"/>
    <m/>
  </r>
  <r>
    <x v="8"/>
    <x v="5"/>
    <x v="66"/>
    <x v="2"/>
    <x v="13"/>
    <n v="27605"/>
    <n v="0"/>
    <n v="0"/>
    <m/>
    <m/>
    <n v="27605"/>
    <m/>
  </r>
  <r>
    <x v="8"/>
    <x v="5"/>
    <x v="66"/>
    <x v="2"/>
    <x v="6"/>
    <n v="905"/>
    <n v="905"/>
    <n v="0"/>
    <m/>
    <m/>
    <n v="905"/>
    <m/>
  </r>
  <r>
    <x v="8"/>
    <x v="5"/>
    <x v="22"/>
    <x v="2"/>
    <x v="13"/>
    <n v="1135652"/>
    <n v="0"/>
    <n v="0"/>
    <m/>
    <m/>
    <n v="1135652"/>
    <m/>
  </r>
  <r>
    <x v="8"/>
    <x v="5"/>
    <x v="22"/>
    <x v="0"/>
    <x v="11"/>
    <n v="974249"/>
    <n v="0"/>
    <n v="0"/>
    <m/>
    <m/>
    <n v="974249"/>
    <m/>
  </r>
  <r>
    <x v="8"/>
    <x v="5"/>
    <x v="22"/>
    <x v="1"/>
    <x v="12"/>
    <n v="679620"/>
    <n v="0"/>
    <n v="0"/>
    <m/>
    <m/>
    <n v="679620"/>
    <m/>
  </r>
  <r>
    <x v="8"/>
    <x v="5"/>
    <x v="22"/>
    <x v="3"/>
    <x v="10"/>
    <n v="203746"/>
    <n v="0"/>
    <n v="0"/>
    <m/>
    <m/>
    <n v="203746"/>
    <m/>
  </r>
  <r>
    <x v="8"/>
    <x v="5"/>
    <x v="22"/>
    <x v="4"/>
    <x v="7"/>
    <n v="146311"/>
    <n v="0"/>
    <n v="0"/>
    <m/>
    <m/>
    <n v="146311"/>
    <m/>
  </r>
  <r>
    <x v="8"/>
    <x v="5"/>
    <x v="22"/>
    <x v="2"/>
    <x v="6"/>
    <n v="62754"/>
    <n v="17968"/>
    <n v="0"/>
    <m/>
    <m/>
    <n v="62754"/>
    <m/>
  </r>
  <r>
    <x v="8"/>
    <x v="5"/>
    <x v="22"/>
    <x v="3"/>
    <x v="5"/>
    <n v="17468"/>
    <n v="0"/>
    <n v="0"/>
    <m/>
    <m/>
    <n v="17468"/>
    <m/>
  </r>
  <r>
    <x v="8"/>
    <x v="5"/>
    <x v="22"/>
    <x v="2"/>
    <x v="9"/>
    <m/>
    <m/>
    <m/>
    <n v="0"/>
    <n v="12490"/>
    <n v="12490"/>
    <m/>
  </r>
  <r>
    <x v="8"/>
    <x v="7"/>
    <x v="121"/>
    <x v="1"/>
    <x v="12"/>
    <n v="39142"/>
    <n v="0"/>
    <n v="0"/>
    <m/>
    <m/>
    <n v="39142"/>
    <m/>
  </r>
  <r>
    <x v="8"/>
    <x v="7"/>
    <x v="121"/>
    <x v="0"/>
    <x v="11"/>
    <n v="13588"/>
    <n v="0"/>
    <n v="0"/>
    <m/>
    <m/>
    <n v="13588"/>
    <m/>
  </r>
  <r>
    <x v="8"/>
    <x v="7"/>
    <x v="121"/>
    <x v="2"/>
    <x v="13"/>
    <n v="3954"/>
    <n v="0"/>
    <n v="0"/>
    <m/>
    <m/>
    <n v="3954"/>
    <m/>
  </r>
  <r>
    <x v="8"/>
    <x v="7"/>
    <x v="52"/>
    <x v="0"/>
    <x v="11"/>
    <n v="1958747"/>
    <n v="15272"/>
    <n v="0"/>
    <m/>
    <m/>
    <n v="1958747"/>
    <m/>
  </r>
  <r>
    <x v="8"/>
    <x v="7"/>
    <x v="52"/>
    <x v="2"/>
    <x v="13"/>
    <n v="891151"/>
    <n v="4799"/>
    <n v="0"/>
    <m/>
    <m/>
    <n v="891151"/>
    <m/>
  </r>
  <r>
    <x v="8"/>
    <x v="7"/>
    <x v="52"/>
    <x v="1"/>
    <x v="12"/>
    <n v="404955"/>
    <n v="19709"/>
    <n v="0"/>
    <m/>
    <m/>
    <n v="404955"/>
    <m/>
  </r>
  <r>
    <x v="8"/>
    <x v="7"/>
    <x v="52"/>
    <x v="2"/>
    <x v="6"/>
    <n v="35528"/>
    <n v="0"/>
    <n v="0"/>
    <m/>
    <m/>
    <n v="35528"/>
    <m/>
  </r>
  <r>
    <x v="8"/>
    <x v="7"/>
    <x v="52"/>
    <x v="3"/>
    <x v="5"/>
    <n v="29193"/>
    <n v="0"/>
    <n v="0"/>
    <m/>
    <m/>
    <n v="29193"/>
    <m/>
  </r>
  <r>
    <x v="8"/>
    <x v="7"/>
    <x v="52"/>
    <x v="6"/>
    <x v="4"/>
    <n v="27866"/>
    <n v="0"/>
    <n v="0"/>
    <m/>
    <m/>
    <n v="27866"/>
    <m/>
  </r>
  <r>
    <x v="8"/>
    <x v="7"/>
    <x v="52"/>
    <x v="3"/>
    <x v="10"/>
    <n v="20980"/>
    <n v="0"/>
    <n v="0"/>
    <m/>
    <m/>
    <n v="20980"/>
    <m/>
  </r>
  <r>
    <x v="8"/>
    <x v="7"/>
    <x v="52"/>
    <x v="1"/>
    <x v="8"/>
    <m/>
    <m/>
    <m/>
    <n v="24586"/>
    <n v="8190"/>
    <n v="32776"/>
    <m/>
  </r>
  <r>
    <x v="8"/>
    <x v="7"/>
    <x v="82"/>
    <x v="1"/>
    <x v="12"/>
    <n v="833269"/>
    <n v="0"/>
    <n v="0"/>
    <m/>
    <m/>
    <n v="833269"/>
    <m/>
  </r>
  <r>
    <x v="8"/>
    <x v="7"/>
    <x v="82"/>
    <x v="0"/>
    <x v="11"/>
    <n v="522110"/>
    <n v="0"/>
    <n v="0"/>
    <m/>
    <m/>
    <n v="522110"/>
    <m/>
  </r>
  <r>
    <x v="8"/>
    <x v="7"/>
    <x v="82"/>
    <x v="2"/>
    <x v="13"/>
    <n v="450598"/>
    <n v="0"/>
    <n v="0"/>
    <m/>
    <m/>
    <n v="450598"/>
    <m/>
  </r>
  <r>
    <x v="8"/>
    <x v="7"/>
    <x v="82"/>
    <x v="2"/>
    <x v="6"/>
    <n v="60859"/>
    <n v="0"/>
    <n v="0"/>
    <m/>
    <m/>
    <n v="60859"/>
    <m/>
  </r>
  <r>
    <x v="8"/>
    <x v="7"/>
    <x v="82"/>
    <x v="4"/>
    <x v="7"/>
    <n v="30012"/>
    <n v="0"/>
    <n v="0"/>
    <m/>
    <m/>
    <n v="30012"/>
    <m/>
  </r>
  <r>
    <x v="8"/>
    <x v="7"/>
    <x v="82"/>
    <x v="3"/>
    <x v="10"/>
    <n v="24029"/>
    <n v="0"/>
    <n v="0"/>
    <m/>
    <m/>
    <n v="24029"/>
    <m/>
  </r>
  <r>
    <x v="8"/>
    <x v="7"/>
    <x v="117"/>
    <x v="0"/>
    <x v="11"/>
    <n v="137281"/>
    <n v="0"/>
    <n v="0"/>
    <m/>
    <m/>
    <n v="137281"/>
    <m/>
  </r>
  <r>
    <x v="8"/>
    <x v="7"/>
    <x v="117"/>
    <x v="1"/>
    <x v="12"/>
    <n v="134843"/>
    <n v="0"/>
    <n v="0"/>
    <m/>
    <m/>
    <n v="134843"/>
    <m/>
  </r>
  <r>
    <x v="8"/>
    <x v="7"/>
    <x v="117"/>
    <x v="2"/>
    <x v="13"/>
    <n v="84794"/>
    <n v="0"/>
    <n v="0"/>
    <m/>
    <m/>
    <n v="84794"/>
    <m/>
  </r>
  <r>
    <x v="8"/>
    <x v="7"/>
    <x v="117"/>
    <x v="2"/>
    <x v="6"/>
    <n v="5956"/>
    <n v="0"/>
    <n v="0"/>
    <m/>
    <m/>
    <n v="5956"/>
    <m/>
  </r>
  <r>
    <x v="8"/>
    <x v="7"/>
    <x v="117"/>
    <x v="4"/>
    <x v="7"/>
    <n v="5339"/>
    <n v="0"/>
    <n v="0"/>
    <m/>
    <m/>
    <n v="5339"/>
    <m/>
  </r>
  <r>
    <x v="8"/>
    <x v="7"/>
    <x v="115"/>
    <x v="2"/>
    <x v="13"/>
    <n v="195159"/>
    <n v="0"/>
    <n v="0"/>
    <m/>
    <m/>
    <n v="195159"/>
    <m/>
  </r>
  <r>
    <x v="8"/>
    <x v="7"/>
    <x v="115"/>
    <x v="1"/>
    <x v="12"/>
    <n v="73269"/>
    <n v="0"/>
    <n v="0"/>
    <m/>
    <m/>
    <n v="73269"/>
    <m/>
  </r>
  <r>
    <x v="8"/>
    <x v="7"/>
    <x v="115"/>
    <x v="0"/>
    <x v="11"/>
    <n v="51015"/>
    <n v="0"/>
    <n v="0"/>
    <m/>
    <m/>
    <n v="51015"/>
    <m/>
  </r>
  <r>
    <x v="8"/>
    <x v="7"/>
    <x v="115"/>
    <x v="2"/>
    <x v="6"/>
    <n v="21177"/>
    <n v="0"/>
    <n v="0"/>
    <m/>
    <m/>
    <n v="21177"/>
    <m/>
  </r>
  <r>
    <x v="8"/>
    <x v="7"/>
    <x v="139"/>
    <x v="0"/>
    <x v="11"/>
    <n v="20821"/>
    <n v="0"/>
    <n v="0"/>
    <m/>
    <m/>
    <n v="20821"/>
    <m/>
  </r>
  <r>
    <x v="8"/>
    <x v="7"/>
    <x v="139"/>
    <x v="1"/>
    <x v="12"/>
    <n v="14604"/>
    <n v="0"/>
    <n v="0"/>
    <m/>
    <m/>
    <n v="14604"/>
    <m/>
  </r>
  <r>
    <x v="8"/>
    <x v="7"/>
    <x v="72"/>
    <x v="0"/>
    <x v="11"/>
    <n v="1221126"/>
    <n v="0"/>
    <n v="0"/>
    <m/>
    <m/>
    <n v="1221126"/>
    <m/>
  </r>
  <r>
    <x v="8"/>
    <x v="7"/>
    <x v="72"/>
    <x v="1"/>
    <x v="12"/>
    <n v="1000249"/>
    <n v="0"/>
    <n v="0"/>
    <m/>
    <m/>
    <n v="1000249"/>
    <m/>
  </r>
  <r>
    <x v="8"/>
    <x v="7"/>
    <x v="72"/>
    <x v="2"/>
    <x v="13"/>
    <n v="404134"/>
    <n v="0"/>
    <n v="0"/>
    <m/>
    <m/>
    <n v="404134"/>
    <m/>
  </r>
  <r>
    <x v="8"/>
    <x v="7"/>
    <x v="72"/>
    <x v="3"/>
    <x v="10"/>
    <n v="126908"/>
    <n v="0"/>
    <n v="0"/>
    <m/>
    <m/>
    <n v="126908"/>
    <m/>
  </r>
  <r>
    <x v="8"/>
    <x v="7"/>
    <x v="72"/>
    <x v="2"/>
    <x v="6"/>
    <n v="61298"/>
    <n v="0"/>
    <n v="0"/>
    <m/>
    <m/>
    <n v="61298"/>
    <m/>
  </r>
  <r>
    <x v="8"/>
    <x v="7"/>
    <x v="72"/>
    <x v="4"/>
    <x v="7"/>
    <n v="21440"/>
    <n v="0"/>
    <n v="0"/>
    <m/>
    <m/>
    <n v="21440"/>
    <m/>
  </r>
  <r>
    <x v="8"/>
    <x v="7"/>
    <x v="72"/>
    <x v="0"/>
    <x v="1"/>
    <m/>
    <m/>
    <m/>
    <n v="14103"/>
    <n v="0"/>
    <n v="14103"/>
    <m/>
  </r>
  <r>
    <x v="8"/>
    <x v="7"/>
    <x v="62"/>
    <x v="1"/>
    <x v="12"/>
    <n v="1352212"/>
    <n v="12474"/>
    <n v="0"/>
    <m/>
    <m/>
    <n v="1352212"/>
    <m/>
  </r>
  <r>
    <x v="8"/>
    <x v="7"/>
    <x v="62"/>
    <x v="0"/>
    <x v="11"/>
    <n v="1120454"/>
    <n v="0"/>
    <n v="0"/>
    <m/>
    <m/>
    <n v="1120454"/>
    <m/>
  </r>
  <r>
    <x v="8"/>
    <x v="7"/>
    <x v="62"/>
    <x v="2"/>
    <x v="13"/>
    <n v="1012138"/>
    <n v="0"/>
    <n v="0"/>
    <m/>
    <m/>
    <n v="1012138"/>
    <m/>
  </r>
  <r>
    <x v="8"/>
    <x v="7"/>
    <x v="62"/>
    <x v="2"/>
    <x v="6"/>
    <n v="168275"/>
    <n v="0"/>
    <n v="0"/>
    <m/>
    <m/>
    <n v="168275"/>
    <m/>
  </r>
  <r>
    <x v="8"/>
    <x v="7"/>
    <x v="62"/>
    <x v="3"/>
    <x v="10"/>
    <n v="159312"/>
    <n v="0"/>
    <n v="0"/>
    <m/>
    <m/>
    <n v="159312"/>
    <m/>
  </r>
  <r>
    <x v="8"/>
    <x v="7"/>
    <x v="62"/>
    <x v="0"/>
    <x v="1"/>
    <m/>
    <m/>
    <m/>
    <n v="80784"/>
    <n v="0"/>
    <n v="80784"/>
    <m/>
  </r>
  <r>
    <x v="8"/>
    <x v="7"/>
    <x v="62"/>
    <x v="1"/>
    <x v="8"/>
    <m/>
    <m/>
    <m/>
    <n v="22284"/>
    <n v="0"/>
    <n v="22284"/>
    <m/>
  </r>
  <r>
    <x v="8"/>
    <x v="7"/>
    <x v="62"/>
    <x v="1"/>
    <x v="12"/>
    <n v="2092793"/>
    <n v="20803"/>
    <n v="0"/>
    <m/>
    <m/>
    <n v="2092793"/>
    <m/>
  </r>
  <r>
    <x v="8"/>
    <x v="7"/>
    <x v="62"/>
    <x v="0"/>
    <x v="11"/>
    <n v="787046"/>
    <n v="0"/>
    <n v="0"/>
    <m/>
    <m/>
    <n v="787046"/>
    <m/>
  </r>
  <r>
    <x v="8"/>
    <x v="7"/>
    <x v="62"/>
    <x v="2"/>
    <x v="13"/>
    <n v="346314"/>
    <n v="0"/>
    <n v="0"/>
    <m/>
    <m/>
    <n v="346314"/>
    <m/>
  </r>
  <r>
    <x v="8"/>
    <x v="7"/>
    <x v="62"/>
    <x v="2"/>
    <x v="6"/>
    <n v="33062"/>
    <n v="0"/>
    <n v="0"/>
    <m/>
    <m/>
    <n v="33062"/>
    <m/>
  </r>
  <r>
    <x v="8"/>
    <x v="7"/>
    <x v="62"/>
    <x v="3"/>
    <x v="10"/>
    <n v="6852"/>
    <n v="0"/>
    <n v="0"/>
    <m/>
    <m/>
    <n v="6852"/>
    <m/>
  </r>
  <r>
    <x v="8"/>
    <x v="7"/>
    <x v="62"/>
    <x v="1"/>
    <x v="8"/>
    <m/>
    <m/>
    <m/>
    <n v="64072"/>
    <n v="0"/>
    <n v="64072"/>
    <m/>
  </r>
  <r>
    <x v="8"/>
    <x v="7"/>
    <x v="62"/>
    <x v="6"/>
    <x v="2"/>
    <m/>
    <m/>
    <m/>
    <n v="7493"/>
    <n v="0"/>
    <n v="7493"/>
    <m/>
  </r>
  <r>
    <x v="8"/>
    <x v="7"/>
    <x v="149"/>
    <x v="1"/>
    <x v="12"/>
    <n v="58725"/>
    <n v="0"/>
    <n v="0"/>
    <m/>
    <m/>
    <n v="58725"/>
    <m/>
  </r>
  <r>
    <x v="8"/>
    <x v="7"/>
    <x v="149"/>
    <x v="0"/>
    <x v="11"/>
    <n v="12586"/>
    <n v="0"/>
    <n v="0"/>
    <m/>
    <m/>
    <n v="12586"/>
    <m/>
  </r>
  <r>
    <x v="8"/>
    <x v="7"/>
    <x v="133"/>
    <x v="0"/>
    <x v="11"/>
    <n v="126540"/>
    <n v="0"/>
    <n v="0"/>
    <m/>
    <m/>
    <n v="126540"/>
    <m/>
  </r>
  <r>
    <x v="8"/>
    <x v="7"/>
    <x v="133"/>
    <x v="1"/>
    <x v="12"/>
    <n v="43615"/>
    <n v="0"/>
    <n v="0"/>
    <m/>
    <m/>
    <n v="43615"/>
    <m/>
  </r>
  <r>
    <x v="8"/>
    <x v="7"/>
    <x v="130"/>
    <x v="0"/>
    <x v="11"/>
    <n v="199362"/>
    <n v="0"/>
    <n v="0"/>
    <m/>
    <m/>
    <n v="199362"/>
    <m/>
  </r>
  <r>
    <x v="8"/>
    <x v="7"/>
    <x v="130"/>
    <x v="2"/>
    <x v="13"/>
    <n v="89539"/>
    <n v="0"/>
    <n v="0"/>
    <m/>
    <m/>
    <n v="89539"/>
    <m/>
  </r>
  <r>
    <x v="8"/>
    <x v="7"/>
    <x v="130"/>
    <x v="1"/>
    <x v="12"/>
    <n v="14793"/>
    <n v="0"/>
    <n v="0"/>
    <m/>
    <m/>
    <n v="14793"/>
    <m/>
  </r>
  <r>
    <x v="8"/>
    <x v="7"/>
    <x v="130"/>
    <x v="2"/>
    <x v="6"/>
    <n v="1008"/>
    <n v="0"/>
    <n v="0"/>
    <m/>
    <m/>
    <n v="1008"/>
    <m/>
  </r>
  <r>
    <x v="8"/>
    <x v="7"/>
    <x v="130"/>
    <x v="2"/>
    <x v="9"/>
    <m/>
    <m/>
    <m/>
    <n v="0"/>
    <n v="7210"/>
    <n v="7210"/>
    <m/>
  </r>
  <r>
    <x v="8"/>
    <x v="7"/>
    <x v="130"/>
    <x v="1"/>
    <x v="8"/>
    <m/>
    <m/>
    <m/>
    <n v="0"/>
    <n v="3020"/>
    <n v="3020"/>
    <m/>
  </r>
  <r>
    <x v="8"/>
    <x v="9"/>
    <x v="106"/>
    <x v="0"/>
    <x v="11"/>
    <n v="234032"/>
    <n v="0"/>
    <n v="0"/>
    <m/>
    <m/>
    <n v="234032"/>
    <m/>
  </r>
  <r>
    <x v="8"/>
    <x v="9"/>
    <x v="106"/>
    <x v="1"/>
    <x v="12"/>
    <n v="123855"/>
    <n v="0"/>
    <n v="0"/>
    <m/>
    <m/>
    <n v="123855"/>
    <m/>
  </r>
  <r>
    <x v="8"/>
    <x v="9"/>
    <x v="107"/>
    <x v="0"/>
    <x v="11"/>
    <n v="113119"/>
    <n v="0"/>
    <n v="0"/>
    <m/>
    <m/>
    <n v="113119"/>
    <m/>
  </r>
  <r>
    <x v="8"/>
    <x v="9"/>
    <x v="161"/>
    <x v="1"/>
    <x v="12"/>
    <n v="44110"/>
    <n v="0"/>
    <n v="0"/>
    <m/>
    <m/>
    <n v="44110"/>
    <m/>
  </r>
  <r>
    <x v="8"/>
    <x v="9"/>
    <x v="161"/>
    <x v="0"/>
    <x v="11"/>
    <n v="27688"/>
    <n v="0"/>
    <n v="0"/>
    <m/>
    <m/>
    <n v="27688"/>
    <m/>
  </r>
  <r>
    <x v="8"/>
    <x v="9"/>
    <x v="158"/>
    <x v="2"/>
    <x v="13"/>
    <n v="39149"/>
    <n v="0"/>
    <n v="0"/>
    <m/>
    <m/>
    <n v="39149"/>
    <m/>
  </r>
  <r>
    <x v="8"/>
    <x v="9"/>
    <x v="158"/>
    <x v="0"/>
    <x v="11"/>
    <n v="22990"/>
    <n v="0"/>
    <n v="0"/>
    <m/>
    <m/>
    <n v="22990"/>
    <m/>
  </r>
  <r>
    <x v="8"/>
    <x v="9"/>
    <x v="148"/>
    <x v="0"/>
    <x v="11"/>
    <n v="70567"/>
    <n v="0"/>
    <n v="0"/>
    <m/>
    <m/>
    <n v="70567"/>
    <m/>
  </r>
  <r>
    <x v="8"/>
    <x v="9"/>
    <x v="148"/>
    <x v="2"/>
    <x v="6"/>
    <n v="40161"/>
    <n v="0"/>
    <n v="0"/>
    <m/>
    <m/>
    <n v="40161"/>
    <m/>
  </r>
  <r>
    <x v="8"/>
    <x v="9"/>
    <x v="142"/>
    <x v="0"/>
    <x v="11"/>
    <n v="91864"/>
    <n v="0"/>
    <n v="0"/>
    <m/>
    <m/>
    <n v="91864"/>
    <m/>
  </r>
  <r>
    <x v="8"/>
    <x v="9"/>
    <x v="142"/>
    <x v="1"/>
    <x v="12"/>
    <n v="72845"/>
    <n v="0"/>
    <n v="0"/>
    <m/>
    <m/>
    <n v="72845"/>
    <m/>
  </r>
  <r>
    <x v="8"/>
    <x v="9"/>
    <x v="173"/>
    <x v="0"/>
    <x v="11"/>
    <n v="69547"/>
    <n v="0"/>
    <n v="0"/>
    <m/>
    <m/>
    <n v="69547"/>
    <m/>
  </r>
  <r>
    <x v="8"/>
    <x v="9"/>
    <x v="137"/>
    <x v="1"/>
    <x v="12"/>
    <n v="105764"/>
    <n v="0"/>
    <n v="0"/>
    <m/>
    <m/>
    <n v="105764"/>
    <m/>
  </r>
  <r>
    <x v="8"/>
    <x v="9"/>
    <x v="137"/>
    <x v="0"/>
    <x v="11"/>
    <n v="105391"/>
    <n v="0"/>
    <n v="0"/>
    <m/>
    <m/>
    <n v="105391"/>
    <m/>
  </r>
  <r>
    <x v="8"/>
    <x v="9"/>
    <x v="176"/>
    <x v="0"/>
    <x v="11"/>
    <n v="23012"/>
    <n v="0"/>
    <n v="0"/>
    <m/>
    <m/>
    <n v="23012"/>
    <m/>
  </r>
  <r>
    <x v="8"/>
    <x v="9"/>
    <x v="146"/>
    <x v="1"/>
    <x v="12"/>
    <n v="48240"/>
    <n v="0"/>
    <n v="0"/>
    <m/>
    <m/>
    <n v="48240"/>
    <m/>
  </r>
  <r>
    <x v="8"/>
    <x v="9"/>
    <x v="146"/>
    <x v="1"/>
    <x v="8"/>
    <m/>
    <m/>
    <m/>
    <n v="55248"/>
    <n v="0"/>
    <n v="55248"/>
    <m/>
  </r>
  <r>
    <x v="8"/>
    <x v="9"/>
    <x v="126"/>
    <x v="1"/>
    <x v="12"/>
    <n v="105549"/>
    <n v="0"/>
    <n v="0"/>
    <m/>
    <m/>
    <n v="105549"/>
    <m/>
  </r>
  <r>
    <x v="8"/>
    <x v="9"/>
    <x v="126"/>
    <x v="0"/>
    <x v="11"/>
    <n v="59525"/>
    <n v="0"/>
    <n v="0"/>
    <m/>
    <m/>
    <n v="59525"/>
    <m/>
  </r>
  <r>
    <x v="8"/>
    <x v="9"/>
    <x v="126"/>
    <x v="2"/>
    <x v="6"/>
    <n v="6251"/>
    <n v="0"/>
    <n v="0"/>
    <m/>
    <m/>
    <n v="6251"/>
    <m/>
  </r>
  <r>
    <x v="8"/>
    <x v="9"/>
    <x v="154"/>
    <x v="0"/>
    <x v="11"/>
    <n v="97818"/>
    <n v="0"/>
    <n v="0"/>
    <m/>
    <m/>
    <n v="97818"/>
    <m/>
  </r>
  <r>
    <x v="8"/>
    <x v="9"/>
    <x v="95"/>
    <x v="0"/>
    <x v="11"/>
    <n v="523549"/>
    <n v="0"/>
    <n v="0"/>
    <m/>
    <m/>
    <n v="523549"/>
    <m/>
  </r>
  <r>
    <x v="8"/>
    <x v="9"/>
    <x v="95"/>
    <x v="1"/>
    <x v="12"/>
    <n v="226175"/>
    <n v="0"/>
    <n v="0"/>
    <m/>
    <m/>
    <n v="226175"/>
    <m/>
  </r>
  <r>
    <x v="8"/>
    <x v="9"/>
    <x v="95"/>
    <x v="1"/>
    <x v="8"/>
    <m/>
    <m/>
    <m/>
    <n v="18438"/>
    <n v="0"/>
    <n v="18438"/>
    <m/>
  </r>
  <r>
    <x v="8"/>
    <x v="9"/>
    <x v="159"/>
    <x v="0"/>
    <x v="11"/>
    <n v="10093"/>
    <n v="0"/>
    <n v="0"/>
    <m/>
    <m/>
    <n v="10093"/>
    <m/>
  </r>
  <r>
    <x v="8"/>
    <x v="9"/>
    <x v="126"/>
    <x v="1"/>
    <x v="12"/>
    <n v="45120"/>
    <n v="0"/>
    <n v="0"/>
    <m/>
    <m/>
    <n v="45120"/>
    <m/>
  </r>
  <r>
    <x v="8"/>
    <x v="9"/>
    <x v="126"/>
    <x v="0"/>
    <x v="11"/>
    <n v="43750"/>
    <n v="0"/>
    <n v="0"/>
    <m/>
    <m/>
    <n v="43750"/>
    <m/>
  </r>
  <r>
    <x v="8"/>
    <x v="9"/>
    <x v="126"/>
    <x v="0"/>
    <x v="11"/>
    <n v="70702"/>
    <n v="0"/>
    <n v="0"/>
    <m/>
    <m/>
    <n v="70702"/>
    <m/>
  </r>
  <r>
    <x v="8"/>
    <x v="9"/>
    <x v="126"/>
    <x v="1"/>
    <x v="12"/>
    <n v="19348"/>
    <n v="0"/>
    <n v="0"/>
    <m/>
    <m/>
    <n v="19348"/>
    <m/>
  </r>
  <r>
    <x v="8"/>
    <x v="9"/>
    <x v="154"/>
    <x v="1"/>
    <x v="12"/>
    <n v="10274"/>
    <n v="0"/>
    <n v="0"/>
    <m/>
    <m/>
    <n v="10274"/>
    <m/>
  </r>
  <r>
    <x v="8"/>
    <x v="9"/>
    <x v="154"/>
    <x v="0"/>
    <x v="11"/>
    <n v="9462"/>
    <n v="0"/>
    <n v="0"/>
    <m/>
    <m/>
    <n v="9462"/>
    <m/>
  </r>
  <r>
    <x v="8"/>
    <x v="9"/>
    <x v="170"/>
    <x v="0"/>
    <x v="11"/>
    <n v="14616"/>
    <n v="0"/>
    <n v="0"/>
    <m/>
    <m/>
    <n v="14616"/>
    <m/>
  </r>
  <r>
    <x v="8"/>
    <x v="6"/>
    <x v="91"/>
    <x v="0"/>
    <x v="11"/>
    <n v="676947"/>
    <n v="0"/>
    <n v="0"/>
    <m/>
    <m/>
    <n v="676947"/>
    <m/>
  </r>
  <r>
    <x v="8"/>
    <x v="6"/>
    <x v="91"/>
    <x v="1"/>
    <x v="12"/>
    <n v="45506"/>
    <n v="0"/>
    <n v="0"/>
    <m/>
    <m/>
    <n v="45506"/>
    <m/>
  </r>
  <r>
    <x v="8"/>
    <x v="6"/>
    <x v="91"/>
    <x v="0"/>
    <x v="1"/>
    <m/>
    <m/>
    <m/>
    <n v="51390"/>
    <n v="0"/>
    <n v="51390"/>
    <m/>
  </r>
  <r>
    <x v="8"/>
    <x v="6"/>
    <x v="108"/>
    <x v="0"/>
    <x v="11"/>
    <n v="205018"/>
    <n v="0"/>
    <n v="0"/>
    <m/>
    <m/>
    <n v="205018"/>
    <m/>
  </r>
  <r>
    <x v="8"/>
    <x v="6"/>
    <x v="108"/>
    <x v="1"/>
    <x v="12"/>
    <n v="58658"/>
    <n v="0"/>
    <n v="0"/>
    <m/>
    <m/>
    <n v="58658"/>
    <m/>
  </r>
  <r>
    <x v="8"/>
    <x v="6"/>
    <x v="80"/>
    <x v="0"/>
    <x v="11"/>
    <n v="342761"/>
    <n v="0"/>
    <n v="0"/>
    <m/>
    <m/>
    <n v="342761"/>
    <m/>
  </r>
  <r>
    <x v="8"/>
    <x v="6"/>
    <x v="80"/>
    <x v="1"/>
    <x v="12"/>
    <n v="2428"/>
    <n v="0"/>
    <n v="0"/>
    <m/>
    <m/>
    <n v="2428"/>
    <m/>
  </r>
  <r>
    <x v="8"/>
    <x v="6"/>
    <x v="80"/>
    <x v="0"/>
    <x v="1"/>
    <m/>
    <m/>
    <m/>
    <n v="262485"/>
    <n v="0"/>
    <n v="262485"/>
    <m/>
  </r>
  <r>
    <x v="8"/>
    <x v="6"/>
    <x v="44"/>
    <x v="0"/>
    <x v="11"/>
    <n v="2531600"/>
    <n v="0"/>
    <n v="0"/>
    <m/>
    <m/>
    <n v="2531600"/>
    <m/>
  </r>
  <r>
    <x v="8"/>
    <x v="6"/>
    <x v="44"/>
    <x v="1"/>
    <x v="12"/>
    <n v="97155"/>
    <n v="0"/>
    <n v="0"/>
    <m/>
    <m/>
    <n v="97155"/>
    <m/>
  </r>
  <r>
    <x v="8"/>
    <x v="6"/>
    <x v="44"/>
    <x v="0"/>
    <x v="1"/>
    <m/>
    <m/>
    <m/>
    <n v="130972"/>
    <n v="0"/>
    <n v="130972"/>
    <m/>
  </r>
  <r>
    <x v="8"/>
    <x v="6"/>
    <x v="90"/>
    <x v="0"/>
    <x v="11"/>
    <n v="262602"/>
    <n v="0"/>
    <n v="0"/>
    <m/>
    <m/>
    <n v="262602"/>
    <m/>
  </r>
  <r>
    <x v="8"/>
    <x v="6"/>
    <x v="61"/>
    <x v="0"/>
    <x v="11"/>
    <n v="1455254"/>
    <n v="0"/>
    <n v="0"/>
    <m/>
    <m/>
    <n v="1455254"/>
    <m/>
  </r>
  <r>
    <x v="8"/>
    <x v="6"/>
    <x v="61"/>
    <x v="1"/>
    <x v="12"/>
    <n v="89812"/>
    <n v="0"/>
    <n v="0"/>
    <m/>
    <m/>
    <n v="89812"/>
    <m/>
  </r>
  <r>
    <x v="8"/>
    <x v="6"/>
    <x v="105"/>
    <x v="0"/>
    <x v="11"/>
    <n v="244483"/>
    <n v="0"/>
    <n v="0"/>
    <m/>
    <m/>
    <n v="244483"/>
    <m/>
  </r>
  <r>
    <x v="8"/>
    <x v="6"/>
    <x v="105"/>
    <x v="1"/>
    <x v="12"/>
    <n v="10199"/>
    <n v="0"/>
    <n v="0"/>
    <m/>
    <m/>
    <n v="10199"/>
    <m/>
  </r>
  <r>
    <x v="8"/>
    <x v="6"/>
    <x v="138"/>
    <x v="0"/>
    <x v="11"/>
    <n v="64505"/>
    <n v="0"/>
    <n v="0"/>
    <m/>
    <m/>
    <n v="64505"/>
    <m/>
  </r>
  <r>
    <x v="8"/>
    <x v="6"/>
    <x v="108"/>
    <x v="0"/>
    <x v="11"/>
    <n v="96363"/>
    <n v="0"/>
    <n v="0"/>
    <m/>
    <m/>
    <n v="96363"/>
    <m/>
  </r>
  <r>
    <x v="8"/>
    <x v="6"/>
    <x v="108"/>
    <x v="1"/>
    <x v="12"/>
    <n v="30883"/>
    <n v="0"/>
    <n v="0"/>
    <m/>
    <m/>
    <n v="30883"/>
    <m/>
  </r>
  <r>
    <x v="8"/>
    <x v="6"/>
    <x v="200"/>
    <x v="0"/>
    <x v="11"/>
    <n v="2545"/>
    <n v="0"/>
    <n v="0"/>
    <m/>
    <m/>
    <n v="2545"/>
    <m/>
  </r>
  <r>
    <x v="8"/>
    <x v="12"/>
    <x v="157"/>
    <x v="0"/>
    <x v="11"/>
    <n v="63992"/>
    <n v="0"/>
    <n v="0"/>
    <m/>
    <m/>
    <n v="63992"/>
    <m/>
  </r>
  <r>
    <x v="8"/>
    <x v="12"/>
    <x v="241"/>
    <x v="0"/>
    <x v="11"/>
    <n v="3863"/>
    <n v="0"/>
    <n v="0"/>
    <m/>
    <m/>
    <n v="3863"/>
    <m/>
  </r>
  <r>
    <x v="8"/>
    <x v="8"/>
    <x v="136"/>
    <x v="0"/>
    <x v="11"/>
    <n v="19232"/>
    <n v="0"/>
    <n v="0"/>
    <m/>
    <m/>
    <n v="19232"/>
    <m/>
  </r>
  <r>
    <x v="8"/>
    <x v="8"/>
    <x v="182"/>
    <x v="0"/>
    <x v="11"/>
    <n v="28676"/>
    <n v="0"/>
    <n v="0"/>
    <m/>
    <m/>
    <n v="28676"/>
    <m/>
  </r>
  <r>
    <x v="8"/>
    <x v="8"/>
    <x v="182"/>
    <x v="1"/>
    <x v="12"/>
    <n v="3120"/>
    <n v="0"/>
    <n v="0"/>
    <m/>
    <m/>
    <n v="3120"/>
    <m/>
  </r>
  <r>
    <x v="8"/>
    <x v="8"/>
    <x v="179"/>
    <x v="0"/>
    <x v="11"/>
    <n v="16040"/>
    <n v="0"/>
    <n v="0"/>
    <m/>
    <m/>
    <n v="16040"/>
    <m/>
  </r>
  <r>
    <x v="8"/>
    <x v="8"/>
    <x v="135"/>
    <x v="0"/>
    <x v="11"/>
    <n v="53081"/>
    <n v="0"/>
    <n v="0"/>
    <m/>
    <m/>
    <n v="53081"/>
    <m/>
  </r>
  <r>
    <x v="8"/>
    <x v="8"/>
    <x v="114"/>
    <x v="0"/>
    <x v="11"/>
    <n v="548884"/>
    <n v="0"/>
    <n v="0"/>
    <m/>
    <m/>
    <n v="548884"/>
    <m/>
  </r>
  <r>
    <x v="8"/>
    <x v="8"/>
    <x v="136"/>
    <x v="0"/>
    <x v="11"/>
    <n v="37394"/>
    <n v="0"/>
    <n v="0"/>
    <m/>
    <m/>
    <n v="37394"/>
    <m/>
  </r>
  <r>
    <x v="8"/>
    <x v="8"/>
    <x v="136"/>
    <x v="1"/>
    <x v="12"/>
    <n v="32337"/>
    <n v="0"/>
    <n v="0"/>
    <m/>
    <m/>
    <n v="32337"/>
    <m/>
  </r>
  <r>
    <x v="8"/>
    <x v="8"/>
    <x v="136"/>
    <x v="1"/>
    <x v="12"/>
    <n v="7144"/>
    <n v="0"/>
    <n v="0"/>
    <m/>
    <m/>
    <n v="7144"/>
    <m/>
  </r>
  <r>
    <x v="8"/>
    <x v="8"/>
    <x v="175"/>
    <x v="0"/>
    <x v="11"/>
    <n v="121274"/>
    <n v="0"/>
    <n v="0"/>
    <m/>
    <m/>
    <n v="121274"/>
    <m/>
  </r>
  <r>
    <x v="8"/>
    <x v="8"/>
    <x v="83"/>
    <x v="0"/>
    <x v="11"/>
    <n v="183131"/>
    <n v="0"/>
    <n v="0"/>
    <m/>
    <m/>
    <n v="183131"/>
    <m/>
  </r>
  <r>
    <x v="8"/>
    <x v="8"/>
    <x v="83"/>
    <x v="1"/>
    <x v="12"/>
    <n v="99767"/>
    <n v="0"/>
    <n v="0"/>
    <m/>
    <m/>
    <n v="99767"/>
    <m/>
  </r>
  <r>
    <x v="8"/>
    <x v="8"/>
    <x v="83"/>
    <x v="0"/>
    <x v="11"/>
    <n v="18331"/>
    <n v="0"/>
    <n v="0"/>
    <m/>
    <m/>
    <n v="18331"/>
    <m/>
  </r>
  <r>
    <x v="8"/>
    <x v="8"/>
    <x v="221"/>
    <x v="0"/>
    <x v="11"/>
    <n v="30092"/>
    <n v="0"/>
    <n v="0"/>
    <m/>
    <m/>
    <n v="30092"/>
    <m/>
  </r>
  <r>
    <x v="8"/>
    <x v="8"/>
    <x v="194"/>
    <x v="0"/>
    <x v="11"/>
    <n v="4602"/>
    <n v="0"/>
    <n v="0"/>
    <m/>
    <m/>
    <n v="4602"/>
    <m/>
  </r>
  <r>
    <x v="8"/>
    <x v="8"/>
    <x v="102"/>
    <x v="0"/>
    <x v="11"/>
    <n v="548893"/>
    <n v="0"/>
    <n v="0"/>
    <m/>
    <m/>
    <n v="548893"/>
    <m/>
  </r>
  <r>
    <x v="8"/>
    <x v="8"/>
    <x v="71"/>
    <x v="0"/>
    <x v="11"/>
    <n v="1179501"/>
    <n v="73113"/>
    <n v="0"/>
    <m/>
    <m/>
    <n v="1179501"/>
    <m/>
  </r>
  <r>
    <x v="8"/>
    <x v="8"/>
    <x v="71"/>
    <x v="1"/>
    <x v="12"/>
    <n v="39932"/>
    <n v="0"/>
    <n v="0"/>
    <m/>
    <m/>
    <n v="39932"/>
    <m/>
  </r>
  <r>
    <x v="8"/>
    <x v="0"/>
    <x v="196"/>
    <x v="0"/>
    <x v="11"/>
    <n v="18118"/>
    <n v="0"/>
    <n v="0"/>
    <m/>
    <m/>
    <n v="18118"/>
    <m/>
  </r>
  <r>
    <x v="8"/>
    <x v="0"/>
    <x v="143"/>
    <x v="0"/>
    <x v="11"/>
    <n v="6594"/>
    <n v="0"/>
    <n v="0"/>
    <m/>
    <m/>
    <n v="6594"/>
    <m/>
  </r>
  <r>
    <x v="8"/>
    <x v="8"/>
    <x v="222"/>
    <x v="0"/>
    <x v="11"/>
    <n v="7693"/>
    <n v="0"/>
    <n v="0"/>
    <m/>
    <m/>
    <n v="7693"/>
    <m/>
  </r>
  <r>
    <x v="8"/>
    <x v="0"/>
    <x v="9"/>
    <x v="0"/>
    <x v="11"/>
    <n v="9415920"/>
    <n v="42620"/>
    <n v="0"/>
    <m/>
    <m/>
    <n v="9415920"/>
    <m/>
  </r>
  <r>
    <x v="8"/>
    <x v="0"/>
    <x v="9"/>
    <x v="1"/>
    <x v="12"/>
    <n v="1485311"/>
    <n v="0"/>
    <n v="0"/>
    <m/>
    <m/>
    <n v="1485311"/>
    <m/>
  </r>
  <r>
    <x v="8"/>
    <x v="0"/>
    <x v="9"/>
    <x v="2"/>
    <x v="6"/>
    <n v="136621"/>
    <n v="0"/>
    <n v="0"/>
    <m/>
    <m/>
    <n v="136621"/>
    <m/>
  </r>
  <r>
    <x v="8"/>
    <x v="0"/>
    <x v="9"/>
    <x v="6"/>
    <x v="4"/>
    <n v="7460"/>
    <n v="7460"/>
    <n v="0"/>
    <m/>
    <m/>
    <n v="7460"/>
    <m/>
  </r>
  <r>
    <x v="8"/>
    <x v="0"/>
    <x v="9"/>
    <x v="0"/>
    <x v="1"/>
    <m/>
    <m/>
    <m/>
    <n v="489755"/>
    <n v="89187"/>
    <n v="578942"/>
    <m/>
  </r>
  <r>
    <x v="8"/>
    <x v="0"/>
    <x v="9"/>
    <x v="1"/>
    <x v="8"/>
    <m/>
    <m/>
    <m/>
    <n v="462130"/>
    <n v="9355"/>
    <n v="471485"/>
    <m/>
  </r>
  <r>
    <x v="8"/>
    <x v="0"/>
    <x v="143"/>
    <x v="0"/>
    <x v="11"/>
    <n v="8159"/>
    <n v="0"/>
    <n v="0"/>
    <m/>
    <m/>
    <n v="8159"/>
    <m/>
  </r>
  <r>
    <x v="8"/>
    <x v="0"/>
    <x v="31"/>
    <x v="0"/>
    <x v="11"/>
    <n v="6611079"/>
    <n v="65931"/>
    <n v="0"/>
    <m/>
    <m/>
    <n v="6611079"/>
    <m/>
  </r>
  <r>
    <x v="8"/>
    <x v="0"/>
    <x v="31"/>
    <x v="1"/>
    <x v="12"/>
    <n v="946017"/>
    <n v="58868"/>
    <n v="0"/>
    <m/>
    <m/>
    <n v="946017"/>
    <m/>
  </r>
  <r>
    <x v="8"/>
    <x v="0"/>
    <x v="54"/>
    <x v="0"/>
    <x v="11"/>
    <n v="173632"/>
    <n v="0"/>
    <n v="0"/>
    <m/>
    <m/>
    <n v="173632"/>
    <m/>
  </r>
  <r>
    <x v="8"/>
    <x v="0"/>
    <x v="54"/>
    <x v="1"/>
    <x v="12"/>
    <n v="24903"/>
    <n v="0"/>
    <n v="0"/>
    <m/>
    <m/>
    <n v="24903"/>
    <m/>
  </r>
  <r>
    <x v="8"/>
    <x v="0"/>
    <x v="46"/>
    <x v="0"/>
    <x v="11"/>
    <n v="3390894"/>
    <n v="316228"/>
    <n v="0"/>
    <m/>
    <m/>
    <n v="3390894"/>
    <m/>
  </r>
  <r>
    <x v="8"/>
    <x v="0"/>
    <x v="46"/>
    <x v="1"/>
    <x v="12"/>
    <n v="721982"/>
    <n v="51301"/>
    <n v="0"/>
    <m/>
    <m/>
    <n v="721982"/>
    <m/>
  </r>
  <r>
    <x v="8"/>
    <x v="0"/>
    <x v="46"/>
    <x v="2"/>
    <x v="6"/>
    <n v="43373"/>
    <n v="0"/>
    <n v="0"/>
    <m/>
    <m/>
    <n v="43373"/>
    <m/>
  </r>
  <r>
    <x v="8"/>
    <x v="0"/>
    <x v="46"/>
    <x v="2"/>
    <x v="13"/>
    <n v="7050"/>
    <n v="7050"/>
    <n v="0"/>
    <m/>
    <m/>
    <n v="7050"/>
    <m/>
  </r>
  <r>
    <x v="8"/>
    <x v="0"/>
    <x v="46"/>
    <x v="3"/>
    <x v="3"/>
    <m/>
    <m/>
    <m/>
    <n v="0"/>
    <n v="4200"/>
    <n v="4200"/>
    <m/>
  </r>
  <r>
    <x v="8"/>
    <x v="0"/>
    <x v="46"/>
    <x v="2"/>
    <x v="9"/>
    <m/>
    <m/>
    <m/>
    <n v="0"/>
    <n v="1600"/>
    <n v="1600"/>
    <m/>
  </r>
  <r>
    <x v="8"/>
    <x v="0"/>
    <x v="46"/>
    <x v="1"/>
    <x v="8"/>
    <m/>
    <m/>
    <m/>
    <n v="0"/>
    <n v="4090"/>
    <n v="4090"/>
    <m/>
  </r>
  <r>
    <x v="8"/>
    <x v="0"/>
    <x v="46"/>
    <x v="0"/>
    <x v="1"/>
    <m/>
    <m/>
    <m/>
    <n v="0"/>
    <n v="8650"/>
    <n v="8650"/>
    <m/>
  </r>
  <r>
    <x v="8"/>
    <x v="0"/>
    <x v="31"/>
    <x v="0"/>
    <x v="11"/>
    <n v="1317160"/>
    <n v="9892"/>
    <n v="0"/>
    <m/>
    <m/>
    <n v="1317160"/>
    <m/>
  </r>
  <r>
    <x v="8"/>
    <x v="0"/>
    <x v="31"/>
    <x v="1"/>
    <x v="12"/>
    <n v="112980"/>
    <n v="0"/>
    <n v="0"/>
    <m/>
    <m/>
    <n v="112980"/>
    <m/>
  </r>
  <r>
    <x v="8"/>
    <x v="0"/>
    <x v="96"/>
    <x v="0"/>
    <x v="11"/>
    <n v="500677"/>
    <n v="97510"/>
    <n v="0"/>
    <m/>
    <m/>
    <n v="500677"/>
    <m/>
  </r>
  <r>
    <x v="8"/>
    <x v="0"/>
    <x v="96"/>
    <x v="1"/>
    <x v="12"/>
    <n v="17631"/>
    <n v="0"/>
    <n v="0"/>
    <m/>
    <m/>
    <n v="17631"/>
    <m/>
  </r>
  <r>
    <x v="8"/>
    <x v="0"/>
    <x v="96"/>
    <x v="0"/>
    <x v="11"/>
    <n v="80817"/>
    <n v="0"/>
    <n v="0"/>
    <m/>
    <m/>
    <n v="80817"/>
    <m/>
  </r>
  <r>
    <x v="8"/>
    <x v="0"/>
    <x v="152"/>
    <x v="1"/>
    <x v="12"/>
    <n v="162904"/>
    <n v="0"/>
    <n v="0"/>
    <m/>
    <m/>
    <n v="162904"/>
    <m/>
  </r>
  <r>
    <x v="8"/>
    <x v="0"/>
    <x v="152"/>
    <x v="0"/>
    <x v="11"/>
    <n v="75068"/>
    <n v="0"/>
    <n v="0"/>
    <m/>
    <m/>
    <n v="75068"/>
    <m/>
  </r>
  <r>
    <x v="8"/>
    <x v="0"/>
    <x v="128"/>
    <x v="0"/>
    <x v="11"/>
    <n v="534866"/>
    <n v="0"/>
    <n v="0"/>
    <m/>
    <m/>
    <n v="534866"/>
    <m/>
  </r>
  <r>
    <x v="8"/>
    <x v="0"/>
    <x v="54"/>
    <x v="0"/>
    <x v="11"/>
    <n v="1893707"/>
    <n v="81531"/>
    <n v="0"/>
    <m/>
    <m/>
    <n v="1893707"/>
    <m/>
  </r>
  <r>
    <x v="8"/>
    <x v="0"/>
    <x v="54"/>
    <x v="1"/>
    <x v="12"/>
    <n v="9871"/>
    <n v="9871"/>
    <n v="0"/>
    <m/>
    <m/>
    <n v="9871"/>
    <m/>
  </r>
  <r>
    <x v="8"/>
    <x v="0"/>
    <x v="54"/>
    <x v="0"/>
    <x v="1"/>
    <m/>
    <m/>
    <m/>
    <n v="301296"/>
    <n v="5700"/>
    <n v="306996"/>
    <m/>
  </r>
  <r>
    <x v="8"/>
    <x v="0"/>
    <x v="54"/>
    <x v="0"/>
    <x v="11"/>
    <n v="3069335"/>
    <n v="0"/>
    <n v="0"/>
    <m/>
    <m/>
    <n v="3069335"/>
    <m/>
  </r>
  <r>
    <x v="8"/>
    <x v="0"/>
    <x v="54"/>
    <x v="1"/>
    <x v="12"/>
    <n v="60081"/>
    <n v="0"/>
    <n v="0"/>
    <m/>
    <m/>
    <n v="60081"/>
    <m/>
  </r>
  <r>
    <x v="8"/>
    <x v="0"/>
    <x v="54"/>
    <x v="1"/>
    <x v="8"/>
    <m/>
    <m/>
    <m/>
    <n v="0"/>
    <n v="3160"/>
    <n v="3160"/>
    <m/>
  </r>
  <r>
    <x v="8"/>
    <x v="0"/>
    <x v="54"/>
    <x v="0"/>
    <x v="1"/>
    <m/>
    <m/>
    <m/>
    <n v="0"/>
    <n v="4482"/>
    <n v="4482"/>
    <m/>
  </r>
  <r>
    <x v="8"/>
    <x v="0"/>
    <x v="124"/>
    <x v="0"/>
    <x v="11"/>
    <n v="145263"/>
    <n v="4020"/>
    <n v="0"/>
    <m/>
    <m/>
    <n v="145263"/>
    <m/>
  </r>
  <r>
    <x v="8"/>
    <x v="0"/>
    <x v="124"/>
    <x v="1"/>
    <x v="12"/>
    <n v="64714"/>
    <n v="0"/>
    <n v="0"/>
    <m/>
    <m/>
    <n v="64714"/>
    <m/>
  </r>
  <r>
    <x v="8"/>
    <x v="0"/>
    <x v="12"/>
    <x v="0"/>
    <x v="11"/>
    <n v="8646679"/>
    <n v="215768"/>
    <n v="0"/>
    <m/>
    <m/>
    <n v="8646679"/>
    <m/>
  </r>
  <r>
    <x v="8"/>
    <x v="0"/>
    <x v="12"/>
    <x v="1"/>
    <x v="12"/>
    <n v="1543518"/>
    <n v="66133"/>
    <n v="0"/>
    <m/>
    <m/>
    <n v="1543518"/>
    <m/>
  </r>
  <r>
    <x v="8"/>
    <x v="0"/>
    <x v="12"/>
    <x v="6"/>
    <x v="4"/>
    <n v="16322"/>
    <n v="16322"/>
    <n v="0"/>
    <m/>
    <m/>
    <n v="16322"/>
    <m/>
  </r>
  <r>
    <x v="8"/>
    <x v="0"/>
    <x v="12"/>
    <x v="2"/>
    <x v="13"/>
    <n v="10567"/>
    <n v="0"/>
    <n v="0"/>
    <m/>
    <m/>
    <n v="10567"/>
    <m/>
  </r>
  <r>
    <x v="8"/>
    <x v="0"/>
    <x v="12"/>
    <x v="2"/>
    <x v="6"/>
    <n v="9917"/>
    <n v="0"/>
    <n v="0"/>
    <m/>
    <m/>
    <n v="9917"/>
    <m/>
  </r>
  <r>
    <x v="8"/>
    <x v="0"/>
    <x v="12"/>
    <x v="0"/>
    <x v="1"/>
    <m/>
    <m/>
    <m/>
    <n v="217374"/>
    <n v="82483"/>
    <n v="299857"/>
    <m/>
  </r>
  <r>
    <x v="8"/>
    <x v="0"/>
    <x v="12"/>
    <x v="1"/>
    <x v="8"/>
    <m/>
    <m/>
    <m/>
    <n v="0"/>
    <n v="20097"/>
    <n v="20097"/>
    <m/>
  </r>
  <r>
    <x v="8"/>
    <x v="0"/>
    <x v="40"/>
    <x v="0"/>
    <x v="11"/>
    <n v="2946502"/>
    <n v="50668"/>
    <n v="0"/>
    <m/>
    <m/>
    <n v="2946502"/>
    <m/>
  </r>
  <r>
    <x v="8"/>
    <x v="0"/>
    <x v="40"/>
    <x v="1"/>
    <x v="12"/>
    <n v="70920"/>
    <n v="34577"/>
    <n v="0"/>
    <m/>
    <m/>
    <n v="70920"/>
    <m/>
  </r>
  <r>
    <x v="8"/>
    <x v="0"/>
    <x v="40"/>
    <x v="6"/>
    <x v="4"/>
    <n v="19645"/>
    <n v="19645"/>
    <n v="0"/>
    <m/>
    <m/>
    <n v="19645"/>
    <m/>
  </r>
  <r>
    <x v="8"/>
    <x v="0"/>
    <x v="40"/>
    <x v="0"/>
    <x v="1"/>
    <m/>
    <m/>
    <m/>
    <n v="138383"/>
    <n v="17585"/>
    <n v="155968"/>
    <m/>
  </r>
  <r>
    <x v="8"/>
    <x v="0"/>
    <x v="9"/>
    <x v="0"/>
    <x v="11"/>
    <n v="662734"/>
    <n v="0"/>
    <n v="0"/>
    <m/>
    <m/>
    <n v="662734"/>
    <m/>
  </r>
  <r>
    <x v="8"/>
    <x v="0"/>
    <x v="9"/>
    <x v="1"/>
    <x v="12"/>
    <n v="115964"/>
    <n v="0"/>
    <n v="0"/>
    <m/>
    <m/>
    <n v="115964"/>
    <m/>
  </r>
  <r>
    <x v="8"/>
    <x v="0"/>
    <x v="70"/>
    <x v="0"/>
    <x v="11"/>
    <n v="1682754"/>
    <n v="0"/>
    <n v="0"/>
    <m/>
    <m/>
    <n v="1682754"/>
    <m/>
  </r>
  <r>
    <x v="8"/>
    <x v="0"/>
    <x v="70"/>
    <x v="1"/>
    <x v="12"/>
    <n v="221749"/>
    <n v="0"/>
    <n v="0"/>
    <m/>
    <m/>
    <n v="221749"/>
    <m/>
  </r>
  <r>
    <x v="8"/>
    <x v="0"/>
    <x v="70"/>
    <x v="4"/>
    <x v="7"/>
    <n v="7758"/>
    <n v="0"/>
    <n v="0"/>
    <m/>
    <m/>
    <n v="7758"/>
    <m/>
  </r>
  <r>
    <x v="8"/>
    <x v="0"/>
    <x v="70"/>
    <x v="6"/>
    <x v="4"/>
    <n v="3447"/>
    <n v="0"/>
    <n v="0"/>
    <m/>
    <m/>
    <n v="3447"/>
    <m/>
  </r>
  <r>
    <x v="8"/>
    <x v="0"/>
    <x v="70"/>
    <x v="1"/>
    <x v="8"/>
    <m/>
    <m/>
    <m/>
    <n v="94342"/>
    <n v="0"/>
    <n v="94342"/>
    <m/>
  </r>
  <r>
    <x v="8"/>
    <x v="0"/>
    <x v="70"/>
    <x v="0"/>
    <x v="1"/>
    <m/>
    <m/>
    <m/>
    <n v="0"/>
    <n v="13300"/>
    <n v="13300"/>
    <m/>
  </r>
  <r>
    <x v="8"/>
    <x v="0"/>
    <x v="77"/>
    <x v="0"/>
    <x v="11"/>
    <n v="1526704"/>
    <n v="0"/>
    <n v="0"/>
    <m/>
    <m/>
    <n v="1526704"/>
    <m/>
  </r>
  <r>
    <x v="8"/>
    <x v="0"/>
    <x v="77"/>
    <x v="1"/>
    <x v="12"/>
    <n v="622769"/>
    <n v="105835"/>
    <n v="0"/>
    <m/>
    <m/>
    <n v="622769"/>
    <m/>
  </r>
  <r>
    <x v="8"/>
    <x v="0"/>
    <x v="0"/>
    <x v="0"/>
    <x v="11"/>
    <n v="21584422"/>
    <n v="576463"/>
    <n v="23492"/>
    <m/>
    <m/>
    <n v="21607914"/>
    <m/>
  </r>
  <r>
    <x v="8"/>
    <x v="0"/>
    <x v="0"/>
    <x v="1"/>
    <x v="12"/>
    <n v="910633"/>
    <n v="115726"/>
    <n v="0"/>
    <m/>
    <m/>
    <n v="910633"/>
    <m/>
  </r>
  <r>
    <x v="8"/>
    <x v="0"/>
    <x v="0"/>
    <x v="2"/>
    <x v="6"/>
    <n v="133855"/>
    <n v="0"/>
    <n v="1700"/>
    <m/>
    <m/>
    <n v="135555"/>
    <m/>
  </r>
  <r>
    <x v="8"/>
    <x v="0"/>
    <x v="0"/>
    <x v="2"/>
    <x v="13"/>
    <n v="24408"/>
    <n v="0"/>
    <n v="0"/>
    <m/>
    <m/>
    <n v="24408"/>
    <m/>
  </r>
  <r>
    <x v="8"/>
    <x v="0"/>
    <x v="0"/>
    <x v="0"/>
    <x v="1"/>
    <m/>
    <m/>
    <m/>
    <n v="1215717"/>
    <n v="518275"/>
    <n v="1733992"/>
    <m/>
  </r>
  <r>
    <x v="8"/>
    <x v="0"/>
    <x v="0"/>
    <x v="2"/>
    <x v="9"/>
    <m/>
    <m/>
    <m/>
    <n v="0"/>
    <n v="1535"/>
    <n v="1535"/>
    <m/>
  </r>
  <r>
    <x v="8"/>
    <x v="0"/>
    <x v="0"/>
    <x v="1"/>
    <x v="8"/>
    <m/>
    <m/>
    <m/>
    <n v="0"/>
    <n v="14408"/>
    <n v="14408"/>
    <m/>
  </r>
  <r>
    <x v="8"/>
    <x v="0"/>
    <x v="68"/>
    <x v="0"/>
    <x v="11"/>
    <n v="453500"/>
    <n v="0"/>
    <n v="0"/>
    <m/>
    <m/>
    <n v="453500"/>
    <m/>
  </r>
  <r>
    <x v="8"/>
    <x v="0"/>
    <x v="68"/>
    <x v="1"/>
    <x v="12"/>
    <n v="49960"/>
    <n v="0"/>
    <n v="0"/>
    <m/>
    <m/>
    <n v="49960"/>
    <m/>
  </r>
  <r>
    <x v="8"/>
    <x v="0"/>
    <x v="68"/>
    <x v="0"/>
    <x v="1"/>
    <m/>
    <m/>
    <m/>
    <n v="0"/>
    <n v="2032"/>
    <n v="2032"/>
    <m/>
  </r>
  <r>
    <x v="8"/>
    <x v="0"/>
    <x v="131"/>
    <x v="0"/>
    <x v="11"/>
    <n v="159343"/>
    <n v="0"/>
    <n v="0"/>
    <m/>
    <m/>
    <n v="159343"/>
    <m/>
  </r>
  <r>
    <x v="8"/>
    <x v="0"/>
    <x v="7"/>
    <x v="0"/>
    <x v="11"/>
    <n v="10593777"/>
    <n v="0"/>
    <n v="103101"/>
    <m/>
    <m/>
    <n v="10696878"/>
    <m/>
  </r>
  <r>
    <x v="8"/>
    <x v="0"/>
    <x v="7"/>
    <x v="1"/>
    <x v="12"/>
    <n v="2198636"/>
    <n v="47756"/>
    <n v="3200"/>
    <m/>
    <m/>
    <n v="2201836"/>
    <m/>
  </r>
  <r>
    <x v="8"/>
    <x v="0"/>
    <x v="7"/>
    <x v="2"/>
    <x v="13"/>
    <n v="135799"/>
    <n v="0"/>
    <n v="0"/>
    <m/>
    <m/>
    <n v="135799"/>
    <m/>
  </r>
  <r>
    <x v="8"/>
    <x v="0"/>
    <x v="7"/>
    <x v="2"/>
    <x v="6"/>
    <n v="102474"/>
    <n v="0"/>
    <n v="0"/>
    <m/>
    <m/>
    <n v="102474"/>
    <m/>
  </r>
  <r>
    <x v="8"/>
    <x v="0"/>
    <x v="7"/>
    <x v="3"/>
    <x v="5"/>
    <n v="6623"/>
    <n v="0"/>
    <n v="0"/>
    <m/>
    <m/>
    <n v="6623"/>
    <m/>
  </r>
  <r>
    <x v="8"/>
    <x v="0"/>
    <x v="7"/>
    <x v="0"/>
    <x v="1"/>
    <m/>
    <m/>
    <m/>
    <n v="274500"/>
    <n v="156660"/>
    <n v="431160"/>
    <m/>
  </r>
  <r>
    <x v="8"/>
    <x v="0"/>
    <x v="7"/>
    <x v="1"/>
    <x v="8"/>
    <m/>
    <m/>
    <m/>
    <n v="59705"/>
    <n v="21820"/>
    <n v="81525"/>
    <m/>
  </r>
  <r>
    <x v="8"/>
    <x v="0"/>
    <x v="7"/>
    <x v="2"/>
    <x v="9"/>
    <m/>
    <m/>
    <m/>
    <n v="0"/>
    <n v="1850"/>
    <n v="1850"/>
    <m/>
  </r>
  <r>
    <x v="8"/>
    <x v="0"/>
    <x v="50"/>
    <x v="0"/>
    <x v="11"/>
    <n v="3377335"/>
    <n v="0"/>
    <n v="0"/>
    <m/>
    <m/>
    <n v="3377335"/>
    <m/>
  </r>
  <r>
    <x v="8"/>
    <x v="0"/>
    <x v="50"/>
    <x v="1"/>
    <x v="12"/>
    <n v="47923"/>
    <n v="0"/>
    <n v="0"/>
    <m/>
    <m/>
    <n v="47923"/>
    <m/>
  </r>
  <r>
    <x v="8"/>
    <x v="0"/>
    <x v="50"/>
    <x v="6"/>
    <x v="4"/>
    <n v="14196"/>
    <n v="0"/>
    <n v="0"/>
    <m/>
    <m/>
    <n v="14196"/>
    <m/>
  </r>
  <r>
    <x v="8"/>
    <x v="0"/>
    <x v="50"/>
    <x v="0"/>
    <x v="1"/>
    <m/>
    <m/>
    <m/>
    <n v="0"/>
    <n v="122595"/>
    <n v="122595"/>
    <m/>
  </r>
  <r>
    <x v="8"/>
    <x v="0"/>
    <x v="46"/>
    <x v="1"/>
    <x v="12"/>
    <n v="239091"/>
    <n v="13123"/>
    <n v="0"/>
    <m/>
    <m/>
    <n v="239091"/>
    <m/>
  </r>
  <r>
    <x v="8"/>
    <x v="0"/>
    <x v="46"/>
    <x v="0"/>
    <x v="11"/>
    <n v="108161"/>
    <n v="0"/>
    <n v="0"/>
    <m/>
    <m/>
    <n v="108161"/>
    <m/>
  </r>
  <r>
    <x v="8"/>
    <x v="0"/>
    <x v="46"/>
    <x v="1"/>
    <x v="8"/>
    <m/>
    <m/>
    <m/>
    <n v="0"/>
    <n v="5100"/>
    <n v="5100"/>
    <m/>
  </r>
  <r>
    <x v="8"/>
    <x v="0"/>
    <x v="1"/>
    <x v="0"/>
    <x v="11"/>
    <n v="18192343"/>
    <n v="198142"/>
    <n v="0"/>
    <m/>
    <m/>
    <n v="18192343"/>
    <m/>
  </r>
  <r>
    <x v="8"/>
    <x v="0"/>
    <x v="1"/>
    <x v="1"/>
    <x v="12"/>
    <n v="575023"/>
    <n v="172380"/>
    <n v="0"/>
    <m/>
    <m/>
    <n v="575023"/>
    <m/>
  </r>
  <r>
    <x v="8"/>
    <x v="0"/>
    <x v="1"/>
    <x v="2"/>
    <x v="6"/>
    <n v="74267"/>
    <n v="0"/>
    <n v="0"/>
    <m/>
    <m/>
    <n v="74267"/>
    <m/>
  </r>
  <r>
    <x v="8"/>
    <x v="0"/>
    <x v="1"/>
    <x v="2"/>
    <x v="13"/>
    <n v="20110"/>
    <n v="0"/>
    <n v="0"/>
    <m/>
    <m/>
    <n v="20110"/>
    <m/>
  </r>
  <r>
    <x v="8"/>
    <x v="0"/>
    <x v="1"/>
    <x v="4"/>
    <x v="7"/>
    <n v="19410"/>
    <n v="0"/>
    <n v="0"/>
    <m/>
    <m/>
    <n v="19410"/>
    <m/>
  </r>
  <r>
    <x v="8"/>
    <x v="0"/>
    <x v="1"/>
    <x v="6"/>
    <x v="4"/>
    <n v="11255"/>
    <n v="0"/>
    <n v="0"/>
    <m/>
    <m/>
    <n v="11255"/>
    <m/>
  </r>
  <r>
    <x v="8"/>
    <x v="0"/>
    <x v="1"/>
    <x v="0"/>
    <x v="1"/>
    <m/>
    <m/>
    <m/>
    <n v="1186589"/>
    <n v="469460"/>
    <n v="1656049"/>
    <m/>
  </r>
  <r>
    <x v="8"/>
    <x v="0"/>
    <x v="1"/>
    <x v="1"/>
    <x v="8"/>
    <m/>
    <m/>
    <m/>
    <n v="153377"/>
    <n v="15280"/>
    <n v="168657"/>
    <m/>
  </r>
  <r>
    <x v="8"/>
    <x v="0"/>
    <x v="1"/>
    <x v="2"/>
    <x v="9"/>
    <m/>
    <m/>
    <m/>
    <n v="0"/>
    <n v="6060"/>
    <n v="6060"/>
    <m/>
  </r>
  <r>
    <x v="8"/>
    <x v="0"/>
    <x v="8"/>
    <x v="0"/>
    <x v="11"/>
    <n v="10377930"/>
    <n v="90180"/>
    <n v="0"/>
    <m/>
    <m/>
    <n v="10377930"/>
    <m/>
  </r>
  <r>
    <x v="8"/>
    <x v="0"/>
    <x v="8"/>
    <x v="1"/>
    <x v="12"/>
    <n v="434078"/>
    <n v="56469"/>
    <n v="0"/>
    <m/>
    <m/>
    <n v="434078"/>
    <m/>
  </r>
  <r>
    <x v="8"/>
    <x v="0"/>
    <x v="8"/>
    <x v="2"/>
    <x v="6"/>
    <n v="37608"/>
    <n v="0"/>
    <n v="0"/>
    <m/>
    <m/>
    <n v="37608"/>
    <m/>
  </r>
  <r>
    <x v="8"/>
    <x v="0"/>
    <x v="8"/>
    <x v="2"/>
    <x v="13"/>
    <n v="34497"/>
    <n v="0"/>
    <n v="0"/>
    <m/>
    <m/>
    <n v="34497"/>
    <m/>
  </r>
  <r>
    <x v="8"/>
    <x v="0"/>
    <x v="8"/>
    <x v="6"/>
    <x v="4"/>
    <n v="8440"/>
    <n v="0"/>
    <n v="0"/>
    <m/>
    <m/>
    <n v="8440"/>
    <m/>
  </r>
  <r>
    <x v="8"/>
    <x v="0"/>
    <x v="8"/>
    <x v="0"/>
    <x v="1"/>
    <m/>
    <m/>
    <m/>
    <n v="223941"/>
    <n v="316440"/>
    <n v="540381"/>
    <m/>
  </r>
  <r>
    <x v="8"/>
    <x v="0"/>
    <x v="8"/>
    <x v="1"/>
    <x v="8"/>
    <m/>
    <m/>
    <m/>
    <n v="27088"/>
    <n v="8980"/>
    <n v="36068"/>
    <m/>
  </r>
  <r>
    <x v="8"/>
    <x v="0"/>
    <x v="8"/>
    <x v="2"/>
    <x v="9"/>
    <m/>
    <m/>
    <m/>
    <n v="0"/>
    <n v="3130"/>
    <n v="3130"/>
    <m/>
  </r>
  <r>
    <x v="8"/>
    <x v="0"/>
    <x v="0"/>
    <x v="0"/>
    <x v="11"/>
    <n v="182957"/>
    <n v="0"/>
    <n v="0"/>
    <m/>
    <m/>
    <n v="182957"/>
    <m/>
  </r>
  <r>
    <x v="8"/>
    <x v="0"/>
    <x v="0"/>
    <x v="0"/>
    <x v="1"/>
    <m/>
    <m/>
    <m/>
    <n v="0"/>
    <n v="3720"/>
    <n v="3720"/>
    <m/>
  </r>
  <r>
    <x v="8"/>
    <x v="0"/>
    <x v="68"/>
    <x v="0"/>
    <x v="11"/>
    <n v="1641131"/>
    <n v="183315"/>
    <n v="0"/>
    <m/>
    <m/>
    <n v="1641131"/>
    <m/>
  </r>
  <r>
    <x v="8"/>
    <x v="0"/>
    <x v="68"/>
    <x v="1"/>
    <x v="12"/>
    <n v="181107"/>
    <n v="181107"/>
    <n v="0"/>
    <m/>
    <m/>
    <n v="181107"/>
    <m/>
  </r>
  <r>
    <x v="8"/>
    <x v="0"/>
    <x v="68"/>
    <x v="0"/>
    <x v="1"/>
    <m/>
    <m/>
    <m/>
    <n v="0"/>
    <n v="3750"/>
    <n v="3750"/>
    <m/>
  </r>
  <r>
    <x v="8"/>
    <x v="0"/>
    <x v="60"/>
    <x v="0"/>
    <x v="11"/>
    <n v="2867644"/>
    <n v="273928"/>
    <n v="12597"/>
    <m/>
    <m/>
    <n v="2880241"/>
    <m/>
  </r>
  <r>
    <x v="8"/>
    <x v="0"/>
    <x v="60"/>
    <x v="1"/>
    <x v="12"/>
    <n v="178928"/>
    <n v="162198"/>
    <n v="0"/>
    <m/>
    <m/>
    <n v="178928"/>
    <m/>
  </r>
  <r>
    <x v="8"/>
    <x v="0"/>
    <x v="60"/>
    <x v="6"/>
    <x v="4"/>
    <n v="11529"/>
    <n v="8600"/>
    <n v="0"/>
    <m/>
    <m/>
    <n v="11529"/>
    <m/>
  </r>
  <r>
    <x v="8"/>
    <x v="0"/>
    <x v="60"/>
    <x v="1"/>
    <x v="8"/>
    <m/>
    <m/>
    <m/>
    <n v="0"/>
    <n v="9236"/>
    <n v="9236"/>
    <m/>
  </r>
  <r>
    <x v="8"/>
    <x v="0"/>
    <x v="60"/>
    <x v="0"/>
    <x v="1"/>
    <m/>
    <m/>
    <m/>
    <n v="0"/>
    <n v="103801"/>
    <n v="103801"/>
    <m/>
  </r>
  <r>
    <x v="8"/>
    <x v="0"/>
    <x v="78"/>
    <x v="0"/>
    <x v="11"/>
    <n v="965789"/>
    <n v="0"/>
    <n v="0"/>
    <m/>
    <m/>
    <n v="965789"/>
    <m/>
  </r>
  <r>
    <x v="8"/>
    <x v="0"/>
    <x v="78"/>
    <x v="1"/>
    <x v="12"/>
    <n v="114557"/>
    <n v="17848"/>
    <n v="0"/>
    <m/>
    <m/>
    <n v="114557"/>
    <m/>
  </r>
  <r>
    <x v="8"/>
    <x v="0"/>
    <x v="78"/>
    <x v="0"/>
    <x v="1"/>
    <m/>
    <m/>
    <m/>
    <n v="0"/>
    <n v="9667"/>
    <n v="9667"/>
    <m/>
  </r>
  <r>
    <x v="8"/>
    <x v="0"/>
    <x v="101"/>
    <x v="0"/>
    <x v="11"/>
    <n v="479552"/>
    <n v="107188"/>
    <n v="0"/>
    <m/>
    <m/>
    <n v="479552"/>
    <m/>
  </r>
  <r>
    <x v="8"/>
    <x v="0"/>
    <x v="101"/>
    <x v="1"/>
    <x v="12"/>
    <n v="16434"/>
    <n v="16434"/>
    <n v="0"/>
    <m/>
    <m/>
    <n v="16434"/>
    <m/>
  </r>
  <r>
    <x v="8"/>
    <x v="0"/>
    <x v="101"/>
    <x v="2"/>
    <x v="6"/>
    <n v="2682"/>
    <n v="0"/>
    <n v="0"/>
    <m/>
    <m/>
    <n v="2682"/>
    <m/>
  </r>
  <r>
    <x v="8"/>
    <x v="0"/>
    <x v="101"/>
    <x v="0"/>
    <x v="1"/>
    <m/>
    <m/>
    <m/>
    <n v="0"/>
    <n v="3145"/>
    <n v="3145"/>
    <m/>
  </r>
  <r>
    <x v="8"/>
    <x v="0"/>
    <x v="32"/>
    <x v="0"/>
    <x v="11"/>
    <n v="4793799"/>
    <n v="28050"/>
    <n v="0"/>
    <m/>
    <m/>
    <n v="4793799"/>
    <m/>
  </r>
  <r>
    <x v="8"/>
    <x v="0"/>
    <x v="32"/>
    <x v="1"/>
    <x v="12"/>
    <n v="81503"/>
    <n v="67445"/>
    <n v="0"/>
    <m/>
    <m/>
    <n v="81503"/>
    <m/>
  </r>
  <r>
    <x v="8"/>
    <x v="0"/>
    <x v="32"/>
    <x v="2"/>
    <x v="6"/>
    <n v="9145"/>
    <n v="0"/>
    <n v="0"/>
    <m/>
    <m/>
    <n v="9145"/>
    <m/>
  </r>
  <r>
    <x v="8"/>
    <x v="0"/>
    <x v="32"/>
    <x v="0"/>
    <x v="1"/>
    <m/>
    <m/>
    <m/>
    <n v="0"/>
    <n v="102890"/>
    <n v="102890"/>
    <m/>
  </r>
  <r>
    <x v="8"/>
    <x v="0"/>
    <x v="68"/>
    <x v="0"/>
    <x v="11"/>
    <n v="106526"/>
    <n v="0"/>
    <n v="0"/>
    <m/>
    <m/>
    <n v="106526"/>
    <m/>
  </r>
  <r>
    <x v="8"/>
    <x v="0"/>
    <x v="132"/>
    <x v="0"/>
    <x v="11"/>
    <n v="147165"/>
    <n v="0"/>
    <n v="0"/>
    <m/>
    <m/>
    <n v="147165"/>
    <m/>
  </r>
  <r>
    <x v="8"/>
    <x v="0"/>
    <x v="103"/>
    <x v="0"/>
    <x v="11"/>
    <n v="111546"/>
    <n v="86368"/>
    <n v="0"/>
    <m/>
    <m/>
    <n v="111546"/>
    <m/>
  </r>
  <r>
    <x v="8"/>
    <x v="0"/>
    <x v="103"/>
    <x v="0"/>
    <x v="11"/>
    <n v="211142"/>
    <n v="16179"/>
    <n v="0"/>
    <m/>
    <m/>
    <n v="211142"/>
    <m/>
  </r>
  <r>
    <x v="8"/>
    <x v="0"/>
    <x v="103"/>
    <x v="1"/>
    <x v="12"/>
    <n v="29695"/>
    <n v="12192"/>
    <n v="0"/>
    <m/>
    <m/>
    <n v="29695"/>
    <m/>
  </r>
  <r>
    <x v="8"/>
    <x v="0"/>
    <x v="103"/>
    <x v="2"/>
    <x v="6"/>
    <n v="5197"/>
    <n v="5197"/>
    <n v="0"/>
    <m/>
    <m/>
    <n v="5197"/>
    <m/>
  </r>
  <r>
    <x v="8"/>
    <x v="0"/>
    <x v="162"/>
    <x v="0"/>
    <x v="11"/>
    <n v="5865"/>
    <n v="0"/>
    <n v="0"/>
    <m/>
    <m/>
    <n v="5865"/>
    <m/>
  </r>
  <r>
    <x v="8"/>
    <x v="0"/>
    <x v="18"/>
    <x v="0"/>
    <x v="11"/>
    <n v="7092020"/>
    <n v="351316"/>
    <n v="0"/>
    <m/>
    <m/>
    <n v="7092020"/>
    <m/>
  </r>
  <r>
    <x v="8"/>
    <x v="0"/>
    <x v="18"/>
    <x v="1"/>
    <x v="12"/>
    <n v="82962"/>
    <n v="61128"/>
    <n v="0"/>
    <m/>
    <m/>
    <n v="82962"/>
    <m/>
  </r>
  <r>
    <x v="8"/>
    <x v="0"/>
    <x v="18"/>
    <x v="2"/>
    <x v="6"/>
    <n v="57678"/>
    <n v="0"/>
    <n v="0"/>
    <m/>
    <m/>
    <n v="57678"/>
    <m/>
  </r>
  <r>
    <x v="8"/>
    <x v="0"/>
    <x v="18"/>
    <x v="0"/>
    <x v="1"/>
    <m/>
    <m/>
    <m/>
    <n v="2132942"/>
    <n v="181998"/>
    <n v="2314940"/>
    <m/>
  </r>
  <r>
    <x v="8"/>
    <x v="0"/>
    <x v="18"/>
    <x v="1"/>
    <x v="8"/>
    <m/>
    <m/>
    <m/>
    <n v="64910"/>
    <n v="21411"/>
    <n v="86321"/>
    <m/>
  </r>
  <r>
    <x v="8"/>
    <x v="10"/>
    <x v="109"/>
    <x v="0"/>
    <x v="11"/>
    <n v="286314"/>
    <n v="0"/>
    <n v="0"/>
    <m/>
    <m/>
    <n v="286314"/>
    <m/>
  </r>
  <r>
    <x v="8"/>
    <x v="10"/>
    <x v="165"/>
    <x v="0"/>
    <x v="11"/>
    <n v="5564"/>
    <n v="0"/>
    <n v="0"/>
    <m/>
    <m/>
    <n v="5564"/>
    <m/>
  </r>
  <r>
    <x v="8"/>
    <x v="10"/>
    <x v="144"/>
    <x v="0"/>
    <x v="11"/>
    <n v="11949"/>
    <n v="0"/>
    <n v="0"/>
    <m/>
    <m/>
    <n v="11949"/>
    <m/>
  </r>
  <r>
    <x v="8"/>
    <x v="10"/>
    <x v="151"/>
    <x v="1"/>
    <x v="12"/>
    <n v="11533"/>
    <n v="0"/>
    <n v="0"/>
    <m/>
    <m/>
    <n v="11533"/>
    <m/>
  </r>
  <r>
    <x v="8"/>
    <x v="10"/>
    <x v="151"/>
    <x v="0"/>
    <x v="11"/>
    <n v="10845"/>
    <n v="0"/>
    <n v="0"/>
    <m/>
    <m/>
    <n v="10845"/>
    <m/>
  </r>
  <r>
    <x v="8"/>
    <x v="2"/>
    <x v="11"/>
    <x v="0"/>
    <x v="11"/>
    <n v="8173757"/>
    <m/>
    <m/>
    <m/>
    <m/>
    <n v="8173757"/>
    <m/>
  </r>
  <r>
    <x v="8"/>
    <x v="2"/>
    <x v="11"/>
    <x v="0"/>
    <x v="1"/>
    <m/>
    <m/>
    <m/>
    <n v="85913"/>
    <n v="186042"/>
    <n v="271955"/>
    <m/>
  </r>
  <r>
    <x v="8"/>
    <x v="2"/>
    <x v="11"/>
    <x v="6"/>
    <x v="4"/>
    <n v="41783"/>
    <n v="27800"/>
    <m/>
    <m/>
    <m/>
    <n v="41783"/>
    <m/>
  </r>
  <r>
    <x v="8"/>
    <x v="2"/>
    <x v="11"/>
    <x v="1"/>
    <x v="12"/>
    <n v="7270550"/>
    <n v="86180"/>
    <m/>
    <m/>
    <m/>
    <n v="7270550"/>
    <m/>
  </r>
  <r>
    <x v="8"/>
    <x v="2"/>
    <x v="11"/>
    <x v="1"/>
    <x v="8"/>
    <m/>
    <m/>
    <m/>
    <n v="37788"/>
    <n v="188362"/>
    <n v="226150"/>
    <m/>
  </r>
  <r>
    <x v="8"/>
    <x v="2"/>
    <x v="11"/>
    <x v="2"/>
    <x v="6"/>
    <n v="1238060"/>
    <n v="8170"/>
    <m/>
    <m/>
    <m/>
    <n v="1238060"/>
    <m/>
  </r>
  <r>
    <x v="8"/>
    <x v="2"/>
    <x v="11"/>
    <x v="2"/>
    <x v="13"/>
    <n v="2738804"/>
    <n v="15007"/>
    <m/>
    <m/>
    <m/>
    <n v="2738804"/>
    <m/>
  </r>
  <r>
    <x v="8"/>
    <x v="2"/>
    <x v="11"/>
    <x v="2"/>
    <x v="9"/>
    <m/>
    <m/>
    <m/>
    <m/>
    <n v="143636"/>
    <n v="143636"/>
    <m/>
  </r>
  <r>
    <x v="8"/>
    <x v="2"/>
    <x v="11"/>
    <x v="4"/>
    <x v="7"/>
    <n v="135655"/>
    <n v="0"/>
    <m/>
    <m/>
    <m/>
    <n v="135655"/>
    <m/>
  </r>
  <r>
    <x v="8"/>
    <x v="2"/>
    <x v="11"/>
    <x v="3"/>
    <x v="10"/>
    <n v="320260"/>
    <n v="6693"/>
    <m/>
    <m/>
    <m/>
    <n v="320260"/>
    <m/>
  </r>
  <r>
    <x v="8"/>
    <x v="2"/>
    <x v="11"/>
    <x v="3"/>
    <x v="16"/>
    <m/>
    <m/>
    <m/>
    <m/>
    <n v="11800"/>
    <n v="11800"/>
    <m/>
  </r>
  <r>
    <x v="9"/>
    <x v="0"/>
    <x v="0"/>
    <x v="0"/>
    <x v="0"/>
    <m/>
    <m/>
    <m/>
    <m/>
    <m/>
    <m/>
    <n v="73118"/>
  </r>
  <r>
    <x v="9"/>
    <x v="0"/>
    <x v="1"/>
    <x v="0"/>
    <x v="0"/>
    <m/>
    <m/>
    <m/>
    <m/>
    <m/>
    <m/>
    <n v="57143"/>
  </r>
  <r>
    <x v="9"/>
    <x v="2"/>
    <x v="4"/>
    <x v="1"/>
    <x v="0"/>
    <m/>
    <m/>
    <m/>
    <m/>
    <m/>
    <m/>
    <n v="46479"/>
  </r>
  <r>
    <x v="9"/>
    <x v="1"/>
    <x v="3"/>
    <x v="0"/>
    <x v="0"/>
    <m/>
    <m/>
    <m/>
    <m/>
    <m/>
    <m/>
    <n v="42347"/>
  </r>
  <r>
    <x v="9"/>
    <x v="1"/>
    <x v="2"/>
    <x v="0"/>
    <x v="0"/>
    <m/>
    <m/>
    <m/>
    <m/>
    <m/>
    <m/>
    <n v="41591"/>
  </r>
  <r>
    <x v="9"/>
    <x v="1"/>
    <x v="6"/>
    <x v="0"/>
    <x v="0"/>
    <m/>
    <m/>
    <m/>
    <m/>
    <m/>
    <m/>
    <n v="41416"/>
  </r>
  <r>
    <x v="9"/>
    <x v="2"/>
    <x v="4"/>
    <x v="0"/>
    <x v="0"/>
    <m/>
    <m/>
    <m/>
    <m/>
    <m/>
    <m/>
    <n v="40111"/>
  </r>
  <r>
    <x v="9"/>
    <x v="1"/>
    <x v="5"/>
    <x v="0"/>
    <x v="0"/>
    <m/>
    <m/>
    <m/>
    <m/>
    <m/>
    <m/>
    <n v="37555"/>
  </r>
  <r>
    <x v="9"/>
    <x v="0"/>
    <x v="8"/>
    <x v="0"/>
    <x v="0"/>
    <m/>
    <m/>
    <m/>
    <m/>
    <m/>
    <m/>
    <n v="34878"/>
  </r>
  <r>
    <x v="9"/>
    <x v="1"/>
    <x v="2"/>
    <x v="2"/>
    <x v="0"/>
    <m/>
    <m/>
    <m/>
    <m/>
    <m/>
    <m/>
    <n v="33834"/>
  </r>
  <r>
    <x v="9"/>
    <x v="0"/>
    <x v="7"/>
    <x v="0"/>
    <x v="0"/>
    <m/>
    <m/>
    <m/>
    <m/>
    <m/>
    <m/>
    <n v="33500"/>
  </r>
  <r>
    <x v="9"/>
    <x v="0"/>
    <x v="9"/>
    <x v="0"/>
    <x v="0"/>
    <m/>
    <m/>
    <m/>
    <m/>
    <m/>
    <m/>
    <n v="29704"/>
  </r>
  <r>
    <x v="9"/>
    <x v="2"/>
    <x v="11"/>
    <x v="1"/>
    <x v="0"/>
    <m/>
    <m/>
    <m/>
    <m/>
    <m/>
    <m/>
    <n v="28497"/>
  </r>
  <r>
    <x v="9"/>
    <x v="1"/>
    <x v="14"/>
    <x v="0"/>
    <x v="0"/>
    <m/>
    <m/>
    <m/>
    <m/>
    <m/>
    <m/>
    <n v="27339"/>
  </r>
  <r>
    <x v="9"/>
    <x v="0"/>
    <x v="12"/>
    <x v="0"/>
    <x v="0"/>
    <m/>
    <m/>
    <m/>
    <m/>
    <m/>
    <m/>
    <n v="27201"/>
  </r>
  <r>
    <x v="9"/>
    <x v="4"/>
    <x v="17"/>
    <x v="2"/>
    <x v="0"/>
    <m/>
    <m/>
    <m/>
    <m/>
    <m/>
    <m/>
    <n v="26960"/>
  </r>
  <r>
    <x v="9"/>
    <x v="2"/>
    <x v="10"/>
    <x v="1"/>
    <x v="0"/>
    <m/>
    <m/>
    <m/>
    <m/>
    <m/>
    <m/>
    <n v="26925"/>
  </r>
  <r>
    <x v="9"/>
    <x v="0"/>
    <x v="18"/>
    <x v="0"/>
    <x v="0"/>
    <m/>
    <m/>
    <m/>
    <m/>
    <m/>
    <m/>
    <n v="25604"/>
  </r>
  <r>
    <x v="9"/>
    <x v="1"/>
    <x v="6"/>
    <x v="1"/>
    <x v="0"/>
    <m/>
    <m/>
    <m/>
    <m/>
    <m/>
    <m/>
    <n v="25012"/>
  </r>
  <r>
    <x v="9"/>
    <x v="4"/>
    <x v="17"/>
    <x v="1"/>
    <x v="0"/>
    <m/>
    <m/>
    <m/>
    <m/>
    <m/>
    <m/>
    <n v="24743"/>
  </r>
  <r>
    <x v="9"/>
    <x v="5"/>
    <x v="22"/>
    <x v="2"/>
    <x v="0"/>
    <m/>
    <m/>
    <m/>
    <m/>
    <m/>
    <m/>
    <n v="24503"/>
  </r>
  <r>
    <x v="9"/>
    <x v="2"/>
    <x v="10"/>
    <x v="0"/>
    <x v="0"/>
    <m/>
    <m/>
    <m/>
    <m/>
    <m/>
    <m/>
    <n v="24005"/>
  </r>
  <r>
    <x v="9"/>
    <x v="1"/>
    <x v="13"/>
    <x v="0"/>
    <x v="0"/>
    <m/>
    <m/>
    <m/>
    <m/>
    <m/>
    <m/>
    <n v="23993"/>
  </r>
  <r>
    <x v="9"/>
    <x v="2"/>
    <x v="20"/>
    <x v="1"/>
    <x v="0"/>
    <m/>
    <m/>
    <m/>
    <m/>
    <m/>
    <m/>
    <n v="23471"/>
  </r>
  <r>
    <x v="9"/>
    <x v="2"/>
    <x v="11"/>
    <x v="0"/>
    <x v="0"/>
    <m/>
    <m/>
    <m/>
    <m/>
    <m/>
    <m/>
    <n v="22061"/>
  </r>
  <r>
    <x v="9"/>
    <x v="1"/>
    <x v="19"/>
    <x v="1"/>
    <x v="0"/>
    <m/>
    <m/>
    <m/>
    <m/>
    <m/>
    <m/>
    <n v="22039"/>
  </r>
  <r>
    <x v="9"/>
    <x v="1"/>
    <x v="25"/>
    <x v="0"/>
    <x v="0"/>
    <m/>
    <m/>
    <m/>
    <m/>
    <m/>
    <m/>
    <n v="21141"/>
  </r>
  <r>
    <x v="9"/>
    <x v="1"/>
    <x v="21"/>
    <x v="0"/>
    <x v="0"/>
    <m/>
    <m/>
    <m/>
    <m/>
    <m/>
    <m/>
    <n v="20914"/>
  </r>
  <r>
    <x v="9"/>
    <x v="1"/>
    <x v="15"/>
    <x v="0"/>
    <x v="0"/>
    <m/>
    <m/>
    <m/>
    <m/>
    <m/>
    <m/>
    <n v="20519"/>
  </r>
  <r>
    <x v="9"/>
    <x v="5"/>
    <x v="33"/>
    <x v="2"/>
    <x v="0"/>
    <m/>
    <m/>
    <m/>
    <m/>
    <m/>
    <m/>
    <n v="20137"/>
  </r>
  <r>
    <x v="9"/>
    <x v="4"/>
    <x v="17"/>
    <x v="2"/>
    <x v="0"/>
    <m/>
    <m/>
    <m/>
    <m/>
    <m/>
    <m/>
    <n v="19168"/>
  </r>
  <r>
    <x v="9"/>
    <x v="2"/>
    <x v="20"/>
    <x v="0"/>
    <x v="0"/>
    <m/>
    <m/>
    <m/>
    <m/>
    <m/>
    <m/>
    <n v="19024"/>
  </r>
  <r>
    <x v="9"/>
    <x v="1"/>
    <x v="24"/>
    <x v="0"/>
    <x v="0"/>
    <m/>
    <m/>
    <m/>
    <m/>
    <m/>
    <m/>
    <n v="18653"/>
  </r>
  <r>
    <x v="9"/>
    <x v="1"/>
    <x v="5"/>
    <x v="2"/>
    <x v="0"/>
    <m/>
    <m/>
    <m/>
    <m/>
    <m/>
    <m/>
    <n v="18554"/>
  </r>
  <r>
    <x v="9"/>
    <x v="4"/>
    <x v="27"/>
    <x v="1"/>
    <x v="0"/>
    <m/>
    <m/>
    <m/>
    <m/>
    <m/>
    <m/>
    <n v="18441"/>
  </r>
  <r>
    <x v="9"/>
    <x v="0"/>
    <x v="31"/>
    <x v="0"/>
    <x v="0"/>
    <m/>
    <m/>
    <m/>
    <m/>
    <m/>
    <m/>
    <n v="18205"/>
  </r>
  <r>
    <x v="9"/>
    <x v="4"/>
    <x v="27"/>
    <x v="2"/>
    <x v="0"/>
    <m/>
    <m/>
    <m/>
    <m/>
    <m/>
    <m/>
    <n v="17859"/>
  </r>
  <r>
    <x v="9"/>
    <x v="4"/>
    <x v="17"/>
    <x v="0"/>
    <x v="0"/>
    <m/>
    <m/>
    <m/>
    <m/>
    <m/>
    <m/>
    <n v="16720"/>
  </r>
  <r>
    <x v="9"/>
    <x v="4"/>
    <x v="35"/>
    <x v="1"/>
    <x v="0"/>
    <m/>
    <m/>
    <m/>
    <m/>
    <m/>
    <m/>
    <n v="16677"/>
  </r>
  <r>
    <x v="9"/>
    <x v="1"/>
    <x v="19"/>
    <x v="0"/>
    <x v="0"/>
    <m/>
    <m/>
    <m/>
    <m/>
    <m/>
    <m/>
    <n v="16579"/>
  </r>
  <r>
    <x v="9"/>
    <x v="2"/>
    <x v="26"/>
    <x v="1"/>
    <x v="0"/>
    <m/>
    <m/>
    <m/>
    <m/>
    <m/>
    <m/>
    <n v="16392"/>
  </r>
  <r>
    <x v="9"/>
    <x v="1"/>
    <x v="23"/>
    <x v="1"/>
    <x v="0"/>
    <m/>
    <m/>
    <m/>
    <m/>
    <m/>
    <m/>
    <n v="15612"/>
  </r>
  <r>
    <x v="9"/>
    <x v="3"/>
    <x v="16"/>
    <x v="0"/>
    <x v="0"/>
    <m/>
    <m/>
    <m/>
    <m/>
    <m/>
    <m/>
    <n v="15425"/>
  </r>
  <r>
    <x v="9"/>
    <x v="4"/>
    <x v="34"/>
    <x v="0"/>
    <x v="0"/>
    <m/>
    <m/>
    <m/>
    <m/>
    <m/>
    <m/>
    <n v="15372"/>
  </r>
  <r>
    <x v="9"/>
    <x v="2"/>
    <x v="4"/>
    <x v="2"/>
    <x v="0"/>
    <m/>
    <m/>
    <m/>
    <m/>
    <m/>
    <m/>
    <n v="15172"/>
  </r>
  <r>
    <x v="9"/>
    <x v="4"/>
    <x v="35"/>
    <x v="2"/>
    <x v="0"/>
    <m/>
    <m/>
    <m/>
    <m/>
    <m/>
    <m/>
    <n v="14954"/>
  </r>
  <r>
    <x v="9"/>
    <x v="4"/>
    <x v="27"/>
    <x v="0"/>
    <x v="0"/>
    <m/>
    <m/>
    <m/>
    <m/>
    <m/>
    <m/>
    <n v="14789"/>
  </r>
  <r>
    <x v="9"/>
    <x v="4"/>
    <x v="34"/>
    <x v="2"/>
    <x v="0"/>
    <m/>
    <m/>
    <m/>
    <m/>
    <m/>
    <m/>
    <n v="14276"/>
  </r>
  <r>
    <x v="9"/>
    <x v="3"/>
    <x v="16"/>
    <x v="1"/>
    <x v="0"/>
    <m/>
    <m/>
    <m/>
    <m/>
    <m/>
    <m/>
    <n v="14253"/>
  </r>
  <r>
    <x v="9"/>
    <x v="1"/>
    <x v="14"/>
    <x v="1"/>
    <x v="0"/>
    <m/>
    <m/>
    <m/>
    <m/>
    <m/>
    <m/>
    <n v="14207"/>
  </r>
  <r>
    <x v="9"/>
    <x v="0"/>
    <x v="32"/>
    <x v="0"/>
    <x v="0"/>
    <m/>
    <m/>
    <m/>
    <m/>
    <m/>
    <m/>
    <n v="14201"/>
  </r>
  <r>
    <x v="9"/>
    <x v="4"/>
    <x v="36"/>
    <x v="2"/>
    <x v="0"/>
    <m/>
    <m/>
    <m/>
    <m/>
    <m/>
    <m/>
    <n v="13627"/>
  </r>
  <r>
    <x v="9"/>
    <x v="4"/>
    <x v="36"/>
    <x v="1"/>
    <x v="0"/>
    <m/>
    <m/>
    <m/>
    <m/>
    <m/>
    <m/>
    <n v="13598"/>
  </r>
  <r>
    <x v="9"/>
    <x v="3"/>
    <x v="16"/>
    <x v="2"/>
    <x v="0"/>
    <m/>
    <m/>
    <m/>
    <m/>
    <m/>
    <m/>
    <n v="13377"/>
  </r>
  <r>
    <x v="9"/>
    <x v="1"/>
    <x v="24"/>
    <x v="2"/>
    <x v="0"/>
    <m/>
    <m/>
    <m/>
    <m/>
    <m/>
    <m/>
    <n v="12921"/>
  </r>
  <r>
    <x v="9"/>
    <x v="0"/>
    <x v="40"/>
    <x v="0"/>
    <x v="0"/>
    <m/>
    <m/>
    <m/>
    <m/>
    <m/>
    <m/>
    <n v="12705"/>
  </r>
  <r>
    <x v="9"/>
    <x v="1"/>
    <x v="37"/>
    <x v="1"/>
    <x v="0"/>
    <m/>
    <m/>
    <m/>
    <m/>
    <m/>
    <m/>
    <n v="12628"/>
  </r>
  <r>
    <x v="9"/>
    <x v="1"/>
    <x v="30"/>
    <x v="1"/>
    <x v="0"/>
    <m/>
    <m/>
    <m/>
    <m/>
    <m/>
    <m/>
    <n v="12376"/>
  </r>
  <r>
    <x v="9"/>
    <x v="1"/>
    <x v="25"/>
    <x v="1"/>
    <x v="0"/>
    <m/>
    <m/>
    <m/>
    <m/>
    <m/>
    <m/>
    <n v="12294"/>
  </r>
  <r>
    <x v="9"/>
    <x v="2"/>
    <x v="11"/>
    <x v="2"/>
    <x v="0"/>
    <m/>
    <m/>
    <m/>
    <m/>
    <m/>
    <m/>
    <n v="12268"/>
  </r>
  <r>
    <x v="9"/>
    <x v="5"/>
    <x v="39"/>
    <x v="2"/>
    <x v="0"/>
    <m/>
    <m/>
    <m/>
    <m/>
    <m/>
    <m/>
    <n v="12186"/>
  </r>
  <r>
    <x v="9"/>
    <x v="1"/>
    <x v="3"/>
    <x v="2"/>
    <x v="0"/>
    <m/>
    <m/>
    <m/>
    <m/>
    <m/>
    <m/>
    <n v="12069"/>
  </r>
  <r>
    <x v="9"/>
    <x v="2"/>
    <x v="11"/>
    <x v="2"/>
    <x v="0"/>
    <m/>
    <m/>
    <m/>
    <m/>
    <m/>
    <m/>
    <n v="12003"/>
  </r>
  <r>
    <x v="9"/>
    <x v="4"/>
    <x v="27"/>
    <x v="2"/>
    <x v="0"/>
    <m/>
    <m/>
    <m/>
    <m/>
    <m/>
    <m/>
    <n v="11938"/>
  </r>
  <r>
    <x v="9"/>
    <x v="4"/>
    <x v="34"/>
    <x v="1"/>
    <x v="0"/>
    <m/>
    <m/>
    <m/>
    <m/>
    <m/>
    <m/>
    <n v="11892"/>
  </r>
  <r>
    <x v="9"/>
    <x v="4"/>
    <x v="36"/>
    <x v="0"/>
    <x v="0"/>
    <m/>
    <m/>
    <m/>
    <m/>
    <m/>
    <m/>
    <n v="11654"/>
  </r>
  <r>
    <x v="9"/>
    <x v="1"/>
    <x v="28"/>
    <x v="0"/>
    <x v="0"/>
    <m/>
    <m/>
    <m/>
    <m/>
    <m/>
    <m/>
    <n v="11638"/>
  </r>
  <r>
    <x v="9"/>
    <x v="3"/>
    <x v="38"/>
    <x v="2"/>
    <x v="0"/>
    <m/>
    <m/>
    <m/>
    <m/>
    <m/>
    <m/>
    <n v="11605"/>
  </r>
  <r>
    <x v="9"/>
    <x v="5"/>
    <x v="39"/>
    <x v="2"/>
    <x v="0"/>
    <m/>
    <m/>
    <m/>
    <m/>
    <m/>
    <m/>
    <n v="11523"/>
  </r>
  <r>
    <x v="9"/>
    <x v="1"/>
    <x v="23"/>
    <x v="0"/>
    <x v="0"/>
    <m/>
    <m/>
    <m/>
    <m/>
    <m/>
    <m/>
    <n v="11369"/>
  </r>
  <r>
    <x v="9"/>
    <x v="5"/>
    <x v="33"/>
    <x v="2"/>
    <x v="0"/>
    <m/>
    <m/>
    <m/>
    <m/>
    <m/>
    <m/>
    <n v="11327"/>
  </r>
  <r>
    <x v="9"/>
    <x v="4"/>
    <x v="35"/>
    <x v="0"/>
    <x v="0"/>
    <m/>
    <m/>
    <m/>
    <m/>
    <m/>
    <m/>
    <n v="11098"/>
  </r>
  <r>
    <x v="9"/>
    <x v="4"/>
    <x v="27"/>
    <x v="0"/>
    <x v="0"/>
    <m/>
    <m/>
    <m/>
    <m/>
    <m/>
    <m/>
    <n v="11082"/>
  </r>
  <r>
    <x v="9"/>
    <x v="2"/>
    <x v="29"/>
    <x v="0"/>
    <x v="0"/>
    <m/>
    <m/>
    <m/>
    <m/>
    <m/>
    <m/>
    <n v="10761"/>
  </r>
  <r>
    <x v="9"/>
    <x v="5"/>
    <x v="33"/>
    <x v="0"/>
    <x v="0"/>
    <m/>
    <m/>
    <m/>
    <m/>
    <m/>
    <m/>
    <n v="10737"/>
  </r>
  <r>
    <x v="9"/>
    <x v="4"/>
    <x v="53"/>
    <x v="2"/>
    <x v="0"/>
    <m/>
    <m/>
    <m/>
    <m/>
    <m/>
    <m/>
    <n v="10650"/>
  </r>
  <r>
    <x v="9"/>
    <x v="2"/>
    <x v="49"/>
    <x v="1"/>
    <x v="0"/>
    <m/>
    <m/>
    <m/>
    <m/>
    <m/>
    <m/>
    <n v="10593"/>
  </r>
  <r>
    <x v="9"/>
    <x v="3"/>
    <x v="51"/>
    <x v="1"/>
    <x v="0"/>
    <m/>
    <m/>
    <m/>
    <m/>
    <m/>
    <m/>
    <n v="10546"/>
  </r>
  <r>
    <x v="9"/>
    <x v="0"/>
    <x v="46"/>
    <x v="0"/>
    <x v="0"/>
    <m/>
    <m/>
    <m/>
    <m/>
    <m/>
    <m/>
    <n v="10489"/>
  </r>
  <r>
    <x v="9"/>
    <x v="2"/>
    <x v="49"/>
    <x v="2"/>
    <x v="0"/>
    <m/>
    <m/>
    <m/>
    <m/>
    <m/>
    <m/>
    <n v="10446"/>
  </r>
  <r>
    <x v="9"/>
    <x v="2"/>
    <x v="47"/>
    <x v="0"/>
    <x v="0"/>
    <m/>
    <m/>
    <m/>
    <m/>
    <m/>
    <m/>
    <n v="10300"/>
  </r>
  <r>
    <x v="9"/>
    <x v="2"/>
    <x v="43"/>
    <x v="0"/>
    <x v="0"/>
    <m/>
    <m/>
    <m/>
    <m/>
    <m/>
    <m/>
    <n v="10248"/>
  </r>
  <r>
    <x v="9"/>
    <x v="2"/>
    <x v="58"/>
    <x v="1"/>
    <x v="0"/>
    <m/>
    <m/>
    <m/>
    <m/>
    <m/>
    <m/>
    <n v="10060"/>
  </r>
  <r>
    <x v="9"/>
    <x v="2"/>
    <x v="48"/>
    <x v="2"/>
    <x v="0"/>
    <m/>
    <m/>
    <m/>
    <m/>
    <m/>
    <m/>
    <n v="9952"/>
  </r>
  <r>
    <x v="9"/>
    <x v="4"/>
    <x v="57"/>
    <x v="2"/>
    <x v="0"/>
    <m/>
    <m/>
    <m/>
    <m/>
    <m/>
    <m/>
    <n v="9775"/>
  </r>
  <r>
    <x v="9"/>
    <x v="3"/>
    <x v="55"/>
    <x v="1"/>
    <x v="0"/>
    <m/>
    <m/>
    <m/>
    <m/>
    <m/>
    <m/>
    <n v="9670"/>
  </r>
  <r>
    <x v="9"/>
    <x v="4"/>
    <x v="27"/>
    <x v="2"/>
    <x v="0"/>
    <m/>
    <m/>
    <m/>
    <m/>
    <m/>
    <m/>
    <n v="9635"/>
  </r>
  <r>
    <x v="9"/>
    <x v="1"/>
    <x v="28"/>
    <x v="1"/>
    <x v="0"/>
    <m/>
    <m/>
    <m/>
    <m/>
    <m/>
    <m/>
    <n v="9605"/>
  </r>
  <r>
    <x v="9"/>
    <x v="2"/>
    <x v="10"/>
    <x v="2"/>
    <x v="0"/>
    <m/>
    <m/>
    <m/>
    <m/>
    <m/>
    <m/>
    <n v="9500"/>
  </r>
  <r>
    <x v="9"/>
    <x v="2"/>
    <x v="26"/>
    <x v="0"/>
    <x v="0"/>
    <m/>
    <m/>
    <m/>
    <m/>
    <m/>
    <m/>
    <n v="9419"/>
  </r>
  <r>
    <x v="9"/>
    <x v="4"/>
    <x v="65"/>
    <x v="2"/>
    <x v="0"/>
    <m/>
    <m/>
    <m/>
    <m/>
    <m/>
    <m/>
    <n v="9344"/>
  </r>
  <r>
    <x v="9"/>
    <x v="0"/>
    <x v="60"/>
    <x v="0"/>
    <x v="0"/>
    <m/>
    <m/>
    <m/>
    <m/>
    <m/>
    <m/>
    <n v="9295"/>
  </r>
  <r>
    <x v="9"/>
    <x v="0"/>
    <x v="7"/>
    <x v="1"/>
    <x v="0"/>
    <m/>
    <m/>
    <m/>
    <m/>
    <m/>
    <m/>
    <n v="9151"/>
  </r>
  <r>
    <x v="9"/>
    <x v="0"/>
    <x v="50"/>
    <x v="0"/>
    <x v="0"/>
    <m/>
    <m/>
    <m/>
    <m/>
    <m/>
    <m/>
    <n v="9136"/>
  </r>
  <r>
    <x v="9"/>
    <x v="4"/>
    <x v="27"/>
    <x v="1"/>
    <x v="0"/>
    <m/>
    <m/>
    <m/>
    <m/>
    <m/>
    <m/>
    <n v="9094"/>
  </r>
  <r>
    <x v="9"/>
    <x v="4"/>
    <x v="56"/>
    <x v="2"/>
    <x v="0"/>
    <m/>
    <m/>
    <m/>
    <m/>
    <m/>
    <m/>
    <n v="8819"/>
  </r>
  <r>
    <x v="9"/>
    <x v="1"/>
    <x v="15"/>
    <x v="2"/>
    <x v="0"/>
    <m/>
    <m/>
    <m/>
    <m/>
    <m/>
    <m/>
    <n v="8778"/>
  </r>
  <r>
    <x v="9"/>
    <x v="2"/>
    <x v="4"/>
    <x v="2"/>
    <x v="0"/>
    <m/>
    <m/>
    <m/>
    <m/>
    <m/>
    <m/>
    <n v="8746"/>
  </r>
  <r>
    <x v="9"/>
    <x v="4"/>
    <x v="35"/>
    <x v="2"/>
    <x v="0"/>
    <m/>
    <m/>
    <m/>
    <m/>
    <m/>
    <m/>
    <n v="8526"/>
  </r>
  <r>
    <x v="9"/>
    <x v="3"/>
    <x v="42"/>
    <x v="1"/>
    <x v="0"/>
    <m/>
    <m/>
    <m/>
    <m/>
    <m/>
    <m/>
    <n v="8518"/>
  </r>
  <r>
    <x v="9"/>
    <x v="4"/>
    <x v="27"/>
    <x v="1"/>
    <x v="0"/>
    <m/>
    <m/>
    <m/>
    <m/>
    <m/>
    <m/>
    <n v="8505"/>
  </r>
  <r>
    <x v="9"/>
    <x v="4"/>
    <x v="34"/>
    <x v="2"/>
    <x v="0"/>
    <m/>
    <m/>
    <m/>
    <m/>
    <m/>
    <m/>
    <n v="8473"/>
  </r>
  <r>
    <x v="9"/>
    <x v="1"/>
    <x v="19"/>
    <x v="2"/>
    <x v="0"/>
    <m/>
    <m/>
    <m/>
    <m/>
    <m/>
    <m/>
    <n v="8386"/>
  </r>
  <r>
    <x v="9"/>
    <x v="5"/>
    <x v="69"/>
    <x v="2"/>
    <x v="0"/>
    <m/>
    <m/>
    <m/>
    <m/>
    <m/>
    <m/>
    <n v="8326"/>
  </r>
  <r>
    <x v="9"/>
    <x v="4"/>
    <x v="27"/>
    <x v="2"/>
    <x v="0"/>
    <m/>
    <m/>
    <m/>
    <m/>
    <m/>
    <m/>
    <n v="8076"/>
  </r>
  <r>
    <x v="9"/>
    <x v="7"/>
    <x v="62"/>
    <x v="1"/>
    <x v="0"/>
    <m/>
    <m/>
    <m/>
    <m/>
    <m/>
    <m/>
    <n v="8008"/>
  </r>
  <r>
    <x v="9"/>
    <x v="0"/>
    <x v="54"/>
    <x v="0"/>
    <x v="0"/>
    <m/>
    <m/>
    <m/>
    <m/>
    <m/>
    <m/>
    <n v="7999"/>
  </r>
  <r>
    <x v="9"/>
    <x v="1"/>
    <x v="30"/>
    <x v="0"/>
    <x v="0"/>
    <m/>
    <m/>
    <m/>
    <m/>
    <m/>
    <m/>
    <n v="7949"/>
  </r>
  <r>
    <x v="9"/>
    <x v="3"/>
    <x v="74"/>
    <x v="2"/>
    <x v="0"/>
    <m/>
    <m/>
    <m/>
    <m/>
    <m/>
    <m/>
    <n v="7926"/>
  </r>
  <r>
    <x v="9"/>
    <x v="3"/>
    <x v="42"/>
    <x v="2"/>
    <x v="0"/>
    <m/>
    <m/>
    <m/>
    <m/>
    <m/>
    <m/>
    <n v="7880"/>
  </r>
  <r>
    <x v="9"/>
    <x v="2"/>
    <x v="29"/>
    <x v="1"/>
    <x v="0"/>
    <m/>
    <m/>
    <m/>
    <m/>
    <m/>
    <m/>
    <n v="7836"/>
  </r>
  <r>
    <x v="9"/>
    <x v="1"/>
    <x v="41"/>
    <x v="0"/>
    <x v="0"/>
    <m/>
    <m/>
    <m/>
    <m/>
    <m/>
    <m/>
    <n v="7775"/>
  </r>
  <r>
    <x v="9"/>
    <x v="5"/>
    <x v="22"/>
    <x v="1"/>
    <x v="0"/>
    <m/>
    <m/>
    <m/>
    <m/>
    <m/>
    <m/>
    <n v="7741"/>
  </r>
  <r>
    <x v="9"/>
    <x v="4"/>
    <x v="53"/>
    <x v="1"/>
    <x v="0"/>
    <m/>
    <m/>
    <m/>
    <m/>
    <m/>
    <m/>
    <n v="7703"/>
  </r>
  <r>
    <x v="9"/>
    <x v="3"/>
    <x v="38"/>
    <x v="0"/>
    <x v="0"/>
    <m/>
    <m/>
    <m/>
    <m/>
    <m/>
    <m/>
    <n v="7697"/>
  </r>
  <r>
    <x v="9"/>
    <x v="2"/>
    <x v="47"/>
    <x v="1"/>
    <x v="0"/>
    <m/>
    <m/>
    <m/>
    <m/>
    <m/>
    <m/>
    <n v="7688"/>
  </r>
  <r>
    <x v="9"/>
    <x v="4"/>
    <x v="27"/>
    <x v="0"/>
    <x v="0"/>
    <m/>
    <m/>
    <m/>
    <m/>
    <m/>
    <m/>
    <n v="7599"/>
  </r>
  <r>
    <x v="9"/>
    <x v="2"/>
    <x v="47"/>
    <x v="2"/>
    <x v="0"/>
    <m/>
    <m/>
    <m/>
    <m/>
    <m/>
    <m/>
    <n v="7459"/>
  </r>
  <r>
    <x v="9"/>
    <x v="4"/>
    <x v="27"/>
    <x v="1"/>
    <x v="0"/>
    <m/>
    <m/>
    <m/>
    <m/>
    <m/>
    <m/>
    <n v="7400"/>
  </r>
  <r>
    <x v="9"/>
    <x v="5"/>
    <x v="33"/>
    <x v="1"/>
    <x v="0"/>
    <m/>
    <m/>
    <m/>
    <m/>
    <m/>
    <m/>
    <n v="7356"/>
  </r>
  <r>
    <x v="9"/>
    <x v="2"/>
    <x v="20"/>
    <x v="2"/>
    <x v="0"/>
    <m/>
    <m/>
    <m/>
    <m/>
    <m/>
    <m/>
    <n v="7255"/>
  </r>
  <r>
    <x v="9"/>
    <x v="2"/>
    <x v="48"/>
    <x v="0"/>
    <x v="0"/>
    <m/>
    <m/>
    <m/>
    <m/>
    <m/>
    <m/>
    <n v="7141"/>
  </r>
  <r>
    <x v="9"/>
    <x v="4"/>
    <x v="56"/>
    <x v="1"/>
    <x v="0"/>
    <m/>
    <m/>
    <m/>
    <m/>
    <m/>
    <m/>
    <n v="7122"/>
  </r>
  <r>
    <x v="9"/>
    <x v="4"/>
    <x v="56"/>
    <x v="2"/>
    <x v="0"/>
    <m/>
    <m/>
    <m/>
    <m/>
    <m/>
    <m/>
    <n v="6942"/>
  </r>
  <r>
    <x v="9"/>
    <x v="4"/>
    <x v="65"/>
    <x v="1"/>
    <x v="0"/>
    <m/>
    <m/>
    <m/>
    <m/>
    <m/>
    <m/>
    <n v="6911"/>
  </r>
  <r>
    <x v="9"/>
    <x v="5"/>
    <x v="66"/>
    <x v="2"/>
    <x v="0"/>
    <m/>
    <m/>
    <m/>
    <m/>
    <m/>
    <m/>
    <n v="6792"/>
  </r>
  <r>
    <x v="9"/>
    <x v="3"/>
    <x v="42"/>
    <x v="0"/>
    <x v="0"/>
    <m/>
    <m/>
    <m/>
    <m/>
    <m/>
    <m/>
    <n v="6732"/>
  </r>
  <r>
    <x v="9"/>
    <x v="2"/>
    <x v="59"/>
    <x v="1"/>
    <x v="0"/>
    <m/>
    <m/>
    <m/>
    <m/>
    <m/>
    <m/>
    <n v="6574"/>
  </r>
  <r>
    <x v="9"/>
    <x v="0"/>
    <x v="9"/>
    <x v="1"/>
    <x v="0"/>
    <m/>
    <m/>
    <m/>
    <m/>
    <m/>
    <m/>
    <n v="6520"/>
  </r>
  <r>
    <x v="9"/>
    <x v="2"/>
    <x v="20"/>
    <x v="1"/>
    <x v="0"/>
    <m/>
    <m/>
    <m/>
    <m/>
    <m/>
    <m/>
    <n v="6484"/>
  </r>
  <r>
    <x v="9"/>
    <x v="4"/>
    <x v="27"/>
    <x v="0"/>
    <x v="0"/>
    <m/>
    <m/>
    <m/>
    <m/>
    <m/>
    <m/>
    <n v="6464"/>
  </r>
  <r>
    <x v="9"/>
    <x v="2"/>
    <x v="10"/>
    <x v="2"/>
    <x v="0"/>
    <m/>
    <m/>
    <m/>
    <m/>
    <m/>
    <m/>
    <n v="6396"/>
  </r>
  <r>
    <x v="9"/>
    <x v="4"/>
    <x v="45"/>
    <x v="2"/>
    <x v="0"/>
    <m/>
    <m/>
    <m/>
    <m/>
    <m/>
    <m/>
    <n v="6381"/>
  </r>
  <r>
    <x v="9"/>
    <x v="0"/>
    <x v="68"/>
    <x v="0"/>
    <x v="0"/>
    <m/>
    <m/>
    <m/>
    <m/>
    <m/>
    <m/>
    <n v="6372"/>
  </r>
  <r>
    <x v="9"/>
    <x v="2"/>
    <x v="49"/>
    <x v="0"/>
    <x v="0"/>
    <m/>
    <m/>
    <m/>
    <m/>
    <m/>
    <m/>
    <n v="6340"/>
  </r>
  <r>
    <x v="9"/>
    <x v="4"/>
    <x v="45"/>
    <x v="2"/>
    <x v="0"/>
    <m/>
    <m/>
    <m/>
    <m/>
    <m/>
    <m/>
    <n v="6335"/>
  </r>
  <r>
    <x v="9"/>
    <x v="4"/>
    <x v="27"/>
    <x v="2"/>
    <x v="0"/>
    <m/>
    <m/>
    <m/>
    <m/>
    <m/>
    <m/>
    <n v="6323"/>
  </r>
  <r>
    <x v="9"/>
    <x v="4"/>
    <x v="65"/>
    <x v="0"/>
    <x v="0"/>
    <m/>
    <m/>
    <m/>
    <m/>
    <m/>
    <m/>
    <n v="6296"/>
  </r>
  <r>
    <x v="9"/>
    <x v="4"/>
    <x v="27"/>
    <x v="2"/>
    <x v="0"/>
    <m/>
    <m/>
    <m/>
    <m/>
    <m/>
    <m/>
    <n v="6279"/>
  </r>
  <r>
    <x v="9"/>
    <x v="2"/>
    <x v="48"/>
    <x v="1"/>
    <x v="0"/>
    <m/>
    <m/>
    <m/>
    <m/>
    <m/>
    <m/>
    <n v="6200"/>
  </r>
  <r>
    <x v="9"/>
    <x v="4"/>
    <x v="45"/>
    <x v="1"/>
    <x v="0"/>
    <m/>
    <m/>
    <m/>
    <m/>
    <m/>
    <m/>
    <n v="5938"/>
  </r>
  <r>
    <x v="9"/>
    <x v="0"/>
    <x v="12"/>
    <x v="1"/>
    <x v="0"/>
    <m/>
    <m/>
    <m/>
    <m/>
    <m/>
    <m/>
    <n v="5889"/>
  </r>
  <r>
    <x v="9"/>
    <x v="5"/>
    <x v="39"/>
    <x v="2"/>
    <x v="0"/>
    <m/>
    <m/>
    <m/>
    <m/>
    <m/>
    <m/>
    <n v="5832"/>
  </r>
  <r>
    <x v="9"/>
    <x v="6"/>
    <x v="44"/>
    <x v="0"/>
    <x v="0"/>
    <m/>
    <m/>
    <m/>
    <m/>
    <m/>
    <m/>
    <n v="5782"/>
  </r>
  <r>
    <x v="9"/>
    <x v="0"/>
    <x v="54"/>
    <x v="0"/>
    <x v="0"/>
    <m/>
    <m/>
    <m/>
    <m/>
    <m/>
    <m/>
    <n v="5666"/>
  </r>
  <r>
    <x v="9"/>
    <x v="4"/>
    <x v="27"/>
    <x v="2"/>
    <x v="0"/>
    <m/>
    <m/>
    <m/>
    <m/>
    <m/>
    <m/>
    <n v="5632"/>
  </r>
  <r>
    <x v="9"/>
    <x v="2"/>
    <x v="20"/>
    <x v="0"/>
    <x v="0"/>
    <m/>
    <m/>
    <m/>
    <m/>
    <m/>
    <m/>
    <n v="5621"/>
  </r>
  <r>
    <x v="9"/>
    <x v="4"/>
    <x v="27"/>
    <x v="2"/>
    <x v="0"/>
    <m/>
    <m/>
    <m/>
    <m/>
    <m/>
    <m/>
    <n v="5588"/>
  </r>
  <r>
    <x v="9"/>
    <x v="4"/>
    <x v="27"/>
    <x v="0"/>
    <x v="0"/>
    <m/>
    <m/>
    <m/>
    <m/>
    <m/>
    <m/>
    <n v="5466"/>
  </r>
  <r>
    <x v="9"/>
    <x v="7"/>
    <x v="52"/>
    <x v="2"/>
    <x v="0"/>
    <m/>
    <m/>
    <m/>
    <m/>
    <m/>
    <m/>
    <n v="5440"/>
  </r>
  <r>
    <x v="9"/>
    <x v="4"/>
    <x v="27"/>
    <x v="1"/>
    <x v="0"/>
    <m/>
    <m/>
    <m/>
    <m/>
    <m/>
    <m/>
    <n v="5420"/>
  </r>
  <r>
    <x v="9"/>
    <x v="2"/>
    <x v="20"/>
    <x v="2"/>
    <x v="0"/>
    <m/>
    <m/>
    <m/>
    <m/>
    <m/>
    <m/>
    <n v="5373"/>
  </r>
  <r>
    <x v="9"/>
    <x v="4"/>
    <x v="56"/>
    <x v="0"/>
    <x v="0"/>
    <m/>
    <m/>
    <m/>
    <m/>
    <m/>
    <m/>
    <n v="5309"/>
  </r>
  <r>
    <x v="9"/>
    <x v="0"/>
    <x v="77"/>
    <x v="0"/>
    <x v="0"/>
    <m/>
    <m/>
    <m/>
    <m/>
    <m/>
    <m/>
    <n v="5270"/>
  </r>
  <r>
    <x v="9"/>
    <x v="7"/>
    <x v="62"/>
    <x v="1"/>
    <x v="0"/>
    <m/>
    <m/>
    <m/>
    <m/>
    <m/>
    <m/>
    <n v="5221"/>
  </r>
  <r>
    <x v="9"/>
    <x v="7"/>
    <x v="52"/>
    <x v="0"/>
    <x v="0"/>
    <m/>
    <m/>
    <m/>
    <m/>
    <m/>
    <m/>
    <n v="5195"/>
  </r>
  <r>
    <x v="9"/>
    <x v="2"/>
    <x v="47"/>
    <x v="2"/>
    <x v="0"/>
    <m/>
    <m/>
    <m/>
    <m/>
    <m/>
    <m/>
    <n v="5102"/>
  </r>
  <r>
    <x v="9"/>
    <x v="5"/>
    <x v="39"/>
    <x v="0"/>
    <x v="0"/>
    <m/>
    <m/>
    <m/>
    <m/>
    <m/>
    <m/>
    <n v="5052"/>
  </r>
  <r>
    <x v="9"/>
    <x v="5"/>
    <x v="39"/>
    <x v="1"/>
    <x v="0"/>
    <m/>
    <m/>
    <m/>
    <m/>
    <m/>
    <m/>
    <n v="5038"/>
  </r>
  <r>
    <x v="9"/>
    <x v="5"/>
    <x v="22"/>
    <x v="2"/>
    <x v="0"/>
    <m/>
    <m/>
    <m/>
    <m/>
    <m/>
    <m/>
    <n v="4990"/>
  </r>
  <r>
    <x v="9"/>
    <x v="4"/>
    <x v="73"/>
    <x v="1"/>
    <x v="0"/>
    <m/>
    <m/>
    <m/>
    <m/>
    <m/>
    <m/>
    <n v="4963"/>
  </r>
  <r>
    <x v="9"/>
    <x v="1"/>
    <x v="2"/>
    <x v="1"/>
    <x v="0"/>
    <m/>
    <m/>
    <m/>
    <m/>
    <m/>
    <m/>
    <n v="4926"/>
  </r>
  <r>
    <x v="9"/>
    <x v="2"/>
    <x v="86"/>
    <x v="1"/>
    <x v="0"/>
    <m/>
    <m/>
    <m/>
    <m/>
    <m/>
    <m/>
    <n v="4857"/>
  </r>
  <r>
    <x v="9"/>
    <x v="4"/>
    <x v="36"/>
    <x v="2"/>
    <x v="0"/>
    <m/>
    <m/>
    <m/>
    <m/>
    <m/>
    <m/>
    <n v="4811"/>
  </r>
  <r>
    <x v="9"/>
    <x v="1"/>
    <x v="6"/>
    <x v="2"/>
    <x v="0"/>
    <m/>
    <m/>
    <m/>
    <m/>
    <m/>
    <m/>
    <n v="4797"/>
  </r>
  <r>
    <x v="9"/>
    <x v="5"/>
    <x v="69"/>
    <x v="2"/>
    <x v="0"/>
    <m/>
    <m/>
    <m/>
    <m/>
    <m/>
    <m/>
    <n v="4789"/>
  </r>
  <r>
    <x v="9"/>
    <x v="2"/>
    <x v="48"/>
    <x v="2"/>
    <x v="0"/>
    <m/>
    <m/>
    <m/>
    <m/>
    <m/>
    <m/>
    <n v="4774"/>
  </r>
  <r>
    <x v="9"/>
    <x v="0"/>
    <x v="70"/>
    <x v="0"/>
    <x v="0"/>
    <m/>
    <m/>
    <m/>
    <m/>
    <m/>
    <m/>
    <n v="4765"/>
  </r>
  <r>
    <x v="9"/>
    <x v="3"/>
    <x v="38"/>
    <x v="1"/>
    <x v="0"/>
    <m/>
    <m/>
    <m/>
    <m/>
    <m/>
    <m/>
    <n v="4760"/>
  </r>
  <r>
    <x v="9"/>
    <x v="1"/>
    <x v="14"/>
    <x v="2"/>
    <x v="0"/>
    <m/>
    <m/>
    <m/>
    <m/>
    <m/>
    <m/>
    <n v="4723"/>
  </r>
  <r>
    <x v="9"/>
    <x v="4"/>
    <x v="73"/>
    <x v="2"/>
    <x v="0"/>
    <m/>
    <m/>
    <m/>
    <m/>
    <m/>
    <m/>
    <n v="4706"/>
  </r>
  <r>
    <x v="9"/>
    <x v="5"/>
    <x v="33"/>
    <x v="2"/>
    <x v="0"/>
    <m/>
    <m/>
    <m/>
    <m/>
    <m/>
    <m/>
    <n v="4683"/>
  </r>
  <r>
    <x v="9"/>
    <x v="4"/>
    <x v="45"/>
    <x v="0"/>
    <x v="0"/>
    <m/>
    <m/>
    <m/>
    <m/>
    <m/>
    <m/>
    <n v="4679"/>
  </r>
  <r>
    <x v="9"/>
    <x v="2"/>
    <x v="20"/>
    <x v="1"/>
    <x v="0"/>
    <m/>
    <m/>
    <m/>
    <m/>
    <m/>
    <m/>
    <n v="4662"/>
  </r>
  <r>
    <x v="9"/>
    <x v="5"/>
    <x v="22"/>
    <x v="0"/>
    <x v="0"/>
    <m/>
    <m/>
    <m/>
    <m/>
    <m/>
    <m/>
    <n v="4631"/>
  </r>
  <r>
    <x v="9"/>
    <x v="8"/>
    <x v="71"/>
    <x v="0"/>
    <x v="0"/>
    <m/>
    <m/>
    <m/>
    <m/>
    <m/>
    <m/>
    <n v="4586"/>
  </r>
  <r>
    <x v="9"/>
    <x v="4"/>
    <x v="27"/>
    <x v="2"/>
    <x v="0"/>
    <m/>
    <m/>
    <m/>
    <m/>
    <m/>
    <m/>
    <n v="4510"/>
  </r>
  <r>
    <x v="9"/>
    <x v="5"/>
    <x v="89"/>
    <x v="2"/>
    <x v="0"/>
    <m/>
    <m/>
    <m/>
    <m/>
    <m/>
    <m/>
    <n v="4478"/>
  </r>
  <r>
    <x v="9"/>
    <x v="1"/>
    <x v="64"/>
    <x v="0"/>
    <x v="0"/>
    <m/>
    <m/>
    <m/>
    <m/>
    <m/>
    <m/>
    <n v="4423"/>
  </r>
  <r>
    <x v="9"/>
    <x v="4"/>
    <x v="53"/>
    <x v="0"/>
    <x v="0"/>
    <m/>
    <m/>
    <m/>
    <m/>
    <m/>
    <m/>
    <n v="4401"/>
  </r>
  <r>
    <x v="9"/>
    <x v="7"/>
    <x v="62"/>
    <x v="2"/>
    <x v="0"/>
    <m/>
    <m/>
    <m/>
    <m/>
    <m/>
    <m/>
    <n v="4399"/>
  </r>
  <r>
    <x v="9"/>
    <x v="5"/>
    <x v="39"/>
    <x v="1"/>
    <x v="0"/>
    <m/>
    <m/>
    <m/>
    <m/>
    <m/>
    <m/>
    <n v="4274"/>
  </r>
  <r>
    <x v="9"/>
    <x v="5"/>
    <x v="33"/>
    <x v="2"/>
    <x v="0"/>
    <m/>
    <m/>
    <m/>
    <m/>
    <m/>
    <m/>
    <n v="4263"/>
  </r>
  <r>
    <x v="9"/>
    <x v="3"/>
    <x v="63"/>
    <x v="0"/>
    <x v="0"/>
    <m/>
    <m/>
    <m/>
    <m/>
    <m/>
    <m/>
    <n v="4211"/>
  </r>
  <r>
    <x v="9"/>
    <x v="0"/>
    <x v="0"/>
    <x v="1"/>
    <x v="0"/>
    <m/>
    <m/>
    <m/>
    <m/>
    <m/>
    <m/>
    <n v="4196"/>
  </r>
  <r>
    <x v="9"/>
    <x v="0"/>
    <x v="31"/>
    <x v="0"/>
    <x v="0"/>
    <m/>
    <m/>
    <m/>
    <m/>
    <m/>
    <m/>
    <n v="4178"/>
  </r>
  <r>
    <x v="9"/>
    <x v="2"/>
    <x v="49"/>
    <x v="2"/>
    <x v="0"/>
    <m/>
    <m/>
    <m/>
    <m/>
    <m/>
    <m/>
    <n v="4174"/>
  </r>
  <r>
    <x v="9"/>
    <x v="2"/>
    <x v="59"/>
    <x v="2"/>
    <x v="0"/>
    <m/>
    <m/>
    <m/>
    <m/>
    <m/>
    <m/>
    <n v="4100"/>
  </r>
  <r>
    <x v="9"/>
    <x v="5"/>
    <x v="39"/>
    <x v="1"/>
    <x v="0"/>
    <m/>
    <m/>
    <m/>
    <m/>
    <m/>
    <m/>
    <n v="4011"/>
  </r>
  <r>
    <x v="9"/>
    <x v="5"/>
    <x v="69"/>
    <x v="1"/>
    <x v="0"/>
    <m/>
    <m/>
    <m/>
    <m/>
    <m/>
    <m/>
    <n v="3961"/>
  </r>
  <r>
    <x v="9"/>
    <x v="2"/>
    <x v="59"/>
    <x v="0"/>
    <x v="0"/>
    <m/>
    <m/>
    <m/>
    <m/>
    <m/>
    <m/>
    <n v="3951"/>
  </r>
  <r>
    <x v="9"/>
    <x v="2"/>
    <x v="88"/>
    <x v="2"/>
    <x v="0"/>
    <m/>
    <m/>
    <m/>
    <m/>
    <m/>
    <m/>
    <n v="3930"/>
  </r>
  <r>
    <x v="9"/>
    <x v="5"/>
    <x v="22"/>
    <x v="1"/>
    <x v="0"/>
    <m/>
    <m/>
    <m/>
    <m/>
    <m/>
    <m/>
    <n v="3899"/>
  </r>
  <r>
    <x v="9"/>
    <x v="2"/>
    <x v="59"/>
    <x v="2"/>
    <x v="0"/>
    <m/>
    <m/>
    <m/>
    <m/>
    <m/>
    <m/>
    <n v="3885"/>
  </r>
  <r>
    <x v="9"/>
    <x v="1"/>
    <x v="75"/>
    <x v="0"/>
    <x v="0"/>
    <m/>
    <m/>
    <m/>
    <m/>
    <m/>
    <m/>
    <n v="3836"/>
  </r>
  <r>
    <x v="9"/>
    <x v="3"/>
    <x v="51"/>
    <x v="0"/>
    <x v="0"/>
    <m/>
    <m/>
    <m/>
    <m/>
    <m/>
    <m/>
    <n v="3805"/>
  </r>
  <r>
    <x v="9"/>
    <x v="0"/>
    <x v="78"/>
    <x v="0"/>
    <x v="0"/>
    <m/>
    <m/>
    <m/>
    <m/>
    <m/>
    <m/>
    <n v="3803"/>
  </r>
  <r>
    <x v="9"/>
    <x v="3"/>
    <x v="16"/>
    <x v="2"/>
    <x v="0"/>
    <m/>
    <m/>
    <m/>
    <m/>
    <m/>
    <m/>
    <n v="3772"/>
  </r>
  <r>
    <x v="9"/>
    <x v="1"/>
    <x v="67"/>
    <x v="0"/>
    <x v="0"/>
    <m/>
    <m/>
    <m/>
    <m/>
    <m/>
    <m/>
    <n v="3741"/>
  </r>
  <r>
    <x v="9"/>
    <x v="1"/>
    <x v="76"/>
    <x v="0"/>
    <x v="0"/>
    <m/>
    <m/>
    <m/>
    <m/>
    <m/>
    <m/>
    <n v="3732"/>
  </r>
  <r>
    <x v="9"/>
    <x v="5"/>
    <x v="33"/>
    <x v="0"/>
    <x v="0"/>
    <m/>
    <m/>
    <m/>
    <m/>
    <m/>
    <m/>
    <n v="3721"/>
  </r>
  <r>
    <x v="9"/>
    <x v="1"/>
    <x v="5"/>
    <x v="1"/>
    <x v="0"/>
    <m/>
    <m/>
    <m/>
    <m/>
    <m/>
    <m/>
    <n v="3695"/>
  </r>
  <r>
    <x v="9"/>
    <x v="3"/>
    <x v="98"/>
    <x v="1"/>
    <x v="0"/>
    <m/>
    <m/>
    <m/>
    <m/>
    <m/>
    <m/>
    <n v="3655"/>
  </r>
  <r>
    <x v="9"/>
    <x v="0"/>
    <x v="0"/>
    <x v="5"/>
    <x v="0"/>
    <m/>
    <m/>
    <m/>
    <m/>
    <m/>
    <m/>
    <n v="3650"/>
  </r>
  <r>
    <x v="9"/>
    <x v="5"/>
    <x v="69"/>
    <x v="0"/>
    <x v="0"/>
    <m/>
    <m/>
    <m/>
    <m/>
    <m/>
    <m/>
    <n v="3634"/>
  </r>
  <r>
    <x v="9"/>
    <x v="6"/>
    <x v="61"/>
    <x v="0"/>
    <x v="0"/>
    <m/>
    <m/>
    <m/>
    <m/>
    <m/>
    <m/>
    <n v="3611"/>
  </r>
  <r>
    <x v="9"/>
    <x v="7"/>
    <x v="72"/>
    <x v="1"/>
    <x v="0"/>
    <m/>
    <m/>
    <m/>
    <m/>
    <m/>
    <m/>
    <n v="3601"/>
  </r>
  <r>
    <x v="9"/>
    <x v="2"/>
    <x v="26"/>
    <x v="2"/>
    <x v="0"/>
    <m/>
    <m/>
    <m/>
    <m/>
    <m/>
    <m/>
    <n v="3592"/>
  </r>
  <r>
    <x v="9"/>
    <x v="4"/>
    <x v="35"/>
    <x v="5"/>
    <x v="0"/>
    <m/>
    <m/>
    <m/>
    <m/>
    <m/>
    <m/>
    <n v="3545"/>
  </r>
  <r>
    <x v="9"/>
    <x v="2"/>
    <x v="20"/>
    <x v="2"/>
    <x v="0"/>
    <m/>
    <m/>
    <m/>
    <m/>
    <m/>
    <m/>
    <n v="3493"/>
  </r>
  <r>
    <x v="9"/>
    <x v="7"/>
    <x v="72"/>
    <x v="2"/>
    <x v="0"/>
    <m/>
    <m/>
    <m/>
    <m/>
    <m/>
    <m/>
    <n v="3431"/>
  </r>
  <r>
    <x v="9"/>
    <x v="3"/>
    <x v="55"/>
    <x v="2"/>
    <x v="0"/>
    <m/>
    <m/>
    <m/>
    <m/>
    <m/>
    <m/>
    <n v="3401"/>
  </r>
  <r>
    <x v="9"/>
    <x v="5"/>
    <x v="33"/>
    <x v="5"/>
    <x v="0"/>
    <m/>
    <m/>
    <m/>
    <m/>
    <m/>
    <m/>
    <n v="3396"/>
  </r>
  <r>
    <x v="9"/>
    <x v="2"/>
    <x v="20"/>
    <x v="2"/>
    <x v="0"/>
    <m/>
    <m/>
    <m/>
    <m/>
    <m/>
    <m/>
    <n v="3384"/>
  </r>
  <r>
    <x v="9"/>
    <x v="5"/>
    <x v="69"/>
    <x v="1"/>
    <x v="0"/>
    <m/>
    <m/>
    <m/>
    <m/>
    <m/>
    <m/>
    <n v="3368"/>
  </r>
  <r>
    <x v="9"/>
    <x v="2"/>
    <x v="58"/>
    <x v="0"/>
    <x v="0"/>
    <m/>
    <m/>
    <m/>
    <m/>
    <m/>
    <m/>
    <n v="3274"/>
  </r>
  <r>
    <x v="9"/>
    <x v="3"/>
    <x v="97"/>
    <x v="2"/>
    <x v="0"/>
    <m/>
    <m/>
    <m/>
    <m/>
    <m/>
    <m/>
    <n v="3263"/>
  </r>
  <r>
    <x v="9"/>
    <x v="3"/>
    <x v="63"/>
    <x v="2"/>
    <x v="0"/>
    <m/>
    <m/>
    <m/>
    <m/>
    <m/>
    <m/>
    <n v="3229"/>
  </r>
  <r>
    <x v="9"/>
    <x v="1"/>
    <x v="76"/>
    <x v="1"/>
    <x v="0"/>
    <m/>
    <m/>
    <m/>
    <m/>
    <m/>
    <m/>
    <n v="3221"/>
  </r>
  <r>
    <x v="9"/>
    <x v="5"/>
    <x v="69"/>
    <x v="2"/>
    <x v="0"/>
    <m/>
    <m/>
    <m/>
    <m/>
    <m/>
    <m/>
    <n v="3180"/>
  </r>
  <r>
    <x v="9"/>
    <x v="2"/>
    <x v="84"/>
    <x v="1"/>
    <x v="0"/>
    <m/>
    <m/>
    <m/>
    <m/>
    <m/>
    <m/>
    <n v="3151"/>
  </r>
  <r>
    <x v="9"/>
    <x v="2"/>
    <x v="88"/>
    <x v="0"/>
    <x v="0"/>
    <m/>
    <m/>
    <m/>
    <m/>
    <m/>
    <m/>
    <n v="3083"/>
  </r>
  <r>
    <x v="9"/>
    <x v="1"/>
    <x v="25"/>
    <x v="2"/>
    <x v="0"/>
    <m/>
    <m/>
    <m/>
    <m/>
    <m/>
    <m/>
    <n v="3072"/>
  </r>
  <r>
    <x v="9"/>
    <x v="1"/>
    <x v="94"/>
    <x v="0"/>
    <x v="0"/>
    <m/>
    <m/>
    <m/>
    <m/>
    <m/>
    <m/>
    <n v="2998"/>
  </r>
  <r>
    <x v="9"/>
    <x v="2"/>
    <x v="87"/>
    <x v="1"/>
    <x v="0"/>
    <m/>
    <m/>
    <m/>
    <m/>
    <m/>
    <m/>
    <n v="2943"/>
  </r>
  <r>
    <x v="9"/>
    <x v="0"/>
    <x v="9"/>
    <x v="0"/>
    <x v="0"/>
    <m/>
    <m/>
    <m/>
    <m/>
    <m/>
    <m/>
    <n v="2925"/>
  </r>
  <r>
    <x v="9"/>
    <x v="7"/>
    <x v="82"/>
    <x v="1"/>
    <x v="0"/>
    <m/>
    <m/>
    <m/>
    <m/>
    <m/>
    <m/>
    <n v="2918"/>
  </r>
  <r>
    <x v="9"/>
    <x v="1"/>
    <x v="85"/>
    <x v="0"/>
    <x v="0"/>
    <m/>
    <m/>
    <m/>
    <m/>
    <m/>
    <m/>
    <n v="2902"/>
  </r>
  <r>
    <x v="9"/>
    <x v="3"/>
    <x v="74"/>
    <x v="0"/>
    <x v="0"/>
    <m/>
    <m/>
    <m/>
    <m/>
    <m/>
    <m/>
    <n v="2900"/>
  </r>
  <r>
    <x v="9"/>
    <x v="2"/>
    <x v="84"/>
    <x v="0"/>
    <x v="0"/>
    <m/>
    <m/>
    <m/>
    <m/>
    <m/>
    <m/>
    <n v="2879"/>
  </r>
  <r>
    <x v="9"/>
    <x v="0"/>
    <x v="31"/>
    <x v="1"/>
    <x v="0"/>
    <m/>
    <m/>
    <m/>
    <m/>
    <m/>
    <m/>
    <n v="2865"/>
  </r>
  <r>
    <x v="9"/>
    <x v="2"/>
    <x v="81"/>
    <x v="0"/>
    <x v="0"/>
    <m/>
    <m/>
    <m/>
    <m/>
    <m/>
    <m/>
    <n v="2834"/>
  </r>
  <r>
    <x v="9"/>
    <x v="0"/>
    <x v="1"/>
    <x v="1"/>
    <x v="0"/>
    <m/>
    <m/>
    <m/>
    <m/>
    <m/>
    <m/>
    <n v="2832"/>
  </r>
  <r>
    <x v="9"/>
    <x v="7"/>
    <x v="72"/>
    <x v="0"/>
    <x v="0"/>
    <m/>
    <m/>
    <m/>
    <m/>
    <m/>
    <m/>
    <n v="2821"/>
  </r>
  <r>
    <x v="9"/>
    <x v="3"/>
    <x v="63"/>
    <x v="1"/>
    <x v="0"/>
    <m/>
    <m/>
    <m/>
    <m/>
    <m/>
    <m/>
    <n v="2812"/>
  </r>
  <r>
    <x v="9"/>
    <x v="1"/>
    <x v="2"/>
    <x v="3"/>
    <x v="0"/>
    <m/>
    <m/>
    <m/>
    <m/>
    <m/>
    <m/>
    <n v="2785"/>
  </r>
  <r>
    <x v="9"/>
    <x v="2"/>
    <x v="84"/>
    <x v="2"/>
    <x v="0"/>
    <m/>
    <m/>
    <m/>
    <m/>
    <m/>
    <m/>
    <n v="2777"/>
  </r>
  <r>
    <x v="9"/>
    <x v="2"/>
    <x v="29"/>
    <x v="5"/>
    <x v="0"/>
    <m/>
    <m/>
    <m/>
    <m/>
    <m/>
    <m/>
    <n v="2772"/>
  </r>
  <r>
    <x v="9"/>
    <x v="2"/>
    <x v="58"/>
    <x v="2"/>
    <x v="0"/>
    <m/>
    <m/>
    <m/>
    <m/>
    <m/>
    <m/>
    <n v="2762"/>
  </r>
  <r>
    <x v="9"/>
    <x v="4"/>
    <x v="57"/>
    <x v="0"/>
    <x v="0"/>
    <m/>
    <m/>
    <m/>
    <m/>
    <m/>
    <m/>
    <n v="2759"/>
  </r>
  <r>
    <x v="9"/>
    <x v="1"/>
    <x v="37"/>
    <x v="0"/>
    <x v="0"/>
    <m/>
    <m/>
    <m/>
    <m/>
    <m/>
    <m/>
    <n v="2705"/>
  </r>
  <r>
    <x v="9"/>
    <x v="4"/>
    <x v="27"/>
    <x v="2"/>
    <x v="0"/>
    <m/>
    <m/>
    <m/>
    <m/>
    <m/>
    <m/>
    <n v="2703"/>
  </r>
  <r>
    <x v="9"/>
    <x v="2"/>
    <x v="84"/>
    <x v="0"/>
    <x v="0"/>
    <m/>
    <m/>
    <m/>
    <m/>
    <m/>
    <m/>
    <n v="2700"/>
  </r>
  <r>
    <x v="9"/>
    <x v="2"/>
    <x v="20"/>
    <x v="2"/>
    <x v="0"/>
    <m/>
    <m/>
    <m/>
    <m/>
    <m/>
    <m/>
    <n v="2636"/>
  </r>
  <r>
    <x v="9"/>
    <x v="7"/>
    <x v="62"/>
    <x v="0"/>
    <x v="0"/>
    <m/>
    <m/>
    <m/>
    <m/>
    <m/>
    <m/>
    <n v="2623"/>
  </r>
  <r>
    <x v="9"/>
    <x v="2"/>
    <x v="88"/>
    <x v="1"/>
    <x v="0"/>
    <m/>
    <m/>
    <m/>
    <m/>
    <m/>
    <m/>
    <n v="2616"/>
  </r>
  <r>
    <x v="9"/>
    <x v="1"/>
    <x v="79"/>
    <x v="0"/>
    <x v="0"/>
    <m/>
    <m/>
    <m/>
    <m/>
    <m/>
    <m/>
    <n v="2587"/>
  </r>
  <r>
    <x v="9"/>
    <x v="4"/>
    <x v="27"/>
    <x v="5"/>
    <x v="0"/>
    <m/>
    <m/>
    <m/>
    <m/>
    <m/>
    <m/>
    <n v="2547"/>
  </r>
  <r>
    <x v="9"/>
    <x v="4"/>
    <x v="65"/>
    <x v="2"/>
    <x v="0"/>
    <m/>
    <m/>
    <m/>
    <m/>
    <m/>
    <m/>
    <n v="2546"/>
  </r>
  <r>
    <x v="9"/>
    <x v="2"/>
    <x v="20"/>
    <x v="0"/>
    <x v="0"/>
    <m/>
    <m/>
    <m/>
    <m/>
    <m/>
    <m/>
    <n v="2545"/>
  </r>
  <r>
    <x v="9"/>
    <x v="5"/>
    <x v="39"/>
    <x v="0"/>
    <x v="0"/>
    <m/>
    <m/>
    <m/>
    <m/>
    <m/>
    <m/>
    <n v="2540"/>
  </r>
  <r>
    <x v="9"/>
    <x v="2"/>
    <x v="20"/>
    <x v="3"/>
    <x v="0"/>
    <m/>
    <m/>
    <m/>
    <m/>
    <m/>
    <m/>
    <n v="2539"/>
  </r>
  <r>
    <x v="9"/>
    <x v="2"/>
    <x v="29"/>
    <x v="2"/>
    <x v="0"/>
    <m/>
    <m/>
    <m/>
    <m/>
    <m/>
    <m/>
    <n v="2507"/>
  </r>
  <r>
    <x v="9"/>
    <x v="2"/>
    <x v="10"/>
    <x v="4"/>
    <x v="0"/>
    <m/>
    <m/>
    <m/>
    <m/>
    <m/>
    <m/>
    <n v="2500"/>
  </r>
  <r>
    <x v="9"/>
    <x v="3"/>
    <x v="74"/>
    <x v="2"/>
    <x v="0"/>
    <m/>
    <m/>
    <m/>
    <m/>
    <m/>
    <m/>
    <n v="2486"/>
  </r>
  <r>
    <x v="9"/>
    <x v="5"/>
    <x v="89"/>
    <x v="0"/>
    <x v="0"/>
    <m/>
    <m/>
    <m/>
    <m/>
    <m/>
    <m/>
    <n v="2479"/>
  </r>
  <r>
    <x v="9"/>
    <x v="5"/>
    <x v="22"/>
    <x v="3"/>
    <x v="0"/>
    <m/>
    <m/>
    <m/>
    <m/>
    <m/>
    <m/>
    <n v="2473"/>
  </r>
  <r>
    <x v="9"/>
    <x v="5"/>
    <x v="69"/>
    <x v="1"/>
    <x v="0"/>
    <m/>
    <m/>
    <m/>
    <m/>
    <m/>
    <m/>
    <n v="2462"/>
  </r>
  <r>
    <x v="9"/>
    <x v="1"/>
    <x v="15"/>
    <x v="1"/>
    <x v="0"/>
    <m/>
    <m/>
    <m/>
    <m/>
    <m/>
    <m/>
    <n v="2408"/>
  </r>
  <r>
    <x v="9"/>
    <x v="5"/>
    <x v="69"/>
    <x v="0"/>
    <x v="0"/>
    <m/>
    <m/>
    <m/>
    <m/>
    <m/>
    <m/>
    <n v="2404"/>
  </r>
  <r>
    <x v="9"/>
    <x v="2"/>
    <x v="87"/>
    <x v="0"/>
    <x v="0"/>
    <m/>
    <m/>
    <m/>
    <m/>
    <m/>
    <m/>
    <n v="2364"/>
  </r>
  <r>
    <x v="9"/>
    <x v="5"/>
    <x v="39"/>
    <x v="3"/>
    <x v="0"/>
    <m/>
    <m/>
    <m/>
    <m/>
    <m/>
    <m/>
    <n v="2356"/>
  </r>
  <r>
    <x v="9"/>
    <x v="2"/>
    <x v="10"/>
    <x v="3"/>
    <x v="0"/>
    <m/>
    <m/>
    <m/>
    <m/>
    <m/>
    <m/>
    <n v="2339"/>
  </r>
  <r>
    <x v="9"/>
    <x v="4"/>
    <x v="36"/>
    <x v="3"/>
    <x v="0"/>
    <m/>
    <m/>
    <m/>
    <m/>
    <m/>
    <m/>
    <n v="2310"/>
  </r>
  <r>
    <x v="9"/>
    <x v="3"/>
    <x v="104"/>
    <x v="1"/>
    <x v="0"/>
    <m/>
    <m/>
    <m/>
    <m/>
    <m/>
    <m/>
    <n v="2299"/>
  </r>
  <r>
    <x v="9"/>
    <x v="2"/>
    <x v="58"/>
    <x v="2"/>
    <x v="0"/>
    <m/>
    <m/>
    <m/>
    <m/>
    <m/>
    <m/>
    <n v="2276"/>
  </r>
  <r>
    <x v="9"/>
    <x v="3"/>
    <x v="42"/>
    <x v="2"/>
    <x v="0"/>
    <m/>
    <m/>
    <m/>
    <m/>
    <m/>
    <m/>
    <n v="2274"/>
  </r>
  <r>
    <x v="9"/>
    <x v="2"/>
    <x v="4"/>
    <x v="4"/>
    <x v="0"/>
    <m/>
    <m/>
    <m/>
    <m/>
    <m/>
    <m/>
    <n v="2247"/>
  </r>
  <r>
    <x v="9"/>
    <x v="0"/>
    <x v="1"/>
    <x v="5"/>
    <x v="0"/>
    <m/>
    <m/>
    <m/>
    <m/>
    <m/>
    <m/>
    <n v="2240"/>
  </r>
  <r>
    <x v="9"/>
    <x v="5"/>
    <x v="39"/>
    <x v="3"/>
    <x v="0"/>
    <m/>
    <m/>
    <m/>
    <m/>
    <m/>
    <m/>
    <n v="2237"/>
  </r>
  <r>
    <x v="9"/>
    <x v="3"/>
    <x v="38"/>
    <x v="2"/>
    <x v="0"/>
    <m/>
    <m/>
    <m/>
    <m/>
    <m/>
    <m/>
    <n v="2235"/>
  </r>
  <r>
    <x v="9"/>
    <x v="1"/>
    <x v="92"/>
    <x v="1"/>
    <x v="0"/>
    <m/>
    <m/>
    <m/>
    <m/>
    <m/>
    <m/>
    <n v="2234"/>
  </r>
  <r>
    <x v="9"/>
    <x v="4"/>
    <x v="73"/>
    <x v="0"/>
    <x v="0"/>
    <m/>
    <m/>
    <m/>
    <m/>
    <m/>
    <m/>
    <n v="2223"/>
  </r>
  <r>
    <x v="9"/>
    <x v="7"/>
    <x v="62"/>
    <x v="2"/>
    <x v="0"/>
    <m/>
    <m/>
    <m/>
    <m/>
    <m/>
    <m/>
    <n v="2217"/>
  </r>
  <r>
    <x v="9"/>
    <x v="2"/>
    <x v="86"/>
    <x v="0"/>
    <x v="0"/>
    <m/>
    <m/>
    <m/>
    <m/>
    <m/>
    <m/>
    <n v="2205"/>
  </r>
  <r>
    <x v="9"/>
    <x v="2"/>
    <x v="11"/>
    <x v="3"/>
    <x v="0"/>
    <m/>
    <m/>
    <m/>
    <m/>
    <m/>
    <m/>
    <n v="2204"/>
  </r>
  <r>
    <x v="9"/>
    <x v="5"/>
    <x v="33"/>
    <x v="3"/>
    <x v="0"/>
    <m/>
    <m/>
    <m/>
    <m/>
    <m/>
    <m/>
    <n v="2186"/>
  </r>
  <r>
    <x v="9"/>
    <x v="1"/>
    <x v="30"/>
    <x v="2"/>
    <x v="0"/>
    <m/>
    <m/>
    <m/>
    <m/>
    <m/>
    <m/>
    <n v="2173"/>
  </r>
  <r>
    <x v="9"/>
    <x v="0"/>
    <x v="68"/>
    <x v="5"/>
    <x v="0"/>
    <m/>
    <m/>
    <m/>
    <m/>
    <m/>
    <m/>
    <n v="2169"/>
  </r>
  <r>
    <x v="9"/>
    <x v="5"/>
    <x v="39"/>
    <x v="0"/>
    <x v="0"/>
    <m/>
    <m/>
    <m/>
    <m/>
    <m/>
    <m/>
    <n v="2160"/>
  </r>
  <r>
    <x v="9"/>
    <x v="7"/>
    <x v="52"/>
    <x v="1"/>
    <x v="0"/>
    <m/>
    <m/>
    <m/>
    <m/>
    <m/>
    <m/>
    <n v="2151"/>
  </r>
  <r>
    <x v="9"/>
    <x v="0"/>
    <x v="46"/>
    <x v="1"/>
    <x v="0"/>
    <m/>
    <m/>
    <m/>
    <m/>
    <m/>
    <m/>
    <n v="2147"/>
  </r>
  <r>
    <x v="9"/>
    <x v="2"/>
    <x v="20"/>
    <x v="2"/>
    <x v="0"/>
    <m/>
    <m/>
    <m/>
    <m/>
    <m/>
    <m/>
    <n v="2125"/>
  </r>
  <r>
    <x v="9"/>
    <x v="3"/>
    <x v="97"/>
    <x v="2"/>
    <x v="0"/>
    <m/>
    <m/>
    <m/>
    <m/>
    <m/>
    <m/>
    <n v="2116"/>
  </r>
  <r>
    <x v="9"/>
    <x v="7"/>
    <x v="62"/>
    <x v="0"/>
    <x v="0"/>
    <m/>
    <m/>
    <m/>
    <m/>
    <m/>
    <m/>
    <n v="2111"/>
  </r>
  <r>
    <x v="9"/>
    <x v="3"/>
    <x v="55"/>
    <x v="0"/>
    <x v="0"/>
    <m/>
    <m/>
    <m/>
    <m/>
    <m/>
    <m/>
    <n v="2077"/>
  </r>
  <r>
    <x v="9"/>
    <x v="1"/>
    <x v="3"/>
    <x v="1"/>
    <x v="0"/>
    <m/>
    <m/>
    <m/>
    <m/>
    <m/>
    <m/>
    <n v="2072"/>
  </r>
  <r>
    <x v="9"/>
    <x v="5"/>
    <x v="22"/>
    <x v="0"/>
    <x v="0"/>
    <m/>
    <m/>
    <m/>
    <m/>
    <m/>
    <m/>
    <n v="2068"/>
  </r>
  <r>
    <x v="9"/>
    <x v="1"/>
    <x v="21"/>
    <x v="2"/>
    <x v="0"/>
    <m/>
    <m/>
    <m/>
    <m/>
    <m/>
    <m/>
    <n v="2054"/>
  </r>
  <r>
    <x v="9"/>
    <x v="0"/>
    <x v="9"/>
    <x v="2"/>
    <x v="0"/>
    <m/>
    <m/>
    <m/>
    <m/>
    <m/>
    <m/>
    <n v="2024"/>
  </r>
  <r>
    <x v="9"/>
    <x v="6"/>
    <x v="80"/>
    <x v="0"/>
    <x v="0"/>
    <m/>
    <m/>
    <m/>
    <m/>
    <m/>
    <m/>
    <n v="2021"/>
  </r>
  <r>
    <x v="9"/>
    <x v="4"/>
    <x v="53"/>
    <x v="2"/>
    <x v="0"/>
    <m/>
    <m/>
    <m/>
    <m/>
    <m/>
    <m/>
    <n v="2020"/>
  </r>
  <r>
    <x v="9"/>
    <x v="0"/>
    <x v="101"/>
    <x v="0"/>
    <x v="0"/>
    <m/>
    <m/>
    <m/>
    <m/>
    <m/>
    <m/>
    <n v="2015"/>
  </r>
  <r>
    <x v="9"/>
    <x v="1"/>
    <x v="5"/>
    <x v="2"/>
    <x v="0"/>
    <m/>
    <m/>
    <m/>
    <m/>
    <m/>
    <m/>
    <n v="1985"/>
  </r>
  <r>
    <x v="9"/>
    <x v="0"/>
    <x v="12"/>
    <x v="5"/>
    <x v="0"/>
    <m/>
    <m/>
    <m/>
    <m/>
    <m/>
    <m/>
    <n v="1985"/>
  </r>
  <r>
    <x v="9"/>
    <x v="3"/>
    <x v="16"/>
    <x v="5"/>
    <x v="0"/>
    <m/>
    <m/>
    <m/>
    <m/>
    <m/>
    <m/>
    <n v="1967"/>
  </r>
  <r>
    <x v="9"/>
    <x v="2"/>
    <x v="4"/>
    <x v="3"/>
    <x v="0"/>
    <m/>
    <m/>
    <m/>
    <m/>
    <m/>
    <m/>
    <n v="1938"/>
  </r>
  <r>
    <x v="9"/>
    <x v="1"/>
    <x v="13"/>
    <x v="1"/>
    <x v="0"/>
    <m/>
    <m/>
    <m/>
    <m/>
    <m/>
    <m/>
    <n v="1932"/>
  </r>
  <r>
    <x v="9"/>
    <x v="8"/>
    <x v="102"/>
    <x v="0"/>
    <x v="0"/>
    <m/>
    <m/>
    <m/>
    <m/>
    <m/>
    <m/>
    <n v="1930"/>
  </r>
  <r>
    <x v="9"/>
    <x v="0"/>
    <x v="68"/>
    <x v="0"/>
    <x v="0"/>
    <m/>
    <m/>
    <m/>
    <m/>
    <m/>
    <m/>
    <n v="1929"/>
  </r>
  <r>
    <x v="9"/>
    <x v="5"/>
    <x v="33"/>
    <x v="1"/>
    <x v="0"/>
    <m/>
    <m/>
    <m/>
    <m/>
    <m/>
    <m/>
    <n v="1925"/>
  </r>
  <r>
    <x v="9"/>
    <x v="2"/>
    <x v="84"/>
    <x v="1"/>
    <x v="0"/>
    <m/>
    <m/>
    <m/>
    <m/>
    <m/>
    <m/>
    <n v="1924"/>
  </r>
  <r>
    <x v="9"/>
    <x v="3"/>
    <x v="97"/>
    <x v="0"/>
    <x v="0"/>
    <m/>
    <m/>
    <m/>
    <m/>
    <m/>
    <m/>
    <n v="1903"/>
  </r>
  <r>
    <x v="9"/>
    <x v="7"/>
    <x v="82"/>
    <x v="0"/>
    <x v="0"/>
    <m/>
    <m/>
    <m/>
    <m/>
    <m/>
    <m/>
    <n v="1900"/>
  </r>
  <r>
    <x v="9"/>
    <x v="1"/>
    <x v="24"/>
    <x v="1"/>
    <x v="0"/>
    <m/>
    <m/>
    <m/>
    <m/>
    <m/>
    <m/>
    <n v="1879"/>
  </r>
  <r>
    <x v="9"/>
    <x v="0"/>
    <x v="8"/>
    <x v="1"/>
    <x v="0"/>
    <m/>
    <m/>
    <m/>
    <m/>
    <m/>
    <m/>
    <n v="1869"/>
  </r>
  <r>
    <x v="9"/>
    <x v="2"/>
    <x v="84"/>
    <x v="2"/>
    <x v="0"/>
    <m/>
    <m/>
    <m/>
    <m/>
    <m/>
    <m/>
    <n v="1867"/>
  </r>
  <r>
    <x v="9"/>
    <x v="0"/>
    <x v="18"/>
    <x v="5"/>
    <x v="0"/>
    <m/>
    <m/>
    <m/>
    <m/>
    <m/>
    <m/>
    <n v="1864"/>
  </r>
  <r>
    <x v="9"/>
    <x v="5"/>
    <x v="33"/>
    <x v="4"/>
    <x v="0"/>
    <m/>
    <m/>
    <m/>
    <m/>
    <m/>
    <m/>
    <n v="1846"/>
  </r>
  <r>
    <x v="9"/>
    <x v="2"/>
    <x v="4"/>
    <x v="5"/>
    <x v="0"/>
    <m/>
    <m/>
    <m/>
    <m/>
    <m/>
    <m/>
    <n v="1842"/>
  </r>
  <r>
    <x v="9"/>
    <x v="4"/>
    <x v="57"/>
    <x v="3"/>
    <x v="0"/>
    <m/>
    <m/>
    <m/>
    <m/>
    <m/>
    <m/>
    <n v="1830"/>
  </r>
  <r>
    <x v="9"/>
    <x v="1"/>
    <x v="23"/>
    <x v="2"/>
    <x v="0"/>
    <m/>
    <m/>
    <m/>
    <m/>
    <m/>
    <m/>
    <n v="1825"/>
  </r>
  <r>
    <x v="9"/>
    <x v="4"/>
    <x v="35"/>
    <x v="3"/>
    <x v="0"/>
    <m/>
    <m/>
    <m/>
    <m/>
    <m/>
    <m/>
    <n v="1807"/>
  </r>
  <r>
    <x v="9"/>
    <x v="4"/>
    <x v="17"/>
    <x v="4"/>
    <x v="0"/>
    <m/>
    <m/>
    <m/>
    <m/>
    <m/>
    <m/>
    <n v="1807"/>
  </r>
  <r>
    <x v="9"/>
    <x v="3"/>
    <x v="55"/>
    <x v="5"/>
    <x v="0"/>
    <m/>
    <m/>
    <m/>
    <m/>
    <m/>
    <m/>
    <n v="1805"/>
  </r>
  <r>
    <x v="9"/>
    <x v="1"/>
    <x v="93"/>
    <x v="0"/>
    <x v="0"/>
    <m/>
    <m/>
    <m/>
    <m/>
    <m/>
    <m/>
    <n v="1799"/>
  </r>
  <r>
    <x v="9"/>
    <x v="1"/>
    <x v="41"/>
    <x v="1"/>
    <x v="0"/>
    <m/>
    <m/>
    <m/>
    <m/>
    <m/>
    <m/>
    <n v="1779"/>
  </r>
  <r>
    <x v="9"/>
    <x v="5"/>
    <x v="89"/>
    <x v="1"/>
    <x v="0"/>
    <m/>
    <m/>
    <m/>
    <m/>
    <m/>
    <m/>
    <n v="1778"/>
  </r>
  <r>
    <x v="9"/>
    <x v="4"/>
    <x v="73"/>
    <x v="2"/>
    <x v="0"/>
    <m/>
    <m/>
    <m/>
    <m/>
    <m/>
    <m/>
    <n v="1737"/>
  </r>
  <r>
    <x v="9"/>
    <x v="0"/>
    <x v="96"/>
    <x v="0"/>
    <x v="0"/>
    <m/>
    <m/>
    <m/>
    <m/>
    <m/>
    <m/>
    <n v="1724"/>
  </r>
  <r>
    <x v="9"/>
    <x v="2"/>
    <x v="11"/>
    <x v="5"/>
    <x v="0"/>
    <m/>
    <m/>
    <m/>
    <m/>
    <m/>
    <m/>
    <n v="1719"/>
  </r>
  <r>
    <x v="9"/>
    <x v="4"/>
    <x v="27"/>
    <x v="4"/>
    <x v="0"/>
    <m/>
    <m/>
    <m/>
    <m/>
    <m/>
    <m/>
    <n v="1679"/>
  </r>
  <r>
    <x v="9"/>
    <x v="2"/>
    <x v="26"/>
    <x v="2"/>
    <x v="0"/>
    <m/>
    <m/>
    <m/>
    <m/>
    <m/>
    <m/>
    <n v="1670"/>
  </r>
  <r>
    <x v="9"/>
    <x v="1"/>
    <x v="21"/>
    <x v="1"/>
    <x v="0"/>
    <m/>
    <m/>
    <m/>
    <m/>
    <m/>
    <m/>
    <n v="1663"/>
  </r>
  <r>
    <x v="9"/>
    <x v="2"/>
    <x v="43"/>
    <x v="2"/>
    <x v="0"/>
    <m/>
    <m/>
    <m/>
    <m/>
    <m/>
    <m/>
    <n v="1656"/>
  </r>
  <r>
    <x v="9"/>
    <x v="2"/>
    <x v="112"/>
    <x v="1"/>
    <x v="0"/>
    <m/>
    <m/>
    <m/>
    <m/>
    <m/>
    <m/>
    <n v="1612"/>
  </r>
  <r>
    <x v="9"/>
    <x v="7"/>
    <x v="82"/>
    <x v="2"/>
    <x v="0"/>
    <m/>
    <m/>
    <m/>
    <m/>
    <m/>
    <m/>
    <n v="1583"/>
  </r>
  <r>
    <x v="9"/>
    <x v="2"/>
    <x v="11"/>
    <x v="1"/>
    <x v="0"/>
    <m/>
    <m/>
    <m/>
    <m/>
    <m/>
    <m/>
    <n v="1578"/>
  </r>
  <r>
    <x v="9"/>
    <x v="8"/>
    <x v="114"/>
    <x v="0"/>
    <x v="0"/>
    <m/>
    <m/>
    <m/>
    <m/>
    <m/>
    <m/>
    <n v="1571"/>
  </r>
  <r>
    <x v="9"/>
    <x v="0"/>
    <x v="77"/>
    <x v="1"/>
    <x v="0"/>
    <m/>
    <m/>
    <m/>
    <m/>
    <m/>
    <m/>
    <n v="1557"/>
  </r>
  <r>
    <x v="9"/>
    <x v="1"/>
    <x v="24"/>
    <x v="3"/>
    <x v="0"/>
    <m/>
    <m/>
    <m/>
    <m/>
    <m/>
    <m/>
    <n v="1547"/>
  </r>
  <r>
    <x v="9"/>
    <x v="2"/>
    <x v="43"/>
    <x v="1"/>
    <x v="0"/>
    <m/>
    <m/>
    <m/>
    <m/>
    <m/>
    <m/>
    <n v="1540"/>
  </r>
  <r>
    <x v="9"/>
    <x v="9"/>
    <x v="95"/>
    <x v="0"/>
    <x v="0"/>
    <m/>
    <m/>
    <m/>
    <m/>
    <m/>
    <m/>
    <n v="1538"/>
  </r>
  <r>
    <x v="9"/>
    <x v="1"/>
    <x v="28"/>
    <x v="2"/>
    <x v="0"/>
    <m/>
    <m/>
    <m/>
    <m/>
    <m/>
    <m/>
    <n v="1516"/>
  </r>
  <r>
    <x v="9"/>
    <x v="0"/>
    <x v="60"/>
    <x v="5"/>
    <x v="0"/>
    <m/>
    <m/>
    <m/>
    <m/>
    <m/>
    <m/>
    <n v="1504"/>
  </r>
  <r>
    <x v="9"/>
    <x v="5"/>
    <x v="69"/>
    <x v="0"/>
    <x v="0"/>
    <m/>
    <m/>
    <m/>
    <m/>
    <m/>
    <m/>
    <n v="1501"/>
  </r>
  <r>
    <x v="9"/>
    <x v="2"/>
    <x v="86"/>
    <x v="2"/>
    <x v="0"/>
    <m/>
    <m/>
    <m/>
    <m/>
    <m/>
    <m/>
    <n v="1500"/>
  </r>
  <r>
    <x v="9"/>
    <x v="2"/>
    <x v="48"/>
    <x v="4"/>
    <x v="0"/>
    <m/>
    <m/>
    <m/>
    <m/>
    <m/>
    <m/>
    <n v="1491"/>
  </r>
  <r>
    <x v="9"/>
    <x v="6"/>
    <x v="90"/>
    <x v="0"/>
    <x v="0"/>
    <m/>
    <m/>
    <m/>
    <m/>
    <m/>
    <m/>
    <n v="1484"/>
  </r>
  <r>
    <x v="9"/>
    <x v="8"/>
    <x v="83"/>
    <x v="0"/>
    <x v="0"/>
    <m/>
    <m/>
    <m/>
    <m/>
    <m/>
    <m/>
    <n v="1473"/>
  </r>
  <r>
    <x v="9"/>
    <x v="4"/>
    <x v="27"/>
    <x v="5"/>
    <x v="0"/>
    <m/>
    <m/>
    <m/>
    <m/>
    <m/>
    <m/>
    <n v="1462"/>
  </r>
  <r>
    <x v="9"/>
    <x v="4"/>
    <x v="57"/>
    <x v="1"/>
    <x v="0"/>
    <m/>
    <m/>
    <m/>
    <m/>
    <m/>
    <m/>
    <n v="1459"/>
  </r>
  <r>
    <x v="9"/>
    <x v="5"/>
    <x v="33"/>
    <x v="3"/>
    <x v="0"/>
    <m/>
    <m/>
    <m/>
    <m/>
    <m/>
    <m/>
    <n v="1455"/>
  </r>
  <r>
    <x v="9"/>
    <x v="1"/>
    <x v="23"/>
    <x v="3"/>
    <x v="0"/>
    <m/>
    <m/>
    <m/>
    <m/>
    <m/>
    <m/>
    <n v="1452"/>
  </r>
  <r>
    <x v="9"/>
    <x v="0"/>
    <x v="7"/>
    <x v="2"/>
    <x v="0"/>
    <m/>
    <m/>
    <m/>
    <m/>
    <m/>
    <m/>
    <n v="1450"/>
  </r>
  <r>
    <x v="9"/>
    <x v="0"/>
    <x v="128"/>
    <x v="0"/>
    <x v="0"/>
    <m/>
    <m/>
    <m/>
    <m/>
    <m/>
    <m/>
    <n v="1434"/>
  </r>
  <r>
    <x v="9"/>
    <x v="4"/>
    <x v="34"/>
    <x v="4"/>
    <x v="0"/>
    <m/>
    <m/>
    <m/>
    <m/>
    <m/>
    <m/>
    <n v="1426"/>
  </r>
  <r>
    <x v="9"/>
    <x v="2"/>
    <x v="20"/>
    <x v="5"/>
    <x v="0"/>
    <m/>
    <m/>
    <m/>
    <m/>
    <m/>
    <m/>
    <n v="1426"/>
  </r>
  <r>
    <x v="9"/>
    <x v="5"/>
    <x v="69"/>
    <x v="2"/>
    <x v="0"/>
    <m/>
    <m/>
    <m/>
    <m/>
    <m/>
    <m/>
    <n v="1424"/>
  </r>
  <r>
    <x v="9"/>
    <x v="4"/>
    <x v="17"/>
    <x v="5"/>
    <x v="0"/>
    <m/>
    <m/>
    <m/>
    <m/>
    <m/>
    <m/>
    <n v="1411"/>
  </r>
  <r>
    <x v="9"/>
    <x v="2"/>
    <x v="20"/>
    <x v="4"/>
    <x v="0"/>
    <m/>
    <m/>
    <m/>
    <m/>
    <m/>
    <m/>
    <n v="1401"/>
  </r>
  <r>
    <x v="9"/>
    <x v="6"/>
    <x v="91"/>
    <x v="0"/>
    <x v="0"/>
    <m/>
    <m/>
    <m/>
    <m/>
    <m/>
    <m/>
    <n v="1377"/>
  </r>
  <r>
    <x v="9"/>
    <x v="3"/>
    <x v="51"/>
    <x v="5"/>
    <x v="0"/>
    <m/>
    <m/>
    <m/>
    <m/>
    <m/>
    <m/>
    <n v="1368"/>
  </r>
  <r>
    <x v="9"/>
    <x v="5"/>
    <x v="39"/>
    <x v="4"/>
    <x v="0"/>
    <m/>
    <m/>
    <m/>
    <m/>
    <m/>
    <m/>
    <n v="1340"/>
  </r>
  <r>
    <x v="9"/>
    <x v="10"/>
    <x v="109"/>
    <x v="0"/>
    <x v="0"/>
    <m/>
    <m/>
    <m/>
    <m/>
    <m/>
    <m/>
    <n v="1339"/>
  </r>
  <r>
    <x v="9"/>
    <x v="1"/>
    <x v="5"/>
    <x v="5"/>
    <x v="0"/>
    <m/>
    <m/>
    <m/>
    <m/>
    <m/>
    <m/>
    <n v="1334"/>
  </r>
  <r>
    <x v="9"/>
    <x v="1"/>
    <x v="100"/>
    <x v="0"/>
    <x v="0"/>
    <m/>
    <m/>
    <m/>
    <m/>
    <m/>
    <m/>
    <n v="1306"/>
  </r>
  <r>
    <x v="9"/>
    <x v="1"/>
    <x v="116"/>
    <x v="0"/>
    <x v="0"/>
    <m/>
    <m/>
    <m/>
    <m/>
    <m/>
    <m/>
    <n v="1263"/>
  </r>
  <r>
    <x v="9"/>
    <x v="1"/>
    <x v="64"/>
    <x v="1"/>
    <x v="0"/>
    <m/>
    <m/>
    <m/>
    <m/>
    <m/>
    <m/>
    <n v="1261"/>
  </r>
  <r>
    <x v="9"/>
    <x v="4"/>
    <x v="57"/>
    <x v="2"/>
    <x v="0"/>
    <m/>
    <m/>
    <m/>
    <m/>
    <m/>
    <m/>
    <n v="1256"/>
  </r>
  <r>
    <x v="9"/>
    <x v="2"/>
    <x v="110"/>
    <x v="1"/>
    <x v="0"/>
    <m/>
    <m/>
    <m/>
    <m/>
    <m/>
    <m/>
    <n v="1228"/>
  </r>
  <r>
    <x v="9"/>
    <x v="4"/>
    <x v="65"/>
    <x v="3"/>
    <x v="0"/>
    <m/>
    <m/>
    <m/>
    <m/>
    <m/>
    <m/>
    <n v="1222"/>
  </r>
  <r>
    <x v="9"/>
    <x v="0"/>
    <x v="46"/>
    <x v="5"/>
    <x v="0"/>
    <m/>
    <m/>
    <m/>
    <m/>
    <m/>
    <m/>
    <n v="1222"/>
  </r>
  <r>
    <x v="9"/>
    <x v="0"/>
    <x v="103"/>
    <x v="0"/>
    <x v="0"/>
    <m/>
    <m/>
    <m/>
    <m/>
    <m/>
    <m/>
    <n v="1216"/>
  </r>
  <r>
    <x v="9"/>
    <x v="5"/>
    <x v="69"/>
    <x v="5"/>
    <x v="0"/>
    <m/>
    <m/>
    <m/>
    <m/>
    <m/>
    <m/>
    <n v="1210"/>
  </r>
  <r>
    <x v="9"/>
    <x v="4"/>
    <x v="27"/>
    <x v="5"/>
    <x v="0"/>
    <m/>
    <m/>
    <m/>
    <m/>
    <m/>
    <m/>
    <n v="1207"/>
  </r>
  <r>
    <x v="9"/>
    <x v="3"/>
    <x v="97"/>
    <x v="1"/>
    <x v="0"/>
    <m/>
    <m/>
    <m/>
    <m/>
    <m/>
    <m/>
    <n v="1195"/>
  </r>
  <r>
    <x v="9"/>
    <x v="2"/>
    <x v="86"/>
    <x v="2"/>
    <x v="0"/>
    <m/>
    <m/>
    <m/>
    <m/>
    <m/>
    <m/>
    <n v="1179"/>
  </r>
  <r>
    <x v="9"/>
    <x v="3"/>
    <x v="119"/>
    <x v="1"/>
    <x v="0"/>
    <m/>
    <m/>
    <m/>
    <m/>
    <m/>
    <m/>
    <n v="1169"/>
  </r>
  <r>
    <x v="9"/>
    <x v="2"/>
    <x v="87"/>
    <x v="2"/>
    <x v="0"/>
    <m/>
    <m/>
    <m/>
    <m/>
    <m/>
    <m/>
    <n v="1168"/>
  </r>
  <r>
    <x v="9"/>
    <x v="3"/>
    <x v="42"/>
    <x v="5"/>
    <x v="0"/>
    <m/>
    <m/>
    <m/>
    <m/>
    <m/>
    <m/>
    <n v="1151"/>
  </r>
  <r>
    <x v="9"/>
    <x v="2"/>
    <x v="11"/>
    <x v="4"/>
    <x v="0"/>
    <m/>
    <m/>
    <m/>
    <m/>
    <m/>
    <m/>
    <n v="1139"/>
  </r>
  <r>
    <x v="9"/>
    <x v="1"/>
    <x v="5"/>
    <x v="3"/>
    <x v="0"/>
    <m/>
    <m/>
    <m/>
    <m/>
    <m/>
    <m/>
    <n v="1119"/>
  </r>
  <r>
    <x v="9"/>
    <x v="2"/>
    <x v="87"/>
    <x v="2"/>
    <x v="0"/>
    <m/>
    <m/>
    <m/>
    <m/>
    <m/>
    <m/>
    <n v="1110"/>
  </r>
  <r>
    <x v="9"/>
    <x v="2"/>
    <x v="48"/>
    <x v="3"/>
    <x v="0"/>
    <m/>
    <m/>
    <m/>
    <m/>
    <m/>
    <m/>
    <n v="1108"/>
  </r>
  <r>
    <x v="9"/>
    <x v="4"/>
    <x v="56"/>
    <x v="5"/>
    <x v="0"/>
    <m/>
    <m/>
    <m/>
    <m/>
    <m/>
    <m/>
    <n v="1101"/>
  </r>
  <r>
    <x v="9"/>
    <x v="4"/>
    <x v="17"/>
    <x v="3"/>
    <x v="0"/>
    <m/>
    <m/>
    <m/>
    <m/>
    <m/>
    <m/>
    <n v="1085"/>
  </r>
  <r>
    <x v="9"/>
    <x v="1"/>
    <x v="2"/>
    <x v="5"/>
    <x v="0"/>
    <m/>
    <m/>
    <m/>
    <m/>
    <m/>
    <m/>
    <n v="1080"/>
  </r>
  <r>
    <x v="9"/>
    <x v="5"/>
    <x v="39"/>
    <x v="3"/>
    <x v="0"/>
    <m/>
    <m/>
    <m/>
    <m/>
    <m/>
    <m/>
    <n v="1080"/>
  </r>
  <r>
    <x v="9"/>
    <x v="0"/>
    <x v="18"/>
    <x v="1"/>
    <x v="0"/>
    <m/>
    <m/>
    <m/>
    <m/>
    <m/>
    <m/>
    <n v="1076"/>
  </r>
  <r>
    <x v="9"/>
    <x v="7"/>
    <x v="115"/>
    <x v="2"/>
    <x v="0"/>
    <m/>
    <m/>
    <m/>
    <m/>
    <m/>
    <m/>
    <n v="1075"/>
  </r>
  <r>
    <x v="9"/>
    <x v="2"/>
    <x v="110"/>
    <x v="0"/>
    <x v="0"/>
    <m/>
    <m/>
    <m/>
    <m/>
    <m/>
    <m/>
    <n v="1060"/>
  </r>
  <r>
    <x v="9"/>
    <x v="2"/>
    <x v="81"/>
    <x v="1"/>
    <x v="0"/>
    <m/>
    <m/>
    <m/>
    <m/>
    <m/>
    <m/>
    <n v="1040"/>
  </r>
  <r>
    <x v="9"/>
    <x v="2"/>
    <x v="29"/>
    <x v="3"/>
    <x v="0"/>
    <m/>
    <m/>
    <m/>
    <m/>
    <m/>
    <m/>
    <n v="1022"/>
  </r>
  <r>
    <x v="9"/>
    <x v="3"/>
    <x v="51"/>
    <x v="2"/>
    <x v="0"/>
    <m/>
    <m/>
    <m/>
    <m/>
    <m/>
    <m/>
    <n v="1017"/>
  </r>
  <r>
    <x v="9"/>
    <x v="5"/>
    <x v="89"/>
    <x v="3"/>
    <x v="0"/>
    <m/>
    <m/>
    <m/>
    <m/>
    <m/>
    <m/>
    <n v="1016"/>
  </r>
  <r>
    <x v="9"/>
    <x v="4"/>
    <x v="27"/>
    <x v="4"/>
    <x v="0"/>
    <m/>
    <m/>
    <m/>
    <m/>
    <m/>
    <m/>
    <n v="1005"/>
  </r>
  <r>
    <x v="9"/>
    <x v="5"/>
    <x v="22"/>
    <x v="4"/>
    <x v="0"/>
    <m/>
    <m/>
    <m/>
    <m/>
    <m/>
    <m/>
    <n v="999"/>
  </r>
  <r>
    <x v="9"/>
    <x v="1"/>
    <x v="118"/>
    <x v="0"/>
    <x v="0"/>
    <m/>
    <m/>
    <m/>
    <m/>
    <m/>
    <m/>
    <n v="994"/>
  </r>
  <r>
    <x v="9"/>
    <x v="3"/>
    <x v="38"/>
    <x v="3"/>
    <x v="0"/>
    <m/>
    <m/>
    <m/>
    <m/>
    <m/>
    <m/>
    <n v="991"/>
  </r>
  <r>
    <x v="9"/>
    <x v="4"/>
    <x v="73"/>
    <x v="5"/>
    <x v="0"/>
    <m/>
    <m/>
    <m/>
    <m/>
    <m/>
    <m/>
    <n v="990"/>
  </r>
  <r>
    <x v="9"/>
    <x v="3"/>
    <x v="111"/>
    <x v="1"/>
    <x v="0"/>
    <m/>
    <m/>
    <m/>
    <m/>
    <m/>
    <m/>
    <n v="986"/>
  </r>
  <r>
    <x v="9"/>
    <x v="2"/>
    <x v="112"/>
    <x v="0"/>
    <x v="0"/>
    <m/>
    <m/>
    <m/>
    <m/>
    <m/>
    <m/>
    <n v="980"/>
  </r>
  <r>
    <x v="9"/>
    <x v="1"/>
    <x v="24"/>
    <x v="4"/>
    <x v="0"/>
    <m/>
    <m/>
    <m/>
    <m/>
    <m/>
    <m/>
    <n v="978"/>
  </r>
  <r>
    <x v="9"/>
    <x v="3"/>
    <x v="98"/>
    <x v="0"/>
    <x v="0"/>
    <m/>
    <m/>
    <m/>
    <m/>
    <m/>
    <m/>
    <n v="978"/>
  </r>
  <r>
    <x v="9"/>
    <x v="4"/>
    <x v="35"/>
    <x v="4"/>
    <x v="0"/>
    <m/>
    <m/>
    <m/>
    <m/>
    <m/>
    <m/>
    <n v="977"/>
  </r>
  <r>
    <x v="9"/>
    <x v="2"/>
    <x v="49"/>
    <x v="4"/>
    <x v="0"/>
    <m/>
    <m/>
    <m/>
    <m/>
    <m/>
    <m/>
    <n v="956"/>
  </r>
  <r>
    <x v="9"/>
    <x v="1"/>
    <x v="2"/>
    <x v="4"/>
    <x v="0"/>
    <m/>
    <m/>
    <m/>
    <m/>
    <m/>
    <m/>
    <n v="947"/>
  </r>
  <r>
    <x v="9"/>
    <x v="1"/>
    <x v="41"/>
    <x v="2"/>
    <x v="0"/>
    <m/>
    <m/>
    <m/>
    <m/>
    <m/>
    <m/>
    <n v="947"/>
  </r>
  <r>
    <x v="9"/>
    <x v="7"/>
    <x v="117"/>
    <x v="1"/>
    <x v="0"/>
    <m/>
    <m/>
    <m/>
    <m/>
    <m/>
    <m/>
    <n v="943"/>
  </r>
  <r>
    <x v="9"/>
    <x v="2"/>
    <x v="81"/>
    <x v="2"/>
    <x v="0"/>
    <m/>
    <m/>
    <m/>
    <m/>
    <m/>
    <m/>
    <n v="926"/>
  </r>
  <r>
    <x v="9"/>
    <x v="1"/>
    <x v="92"/>
    <x v="0"/>
    <x v="0"/>
    <m/>
    <m/>
    <m/>
    <m/>
    <m/>
    <m/>
    <n v="925"/>
  </r>
  <r>
    <x v="9"/>
    <x v="0"/>
    <x v="70"/>
    <x v="1"/>
    <x v="0"/>
    <m/>
    <m/>
    <m/>
    <m/>
    <m/>
    <m/>
    <n v="924"/>
  </r>
  <r>
    <x v="9"/>
    <x v="11"/>
    <x v="113"/>
    <x v="2"/>
    <x v="0"/>
    <m/>
    <m/>
    <m/>
    <m/>
    <m/>
    <m/>
    <n v="906"/>
  </r>
  <r>
    <x v="9"/>
    <x v="3"/>
    <x v="97"/>
    <x v="0"/>
    <x v="0"/>
    <m/>
    <m/>
    <m/>
    <m/>
    <m/>
    <m/>
    <n v="906"/>
  </r>
  <r>
    <x v="9"/>
    <x v="3"/>
    <x v="74"/>
    <x v="1"/>
    <x v="0"/>
    <m/>
    <m/>
    <m/>
    <m/>
    <m/>
    <m/>
    <n v="905"/>
  </r>
  <r>
    <x v="9"/>
    <x v="4"/>
    <x v="34"/>
    <x v="3"/>
    <x v="0"/>
    <m/>
    <m/>
    <m/>
    <m/>
    <m/>
    <m/>
    <n v="887"/>
  </r>
  <r>
    <x v="9"/>
    <x v="5"/>
    <x v="22"/>
    <x v="2"/>
    <x v="0"/>
    <m/>
    <m/>
    <m/>
    <m/>
    <m/>
    <m/>
    <n v="877"/>
  </r>
  <r>
    <x v="9"/>
    <x v="2"/>
    <x v="120"/>
    <x v="1"/>
    <x v="0"/>
    <m/>
    <m/>
    <m/>
    <m/>
    <m/>
    <m/>
    <n v="875"/>
  </r>
  <r>
    <x v="9"/>
    <x v="9"/>
    <x v="106"/>
    <x v="1"/>
    <x v="0"/>
    <m/>
    <m/>
    <m/>
    <m/>
    <m/>
    <m/>
    <n v="874"/>
  </r>
  <r>
    <x v="9"/>
    <x v="4"/>
    <x v="27"/>
    <x v="3"/>
    <x v="0"/>
    <m/>
    <m/>
    <m/>
    <m/>
    <m/>
    <m/>
    <n v="873"/>
  </r>
  <r>
    <x v="9"/>
    <x v="5"/>
    <x v="39"/>
    <x v="2"/>
    <x v="0"/>
    <m/>
    <m/>
    <m/>
    <m/>
    <m/>
    <m/>
    <n v="852"/>
  </r>
  <r>
    <x v="9"/>
    <x v="3"/>
    <x v="63"/>
    <x v="2"/>
    <x v="0"/>
    <m/>
    <m/>
    <m/>
    <m/>
    <m/>
    <m/>
    <n v="850"/>
  </r>
  <r>
    <x v="9"/>
    <x v="5"/>
    <x v="39"/>
    <x v="4"/>
    <x v="0"/>
    <m/>
    <m/>
    <m/>
    <m/>
    <m/>
    <m/>
    <n v="847"/>
  </r>
  <r>
    <x v="9"/>
    <x v="0"/>
    <x v="152"/>
    <x v="1"/>
    <x v="0"/>
    <m/>
    <m/>
    <m/>
    <m/>
    <m/>
    <m/>
    <n v="845"/>
  </r>
  <r>
    <x v="9"/>
    <x v="4"/>
    <x v="27"/>
    <x v="3"/>
    <x v="0"/>
    <m/>
    <m/>
    <m/>
    <m/>
    <m/>
    <m/>
    <n v="842"/>
  </r>
  <r>
    <x v="9"/>
    <x v="0"/>
    <x v="1"/>
    <x v="2"/>
    <x v="0"/>
    <m/>
    <m/>
    <m/>
    <m/>
    <m/>
    <m/>
    <n v="832"/>
  </r>
  <r>
    <x v="9"/>
    <x v="0"/>
    <x v="54"/>
    <x v="0"/>
    <x v="0"/>
    <m/>
    <m/>
    <m/>
    <m/>
    <m/>
    <m/>
    <n v="831"/>
  </r>
  <r>
    <x v="9"/>
    <x v="9"/>
    <x v="95"/>
    <x v="1"/>
    <x v="0"/>
    <m/>
    <m/>
    <m/>
    <m/>
    <m/>
    <m/>
    <n v="830"/>
  </r>
  <r>
    <x v="9"/>
    <x v="3"/>
    <x v="16"/>
    <x v="3"/>
    <x v="0"/>
    <m/>
    <m/>
    <m/>
    <m/>
    <m/>
    <m/>
    <n v="825"/>
  </r>
  <r>
    <x v="9"/>
    <x v="4"/>
    <x v="73"/>
    <x v="3"/>
    <x v="0"/>
    <m/>
    <m/>
    <m/>
    <m/>
    <m/>
    <m/>
    <n v="821"/>
  </r>
  <r>
    <x v="9"/>
    <x v="3"/>
    <x v="42"/>
    <x v="3"/>
    <x v="0"/>
    <m/>
    <m/>
    <m/>
    <m/>
    <m/>
    <m/>
    <n v="821"/>
  </r>
  <r>
    <x v="9"/>
    <x v="0"/>
    <x v="60"/>
    <x v="1"/>
    <x v="0"/>
    <m/>
    <m/>
    <m/>
    <m/>
    <m/>
    <m/>
    <n v="818"/>
  </r>
  <r>
    <x v="9"/>
    <x v="3"/>
    <x v="63"/>
    <x v="5"/>
    <x v="0"/>
    <m/>
    <m/>
    <m/>
    <m/>
    <m/>
    <m/>
    <n v="817"/>
  </r>
  <r>
    <x v="9"/>
    <x v="1"/>
    <x v="99"/>
    <x v="0"/>
    <x v="0"/>
    <m/>
    <m/>
    <m/>
    <m/>
    <m/>
    <m/>
    <n v="816"/>
  </r>
  <r>
    <x v="9"/>
    <x v="3"/>
    <x v="111"/>
    <x v="0"/>
    <x v="0"/>
    <m/>
    <m/>
    <m/>
    <m/>
    <m/>
    <m/>
    <n v="815"/>
  </r>
  <r>
    <x v="9"/>
    <x v="1"/>
    <x v="15"/>
    <x v="3"/>
    <x v="0"/>
    <m/>
    <m/>
    <m/>
    <m/>
    <m/>
    <m/>
    <n v="814"/>
  </r>
  <r>
    <x v="9"/>
    <x v="4"/>
    <x v="57"/>
    <x v="2"/>
    <x v="0"/>
    <m/>
    <m/>
    <m/>
    <m/>
    <m/>
    <m/>
    <n v="808"/>
  </r>
  <r>
    <x v="9"/>
    <x v="2"/>
    <x v="84"/>
    <x v="0"/>
    <x v="0"/>
    <m/>
    <m/>
    <m/>
    <m/>
    <m/>
    <m/>
    <n v="801"/>
  </r>
  <r>
    <x v="9"/>
    <x v="2"/>
    <x v="29"/>
    <x v="2"/>
    <x v="0"/>
    <m/>
    <m/>
    <m/>
    <m/>
    <m/>
    <m/>
    <n v="796"/>
  </r>
  <r>
    <x v="9"/>
    <x v="11"/>
    <x v="113"/>
    <x v="1"/>
    <x v="0"/>
    <m/>
    <m/>
    <m/>
    <m/>
    <m/>
    <m/>
    <n v="791"/>
  </r>
  <r>
    <x v="9"/>
    <x v="4"/>
    <x v="36"/>
    <x v="4"/>
    <x v="0"/>
    <m/>
    <m/>
    <m/>
    <m/>
    <m/>
    <m/>
    <n v="788"/>
  </r>
  <r>
    <x v="9"/>
    <x v="0"/>
    <x v="131"/>
    <x v="0"/>
    <x v="0"/>
    <m/>
    <m/>
    <m/>
    <m/>
    <m/>
    <m/>
    <n v="788"/>
  </r>
  <r>
    <x v="9"/>
    <x v="4"/>
    <x v="45"/>
    <x v="5"/>
    <x v="0"/>
    <m/>
    <m/>
    <m/>
    <m/>
    <m/>
    <m/>
    <n v="784"/>
  </r>
  <r>
    <x v="9"/>
    <x v="1"/>
    <x v="21"/>
    <x v="3"/>
    <x v="0"/>
    <m/>
    <m/>
    <m/>
    <m/>
    <m/>
    <m/>
    <n v="783"/>
  </r>
  <r>
    <x v="9"/>
    <x v="3"/>
    <x v="119"/>
    <x v="0"/>
    <x v="0"/>
    <m/>
    <m/>
    <m/>
    <m/>
    <m/>
    <m/>
    <n v="779"/>
  </r>
  <r>
    <x v="9"/>
    <x v="4"/>
    <x v="27"/>
    <x v="4"/>
    <x v="0"/>
    <m/>
    <m/>
    <m/>
    <m/>
    <m/>
    <m/>
    <n v="778"/>
  </r>
  <r>
    <x v="9"/>
    <x v="6"/>
    <x v="105"/>
    <x v="0"/>
    <x v="0"/>
    <m/>
    <m/>
    <m/>
    <m/>
    <m/>
    <m/>
    <n v="776"/>
  </r>
  <r>
    <x v="9"/>
    <x v="0"/>
    <x v="40"/>
    <x v="5"/>
    <x v="0"/>
    <m/>
    <m/>
    <m/>
    <m/>
    <m/>
    <m/>
    <n v="761"/>
  </r>
  <r>
    <x v="9"/>
    <x v="1"/>
    <x v="13"/>
    <x v="2"/>
    <x v="0"/>
    <m/>
    <m/>
    <m/>
    <m/>
    <m/>
    <m/>
    <n v="753"/>
  </r>
  <r>
    <x v="9"/>
    <x v="0"/>
    <x v="7"/>
    <x v="2"/>
    <x v="0"/>
    <m/>
    <m/>
    <m/>
    <m/>
    <m/>
    <m/>
    <n v="751"/>
  </r>
  <r>
    <x v="9"/>
    <x v="4"/>
    <x v="53"/>
    <x v="4"/>
    <x v="0"/>
    <m/>
    <m/>
    <m/>
    <m/>
    <m/>
    <m/>
    <n v="740"/>
  </r>
  <r>
    <x v="9"/>
    <x v="11"/>
    <x v="113"/>
    <x v="0"/>
    <x v="0"/>
    <m/>
    <m/>
    <m/>
    <m/>
    <m/>
    <m/>
    <n v="739"/>
  </r>
  <r>
    <x v="9"/>
    <x v="7"/>
    <x v="117"/>
    <x v="2"/>
    <x v="0"/>
    <m/>
    <m/>
    <m/>
    <m/>
    <m/>
    <m/>
    <n v="730"/>
  </r>
  <r>
    <x v="9"/>
    <x v="0"/>
    <x v="40"/>
    <x v="1"/>
    <x v="0"/>
    <m/>
    <m/>
    <m/>
    <m/>
    <m/>
    <m/>
    <n v="728"/>
  </r>
  <r>
    <x v="9"/>
    <x v="0"/>
    <x v="132"/>
    <x v="0"/>
    <x v="0"/>
    <m/>
    <m/>
    <m/>
    <m/>
    <m/>
    <m/>
    <n v="722"/>
  </r>
  <r>
    <x v="9"/>
    <x v="2"/>
    <x v="110"/>
    <x v="2"/>
    <x v="0"/>
    <m/>
    <m/>
    <m/>
    <m/>
    <m/>
    <m/>
    <n v="719"/>
  </r>
  <r>
    <x v="9"/>
    <x v="8"/>
    <x v="83"/>
    <x v="1"/>
    <x v="0"/>
    <m/>
    <m/>
    <m/>
    <m/>
    <m/>
    <m/>
    <n v="713"/>
  </r>
  <r>
    <x v="9"/>
    <x v="9"/>
    <x v="106"/>
    <x v="0"/>
    <x v="0"/>
    <m/>
    <m/>
    <m/>
    <m/>
    <m/>
    <m/>
    <n v="707"/>
  </r>
  <r>
    <x v="9"/>
    <x v="6"/>
    <x v="108"/>
    <x v="0"/>
    <x v="0"/>
    <m/>
    <m/>
    <m/>
    <m/>
    <m/>
    <m/>
    <n v="705"/>
  </r>
  <r>
    <x v="9"/>
    <x v="2"/>
    <x v="47"/>
    <x v="4"/>
    <x v="0"/>
    <m/>
    <m/>
    <m/>
    <m/>
    <m/>
    <m/>
    <n v="702"/>
  </r>
  <r>
    <x v="9"/>
    <x v="2"/>
    <x v="20"/>
    <x v="4"/>
    <x v="0"/>
    <m/>
    <m/>
    <m/>
    <m/>
    <m/>
    <m/>
    <n v="700"/>
  </r>
  <r>
    <x v="9"/>
    <x v="1"/>
    <x v="37"/>
    <x v="2"/>
    <x v="0"/>
    <m/>
    <m/>
    <m/>
    <m/>
    <m/>
    <m/>
    <n v="700"/>
  </r>
  <r>
    <x v="9"/>
    <x v="1"/>
    <x v="2"/>
    <x v="2"/>
    <x v="0"/>
    <m/>
    <m/>
    <m/>
    <m/>
    <m/>
    <m/>
    <n v="697"/>
  </r>
  <r>
    <x v="9"/>
    <x v="3"/>
    <x v="104"/>
    <x v="2"/>
    <x v="0"/>
    <m/>
    <m/>
    <m/>
    <m/>
    <m/>
    <m/>
    <n v="696"/>
  </r>
  <r>
    <x v="9"/>
    <x v="7"/>
    <x v="62"/>
    <x v="2"/>
    <x v="0"/>
    <m/>
    <m/>
    <m/>
    <m/>
    <m/>
    <m/>
    <n v="688"/>
  </r>
  <r>
    <x v="9"/>
    <x v="3"/>
    <x v="38"/>
    <x v="4"/>
    <x v="0"/>
    <m/>
    <m/>
    <m/>
    <m/>
    <m/>
    <m/>
    <n v="684"/>
  </r>
  <r>
    <x v="9"/>
    <x v="1"/>
    <x v="19"/>
    <x v="3"/>
    <x v="0"/>
    <m/>
    <m/>
    <m/>
    <m/>
    <m/>
    <m/>
    <n v="683"/>
  </r>
  <r>
    <x v="9"/>
    <x v="1"/>
    <x v="3"/>
    <x v="5"/>
    <x v="0"/>
    <m/>
    <m/>
    <m/>
    <m/>
    <m/>
    <m/>
    <n v="673"/>
  </r>
  <r>
    <x v="9"/>
    <x v="0"/>
    <x v="31"/>
    <x v="1"/>
    <x v="0"/>
    <m/>
    <m/>
    <m/>
    <m/>
    <m/>
    <m/>
    <n v="654"/>
  </r>
  <r>
    <x v="9"/>
    <x v="2"/>
    <x v="43"/>
    <x v="4"/>
    <x v="0"/>
    <m/>
    <m/>
    <m/>
    <m/>
    <m/>
    <m/>
    <n v="653"/>
  </r>
  <r>
    <x v="9"/>
    <x v="1"/>
    <x v="13"/>
    <x v="5"/>
    <x v="0"/>
    <m/>
    <m/>
    <m/>
    <m/>
    <m/>
    <m/>
    <n v="652"/>
  </r>
  <r>
    <x v="9"/>
    <x v="0"/>
    <x v="9"/>
    <x v="1"/>
    <x v="0"/>
    <m/>
    <m/>
    <m/>
    <m/>
    <m/>
    <m/>
    <n v="642"/>
  </r>
  <r>
    <x v="9"/>
    <x v="8"/>
    <x v="175"/>
    <x v="0"/>
    <x v="0"/>
    <m/>
    <m/>
    <m/>
    <m/>
    <m/>
    <m/>
    <n v="641"/>
  </r>
  <r>
    <x v="9"/>
    <x v="0"/>
    <x v="8"/>
    <x v="5"/>
    <x v="0"/>
    <m/>
    <m/>
    <m/>
    <m/>
    <m/>
    <m/>
    <n v="640"/>
  </r>
  <r>
    <x v="9"/>
    <x v="5"/>
    <x v="69"/>
    <x v="4"/>
    <x v="0"/>
    <m/>
    <m/>
    <m/>
    <m/>
    <m/>
    <m/>
    <n v="638"/>
  </r>
  <r>
    <x v="9"/>
    <x v="1"/>
    <x v="15"/>
    <x v="2"/>
    <x v="0"/>
    <m/>
    <m/>
    <m/>
    <m/>
    <m/>
    <m/>
    <n v="632"/>
  </r>
  <r>
    <x v="9"/>
    <x v="7"/>
    <x v="52"/>
    <x v="5"/>
    <x v="0"/>
    <m/>
    <m/>
    <m/>
    <m/>
    <m/>
    <m/>
    <n v="630"/>
  </r>
  <r>
    <x v="9"/>
    <x v="2"/>
    <x v="47"/>
    <x v="3"/>
    <x v="0"/>
    <m/>
    <m/>
    <m/>
    <m/>
    <m/>
    <m/>
    <n v="627"/>
  </r>
  <r>
    <x v="9"/>
    <x v="5"/>
    <x v="33"/>
    <x v="4"/>
    <x v="0"/>
    <m/>
    <m/>
    <m/>
    <m/>
    <m/>
    <m/>
    <n v="623"/>
  </r>
  <r>
    <x v="9"/>
    <x v="0"/>
    <x v="101"/>
    <x v="5"/>
    <x v="0"/>
    <m/>
    <m/>
    <m/>
    <m/>
    <m/>
    <m/>
    <n v="612"/>
  </r>
  <r>
    <x v="9"/>
    <x v="9"/>
    <x v="137"/>
    <x v="1"/>
    <x v="0"/>
    <m/>
    <m/>
    <m/>
    <m/>
    <m/>
    <m/>
    <n v="611"/>
  </r>
  <r>
    <x v="9"/>
    <x v="0"/>
    <x v="46"/>
    <x v="1"/>
    <x v="0"/>
    <m/>
    <m/>
    <m/>
    <m/>
    <m/>
    <m/>
    <n v="611"/>
  </r>
  <r>
    <x v="9"/>
    <x v="5"/>
    <x v="39"/>
    <x v="5"/>
    <x v="0"/>
    <m/>
    <m/>
    <m/>
    <m/>
    <m/>
    <m/>
    <n v="609"/>
  </r>
  <r>
    <x v="9"/>
    <x v="0"/>
    <x v="124"/>
    <x v="0"/>
    <x v="0"/>
    <m/>
    <m/>
    <m/>
    <m/>
    <m/>
    <m/>
    <n v="590"/>
  </r>
  <r>
    <x v="9"/>
    <x v="3"/>
    <x v="97"/>
    <x v="2"/>
    <x v="0"/>
    <m/>
    <m/>
    <m/>
    <m/>
    <m/>
    <m/>
    <n v="588"/>
  </r>
  <r>
    <x v="9"/>
    <x v="2"/>
    <x v="84"/>
    <x v="4"/>
    <x v="0"/>
    <m/>
    <m/>
    <m/>
    <m/>
    <m/>
    <m/>
    <n v="586"/>
  </r>
  <r>
    <x v="9"/>
    <x v="5"/>
    <x v="22"/>
    <x v="3"/>
    <x v="0"/>
    <m/>
    <m/>
    <m/>
    <m/>
    <m/>
    <m/>
    <n v="585"/>
  </r>
  <r>
    <x v="9"/>
    <x v="1"/>
    <x v="79"/>
    <x v="2"/>
    <x v="0"/>
    <m/>
    <m/>
    <m/>
    <m/>
    <m/>
    <m/>
    <n v="579"/>
  </r>
  <r>
    <x v="9"/>
    <x v="1"/>
    <x v="30"/>
    <x v="3"/>
    <x v="0"/>
    <m/>
    <m/>
    <m/>
    <m/>
    <m/>
    <m/>
    <n v="578"/>
  </r>
  <r>
    <x v="9"/>
    <x v="3"/>
    <x v="97"/>
    <x v="2"/>
    <x v="0"/>
    <m/>
    <m/>
    <m/>
    <m/>
    <m/>
    <m/>
    <n v="573"/>
  </r>
  <r>
    <x v="9"/>
    <x v="5"/>
    <x v="39"/>
    <x v="2"/>
    <x v="0"/>
    <m/>
    <m/>
    <m/>
    <m/>
    <m/>
    <m/>
    <n v="566"/>
  </r>
  <r>
    <x v="9"/>
    <x v="7"/>
    <x v="62"/>
    <x v="3"/>
    <x v="0"/>
    <m/>
    <m/>
    <m/>
    <m/>
    <m/>
    <m/>
    <n v="565"/>
  </r>
  <r>
    <x v="9"/>
    <x v="2"/>
    <x v="47"/>
    <x v="5"/>
    <x v="0"/>
    <m/>
    <m/>
    <m/>
    <m/>
    <m/>
    <m/>
    <n v="564"/>
  </r>
  <r>
    <x v="9"/>
    <x v="2"/>
    <x v="122"/>
    <x v="1"/>
    <x v="0"/>
    <m/>
    <m/>
    <m/>
    <m/>
    <m/>
    <m/>
    <n v="549"/>
  </r>
  <r>
    <x v="9"/>
    <x v="2"/>
    <x v="26"/>
    <x v="5"/>
    <x v="0"/>
    <m/>
    <m/>
    <m/>
    <m/>
    <m/>
    <m/>
    <n v="546"/>
  </r>
  <r>
    <x v="9"/>
    <x v="1"/>
    <x v="28"/>
    <x v="5"/>
    <x v="0"/>
    <m/>
    <m/>
    <m/>
    <m/>
    <m/>
    <m/>
    <n v="546"/>
  </r>
  <r>
    <x v="9"/>
    <x v="3"/>
    <x v="42"/>
    <x v="4"/>
    <x v="0"/>
    <m/>
    <m/>
    <m/>
    <m/>
    <m/>
    <m/>
    <n v="546"/>
  </r>
  <r>
    <x v="9"/>
    <x v="2"/>
    <x v="20"/>
    <x v="3"/>
    <x v="0"/>
    <m/>
    <m/>
    <m/>
    <m/>
    <m/>
    <m/>
    <n v="541"/>
  </r>
  <r>
    <x v="9"/>
    <x v="5"/>
    <x v="39"/>
    <x v="2"/>
    <x v="0"/>
    <m/>
    <m/>
    <m/>
    <m/>
    <m/>
    <m/>
    <n v="538"/>
  </r>
  <r>
    <x v="9"/>
    <x v="3"/>
    <x v="97"/>
    <x v="1"/>
    <x v="0"/>
    <m/>
    <m/>
    <m/>
    <m/>
    <m/>
    <m/>
    <n v="537"/>
  </r>
  <r>
    <x v="9"/>
    <x v="5"/>
    <x v="89"/>
    <x v="5"/>
    <x v="0"/>
    <m/>
    <m/>
    <m/>
    <m/>
    <m/>
    <m/>
    <n v="537"/>
  </r>
  <r>
    <x v="9"/>
    <x v="5"/>
    <x v="89"/>
    <x v="2"/>
    <x v="0"/>
    <m/>
    <m/>
    <m/>
    <m/>
    <m/>
    <m/>
    <n v="534"/>
  </r>
  <r>
    <x v="9"/>
    <x v="5"/>
    <x v="66"/>
    <x v="3"/>
    <x v="0"/>
    <m/>
    <m/>
    <m/>
    <m/>
    <m/>
    <m/>
    <n v="531"/>
  </r>
  <r>
    <x v="9"/>
    <x v="1"/>
    <x v="14"/>
    <x v="2"/>
    <x v="0"/>
    <m/>
    <m/>
    <m/>
    <m/>
    <m/>
    <m/>
    <n v="529"/>
  </r>
  <r>
    <x v="9"/>
    <x v="0"/>
    <x v="1"/>
    <x v="2"/>
    <x v="0"/>
    <m/>
    <m/>
    <m/>
    <m/>
    <m/>
    <m/>
    <n v="526"/>
  </r>
  <r>
    <x v="9"/>
    <x v="2"/>
    <x v="84"/>
    <x v="1"/>
    <x v="0"/>
    <m/>
    <m/>
    <m/>
    <m/>
    <m/>
    <m/>
    <n v="523"/>
  </r>
  <r>
    <x v="9"/>
    <x v="4"/>
    <x v="45"/>
    <x v="4"/>
    <x v="0"/>
    <m/>
    <m/>
    <m/>
    <m/>
    <m/>
    <m/>
    <n v="522"/>
  </r>
  <r>
    <x v="9"/>
    <x v="3"/>
    <x v="51"/>
    <x v="3"/>
    <x v="0"/>
    <m/>
    <m/>
    <m/>
    <m/>
    <m/>
    <m/>
    <n v="518"/>
  </r>
  <r>
    <x v="9"/>
    <x v="1"/>
    <x v="30"/>
    <x v="5"/>
    <x v="0"/>
    <m/>
    <m/>
    <m/>
    <m/>
    <m/>
    <m/>
    <n v="514"/>
  </r>
  <r>
    <x v="9"/>
    <x v="3"/>
    <x v="104"/>
    <x v="3"/>
    <x v="0"/>
    <m/>
    <m/>
    <m/>
    <m/>
    <m/>
    <m/>
    <n v="514"/>
  </r>
  <r>
    <x v="9"/>
    <x v="9"/>
    <x v="142"/>
    <x v="1"/>
    <x v="0"/>
    <m/>
    <m/>
    <m/>
    <m/>
    <m/>
    <m/>
    <n v="510"/>
  </r>
  <r>
    <x v="9"/>
    <x v="3"/>
    <x v="38"/>
    <x v="5"/>
    <x v="0"/>
    <m/>
    <m/>
    <m/>
    <m/>
    <m/>
    <m/>
    <n v="502"/>
  </r>
  <r>
    <x v="9"/>
    <x v="5"/>
    <x v="69"/>
    <x v="3"/>
    <x v="0"/>
    <m/>
    <m/>
    <m/>
    <m/>
    <m/>
    <m/>
    <n v="502"/>
  </r>
  <r>
    <x v="9"/>
    <x v="0"/>
    <x v="0"/>
    <x v="2"/>
    <x v="0"/>
    <m/>
    <m/>
    <m/>
    <m/>
    <m/>
    <m/>
    <n v="500"/>
  </r>
  <r>
    <x v="9"/>
    <x v="3"/>
    <x v="74"/>
    <x v="4"/>
    <x v="0"/>
    <m/>
    <m/>
    <m/>
    <m/>
    <m/>
    <m/>
    <n v="498"/>
  </r>
  <r>
    <x v="9"/>
    <x v="0"/>
    <x v="96"/>
    <x v="0"/>
    <x v="0"/>
    <m/>
    <m/>
    <m/>
    <m/>
    <m/>
    <m/>
    <n v="497"/>
  </r>
  <r>
    <x v="9"/>
    <x v="3"/>
    <x v="16"/>
    <x v="4"/>
    <x v="0"/>
    <m/>
    <m/>
    <m/>
    <m/>
    <m/>
    <m/>
    <n v="496"/>
  </r>
  <r>
    <x v="9"/>
    <x v="0"/>
    <x v="12"/>
    <x v="2"/>
    <x v="0"/>
    <m/>
    <m/>
    <m/>
    <m/>
    <m/>
    <m/>
    <n v="494"/>
  </r>
  <r>
    <x v="9"/>
    <x v="7"/>
    <x v="130"/>
    <x v="0"/>
    <x v="0"/>
    <m/>
    <m/>
    <m/>
    <m/>
    <m/>
    <m/>
    <n v="492"/>
  </r>
  <r>
    <x v="9"/>
    <x v="4"/>
    <x v="53"/>
    <x v="5"/>
    <x v="0"/>
    <m/>
    <m/>
    <m/>
    <m/>
    <m/>
    <m/>
    <n v="491"/>
  </r>
  <r>
    <x v="9"/>
    <x v="2"/>
    <x v="84"/>
    <x v="2"/>
    <x v="0"/>
    <m/>
    <m/>
    <m/>
    <m/>
    <m/>
    <m/>
    <n v="487"/>
  </r>
  <r>
    <x v="9"/>
    <x v="1"/>
    <x v="116"/>
    <x v="5"/>
    <x v="0"/>
    <m/>
    <m/>
    <m/>
    <m/>
    <m/>
    <m/>
    <n v="486"/>
  </r>
  <r>
    <x v="9"/>
    <x v="7"/>
    <x v="133"/>
    <x v="0"/>
    <x v="0"/>
    <m/>
    <m/>
    <m/>
    <m/>
    <m/>
    <m/>
    <n v="486"/>
  </r>
  <r>
    <x v="9"/>
    <x v="1"/>
    <x v="123"/>
    <x v="0"/>
    <x v="0"/>
    <m/>
    <m/>
    <m/>
    <m/>
    <m/>
    <m/>
    <n v="484"/>
  </r>
  <r>
    <x v="9"/>
    <x v="5"/>
    <x v="39"/>
    <x v="5"/>
    <x v="0"/>
    <m/>
    <m/>
    <m/>
    <m/>
    <m/>
    <m/>
    <n v="480"/>
  </r>
  <r>
    <x v="9"/>
    <x v="3"/>
    <x v="134"/>
    <x v="0"/>
    <x v="0"/>
    <m/>
    <m/>
    <m/>
    <m/>
    <m/>
    <m/>
    <n v="479"/>
  </r>
  <r>
    <x v="9"/>
    <x v="2"/>
    <x v="84"/>
    <x v="2"/>
    <x v="0"/>
    <m/>
    <m/>
    <m/>
    <m/>
    <m/>
    <m/>
    <n v="475"/>
  </r>
  <r>
    <x v="9"/>
    <x v="7"/>
    <x v="82"/>
    <x v="2"/>
    <x v="0"/>
    <m/>
    <m/>
    <m/>
    <m/>
    <m/>
    <m/>
    <n v="464"/>
  </r>
  <r>
    <x v="9"/>
    <x v="0"/>
    <x v="68"/>
    <x v="0"/>
    <x v="0"/>
    <m/>
    <m/>
    <m/>
    <m/>
    <m/>
    <m/>
    <n v="462"/>
  </r>
  <r>
    <x v="9"/>
    <x v="4"/>
    <x v="34"/>
    <x v="5"/>
    <x v="0"/>
    <m/>
    <m/>
    <m/>
    <m/>
    <m/>
    <m/>
    <n v="459"/>
  </r>
  <r>
    <x v="9"/>
    <x v="1"/>
    <x v="23"/>
    <x v="2"/>
    <x v="0"/>
    <m/>
    <m/>
    <m/>
    <m/>
    <m/>
    <m/>
    <n v="459"/>
  </r>
  <r>
    <x v="9"/>
    <x v="1"/>
    <x v="5"/>
    <x v="4"/>
    <x v="0"/>
    <m/>
    <m/>
    <m/>
    <m/>
    <m/>
    <m/>
    <n v="450"/>
  </r>
  <r>
    <x v="9"/>
    <x v="2"/>
    <x v="87"/>
    <x v="5"/>
    <x v="0"/>
    <m/>
    <m/>
    <m/>
    <m/>
    <m/>
    <m/>
    <n v="445"/>
  </r>
  <r>
    <x v="9"/>
    <x v="5"/>
    <x v="39"/>
    <x v="4"/>
    <x v="0"/>
    <m/>
    <m/>
    <m/>
    <m/>
    <m/>
    <m/>
    <n v="440"/>
  </r>
  <r>
    <x v="9"/>
    <x v="9"/>
    <x v="146"/>
    <x v="1"/>
    <x v="0"/>
    <m/>
    <m/>
    <m/>
    <m/>
    <m/>
    <m/>
    <n v="440"/>
  </r>
  <r>
    <x v="9"/>
    <x v="2"/>
    <x v="29"/>
    <x v="4"/>
    <x v="0"/>
    <m/>
    <m/>
    <m/>
    <m/>
    <m/>
    <m/>
    <n v="438"/>
  </r>
  <r>
    <x v="9"/>
    <x v="9"/>
    <x v="126"/>
    <x v="0"/>
    <x v="0"/>
    <m/>
    <m/>
    <m/>
    <m/>
    <m/>
    <m/>
    <n v="433"/>
  </r>
  <r>
    <x v="9"/>
    <x v="3"/>
    <x v="55"/>
    <x v="3"/>
    <x v="0"/>
    <m/>
    <m/>
    <m/>
    <m/>
    <m/>
    <m/>
    <n v="430"/>
  </r>
  <r>
    <x v="9"/>
    <x v="0"/>
    <x v="31"/>
    <x v="5"/>
    <x v="0"/>
    <m/>
    <m/>
    <m/>
    <m/>
    <m/>
    <m/>
    <n v="430"/>
  </r>
  <r>
    <x v="9"/>
    <x v="5"/>
    <x v="69"/>
    <x v="2"/>
    <x v="0"/>
    <m/>
    <m/>
    <m/>
    <m/>
    <m/>
    <m/>
    <n v="422"/>
  </r>
  <r>
    <x v="9"/>
    <x v="7"/>
    <x v="62"/>
    <x v="5"/>
    <x v="0"/>
    <m/>
    <m/>
    <m/>
    <m/>
    <m/>
    <m/>
    <n v="421"/>
  </r>
  <r>
    <x v="9"/>
    <x v="5"/>
    <x v="69"/>
    <x v="3"/>
    <x v="0"/>
    <m/>
    <m/>
    <m/>
    <m/>
    <m/>
    <m/>
    <n v="420"/>
  </r>
  <r>
    <x v="9"/>
    <x v="0"/>
    <x v="103"/>
    <x v="0"/>
    <x v="0"/>
    <m/>
    <m/>
    <m/>
    <m/>
    <m/>
    <m/>
    <n v="420"/>
  </r>
  <r>
    <x v="9"/>
    <x v="2"/>
    <x v="84"/>
    <x v="5"/>
    <x v="0"/>
    <m/>
    <m/>
    <m/>
    <m/>
    <m/>
    <m/>
    <n v="418"/>
  </r>
  <r>
    <x v="9"/>
    <x v="7"/>
    <x v="62"/>
    <x v="5"/>
    <x v="0"/>
    <m/>
    <m/>
    <m/>
    <m/>
    <m/>
    <m/>
    <n v="416"/>
  </r>
  <r>
    <x v="9"/>
    <x v="4"/>
    <x v="27"/>
    <x v="4"/>
    <x v="0"/>
    <m/>
    <m/>
    <m/>
    <m/>
    <m/>
    <m/>
    <n v="415"/>
  </r>
  <r>
    <x v="9"/>
    <x v="4"/>
    <x v="27"/>
    <x v="3"/>
    <x v="0"/>
    <m/>
    <m/>
    <m/>
    <m/>
    <m/>
    <m/>
    <n v="413"/>
  </r>
  <r>
    <x v="9"/>
    <x v="9"/>
    <x v="107"/>
    <x v="1"/>
    <x v="0"/>
    <m/>
    <m/>
    <m/>
    <m/>
    <m/>
    <m/>
    <n v="413"/>
  </r>
  <r>
    <x v="9"/>
    <x v="1"/>
    <x v="14"/>
    <x v="3"/>
    <x v="0"/>
    <m/>
    <m/>
    <m/>
    <m/>
    <m/>
    <m/>
    <n v="411"/>
  </r>
  <r>
    <x v="9"/>
    <x v="7"/>
    <x v="117"/>
    <x v="0"/>
    <x v="0"/>
    <m/>
    <m/>
    <m/>
    <m/>
    <m/>
    <m/>
    <n v="410"/>
  </r>
  <r>
    <x v="9"/>
    <x v="0"/>
    <x v="32"/>
    <x v="5"/>
    <x v="0"/>
    <m/>
    <m/>
    <m/>
    <m/>
    <m/>
    <m/>
    <n v="409"/>
  </r>
  <r>
    <x v="9"/>
    <x v="0"/>
    <x v="96"/>
    <x v="5"/>
    <x v="0"/>
    <m/>
    <m/>
    <m/>
    <m/>
    <m/>
    <m/>
    <n v="408"/>
  </r>
  <r>
    <x v="9"/>
    <x v="2"/>
    <x v="88"/>
    <x v="3"/>
    <x v="0"/>
    <m/>
    <m/>
    <m/>
    <m/>
    <m/>
    <m/>
    <n v="404"/>
  </r>
  <r>
    <x v="9"/>
    <x v="0"/>
    <x v="8"/>
    <x v="2"/>
    <x v="0"/>
    <m/>
    <m/>
    <m/>
    <m/>
    <m/>
    <m/>
    <n v="404"/>
  </r>
  <r>
    <x v="9"/>
    <x v="2"/>
    <x v="120"/>
    <x v="2"/>
    <x v="0"/>
    <m/>
    <m/>
    <m/>
    <m/>
    <m/>
    <m/>
    <n v="401"/>
  </r>
  <r>
    <x v="9"/>
    <x v="1"/>
    <x v="76"/>
    <x v="2"/>
    <x v="0"/>
    <m/>
    <m/>
    <m/>
    <m/>
    <m/>
    <m/>
    <n v="397"/>
  </r>
  <r>
    <x v="9"/>
    <x v="7"/>
    <x v="52"/>
    <x v="3"/>
    <x v="0"/>
    <m/>
    <m/>
    <m/>
    <m/>
    <m/>
    <m/>
    <n v="397"/>
  </r>
  <r>
    <x v="9"/>
    <x v="0"/>
    <x v="0"/>
    <x v="2"/>
    <x v="0"/>
    <m/>
    <m/>
    <m/>
    <m/>
    <m/>
    <m/>
    <n v="396"/>
  </r>
  <r>
    <x v="9"/>
    <x v="4"/>
    <x v="53"/>
    <x v="3"/>
    <x v="0"/>
    <m/>
    <m/>
    <m/>
    <m/>
    <m/>
    <m/>
    <n v="394"/>
  </r>
  <r>
    <x v="9"/>
    <x v="2"/>
    <x v="84"/>
    <x v="4"/>
    <x v="0"/>
    <m/>
    <m/>
    <m/>
    <m/>
    <m/>
    <m/>
    <n v="394"/>
  </r>
  <r>
    <x v="9"/>
    <x v="1"/>
    <x v="76"/>
    <x v="2"/>
    <x v="0"/>
    <m/>
    <m/>
    <m/>
    <m/>
    <m/>
    <m/>
    <n v="393"/>
  </r>
  <r>
    <x v="9"/>
    <x v="9"/>
    <x v="126"/>
    <x v="1"/>
    <x v="0"/>
    <m/>
    <m/>
    <m/>
    <m/>
    <m/>
    <m/>
    <n v="388"/>
  </r>
  <r>
    <x v="9"/>
    <x v="0"/>
    <x v="8"/>
    <x v="2"/>
    <x v="0"/>
    <m/>
    <m/>
    <m/>
    <m/>
    <m/>
    <m/>
    <n v="385"/>
  </r>
  <r>
    <x v="9"/>
    <x v="0"/>
    <x v="0"/>
    <x v="0"/>
    <x v="0"/>
    <m/>
    <m/>
    <m/>
    <m/>
    <m/>
    <m/>
    <n v="384"/>
  </r>
  <r>
    <x v="9"/>
    <x v="1"/>
    <x v="79"/>
    <x v="1"/>
    <x v="0"/>
    <m/>
    <m/>
    <m/>
    <m/>
    <m/>
    <m/>
    <n v="374"/>
  </r>
  <r>
    <x v="9"/>
    <x v="4"/>
    <x v="27"/>
    <x v="5"/>
    <x v="0"/>
    <m/>
    <m/>
    <m/>
    <m/>
    <m/>
    <m/>
    <n v="373"/>
  </r>
  <r>
    <x v="9"/>
    <x v="2"/>
    <x v="26"/>
    <x v="3"/>
    <x v="0"/>
    <m/>
    <m/>
    <m/>
    <m/>
    <m/>
    <m/>
    <n v="366"/>
  </r>
  <r>
    <x v="9"/>
    <x v="2"/>
    <x v="58"/>
    <x v="5"/>
    <x v="0"/>
    <m/>
    <m/>
    <m/>
    <m/>
    <m/>
    <m/>
    <n v="364"/>
  </r>
  <r>
    <x v="9"/>
    <x v="1"/>
    <x v="13"/>
    <x v="4"/>
    <x v="0"/>
    <m/>
    <m/>
    <m/>
    <m/>
    <m/>
    <m/>
    <n v="363"/>
  </r>
  <r>
    <x v="9"/>
    <x v="5"/>
    <x v="69"/>
    <x v="4"/>
    <x v="0"/>
    <m/>
    <m/>
    <m/>
    <m/>
    <m/>
    <m/>
    <n v="363"/>
  </r>
  <r>
    <x v="9"/>
    <x v="6"/>
    <x v="61"/>
    <x v="1"/>
    <x v="0"/>
    <m/>
    <m/>
    <m/>
    <m/>
    <m/>
    <m/>
    <n v="357"/>
  </r>
  <r>
    <x v="9"/>
    <x v="2"/>
    <x v="88"/>
    <x v="2"/>
    <x v="0"/>
    <m/>
    <m/>
    <m/>
    <m/>
    <m/>
    <m/>
    <n v="354"/>
  </r>
  <r>
    <x v="9"/>
    <x v="5"/>
    <x v="22"/>
    <x v="5"/>
    <x v="0"/>
    <m/>
    <m/>
    <m/>
    <m/>
    <m/>
    <m/>
    <n v="349"/>
  </r>
  <r>
    <x v="9"/>
    <x v="4"/>
    <x v="27"/>
    <x v="3"/>
    <x v="0"/>
    <m/>
    <m/>
    <m/>
    <m/>
    <m/>
    <m/>
    <n v="342"/>
  </r>
  <r>
    <x v="9"/>
    <x v="2"/>
    <x v="43"/>
    <x v="3"/>
    <x v="0"/>
    <m/>
    <m/>
    <m/>
    <m/>
    <m/>
    <m/>
    <n v="339"/>
  </r>
  <r>
    <x v="9"/>
    <x v="5"/>
    <x v="66"/>
    <x v="1"/>
    <x v="0"/>
    <m/>
    <m/>
    <m/>
    <m/>
    <m/>
    <m/>
    <n v="339"/>
  </r>
  <r>
    <x v="9"/>
    <x v="4"/>
    <x v="57"/>
    <x v="0"/>
    <x v="0"/>
    <m/>
    <m/>
    <m/>
    <m/>
    <m/>
    <m/>
    <n v="336"/>
  </r>
  <r>
    <x v="9"/>
    <x v="10"/>
    <x v="151"/>
    <x v="0"/>
    <x v="0"/>
    <m/>
    <m/>
    <m/>
    <m/>
    <m/>
    <m/>
    <n v="336"/>
  </r>
  <r>
    <x v="9"/>
    <x v="2"/>
    <x v="120"/>
    <x v="0"/>
    <x v="0"/>
    <m/>
    <m/>
    <m/>
    <m/>
    <m/>
    <m/>
    <n v="334"/>
  </r>
  <r>
    <x v="9"/>
    <x v="1"/>
    <x v="127"/>
    <x v="0"/>
    <x v="0"/>
    <m/>
    <m/>
    <m/>
    <m/>
    <m/>
    <m/>
    <n v="334"/>
  </r>
  <r>
    <x v="9"/>
    <x v="2"/>
    <x v="48"/>
    <x v="5"/>
    <x v="0"/>
    <m/>
    <m/>
    <m/>
    <m/>
    <m/>
    <m/>
    <n v="330"/>
  </r>
  <r>
    <x v="9"/>
    <x v="1"/>
    <x v="15"/>
    <x v="5"/>
    <x v="0"/>
    <m/>
    <m/>
    <m/>
    <m/>
    <m/>
    <m/>
    <n v="330"/>
  </r>
  <r>
    <x v="9"/>
    <x v="1"/>
    <x v="100"/>
    <x v="2"/>
    <x v="0"/>
    <m/>
    <m/>
    <m/>
    <m/>
    <m/>
    <m/>
    <n v="329"/>
  </r>
  <r>
    <x v="9"/>
    <x v="4"/>
    <x v="27"/>
    <x v="5"/>
    <x v="0"/>
    <m/>
    <m/>
    <m/>
    <m/>
    <m/>
    <m/>
    <n v="327"/>
  </r>
  <r>
    <x v="9"/>
    <x v="5"/>
    <x v="89"/>
    <x v="4"/>
    <x v="0"/>
    <m/>
    <m/>
    <m/>
    <m/>
    <m/>
    <m/>
    <n v="325"/>
  </r>
  <r>
    <x v="9"/>
    <x v="4"/>
    <x v="57"/>
    <x v="1"/>
    <x v="0"/>
    <m/>
    <m/>
    <m/>
    <m/>
    <m/>
    <m/>
    <n v="323"/>
  </r>
  <r>
    <x v="9"/>
    <x v="1"/>
    <x v="145"/>
    <x v="0"/>
    <x v="0"/>
    <m/>
    <m/>
    <m/>
    <m/>
    <m/>
    <m/>
    <n v="319"/>
  </r>
  <r>
    <x v="9"/>
    <x v="5"/>
    <x v="22"/>
    <x v="4"/>
    <x v="0"/>
    <m/>
    <m/>
    <m/>
    <m/>
    <m/>
    <m/>
    <n v="318"/>
  </r>
  <r>
    <x v="9"/>
    <x v="7"/>
    <x v="149"/>
    <x v="1"/>
    <x v="0"/>
    <m/>
    <m/>
    <m/>
    <m/>
    <m/>
    <m/>
    <n v="317"/>
  </r>
  <r>
    <x v="9"/>
    <x v="1"/>
    <x v="37"/>
    <x v="3"/>
    <x v="0"/>
    <m/>
    <m/>
    <m/>
    <m/>
    <m/>
    <m/>
    <n v="315"/>
  </r>
  <r>
    <x v="9"/>
    <x v="9"/>
    <x v="154"/>
    <x v="0"/>
    <x v="0"/>
    <m/>
    <m/>
    <m/>
    <m/>
    <m/>
    <m/>
    <n v="315"/>
  </r>
  <r>
    <x v="9"/>
    <x v="0"/>
    <x v="54"/>
    <x v="1"/>
    <x v="0"/>
    <m/>
    <m/>
    <m/>
    <m/>
    <m/>
    <m/>
    <n v="315"/>
  </r>
  <r>
    <x v="9"/>
    <x v="1"/>
    <x v="19"/>
    <x v="2"/>
    <x v="0"/>
    <m/>
    <m/>
    <m/>
    <m/>
    <m/>
    <m/>
    <n v="313"/>
  </r>
  <r>
    <x v="9"/>
    <x v="2"/>
    <x v="20"/>
    <x v="3"/>
    <x v="0"/>
    <m/>
    <m/>
    <m/>
    <m/>
    <m/>
    <m/>
    <n v="310"/>
  </r>
  <r>
    <x v="9"/>
    <x v="7"/>
    <x v="62"/>
    <x v="3"/>
    <x v="0"/>
    <m/>
    <m/>
    <m/>
    <m/>
    <m/>
    <m/>
    <n v="310"/>
  </r>
  <r>
    <x v="9"/>
    <x v="6"/>
    <x v="91"/>
    <x v="1"/>
    <x v="0"/>
    <m/>
    <m/>
    <m/>
    <m/>
    <m/>
    <m/>
    <n v="309"/>
  </r>
  <r>
    <x v="9"/>
    <x v="9"/>
    <x v="126"/>
    <x v="1"/>
    <x v="0"/>
    <m/>
    <m/>
    <m/>
    <m/>
    <m/>
    <m/>
    <n v="305"/>
  </r>
  <r>
    <x v="9"/>
    <x v="0"/>
    <x v="103"/>
    <x v="5"/>
    <x v="0"/>
    <m/>
    <m/>
    <m/>
    <m/>
    <m/>
    <m/>
    <n v="303"/>
  </r>
  <r>
    <x v="9"/>
    <x v="1"/>
    <x v="14"/>
    <x v="5"/>
    <x v="0"/>
    <m/>
    <m/>
    <m/>
    <m/>
    <m/>
    <m/>
    <n v="302"/>
  </r>
  <r>
    <x v="9"/>
    <x v="0"/>
    <x v="7"/>
    <x v="5"/>
    <x v="0"/>
    <m/>
    <m/>
    <m/>
    <m/>
    <m/>
    <m/>
    <n v="301"/>
  </r>
  <r>
    <x v="9"/>
    <x v="8"/>
    <x v="71"/>
    <x v="5"/>
    <x v="0"/>
    <m/>
    <m/>
    <m/>
    <m/>
    <m/>
    <m/>
    <n v="300"/>
  </r>
  <r>
    <x v="9"/>
    <x v="7"/>
    <x v="72"/>
    <x v="2"/>
    <x v="0"/>
    <m/>
    <m/>
    <m/>
    <m/>
    <m/>
    <m/>
    <n v="299"/>
  </r>
  <r>
    <x v="9"/>
    <x v="0"/>
    <x v="9"/>
    <x v="5"/>
    <x v="0"/>
    <m/>
    <m/>
    <m/>
    <m/>
    <m/>
    <m/>
    <n v="298"/>
  </r>
  <r>
    <x v="9"/>
    <x v="1"/>
    <x v="6"/>
    <x v="4"/>
    <x v="0"/>
    <m/>
    <m/>
    <m/>
    <m/>
    <m/>
    <m/>
    <n v="296"/>
  </r>
  <r>
    <x v="9"/>
    <x v="1"/>
    <x v="76"/>
    <x v="5"/>
    <x v="0"/>
    <m/>
    <m/>
    <m/>
    <m/>
    <m/>
    <m/>
    <n v="295"/>
  </r>
  <r>
    <x v="9"/>
    <x v="3"/>
    <x v="55"/>
    <x v="4"/>
    <x v="0"/>
    <m/>
    <m/>
    <m/>
    <m/>
    <m/>
    <m/>
    <n v="293"/>
  </r>
  <r>
    <x v="9"/>
    <x v="1"/>
    <x v="129"/>
    <x v="0"/>
    <x v="0"/>
    <m/>
    <m/>
    <m/>
    <m/>
    <m/>
    <m/>
    <n v="292"/>
  </r>
  <r>
    <x v="9"/>
    <x v="1"/>
    <x v="3"/>
    <x v="2"/>
    <x v="0"/>
    <m/>
    <m/>
    <m/>
    <m/>
    <m/>
    <m/>
    <n v="291"/>
  </r>
  <r>
    <x v="9"/>
    <x v="1"/>
    <x v="125"/>
    <x v="1"/>
    <x v="0"/>
    <m/>
    <m/>
    <m/>
    <m/>
    <m/>
    <m/>
    <n v="291"/>
  </r>
  <r>
    <x v="9"/>
    <x v="0"/>
    <x v="46"/>
    <x v="0"/>
    <x v="0"/>
    <m/>
    <m/>
    <m/>
    <m/>
    <m/>
    <m/>
    <n v="291"/>
  </r>
  <r>
    <x v="9"/>
    <x v="7"/>
    <x v="62"/>
    <x v="2"/>
    <x v="0"/>
    <m/>
    <m/>
    <m/>
    <m/>
    <m/>
    <m/>
    <n v="289"/>
  </r>
  <r>
    <x v="9"/>
    <x v="1"/>
    <x v="41"/>
    <x v="2"/>
    <x v="0"/>
    <m/>
    <m/>
    <m/>
    <m/>
    <m/>
    <m/>
    <n v="287"/>
  </r>
  <r>
    <x v="9"/>
    <x v="0"/>
    <x v="18"/>
    <x v="2"/>
    <x v="0"/>
    <m/>
    <m/>
    <m/>
    <m/>
    <m/>
    <m/>
    <n v="285"/>
  </r>
  <r>
    <x v="9"/>
    <x v="2"/>
    <x v="81"/>
    <x v="2"/>
    <x v="0"/>
    <m/>
    <m/>
    <m/>
    <m/>
    <m/>
    <m/>
    <n v="282"/>
  </r>
  <r>
    <x v="9"/>
    <x v="2"/>
    <x v="20"/>
    <x v="4"/>
    <x v="0"/>
    <m/>
    <m/>
    <m/>
    <m/>
    <m/>
    <m/>
    <n v="281"/>
  </r>
  <r>
    <x v="9"/>
    <x v="2"/>
    <x v="122"/>
    <x v="0"/>
    <x v="0"/>
    <m/>
    <m/>
    <m/>
    <m/>
    <m/>
    <m/>
    <n v="280"/>
  </r>
  <r>
    <x v="9"/>
    <x v="7"/>
    <x v="82"/>
    <x v="3"/>
    <x v="0"/>
    <m/>
    <m/>
    <m/>
    <m/>
    <m/>
    <m/>
    <n v="276"/>
  </r>
  <r>
    <x v="9"/>
    <x v="0"/>
    <x v="32"/>
    <x v="1"/>
    <x v="0"/>
    <m/>
    <m/>
    <m/>
    <m/>
    <m/>
    <m/>
    <n v="276"/>
  </r>
  <r>
    <x v="9"/>
    <x v="2"/>
    <x v="11"/>
    <x v="5"/>
    <x v="0"/>
    <m/>
    <m/>
    <m/>
    <m/>
    <m/>
    <m/>
    <n v="275"/>
  </r>
  <r>
    <x v="9"/>
    <x v="8"/>
    <x v="71"/>
    <x v="1"/>
    <x v="0"/>
    <m/>
    <m/>
    <m/>
    <m/>
    <m/>
    <m/>
    <n v="275"/>
  </r>
  <r>
    <x v="9"/>
    <x v="3"/>
    <x v="104"/>
    <x v="0"/>
    <x v="0"/>
    <m/>
    <m/>
    <m/>
    <m/>
    <m/>
    <m/>
    <n v="274"/>
  </r>
  <r>
    <x v="9"/>
    <x v="2"/>
    <x v="84"/>
    <x v="2"/>
    <x v="0"/>
    <m/>
    <m/>
    <m/>
    <m/>
    <m/>
    <m/>
    <n v="274"/>
  </r>
  <r>
    <x v="9"/>
    <x v="0"/>
    <x v="78"/>
    <x v="1"/>
    <x v="0"/>
    <m/>
    <m/>
    <m/>
    <m/>
    <m/>
    <m/>
    <n v="274"/>
  </r>
  <r>
    <x v="9"/>
    <x v="3"/>
    <x v="51"/>
    <x v="2"/>
    <x v="0"/>
    <m/>
    <m/>
    <m/>
    <m/>
    <m/>
    <m/>
    <n v="273"/>
  </r>
  <r>
    <x v="9"/>
    <x v="2"/>
    <x v="11"/>
    <x v="0"/>
    <x v="0"/>
    <m/>
    <m/>
    <m/>
    <m/>
    <m/>
    <m/>
    <n v="272"/>
  </r>
  <r>
    <x v="9"/>
    <x v="7"/>
    <x v="115"/>
    <x v="1"/>
    <x v="0"/>
    <m/>
    <m/>
    <m/>
    <m/>
    <m/>
    <m/>
    <n v="269"/>
  </r>
  <r>
    <x v="9"/>
    <x v="9"/>
    <x v="137"/>
    <x v="0"/>
    <x v="0"/>
    <m/>
    <m/>
    <m/>
    <m/>
    <m/>
    <m/>
    <n v="269"/>
  </r>
  <r>
    <x v="9"/>
    <x v="2"/>
    <x v="59"/>
    <x v="3"/>
    <x v="0"/>
    <m/>
    <m/>
    <m/>
    <m/>
    <m/>
    <m/>
    <n v="266"/>
  </r>
  <r>
    <x v="9"/>
    <x v="1"/>
    <x v="125"/>
    <x v="0"/>
    <x v="0"/>
    <m/>
    <m/>
    <m/>
    <m/>
    <m/>
    <m/>
    <n v="263"/>
  </r>
  <r>
    <x v="9"/>
    <x v="0"/>
    <x v="124"/>
    <x v="1"/>
    <x v="0"/>
    <m/>
    <m/>
    <m/>
    <m/>
    <m/>
    <m/>
    <n v="263"/>
  </r>
  <r>
    <x v="9"/>
    <x v="2"/>
    <x v="120"/>
    <x v="2"/>
    <x v="0"/>
    <m/>
    <m/>
    <m/>
    <m/>
    <m/>
    <m/>
    <n v="262"/>
  </r>
  <r>
    <x v="9"/>
    <x v="6"/>
    <x v="108"/>
    <x v="0"/>
    <x v="0"/>
    <m/>
    <m/>
    <m/>
    <m/>
    <m/>
    <m/>
    <n v="262"/>
  </r>
  <r>
    <x v="9"/>
    <x v="7"/>
    <x v="52"/>
    <x v="2"/>
    <x v="0"/>
    <m/>
    <m/>
    <m/>
    <m/>
    <m/>
    <m/>
    <n v="260"/>
  </r>
  <r>
    <x v="9"/>
    <x v="9"/>
    <x v="148"/>
    <x v="1"/>
    <x v="0"/>
    <m/>
    <m/>
    <m/>
    <m/>
    <m/>
    <m/>
    <n v="260"/>
  </r>
  <r>
    <x v="9"/>
    <x v="3"/>
    <x v="55"/>
    <x v="2"/>
    <x v="0"/>
    <m/>
    <m/>
    <m/>
    <m/>
    <m/>
    <m/>
    <n v="255"/>
  </r>
  <r>
    <x v="9"/>
    <x v="4"/>
    <x v="65"/>
    <x v="4"/>
    <x v="0"/>
    <m/>
    <m/>
    <m/>
    <m/>
    <m/>
    <m/>
    <n v="252"/>
  </r>
  <r>
    <x v="9"/>
    <x v="2"/>
    <x v="81"/>
    <x v="5"/>
    <x v="0"/>
    <m/>
    <m/>
    <m/>
    <m/>
    <m/>
    <m/>
    <n v="252"/>
  </r>
  <r>
    <x v="9"/>
    <x v="4"/>
    <x v="57"/>
    <x v="5"/>
    <x v="0"/>
    <m/>
    <m/>
    <m/>
    <m/>
    <m/>
    <m/>
    <n v="249"/>
  </r>
  <r>
    <x v="9"/>
    <x v="1"/>
    <x v="163"/>
    <x v="5"/>
    <x v="0"/>
    <m/>
    <m/>
    <m/>
    <m/>
    <m/>
    <m/>
    <n v="247"/>
  </r>
  <r>
    <x v="9"/>
    <x v="7"/>
    <x v="121"/>
    <x v="1"/>
    <x v="0"/>
    <m/>
    <m/>
    <m/>
    <m/>
    <m/>
    <m/>
    <n v="247"/>
  </r>
  <r>
    <x v="9"/>
    <x v="5"/>
    <x v="33"/>
    <x v="5"/>
    <x v="0"/>
    <m/>
    <m/>
    <m/>
    <m/>
    <m/>
    <m/>
    <n v="246"/>
  </r>
  <r>
    <x v="9"/>
    <x v="2"/>
    <x v="59"/>
    <x v="5"/>
    <x v="0"/>
    <m/>
    <m/>
    <m/>
    <m/>
    <m/>
    <m/>
    <n v="245"/>
  </r>
  <r>
    <x v="9"/>
    <x v="3"/>
    <x v="111"/>
    <x v="3"/>
    <x v="0"/>
    <m/>
    <m/>
    <m/>
    <m/>
    <m/>
    <m/>
    <n v="245"/>
  </r>
  <r>
    <x v="9"/>
    <x v="7"/>
    <x v="62"/>
    <x v="4"/>
    <x v="0"/>
    <m/>
    <m/>
    <m/>
    <m/>
    <m/>
    <m/>
    <n v="240"/>
  </r>
  <r>
    <x v="9"/>
    <x v="2"/>
    <x v="26"/>
    <x v="4"/>
    <x v="0"/>
    <m/>
    <m/>
    <m/>
    <m/>
    <m/>
    <m/>
    <n v="239"/>
  </r>
  <r>
    <x v="9"/>
    <x v="1"/>
    <x v="28"/>
    <x v="3"/>
    <x v="0"/>
    <m/>
    <m/>
    <m/>
    <m/>
    <m/>
    <m/>
    <n v="237"/>
  </r>
  <r>
    <x v="9"/>
    <x v="1"/>
    <x v="166"/>
    <x v="0"/>
    <x v="0"/>
    <m/>
    <m/>
    <m/>
    <m/>
    <m/>
    <m/>
    <n v="235"/>
  </r>
  <r>
    <x v="9"/>
    <x v="7"/>
    <x v="62"/>
    <x v="4"/>
    <x v="0"/>
    <m/>
    <m/>
    <m/>
    <m/>
    <m/>
    <m/>
    <n v="235"/>
  </r>
  <r>
    <x v="9"/>
    <x v="1"/>
    <x v="3"/>
    <x v="3"/>
    <x v="0"/>
    <m/>
    <m/>
    <m/>
    <m/>
    <m/>
    <m/>
    <n v="234"/>
  </r>
  <r>
    <x v="9"/>
    <x v="5"/>
    <x v="66"/>
    <x v="2"/>
    <x v="0"/>
    <m/>
    <m/>
    <m/>
    <m/>
    <m/>
    <m/>
    <n v="233"/>
  </r>
  <r>
    <x v="9"/>
    <x v="9"/>
    <x v="142"/>
    <x v="0"/>
    <x v="0"/>
    <m/>
    <m/>
    <m/>
    <m/>
    <m/>
    <m/>
    <n v="229"/>
  </r>
  <r>
    <x v="9"/>
    <x v="3"/>
    <x v="134"/>
    <x v="1"/>
    <x v="0"/>
    <m/>
    <m/>
    <m/>
    <m/>
    <m/>
    <m/>
    <n v="228"/>
  </r>
  <r>
    <x v="9"/>
    <x v="9"/>
    <x v="173"/>
    <x v="1"/>
    <x v="0"/>
    <m/>
    <m/>
    <m/>
    <m/>
    <m/>
    <m/>
    <n v="228"/>
  </r>
  <r>
    <x v="9"/>
    <x v="2"/>
    <x v="58"/>
    <x v="4"/>
    <x v="0"/>
    <m/>
    <m/>
    <m/>
    <m/>
    <m/>
    <m/>
    <n v="227"/>
  </r>
  <r>
    <x v="9"/>
    <x v="0"/>
    <x v="54"/>
    <x v="5"/>
    <x v="0"/>
    <m/>
    <m/>
    <m/>
    <m/>
    <m/>
    <m/>
    <n v="226"/>
  </r>
  <r>
    <x v="9"/>
    <x v="4"/>
    <x v="36"/>
    <x v="5"/>
    <x v="0"/>
    <m/>
    <m/>
    <m/>
    <m/>
    <m/>
    <m/>
    <n v="224"/>
  </r>
  <r>
    <x v="9"/>
    <x v="0"/>
    <x v="9"/>
    <x v="2"/>
    <x v="0"/>
    <m/>
    <m/>
    <m/>
    <m/>
    <m/>
    <m/>
    <n v="224"/>
  </r>
  <r>
    <x v="9"/>
    <x v="0"/>
    <x v="54"/>
    <x v="5"/>
    <x v="0"/>
    <m/>
    <m/>
    <m/>
    <m/>
    <m/>
    <m/>
    <n v="222"/>
  </r>
  <r>
    <x v="9"/>
    <x v="0"/>
    <x v="32"/>
    <x v="2"/>
    <x v="0"/>
    <m/>
    <m/>
    <m/>
    <m/>
    <m/>
    <m/>
    <n v="222"/>
  </r>
  <r>
    <x v="9"/>
    <x v="4"/>
    <x v="155"/>
    <x v="0"/>
    <x v="0"/>
    <m/>
    <m/>
    <m/>
    <m/>
    <m/>
    <m/>
    <n v="220"/>
  </r>
  <r>
    <x v="9"/>
    <x v="2"/>
    <x v="86"/>
    <x v="3"/>
    <x v="0"/>
    <m/>
    <m/>
    <m/>
    <m/>
    <m/>
    <m/>
    <n v="219"/>
  </r>
  <r>
    <x v="9"/>
    <x v="6"/>
    <x v="44"/>
    <x v="1"/>
    <x v="0"/>
    <m/>
    <m/>
    <m/>
    <m/>
    <m/>
    <m/>
    <n v="218"/>
  </r>
  <r>
    <x v="9"/>
    <x v="0"/>
    <x v="96"/>
    <x v="1"/>
    <x v="0"/>
    <m/>
    <m/>
    <m/>
    <m/>
    <m/>
    <m/>
    <n v="218"/>
  </r>
  <r>
    <x v="9"/>
    <x v="8"/>
    <x v="83"/>
    <x v="1"/>
    <x v="0"/>
    <m/>
    <m/>
    <m/>
    <m/>
    <m/>
    <m/>
    <n v="217"/>
  </r>
  <r>
    <x v="9"/>
    <x v="1"/>
    <x v="75"/>
    <x v="1"/>
    <x v="0"/>
    <m/>
    <m/>
    <m/>
    <m/>
    <m/>
    <m/>
    <n v="214"/>
  </r>
  <r>
    <x v="9"/>
    <x v="6"/>
    <x v="160"/>
    <x v="0"/>
    <x v="0"/>
    <m/>
    <m/>
    <m/>
    <m/>
    <m/>
    <m/>
    <n v="211"/>
  </r>
  <r>
    <x v="9"/>
    <x v="7"/>
    <x v="72"/>
    <x v="4"/>
    <x v="0"/>
    <m/>
    <m/>
    <m/>
    <m/>
    <m/>
    <m/>
    <n v="210"/>
  </r>
  <r>
    <x v="9"/>
    <x v="2"/>
    <x v="49"/>
    <x v="2"/>
    <x v="0"/>
    <m/>
    <m/>
    <m/>
    <m/>
    <m/>
    <m/>
    <n v="209"/>
  </r>
  <r>
    <x v="9"/>
    <x v="2"/>
    <x v="49"/>
    <x v="5"/>
    <x v="0"/>
    <m/>
    <m/>
    <m/>
    <m/>
    <m/>
    <m/>
    <n v="207"/>
  </r>
  <r>
    <x v="9"/>
    <x v="9"/>
    <x v="126"/>
    <x v="1"/>
    <x v="0"/>
    <m/>
    <m/>
    <m/>
    <m/>
    <m/>
    <m/>
    <n v="207"/>
  </r>
  <r>
    <x v="9"/>
    <x v="0"/>
    <x v="77"/>
    <x v="5"/>
    <x v="0"/>
    <m/>
    <m/>
    <m/>
    <m/>
    <m/>
    <m/>
    <n v="207"/>
  </r>
  <r>
    <x v="9"/>
    <x v="2"/>
    <x v="10"/>
    <x v="5"/>
    <x v="0"/>
    <m/>
    <m/>
    <m/>
    <m/>
    <m/>
    <m/>
    <n v="205"/>
  </r>
  <r>
    <x v="9"/>
    <x v="1"/>
    <x v="153"/>
    <x v="0"/>
    <x v="0"/>
    <m/>
    <m/>
    <m/>
    <m/>
    <m/>
    <m/>
    <n v="205"/>
  </r>
  <r>
    <x v="9"/>
    <x v="9"/>
    <x v="173"/>
    <x v="0"/>
    <x v="0"/>
    <m/>
    <m/>
    <m/>
    <m/>
    <m/>
    <m/>
    <n v="203"/>
  </r>
  <r>
    <x v="9"/>
    <x v="1"/>
    <x v="19"/>
    <x v="5"/>
    <x v="0"/>
    <m/>
    <m/>
    <m/>
    <m/>
    <m/>
    <m/>
    <n v="199"/>
  </r>
  <r>
    <x v="9"/>
    <x v="3"/>
    <x v="97"/>
    <x v="0"/>
    <x v="0"/>
    <m/>
    <m/>
    <m/>
    <m/>
    <m/>
    <m/>
    <n v="198"/>
  </r>
  <r>
    <x v="9"/>
    <x v="5"/>
    <x v="39"/>
    <x v="5"/>
    <x v="0"/>
    <m/>
    <m/>
    <m/>
    <m/>
    <m/>
    <m/>
    <n v="198"/>
  </r>
  <r>
    <x v="9"/>
    <x v="0"/>
    <x v="50"/>
    <x v="1"/>
    <x v="0"/>
    <m/>
    <m/>
    <m/>
    <m/>
    <m/>
    <m/>
    <n v="195"/>
  </r>
  <r>
    <x v="9"/>
    <x v="0"/>
    <x v="103"/>
    <x v="5"/>
    <x v="0"/>
    <m/>
    <m/>
    <m/>
    <m/>
    <m/>
    <m/>
    <n v="195"/>
  </r>
  <r>
    <x v="9"/>
    <x v="1"/>
    <x v="79"/>
    <x v="5"/>
    <x v="0"/>
    <m/>
    <m/>
    <m/>
    <m/>
    <m/>
    <m/>
    <n v="194"/>
  </r>
  <r>
    <x v="9"/>
    <x v="7"/>
    <x v="139"/>
    <x v="1"/>
    <x v="0"/>
    <m/>
    <m/>
    <m/>
    <m/>
    <m/>
    <m/>
    <n v="193"/>
  </r>
  <r>
    <x v="9"/>
    <x v="8"/>
    <x v="114"/>
    <x v="1"/>
    <x v="0"/>
    <m/>
    <m/>
    <m/>
    <m/>
    <m/>
    <m/>
    <n v="193"/>
  </r>
  <r>
    <x v="9"/>
    <x v="8"/>
    <x v="221"/>
    <x v="0"/>
    <x v="0"/>
    <m/>
    <m/>
    <m/>
    <m/>
    <m/>
    <m/>
    <n v="190"/>
  </r>
  <r>
    <x v="9"/>
    <x v="1"/>
    <x v="6"/>
    <x v="5"/>
    <x v="0"/>
    <m/>
    <m/>
    <m/>
    <m/>
    <m/>
    <m/>
    <n v="187"/>
  </r>
  <r>
    <x v="9"/>
    <x v="1"/>
    <x v="23"/>
    <x v="4"/>
    <x v="0"/>
    <m/>
    <m/>
    <m/>
    <m/>
    <m/>
    <m/>
    <n v="185"/>
  </r>
  <r>
    <x v="9"/>
    <x v="7"/>
    <x v="130"/>
    <x v="2"/>
    <x v="0"/>
    <m/>
    <m/>
    <m/>
    <m/>
    <m/>
    <m/>
    <n v="185"/>
  </r>
  <r>
    <x v="9"/>
    <x v="0"/>
    <x v="124"/>
    <x v="5"/>
    <x v="0"/>
    <m/>
    <m/>
    <m/>
    <m/>
    <m/>
    <m/>
    <n v="184"/>
  </r>
  <r>
    <x v="9"/>
    <x v="10"/>
    <x v="144"/>
    <x v="0"/>
    <x v="0"/>
    <m/>
    <m/>
    <m/>
    <m/>
    <m/>
    <m/>
    <n v="184"/>
  </r>
  <r>
    <x v="9"/>
    <x v="2"/>
    <x v="49"/>
    <x v="1"/>
    <x v="0"/>
    <m/>
    <m/>
    <m/>
    <m/>
    <m/>
    <m/>
    <n v="183"/>
  </r>
  <r>
    <x v="9"/>
    <x v="1"/>
    <x v="85"/>
    <x v="2"/>
    <x v="0"/>
    <m/>
    <m/>
    <m/>
    <m/>
    <m/>
    <m/>
    <n v="182"/>
  </r>
  <r>
    <x v="9"/>
    <x v="9"/>
    <x v="161"/>
    <x v="1"/>
    <x v="0"/>
    <m/>
    <m/>
    <m/>
    <m/>
    <m/>
    <m/>
    <n v="181"/>
  </r>
  <r>
    <x v="9"/>
    <x v="1"/>
    <x v="21"/>
    <x v="5"/>
    <x v="0"/>
    <m/>
    <m/>
    <m/>
    <m/>
    <m/>
    <m/>
    <n v="180"/>
  </r>
  <r>
    <x v="9"/>
    <x v="5"/>
    <x v="22"/>
    <x v="2"/>
    <x v="0"/>
    <m/>
    <m/>
    <m/>
    <m/>
    <m/>
    <m/>
    <n v="180"/>
  </r>
  <r>
    <x v="9"/>
    <x v="4"/>
    <x v="57"/>
    <x v="3"/>
    <x v="0"/>
    <m/>
    <m/>
    <m/>
    <m/>
    <m/>
    <m/>
    <n v="179"/>
  </r>
  <r>
    <x v="9"/>
    <x v="1"/>
    <x v="93"/>
    <x v="1"/>
    <x v="0"/>
    <m/>
    <m/>
    <m/>
    <m/>
    <m/>
    <m/>
    <n v="177"/>
  </r>
  <r>
    <x v="9"/>
    <x v="8"/>
    <x v="136"/>
    <x v="0"/>
    <x v="0"/>
    <m/>
    <m/>
    <m/>
    <m/>
    <m/>
    <m/>
    <n v="177"/>
  </r>
  <r>
    <x v="9"/>
    <x v="3"/>
    <x v="104"/>
    <x v="2"/>
    <x v="0"/>
    <m/>
    <m/>
    <m/>
    <m/>
    <m/>
    <m/>
    <n v="176"/>
  </r>
  <r>
    <x v="9"/>
    <x v="1"/>
    <x v="13"/>
    <x v="3"/>
    <x v="0"/>
    <m/>
    <m/>
    <m/>
    <m/>
    <m/>
    <m/>
    <n v="174"/>
  </r>
  <r>
    <x v="9"/>
    <x v="1"/>
    <x v="15"/>
    <x v="4"/>
    <x v="0"/>
    <m/>
    <m/>
    <m/>
    <m/>
    <m/>
    <m/>
    <n v="174"/>
  </r>
  <r>
    <x v="9"/>
    <x v="5"/>
    <x v="69"/>
    <x v="3"/>
    <x v="0"/>
    <m/>
    <m/>
    <m/>
    <m/>
    <m/>
    <m/>
    <n v="172"/>
  </r>
  <r>
    <x v="9"/>
    <x v="0"/>
    <x v="70"/>
    <x v="2"/>
    <x v="0"/>
    <m/>
    <m/>
    <m/>
    <m/>
    <m/>
    <m/>
    <n v="170"/>
  </r>
  <r>
    <x v="9"/>
    <x v="4"/>
    <x v="27"/>
    <x v="4"/>
    <x v="0"/>
    <m/>
    <m/>
    <m/>
    <m/>
    <m/>
    <m/>
    <n v="169"/>
  </r>
  <r>
    <x v="9"/>
    <x v="7"/>
    <x v="121"/>
    <x v="0"/>
    <x v="0"/>
    <m/>
    <m/>
    <m/>
    <m/>
    <m/>
    <m/>
    <n v="168"/>
  </r>
  <r>
    <x v="9"/>
    <x v="1"/>
    <x v="163"/>
    <x v="0"/>
    <x v="0"/>
    <m/>
    <m/>
    <m/>
    <m/>
    <m/>
    <m/>
    <n v="167"/>
  </r>
  <r>
    <x v="9"/>
    <x v="5"/>
    <x v="66"/>
    <x v="0"/>
    <x v="0"/>
    <m/>
    <m/>
    <m/>
    <m/>
    <m/>
    <m/>
    <n v="166"/>
  </r>
  <r>
    <x v="9"/>
    <x v="1"/>
    <x v="141"/>
    <x v="0"/>
    <x v="0"/>
    <m/>
    <m/>
    <m/>
    <m/>
    <m/>
    <m/>
    <n v="163"/>
  </r>
  <r>
    <x v="9"/>
    <x v="2"/>
    <x v="59"/>
    <x v="4"/>
    <x v="0"/>
    <m/>
    <m/>
    <m/>
    <m/>
    <m/>
    <m/>
    <n v="162"/>
  </r>
  <r>
    <x v="9"/>
    <x v="4"/>
    <x v="155"/>
    <x v="2"/>
    <x v="0"/>
    <m/>
    <m/>
    <m/>
    <m/>
    <m/>
    <m/>
    <n v="160"/>
  </r>
  <r>
    <x v="9"/>
    <x v="1"/>
    <x v="13"/>
    <x v="2"/>
    <x v="0"/>
    <m/>
    <m/>
    <m/>
    <m/>
    <m/>
    <m/>
    <n v="160"/>
  </r>
  <r>
    <x v="9"/>
    <x v="1"/>
    <x v="125"/>
    <x v="2"/>
    <x v="0"/>
    <m/>
    <m/>
    <m/>
    <m/>
    <m/>
    <m/>
    <n v="160"/>
  </r>
  <r>
    <x v="9"/>
    <x v="2"/>
    <x v="49"/>
    <x v="3"/>
    <x v="0"/>
    <m/>
    <m/>
    <m/>
    <m/>
    <m/>
    <m/>
    <n v="157"/>
  </r>
  <r>
    <x v="9"/>
    <x v="2"/>
    <x v="122"/>
    <x v="3"/>
    <x v="0"/>
    <m/>
    <m/>
    <m/>
    <m/>
    <m/>
    <m/>
    <n v="157"/>
  </r>
  <r>
    <x v="9"/>
    <x v="1"/>
    <x v="25"/>
    <x v="4"/>
    <x v="0"/>
    <m/>
    <m/>
    <m/>
    <m/>
    <m/>
    <m/>
    <n v="156"/>
  </r>
  <r>
    <x v="9"/>
    <x v="10"/>
    <x v="151"/>
    <x v="1"/>
    <x v="0"/>
    <m/>
    <m/>
    <m/>
    <m/>
    <m/>
    <m/>
    <n v="156"/>
  </r>
  <r>
    <x v="9"/>
    <x v="12"/>
    <x v="157"/>
    <x v="0"/>
    <x v="0"/>
    <m/>
    <m/>
    <m/>
    <m/>
    <m/>
    <m/>
    <n v="154"/>
  </r>
  <r>
    <x v="9"/>
    <x v="8"/>
    <x v="135"/>
    <x v="0"/>
    <x v="0"/>
    <m/>
    <m/>
    <m/>
    <m/>
    <m/>
    <m/>
    <n v="154"/>
  </r>
  <r>
    <x v="9"/>
    <x v="1"/>
    <x v="37"/>
    <x v="2"/>
    <x v="0"/>
    <m/>
    <m/>
    <m/>
    <m/>
    <m/>
    <m/>
    <n v="152"/>
  </r>
  <r>
    <x v="9"/>
    <x v="3"/>
    <x v="104"/>
    <x v="5"/>
    <x v="0"/>
    <m/>
    <m/>
    <m/>
    <m/>
    <m/>
    <m/>
    <n v="151"/>
  </r>
  <r>
    <x v="9"/>
    <x v="7"/>
    <x v="130"/>
    <x v="1"/>
    <x v="0"/>
    <m/>
    <m/>
    <m/>
    <m/>
    <m/>
    <m/>
    <n v="148"/>
  </r>
  <r>
    <x v="9"/>
    <x v="6"/>
    <x v="138"/>
    <x v="0"/>
    <x v="0"/>
    <m/>
    <m/>
    <m/>
    <m/>
    <m/>
    <m/>
    <n v="148"/>
  </r>
  <r>
    <x v="9"/>
    <x v="1"/>
    <x v="147"/>
    <x v="0"/>
    <x v="0"/>
    <m/>
    <m/>
    <m/>
    <m/>
    <m/>
    <m/>
    <n v="142"/>
  </r>
  <r>
    <x v="9"/>
    <x v="3"/>
    <x v="74"/>
    <x v="3"/>
    <x v="0"/>
    <m/>
    <m/>
    <m/>
    <m/>
    <m/>
    <m/>
    <n v="142"/>
  </r>
  <r>
    <x v="9"/>
    <x v="7"/>
    <x v="130"/>
    <x v="2"/>
    <x v="0"/>
    <m/>
    <m/>
    <m/>
    <m/>
    <m/>
    <m/>
    <n v="140"/>
  </r>
  <r>
    <x v="9"/>
    <x v="6"/>
    <x v="108"/>
    <x v="1"/>
    <x v="0"/>
    <m/>
    <m/>
    <m/>
    <m/>
    <m/>
    <m/>
    <n v="140"/>
  </r>
  <r>
    <x v="9"/>
    <x v="10"/>
    <x v="181"/>
    <x v="0"/>
    <x v="0"/>
    <m/>
    <m/>
    <m/>
    <m/>
    <m/>
    <m/>
    <n v="139"/>
  </r>
  <r>
    <x v="9"/>
    <x v="1"/>
    <x v="93"/>
    <x v="2"/>
    <x v="0"/>
    <m/>
    <m/>
    <m/>
    <m/>
    <m/>
    <m/>
    <n v="136"/>
  </r>
  <r>
    <x v="9"/>
    <x v="4"/>
    <x v="65"/>
    <x v="5"/>
    <x v="0"/>
    <m/>
    <m/>
    <m/>
    <m/>
    <m/>
    <m/>
    <n v="135"/>
  </r>
  <r>
    <x v="9"/>
    <x v="9"/>
    <x v="158"/>
    <x v="2"/>
    <x v="0"/>
    <m/>
    <m/>
    <m/>
    <m/>
    <m/>
    <m/>
    <n v="133"/>
  </r>
  <r>
    <x v="9"/>
    <x v="0"/>
    <x v="54"/>
    <x v="1"/>
    <x v="0"/>
    <m/>
    <m/>
    <m/>
    <m/>
    <m/>
    <m/>
    <n v="133"/>
  </r>
  <r>
    <x v="9"/>
    <x v="0"/>
    <x v="68"/>
    <x v="1"/>
    <x v="0"/>
    <m/>
    <m/>
    <m/>
    <m/>
    <m/>
    <m/>
    <n v="132"/>
  </r>
  <r>
    <x v="9"/>
    <x v="2"/>
    <x v="11"/>
    <x v="2"/>
    <x v="0"/>
    <m/>
    <m/>
    <m/>
    <m/>
    <m/>
    <m/>
    <n v="130"/>
  </r>
  <r>
    <x v="9"/>
    <x v="3"/>
    <x v="97"/>
    <x v="5"/>
    <x v="0"/>
    <m/>
    <m/>
    <m/>
    <m/>
    <m/>
    <m/>
    <n v="130"/>
  </r>
  <r>
    <x v="9"/>
    <x v="9"/>
    <x v="106"/>
    <x v="2"/>
    <x v="0"/>
    <m/>
    <m/>
    <m/>
    <m/>
    <m/>
    <m/>
    <n v="128"/>
  </r>
  <r>
    <x v="9"/>
    <x v="8"/>
    <x v="182"/>
    <x v="0"/>
    <x v="0"/>
    <m/>
    <m/>
    <m/>
    <m/>
    <m/>
    <m/>
    <n v="125"/>
  </r>
  <r>
    <x v="9"/>
    <x v="0"/>
    <x v="70"/>
    <x v="2"/>
    <x v="0"/>
    <m/>
    <m/>
    <m/>
    <m/>
    <m/>
    <m/>
    <n v="124"/>
  </r>
  <r>
    <x v="9"/>
    <x v="2"/>
    <x v="112"/>
    <x v="2"/>
    <x v="0"/>
    <m/>
    <m/>
    <m/>
    <m/>
    <m/>
    <m/>
    <n v="123"/>
  </r>
  <r>
    <x v="9"/>
    <x v="0"/>
    <x v="77"/>
    <x v="2"/>
    <x v="0"/>
    <m/>
    <m/>
    <m/>
    <m/>
    <m/>
    <m/>
    <n v="123"/>
  </r>
  <r>
    <x v="9"/>
    <x v="1"/>
    <x v="41"/>
    <x v="5"/>
    <x v="0"/>
    <m/>
    <m/>
    <m/>
    <m/>
    <m/>
    <m/>
    <n v="122"/>
  </r>
  <r>
    <x v="9"/>
    <x v="1"/>
    <x v="41"/>
    <x v="4"/>
    <x v="0"/>
    <m/>
    <m/>
    <m/>
    <m/>
    <m/>
    <m/>
    <n v="122"/>
  </r>
  <r>
    <x v="9"/>
    <x v="0"/>
    <x v="101"/>
    <x v="2"/>
    <x v="0"/>
    <m/>
    <m/>
    <m/>
    <m/>
    <m/>
    <m/>
    <n v="122"/>
  </r>
  <r>
    <x v="9"/>
    <x v="1"/>
    <x v="166"/>
    <x v="5"/>
    <x v="0"/>
    <m/>
    <m/>
    <m/>
    <m/>
    <m/>
    <m/>
    <n v="121"/>
  </r>
  <r>
    <x v="9"/>
    <x v="7"/>
    <x v="52"/>
    <x v="4"/>
    <x v="0"/>
    <m/>
    <m/>
    <m/>
    <m/>
    <m/>
    <m/>
    <n v="120"/>
  </r>
  <r>
    <x v="9"/>
    <x v="0"/>
    <x v="54"/>
    <x v="1"/>
    <x v="0"/>
    <m/>
    <m/>
    <m/>
    <m/>
    <m/>
    <m/>
    <n v="120"/>
  </r>
  <r>
    <x v="9"/>
    <x v="1"/>
    <x v="85"/>
    <x v="5"/>
    <x v="0"/>
    <m/>
    <m/>
    <m/>
    <m/>
    <m/>
    <m/>
    <n v="119"/>
  </r>
  <r>
    <x v="9"/>
    <x v="6"/>
    <x v="108"/>
    <x v="1"/>
    <x v="0"/>
    <m/>
    <m/>
    <m/>
    <m/>
    <m/>
    <m/>
    <n v="118"/>
  </r>
  <r>
    <x v="9"/>
    <x v="7"/>
    <x v="72"/>
    <x v="3"/>
    <x v="0"/>
    <m/>
    <m/>
    <m/>
    <m/>
    <m/>
    <m/>
    <n v="116"/>
  </r>
  <r>
    <x v="9"/>
    <x v="3"/>
    <x v="97"/>
    <x v="1"/>
    <x v="0"/>
    <m/>
    <m/>
    <m/>
    <m/>
    <m/>
    <m/>
    <n v="115"/>
  </r>
  <r>
    <x v="9"/>
    <x v="2"/>
    <x v="20"/>
    <x v="5"/>
    <x v="0"/>
    <m/>
    <m/>
    <m/>
    <m/>
    <m/>
    <m/>
    <n v="112"/>
  </r>
  <r>
    <x v="9"/>
    <x v="0"/>
    <x v="46"/>
    <x v="2"/>
    <x v="0"/>
    <m/>
    <m/>
    <m/>
    <m/>
    <m/>
    <m/>
    <n v="112"/>
  </r>
  <r>
    <x v="9"/>
    <x v="3"/>
    <x v="97"/>
    <x v="4"/>
    <x v="0"/>
    <m/>
    <m/>
    <m/>
    <m/>
    <m/>
    <m/>
    <n v="110"/>
  </r>
  <r>
    <x v="9"/>
    <x v="4"/>
    <x v="73"/>
    <x v="4"/>
    <x v="0"/>
    <m/>
    <m/>
    <m/>
    <m/>
    <m/>
    <m/>
    <n v="109"/>
  </r>
  <r>
    <x v="9"/>
    <x v="9"/>
    <x v="148"/>
    <x v="2"/>
    <x v="0"/>
    <m/>
    <m/>
    <m/>
    <m/>
    <m/>
    <m/>
    <n v="109"/>
  </r>
  <r>
    <x v="9"/>
    <x v="0"/>
    <x v="8"/>
    <x v="4"/>
    <x v="0"/>
    <m/>
    <m/>
    <m/>
    <m/>
    <m/>
    <m/>
    <n v="109"/>
  </r>
  <r>
    <x v="9"/>
    <x v="9"/>
    <x v="107"/>
    <x v="0"/>
    <x v="0"/>
    <m/>
    <m/>
    <m/>
    <m/>
    <m/>
    <m/>
    <n v="108"/>
  </r>
  <r>
    <x v="9"/>
    <x v="3"/>
    <x v="97"/>
    <x v="5"/>
    <x v="0"/>
    <m/>
    <m/>
    <m/>
    <m/>
    <m/>
    <m/>
    <n v="107"/>
  </r>
  <r>
    <x v="9"/>
    <x v="1"/>
    <x v="75"/>
    <x v="5"/>
    <x v="0"/>
    <m/>
    <m/>
    <m/>
    <m/>
    <m/>
    <m/>
    <n v="106"/>
  </r>
  <r>
    <x v="9"/>
    <x v="0"/>
    <x v="143"/>
    <x v="0"/>
    <x v="0"/>
    <m/>
    <m/>
    <m/>
    <m/>
    <m/>
    <m/>
    <n v="104"/>
  </r>
  <r>
    <x v="9"/>
    <x v="1"/>
    <x v="30"/>
    <x v="4"/>
    <x v="0"/>
    <m/>
    <m/>
    <m/>
    <m/>
    <m/>
    <m/>
    <n v="103"/>
  </r>
  <r>
    <x v="9"/>
    <x v="7"/>
    <x v="121"/>
    <x v="2"/>
    <x v="0"/>
    <m/>
    <m/>
    <m/>
    <m/>
    <m/>
    <m/>
    <n v="103"/>
  </r>
  <r>
    <x v="9"/>
    <x v="0"/>
    <x v="103"/>
    <x v="3"/>
    <x v="0"/>
    <m/>
    <m/>
    <m/>
    <m/>
    <m/>
    <m/>
    <n v="100"/>
  </r>
  <r>
    <x v="9"/>
    <x v="1"/>
    <x v="67"/>
    <x v="5"/>
    <x v="0"/>
    <m/>
    <m/>
    <m/>
    <m/>
    <m/>
    <m/>
    <n v="99"/>
  </r>
  <r>
    <x v="9"/>
    <x v="1"/>
    <x v="3"/>
    <x v="4"/>
    <x v="0"/>
    <m/>
    <m/>
    <m/>
    <m/>
    <m/>
    <m/>
    <n v="99"/>
  </r>
  <r>
    <x v="9"/>
    <x v="3"/>
    <x v="97"/>
    <x v="2"/>
    <x v="0"/>
    <m/>
    <m/>
    <m/>
    <m/>
    <m/>
    <m/>
    <n v="99"/>
  </r>
  <r>
    <x v="9"/>
    <x v="11"/>
    <x v="113"/>
    <x v="2"/>
    <x v="0"/>
    <m/>
    <m/>
    <m/>
    <m/>
    <m/>
    <m/>
    <n v="98"/>
  </r>
  <r>
    <x v="9"/>
    <x v="8"/>
    <x v="136"/>
    <x v="0"/>
    <x v="0"/>
    <m/>
    <m/>
    <m/>
    <m/>
    <m/>
    <m/>
    <n v="98"/>
  </r>
  <r>
    <x v="9"/>
    <x v="2"/>
    <x v="120"/>
    <x v="5"/>
    <x v="0"/>
    <m/>
    <m/>
    <m/>
    <m/>
    <m/>
    <m/>
    <n v="97"/>
  </r>
  <r>
    <x v="9"/>
    <x v="8"/>
    <x v="136"/>
    <x v="1"/>
    <x v="0"/>
    <m/>
    <m/>
    <m/>
    <m/>
    <m/>
    <m/>
    <n v="97"/>
  </r>
  <r>
    <x v="9"/>
    <x v="1"/>
    <x v="79"/>
    <x v="2"/>
    <x v="0"/>
    <m/>
    <m/>
    <m/>
    <m/>
    <m/>
    <m/>
    <n v="95"/>
  </r>
  <r>
    <x v="9"/>
    <x v="8"/>
    <x v="179"/>
    <x v="0"/>
    <x v="0"/>
    <m/>
    <m/>
    <m/>
    <m/>
    <m/>
    <m/>
    <n v="95"/>
  </r>
  <r>
    <x v="9"/>
    <x v="0"/>
    <x v="46"/>
    <x v="2"/>
    <x v="0"/>
    <m/>
    <m/>
    <m/>
    <m/>
    <m/>
    <m/>
    <n v="95"/>
  </r>
  <r>
    <x v="9"/>
    <x v="4"/>
    <x v="57"/>
    <x v="4"/>
    <x v="0"/>
    <m/>
    <m/>
    <m/>
    <m/>
    <m/>
    <m/>
    <n v="94"/>
  </r>
  <r>
    <x v="9"/>
    <x v="0"/>
    <x v="46"/>
    <x v="3"/>
    <x v="0"/>
    <m/>
    <m/>
    <m/>
    <m/>
    <m/>
    <m/>
    <n v="94"/>
  </r>
  <r>
    <x v="9"/>
    <x v="1"/>
    <x v="19"/>
    <x v="4"/>
    <x v="0"/>
    <m/>
    <m/>
    <m/>
    <m/>
    <m/>
    <m/>
    <n v="93"/>
  </r>
  <r>
    <x v="9"/>
    <x v="2"/>
    <x v="81"/>
    <x v="4"/>
    <x v="0"/>
    <m/>
    <m/>
    <m/>
    <m/>
    <m/>
    <m/>
    <n v="93"/>
  </r>
  <r>
    <x v="9"/>
    <x v="9"/>
    <x v="106"/>
    <x v="2"/>
    <x v="0"/>
    <m/>
    <m/>
    <m/>
    <m/>
    <m/>
    <m/>
    <n v="93"/>
  </r>
  <r>
    <x v="9"/>
    <x v="9"/>
    <x v="126"/>
    <x v="0"/>
    <x v="0"/>
    <m/>
    <m/>
    <m/>
    <m/>
    <m/>
    <m/>
    <n v="93"/>
  </r>
  <r>
    <x v="9"/>
    <x v="0"/>
    <x v="12"/>
    <x v="2"/>
    <x v="0"/>
    <m/>
    <m/>
    <m/>
    <m/>
    <m/>
    <m/>
    <n v="93"/>
  </r>
  <r>
    <x v="9"/>
    <x v="0"/>
    <x v="68"/>
    <x v="5"/>
    <x v="0"/>
    <m/>
    <m/>
    <m/>
    <m/>
    <m/>
    <m/>
    <n v="92"/>
  </r>
  <r>
    <x v="9"/>
    <x v="1"/>
    <x v="23"/>
    <x v="5"/>
    <x v="0"/>
    <m/>
    <m/>
    <m/>
    <m/>
    <m/>
    <m/>
    <n v="91"/>
  </r>
  <r>
    <x v="9"/>
    <x v="3"/>
    <x v="98"/>
    <x v="5"/>
    <x v="0"/>
    <m/>
    <m/>
    <m/>
    <m/>
    <m/>
    <m/>
    <n v="91"/>
  </r>
  <r>
    <x v="9"/>
    <x v="5"/>
    <x v="22"/>
    <x v="5"/>
    <x v="0"/>
    <m/>
    <m/>
    <m/>
    <m/>
    <m/>
    <m/>
    <n v="90"/>
  </r>
  <r>
    <x v="9"/>
    <x v="9"/>
    <x v="170"/>
    <x v="1"/>
    <x v="0"/>
    <m/>
    <m/>
    <m/>
    <m/>
    <m/>
    <m/>
    <n v="90"/>
  </r>
  <r>
    <x v="9"/>
    <x v="10"/>
    <x v="164"/>
    <x v="5"/>
    <x v="0"/>
    <m/>
    <m/>
    <m/>
    <m/>
    <m/>
    <m/>
    <n v="90"/>
  </r>
  <r>
    <x v="9"/>
    <x v="10"/>
    <x v="164"/>
    <x v="0"/>
    <x v="0"/>
    <m/>
    <m/>
    <m/>
    <m/>
    <m/>
    <m/>
    <n v="90"/>
  </r>
  <r>
    <x v="9"/>
    <x v="0"/>
    <x v="1"/>
    <x v="4"/>
    <x v="0"/>
    <m/>
    <m/>
    <m/>
    <m/>
    <m/>
    <m/>
    <n v="89"/>
  </r>
  <r>
    <x v="9"/>
    <x v="9"/>
    <x v="126"/>
    <x v="0"/>
    <x v="0"/>
    <m/>
    <m/>
    <m/>
    <m/>
    <m/>
    <m/>
    <n v="88"/>
  </r>
  <r>
    <x v="9"/>
    <x v="9"/>
    <x v="158"/>
    <x v="1"/>
    <x v="0"/>
    <m/>
    <m/>
    <m/>
    <m/>
    <m/>
    <m/>
    <n v="87"/>
  </r>
  <r>
    <x v="9"/>
    <x v="1"/>
    <x v="75"/>
    <x v="3"/>
    <x v="0"/>
    <m/>
    <m/>
    <m/>
    <m/>
    <m/>
    <m/>
    <n v="86"/>
  </r>
  <r>
    <x v="9"/>
    <x v="7"/>
    <x v="117"/>
    <x v="2"/>
    <x v="0"/>
    <m/>
    <m/>
    <m/>
    <m/>
    <m/>
    <m/>
    <n v="85"/>
  </r>
  <r>
    <x v="9"/>
    <x v="9"/>
    <x v="161"/>
    <x v="0"/>
    <x v="0"/>
    <m/>
    <m/>
    <m/>
    <m/>
    <m/>
    <m/>
    <n v="85"/>
  </r>
  <r>
    <x v="9"/>
    <x v="8"/>
    <x v="83"/>
    <x v="5"/>
    <x v="0"/>
    <m/>
    <m/>
    <m/>
    <m/>
    <m/>
    <m/>
    <n v="85"/>
  </r>
  <r>
    <x v="9"/>
    <x v="2"/>
    <x v="81"/>
    <x v="3"/>
    <x v="0"/>
    <m/>
    <m/>
    <m/>
    <m/>
    <m/>
    <m/>
    <n v="84"/>
  </r>
  <r>
    <x v="9"/>
    <x v="1"/>
    <x v="28"/>
    <x v="2"/>
    <x v="0"/>
    <m/>
    <m/>
    <m/>
    <m/>
    <m/>
    <m/>
    <n v="83"/>
  </r>
  <r>
    <x v="9"/>
    <x v="0"/>
    <x v="46"/>
    <x v="5"/>
    <x v="0"/>
    <m/>
    <m/>
    <m/>
    <m/>
    <m/>
    <m/>
    <n v="83"/>
  </r>
  <r>
    <x v="9"/>
    <x v="9"/>
    <x v="176"/>
    <x v="0"/>
    <x v="0"/>
    <m/>
    <m/>
    <m/>
    <m/>
    <m/>
    <m/>
    <n v="82"/>
  </r>
  <r>
    <x v="9"/>
    <x v="9"/>
    <x v="154"/>
    <x v="0"/>
    <x v="0"/>
    <m/>
    <m/>
    <m/>
    <m/>
    <m/>
    <m/>
    <n v="82"/>
  </r>
  <r>
    <x v="9"/>
    <x v="8"/>
    <x v="83"/>
    <x v="0"/>
    <x v="0"/>
    <m/>
    <m/>
    <m/>
    <m/>
    <m/>
    <m/>
    <n v="82"/>
  </r>
  <r>
    <x v="9"/>
    <x v="2"/>
    <x v="49"/>
    <x v="5"/>
    <x v="0"/>
    <m/>
    <m/>
    <m/>
    <m/>
    <m/>
    <m/>
    <n v="80"/>
  </r>
  <r>
    <x v="9"/>
    <x v="1"/>
    <x v="99"/>
    <x v="2"/>
    <x v="0"/>
    <m/>
    <m/>
    <m/>
    <m/>
    <m/>
    <m/>
    <n v="80"/>
  </r>
  <r>
    <x v="9"/>
    <x v="3"/>
    <x v="111"/>
    <x v="2"/>
    <x v="0"/>
    <m/>
    <m/>
    <m/>
    <m/>
    <m/>
    <m/>
    <n v="80"/>
  </r>
  <r>
    <x v="9"/>
    <x v="7"/>
    <x v="115"/>
    <x v="0"/>
    <x v="0"/>
    <m/>
    <m/>
    <m/>
    <m/>
    <m/>
    <m/>
    <n v="80"/>
  </r>
  <r>
    <x v="9"/>
    <x v="12"/>
    <x v="156"/>
    <x v="0"/>
    <x v="0"/>
    <m/>
    <m/>
    <m/>
    <m/>
    <m/>
    <m/>
    <n v="80"/>
  </r>
  <r>
    <x v="9"/>
    <x v="10"/>
    <x v="109"/>
    <x v="1"/>
    <x v="0"/>
    <m/>
    <m/>
    <m/>
    <m/>
    <m/>
    <m/>
    <n v="80"/>
  </r>
  <r>
    <x v="9"/>
    <x v="5"/>
    <x v="66"/>
    <x v="5"/>
    <x v="0"/>
    <m/>
    <m/>
    <m/>
    <m/>
    <m/>
    <m/>
    <n v="79"/>
  </r>
  <r>
    <x v="9"/>
    <x v="7"/>
    <x v="133"/>
    <x v="1"/>
    <x v="0"/>
    <m/>
    <m/>
    <m/>
    <m/>
    <m/>
    <m/>
    <n v="79"/>
  </r>
  <r>
    <x v="9"/>
    <x v="2"/>
    <x v="84"/>
    <x v="5"/>
    <x v="0"/>
    <m/>
    <m/>
    <m/>
    <m/>
    <m/>
    <m/>
    <n v="77"/>
  </r>
  <r>
    <x v="9"/>
    <x v="1"/>
    <x v="141"/>
    <x v="5"/>
    <x v="0"/>
    <m/>
    <m/>
    <m/>
    <m/>
    <m/>
    <m/>
    <n v="77"/>
  </r>
  <r>
    <x v="9"/>
    <x v="2"/>
    <x v="110"/>
    <x v="4"/>
    <x v="0"/>
    <m/>
    <m/>
    <m/>
    <m/>
    <m/>
    <m/>
    <n v="76"/>
  </r>
  <r>
    <x v="9"/>
    <x v="2"/>
    <x v="58"/>
    <x v="3"/>
    <x v="0"/>
    <m/>
    <m/>
    <m/>
    <m/>
    <m/>
    <m/>
    <n v="76"/>
  </r>
  <r>
    <x v="9"/>
    <x v="0"/>
    <x v="78"/>
    <x v="5"/>
    <x v="0"/>
    <m/>
    <m/>
    <m/>
    <m/>
    <m/>
    <m/>
    <n v="76"/>
  </r>
  <r>
    <x v="9"/>
    <x v="2"/>
    <x v="11"/>
    <x v="3"/>
    <x v="0"/>
    <m/>
    <m/>
    <m/>
    <m/>
    <m/>
    <m/>
    <n v="75"/>
  </r>
  <r>
    <x v="9"/>
    <x v="3"/>
    <x v="98"/>
    <x v="3"/>
    <x v="0"/>
    <m/>
    <m/>
    <m/>
    <m/>
    <m/>
    <m/>
    <n v="75"/>
  </r>
  <r>
    <x v="9"/>
    <x v="0"/>
    <x v="196"/>
    <x v="0"/>
    <x v="0"/>
    <m/>
    <m/>
    <m/>
    <m/>
    <m/>
    <m/>
    <n v="73"/>
  </r>
  <r>
    <x v="9"/>
    <x v="0"/>
    <x v="40"/>
    <x v="4"/>
    <x v="0"/>
    <m/>
    <m/>
    <m/>
    <m/>
    <m/>
    <m/>
    <n v="72"/>
  </r>
  <r>
    <x v="9"/>
    <x v="3"/>
    <x v="97"/>
    <x v="3"/>
    <x v="0"/>
    <m/>
    <m/>
    <m/>
    <m/>
    <m/>
    <m/>
    <n v="70"/>
  </r>
  <r>
    <x v="9"/>
    <x v="0"/>
    <x v="152"/>
    <x v="0"/>
    <x v="0"/>
    <m/>
    <m/>
    <m/>
    <m/>
    <m/>
    <m/>
    <n v="70"/>
  </r>
  <r>
    <x v="9"/>
    <x v="6"/>
    <x v="188"/>
    <x v="0"/>
    <x v="0"/>
    <m/>
    <m/>
    <m/>
    <m/>
    <m/>
    <m/>
    <n v="69"/>
  </r>
  <r>
    <x v="9"/>
    <x v="7"/>
    <x v="72"/>
    <x v="5"/>
    <x v="0"/>
    <m/>
    <m/>
    <m/>
    <m/>
    <m/>
    <m/>
    <n v="68"/>
  </r>
  <r>
    <x v="9"/>
    <x v="3"/>
    <x v="97"/>
    <x v="4"/>
    <x v="0"/>
    <m/>
    <m/>
    <m/>
    <m/>
    <m/>
    <m/>
    <n v="65"/>
  </r>
  <r>
    <x v="9"/>
    <x v="2"/>
    <x v="86"/>
    <x v="4"/>
    <x v="0"/>
    <m/>
    <m/>
    <m/>
    <m/>
    <m/>
    <m/>
    <n v="64"/>
  </r>
  <r>
    <x v="9"/>
    <x v="1"/>
    <x v="127"/>
    <x v="5"/>
    <x v="0"/>
    <m/>
    <m/>
    <m/>
    <m/>
    <m/>
    <m/>
    <n v="64"/>
  </r>
  <r>
    <x v="9"/>
    <x v="1"/>
    <x v="127"/>
    <x v="1"/>
    <x v="0"/>
    <m/>
    <m/>
    <m/>
    <m/>
    <m/>
    <m/>
    <n v="64"/>
  </r>
  <r>
    <x v="9"/>
    <x v="9"/>
    <x v="148"/>
    <x v="0"/>
    <x v="0"/>
    <m/>
    <m/>
    <m/>
    <m/>
    <m/>
    <m/>
    <n v="61"/>
  </r>
  <r>
    <x v="9"/>
    <x v="6"/>
    <x v="105"/>
    <x v="1"/>
    <x v="0"/>
    <m/>
    <m/>
    <m/>
    <m/>
    <m/>
    <m/>
    <n v="61"/>
  </r>
  <r>
    <x v="9"/>
    <x v="2"/>
    <x v="88"/>
    <x v="4"/>
    <x v="0"/>
    <m/>
    <m/>
    <m/>
    <m/>
    <m/>
    <m/>
    <n v="60"/>
  </r>
  <r>
    <x v="9"/>
    <x v="1"/>
    <x v="30"/>
    <x v="2"/>
    <x v="0"/>
    <m/>
    <m/>
    <m/>
    <m/>
    <m/>
    <m/>
    <n v="60"/>
  </r>
  <r>
    <x v="9"/>
    <x v="1"/>
    <x v="64"/>
    <x v="3"/>
    <x v="0"/>
    <m/>
    <m/>
    <m/>
    <m/>
    <m/>
    <m/>
    <n v="60"/>
  </r>
  <r>
    <x v="9"/>
    <x v="5"/>
    <x v="66"/>
    <x v="4"/>
    <x v="0"/>
    <m/>
    <m/>
    <m/>
    <m/>
    <m/>
    <m/>
    <n v="60"/>
  </r>
  <r>
    <x v="9"/>
    <x v="0"/>
    <x v="18"/>
    <x v="4"/>
    <x v="0"/>
    <m/>
    <m/>
    <m/>
    <m/>
    <m/>
    <m/>
    <n v="57"/>
  </r>
  <r>
    <x v="9"/>
    <x v="1"/>
    <x v="92"/>
    <x v="2"/>
    <x v="0"/>
    <m/>
    <m/>
    <m/>
    <m/>
    <m/>
    <m/>
    <n v="55"/>
  </r>
  <r>
    <x v="9"/>
    <x v="9"/>
    <x v="154"/>
    <x v="1"/>
    <x v="0"/>
    <m/>
    <m/>
    <m/>
    <m/>
    <m/>
    <m/>
    <n v="53"/>
  </r>
  <r>
    <x v="9"/>
    <x v="2"/>
    <x v="84"/>
    <x v="3"/>
    <x v="0"/>
    <m/>
    <m/>
    <m/>
    <m/>
    <m/>
    <m/>
    <n v="52"/>
  </r>
  <r>
    <x v="9"/>
    <x v="5"/>
    <x v="69"/>
    <x v="5"/>
    <x v="0"/>
    <m/>
    <m/>
    <m/>
    <m/>
    <m/>
    <m/>
    <n v="50"/>
  </r>
  <r>
    <x v="9"/>
    <x v="8"/>
    <x v="194"/>
    <x v="5"/>
    <x v="0"/>
    <m/>
    <m/>
    <m/>
    <m/>
    <m/>
    <m/>
    <n v="50"/>
  </r>
  <r>
    <x v="9"/>
    <x v="8"/>
    <x v="194"/>
    <x v="0"/>
    <x v="0"/>
    <m/>
    <m/>
    <m/>
    <m/>
    <m/>
    <m/>
    <n v="50"/>
  </r>
  <r>
    <x v="9"/>
    <x v="0"/>
    <x v="31"/>
    <x v="2"/>
    <x v="0"/>
    <m/>
    <m/>
    <m/>
    <m/>
    <m/>
    <m/>
    <n v="50"/>
  </r>
  <r>
    <x v="9"/>
    <x v="4"/>
    <x v="45"/>
    <x v="3"/>
    <x v="0"/>
    <m/>
    <m/>
    <m/>
    <m/>
    <m/>
    <m/>
    <n v="49"/>
  </r>
  <r>
    <x v="9"/>
    <x v="1"/>
    <x v="67"/>
    <x v="2"/>
    <x v="0"/>
    <m/>
    <m/>
    <m/>
    <m/>
    <m/>
    <m/>
    <n v="49"/>
  </r>
  <r>
    <x v="9"/>
    <x v="3"/>
    <x v="51"/>
    <x v="4"/>
    <x v="0"/>
    <m/>
    <m/>
    <m/>
    <m/>
    <m/>
    <m/>
    <n v="48"/>
  </r>
  <r>
    <x v="9"/>
    <x v="8"/>
    <x v="83"/>
    <x v="2"/>
    <x v="0"/>
    <m/>
    <m/>
    <m/>
    <m/>
    <m/>
    <m/>
    <n v="47"/>
  </r>
  <r>
    <x v="9"/>
    <x v="0"/>
    <x v="31"/>
    <x v="5"/>
    <x v="0"/>
    <m/>
    <m/>
    <m/>
    <m/>
    <m/>
    <m/>
    <n v="47"/>
  </r>
  <r>
    <x v="9"/>
    <x v="0"/>
    <x v="50"/>
    <x v="2"/>
    <x v="0"/>
    <m/>
    <m/>
    <m/>
    <m/>
    <m/>
    <m/>
    <n v="46"/>
  </r>
  <r>
    <x v="9"/>
    <x v="2"/>
    <x v="122"/>
    <x v="2"/>
    <x v="0"/>
    <m/>
    <m/>
    <m/>
    <m/>
    <m/>
    <m/>
    <n v="45"/>
  </r>
  <r>
    <x v="9"/>
    <x v="7"/>
    <x v="130"/>
    <x v="3"/>
    <x v="0"/>
    <m/>
    <m/>
    <m/>
    <m/>
    <m/>
    <m/>
    <n v="45"/>
  </r>
  <r>
    <x v="9"/>
    <x v="0"/>
    <x v="103"/>
    <x v="1"/>
    <x v="0"/>
    <m/>
    <m/>
    <m/>
    <m/>
    <m/>
    <m/>
    <n v="45"/>
  </r>
  <r>
    <x v="9"/>
    <x v="5"/>
    <x v="66"/>
    <x v="5"/>
    <x v="0"/>
    <m/>
    <m/>
    <m/>
    <m/>
    <m/>
    <m/>
    <n v="44"/>
  </r>
  <r>
    <x v="9"/>
    <x v="0"/>
    <x v="31"/>
    <x v="2"/>
    <x v="0"/>
    <m/>
    <m/>
    <m/>
    <m/>
    <m/>
    <m/>
    <n v="44"/>
  </r>
  <r>
    <x v="9"/>
    <x v="1"/>
    <x v="99"/>
    <x v="1"/>
    <x v="0"/>
    <m/>
    <m/>
    <m/>
    <m/>
    <m/>
    <m/>
    <n v="43"/>
  </r>
  <r>
    <x v="9"/>
    <x v="6"/>
    <x v="44"/>
    <x v="5"/>
    <x v="0"/>
    <m/>
    <m/>
    <m/>
    <m/>
    <m/>
    <m/>
    <n v="43"/>
  </r>
  <r>
    <x v="9"/>
    <x v="8"/>
    <x v="222"/>
    <x v="0"/>
    <x v="0"/>
    <m/>
    <m/>
    <m/>
    <m/>
    <m/>
    <m/>
    <n v="41"/>
  </r>
  <r>
    <x v="9"/>
    <x v="2"/>
    <x v="88"/>
    <x v="5"/>
    <x v="0"/>
    <m/>
    <m/>
    <m/>
    <m/>
    <m/>
    <m/>
    <n v="40"/>
  </r>
  <r>
    <x v="9"/>
    <x v="1"/>
    <x v="41"/>
    <x v="3"/>
    <x v="0"/>
    <m/>
    <m/>
    <m/>
    <m/>
    <m/>
    <m/>
    <n v="40"/>
  </r>
  <r>
    <x v="9"/>
    <x v="0"/>
    <x v="143"/>
    <x v="0"/>
    <x v="0"/>
    <m/>
    <m/>
    <m/>
    <m/>
    <m/>
    <m/>
    <n v="40"/>
  </r>
  <r>
    <x v="9"/>
    <x v="0"/>
    <x v="12"/>
    <x v="3"/>
    <x v="0"/>
    <m/>
    <m/>
    <m/>
    <m/>
    <m/>
    <m/>
    <n v="39"/>
  </r>
  <r>
    <x v="9"/>
    <x v="10"/>
    <x v="144"/>
    <x v="5"/>
    <x v="0"/>
    <m/>
    <m/>
    <m/>
    <m/>
    <m/>
    <m/>
    <n v="39"/>
  </r>
  <r>
    <x v="9"/>
    <x v="5"/>
    <x v="69"/>
    <x v="4"/>
    <x v="0"/>
    <m/>
    <m/>
    <m/>
    <m/>
    <m/>
    <m/>
    <n v="37"/>
  </r>
  <r>
    <x v="9"/>
    <x v="9"/>
    <x v="159"/>
    <x v="1"/>
    <x v="0"/>
    <m/>
    <m/>
    <m/>
    <m/>
    <m/>
    <m/>
    <n v="37"/>
  </r>
  <r>
    <x v="9"/>
    <x v="0"/>
    <x v="101"/>
    <x v="1"/>
    <x v="0"/>
    <m/>
    <m/>
    <m/>
    <m/>
    <m/>
    <m/>
    <n v="36"/>
  </r>
  <r>
    <x v="9"/>
    <x v="11"/>
    <x v="113"/>
    <x v="5"/>
    <x v="0"/>
    <m/>
    <m/>
    <m/>
    <m/>
    <m/>
    <m/>
    <n v="35"/>
  </r>
  <r>
    <x v="9"/>
    <x v="3"/>
    <x v="63"/>
    <x v="3"/>
    <x v="0"/>
    <m/>
    <m/>
    <m/>
    <m/>
    <m/>
    <m/>
    <n v="35"/>
  </r>
  <r>
    <x v="9"/>
    <x v="7"/>
    <x v="139"/>
    <x v="0"/>
    <x v="0"/>
    <m/>
    <m/>
    <m/>
    <m/>
    <m/>
    <m/>
    <n v="35"/>
  </r>
  <r>
    <x v="9"/>
    <x v="1"/>
    <x v="25"/>
    <x v="5"/>
    <x v="0"/>
    <m/>
    <m/>
    <m/>
    <m/>
    <m/>
    <m/>
    <n v="34"/>
  </r>
  <r>
    <x v="9"/>
    <x v="3"/>
    <x v="183"/>
    <x v="0"/>
    <x v="0"/>
    <m/>
    <m/>
    <m/>
    <m/>
    <m/>
    <m/>
    <n v="33"/>
  </r>
  <r>
    <x v="9"/>
    <x v="8"/>
    <x v="182"/>
    <x v="1"/>
    <x v="0"/>
    <m/>
    <m/>
    <m/>
    <m/>
    <m/>
    <m/>
    <n v="33"/>
  </r>
  <r>
    <x v="9"/>
    <x v="0"/>
    <x v="132"/>
    <x v="5"/>
    <x v="0"/>
    <m/>
    <m/>
    <m/>
    <m/>
    <m/>
    <m/>
    <n v="33"/>
  </r>
  <r>
    <x v="9"/>
    <x v="1"/>
    <x v="100"/>
    <x v="1"/>
    <x v="0"/>
    <m/>
    <m/>
    <m/>
    <m/>
    <m/>
    <m/>
    <n v="32"/>
  </r>
  <r>
    <x v="9"/>
    <x v="0"/>
    <x v="152"/>
    <x v="4"/>
    <x v="0"/>
    <m/>
    <m/>
    <m/>
    <m/>
    <m/>
    <m/>
    <n v="32"/>
  </r>
  <r>
    <x v="9"/>
    <x v="10"/>
    <x v="246"/>
    <x v="5"/>
    <x v="0"/>
    <m/>
    <m/>
    <m/>
    <m/>
    <m/>
    <m/>
    <n v="32"/>
  </r>
  <r>
    <x v="9"/>
    <x v="5"/>
    <x v="66"/>
    <x v="1"/>
    <x v="0"/>
    <m/>
    <m/>
    <m/>
    <m/>
    <m/>
    <m/>
    <n v="31"/>
  </r>
  <r>
    <x v="9"/>
    <x v="3"/>
    <x v="98"/>
    <x v="2"/>
    <x v="0"/>
    <m/>
    <m/>
    <m/>
    <m/>
    <m/>
    <m/>
    <n v="30"/>
  </r>
  <r>
    <x v="9"/>
    <x v="0"/>
    <x v="68"/>
    <x v="1"/>
    <x v="0"/>
    <m/>
    <m/>
    <m/>
    <m/>
    <m/>
    <m/>
    <n v="30"/>
  </r>
  <r>
    <x v="9"/>
    <x v="12"/>
    <x v="241"/>
    <x v="0"/>
    <x v="0"/>
    <m/>
    <m/>
    <m/>
    <m/>
    <m/>
    <m/>
    <n v="28"/>
  </r>
  <r>
    <x v="9"/>
    <x v="3"/>
    <x v="98"/>
    <x v="2"/>
    <x v="0"/>
    <m/>
    <m/>
    <m/>
    <m/>
    <m/>
    <m/>
    <n v="27"/>
  </r>
  <r>
    <x v="9"/>
    <x v="9"/>
    <x v="106"/>
    <x v="5"/>
    <x v="0"/>
    <m/>
    <m/>
    <m/>
    <m/>
    <m/>
    <m/>
    <n v="27"/>
  </r>
  <r>
    <x v="9"/>
    <x v="4"/>
    <x v="57"/>
    <x v="4"/>
    <x v="0"/>
    <m/>
    <m/>
    <m/>
    <m/>
    <m/>
    <m/>
    <n v="25"/>
  </r>
  <r>
    <x v="9"/>
    <x v="1"/>
    <x v="85"/>
    <x v="1"/>
    <x v="0"/>
    <m/>
    <m/>
    <m/>
    <m/>
    <m/>
    <m/>
    <n v="25"/>
  </r>
  <r>
    <x v="9"/>
    <x v="8"/>
    <x v="171"/>
    <x v="0"/>
    <x v="0"/>
    <m/>
    <m/>
    <m/>
    <m/>
    <m/>
    <m/>
    <n v="25"/>
  </r>
  <r>
    <x v="9"/>
    <x v="0"/>
    <x v="68"/>
    <x v="1"/>
    <x v="0"/>
    <m/>
    <m/>
    <m/>
    <m/>
    <m/>
    <m/>
    <n v="25"/>
  </r>
  <r>
    <x v="9"/>
    <x v="9"/>
    <x v="170"/>
    <x v="0"/>
    <x v="0"/>
    <m/>
    <m/>
    <m/>
    <m/>
    <m/>
    <m/>
    <n v="24"/>
  </r>
  <r>
    <x v="9"/>
    <x v="8"/>
    <x v="136"/>
    <x v="1"/>
    <x v="0"/>
    <m/>
    <m/>
    <m/>
    <m/>
    <m/>
    <m/>
    <n v="24"/>
  </r>
  <r>
    <x v="9"/>
    <x v="0"/>
    <x v="162"/>
    <x v="0"/>
    <x v="0"/>
    <m/>
    <m/>
    <m/>
    <m/>
    <m/>
    <m/>
    <n v="24"/>
  </r>
  <r>
    <x v="9"/>
    <x v="6"/>
    <x v="91"/>
    <x v="2"/>
    <x v="0"/>
    <m/>
    <m/>
    <m/>
    <m/>
    <m/>
    <m/>
    <n v="22"/>
  </r>
  <r>
    <x v="9"/>
    <x v="12"/>
    <x v="156"/>
    <x v="1"/>
    <x v="0"/>
    <m/>
    <m/>
    <m/>
    <m/>
    <m/>
    <m/>
    <n v="22"/>
  </r>
  <r>
    <x v="9"/>
    <x v="0"/>
    <x v="50"/>
    <x v="5"/>
    <x v="0"/>
    <m/>
    <m/>
    <m/>
    <m/>
    <m/>
    <m/>
    <n v="22"/>
  </r>
  <r>
    <x v="9"/>
    <x v="0"/>
    <x v="50"/>
    <x v="3"/>
    <x v="0"/>
    <m/>
    <m/>
    <m/>
    <m/>
    <m/>
    <m/>
    <n v="22"/>
  </r>
  <r>
    <x v="9"/>
    <x v="1"/>
    <x v="24"/>
    <x v="2"/>
    <x v="0"/>
    <m/>
    <m/>
    <m/>
    <m/>
    <m/>
    <m/>
    <n v="20"/>
  </r>
  <r>
    <x v="9"/>
    <x v="1"/>
    <x v="28"/>
    <x v="4"/>
    <x v="0"/>
    <m/>
    <m/>
    <m/>
    <m/>
    <m/>
    <m/>
    <n v="20"/>
  </r>
  <r>
    <x v="9"/>
    <x v="1"/>
    <x v="129"/>
    <x v="5"/>
    <x v="0"/>
    <m/>
    <m/>
    <m/>
    <m/>
    <m/>
    <m/>
    <n v="20"/>
  </r>
  <r>
    <x v="9"/>
    <x v="6"/>
    <x v="247"/>
    <x v="0"/>
    <x v="0"/>
    <m/>
    <m/>
    <m/>
    <m/>
    <m/>
    <m/>
    <n v="20"/>
  </r>
  <r>
    <x v="9"/>
    <x v="6"/>
    <x v="44"/>
    <x v="4"/>
    <x v="0"/>
    <m/>
    <m/>
    <m/>
    <m/>
    <m/>
    <m/>
    <n v="20"/>
  </r>
  <r>
    <x v="9"/>
    <x v="1"/>
    <x v="99"/>
    <x v="5"/>
    <x v="0"/>
    <m/>
    <m/>
    <m/>
    <m/>
    <m/>
    <m/>
    <n v="19"/>
  </r>
  <r>
    <x v="9"/>
    <x v="12"/>
    <x v="203"/>
    <x v="5"/>
    <x v="0"/>
    <m/>
    <m/>
    <m/>
    <m/>
    <m/>
    <m/>
    <n v="18"/>
  </r>
  <r>
    <x v="9"/>
    <x v="2"/>
    <x v="112"/>
    <x v="2"/>
    <x v="0"/>
    <m/>
    <m/>
    <m/>
    <m/>
    <m/>
    <m/>
    <n v="17"/>
  </r>
  <r>
    <x v="9"/>
    <x v="0"/>
    <x v="131"/>
    <x v="1"/>
    <x v="0"/>
    <m/>
    <m/>
    <m/>
    <m/>
    <m/>
    <m/>
    <n v="17"/>
  </r>
  <r>
    <x v="9"/>
    <x v="1"/>
    <x v="118"/>
    <x v="5"/>
    <x v="0"/>
    <m/>
    <m/>
    <m/>
    <m/>
    <m/>
    <m/>
    <n v="15"/>
  </r>
  <r>
    <x v="9"/>
    <x v="1"/>
    <x v="127"/>
    <x v="4"/>
    <x v="0"/>
    <m/>
    <m/>
    <m/>
    <m/>
    <m/>
    <m/>
    <n v="15"/>
  </r>
  <r>
    <x v="9"/>
    <x v="6"/>
    <x v="91"/>
    <x v="5"/>
    <x v="0"/>
    <m/>
    <m/>
    <m/>
    <m/>
    <m/>
    <m/>
    <n v="15"/>
  </r>
  <r>
    <x v="9"/>
    <x v="0"/>
    <x v="46"/>
    <x v="4"/>
    <x v="0"/>
    <m/>
    <m/>
    <m/>
    <m/>
    <m/>
    <m/>
    <n v="15"/>
  </r>
  <r>
    <x v="9"/>
    <x v="6"/>
    <x v="80"/>
    <x v="1"/>
    <x v="0"/>
    <m/>
    <m/>
    <m/>
    <m/>
    <m/>
    <m/>
    <n v="14"/>
  </r>
  <r>
    <x v="9"/>
    <x v="5"/>
    <x v="66"/>
    <x v="2"/>
    <x v="0"/>
    <m/>
    <m/>
    <m/>
    <m/>
    <m/>
    <m/>
    <n v="13"/>
  </r>
  <r>
    <x v="9"/>
    <x v="7"/>
    <x v="205"/>
    <x v="0"/>
    <x v="0"/>
    <m/>
    <m/>
    <m/>
    <m/>
    <m/>
    <m/>
    <n v="13"/>
  </r>
  <r>
    <x v="9"/>
    <x v="1"/>
    <x v="6"/>
    <x v="3"/>
    <x v="0"/>
    <m/>
    <m/>
    <m/>
    <m/>
    <m/>
    <m/>
    <n v="10"/>
  </r>
  <r>
    <x v="9"/>
    <x v="9"/>
    <x v="95"/>
    <x v="4"/>
    <x v="0"/>
    <m/>
    <m/>
    <m/>
    <m/>
    <m/>
    <m/>
    <n v="10"/>
  </r>
  <r>
    <x v="9"/>
    <x v="6"/>
    <x v="105"/>
    <x v="5"/>
    <x v="0"/>
    <m/>
    <m/>
    <m/>
    <m/>
    <m/>
    <m/>
    <n v="10"/>
  </r>
  <r>
    <x v="9"/>
    <x v="0"/>
    <x v="7"/>
    <x v="3"/>
    <x v="0"/>
    <m/>
    <m/>
    <m/>
    <m/>
    <m/>
    <m/>
    <n v="10"/>
  </r>
  <r>
    <x v="9"/>
    <x v="14"/>
    <x v="210"/>
    <x v="5"/>
    <x v="0"/>
    <m/>
    <m/>
    <m/>
    <m/>
    <m/>
    <m/>
    <n v="10"/>
  </r>
  <r>
    <x v="9"/>
    <x v="1"/>
    <x v="21"/>
    <x v="2"/>
    <x v="0"/>
    <m/>
    <m/>
    <m/>
    <m/>
    <m/>
    <m/>
    <n v="9"/>
  </r>
  <r>
    <x v="9"/>
    <x v="8"/>
    <x v="114"/>
    <x v="2"/>
    <x v="0"/>
    <m/>
    <m/>
    <m/>
    <m/>
    <m/>
    <m/>
    <n v="8"/>
  </r>
  <r>
    <x v="9"/>
    <x v="10"/>
    <x v="168"/>
    <x v="1"/>
    <x v="0"/>
    <m/>
    <m/>
    <m/>
    <m/>
    <m/>
    <m/>
    <n v="8"/>
  </r>
  <r>
    <x v="9"/>
    <x v="1"/>
    <x v="79"/>
    <x v="4"/>
    <x v="0"/>
    <m/>
    <m/>
    <m/>
    <m/>
    <m/>
    <m/>
    <n v="7"/>
  </r>
  <r>
    <x v="9"/>
    <x v="0"/>
    <x v="208"/>
    <x v="1"/>
    <x v="0"/>
    <m/>
    <m/>
    <m/>
    <m/>
    <m/>
    <m/>
    <n v="7"/>
  </r>
  <r>
    <x v="9"/>
    <x v="0"/>
    <x v="77"/>
    <x v="4"/>
    <x v="0"/>
    <m/>
    <m/>
    <m/>
    <m/>
    <m/>
    <m/>
    <n v="6"/>
  </r>
  <r>
    <x v="9"/>
    <x v="13"/>
    <x v="189"/>
    <x v="0"/>
    <x v="0"/>
    <m/>
    <m/>
    <m/>
    <m/>
    <m/>
    <m/>
    <n v="6"/>
  </r>
  <r>
    <x v="9"/>
    <x v="2"/>
    <x v="43"/>
    <x v="5"/>
    <x v="0"/>
    <m/>
    <m/>
    <m/>
    <m/>
    <m/>
    <m/>
    <n v="5"/>
  </r>
  <r>
    <x v="9"/>
    <x v="6"/>
    <x v="108"/>
    <x v="5"/>
    <x v="0"/>
    <m/>
    <m/>
    <m/>
    <m/>
    <m/>
    <m/>
    <n v="5"/>
  </r>
  <r>
    <x v="9"/>
    <x v="6"/>
    <x v="108"/>
    <x v="3"/>
    <x v="0"/>
    <m/>
    <m/>
    <m/>
    <m/>
    <m/>
    <m/>
    <n v="5"/>
  </r>
  <r>
    <x v="9"/>
    <x v="10"/>
    <x v="168"/>
    <x v="0"/>
    <x v="0"/>
    <m/>
    <m/>
    <m/>
    <m/>
    <m/>
    <m/>
    <n v="4"/>
  </r>
  <r>
    <x v="9"/>
    <x v="10"/>
    <x v="144"/>
    <x v="2"/>
    <x v="0"/>
    <m/>
    <m/>
    <m/>
    <m/>
    <m/>
    <m/>
    <n v="4"/>
  </r>
  <r>
    <x v="9"/>
    <x v="2"/>
    <x v="122"/>
    <x v="5"/>
    <x v="0"/>
    <m/>
    <m/>
    <m/>
    <m/>
    <m/>
    <m/>
    <n v="3"/>
  </r>
  <r>
    <x v="9"/>
    <x v="12"/>
    <x v="244"/>
    <x v="4"/>
    <x v="0"/>
    <m/>
    <m/>
    <m/>
    <m/>
    <m/>
    <m/>
    <n v="3"/>
  </r>
  <r>
    <x v="9"/>
    <x v="0"/>
    <x v="8"/>
    <x v="3"/>
    <x v="0"/>
    <m/>
    <m/>
    <m/>
    <m/>
    <m/>
    <m/>
    <n v="3"/>
  </r>
  <r>
    <x v="9"/>
    <x v="14"/>
    <x v="210"/>
    <x v="1"/>
    <x v="0"/>
    <m/>
    <m/>
    <m/>
    <m/>
    <m/>
    <m/>
    <n v="2"/>
  </r>
  <r>
    <x v="9"/>
    <x v="1"/>
    <x v="141"/>
    <x v="4"/>
    <x v="0"/>
    <m/>
    <m/>
    <m/>
    <m/>
    <m/>
    <m/>
    <n v="1"/>
  </r>
  <r>
    <x v="9"/>
    <x v="8"/>
    <x v="248"/>
    <x v="1"/>
    <x v="0"/>
    <m/>
    <m/>
    <m/>
    <m/>
    <m/>
    <m/>
    <n v="1"/>
  </r>
  <r>
    <x v="9"/>
    <x v="0"/>
    <x v="128"/>
    <x v="1"/>
    <x v="0"/>
    <m/>
    <m/>
    <m/>
    <m/>
    <m/>
    <m/>
    <n v="1"/>
  </r>
  <r>
    <x v="9"/>
    <x v="0"/>
    <x v="50"/>
    <x v="4"/>
    <x v="0"/>
    <m/>
    <m/>
    <m/>
    <m/>
    <m/>
    <m/>
    <n v="1"/>
  </r>
  <r>
    <x v="9"/>
    <x v="2"/>
    <x v="48"/>
    <x v="0"/>
    <x v="11"/>
    <n v="3160459"/>
    <n v="0"/>
    <n v="0"/>
    <n v="0"/>
    <n v="0"/>
    <n v="3160459"/>
    <m/>
  </r>
  <r>
    <x v="9"/>
    <x v="2"/>
    <x v="48"/>
    <x v="0"/>
    <x v="1"/>
    <n v="0"/>
    <n v="0"/>
    <n v="0"/>
    <n v="0"/>
    <n v="59974"/>
    <n v="59974"/>
    <m/>
  </r>
  <r>
    <x v="9"/>
    <x v="2"/>
    <x v="48"/>
    <x v="1"/>
    <x v="12"/>
    <n v="2321279"/>
    <n v="41803"/>
    <n v="0"/>
    <n v="0"/>
    <n v="0"/>
    <n v="2321279"/>
    <m/>
  </r>
  <r>
    <x v="9"/>
    <x v="2"/>
    <x v="48"/>
    <x v="1"/>
    <x v="8"/>
    <n v="0"/>
    <n v="0"/>
    <n v="0"/>
    <n v="0"/>
    <n v="38486"/>
    <n v="38486"/>
    <m/>
  </r>
  <r>
    <x v="9"/>
    <x v="2"/>
    <x v="48"/>
    <x v="2"/>
    <x v="6"/>
    <n v="2313022"/>
    <n v="0"/>
    <n v="0"/>
    <n v="0"/>
    <n v="0"/>
    <n v="2313022"/>
    <m/>
  </r>
  <r>
    <x v="9"/>
    <x v="2"/>
    <x v="48"/>
    <x v="2"/>
    <x v="13"/>
    <n v="4952792"/>
    <n v="0"/>
    <n v="0"/>
    <n v="0"/>
    <n v="0"/>
    <n v="4952792"/>
    <m/>
  </r>
  <r>
    <x v="9"/>
    <x v="2"/>
    <x v="48"/>
    <x v="2"/>
    <x v="9"/>
    <n v="0"/>
    <n v="0"/>
    <n v="0"/>
    <n v="0"/>
    <n v="155842"/>
    <n v="155842"/>
    <m/>
  </r>
  <r>
    <x v="9"/>
    <x v="2"/>
    <x v="48"/>
    <x v="4"/>
    <x v="7"/>
    <n v="457054"/>
    <n v="5262"/>
    <n v="0"/>
    <n v="0"/>
    <n v="0"/>
    <n v="457054"/>
    <m/>
  </r>
  <r>
    <x v="9"/>
    <x v="2"/>
    <x v="48"/>
    <x v="3"/>
    <x v="10"/>
    <n v="82910"/>
    <n v="0"/>
    <n v="0"/>
    <n v="0"/>
    <n v="0"/>
    <n v="82910"/>
    <m/>
  </r>
  <r>
    <x v="9"/>
    <x v="2"/>
    <x v="48"/>
    <x v="3"/>
    <x v="15"/>
    <n v="547922"/>
    <n v="0"/>
    <n v="0"/>
    <n v="0"/>
    <n v="0"/>
    <n v="547922"/>
    <m/>
  </r>
  <r>
    <x v="9"/>
    <x v="2"/>
    <x v="48"/>
    <x v="3"/>
    <x v="16"/>
    <n v="0"/>
    <n v="0"/>
    <n v="0"/>
    <n v="0"/>
    <n v="35240"/>
    <n v="35240"/>
    <m/>
  </r>
  <r>
    <x v="9"/>
    <x v="2"/>
    <x v="49"/>
    <x v="0"/>
    <x v="11"/>
    <n v="2979587"/>
    <n v="0"/>
    <n v="0"/>
    <n v="0"/>
    <n v="0"/>
    <n v="2979587"/>
    <m/>
  </r>
  <r>
    <x v="9"/>
    <x v="2"/>
    <x v="49"/>
    <x v="0"/>
    <x v="1"/>
    <n v="0"/>
    <n v="0"/>
    <n v="0"/>
    <n v="129089"/>
    <n v="2000"/>
    <n v="131089"/>
    <m/>
  </r>
  <r>
    <x v="9"/>
    <x v="2"/>
    <x v="49"/>
    <x v="6"/>
    <x v="4"/>
    <n v="125054"/>
    <n v="0"/>
    <n v="0"/>
    <n v="0"/>
    <n v="0"/>
    <n v="125054"/>
    <m/>
  </r>
  <r>
    <x v="9"/>
    <x v="2"/>
    <x v="49"/>
    <x v="1"/>
    <x v="12"/>
    <n v="4443781"/>
    <n v="6131"/>
    <n v="0"/>
    <n v="0"/>
    <n v="0"/>
    <n v="4443781"/>
    <m/>
  </r>
  <r>
    <x v="9"/>
    <x v="2"/>
    <x v="49"/>
    <x v="1"/>
    <x v="8"/>
    <n v="0"/>
    <n v="0"/>
    <n v="0"/>
    <n v="742541"/>
    <n v="20860"/>
    <n v="763401"/>
    <m/>
  </r>
  <r>
    <x v="9"/>
    <x v="2"/>
    <x v="49"/>
    <x v="2"/>
    <x v="6"/>
    <n v="1681080"/>
    <n v="0"/>
    <n v="0"/>
    <n v="0"/>
    <n v="0"/>
    <n v="1681080"/>
    <m/>
  </r>
  <r>
    <x v="9"/>
    <x v="2"/>
    <x v="49"/>
    <x v="2"/>
    <x v="13"/>
    <n v="5497934"/>
    <n v="0"/>
    <n v="0"/>
    <n v="0"/>
    <n v="0"/>
    <n v="5497934"/>
    <m/>
  </r>
  <r>
    <x v="9"/>
    <x v="2"/>
    <x v="49"/>
    <x v="2"/>
    <x v="9"/>
    <n v="0"/>
    <n v="0"/>
    <n v="0"/>
    <n v="571808"/>
    <n v="69874"/>
    <n v="641682"/>
    <m/>
  </r>
  <r>
    <x v="9"/>
    <x v="2"/>
    <x v="49"/>
    <x v="4"/>
    <x v="7"/>
    <n v="191639"/>
    <n v="0"/>
    <n v="0"/>
    <n v="0"/>
    <n v="0"/>
    <n v="191639"/>
    <m/>
  </r>
  <r>
    <x v="9"/>
    <x v="2"/>
    <x v="49"/>
    <x v="7"/>
    <x v="14"/>
    <n v="0"/>
    <n v="0"/>
    <n v="0"/>
    <n v="13330"/>
    <n v="0"/>
    <n v="13330"/>
    <m/>
  </r>
  <r>
    <x v="9"/>
    <x v="2"/>
    <x v="49"/>
    <x v="3"/>
    <x v="10"/>
    <n v="67335"/>
    <n v="0"/>
    <n v="0"/>
    <n v="0"/>
    <n v="0"/>
    <n v="67335"/>
    <m/>
  </r>
  <r>
    <x v="9"/>
    <x v="2"/>
    <x v="47"/>
    <x v="0"/>
    <x v="11"/>
    <n v="4417140"/>
    <n v="0"/>
    <n v="0"/>
    <n v="0"/>
    <n v="0"/>
    <n v="4417140"/>
    <m/>
  </r>
  <r>
    <x v="9"/>
    <x v="2"/>
    <x v="47"/>
    <x v="0"/>
    <x v="1"/>
    <n v="0"/>
    <n v="0"/>
    <n v="0"/>
    <n v="404906"/>
    <n v="98461"/>
    <n v="503367"/>
    <m/>
  </r>
  <r>
    <x v="9"/>
    <x v="2"/>
    <x v="47"/>
    <x v="1"/>
    <x v="12"/>
    <n v="3077580"/>
    <n v="23846"/>
    <n v="0"/>
    <n v="0"/>
    <n v="0"/>
    <n v="3077580"/>
    <m/>
  </r>
  <r>
    <x v="9"/>
    <x v="2"/>
    <x v="47"/>
    <x v="1"/>
    <x v="8"/>
    <n v="0"/>
    <n v="0"/>
    <n v="0"/>
    <n v="338919"/>
    <n v="63476"/>
    <n v="402395"/>
    <m/>
  </r>
  <r>
    <x v="9"/>
    <x v="2"/>
    <x v="47"/>
    <x v="2"/>
    <x v="6"/>
    <n v="2099317"/>
    <n v="0"/>
    <n v="0"/>
    <n v="0"/>
    <n v="0"/>
    <n v="2099317"/>
    <m/>
  </r>
  <r>
    <x v="9"/>
    <x v="2"/>
    <x v="47"/>
    <x v="2"/>
    <x v="13"/>
    <n v="4295927"/>
    <n v="0"/>
    <n v="0"/>
    <n v="0"/>
    <n v="0"/>
    <n v="4295927"/>
    <m/>
  </r>
  <r>
    <x v="9"/>
    <x v="2"/>
    <x v="47"/>
    <x v="2"/>
    <x v="9"/>
    <n v="0"/>
    <n v="0"/>
    <n v="0"/>
    <n v="557254"/>
    <n v="167004"/>
    <n v="724258"/>
    <m/>
  </r>
  <r>
    <x v="9"/>
    <x v="2"/>
    <x v="47"/>
    <x v="4"/>
    <x v="7"/>
    <n v="333626"/>
    <n v="0"/>
    <n v="0"/>
    <n v="0"/>
    <n v="0"/>
    <n v="333626"/>
    <m/>
  </r>
  <r>
    <x v="9"/>
    <x v="2"/>
    <x v="47"/>
    <x v="7"/>
    <x v="14"/>
    <n v="0"/>
    <n v="0"/>
    <n v="0"/>
    <n v="0"/>
    <n v="23585"/>
    <n v="23585"/>
    <m/>
  </r>
  <r>
    <x v="9"/>
    <x v="2"/>
    <x v="47"/>
    <x v="3"/>
    <x v="10"/>
    <n v="255075"/>
    <n v="0"/>
    <n v="0"/>
    <n v="0"/>
    <n v="0"/>
    <n v="255075"/>
    <m/>
  </r>
  <r>
    <x v="9"/>
    <x v="2"/>
    <x v="47"/>
    <x v="3"/>
    <x v="15"/>
    <n v="32829"/>
    <n v="32829"/>
    <n v="0"/>
    <n v="0"/>
    <n v="0"/>
    <n v="32829"/>
    <m/>
  </r>
  <r>
    <x v="9"/>
    <x v="2"/>
    <x v="88"/>
    <x v="0"/>
    <x v="11"/>
    <n v="1550349"/>
    <n v="0"/>
    <n v="0"/>
    <n v="0"/>
    <n v="0"/>
    <n v="1550349"/>
    <m/>
  </r>
  <r>
    <x v="9"/>
    <x v="2"/>
    <x v="88"/>
    <x v="0"/>
    <x v="1"/>
    <n v="0"/>
    <n v="0"/>
    <n v="0"/>
    <n v="0"/>
    <n v="8785"/>
    <n v="8785"/>
    <m/>
  </r>
  <r>
    <x v="9"/>
    <x v="2"/>
    <x v="88"/>
    <x v="6"/>
    <x v="4"/>
    <n v="40311"/>
    <n v="0"/>
    <n v="0"/>
    <n v="0"/>
    <n v="0"/>
    <n v="40311"/>
    <m/>
  </r>
  <r>
    <x v="9"/>
    <x v="2"/>
    <x v="88"/>
    <x v="1"/>
    <x v="12"/>
    <n v="1177276"/>
    <n v="0"/>
    <n v="0"/>
    <n v="0"/>
    <n v="0"/>
    <n v="1177276"/>
    <m/>
  </r>
  <r>
    <x v="9"/>
    <x v="2"/>
    <x v="88"/>
    <x v="1"/>
    <x v="8"/>
    <n v="0"/>
    <n v="0"/>
    <n v="0"/>
    <n v="0"/>
    <n v="12900"/>
    <n v="12900"/>
    <m/>
  </r>
  <r>
    <x v="9"/>
    <x v="2"/>
    <x v="88"/>
    <x v="2"/>
    <x v="6"/>
    <n v="277219"/>
    <n v="342"/>
    <n v="0"/>
    <n v="0"/>
    <n v="0"/>
    <n v="277219"/>
    <m/>
  </r>
  <r>
    <x v="9"/>
    <x v="2"/>
    <x v="88"/>
    <x v="2"/>
    <x v="13"/>
    <n v="1744412"/>
    <n v="6451"/>
    <n v="0"/>
    <n v="0"/>
    <n v="0"/>
    <n v="1744412"/>
    <m/>
  </r>
  <r>
    <x v="9"/>
    <x v="2"/>
    <x v="88"/>
    <x v="2"/>
    <x v="9"/>
    <n v="0"/>
    <n v="0"/>
    <n v="0"/>
    <n v="0"/>
    <n v="18640"/>
    <n v="18640"/>
    <m/>
  </r>
  <r>
    <x v="9"/>
    <x v="2"/>
    <x v="88"/>
    <x v="4"/>
    <x v="7"/>
    <n v="24550"/>
    <n v="0"/>
    <n v="0"/>
    <n v="0"/>
    <n v="0"/>
    <n v="24550"/>
    <m/>
  </r>
  <r>
    <x v="9"/>
    <x v="2"/>
    <x v="88"/>
    <x v="3"/>
    <x v="5"/>
    <n v="11901"/>
    <n v="0"/>
    <n v="0"/>
    <n v="0"/>
    <n v="0"/>
    <n v="11901"/>
    <m/>
  </r>
  <r>
    <x v="9"/>
    <x v="2"/>
    <x v="88"/>
    <x v="3"/>
    <x v="10"/>
    <n v="279514"/>
    <n v="0"/>
    <n v="0"/>
    <n v="0"/>
    <n v="0"/>
    <n v="279514"/>
    <m/>
  </r>
  <r>
    <x v="9"/>
    <x v="2"/>
    <x v="88"/>
    <x v="3"/>
    <x v="16"/>
    <n v="0"/>
    <n v="0"/>
    <n v="0"/>
    <n v="0"/>
    <n v="1152"/>
    <n v="1152"/>
    <m/>
  </r>
  <r>
    <x v="9"/>
    <x v="2"/>
    <x v="110"/>
    <x v="0"/>
    <x v="11"/>
    <n v="440936"/>
    <n v="0"/>
    <n v="0"/>
    <n v="0"/>
    <n v="0"/>
    <n v="440936"/>
    <m/>
  </r>
  <r>
    <x v="9"/>
    <x v="2"/>
    <x v="110"/>
    <x v="6"/>
    <x v="4"/>
    <n v="5104"/>
    <n v="0"/>
    <n v="0"/>
    <n v="0"/>
    <n v="0"/>
    <n v="5104"/>
    <m/>
  </r>
  <r>
    <x v="9"/>
    <x v="2"/>
    <x v="110"/>
    <x v="1"/>
    <x v="12"/>
    <n v="347508"/>
    <n v="0"/>
    <n v="0"/>
    <n v="0"/>
    <n v="0"/>
    <n v="347508"/>
    <m/>
  </r>
  <r>
    <x v="9"/>
    <x v="2"/>
    <x v="110"/>
    <x v="2"/>
    <x v="6"/>
    <n v="11015"/>
    <n v="0"/>
    <n v="0"/>
    <n v="0"/>
    <n v="0"/>
    <n v="11015"/>
    <m/>
  </r>
  <r>
    <x v="9"/>
    <x v="2"/>
    <x v="110"/>
    <x v="2"/>
    <x v="13"/>
    <n v="179379"/>
    <n v="0"/>
    <n v="0"/>
    <n v="0"/>
    <n v="0"/>
    <n v="179379"/>
    <m/>
  </r>
  <r>
    <x v="9"/>
    <x v="2"/>
    <x v="110"/>
    <x v="2"/>
    <x v="9"/>
    <n v="0"/>
    <n v="0"/>
    <n v="0"/>
    <n v="0"/>
    <n v="4700"/>
    <n v="4700"/>
    <m/>
  </r>
  <r>
    <x v="9"/>
    <x v="2"/>
    <x v="110"/>
    <x v="4"/>
    <x v="7"/>
    <n v="5264"/>
    <n v="0"/>
    <n v="0"/>
    <n v="0"/>
    <n v="0"/>
    <n v="5264"/>
    <m/>
  </r>
  <r>
    <x v="9"/>
    <x v="2"/>
    <x v="49"/>
    <x v="1"/>
    <x v="12"/>
    <n v="32705"/>
    <n v="0"/>
    <n v="0"/>
    <n v="0"/>
    <n v="0"/>
    <n v="32705"/>
    <m/>
  </r>
  <r>
    <x v="9"/>
    <x v="2"/>
    <x v="49"/>
    <x v="2"/>
    <x v="13"/>
    <n v="63232"/>
    <n v="0"/>
    <n v="0"/>
    <n v="0"/>
    <n v="0"/>
    <n v="63232"/>
    <m/>
  </r>
  <r>
    <x v="9"/>
    <x v="2"/>
    <x v="87"/>
    <x v="0"/>
    <x v="11"/>
    <n v="882228"/>
    <n v="0"/>
    <n v="0"/>
    <n v="0"/>
    <n v="0"/>
    <n v="882228"/>
    <m/>
  </r>
  <r>
    <x v="9"/>
    <x v="2"/>
    <x v="87"/>
    <x v="0"/>
    <x v="1"/>
    <n v="0"/>
    <n v="0"/>
    <n v="0"/>
    <n v="121733"/>
    <n v="0"/>
    <n v="121733"/>
    <m/>
  </r>
  <r>
    <x v="9"/>
    <x v="2"/>
    <x v="87"/>
    <x v="1"/>
    <x v="12"/>
    <n v="795718"/>
    <n v="101467"/>
    <n v="0"/>
    <n v="0"/>
    <n v="0"/>
    <n v="795718"/>
    <m/>
  </r>
  <r>
    <x v="9"/>
    <x v="2"/>
    <x v="87"/>
    <x v="1"/>
    <x v="8"/>
    <n v="0"/>
    <n v="0"/>
    <n v="0"/>
    <n v="232403"/>
    <n v="0"/>
    <n v="232403"/>
    <m/>
  </r>
  <r>
    <x v="9"/>
    <x v="2"/>
    <x v="87"/>
    <x v="2"/>
    <x v="6"/>
    <n v="690530"/>
    <n v="0"/>
    <n v="0"/>
    <n v="0"/>
    <n v="0"/>
    <n v="690530"/>
    <m/>
  </r>
  <r>
    <x v="9"/>
    <x v="2"/>
    <x v="87"/>
    <x v="2"/>
    <x v="13"/>
    <n v="332011"/>
    <n v="0"/>
    <n v="0"/>
    <n v="0"/>
    <n v="0"/>
    <n v="332011"/>
    <m/>
  </r>
  <r>
    <x v="9"/>
    <x v="2"/>
    <x v="87"/>
    <x v="2"/>
    <x v="9"/>
    <n v="0"/>
    <n v="0"/>
    <n v="0"/>
    <n v="296851"/>
    <n v="0"/>
    <n v="296851"/>
    <m/>
  </r>
  <r>
    <x v="9"/>
    <x v="2"/>
    <x v="84"/>
    <x v="0"/>
    <x v="11"/>
    <n v="318865"/>
    <n v="0"/>
    <n v="0"/>
    <n v="0"/>
    <n v="0"/>
    <n v="318865"/>
    <m/>
  </r>
  <r>
    <x v="9"/>
    <x v="2"/>
    <x v="84"/>
    <x v="1"/>
    <x v="12"/>
    <n v="249933"/>
    <n v="0"/>
    <n v="0"/>
    <n v="0"/>
    <n v="0"/>
    <n v="249933"/>
    <m/>
  </r>
  <r>
    <x v="9"/>
    <x v="2"/>
    <x v="84"/>
    <x v="2"/>
    <x v="6"/>
    <n v="24764"/>
    <n v="0"/>
    <n v="0"/>
    <n v="0"/>
    <n v="0"/>
    <n v="24764"/>
    <m/>
  </r>
  <r>
    <x v="9"/>
    <x v="2"/>
    <x v="84"/>
    <x v="2"/>
    <x v="13"/>
    <n v="117242"/>
    <n v="0"/>
    <n v="0"/>
    <n v="0"/>
    <n v="0"/>
    <n v="117242"/>
    <m/>
  </r>
  <r>
    <x v="9"/>
    <x v="2"/>
    <x v="11"/>
    <x v="0"/>
    <x v="11"/>
    <n v="7430810"/>
    <n v="0"/>
    <n v="0"/>
    <n v="0"/>
    <n v="0"/>
    <n v="7430810"/>
    <m/>
  </r>
  <r>
    <x v="9"/>
    <x v="2"/>
    <x v="11"/>
    <x v="0"/>
    <x v="1"/>
    <n v="0"/>
    <n v="0"/>
    <n v="0"/>
    <n v="59562"/>
    <n v="101047"/>
    <n v="160609"/>
    <m/>
  </r>
  <r>
    <x v="9"/>
    <x v="2"/>
    <x v="11"/>
    <x v="6"/>
    <x v="4"/>
    <n v="37575"/>
    <n v="6174"/>
    <n v="0"/>
    <n v="0"/>
    <n v="0"/>
    <n v="37575"/>
    <m/>
  </r>
  <r>
    <x v="9"/>
    <x v="2"/>
    <x v="11"/>
    <x v="1"/>
    <x v="12"/>
    <n v="9451111"/>
    <n v="208797"/>
    <n v="0"/>
    <n v="0"/>
    <n v="0"/>
    <n v="9451111"/>
    <m/>
  </r>
  <r>
    <x v="9"/>
    <x v="2"/>
    <x v="11"/>
    <x v="1"/>
    <x v="8"/>
    <n v="0"/>
    <n v="0"/>
    <n v="0"/>
    <n v="33917"/>
    <n v="162722"/>
    <n v="196639"/>
    <m/>
  </r>
  <r>
    <x v="9"/>
    <x v="2"/>
    <x v="11"/>
    <x v="2"/>
    <x v="6"/>
    <n v="9965618"/>
    <n v="19499"/>
    <n v="0"/>
    <n v="0"/>
    <n v="0"/>
    <n v="9965618"/>
    <m/>
  </r>
  <r>
    <x v="9"/>
    <x v="2"/>
    <x v="11"/>
    <x v="2"/>
    <x v="13"/>
    <n v="1353380"/>
    <n v="0"/>
    <n v="0"/>
    <n v="0"/>
    <n v="0"/>
    <n v="1353380"/>
    <m/>
  </r>
  <r>
    <x v="9"/>
    <x v="2"/>
    <x v="11"/>
    <x v="2"/>
    <x v="9"/>
    <n v="0"/>
    <n v="0"/>
    <n v="0"/>
    <n v="0"/>
    <n v="261141"/>
    <n v="261141"/>
    <m/>
  </r>
  <r>
    <x v="9"/>
    <x v="2"/>
    <x v="11"/>
    <x v="4"/>
    <x v="7"/>
    <n v="129868"/>
    <n v="2872"/>
    <n v="0"/>
    <n v="0"/>
    <n v="0"/>
    <n v="129868"/>
    <m/>
  </r>
  <r>
    <x v="9"/>
    <x v="2"/>
    <x v="11"/>
    <x v="3"/>
    <x v="5"/>
    <n v="126924"/>
    <n v="0"/>
    <n v="0"/>
    <n v="0"/>
    <n v="0"/>
    <n v="126924"/>
    <m/>
  </r>
  <r>
    <x v="9"/>
    <x v="2"/>
    <x v="11"/>
    <x v="3"/>
    <x v="10"/>
    <n v="1246240"/>
    <n v="0"/>
    <n v="0"/>
    <n v="0"/>
    <n v="0"/>
    <n v="1246240"/>
    <m/>
  </r>
  <r>
    <x v="9"/>
    <x v="2"/>
    <x v="11"/>
    <x v="3"/>
    <x v="15"/>
    <n v="3535"/>
    <n v="0"/>
    <n v="0"/>
    <n v="0"/>
    <n v="0"/>
    <n v="3535"/>
    <m/>
  </r>
  <r>
    <x v="9"/>
    <x v="2"/>
    <x v="11"/>
    <x v="3"/>
    <x v="16"/>
    <n v="0"/>
    <n v="0"/>
    <n v="0"/>
    <n v="0"/>
    <n v="6974"/>
    <n v="6974"/>
    <m/>
  </r>
  <r>
    <x v="9"/>
    <x v="2"/>
    <x v="20"/>
    <x v="0"/>
    <x v="11"/>
    <n v="7945955"/>
    <n v="38097"/>
    <n v="0"/>
    <n v="0"/>
    <n v="0"/>
    <n v="7945955"/>
    <m/>
  </r>
  <r>
    <x v="9"/>
    <x v="2"/>
    <x v="20"/>
    <x v="0"/>
    <x v="1"/>
    <n v="0"/>
    <n v="0"/>
    <n v="0"/>
    <n v="511384"/>
    <n v="40602"/>
    <n v="551986"/>
    <m/>
  </r>
  <r>
    <x v="9"/>
    <x v="2"/>
    <x v="20"/>
    <x v="6"/>
    <x v="4"/>
    <n v="30489"/>
    <n v="0"/>
    <n v="0"/>
    <n v="0"/>
    <n v="0"/>
    <n v="30489"/>
    <m/>
  </r>
  <r>
    <x v="9"/>
    <x v="2"/>
    <x v="20"/>
    <x v="1"/>
    <x v="12"/>
    <n v="9656351"/>
    <n v="94039"/>
    <n v="0"/>
    <n v="0"/>
    <n v="0"/>
    <n v="9656351"/>
    <m/>
  </r>
  <r>
    <x v="9"/>
    <x v="2"/>
    <x v="20"/>
    <x v="1"/>
    <x v="8"/>
    <n v="0"/>
    <n v="0"/>
    <n v="0"/>
    <n v="295535"/>
    <n v="40449"/>
    <n v="335984"/>
    <m/>
  </r>
  <r>
    <x v="9"/>
    <x v="2"/>
    <x v="20"/>
    <x v="2"/>
    <x v="6"/>
    <n v="4279401"/>
    <n v="122671"/>
    <n v="0"/>
    <n v="0"/>
    <n v="0"/>
    <n v="4279401"/>
    <m/>
  </r>
  <r>
    <x v="9"/>
    <x v="2"/>
    <x v="20"/>
    <x v="2"/>
    <x v="13"/>
    <n v="3197805"/>
    <n v="47251"/>
    <n v="0"/>
    <n v="0"/>
    <n v="0"/>
    <n v="3197805"/>
    <m/>
  </r>
  <r>
    <x v="9"/>
    <x v="2"/>
    <x v="20"/>
    <x v="2"/>
    <x v="9"/>
    <n v="0"/>
    <n v="0"/>
    <n v="0"/>
    <n v="62826"/>
    <n v="3615"/>
    <n v="66441"/>
    <m/>
  </r>
  <r>
    <x v="9"/>
    <x v="2"/>
    <x v="20"/>
    <x v="4"/>
    <x v="7"/>
    <n v="216638"/>
    <n v="0"/>
    <n v="0"/>
    <n v="0"/>
    <n v="0"/>
    <n v="216638"/>
    <m/>
  </r>
  <r>
    <x v="9"/>
    <x v="2"/>
    <x v="20"/>
    <x v="3"/>
    <x v="5"/>
    <n v="624586"/>
    <n v="0"/>
    <n v="0"/>
    <n v="0"/>
    <n v="0"/>
    <n v="624586"/>
    <m/>
  </r>
  <r>
    <x v="9"/>
    <x v="2"/>
    <x v="20"/>
    <x v="3"/>
    <x v="10"/>
    <n v="1358283"/>
    <n v="16213"/>
    <n v="0"/>
    <n v="0"/>
    <n v="0"/>
    <n v="1358283"/>
    <m/>
  </r>
  <r>
    <x v="9"/>
    <x v="2"/>
    <x v="20"/>
    <x v="0"/>
    <x v="11"/>
    <n v="2309667"/>
    <n v="0"/>
    <n v="0"/>
    <n v="0"/>
    <n v="0"/>
    <n v="2309667"/>
    <m/>
  </r>
  <r>
    <x v="9"/>
    <x v="2"/>
    <x v="20"/>
    <x v="0"/>
    <x v="1"/>
    <n v="0"/>
    <n v="0"/>
    <n v="0"/>
    <n v="0"/>
    <n v="15116"/>
    <n v="15116"/>
    <m/>
  </r>
  <r>
    <x v="9"/>
    <x v="2"/>
    <x v="20"/>
    <x v="1"/>
    <x v="12"/>
    <n v="2860777"/>
    <n v="0"/>
    <n v="0"/>
    <n v="0"/>
    <n v="0"/>
    <n v="2860777"/>
    <m/>
  </r>
  <r>
    <x v="9"/>
    <x v="2"/>
    <x v="20"/>
    <x v="1"/>
    <x v="8"/>
    <n v="0"/>
    <n v="0"/>
    <n v="0"/>
    <n v="0"/>
    <n v="25006"/>
    <n v="25006"/>
    <m/>
  </r>
  <r>
    <x v="9"/>
    <x v="2"/>
    <x v="20"/>
    <x v="2"/>
    <x v="6"/>
    <n v="1980336"/>
    <n v="0"/>
    <n v="0"/>
    <n v="0"/>
    <n v="0"/>
    <n v="1980336"/>
    <m/>
  </r>
  <r>
    <x v="9"/>
    <x v="2"/>
    <x v="20"/>
    <x v="2"/>
    <x v="13"/>
    <n v="1241295"/>
    <n v="0"/>
    <n v="0"/>
    <n v="0"/>
    <n v="0"/>
    <n v="1241295"/>
    <m/>
  </r>
  <r>
    <x v="9"/>
    <x v="2"/>
    <x v="20"/>
    <x v="2"/>
    <x v="9"/>
    <n v="0"/>
    <n v="0"/>
    <n v="0"/>
    <n v="0"/>
    <n v="34034"/>
    <n v="34034"/>
    <m/>
  </r>
  <r>
    <x v="9"/>
    <x v="2"/>
    <x v="20"/>
    <x v="4"/>
    <x v="7"/>
    <n v="41561"/>
    <n v="0"/>
    <n v="0"/>
    <n v="0"/>
    <n v="0"/>
    <n v="41561"/>
    <m/>
  </r>
  <r>
    <x v="9"/>
    <x v="2"/>
    <x v="20"/>
    <x v="3"/>
    <x v="5"/>
    <n v="27994"/>
    <n v="0"/>
    <n v="0"/>
    <n v="0"/>
    <n v="0"/>
    <n v="27994"/>
    <m/>
  </r>
  <r>
    <x v="9"/>
    <x v="2"/>
    <x v="20"/>
    <x v="3"/>
    <x v="10"/>
    <n v="145181"/>
    <n v="0"/>
    <n v="0"/>
    <n v="0"/>
    <n v="0"/>
    <n v="145181"/>
    <m/>
  </r>
  <r>
    <x v="9"/>
    <x v="2"/>
    <x v="120"/>
    <x v="0"/>
    <x v="11"/>
    <n v="120587"/>
    <n v="0"/>
    <n v="0"/>
    <n v="0"/>
    <n v="0"/>
    <n v="120587"/>
    <m/>
  </r>
  <r>
    <x v="9"/>
    <x v="2"/>
    <x v="120"/>
    <x v="1"/>
    <x v="12"/>
    <n v="331759"/>
    <n v="16768"/>
    <n v="0"/>
    <n v="0"/>
    <n v="0"/>
    <n v="331759"/>
    <m/>
  </r>
  <r>
    <x v="9"/>
    <x v="2"/>
    <x v="120"/>
    <x v="2"/>
    <x v="6"/>
    <n v="170597"/>
    <n v="0"/>
    <n v="0"/>
    <n v="0"/>
    <n v="0"/>
    <n v="170597"/>
    <m/>
  </r>
  <r>
    <x v="9"/>
    <x v="2"/>
    <x v="120"/>
    <x v="2"/>
    <x v="13"/>
    <n v="192183"/>
    <n v="0"/>
    <n v="0"/>
    <n v="0"/>
    <n v="0"/>
    <n v="192183"/>
    <m/>
  </r>
  <r>
    <x v="9"/>
    <x v="2"/>
    <x v="58"/>
    <x v="0"/>
    <x v="11"/>
    <n v="1381776"/>
    <n v="0"/>
    <n v="0"/>
    <n v="0"/>
    <n v="0"/>
    <n v="1381776"/>
    <m/>
  </r>
  <r>
    <x v="9"/>
    <x v="2"/>
    <x v="58"/>
    <x v="1"/>
    <x v="12"/>
    <n v="3741445"/>
    <n v="38724"/>
    <n v="0"/>
    <n v="0"/>
    <n v="0"/>
    <n v="3741445"/>
    <m/>
  </r>
  <r>
    <x v="9"/>
    <x v="2"/>
    <x v="58"/>
    <x v="1"/>
    <x v="8"/>
    <n v="0"/>
    <n v="0"/>
    <n v="0"/>
    <n v="26482"/>
    <n v="4060"/>
    <n v="30542"/>
    <m/>
  </r>
  <r>
    <x v="9"/>
    <x v="2"/>
    <x v="58"/>
    <x v="2"/>
    <x v="6"/>
    <n v="1405795"/>
    <n v="14594"/>
    <n v="0"/>
    <n v="0"/>
    <n v="0"/>
    <n v="1405795"/>
    <m/>
  </r>
  <r>
    <x v="9"/>
    <x v="2"/>
    <x v="58"/>
    <x v="2"/>
    <x v="13"/>
    <n v="1247394"/>
    <n v="0"/>
    <n v="0"/>
    <n v="0"/>
    <n v="0"/>
    <n v="1247394"/>
    <m/>
  </r>
  <r>
    <x v="9"/>
    <x v="2"/>
    <x v="58"/>
    <x v="2"/>
    <x v="9"/>
    <n v="0"/>
    <n v="0"/>
    <n v="0"/>
    <n v="0"/>
    <n v="26530"/>
    <n v="26530"/>
    <m/>
  </r>
  <r>
    <x v="9"/>
    <x v="2"/>
    <x v="58"/>
    <x v="4"/>
    <x v="7"/>
    <n v="40024"/>
    <n v="0"/>
    <n v="0"/>
    <n v="0"/>
    <n v="0"/>
    <n v="40024"/>
    <m/>
  </r>
  <r>
    <x v="9"/>
    <x v="2"/>
    <x v="58"/>
    <x v="3"/>
    <x v="10"/>
    <n v="26195"/>
    <n v="26195"/>
    <n v="0"/>
    <n v="0"/>
    <n v="0"/>
    <n v="26195"/>
    <m/>
  </r>
  <r>
    <x v="9"/>
    <x v="2"/>
    <x v="112"/>
    <x v="0"/>
    <x v="11"/>
    <n v="374312"/>
    <n v="0"/>
    <n v="0"/>
    <n v="0"/>
    <n v="0"/>
    <n v="374312"/>
    <m/>
  </r>
  <r>
    <x v="9"/>
    <x v="2"/>
    <x v="112"/>
    <x v="1"/>
    <x v="12"/>
    <n v="674962"/>
    <n v="0"/>
    <n v="0"/>
    <n v="0"/>
    <n v="0"/>
    <n v="674962"/>
    <m/>
  </r>
  <r>
    <x v="9"/>
    <x v="2"/>
    <x v="112"/>
    <x v="2"/>
    <x v="6"/>
    <n v="32656"/>
    <n v="0"/>
    <n v="0"/>
    <n v="0"/>
    <n v="0"/>
    <n v="32656"/>
    <m/>
  </r>
  <r>
    <x v="9"/>
    <x v="2"/>
    <x v="112"/>
    <x v="2"/>
    <x v="13"/>
    <n v="65010"/>
    <n v="0"/>
    <n v="0"/>
    <n v="0"/>
    <n v="0"/>
    <n v="65010"/>
    <m/>
  </r>
  <r>
    <x v="9"/>
    <x v="2"/>
    <x v="20"/>
    <x v="0"/>
    <x v="11"/>
    <n v="1239641"/>
    <n v="0"/>
    <n v="0"/>
    <n v="0"/>
    <n v="0"/>
    <n v="1239641"/>
    <m/>
  </r>
  <r>
    <x v="9"/>
    <x v="2"/>
    <x v="20"/>
    <x v="1"/>
    <x v="12"/>
    <n v="1908626"/>
    <n v="20270"/>
    <n v="0"/>
    <n v="0"/>
    <n v="0"/>
    <n v="1908626"/>
    <m/>
  </r>
  <r>
    <x v="9"/>
    <x v="2"/>
    <x v="20"/>
    <x v="1"/>
    <x v="8"/>
    <n v="0"/>
    <n v="0"/>
    <n v="0"/>
    <n v="141576"/>
    <n v="0"/>
    <n v="141576"/>
    <m/>
  </r>
  <r>
    <x v="9"/>
    <x v="2"/>
    <x v="20"/>
    <x v="2"/>
    <x v="6"/>
    <n v="1283450"/>
    <n v="0"/>
    <n v="0"/>
    <n v="0"/>
    <n v="0"/>
    <n v="1283450"/>
    <m/>
  </r>
  <r>
    <x v="9"/>
    <x v="2"/>
    <x v="20"/>
    <x v="2"/>
    <x v="13"/>
    <n v="1630445"/>
    <n v="0"/>
    <n v="0"/>
    <n v="0"/>
    <n v="0"/>
    <n v="1630445"/>
    <m/>
  </r>
  <r>
    <x v="9"/>
    <x v="2"/>
    <x v="20"/>
    <x v="2"/>
    <x v="9"/>
    <n v="0"/>
    <n v="0"/>
    <n v="0"/>
    <n v="91954"/>
    <n v="0"/>
    <n v="91954"/>
    <m/>
  </r>
  <r>
    <x v="9"/>
    <x v="2"/>
    <x v="20"/>
    <x v="4"/>
    <x v="7"/>
    <n v="159287"/>
    <n v="0"/>
    <n v="0"/>
    <n v="0"/>
    <n v="0"/>
    <n v="159287"/>
    <m/>
  </r>
  <r>
    <x v="9"/>
    <x v="2"/>
    <x v="20"/>
    <x v="3"/>
    <x v="5"/>
    <n v="20834"/>
    <n v="0"/>
    <n v="0"/>
    <n v="0"/>
    <n v="0"/>
    <n v="20834"/>
    <m/>
  </r>
  <r>
    <x v="9"/>
    <x v="2"/>
    <x v="20"/>
    <x v="3"/>
    <x v="10"/>
    <n v="303314"/>
    <n v="15884"/>
    <n v="0"/>
    <n v="0"/>
    <n v="0"/>
    <n v="303314"/>
    <m/>
  </r>
  <r>
    <x v="9"/>
    <x v="2"/>
    <x v="86"/>
    <x v="0"/>
    <x v="11"/>
    <n v="733933"/>
    <n v="0"/>
    <n v="0"/>
    <n v="0"/>
    <n v="0"/>
    <n v="733933"/>
    <m/>
  </r>
  <r>
    <x v="9"/>
    <x v="2"/>
    <x v="86"/>
    <x v="0"/>
    <x v="1"/>
    <n v="0"/>
    <n v="0"/>
    <n v="0"/>
    <n v="0"/>
    <n v="2518"/>
    <n v="2518"/>
    <m/>
  </r>
  <r>
    <x v="9"/>
    <x v="2"/>
    <x v="86"/>
    <x v="1"/>
    <x v="12"/>
    <n v="1955035"/>
    <n v="0"/>
    <n v="0"/>
    <n v="0"/>
    <n v="0"/>
    <n v="1955035"/>
    <m/>
  </r>
  <r>
    <x v="9"/>
    <x v="2"/>
    <x v="86"/>
    <x v="1"/>
    <x v="8"/>
    <n v="0"/>
    <n v="0"/>
    <n v="0"/>
    <n v="0"/>
    <n v="4460"/>
    <n v="4460"/>
    <m/>
  </r>
  <r>
    <x v="9"/>
    <x v="2"/>
    <x v="86"/>
    <x v="2"/>
    <x v="6"/>
    <n v="788198"/>
    <n v="0"/>
    <n v="0"/>
    <n v="0"/>
    <n v="0"/>
    <n v="788198"/>
    <m/>
  </r>
  <r>
    <x v="9"/>
    <x v="2"/>
    <x v="86"/>
    <x v="2"/>
    <x v="13"/>
    <n v="576382"/>
    <n v="0"/>
    <n v="0"/>
    <n v="0"/>
    <n v="0"/>
    <n v="576382"/>
    <m/>
  </r>
  <r>
    <x v="9"/>
    <x v="2"/>
    <x v="86"/>
    <x v="2"/>
    <x v="9"/>
    <n v="0"/>
    <n v="0"/>
    <n v="0"/>
    <n v="43771"/>
    <n v="0"/>
    <n v="43771"/>
    <m/>
  </r>
  <r>
    <x v="9"/>
    <x v="2"/>
    <x v="86"/>
    <x v="4"/>
    <x v="7"/>
    <n v="18223"/>
    <n v="0"/>
    <n v="0"/>
    <n v="0"/>
    <n v="0"/>
    <n v="18223"/>
    <m/>
  </r>
  <r>
    <x v="9"/>
    <x v="2"/>
    <x v="86"/>
    <x v="3"/>
    <x v="10"/>
    <n v="143815"/>
    <n v="0"/>
    <n v="0"/>
    <n v="0"/>
    <n v="0"/>
    <n v="143815"/>
    <m/>
  </r>
  <r>
    <x v="9"/>
    <x v="2"/>
    <x v="59"/>
    <x v="0"/>
    <x v="11"/>
    <n v="1448602"/>
    <n v="0"/>
    <n v="0"/>
    <n v="0"/>
    <n v="0"/>
    <n v="1448602"/>
    <m/>
  </r>
  <r>
    <x v="9"/>
    <x v="2"/>
    <x v="59"/>
    <x v="6"/>
    <x v="4"/>
    <n v="18276"/>
    <n v="18276"/>
    <n v="0"/>
    <n v="0"/>
    <n v="0"/>
    <n v="18276"/>
    <m/>
  </r>
  <r>
    <x v="9"/>
    <x v="2"/>
    <x v="59"/>
    <x v="1"/>
    <x v="12"/>
    <n v="2758912"/>
    <n v="17688"/>
    <n v="0"/>
    <n v="0"/>
    <n v="0"/>
    <n v="2758912"/>
    <m/>
  </r>
  <r>
    <x v="9"/>
    <x v="2"/>
    <x v="59"/>
    <x v="1"/>
    <x v="8"/>
    <n v="0"/>
    <n v="0"/>
    <n v="0"/>
    <n v="225017"/>
    <n v="0"/>
    <n v="225017"/>
    <m/>
  </r>
  <r>
    <x v="9"/>
    <x v="2"/>
    <x v="59"/>
    <x v="2"/>
    <x v="6"/>
    <n v="1579521"/>
    <n v="6491"/>
    <n v="0"/>
    <n v="0"/>
    <n v="0"/>
    <n v="1579521"/>
    <m/>
  </r>
  <r>
    <x v="9"/>
    <x v="2"/>
    <x v="59"/>
    <x v="2"/>
    <x v="13"/>
    <n v="2320891"/>
    <n v="22221"/>
    <n v="0"/>
    <n v="0"/>
    <n v="0"/>
    <n v="2320891"/>
    <m/>
  </r>
  <r>
    <x v="9"/>
    <x v="2"/>
    <x v="59"/>
    <x v="2"/>
    <x v="9"/>
    <n v="0"/>
    <n v="0"/>
    <n v="0"/>
    <n v="93975"/>
    <n v="0"/>
    <n v="93975"/>
    <m/>
  </r>
  <r>
    <x v="9"/>
    <x v="2"/>
    <x v="59"/>
    <x v="4"/>
    <x v="7"/>
    <n v="13861"/>
    <n v="0"/>
    <n v="0"/>
    <n v="0"/>
    <n v="0"/>
    <n v="13861"/>
    <m/>
  </r>
  <r>
    <x v="9"/>
    <x v="2"/>
    <x v="59"/>
    <x v="3"/>
    <x v="5"/>
    <n v="48552"/>
    <n v="0"/>
    <n v="0"/>
    <n v="0"/>
    <n v="0"/>
    <n v="48552"/>
    <m/>
  </r>
  <r>
    <x v="9"/>
    <x v="2"/>
    <x v="10"/>
    <x v="0"/>
    <x v="11"/>
    <n v="9171148"/>
    <n v="0"/>
    <n v="0"/>
    <n v="0"/>
    <n v="0"/>
    <n v="9171148"/>
    <m/>
  </r>
  <r>
    <x v="9"/>
    <x v="2"/>
    <x v="10"/>
    <x v="0"/>
    <x v="1"/>
    <n v="0"/>
    <n v="0"/>
    <n v="0"/>
    <n v="656143"/>
    <n v="6100"/>
    <n v="662243"/>
    <m/>
  </r>
  <r>
    <x v="9"/>
    <x v="2"/>
    <x v="10"/>
    <x v="1"/>
    <x v="12"/>
    <n v="10711468"/>
    <n v="8499"/>
    <n v="0"/>
    <n v="0"/>
    <n v="0"/>
    <n v="10711468"/>
    <m/>
  </r>
  <r>
    <x v="9"/>
    <x v="2"/>
    <x v="10"/>
    <x v="1"/>
    <x v="8"/>
    <n v="0"/>
    <n v="0"/>
    <n v="0"/>
    <n v="880405"/>
    <n v="60880"/>
    <n v="941285"/>
    <m/>
  </r>
  <r>
    <x v="9"/>
    <x v="2"/>
    <x v="10"/>
    <x v="2"/>
    <x v="6"/>
    <n v="2938812"/>
    <n v="0"/>
    <n v="0"/>
    <n v="0"/>
    <n v="0"/>
    <n v="2938812"/>
    <m/>
  </r>
  <r>
    <x v="9"/>
    <x v="2"/>
    <x v="10"/>
    <x v="2"/>
    <x v="13"/>
    <n v="4811623"/>
    <n v="0"/>
    <n v="0"/>
    <n v="0"/>
    <n v="0"/>
    <n v="4811623"/>
    <m/>
  </r>
  <r>
    <x v="9"/>
    <x v="2"/>
    <x v="10"/>
    <x v="2"/>
    <x v="9"/>
    <n v="0"/>
    <n v="0"/>
    <n v="0"/>
    <n v="998582"/>
    <n v="19065"/>
    <n v="1017647"/>
    <m/>
  </r>
  <r>
    <x v="9"/>
    <x v="2"/>
    <x v="10"/>
    <x v="4"/>
    <x v="7"/>
    <n v="438842"/>
    <n v="0"/>
    <n v="0"/>
    <n v="0"/>
    <n v="0"/>
    <n v="438842"/>
    <m/>
  </r>
  <r>
    <x v="9"/>
    <x v="2"/>
    <x v="10"/>
    <x v="3"/>
    <x v="5"/>
    <n v="508892"/>
    <n v="0"/>
    <n v="0"/>
    <n v="0"/>
    <n v="0"/>
    <n v="508892"/>
    <m/>
  </r>
  <r>
    <x v="9"/>
    <x v="2"/>
    <x v="10"/>
    <x v="3"/>
    <x v="10"/>
    <n v="882528"/>
    <n v="9752"/>
    <n v="0"/>
    <n v="0"/>
    <n v="0"/>
    <n v="882528"/>
    <m/>
  </r>
  <r>
    <x v="9"/>
    <x v="2"/>
    <x v="4"/>
    <x v="0"/>
    <x v="11"/>
    <n v="16662530"/>
    <n v="74129"/>
    <n v="0"/>
    <n v="0"/>
    <n v="0"/>
    <n v="16662530"/>
    <m/>
  </r>
  <r>
    <x v="9"/>
    <x v="2"/>
    <x v="4"/>
    <x v="0"/>
    <x v="1"/>
    <n v="0"/>
    <n v="0"/>
    <n v="0"/>
    <n v="856641"/>
    <n v="77076"/>
    <n v="933717"/>
    <m/>
  </r>
  <r>
    <x v="9"/>
    <x v="2"/>
    <x v="4"/>
    <x v="1"/>
    <x v="12"/>
    <n v="17653822"/>
    <n v="170761"/>
    <n v="0"/>
    <n v="0"/>
    <n v="0"/>
    <n v="17653822"/>
    <m/>
  </r>
  <r>
    <x v="9"/>
    <x v="2"/>
    <x v="4"/>
    <x v="1"/>
    <x v="8"/>
    <n v="0"/>
    <n v="0"/>
    <n v="0"/>
    <n v="1393905"/>
    <n v="101449"/>
    <n v="1495354"/>
    <m/>
  </r>
  <r>
    <x v="9"/>
    <x v="2"/>
    <x v="4"/>
    <x v="2"/>
    <x v="6"/>
    <n v="4125340"/>
    <n v="12544"/>
    <n v="0"/>
    <n v="0"/>
    <n v="0"/>
    <n v="4125340"/>
    <m/>
  </r>
  <r>
    <x v="9"/>
    <x v="2"/>
    <x v="4"/>
    <x v="2"/>
    <x v="13"/>
    <n v="7368814"/>
    <n v="45634"/>
    <n v="0"/>
    <n v="0"/>
    <n v="0"/>
    <n v="7368814"/>
    <m/>
  </r>
  <r>
    <x v="9"/>
    <x v="2"/>
    <x v="4"/>
    <x v="2"/>
    <x v="9"/>
    <n v="0"/>
    <n v="0"/>
    <n v="0"/>
    <n v="197403"/>
    <n v="17045"/>
    <n v="214448"/>
    <m/>
  </r>
  <r>
    <x v="9"/>
    <x v="2"/>
    <x v="4"/>
    <x v="4"/>
    <x v="7"/>
    <n v="289758"/>
    <n v="0"/>
    <n v="0"/>
    <n v="0"/>
    <n v="0"/>
    <n v="289758"/>
    <m/>
  </r>
  <r>
    <x v="9"/>
    <x v="2"/>
    <x v="4"/>
    <x v="3"/>
    <x v="5"/>
    <n v="98846"/>
    <n v="0"/>
    <n v="0"/>
    <n v="0"/>
    <n v="0"/>
    <n v="98846"/>
    <m/>
  </r>
  <r>
    <x v="9"/>
    <x v="2"/>
    <x v="4"/>
    <x v="3"/>
    <x v="10"/>
    <n v="1287893"/>
    <n v="34384"/>
    <n v="0"/>
    <n v="0"/>
    <n v="0"/>
    <n v="1287893"/>
    <m/>
  </r>
  <r>
    <x v="9"/>
    <x v="2"/>
    <x v="4"/>
    <x v="3"/>
    <x v="15"/>
    <n v="13171"/>
    <n v="13171"/>
    <n v="0"/>
    <n v="0"/>
    <n v="0"/>
    <n v="13171"/>
    <m/>
  </r>
  <r>
    <x v="9"/>
    <x v="2"/>
    <x v="29"/>
    <x v="0"/>
    <x v="11"/>
    <n v="3526747"/>
    <n v="37164"/>
    <n v="0"/>
    <n v="0"/>
    <n v="0"/>
    <n v="3526747"/>
    <m/>
  </r>
  <r>
    <x v="9"/>
    <x v="2"/>
    <x v="29"/>
    <x v="0"/>
    <x v="1"/>
    <n v="0"/>
    <n v="0"/>
    <n v="0"/>
    <n v="399456"/>
    <n v="0"/>
    <n v="399456"/>
    <m/>
  </r>
  <r>
    <x v="9"/>
    <x v="2"/>
    <x v="29"/>
    <x v="6"/>
    <x v="4"/>
    <n v="10893"/>
    <n v="10893"/>
    <n v="0"/>
    <n v="0"/>
    <n v="0"/>
    <n v="10893"/>
    <m/>
  </r>
  <r>
    <x v="9"/>
    <x v="2"/>
    <x v="29"/>
    <x v="1"/>
    <x v="12"/>
    <n v="2970590"/>
    <n v="139661"/>
    <n v="0"/>
    <n v="0"/>
    <n v="0"/>
    <n v="2970590"/>
    <m/>
  </r>
  <r>
    <x v="9"/>
    <x v="2"/>
    <x v="29"/>
    <x v="1"/>
    <x v="8"/>
    <n v="0"/>
    <n v="0"/>
    <n v="0"/>
    <n v="0"/>
    <n v="9500"/>
    <n v="9500"/>
    <m/>
  </r>
  <r>
    <x v="9"/>
    <x v="2"/>
    <x v="29"/>
    <x v="2"/>
    <x v="6"/>
    <n v="247572"/>
    <n v="25241"/>
    <n v="0"/>
    <n v="0"/>
    <n v="0"/>
    <n v="247572"/>
    <m/>
  </r>
  <r>
    <x v="9"/>
    <x v="2"/>
    <x v="29"/>
    <x v="2"/>
    <x v="13"/>
    <n v="1107974"/>
    <n v="33306"/>
    <n v="0"/>
    <n v="0"/>
    <n v="0"/>
    <n v="1107974"/>
    <m/>
  </r>
  <r>
    <x v="9"/>
    <x v="2"/>
    <x v="29"/>
    <x v="4"/>
    <x v="7"/>
    <n v="120428"/>
    <n v="0"/>
    <n v="0"/>
    <n v="0"/>
    <n v="0"/>
    <n v="120428"/>
    <m/>
  </r>
  <r>
    <x v="9"/>
    <x v="2"/>
    <x v="29"/>
    <x v="3"/>
    <x v="5"/>
    <n v="273825"/>
    <n v="0"/>
    <n v="0"/>
    <n v="0"/>
    <n v="0"/>
    <n v="273825"/>
    <m/>
  </r>
  <r>
    <x v="9"/>
    <x v="2"/>
    <x v="29"/>
    <x v="3"/>
    <x v="10"/>
    <n v="238612"/>
    <n v="26574"/>
    <n v="0"/>
    <n v="0"/>
    <n v="0"/>
    <n v="238612"/>
    <m/>
  </r>
  <r>
    <x v="9"/>
    <x v="2"/>
    <x v="26"/>
    <x v="0"/>
    <x v="11"/>
    <n v="3219553"/>
    <n v="0"/>
    <n v="0"/>
    <n v="0"/>
    <n v="0"/>
    <n v="3219553"/>
    <m/>
  </r>
  <r>
    <x v="9"/>
    <x v="2"/>
    <x v="26"/>
    <x v="0"/>
    <x v="1"/>
    <n v="0"/>
    <n v="0"/>
    <n v="0"/>
    <n v="433713"/>
    <n v="0"/>
    <n v="433713"/>
    <m/>
  </r>
  <r>
    <x v="9"/>
    <x v="2"/>
    <x v="26"/>
    <x v="6"/>
    <x v="4"/>
    <n v="14447"/>
    <n v="0"/>
    <n v="0"/>
    <n v="0"/>
    <n v="0"/>
    <n v="14447"/>
    <m/>
  </r>
  <r>
    <x v="9"/>
    <x v="2"/>
    <x v="26"/>
    <x v="1"/>
    <x v="12"/>
    <n v="6664785"/>
    <n v="64774"/>
    <n v="0"/>
    <n v="0"/>
    <n v="0"/>
    <n v="6664785"/>
    <m/>
  </r>
  <r>
    <x v="9"/>
    <x v="2"/>
    <x v="26"/>
    <x v="1"/>
    <x v="8"/>
    <n v="0"/>
    <n v="0"/>
    <n v="0"/>
    <n v="0"/>
    <n v="10650"/>
    <n v="10650"/>
    <m/>
  </r>
  <r>
    <x v="9"/>
    <x v="2"/>
    <x v="26"/>
    <x v="2"/>
    <x v="6"/>
    <n v="1219665"/>
    <n v="0"/>
    <n v="0"/>
    <n v="0"/>
    <n v="0"/>
    <n v="1219665"/>
    <m/>
  </r>
  <r>
    <x v="9"/>
    <x v="2"/>
    <x v="26"/>
    <x v="2"/>
    <x v="13"/>
    <n v="1325255"/>
    <n v="0"/>
    <n v="0"/>
    <n v="0"/>
    <n v="0"/>
    <n v="1325255"/>
    <m/>
  </r>
  <r>
    <x v="9"/>
    <x v="2"/>
    <x v="26"/>
    <x v="2"/>
    <x v="9"/>
    <n v="0"/>
    <n v="0"/>
    <n v="0"/>
    <n v="110660"/>
    <n v="0"/>
    <n v="110660"/>
    <m/>
  </r>
  <r>
    <x v="9"/>
    <x v="2"/>
    <x v="26"/>
    <x v="4"/>
    <x v="7"/>
    <n v="43666"/>
    <n v="0"/>
    <n v="0"/>
    <n v="0"/>
    <n v="0"/>
    <n v="43666"/>
    <m/>
  </r>
  <r>
    <x v="9"/>
    <x v="2"/>
    <x v="26"/>
    <x v="3"/>
    <x v="5"/>
    <n v="29676"/>
    <n v="0"/>
    <n v="0"/>
    <n v="0"/>
    <n v="0"/>
    <n v="29676"/>
    <m/>
  </r>
  <r>
    <x v="9"/>
    <x v="2"/>
    <x v="26"/>
    <x v="3"/>
    <x v="10"/>
    <n v="291316"/>
    <n v="0"/>
    <n v="0"/>
    <n v="0"/>
    <n v="0"/>
    <n v="291316"/>
    <m/>
  </r>
  <r>
    <x v="9"/>
    <x v="2"/>
    <x v="122"/>
    <x v="0"/>
    <x v="11"/>
    <n v="100196"/>
    <n v="0"/>
    <n v="0"/>
    <n v="0"/>
    <n v="0"/>
    <n v="100196"/>
    <m/>
  </r>
  <r>
    <x v="9"/>
    <x v="2"/>
    <x v="122"/>
    <x v="1"/>
    <x v="12"/>
    <n v="182551"/>
    <n v="0"/>
    <n v="0"/>
    <n v="0"/>
    <n v="0"/>
    <n v="182551"/>
    <m/>
  </r>
  <r>
    <x v="9"/>
    <x v="2"/>
    <x v="122"/>
    <x v="2"/>
    <x v="6"/>
    <n v="21245"/>
    <n v="0"/>
    <n v="0"/>
    <n v="0"/>
    <n v="0"/>
    <n v="21245"/>
    <m/>
  </r>
  <r>
    <x v="9"/>
    <x v="2"/>
    <x v="122"/>
    <x v="3"/>
    <x v="10"/>
    <n v="65442"/>
    <n v="0"/>
    <n v="0"/>
    <n v="0"/>
    <n v="0"/>
    <n v="65442"/>
    <m/>
  </r>
  <r>
    <x v="9"/>
    <x v="9"/>
    <x v="106"/>
    <x v="0"/>
    <x v="11"/>
    <n v="189116"/>
    <n v="0"/>
    <n v="0"/>
    <n v="0"/>
    <n v="0"/>
    <n v="189116"/>
    <m/>
  </r>
  <r>
    <x v="9"/>
    <x v="9"/>
    <x v="106"/>
    <x v="1"/>
    <x v="12"/>
    <n v="233555"/>
    <n v="0"/>
    <n v="0"/>
    <n v="0"/>
    <n v="0"/>
    <n v="233555"/>
    <m/>
  </r>
  <r>
    <x v="9"/>
    <x v="9"/>
    <x v="106"/>
    <x v="2"/>
    <x v="6"/>
    <n v="6767"/>
    <n v="0"/>
    <n v="0"/>
    <n v="0"/>
    <n v="0"/>
    <n v="6767"/>
    <m/>
  </r>
  <r>
    <x v="9"/>
    <x v="9"/>
    <x v="106"/>
    <x v="2"/>
    <x v="13"/>
    <n v="92561"/>
    <n v="0"/>
    <n v="0"/>
    <n v="0"/>
    <n v="0"/>
    <n v="92561"/>
    <m/>
  </r>
  <r>
    <x v="9"/>
    <x v="9"/>
    <x v="107"/>
    <x v="0"/>
    <x v="11"/>
    <n v="28924"/>
    <n v="0"/>
    <n v="0"/>
    <n v="0"/>
    <n v="0"/>
    <n v="28924"/>
    <m/>
  </r>
  <r>
    <x v="9"/>
    <x v="9"/>
    <x v="107"/>
    <x v="1"/>
    <x v="12"/>
    <n v="128814"/>
    <n v="0"/>
    <n v="0"/>
    <n v="0"/>
    <n v="0"/>
    <n v="128814"/>
    <m/>
  </r>
  <r>
    <x v="9"/>
    <x v="9"/>
    <x v="161"/>
    <x v="0"/>
    <x v="11"/>
    <n v="35049"/>
    <n v="0"/>
    <n v="0"/>
    <n v="0"/>
    <n v="0"/>
    <n v="35049"/>
    <m/>
  </r>
  <r>
    <x v="9"/>
    <x v="9"/>
    <x v="161"/>
    <x v="1"/>
    <x v="12"/>
    <n v="58230"/>
    <n v="0"/>
    <n v="0"/>
    <n v="0"/>
    <n v="0"/>
    <n v="58230"/>
    <m/>
  </r>
  <r>
    <x v="9"/>
    <x v="9"/>
    <x v="158"/>
    <x v="1"/>
    <x v="12"/>
    <n v="20602"/>
    <n v="0"/>
    <n v="0"/>
    <n v="0"/>
    <n v="0"/>
    <n v="20602"/>
    <m/>
  </r>
  <r>
    <x v="9"/>
    <x v="9"/>
    <x v="158"/>
    <x v="2"/>
    <x v="6"/>
    <n v="53127"/>
    <n v="0"/>
    <n v="0"/>
    <n v="0"/>
    <n v="0"/>
    <n v="53127"/>
    <m/>
  </r>
  <r>
    <x v="9"/>
    <x v="9"/>
    <x v="148"/>
    <x v="1"/>
    <x v="12"/>
    <n v="101100"/>
    <n v="0"/>
    <n v="0"/>
    <n v="0"/>
    <n v="0"/>
    <n v="101100"/>
    <m/>
  </r>
  <r>
    <x v="9"/>
    <x v="9"/>
    <x v="148"/>
    <x v="2"/>
    <x v="6"/>
    <n v="24505"/>
    <n v="0"/>
    <n v="0"/>
    <n v="0"/>
    <n v="0"/>
    <n v="24505"/>
    <m/>
  </r>
  <r>
    <x v="9"/>
    <x v="9"/>
    <x v="142"/>
    <x v="0"/>
    <x v="11"/>
    <n v="68925"/>
    <n v="0"/>
    <n v="0"/>
    <n v="0"/>
    <n v="0"/>
    <n v="68925"/>
    <m/>
  </r>
  <r>
    <x v="9"/>
    <x v="9"/>
    <x v="142"/>
    <x v="1"/>
    <x v="12"/>
    <n v="144809"/>
    <n v="0"/>
    <n v="0"/>
    <n v="0"/>
    <n v="0"/>
    <n v="144809"/>
    <m/>
  </r>
  <r>
    <x v="9"/>
    <x v="9"/>
    <x v="173"/>
    <x v="0"/>
    <x v="11"/>
    <n v="55050"/>
    <n v="0"/>
    <n v="0"/>
    <n v="0"/>
    <n v="0"/>
    <n v="55050"/>
    <m/>
  </r>
  <r>
    <x v="9"/>
    <x v="9"/>
    <x v="173"/>
    <x v="1"/>
    <x v="12"/>
    <n v="76561"/>
    <n v="0"/>
    <n v="0"/>
    <n v="0"/>
    <n v="0"/>
    <n v="76561"/>
    <m/>
  </r>
  <r>
    <x v="9"/>
    <x v="9"/>
    <x v="137"/>
    <x v="0"/>
    <x v="11"/>
    <n v="66193"/>
    <n v="0"/>
    <n v="0"/>
    <n v="0"/>
    <n v="0"/>
    <n v="66193"/>
    <m/>
  </r>
  <r>
    <x v="9"/>
    <x v="9"/>
    <x v="137"/>
    <x v="1"/>
    <x v="12"/>
    <n v="182359"/>
    <n v="0"/>
    <n v="0"/>
    <n v="0"/>
    <n v="0"/>
    <n v="182359"/>
    <m/>
  </r>
  <r>
    <x v="9"/>
    <x v="9"/>
    <x v="176"/>
    <x v="0"/>
    <x v="11"/>
    <n v="30317"/>
    <n v="0"/>
    <n v="0"/>
    <n v="0"/>
    <n v="0"/>
    <n v="30317"/>
    <m/>
  </r>
  <r>
    <x v="9"/>
    <x v="9"/>
    <x v="146"/>
    <x v="1"/>
    <x v="12"/>
    <n v="132417"/>
    <n v="0"/>
    <n v="0"/>
    <n v="0"/>
    <n v="0"/>
    <n v="132417"/>
    <m/>
  </r>
  <r>
    <x v="9"/>
    <x v="3"/>
    <x v="97"/>
    <x v="0"/>
    <x v="11"/>
    <n v="542059"/>
    <n v="0"/>
    <n v="0"/>
    <n v="0"/>
    <n v="0"/>
    <n v="542059"/>
    <m/>
  </r>
  <r>
    <x v="9"/>
    <x v="3"/>
    <x v="97"/>
    <x v="1"/>
    <x v="12"/>
    <n v="548491"/>
    <n v="26964"/>
    <n v="0"/>
    <n v="0"/>
    <n v="0"/>
    <n v="548491"/>
    <m/>
  </r>
  <r>
    <x v="9"/>
    <x v="3"/>
    <x v="97"/>
    <x v="2"/>
    <x v="6"/>
    <n v="235588"/>
    <n v="0"/>
    <n v="0"/>
    <n v="0"/>
    <n v="0"/>
    <n v="235588"/>
    <m/>
  </r>
  <r>
    <x v="9"/>
    <x v="3"/>
    <x v="97"/>
    <x v="2"/>
    <x v="13"/>
    <n v="1174359"/>
    <n v="0"/>
    <n v="0"/>
    <n v="0"/>
    <n v="0"/>
    <n v="1174359"/>
    <m/>
  </r>
  <r>
    <x v="9"/>
    <x v="3"/>
    <x v="97"/>
    <x v="2"/>
    <x v="9"/>
    <n v="0"/>
    <n v="0"/>
    <n v="0"/>
    <n v="0"/>
    <n v="2320"/>
    <n v="2320"/>
    <m/>
  </r>
  <r>
    <x v="9"/>
    <x v="3"/>
    <x v="97"/>
    <x v="4"/>
    <x v="7"/>
    <n v="14397"/>
    <n v="0"/>
    <n v="0"/>
    <n v="0"/>
    <n v="0"/>
    <n v="14397"/>
    <m/>
  </r>
  <r>
    <x v="9"/>
    <x v="3"/>
    <x v="55"/>
    <x v="0"/>
    <x v="11"/>
    <n v="758814"/>
    <n v="0"/>
    <n v="0"/>
    <n v="0"/>
    <n v="0"/>
    <n v="758814"/>
    <m/>
  </r>
  <r>
    <x v="9"/>
    <x v="3"/>
    <x v="55"/>
    <x v="0"/>
    <x v="1"/>
    <n v="0"/>
    <n v="0"/>
    <n v="0"/>
    <n v="0"/>
    <n v="7740"/>
    <n v="7740"/>
    <m/>
  </r>
  <r>
    <x v="9"/>
    <x v="3"/>
    <x v="55"/>
    <x v="6"/>
    <x v="4"/>
    <n v="74147"/>
    <n v="65845"/>
    <n v="0"/>
    <n v="0"/>
    <n v="0"/>
    <n v="74147"/>
    <m/>
  </r>
  <r>
    <x v="9"/>
    <x v="3"/>
    <x v="55"/>
    <x v="1"/>
    <x v="12"/>
    <n v="3605833"/>
    <n v="138947"/>
    <n v="0"/>
    <n v="0"/>
    <n v="0"/>
    <n v="3605833"/>
    <m/>
  </r>
  <r>
    <x v="9"/>
    <x v="3"/>
    <x v="55"/>
    <x v="2"/>
    <x v="6"/>
    <n v="427877"/>
    <n v="37699"/>
    <n v="0"/>
    <n v="0"/>
    <n v="0"/>
    <n v="427877"/>
    <m/>
  </r>
  <r>
    <x v="9"/>
    <x v="3"/>
    <x v="55"/>
    <x v="2"/>
    <x v="13"/>
    <n v="765916"/>
    <n v="2721"/>
    <n v="0"/>
    <n v="0"/>
    <n v="0"/>
    <n v="765916"/>
    <m/>
  </r>
  <r>
    <x v="9"/>
    <x v="3"/>
    <x v="55"/>
    <x v="2"/>
    <x v="9"/>
    <n v="0"/>
    <n v="0"/>
    <n v="0"/>
    <n v="0"/>
    <n v="18160"/>
    <n v="18160"/>
    <m/>
  </r>
  <r>
    <x v="9"/>
    <x v="3"/>
    <x v="55"/>
    <x v="4"/>
    <x v="7"/>
    <n v="54698"/>
    <n v="8782"/>
    <n v="0"/>
    <n v="0"/>
    <n v="0"/>
    <n v="54698"/>
    <m/>
  </r>
  <r>
    <x v="9"/>
    <x v="3"/>
    <x v="55"/>
    <x v="3"/>
    <x v="10"/>
    <n v="210800"/>
    <n v="0"/>
    <n v="0"/>
    <n v="0"/>
    <n v="0"/>
    <n v="210800"/>
    <m/>
  </r>
  <r>
    <x v="9"/>
    <x v="3"/>
    <x v="16"/>
    <x v="0"/>
    <x v="11"/>
    <n v="7047229"/>
    <n v="52622"/>
    <n v="0"/>
    <n v="0"/>
    <n v="0"/>
    <n v="7047229"/>
    <m/>
  </r>
  <r>
    <x v="9"/>
    <x v="3"/>
    <x v="16"/>
    <x v="0"/>
    <x v="1"/>
    <n v="0"/>
    <n v="0"/>
    <n v="0"/>
    <n v="83099"/>
    <n v="43300"/>
    <n v="126399"/>
    <m/>
  </r>
  <r>
    <x v="9"/>
    <x v="3"/>
    <x v="16"/>
    <x v="6"/>
    <x v="4"/>
    <n v="66479"/>
    <n v="8422"/>
    <n v="0"/>
    <n v="0"/>
    <n v="0"/>
    <n v="66479"/>
    <m/>
  </r>
  <r>
    <x v="9"/>
    <x v="3"/>
    <x v="16"/>
    <x v="1"/>
    <x v="12"/>
    <n v="5722357"/>
    <n v="428727"/>
    <n v="0"/>
    <n v="0"/>
    <n v="0"/>
    <n v="5722357"/>
    <m/>
  </r>
  <r>
    <x v="9"/>
    <x v="3"/>
    <x v="16"/>
    <x v="1"/>
    <x v="8"/>
    <n v="0"/>
    <n v="0"/>
    <n v="0"/>
    <n v="244597"/>
    <n v="10465"/>
    <n v="255062"/>
    <m/>
  </r>
  <r>
    <x v="9"/>
    <x v="3"/>
    <x v="16"/>
    <x v="2"/>
    <x v="6"/>
    <n v="1828908"/>
    <n v="26261"/>
    <n v="0"/>
    <n v="0"/>
    <n v="0"/>
    <n v="1828908"/>
    <m/>
  </r>
  <r>
    <x v="9"/>
    <x v="3"/>
    <x v="16"/>
    <x v="2"/>
    <x v="13"/>
    <n v="6773420"/>
    <n v="6227"/>
    <n v="0"/>
    <n v="0"/>
    <n v="0"/>
    <n v="6773420"/>
    <m/>
  </r>
  <r>
    <x v="9"/>
    <x v="3"/>
    <x v="16"/>
    <x v="2"/>
    <x v="9"/>
    <n v="0"/>
    <n v="0"/>
    <n v="0"/>
    <n v="278598"/>
    <n v="129770"/>
    <n v="408368"/>
    <m/>
  </r>
  <r>
    <x v="9"/>
    <x v="3"/>
    <x v="16"/>
    <x v="4"/>
    <x v="7"/>
    <n v="122983"/>
    <n v="0"/>
    <n v="0"/>
    <n v="0"/>
    <n v="0"/>
    <n v="122983"/>
    <m/>
  </r>
  <r>
    <x v="9"/>
    <x v="3"/>
    <x v="16"/>
    <x v="3"/>
    <x v="5"/>
    <n v="74417"/>
    <n v="0"/>
    <n v="0"/>
    <n v="0"/>
    <n v="0"/>
    <n v="74417"/>
    <m/>
  </r>
  <r>
    <x v="9"/>
    <x v="3"/>
    <x v="16"/>
    <x v="3"/>
    <x v="10"/>
    <n v="393914"/>
    <n v="0"/>
    <n v="0"/>
    <n v="0"/>
    <n v="0"/>
    <n v="393914"/>
    <m/>
  </r>
  <r>
    <x v="9"/>
    <x v="3"/>
    <x v="16"/>
    <x v="3"/>
    <x v="15"/>
    <n v="28669"/>
    <n v="17324"/>
    <n v="0"/>
    <n v="0"/>
    <n v="0"/>
    <n v="28669"/>
    <m/>
  </r>
  <r>
    <x v="9"/>
    <x v="3"/>
    <x v="74"/>
    <x v="0"/>
    <x v="11"/>
    <n v="1522429"/>
    <n v="0"/>
    <n v="0"/>
    <n v="0"/>
    <n v="0"/>
    <n v="1522429"/>
    <m/>
  </r>
  <r>
    <x v="9"/>
    <x v="3"/>
    <x v="74"/>
    <x v="0"/>
    <x v="1"/>
    <n v="0"/>
    <n v="0"/>
    <n v="0"/>
    <n v="0"/>
    <n v="10930"/>
    <n v="10930"/>
    <m/>
  </r>
  <r>
    <x v="9"/>
    <x v="3"/>
    <x v="74"/>
    <x v="6"/>
    <x v="4"/>
    <n v="93692"/>
    <n v="0"/>
    <n v="0"/>
    <n v="0"/>
    <n v="0"/>
    <n v="93692"/>
    <m/>
  </r>
  <r>
    <x v="9"/>
    <x v="3"/>
    <x v="74"/>
    <x v="1"/>
    <x v="12"/>
    <n v="553200"/>
    <n v="0"/>
    <n v="0"/>
    <n v="0"/>
    <n v="0"/>
    <n v="553200"/>
    <m/>
  </r>
  <r>
    <x v="9"/>
    <x v="3"/>
    <x v="74"/>
    <x v="2"/>
    <x v="6"/>
    <n v="905786"/>
    <n v="0"/>
    <n v="0"/>
    <n v="0"/>
    <n v="0"/>
    <n v="905786"/>
    <m/>
  </r>
  <r>
    <x v="9"/>
    <x v="3"/>
    <x v="74"/>
    <x v="2"/>
    <x v="13"/>
    <n v="5431229"/>
    <n v="0"/>
    <n v="0"/>
    <n v="0"/>
    <n v="0"/>
    <n v="5431229"/>
    <m/>
  </r>
  <r>
    <x v="9"/>
    <x v="3"/>
    <x v="74"/>
    <x v="2"/>
    <x v="9"/>
    <n v="0"/>
    <n v="0"/>
    <n v="0"/>
    <n v="0"/>
    <n v="70307"/>
    <n v="70307"/>
    <m/>
  </r>
  <r>
    <x v="9"/>
    <x v="3"/>
    <x v="74"/>
    <x v="4"/>
    <x v="7"/>
    <n v="220485"/>
    <n v="0"/>
    <n v="0"/>
    <n v="0"/>
    <n v="0"/>
    <n v="220485"/>
    <m/>
  </r>
  <r>
    <x v="9"/>
    <x v="3"/>
    <x v="74"/>
    <x v="3"/>
    <x v="5"/>
    <n v="34523"/>
    <n v="0"/>
    <n v="0"/>
    <n v="0"/>
    <n v="0"/>
    <n v="34523"/>
    <m/>
  </r>
  <r>
    <x v="9"/>
    <x v="3"/>
    <x v="74"/>
    <x v="3"/>
    <x v="10"/>
    <n v="54503"/>
    <n v="0"/>
    <n v="0"/>
    <n v="0"/>
    <n v="0"/>
    <n v="54503"/>
    <m/>
  </r>
  <r>
    <x v="9"/>
    <x v="3"/>
    <x v="111"/>
    <x v="0"/>
    <x v="11"/>
    <n v="277674"/>
    <n v="0"/>
    <n v="0"/>
    <n v="0"/>
    <n v="0"/>
    <n v="277674"/>
    <m/>
  </r>
  <r>
    <x v="9"/>
    <x v="3"/>
    <x v="111"/>
    <x v="1"/>
    <x v="12"/>
    <n v="390182"/>
    <n v="0"/>
    <n v="0"/>
    <n v="0"/>
    <n v="0"/>
    <n v="390182"/>
    <m/>
  </r>
  <r>
    <x v="9"/>
    <x v="3"/>
    <x v="111"/>
    <x v="2"/>
    <x v="6"/>
    <n v="31738"/>
    <n v="0"/>
    <n v="0"/>
    <n v="0"/>
    <n v="0"/>
    <n v="31738"/>
    <m/>
  </r>
  <r>
    <x v="9"/>
    <x v="3"/>
    <x v="111"/>
    <x v="3"/>
    <x v="5"/>
    <n v="85084"/>
    <n v="0"/>
    <n v="0"/>
    <n v="0"/>
    <n v="0"/>
    <n v="85084"/>
    <m/>
  </r>
  <r>
    <x v="9"/>
    <x v="3"/>
    <x v="111"/>
    <x v="3"/>
    <x v="10"/>
    <n v="47532"/>
    <n v="0"/>
    <n v="0"/>
    <n v="0"/>
    <n v="0"/>
    <n v="47532"/>
    <m/>
  </r>
  <r>
    <x v="9"/>
    <x v="3"/>
    <x v="134"/>
    <x v="0"/>
    <x v="11"/>
    <n v="115104"/>
    <n v="0"/>
    <n v="0"/>
    <n v="0"/>
    <n v="0"/>
    <n v="115104"/>
    <m/>
  </r>
  <r>
    <x v="9"/>
    <x v="3"/>
    <x v="134"/>
    <x v="1"/>
    <x v="12"/>
    <n v="58574"/>
    <n v="0"/>
    <n v="0"/>
    <n v="0"/>
    <n v="0"/>
    <n v="58574"/>
    <m/>
  </r>
  <r>
    <x v="9"/>
    <x v="3"/>
    <x v="183"/>
    <x v="0"/>
    <x v="11"/>
    <n v="9001"/>
    <n v="0"/>
    <n v="0"/>
    <n v="0"/>
    <n v="0"/>
    <n v="9001"/>
    <m/>
  </r>
  <r>
    <x v="9"/>
    <x v="3"/>
    <x v="51"/>
    <x v="0"/>
    <x v="11"/>
    <n v="1636397"/>
    <n v="0"/>
    <n v="0"/>
    <n v="0"/>
    <n v="0"/>
    <n v="1636397"/>
    <m/>
  </r>
  <r>
    <x v="9"/>
    <x v="3"/>
    <x v="51"/>
    <x v="6"/>
    <x v="4"/>
    <n v="22497"/>
    <n v="0"/>
    <n v="0"/>
    <n v="0"/>
    <n v="0"/>
    <n v="22497"/>
    <m/>
  </r>
  <r>
    <x v="9"/>
    <x v="3"/>
    <x v="51"/>
    <x v="1"/>
    <x v="12"/>
    <n v="4132845"/>
    <n v="79077"/>
    <n v="0"/>
    <n v="0"/>
    <n v="0"/>
    <n v="4132845"/>
    <m/>
  </r>
  <r>
    <x v="9"/>
    <x v="3"/>
    <x v="51"/>
    <x v="1"/>
    <x v="8"/>
    <n v="0"/>
    <n v="0"/>
    <n v="0"/>
    <n v="104027"/>
    <n v="7920"/>
    <n v="111947"/>
    <m/>
  </r>
  <r>
    <x v="9"/>
    <x v="3"/>
    <x v="51"/>
    <x v="2"/>
    <x v="6"/>
    <n v="37392"/>
    <n v="17112"/>
    <n v="0"/>
    <n v="0"/>
    <n v="0"/>
    <n v="37392"/>
    <m/>
  </r>
  <r>
    <x v="9"/>
    <x v="3"/>
    <x v="51"/>
    <x v="2"/>
    <x v="13"/>
    <n v="329990"/>
    <n v="33457"/>
    <n v="0"/>
    <n v="0"/>
    <n v="0"/>
    <n v="329990"/>
    <m/>
  </r>
  <r>
    <x v="9"/>
    <x v="3"/>
    <x v="51"/>
    <x v="4"/>
    <x v="7"/>
    <n v="10238"/>
    <n v="0"/>
    <n v="0"/>
    <n v="0"/>
    <n v="0"/>
    <n v="10238"/>
    <m/>
  </r>
  <r>
    <x v="9"/>
    <x v="3"/>
    <x v="51"/>
    <x v="3"/>
    <x v="10"/>
    <n v="111293"/>
    <n v="14470"/>
    <n v="0"/>
    <n v="0"/>
    <n v="0"/>
    <n v="111293"/>
    <m/>
  </r>
  <r>
    <x v="9"/>
    <x v="3"/>
    <x v="104"/>
    <x v="0"/>
    <x v="11"/>
    <n v="83765"/>
    <n v="0"/>
    <n v="0"/>
    <n v="0"/>
    <n v="0"/>
    <n v="83765"/>
    <m/>
  </r>
  <r>
    <x v="9"/>
    <x v="3"/>
    <x v="104"/>
    <x v="1"/>
    <x v="12"/>
    <n v="940796"/>
    <n v="12298"/>
    <n v="0"/>
    <n v="0"/>
    <n v="0"/>
    <n v="940796"/>
    <m/>
  </r>
  <r>
    <x v="9"/>
    <x v="3"/>
    <x v="104"/>
    <x v="2"/>
    <x v="6"/>
    <n v="36995"/>
    <n v="0"/>
    <n v="0"/>
    <n v="0"/>
    <n v="0"/>
    <n v="36995"/>
    <m/>
  </r>
  <r>
    <x v="9"/>
    <x v="3"/>
    <x v="104"/>
    <x v="2"/>
    <x v="13"/>
    <n v="414198"/>
    <n v="0"/>
    <n v="0"/>
    <n v="0"/>
    <n v="0"/>
    <n v="414198"/>
    <m/>
  </r>
  <r>
    <x v="9"/>
    <x v="3"/>
    <x v="104"/>
    <x v="4"/>
    <x v="7"/>
    <n v="4161"/>
    <n v="0"/>
    <n v="0"/>
    <n v="0"/>
    <n v="0"/>
    <n v="4161"/>
    <m/>
  </r>
  <r>
    <x v="9"/>
    <x v="3"/>
    <x v="104"/>
    <x v="3"/>
    <x v="5"/>
    <n v="917"/>
    <n v="0"/>
    <n v="0"/>
    <n v="0"/>
    <n v="0"/>
    <n v="917"/>
    <m/>
  </r>
  <r>
    <x v="9"/>
    <x v="3"/>
    <x v="104"/>
    <x v="3"/>
    <x v="10"/>
    <n v="299236"/>
    <n v="0"/>
    <n v="0"/>
    <n v="0"/>
    <n v="0"/>
    <n v="299236"/>
    <m/>
  </r>
  <r>
    <x v="9"/>
    <x v="3"/>
    <x v="42"/>
    <x v="0"/>
    <x v="11"/>
    <n v="2991899"/>
    <n v="4527"/>
    <n v="0"/>
    <n v="0"/>
    <n v="0"/>
    <n v="2991899"/>
    <m/>
  </r>
  <r>
    <x v="9"/>
    <x v="3"/>
    <x v="42"/>
    <x v="6"/>
    <x v="4"/>
    <n v="23229"/>
    <n v="0"/>
    <n v="0"/>
    <n v="0"/>
    <n v="0"/>
    <n v="23229"/>
    <m/>
  </r>
  <r>
    <x v="9"/>
    <x v="3"/>
    <x v="42"/>
    <x v="1"/>
    <x v="12"/>
    <n v="3725150"/>
    <n v="76336"/>
    <n v="0"/>
    <n v="0"/>
    <n v="0"/>
    <n v="3725150"/>
    <m/>
  </r>
  <r>
    <x v="9"/>
    <x v="3"/>
    <x v="42"/>
    <x v="1"/>
    <x v="8"/>
    <n v="0"/>
    <n v="0"/>
    <n v="0"/>
    <n v="0"/>
    <n v="4720"/>
    <n v="4720"/>
    <m/>
  </r>
  <r>
    <x v="9"/>
    <x v="3"/>
    <x v="42"/>
    <x v="2"/>
    <x v="6"/>
    <n v="951789"/>
    <n v="7145"/>
    <n v="0"/>
    <n v="0"/>
    <n v="0"/>
    <n v="951789"/>
    <m/>
  </r>
  <r>
    <x v="9"/>
    <x v="3"/>
    <x v="42"/>
    <x v="2"/>
    <x v="13"/>
    <n v="3665051"/>
    <n v="101506"/>
    <n v="0"/>
    <n v="0"/>
    <n v="0"/>
    <n v="3665051"/>
    <m/>
  </r>
  <r>
    <x v="9"/>
    <x v="3"/>
    <x v="42"/>
    <x v="2"/>
    <x v="9"/>
    <n v="0"/>
    <n v="0"/>
    <n v="0"/>
    <n v="111378"/>
    <n v="3900"/>
    <n v="115278"/>
    <m/>
  </r>
  <r>
    <x v="9"/>
    <x v="3"/>
    <x v="42"/>
    <x v="4"/>
    <x v="7"/>
    <n v="118600"/>
    <n v="0"/>
    <n v="0"/>
    <n v="0"/>
    <n v="0"/>
    <n v="118600"/>
    <m/>
  </r>
  <r>
    <x v="9"/>
    <x v="3"/>
    <x v="42"/>
    <x v="3"/>
    <x v="5"/>
    <n v="69564"/>
    <n v="0"/>
    <n v="0"/>
    <n v="0"/>
    <n v="0"/>
    <n v="69564"/>
    <m/>
  </r>
  <r>
    <x v="9"/>
    <x v="3"/>
    <x v="42"/>
    <x v="3"/>
    <x v="10"/>
    <n v="190336"/>
    <n v="10088"/>
    <n v="0"/>
    <n v="0"/>
    <n v="0"/>
    <n v="190336"/>
    <m/>
  </r>
  <r>
    <x v="9"/>
    <x v="3"/>
    <x v="42"/>
    <x v="3"/>
    <x v="15"/>
    <n v="25425"/>
    <n v="0"/>
    <n v="0"/>
    <n v="0"/>
    <n v="0"/>
    <n v="25425"/>
    <m/>
  </r>
  <r>
    <x v="9"/>
    <x v="3"/>
    <x v="38"/>
    <x v="0"/>
    <x v="11"/>
    <n v="3614059"/>
    <n v="54328"/>
    <n v="0"/>
    <n v="0"/>
    <n v="0"/>
    <n v="3614059"/>
    <m/>
  </r>
  <r>
    <x v="9"/>
    <x v="3"/>
    <x v="38"/>
    <x v="6"/>
    <x v="4"/>
    <n v="82753"/>
    <n v="0"/>
    <n v="0"/>
    <n v="0"/>
    <n v="0"/>
    <n v="82753"/>
    <m/>
  </r>
  <r>
    <x v="9"/>
    <x v="3"/>
    <x v="38"/>
    <x v="1"/>
    <x v="12"/>
    <n v="2325263"/>
    <n v="11948"/>
    <n v="0"/>
    <n v="0"/>
    <n v="0"/>
    <n v="2325263"/>
    <m/>
  </r>
  <r>
    <x v="9"/>
    <x v="3"/>
    <x v="38"/>
    <x v="1"/>
    <x v="8"/>
    <n v="0"/>
    <n v="0"/>
    <n v="0"/>
    <n v="0"/>
    <n v="2490"/>
    <n v="2490"/>
    <m/>
  </r>
  <r>
    <x v="9"/>
    <x v="3"/>
    <x v="38"/>
    <x v="2"/>
    <x v="6"/>
    <n v="870199"/>
    <n v="0"/>
    <n v="0"/>
    <n v="0"/>
    <n v="0"/>
    <n v="870199"/>
    <m/>
  </r>
  <r>
    <x v="9"/>
    <x v="3"/>
    <x v="38"/>
    <x v="2"/>
    <x v="13"/>
    <n v="5003098"/>
    <n v="0"/>
    <n v="0"/>
    <n v="0"/>
    <n v="0"/>
    <n v="5003098"/>
    <m/>
  </r>
  <r>
    <x v="9"/>
    <x v="3"/>
    <x v="38"/>
    <x v="2"/>
    <x v="9"/>
    <n v="0"/>
    <n v="0"/>
    <n v="0"/>
    <n v="1103457"/>
    <n v="0"/>
    <n v="1103457"/>
    <m/>
  </r>
  <r>
    <x v="9"/>
    <x v="3"/>
    <x v="38"/>
    <x v="4"/>
    <x v="7"/>
    <n v="110304"/>
    <n v="0"/>
    <n v="0"/>
    <n v="0"/>
    <n v="0"/>
    <n v="110304"/>
    <m/>
  </r>
  <r>
    <x v="9"/>
    <x v="3"/>
    <x v="38"/>
    <x v="3"/>
    <x v="10"/>
    <n v="701044"/>
    <n v="0"/>
    <n v="0"/>
    <n v="0"/>
    <n v="0"/>
    <n v="701044"/>
    <m/>
  </r>
  <r>
    <x v="9"/>
    <x v="3"/>
    <x v="97"/>
    <x v="0"/>
    <x v="11"/>
    <n v="716454"/>
    <n v="0"/>
    <n v="0"/>
    <n v="0"/>
    <n v="0"/>
    <n v="716454"/>
    <m/>
  </r>
  <r>
    <x v="9"/>
    <x v="3"/>
    <x v="97"/>
    <x v="0"/>
    <x v="1"/>
    <n v="0"/>
    <n v="0"/>
    <n v="0"/>
    <n v="88111"/>
    <n v="0"/>
    <n v="88111"/>
    <m/>
  </r>
  <r>
    <x v="9"/>
    <x v="3"/>
    <x v="97"/>
    <x v="1"/>
    <x v="12"/>
    <n v="235534"/>
    <n v="24283"/>
    <n v="0"/>
    <n v="0"/>
    <n v="0"/>
    <n v="235534"/>
    <m/>
  </r>
  <r>
    <x v="9"/>
    <x v="3"/>
    <x v="97"/>
    <x v="2"/>
    <x v="6"/>
    <n v="201343"/>
    <n v="0"/>
    <n v="0"/>
    <n v="0"/>
    <n v="0"/>
    <n v="201343"/>
    <m/>
  </r>
  <r>
    <x v="9"/>
    <x v="3"/>
    <x v="97"/>
    <x v="2"/>
    <x v="13"/>
    <n v="1702702"/>
    <n v="0"/>
    <n v="0"/>
    <n v="0"/>
    <n v="0"/>
    <n v="1702702"/>
    <m/>
  </r>
  <r>
    <x v="9"/>
    <x v="3"/>
    <x v="97"/>
    <x v="2"/>
    <x v="9"/>
    <n v="0"/>
    <n v="0"/>
    <n v="0"/>
    <n v="158447"/>
    <n v="0"/>
    <n v="158447"/>
    <m/>
  </r>
  <r>
    <x v="9"/>
    <x v="3"/>
    <x v="97"/>
    <x v="4"/>
    <x v="7"/>
    <n v="6342"/>
    <n v="0"/>
    <n v="0"/>
    <n v="0"/>
    <n v="0"/>
    <n v="6342"/>
    <m/>
  </r>
  <r>
    <x v="9"/>
    <x v="3"/>
    <x v="97"/>
    <x v="3"/>
    <x v="10"/>
    <n v="25812"/>
    <n v="0"/>
    <n v="0"/>
    <n v="0"/>
    <n v="0"/>
    <n v="25812"/>
    <m/>
  </r>
  <r>
    <x v="9"/>
    <x v="3"/>
    <x v="63"/>
    <x v="0"/>
    <x v="11"/>
    <n v="1835537"/>
    <n v="50897"/>
    <n v="0"/>
    <n v="0"/>
    <n v="0"/>
    <n v="1835537"/>
    <m/>
  </r>
  <r>
    <x v="9"/>
    <x v="3"/>
    <x v="63"/>
    <x v="1"/>
    <x v="12"/>
    <n v="1069658"/>
    <n v="139477"/>
    <n v="0"/>
    <n v="0"/>
    <n v="0"/>
    <n v="1069658"/>
    <m/>
  </r>
  <r>
    <x v="9"/>
    <x v="3"/>
    <x v="63"/>
    <x v="2"/>
    <x v="6"/>
    <n v="294303"/>
    <n v="0"/>
    <n v="0"/>
    <n v="0"/>
    <n v="0"/>
    <n v="294303"/>
    <m/>
  </r>
  <r>
    <x v="9"/>
    <x v="3"/>
    <x v="63"/>
    <x v="2"/>
    <x v="13"/>
    <n v="1680390"/>
    <n v="0"/>
    <n v="0"/>
    <n v="0"/>
    <n v="0"/>
    <n v="1680390"/>
    <m/>
  </r>
  <r>
    <x v="9"/>
    <x v="3"/>
    <x v="63"/>
    <x v="3"/>
    <x v="5"/>
    <n v="16680"/>
    <n v="16680"/>
    <n v="0"/>
    <n v="0"/>
    <n v="0"/>
    <n v="16680"/>
    <m/>
  </r>
  <r>
    <x v="9"/>
    <x v="2"/>
    <x v="84"/>
    <x v="0"/>
    <x v="11"/>
    <n v="1431958"/>
    <n v="0"/>
    <n v="0"/>
    <n v="0"/>
    <n v="0"/>
    <n v="1431958"/>
    <m/>
  </r>
  <r>
    <x v="9"/>
    <x v="2"/>
    <x v="84"/>
    <x v="1"/>
    <x v="12"/>
    <n v="1616726"/>
    <n v="0"/>
    <n v="0"/>
    <n v="0"/>
    <n v="0"/>
    <n v="1616726"/>
    <m/>
  </r>
  <r>
    <x v="9"/>
    <x v="2"/>
    <x v="84"/>
    <x v="2"/>
    <x v="6"/>
    <n v="190456"/>
    <n v="0"/>
    <n v="0"/>
    <n v="0"/>
    <n v="0"/>
    <n v="190456"/>
    <m/>
  </r>
  <r>
    <x v="9"/>
    <x v="2"/>
    <x v="84"/>
    <x v="2"/>
    <x v="13"/>
    <n v="1602369"/>
    <n v="0"/>
    <n v="0"/>
    <n v="0"/>
    <n v="0"/>
    <n v="1602369"/>
    <m/>
  </r>
  <r>
    <x v="9"/>
    <x v="2"/>
    <x v="84"/>
    <x v="4"/>
    <x v="7"/>
    <n v="123828"/>
    <n v="0"/>
    <n v="0"/>
    <n v="0"/>
    <n v="0"/>
    <n v="123828"/>
    <m/>
  </r>
  <r>
    <x v="9"/>
    <x v="2"/>
    <x v="84"/>
    <x v="3"/>
    <x v="10"/>
    <n v="32297"/>
    <n v="0"/>
    <n v="0"/>
    <n v="0"/>
    <n v="0"/>
    <n v="32297"/>
    <m/>
  </r>
  <r>
    <x v="9"/>
    <x v="2"/>
    <x v="84"/>
    <x v="0"/>
    <x v="11"/>
    <n v="1239059"/>
    <n v="0"/>
    <n v="0"/>
    <n v="0"/>
    <n v="0"/>
    <n v="1239059"/>
    <m/>
  </r>
  <r>
    <x v="9"/>
    <x v="2"/>
    <x v="84"/>
    <x v="6"/>
    <x v="4"/>
    <n v="49354"/>
    <n v="0"/>
    <n v="0"/>
    <n v="0"/>
    <n v="0"/>
    <n v="49354"/>
    <m/>
  </r>
  <r>
    <x v="9"/>
    <x v="2"/>
    <x v="84"/>
    <x v="1"/>
    <x v="12"/>
    <n v="946794"/>
    <n v="0"/>
    <n v="0"/>
    <n v="0"/>
    <n v="0"/>
    <n v="946794"/>
    <m/>
  </r>
  <r>
    <x v="9"/>
    <x v="2"/>
    <x v="84"/>
    <x v="2"/>
    <x v="6"/>
    <n v="146219"/>
    <n v="0"/>
    <n v="0"/>
    <n v="0"/>
    <n v="0"/>
    <n v="146219"/>
    <m/>
  </r>
  <r>
    <x v="9"/>
    <x v="2"/>
    <x v="84"/>
    <x v="2"/>
    <x v="13"/>
    <n v="824510"/>
    <n v="0"/>
    <n v="0"/>
    <n v="0"/>
    <n v="0"/>
    <n v="824510"/>
    <m/>
  </r>
  <r>
    <x v="9"/>
    <x v="2"/>
    <x v="84"/>
    <x v="4"/>
    <x v="7"/>
    <n v="79864"/>
    <n v="32588"/>
    <n v="0"/>
    <n v="0"/>
    <n v="0"/>
    <n v="79864"/>
    <m/>
  </r>
  <r>
    <x v="9"/>
    <x v="3"/>
    <x v="98"/>
    <x v="0"/>
    <x v="11"/>
    <n v="248611"/>
    <n v="0"/>
    <n v="0"/>
    <n v="0"/>
    <n v="0"/>
    <n v="248611"/>
    <m/>
  </r>
  <r>
    <x v="9"/>
    <x v="3"/>
    <x v="98"/>
    <x v="1"/>
    <x v="12"/>
    <n v="1091328"/>
    <n v="19286"/>
    <n v="0"/>
    <n v="0"/>
    <n v="0"/>
    <n v="1091328"/>
    <m/>
  </r>
  <r>
    <x v="9"/>
    <x v="3"/>
    <x v="98"/>
    <x v="2"/>
    <x v="6"/>
    <n v="6490"/>
    <n v="0"/>
    <n v="0"/>
    <n v="0"/>
    <n v="0"/>
    <n v="6490"/>
    <m/>
  </r>
  <r>
    <x v="9"/>
    <x v="3"/>
    <x v="98"/>
    <x v="2"/>
    <x v="13"/>
    <n v="6945"/>
    <n v="0"/>
    <n v="0"/>
    <n v="0"/>
    <n v="0"/>
    <n v="6945"/>
    <m/>
  </r>
  <r>
    <x v="9"/>
    <x v="3"/>
    <x v="98"/>
    <x v="3"/>
    <x v="5"/>
    <n v="8139"/>
    <n v="0"/>
    <n v="0"/>
    <n v="0"/>
    <n v="0"/>
    <n v="8139"/>
    <m/>
  </r>
  <r>
    <x v="9"/>
    <x v="3"/>
    <x v="98"/>
    <x v="3"/>
    <x v="10"/>
    <n v="23248"/>
    <n v="0"/>
    <n v="0"/>
    <n v="0"/>
    <n v="0"/>
    <n v="23248"/>
    <m/>
  </r>
  <r>
    <x v="9"/>
    <x v="3"/>
    <x v="119"/>
    <x v="0"/>
    <x v="11"/>
    <n v="234950"/>
    <n v="0"/>
    <n v="0"/>
    <n v="0"/>
    <n v="0"/>
    <n v="234950"/>
    <m/>
  </r>
  <r>
    <x v="9"/>
    <x v="3"/>
    <x v="119"/>
    <x v="1"/>
    <x v="12"/>
    <n v="447314"/>
    <n v="0"/>
    <n v="0"/>
    <n v="0"/>
    <n v="0"/>
    <n v="447314"/>
    <m/>
  </r>
  <r>
    <x v="9"/>
    <x v="1"/>
    <x v="23"/>
    <x v="0"/>
    <x v="11"/>
    <n v="3876495"/>
    <n v="0"/>
    <n v="0"/>
    <n v="0"/>
    <n v="0"/>
    <n v="3876495"/>
    <m/>
  </r>
  <r>
    <x v="9"/>
    <x v="1"/>
    <x v="23"/>
    <x v="0"/>
    <x v="1"/>
    <n v="0"/>
    <n v="0"/>
    <n v="0"/>
    <n v="313314"/>
    <n v="0"/>
    <n v="313314"/>
    <m/>
  </r>
  <r>
    <x v="9"/>
    <x v="1"/>
    <x v="23"/>
    <x v="1"/>
    <x v="12"/>
    <n v="4923461"/>
    <n v="6244"/>
    <n v="0"/>
    <n v="0"/>
    <n v="0"/>
    <n v="4923461"/>
    <m/>
  </r>
  <r>
    <x v="9"/>
    <x v="1"/>
    <x v="23"/>
    <x v="1"/>
    <x v="8"/>
    <n v="0"/>
    <n v="0"/>
    <n v="0"/>
    <n v="266632"/>
    <n v="38580"/>
    <n v="305212"/>
    <m/>
  </r>
  <r>
    <x v="9"/>
    <x v="1"/>
    <x v="23"/>
    <x v="2"/>
    <x v="6"/>
    <n v="847924"/>
    <n v="0"/>
    <n v="0"/>
    <n v="0"/>
    <n v="0"/>
    <n v="847924"/>
    <m/>
  </r>
  <r>
    <x v="9"/>
    <x v="1"/>
    <x v="23"/>
    <x v="2"/>
    <x v="13"/>
    <n v="43505"/>
    <n v="0"/>
    <n v="0"/>
    <n v="0"/>
    <n v="0"/>
    <n v="43505"/>
    <m/>
  </r>
  <r>
    <x v="9"/>
    <x v="1"/>
    <x v="23"/>
    <x v="4"/>
    <x v="7"/>
    <n v="16370"/>
    <n v="0"/>
    <n v="0"/>
    <n v="0"/>
    <n v="0"/>
    <n v="16370"/>
    <m/>
  </r>
  <r>
    <x v="9"/>
    <x v="1"/>
    <x v="23"/>
    <x v="3"/>
    <x v="5"/>
    <n v="1039054"/>
    <n v="0"/>
    <n v="0"/>
    <n v="0"/>
    <n v="0"/>
    <n v="1039054"/>
    <m/>
  </r>
  <r>
    <x v="9"/>
    <x v="1"/>
    <x v="23"/>
    <x v="3"/>
    <x v="10"/>
    <n v="48732"/>
    <n v="0"/>
    <n v="0"/>
    <n v="0"/>
    <n v="0"/>
    <n v="48732"/>
    <m/>
  </r>
  <r>
    <x v="9"/>
    <x v="1"/>
    <x v="24"/>
    <x v="0"/>
    <x v="11"/>
    <n v="8016488"/>
    <n v="0"/>
    <n v="0"/>
    <n v="0"/>
    <n v="0"/>
    <n v="8016488"/>
    <m/>
  </r>
  <r>
    <x v="9"/>
    <x v="1"/>
    <x v="24"/>
    <x v="0"/>
    <x v="1"/>
    <n v="0"/>
    <n v="0"/>
    <n v="0"/>
    <n v="669547"/>
    <n v="0"/>
    <n v="669547"/>
    <m/>
  </r>
  <r>
    <x v="9"/>
    <x v="1"/>
    <x v="24"/>
    <x v="1"/>
    <x v="12"/>
    <n v="717678"/>
    <n v="0"/>
    <n v="0"/>
    <n v="0"/>
    <n v="0"/>
    <n v="717678"/>
    <m/>
  </r>
  <r>
    <x v="9"/>
    <x v="1"/>
    <x v="24"/>
    <x v="1"/>
    <x v="8"/>
    <n v="0"/>
    <n v="0"/>
    <n v="0"/>
    <n v="20755"/>
    <n v="0"/>
    <n v="20755"/>
    <m/>
  </r>
  <r>
    <x v="9"/>
    <x v="1"/>
    <x v="24"/>
    <x v="2"/>
    <x v="6"/>
    <n v="1006887"/>
    <n v="0"/>
    <n v="0"/>
    <n v="0"/>
    <n v="0"/>
    <n v="1006887"/>
    <m/>
  </r>
  <r>
    <x v="9"/>
    <x v="1"/>
    <x v="24"/>
    <x v="2"/>
    <x v="13"/>
    <n v="4504719"/>
    <n v="0"/>
    <n v="0"/>
    <n v="0"/>
    <n v="0"/>
    <n v="4504719"/>
    <m/>
  </r>
  <r>
    <x v="9"/>
    <x v="1"/>
    <x v="24"/>
    <x v="2"/>
    <x v="9"/>
    <n v="0"/>
    <n v="0"/>
    <n v="0"/>
    <n v="155294"/>
    <n v="0"/>
    <n v="155294"/>
    <m/>
  </r>
  <r>
    <x v="9"/>
    <x v="1"/>
    <x v="24"/>
    <x v="4"/>
    <x v="7"/>
    <n v="212462"/>
    <n v="0"/>
    <n v="0"/>
    <n v="0"/>
    <n v="0"/>
    <n v="212462"/>
    <m/>
  </r>
  <r>
    <x v="9"/>
    <x v="1"/>
    <x v="24"/>
    <x v="3"/>
    <x v="5"/>
    <n v="29120"/>
    <n v="0"/>
    <n v="0"/>
    <n v="0"/>
    <n v="0"/>
    <n v="29120"/>
    <m/>
  </r>
  <r>
    <x v="9"/>
    <x v="1"/>
    <x v="24"/>
    <x v="3"/>
    <x v="10"/>
    <n v="1231220"/>
    <n v="0"/>
    <n v="0"/>
    <n v="0"/>
    <n v="0"/>
    <n v="1231220"/>
    <m/>
  </r>
  <r>
    <x v="9"/>
    <x v="1"/>
    <x v="2"/>
    <x v="0"/>
    <x v="11"/>
    <n v="16151180"/>
    <n v="60509"/>
    <n v="0"/>
    <n v="0"/>
    <n v="0"/>
    <n v="16151180"/>
    <m/>
  </r>
  <r>
    <x v="9"/>
    <x v="1"/>
    <x v="2"/>
    <x v="0"/>
    <x v="1"/>
    <n v="0"/>
    <n v="0"/>
    <n v="0"/>
    <n v="4044040"/>
    <n v="1900"/>
    <n v="4045940"/>
    <m/>
  </r>
  <r>
    <x v="9"/>
    <x v="1"/>
    <x v="2"/>
    <x v="6"/>
    <x v="4"/>
    <n v="47015"/>
    <n v="0"/>
    <n v="0"/>
    <n v="0"/>
    <n v="0"/>
    <n v="47015"/>
    <m/>
  </r>
  <r>
    <x v="9"/>
    <x v="1"/>
    <x v="2"/>
    <x v="1"/>
    <x v="12"/>
    <n v="2294185"/>
    <n v="175339"/>
    <n v="0"/>
    <n v="0"/>
    <n v="0"/>
    <n v="2294185"/>
    <m/>
  </r>
  <r>
    <x v="9"/>
    <x v="1"/>
    <x v="2"/>
    <x v="1"/>
    <x v="8"/>
    <n v="0"/>
    <n v="0"/>
    <n v="0"/>
    <n v="118746"/>
    <n v="0"/>
    <n v="118746"/>
    <m/>
  </r>
  <r>
    <x v="9"/>
    <x v="1"/>
    <x v="2"/>
    <x v="2"/>
    <x v="6"/>
    <n v="1895913"/>
    <n v="0"/>
    <n v="0"/>
    <n v="0"/>
    <n v="0"/>
    <n v="1895913"/>
    <m/>
  </r>
  <r>
    <x v="9"/>
    <x v="1"/>
    <x v="2"/>
    <x v="2"/>
    <x v="13"/>
    <n v="13347296"/>
    <n v="0"/>
    <n v="0"/>
    <n v="0"/>
    <n v="0"/>
    <n v="13347296"/>
    <m/>
  </r>
  <r>
    <x v="9"/>
    <x v="1"/>
    <x v="2"/>
    <x v="2"/>
    <x v="9"/>
    <n v="0"/>
    <n v="0"/>
    <n v="0"/>
    <n v="1715535"/>
    <n v="12130"/>
    <n v="1727665"/>
    <m/>
  </r>
  <r>
    <x v="9"/>
    <x v="1"/>
    <x v="2"/>
    <x v="4"/>
    <x v="7"/>
    <n v="196036"/>
    <n v="0"/>
    <n v="0"/>
    <n v="0"/>
    <n v="0"/>
    <n v="196036"/>
    <m/>
  </r>
  <r>
    <x v="9"/>
    <x v="1"/>
    <x v="2"/>
    <x v="7"/>
    <x v="14"/>
    <n v="0"/>
    <n v="0"/>
    <n v="0"/>
    <n v="11320"/>
    <n v="0"/>
    <n v="11320"/>
    <m/>
  </r>
  <r>
    <x v="9"/>
    <x v="1"/>
    <x v="2"/>
    <x v="3"/>
    <x v="5"/>
    <n v="346771"/>
    <n v="0"/>
    <n v="0"/>
    <n v="0"/>
    <n v="0"/>
    <n v="346771"/>
    <m/>
  </r>
  <r>
    <x v="9"/>
    <x v="1"/>
    <x v="2"/>
    <x v="3"/>
    <x v="10"/>
    <n v="1553407"/>
    <n v="0"/>
    <n v="0"/>
    <n v="0"/>
    <n v="0"/>
    <n v="1553407"/>
    <m/>
  </r>
  <r>
    <x v="9"/>
    <x v="1"/>
    <x v="21"/>
    <x v="0"/>
    <x v="11"/>
    <n v="7511056"/>
    <n v="0"/>
    <n v="0"/>
    <n v="0"/>
    <n v="0"/>
    <n v="7511056"/>
    <m/>
  </r>
  <r>
    <x v="9"/>
    <x v="1"/>
    <x v="21"/>
    <x v="0"/>
    <x v="1"/>
    <n v="0"/>
    <n v="0"/>
    <n v="0"/>
    <n v="1568006"/>
    <n v="35210"/>
    <n v="1603216"/>
    <m/>
  </r>
  <r>
    <x v="9"/>
    <x v="1"/>
    <x v="21"/>
    <x v="6"/>
    <x v="4"/>
    <n v="32093"/>
    <n v="0"/>
    <n v="0"/>
    <n v="0"/>
    <n v="0"/>
    <n v="32093"/>
    <m/>
  </r>
  <r>
    <x v="9"/>
    <x v="1"/>
    <x v="21"/>
    <x v="1"/>
    <x v="12"/>
    <n v="650576"/>
    <n v="8926"/>
    <n v="0"/>
    <n v="0"/>
    <n v="0"/>
    <n v="650576"/>
    <m/>
  </r>
  <r>
    <x v="9"/>
    <x v="1"/>
    <x v="21"/>
    <x v="2"/>
    <x v="6"/>
    <n v="111538"/>
    <n v="0"/>
    <n v="0"/>
    <n v="0"/>
    <n v="0"/>
    <n v="111538"/>
    <m/>
  </r>
  <r>
    <x v="9"/>
    <x v="1"/>
    <x v="21"/>
    <x v="2"/>
    <x v="13"/>
    <n v="720105"/>
    <n v="0"/>
    <n v="0"/>
    <n v="0"/>
    <n v="0"/>
    <n v="720105"/>
    <m/>
  </r>
  <r>
    <x v="9"/>
    <x v="1"/>
    <x v="21"/>
    <x v="2"/>
    <x v="9"/>
    <n v="0"/>
    <n v="0"/>
    <n v="0"/>
    <n v="0"/>
    <n v="29125"/>
    <n v="29125"/>
    <m/>
  </r>
  <r>
    <x v="9"/>
    <x v="1"/>
    <x v="21"/>
    <x v="3"/>
    <x v="5"/>
    <n v="161124"/>
    <n v="0"/>
    <n v="0"/>
    <n v="0"/>
    <n v="0"/>
    <n v="161124"/>
    <m/>
  </r>
  <r>
    <x v="9"/>
    <x v="1"/>
    <x v="21"/>
    <x v="3"/>
    <x v="10"/>
    <n v="424969"/>
    <n v="0"/>
    <n v="0"/>
    <n v="0"/>
    <n v="0"/>
    <n v="424969"/>
    <m/>
  </r>
  <r>
    <x v="9"/>
    <x v="1"/>
    <x v="5"/>
    <x v="0"/>
    <x v="11"/>
    <n v="18239706"/>
    <n v="90357"/>
    <n v="0"/>
    <n v="0"/>
    <n v="0"/>
    <n v="18239706"/>
    <m/>
  </r>
  <r>
    <x v="9"/>
    <x v="1"/>
    <x v="5"/>
    <x v="0"/>
    <x v="1"/>
    <n v="0"/>
    <n v="0"/>
    <n v="0"/>
    <n v="821373"/>
    <n v="4720"/>
    <n v="826093"/>
    <m/>
  </r>
  <r>
    <x v="9"/>
    <x v="1"/>
    <x v="5"/>
    <x v="1"/>
    <x v="12"/>
    <n v="1797179"/>
    <n v="178088"/>
    <n v="0"/>
    <n v="0"/>
    <n v="0"/>
    <n v="1797179"/>
    <m/>
  </r>
  <r>
    <x v="9"/>
    <x v="1"/>
    <x v="5"/>
    <x v="1"/>
    <x v="8"/>
    <n v="0"/>
    <n v="0"/>
    <n v="0"/>
    <n v="36791"/>
    <n v="4450"/>
    <n v="41241"/>
    <m/>
  </r>
  <r>
    <x v="9"/>
    <x v="1"/>
    <x v="5"/>
    <x v="2"/>
    <x v="6"/>
    <n v="753751"/>
    <n v="24335"/>
    <n v="0"/>
    <n v="0"/>
    <n v="0"/>
    <n v="753751"/>
    <m/>
  </r>
  <r>
    <x v="9"/>
    <x v="1"/>
    <x v="5"/>
    <x v="2"/>
    <x v="13"/>
    <n v="9655839"/>
    <n v="28783"/>
    <n v="0"/>
    <n v="0"/>
    <n v="0"/>
    <n v="9655839"/>
    <m/>
  </r>
  <r>
    <x v="9"/>
    <x v="1"/>
    <x v="5"/>
    <x v="2"/>
    <x v="9"/>
    <n v="0"/>
    <n v="0"/>
    <n v="0"/>
    <n v="610786"/>
    <n v="1470"/>
    <n v="612256"/>
    <m/>
  </r>
  <r>
    <x v="9"/>
    <x v="1"/>
    <x v="5"/>
    <x v="4"/>
    <x v="7"/>
    <n v="93220"/>
    <n v="0"/>
    <n v="0"/>
    <n v="0"/>
    <n v="0"/>
    <n v="93220"/>
    <m/>
  </r>
  <r>
    <x v="9"/>
    <x v="1"/>
    <x v="5"/>
    <x v="3"/>
    <x v="5"/>
    <n v="152693"/>
    <n v="0"/>
    <n v="0"/>
    <n v="0"/>
    <n v="0"/>
    <n v="152693"/>
    <m/>
  </r>
  <r>
    <x v="9"/>
    <x v="1"/>
    <x v="5"/>
    <x v="3"/>
    <x v="10"/>
    <n v="540213"/>
    <n v="0"/>
    <n v="0"/>
    <n v="0"/>
    <n v="0"/>
    <n v="540213"/>
    <m/>
  </r>
  <r>
    <x v="9"/>
    <x v="1"/>
    <x v="5"/>
    <x v="3"/>
    <x v="3"/>
    <n v="0"/>
    <n v="0"/>
    <n v="0"/>
    <n v="0"/>
    <n v="1270"/>
    <n v="1270"/>
    <m/>
  </r>
  <r>
    <x v="9"/>
    <x v="1"/>
    <x v="5"/>
    <x v="3"/>
    <x v="15"/>
    <n v="64281"/>
    <n v="63277"/>
    <n v="0"/>
    <n v="0"/>
    <n v="0"/>
    <n v="64281"/>
    <m/>
  </r>
  <r>
    <x v="9"/>
    <x v="1"/>
    <x v="5"/>
    <x v="3"/>
    <x v="16"/>
    <n v="0"/>
    <n v="0"/>
    <n v="0"/>
    <n v="0"/>
    <n v="5165"/>
    <n v="5165"/>
    <m/>
  </r>
  <r>
    <x v="9"/>
    <x v="1"/>
    <x v="37"/>
    <x v="0"/>
    <x v="11"/>
    <n v="727440"/>
    <n v="0"/>
    <n v="0"/>
    <n v="0"/>
    <n v="0"/>
    <n v="727440"/>
    <m/>
  </r>
  <r>
    <x v="9"/>
    <x v="1"/>
    <x v="37"/>
    <x v="0"/>
    <x v="1"/>
    <n v="0"/>
    <n v="0"/>
    <n v="0"/>
    <n v="266083"/>
    <n v="0"/>
    <n v="266083"/>
    <m/>
  </r>
  <r>
    <x v="9"/>
    <x v="1"/>
    <x v="37"/>
    <x v="1"/>
    <x v="12"/>
    <n v="4159724"/>
    <n v="0"/>
    <n v="0"/>
    <n v="0"/>
    <n v="0"/>
    <n v="4159724"/>
    <m/>
  </r>
  <r>
    <x v="9"/>
    <x v="1"/>
    <x v="37"/>
    <x v="1"/>
    <x v="8"/>
    <n v="0"/>
    <n v="0"/>
    <n v="0"/>
    <n v="471412"/>
    <n v="14890"/>
    <n v="486302"/>
    <m/>
  </r>
  <r>
    <x v="9"/>
    <x v="1"/>
    <x v="37"/>
    <x v="2"/>
    <x v="6"/>
    <n v="126084"/>
    <n v="0"/>
    <n v="0"/>
    <n v="0"/>
    <n v="0"/>
    <n v="126084"/>
    <m/>
  </r>
  <r>
    <x v="9"/>
    <x v="1"/>
    <x v="37"/>
    <x v="2"/>
    <x v="13"/>
    <n v="301617"/>
    <n v="0"/>
    <n v="0"/>
    <n v="0"/>
    <n v="0"/>
    <n v="301617"/>
    <m/>
  </r>
  <r>
    <x v="9"/>
    <x v="1"/>
    <x v="37"/>
    <x v="3"/>
    <x v="5"/>
    <n v="32948"/>
    <n v="0"/>
    <n v="0"/>
    <n v="0"/>
    <n v="0"/>
    <n v="32948"/>
    <m/>
  </r>
  <r>
    <x v="9"/>
    <x v="1"/>
    <x v="37"/>
    <x v="3"/>
    <x v="10"/>
    <n v="219128"/>
    <n v="0"/>
    <n v="0"/>
    <n v="0"/>
    <n v="0"/>
    <n v="219128"/>
    <m/>
  </r>
  <r>
    <x v="9"/>
    <x v="1"/>
    <x v="19"/>
    <x v="0"/>
    <x v="11"/>
    <n v="5106473"/>
    <n v="0"/>
    <n v="0"/>
    <n v="0"/>
    <n v="0"/>
    <n v="5106473"/>
    <m/>
  </r>
  <r>
    <x v="9"/>
    <x v="1"/>
    <x v="19"/>
    <x v="0"/>
    <x v="1"/>
    <n v="0"/>
    <n v="0"/>
    <n v="0"/>
    <n v="2152088"/>
    <n v="3954"/>
    <n v="2156042"/>
    <m/>
  </r>
  <r>
    <x v="9"/>
    <x v="1"/>
    <x v="19"/>
    <x v="1"/>
    <x v="12"/>
    <n v="7575966"/>
    <n v="21002"/>
    <n v="0"/>
    <n v="0"/>
    <n v="0"/>
    <n v="7575966"/>
    <m/>
  </r>
  <r>
    <x v="9"/>
    <x v="1"/>
    <x v="19"/>
    <x v="1"/>
    <x v="8"/>
    <n v="0"/>
    <n v="0"/>
    <n v="0"/>
    <n v="1102062"/>
    <n v="3045"/>
    <n v="1105107"/>
    <m/>
  </r>
  <r>
    <x v="9"/>
    <x v="1"/>
    <x v="19"/>
    <x v="2"/>
    <x v="6"/>
    <n v="1421153"/>
    <n v="0"/>
    <n v="0"/>
    <n v="0"/>
    <n v="0"/>
    <n v="1421153"/>
    <m/>
  </r>
  <r>
    <x v="9"/>
    <x v="1"/>
    <x v="19"/>
    <x v="2"/>
    <x v="13"/>
    <n v="2563337"/>
    <n v="4062"/>
    <n v="0"/>
    <n v="0"/>
    <n v="0"/>
    <n v="2563337"/>
    <m/>
  </r>
  <r>
    <x v="9"/>
    <x v="1"/>
    <x v="19"/>
    <x v="2"/>
    <x v="9"/>
    <n v="0"/>
    <n v="0"/>
    <n v="0"/>
    <n v="240810"/>
    <n v="29090"/>
    <n v="269900"/>
    <m/>
  </r>
  <r>
    <x v="9"/>
    <x v="1"/>
    <x v="19"/>
    <x v="4"/>
    <x v="7"/>
    <n v="15697"/>
    <n v="0"/>
    <n v="0"/>
    <n v="0"/>
    <n v="0"/>
    <n v="15697"/>
    <m/>
  </r>
  <r>
    <x v="9"/>
    <x v="1"/>
    <x v="19"/>
    <x v="3"/>
    <x v="5"/>
    <n v="121511"/>
    <n v="0"/>
    <n v="0"/>
    <n v="0"/>
    <n v="0"/>
    <n v="121511"/>
    <m/>
  </r>
  <r>
    <x v="9"/>
    <x v="1"/>
    <x v="19"/>
    <x v="3"/>
    <x v="10"/>
    <n v="304783"/>
    <n v="0"/>
    <n v="0"/>
    <n v="0"/>
    <n v="0"/>
    <n v="304783"/>
    <m/>
  </r>
  <r>
    <x v="9"/>
    <x v="1"/>
    <x v="30"/>
    <x v="0"/>
    <x v="11"/>
    <n v="3039753"/>
    <n v="3132"/>
    <n v="0"/>
    <n v="0"/>
    <n v="0"/>
    <n v="3039753"/>
    <m/>
  </r>
  <r>
    <x v="9"/>
    <x v="1"/>
    <x v="30"/>
    <x v="1"/>
    <x v="12"/>
    <n v="4219746"/>
    <n v="16009"/>
    <n v="0"/>
    <n v="0"/>
    <n v="0"/>
    <n v="4219746"/>
    <m/>
  </r>
  <r>
    <x v="9"/>
    <x v="1"/>
    <x v="30"/>
    <x v="2"/>
    <x v="6"/>
    <n v="776889"/>
    <n v="0"/>
    <n v="0"/>
    <n v="0"/>
    <n v="0"/>
    <n v="776889"/>
    <m/>
  </r>
  <r>
    <x v="9"/>
    <x v="1"/>
    <x v="30"/>
    <x v="2"/>
    <x v="13"/>
    <n v="37405"/>
    <n v="0"/>
    <n v="0"/>
    <n v="0"/>
    <n v="0"/>
    <n v="37405"/>
    <m/>
  </r>
  <r>
    <x v="9"/>
    <x v="1"/>
    <x v="30"/>
    <x v="4"/>
    <x v="7"/>
    <n v="20656"/>
    <n v="0"/>
    <n v="0"/>
    <n v="0"/>
    <n v="0"/>
    <n v="20656"/>
    <m/>
  </r>
  <r>
    <x v="9"/>
    <x v="1"/>
    <x v="30"/>
    <x v="3"/>
    <x v="5"/>
    <n v="224549"/>
    <n v="0"/>
    <n v="0"/>
    <n v="0"/>
    <n v="0"/>
    <n v="224549"/>
    <m/>
  </r>
  <r>
    <x v="9"/>
    <x v="1"/>
    <x v="30"/>
    <x v="3"/>
    <x v="10"/>
    <n v="40021"/>
    <n v="0"/>
    <n v="0"/>
    <n v="0"/>
    <n v="0"/>
    <n v="40021"/>
    <m/>
  </r>
  <r>
    <x v="9"/>
    <x v="1"/>
    <x v="14"/>
    <x v="0"/>
    <x v="11"/>
    <n v="9791391"/>
    <n v="0"/>
    <n v="0"/>
    <n v="0"/>
    <n v="0"/>
    <n v="9791391"/>
    <m/>
  </r>
  <r>
    <x v="9"/>
    <x v="1"/>
    <x v="14"/>
    <x v="0"/>
    <x v="1"/>
    <n v="0"/>
    <n v="0"/>
    <n v="0"/>
    <n v="1609956"/>
    <n v="11120"/>
    <n v="1621076"/>
    <m/>
  </r>
  <r>
    <x v="9"/>
    <x v="1"/>
    <x v="14"/>
    <x v="1"/>
    <x v="12"/>
    <n v="4493653"/>
    <n v="0"/>
    <n v="0"/>
    <n v="0"/>
    <n v="0"/>
    <n v="4493653"/>
    <m/>
  </r>
  <r>
    <x v="9"/>
    <x v="1"/>
    <x v="14"/>
    <x v="1"/>
    <x v="8"/>
    <n v="0"/>
    <n v="0"/>
    <n v="0"/>
    <n v="597375"/>
    <n v="6710"/>
    <n v="604085"/>
    <m/>
  </r>
  <r>
    <x v="9"/>
    <x v="1"/>
    <x v="14"/>
    <x v="2"/>
    <x v="6"/>
    <n v="1054073"/>
    <n v="51410"/>
    <n v="0"/>
    <n v="0"/>
    <n v="0"/>
    <n v="1054073"/>
    <m/>
  </r>
  <r>
    <x v="9"/>
    <x v="1"/>
    <x v="14"/>
    <x v="2"/>
    <x v="13"/>
    <n v="1394506"/>
    <n v="26748"/>
    <n v="0"/>
    <n v="0"/>
    <n v="0"/>
    <n v="1394506"/>
    <m/>
  </r>
  <r>
    <x v="9"/>
    <x v="1"/>
    <x v="14"/>
    <x v="2"/>
    <x v="9"/>
    <n v="0"/>
    <n v="0"/>
    <n v="0"/>
    <n v="0"/>
    <n v="7010"/>
    <n v="7010"/>
    <m/>
  </r>
  <r>
    <x v="9"/>
    <x v="1"/>
    <x v="14"/>
    <x v="3"/>
    <x v="5"/>
    <n v="120416"/>
    <n v="0"/>
    <n v="0"/>
    <n v="0"/>
    <n v="0"/>
    <n v="120416"/>
    <m/>
  </r>
  <r>
    <x v="9"/>
    <x v="1"/>
    <x v="14"/>
    <x v="3"/>
    <x v="10"/>
    <n v="47007"/>
    <n v="19305"/>
    <n v="0"/>
    <n v="0"/>
    <n v="0"/>
    <n v="47007"/>
    <m/>
  </r>
  <r>
    <x v="9"/>
    <x v="1"/>
    <x v="6"/>
    <x v="0"/>
    <x v="11"/>
    <n v="15731179"/>
    <n v="0"/>
    <n v="0"/>
    <n v="0"/>
    <n v="0"/>
    <n v="15731179"/>
    <m/>
  </r>
  <r>
    <x v="9"/>
    <x v="1"/>
    <x v="6"/>
    <x v="0"/>
    <x v="1"/>
    <n v="0"/>
    <n v="0"/>
    <n v="0"/>
    <n v="2025967"/>
    <n v="220403"/>
    <n v="2246370"/>
    <m/>
  </r>
  <r>
    <x v="9"/>
    <x v="1"/>
    <x v="6"/>
    <x v="6"/>
    <x v="4"/>
    <n v="5409"/>
    <n v="5409"/>
    <n v="0"/>
    <n v="0"/>
    <n v="0"/>
    <n v="5409"/>
    <m/>
  </r>
  <r>
    <x v="9"/>
    <x v="1"/>
    <x v="6"/>
    <x v="1"/>
    <x v="12"/>
    <n v="8959974"/>
    <n v="19109"/>
    <n v="0"/>
    <n v="0"/>
    <n v="0"/>
    <n v="8959974"/>
    <m/>
  </r>
  <r>
    <x v="9"/>
    <x v="1"/>
    <x v="6"/>
    <x v="1"/>
    <x v="8"/>
    <n v="0"/>
    <n v="0"/>
    <n v="0"/>
    <n v="343331"/>
    <n v="125291"/>
    <n v="468622"/>
    <m/>
  </r>
  <r>
    <x v="9"/>
    <x v="1"/>
    <x v="6"/>
    <x v="2"/>
    <x v="6"/>
    <n v="1520121"/>
    <n v="1732"/>
    <n v="0"/>
    <n v="0"/>
    <n v="0"/>
    <n v="1520121"/>
    <m/>
  </r>
  <r>
    <x v="9"/>
    <x v="1"/>
    <x v="6"/>
    <x v="2"/>
    <x v="13"/>
    <n v="512421"/>
    <n v="0"/>
    <n v="0"/>
    <n v="0"/>
    <n v="0"/>
    <n v="512421"/>
    <m/>
  </r>
  <r>
    <x v="9"/>
    <x v="1"/>
    <x v="6"/>
    <x v="2"/>
    <x v="9"/>
    <n v="0"/>
    <n v="0"/>
    <n v="0"/>
    <n v="0"/>
    <n v="24504"/>
    <n v="24504"/>
    <m/>
  </r>
  <r>
    <x v="9"/>
    <x v="1"/>
    <x v="6"/>
    <x v="3"/>
    <x v="5"/>
    <n v="6570"/>
    <n v="0"/>
    <n v="0"/>
    <n v="0"/>
    <n v="0"/>
    <n v="6570"/>
    <m/>
  </r>
  <r>
    <x v="9"/>
    <x v="1"/>
    <x v="25"/>
    <x v="0"/>
    <x v="11"/>
    <n v="8137709"/>
    <n v="0"/>
    <n v="0"/>
    <n v="0"/>
    <n v="0"/>
    <n v="8137709"/>
    <m/>
  </r>
  <r>
    <x v="9"/>
    <x v="1"/>
    <x v="25"/>
    <x v="0"/>
    <x v="1"/>
    <n v="0"/>
    <n v="0"/>
    <n v="0"/>
    <n v="47215"/>
    <n v="106208"/>
    <n v="153423"/>
    <m/>
  </r>
  <r>
    <x v="9"/>
    <x v="1"/>
    <x v="25"/>
    <x v="1"/>
    <x v="12"/>
    <n v="4340476"/>
    <n v="0"/>
    <n v="0"/>
    <n v="0"/>
    <n v="0"/>
    <n v="4340476"/>
    <m/>
  </r>
  <r>
    <x v="9"/>
    <x v="1"/>
    <x v="25"/>
    <x v="1"/>
    <x v="8"/>
    <n v="0"/>
    <n v="0"/>
    <n v="0"/>
    <n v="219122"/>
    <n v="53039"/>
    <n v="272161"/>
    <m/>
  </r>
  <r>
    <x v="9"/>
    <x v="1"/>
    <x v="25"/>
    <x v="2"/>
    <x v="6"/>
    <n v="628585"/>
    <n v="0"/>
    <n v="0"/>
    <n v="0"/>
    <n v="0"/>
    <n v="628585"/>
    <m/>
  </r>
  <r>
    <x v="9"/>
    <x v="1"/>
    <x v="25"/>
    <x v="2"/>
    <x v="13"/>
    <n v="595716"/>
    <n v="0"/>
    <n v="0"/>
    <n v="0"/>
    <n v="0"/>
    <n v="595716"/>
    <m/>
  </r>
  <r>
    <x v="9"/>
    <x v="1"/>
    <x v="25"/>
    <x v="2"/>
    <x v="9"/>
    <n v="0"/>
    <n v="0"/>
    <n v="0"/>
    <n v="0"/>
    <n v="24910"/>
    <n v="24910"/>
    <m/>
  </r>
  <r>
    <x v="9"/>
    <x v="1"/>
    <x v="28"/>
    <x v="0"/>
    <x v="11"/>
    <n v="3927823"/>
    <n v="72441"/>
    <n v="0"/>
    <n v="0"/>
    <n v="0"/>
    <n v="3927823"/>
    <m/>
  </r>
  <r>
    <x v="9"/>
    <x v="1"/>
    <x v="28"/>
    <x v="0"/>
    <x v="1"/>
    <n v="0"/>
    <n v="0"/>
    <n v="0"/>
    <n v="37416"/>
    <n v="9863"/>
    <n v="47279"/>
    <m/>
  </r>
  <r>
    <x v="9"/>
    <x v="1"/>
    <x v="28"/>
    <x v="1"/>
    <x v="12"/>
    <n v="3160119"/>
    <n v="70292"/>
    <n v="0"/>
    <n v="0"/>
    <n v="0"/>
    <n v="3160119"/>
    <m/>
  </r>
  <r>
    <x v="9"/>
    <x v="1"/>
    <x v="28"/>
    <x v="1"/>
    <x v="8"/>
    <n v="0"/>
    <n v="0"/>
    <n v="0"/>
    <n v="0"/>
    <n v="10082"/>
    <n v="10082"/>
    <m/>
  </r>
  <r>
    <x v="9"/>
    <x v="1"/>
    <x v="28"/>
    <x v="2"/>
    <x v="6"/>
    <n v="215733"/>
    <n v="0"/>
    <n v="0"/>
    <n v="0"/>
    <n v="0"/>
    <n v="215733"/>
    <m/>
  </r>
  <r>
    <x v="9"/>
    <x v="1"/>
    <x v="28"/>
    <x v="2"/>
    <x v="13"/>
    <n v="450654"/>
    <n v="0"/>
    <n v="0"/>
    <n v="0"/>
    <n v="0"/>
    <n v="450654"/>
    <m/>
  </r>
  <r>
    <x v="9"/>
    <x v="1"/>
    <x v="28"/>
    <x v="4"/>
    <x v="7"/>
    <n v="1473"/>
    <n v="0"/>
    <n v="0"/>
    <n v="0"/>
    <n v="0"/>
    <n v="1473"/>
    <m/>
  </r>
  <r>
    <x v="9"/>
    <x v="1"/>
    <x v="28"/>
    <x v="3"/>
    <x v="5"/>
    <n v="15941"/>
    <n v="0"/>
    <n v="0"/>
    <n v="0"/>
    <n v="0"/>
    <n v="15941"/>
    <m/>
  </r>
  <r>
    <x v="9"/>
    <x v="1"/>
    <x v="28"/>
    <x v="3"/>
    <x v="10"/>
    <n v="122534"/>
    <n v="0"/>
    <n v="0"/>
    <n v="0"/>
    <n v="0"/>
    <n v="122534"/>
    <m/>
  </r>
  <r>
    <x v="9"/>
    <x v="1"/>
    <x v="64"/>
    <x v="0"/>
    <x v="11"/>
    <n v="1346648"/>
    <n v="0"/>
    <n v="0"/>
    <n v="0"/>
    <n v="0"/>
    <n v="1346648"/>
    <m/>
  </r>
  <r>
    <x v="9"/>
    <x v="1"/>
    <x v="64"/>
    <x v="1"/>
    <x v="12"/>
    <n v="390907"/>
    <n v="0"/>
    <n v="0"/>
    <n v="0"/>
    <n v="0"/>
    <n v="390907"/>
    <m/>
  </r>
  <r>
    <x v="9"/>
    <x v="1"/>
    <x v="64"/>
    <x v="3"/>
    <x v="5"/>
    <n v="14583"/>
    <n v="0"/>
    <n v="0"/>
    <n v="0"/>
    <n v="0"/>
    <n v="14583"/>
    <m/>
  </r>
  <r>
    <x v="9"/>
    <x v="1"/>
    <x v="75"/>
    <x v="0"/>
    <x v="11"/>
    <n v="1216236"/>
    <n v="0"/>
    <n v="0"/>
    <n v="0"/>
    <n v="0"/>
    <n v="1216236"/>
    <m/>
  </r>
  <r>
    <x v="9"/>
    <x v="1"/>
    <x v="75"/>
    <x v="1"/>
    <x v="12"/>
    <n v="30208"/>
    <n v="2108"/>
    <n v="0"/>
    <n v="0"/>
    <n v="0"/>
    <n v="30208"/>
    <m/>
  </r>
  <r>
    <x v="9"/>
    <x v="1"/>
    <x v="75"/>
    <x v="3"/>
    <x v="5"/>
    <n v="26472"/>
    <n v="0"/>
    <n v="0"/>
    <n v="0"/>
    <n v="0"/>
    <n v="26472"/>
    <m/>
  </r>
  <r>
    <x v="9"/>
    <x v="1"/>
    <x v="94"/>
    <x v="0"/>
    <x v="11"/>
    <n v="937335"/>
    <n v="0"/>
    <n v="0"/>
    <n v="0"/>
    <n v="0"/>
    <n v="937335"/>
    <m/>
  </r>
  <r>
    <x v="9"/>
    <x v="1"/>
    <x v="163"/>
    <x v="0"/>
    <x v="11"/>
    <n v="36267"/>
    <n v="18936"/>
    <n v="0"/>
    <n v="0"/>
    <n v="0"/>
    <n v="36267"/>
    <m/>
  </r>
  <r>
    <x v="9"/>
    <x v="1"/>
    <x v="166"/>
    <x v="0"/>
    <x v="11"/>
    <n v="74991"/>
    <n v="38353"/>
    <n v="0"/>
    <n v="0"/>
    <n v="0"/>
    <n v="74991"/>
    <m/>
  </r>
  <r>
    <x v="9"/>
    <x v="1"/>
    <x v="116"/>
    <x v="0"/>
    <x v="11"/>
    <n v="403989"/>
    <n v="158218"/>
    <n v="0"/>
    <n v="0"/>
    <n v="0"/>
    <n v="403989"/>
    <m/>
  </r>
  <r>
    <x v="9"/>
    <x v="12"/>
    <x v="157"/>
    <x v="0"/>
    <x v="11"/>
    <n v="78520"/>
    <n v="0"/>
    <n v="0"/>
    <n v="0"/>
    <n v="0"/>
    <n v="78520"/>
    <m/>
  </r>
  <r>
    <x v="9"/>
    <x v="12"/>
    <x v="241"/>
    <x v="0"/>
    <x v="11"/>
    <n v="4229"/>
    <n v="0"/>
    <n v="0"/>
    <n v="0"/>
    <n v="0"/>
    <n v="4229"/>
    <m/>
  </r>
  <r>
    <x v="9"/>
    <x v="8"/>
    <x v="136"/>
    <x v="0"/>
    <x v="11"/>
    <n v="33002"/>
    <n v="0"/>
    <n v="0"/>
    <n v="0"/>
    <n v="0"/>
    <n v="33002"/>
    <m/>
  </r>
  <r>
    <x v="9"/>
    <x v="8"/>
    <x v="182"/>
    <x v="0"/>
    <x v="11"/>
    <n v="43878"/>
    <n v="0"/>
    <n v="0"/>
    <n v="0"/>
    <n v="0"/>
    <n v="43878"/>
    <m/>
  </r>
  <r>
    <x v="9"/>
    <x v="8"/>
    <x v="182"/>
    <x v="1"/>
    <x v="12"/>
    <n v="9141"/>
    <n v="0"/>
    <n v="0"/>
    <n v="0"/>
    <n v="0"/>
    <n v="9141"/>
    <m/>
  </r>
  <r>
    <x v="9"/>
    <x v="8"/>
    <x v="171"/>
    <x v="0"/>
    <x v="11"/>
    <n v="6845"/>
    <n v="0"/>
    <n v="0"/>
    <n v="0"/>
    <n v="0"/>
    <n v="6845"/>
    <m/>
  </r>
  <r>
    <x v="9"/>
    <x v="8"/>
    <x v="179"/>
    <x v="0"/>
    <x v="11"/>
    <n v="31821"/>
    <n v="0"/>
    <n v="0"/>
    <n v="0"/>
    <n v="0"/>
    <n v="31821"/>
    <m/>
  </r>
  <r>
    <x v="9"/>
    <x v="8"/>
    <x v="135"/>
    <x v="0"/>
    <x v="11"/>
    <n v="76864"/>
    <n v="0"/>
    <n v="0"/>
    <n v="0"/>
    <n v="0"/>
    <n v="76864"/>
    <m/>
  </r>
  <r>
    <x v="9"/>
    <x v="8"/>
    <x v="114"/>
    <x v="0"/>
    <x v="11"/>
    <n v="632483"/>
    <n v="0"/>
    <n v="0"/>
    <n v="0"/>
    <n v="0"/>
    <n v="632483"/>
    <m/>
  </r>
  <r>
    <x v="9"/>
    <x v="8"/>
    <x v="114"/>
    <x v="1"/>
    <x v="12"/>
    <n v="85088"/>
    <n v="0"/>
    <n v="0"/>
    <n v="0"/>
    <n v="0"/>
    <n v="85088"/>
    <m/>
  </r>
  <r>
    <x v="9"/>
    <x v="8"/>
    <x v="114"/>
    <x v="2"/>
    <x v="6"/>
    <n v="3789"/>
    <n v="0"/>
    <n v="0"/>
    <n v="0"/>
    <n v="0"/>
    <n v="3789"/>
    <m/>
  </r>
  <r>
    <x v="9"/>
    <x v="8"/>
    <x v="136"/>
    <x v="0"/>
    <x v="11"/>
    <n v="55276"/>
    <n v="0"/>
    <n v="0"/>
    <n v="0"/>
    <n v="0"/>
    <n v="55276"/>
    <m/>
  </r>
  <r>
    <x v="9"/>
    <x v="8"/>
    <x v="136"/>
    <x v="1"/>
    <x v="12"/>
    <n v="7846"/>
    <n v="0"/>
    <n v="0"/>
    <n v="0"/>
    <n v="0"/>
    <n v="7846"/>
    <m/>
  </r>
  <r>
    <x v="9"/>
    <x v="8"/>
    <x v="136"/>
    <x v="1"/>
    <x v="12"/>
    <n v="21058"/>
    <n v="0"/>
    <n v="0"/>
    <n v="0"/>
    <n v="0"/>
    <n v="21058"/>
    <m/>
  </r>
  <r>
    <x v="9"/>
    <x v="8"/>
    <x v="175"/>
    <x v="0"/>
    <x v="11"/>
    <n v="198809"/>
    <n v="0"/>
    <n v="0"/>
    <n v="0"/>
    <n v="0"/>
    <n v="198809"/>
    <m/>
  </r>
  <r>
    <x v="9"/>
    <x v="8"/>
    <x v="83"/>
    <x v="0"/>
    <x v="11"/>
    <n v="234483"/>
    <n v="0"/>
    <n v="0"/>
    <n v="0"/>
    <n v="0"/>
    <n v="234483"/>
    <m/>
  </r>
  <r>
    <x v="9"/>
    <x v="8"/>
    <x v="83"/>
    <x v="1"/>
    <x v="12"/>
    <n v="191003"/>
    <n v="0"/>
    <n v="0"/>
    <n v="0"/>
    <n v="0"/>
    <n v="191003"/>
    <m/>
  </r>
  <r>
    <x v="9"/>
    <x v="8"/>
    <x v="83"/>
    <x v="2"/>
    <x v="6"/>
    <n v="9632"/>
    <n v="0"/>
    <n v="0"/>
    <n v="0"/>
    <n v="0"/>
    <n v="9632"/>
    <m/>
  </r>
  <r>
    <x v="9"/>
    <x v="8"/>
    <x v="83"/>
    <x v="0"/>
    <x v="11"/>
    <n v="4423"/>
    <n v="0"/>
    <n v="0"/>
    <n v="0"/>
    <n v="0"/>
    <n v="4423"/>
    <m/>
  </r>
  <r>
    <x v="9"/>
    <x v="8"/>
    <x v="83"/>
    <x v="1"/>
    <x v="12"/>
    <n v="10922"/>
    <n v="0"/>
    <n v="0"/>
    <n v="0"/>
    <n v="0"/>
    <n v="10922"/>
    <m/>
  </r>
  <r>
    <x v="9"/>
    <x v="8"/>
    <x v="83"/>
    <x v="2"/>
    <x v="6"/>
    <n v="3164"/>
    <n v="0"/>
    <n v="0"/>
    <n v="0"/>
    <n v="0"/>
    <n v="3164"/>
    <m/>
  </r>
  <r>
    <x v="9"/>
    <x v="8"/>
    <x v="221"/>
    <x v="0"/>
    <x v="11"/>
    <n v="67613"/>
    <n v="0"/>
    <n v="0"/>
    <n v="0"/>
    <n v="0"/>
    <n v="67613"/>
    <m/>
  </r>
  <r>
    <x v="9"/>
    <x v="8"/>
    <x v="194"/>
    <x v="0"/>
    <x v="11"/>
    <n v="6583"/>
    <n v="0"/>
    <n v="0"/>
    <n v="0"/>
    <n v="0"/>
    <n v="6583"/>
    <m/>
  </r>
  <r>
    <x v="9"/>
    <x v="8"/>
    <x v="102"/>
    <x v="0"/>
    <x v="11"/>
    <n v="612241"/>
    <n v="0"/>
    <n v="0"/>
    <n v="0"/>
    <n v="0"/>
    <n v="612241"/>
    <m/>
  </r>
  <r>
    <x v="9"/>
    <x v="8"/>
    <x v="71"/>
    <x v="0"/>
    <x v="11"/>
    <n v="1873736"/>
    <n v="86633"/>
    <n v="0"/>
    <n v="0"/>
    <n v="0"/>
    <n v="1873736"/>
    <m/>
  </r>
  <r>
    <x v="9"/>
    <x v="8"/>
    <x v="71"/>
    <x v="1"/>
    <x v="12"/>
    <n v="127036"/>
    <n v="0"/>
    <n v="0"/>
    <n v="0"/>
    <n v="0"/>
    <n v="127036"/>
    <m/>
  </r>
  <r>
    <x v="9"/>
    <x v="0"/>
    <x v="196"/>
    <x v="0"/>
    <x v="11"/>
    <n v="30520"/>
    <n v="0"/>
    <n v="0"/>
    <n v="0"/>
    <n v="0"/>
    <n v="30520"/>
    <m/>
  </r>
  <r>
    <x v="9"/>
    <x v="0"/>
    <x v="143"/>
    <x v="0"/>
    <x v="11"/>
    <n v="7196"/>
    <n v="0"/>
    <n v="0"/>
    <n v="0"/>
    <n v="0"/>
    <n v="7196"/>
    <m/>
  </r>
  <r>
    <x v="9"/>
    <x v="8"/>
    <x v="222"/>
    <x v="0"/>
    <x v="11"/>
    <n v="9819"/>
    <n v="0"/>
    <n v="0"/>
    <n v="0"/>
    <n v="0"/>
    <n v="9819"/>
    <m/>
  </r>
  <r>
    <x v="9"/>
    <x v="10"/>
    <x v="109"/>
    <x v="0"/>
    <x v="11"/>
    <n v="428802"/>
    <n v="0"/>
    <n v="0"/>
    <n v="0"/>
    <n v="0"/>
    <n v="428802"/>
    <m/>
  </r>
  <r>
    <x v="9"/>
    <x v="10"/>
    <x v="109"/>
    <x v="1"/>
    <x v="12"/>
    <n v="13600"/>
    <n v="0"/>
    <n v="0"/>
    <n v="0"/>
    <n v="0"/>
    <n v="13600"/>
    <m/>
  </r>
  <r>
    <x v="9"/>
    <x v="10"/>
    <x v="144"/>
    <x v="0"/>
    <x v="11"/>
    <n v="39851"/>
    <n v="0"/>
    <n v="0"/>
    <n v="0"/>
    <n v="0"/>
    <n v="39851"/>
    <m/>
  </r>
  <r>
    <x v="9"/>
    <x v="10"/>
    <x v="151"/>
    <x v="0"/>
    <x v="11"/>
    <n v="38668"/>
    <n v="0"/>
    <n v="0"/>
    <n v="0"/>
    <n v="0"/>
    <n v="38668"/>
    <m/>
  </r>
  <r>
    <x v="9"/>
    <x v="10"/>
    <x v="151"/>
    <x v="1"/>
    <x v="12"/>
    <n v="25814"/>
    <n v="0"/>
    <n v="0"/>
    <n v="0"/>
    <n v="0"/>
    <n v="25814"/>
    <m/>
  </r>
  <r>
    <x v="9"/>
    <x v="0"/>
    <x v="0"/>
    <x v="0"/>
    <x v="11"/>
    <n v="27094547"/>
    <n v="567958"/>
    <n v="8018"/>
    <n v="0"/>
    <n v="0"/>
    <n v="27102565"/>
    <m/>
  </r>
  <r>
    <x v="9"/>
    <x v="0"/>
    <x v="0"/>
    <x v="0"/>
    <x v="1"/>
    <n v="0"/>
    <n v="0"/>
    <n v="0"/>
    <n v="1550736"/>
    <n v="702496"/>
    <n v="2253232"/>
    <m/>
  </r>
  <r>
    <x v="9"/>
    <x v="0"/>
    <x v="0"/>
    <x v="1"/>
    <x v="12"/>
    <n v="1484631"/>
    <n v="157904"/>
    <n v="0"/>
    <n v="0"/>
    <n v="0"/>
    <n v="1484631"/>
    <m/>
  </r>
  <r>
    <x v="9"/>
    <x v="0"/>
    <x v="0"/>
    <x v="1"/>
    <x v="8"/>
    <n v="0"/>
    <n v="0"/>
    <n v="0"/>
    <n v="0"/>
    <n v="12821"/>
    <n v="12821"/>
    <m/>
  </r>
  <r>
    <x v="9"/>
    <x v="0"/>
    <x v="0"/>
    <x v="2"/>
    <x v="6"/>
    <n v="150598"/>
    <n v="5297"/>
    <n v="0"/>
    <n v="0"/>
    <n v="0"/>
    <n v="150598"/>
    <m/>
  </r>
  <r>
    <x v="9"/>
    <x v="0"/>
    <x v="0"/>
    <x v="2"/>
    <x v="9"/>
    <n v="0"/>
    <n v="0"/>
    <n v="0"/>
    <n v="0"/>
    <n v="21332"/>
    <n v="21332"/>
    <m/>
  </r>
  <r>
    <x v="9"/>
    <x v="0"/>
    <x v="68"/>
    <x v="0"/>
    <x v="11"/>
    <n v="574309"/>
    <n v="0"/>
    <n v="0"/>
    <n v="0"/>
    <n v="0"/>
    <n v="574309"/>
    <m/>
  </r>
  <r>
    <x v="9"/>
    <x v="0"/>
    <x v="68"/>
    <x v="1"/>
    <x v="12"/>
    <n v="39674"/>
    <n v="0"/>
    <n v="0"/>
    <n v="0"/>
    <n v="0"/>
    <n v="39674"/>
    <m/>
  </r>
  <r>
    <x v="9"/>
    <x v="0"/>
    <x v="131"/>
    <x v="0"/>
    <x v="11"/>
    <n v="215512"/>
    <n v="0"/>
    <n v="0"/>
    <n v="0"/>
    <n v="0"/>
    <n v="215512"/>
    <m/>
  </r>
  <r>
    <x v="9"/>
    <x v="0"/>
    <x v="7"/>
    <x v="0"/>
    <x v="11"/>
    <n v="12383441"/>
    <n v="0"/>
    <n v="87997"/>
    <n v="0"/>
    <n v="0"/>
    <n v="12471438"/>
    <m/>
  </r>
  <r>
    <x v="9"/>
    <x v="0"/>
    <x v="7"/>
    <x v="0"/>
    <x v="1"/>
    <n v="0"/>
    <n v="0"/>
    <n v="0"/>
    <n v="309530"/>
    <n v="188930"/>
    <n v="498460"/>
    <m/>
  </r>
  <r>
    <x v="9"/>
    <x v="0"/>
    <x v="7"/>
    <x v="1"/>
    <x v="12"/>
    <n v="3397877"/>
    <n v="38792"/>
    <n v="0"/>
    <n v="0"/>
    <n v="0"/>
    <n v="3397877"/>
    <m/>
  </r>
  <r>
    <x v="9"/>
    <x v="0"/>
    <x v="7"/>
    <x v="1"/>
    <x v="8"/>
    <n v="0"/>
    <n v="0"/>
    <n v="0"/>
    <n v="67722"/>
    <n v="10560"/>
    <n v="78282"/>
    <m/>
  </r>
  <r>
    <x v="9"/>
    <x v="0"/>
    <x v="7"/>
    <x v="2"/>
    <x v="6"/>
    <n v="569548"/>
    <n v="0"/>
    <n v="0"/>
    <n v="0"/>
    <n v="0"/>
    <n v="569548"/>
    <m/>
  </r>
  <r>
    <x v="9"/>
    <x v="0"/>
    <x v="7"/>
    <x v="2"/>
    <x v="13"/>
    <n v="303446"/>
    <n v="0"/>
    <n v="0"/>
    <n v="0"/>
    <n v="0"/>
    <n v="303446"/>
    <m/>
  </r>
  <r>
    <x v="9"/>
    <x v="0"/>
    <x v="7"/>
    <x v="2"/>
    <x v="9"/>
    <n v="0"/>
    <n v="0"/>
    <n v="0"/>
    <n v="0"/>
    <n v="4750"/>
    <n v="4750"/>
    <m/>
  </r>
  <r>
    <x v="9"/>
    <x v="0"/>
    <x v="50"/>
    <x v="0"/>
    <x v="11"/>
    <n v="3433091"/>
    <n v="0"/>
    <n v="0"/>
    <n v="0"/>
    <n v="0"/>
    <n v="3433091"/>
    <m/>
  </r>
  <r>
    <x v="9"/>
    <x v="0"/>
    <x v="50"/>
    <x v="0"/>
    <x v="1"/>
    <n v="0"/>
    <n v="0"/>
    <n v="0"/>
    <n v="0"/>
    <n v="127410"/>
    <n v="127410"/>
    <m/>
  </r>
  <r>
    <x v="9"/>
    <x v="0"/>
    <x v="50"/>
    <x v="6"/>
    <x v="4"/>
    <n v="16615"/>
    <n v="0"/>
    <n v="0"/>
    <n v="0"/>
    <n v="0"/>
    <n v="16615"/>
    <m/>
  </r>
  <r>
    <x v="9"/>
    <x v="0"/>
    <x v="50"/>
    <x v="1"/>
    <x v="12"/>
    <n v="51527"/>
    <n v="0"/>
    <n v="0"/>
    <n v="0"/>
    <n v="0"/>
    <n v="51527"/>
    <m/>
  </r>
  <r>
    <x v="9"/>
    <x v="0"/>
    <x v="46"/>
    <x v="0"/>
    <x v="11"/>
    <n v="111208"/>
    <n v="5921"/>
    <n v="0"/>
    <n v="0"/>
    <n v="0"/>
    <n v="111208"/>
    <m/>
  </r>
  <r>
    <x v="9"/>
    <x v="0"/>
    <x v="46"/>
    <x v="1"/>
    <x v="12"/>
    <n v="227590"/>
    <n v="11045"/>
    <n v="0"/>
    <n v="0"/>
    <n v="0"/>
    <n v="227590"/>
    <m/>
  </r>
  <r>
    <x v="9"/>
    <x v="0"/>
    <x v="1"/>
    <x v="0"/>
    <x v="11"/>
    <n v="21609260"/>
    <n v="198040"/>
    <n v="14368"/>
    <n v="0"/>
    <n v="0"/>
    <n v="21623628"/>
    <m/>
  </r>
  <r>
    <x v="9"/>
    <x v="0"/>
    <x v="1"/>
    <x v="0"/>
    <x v="1"/>
    <n v="0"/>
    <n v="0"/>
    <n v="0"/>
    <n v="1318461"/>
    <n v="475646"/>
    <n v="1794107"/>
    <m/>
  </r>
  <r>
    <x v="9"/>
    <x v="0"/>
    <x v="1"/>
    <x v="1"/>
    <x v="12"/>
    <n v="652088"/>
    <n v="149525"/>
    <n v="0"/>
    <n v="0"/>
    <n v="0"/>
    <n v="652088"/>
    <m/>
  </r>
  <r>
    <x v="9"/>
    <x v="0"/>
    <x v="1"/>
    <x v="1"/>
    <x v="8"/>
    <n v="0"/>
    <n v="0"/>
    <n v="0"/>
    <n v="170418"/>
    <n v="14450"/>
    <n v="184868"/>
    <m/>
  </r>
  <r>
    <x v="9"/>
    <x v="0"/>
    <x v="1"/>
    <x v="2"/>
    <x v="6"/>
    <n v="195708"/>
    <n v="0"/>
    <n v="0"/>
    <n v="0"/>
    <n v="0"/>
    <n v="195708"/>
    <m/>
  </r>
  <r>
    <x v="9"/>
    <x v="0"/>
    <x v="1"/>
    <x v="2"/>
    <x v="13"/>
    <n v="233307"/>
    <n v="0"/>
    <n v="0"/>
    <n v="0"/>
    <n v="0"/>
    <n v="233307"/>
    <m/>
  </r>
  <r>
    <x v="9"/>
    <x v="0"/>
    <x v="1"/>
    <x v="2"/>
    <x v="9"/>
    <n v="0"/>
    <n v="0"/>
    <n v="0"/>
    <n v="0"/>
    <n v="10900"/>
    <n v="10900"/>
    <m/>
  </r>
  <r>
    <x v="9"/>
    <x v="0"/>
    <x v="1"/>
    <x v="4"/>
    <x v="7"/>
    <n v="16973"/>
    <n v="0"/>
    <n v="0"/>
    <n v="0"/>
    <n v="0"/>
    <n v="16973"/>
    <m/>
  </r>
  <r>
    <x v="9"/>
    <x v="0"/>
    <x v="8"/>
    <x v="0"/>
    <x v="11"/>
    <n v="14470190"/>
    <n v="100945"/>
    <n v="0"/>
    <n v="0"/>
    <n v="0"/>
    <n v="14470190"/>
    <m/>
  </r>
  <r>
    <x v="9"/>
    <x v="0"/>
    <x v="8"/>
    <x v="0"/>
    <x v="1"/>
    <n v="0"/>
    <n v="0"/>
    <n v="0"/>
    <n v="338425"/>
    <n v="327308"/>
    <n v="665733"/>
    <m/>
  </r>
  <r>
    <x v="9"/>
    <x v="0"/>
    <x v="8"/>
    <x v="6"/>
    <x v="4"/>
    <n v="12451"/>
    <n v="0"/>
    <n v="0"/>
    <n v="0"/>
    <n v="0"/>
    <n v="12451"/>
    <m/>
  </r>
  <r>
    <x v="9"/>
    <x v="0"/>
    <x v="8"/>
    <x v="1"/>
    <x v="12"/>
    <n v="795075"/>
    <n v="16926"/>
    <n v="0"/>
    <n v="0"/>
    <n v="0"/>
    <n v="795075"/>
    <m/>
  </r>
  <r>
    <x v="9"/>
    <x v="0"/>
    <x v="8"/>
    <x v="1"/>
    <x v="8"/>
    <n v="0"/>
    <n v="0"/>
    <n v="0"/>
    <n v="59586"/>
    <n v="2600"/>
    <n v="62186"/>
    <m/>
  </r>
  <r>
    <x v="9"/>
    <x v="0"/>
    <x v="8"/>
    <x v="2"/>
    <x v="6"/>
    <n v="44555"/>
    <n v="0"/>
    <n v="0"/>
    <n v="0"/>
    <n v="0"/>
    <n v="44555"/>
    <m/>
  </r>
  <r>
    <x v="9"/>
    <x v="0"/>
    <x v="8"/>
    <x v="2"/>
    <x v="13"/>
    <n v="217215"/>
    <n v="0"/>
    <n v="0"/>
    <n v="0"/>
    <n v="0"/>
    <n v="217215"/>
    <m/>
  </r>
  <r>
    <x v="9"/>
    <x v="0"/>
    <x v="8"/>
    <x v="2"/>
    <x v="9"/>
    <n v="0"/>
    <n v="0"/>
    <n v="0"/>
    <n v="0"/>
    <n v="1200"/>
    <n v="1200"/>
    <m/>
  </r>
  <r>
    <x v="9"/>
    <x v="0"/>
    <x v="0"/>
    <x v="0"/>
    <x v="11"/>
    <n v="125428"/>
    <n v="0"/>
    <n v="0"/>
    <n v="0"/>
    <n v="0"/>
    <n v="125428"/>
    <m/>
  </r>
  <r>
    <x v="9"/>
    <x v="0"/>
    <x v="0"/>
    <x v="0"/>
    <x v="1"/>
    <n v="0"/>
    <n v="0"/>
    <n v="0"/>
    <n v="0"/>
    <n v="3711"/>
    <n v="3711"/>
    <m/>
  </r>
  <r>
    <x v="9"/>
    <x v="0"/>
    <x v="68"/>
    <x v="0"/>
    <x v="11"/>
    <n v="1976928"/>
    <n v="415187"/>
    <n v="0"/>
    <n v="0"/>
    <n v="0"/>
    <n v="1976928"/>
    <m/>
  </r>
  <r>
    <x v="9"/>
    <x v="0"/>
    <x v="68"/>
    <x v="0"/>
    <x v="1"/>
    <n v="0"/>
    <n v="0"/>
    <n v="0"/>
    <n v="0"/>
    <n v="1205"/>
    <n v="1205"/>
    <m/>
  </r>
  <r>
    <x v="9"/>
    <x v="0"/>
    <x v="68"/>
    <x v="1"/>
    <x v="12"/>
    <n v="4635"/>
    <n v="4635"/>
    <n v="0"/>
    <n v="0"/>
    <n v="0"/>
    <n v="4635"/>
    <m/>
  </r>
  <r>
    <x v="9"/>
    <x v="0"/>
    <x v="60"/>
    <x v="0"/>
    <x v="11"/>
    <n v="2404398"/>
    <n v="179277"/>
    <n v="11607"/>
    <n v="0"/>
    <n v="0"/>
    <n v="2416005"/>
    <m/>
  </r>
  <r>
    <x v="9"/>
    <x v="0"/>
    <x v="60"/>
    <x v="0"/>
    <x v="1"/>
    <n v="0"/>
    <n v="0"/>
    <n v="0"/>
    <n v="0"/>
    <n v="71434"/>
    <n v="71434"/>
    <m/>
  </r>
  <r>
    <x v="9"/>
    <x v="0"/>
    <x v="60"/>
    <x v="1"/>
    <x v="12"/>
    <n v="164419"/>
    <n v="119713"/>
    <n v="0"/>
    <n v="0"/>
    <n v="0"/>
    <n v="164419"/>
    <m/>
  </r>
  <r>
    <x v="9"/>
    <x v="0"/>
    <x v="60"/>
    <x v="1"/>
    <x v="8"/>
    <n v="0"/>
    <n v="0"/>
    <n v="0"/>
    <n v="0"/>
    <n v="7200"/>
    <n v="7200"/>
    <m/>
  </r>
  <r>
    <x v="9"/>
    <x v="0"/>
    <x v="78"/>
    <x v="0"/>
    <x v="11"/>
    <n v="936286"/>
    <n v="0"/>
    <n v="0"/>
    <n v="0"/>
    <n v="0"/>
    <n v="936286"/>
    <m/>
  </r>
  <r>
    <x v="9"/>
    <x v="0"/>
    <x v="78"/>
    <x v="0"/>
    <x v="1"/>
    <n v="0"/>
    <n v="0"/>
    <n v="0"/>
    <n v="0"/>
    <n v="6990"/>
    <n v="6990"/>
    <m/>
  </r>
  <r>
    <x v="9"/>
    <x v="0"/>
    <x v="78"/>
    <x v="1"/>
    <x v="12"/>
    <n v="72675"/>
    <n v="0"/>
    <n v="0"/>
    <n v="0"/>
    <n v="0"/>
    <n v="72675"/>
    <m/>
  </r>
  <r>
    <x v="9"/>
    <x v="0"/>
    <x v="101"/>
    <x v="0"/>
    <x v="11"/>
    <n v="529339"/>
    <n v="61533"/>
    <n v="0"/>
    <n v="0"/>
    <n v="0"/>
    <n v="529339"/>
    <m/>
  </r>
  <r>
    <x v="9"/>
    <x v="0"/>
    <x v="101"/>
    <x v="0"/>
    <x v="1"/>
    <n v="0"/>
    <n v="0"/>
    <n v="0"/>
    <n v="0"/>
    <n v="2405"/>
    <n v="2405"/>
    <m/>
  </r>
  <r>
    <x v="9"/>
    <x v="0"/>
    <x v="101"/>
    <x v="1"/>
    <x v="12"/>
    <n v="4068"/>
    <n v="4068"/>
    <n v="0"/>
    <n v="0"/>
    <n v="0"/>
    <n v="4068"/>
    <m/>
  </r>
  <r>
    <x v="9"/>
    <x v="0"/>
    <x v="101"/>
    <x v="2"/>
    <x v="6"/>
    <n v="20823"/>
    <n v="9665"/>
    <n v="0"/>
    <n v="0"/>
    <n v="0"/>
    <n v="20823"/>
    <m/>
  </r>
  <r>
    <x v="9"/>
    <x v="0"/>
    <x v="101"/>
    <x v="2"/>
    <x v="9"/>
    <n v="0"/>
    <n v="0"/>
    <n v="0"/>
    <n v="0"/>
    <n v="1800"/>
    <n v="1800"/>
    <m/>
  </r>
  <r>
    <x v="9"/>
    <x v="0"/>
    <x v="32"/>
    <x v="0"/>
    <x v="11"/>
    <n v="4654462"/>
    <n v="45146"/>
    <n v="0"/>
    <n v="0"/>
    <n v="0"/>
    <n v="4654462"/>
    <m/>
  </r>
  <r>
    <x v="9"/>
    <x v="0"/>
    <x v="32"/>
    <x v="0"/>
    <x v="1"/>
    <n v="0"/>
    <n v="0"/>
    <n v="0"/>
    <n v="0"/>
    <n v="83283"/>
    <n v="83283"/>
    <m/>
  </r>
  <r>
    <x v="9"/>
    <x v="0"/>
    <x v="32"/>
    <x v="1"/>
    <x v="12"/>
    <n v="104468"/>
    <n v="22757"/>
    <n v="0"/>
    <n v="0"/>
    <n v="0"/>
    <n v="104468"/>
    <m/>
  </r>
  <r>
    <x v="9"/>
    <x v="0"/>
    <x v="32"/>
    <x v="2"/>
    <x v="6"/>
    <n v="38917"/>
    <n v="0"/>
    <n v="0"/>
    <n v="0"/>
    <n v="0"/>
    <n v="38917"/>
    <m/>
  </r>
  <r>
    <x v="9"/>
    <x v="0"/>
    <x v="32"/>
    <x v="2"/>
    <x v="13"/>
    <n v="18901"/>
    <n v="0"/>
    <n v="0"/>
    <n v="0"/>
    <n v="0"/>
    <n v="18901"/>
    <m/>
  </r>
  <r>
    <x v="9"/>
    <x v="0"/>
    <x v="68"/>
    <x v="0"/>
    <x v="11"/>
    <n v="142710"/>
    <n v="0"/>
    <n v="0"/>
    <n v="0"/>
    <n v="0"/>
    <n v="142710"/>
    <m/>
  </r>
  <r>
    <x v="9"/>
    <x v="0"/>
    <x v="132"/>
    <x v="0"/>
    <x v="11"/>
    <n v="200593"/>
    <n v="0"/>
    <n v="0"/>
    <n v="0"/>
    <n v="0"/>
    <n v="200593"/>
    <m/>
  </r>
  <r>
    <x v="9"/>
    <x v="0"/>
    <x v="103"/>
    <x v="0"/>
    <x v="11"/>
    <n v="124742"/>
    <n v="93433"/>
    <n v="0"/>
    <n v="0"/>
    <n v="0"/>
    <n v="124742"/>
    <m/>
  </r>
  <r>
    <x v="9"/>
    <x v="0"/>
    <x v="103"/>
    <x v="0"/>
    <x v="11"/>
    <n v="321780"/>
    <n v="5882"/>
    <n v="0"/>
    <n v="0"/>
    <n v="0"/>
    <n v="321780"/>
    <m/>
  </r>
  <r>
    <x v="9"/>
    <x v="0"/>
    <x v="103"/>
    <x v="0"/>
    <x v="1"/>
    <n v="0"/>
    <n v="0"/>
    <n v="0"/>
    <n v="0"/>
    <n v="5590"/>
    <n v="5590"/>
    <m/>
  </r>
  <r>
    <x v="9"/>
    <x v="0"/>
    <x v="103"/>
    <x v="1"/>
    <x v="12"/>
    <n v="10626"/>
    <n v="2803"/>
    <n v="0"/>
    <n v="0"/>
    <n v="0"/>
    <n v="10626"/>
    <m/>
  </r>
  <r>
    <x v="9"/>
    <x v="0"/>
    <x v="103"/>
    <x v="3"/>
    <x v="10"/>
    <n v="32574"/>
    <n v="32574"/>
    <n v="0"/>
    <n v="0"/>
    <n v="0"/>
    <n v="32574"/>
    <m/>
  </r>
  <r>
    <x v="9"/>
    <x v="0"/>
    <x v="162"/>
    <x v="0"/>
    <x v="11"/>
    <n v="5945"/>
    <n v="0"/>
    <n v="0"/>
    <n v="0"/>
    <n v="0"/>
    <n v="5945"/>
    <m/>
  </r>
  <r>
    <x v="9"/>
    <x v="0"/>
    <x v="18"/>
    <x v="0"/>
    <x v="11"/>
    <n v="8383392"/>
    <n v="252708"/>
    <n v="0"/>
    <n v="0"/>
    <n v="0"/>
    <n v="8383392"/>
    <m/>
  </r>
  <r>
    <x v="9"/>
    <x v="0"/>
    <x v="18"/>
    <x v="0"/>
    <x v="1"/>
    <n v="0"/>
    <n v="0"/>
    <n v="0"/>
    <n v="2048547"/>
    <n v="201720"/>
    <n v="2250267"/>
    <m/>
  </r>
  <r>
    <x v="9"/>
    <x v="0"/>
    <x v="18"/>
    <x v="1"/>
    <x v="12"/>
    <n v="160713"/>
    <n v="135025"/>
    <n v="0"/>
    <n v="0"/>
    <n v="0"/>
    <n v="160713"/>
    <m/>
  </r>
  <r>
    <x v="9"/>
    <x v="0"/>
    <x v="18"/>
    <x v="1"/>
    <x v="8"/>
    <n v="0"/>
    <n v="0"/>
    <n v="0"/>
    <n v="82432"/>
    <n v="11300"/>
    <n v="93732"/>
    <m/>
  </r>
  <r>
    <x v="9"/>
    <x v="0"/>
    <x v="18"/>
    <x v="2"/>
    <x v="6"/>
    <n v="57940"/>
    <n v="22395"/>
    <n v="0"/>
    <n v="0"/>
    <n v="0"/>
    <n v="57940"/>
    <m/>
  </r>
  <r>
    <x v="9"/>
    <x v="0"/>
    <x v="18"/>
    <x v="2"/>
    <x v="13"/>
    <n v="31815"/>
    <n v="0"/>
    <n v="0"/>
    <n v="0"/>
    <n v="0"/>
    <n v="31815"/>
    <m/>
  </r>
  <r>
    <x v="9"/>
    <x v="0"/>
    <x v="18"/>
    <x v="4"/>
    <x v="7"/>
    <n v="8538"/>
    <n v="0"/>
    <n v="0"/>
    <n v="0"/>
    <n v="0"/>
    <n v="8538"/>
    <m/>
  </r>
  <r>
    <x v="9"/>
    <x v="1"/>
    <x v="79"/>
    <x v="0"/>
    <x v="11"/>
    <n v="1105725"/>
    <n v="1281"/>
    <n v="0"/>
    <n v="0"/>
    <n v="0"/>
    <n v="1105725"/>
    <m/>
  </r>
  <r>
    <x v="9"/>
    <x v="1"/>
    <x v="79"/>
    <x v="1"/>
    <x v="12"/>
    <n v="98948"/>
    <n v="40149"/>
    <n v="0"/>
    <n v="0"/>
    <n v="0"/>
    <n v="98948"/>
    <m/>
  </r>
  <r>
    <x v="9"/>
    <x v="1"/>
    <x v="79"/>
    <x v="2"/>
    <x v="6"/>
    <n v="74836"/>
    <n v="0"/>
    <n v="0"/>
    <n v="0"/>
    <n v="0"/>
    <n v="74836"/>
    <m/>
  </r>
  <r>
    <x v="9"/>
    <x v="1"/>
    <x v="79"/>
    <x v="2"/>
    <x v="13"/>
    <n v="276330"/>
    <n v="0"/>
    <n v="0"/>
    <n v="0"/>
    <n v="0"/>
    <n v="276330"/>
    <m/>
  </r>
  <r>
    <x v="9"/>
    <x v="1"/>
    <x v="41"/>
    <x v="0"/>
    <x v="11"/>
    <n v="3094208"/>
    <n v="9781"/>
    <n v="0"/>
    <n v="0"/>
    <n v="0"/>
    <n v="3094208"/>
    <m/>
  </r>
  <r>
    <x v="9"/>
    <x v="1"/>
    <x v="41"/>
    <x v="0"/>
    <x v="1"/>
    <n v="0"/>
    <n v="0"/>
    <n v="0"/>
    <n v="284174"/>
    <n v="0"/>
    <n v="284174"/>
    <m/>
  </r>
  <r>
    <x v="9"/>
    <x v="1"/>
    <x v="41"/>
    <x v="1"/>
    <x v="12"/>
    <n v="733133"/>
    <n v="14011"/>
    <n v="0"/>
    <n v="0"/>
    <n v="0"/>
    <n v="733133"/>
    <m/>
  </r>
  <r>
    <x v="9"/>
    <x v="1"/>
    <x v="41"/>
    <x v="2"/>
    <x v="6"/>
    <n v="605487"/>
    <n v="0"/>
    <n v="0"/>
    <n v="0"/>
    <n v="0"/>
    <n v="605487"/>
    <m/>
  </r>
  <r>
    <x v="9"/>
    <x v="1"/>
    <x v="41"/>
    <x v="2"/>
    <x v="13"/>
    <n v="185738"/>
    <n v="0"/>
    <n v="0"/>
    <n v="0"/>
    <n v="0"/>
    <n v="185738"/>
    <m/>
  </r>
  <r>
    <x v="9"/>
    <x v="1"/>
    <x v="41"/>
    <x v="2"/>
    <x v="9"/>
    <n v="0"/>
    <n v="0"/>
    <n v="0"/>
    <n v="43368"/>
    <n v="0"/>
    <n v="43368"/>
    <m/>
  </r>
  <r>
    <x v="9"/>
    <x v="1"/>
    <x v="41"/>
    <x v="4"/>
    <x v="7"/>
    <n v="14390"/>
    <n v="0"/>
    <n v="0"/>
    <n v="0"/>
    <n v="0"/>
    <n v="14390"/>
    <m/>
  </r>
  <r>
    <x v="9"/>
    <x v="1"/>
    <x v="41"/>
    <x v="7"/>
    <x v="14"/>
    <n v="0"/>
    <n v="0"/>
    <n v="0"/>
    <n v="5800"/>
    <n v="0"/>
    <n v="5800"/>
    <m/>
  </r>
  <r>
    <x v="9"/>
    <x v="1"/>
    <x v="41"/>
    <x v="3"/>
    <x v="5"/>
    <n v="31143"/>
    <n v="0"/>
    <n v="0"/>
    <n v="0"/>
    <n v="0"/>
    <n v="31143"/>
    <m/>
  </r>
  <r>
    <x v="9"/>
    <x v="1"/>
    <x v="145"/>
    <x v="0"/>
    <x v="11"/>
    <n v="80879"/>
    <n v="0"/>
    <n v="0"/>
    <n v="0"/>
    <n v="0"/>
    <n v="80879"/>
    <m/>
  </r>
  <r>
    <x v="9"/>
    <x v="1"/>
    <x v="118"/>
    <x v="0"/>
    <x v="11"/>
    <n v="438693"/>
    <n v="5640"/>
    <n v="0"/>
    <n v="0"/>
    <n v="0"/>
    <n v="438693"/>
    <m/>
  </r>
  <r>
    <x v="9"/>
    <x v="1"/>
    <x v="153"/>
    <x v="0"/>
    <x v="11"/>
    <n v="96571"/>
    <n v="0"/>
    <n v="0"/>
    <n v="0"/>
    <n v="0"/>
    <n v="96571"/>
    <m/>
  </r>
  <r>
    <x v="9"/>
    <x v="1"/>
    <x v="129"/>
    <x v="0"/>
    <x v="11"/>
    <n v="91474"/>
    <n v="5387"/>
    <n v="0"/>
    <n v="0"/>
    <n v="0"/>
    <n v="91474"/>
    <m/>
  </r>
  <r>
    <x v="9"/>
    <x v="1"/>
    <x v="93"/>
    <x v="0"/>
    <x v="11"/>
    <n v="547991"/>
    <n v="0"/>
    <n v="0"/>
    <n v="0"/>
    <n v="0"/>
    <n v="547991"/>
    <m/>
  </r>
  <r>
    <x v="9"/>
    <x v="1"/>
    <x v="93"/>
    <x v="1"/>
    <x v="12"/>
    <n v="77655"/>
    <n v="0"/>
    <n v="0"/>
    <n v="0"/>
    <n v="0"/>
    <n v="77655"/>
    <m/>
  </r>
  <r>
    <x v="9"/>
    <x v="1"/>
    <x v="93"/>
    <x v="2"/>
    <x v="6"/>
    <n v="45868"/>
    <n v="0"/>
    <n v="0"/>
    <n v="0"/>
    <n v="0"/>
    <n v="45868"/>
    <m/>
  </r>
  <r>
    <x v="9"/>
    <x v="1"/>
    <x v="67"/>
    <x v="0"/>
    <x v="11"/>
    <n v="1413467"/>
    <n v="43945"/>
    <n v="0"/>
    <n v="0"/>
    <n v="0"/>
    <n v="1413467"/>
    <m/>
  </r>
  <r>
    <x v="9"/>
    <x v="1"/>
    <x v="67"/>
    <x v="2"/>
    <x v="13"/>
    <n v="26257"/>
    <n v="0"/>
    <n v="0"/>
    <n v="0"/>
    <n v="0"/>
    <n v="26257"/>
    <m/>
  </r>
  <r>
    <x v="9"/>
    <x v="1"/>
    <x v="85"/>
    <x v="0"/>
    <x v="11"/>
    <n v="933895"/>
    <n v="24310"/>
    <n v="0"/>
    <n v="0"/>
    <n v="0"/>
    <n v="933895"/>
    <m/>
  </r>
  <r>
    <x v="9"/>
    <x v="1"/>
    <x v="85"/>
    <x v="1"/>
    <x v="12"/>
    <n v="6915"/>
    <n v="0"/>
    <n v="0"/>
    <n v="0"/>
    <n v="0"/>
    <n v="6915"/>
    <m/>
  </r>
  <r>
    <x v="9"/>
    <x v="1"/>
    <x v="85"/>
    <x v="2"/>
    <x v="6"/>
    <n v="63926"/>
    <n v="0"/>
    <n v="0"/>
    <n v="0"/>
    <n v="0"/>
    <n v="63926"/>
    <m/>
  </r>
  <r>
    <x v="9"/>
    <x v="1"/>
    <x v="85"/>
    <x v="2"/>
    <x v="13"/>
    <n v="13982"/>
    <n v="0"/>
    <n v="0"/>
    <n v="0"/>
    <n v="0"/>
    <n v="13982"/>
    <m/>
  </r>
  <r>
    <x v="9"/>
    <x v="1"/>
    <x v="99"/>
    <x v="0"/>
    <x v="11"/>
    <n v="233944"/>
    <n v="0"/>
    <n v="0"/>
    <n v="0"/>
    <n v="0"/>
    <n v="233944"/>
    <m/>
  </r>
  <r>
    <x v="9"/>
    <x v="1"/>
    <x v="99"/>
    <x v="1"/>
    <x v="12"/>
    <n v="17909"/>
    <n v="0"/>
    <n v="0"/>
    <n v="0"/>
    <n v="0"/>
    <n v="17909"/>
    <m/>
  </r>
  <r>
    <x v="9"/>
    <x v="1"/>
    <x v="99"/>
    <x v="2"/>
    <x v="6"/>
    <n v="27259"/>
    <n v="0"/>
    <n v="0"/>
    <n v="0"/>
    <n v="0"/>
    <n v="27259"/>
    <m/>
  </r>
  <r>
    <x v="9"/>
    <x v="1"/>
    <x v="123"/>
    <x v="0"/>
    <x v="11"/>
    <n v="180785"/>
    <n v="0"/>
    <n v="0"/>
    <n v="0"/>
    <n v="0"/>
    <n v="180785"/>
    <m/>
  </r>
  <r>
    <x v="9"/>
    <x v="1"/>
    <x v="123"/>
    <x v="1"/>
    <x v="12"/>
    <n v="6881"/>
    <n v="0"/>
    <n v="0"/>
    <n v="0"/>
    <n v="0"/>
    <n v="6881"/>
    <m/>
  </r>
  <r>
    <x v="9"/>
    <x v="1"/>
    <x v="100"/>
    <x v="0"/>
    <x v="11"/>
    <n v="555480"/>
    <n v="0"/>
    <n v="0"/>
    <n v="0"/>
    <n v="0"/>
    <n v="555480"/>
    <m/>
  </r>
  <r>
    <x v="9"/>
    <x v="1"/>
    <x v="100"/>
    <x v="1"/>
    <x v="12"/>
    <n v="30409"/>
    <n v="0"/>
    <n v="0"/>
    <n v="0"/>
    <n v="0"/>
    <n v="30409"/>
    <m/>
  </r>
  <r>
    <x v="9"/>
    <x v="1"/>
    <x v="100"/>
    <x v="2"/>
    <x v="6"/>
    <n v="120032"/>
    <n v="0"/>
    <n v="0"/>
    <n v="0"/>
    <n v="0"/>
    <n v="120032"/>
    <m/>
  </r>
  <r>
    <x v="9"/>
    <x v="1"/>
    <x v="100"/>
    <x v="2"/>
    <x v="13"/>
    <n v="28603"/>
    <n v="0"/>
    <n v="0"/>
    <n v="0"/>
    <n v="0"/>
    <n v="28603"/>
    <m/>
  </r>
  <r>
    <x v="9"/>
    <x v="1"/>
    <x v="3"/>
    <x v="0"/>
    <x v="11"/>
    <n v="17990219"/>
    <n v="85675"/>
    <n v="0"/>
    <n v="0"/>
    <n v="0"/>
    <n v="17990219"/>
    <m/>
  </r>
  <r>
    <x v="9"/>
    <x v="1"/>
    <x v="3"/>
    <x v="0"/>
    <x v="1"/>
    <n v="0"/>
    <n v="0"/>
    <n v="0"/>
    <n v="2166859"/>
    <n v="677"/>
    <n v="2167536"/>
    <m/>
  </r>
  <r>
    <x v="9"/>
    <x v="1"/>
    <x v="3"/>
    <x v="6"/>
    <x v="4"/>
    <n v="41711"/>
    <n v="0"/>
    <n v="0"/>
    <n v="0"/>
    <n v="0"/>
    <n v="41711"/>
    <m/>
  </r>
  <r>
    <x v="9"/>
    <x v="1"/>
    <x v="3"/>
    <x v="6"/>
    <x v="2"/>
    <n v="0"/>
    <n v="0"/>
    <n v="0"/>
    <n v="101921"/>
    <n v="0"/>
    <n v="101921"/>
    <m/>
  </r>
  <r>
    <x v="9"/>
    <x v="1"/>
    <x v="3"/>
    <x v="1"/>
    <x v="12"/>
    <n v="898224"/>
    <n v="73703"/>
    <n v="0"/>
    <n v="0"/>
    <n v="0"/>
    <n v="898224"/>
    <m/>
  </r>
  <r>
    <x v="9"/>
    <x v="1"/>
    <x v="3"/>
    <x v="1"/>
    <x v="8"/>
    <n v="0"/>
    <n v="0"/>
    <n v="0"/>
    <n v="96593"/>
    <n v="0"/>
    <n v="96593"/>
    <m/>
  </r>
  <r>
    <x v="9"/>
    <x v="1"/>
    <x v="3"/>
    <x v="2"/>
    <x v="6"/>
    <n v="1126927"/>
    <n v="39848"/>
    <n v="0"/>
    <n v="0"/>
    <n v="0"/>
    <n v="1126927"/>
    <m/>
  </r>
  <r>
    <x v="9"/>
    <x v="1"/>
    <x v="3"/>
    <x v="2"/>
    <x v="13"/>
    <n v="3797400"/>
    <n v="0"/>
    <n v="0"/>
    <n v="0"/>
    <n v="0"/>
    <n v="3797400"/>
    <m/>
  </r>
  <r>
    <x v="9"/>
    <x v="1"/>
    <x v="3"/>
    <x v="2"/>
    <x v="9"/>
    <n v="0"/>
    <n v="0"/>
    <n v="0"/>
    <n v="1276418"/>
    <n v="0"/>
    <n v="1276418"/>
    <m/>
  </r>
  <r>
    <x v="9"/>
    <x v="1"/>
    <x v="3"/>
    <x v="4"/>
    <x v="7"/>
    <n v="9958"/>
    <n v="0"/>
    <n v="0"/>
    <n v="0"/>
    <n v="0"/>
    <n v="9958"/>
    <m/>
  </r>
  <r>
    <x v="9"/>
    <x v="1"/>
    <x v="3"/>
    <x v="3"/>
    <x v="5"/>
    <n v="20380"/>
    <n v="0"/>
    <n v="0"/>
    <n v="0"/>
    <n v="0"/>
    <n v="20380"/>
    <m/>
  </r>
  <r>
    <x v="9"/>
    <x v="1"/>
    <x v="3"/>
    <x v="3"/>
    <x v="10"/>
    <n v="71561"/>
    <n v="0"/>
    <n v="0"/>
    <n v="0"/>
    <n v="0"/>
    <n v="71561"/>
    <m/>
  </r>
  <r>
    <x v="9"/>
    <x v="1"/>
    <x v="3"/>
    <x v="3"/>
    <x v="15"/>
    <n v="19703"/>
    <n v="19703"/>
    <n v="0"/>
    <n v="0"/>
    <n v="0"/>
    <n v="19703"/>
    <m/>
  </r>
  <r>
    <x v="9"/>
    <x v="1"/>
    <x v="13"/>
    <x v="0"/>
    <x v="11"/>
    <n v="9423006"/>
    <n v="145375"/>
    <n v="0"/>
    <n v="0"/>
    <n v="0"/>
    <n v="9423006"/>
    <m/>
  </r>
  <r>
    <x v="9"/>
    <x v="1"/>
    <x v="13"/>
    <x v="0"/>
    <x v="1"/>
    <n v="0"/>
    <n v="0"/>
    <n v="0"/>
    <n v="1002765"/>
    <n v="0"/>
    <n v="1002765"/>
    <m/>
  </r>
  <r>
    <x v="9"/>
    <x v="1"/>
    <x v="13"/>
    <x v="6"/>
    <x v="4"/>
    <n v="9584"/>
    <n v="0"/>
    <n v="0"/>
    <n v="0"/>
    <n v="0"/>
    <n v="9584"/>
    <m/>
  </r>
  <r>
    <x v="9"/>
    <x v="1"/>
    <x v="13"/>
    <x v="1"/>
    <x v="12"/>
    <n v="978949"/>
    <n v="86901"/>
    <n v="0"/>
    <n v="0"/>
    <n v="0"/>
    <n v="978949"/>
    <m/>
  </r>
  <r>
    <x v="9"/>
    <x v="1"/>
    <x v="13"/>
    <x v="2"/>
    <x v="6"/>
    <n v="320924"/>
    <n v="0"/>
    <n v="0"/>
    <n v="0"/>
    <n v="0"/>
    <n v="320924"/>
    <m/>
  </r>
  <r>
    <x v="9"/>
    <x v="1"/>
    <x v="13"/>
    <x v="2"/>
    <x v="13"/>
    <n v="67880"/>
    <n v="0"/>
    <n v="0"/>
    <n v="0"/>
    <n v="0"/>
    <n v="67880"/>
    <m/>
  </r>
  <r>
    <x v="9"/>
    <x v="1"/>
    <x v="13"/>
    <x v="4"/>
    <x v="7"/>
    <n v="87176"/>
    <n v="0"/>
    <n v="0"/>
    <n v="0"/>
    <n v="0"/>
    <n v="87176"/>
    <m/>
  </r>
  <r>
    <x v="9"/>
    <x v="1"/>
    <x v="13"/>
    <x v="3"/>
    <x v="5"/>
    <n v="37512"/>
    <n v="0"/>
    <n v="0"/>
    <n v="0"/>
    <n v="0"/>
    <n v="37512"/>
    <m/>
  </r>
  <r>
    <x v="9"/>
    <x v="1"/>
    <x v="13"/>
    <x v="3"/>
    <x v="10"/>
    <n v="54952"/>
    <n v="54952"/>
    <n v="0"/>
    <n v="0"/>
    <n v="0"/>
    <n v="54952"/>
    <m/>
  </r>
  <r>
    <x v="9"/>
    <x v="2"/>
    <x v="81"/>
    <x v="0"/>
    <x v="11"/>
    <n v="1110813"/>
    <n v="2068"/>
    <n v="0"/>
    <n v="0"/>
    <n v="0"/>
    <n v="1110813"/>
    <m/>
  </r>
  <r>
    <x v="9"/>
    <x v="2"/>
    <x v="81"/>
    <x v="1"/>
    <x v="12"/>
    <n v="434188"/>
    <n v="91420"/>
    <n v="0"/>
    <n v="0"/>
    <n v="0"/>
    <n v="434188"/>
    <m/>
  </r>
  <r>
    <x v="9"/>
    <x v="2"/>
    <x v="81"/>
    <x v="2"/>
    <x v="6"/>
    <n v="171150"/>
    <n v="0"/>
    <n v="0"/>
    <n v="0"/>
    <n v="0"/>
    <n v="171150"/>
    <m/>
  </r>
  <r>
    <x v="9"/>
    <x v="2"/>
    <x v="81"/>
    <x v="2"/>
    <x v="13"/>
    <n v="426485"/>
    <n v="0"/>
    <n v="0"/>
    <n v="0"/>
    <n v="0"/>
    <n v="426485"/>
    <m/>
  </r>
  <r>
    <x v="9"/>
    <x v="2"/>
    <x v="81"/>
    <x v="4"/>
    <x v="7"/>
    <n v="22294"/>
    <n v="0"/>
    <n v="0"/>
    <n v="0"/>
    <n v="0"/>
    <n v="22294"/>
    <m/>
  </r>
  <r>
    <x v="9"/>
    <x v="2"/>
    <x v="43"/>
    <x v="0"/>
    <x v="11"/>
    <n v="4482194"/>
    <n v="0"/>
    <n v="0"/>
    <n v="0"/>
    <n v="0"/>
    <n v="4482194"/>
    <m/>
  </r>
  <r>
    <x v="9"/>
    <x v="2"/>
    <x v="43"/>
    <x v="0"/>
    <x v="1"/>
    <n v="0"/>
    <n v="0"/>
    <n v="0"/>
    <n v="0"/>
    <n v="35140"/>
    <n v="35140"/>
    <m/>
  </r>
  <r>
    <x v="9"/>
    <x v="2"/>
    <x v="43"/>
    <x v="1"/>
    <x v="12"/>
    <n v="721386"/>
    <n v="0"/>
    <n v="0"/>
    <n v="0"/>
    <n v="0"/>
    <n v="721386"/>
    <m/>
  </r>
  <r>
    <x v="9"/>
    <x v="2"/>
    <x v="43"/>
    <x v="1"/>
    <x v="8"/>
    <n v="0"/>
    <n v="0"/>
    <n v="0"/>
    <n v="0"/>
    <n v="9380"/>
    <n v="9380"/>
    <m/>
  </r>
  <r>
    <x v="9"/>
    <x v="2"/>
    <x v="43"/>
    <x v="2"/>
    <x v="6"/>
    <n v="196157"/>
    <n v="0"/>
    <n v="0"/>
    <n v="0"/>
    <n v="0"/>
    <n v="196157"/>
    <m/>
  </r>
  <r>
    <x v="9"/>
    <x v="2"/>
    <x v="43"/>
    <x v="2"/>
    <x v="13"/>
    <n v="623813"/>
    <n v="0"/>
    <n v="0"/>
    <n v="0"/>
    <n v="0"/>
    <n v="623813"/>
    <m/>
  </r>
  <r>
    <x v="9"/>
    <x v="2"/>
    <x v="43"/>
    <x v="2"/>
    <x v="9"/>
    <n v="0"/>
    <n v="0"/>
    <n v="0"/>
    <n v="0"/>
    <n v="12240"/>
    <n v="12240"/>
    <m/>
  </r>
  <r>
    <x v="9"/>
    <x v="2"/>
    <x v="43"/>
    <x v="4"/>
    <x v="7"/>
    <n v="126078"/>
    <n v="0"/>
    <n v="0"/>
    <n v="0"/>
    <n v="0"/>
    <n v="126078"/>
    <m/>
  </r>
  <r>
    <x v="9"/>
    <x v="2"/>
    <x v="43"/>
    <x v="3"/>
    <x v="5"/>
    <n v="100083"/>
    <n v="0"/>
    <n v="0"/>
    <n v="0"/>
    <n v="0"/>
    <n v="100083"/>
    <m/>
  </r>
  <r>
    <x v="9"/>
    <x v="2"/>
    <x v="43"/>
    <x v="3"/>
    <x v="10"/>
    <n v="114505"/>
    <n v="0"/>
    <n v="0"/>
    <n v="0"/>
    <n v="0"/>
    <n v="114505"/>
    <m/>
  </r>
  <r>
    <x v="9"/>
    <x v="1"/>
    <x v="15"/>
    <x v="0"/>
    <x v="11"/>
    <n v="8320621"/>
    <n v="17815"/>
    <n v="0"/>
    <n v="0"/>
    <n v="0"/>
    <n v="8320621"/>
    <m/>
  </r>
  <r>
    <x v="9"/>
    <x v="1"/>
    <x v="15"/>
    <x v="0"/>
    <x v="1"/>
    <n v="0"/>
    <n v="0"/>
    <n v="0"/>
    <n v="119415"/>
    <n v="83160"/>
    <n v="202575"/>
    <m/>
  </r>
  <r>
    <x v="9"/>
    <x v="1"/>
    <x v="15"/>
    <x v="1"/>
    <x v="12"/>
    <n v="847999"/>
    <n v="24178"/>
    <n v="0"/>
    <n v="0"/>
    <n v="0"/>
    <n v="847999"/>
    <m/>
  </r>
  <r>
    <x v="9"/>
    <x v="1"/>
    <x v="15"/>
    <x v="1"/>
    <x v="8"/>
    <n v="0"/>
    <n v="0"/>
    <n v="0"/>
    <n v="0"/>
    <n v="18080"/>
    <n v="18080"/>
    <m/>
  </r>
  <r>
    <x v="9"/>
    <x v="1"/>
    <x v="15"/>
    <x v="2"/>
    <x v="6"/>
    <n v="248250"/>
    <n v="0"/>
    <n v="0"/>
    <n v="0"/>
    <n v="0"/>
    <n v="248250"/>
    <m/>
  </r>
  <r>
    <x v="9"/>
    <x v="1"/>
    <x v="15"/>
    <x v="2"/>
    <x v="13"/>
    <n v="4113652"/>
    <n v="0"/>
    <n v="0"/>
    <n v="0"/>
    <n v="0"/>
    <n v="4113652"/>
    <m/>
  </r>
  <r>
    <x v="9"/>
    <x v="1"/>
    <x v="15"/>
    <x v="2"/>
    <x v="9"/>
    <n v="0"/>
    <n v="0"/>
    <n v="0"/>
    <n v="51800"/>
    <n v="74470"/>
    <n v="126270"/>
    <m/>
  </r>
  <r>
    <x v="9"/>
    <x v="1"/>
    <x v="15"/>
    <x v="4"/>
    <x v="7"/>
    <n v="24809"/>
    <n v="0"/>
    <n v="0"/>
    <n v="0"/>
    <n v="0"/>
    <n v="24809"/>
    <m/>
  </r>
  <r>
    <x v="9"/>
    <x v="1"/>
    <x v="15"/>
    <x v="3"/>
    <x v="5"/>
    <n v="18432"/>
    <n v="0"/>
    <n v="0"/>
    <n v="0"/>
    <n v="0"/>
    <n v="18432"/>
    <m/>
  </r>
  <r>
    <x v="9"/>
    <x v="1"/>
    <x v="15"/>
    <x v="3"/>
    <x v="10"/>
    <n v="460548"/>
    <n v="0"/>
    <n v="0"/>
    <n v="0"/>
    <n v="0"/>
    <n v="460548"/>
    <m/>
  </r>
  <r>
    <x v="9"/>
    <x v="1"/>
    <x v="76"/>
    <x v="0"/>
    <x v="11"/>
    <n v="1353550"/>
    <n v="0"/>
    <n v="0"/>
    <n v="0"/>
    <n v="0"/>
    <n v="1353550"/>
    <m/>
  </r>
  <r>
    <x v="9"/>
    <x v="1"/>
    <x v="76"/>
    <x v="6"/>
    <x v="4"/>
    <n v="15544"/>
    <n v="0"/>
    <n v="0"/>
    <n v="0"/>
    <n v="0"/>
    <n v="15544"/>
    <m/>
  </r>
  <r>
    <x v="9"/>
    <x v="1"/>
    <x v="76"/>
    <x v="1"/>
    <x v="12"/>
    <n v="1096479"/>
    <n v="31994"/>
    <n v="0"/>
    <n v="0"/>
    <n v="0"/>
    <n v="1096479"/>
    <m/>
  </r>
  <r>
    <x v="9"/>
    <x v="1"/>
    <x v="76"/>
    <x v="2"/>
    <x v="6"/>
    <n v="68261"/>
    <n v="0"/>
    <n v="0"/>
    <n v="0"/>
    <n v="0"/>
    <n v="68261"/>
    <m/>
  </r>
  <r>
    <x v="9"/>
    <x v="1"/>
    <x v="76"/>
    <x v="2"/>
    <x v="13"/>
    <n v="253955"/>
    <n v="10977"/>
    <n v="0"/>
    <n v="0"/>
    <n v="0"/>
    <n v="253955"/>
    <m/>
  </r>
  <r>
    <x v="9"/>
    <x v="1"/>
    <x v="92"/>
    <x v="0"/>
    <x v="11"/>
    <n v="277531"/>
    <n v="0"/>
    <n v="0"/>
    <n v="0"/>
    <n v="0"/>
    <n v="277531"/>
    <m/>
  </r>
  <r>
    <x v="9"/>
    <x v="1"/>
    <x v="92"/>
    <x v="1"/>
    <x v="12"/>
    <n v="634488"/>
    <n v="0"/>
    <n v="0"/>
    <n v="0"/>
    <n v="0"/>
    <n v="634488"/>
    <m/>
  </r>
  <r>
    <x v="9"/>
    <x v="1"/>
    <x v="92"/>
    <x v="2"/>
    <x v="13"/>
    <n v="14912"/>
    <n v="0"/>
    <n v="0"/>
    <n v="0"/>
    <n v="0"/>
    <n v="14912"/>
    <m/>
  </r>
  <r>
    <x v="9"/>
    <x v="1"/>
    <x v="125"/>
    <x v="0"/>
    <x v="11"/>
    <n v="35305"/>
    <n v="0"/>
    <n v="0"/>
    <n v="0"/>
    <n v="0"/>
    <n v="35305"/>
    <m/>
  </r>
  <r>
    <x v="9"/>
    <x v="1"/>
    <x v="125"/>
    <x v="1"/>
    <x v="12"/>
    <n v="74117"/>
    <n v="0"/>
    <n v="0"/>
    <n v="0"/>
    <n v="0"/>
    <n v="74117"/>
    <m/>
  </r>
  <r>
    <x v="9"/>
    <x v="1"/>
    <x v="125"/>
    <x v="2"/>
    <x v="6"/>
    <n v="35837"/>
    <n v="0"/>
    <n v="0"/>
    <n v="0"/>
    <n v="0"/>
    <n v="35837"/>
    <m/>
  </r>
  <r>
    <x v="9"/>
    <x v="1"/>
    <x v="147"/>
    <x v="0"/>
    <x v="11"/>
    <n v="41619"/>
    <n v="0"/>
    <n v="0"/>
    <n v="0"/>
    <n v="0"/>
    <n v="41619"/>
    <m/>
  </r>
  <r>
    <x v="9"/>
    <x v="1"/>
    <x v="127"/>
    <x v="0"/>
    <x v="11"/>
    <n v="110380"/>
    <n v="0"/>
    <n v="0"/>
    <n v="0"/>
    <n v="0"/>
    <n v="110380"/>
    <m/>
  </r>
  <r>
    <x v="9"/>
    <x v="1"/>
    <x v="127"/>
    <x v="1"/>
    <x v="12"/>
    <n v="17077"/>
    <n v="17077"/>
    <n v="0"/>
    <n v="0"/>
    <n v="0"/>
    <n v="17077"/>
    <m/>
  </r>
  <r>
    <x v="9"/>
    <x v="1"/>
    <x v="141"/>
    <x v="0"/>
    <x v="11"/>
    <n v="49051"/>
    <n v="13834"/>
    <n v="0"/>
    <n v="0"/>
    <n v="0"/>
    <n v="49051"/>
    <m/>
  </r>
  <r>
    <x v="9"/>
    <x v="11"/>
    <x v="113"/>
    <x v="0"/>
    <x v="11"/>
    <n v="195711"/>
    <n v="0"/>
    <n v="0"/>
    <n v="0"/>
    <n v="0"/>
    <n v="195711"/>
    <m/>
  </r>
  <r>
    <x v="9"/>
    <x v="11"/>
    <x v="113"/>
    <x v="1"/>
    <x v="12"/>
    <n v="217275"/>
    <n v="0"/>
    <n v="0"/>
    <n v="0"/>
    <n v="0"/>
    <n v="217275"/>
    <m/>
  </r>
  <r>
    <x v="9"/>
    <x v="11"/>
    <x v="113"/>
    <x v="2"/>
    <x v="6"/>
    <n v="256626"/>
    <n v="0"/>
    <n v="0"/>
    <n v="0"/>
    <n v="0"/>
    <n v="256626"/>
    <m/>
  </r>
  <r>
    <x v="9"/>
    <x v="11"/>
    <x v="113"/>
    <x v="2"/>
    <x v="13"/>
    <n v="320801"/>
    <n v="0"/>
    <n v="0"/>
    <n v="0"/>
    <n v="0"/>
    <n v="320801"/>
    <m/>
  </r>
  <r>
    <x v="9"/>
    <x v="6"/>
    <x v="188"/>
    <x v="0"/>
    <x v="11"/>
    <n v="24806"/>
    <n v="0"/>
    <n v="0"/>
    <n v="0"/>
    <n v="0"/>
    <n v="24806"/>
    <m/>
  </r>
  <r>
    <x v="9"/>
    <x v="6"/>
    <x v="91"/>
    <x v="0"/>
    <x v="11"/>
    <n v="579493"/>
    <n v="0"/>
    <n v="0"/>
    <n v="0"/>
    <n v="0"/>
    <n v="579493"/>
    <m/>
  </r>
  <r>
    <x v="9"/>
    <x v="6"/>
    <x v="91"/>
    <x v="0"/>
    <x v="1"/>
    <n v="0"/>
    <n v="0"/>
    <n v="0"/>
    <n v="78160"/>
    <n v="0"/>
    <n v="78160"/>
    <m/>
  </r>
  <r>
    <x v="9"/>
    <x v="6"/>
    <x v="91"/>
    <x v="1"/>
    <x v="12"/>
    <n v="166031"/>
    <n v="0"/>
    <n v="0"/>
    <n v="0"/>
    <n v="0"/>
    <n v="166031"/>
    <m/>
  </r>
  <r>
    <x v="9"/>
    <x v="6"/>
    <x v="91"/>
    <x v="2"/>
    <x v="6"/>
    <n v="5680"/>
    <n v="0"/>
    <n v="0"/>
    <n v="0"/>
    <n v="0"/>
    <n v="5680"/>
    <m/>
  </r>
  <r>
    <x v="9"/>
    <x v="6"/>
    <x v="108"/>
    <x v="0"/>
    <x v="11"/>
    <n v="350802"/>
    <n v="0"/>
    <n v="0"/>
    <n v="0"/>
    <n v="0"/>
    <n v="350802"/>
    <m/>
  </r>
  <r>
    <x v="9"/>
    <x v="6"/>
    <x v="108"/>
    <x v="1"/>
    <x v="12"/>
    <n v="48501"/>
    <n v="0"/>
    <n v="0"/>
    <n v="0"/>
    <n v="0"/>
    <n v="48501"/>
    <m/>
  </r>
  <r>
    <x v="9"/>
    <x v="6"/>
    <x v="80"/>
    <x v="0"/>
    <x v="11"/>
    <n v="537060"/>
    <n v="0"/>
    <n v="0"/>
    <n v="0"/>
    <n v="0"/>
    <n v="537060"/>
    <m/>
  </r>
  <r>
    <x v="9"/>
    <x v="6"/>
    <x v="80"/>
    <x v="0"/>
    <x v="1"/>
    <n v="0"/>
    <n v="0"/>
    <n v="0"/>
    <n v="344573"/>
    <n v="0"/>
    <n v="344573"/>
    <m/>
  </r>
  <r>
    <x v="9"/>
    <x v="6"/>
    <x v="80"/>
    <x v="1"/>
    <x v="12"/>
    <n v="6636"/>
    <n v="0"/>
    <n v="0"/>
    <n v="0"/>
    <n v="0"/>
    <n v="6636"/>
    <m/>
  </r>
  <r>
    <x v="9"/>
    <x v="6"/>
    <x v="44"/>
    <x v="0"/>
    <x v="11"/>
    <n v="2399622"/>
    <n v="0"/>
    <n v="0"/>
    <n v="0"/>
    <n v="0"/>
    <n v="2399622"/>
    <m/>
  </r>
  <r>
    <x v="9"/>
    <x v="6"/>
    <x v="44"/>
    <x v="0"/>
    <x v="1"/>
    <n v="0"/>
    <n v="0"/>
    <n v="0"/>
    <n v="137905"/>
    <n v="0"/>
    <n v="137905"/>
    <m/>
  </r>
  <r>
    <x v="9"/>
    <x v="6"/>
    <x v="44"/>
    <x v="1"/>
    <x v="12"/>
    <n v="76276"/>
    <n v="0"/>
    <n v="0"/>
    <n v="0"/>
    <n v="0"/>
    <n v="76276"/>
    <m/>
  </r>
  <r>
    <x v="9"/>
    <x v="6"/>
    <x v="44"/>
    <x v="1"/>
    <x v="8"/>
    <n v="0"/>
    <n v="0"/>
    <n v="0"/>
    <n v="35265"/>
    <n v="0"/>
    <n v="35265"/>
    <m/>
  </r>
  <r>
    <x v="9"/>
    <x v="6"/>
    <x v="90"/>
    <x v="0"/>
    <x v="11"/>
    <n v="581600"/>
    <n v="0"/>
    <n v="0"/>
    <n v="0"/>
    <n v="0"/>
    <n v="581600"/>
    <m/>
  </r>
  <r>
    <x v="9"/>
    <x v="6"/>
    <x v="90"/>
    <x v="0"/>
    <x v="1"/>
    <n v="0"/>
    <n v="0"/>
    <n v="0"/>
    <n v="128205"/>
    <n v="0"/>
    <n v="128205"/>
    <m/>
  </r>
  <r>
    <x v="9"/>
    <x v="6"/>
    <x v="61"/>
    <x v="0"/>
    <x v="11"/>
    <n v="1665857"/>
    <n v="0"/>
    <n v="0"/>
    <n v="0"/>
    <n v="0"/>
    <n v="1665857"/>
    <m/>
  </r>
  <r>
    <x v="9"/>
    <x v="6"/>
    <x v="61"/>
    <x v="0"/>
    <x v="1"/>
    <n v="0"/>
    <n v="0"/>
    <n v="0"/>
    <n v="99798"/>
    <n v="0"/>
    <n v="99798"/>
    <m/>
  </r>
  <r>
    <x v="9"/>
    <x v="6"/>
    <x v="61"/>
    <x v="1"/>
    <x v="12"/>
    <n v="132375"/>
    <n v="0"/>
    <n v="0"/>
    <n v="0"/>
    <n v="0"/>
    <n v="132375"/>
    <m/>
  </r>
  <r>
    <x v="9"/>
    <x v="6"/>
    <x v="105"/>
    <x v="0"/>
    <x v="11"/>
    <n v="393975"/>
    <n v="0"/>
    <n v="0"/>
    <n v="0"/>
    <n v="0"/>
    <n v="393975"/>
    <m/>
  </r>
  <r>
    <x v="9"/>
    <x v="6"/>
    <x v="105"/>
    <x v="1"/>
    <x v="12"/>
    <n v="19781"/>
    <n v="0"/>
    <n v="0"/>
    <n v="0"/>
    <n v="0"/>
    <n v="19781"/>
    <m/>
  </r>
  <r>
    <x v="9"/>
    <x v="6"/>
    <x v="138"/>
    <x v="0"/>
    <x v="11"/>
    <n v="53380"/>
    <n v="0"/>
    <n v="0"/>
    <n v="0"/>
    <n v="0"/>
    <n v="53380"/>
    <m/>
  </r>
  <r>
    <x v="9"/>
    <x v="6"/>
    <x v="108"/>
    <x v="0"/>
    <x v="11"/>
    <n v="95529"/>
    <n v="0"/>
    <n v="0"/>
    <n v="0"/>
    <n v="0"/>
    <n v="95529"/>
    <m/>
  </r>
  <r>
    <x v="9"/>
    <x v="6"/>
    <x v="108"/>
    <x v="1"/>
    <x v="12"/>
    <n v="61054"/>
    <n v="0"/>
    <n v="0"/>
    <n v="0"/>
    <n v="0"/>
    <n v="61054"/>
    <m/>
  </r>
  <r>
    <x v="9"/>
    <x v="0"/>
    <x v="9"/>
    <x v="0"/>
    <x v="11"/>
    <n v="10995811"/>
    <n v="75498"/>
    <n v="0"/>
    <n v="0"/>
    <n v="0"/>
    <n v="10995811"/>
    <m/>
  </r>
  <r>
    <x v="9"/>
    <x v="0"/>
    <x v="9"/>
    <x v="0"/>
    <x v="1"/>
    <n v="0"/>
    <n v="0"/>
    <n v="0"/>
    <n v="634872"/>
    <n v="116627"/>
    <n v="751499"/>
    <m/>
  </r>
  <r>
    <x v="9"/>
    <x v="0"/>
    <x v="9"/>
    <x v="6"/>
    <x v="4"/>
    <n v="57205"/>
    <n v="13596"/>
    <n v="0"/>
    <n v="0"/>
    <n v="0"/>
    <n v="57205"/>
    <m/>
  </r>
  <r>
    <x v="9"/>
    <x v="0"/>
    <x v="9"/>
    <x v="1"/>
    <x v="12"/>
    <n v="2148999"/>
    <n v="19421"/>
    <n v="0"/>
    <n v="0"/>
    <n v="0"/>
    <n v="2148999"/>
    <m/>
  </r>
  <r>
    <x v="9"/>
    <x v="0"/>
    <x v="9"/>
    <x v="1"/>
    <x v="8"/>
    <n v="0"/>
    <n v="0"/>
    <n v="0"/>
    <n v="410472"/>
    <n v="24153"/>
    <n v="434625"/>
    <m/>
  </r>
  <r>
    <x v="9"/>
    <x v="0"/>
    <x v="9"/>
    <x v="2"/>
    <x v="6"/>
    <n v="1034923"/>
    <n v="0"/>
    <n v="0"/>
    <n v="0"/>
    <n v="0"/>
    <n v="1034923"/>
    <m/>
  </r>
  <r>
    <x v="9"/>
    <x v="0"/>
    <x v="9"/>
    <x v="2"/>
    <x v="13"/>
    <n v="16337"/>
    <n v="0"/>
    <n v="0"/>
    <n v="0"/>
    <n v="0"/>
    <n v="16337"/>
    <m/>
  </r>
  <r>
    <x v="9"/>
    <x v="0"/>
    <x v="9"/>
    <x v="2"/>
    <x v="9"/>
    <n v="0"/>
    <n v="0"/>
    <n v="0"/>
    <n v="0"/>
    <n v="13300"/>
    <n v="13300"/>
    <m/>
  </r>
  <r>
    <x v="9"/>
    <x v="0"/>
    <x v="143"/>
    <x v="0"/>
    <x v="11"/>
    <n v="25099"/>
    <n v="0"/>
    <n v="0"/>
    <n v="0"/>
    <n v="0"/>
    <n v="25099"/>
    <m/>
  </r>
  <r>
    <x v="9"/>
    <x v="0"/>
    <x v="31"/>
    <x v="0"/>
    <x v="11"/>
    <n v="7913974"/>
    <n v="43205"/>
    <n v="0"/>
    <n v="0"/>
    <n v="0"/>
    <n v="7913974"/>
    <m/>
  </r>
  <r>
    <x v="9"/>
    <x v="0"/>
    <x v="31"/>
    <x v="0"/>
    <x v="1"/>
    <n v="0"/>
    <n v="0"/>
    <n v="0"/>
    <n v="0"/>
    <n v="6000"/>
    <n v="6000"/>
    <m/>
  </r>
  <r>
    <x v="9"/>
    <x v="0"/>
    <x v="31"/>
    <x v="1"/>
    <x v="12"/>
    <n v="809828"/>
    <n v="37087"/>
    <n v="0"/>
    <n v="0"/>
    <n v="0"/>
    <n v="809828"/>
    <m/>
  </r>
  <r>
    <x v="9"/>
    <x v="0"/>
    <x v="31"/>
    <x v="2"/>
    <x v="6"/>
    <n v="11247"/>
    <n v="0"/>
    <n v="0"/>
    <n v="0"/>
    <n v="0"/>
    <n v="11247"/>
    <m/>
  </r>
  <r>
    <x v="9"/>
    <x v="0"/>
    <x v="54"/>
    <x v="0"/>
    <x v="11"/>
    <n v="206194"/>
    <n v="0"/>
    <n v="0"/>
    <n v="0"/>
    <n v="0"/>
    <n v="206194"/>
    <m/>
  </r>
  <r>
    <x v="9"/>
    <x v="0"/>
    <x v="54"/>
    <x v="1"/>
    <x v="12"/>
    <n v="37377"/>
    <n v="0"/>
    <n v="0"/>
    <n v="0"/>
    <n v="0"/>
    <n v="37377"/>
    <m/>
  </r>
  <r>
    <x v="9"/>
    <x v="0"/>
    <x v="46"/>
    <x v="0"/>
    <x v="11"/>
    <n v="4382337"/>
    <n v="221057"/>
    <n v="0"/>
    <n v="0"/>
    <n v="0"/>
    <n v="4382337"/>
    <m/>
  </r>
  <r>
    <x v="9"/>
    <x v="0"/>
    <x v="46"/>
    <x v="0"/>
    <x v="1"/>
    <n v="0"/>
    <n v="0"/>
    <n v="0"/>
    <n v="0"/>
    <n v="12040"/>
    <n v="12040"/>
    <m/>
  </r>
  <r>
    <x v="9"/>
    <x v="0"/>
    <x v="46"/>
    <x v="1"/>
    <x v="12"/>
    <n v="836132"/>
    <n v="103606"/>
    <n v="0"/>
    <n v="0"/>
    <n v="0"/>
    <n v="836132"/>
    <m/>
  </r>
  <r>
    <x v="9"/>
    <x v="0"/>
    <x v="46"/>
    <x v="1"/>
    <x v="8"/>
    <n v="0"/>
    <n v="0"/>
    <n v="0"/>
    <n v="0"/>
    <n v="5000"/>
    <n v="5000"/>
    <m/>
  </r>
  <r>
    <x v="9"/>
    <x v="0"/>
    <x v="46"/>
    <x v="2"/>
    <x v="6"/>
    <n v="103352"/>
    <n v="0"/>
    <n v="0"/>
    <n v="0"/>
    <n v="0"/>
    <n v="103352"/>
    <m/>
  </r>
  <r>
    <x v="9"/>
    <x v="0"/>
    <x v="46"/>
    <x v="3"/>
    <x v="3"/>
    <n v="0"/>
    <n v="0"/>
    <n v="0"/>
    <n v="0"/>
    <n v="9750"/>
    <n v="9750"/>
    <m/>
  </r>
  <r>
    <x v="9"/>
    <x v="0"/>
    <x v="31"/>
    <x v="0"/>
    <x v="11"/>
    <n v="1521439"/>
    <n v="5828"/>
    <n v="0"/>
    <n v="0"/>
    <n v="0"/>
    <n v="1521439"/>
    <m/>
  </r>
  <r>
    <x v="9"/>
    <x v="0"/>
    <x v="31"/>
    <x v="1"/>
    <x v="12"/>
    <n v="205872"/>
    <n v="0"/>
    <n v="0"/>
    <n v="0"/>
    <n v="0"/>
    <n v="205872"/>
    <m/>
  </r>
  <r>
    <x v="9"/>
    <x v="0"/>
    <x v="31"/>
    <x v="2"/>
    <x v="6"/>
    <n v="24950"/>
    <n v="0"/>
    <n v="0"/>
    <n v="0"/>
    <n v="0"/>
    <n v="24950"/>
    <m/>
  </r>
  <r>
    <x v="9"/>
    <x v="0"/>
    <x v="96"/>
    <x v="0"/>
    <x v="11"/>
    <n v="532145"/>
    <n v="62122"/>
    <n v="0"/>
    <n v="0"/>
    <n v="0"/>
    <n v="532145"/>
    <m/>
  </r>
  <r>
    <x v="9"/>
    <x v="0"/>
    <x v="96"/>
    <x v="1"/>
    <x v="12"/>
    <n v="131875"/>
    <n v="56838"/>
    <n v="0"/>
    <n v="0"/>
    <n v="0"/>
    <n v="131875"/>
    <m/>
  </r>
  <r>
    <x v="9"/>
    <x v="0"/>
    <x v="96"/>
    <x v="0"/>
    <x v="11"/>
    <n v="97044"/>
    <n v="0"/>
    <n v="0"/>
    <n v="0"/>
    <n v="0"/>
    <n v="97044"/>
    <m/>
  </r>
  <r>
    <x v="9"/>
    <x v="0"/>
    <x v="152"/>
    <x v="0"/>
    <x v="11"/>
    <n v="21763"/>
    <n v="0"/>
    <n v="0"/>
    <n v="0"/>
    <n v="0"/>
    <n v="21763"/>
    <m/>
  </r>
  <r>
    <x v="9"/>
    <x v="0"/>
    <x v="152"/>
    <x v="1"/>
    <x v="12"/>
    <n v="304760"/>
    <n v="0"/>
    <n v="0"/>
    <n v="0"/>
    <n v="0"/>
    <n v="304760"/>
    <m/>
  </r>
  <r>
    <x v="9"/>
    <x v="0"/>
    <x v="128"/>
    <x v="0"/>
    <x v="11"/>
    <n v="634856"/>
    <n v="0"/>
    <n v="0"/>
    <n v="0"/>
    <n v="0"/>
    <n v="634856"/>
    <m/>
  </r>
  <r>
    <x v="9"/>
    <x v="0"/>
    <x v="54"/>
    <x v="0"/>
    <x v="11"/>
    <n v="2116239"/>
    <n v="30391"/>
    <n v="0"/>
    <n v="0"/>
    <n v="0"/>
    <n v="2116239"/>
    <m/>
  </r>
  <r>
    <x v="9"/>
    <x v="0"/>
    <x v="54"/>
    <x v="0"/>
    <x v="1"/>
    <n v="0"/>
    <n v="0"/>
    <n v="0"/>
    <n v="631428"/>
    <n v="0"/>
    <n v="631428"/>
    <m/>
  </r>
  <r>
    <x v="9"/>
    <x v="0"/>
    <x v="54"/>
    <x v="1"/>
    <x v="12"/>
    <n v="30722"/>
    <n v="30722"/>
    <n v="0"/>
    <n v="0"/>
    <n v="0"/>
    <n v="30722"/>
    <m/>
  </r>
  <r>
    <x v="9"/>
    <x v="0"/>
    <x v="54"/>
    <x v="0"/>
    <x v="11"/>
    <n v="3427531"/>
    <n v="0"/>
    <n v="0"/>
    <n v="0"/>
    <n v="0"/>
    <n v="3427531"/>
    <m/>
  </r>
  <r>
    <x v="9"/>
    <x v="0"/>
    <x v="54"/>
    <x v="0"/>
    <x v="1"/>
    <n v="0"/>
    <n v="0"/>
    <n v="0"/>
    <n v="0"/>
    <n v="3500"/>
    <n v="3500"/>
    <m/>
  </r>
  <r>
    <x v="9"/>
    <x v="0"/>
    <x v="54"/>
    <x v="1"/>
    <x v="12"/>
    <n v="25758"/>
    <n v="0"/>
    <n v="0"/>
    <n v="0"/>
    <n v="0"/>
    <n v="25758"/>
    <m/>
  </r>
  <r>
    <x v="9"/>
    <x v="0"/>
    <x v="124"/>
    <x v="0"/>
    <x v="11"/>
    <n v="173071"/>
    <n v="12846"/>
    <n v="0"/>
    <n v="0"/>
    <n v="0"/>
    <n v="173071"/>
    <m/>
  </r>
  <r>
    <x v="9"/>
    <x v="0"/>
    <x v="124"/>
    <x v="1"/>
    <x v="12"/>
    <n v="91897"/>
    <n v="0"/>
    <n v="0"/>
    <n v="0"/>
    <n v="0"/>
    <n v="91897"/>
    <m/>
  </r>
  <r>
    <x v="9"/>
    <x v="0"/>
    <x v="12"/>
    <x v="0"/>
    <x v="11"/>
    <n v="11297684"/>
    <n v="250173"/>
    <n v="0"/>
    <n v="0"/>
    <n v="0"/>
    <n v="11297684"/>
    <m/>
  </r>
  <r>
    <x v="9"/>
    <x v="0"/>
    <x v="12"/>
    <x v="0"/>
    <x v="1"/>
    <n v="0"/>
    <n v="0"/>
    <n v="0"/>
    <n v="249753"/>
    <n v="89016"/>
    <n v="338769"/>
    <m/>
  </r>
  <r>
    <x v="9"/>
    <x v="0"/>
    <x v="12"/>
    <x v="6"/>
    <x v="4"/>
    <n v="25048"/>
    <n v="25048"/>
    <n v="0"/>
    <n v="0"/>
    <n v="0"/>
    <n v="25048"/>
    <m/>
  </r>
  <r>
    <x v="9"/>
    <x v="0"/>
    <x v="12"/>
    <x v="1"/>
    <x v="12"/>
    <n v="1902715"/>
    <n v="154294"/>
    <n v="0"/>
    <n v="0"/>
    <n v="0"/>
    <n v="1902715"/>
    <m/>
  </r>
  <r>
    <x v="9"/>
    <x v="0"/>
    <x v="12"/>
    <x v="1"/>
    <x v="8"/>
    <n v="0"/>
    <n v="0"/>
    <n v="0"/>
    <n v="0"/>
    <n v="22165"/>
    <n v="22165"/>
    <m/>
  </r>
  <r>
    <x v="9"/>
    <x v="0"/>
    <x v="12"/>
    <x v="2"/>
    <x v="6"/>
    <n v="163741"/>
    <n v="11007"/>
    <n v="0"/>
    <n v="0"/>
    <n v="0"/>
    <n v="163741"/>
    <m/>
  </r>
  <r>
    <x v="9"/>
    <x v="0"/>
    <x v="12"/>
    <x v="2"/>
    <x v="13"/>
    <n v="53778"/>
    <n v="0"/>
    <n v="0"/>
    <n v="0"/>
    <n v="0"/>
    <n v="53778"/>
    <m/>
  </r>
  <r>
    <x v="9"/>
    <x v="0"/>
    <x v="12"/>
    <x v="3"/>
    <x v="15"/>
    <n v="11399"/>
    <n v="11399"/>
    <n v="0"/>
    <n v="0"/>
    <n v="0"/>
    <n v="11399"/>
    <m/>
  </r>
  <r>
    <x v="9"/>
    <x v="0"/>
    <x v="40"/>
    <x v="0"/>
    <x v="11"/>
    <n v="4637791"/>
    <n v="41215"/>
    <n v="0"/>
    <n v="0"/>
    <n v="0"/>
    <n v="4637791"/>
    <m/>
  </r>
  <r>
    <x v="9"/>
    <x v="0"/>
    <x v="40"/>
    <x v="0"/>
    <x v="1"/>
    <n v="0"/>
    <n v="0"/>
    <n v="0"/>
    <n v="0"/>
    <n v="26920"/>
    <n v="26920"/>
    <m/>
  </r>
  <r>
    <x v="9"/>
    <x v="0"/>
    <x v="40"/>
    <x v="6"/>
    <x v="4"/>
    <n v="12500"/>
    <n v="7533"/>
    <n v="0"/>
    <n v="0"/>
    <n v="0"/>
    <n v="12500"/>
    <m/>
  </r>
  <r>
    <x v="9"/>
    <x v="0"/>
    <x v="40"/>
    <x v="1"/>
    <x v="12"/>
    <n v="187046"/>
    <n v="42091"/>
    <n v="0"/>
    <n v="0"/>
    <n v="0"/>
    <n v="187046"/>
    <m/>
  </r>
  <r>
    <x v="9"/>
    <x v="0"/>
    <x v="9"/>
    <x v="0"/>
    <x v="11"/>
    <n v="1005850"/>
    <n v="0"/>
    <n v="0"/>
    <n v="0"/>
    <n v="0"/>
    <n v="1005850"/>
    <m/>
  </r>
  <r>
    <x v="9"/>
    <x v="0"/>
    <x v="9"/>
    <x v="1"/>
    <x v="12"/>
    <n v="200783"/>
    <n v="0"/>
    <n v="0"/>
    <n v="0"/>
    <n v="0"/>
    <n v="200783"/>
    <m/>
  </r>
  <r>
    <x v="9"/>
    <x v="0"/>
    <x v="9"/>
    <x v="1"/>
    <x v="8"/>
    <n v="0"/>
    <n v="0"/>
    <n v="0"/>
    <n v="0"/>
    <n v="1100"/>
    <n v="1100"/>
    <m/>
  </r>
  <r>
    <x v="9"/>
    <x v="0"/>
    <x v="70"/>
    <x v="0"/>
    <x v="11"/>
    <n v="1949681"/>
    <n v="0"/>
    <n v="0"/>
    <n v="0"/>
    <n v="0"/>
    <n v="1949681"/>
    <m/>
  </r>
  <r>
    <x v="9"/>
    <x v="0"/>
    <x v="70"/>
    <x v="0"/>
    <x v="1"/>
    <n v="0"/>
    <n v="0"/>
    <n v="0"/>
    <n v="0"/>
    <n v="20950"/>
    <n v="20950"/>
    <m/>
  </r>
  <r>
    <x v="9"/>
    <x v="0"/>
    <x v="70"/>
    <x v="1"/>
    <x v="12"/>
    <n v="349932"/>
    <n v="0"/>
    <n v="0"/>
    <n v="0"/>
    <n v="0"/>
    <n v="349932"/>
    <m/>
  </r>
  <r>
    <x v="9"/>
    <x v="0"/>
    <x v="70"/>
    <x v="1"/>
    <x v="8"/>
    <n v="0"/>
    <n v="0"/>
    <n v="0"/>
    <n v="79805"/>
    <n v="0"/>
    <n v="79805"/>
    <m/>
  </r>
  <r>
    <x v="9"/>
    <x v="0"/>
    <x v="70"/>
    <x v="2"/>
    <x v="13"/>
    <n v="135019"/>
    <n v="0"/>
    <n v="0"/>
    <n v="0"/>
    <n v="0"/>
    <n v="135019"/>
    <m/>
  </r>
  <r>
    <x v="9"/>
    <x v="0"/>
    <x v="77"/>
    <x v="0"/>
    <x v="11"/>
    <n v="1781072"/>
    <n v="0"/>
    <n v="0"/>
    <n v="0"/>
    <n v="0"/>
    <n v="1781072"/>
    <m/>
  </r>
  <r>
    <x v="9"/>
    <x v="0"/>
    <x v="77"/>
    <x v="1"/>
    <x v="12"/>
    <n v="618943"/>
    <n v="71095"/>
    <n v="0"/>
    <n v="0"/>
    <n v="0"/>
    <n v="618943"/>
    <m/>
  </r>
  <r>
    <x v="9"/>
    <x v="0"/>
    <x v="77"/>
    <x v="2"/>
    <x v="6"/>
    <n v="40607"/>
    <n v="0"/>
    <n v="0"/>
    <n v="0"/>
    <n v="0"/>
    <n v="40607"/>
    <m/>
  </r>
  <r>
    <x v="9"/>
    <x v="7"/>
    <x v="121"/>
    <x v="0"/>
    <x v="11"/>
    <n v="67064"/>
    <n v="0"/>
    <n v="0"/>
    <n v="0"/>
    <n v="0"/>
    <n v="67064"/>
    <m/>
  </r>
  <r>
    <x v="9"/>
    <x v="7"/>
    <x v="121"/>
    <x v="1"/>
    <x v="12"/>
    <n v="101748"/>
    <n v="0"/>
    <n v="0"/>
    <n v="0"/>
    <n v="0"/>
    <n v="101748"/>
    <m/>
  </r>
  <r>
    <x v="9"/>
    <x v="7"/>
    <x v="121"/>
    <x v="2"/>
    <x v="6"/>
    <n v="26557"/>
    <n v="0"/>
    <n v="0"/>
    <n v="0"/>
    <n v="0"/>
    <n v="26557"/>
    <m/>
  </r>
  <r>
    <x v="9"/>
    <x v="7"/>
    <x v="121"/>
    <x v="2"/>
    <x v="13"/>
    <n v="5441"/>
    <n v="0"/>
    <n v="0"/>
    <n v="0"/>
    <n v="0"/>
    <n v="5441"/>
    <m/>
  </r>
  <r>
    <x v="9"/>
    <x v="7"/>
    <x v="52"/>
    <x v="0"/>
    <x v="11"/>
    <n v="2286894"/>
    <n v="23046"/>
    <n v="0"/>
    <n v="0"/>
    <n v="0"/>
    <n v="2286894"/>
    <m/>
  </r>
  <r>
    <x v="9"/>
    <x v="7"/>
    <x v="52"/>
    <x v="6"/>
    <x v="4"/>
    <n v="24036"/>
    <n v="0"/>
    <n v="0"/>
    <n v="0"/>
    <n v="0"/>
    <n v="24036"/>
    <m/>
  </r>
  <r>
    <x v="9"/>
    <x v="7"/>
    <x v="52"/>
    <x v="1"/>
    <x v="12"/>
    <n v="681889"/>
    <n v="42016"/>
    <n v="0"/>
    <n v="0"/>
    <n v="0"/>
    <n v="681889"/>
    <m/>
  </r>
  <r>
    <x v="9"/>
    <x v="7"/>
    <x v="52"/>
    <x v="2"/>
    <x v="6"/>
    <n v="682587"/>
    <n v="0"/>
    <n v="0"/>
    <n v="0"/>
    <n v="0"/>
    <n v="682587"/>
    <m/>
  </r>
  <r>
    <x v="9"/>
    <x v="7"/>
    <x v="52"/>
    <x v="2"/>
    <x v="13"/>
    <n v="1714927"/>
    <n v="0"/>
    <n v="0"/>
    <n v="0"/>
    <n v="0"/>
    <n v="1714927"/>
    <m/>
  </r>
  <r>
    <x v="9"/>
    <x v="7"/>
    <x v="52"/>
    <x v="2"/>
    <x v="9"/>
    <n v="0"/>
    <n v="0"/>
    <n v="0"/>
    <n v="36119"/>
    <n v="0"/>
    <n v="36119"/>
    <m/>
  </r>
  <r>
    <x v="9"/>
    <x v="7"/>
    <x v="52"/>
    <x v="4"/>
    <x v="7"/>
    <n v="12859"/>
    <n v="0"/>
    <n v="0"/>
    <n v="0"/>
    <n v="0"/>
    <n v="12859"/>
    <m/>
  </r>
  <r>
    <x v="9"/>
    <x v="7"/>
    <x v="52"/>
    <x v="3"/>
    <x v="5"/>
    <n v="61483"/>
    <n v="0"/>
    <n v="0"/>
    <n v="0"/>
    <n v="0"/>
    <n v="61483"/>
    <m/>
  </r>
  <r>
    <x v="9"/>
    <x v="7"/>
    <x v="52"/>
    <x v="3"/>
    <x v="10"/>
    <n v="227005"/>
    <n v="0"/>
    <n v="0"/>
    <n v="0"/>
    <n v="0"/>
    <n v="227005"/>
    <m/>
  </r>
  <r>
    <x v="9"/>
    <x v="7"/>
    <x v="82"/>
    <x v="0"/>
    <x v="11"/>
    <n v="686866"/>
    <n v="0"/>
    <n v="0"/>
    <n v="0"/>
    <n v="0"/>
    <n v="686866"/>
    <m/>
  </r>
  <r>
    <x v="9"/>
    <x v="7"/>
    <x v="82"/>
    <x v="6"/>
    <x v="4"/>
    <n v="22219"/>
    <n v="0"/>
    <n v="0"/>
    <n v="0"/>
    <n v="0"/>
    <n v="22219"/>
    <m/>
  </r>
  <r>
    <x v="9"/>
    <x v="7"/>
    <x v="82"/>
    <x v="1"/>
    <x v="12"/>
    <n v="963573"/>
    <n v="0"/>
    <n v="0"/>
    <n v="0"/>
    <n v="0"/>
    <n v="963573"/>
    <m/>
  </r>
  <r>
    <x v="9"/>
    <x v="7"/>
    <x v="82"/>
    <x v="2"/>
    <x v="6"/>
    <n v="183028"/>
    <n v="0"/>
    <n v="0"/>
    <n v="0"/>
    <n v="0"/>
    <n v="183028"/>
    <m/>
  </r>
  <r>
    <x v="9"/>
    <x v="7"/>
    <x v="82"/>
    <x v="2"/>
    <x v="13"/>
    <n v="605630"/>
    <n v="0"/>
    <n v="0"/>
    <n v="0"/>
    <n v="0"/>
    <n v="605630"/>
    <m/>
  </r>
  <r>
    <x v="9"/>
    <x v="7"/>
    <x v="82"/>
    <x v="3"/>
    <x v="10"/>
    <n v="151265"/>
    <n v="0"/>
    <n v="0"/>
    <n v="0"/>
    <n v="0"/>
    <n v="151265"/>
    <m/>
  </r>
  <r>
    <x v="9"/>
    <x v="7"/>
    <x v="117"/>
    <x v="0"/>
    <x v="11"/>
    <n v="146778"/>
    <n v="0"/>
    <n v="0"/>
    <n v="0"/>
    <n v="0"/>
    <n v="146778"/>
    <m/>
  </r>
  <r>
    <x v="9"/>
    <x v="7"/>
    <x v="117"/>
    <x v="1"/>
    <x v="12"/>
    <n v="343266"/>
    <n v="0"/>
    <n v="0"/>
    <n v="0"/>
    <n v="0"/>
    <n v="343266"/>
    <m/>
  </r>
  <r>
    <x v="9"/>
    <x v="7"/>
    <x v="117"/>
    <x v="2"/>
    <x v="6"/>
    <n v="121721"/>
    <n v="0"/>
    <n v="0"/>
    <n v="0"/>
    <n v="0"/>
    <n v="121721"/>
    <m/>
  </r>
  <r>
    <x v="9"/>
    <x v="7"/>
    <x v="117"/>
    <x v="2"/>
    <x v="13"/>
    <n v="160345"/>
    <n v="0"/>
    <n v="0"/>
    <n v="0"/>
    <n v="0"/>
    <n v="160345"/>
    <m/>
  </r>
  <r>
    <x v="9"/>
    <x v="7"/>
    <x v="115"/>
    <x v="0"/>
    <x v="11"/>
    <n v="25657"/>
    <n v="0"/>
    <n v="0"/>
    <n v="0"/>
    <n v="0"/>
    <n v="25657"/>
    <m/>
  </r>
  <r>
    <x v="9"/>
    <x v="7"/>
    <x v="115"/>
    <x v="1"/>
    <x v="12"/>
    <n v="65941"/>
    <n v="0"/>
    <n v="0"/>
    <n v="0"/>
    <n v="0"/>
    <n v="65941"/>
    <m/>
  </r>
  <r>
    <x v="9"/>
    <x v="7"/>
    <x v="115"/>
    <x v="2"/>
    <x v="6"/>
    <n v="181470"/>
    <n v="0"/>
    <n v="0"/>
    <n v="0"/>
    <n v="0"/>
    <n v="181470"/>
    <m/>
  </r>
  <r>
    <x v="9"/>
    <x v="7"/>
    <x v="115"/>
    <x v="2"/>
    <x v="13"/>
    <n v="227375"/>
    <n v="0"/>
    <n v="0"/>
    <n v="0"/>
    <n v="0"/>
    <n v="227375"/>
    <m/>
  </r>
  <r>
    <x v="9"/>
    <x v="7"/>
    <x v="139"/>
    <x v="0"/>
    <x v="11"/>
    <n v="15543"/>
    <n v="0"/>
    <n v="0"/>
    <n v="0"/>
    <n v="0"/>
    <n v="15543"/>
    <m/>
  </r>
  <r>
    <x v="9"/>
    <x v="7"/>
    <x v="139"/>
    <x v="1"/>
    <x v="12"/>
    <n v="53481"/>
    <n v="0"/>
    <n v="0"/>
    <n v="0"/>
    <n v="0"/>
    <n v="53481"/>
    <m/>
  </r>
  <r>
    <x v="9"/>
    <x v="7"/>
    <x v="72"/>
    <x v="0"/>
    <x v="11"/>
    <n v="910185"/>
    <n v="12933"/>
    <n v="0"/>
    <n v="0"/>
    <n v="0"/>
    <n v="910185"/>
    <m/>
  </r>
  <r>
    <x v="9"/>
    <x v="7"/>
    <x v="72"/>
    <x v="0"/>
    <x v="1"/>
    <n v="0"/>
    <n v="0"/>
    <n v="0"/>
    <n v="43141"/>
    <n v="0"/>
    <n v="43141"/>
    <m/>
  </r>
  <r>
    <x v="9"/>
    <x v="7"/>
    <x v="72"/>
    <x v="1"/>
    <x v="12"/>
    <n v="1615008"/>
    <n v="0"/>
    <n v="0"/>
    <n v="0"/>
    <n v="0"/>
    <n v="1615008"/>
    <m/>
  </r>
  <r>
    <x v="9"/>
    <x v="7"/>
    <x v="72"/>
    <x v="2"/>
    <x v="6"/>
    <n v="351973"/>
    <n v="0"/>
    <n v="0"/>
    <n v="0"/>
    <n v="0"/>
    <n v="351973"/>
    <m/>
  </r>
  <r>
    <x v="9"/>
    <x v="7"/>
    <x v="72"/>
    <x v="2"/>
    <x v="13"/>
    <n v="1318979"/>
    <n v="0"/>
    <n v="0"/>
    <n v="0"/>
    <n v="0"/>
    <n v="1318979"/>
    <m/>
  </r>
  <r>
    <x v="9"/>
    <x v="7"/>
    <x v="72"/>
    <x v="4"/>
    <x v="7"/>
    <n v="41786"/>
    <n v="0"/>
    <n v="0"/>
    <n v="0"/>
    <n v="0"/>
    <n v="41786"/>
    <m/>
  </r>
  <r>
    <x v="9"/>
    <x v="7"/>
    <x v="72"/>
    <x v="3"/>
    <x v="10"/>
    <n v="58826"/>
    <n v="0"/>
    <n v="0"/>
    <n v="0"/>
    <n v="0"/>
    <n v="58826"/>
    <m/>
  </r>
  <r>
    <x v="9"/>
    <x v="7"/>
    <x v="62"/>
    <x v="0"/>
    <x v="11"/>
    <n v="921473"/>
    <n v="0"/>
    <n v="0"/>
    <n v="0"/>
    <n v="0"/>
    <n v="921473"/>
    <m/>
  </r>
  <r>
    <x v="9"/>
    <x v="7"/>
    <x v="62"/>
    <x v="0"/>
    <x v="1"/>
    <n v="0"/>
    <n v="0"/>
    <n v="0"/>
    <n v="104688"/>
    <n v="0"/>
    <n v="104688"/>
    <m/>
  </r>
  <r>
    <x v="9"/>
    <x v="7"/>
    <x v="62"/>
    <x v="1"/>
    <x v="12"/>
    <n v="1954756"/>
    <n v="65330"/>
    <n v="0"/>
    <n v="0"/>
    <n v="0"/>
    <n v="1954756"/>
    <m/>
  </r>
  <r>
    <x v="9"/>
    <x v="7"/>
    <x v="62"/>
    <x v="2"/>
    <x v="6"/>
    <n v="358873"/>
    <n v="26164"/>
    <n v="0"/>
    <n v="0"/>
    <n v="0"/>
    <n v="358873"/>
    <m/>
  </r>
  <r>
    <x v="9"/>
    <x v="7"/>
    <x v="62"/>
    <x v="2"/>
    <x v="13"/>
    <n v="1789723"/>
    <n v="0"/>
    <n v="0"/>
    <n v="0"/>
    <n v="0"/>
    <n v="1789723"/>
    <m/>
  </r>
  <r>
    <x v="9"/>
    <x v="7"/>
    <x v="62"/>
    <x v="2"/>
    <x v="9"/>
    <n v="0"/>
    <n v="0"/>
    <n v="0"/>
    <n v="44475"/>
    <n v="0"/>
    <n v="44475"/>
    <m/>
  </r>
  <r>
    <x v="9"/>
    <x v="7"/>
    <x v="62"/>
    <x v="4"/>
    <x v="7"/>
    <n v="69955"/>
    <n v="0"/>
    <n v="0"/>
    <n v="0"/>
    <n v="0"/>
    <n v="69955"/>
    <m/>
  </r>
  <r>
    <x v="9"/>
    <x v="7"/>
    <x v="62"/>
    <x v="3"/>
    <x v="5"/>
    <n v="2862"/>
    <n v="0"/>
    <n v="0"/>
    <n v="0"/>
    <n v="0"/>
    <n v="2862"/>
    <m/>
  </r>
  <r>
    <x v="9"/>
    <x v="7"/>
    <x v="62"/>
    <x v="3"/>
    <x v="10"/>
    <n v="217176"/>
    <n v="0"/>
    <n v="0"/>
    <n v="0"/>
    <n v="0"/>
    <n v="217176"/>
    <m/>
  </r>
  <r>
    <x v="9"/>
    <x v="7"/>
    <x v="62"/>
    <x v="0"/>
    <x v="11"/>
    <n v="638004"/>
    <n v="3805"/>
    <n v="0"/>
    <n v="0"/>
    <n v="0"/>
    <n v="638004"/>
    <m/>
  </r>
  <r>
    <x v="9"/>
    <x v="7"/>
    <x v="62"/>
    <x v="6"/>
    <x v="2"/>
    <n v="0"/>
    <n v="0"/>
    <n v="0"/>
    <n v="11084"/>
    <n v="0"/>
    <n v="11084"/>
    <m/>
  </r>
  <r>
    <x v="9"/>
    <x v="7"/>
    <x v="62"/>
    <x v="1"/>
    <x v="12"/>
    <n v="2541893"/>
    <n v="16447"/>
    <n v="0"/>
    <n v="0"/>
    <n v="0"/>
    <n v="2541893"/>
    <m/>
  </r>
  <r>
    <x v="9"/>
    <x v="7"/>
    <x v="62"/>
    <x v="1"/>
    <x v="8"/>
    <n v="0"/>
    <n v="0"/>
    <n v="0"/>
    <n v="123713"/>
    <n v="0"/>
    <n v="123713"/>
    <m/>
  </r>
  <r>
    <x v="9"/>
    <x v="7"/>
    <x v="62"/>
    <x v="2"/>
    <x v="6"/>
    <n v="81537"/>
    <n v="11535"/>
    <n v="0"/>
    <n v="0"/>
    <n v="0"/>
    <n v="81537"/>
    <m/>
  </r>
  <r>
    <x v="9"/>
    <x v="7"/>
    <x v="62"/>
    <x v="2"/>
    <x v="13"/>
    <n v="594035"/>
    <n v="0"/>
    <n v="0"/>
    <n v="0"/>
    <n v="0"/>
    <n v="594035"/>
    <m/>
  </r>
  <r>
    <x v="9"/>
    <x v="7"/>
    <x v="62"/>
    <x v="4"/>
    <x v="7"/>
    <n v="34264"/>
    <n v="0"/>
    <n v="0"/>
    <n v="0"/>
    <n v="0"/>
    <n v="34264"/>
    <m/>
  </r>
  <r>
    <x v="9"/>
    <x v="7"/>
    <x v="62"/>
    <x v="3"/>
    <x v="5"/>
    <n v="6932"/>
    <n v="0"/>
    <n v="0"/>
    <n v="0"/>
    <n v="0"/>
    <n v="6932"/>
    <m/>
  </r>
  <r>
    <x v="9"/>
    <x v="7"/>
    <x v="62"/>
    <x v="3"/>
    <x v="10"/>
    <n v="127049"/>
    <n v="0"/>
    <n v="0"/>
    <n v="0"/>
    <n v="0"/>
    <n v="127049"/>
    <m/>
  </r>
  <r>
    <x v="9"/>
    <x v="7"/>
    <x v="149"/>
    <x v="1"/>
    <x v="12"/>
    <n v="92582"/>
    <n v="0"/>
    <n v="0"/>
    <n v="0"/>
    <n v="0"/>
    <n v="92582"/>
    <m/>
  </r>
  <r>
    <x v="9"/>
    <x v="7"/>
    <x v="133"/>
    <x v="0"/>
    <x v="11"/>
    <n v="237714"/>
    <n v="0"/>
    <n v="0"/>
    <n v="0"/>
    <n v="0"/>
    <n v="237714"/>
    <m/>
  </r>
  <r>
    <x v="9"/>
    <x v="7"/>
    <x v="133"/>
    <x v="1"/>
    <x v="12"/>
    <n v="16456"/>
    <n v="0"/>
    <n v="0"/>
    <n v="0"/>
    <n v="0"/>
    <n v="16456"/>
    <m/>
  </r>
  <r>
    <x v="9"/>
    <x v="7"/>
    <x v="130"/>
    <x v="0"/>
    <x v="11"/>
    <n v="199674"/>
    <n v="0"/>
    <n v="0"/>
    <n v="0"/>
    <n v="0"/>
    <n v="199674"/>
    <m/>
  </r>
  <r>
    <x v="9"/>
    <x v="7"/>
    <x v="130"/>
    <x v="1"/>
    <x v="12"/>
    <n v="70607"/>
    <n v="0"/>
    <n v="0"/>
    <n v="0"/>
    <n v="0"/>
    <n v="70607"/>
    <m/>
  </r>
  <r>
    <x v="9"/>
    <x v="7"/>
    <x v="130"/>
    <x v="2"/>
    <x v="6"/>
    <n v="40481"/>
    <n v="0"/>
    <n v="0"/>
    <n v="0"/>
    <n v="0"/>
    <n v="40481"/>
    <m/>
  </r>
  <r>
    <x v="9"/>
    <x v="7"/>
    <x v="130"/>
    <x v="2"/>
    <x v="13"/>
    <n v="174516"/>
    <n v="0"/>
    <n v="0"/>
    <n v="0"/>
    <n v="0"/>
    <n v="174516"/>
    <m/>
  </r>
  <r>
    <x v="9"/>
    <x v="9"/>
    <x v="126"/>
    <x v="0"/>
    <x v="11"/>
    <n v="114782"/>
    <n v="0"/>
    <n v="0"/>
    <n v="0"/>
    <n v="0"/>
    <n v="114782"/>
    <m/>
  </r>
  <r>
    <x v="9"/>
    <x v="9"/>
    <x v="126"/>
    <x v="1"/>
    <x v="12"/>
    <n v="66426"/>
    <n v="0"/>
    <n v="0"/>
    <n v="0"/>
    <n v="0"/>
    <n v="66426"/>
    <m/>
  </r>
  <r>
    <x v="9"/>
    <x v="9"/>
    <x v="154"/>
    <x v="0"/>
    <x v="11"/>
    <n v="82372"/>
    <n v="0"/>
    <n v="0"/>
    <n v="0"/>
    <n v="0"/>
    <n v="82372"/>
    <m/>
  </r>
  <r>
    <x v="9"/>
    <x v="9"/>
    <x v="95"/>
    <x v="0"/>
    <x v="11"/>
    <n v="247103"/>
    <n v="0"/>
    <n v="0"/>
    <n v="0"/>
    <n v="0"/>
    <n v="247103"/>
    <m/>
  </r>
  <r>
    <x v="9"/>
    <x v="9"/>
    <x v="95"/>
    <x v="1"/>
    <x v="12"/>
    <n v="247364"/>
    <n v="0"/>
    <n v="0"/>
    <n v="0"/>
    <n v="0"/>
    <n v="247364"/>
    <m/>
  </r>
  <r>
    <x v="9"/>
    <x v="9"/>
    <x v="159"/>
    <x v="1"/>
    <x v="12"/>
    <n v="10505"/>
    <n v="0"/>
    <n v="0"/>
    <n v="0"/>
    <n v="0"/>
    <n v="10505"/>
    <m/>
  </r>
  <r>
    <x v="9"/>
    <x v="9"/>
    <x v="126"/>
    <x v="0"/>
    <x v="11"/>
    <n v="15803"/>
    <n v="0"/>
    <n v="0"/>
    <n v="0"/>
    <n v="0"/>
    <n v="15803"/>
    <m/>
  </r>
  <r>
    <x v="9"/>
    <x v="9"/>
    <x v="126"/>
    <x v="1"/>
    <x v="12"/>
    <n v="70241"/>
    <n v="0"/>
    <n v="0"/>
    <n v="0"/>
    <n v="0"/>
    <n v="70241"/>
    <m/>
  </r>
  <r>
    <x v="9"/>
    <x v="9"/>
    <x v="126"/>
    <x v="0"/>
    <x v="11"/>
    <n v="3728"/>
    <n v="0"/>
    <n v="0"/>
    <n v="0"/>
    <n v="0"/>
    <n v="3728"/>
    <m/>
  </r>
  <r>
    <x v="9"/>
    <x v="9"/>
    <x v="126"/>
    <x v="1"/>
    <x v="12"/>
    <n v="137776"/>
    <n v="0"/>
    <n v="0"/>
    <n v="0"/>
    <n v="0"/>
    <n v="137776"/>
    <m/>
  </r>
  <r>
    <x v="9"/>
    <x v="9"/>
    <x v="154"/>
    <x v="0"/>
    <x v="11"/>
    <n v="14019"/>
    <n v="0"/>
    <n v="0"/>
    <n v="0"/>
    <n v="0"/>
    <n v="14019"/>
    <m/>
  </r>
  <r>
    <x v="9"/>
    <x v="9"/>
    <x v="154"/>
    <x v="1"/>
    <x v="12"/>
    <n v="14622"/>
    <n v="0"/>
    <n v="0"/>
    <n v="0"/>
    <n v="0"/>
    <n v="14622"/>
    <m/>
  </r>
  <r>
    <x v="9"/>
    <x v="9"/>
    <x v="170"/>
    <x v="0"/>
    <x v="11"/>
    <n v="3516"/>
    <n v="0"/>
    <n v="0"/>
    <n v="0"/>
    <n v="0"/>
    <n v="3516"/>
    <m/>
  </r>
  <r>
    <x v="9"/>
    <x v="9"/>
    <x v="170"/>
    <x v="1"/>
    <x v="12"/>
    <n v="23103"/>
    <n v="0"/>
    <n v="0"/>
    <n v="0"/>
    <n v="0"/>
    <n v="23103"/>
    <m/>
  </r>
  <r>
    <x v="9"/>
    <x v="5"/>
    <x v="89"/>
    <x v="0"/>
    <x v="11"/>
    <n v="941768"/>
    <n v="0"/>
    <n v="0"/>
    <n v="0"/>
    <n v="0"/>
    <n v="941768"/>
    <m/>
  </r>
  <r>
    <x v="9"/>
    <x v="5"/>
    <x v="89"/>
    <x v="0"/>
    <x v="1"/>
    <n v="0"/>
    <n v="0"/>
    <n v="0"/>
    <n v="22757"/>
    <n v="12320"/>
    <n v="35077"/>
    <m/>
  </r>
  <r>
    <x v="9"/>
    <x v="5"/>
    <x v="89"/>
    <x v="1"/>
    <x v="12"/>
    <n v="756084"/>
    <n v="17860"/>
    <n v="0"/>
    <n v="0"/>
    <n v="0"/>
    <n v="756084"/>
    <m/>
  </r>
  <r>
    <x v="9"/>
    <x v="5"/>
    <x v="89"/>
    <x v="1"/>
    <x v="8"/>
    <n v="0"/>
    <n v="0"/>
    <n v="0"/>
    <n v="28208"/>
    <n v="1550"/>
    <n v="29758"/>
    <m/>
  </r>
  <r>
    <x v="9"/>
    <x v="5"/>
    <x v="89"/>
    <x v="2"/>
    <x v="6"/>
    <n v="384564"/>
    <n v="0"/>
    <n v="0"/>
    <n v="0"/>
    <n v="0"/>
    <n v="384564"/>
    <m/>
  </r>
  <r>
    <x v="9"/>
    <x v="5"/>
    <x v="89"/>
    <x v="2"/>
    <x v="13"/>
    <n v="1777341"/>
    <n v="0"/>
    <n v="0"/>
    <n v="0"/>
    <n v="0"/>
    <n v="1777341"/>
    <m/>
  </r>
  <r>
    <x v="9"/>
    <x v="5"/>
    <x v="89"/>
    <x v="2"/>
    <x v="9"/>
    <n v="0"/>
    <n v="0"/>
    <n v="0"/>
    <n v="44611"/>
    <n v="39140"/>
    <n v="83751"/>
    <m/>
  </r>
  <r>
    <x v="9"/>
    <x v="5"/>
    <x v="89"/>
    <x v="4"/>
    <x v="7"/>
    <n v="128106"/>
    <n v="0"/>
    <n v="0"/>
    <n v="0"/>
    <n v="0"/>
    <n v="128106"/>
    <m/>
  </r>
  <r>
    <x v="9"/>
    <x v="5"/>
    <x v="89"/>
    <x v="3"/>
    <x v="5"/>
    <n v="1602"/>
    <n v="0"/>
    <n v="0"/>
    <n v="0"/>
    <n v="0"/>
    <n v="1602"/>
    <m/>
  </r>
  <r>
    <x v="9"/>
    <x v="5"/>
    <x v="89"/>
    <x v="3"/>
    <x v="10"/>
    <n v="485837"/>
    <n v="0"/>
    <n v="0"/>
    <n v="0"/>
    <n v="0"/>
    <n v="485837"/>
    <m/>
  </r>
  <r>
    <x v="9"/>
    <x v="5"/>
    <x v="89"/>
    <x v="3"/>
    <x v="3"/>
    <n v="0"/>
    <n v="0"/>
    <n v="0"/>
    <n v="0"/>
    <n v="1890"/>
    <n v="1890"/>
    <m/>
  </r>
  <r>
    <x v="9"/>
    <x v="5"/>
    <x v="69"/>
    <x v="0"/>
    <x v="11"/>
    <n v="949813"/>
    <n v="0"/>
    <n v="0"/>
    <n v="0"/>
    <n v="0"/>
    <n v="949813"/>
    <m/>
  </r>
  <r>
    <x v="9"/>
    <x v="5"/>
    <x v="69"/>
    <x v="0"/>
    <x v="1"/>
    <n v="0"/>
    <n v="0"/>
    <n v="0"/>
    <n v="217096"/>
    <n v="8180"/>
    <n v="225276"/>
    <m/>
  </r>
  <r>
    <x v="9"/>
    <x v="5"/>
    <x v="69"/>
    <x v="1"/>
    <x v="12"/>
    <n v="1171819"/>
    <n v="0"/>
    <n v="0"/>
    <n v="0"/>
    <n v="0"/>
    <n v="1171819"/>
    <m/>
  </r>
  <r>
    <x v="9"/>
    <x v="5"/>
    <x v="69"/>
    <x v="2"/>
    <x v="6"/>
    <n v="251505"/>
    <n v="0"/>
    <n v="0"/>
    <n v="0"/>
    <n v="0"/>
    <n v="251505"/>
    <m/>
  </r>
  <r>
    <x v="9"/>
    <x v="5"/>
    <x v="69"/>
    <x v="2"/>
    <x v="13"/>
    <n v="2175093"/>
    <n v="0"/>
    <n v="0"/>
    <n v="0"/>
    <n v="0"/>
    <n v="2175093"/>
    <m/>
  </r>
  <r>
    <x v="9"/>
    <x v="5"/>
    <x v="69"/>
    <x v="2"/>
    <x v="9"/>
    <n v="0"/>
    <n v="0"/>
    <n v="0"/>
    <n v="0"/>
    <n v="10810"/>
    <n v="10810"/>
    <m/>
  </r>
  <r>
    <x v="9"/>
    <x v="5"/>
    <x v="69"/>
    <x v="4"/>
    <x v="7"/>
    <n v="256846"/>
    <n v="0"/>
    <n v="0"/>
    <n v="0"/>
    <n v="0"/>
    <n v="256846"/>
    <m/>
  </r>
  <r>
    <x v="9"/>
    <x v="5"/>
    <x v="69"/>
    <x v="3"/>
    <x v="10"/>
    <n v="328484"/>
    <n v="0"/>
    <n v="0"/>
    <n v="0"/>
    <n v="0"/>
    <n v="328484"/>
    <m/>
  </r>
  <r>
    <x v="9"/>
    <x v="5"/>
    <x v="33"/>
    <x v="0"/>
    <x v="11"/>
    <n v="1713248"/>
    <n v="0"/>
    <n v="0"/>
    <n v="0"/>
    <n v="0"/>
    <n v="1713248"/>
    <m/>
  </r>
  <r>
    <x v="9"/>
    <x v="5"/>
    <x v="33"/>
    <x v="0"/>
    <x v="1"/>
    <n v="0"/>
    <n v="0"/>
    <n v="0"/>
    <n v="0"/>
    <n v="6490"/>
    <n v="6490"/>
    <m/>
  </r>
  <r>
    <x v="9"/>
    <x v="5"/>
    <x v="33"/>
    <x v="1"/>
    <x v="12"/>
    <n v="931163"/>
    <n v="13569"/>
    <n v="0"/>
    <n v="0"/>
    <n v="0"/>
    <n v="931163"/>
    <m/>
  </r>
  <r>
    <x v="9"/>
    <x v="5"/>
    <x v="33"/>
    <x v="1"/>
    <x v="8"/>
    <n v="0"/>
    <n v="0"/>
    <n v="0"/>
    <n v="0"/>
    <n v="10080"/>
    <n v="10080"/>
    <m/>
  </r>
  <r>
    <x v="9"/>
    <x v="5"/>
    <x v="33"/>
    <x v="2"/>
    <x v="6"/>
    <n v="3379127"/>
    <n v="8236"/>
    <n v="0"/>
    <n v="0"/>
    <n v="0"/>
    <n v="3379127"/>
    <m/>
  </r>
  <r>
    <x v="9"/>
    <x v="5"/>
    <x v="33"/>
    <x v="2"/>
    <x v="13"/>
    <n v="4773988"/>
    <n v="0"/>
    <n v="0"/>
    <n v="0"/>
    <n v="0"/>
    <n v="4773988"/>
    <m/>
  </r>
  <r>
    <x v="9"/>
    <x v="5"/>
    <x v="33"/>
    <x v="2"/>
    <x v="9"/>
    <n v="0"/>
    <n v="0"/>
    <n v="0"/>
    <n v="53046"/>
    <n v="82410"/>
    <n v="135456"/>
    <m/>
  </r>
  <r>
    <x v="9"/>
    <x v="5"/>
    <x v="33"/>
    <x v="4"/>
    <x v="7"/>
    <n v="375081"/>
    <n v="0"/>
    <n v="0"/>
    <n v="0"/>
    <n v="0"/>
    <n v="375081"/>
    <m/>
  </r>
  <r>
    <x v="9"/>
    <x v="5"/>
    <x v="33"/>
    <x v="3"/>
    <x v="5"/>
    <n v="18528"/>
    <n v="0"/>
    <n v="0"/>
    <n v="0"/>
    <n v="0"/>
    <n v="18528"/>
    <m/>
  </r>
  <r>
    <x v="9"/>
    <x v="5"/>
    <x v="33"/>
    <x v="3"/>
    <x v="10"/>
    <n v="1509064"/>
    <n v="9614"/>
    <n v="0"/>
    <n v="0"/>
    <n v="0"/>
    <n v="1509064"/>
    <m/>
  </r>
  <r>
    <x v="9"/>
    <x v="5"/>
    <x v="39"/>
    <x v="0"/>
    <x v="11"/>
    <n v="1168092"/>
    <n v="0"/>
    <n v="0"/>
    <n v="0"/>
    <n v="0"/>
    <n v="1168092"/>
    <m/>
  </r>
  <r>
    <x v="9"/>
    <x v="5"/>
    <x v="39"/>
    <x v="0"/>
    <x v="1"/>
    <n v="0"/>
    <n v="0"/>
    <n v="0"/>
    <n v="0"/>
    <n v="5930"/>
    <n v="5930"/>
    <m/>
  </r>
  <r>
    <x v="9"/>
    <x v="5"/>
    <x v="39"/>
    <x v="1"/>
    <x v="12"/>
    <n v="1788004"/>
    <n v="39239"/>
    <n v="0"/>
    <n v="0"/>
    <n v="0"/>
    <n v="1788004"/>
    <m/>
  </r>
  <r>
    <x v="9"/>
    <x v="5"/>
    <x v="39"/>
    <x v="2"/>
    <x v="6"/>
    <n v="1530932"/>
    <n v="34268"/>
    <n v="0"/>
    <n v="0"/>
    <n v="0"/>
    <n v="1530932"/>
    <m/>
  </r>
  <r>
    <x v="9"/>
    <x v="5"/>
    <x v="39"/>
    <x v="2"/>
    <x v="13"/>
    <n v="3506726"/>
    <n v="0"/>
    <n v="0"/>
    <n v="0"/>
    <n v="0"/>
    <n v="3506726"/>
    <m/>
  </r>
  <r>
    <x v="9"/>
    <x v="5"/>
    <x v="39"/>
    <x v="2"/>
    <x v="9"/>
    <n v="0"/>
    <n v="0"/>
    <n v="0"/>
    <n v="420101"/>
    <n v="36150"/>
    <n v="456251"/>
    <m/>
  </r>
  <r>
    <x v="9"/>
    <x v="5"/>
    <x v="39"/>
    <x v="4"/>
    <x v="7"/>
    <n v="330820"/>
    <n v="0"/>
    <n v="0"/>
    <n v="0"/>
    <n v="0"/>
    <n v="330820"/>
    <m/>
  </r>
  <r>
    <x v="9"/>
    <x v="5"/>
    <x v="39"/>
    <x v="3"/>
    <x v="5"/>
    <n v="38214"/>
    <n v="0"/>
    <n v="0"/>
    <n v="0"/>
    <n v="0"/>
    <n v="38214"/>
    <m/>
  </r>
  <r>
    <x v="9"/>
    <x v="5"/>
    <x v="39"/>
    <x v="3"/>
    <x v="10"/>
    <n v="1530867"/>
    <n v="0"/>
    <n v="0"/>
    <n v="0"/>
    <n v="0"/>
    <n v="1530867"/>
    <m/>
  </r>
  <r>
    <x v="9"/>
    <x v="5"/>
    <x v="22"/>
    <x v="0"/>
    <x v="11"/>
    <n v="1695282"/>
    <n v="0"/>
    <n v="0"/>
    <n v="0"/>
    <n v="0"/>
    <n v="1695282"/>
    <m/>
  </r>
  <r>
    <x v="9"/>
    <x v="5"/>
    <x v="22"/>
    <x v="1"/>
    <x v="12"/>
    <n v="2794115"/>
    <n v="36218"/>
    <n v="0"/>
    <n v="0"/>
    <n v="0"/>
    <n v="2794115"/>
    <m/>
  </r>
  <r>
    <x v="9"/>
    <x v="5"/>
    <x v="22"/>
    <x v="2"/>
    <x v="6"/>
    <n v="2757088"/>
    <n v="3711"/>
    <n v="0"/>
    <n v="0"/>
    <n v="0"/>
    <n v="2757088"/>
    <m/>
  </r>
  <r>
    <x v="9"/>
    <x v="5"/>
    <x v="22"/>
    <x v="2"/>
    <x v="13"/>
    <n v="8095769"/>
    <n v="9995"/>
    <n v="0"/>
    <n v="0"/>
    <n v="0"/>
    <n v="8095769"/>
    <m/>
  </r>
  <r>
    <x v="9"/>
    <x v="5"/>
    <x v="22"/>
    <x v="2"/>
    <x v="9"/>
    <n v="0"/>
    <n v="0"/>
    <n v="0"/>
    <n v="518588"/>
    <n v="19500"/>
    <n v="538088"/>
    <m/>
  </r>
  <r>
    <x v="9"/>
    <x v="5"/>
    <x v="22"/>
    <x v="4"/>
    <x v="7"/>
    <n v="179154"/>
    <n v="0"/>
    <n v="0"/>
    <n v="0"/>
    <n v="0"/>
    <n v="179154"/>
    <m/>
  </r>
  <r>
    <x v="9"/>
    <x v="5"/>
    <x v="22"/>
    <x v="3"/>
    <x v="5"/>
    <n v="12317"/>
    <n v="0"/>
    <n v="0"/>
    <n v="0"/>
    <n v="0"/>
    <n v="12317"/>
    <m/>
  </r>
  <r>
    <x v="9"/>
    <x v="5"/>
    <x v="22"/>
    <x v="3"/>
    <x v="10"/>
    <n v="1797432"/>
    <n v="0"/>
    <n v="0"/>
    <n v="0"/>
    <n v="0"/>
    <n v="1797432"/>
    <m/>
  </r>
  <r>
    <x v="9"/>
    <x v="5"/>
    <x v="22"/>
    <x v="3"/>
    <x v="3"/>
    <n v="0"/>
    <n v="0"/>
    <n v="0"/>
    <n v="0"/>
    <n v="2390"/>
    <n v="2390"/>
    <m/>
  </r>
  <r>
    <x v="9"/>
    <x v="5"/>
    <x v="22"/>
    <x v="3"/>
    <x v="15"/>
    <n v="26759"/>
    <n v="0"/>
    <n v="0"/>
    <n v="0"/>
    <n v="0"/>
    <n v="26759"/>
    <m/>
  </r>
  <r>
    <x v="9"/>
    <x v="3"/>
    <x v="97"/>
    <x v="0"/>
    <x v="11"/>
    <n v="112581"/>
    <n v="0"/>
    <n v="0"/>
    <n v="0"/>
    <n v="0"/>
    <n v="112581"/>
    <m/>
  </r>
  <r>
    <x v="9"/>
    <x v="3"/>
    <x v="97"/>
    <x v="1"/>
    <x v="12"/>
    <n v="62700"/>
    <n v="0"/>
    <n v="0"/>
    <n v="0"/>
    <n v="0"/>
    <n v="62700"/>
    <m/>
  </r>
  <r>
    <x v="9"/>
    <x v="3"/>
    <x v="97"/>
    <x v="2"/>
    <x v="13"/>
    <n v="63366"/>
    <n v="0"/>
    <n v="0"/>
    <n v="0"/>
    <n v="0"/>
    <n v="63366"/>
    <m/>
  </r>
  <r>
    <x v="9"/>
    <x v="5"/>
    <x v="69"/>
    <x v="0"/>
    <x v="11"/>
    <n v="1331793"/>
    <n v="46439"/>
    <n v="0"/>
    <n v="0"/>
    <n v="0"/>
    <n v="1331793"/>
    <m/>
  </r>
  <r>
    <x v="9"/>
    <x v="5"/>
    <x v="69"/>
    <x v="0"/>
    <x v="1"/>
    <n v="0"/>
    <n v="0"/>
    <n v="0"/>
    <n v="150989"/>
    <n v="4204"/>
    <n v="155193"/>
    <m/>
  </r>
  <r>
    <x v="9"/>
    <x v="5"/>
    <x v="69"/>
    <x v="6"/>
    <x v="4"/>
    <n v="22726"/>
    <n v="0"/>
    <n v="0"/>
    <n v="0"/>
    <n v="0"/>
    <n v="22726"/>
    <m/>
  </r>
  <r>
    <x v="9"/>
    <x v="5"/>
    <x v="69"/>
    <x v="1"/>
    <x v="12"/>
    <n v="1655635"/>
    <n v="151655"/>
    <n v="0"/>
    <n v="0"/>
    <n v="0"/>
    <n v="1655635"/>
    <m/>
  </r>
  <r>
    <x v="9"/>
    <x v="5"/>
    <x v="69"/>
    <x v="1"/>
    <x v="8"/>
    <n v="0"/>
    <n v="0"/>
    <n v="0"/>
    <n v="58057"/>
    <n v="10286"/>
    <n v="68343"/>
    <m/>
  </r>
  <r>
    <x v="9"/>
    <x v="5"/>
    <x v="69"/>
    <x v="2"/>
    <x v="6"/>
    <n v="816375"/>
    <n v="3215"/>
    <n v="0"/>
    <n v="0"/>
    <n v="0"/>
    <n v="816375"/>
    <m/>
  </r>
  <r>
    <x v="9"/>
    <x v="5"/>
    <x v="69"/>
    <x v="2"/>
    <x v="13"/>
    <n v="3359118"/>
    <n v="80497"/>
    <n v="0"/>
    <n v="0"/>
    <n v="0"/>
    <n v="3359118"/>
    <m/>
  </r>
  <r>
    <x v="9"/>
    <x v="5"/>
    <x v="69"/>
    <x v="2"/>
    <x v="9"/>
    <n v="0"/>
    <n v="0"/>
    <n v="0"/>
    <n v="206880"/>
    <n v="36774"/>
    <n v="243654"/>
    <m/>
  </r>
  <r>
    <x v="9"/>
    <x v="5"/>
    <x v="69"/>
    <x v="4"/>
    <x v="7"/>
    <n v="32816"/>
    <n v="0"/>
    <n v="0"/>
    <n v="0"/>
    <n v="0"/>
    <n v="32816"/>
    <m/>
  </r>
  <r>
    <x v="9"/>
    <x v="5"/>
    <x v="69"/>
    <x v="3"/>
    <x v="10"/>
    <n v="129021"/>
    <n v="0"/>
    <n v="0"/>
    <n v="0"/>
    <n v="0"/>
    <n v="129021"/>
    <m/>
  </r>
  <r>
    <x v="9"/>
    <x v="5"/>
    <x v="69"/>
    <x v="0"/>
    <x v="11"/>
    <n v="713102"/>
    <n v="0"/>
    <n v="0"/>
    <n v="0"/>
    <n v="0"/>
    <n v="713102"/>
    <m/>
  </r>
  <r>
    <x v="9"/>
    <x v="5"/>
    <x v="69"/>
    <x v="6"/>
    <x v="4"/>
    <n v="6191"/>
    <n v="0"/>
    <n v="0"/>
    <n v="0"/>
    <n v="0"/>
    <n v="6191"/>
    <m/>
  </r>
  <r>
    <x v="9"/>
    <x v="5"/>
    <x v="69"/>
    <x v="1"/>
    <x v="12"/>
    <n v="1604977"/>
    <n v="10855"/>
    <n v="0"/>
    <n v="0"/>
    <n v="0"/>
    <n v="1604977"/>
    <m/>
  </r>
  <r>
    <x v="9"/>
    <x v="5"/>
    <x v="69"/>
    <x v="1"/>
    <x v="8"/>
    <n v="0"/>
    <n v="0"/>
    <n v="0"/>
    <n v="0"/>
    <n v="3340"/>
    <n v="3340"/>
    <m/>
  </r>
  <r>
    <x v="9"/>
    <x v="5"/>
    <x v="69"/>
    <x v="2"/>
    <x v="6"/>
    <n v="9721"/>
    <n v="0"/>
    <n v="0"/>
    <n v="0"/>
    <n v="0"/>
    <n v="9721"/>
    <m/>
  </r>
  <r>
    <x v="9"/>
    <x v="5"/>
    <x v="69"/>
    <x v="2"/>
    <x v="13"/>
    <n v="1493123"/>
    <n v="0"/>
    <n v="0"/>
    <n v="0"/>
    <n v="0"/>
    <n v="1493123"/>
    <m/>
  </r>
  <r>
    <x v="9"/>
    <x v="5"/>
    <x v="69"/>
    <x v="2"/>
    <x v="9"/>
    <n v="0"/>
    <n v="0"/>
    <n v="0"/>
    <n v="0"/>
    <n v="3840"/>
    <n v="3840"/>
    <m/>
  </r>
  <r>
    <x v="9"/>
    <x v="5"/>
    <x v="69"/>
    <x v="4"/>
    <x v="7"/>
    <n v="70594"/>
    <n v="0"/>
    <n v="0"/>
    <n v="0"/>
    <n v="0"/>
    <n v="70594"/>
    <m/>
  </r>
  <r>
    <x v="9"/>
    <x v="5"/>
    <x v="69"/>
    <x v="3"/>
    <x v="10"/>
    <n v="322632"/>
    <n v="0"/>
    <n v="0"/>
    <n v="0"/>
    <n v="0"/>
    <n v="322632"/>
    <m/>
  </r>
  <r>
    <x v="9"/>
    <x v="5"/>
    <x v="33"/>
    <x v="0"/>
    <x v="11"/>
    <n v="4122353"/>
    <n v="105100"/>
    <n v="0"/>
    <n v="0"/>
    <n v="0"/>
    <n v="4122353"/>
    <m/>
  </r>
  <r>
    <x v="9"/>
    <x v="5"/>
    <x v="33"/>
    <x v="0"/>
    <x v="1"/>
    <n v="0"/>
    <n v="0"/>
    <n v="0"/>
    <n v="1032729"/>
    <n v="9880"/>
    <n v="1042609"/>
    <m/>
  </r>
  <r>
    <x v="9"/>
    <x v="5"/>
    <x v="33"/>
    <x v="1"/>
    <x v="12"/>
    <n v="2720734"/>
    <n v="61844"/>
    <n v="0"/>
    <n v="0"/>
    <n v="0"/>
    <n v="2720734"/>
    <m/>
  </r>
  <r>
    <x v="9"/>
    <x v="5"/>
    <x v="33"/>
    <x v="1"/>
    <x v="8"/>
    <n v="0"/>
    <n v="0"/>
    <n v="0"/>
    <n v="394598"/>
    <n v="14310"/>
    <n v="408908"/>
    <m/>
  </r>
  <r>
    <x v="9"/>
    <x v="5"/>
    <x v="33"/>
    <x v="2"/>
    <x v="6"/>
    <n v="2540566"/>
    <n v="126000"/>
    <n v="0"/>
    <n v="0"/>
    <n v="0"/>
    <n v="2540566"/>
    <m/>
  </r>
  <r>
    <x v="9"/>
    <x v="5"/>
    <x v="33"/>
    <x v="2"/>
    <x v="13"/>
    <n v="7851895"/>
    <n v="14471"/>
    <n v="0"/>
    <n v="0"/>
    <n v="0"/>
    <n v="7851895"/>
    <m/>
  </r>
  <r>
    <x v="9"/>
    <x v="5"/>
    <x v="33"/>
    <x v="2"/>
    <x v="9"/>
    <n v="0"/>
    <n v="0"/>
    <n v="0"/>
    <n v="1850267"/>
    <n v="75110"/>
    <n v="1925377"/>
    <m/>
  </r>
  <r>
    <x v="9"/>
    <x v="5"/>
    <x v="33"/>
    <x v="4"/>
    <x v="7"/>
    <n v="724521"/>
    <n v="43360"/>
    <n v="0"/>
    <n v="0"/>
    <n v="0"/>
    <n v="724521"/>
    <m/>
  </r>
  <r>
    <x v="9"/>
    <x v="5"/>
    <x v="33"/>
    <x v="3"/>
    <x v="5"/>
    <n v="120862"/>
    <n v="116036"/>
    <n v="0"/>
    <n v="0"/>
    <n v="0"/>
    <n v="120862"/>
    <m/>
  </r>
  <r>
    <x v="9"/>
    <x v="5"/>
    <x v="33"/>
    <x v="3"/>
    <x v="10"/>
    <n v="774799"/>
    <n v="7070"/>
    <n v="0"/>
    <n v="0"/>
    <n v="0"/>
    <n v="774799"/>
    <m/>
  </r>
  <r>
    <x v="9"/>
    <x v="5"/>
    <x v="33"/>
    <x v="3"/>
    <x v="3"/>
    <n v="0"/>
    <n v="0"/>
    <n v="0"/>
    <n v="0"/>
    <n v="7070"/>
    <n v="7070"/>
    <m/>
  </r>
  <r>
    <x v="9"/>
    <x v="5"/>
    <x v="39"/>
    <x v="0"/>
    <x v="11"/>
    <n v="927969"/>
    <n v="52995"/>
    <n v="0"/>
    <n v="0"/>
    <n v="0"/>
    <n v="927969"/>
    <m/>
  </r>
  <r>
    <x v="9"/>
    <x v="5"/>
    <x v="39"/>
    <x v="0"/>
    <x v="1"/>
    <n v="0"/>
    <n v="0"/>
    <n v="0"/>
    <n v="0"/>
    <n v="2960"/>
    <n v="2960"/>
    <m/>
  </r>
  <r>
    <x v="9"/>
    <x v="5"/>
    <x v="39"/>
    <x v="1"/>
    <x v="12"/>
    <n v="2002082"/>
    <n v="28173"/>
    <n v="0"/>
    <n v="0"/>
    <n v="0"/>
    <n v="2002082"/>
    <m/>
  </r>
  <r>
    <x v="9"/>
    <x v="5"/>
    <x v="39"/>
    <x v="1"/>
    <x v="8"/>
    <n v="0"/>
    <n v="0"/>
    <n v="0"/>
    <n v="86218"/>
    <n v="2710"/>
    <n v="88928"/>
    <m/>
  </r>
  <r>
    <x v="9"/>
    <x v="5"/>
    <x v="39"/>
    <x v="2"/>
    <x v="6"/>
    <n v="1897028"/>
    <n v="6658"/>
    <n v="0"/>
    <n v="0"/>
    <n v="0"/>
    <n v="1897028"/>
    <m/>
  </r>
  <r>
    <x v="9"/>
    <x v="5"/>
    <x v="39"/>
    <x v="2"/>
    <x v="13"/>
    <n v="807942"/>
    <n v="0"/>
    <n v="0"/>
    <n v="0"/>
    <n v="0"/>
    <n v="807942"/>
    <m/>
  </r>
  <r>
    <x v="9"/>
    <x v="5"/>
    <x v="39"/>
    <x v="2"/>
    <x v="9"/>
    <n v="0"/>
    <n v="0"/>
    <n v="0"/>
    <n v="247431"/>
    <n v="9740"/>
    <n v="257171"/>
    <m/>
  </r>
  <r>
    <x v="9"/>
    <x v="5"/>
    <x v="39"/>
    <x v="4"/>
    <x v="7"/>
    <n v="96363"/>
    <n v="0"/>
    <n v="0"/>
    <n v="0"/>
    <n v="0"/>
    <n v="96363"/>
    <m/>
  </r>
  <r>
    <x v="9"/>
    <x v="5"/>
    <x v="39"/>
    <x v="3"/>
    <x v="5"/>
    <n v="58401"/>
    <n v="0"/>
    <n v="0"/>
    <n v="0"/>
    <n v="0"/>
    <n v="58401"/>
    <m/>
  </r>
  <r>
    <x v="9"/>
    <x v="5"/>
    <x v="39"/>
    <x v="3"/>
    <x v="10"/>
    <n v="688178"/>
    <n v="0"/>
    <n v="0"/>
    <n v="0"/>
    <n v="0"/>
    <n v="688178"/>
    <m/>
  </r>
  <r>
    <x v="9"/>
    <x v="5"/>
    <x v="39"/>
    <x v="0"/>
    <x v="11"/>
    <n v="2603443"/>
    <n v="0"/>
    <n v="0"/>
    <n v="0"/>
    <n v="0"/>
    <n v="2603443"/>
    <m/>
  </r>
  <r>
    <x v="9"/>
    <x v="5"/>
    <x v="39"/>
    <x v="0"/>
    <x v="1"/>
    <n v="0"/>
    <n v="0"/>
    <n v="0"/>
    <n v="0"/>
    <n v="13330"/>
    <n v="13330"/>
    <m/>
  </r>
  <r>
    <x v="9"/>
    <x v="5"/>
    <x v="39"/>
    <x v="1"/>
    <x v="12"/>
    <n v="2040352"/>
    <n v="4730"/>
    <n v="0"/>
    <n v="0"/>
    <n v="0"/>
    <n v="2040352"/>
    <m/>
  </r>
  <r>
    <x v="9"/>
    <x v="5"/>
    <x v="39"/>
    <x v="1"/>
    <x v="8"/>
    <n v="0"/>
    <n v="0"/>
    <n v="0"/>
    <n v="0"/>
    <n v="2600"/>
    <n v="2600"/>
    <m/>
  </r>
  <r>
    <x v="9"/>
    <x v="5"/>
    <x v="39"/>
    <x v="2"/>
    <x v="6"/>
    <n v="2518239"/>
    <n v="24654"/>
    <n v="0"/>
    <n v="0"/>
    <n v="0"/>
    <n v="2518239"/>
    <m/>
  </r>
  <r>
    <x v="9"/>
    <x v="5"/>
    <x v="39"/>
    <x v="2"/>
    <x v="13"/>
    <n v="3064525"/>
    <n v="0"/>
    <n v="0"/>
    <n v="0"/>
    <n v="0"/>
    <n v="3064525"/>
    <m/>
  </r>
  <r>
    <x v="9"/>
    <x v="5"/>
    <x v="39"/>
    <x v="2"/>
    <x v="9"/>
    <n v="0"/>
    <n v="0"/>
    <n v="0"/>
    <n v="0"/>
    <n v="30630"/>
    <n v="30630"/>
    <m/>
  </r>
  <r>
    <x v="9"/>
    <x v="5"/>
    <x v="39"/>
    <x v="4"/>
    <x v="7"/>
    <n v="682361"/>
    <n v="48005"/>
    <n v="0"/>
    <n v="0"/>
    <n v="0"/>
    <n v="682361"/>
    <m/>
  </r>
  <r>
    <x v="9"/>
    <x v="5"/>
    <x v="39"/>
    <x v="3"/>
    <x v="5"/>
    <n v="13628"/>
    <n v="0"/>
    <n v="0"/>
    <n v="0"/>
    <n v="0"/>
    <n v="13628"/>
    <m/>
  </r>
  <r>
    <x v="9"/>
    <x v="5"/>
    <x v="39"/>
    <x v="3"/>
    <x v="10"/>
    <n v="1665395"/>
    <n v="0"/>
    <n v="0"/>
    <n v="0"/>
    <n v="0"/>
    <n v="1665395"/>
    <m/>
  </r>
  <r>
    <x v="9"/>
    <x v="5"/>
    <x v="66"/>
    <x v="0"/>
    <x v="11"/>
    <n v="109767"/>
    <n v="0"/>
    <n v="0"/>
    <n v="0"/>
    <n v="0"/>
    <n v="109767"/>
    <m/>
  </r>
  <r>
    <x v="9"/>
    <x v="5"/>
    <x v="66"/>
    <x v="6"/>
    <x v="4"/>
    <n v="3081"/>
    <n v="3081"/>
    <n v="0"/>
    <n v="0"/>
    <n v="0"/>
    <n v="3081"/>
    <m/>
  </r>
  <r>
    <x v="9"/>
    <x v="5"/>
    <x v="66"/>
    <x v="1"/>
    <x v="12"/>
    <n v="141552"/>
    <n v="8404"/>
    <n v="0"/>
    <n v="0"/>
    <n v="0"/>
    <n v="141552"/>
    <m/>
  </r>
  <r>
    <x v="9"/>
    <x v="5"/>
    <x v="66"/>
    <x v="2"/>
    <x v="6"/>
    <n v="237293"/>
    <n v="4584"/>
    <n v="0"/>
    <n v="0"/>
    <n v="0"/>
    <n v="237293"/>
    <m/>
  </r>
  <r>
    <x v="9"/>
    <x v="5"/>
    <x v="66"/>
    <x v="2"/>
    <x v="13"/>
    <n v="1617642"/>
    <n v="0"/>
    <n v="0"/>
    <n v="0"/>
    <n v="0"/>
    <n v="1617642"/>
    <m/>
  </r>
  <r>
    <x v="9"/>
    <x v="5"/>
    <x v="66"/>
    <x v="2"/>
    <x v="9"/>
    <n v="0"/>
    <n v="0"/>
    <n v="0"/>
    <n v="1146089"/>
    <n v="2290"/>
    <n v="1148379"/>
    <m/>
  </r>
  <r>
    <x v="9"/>
    <x v="5"/>
    <x v="66"/>
    <x v="4"/>
    <x v="7"/>
    <n v="13360"/>
    <n v="3000"/>
    <n v="0"/>
    <n v="0"/>
    <n v="0"/>
    <n v="13360"/>
    <m/>
  </r>
  <r>
    <x v="9"/>
    <x v="5"/>
    <x v="66"/>
    <x v="3"/>
    <x v="5"/>
    <n v="22159"/>
    <n v="0"/>
    <n v="0"/>
    <n v="0"/>
    <n v="0"/>
    <n v="22159"/>
    <m/>
  </r>
  <r>
    <x v="9"/>
    <x v="5"/>
    <x v="66"/>
    <x v="3"/>
    <x v="10"/>
    <n v="293732"/>
    <n v="0"/>
    <n v="0"/>
    <n v="0"/>
    <n v="0"/>
    <n v="293732"/>
    <m/>
  </r>
  <r>
    <x v="9"/>
    <x v="5"/>
    <x v="66"/>
    <x v="1"/>
    <x v="12"/>
    <n v="6953"/>
    <n v="6953"/>
    <n v="0"/>
    <n v="0"/>
    <n v="0"/>
    <n v="6953"/>
    <m/>
  </r>
  <r>
    <x v="9"/>
    <x v="5"/>
    <x v="22"/>
    <x v="0"/>
    <x v="11"/>
    <n v="624837"/>
    <n v="0"/>
    <n v="0"/>
    <n v="0"/>
    <n v="0"/>
    <n v="624837"/>
    <m/>
  </r>
  <r>
    <x v="9"/>
    <x v="5"/>
    <x v="22"/>
    <x v="0"/>
    <x v="1"/>
    <n v="0"/>
    <n v="0"/>
    <n v="0"/>
    <n v="109025"/>
    <n v="0"/>
    <n v="109025"/>
    <m/>
  </r>
  <r>
    <x v="9"/>
    <x v="5"/>
    <x v="22"/>
    <x v="1"/>
    <x v="12"/>
    <n v="1498462"/>
    <n v="0"/>
    <n v="0"/>
    <n v="0"/>
    <n v="0"/>
    <n v="1498462"/>
    <m/>
  </r>
  <r>
    <x v="9"/>
    <x v="5"/>
    <x v="22"/>
    <x v="1"/>
    <x v="8"/>
    <n v="0"/>
    <n v="0"/>
    <n v="0"/>
    <n v="56207"/>
    <n v="0"/>
    <n v="56207"/>
    <m/>
  </r>
  <r>
    <x v="9"/>
    <x v="5"/>
    <x v="22"/>
    <x v="2"/>
    <x v="6"/>
    <n v="1076233"/>
    <n v="15477"/>
    <n v="0"/>
    <n v="0"/>
    <n v="0"/>
    <n v="1076233"/>
    <m/>
  </r>
  <r>
    <x v="9"/>
    <x v="5"/>
    <x v="22"/>
    <x v="2"/>
    <x v="13"/>
    <n v="664467"/>
    <n v="0"/>
    <n v="0"/>
    <n v="0"/>
    <n v="0"/>
    <n v="664467"/>
    <m/>
  </r>
  <r>
    <x v="9"/>
    <x v="5"/>
    <x v="22"/>
    <x v="2"/>
    <x v="9"/>
    <n v="0"/>
    <n v="0"/>
    <n v="0"/>
    <n v="132217"/>
    <n v="21790"/>
    <n v="154007"/>
    <m/>
  </r>
  <r>
    <x v="9"/>
    <x v="5"/>
    <x v="22"/>
    <x v="4"/>
    <x v="7"/>
    <n v="183529"/>
    <n v="0"/>
    <n v="0"/>
    <n v="0"/>
    <n v="0"/>
    <n v="183529"/>
    <m/>
  </r>
  <r>
    <x v="9"/>
    <x v="5"/>
    <x v="22"/>
    <x v="3"/>
    <x v="5"/>
    <n v="21185"/>
    <n v="0"/>
    <n v="0"/>
    <n v="0"/>
    <n v="0"/>
    <n v="21185"/>
    <m/>
  </r>
  <r>
    <x v="9"/>
    <x v="5"/>
    <x v="22"/>
    <x v="3"/>
    <x v="10"/>
    <n v="383709"/>
    <n v="0"/>
    <n v="0"/>
    <n v="0"/>
    <n v="0"/>
    <n v="383709"/>
    <m/>
  </r>
  <r>
    <x v="9"/>
    <x v="4"/>
    <x v="36"/>
    <x v="0"/>
    <x v="11"/>
    <n v="5120404"/>
    <n v="10115"/>
    <n v="0"/>
    <n v="0"/>
    <n v="0"/>
    <n v="5120404"/>
    <m/>
  </r>
  <r>
    <x v="9"/>
    <x v="4"/>
    <x v="36"/>
    <x v="0"/>
    <x v="1"/>
    <n v="0"/>
    <n v="0"/>
    <n v="0"/>
    <n v="178718"/>
    <n v="51476"/>
    <n v="230194"/>
    <m/>
  </r>
  <r>
    <x v="9"/>
    <x v="4"/>
    <x v="36"/>
    <x v="6"/>
    <x v="4"/>
    <n v="128260"/>
    <n v="0"/>
    <n v="0"/>
    <n v="0"/>
    <n v="0"/>
    <n v="128260"/>
    <m/>
  </r>
  <r>
    <x v="9"/>
    <x v="4"/>
    <x v="36"/>
    <x v="6"/>
    <x v="2"/>
    <n v="0"/>
    <n v="0"/>
    <n v="0"/>
    <n v="0"/>
    <n v="11600"/>
    <n v="11600"/>
    <m/>
  </r>
  <r>
    <x v="9"/>
    <x v="4"/>
    <x v="36"/>
    <x v="1"/>
    <x v="12"/>
    <n v="4994855"/>
    <n v="33012"/>
    <n v="0"/>
    <n v="0"/>
    <n v="0"/>
    <n v="4994855"/>
    <m/>
  </r>
  <r>
    <x v="9"/>
    <x v="4"/>
    <x v="36"/>
    <x v="1"/>
    <x v="8"/>
    <n v="0"/>
    <n v="0"/>
    <n v="0"/>
    <n v="418302"/>
    <n v="40180"/>
    <n v="458482"/>
    <m/>
  </r>
  <r>
    <x v="9"/>
    <x v="4"/>
    <x v="36"/>
    <x v="2"/>
    <x v="6"/>
    <n v="3837767"/>
    <n v="0"/>
    <n v="0"/>
    <n v="0"/>
    <n v="0"/>
    <n v="3837767"/>
    <m/>
  </r>
  <r>
    <x v="9"/>
    <x v="4"/>
    <x v="36"/>
    <x v="2"/>
    <x v="13"/>
    <n v="4343570"/>
    <n v="0"/>
    <n v="0"/>
    <n v="0"/>
    <n v="0"/>
    <n v="4343570"/>
    <m/>
  </r>
  <r>
    <x v="9"/>
    <x v="4"/>
    <x v="36"/>
    <x v="2"/>
    <x v="9"/>
    <n v="0"/>
    <n v="0"/>
    <n v="0"/>
    <n v="561802"/>
    <n v="119535"/>
    <n v="681337"/>
    <m/>
  </r>
  <r>
    <x v="9"/>
    <x v="4"/>
    <x v="36"/>
    <x v="4"/>
    <x v="7"/>
    <n v="178546"/>
    <n v="0"/>
    <n v="0"/>
    <n v="0"/>
    <n v="0"/>
    <n v="178546"/>
    <m/>
  </r>
  <r>
    <x v="9"/>
    <x v="4"/>
    <x v="36"/>
    <x v="3"/>
    <x v="5"/>
    <n v="62984"/>
    <n v="0"/>
    <n v="0"/>
    <n v="0"/>
    <n v="0"/>
    <n v="62984"/>
    <m/>
  </r>
  <r>
    <x v="9"/>
    <x v="4"/>
    <x v="36"/>
    <x v="3"/>
    <x v="10"/>
    <n v="1164997"/>
    <n v="0"/>
    <n v="0"/>
    <n v="0"/>
    <n v="0"/>
    <n v="1164997"/>
    <m/>
  </r>
  <r>
    <x v="9"/>
    <x v="4"/>
    <x v="36"/>
    <x v="3"/>
    <x v="15"/>
    <n v="156610"/>
    <n v="0"/>
    <n v="0"/>
    <n v="0"/>
    <n v="0"/>
    <n v="156610"/>
    <m/>
  </r>
  <r>
    <x v="9"/>
    <x v="4"/>
    <x v="36"/>
    <x v="3"/>
    <x v="16"/>
    <n v="0"/>
    <n v="0"/>
    <n v="0"/>
    <n v="0"/>
    <n v="10780"/>
    <n v="10780"/>
    <m/>
  </r>
  <r>
    <x v="9"/>
    <x v="4"/>
    <x v="57"/>
    <x v="0"/>
    <x v="11"/>
    <n v="172169"/>
    <n v="0"/>
    <n v="0"/>
    <n v="0"/>
    <n v="0"/>
    <n v="172169"/>
    <m/>
  </r>
  <r>
    <x v="9"/>
    <x v="4"/>
    <x v="57"/>
    <x v="1"/>
    <x v="12"/>
    <n v="123285"/>
    <n v="0"/>
    <n v="0"/>
    <n v="0"/>
    <n v="0"/>
    <n v="123285"/>
    <m/>
  </r>
  <r>
    <x v="9"/>
    <x v="4"/>
    <x v="57"/>
    <x v="2"/>
    <x v="6"/>
    <n v="9748"/>
    <n v="0"/>
    <n v="0"/>
    <n v="0"/>
    <n v="0"/>
    <n v="9748"/>
    <m/>
  </r>
  <r>
    <x v="9"/>
    <x v="4"/>
    <x v="57"/>
    <x v="2"/>
    <x v="13"/>
    <n v="126325"/>
    <n v="0"/>
    <n v="0"/>
    <n v="0"/>
    <n v="0"/>
    <n v="126325"/>
    <m/>
  </r>
  <r>
    <x v="9"/>
    <x v="4"/>
    <x v="57"/>
    <x v="3"/>
    <x v="10"/>
    <n v="91523"/>
    <n v="0"/>
    <n v="0"/>
    <n v="0"/>
    <n v="0"/>
    <n v="91523"/>
    <m/>
  </r>
  <r>
    <x v="9"/>
    <x v="4"/>
    <x v="35"/>
    <x v="0"/>
    <x v="11"/>
    <n v="4783135"/>
    <n v="57347"/>
    <n v="0"/>
    <n v="0"/>
    <n v="0"/>
    <n v="4783135"/>
    <m/>
  </r>
  <r>
    <x v="9"/>
    <x v="4"/>
    <x v="35"/>
    <x v="0"/>
    <x v="1"/>
    <n v="0"/>
    <n v="0"/>
    <n v="0"/>
    <n v="20575"/>
    <n v="32275"/>
    <n v="52850"/>
    <m/>
  </r>
  <r>
    <x v="9"/>
    <x v="4"/>
    <x v="35"/>
    <x v="6"/>
    <x v="4"/>
    <n v="105216"/>
    <n v="18433"/>
    <n v="0"/>
    <n v="0"/>
    <n v="0"/>
    <n v="105216"/>
    <m/>
  </r>
  <r>
    <x v="9"/>
    <x v="4"/>
    <x v="35"/>
    <x v="6"/>
    <x v="2"/>
    <n v="0"/>
    <n v="0"/>
    <n v="0"/>
    <n v="29590"/>
    <n v="0"/>
    <n v="29590"/>
    <m/>
  </r>
  <r>
    <x v="9"/>
    <x v="4"/>
    <x v="35"/>
    <x v="1"/>
    <x v="12"/>
    <n v="6088585"/>
    <n v="312700"/>
    <n v="0"/>
    <n v="0"/>
    <n v="0"/>
    <n v="6088585"/>
    <m/>
  </r>
  <r>
    <x v="9"/>
    <x v="4"/>
    <x v="35"/>
    <x v="1"/>
    <x v="8"/>
    <n v="0"/>
    <n v="0"/>
    <n v="0"/>
    <n v="403686"/>
    <n v="28295"/>
    <n v="431981"/>
    <m/>
  </r>
  <r>
    <x v="9"/>
    <x v="4"/>
    <x v="35"/>
    <x v="2"/>
    <x v="6"/>
    <n v="6884339"/>
    <n v="76286"/>
    <n v="0"/>
    <n v="0"/>
    <n v="0"/>
    <n v="6884339"/>
    <m/>
  </r>
  <r>
    <x v="9"/>
    <x v="4"/>
    <x v="35"/>
    <x v="2"/>
    <x v="13"/>
    <n v="4565722"/>
    <n v="0"/>
    <n v="0"/>
    <n v="0"/>
    <n v="0"/>
    <n v="4565722"/>
    <m/>
  </r>
  <r>
    <x v="9"/>
    <x v="4"/>
    <x v="35"/>
    <x v="2"/>
    <x v="9"/>
    <n v="0"/>
    <n v="0"/>
    <n v="0"/>
    <n v="187147"/>
    <n v="75226"/>
    <n v="262373"/>
    <m/>
  </r>
  <r>
    <x v="9"/>
    <x v="4"/>
    <x v="35"/>
    <x v="4"/>
    <x v="7"/>
    <n v="303987"/>
    <n v="56954"/>
    <n v="0"/>
    <n v="0"/>
    <n v="0"/>
    <n v="303987"/>
    <m/>
  </r>
  <r>
    <x v="9"/>
    <x v="4"/>
    <x v="35"/>
    <x v="3"/>
    <x v="5"/>
    <n v="25291"/>
    <n v="0"/>
    <n v="0"/>
    <n v="0"/>
    <n v="0"/>
    <n v="25291"/>
    <m/>
  </r>
  <r>
    <x v="9"/>
    <x v="4"/>
    <x v="35"/>
    <x v="3"/>
    <x v="10"/>
    <n v="983338"/>
    <n v="145550"/>
    <n v="0"/>
    <n v="0"/>
    <n v="0"/>
    <n v="983338"/>
    <m/>
  </r>
  <r>
    <x v="9"/>
    <x v="4"/>
    <x v="35"/>
    <x v="3"/>
    <x v="16"/>
    <n v="0"/>
    <n v="0"/>
    <n v="0"/>
    <n v="0"/>
    <n v="6336"/>
    <n v="6336"/>
    <m/>
  </r>
  <r>
    <x v="9"/>
    <x v="4"/>
    <x v="34"/>
    <x v="0"/>
    <x v="11"/>
    <n v="6106190"/>
    <n v="25505"/>
    <n v="0"/>
    <n v="0"/>
    <n v="0"/>
    <n v="6106190"/>
    <m/>
  </r>
  <r>
    <x v="9"/>
    <x v="4"/>
    <x v="34"/>
    <x v="0"/>
    <x v="1"/>
    <n v="0"/>
    <n v="0"/>
    <n v="0"/>
    <n v="424043"/>
    <n v="24110"/>
    <n v="448153"/>
    <m/>
  </r>
  <r>
    <x v="9"/>
    <x v="4"/>
    <x v="34"/>
    <x v="6"/>
    <x v="4"/>
    <n v="104408"/>
    <n v="0"/>
    <n v="0"/>
    <n v="0"/>
    <n v="0"/>
    <n v="104408"/>
    <m/>
  </r>
  <r>
    <x v="9"/>
    <x v="4"/>
    <x v="34"/>
    <x v="6"/>
    <x v="2"/>
    <n v="0"/>
    <n v="0"/>
    <n v="0"/>
    <n v="30470"/>
    <n v="0"/>
    <n v="30470"/>
    <m/>
  </r>
  <r>
    <x v="9"/>
    <x v="4"/>
    <x v="34"/>
    <x v="1"/>
    <x v="12"/>
    <n v="4341557"/>
    <n v="39682"/>
    <n v="0"/>
    <n v="0"/>
    <n v="0"/>
    <n v="4341557"/>
    <m/>
  </r>
  <r>
    <x v="9"/>
    <x v="4"/>
    <x v="34"/>
    <x v="1"/>
    <x v="8"/>
    <n v="0"/>
    <n v="0"/>
    <n v="0"/>
    <n v="410331"/>
    <n v="28465"/>
    <n v="438796"/>
    <m/>
  </r>
  <r>
    <x v="9"/>
    <x v="4"/>
    <x v="34"/>
    <x v="2"/>
    <x v="6"/>
    <n v="5417379"/>
    <n v="17682"/>
    <n v="0"/>
    <n v="0"/>
    <n v="0"/>
    <n v="5417379"/>
    <m/>
  </r>
  <r>
    <x v="9"/>
    <x v="4"/>
    <x v="34"/>
    <x v="2"/>
    <x v="13"/>
    <n v="5504595"/>
    <n v="10237"/>
    <n v="0"/>
    <n v="0"/>
    <n v="0"/>
    <n v="5504595"/>
    <m/>
  </r>
  <r>
    <x v="9"/>
    <x v="4"/>
    <x v="34"/>
    <x v="2"/>
    <x v="9"/>
    <n v="0"/>
    <n v="0"/>
    <n v="0"/>
    <n v="830381"/>
    <n v="96982"/>
    <n v="927363"/>
    <m/>
  </r>
  <r>
    <x v="9"/>
    <x v="4"/>
    <x v="34"/>
    <x v="4"/>
    <x v="7"/>
    <n v="362725"/>
    <n v="0"/>
    <n v="0"/>
    <n v="0"/>
    <n v="0"/>
    <n v="362725"/>
    <m/>
  </r>
  <r>
    <x v="9"/>
    <x v="4"/>
    <x v="34"/>
    <x v="3"/>
    <x v="5"/>
    <n v="31736"/>
    <n v="9566"/>
    <n v="0"/>
    <n v="0"/>
    <n v="0"/>
    <n v="31736"/>
    <m/>
  </r>
  <r>
    <x v="9"/>
    <x v="4"/>
    <x v="34"/>
    <x v="3"/>
    <x v="10"/>
    <n v="539361"/>
    <n v="0"/>
    <n v="0"/>
    <n v="0"/>
    <n v="0"/>
    <n v="539361"/>
    <m/>
  </r>
  <r>
    <x v="9"/>
    <x v="4"/>
    <x v="155"/>
    <x v="0"/>
    <x v="11"/>
    <n v="57174"/>
    <n v="0"/>
    <n v="0"/>
    <n v="0"/>
    <n v="0"/>
    <n v="57174"/>
    <m/>
  </r>
  <r>
    <x v="9"/>
    <x v="4"/>
    <x v="155"/>
    <x v="2"/>
    <x v="6"/>
    <n v="26751"/>
    <n v="0"/>
    <n v="0"/>
    <n v="0"/>
    <n v="0"/>
    <n v="26751"/>
    <m/>
  </r>
  <r>
    <x v="9"/>
    <x v="4"/>
    <x v="155"/>
    <x v="2"/>
    <x v="13"/>
    <n v="22157"/>
    <n v="0"/>
    <n v="0"/>
    <n v="0"/>
    <n v="0"/>
    <n v="22157"/>
    <m/>
  </r>
  <r>
    <x v="9"/>
    <x v="4"/>
    <x v="73"/>
    <x v="0"/>
    <x v="11"/>
    <n v="801513"/>
    <n v="0"/>
    <n v="0"/>
    <n v="0"/>
    <n v="0"/>
    <n v="801513"/>
    <m/>
  </r>
  <r>
    <x v="9"/>
    <x v="4"/>
    <x v="73"/>
    <x v="0"/>
    <x v="1"/>
    <n v="0"/>
    <n v="0"/>
    <n v="0"/>
    <n v="0"/>
    <n v="3650"/>
    <n v="3650"/>
    <m/>
  </r>
  <r>
    <x v="9"/>
    <x v="4"/>
    <x v="73"/>
    <x v="1"/>
    <x v="12"/>
    <n v="1212437"/>
    <n v="69938"/>
    <n v="0"/>
    <n v="0"/>
    <n v="0"/>
    <n v="1212437"/>
    <m/>
  </r>
  <r>
    <x v="9"/>
    <x v="4"/>
    <x v="73"/>
    <x v="1"/>
    <x v="8"/>
    <n v="0"/>
    <n v="0"/>
    <n v="0"/>
    <n v="382039"/>
    <n v="8510"/>
    <n v="390549"/>
    <m/>
  </r>
  <r>
    <x v="9"/>
    <x v="4"/>
    <x v="73"/>
    <x v="2"/>
    <x v="6"/>
    <n v="1849116"/>
    <n v="10783"/>
    <n v="0"/>
    <n v="0"/>
    <n v="0"/>
    <n v="1849116"/>
    <m/>
  </r>
  <r>
    <x v="9"/>
    <x v="4"/>
    <x v="73"/>
    <x v="2"/>
    <x v="13"/>
    <n v="280544"/>
    <n v="0"/>
    <n v="0"/>
    <n v="0"/>
    <n v="0"/>
    <n v="280544"/>
    <m/>
  </r>
  <r>
    <x v="9"/>
    <x v="4"/>
    <x v="73"/>
    <x v="2"/>
    <x v="9"/>
    <n v="0"/>
    <n v="0"/>
    <n v="0"/>
    <n v="0"/>
    <n v="19050"/>
    <n v="19050"/>
    <m/>
  </r>
  <r>
    <x v="9"/>
    <x v="4"/>
    <x v="73"/>
    <x v="4"/>
    <x v="7"/>
    <n v="25395"/>
    <n v="25395"/>
    <n v="0"/>
    <n v="0"/>
    <n v="0"/>
    <n v="25395"/>
    <m/>
  </r>
  <r>
    <x v="9"/>
    <x v="4"/>
    <x v="73"/>
    <x v="3"/>
    <x v="5"/>
    <n v="101153"/>
    <n v="0"/>
    <n v="0"/>
    <n v="0"/>
    <n v="0"/>
    <n v="101153"/>
    <m/>
  </r>
  <r>
    <x v="9"/>
    <x v="4"/>
    <x v="73"/>
    <x v="3"/>
    <x v="10"/>
    <n v="221333"/>
    <n v="36065"/>
    <n v="0"/>
    <n v="0"/>
    <n v="0"/>
    <n v="221333"/>
    <m/>
  </r>
  <r>
    <x v="9"/>
    <x v="4"/>
    <x v="73"/>
    <x v="3"/>
    <x v="15"/>
    <n v="48359"/>
    <n v="48359"/>
    <n v="0"/>
    <n v="0"/>
    <n v="0"/>
    <n v="48359"/>
    <m/>
  </r>
  <r>
    <x v="9"/>
    <x v="4"/>
    <x v="56"/>
    <x v="0"/>
    <x v="11"/>
    <n v="2039908"/>
    <n v="0"/>
    <n v="0"/>
    <n v="0"/>
    <n v="0"/>
    <n v="2039908"/>
    <m/>
  </r>
  <r>
    <x v="9"/>
    <x v="4"/>
    <x v="56"/>
    <x v="0"/>
    <x v="1"/>
    <n v="0"/>
    <n v="0"/>
    <n v="0"/>
    <n v="9447"/>
    <n v="66280"/>
    <n v="75727"/>
    <m/>
  </r>
  <r>
    <x v="9"/>
    <x v="4"/>
    <x v="56"/>
    <x v="1"/>
    <x v="12"/>
    <n v="2189625"/>
    <n v="80335"/>
    <n v="0"/>
    <n v="0"/>
    <n v="0"/>
    <n v="2189625"/>
    <m/>
  </r>
  <r>
    <x v="9"/>
    <x v="4"/>
    <x v="56"/>
    <x v="1"/>
    <x v="8"/>
    <n v="0"/>
    <n v="0"/>
    <n v="0"/>
    <n v="52158"/>
    <n v="67545"/>
    <n v="119703"/>
    <m/>
  </r>
  <r>
    <x v="9"/>
    <x v="4"/>
    <x v="56"/>
    <x v="2"/>
    <x v="6"/>
    <n v="5230813"/>
    <n v="0"/>
    <n v="0"/>
    <n v="0"/>
    <n v="0"/>
    <n v="5230813"/>
    <m/>
  </r>
  <r>
    <x v="9"/>
    <x v="4"/>
    <x v="56"/>
    <x v="2"/>
    <x v="13"/>
    <n v="1507558"/>
    <n v="0"/>
    <n v="0"/>
    <n v="0"/>
    <n v="0"/>
    <n v="1507558"/>
    <m/>
  </r>
  <r>
    <x v="9"/>
    <x v="4"/>
    <x v="56"/>
    <x v="2"/>
    <x v="9"/>
    <n v="0"/>
    <n v="0"/>
    <n v="0"/>
    <n v="106020"/>
    <n v="225000"/>
    <n v="331020"/>
    <m/>
  </r>
  <r>
    <x v="9"/>
    <x v="2"/>
    <x v="11"/>
    <x v="0"/>
    <x v="11"/>
    <n v="66411"/>
    <n v="0"/>
    <n v="0"/>
    <n v="0"/>
    <n v="0"/>
    <n v="66411"/>
    <m/>
  </r>
  <r>
    <x v="9"/>
    <x v="2"/>
    <x v="11"/>
    <x v="1"/>
    <x v="12"/>
    <n v="359781"/>
    <n v="36613"/>
    <n v="0"/>
    <n v="0"/>
    <n v="0"/>
    <n v="359781"/>
    <m/>
  </r>
  <r>
    <x v="9"/>
    <x v="2"/>
    <x v="11"/>
    <x v="2"/>
    <x v="6"/>
    <n v="53695"/>
    <n v="0"/>
    <n v="0"/>
    <n v="0"/>
    <n v="0"/>
    <n v="53695"/>
    <m/>
  </r>
  <r>
    <x v="9"/>
    <x v="4"/>
    <x v="27"/>
    <x v="0"/>
    <x v="11"/>
    <n v="6633279"/>
    <n v="37006"/>
    <n v="0"/>
    <n v="0"/>
    <n v="0"/>
    <n v="6633279"/>
    <m/>
  </r>
  <r>
    <x v="9"/>
    <x v="4"/>
    <x v="27"/>
    <x v="0"/>
    <x v="1"/>
    <n v="0"/>
    <n v="0"/>
    <n v="0"/>
    <n v="0"/>
    <n v="49657"/>
    <n v="49657"/>
    <m/>
  </r>
  <r>
    <x v="9"/>
    <x v="4"/>
    <x v="27"/>
    <x v="6"/>
    <x v="4"/>
    <n v="123323"/>
    <n v="2434"/>
    <n v="0"/>
    <n v="0"/>
    <n v="0"/>
    <n v="123323"/>
    <m/>
  </r>
  <r>
    <x v="9"/>
    <x v="4"/>
    <x v="27"/>
    <x v="1"/>
    <x v="12"/>
    <n v="3733305"/>
    <n v="183968"/>
    <n v="0"/>
    <n v="0"/>
    <n v="0"/>
    <n v="3733305"/>
    <m/>
  </r>
  <r>
    <x v="9"/>
    <x v="4"/>
    <x v="27"/>
    <x v="1"/>
    <x v="8"/>
    <n v="0"/>
    <n v="0"/>
    <n v="0"/>
    <n v="0"/>
    <n v="28709"/>
    <n v="28709"/>
    <m/>
  </r>
  <r>
    <x v="9"/>
    <x v="4"/>
    <x v="27"/>
    <x v="2"/>
    <x v="6"/>
    <n v="7656862"/>
    <n v="100076"/>
    <n v="0"/>
    <n v="0"/>
    <n v="0"/>
    <n v="7656862"/>
    <m/>
  </r>
  <r>
    <x v="9"/>
    <x v="4"/>
    <x v="27"/>
    <x v="2"/>
    <x v="13"/>
    <n v="3210844"/>
    <n v="0"/>
    <n v="0"/>
    <n v="0"/>
    <n v="0"/>
    <n v="3210844"/>
    <m/>
  </r>
  <r>
    <x v="9"/>
    <x v="4"/>
    <x v="27"/>
    <x v="2"/>
    <x v="9"/>
    <n v="0"/>
    <n v="0"/>
    <n v="0"/>
    <n v="0"/>
    <n v="261220"/>
    <n v="261220"/>
    <m/>
  </r>
  <r>
    <x v="9"/>
    <x v="4"/>
    <x v="27"/>
    <x v="4"/>
    <x v="7"/>
    <n v="146090"/>
    <n v="0"/>
    <n v="0"/>
    <n v="0"/>
    <n v="0"/>
    <n v="146090"/>
    <m/>
  </r>
  <r>
    <x v="9"/>
    <x v="4"/>
    <x v="27"/>
    <x v="3"/>
    <x v="10"/>
    <n v="180378"/>
    <n v="69217"/>
    <n v="0"/>
    <n v="0"/>
    <n v="0"/>
    <n v="180378"/>
    <m/>
  </r>
  <r>
    <x v="9"/>
    <x v="4"/>
    <x v="27"/>
    <x v="3"/>
    <x v="15"/>
    <n v="158963"/>
    <n v="24072"/>
    <n v="0"/>
    <n v="0"/>
    <n v="0"/>
    <n v="158963"/>
    <m/>
  </r>
  <r>
    <x v="9"/>
    <x v="4"/>
    <x v="27"/>
    <x v="3"/>
    <x v="16"/>
    <n v="0"/>
    <n v="0"/>
    <n v="0"/>
    <n v="0"/>
    <n v="10076"/>
    <n v="10076"/>
    <m/>
  </r>
  <r>
    <x v="9"/>
    <x v="4"/>
    <x v="27"/>
    <x v="0"/>
    <x v="11"/>
    <n v="2470038"/>
    <n v="43149"/>
    <n v="0"/>
    <n v="0"/>
    <n v="0"/>
    <n v="2470038"/>
    <m/>
  </r>
  <r>
    <x v="9"/>
    <x v="4"/>
    <x v="27"/>
    <x v="0"/>
    <x v="1"/>
    <n v="0"/>
    <n v="0"/>
    <n v="0"/>
    <n v="0"/>
    <n v="6400"/>
    <n v="6400"/>
    <m/>
  </r>
  <r>
    <x v="9"/>
    <x v="4"/>
    <x v="27"/>
    <x v="6"/>
    <x v="4"/>
    <n v="102654"/>
    <n v="64819"/>
    <n v="0"/>
    <n v="0"/>
    <n v="0"/>
    <n v="102654"/>
    <m/>
  </r>
  <r>
    <x v="9"/>
    <x v="4"/>
    <x v="27"/>
    <x v="1"/>
    <x v="12"/>
    <n v="3496804"/>
    <n v="131907"/>
    <n v="0"/>
    <n v="0"/>
    <n v="0"/>
    <n v="3496804"/>
    <m/>
  </r>
  <r>
    <x v="9"/>
    <x v="4"/>
    <x v="27"/>
    <x v="1"/>
    <x v="8"/>
    <n v="0"/>
    <n v="0"/>
    <n v="0"/>
    <n v="80541"/>
    <n v="8940"/>
    <n v="89481"/>
    <m/>
  </r>
  <r>
    <x v="9"/>
    <x v="4"/>
    <x v="27"/>
    <x v="2"/>
    <x v="6"/>
    <n v="3408956"/>
    <n v="47286"/>
    <n v="0"/>
    <n v="0"/>
    <n v="0"/>
    <n v="3408956"/>
    <m/>
  </r>
  <r>
    <x v="9"/>
    <x v="4"/>
    <x v="27"/>
    <x v="2"/>
    <x v="13"/>
    <n v="2453472"/>
    <n v="28167"/>
    <n v="0"/>
    <n v="0"/>
    <n v="0"/>
    <n v="2453472"/>
    <m/>
  </r>
  <r>
    <x v="9"/>
    <x v="4"/>
    <x v="27"/>
    <x v="2"/>
    <x v="9"/>
    <n v="0"/>
    <n v="0"/>
    <n v="0"/>
    <n v="0"/>
    <n v="84329"/>
    <n v="84329"/>
    <m/>
  </r>
  <r>
    <x v="9"/>
    <x v="4"/>
    <x v="27"/>
    <x v="4"/>
    <x v="7"/>
    <n v="26807"/>
    <n v="0"/>
    <n v="0"/>
    <n v="0"/>
    <n v="0"/>
    <n v="26807"/>
    <m/>
  </r>
  <r>
    <x v="9"/>
    <x v="4"/>
    <x v="27"/>
    <x v="3"/>
    <x v="10"/>
    <n v="35829"/>
    <n v="35829"/>
    <n v="0"/>
    <n v="0"/>
    <n v="0"/>
    <n v="35829"/>
    <m/>
  </r>
  <r>
    <x v="9"/>
    <x v="4"/>
    <x v="27"/>
    <x v="3"/>
    <x v="15"/>
    <n v="38413"/>
    <n v="38413"/>
    <n v="0"/>
    <n v="0"/>
    <n v="0"/>
    <n v="38413"/>
    <m/>
  </r>
  <r>
    <x v="9"/>
    <x v="4"/>
    <x v="27"/>
    <x v="0"/>
    <x v="11"/>
    <n v="3085530"/>
    <n v="0"/>
    <n v="0"/>
    <n v="0"/>
    <n v="0"/>
    <n v="3085530"/>
    <m/>
  </r>
  <r>
    <x v="9"/>
    <x v="4"/>
    <x v="27"/>
    <x v="0"/>
    <x v="1"/>
    <n v="0"/>
    <n v="0"/>
    <n v="0"/>
    <n v="0"/>
    <n v="45430"/>
    <n v="45430"/>
    <m/>
  </r>
  <r>
    <x v="9"/>
    <x v="4"/>
    <x v="27"/>
    <x v="1"/>
    <x v="12"/>
    <n v="2228918"/>
    <n v="26574"/>
    <n v="0"/>
    <n v="0"/>
    <n v="0"/>
    <n v="2228918"/>
    <m/>
  </r>
  <r>
    <x v="9"/>
    <x v="4"/>
    <x v="27"/>
    <x v="1"/>
    <x v="8"/>
    <n v="0"/>
    <n v="0"/>
    <n v="0"/>
    <n v="0"/>
    <n v="10045"/>
    <n v="10045"/>
    <m/>
  </r>
  <r>
    <x v="9"/>
    <x v="4"/>
    <x v="27"/>
    <x v="2"/>
    <x v="6"/>
    <n v="3717362"/>
    <n v="0"/>
    <n v="0"/>
    <n v="0"/>
    <n v="0"/>
    <n v="3717362"/>
    <m/>
  </r>
  <r>
    <x v="9"/>
    <x v="4"/>
    <x v="27"/>
    <x v="2"/>
    <x v="13"/>
    <n v="2398487"/>
    <n v="18530"/>
    <n v="0"/>
    <n v="0"/>
    <n v="0"/>
    <n v="2398487"/>
    <m/>
  </r>
  <r>
    <x v="9"/>
    <x v="4"/>
    <x v="27"/>
    <x v="2"/>
    <x v="9"/>
    <n v="0"/>
    <n v="0"/>
    <n v="0"/>
    <n v="0"/>
    <n v="132434"/>
    <n v="132434"/>
    <m/>
  </r>
  <r>
    <x v="9"/>
    <x v="4"/>
    <x v="27"/>
    <x v="4"/>
    <x v="7"/>
    <n v="105371"/>
    <n v="0"/>
    <n v="0"/>
    <n v="0"/>
    <n v="0"/>
    <n v="105371"/>
    <m/>
  </r>
  <r>
    <x v="9"/>
    <x v="4"/>
    <x v="27"/>
    <x v="3"/>
    <x v="5"/>
    <n v="52765"/>
    <n v="0"/>
    <n v="0"/>
    <n v="0"/>
    <n v="0"/>
    <n v="52765"/>
    <m/>
  </r>
  <r>
    <x v="9"/>
    <x v="4"/>
    <x v="27"/>
    <x v="3"/>
    <x v="10"/>
    <n v="199539"/>
    <n v="0"/>
    <n v="0"/>
    <n v="0"/>
    <n v="0"/>
    <n v="199539"/>
    <m/>
  </r>
  <r>
    <x v="9"/>
    <x v="4"/>
    <x v="27"/>
    <x v="0"/>
    <x v="11"/>
    <n v="4888417"/>
    <n v="14969"/>
    <n v="0"/>
    <n v="0"/>
    <n v="0"/>
    <n v="4888417"/>
    <m/>
  </r>
  <r>
    <x v="9"/>
    <x v="4"/>
    <x v="27"/>
    <x v="0"/>
    <x v="1"/>
    <n v="0"/>
    <n v="0"/>
    <n v="0"/>
    <n v="101383"/>
    <n v="42040"/>
    <n v="143423"/>
    <m/>
  </r>
  <r>
    <x v="9"/>
    <x v="4"/>
    <x v="27"/>
    <x v="6"/>
    <x v="4"/>
    <n v="133298"/>
    <n v="14807"/>
    <n v="0"/>
    <n v="0"/>
    <n v="0"/>
    <n v="133298"/>
    <m/>
  </r>
  <r>
    <x v="9"/>
    <x v="4"/>
    <x v="27"/>
    <x v="6"/>
    <x v="2"/>
    <n v="0"/>
    <n v="0"/>
    <n v="0"/>
    <n v="0"/>
    <n v="1860"/>
    <n v="1860"/>
    <m/>
  </r>
  <r>
    <x v="9"/>
    <x v="4"/>
    <x v="27"/>
    <x v="1"/>
    <x v="12"/>
    <n v="7215087"/>
    <n v="197776"/>
    <n v="0"/>
    <n v="0"/>
    <n v="0"/>
    <n v="7215087"/>
    <m/>
  </r>
  <r>
    <x v="9"/>
    <x v="4"/>
    <x v="27"/>
    <x v="1"/>
    <x v="8"/>
    <n v="0"/>
    <n v="0"/>
    <n v="0"/>
    <n v="464833"/>
    <n v="128616"/>
    <n v="593449"/>
    <m/>
  </r>
  <r>
    <x v="9"/>
    <x v="4"/>
    <x v="27"/>
    <x v="2"/>
    <x v="6"/>
    <n v="6320820"/>
    <n v="11238"/>
    <n v="0"/>
    <n v="0"/>
    <n v="0"/>
    <n v="6320820"/>
    <m/>
  </r>
  <r>
    <x v="9"/>
    <x v="4"/>
    <x v="27"/>
    <x v="2"/>
    <x v="13"/>
    <n v="5559347"/>
    <n v="26443"/>
    <n v="0"/>
    <n v="0"/>
    <n v="0"/>
    <n v="5559347"/>
    <m/>
  </r>
  <r>
    <x v="9"/>
    <x v="4"/>
    <x v="27"/>
    <x v="2"/>
    <x v="9"/>
    <n v="0"/>
    <n v="0"/>
    <n v="0"/>
    <n v="102440"/>
    <n v="353668"/>
    <n v="456108"/>
    <m/>
  </r>
  <r>
    <x v="9"/>
    <x v="4"/>
    <x v="27"/>
    <x v="4"/>
    <x v="7"/>
    <n v="289627"/>
    <n v="6663"/>
    <n v="0"/>
    <n v="0"/>
    <n v="0"/>
    <n v="289627"/>
    <m/>
  </r>
  <r>
    <x v="9"/>
    <x v="4"/>
    <x v="27"/>
    <x v="3"/>
    <x v="5"/>
    <n v="173001"/>
    <n v="0"/>
    <n v="0"/>
    <n v="0"/>
    <n v="0"/>
    <n v="173001"/>
    <m/>
  </r>
  <r>
    <x v="9"/>
    <x v="4"/>
    <x v="27"/>
    <x v="3"/>
    <x v="10"/>
    <n v="421783"/>
    <n v="0"/>
    <n v="0"/>
    <n v="0"/>
    <n v="0"/>
    <n v="421783"/>
    <m/>
  </r>
  <r>
    <x v="9"/>
    <x v="4"/>
    <x v="27"/>
    <x v="3"/>
    <x v="15"/>
    <n v="19827"/>
    <n v="0"/>
    <n v="0"/>
    <n v="0"/>
    <n v="0"/>
    <n v="19827"/>
    <m/>
  </r>
  <r>
    <x v="9"/>
    <x v="4"/>
    <x v="27"/>
    <x v="3"/>
    <x v="16"/>
    <n v="0"/>
    <n v="0"/>
    <n v="0"/>
    <n v="0"/>
    <n v="4271"/>
    <n v="4271"/>
    <m/>
  </r>
  <r>
    <x v="9"/>
    <x v="4"/>
    <x v="45"/>
    <x v="0"/>
    <x v="11"/>
    <n v="2647012"/>
    <n v="0"/>
    <n v="0"/>
    <n v="0"/>
    <n v="0"/>
    <n v="2647012"/>
    <m/>
  </r>
  <r>
    <x v="9"/>
    <x v="4"/>
    <x v="45"/>
    <x v="0"/>
    <x v="1"/>
    <n v="0"/>
    <n v="0"/>
    <n v="0"/>
    <n v="0"/>
    <n v="12705"/>
    <n v="12705"/>
    <m/>
  </r>
  <r>
    <x v="9"/>
    <x v="4"/>
    <x v="45"/>
    <x v="6"/>
    <x v="4"/>
    <n v="33296"/>
    <n v="0"/>
    <n v="0"/>
    <n v="0"/>
    <n v="0"/>
    <n v="33296"/>
    <m/>
  </r>
  <r>
    <x v="9"/>
    <x v="4"/>
    <x v="45"/>
    <x v="1"/>
    <x v="12"/>
    <n v="2572945"/>
    <n v="0"/>
    <n v="0"/>
    <n v="0"/>
    <n v="0"/>
    <n v="2572945"/>
    <m/>
  </r>
  <r>
    <x v="9"/>
    <x v="4"/>
    <x v="45"/>
    <x v="1"/>
    <x v="8"/>
    <n v="0"/>
    <n v="0"/>
    <n v="0"/>
    <n v="0"/>
    <n v="33930"/>
    <n v="33930"/>
    <m/>
  </r>
  <r>
    <x v="9"/>
    <x v="4"/>
    <x v="45"/>
    <x v="2"/>
    <x v="6"/>
    <n v="4831143"/>
    <n v="76991"/>
    <n v="0"/>
    <n v="0"/>
    <n v="0"/>
    <n v="4831143"/>
    <m/>
  </r>
  <r>
    <x v="9"/>
    <x v="4"/>
    <x v="45"/>
    <x v="2"/>
    <x v="13"/>
    <n v="2490086"/>
    <n v="0"/>
    <n v="0"/>
    <n v="0"/>
    <n v="0"/>
    <n v="2490086"/>
    <m/>
  </r>
  <r>
    <x v="9"/>
    <x v="4"/>
    <x v="45"/>
    <x v="2"/>
    <x v="9"/>
    <n v="0"/>
    <n v="0"/>
    <n v="0"/>
    <n v="0"/>
    <n v="21005"/>
    <n v="21005"/>
    <m/>
  </r>
  <r>
    <x v="9"/>
    <x v="4"/>
    <x v="45"/>
    <x v="4"/>
    <x v="7"/>
    <n v="89067"/>
    <n v="0"/>
    <n v="0"/>
    <n v="0"/>
    <n v="0"/>
    <n v="89067"/>
    <m/>
  </r>
  <r>
    <x v="9"/>
    <x v="4"/>
    <x v="17"/>
    <x v="0"/>
    <x v="11"/>
    <n v="7099767"/>
    <n v="0"/>
    <n v="0"/>
    <n v="0"/>
    <n v="0"/>
    <n v="7099767"/>
    <m/>
  </r>
  <r>
    <x v="9"/>
    <x v="4"/>
    <x v="17"/>
    <x v="0"/>
    <x v="1"/>
    <n v="0"/>
    <n v="0"/>
    <n v="0"/>
    <n v="200503"/>
    <n v="85558"/>
    <n v="286061"/>
    <m/>
  </r>
  <r>
    <x v="9"/>
    <x v="4"/>
    <x v="17"/>
    <x v="6"/>
    <x v="4"/>
    <n v="180381"/>
    <n v="0"/>
    <n v="0"/>
    <n v="0"/>
    <n v="0"/>
    <n v="180381"/>
    <m/>
  </r>
  <r>
    <x v="9"/>
    <x v="4"/>
    <x v="17"/>
    <x v="1"/>
    <x v="12"/>
    <n v="10098518"/>
    <n v="392984"/>
    <n v="0"/>
    <n v="0"/>
    <n v="0"/>
    <n v="10098518"/>
    <m/>
  </r>
  <r>
    <x v="9"/>
    <x v="4"/>
    <x v="17"/>
    <x v="1"/>
    <x v="8"/>
    <n v="0"/>
    <n v="0"/>
    <n v="0"/>
    <n v="0"/>
    <n v="141000"/>
    <n v="141000"/>
    <m/>
  </r>
  <r>
    <x v="9"/>
    <x v="4"/>
    <x v="17"/>
    <x v="2"/>
    <x v="6"/>
    <n v="14192730"/>
    <n v="76634"/>
    <n v="0"/>
    <n v="0"/>
    <n v="0"/>
    <n v="14192730"/>
    <m/>
  </r>
  <r>
    <x v="9"/>
    <x v="4"/>
    <x v="17"/>
    <x v="2"/>
    <x v="13"/>
    <n v="8401678"/>
    <n v="0"/>
    <n v="0"/>
    <n v="0"/>
    <n v="0"/>
    <n v="8401678"/>
    <m/>
  </r>
  <r>
    <x v="9"/>
    <x v="4"/>
    <x v="17"/>
    <x v="2"/>
    <x v="9"/>
    <n v="0"/>
    <n v="0"/>
    <n v="0"/>
    <n v="848665"/>
    <n v="451179"/>
    <n v="1299844"/>
    <m/>
  </r>
  <r>
    <x v="9"/>
    <x v="4"/>
    <x v="17"/>
    <x v="4"/>
    <x v="7"/>
    <n v="324790"/>
    <n v="0"/>
    <n v="0"/>
    <n v="0"/>
    <n v="0"/>
    <n v="324790"/>
    <m/>
  </r>
  <r>
    <x v="9"/>
    <x v="4"/>
    <x v="17"/>
    <x v="3"/>
    <x v="5"/>
    <n v="106867"/>
    <n v="0"/>
    <n v="0"/>
    <n v="0"/>
    <n v="0"/>
    <n v="106867"/>
    <m/>
  </r>
  <r>
    <x v="9"/>
    <x v="4"/>
    <x v="17"/>
    <x v="3"/>
    <x v="10"/>
    <n v="668263"/>
    <n v="0"/>
    <n v="0"/>
    <n v="0"/>
    <n v="0"/>
    <n v="668263"/>
    <m/>
  </r>
  <r>
    <x v="9"/>
    <x v="4"/>
    <x v="65"/>
    <x v="0"/>
    <x v="11"/>
    <n v="2821846"/>
    <n v="0"/>
    <n v="0"/>
    <n v="0"/>
    <n v="0"/>
    <n v="2821846"/>
    <m/>
  </r>
  <r>
    <x v="9"/>
    <x v="4"/>
    <x v="65"/>
    <x v="0"/>
    <x v="1"/>
    <n v="0"/>
    <n v="0"/>
    <n v="0"/>
    <n v="65759"/>
    <n v="120645"/>
    <n v="186404"/>
    <m/>
  </r>
  <r>
    <x v="9"/>
    <x v="4"/>
    <x v="65"/>
    <x v="6"/>
    <x v="4"/>
    <n v="23786"/>
    <n v="0"/>
    <n v="0"/>
    <n v="0"/>
    <n v="0"/>
    <n v="23786"/>
    <m/>
  </r>
  <r>
    <x v="9"/>
    <x v="4"/>
    <x v="65"/>
    <x v="1"/>
    <x v="12"/>
    <n v="2745927"/>
    <n v="11408"/>
    <n v="0"/>
    <n v="0"/>
    <n v="0"/>
    <n v="2745927"/>
    <m/>
  </r>
  <r>
    <x v="9"/>
    <x v="4"/>
    <x v="65"/>
    <x v="1"/>
    <x v="8"/>
    <n v="0"/>
    <n v="0"/>
    <n v="0"/>
    <n v="164476"/>
    <n v="25600"/>
    <n v="190076"/>
    <m/>
  </r>
  <r>
    <x v="9"/>
    <x v="4"/>
    <x v="65"/>
    <x v="2"/>
    <x v="6"/>
    <n v="3020118"/>
    <n v="0"/>
    <n v="0"/>
    <n v="0"/>
    <n v="0"/>
    <n v="3020118"/>
    <m/>
  </r>
  <r>
    <x v="9"/>
    <x v="4"/>
    <x v="65"/>
    <x v="2"/>
    <x v="13"/>
    <n v="3072190"/>
    <n v="0"/>
    <n v="0"/>
    <n v="0"/>
    <n v="0"/>
    <n v="3072190"/>
    <m/>
  </r>
  <r>
    <x v="9"/>
    <x v="4"/>
    <x v="65"/>
    <x v="2"/>
    <x v="9"/>
    <n v="0"/>
    <n v="0"/>
    <n v="0"/>
    <n v="387978"/>
    <n v="118924"/>
    <n v="506902"/>
    <m/>
  </r>
  <r>
    <x v="9"/>
    <x v="4"/>
    <x v="65"/>
    <x v="4"/>
    <x v="7"/>
    <n v="86088"/>
    <n v="0"/>
    <n v="0"/>
    <n v="0"/>
    <n v="0"/>
    <n v="86088"/>
    <m/>
  </r>
  <r>
    <x v="9"/>
    <x v="4"/>
    <x v="65"/>
    <x v="3"/>
    <x v="5"/>
    <n v="9352"/>
    <n v="0"/>
    <n v="0"/>
    <n v="0"/>
    <n v="0"/>
    <n v="9352"/>
    <m/>
  </r>
  <r>
    <x v="9"/>
    <x v="4"/>
    <x v="65"/>
    <x v="3"/>
    <x v="10"/>
    <n v="688070"/>
    <n v="0"/>
    <n v="0"/>
    <n v="0"/>
    <n v="0"/>
    <n v="688070"/>
    <m/>
  </r>
  <r>
    <x v="9"/>
    <x v="4"/>
    <x v="65"/>
    <x v="3"/>
    <x v="15"/>
    <n v="66256"/>
    <n v="0"/>
    <n v="0"/>
    <n v="0"/>
    <n v="0"/>
    <n v="66256"/>
    <m/>
  </r>
  <r>
    <x v="9"/>
    <x v="4"/>
    <x v="57"/>
    <x v="0"/>
    <x v="11"/>
    <n v="939779"/>
    <n v="0"/>
    <n v="0"/>
    <n v="0"/>
    <n v="0"/>
    <n v="939779"/>
    <m/>
  </r>
  <r>
    <x v="9"/>
    <x v="4"/>
    <x v="57"/>
    <x v="0"/>
    <x v="1"/>
    <n v="0"/>
    <n v="0"/>
    <n v="0"/>
    <n v="127832"/>
    <n v="0"/>
    <n v="127832"/>
    <m/>
  </r>
  <r>
    <x v="9"/>
    <x v="4"/>
    <x v="57"/>
    <x v="6"/>
    <x v="4"/>
    <n v="1036"/>
    <n v="0"/>
    <n v="0"/>
    <n v="0"/>
    <n v="0"/>
    <n v="1036"/>
    <m/>
  </r>
  <r>
    <x v="9"/>
    <x v="4"/>
    <x v="57"/>
    <x v="1"/>
    <x v="12"/>
    <n v="517614"/>
    <n v="0"/>
    <n v="0"/>
    <n v="0"/>
    <n v="0"/>
    <n v="517614"/>
    <m/>
  </r>
  <r>
    <x v="9"/>
    <x v="4"/>
    <x v="57"/>
    <x v="1"/>
    <x v="8"/>
    <n v="0"/>
    <n v="0"/>
    <n v="0"/>
    <n v="101755"/>
    <n v="0"/>
    <n v="101755"/>
    <m/>
  </r>
  <r>
    <x v="9"/>
    <x v="4"/>
    <x v="57"/>
    <x v="2"/>
    <x v="6"/>
    <n v="443441"/>
    <n v="0"/>
    <n v="0"/>
    <n v="0"/>
    <n v="0"/>
    <n v="443441"/>
    <m/>
  </r>
  <r>
    <x v="9"/>
    <x v="4"/>
    <x v="57"/>
    <x v="2"/>
    <x v="13"/>
    <n v="3215894"/>
    <n v="0"/>
    <n v="0"/>
    <n v="0"/>
    <n v="0"/>
    <n v="3215894"/>
    <m/>
  </r>
  <r>
    <x v="9"/>
    <x v="4"/>
    <x v="57"/>
    <x v="2"/>
    <x v="9"/>
    <n v="0"/>
    <n v="0"/>
    <n v="0"/>
    <n v="1037360"/>
    <n v="3560"/>
    <n v="1040920"/>
    <m/>
  </r>
  <r>
    <x v="9"/>
    <x v="4"/>
    <x v="57"/>
    <x v="4"/>
    <x v="7"/>
    <n v="3446"/>
    <n v="0"/>
    <n v="0"/>
    <n v="0"/>
    <n v="0"/>
    <n v="3446"/>
    <m/>
  </r>
  <r>
    <x v="9"/>
    <x v="4"/>
    <x v="57"/>
    <x v="3"/>
    <x v="10"/>
    <n v="1115501"/>
    <n v="0"/>
    <n v="0"/>
    <n v="0"/>
    <n v="0"/>
    <n v="1115501"/>
    <m/>
  </r>
  <r>
    <x v="9"/>
    <x v="4"/>
    <x v="53"/>
    <x v="0"/>
    <x v="11"/>
    <n v="1751764"/>
    <n v="0"/>
    <n v="0"/>
    <n v="0"/>
    <n v="0"/>
    <n v="1751764"/>
    <m/>
  </r>
  <r>
    <x v="9"/>
    <x v="4"/>
    <x v="53"/>
    <x v="0"/>
    <x v="1"/>
    <n v="0"/>
    <n v="0"/>
    <n v="0"/>
    <n v="176687"/>
    <n v="2535"/>
    <n v="179222"/>
    <m/>
  </r>
  <r>
    <x v="9"/>
    <x v="4"/>
    <x v="53"/>
    <x v="6"/>
    <x v="4"/>
    <n v="77513"/>
    <n v="0"/>
    <n v="0"/>
    <n v="0"/>
    <n v="0"/>
    <n v="77513"/>
    <m/>
  </r>
  <r>
    <x v="9"/>
    <x v="4"/>
    <x v="53"/>
    <x v="1"/>
    <x v="12"/>
    <n v="3084193"/>
    <n v="54994"/>
    <n v="0"/>
    <n v="0"/>
    <n v="0"/>
    <n v="3084193"/>
    <m/>
  </r>
  <r>
    <x v="9"/>
    <x v="4"/>
    <x v="53"/>
    <x v="1"/>
    <x v="8"/>
    <n v="0"/>
    <n v="0"/>
    <n v="0"/>
    <n v="241684"/>
    <n v="23123"/>
    <n v="264807"/>
    <m/>
  </r>
  <r>
    <x v="9"/>
    <x v="4"/>
    <x v="53"/>
    <x v="2"/>
    <x v="6"/>
    <n v="3084998"/>
    <n v="3105"/>
    <n v="0"/>
    <n v="0"/>
    <n v="0"/>
    <n v="3084998"/>
    <m/>
  </r>
  <r>
    <x v="9"/>
    <x v="4"/>
    <x v="53"/>
    <x v="2"/>
    <x v="13"/>
    <n v="2796924"/>
    <n v="30179"/>
    <n v="0"/>
    <n v="0"/>
    <n v="0"/>
    <n v="2796924"/>
    <m/>
  </r>
  <r>
    <x v="9"/>
    <x v="4"/>
    <x v="53"/>
    <x v="2"/>
    <x v="9"/>
    <n v="0"/>
    <n v="0"/>
    <n v="0"/>
    <n v="231926"/>
    <n v="60346"/>
    <n v="292272"/>
    <m/>
  </r>
  <r>
    <x v="9"/>
    <x v="4"/>
    <x v="53"/>
    <x v="4"/>
    <x v="7"/>
    <n v="153581"/>
    <n v="0"/>
    <n v="0"/>
    <n v="0"/>
    <n v="0"/>
    <n v="153581"/>
    <m/>
  </r>
  <r>
    <x v="9"/>
    <x v="4"/>
    <x v="53"/>
    <x v="3"/>
    <x v="10"/>
    <n v="228302"/>
    <n v="0"/>
    <n v="0"/>
    <n v="0"/>
    <n v="0"/>
    <n v="228302"/>
    <m/>
  </r>
  <r>
    <x v="9"/>
    <x v="4"/>
    <x v="27"/>
    <x v="0"/>
    <x v="11"/>
    <n v="2911366"/>
    <n v="4888"/>
    <n v="0"/>
    <n v="0"/>
    <n v="0"/>
    <n v="2911366"/>
    <m/>
  </r>
  <r>
    <x v="9"/>
    <x v="4"/>
    <x v="27"/>
    <x v="0"/>
    <x v="1"/>
    <n v="0"/>
    <n v="0"/>
    <n v="0"/>
    <n v="293374"/>
    <n v="270633"/>
    <n v="564007"/>
    <m/>
  </r>
  <r>
    <x v="9"/>
    <x v="4"/>
    <x v="27"/>
    <x v="6"/>
    <x v="4"/>
    <n v="26221"/>
    <n v="10580"/>
    <n v="0"/>
    <n v="0"/>
    <n v="0"/>
    <n v="26221"/>
    <m/>
  </r>
  <r>
    <x v="9"/>
    <x v="4"/>
    <x v="27"/>
    <x v="1"/>
    <x v="12"/>
    <n v="2575040"/>
    <n v="79037"/>
    <n v="0"/>
    <n v="0"/>
    <n v="0"/>
    <n v="2575040"/>
    <m/>
  </r>
  <r>
    <x v="9"/>
    <x v="4"/>
    <x v="27"/>
    <x v="1"/>
    <x v="8"/>
    <n v="0"/>
    <n v="0"/>
    <n v="0"/>
    <n v="504459"/>
    <n v="45492"/>
    <n v="549951"/>
    <m/>
  </r>
  <r>
    <x v="9"/>
    <x v="4"/>
    <x v="27"/>
    <x v="2"/>
    <x v="6"/>
    <n v="2171465"/>
    <n v="0"/>
    <n v="0"/>
    <n v="0"/>
    <n v="0"/>
    <n v="2171465"/>
    <m/>
  </r>
  <r>
    <x v="9"/>
    <x v="4"/>
    <x v="27"/>
    <x v="2"/>
    <x v="13"/>
    <n v="2091812"/>
    <n v="8634"/>
    <n v="0"/>
    <n v="0"/>
    <n v="0"/>
    <n v="2091812"/>
    <m/>
  </r>
  <r>
    <x v="9"/>
    <x v="4"/>
    <x v="27"/>
    <x v="2"/>
    <x v="9"/>
    <n v="0"/>
    <n v="0"/>
    <n v="0"/>
    <n v="198138"/>
    <n v="102602"/>
    <n v="300740"/>
    <m/>
  </r>
  <r>
    <x v="9"/>
    <x v="4"/>
    <x v="27"/>
    <x v="4"/>
    <x v="7"/>
    <n v="63824"/>
    <n v="0"/>
    <n v="0"/>
    <n v="0"/>
    <n v="0"/>
    <n v="63824"/>
    <m/>
  </r>
  <r>
    <x v="10"/>
    <x v="0"/>
    <x v="0"/>
    <x v="0"/>
    <x v="0"/>
    <m/>
    <m/>
    <m/>
    <m/>
    <m/>
    <m/>
    <n v="70541"/>
  </r>
  <r>
    <x v="10"/>
    <x v="0"/>
    <x v="1"/>
    <x v="0"/>
    <x v="0"/>
    <m/>
    <m/>
    <m/>
    <m/>
    <m/>
    <m/>
    <n v="56609"/>
  </r>
  <r>
    <x v="10"/>
    <x v="2"/>
    <x v="4"/>
    <x v="1"/>
    <x v="0"/>
    <m/>
    <m/>
    <m/>
    <m/>
    <m/>
    <m/>
    <n v="43972"/>
  </r>
  <r>
    <x v="10"/>
    <x v="1"/>
    <x v="3"/>
    <x v="0"/>
    <x v="0"/>
    <m/>
    <m/>
    <m/>
    <m/>
    <m/>
    <m/>
    <n v="42001"/>
  </r>
  <r>
    <x v="10"/>
    <x v="1"/>
    <x v="2"/>
    <x v="0"/>
    <x v="0"/>
    <m/>
    <m/>
    <m/>
    <m/>
    <m/>
    <m/>
    <n v="41891"/>
  </r>
  <r>
    <x v="10"/>
    <x v="1"/>
    <x v="6"/>
    <x v="0"/>
    <x v="0"/>
    <m/>
    <m/>
    <m/>
    <m/>
    <m/>
    <m/>
    <n v="40823"/>
  </r>
  <r>
    <x v="10"/>
    <x v="2"/>
    <x v="4"/>
    <x v="0"/>
    <x v="0"/>
    <m/>
    <m/>
    <m/>
    <m/>
    <m/>
    <m/>
    <n v="37120"/>
  </r>
  <r>
    <x v="10"/>
    <x v="1"/>
    <x v="5"/>
    <x v="0"/>
    <x v="0"/>
    <m/>
    <m/>
    <m/>
    <m/>
    <m/>
    <m/>
    <n v="35462"/>
  </r>
  <r>
    <x v="10"/>
    <x v="0"/>
    <x v="7"/>
    <x v="0"/>
    <x v="0"/>
    <m/>
    <m/>
    <m/>
    <m/>
    <m/>
    <m/>
    <n v="34043"/>
  </r>
  <r>
    <x v="10"/>
    <x v="0"/>
    <x v="8"/>
    <x v="0"/>
    <x v="0"/>
    <m/>
    <m/>
    <m/>
    <m/>
    <m/>
    <m/>
    <n v="33350"/>
  </r>
  <r>
    <x v="10"/>
    <x v="4"/>
    <x v="17"/>
    <x v="2"/>
    <x v="0"/>
    <m/>
    <m/>
    <m/>
    <m/>
    <m/>
    <m/>
    <n v="29991"/>
  </r>
  <r>
    <x v="10"/>
    <x v="0"/>
    <x v="12"/>
    <x v="0"/>
    <x v="0"/>
    <m/>
    <m/>
    <m/>
    <m/>
    <m/>
    <m/>
    <n v="29258"/>
  </r>
  <r>
    <x v="10"/>
    <x v="1"/>
    <x v="2"/>
    <x v="2"/>
    <x v="0"/>
    <m/>
    <m/>
    <m/>
    <m/>
    <m/>
    <m/>
    <n v="28926"/>
  </r>
  <r>
    <x v="10"/>
    <x v="1"/>
    <x v="14"/>
    <x v="0"/>
    <x v="0"/>
    <m/>
    <m/>
    <m/>
    <m/>
    <m/>
    <m/>
    <n v="28863"/>
  </r>
  <r>
    <x v="10"/>
    <x v="0"/>
    <x v="9"/>
    <x v="0"/>
    <x v="0"/>
    <m/>
    <m/>
    <m/>
    <m/>
    <m/>
    <m/>
    <n v="27638"/>
  </r>
  <r>
    <x v="10"/>
    <x v="2"/>
    <x v="11"/>
    <x v="1"/>
    <x v="0"/>
    <m/>
    <m/>
    <m/>
    <m/>
    <m/>
    <m/>
    <n v="26841"/>
  </r>
  <r>
    <x v="10"/>
    <x v="1"/>
    <x v="6"/>
    <x v="1"/>
    <x v="0"/>
    <m/>
    <m/>
    <m/>
    <m/>
    <m/>
    <m/>
    <n v="26011"/>
  </r>
  <r>
    <x v="10"/>
    <x v="0"/>
    <x v="18"/>
    <x v="0"/>
    <x v="0"/>
    <m/>
    <m/>
    <m/>
    <m/>
    <m/>
    <m/>
    <n v="24830"/>
  </r>
  <r>
    <x v="10"/>
    <x v="1"/>
    <x v="13"/>
    <x v="0"/>
    <x v="0"/>
    <m/>
    <m/>
    <m/>
    <m/>
    <m/>
    <m/>
    <n v="23438"/>
  </r>
  <r>
    <x v="10"/>
    <x v="2"/>
    <x v="10"/>
    <x v="1"/>
    <x v="0"/>
    <m/>
    <m/>
    <m/>
    <m/>
    <m/>
    <m/>
    <n v="23395"/>
  </r>
  <r>
    <x v="10"/>
    <x v="1"/>
    <x v="19"/>
    <x v="1"/>
    <x v="0"/>
    <m/>
    <m/>
    <m/>
    <m/>
    <m/>
    <m/>
    <n v="22871"/>
  </r>
  <r>
    <x v="10"/>
    <x v="5"/>
    <x v="22"/>
    <x v="2"/>
    <x v="0"/>
    <m/>
    <m/>
    <m/>
    <m/>
    <m/>
    <m/>
    <n v="22478"/>
  </r>
  <r>
    <x v="10"/>
    <x v="2"/>
    <x v="10"/>
    <x v="0"/>
    <x v="0"/>
    <m/>
    <m/>
    <m/>
    <m/>
    <m/>
    <m/>
    <n v="22360"/>
  </r>
  <r>
    <x v="10"/>
    <x v="4"/>
    <x v="17"/>
    <x v="1"/>
    <x v="0"/>
    <m/>
    <m/>
    <m/>
    <m/>
    <m/>
    <m/>
    <n v="21549"/>
  </r>
  <r>
    <x v="10"/>
    <x v="1"/>
    <x v="25"/>
    <x v="0"/>
    <x v="0"/>
    <m/>
    <m/>
    <m/>
    <m/>
    <m/>
    <m/>
    <n v="20970"/>
  </r>
  <r>
    <x v="10"/>
    <x v="2"/>
    <x v="20"/>
    <x v="1"/>
    <x v="0"/>
    <m/>
    <m/>
    <m/>
    <m/>
    <m/>
    <m/>
    <n v="19589"/>
  </r>
  <r>
    <x v="10"/>
    <x v="1"/>
    <x v="21"/>
    <x v="0"/>
    <x v="0"/>
    <m/>
    <m/>
    <m/>
    <m/>
    <m/>
    <m/>
    <n v="19487"/>
  </r>
  <r>
    <x v="10"/>
    <x v="1"/>
    <x v="15"/>
    <x v="0"/>
    <x v="0"/>
    <m/>
    <m/>
    <m/>
    <m/>
    <m/>
    <m/>
    <n v="19290"/>
  </r>
  <r>
    <x v="10"/>
    <x v="1"/>
    <x v="5"/>
    <x v="2"/>
    <x v="0"/>
    <m/>
    <m/>
    <m/>
    <m/>
    <m/>
    <m/>
    <n v="19278"/>
  </r>
  <r>
    <x v="10"/>
    <x v="1"/>
    <x v="24"/>
    <x v="0"/>
    <x v="0"/>
    <m/>
    <m/>
    <m/>
    <m/>
    <m/>
    <m/>
    <n v="19091"/>
  </r>
  <r>
    <x v="10"/>
    <x v="2"/>
    <x v="11"/>
    <x v="0"/>
    <x v="0"/>
    <m/>
    <m/>
    <m/>
    <m/>
    <m/>
    <m/>
    <n v="18665"/>
  </r>
  <r>
    <x v="10"/>
    <x v="0"/>
    <x v="31"/>
    <x v="0"/>
    <x v="0"/>
    <m/>
    <m/>
    <m/>
    <m/>
    <m/>
    <m/>
    <n v="18557"/>
  </r>
  <r>
    <x v="10"/>
    <x v="2"/>
    <x v="11"/>
    <x v="2"/>
    <x v="0"/>
    <m/>
    <m/>
    <m/>
    <m/>
    <m/>
    <m/>
    <n v="18266"/>
  </r>
  <r>
    <x v="10"/>
    <x v="2"/>
    <x v="20"/>
    <x v="0"/>
    <x v="0"/>
    <m/>
    <m/>
    <m/>
    <m/>
    <m/>
    <m/>
    <n v="18169"/>
  </r>
  <r>
    <x v="10"/>
    <x v="4"/>
    <x v="17"/>
    <x v="2"/>
    <x v="0"/>
    <m/>
    <m/>
    <m/>
    <m/>
    <m/>
    <m/>
    <n v="17943"/>
  </r>
  <r>
    <x v="10"/>
    <x v="5"/>
    <x v="33"/>
    <x v="2"/>
    <x v="0"/>
    <m/>
    <m/>
    <m/>
    <m/>
    <m/>
    <m/>
    <n v="17591"/>
  </r>
  <r>
    <x v="10"/>
    <x v="4"/>
    <x v="27"/>
    <x v="2"/>
    <x v="0"/>
    <m/>
    <m/>
    <m/>
    <m/>
    <m/>
    <m/>
    <n v="17171"/>
  </r>
  <r>
    <x v="10"/>
    <x v="4"/>
    <x v="27"/>
    <x v="2"/>
    <x v="0"/>
    <m/>
    <m/>
    <m/>
    <m/>
    <m/>
    <m/>
    <n v="17116"/>
  </r>
  <r>
    <x v="10"/>
    <x v="1"/>
    <x v="19"/>
    <x v="0"/>
    <x v="0"/>
    <m/>
    <m/>
    <m/>
    <m/>
    <m/>
    <m/>
    <n v="17033"/>
  </r>
  <r>
    <x v="10"/>
    <x v="1"/>
    <x v="23"/>
    <x v="1"/>
    <x v="0"/>
    <m/>
    <m/>
    <m/>
    <m/>
    <m/>
    <m/>
    <n v="16652"/>
  </r>
  <r>
    <x v="10"/>
    <x v="4"/>
    <x v="17"/>
    <x v="0"/>
    <x v="0"/>
    <m/>
    <m/>
    <m/>
    <m/>
    <m/>
    <m/>
    <n v="16279"/>
  </r>
  <r>
    <x v="10"/>
    <x v="3"/>
    <x v="16"/>
    <x v="0"/>
    <x v="0"/>
    <m/>
    <m/>
    <m/>
    <m/>
    <m/>
    <m/>
    <n v="15604"/>
  </r>
  <r>
    <x v="10"/>
    <x v="4"/>
    <x v="34"/>
    <x v="2"/>
    <x v="0"/>
    <m/>
    <m/>
    <m/>
    <m/>
    <m/>
    <m/>
    <n v="15545"/>
  </r>
  <r>
    <x v="10"/>
    <x v="4"/>
    <x v="27"/>
    <x v="1"/>
    <x v="0"/>
    <m/>
    <m/>
    <m/>
    <m/>
    <m/>
    <m/>
    <n v="15350"/>
  </r>
  <r>
    <x v="10"/>
    <x v="2"/>
    <x v="4"/>
    <x v="2"/>
    <x v="0"/>
    <m/>
    <m/>
    <m/>
    <m/>
    <m/>
    <m/>
    <n v="15169"/>
  </r>
  <r>
    <x v="10"/>
    <x v="2"/>
    <x v="10"/>
    <x v="2"/>
    <x v="0"/>
    <m/>
    <m/>
    <m/>
    <m/>
    <m/>
    <m/>
    <n v="15105"/>
  </r>
  <r>
    <x v="10"/>
    <x v="2"/>
    <x v="26"/>
    <x v="1"/>
    <x v="0"/>
    <m/>
    <m/>
    <m/>
    <m/>
    <m/>
    <m/>
    <n v="14568"/>
  </r>
  <r>
    <x v="10"/>
    <x v="4"/>
    <x v="34"/>
    <x v="0"/>
    <x v="0"/>
    <m/>
    <m/>
    <m/>
    <m/>
    <m/>
    <m/>
    <n v="14332"/>
  </r>
  <r>
    <x v="10"/>
    <x v="0"/>
    <x v="32"/>
    <x v="0"/>
    <x v="0"/>
    <m/>
    <m/>
    <m/>
    <m/>
    <m/>
    <m/>
    <n v="14135"/>
  </r>
  <r>
    <x v="10"/>
    <x v="4"/>
    <x v="35"/>
    <x v="2"/>
    <x v="0"/>
    <m/>
    <m/>
    <m/>
    <m/>
    <m/>
    <m/>
    <n v="13805"/>
  </r>
  <r>
    <x v="10"/>
    <x v="2"/>
    <x v="20"/>
    <x v="2"/>
    <x v="0"/>
    <m/>
    <m/>
    <m/>
    <m/>
    <m/>
    <m/>
    <n v="13760"/>
  </r>
  <r>
    <x v="10"/>
    <x v="4"/>
    <x v="27"/>
    <x v="0"/>
    <x v="0"/>
    <m/>
    <m/>
    <m/>
    <m/>
    <m/>
    <m/>
    <n v="13359"/>
  </r>
  <r>
    <x v="10"/>
    <x v="0"/>
    <x v="40"/>
    <x v="0"/>
    <x v="0"/>
    <m/>
    <m/>
    <m/>
    <m/>
    <m/>
    <m/>
    <n v="13090"/>
  </r>
  <r>
    <x v="10"/>
    <x v="4"/>
    <x v="35"/>
    <x v="1"/>
    <x v="0"/>
    <m/>
    <m/>
    <m/>
    <m/>
    <m/>
    <m/>
    <n v="13075"/>
  </r>
  <r>
    <x v="10"/>
    <x v="3"/>
    <x v="16"/>
    <x v="2"/>
    <x v="0"/>
    <m/>
    <m/>
    <m/>
    <m/>
    <m/>
    <m/>
    <n v="13014"/>
  </r>
  <r>
    <x v="10"/>
    <x v="4"/>
    <x v="36"/>
    <x v="1"/>
    <x v="0"/>
    <m/>
    <m/>
    <m/>
    <m/>
    <m/>
    <m/>
    <n v="12906"/>
  </r>
  <r>
    <x v="10"/>
    <x v="1"/>
    <x v="30"/>
    <x v="1"/>
    <x v="0"/>
    <m/>
    <m/>
    <m/>
    <m/>
    <m/>
    <m/>
    <n v="12547"/>
  </r>
  <r>
    <x v="10"/>
    <x v="4"/>
    <x v="27"/>
    <x v="2"/>
    <x v="0"/>
    <m/>
    <m/>
    <m/>
    <m/>
    <m/>
    <m/>
    <n v="12376"/>
  </r>
  <r>
    <x v="10"/>
    <x v="1"/>
    <x v="25"/>
    <x v="1"/>
    <x v="0"/>
    <m/>
    <m/>
    <m/>
    <m/>
    <m/>
    <m/>
    <n v="12232"/>
  </r>
  <r>
    <x v="10"/>
    <x v="1"/>
    <x v="3"/>
    <x v="2"/>
    <x v="0"/>
    <m/>
    <m/>
    <m/>
    <m/>
    <m/>
    <m/>
    <n v="12165"/>
  </r>
  <r>
    <x v="10"/>
    <x v="1"/>
    <x v="37"/>
    <x v="1"/>
    <x v="0"/>
    <m/>
    <m/>
    <m/>
    <m/>
    <m/>
    <m/>
    <n v="12012"/>
  </r>
  <r>
    <x v="10"/>
    <x v="1"/>
    <x v="28"/>
    <x v="0"/>
    <x v="0"/>
    <m/>
    <m/>
    <m/>
    <m/>
    <m/>
    <m/>
    <n v="11804"/>
  </r>
  <r>
    <x v="10"/>
    <x v="1"/>
    <x v="14"/>
    <x v="1"/>
    <x v="0"/>
    <m/>
    <m/>
    <m/>
    <m/>
    <m/>
    <m/>
    <n v="11418"/>
  </r>
  <r>
    <x v="10"/>
    <x v="3"/>
    <x v="16"/>
    <x v="1"/>
    <x v="0"/>
    <m/>
    <m/>
    <m/>
    <m/>
    <m/>
    <m/>
    <n v="11201"/>
  </r>
  <r>
    <x v="10"/>
    <x v="1"/>
    <x v="24"/>
    <x v="2"/>
    <x v="0"/>
    <m/>
    <m/>
    <m/>
    <m/>
    <m/>
    <m/>
    <n v="10948"/>
  </r>
  <r>
    <x v="10"/>
    <x v="4"/>
    <x v="35"/>
    <x v="2"/>
    <x v="0"/>
    <m/>
    <m/>
    <m/>
    <m/>
    <m/>
    <m/>
    <n v="10925"/>
  </r>
  <r>
    <x v="10"/>
    <x v="2"/>
    <x v="43"/>
    <x v="0"/>
    <x v="0"/>
    <m/>
    <m/>
    <m/>
    <m/>
    <m/>
    <m/>
    <n v="10779"/>
  </r>
  <r>
    <x v="10"/>
    <x v="4"/>
    <x v="35"/>
    <x v="0"/>
    <x v="0"/>
    <m/>
    <m/>
    <m/>
    <m/>
    <m/>
    <m/>
    <n v="10721"/>
  </r>
  <r>
    <x v="10"/>
    <x v="2"/>
    <x v="4"/>
    <x v="2"/>
    <x v="0"/>
    <m/>
    <m/>
    <m/>
    <m/>
    <m/>
    <m/>
    <n v="10436"/>
  </r>
  <r>
    <x v="10"/>
    <x v="5"/>
    <x v="39"/>
    <x v="2"/>
    <x v="0"/>
    <m/>
    <m/>
    <m/>
    <m/>
    <m/>
    <m/>
    <n v="10409"/>
  </r>
  <r>
    <x v="10"/>
    <x v="2"/>
    <x v="29"/>
    <x v="0"/>
    <x v="0"/>
    <m/>
    <m/>
    <m/>
    <m/>
    <m/>
    <m/>
    <n v="10175"/>
  </r>
  <r>
    <x v="10"/>
    <x v="0"/>
    <x v="46"/>
    <x v="0"/>
    <x v="0"/>
    <m/>
    <m/>
    <m/>
    <m/>
    <m/>
    <m/>
    <n v="10174"/>
  </r>
  <r>
    <x v="10"/>
    <x v="4"/>
    <x v="34"/>
    <x v="1"/>
    <x v="0"/>
    <m/>
    <m/>
    <m/>
    <m/>
    <m/>
    <m/>
    <n v="10159"/>
  </r>
  <r>
    <x v="10"/>
    <x v="5"/>
    <x v="39"/>
    <x v="2"/>
    <x v="0"/>
    <m/>
    <m/>
    <m/>
    <m/>
    <m/>
    <m/>
    <n v="10108"/>
  </r>
  <r>
    <x v="10"/>
    <x v="4"/>
    <x v="36"/>
    <x v="2"/>
    <x v="0"/>
    <m/>
    <m/>
    <m/>
    <m/>
    <m/>
    <m/>
    <n v="9908"/>
  </r>
  <r>
    <x v="10"/>
    <x v="2"/>
    <x v="26"/>
    <x v="0"/>
    <x v="0"/>
    <m/>
    <m/>
    <m/>
    <m/>
    <m/>
    <m/>
    <n v="9540"/>
  </r>
  <r>
    <x v="10"/>
    <x v="3"/>
    <x v="38"/>
    <x v="2"/>
    <x v="0"/>
    <m/>
    <m/>
    <m/>
    <m/>
    <m/>
    <m/>
    <n v="9538"/>
  </r>
  <r>
    <x v="10"/>
    <x v="2"/>
    <x v="11"/>
    <x v="2"/>
    <x v="0"/>
    <m/>
    <m/>
    <m/>
    <m/>
    <m/>
    <m/>
    <n v="9513"/>
  </r>
  <r>
    <x v="10"/>
    <x v="4"/>
    <x v="34"/>
    <x v="2"/>
    <x v="0"/>
    <m/>
    <m/>
    <m/>
    <m/>
    <m/>
    <m/>
    <n v="9503"/>
  </r>
  <r>
    <x v="10"/>
    <x v="4"/>
    <x v="36"/>
    <x v="0"/>
    <x v="0"/>
    <m/>
    <m/>
    <m/>
    <m/>
    <m/>
    <m/>
    <n v="9470"/>
  </r>
  <r>
    <x v="10"/>
    <x v="4"/>
    <x v="53"/>
    <x v="2"/>
    <x v="0"/>
    <m/>
    <m/>
    <m/>
    <m/>
    <m/>
    <m/>
    <n v="9451"/>
  </r>
  <r>
    <x v="10"/>
    <x v="2"/>
    <x v="49"/>
    <x v="1"/>
    <x v="0"/>
    <m/>
    <m/>
    <m/>
    <m/>
    <m/>
    <m/>
    <n v="9432"/>
  </r>
  <r>
    <x v="10"/>
    <x v="4"/>
    <x v="27"/>
    <x v="0"/>
    <x v="0"/>
    <m/>
    <m/>
    <m/>
    <m/>
    <m/>
    <m/>
    <n v="9343"/>
  </r>
  <r>
    <x v="10"/>
    <x v="1"/>
    <x v="28"/>
    <x v="1"/>
    <x v="0"/>
    <m/>
    <m/>
    <m/>
    <m/>
    <m/>
    <m/>
    <n v="9336"/>
  </r>
  <r>
    <x v="10"/>
    <x v="4"/>
    <x v="45"/>
    <x v="2"/>
    <x v="0"/>
    <m/>
    <m/>
    <m/>
    <m/>
    <m/>
    <m/>
    <n v="9333"/>
  </r>
  <r>
    <x v="10"/>
    <x v="4"/>
    <x v="36"/>
    <x v="2"/>
    <x v="0"/>
    <m/>
    <m/>
    <m/>
    <m/>
    <m/>
    <m/>
    <n v="9287"/>
  </r>
  <r>
    <x v="10"/>
    <x v="2"/>
    <x v="48"/>
    <x v="2"/>
    <x v="0"/>
    <m/>
    <m/>
    <m/>
    <m/>
    <m/>
    <m/>
    <n v="9185"/>
  </r>
  <r>
    <x v="10"/>
    <x v="4"/>
    <x v="27"/>
    <x v="2"/>
    <x v="0"/>
    <m/>
    <m/>
    <m/>
    <m/>
    <m/>
    <m/>
    <n v="9132"/>
  </r>
  <r>
    <x v="10"/>
    <x v="2"/>
    <x v="49"/>
    <x v="2"/>
    <x v="0"/>
    <m/>
    <m/>
    <m/>
    <m/>
    <m/>
    <m/>
    <n v="9092"/>
  </r>
  <r>
    <x v="10"/>
    <x v="4"/>
    <x v="56"/>
    <x v="2"/>
    <x v="0"/>
    <m/>
    <m/>
    <m/>
    <m/>
    <m/>
    <m/>
    <n v="8939"/>
  </r>
  <r>
    <x v="10"/>
    <x v="4"/>
    <x v="27"/>
    <x v="2"/>
    <x v="0"/>
    <m/>
    <m/>
    <m/>
    <m/>
    <m/>
    <m/>
    <n v="8842"/>
  </r>
  <r>
    <x v="10"/>
    <x v="1"/>
    <x v="23"/>
    <x v="0"/>
    <x v="0"/>
    <m/>
    <m/>
    <m/>
    <m/>
    <m/>
    <m/>
    <n v="8736"/>
  </r>
  <r>
    <x v="10"/>
    <x v="0"/>
    <x v="50"/>
    <x v="0"/>
    <x v="0"/>
    <m/>
    <m/>
    <m/>
    <m/>
    <m/>
    <m/>
    <n v="8732"/>
  </r>
  <r>
    <x v="10"/>
    <x v="3"/>
    <x v="51"/>
    <x v="1"/>
    <x v="0"/>
    <m/>
    <m/>
    <m/>
    <m/>
    <m/>
    <m/>
    <n v="8709"/>
  </r>
  <r>
    <x v="10"/>
    <x v="5"/>
    <x v="33"/>
    <x v="0"/>
    <x v="0"/>
    <m/>
    <m/>
    <m/>
    <m/>
    <m/>
    <m/>
    <n v="8704"/>
  </r>
  <r>
    <x v="10"/>
    <x v="2"/>
    <x v="47"/>
    <x v="2"/>
    <x v="0"/>
    <m/>
    <m/>
    <m/>
    <m/>
    <m/>
    <m/>
    <n v="8629"/>
  </r>
  <r>
    <x v="10"/>
    <x v="1"/>
    <x v="41"/>
    <x v="0"/>
    <x v="0"/>
    <m/>
    <m/>
    <m/>
    <m/>
    <m/>
    <m/>
    <n v="8491"/>
  </r>
  <r>
    <x v="10"/>
    <x v="3"/>
    <x v="55"/>
    <x v="1"/>
    <x v="0"/>
    <m/>
    <m/>
    <m/>
    <m/>
    <m/>
    <m/>
    <n v="8452"/>
  </r>
  <r>
    <x v="10"/>
    <x v="2"/>
    <x v="58"/>
    <x v="1"/>
    <x v="0"/>
    <m/>
    <m/>
    <m/>
    <m/>
    <m/>
    <m/>
    <n v="8369"/>
  </r>
  <r>
    <x v="10"/>
    <x v="1"/>
    <x v="15"/>
    <x v="2"/>
    <x v="0"/>
    <m/>
    <m/>
    <m/>
    <m/>
    <m/>
    <m/>
    <n v="8305"/>
  </r>
  <r>
    <x v="10"/>
    <x v="4"/>
    <x v="27"/>
    <x v="0"/>
    <x v="0"/>
    <m/>
    <m/>
    <m/>
    <m/>
    <m/>
    <m/>
    <n v="8217"/>
  </r>
  <r>
    <x v="10"/>
    <x v="0"/>
    <x v="60"/>
    <x v="0"/>
    <x v="0"/>
    <m/>
    <m/>
    <m/>
    <m/>
    <m/>
    <m/>
    <n v="8208"/>
  </r>
  <r>
    <x v="10"/>
    <x v="4"/>
    <x v="57"/>
    <x v="2"/>
    <x v="0"/>
    <m/>
    <m/>
    <m/>
    <m/>
    <m/>
    <m/>
    <n v="8197"/>
  </r>
  <r>
    <x v="10"/>
    <x v="5"/>
    <x v="33"/>
    <x v="2"/>
    <x v="0"/>
    <m/>
    <m/>
    <m/>
    <m/>
    <m/>
    <m/>
    <n v="8150"/>
  </r>
  <r>
    <x v="10"/>
    <x v="2"/>
    <x v="47"/>
    <x v="0"/>
    <x v="0"/>
    <m/>
    <m/>
    <m/>
    <m/>
    <m/>
    <m/>
    <n v="7980"/>
  </r>
  <r>
    <x v="10"/>
    <x v="3"/>
    <x v="38"/>
    <x v="0"/>
    <x v="0"/>
    <m/>
    <m/>
    <m/>
    <m/>
    <m/>
    <m/>
    <n v="7908"/>
  </r>
  <r>
    <x v="10"/>
    <x v="0"/>
    <x v="7"/>
    <x v="1"/>
    <x v="0"/>
    <m/>
    <m/>
    <m/>
    <m/>
    <m/>
    <m/>
    <n v="7891"/>
  </r>
  <r>
    <x v="10"/>
    <x v="5"/>
    <x v="33"/>
    <x v="2"/>
    <x v="0"/>
    <m/>
    <m/>
    <m/>
    <m/>
    <m/>
    <m/>
    <n v="7865"/>
  </r>
  <r>
    <x v="10"/>
    <x v="4"/>
    <x v="27"/>
    <x v="2"/>
    <x v="0"/>
    <m/>
    <m/>
    <m/>
    <m/>
    <m/>
    <m/>
    <n v="7680"/>
  </r>
  <r>
    <x v="10"/>
    <x v="0"/>
    <x v="54"/>
    <x v="0"/>
    <x v="0"/>
    <m/>
    <m/>
    <m/>
    <m/>
    <m/>
    <m/>
    <n v="7638"/>
  </r>
  <r>
    <x v="10"/>
    <x v="4"/>
    <x v="56"/>
    <x v="2"/>
    <x v="0"/>
    <m/>
    <m/>
    <m/>
    <m/>
    <m/>
    <m/>
    <n v="7618"/>
  </r>
  <r>
    <x v="10"/>
    <x v="1"/>
    <x v="30"/>
    <x v="0"/>
    <x v="0"/>
    <m/>
    <m/>
    <m/>
    <m/>
    <m/>
    <m/>
    <n v="7510"/>
  </r>
  <r>
    <x v="10"/>
    <x v="5"/>
    <x v="69"/>
    <x v="2"/>
    <x v="0"/>
    <m/>
    <m/>
    <m/>
    <m/>
    <m/>
    <m/>
    <n v="7463"/>
  </r>
  <r>
    <x v="10"/>
    <x v="0"/>
    <x v="9"/>
    <x v="1"/>
    <x v="0"/>
    <m/>
    <m/>
    <m/>
    <m/>
    <m/>
    <m/>
    <n v="7367"/>
  </r>
  <r>
    <x v="10"/>
    <x v="5"/>
    <x v="33"/>
    <x v="1"/>
    <x v="0"/>
    <m/>
    <m/>
    <m/>
    <m/>
    <m/>
    <m/>
    <n v="7354"/>
  </r>
  <r>
    <x v="10"/>
    <x v="4"/>
    <x v="27"/>
    <x v="1"/>
    <x v="0"/>
    <m/>
    <m/>
    <m/>
    <m/>
    <m/>
    <m/>
    <n v="7209"/>
  </r>
  <r>
    <x v="10"/>
    <x v="5"/>
    <x v="33"/>
    <x v="2"/>
    <x v="0"/>
    <m/>
    <m/>
    <m/>
    <m/>
    <m/>
    <m/>
    <n v="7159"/>
  </r>
  <r>
    <x v="10"/>
    <x v="3"/>
    <x v="42"/>
    <x v="0"/>
    <x v="0"/>
    <m/>
    <m/>
    <m/>
    <m/>
    <m/>
    <m/>
    <n v="7155"/>
  </r>
  <r>
    <x v="10"/>
    <x v="3"/>
    <x v="42"/>
    <x v="1"/>
    <x v="0"/>
    <m/>
    <m/>
    <m/>
    <m/>
    <m/>
    <m/>
    <n v="7077"/>
  </r>
  <r>
    <x v="10"/>
    <x v="2"/>
    <x v="29"/>
    <x v="1"/>
    <x v="0"/>
    <m/>
    <m/>
    <m/>
    <m/>
    <m/>
    <m/>
    <n v="7056"/>
  </r>
  <r>
    <x v="10"/>
    <x v="3"/>
    <x v="16"/>
    <x v="2"/>
    <x v="0"/>
    <m/>
    <m/>
    <m/>
    <m/>
    <m/>
    <m/>
    <n v="7014"/>
  </r>
  <r>
    <x v="10"/>
    <x v="2"/>
    <x v="20"/>
    <x v="1"/>
    <x v="0"/>
    <m/>
    <m/>
    <m/>
    <m/>
    <m/>
    <m/>
    <n v="6999"/>
  </r>
  <r>
    <x v="10"/>
    <x v="1"/>
    <x v="19"/>
    <x v="2"/>
    <x v="0"/>
    <m/>
    <m/>
    <m/>
    <m/>
    <m/>
    <m/>
    <n v="6889"/>
  </r>
  <r>
    <x v="10"/>
    <x v="2"/>
    <x v="49"/>
    <x v="2"/>
    <x v="0"/>
    <m/>
    <m/>
    <m/>
    <m/>
    <m/>
    <m/>
    <n v="6851"/>
  </r>
  <r>
    <x v="10"/>
    <x v="3"/>
    <x v="42"/>
    <x v="2"/>
    <x v="0"/>
    <m/>
    <m/>
    <m/>
    <m/>
    <m/>
    <m/>
    <n v="6812"/>
  </r>
  <r>
    <x v="10"/>
    <x v="4"/>
    <x v="27"/>
    <x v="1"/>
    <x v="0"/>
    <m/>
    <m/>
    <m/>
    <m/>
    <m/>
    <m/>
    <n v="6634"/>
  </r>
  <r>
    <x v="10"/>
    <x v="4"/>
    <x v="65"/>
    <x v="0"/>
    <x v="0"/>
    <m/>
    <m/>
    <m/>
    <m/>
    <m/>
    <m/>
    <n v="6512"/>
  </r>
  <r>
    <x v="10"/>
    <x v="2"/>
    <x v="59"/>
    <x v="2"/>
    <x v="0"/>
    <m/>
    <m/>
    <m/>
    <m/>
    <m/>
    <m/>
    <n v="6364"/>
  </r>
  <r>
    <x v="10"/>
    <x v="4"/>
    <x v="56"/>
    <x v="1"/>
    <x v="0"/>
    <m/>
    <m/>
    <m/>
    <m/>
    <m/>
    <m/>
    <n v="6334"/>
  </r>
  <r>
    <x v="10"/>
    <x v="2"/>
    <x v="47"/>
    <x v="1"/>
    <x v="0"/>
    <m/>
    <m/>
    <m/>
    <m/>
    <m/>
    <m/>
    <n v="6307"/>
  </r>
  <r>
    <x v="10"/>
    <x v="5"/>
    <x v="39"/>
    <x v="0"/>
    <x v="0"/>
    <m/>
    <m/>
    <m/>
    <m/>
    <m/>
    <m/>
    <n v="6290"/>
  </r>
  <r>
    <x v="10"/>
    <x v="6"/>
    <x v="44"/>
    <x v="0"/>
    <x v="0"/>
    <m/>
    <m/>
    <m/>
    <m/>
    <m/>
    <m/>
    <n v="6285"/>
  </r>
  <r>
    <x v="10"/>
    <x v="0"/>
    <x v="54"/>
    <x v="0"/>
    <x v="0"/>
    <m/>
    <m/>
    <m/>
    <m/>
    <m/>
    <m/>
    <n v="6229"/>
  </r>
  <r>
    <x v="10"/>
    <x v="4"/>
    <x v="65"/>
    <x v="2"/>
    <x v="0"/>
    <m/>
    <m/>
    <m/>
    <m/>
    <m/>
    <m/>
    <n v="6171"/>
  </r>
  <r>
    <x v="10"/>
    <x v="4"/>
    <x v="65"/>
    <x v="2"/>
    <x v="0"/>
    <m/>
    <m/>
    <m/>
    <m/>
    <m/>
    <m/>
    <n v="6131"/>
  </r>
  <r>
    <x v="10"/>
    <x v="4"/>
    <x v="65"/>
    <x v="1"/>
    <x v="0"/>
    <m/>
    <m/>
    <m/>
    <m/>
    <m/>
    <m/>
    <n v="6041"/>
  </r>
  <r>
    <x v="10"/>
    <x v="1"/>
    <x v="6"/>
    <x v="2"/>
    <x v="0"/>
    <m/>
    <m/>
    <m/>
    <m/>
    <m/>
    <m/>
    <n v="6030"/>
  </r>
  <r>
    <x v="10"/>
    <x v="4"/>
    <x v="27"/>
    <x v="1"/>
    <x v="0"/>
    <m/>
    <m/>
    <m/>
    <m/>
    <m/>
    <m/>
    <n v="6025"/>
  </r>
  <r>
    <x v="10"/>
    <x v="2"/>
    <x v="48"/>
    <x v="2"/>
    <x v="0"/>
    <m/>
    <m/>
    <m/>
    <m/>
    <m/>
    <m/>
    <n v="6007"/>
  </r>
  <r>
    <x v="10"/>
    <x v="2"/>
    <x v="4"/>
    <x v="3"/>
    <x v="0"/>
    <m/>
    <m/>
    <m/>
    <m/>
    <m/>
    <m/>
    <n v="5978"/>
  </r>
  <r>
    <x v="10"/>
    <x v="5"/>
    <x v="66"/>
    <x v="2"/>
    <x v="0"/>
    <m/>
    <m/>
    <m/>
    <m/>
    <m/>
    <m/>
    <n v="5970"/>
  </r>
  <r>
    <x v="10"/>
    <x v="2"/>
    <x v="59"/>
    <x v="1"/>
    <x v="0"/>
    <m/>
    <m/>
    <m/>
    <m/>
    <m/>
    <m/>
    <n v="5663"/>
  </r>
  <r>
    <x v="10"/>
    <x v="4"/>
    <x v="27"/>
    <x v="2"/>
    <x v="0"/>
    <m/>
    <m/>
    <m/>
    <m/>
    <m/>
    <m/>
    <n v="5638"/>
  </r>
  <r>
    <x v="10"/>
    <x v="2"/>
    <x v="49"/>
    <x v="0"/>
    <x v="0"/>
    <m/>
    <m/>
    <m/>
    <m/>
    <m/>
    <m/>
    <n v="5548"/>
  </r>
  <r>
    <x v="10"/>
    <x v="4"/>
    <x v="53"/>
    <x v="1"/>
    <x v="0"/>
    <m/>
    <m/>
    <m/>
    <m/>
    <m/>
    <m/>
    <n v="5539"/>
  </r>
  <r>
    <x v="10"/>
    <x v="2"/>
    <x v="48"/>
    <x v="0"/>
    <x v="0"/>
    <m/>
    <m/>
    <m/>
    <m/>
    <m/>
    <m/>
    <n v="5464"/>
  </r>
  <r>
    <x v="10"/>
    <x v="4"/>
    <x v="27"/>
    <x v="0"/>
    <x v="0"/>
    <m/>
    <m/>
    <m/>
    <m/>
    <m/>
    <m/>
    <n v="5396"/>
  </r>
  <r>
    <x v="10"/>
    <x v="3"/>
    <x v="74"/>
    <x v="2"/>
    <x v="0"/>
    <m/>
    <m/>
    <m/>
    <m/>
    <m/>
    <m/>
    <n v="5388"/>
  </r>
  <r>
    <x v="10"/>
    <x v="5"/>
    <x v="39"/>
    <x v="2"/>
    <x v="0"/>
    <m/>
    <m/>
    <m/>
    <m/>
    <m/>
    <m/>
    <n v="5333"/>
  </r>
  <r>
    <x v="10"/>
    <x v="5"/>
    <x v="22"/>
    <x v="0"/>
    <x v="0"/>
    <m/>
    <m/>
    <m/>
    <m/>
    <m/>
    <m/>
    <n v="5307"/>
  </r>
  <r>
    <x v="10"/>
    <x v="4"/>
    <x v="45"/>
    <x v="1"/>
    <x v="0"/>
    <m/>
    <m/>
    <m/>
    <m/>
    <m/>
    <m/>
    <n v="5300"/>
  </r>
  <r>
    <x v="10"/>
    <x v="2"/>
    <x v="47"/>
    <x v="2"/>
    <x v="0"/>
    <m/>
    <m/>
    <m/>
    <m/>
    <m/>
    <m/>
    <n v="5274"/>
  </r>
  <r>
    <x v="10"/>
    <x v="3"/>
    <x v="51"/>
    <x v="0"/>
    <x v="0"/>
    <m/>
    <m/>
    <m/>
    <m/>
    <m/>
    <m/>
    <n v="5249"/>
  </r>
  <r>
    <x v="10"/>
    <x v="7"/>
    <x v="52"/>
    <x v="2"/>
    <x v="0"/>
    <m/>
    <m/>
    <m/>
    <m/>
    <m/>
    <m/>
    <n v="5218"/>
  </r>
  <r>
    <x v="10"/>
    <x v="5"/>
    <x v="22"/>
    <x v="3"/>
    <x v="0"/>
    <m/>
    <m/>
    <m/>
    <m/>
    <m/>
    <m/>
    <n v="5168"/>
  </r>
  <r>
    <x v="10"/>
    <x v="5"/>
    <x v="69"/>
    <x v="2"/>
    <x v="0"/>
    <m/>
    <m/>
    <m/>
    <m/>
    <m/>
    <m/>
    <n v="5145"/>
  </r>
  <r>
    <x v="10"/>
    <x v="4"/>
    <x v="53"/>
    <x v="0"/>
    <x v="0"/>
    <m/>
    <m/>
    <m/>
    <m/>
    <m/>
    <m/>
    <n v="5144"/>
  </r>
  <r>
    <x v="10"/>
    <x v="5"/>
    <x v="22"/>
    <x v="1"/>
    <x v="0"/>
    <m/>
    <m/>
    <m/>
    <m/>
    <m/>
    <m/>
    <n v="4998"/>
  </r>
  <r>
    <x v="10"/>
    <x v="7"/>
    <x v="62"/>
    <x v="1"/>
    <x v="0"/>
    <m/>
    <m/>
    <m/>
    <m/>
    <m/>
    <m/>
    <n v="4992"/>
  </r>
  <r>
    <x v="10"/>
    <x v="3"/>
    <x v="74"/>
    <x v="2"/>
    <x v="0"/>
    <m/>
    <m/>
    <m/>
    <m/>
    <m/>
    <m/>
    <n v="4987"/>
  </r>
  <r>
    <x v="10"/>
    <x v="4"/>
    <x v="56"/>
    <x v="0"/>
    <x v="0"/>
    <m/>
    <m/>
    <m/>
    <m/>
    <m/>
    <m/>
    <n v="4962"/>
  </r>
  <r>
    <x v="10"/>
    <x v="2"/>
    <x v="20"/>
    <x v="0"/>
    <x v="0"/>
    <m/>
    <m/>
    <m/>
    <m/>
    <m/>
    <m/>
    <n v="4951"/>
  </r>
  <r>
    <x v="10"/>
    <x v="4"/>
    <x v="53"/>
    <x v="2"/>
    <x v="0"/>
    <m/>
    <m/>
    <m/>
    <m/>
    <m/>
    <m/>
    <n v="4935"/>
  </r>
  <r>
    <x v="10"/>
    <x v="3"/>
    <x v="42"/>
    <x v="2"/>
    <x v="0"/>
    <m/>
    <m/>
    <m/>
    <m/>
    <m/>
    <m/>
    <n v="4924"/>
  </r>
  <r>
    <x v="10"/>
    <x v="2"/>
    <x v="48"/>
    <x v="1"/>
    <x v="0"/>
    <m/>
    <m/>
    <m/>
    <m/>
    <m/>
    <m/>
    <n v="4918"/>
  </r>
  <r>
    <x v="10"/>
    <x v="2"/>
    <x v="58"/>
    <x v="2"/>
    <x v="0"/>
    <m/>
    <m/>
    <m/>
    <m/>
    <m/>
    <m/>
    <n v="4888"/>
  </r>
  <r>
    <x v="10"/>
    <x v="5"/>
    <x v="22"/>
    <x v="2"/>
    <x v="0"/>
    <m/>
    <m/>
    <m/>
    <m/>
    <m/>
    <m/>
    <n v="4831"/>
  </r>
  <r>
    <x v="10"/>
    <x v="0"/>
    <x v="70"/>
    <x v="0"/>
    <x v="0"/>
    <m/>
    <m/>
    <m/>
    <m/>
    <m/>
    <m/>
    <n v="4819"/>
  </r>
  <r>
    <x v="10"/>
    <x v="3"/>
    <x v="38"/>
    <x v="2"/>
    <x v="0"/>
    <m/>
    <m/>
    <m/>
    <m/>
    <m/>
    <m/>
    <n v="4792"/>
  </r>
  <r>
    <x v="10"/>
    <x v="8"/>
    <x v="71"/>
    <x v="0"/>
    <x v="0"/>
    <m/>
    <m/>
    <m/>
    <m/>
    <m/>
    <m/>
    <n v="4776"/>
  </r>
  <r>
    <x v="10"/>
    <x v="0"/>
    <x v="68"/>
    <x v="0"/>
    <x v="0"/>
    <m/>
    <m/>
    <m/>
    <m/>
    <m/>
    <m/>
    <n v="4731"/>
  </r>
  <r>
    <x v="10"/>
    <x v="4"/>
    <x v="27"/>
    <x v="1"/>
    <x v="0"/>
    <m/>
    <m/>
    <m/>
    <m/>
    <m/>
    <m/>
    <n v="4661"/>
  </r>
  <r>
    <x v="10"/>
    <x v="7"/>
    <x v="52"/>
    <x v="0"/>
    <x v="0"/>
    <m/>
    <m/>
    <m/>
    <m/>
    <m/>
    <m/>
    <n v="4638"/>
  </r>
  <r>
    <x v="10"/>
    <x v="0"/>
    <x v="77"/>
    <x v="0"/>
    <x v="0"/>
    <m/>
    <m/>
    <m/>
    <m/>
    <m/>
    <m/>
    <n v="4477"/>
  </r>
  <r>
    <x v="10"/>
    <x v="2"/>
    <x v="86"/>
    <x v="1"/>
    <x v="0"/>
    <m/>
    <m/>
    <m/>
    <m/>
    <m/>
    <m/>
    <n v="4468"/>
  </r>
  <r>
    <x v="10"/>
    <x v="4"/>
    <x v="27"/>
    <x v="2"/>
    <x v="0"/>
    <m/>
    <m/>
    <m/>
    <m/>
    <m/>
    <m/>
    <n v="4464"/>
  </r>
  <r>
    <x v="10"/>
    <x v="7"/>
    <x v="62"/>
    <x v="1"/>
    <x v="0"/>
    <m/>
    <m/>
    <m/>
    <m/>
    <m/>
    <m/>
    <n v="4454"/>
  </r>
  <r>
    <x v="10"/>
    <x v="0"/>
    <x v="31"/>
    <x v="0"/>
    <x v="0"/>
    <m/>
    <m/>
    <m/>
    <m/>
    <m/>
    <m/>
    <n v="4248"/>
  </r>
  <r>
    <x v="10"/>
    <x v="5"/>
    <x v="39"/>
    <x v="1"/>
    <x v="0"/>
    <m/>
    <m/>
    <m/>
    <m/>
    <m/>
    <m/>
    <n v="4225"/>
  </r>
  <r>
    <x v="10"/>
    <x v="5"/>
    <x v="69"/>
    <x v="2"/>
    <x v="0"/>
    <m/>
    <m/>
    <m/>
    <m/>
    <m/>
    <m/>
    <n v="4224"/>
  </r>
  <r>
    <x v="10"/>
    <x v="1"/>
    <x v="64"/>
    <x v="0"/>
    <x v="0"/>
    <m/>
    <m/>
    <m/>
    <m/>
    <m/>
    <m/>
    <n v="4219"/>
  </r>
  <r>
    <x v="10"/>
    <x v="5"/>
    <x v="33"/>
    <x v="0"/>
    <x v="0"/>
    <m/>
    <m/>
    <m/>
    <m/>
    <m/>
    <m/>
    <n v="4196"/>
  </r>
  <r>
    <x v="10"/>
    <x v="4"/>
    <x v="73"/>
    <x v="1"/>
    <x v="0"/>
    <m/>
    <m/>
    <m/>
    <m/>
    <m/>
    <m/>
    <n v="4174"/>
  </r>
  <r>
    <x v="10"/>
    <x v="2"/>
    <x v="20"/>
    <x v="2"/>
    <x v="0"/>
    <m/>
    <m/>
    <m/>
    <m/>
    <m/>
    <m/>
    <n v="4150"/>
  </r>
  <r>
    <x v="10"/>
    <x v="1"/>
    <x v="2"/>
    <x v="1"/>
    <x v="0"/>
    <m/>
    <m/>
    <m/>
    <m/>
    <m/>
    <m/>
    <n v="4106"/>
  </r>
  <r>
    <x v="10"/>
    <x v="0"/>
    <x v="12"/>
    <x v="1"/>
    <x v="0"/>
    <m/>
    <m/>
    <m/>
    <m/>
    <m/>
    <m/>
    <n v="4081"/>
  </r>
  <r>
    <x v="10"/>
    <x v="2"/>
    <x v="10"/>
    <x v="2"/>
    <x v="0"/>
    <m/>
    <m/>
    <m/>
    <m/>
    <m/>
    <m/>
    <n v="4077"/>
  </r>
  <r>
    <x v="10"/>
    <x v="2"/>
    <x v="11"/>
    <x v="3"/>
    <x v="0"/>
    <m/>
    <m/>
    <m/>
    <m/>
    <m/>
    <m/>
    <n v="4066"/>
  </r>
  <r>
    <x v="10"/>
    <x v="2"/>
    <x v="10"/>
    <x v="3"/>
    <x v="0"/>
    <m/>
    <m/>
    <m/>
    <m/>
    <m/>
    <m/>
    <n v="4059"/>
  </r>
  <r>
    <x v="10"/>
    <x v="5"/>
    <x v="89"/>
    <x v="2"/>
    <x v="0"/>
    <m/>
    <m/>
    <m/>
    <m/>
    <m/>
    <m/>
    <n v="4032"/>
  </r>
  <r>
    <x v="10"/>
    <x v="6"/>
    <x v="61"/>
    <x v="0"/>
    <x v="0"/>
    <m/>
    <m/>
    <m/>
    <m/>
    <m/>
    <m/>
    <n v="4011"/>
  </r>
  <r>
    <x v="10"/>
    <x v="1"/>
    <x v="75"/>
    <x v="0"/>
    <x v="0"/>
    <m/>
    <m/>
    <m/>
    <m/>
    <m/>
    <m/>
    <n v="3969"/>
  </r>
  <r>
    <x v="10"/>
    <x v="3"/>
    <x v="63"/>
    <x v="2"/>
    <x v="0"/>
    <m/>
    <m/>
    <m/>
    <m/>
    <m/>
    <m/>
    <n v="3922"/>
  </r>
  <r>
    <x v="10"/>
    <x v="4"/>
    <x v="27"/>
    <x v="0"/>
    <x v="0"/>
    <m/>
    <m/>
    <m/>
    <m/>
    <m/>
    <m/>
    <n v="3918"/>
  </r>
  <r>
    <x v="10"/>
    <x v="4"/>
    <x v="45"/>
    <x v="2"/>
    <x v="0"/>
    <m/>
    <m/>
    <m/>
    <m/>
    <m/>
    <m/>
    <n v="3877"/>
  </r>
  <r>
    <x v="10"/>
    <x v="4"/>
    <x v="45"/>
    <x v="0"/>
    <x v="0"/>
    <m/>
    <m/>
    <m/>
    <m/>
    <m/>
    <m/>
    <n v="3874"/>
  </r>
  <r>
    <x v="10"/>
    <x v="2"/>
    <x v="59"/>
    <x v="0"/>
    <x v="0"/>
    <m/>
    <m/>
    <m/>
    <m/>
    <m/>
    <m/>
    <n v="3840"/>
  </r>
  <r>
    <x v="10"/>
    <x v="4"/>
    <x v="73"/>
    <x v="2"/>
    <x v="0"/>
    <m/>
    <m/>
    <m/>
    <m/>
    <m/>
    <m/>
    <n v="3820"/>
  </r>
  <r>
    <x v="10"/>
    <x v="1"/>
    <x v="2"/>
    <x v="2"/>
    <x v="0"/>
    <m/>
    <m/>
    <m/>
    <m/>
    <m/>
    <m/>
    <n v="3791"/>
  </r>
  <r>
    <x v="10"/>
    <x v="5"/>
    <x v="39"/>
    <x v="1"/>
    <x v="0"/>
    <m/>
    <m/>
    <m/>
    <m/>
    <m/>
    <m/>
    <n v="3751"/>
  </r>
  <r>
    <x v="10"/>
    <x v="0"/>
    <x v="78"/>
    <x v="0"/>
    <x v="0"/>
    <m/>
    <m/>
    <m/>
    <m/>
    <m/>
    <m/>
    <n v="3718"/>
  </r>
  <r>
    <x v="10"/>
    <x v="3"/>
    <x v="98"/>
    <x v="1"/>
    <x v="0"/>
    <m/>
    <m/>
    <m/>
    <m/>
    <m/>
    <m/>
    <n v="3692"/>
  </r>
  <r>
    <x v="10"/>
    <x v="3"/>
    <x v="38"/>
    <x v="1"/>
    <x v="0"/>
    <m/>
    <m/>
    <m/>
    <m/>
    <m/>
    <m/>
    <n v="3685"/>
  </r>
  <r>
    <x v="10"/>
    <x v="2"/>
    <x v="20"/>
    <x v="1"/>
    <x v="0"/>
    <m/>
    <m/>
    <m/>
    <m/>
    <m/>
    <m/>
    <n v="3683"/>
  </r>
  <r>
    <x v="10"/>
    <x v="4"/>
    <x v="35"/>
    <x v="5"/>
    <x v="0"/>
    <m/>
    <m/>
    <m/>
    <m/>
    <m/>
    <m/>
    <n v="3637"/>
  </r>
  <r>
    <x v="10"/>
    <x v="1"/>
    <x v="76"/>
    <x v="1"/>
    <x v="0"/>
    <m/>
    <m/>
    <m/>
    <m/>
    <m/>
    <m/>
    <n v="3633"/>
  </r>
  <r>
    <x v="10"/>
    <x v="2"/>
    <x v="26"/>
    <x v="2"/>
    <x v="0"/>
    <m/>
    <m/>
    <m/>
    <m/>
    <m/>
    <m/>
    <n v="3536"/>
  </r>
  <r>
    <x v="10"/>
    <x v="1"/>
    <x v="14"/>
    <x v="2"/>
    <x v="0"/>
    <m/>
    <m/>
    <m/>
    <m/>
    <m/>
    <m/>
    <n v="3532"/>
  </r>
  <r>
    <x v="10"/>
    <x v="1"/>
    <x v="2"/>
    <x v="3"/>
    <x v="0"/>
    <m/>
    <m/>
    <m/>
    <m/>
    <m/>
    <m/>
    <n v="3531"/>
  </r>
  <r>
    <x v="10"/>
    <x v="5"/>
    <x v="33"/>
    <x v="5"/>
    <x v="0"/>
    <m/>
    <m/>
    <m/>
    <m/>
    <m/>
    <m/>
    <n v="3511"/>
  </r>
  <r>
    <x v="10"/>
    <x v="1"/>
    <x v="67"/>
    <x v="0"/>
    <x v="0"/>
    <m/>
    <m/>
    <m/>
    <m/>
    <m/>
    <m/>
    <n v="3425"/>
  </r>
  <r>
    <x v="10"/>
    <x v="2"/>
    <x v="88"/>
    <x v="0"/>
    <x v="0"/>
    <m/>
    <m/>
    <m/>
    <m/>
    <m/>
    <m/>
    <n v="3410"/>
  </r>
  <r>
    <x v="10"/>
    <x v="4"/>
    <x v="27"/>
    <x v="2"/>
    <x v="0"/>
    <m/>
    <m/>
    <m/>
    <m/>
    <m/>
    <m/>
    <n v="3385"/>
  </r>
  <r>
    <x v="10"/>
    <x v="5"/>
    <x v="39"/>
    <x v="3"/>
    <x v="0"/>
    <m/>
    <m/>
    <m/>
    <m/>
    <m/>
    <m/>
    <n v="3367"/>
  </r>
  <r>
    <x v="10"/>
    <x v="1"/>
    <x v="5"/>
    <x v="2"/>
    <x v="0"/>
    <m/>
    <m/>
    <m/>
    <m/>
    <m/>
    <m/>
    <n v="3353"/>
  </r>
  <r>
    <x v="10"/>
    <x v="4"/>
    <x v="17"/>
    <x v="3"/>
    <x v="0"/>
    <m/>
    <m/>
    <m/>
    <m/>
    <m/>
    <m/>
    <n v="3347"/>
  </r>
  <r>
    <x v="10"/>
    <x v="5"/>
    <x v="69"/>
    <x v="2"/>
    <x v="0"/>
    <m/>
    <m/>
    <m/>
    <m/>
    <m/>
    <m/>
    <n v="3323"/>
  </r>
  <r>
    <x v="10"/>
    <x v="2"/>
    <x v="20"/>
    <x v="3"/>
    <x v="0"/>
    <m/>
    <m/>
    <m/>
    <m/>
    <m/>
    <m/>
    <n v="3317"/>
  </r>
  <r>
    <x v="10"/>
    <x v="4"/>
    <x v="36"/>
    <x v="3"/>
    <x v="0"/>
    <m/>
    <m/>
    <m/>
    <m/>
    <m/>
    <m/>
    <n v="3302"/>
  </r>
  <r>
    <x v="10"/>
    <x v="2"/>
    <x v="58"/>
    <x v="0"/>
    <x v="0"/>
    <m/>
    <m/>
    <m/>
    <m/>
    <m/>
    <m/>
    <n v="3244"/>
  </r>
  <r>
    <x v="10"/>
    <x v="2"/>
    <x v="26"/>
    <x v="2"/>
    <x v="0"/>
    <m/>
    <m/>
    <m/>
    <m/>
    <m/>
    <m/>
    <n v="3230"/>
  </r>
  <r>
    <x v="10"/>
    <x v="2"/>
    <x v="20"/>
    <x v="2"/>
    <x v="0"/>
    <m/>
    <m/>
    <m/>
    <m/>
    <m/>
    <m/>
    <n v="3216"/>
  </r>
  <r>
    <x v="10"/>
    <x v="4"/>
    <x v="27"/>
    <x v="2"/>
    <x v="0"/>
    <m/>
    <m/>
    <m/>
    <m/>
    <m/>
    <m/>
    <n v="3206"/>
  </r>
  <r>
    <x v="10"/>
    <x v="4"/>
    <x v="57"/>
    <x v="0"/>
    <x v="0"/>
    <m/>
    <m/>
    <m/>
    <m/>
    <m/>
    <m/>
    <n v="3193"/>
  </r>
  <r>
    <x v="10"/>
    <x v="7"/>
    <x v="62"/>
    <x v="0"/>
    <x v="0"/>
    <m/>
    <m/>
    <m/>
    <m/>
    <m/>
    <m/>
    <n v="3164"/>
  </r>
  <r>
    <x v="10"/>
    <x v="2"/>
    <x v="20"/>
    <x v="2"/>
    <x v="0"/>
    <m/>
    <m/>
    <m/>
    <m/>
    <m/>
    <m/>
    <n v="3126"/>
  </r>
  <r>
    <x v="10"/>
    <x v="2"/>
    <x v="88"/>
    <x v="2"/>
    <x v="0"/>
    <m/>
    <m/>
    <m/>
    <m/>
    <m/>
    <m/>
    <n v="3119"/>
  </r>
  <r>
    <x v="10"/>
    <x v="7"/>
    <x v="62"/>
    <x v="2"/>
    <x v="0"/>
    <m/>
    <m/>
    <m/>
    <m/>
    <m/>
    <m/>
    <n v="3115"/>
  </r>
  <r>
    <x v="10"/>
    <x v="0"/>
    <x v="9"/>
    <x v="2"/>
    <x v="0"/>
    <m/>
    <m/>
    <m/>
    <m/>
    <m/>
    <m/>
    <n v="3114"/>
  </r>
  <r>
    <x v="10"/>
    <x v="1"/>
    <x v="37"/>
    <x v="0"/>
    <x v="0"/>
    <m/>
    <m/>
    <m/>
    <m/>
    <m/>
    <m/>
    <n v="3106"/>
  </r>
  <r>
    <x v="10"/>
    <x v="7"/>
    <x v="72"/>
    <x v="2"/>
    <x v="0"/>
    <m/>
    <m/>
    <m/>
    <m/>
    <m/>
    <m/>
    <n v="3069"/>
  </r>
  <r>
    <x v="10"/>
    <x v="0"/>
    <x v="9"/>
    <x v="0"/>
    <x v="0"/>
    <m/>
    <m/>
    <m/>
    <m/>
    <m/>
    <m/>
    <n v="3036"/>
  </r>
  <r>
    <x v="10"/>
    <x v="2"/>
    <x v="20"/>
    <x v="2"/>
    <x v="0"/>
    <m/>
    <m/>
    <m/>
    <m/>
    <m/>
    <m/>
    <n v="3030"/>
  </r>
  <r>
    <x v="10"/>
    <x v="5"/>
    <x v="69"/>
    <x v="0"/>
    <x v="0"/>
    <m/>
    <m/>
    <m/>
    <m/>
    <m/>
    <m/>
    <n v="3002"/>
  </r>
  <r>
    <x v="10"/>
    <x v="5"/>
    <x v="69"/>
    <x v="0"/>
    <x v="0"/>
    <m/>
    <m/>
    <m/>
    <m/>
    <m/>
    <m/>
    <n v="3000"/>
  </r>
  <r>
    <x v="10"/>
    <x v="2"/>
    <x v="48"/>
    <x v="3"/>
    <x v="0"/>
    <m/>
    <m/>
    <m/>
    <m/>
    <m/>
    <m/>
    <n v="2994"/>
  </r>
  <r>
    <x v="10"/>
    <x v="5"/>
    <x v="39"/>
    <x v="3"/>
    <x v="0"/>
    <m/>
    <m/>
    <m/>
    <m/>
    <m/>
    <m/>
    <n v="2991"/>
  </r>
  <r>
    <x v="10"/>
    <x v="3"/>
    <x v="97"/>
    <x v="2"/>
    <x v="0"/>
    <m/>
    <m/>
    <m/>
    <m/>
    <m/>
    <m/>
    <n v="2987"/>
  </r>
  <r>
    <x v="10"/>
    <x v="3"/>
    <x v="63"/>
    <x v="0"/>
    <x v="0"/>
    <m/>
    <m/>
    <m/>
    <m/>
    <m/>
    <m/>
    <n v="2956"/>
  </r>
  <r>
    <x v="10"/>
    <x v="5"/>
    <x v="69"/>
    <x v="1"/>
    <x v="0"/>
    <m/>
    <m/>
    <m/>
    <m/>
    <m/>
    <m/>
    <n v="2949"/>
  </r>
  <r>
    <x v="10"/>
    <x v="1"/>
    <x v="5"/>
    <x v="1"/>
    <x v="0"/>
    <m/>
    <m/>
    <m/>
    <m/>
    <m/>
    <m/>
    <n v="2946"/>
  </r>
  <r>
    <x v="10"/>
    <x v="2"/>
    <x v="84"/>
    <x v="0"/>
    <x v="0"/>
    <m/>
    <m/>
    <m/>
    <m/>
    <m/>
    <m/>
    <n v="2936"/>
  </r>
  <r>
    <x v="10"/>
    <x v="1"/>
    <x v="76"/>
    <x v="0"/>
    <x v="0"/>
    <m/>
    <m/>
    <m/>
    <m/>
    <m/>
    <m/>
    <n v="2934"/>
  </r>
  <r>
    <x v="10"/>
    <x v="4"/>
    <x v="73"/>
    <x v="0"/>
    <x v="0"/>
    <m/>
    <m/>
    <m/>
    <m/>
    <m/>
    <m/>
    <n v="2930"/>
  </r>
  <r>
    <x v="10"/>
    <x v="7"/>
    <x v="82"/>
    <x v="1"/>
    <x v="0"/>
    <m/>
    <m/>
    <m/>
    <m/>
    <m/>
    <m/>
    <n v="2930"/>
  </r>
  <r>
    <x v="10"/>
    <x v="4"/>
    <x v="57"/>
    <x v="3"/>
    <x v="0"/>
    <m/>
    <m/>
    <m/>
    <m/>
    <m/>
    <m/>
    <n v="2924"/>
  </r>
  <r>
    <x v="10"/>
    <x v="5"/>
    <x v="22"/>
    <x v="0"/>
    <x v="0"/>
    <m/>
    <m/>
    <m/>
    <m/>
    <m/>
    <m/>
    <n v="2913"/>
  </r>
  <r>
    <x v="10"/>
    <x v="6"/>
    <x v="80"/>
    <x v="0"/>
    <x v="0"/>
    <m/>
    <m/>
    <m/>
    <m/>
    <m/>
    <m/>
    <n v="2886"/>
  </r>
  <r>
    <x v="10"/>
    <x v="1"/>
    <x v="94"/>
    <x v="0"/>
    <x v="0"/>
    <m/>
    <m/>
    <m/>
    <m/>
    <m/>
    <m/>
    <n v="2883"/>
  </r>
  <r>
    <x v="10"/>
    <x v="2"/>
    <x v="20"/>
    <x v="2"/>
    <x v="0"/>
    <m/>
    <m/>
    <m/>
    <m/>
    <m/>
    <m/>
    <n v="2831"/>
  </r>
  <r>
    <x v="10"/>
    <x v="2"/>
    <x v="20"/>
    <x v="0"/>
    <x v="0"/>
    <m/>
    <m/>
    <m/>
    <m/>
    <m/>
    <m/>
    <n v="2826"/>
  </r>
  <r>
    <x v="10"/>
    <x v="3"/>
    <x v="55"/>
    <x v="0"/>
    <x v="0"/>
    <m/>
    <m/>
    <m/>
    <m/>
    <m/>
    <m/>
    <n v="2805"/>
  </r>
  <r>
    <x v="10"/>
    <x v="4"/>
    <x v="35"/>
    <x v="3"/>
    <x v="0"/>
    <m/>
    <m/>
    <m/>
    <m/>
    <m/>
    <m/>
    <n v="2788"/>
  </r>
  <r>
    <x v="10"/>
    <x v="7"/>
    <x v="62"/>
    <x v="0"/>
    <x v="0"/>
    <m/>
    <m/>
    <m/>
    <m/>
    <m/>
    <m/>
    <n v="2773"/>
  </r>
  <r>
    <x v="10"/>
    <x v="2"/>
    <x v="59"/>
    <x v="2"/>
    <x v="0"/>
    <m/>
    <m/>
    <m/>
    <m/>
    <m/>
    <m/>
    <n v="2728"/>
  </r>
  <r>
    <x v="10"/>
    <x v="4"/>
    <x v="73"/>
    <x v="2"/>
    <x v="0"/>
    <m/>
    <m/>
    <m/>
    <m/>
    <m/>
    <m/>
    <n v="2715"/>
  </r>
  <r>
    <x v="10"/>
    <x v="7"/>
    <x v="72"/>
    <x v="0"/>
    <x v="0"/>
    <m/>
    <m/>
    <m/>
    <m/>
    <m/>
    <m/>
    <n v="2699"/>
  </r>
  <r>
    <x v="10"/>
    <x v="5"/>
    <x v="39"/>
    <x v="0"/>
    <x v="0"/>
    <m/>
    <m/>
    <m/>
    <m/>
    <m/>
    <m/>
    <n v="2688"/>
  </r>
  <r>
    <x v="10"/>
    <x v="5"/>
    <x v="33"/>
    <x v="3"/>
    <x v="0"/>
    <m/>
    <m/>
    <m/>
    <m/>
    <m/>
    <m/>
    <n v="2674"/>
  </r>
  <r>
    <x v="10"/>
    <x v="5"/>
    <x v="69"/>
    <x v="1"/>
    <x v="0"/>
    <m/>
    <m/>
    <m/>
    <m/>
    <m/>
    <m/>
    <n v="2636"/>
  </r>
  <r>
    <x v="10"/>
    <x v="2"/>
    <x v="29"/>
    <x v="2"/>
    <x v="0"/>
    <m/>
    <m/>
    <m/>
    <m/>
    <m/>
    <m/>
    <n v="2632"/>
  </r>
  <r>
    <x v="10"/>
    <x v="7"/>
    <x v="62"/>
    <x v="2"/>
    <x v="0"/>
    <m/>
    <m/>
    <m/>
    <m/>
    <m/>
    <m/>
    <n v="2611"/>
  </r>
  <r>
    <x v="10"/>
    <x v="0"/>
    <x v="0"/>
    <x v="1"/>
    <x v="0"/>
    <m/>
    <m/>
    <m/>
    <m/>
    <m/>
    <m/>
    <n v="2584"/>
  </r>
  <r>
    <x v="10"/>
    <x v="7"/>
    <x v="72"/>
    <x v="1"/>
    <x v="0"/>
    <m/>
    <m/>
    <m/>
    <m/>
    <m/>
    <m/>
    <n v="2575"/>
  </r>
  <r>
    <x v="10"/>
    <x v="2"/>
    <x v="84"/>
    <x v="2"/>
    <x v="0"/>
    <m/>
    <m/>
    <m/>
    <m/>
    <m/>
    <m/>
    <n v="2563"/>
  </r>
  <r>
    <x v="10"/>
    <x v="3"/>
    <x v="38"/>
    <x v="3"/>
    <x v="0"/>
    <m/>
    <m/>
    <m/>
    <m/>
    <m/>
    <m/>
    <n v="2558"/>
  </r>
  <r>
    <x v="10"/>
    <x v="1"/>
    <x v="23"/>
    <x v="2"/>
    <x v="0"/>
    <m/>
    <m/>
    <m/>
    <m/>
    <m/>
    <m/>
    <n v="2531"/>
  </r>
  <r>
    <x v="10"/>
    <x v="1"/>
    <x v="79"/>
    <x v="0"/>
    <x v="0"/>
    <m/>
    <m/>
    <m/>
    <m/>
    <m/>
    <m/>
    <n v="2508"/>
  </r>
  <r>
    <x v="10"/>
    <x v="5"/>
    <x v="89"/>
    <x v="0"/>
    <x v="0"/>
    <m/>
    <m/>
    <m/>
    <m/>
    <m/>
    <m/>
    <n v="2485"/>
  </r>
  <r>
    <x v="10"/>
    <x v="2"/>
    <x v="84"/>
    <x v="1"/>
    <x v="0"/>
    <m/>
    <m/>
    <m/>
    <m/>
    <m/>
    <m/>
    <n v="2453"/>
  </r>
  <r>
    <x v="10"/>
    <x v="0"/>
    <x v="0"/>
    <x v="5"/>
    <x v="0"/>
    <m/>
    <m/>
    <m/>
    <m/>
    <m/>
    <m/>
    <n v="2444"/>
  </r>
  <r>
    <x v="10"/>
    <x v="3"/>
    <x v="74"/>
    <x v="0"/>
    <x v="0"/>
    <m/>
    <m/>
    <m/>
    <m/>
    <m/>
    <m/>
    <n v="2433"/>
  </r>
  <r>
    <x v="10"/>
    <x v="2"/>
    <x v="29"/>
    <x v="5"/>
    <x v="0"/>
    <m/>
    <m/>
    <m/>
    <m/>
    <m/>
    <m/>
    <n v="2412"/>
  </r>
  <r>
    <x v="10"/>
    <x v="3"/>
    <x v="55"/>
    <x v="2"/>
    <x v="0"/>
    <m/>
    <m/>
    <m/>
    <m/>
    <m/>
    <m/>
    <n v="2404"/>
  </r>
  <r>
    <x v="10"/>
    <x v="5"/>
    <x v="39"/>
    <x v="1"/>
    <x v="0"/>
    <m/>
    <m/>
    <m/>
    <m/>
    <m/>
    <m/>
    <n v="2392"/>
  </r>
  <r>
    <x v="10"/>
    <x v="5"/>
    <x v="22"/>
    <x v="1"/>
    <x v="0"/>
    <m/>
    <m/>
    <m/>
    <m/>
    <m/>
    <m/>
    <n v="2366"/>
  </r>
  <r>
    <x v="10"/>
    <x v="0"/>
    <x v="1"/>
    <x v="1"/>
    <x v="0"/>
    <m/>
    <m/>
    <m/>
    <m/>
    <m/>
    <m/>
    <n v="2362"/>
  </r>
  <r>
    <x v="10"/>
    <x v="1"/>
    <x v="5"/>
    <x v="3"/>
    <x v="0"/>
    <m/>
    <m/>
    <m/>
    <m/>
    <m/>
    <m/>
    <n v="2348"/>
  </r>
  <r>
    <x v="10"/>
    <x v="1"/>
    <x v="85"/>
    <x v="0"/>
    <x v="0"/>
    <m/>
    <m/>
    <m/>
    <m/>
    <m/>
    <m/>
    <n v="2339"/>
  </r>
  <r>
    <x v="10"/>
    <x v="0"/>
    <x v="46"/>
    <x v="1"/>
    <x v="0"/>
    <m/>
    <m/>
    <m/>
    <m/>
    <m/>
    <m/>
    <n v="2335"/>
  </r>
  <r>
    <x v="10"/>
    <x v="0"/>
    <x v="12"/>
    <x v="5"/>
    <x v="0"/>
    <m/>
    <m/>
    <m/>
    <m/>
    <m/>
    <m/>
    <n v="2328"/>
  </r>
  <r>
    <x v="10"/>
    <x v="0"/>
    <x v="1"/>
    <x v="2"/>
    <x v="0"/>
    <m/>
    <m/>
    <m/>
    <m/>
    <m/>
    <m/>
    <n v="2326"/>
  </r>
  <r>
    <x v="10"/>
    <x v="1"/>
    <x v="15"/>
    <x v="1"/>
    <x v="0"/>
    <m/>
    <m/>
    <m/>
    <m/>
    <m/>
    <m/>
    <n v="2311"/>
  </r>
  <r>
    <x v="10"/>
    <x v="1"/>
    <x v="25"/>
    <x v="2"/>
    <x v="0"/>
    <m/>
    <m/>
    <m/>
    <m/>
    <m/>
    <m/>
    <n v="2300"/>
  </r>
  <r>
    <x v="10"/>
    <x v="4"/>
    <x v="27"/>
    <x v="5"/>
    <x v="0"/>
    <m/>
    <m/>
    <m/>
    <m/>
    <m/>
    <m/>
    <n v="2277"/>
  </r>
  <r>
    <x v="10"/>
    <x v="2"/>
    <x v="84"/>
    <x v="1"/>
    <x v="0"/>
    <m/>
    <m/>
    <m/>
    <m/>
    <m/>
    <m/>
    <n v="2268"/>
  </r>
  <r>
    <x v="10"/>
    <x v="0"/>
    <x v="7"/>
    <x v="2"/>
    <x v="0"/>
    <m/>
    <m/>
    <m/>
    <m/>
    <m/>
    <m/>
    <n v="2268"/>
  </r>
  <r>
    <x v="10"/>
    <x v="0"/>
    <x v="1"/>
    <x v="5"/>
    <x v="0"/>
    <m/>
    <m/>
    <m/>
    <m/>
    <m/>
    <m/>
    <n v="2257"/>
  </r>
  <r>
    <x v="10"/>
    <x v="7"/>
    <x v="52"/>
    <x v="1"/>
    <x v="0"/>
    <m/>
    <m/>
    <m/>
    <m/>
    <m/>
    <m/>
    <n v="2245"/>
  </r>
  <r>
    <x v="10"/>
    <x v="1"/>
    <x v="92"/>
    <x v="1"/>
    <x v="0"/>
    <m/>
    <m/>
    <m/>
    <m/>
    <m/>
    <m/>
    <n v="2215"/>
  </r>
  <r>
    <x v="10"/>
    <x v="2"/>
    <x v="84"/>
    <x v="0"/>
    <x v="0"/>
    <m/>
    <m/>
    <m/>
    <m/>
    <m/>
    <m/>
    <n v="2187"/>
  </r>
  <r>
    <x v="10"/>
    <x v="1"/>
    <x v="3"/>
    <x v="1"/>
    <x v="0"/>
    <m/>
    <m/>
    <m/>
    <m/>
    <m/>
    <m/>
    <n v="2161"/>
  </r>
  <r>
    <x v="10"/>
    <x v="1"/>
    <x v="24"/>
    <x v="3"/>
    <x v="0"/>
    <m/>
    <m/>
    <m/>
    <m/>
    <m/>
    <m/>
    <n v="2147"/>
  </r>
  <r>
    <x v="10"/>
    <x v="4"/>
    <x v="65"/>
    <x v="3"/>
    <x v="0"/>
    <m/>
    <m/>
    <m/>
    <m/>
    <m/>
    <m/>
    <n v="2142"/>
  </r>
  <r>
    <x v="10"/>
    <x v="0"/>
    <x v="77"/>
    <x v="1"/>
    <x v="0"/>
    <m/>
    <m/>
    <m/>
    <m/>
    <m/>
    <m/>
    <n v="2124"/>
  </r>
  <r>
    <x v="10"/>
    <x v="5"/>
    <x v="33"/>
    <x v="3"/>
    <x v="0"/>
    <m/>
    <m/>
    <m/>
    <m/>
    <m/>
    <m/>
    <n v="2119"/>
  </r>
  <r>
    <x v="10"/>
    <x v="5"/>
    <x v="39"/>
    <x v="0"/>
    <x v="0"/>
    <m/>
    <m/>
    <m/>
    <m/>
    <m/>
    <m/>
    <n v="2116"/>
  </r>
  <r>
    <x v="10"/>
    <x v="3"/>
    <x v="63"/>
    <x v="1"/>
    <x v="0"/>
    <m/>
    <m/>
    <m/>
    <m/>
    <m/>
    <m/>
    <n v="2093"/>
  </r>
  <r>
    <x v="10"/>
    <x v="2"/>
    <x v="81"/>
    <x v="0"/>
    <x v="0"/>
    <m/>
    <m/>
    <m/>
    <m/>
    <m/>
    <m/>
    <n v="2073"/>
  </r>
  <r>
    <x v="10"/>
    <x v="2"/>
    <x v="29"/>
    <x v="2"/>
    <x v="0"/>
    <m/>
    <m/>
    <m/>
    <m/>
    <m/>
    <m/>
    <n v="2037"/>
  </r>
  <r>
    <x v="10"/>
    <x v="2"/>
    <x v="87"/>
    <x v="2"/>
    <x v="0"/>
    <m/>
    <m/>
    <m/>
    <m/>
    <m/>
    <m/>
    <n v="2010"/>
  </r>
  <r>
    <x v="10"/>
    <x v="2"/>
    <x v="88"/>
    <x v="1"/>
    <x v="0"/>
    <m/>
    <m/>
    <m/>
    <m/>
    <m/>
    <m/>
    <n v="2009"/>
  </r>
  <r>
    <x v="10"/>
    <x v="1"/>
    <x v="21"/>
    <x v="2"/>
    <x v="0"/>
    <m/>
    <m/>
    <m/>
    <m/>
    <m/>
    <m/>
    <n v="1998"/>
  </r>
  <r>
    <x v="10"/>
    <x v="0"/>
    <x v="31"/>
    <x v="1"/>
    <x v="0"/>
    <m/>
    <m/>
    <m/>
    <m/>
    <m/>
    <m/>
    <n v="1986"/>
  </r>
  <r>
    <x v="10"/>
    <x v="5"/>
    <x v="69"/>
    <x v="1"/>
    <x v="0"/>
    <m/>
    <m/>
    <m/>
    <m/>
    <m/>
    <m/>
    <n v="1977"/>
  </r>
  <r>
    <x v="10"/>
    <x v="8"/>
    <x v="102"/>
    <x v="0"/>
    <x v="0"/>
    <m/>
    <m/>
    <m/>
    <m/>
    <m/>
    <m/>
    <n v="1959"/>
  </r>
  <r>
    <x v="10"/>
    <x v="2"/>
    <x v="86"/>
    <x v="0"/>
    <x v="0"/>
    <m/>
    <m/>
    <m/>
    <m/>
    <m/>
    <m/>
    <n v="1932"/>
  </r>
  <r>
    <x v="10"/>
    <x v="3"/>
    <x v="104"/>
    <x v="1"/>
    <x v="0"/>
    <m/>
    <m/>
    <m/>
    <m/>
    <m/>
    <m/>
    <n v="1920"/>
  </r>
  <r>
    <x v="10"/>
    <x v="1"/>
    <x v="13"/>
    <x v="1"/>
    <x v="0"/>
    <m/>
    <m/>
    <m/>
    <m/>
    <m/>
    <m/>
    <n v="1911"/>
  </r>
  <r>
    <x v="10"/>
    <x v="5"/>
    <x v="39"/>
    <x v="2"/>
    <x v="0"/>
    <m/>
    <m/>
    <m/>
    <m/>
    <m/>
    <m/>
    <n v="1908"/>
  </r>
  <r>
    <x v="10"/>
    <x v="3"/>
    <x v="55"/>
    <x v="5"/>
    <x v="0"/>
    <m/>
    <m/>
    <m/>
    <m/>
    <m/>
    <m/>
    <n v="1901"/>
  </r>
  <r>
    <x v="10"/>
    <x v="3"/>
    <x v="97"/>
    <x v="0"/>
    <x v="0"/>
    <m/>
    <m/>
    <m/>
    <m/>
    <m/>
    <m/>
    <n v="1881"/>
  </r>
  <r>
    <x v="10"/>
    <x v="6"/>
    <x v="90"/>
    <x v="0"/>
    <x v="0"/>
    <m/>
    <m/>
    <m/>
    <m/>
    <m/>
    <m/>
    <n v="1876"/>
  </r>
  <r>
    <x v="10"/>
    <x v="0"/>
    <x v="68"/>
    <x v="0"/>
    <x v="0"/>
    <m/>
    <m/>
    <m/>
    <m/>
    <m/>
    <m/>
    <n v="1874"/>
  </r>
  <r>
    <x v="10"/>
    <x v="4"/>
    <x v="27"/>
    <x v="4"/>
    <x v="0"/>
    <m/>
    <m/>
    <m/>
    <m/>
    <m/>
    <m/>
    <n v="1856"/>
  </r>
  <r>
    <x v="10"/>
    <x v="2"/>
    <x v="29"/>
    <x v="3"/>
    <x v="0"/>
    <m/>
    <m/>
    <m/>
    <m/>
    <m/>
    <m/>
    <n v="1854"/>
  </r>
  <r>
    <x v="10"/>
    <x v="2"/>
    <x v="58"/>
    <x v="2"/>
    <x v="0"/>
    <m/>
    <m/>
    <m/>
    <m/>
    <m/>
    <m/>
    <n v="1851"/>
  </r>
  <r>
    <x v="10"/>
    <x v="2"/>
    <x v="87"/>
    <x v="0"/>
    <x v="0"/>
    <m/>
    <m/>
    <m/>
    <m/>
    <m/>
    <m/>
    <n v="1828"/>
  </r>
  <r>
    <x v="10"/>
    <x v="3"/>
    <x v="97"/>
    <x v="2"/>
    <x v="0"/>
    <m/>
    <m/>
    <m/>
    <m/>
    <m/>
    <m/>
    <n v="1826"/>
  </r>
  <r>
    <x v="10"/>
    <x v="2"/>
    <x v="86"/>
    <x v="2"/>
    <x v="0"/>
    <m/>
    <m/>
    <m/>
    <m/>
    <m/>
    <m/>
    <n v="1821"/>
  </r>
  <r>
    <x v="10"/>
    <x v="4"/>
    <x v="27"/>
    <x v="5"/>
    <x v="0"/>
    <m/>
    <m/>
    <m/>
    <m/>
    <m/>
    <m/>
    <n v="1820"/>
  </r>
  <r>
    <x v="10"/>
    <x v="0"/>
    <x v="68"/>
    <x v="5"/>
    <x v="0"/>
    <m/>
    <m/>
    <m/>
    <m/>
    <m/>
    <m/>
    <n v="1816"/>
  </r>
  <r>
    <x v="10"/>
    <x v="7"/>
    <x v="82"/>
    <x v="0"/>
    <x v="0"/>
    <m/>
    <m/>
    <m/>
    <m/>
    <m/>
    <m/>
    <n v="1794"/>
  </r>
  <r>
    <x v="10"/>
    <x v="8"/>
    <x v="114"/>
    <x v="0"/>
    <x v="0"/>
    <m/>
    <m/>
    <m/>
    <m/>
    <m/>
    <m/>
    <n v="1794"/>
  </r>
  <r>
    <x v="10"/>
    <x v="0"/>
    <x v="101"/>
    <x v="0"/>
    <x v="0"/>
    <m/>
    <m/>
    <m/>
    <m/>
    <m/>
    <m/>
    <n v="1781"/>
  </r>
  <r>
    <x v="10"/>
    <x v="3"/>
    <x v="16"/>
    <x v="5"/>
    <x v="0"/>
    <m/>
    <m/>
    <m/>
    <m/>
    <m/>
    <m/>
    <n v="1777"/>
  </r>
  <r>
    <x v="10"/>
    <x v="5"/>
    <x v="39"/>
    <x v="3"/>
    <x v="0"/>
    <m/>
    <m/>
    <m/>
    <m/>
    <m/>
    <m/>
    <n v="1777"/>
  </r>
  <r>
    <x v="10"/>
    <x v="2"/>
    <x v="87"/>
    <x v="1"/>
    <x v="0"/>
    <m/>
    <m/>
    <m/>
    <m/>
    <m/>
    <m/>
    <n v="1773"/>
  </r>
  <r>
    <x v="10"/>
    <x v="2"/>
    <x v="4"/>
    <x v="5"/>
    <x v="0"/>
    <m/>
    <m/>
    <m/>
    <m/>
    <m/>
    <m/>
    <n v="1769"/>
  </r>
  <r>
    <x v="10"/>
    <x v="4"/>
    <x v="57"/>
    <x v="2"/>
    <x v="0"/>
    <m/>
    <m/>
    <m/>
    <m/>
    <m/>
    <m/>
    <n v="1761"/>
  </r>
  <r>
    <x v="10"/>
    <x v="2"/>
    <x v="4"/>
    <x v="4"/>
    <x v="0"/>
    <m/>
    <m/>
    <m/>
    <m/>
    <m/>
    <m/>
    <n v="1754"/>
  </r>
  <r>
    <x v="10"/>
    <x v="1"/>
    <x v="19"/>
    <x v="2"/>
    <x v="0"/>
    <m/>
    <m/>
    <m/>
    <m/>
    <m/>
    <m/>
    <n v="1754"/>
  </r>
  <r>
    <x v="10"/>
    <x v="5"/>
    <x v="22"/>
    <x v="2"/>
    <x v="0"/>
    <m/>
    <m/>
    <m/>
    <m/>
    <m/>
    <m/>
    <n v="1754"/>
  </r>
  <r>
    <x v="10"/>
    <x v="1"/>
    <x v="93"/>
    <x v="0"/>
    <x v="0"/>
    <m/>
    <m/>
    <m/>
    <m/>
    <m/>
    <m/>
    <n v="1742"/>
  </r>
  <r>
    <x v="10"/>
    <x v="1"/>
    <x v="23"/>
    <x v="2"/>
    <x v="0"/>
    <m/>
    <m/>
    <m/>
    <m/>
    <m/>
    <m/>
    <n v="1735"/>
  </r>
  <r>
    <x v="10"/>
    <x v="9"/>
    <x v="95"/>
    <x v="0"/>
    <x v="0"/>
    <m/>
    <m/>
    <m/>
    <m/>
    <m/>
    <m/>
    <n v="1715"/>
  </r>
  <r>
    <x v="10"/>
    <x v="1"/>
    <x v="23"/>
    <x v="3"/>
    <x v="0"/>
    <m/>
    <m/>
    <m/>
    <m/>
    <m/>
    <m/>
    <n v="1713"/>
  </r>
  <r>
    <x v="10"/>
    <x v="5"/>
    <x v="69"/>
    <x v="0"/>
    <x v="0"/>
    <m/>
    <m/>
    <m/>
    <m/>
    <m/>
    <m/>
    <n v="1701"/>
  </r>
  <r>
    <x v="10"/>
    <x v="6"/>
    <x v="91"/>
    <x v="0"/>
    <x v="0"/>
    <m/>
    <m/>
    <m/>
    <m/>
    <m/>
    <m/>
    <n v="1700"/>
  </r>
  <r>
    <x v="10"/>
    <x v="2"/>
    <x v="47"/>
    <x v="3"/>
    <x v="0"/>
    <m/>
    <m/>
    <m/>
    <m/>
    <m/>
    <m/>
    <n v="1690"/>
  </r>
  <r>
    <x v="10"/>
    <x v="2"/>
    <x v="87"/>
    <x v="2"/>
    <x v="0"/>
    <m/>
    <m/>
    <m/>
    <m/>
    <m/>
    <m/>
    <n v="1683"/>
  </r>
  <r>
    <x v="10"/>
    <x v="5"/>
    <x v="33"/>
    <x v="1"/>
    <x v="0"/>
    <m/>
    <m/>
    <m/>
    <m/>
    <m/>
    <m/>
    <n v="1675"/>
  </r>
  <r>
    <x v="10"/>
    <x v="2"/>
    <x v="84"/>
    <x v="2"/>
    <x v="0"/>
    <m/>
    <m/>
    <m/>
    <m/>
    <m/>
    <m/>
    <n v="1669"/>
  </r>
  <r>
    <x v="10"/>
    <x v="1"/>
    <x v="24"/>
    <x v="1"/>
    <x v="0"/>
    <m/>
    <m/>
    <m/>
    <m/>
    <m/>
    <m/>
    <n v="1667"/>
  </r>
  <r>
    <x v="10"/>
    <x v="5"/>
    <x v="33"/>
    <x v="4"/>
    <x v="0"/>
    <m/>
    <m/>
    <m/>
    <m/>
    <m/>
    <m/>
    <n v="1650"/>
  </r>
  <r>
    <x v="10"/>
    <x v="5"/>
    <x v="89"/>
    <x v="2"/>
    <x v="0"/>
    <m/>
    <m/>
    <m/>
    <m/>
    <m/>
    <m/>
    <n v="1639"/>
  </r>
  <r>
    <x v="10"/>
    <x v="4"/>
    <x v="35"/>
    <x v="4"/>
    <x v="0"/>
    <m/>
    <m/>
    <m/>
    <m/>
    <m/>
    <m/>
    <n v="1620"/>
  </r>
  <r>
    <x v="10"/>
    <x v="1"/>
    <x v="24"/>
    <x v="2"/>
    <x v="0"/>
    <m/>
    <m/>
    <m/>
    <m/>
    <m/>
    <m/>
    <n v="1604"/>
  </r>
  <r>
    <x v="10"/>
    <x v="7"/>
    <x v="62"/>
    <x v="2"/>
    <x v="0"/>
    <m/>
    <m/>
    <m/>
    <m/>
    <m/>
    <m/>
    <n v="1586"/>
  </r>
  <r>
    <x v="10"/>
    <x v="3"/>
    <x v="51"/>
    <x v="5"/>
    <x v="0"/>
    <m/>
    <m/>
    <m/>
    <m/>
    <m/>
    <m/>
    <n v="1569"/>
  </r>
  <r>
    <x v="10"/>
    <x v="1"/>
    <x v="15"/>
    <x v="3"/>
    <x v="0"/>
    <m/>
    <m/>
    <m/>
    <m/>
    <m/>
    <m/>
    <n v="1557"/>
  </r>
  <r>
    <x v="10"/>
    <x v="2"/>
    <x v="88"/>
    <x v="2"/>
    <x v="0"/>
    <m/>
    <m/>
    <m/>
    <m/>
    <m/>
    <m/>
    <n v="1555"/>
  </r>
  <r>
    <x v="10"/>
    <x v="2"/>
    <x v="110"/>
    <x v="1"/>
    <x v="0"/>
    <m/>
    <m/>
    <m/>
    <m/>
    <m/>
    <m/>
    <n v="1548"/>
  </r>
  <r>
    <x v="10"/>
    <x v="0"/>
    <x v="128"/>
    <x v="0"/>
    <x v="0"/>
    <m/>
    <m/>
    <m/>
    <m/>
    <m/>
    <m/>
    <n v="1534"/>
  </r>
  <r>
    <x v="10"/>
    <x v="1"/>
    <x v="100"/>
    <x v="0"/>
    <x v="0"/>
    <m/>
    <m/>
    <m/>
    <m/>
    <m/>
    <m/>
    <n v="1529"/>
  </r>
  <r>
    <x v="10"/>
    <x v="0"/>
    <x v="96"/>
    <x v="0"/>
    <x v="0"/>
    <m/>
    <m/>
    <m/>
    <m/>
    <m/>
    <m/>
    <n v="1505"/>
  </r>
  <r>
    <x v="10"/>
    <x v="4"/>
    <x v="17"/>
    <x v="4"/>
    <x v="0"/>
    <m/>
    <m/>
    <m/>
    <m/>
    <m/>
    <m/>
    <n v="1504"/>
  </r>
  <r>
    <x v="10"/>
    <x v="1"/>
    <x v="14"/>
    <x v="3"/>
    <x v="0"/>
    <m/>
    <m/>
    <m/>
    <m/>
    <m/>
    <m/>
    <n v="1499"/>
  </r>
  <r>
    <x v="10"/>
    <x v="0"/>
    <x v="8"/>
    <x v="1"/>
    <x v="0"/>
    <m/>
    <m/>
    <m/>
    <m/>
    <m/>
    <m/>
    <n v="1482"/>
  </r>
  <r>
    <x v="10"/>
    <x v="3"/>
    <x v="97"/>
    <x v="0"/>
    <x v="0"/>
    <m/>
    <m/>
    <m/>
    <m/>
    <m/>
    <m/>
    <n v="1467"/>
  </r>
  <r>
    <x v="10"/>
    <x v="1"/>
    <x v="5"/>
    <x v="5"/>
    <x v="0"/>
    <m/>
    <m/>
    <m/>
    <m/>
    <m/>
    <m/>
    <n v="1437"/>
  </r>
  <r>
    <x v="10"/>
    <x v="7"/>
    <x v="82"/>
    <x v="2"/>
    <x v="0"/>
    <m/>
    <m/>
    <m/>
    <m/>
    <m/>
    <m/>
    <n v="1437"/>
  </r>
  <r>
    <x v="10"/>
    <x v="1"/>
    <x v="28"/>
    <x v="2"/>
    <x v="0"/>
    <m/>
    <m/>
    <m/>
    <m/>
    <m/>
    <m/>
    <n v="1436"/>
  </r>
  <r>
    <x v="10"/>
    <x v="1"/>
    <x v="21"/>
    <x v="1"/>
    <x v="0"/>
    <m/>
    <m/>
    <m/>
    <m/>
    <m/>
    <m/>
    <n v="1433"/>
  </r>
  <r>
    <x v="10"/>
    <x v="4"/>
    <x v="34"/>
    <x v="3"/>
    <x v="0"/>
    <m/>
    <m/>
    <m/>
    <m/>
    <m/>
    <m/>
    <n v="1430"/>
  </r>
  <r>
    <x v="10"/>
    <x v="1"/>
    <x v="116"/>
    <x v="0"/>
    <x v="0"/>
    <m/>
    <m/>
    <m/>
    <m/>
    <m/>
    <m/>
    <n v="1383"/>
  </r>
  <r>
    <x v="10"/>
    <x v="10"/>
    <x v="109"/>
    <x v="0"/>
    <x v="0"/>
    <m/>
    <m/>
    <m/>
    <m/>
    <m/>
    <m/>
    <n v="1382"/>
  </r>
  <r>
    <x v="10"/>
    <x v="1"/>
    <x v="21"/>
    <x v="3"/>
    <x v="0"/>
    <m/>
    <m/>
    <m/>
    <m/>
    <m/>
    <m/>
    <n v="1380"/>
  </r>
  <r>
    <x v="10"/>
    <x v="5"/>
    <x v="89"/>
    <x v="3"/>
    <x v="0"/>
    <m/>
    <m/>
    <m/>
    <m/>
    <m/>
    <m/>
    <n v="1367"/>
  </r>
  <r>
    <x v="10"/>
    <x v="1"/>
    <x v="41"/>
    <x v="1"/>
    <x v="0"/>
    <m/>
    <m/>
    <m/>
    <m/>
    <m/>
    <m/>
    <n v="1365"/>
  </r>
  <r>
    <x v="10"/>
    <x v="2"/>
    <x v="10"/>
    <x v="4"/>
    <x v="0"/>
    <m/>
    <m/>
    <m/>
    <m/>
    <m/>
    <m/>
    <n v="1360"/>
  </r>
  <r>
    <x v="10"/>
    <x v="4"/>
    <x v="17"/>
    <x v="5"/>
    <x v="0"/>
    <m/>
    <m/>
    <m/>
    <m/>
    <m/>
    <m/>
    <n v="1351"/>
  </r>
  <r>
    <x v="10"/>
    <x v="2"/>
    <x v="43"/>
    <x v="2"/>
    <x v="0"/>
    <m/>
    <m/>
    <m/>
    <m/>
    <m/>
    <m/>
    <n v="1324"/>
  </r>
  <r>
    <x v="10"/>
    <x v="4"/>
    <x v="27"/>
    <x v="5"/>
    <x v="0"/>
    <m/>
    <m/>
    <m/>
    <m/>
    <m/>
    <m/>
    <n v="1312"/>
  </r>
  <r>
    <x v="10"/>
    <x v="4"/>
    <x v="27"/>
    <x v="3"/>
    <x v="0"/>
    <m/>
    <m/>
    <m/>
    <m/>
    <m/>
    <m/>
    <n v="1305"/>
  </r>
  <r>
    <x v="10"/>
    <x v="2"/>
    <x v="11"/>
    <x v="5"/>
    <x v="0"/>
    <m/>
    <m/>
    <m/>
    <m/>
    <m/>
    <m/>
    <n v="1291"/>
  </r>
  <r>
    <x v="10"/>
    <x v="5"/>
    <x v="69"/>
    <x v="2"/>
    <x v="0"/>
    <m/>
    <m/>
    <m/>
    <m/>
    <m/>
    <m/>
    <n v="1283"/>
  </r>
  <r>
    <x v="10"/>
    <x v="2"/>
    <x v="112"/>
    <x v="0"/>
    <x v="0"/>
    <m/>
    <m/>
    <m/>
    <m/>
    <m/>
    <m/>
    <n v="1275"/>
  </r>
  <r>
    <x v="10"/>
    <x v="4"/>
    <x v="53"/>
    <x v="3"/>
    <x v="0"/>
    <m/>
    <m/>
    <m/>
    <m/>
    <m/>
    <m/>
    <n v="1267"/>
  </r>
  <r>
    <x v="10"/>
    <x v="1"/>
    <x v="13"/>
    <x v="2"/>
    <x v="0"/>
    <m/>
    <m/>
    <m/>
    <m/>
    <m/>
    <m/>
    <n v="1254"/>
  </r>
  <r>
    <x v="10"/>
    <x v="3"/>
    <x v="97"/>
    <x v="2"/>
    <x v="0"/>
    <m/>
    <m/>
    <m/>
    <m/>
    <m/>
    <m/>
    <n v="1251"/>
  </r>
  <r>
    <x v="10"/>
    <x v="1"/>
    <x v="15"/>
    <x v="2"/>
    <x v="0"/>
    <m/>
    <m/>
    <m/>
    <m/>
    <m/>
    <m/>
    <n v="1250"/>
  </r>
  <r>
    <x v="10"/>
    <x v="5"/>
    <x v="66"/>
    <x v="2"/>
    <x v="0"/>
    <m/>
    <m/>
    <m/>
    <m/>
    <m/>
    <m/>
    <n v="1231"/>
  </r>
  <r>
    <x v="10"/>
    <x v="4"/>
    <x v="57"/>
    <x v="1"/>
    <x v="0"/>
    <m/>
    <m/>
    <m/>
    <m/>
    <m/>
    <m/>
    <n v="1211"/>
  </r>
  <r>
    <x v="10"/>
    <x v="0"/>
    <x v="103"/>
    <x v="0"/>
    <x v="0"/>
    <m/>
    <m/>
    <m/>
    <m/>
    <m/>
    <m/>
    <n v="1211"/>
  </r>
  <r>
    <x v="10"/>
    <x v="1"/>
    <x v="30"/>
    <x v="3"/>
    <x v="0"/>
    <m/>
    <m/>
    <m/>
    <m/>
    <m/>
    <m/>
    <n v="1199"/>
  </r>
  <r>
    <x v="10"/>
    <x v="2"/>
    <x v="81"/>
    <x v="1"/>
    <x v="0"/>
    <m/>
    <m/>
    <m/>
    <m/>
    <m/>
    <m/>
    <n v="1186"/>
  </r>
  <r>
    <x v="10"/>
    <x v="2"/>
    <x v="20"/>
    <x v="4"/>
    <x v="0"/>
    <m/>
    <m/>
    <m/>
    <m/>
    <m/>
    <m/>
    <n v="1182"/>
  </r>
  <r>
    <x v="10"/>
    <x v="2"/>
    <x v="81"/>
    <x v="2"/>
    <x v="0"/>
    <m/>
    <m/>
    <m/>
    <m/>
    <m/>
    <m/>
    <n v="1161"/>
  </r>
  <r>
    <x v="10"/>
    <x v="5"/>
    <x v="39"/>
    <x v="2"/>
    <x v="0"/>
    <m/>
    <m/>
    <m/>
    <m/>
    <m/>
    <m/>
    <n v="1155"/>
  </r>
  <r>
    <x v="10"/>
    <x v="5"/>
    <x v="69"/>
    <x v="3"/>
    <x v="0"/>
    <m/>
    <m/>
    <m/>
    <m/>
    <m/>
    <m/>
    <n v="1144"/>
  </r>
  <r>
    <x v="10"/>
    <x v="2"/>
    <x v="86"/>
    <x v="2"/>
    <x v="0"/>
    <m/>
    <m/>
    <m/>
    <m/>
    <m/>
    <m/>
    <n v="1129"/>
  </r>
  <r>
    <x v="10"/>
    <x v="3"/>
    <x v="98"/>
    <x v="0"/>
    <x v="0"/>
    <m/>
    <m/>
    <m/>
    <m/>
    <m/>
    <m/>
    <n v="1120"/>
  </r>
  <r>
    <x v="10"/>
    <x v="5"/>
    <x v="39"/>
    <x v="2"/>
    <x v="0"/>
    <m/>
    <m/>
    <m/>
    <m/>
    <m/>
    <m/>
    <n v="1109"/>
  </r>
  <r>
    <x v="10"/>
    <x v="3"/>
    <x v="63"/>
    <x v="2"/>
    <x v="0"/>
    <m/>
    <m/>
    <m/>
    <m/>
    <m/>
    <m/>
    <n v="1107"/>
  </r>
  <r>
    <x v="10"/>
    <x v="4"/>
    <x v="56"/>
    <x v="5"/>
    <x v="0"/>
    <m/>
    <m/>
    <m/>
    <m/>
    <m/>
    <m/>
    <n v="1106"/>
  </r>
  <r>
    <x v="10"/>
    <x v="3"/>
    <x v="16"/>
    <x v="3"/>
    <x v="0"/>
    <m/>
    <m/>
    <m/>
    <m/>
    <m/>
    <m/>
    <n v="1103"/>
  </r>
  <r>
    <x v="10"/>
    <x v="3"/>
    <x v="119"/>
    <x v="1"/>
    <x v="0"/>
    <m/>
    <m/>
    <m/>
    <m/>
    <m/>
    <m/>
    <n v="1103"/>
  </r>
  <r>
    <x v="10"/>
    <x v="5"/>
    <x v="33"/>
    <x v="4"/>
    <x v="0"/>
    <m/>
    <m/>
    <m/>
    <m/>
    <m/>
    <m/>
    <n v="1102"/>
  </r>
  <r>
    <x v="10"/>
    <x v="7"/>
    <x v="62"/>
    <x v="2"/>
    <x v="0"/>
    <m/>
    <m/>
    <m/>
    <m/>
    <m/>
    <m/>
    <n v="1101"/>
  </r>
  <r>
    <x v="10"/>
    <x v="2"/>
    <x v="112"/>
    <x v="1"/>
    <x v="0"/>
    <m/>
    <m/>
    <m/>
    <m/>
    <m/>
    <m/>
    <n v="1098"/>
  </r>
  <r>
    <x v="10"/>
    <x v="2"/>
    <x v="84"/>
    <x v="2"/>
    <x v="0"/>
    <m/>
    <m/>
    <m/>
    <m/>
    <m/>
    <m/>
    <n v="1097"/>
  </r>
  <r>
    <x v="10"/>
    <x v="0"/>
    <x v="18"/>
    <x v="5"/>
    <x v="0"/>
    <m/>
    <m/>
    <m/>
    <m/>
    <m/>
    <m/>
    <n v="1093"/>
  </r>
  <r>
    <x v="10"/>
    <x v="7"/>
    <x v="62"/>
    <x v="3"/>
    <x v="0"/>
    <m/>
    <m/>
    <m/>
    <m/>
    <m/>
    <m/>
    <n v="1090"/>
  </r>
  <r>
    <x v="10"/>
    <x v="7"/>
    <x v="115"/>
    <x v="2"/>
    <x v="0"/>
    <m/>
    <m/>
    <m/>
    <m/>
    <m/>
    <m/>
    <n v="1089"/>
  </r>
  <r>
    <x v="10"/>
    <x v="5"/>
    <x v="69"/>
    <x v="5"/>
    <x v="0"/>
    <m/>
    <m/>
    <m/>
    <m/>
    <m/>
    <m/>
    <n v="1086"/>
  </r>
  <r>
    <x v="10"/>
    <x v="6"/>
    <x v="108"/>
    <x v="0"/>
    <x v="0"/>
    <m/>
    <m/>
    <m/>
    <m/>
    <m/>
    <m/>
    <n v="1086"/>
  </r>
  <r>
    <x v="10"/>
    <x v="1"/>
    <x v="30"/>
    <x v="2"/>
    <x v="0"/>
    <m/>
    <m/>
    <m/>
    <m/>
    <m/>
    <m/>
    <n v="1080"/>
  </r>
  <r>
    <x v="10"/>
    <x v="1"/>
    <x v="118"/>
    <x v="0"/>
    <x v="0"/>
    <m/>
    <m/>
    <m/>
    <m/>
    <m/>
    <m/>
    <n v="1077"/>
  </r>
  <r>
    <x v="10"/>
    <x v="11"/>
    <x v="113"/>
    <x v="2"/>
    <x v="0"/>
    <m/>
    <m/>
    <m/>
    <m/>
    <m/>
    <m/>
    <n v="1074"/>
  </r>
  <r>
    <x v="10"/>
    <x v="0"/>
    <x v="46"/>
    <x v="5"/>
    <x v="0"/>
    <m/>
    <m/>
    <m/>
    <m/>
    <m/>
    <m/>
    <n v="1073"/>
  </r>
  <r>
    <x v="10"/>
    <x v="0"/>
    <x v="60"/>
    <x v="5"/>
    <x v="0"/>
    <m/>
    <m/>
    <m/>
    <m/>
    <m/>
    <m/>
    <n v="1073"/>
  </r>
  <r>
    <x v="10"/>
    <x v="1"/>
    <x v="14"/>
    <x v="2"/>
    <x v="0"/>
    <m/>
    <m/>
    <m/>
    <m/>
    <m/>
    <m/>
    <n v="1072"/>
  </r>
  <r>
    <x v="10"/>
    <x v="2"/>
    <x v="47"/>
    <x v="4"/>
    <x v="0"/>
    <m/>
    <m/>
    <m/>
    <m/>
    <m/>
    <m/>
    <n v="1071"/>
  </r>
  <r>
    <x v="10"/>
    <x v="7"/>
    <x v="117"/>
    <x v="1"/>
    <x v="0"/>
    <m/>
    <m/>
    <m/>
    <m/>
    <m/>
    <m/>
    <n v="1071"/>
  </r>
  <r>
    <x v="10"/>
    <x v="2"/>
    <x v="20"/>
    <x v="5"/>
    <x v="0"/>
    <m/>
    <m/>
    <m/>
    <m/>
    <m/>
    <m/>
    <n v="1054"/>
  </r>
  <r>
    <x v="10"/>
    <x v="2"/>
    <x v="110"/>
    <x v="2"/>
    <x v="0"/>
    <m/>
    <m/>
    <m/>
    <m/>
    <m/>
    <m/>
    <n v="1049"/>
  </r>
  <r>
    <x v="10"/>
    <x v="9"/>
    <x v="106"/>
    <x v="1"/>
    <x v="0"/>
    <m/>
    <m/>
    <m/>
    <m/>
    <m/>
    <m/>
    <n v="1037"/>
  </r>
  <r>
    <x v="10"/>
    <x v="1"/>
    <x v="2"/>
    <x v="4"/>
    <x v="0"/>
    <m/>
    <m/>
    <m/>
    <m/>
    <m/>
    <m/>
    <n v="1020"/>
  </r>
  <r>
    <x v="10"/>
    <x v="3"/>
    <x v="42"/>
    <x v="5"/>
    <x v="0"/>
    <m/>
    <m/>
    <m/>
    <m/>
    <m/>
    <m/>
    <n v="1019"/>
  </r>
  <r>
    <x v="10"/>
    <x v="8"/>
    <x v="83"/>
    <x v="0"/>
    <x v="0"/>
    <m/>
    <m/>
    <m/>
    <m/>
    <m/>
    <m/>
    <n v="1009"/>
  </r>
  <r>
    <x v="10"/>
    <x v="4"/>
    <x v="27"/>
    <x v="3"/>
    <x v="0"/>
    <m/>
    <m/>
    <m/>
    <m/>
    <m/>
    <m/>
    <n v="1003"/>
  </r>
  <r>
    <x v="10"/>
    <x v="5"/>
    <x v="89"/>
    <x v="1"/>
    <x v="0"/>
    <m/>
    <m/>
    <m/>
    <m/>
    <m/>
    <m/>
    <n v="1002"/>
  </r>
  <r>
    <x v="10"/>
    <x v="3"/>
    <x v="42"/>
    <x v="3"/>
    <x v="0"/>
    <m/>
    <m/>
    <m/>
    <m/>
    <m/>
    <m/>
    <n v="998"/>
  </r>
  <r>
    <x v="10"/>
    <x v="2"/>
    <x v="11"/>
    <x v="1"/>
    <x v="0"/>
    <m/>
    <m/>
    <m/>
    <m/>
    <m/>
    <m/>
    <n v="991"/>
  </r>
  <r>
    <x v="10"/>
    <x v="1"/>
    <x v="41"/>
    <x v="2"/>
    <x v="0"/>
    <m/>
    <m/>
    <m/>
    <m/>
    <m/>
    <m/>
    <n v="984"/>
  </r>
  <r>
    <x v="10"/>
    <x v="2"/>
    <x v="11"/>
    <x v="4"/>
    <x v="0"/>
    <m/>
    <m/>
    <m/>
    <m/>
    <m/>
    <m/>
    <n v="958"/>
  </r>
  <r>
    <x v="10"/>
    <x v="5"/>
    <x v="22"/>
    <x v="3"/>
    <x v="0"/>
    <m/>
    <m/>
    <m/>
    <m/>
    <m/>
    <m/>
    <n v="950"/>
  </r>
  <r>
    <x v="10"/>
    <x v="0"/>
    <x v="54"/>
    <x v="0"/>
    <x v="0"/>
    <m/>
    <m/>
    <m/>
    <m/>
    <m/>
    <m/>
    <n v="944"/>
  </r>
  <r>
    <x v="10"/>
    <x v="3"/>
    <x v="55"/>
    <x v="3"/>
    <x v="0"/>
    <m/>
    <m/>
    <m/>
    <m/>
    <m/>
    <m/>
    <n v="933"/>
  </r>
  <r>
    <x v="10"/>
    <x v="1"/>
    <x v="21"/>
    <x v="2"/>
    <x v="0"/>
    <m/>
    <m/>
    <m/>
    <m/>
    <m/>
    <m/>
    <n v="930"/>
  </r>
  <r>
    <x v="10"/>
    <x v="3"/>
    <x v="74"/>
    <x v="4"/>
    <x v="0"/>
    <m/>
    <m/>
    <m/>
    <m/>
    <m/>
    <m/>
    <n v="928"/>
  </r>
  <r>
    <x v="10"/>
    <x v="2"/>
    <x v="84"/>
    <x v="1"/>
    <x v="0"/>
    <m/>
    <m/>
    <m/>
    <m/>
    <m/>
    <m/>
    <n v="911"/>
  </r>
  <r>
    <x v="10"/>
    <x v="2"/>
    <x v="20"/>
    <x v="3"/>
    <x v="0"/>
    <m/>
    <m/>
    <m/>
    <m/>
    <m/>
    <m/>
    <n v="905"/>
  </r>
  <r>
    <x v="10"/>
    <x v="6"/>
    <x v="105"/>
    <x v="0"/>
    <x v="0"/>
    <m/>
    <m/>
    <m/>
    <m/>
    <m/>
    <m/>
    <n v="900"/>
  </r>
  <r>
    <x v="10"/>
    <x v="1"/>
    <x v="2"/>
    <x v="5"/>
    <x v="0"/>
    <m/>
    <m/>
    <m/>
    <m/>
    <m/>
    <m/>
    <n v="896"/>
  </r>
  <r>
    <x v="10"/>
    <x v="7"/>
    <x v="62"/>
    <x v="3"/>
    <x v="0"/>
    <m/>
    <m/>
    <m/>
    <m/>
    <m/>
    <m/>
    <n v="894"/>
  </r>
  <r>
    <x v="10"/>
    <x v="0"/>
    <x v="40"/>
    <x v="1"/>
    <x v="0"/>
    <m/>
    <m/>
    <m/>
    <m/>
    <m/>
    <m/>
    <n v="891"/>
  </r>
  <r>
    <x v="10"/>
    <x v="0"/>
    <x v="101"/>
    <x v="5"/>
    <x v="0"/>
    <m/>
    <m/>
    <m/>
    <m/>
    <m/>
    <m/>
    <n v="879"/>
  </r>
  <r>
    <x v="10"/>
    <x v="1"/>
    <x v="30"/>
    <x v="2"/>
    <x v="0"/>
    <m/>
    <m/>
    <m/>
    <m/>
    <m/>
    <m/>
    <n v="877"/>
  </r>
  <r>
    <x v="10"/>
    <x v="3"/>
    <x v="104"/>
    <x v="2"/>
    <x v="0"/>
    <m/>
    <m/>
    <m/>
    <m/>
    <m/>
    <m/>
    <n v="873"/>
  </r>
  <r>
    <x v="10"/>
    <x v="3"/>
    <x v="97"/>
    <x v="1"/>
    <x v="0"/>
    <m/>
    <m/>
    <m/>
    <m/>
    <m/>
    <m/>
    <n v="860"/>
  </r>
  <r>
    <x v="10"/>
    <x v="7"/>
    <x v="72"/>
    <x v="2"/>
    <x v="0"/>
    <m/>
    <m/>
    <m/>
    <m/>
    <m/>
    <m/>
    <n v="860"/>
  </r>
  <r>
    <x v="10"/>
    <x v="3"/>
    <x v="111"/>
    <x v="0"/>
    <x v="0"/>
    <m/>
    <m/>
    <m/>
    <m/>
    <m/>
    <m/>
    <n v="858"/>
  </r>
  <r>
    <x v="10"/>
    <x v="0"/>
    <x v="70"/>
    <x v="1"/>
    <x v="0"/>
    <m/>
    <m/>
    <m/>
    <m/>
    <m/>
    <m/>
    <n v="843"/>
  </r>
  <r>
    <x v="10"/>
    <x v="9"/>
    <x v="106"/>
    <x v="0"/>
    <x v="0"/>
    <m/>
    <m/>
    <m/>
    <m/>
    <m/>
    <m/>
    <n v="838"/>
  </r>
  <r>
    <x v="10"/>
    <x v="1"/>
    <x v="19"/>
    <x v="3"/>
    <x v="0"/>
    <m/>
    <m/>
    <m/>
    <m/>
    <m/>
    <m/>
    <n v="831"/>
  </r>
  <r>
    <x v="10"/>
    <x v="3"/>
    <x v="97"/>
    <x v="2"/>
    <x v="0"/>
    <m/>
    <m/>
    <m/>
    <m/>
    <m/>
    <m/>
    <n v="825"/>
  </r>
  <r>
    <x v="10"/>
    <x v="3"/>
    <x v="74"/>
    <x v="1"/>
    <x v="0"/>
    <m/>
    <m/>
    <m/>
    <m/>
    <m/>
    <m/>
    <n v="821"/>
  </r>
  <r>
    <x v="10"/>
    <x v="4"/>
    <x v="36"/>
    <x v="4"/>
    <x v="0"/>
    <m/>
    <m/>
    <m/>
    <m/>
    <m/>
    <m/>
    <n v="817"/>
  </r>
  <r>
    <x v="10"/>
    <x v="4"/>
    <x v="34"/>
    <x v="4"/>
    <x v="0"/>
    <m/>
    <m/>
    <m/>
    <m/>
    <m/>
    <m/>
    <n v="817"/>
  </r>
  <r>
    <x v="10"/>
    <x v="4"/>
    <x v="27"/>
    <x v="4"/>
    <x v="0"/>
    <m/>
    <m/>
    <m/>
    <m/>
    <m/>
    <m/>
    <n v="813"/>
  </r>
  <r>
    <x v="10"/>
    <x v="2"/>
    <x v="48"/>
    <x v="4"/>
    <x v="0"/>
    <m/>
    <m/>
    <m/>
    <m/>
    <m/>
    <m/>
    <n v="809"/>
  </r>
  <r>
    <x v="10"/>
    <x v="3"/>
    <x v="51"/>
    <x v="2"/>
    <x v="0"/>
    <m/>
    <m/>
    <m/>
    <m/>
    <m/>
    <m/>
    <n v="805"/>
  </r>
  <r>
    <x v="10"/>
    <x v="1"/>
    <x v="92"/>
    <x v="0"/>
    <x v="0"/>
    <m/>
    <m/>
    <m/>
    <m/>
    <m/>
    <m/>
    <n v="798"/>
  </r>
  <r>
    <x v="10"/>
    <x v="2"/>
    <x v="43"/>
    <x v="1"/>
    <x v="0"/>
    <m/>
    <m/>
    <m/>
    <m/>
    <m/>
    <m/>
    <n v="795"/>
  </r>
  <r>
    <x v="10"/>
    <x v="1"/>
    <x v="64"/>
    <x v="1"/>
    <x v="0"/>
    <m/>
    <m/>
    <m/>
    <m/>
    <m/>
    <m/>
    <n v="794"/>
  </r>
  <r>
    <x v="10"/>
    <x v="4"/>
    <x v="27"/>
    <x v="4"/>
    <x v="0"/>
    <m/>
    <m/>
    <m/>
    <m/>
    <m/>
    <m/>
    <n v="783"/>
  </r>
  <r>
    <x v="10"/>
    <x v="0"/>
    <x v="131"/>
    <x v="0"/>
    <x v="0"/>
    <m/>
    <m/>
    <m/>
    <m/>
    <m/>
    <m/>
    <n v="783"/>
  </r>
  <r>
    <x v="10"/>
    <x v="3"/>
    <x v="119"/>
    <x v="0"/>
    <x v="0"/>
    <m/>
    <m/>
    <m/>
    <m/>
    <m/>
    <m/>
    <n v="780"/>
  </r>
  <r>
    <x v="10"/>
    <x v="4"/>
    <x v="27"/>
    <x v="4"/>
    <x v="0"/>
    <m/>
    <m/>
    <m/>
    <m/>
    <m/>
    <m/>
    <n v="775"/>
  </r>
  <r>
    <x v="10"/>
    <x v="0"/>
    <x v="60"/>
    <x v="1"/>
    <x v="0"/>
    <m/>
    <m/>
    <m/>
    <m/>
    <m/>
    <m/>
    <n v="773"/>
  </r>
  <r>
    <x v="10"/>
    <x v="0"/>
    <x v="7"/>
    <x v="2"/>
    <x v="0"/>
    <m/>
    <m/>
    <m/>
    <m/>
    <m/>
    <m/>
    <n v="765"/>
  </r>
  <r>
    <x v="10"/>
    <x v="2"/>
    <x v="84"/>
    <x v="4"/>
    <x v="0"/>
    <m/>
    <m/>
    <m/>
    <m/>
    <m/>
    <m/>
    <n v="761"/>
  </r>
  <r>
    <x v="10"/>
    <x v="2"/>
    <x v="26"/>
    <x v="3"/>
    <x v="0"/>
    <m/>
    <m/>
    <m/>
    <m/>
    <m/>
    <m/>
    <n v="760"/>
  </r>
  <r>
    <x v="10"/>
    <x v="0"/>
    <x v="32"/>
    <x v="5"/>
    <x v="0"/>
    <m/>
    <m/>
    <m/>
    <m/>
    <m/>
    <m/>
    <n v="760"/>
  </r>
  <r>
    <x v="10"/>
    <x v="7"/>
    <x v="117"/>
    <x v="2"/>
    <x v="0"/>
    <m/>
    <m/>
    <m/>
    <m/>
    <m/>
    <m/>
    <n v="753"/>
  </r>
  <r>
    <x v="10"/>
    <x v="7"/>
    <x v="52"/>
    <x v="2"/>
    <x v="0"/>
    <m/>
    <m/>
    <m/>
    <m/>
    <m/>
    <m/>
    <n v="742"/>
  </r>
  <r>
    <x v="10"/>
    <x v="5"/>
    <x v="39"/>
    <x v="5"/>
    <x v="0"/>
    <m/>
    <m/>
    <m/>
    <m/>
    <m/>
    <m/>
    <n v="735"/>
  </r>
  <r>
    <x v="10"/>
    <x v="4"/>
    <x v="57"/>
    <x v="2"/>
    <x v="0"/>
    <m/>
    <m/>
    <m/>
    <m/>
    <m/>
    <m/>
    <n v="731"/>
  </r>
  <r>
    <x v="10"/>
    <x v="2"/>
    <x v="49"/>
    <x v="4"/>
    <x v="0"/>
    <m/>
    <m/>
    <m/>
    <m/>
    <m/>
    <m/>
    <n v="730"/>
  </r>
  <r>
    <x v="10"/>
    <x v="3"/>
    <x v="38"/>
    <x v="4"/>
    <x v="0"/>
    <m/>
    <m/>
    <m/>
    <m/>
    <m/>
    <m/>
    <n v="725"/>
  </r>
  <r>
    <x v="10"/>
    <x v="2"/>
    <x v="120"/>
    <x v="1"/>
    <x v="0"/>
    <m/>
    <m/>
    <m/>
    <m/>
    <m/>
    <m/>
    <n v="724"/>
  </r>
  <r>
    <x v="10"/>
    <x v="0"/>
    <x v="18"/>
    <x v="1"/>
    <x v="0"/>
    <m/>
    <m/>
    <m/>
    <m/>
    <m/>
    <m/>
    <n v="722"/>
  </r>
  <r>
    <x v="10"/>
    <x v="3"/>
    <x v="51"/>
    <x v="2"/>
    <x v="0"/>
    <m/>
    <m/>
    <m/>
    <m/>
    <m/>
    <m/>
    <n v="721"/>
  </r>
  <r>
    <x v="10"/>
    <x v="7"/>
    <x v="82"/>
    <x v="2"/>
    <x v="0"/>
    <m/>
    <m/>
    <m/>
    <m/>
    <m/>
    <m/>
    <n v="696"/>
  </r>
  <r>
    <x v="10"/>
    <x v="1"/>
    <x v="37"/>
    <x v="3"/>
    <x v="0"/>
    <m/>
    <m/>
    <m/>
    <m/>
    <m/>
    <m/>
    <n v="681"/>
  </r>
  <r>
    <x v="10"/>
    <x v="0"/>
    <x v="18"/>
    <x v="2"/>
    <x v="0"/>
    <m/>
    <m/>
    <m/>
    <m/>
    <m/>
    <m/>
    <n v="679"/>
  </r>
  <r>
    <x v="10"/>
    <x v="3"/>
    <x v="51"/>
    <x v="3"/>
    <x v="0"/>
    <m/>
    <m/>
    <m/>
    <m/>
    <m/>
    <m/>
    <n v="676"/>
  </r>
  <r>
    <x v="10"/>
    <x v="0"/>
    <x v="46"/>
    <x v="1"/>
    <x v="0"/>
    <m/>
    <m/>
    <m/>
    <m/>
    <m/>
    <m/>
    <n v="661"/>
  </r>
  <r>
    <x v="10"/>
    <x v="1"/>
    <x v="13"/>
    <x v="5"/>
    <x v="0"/>
    <m/>
    <m/>
    <m/>
    <m/>
    <m/>
    <m/>
    <n v="659"/>
  </r>
  <r>
    <x v="10"/>
    <x v="1"/>
    <x v="14"/>
    <x v="5"/>
    <x v="0"/>
    <m/>
    <m/>
    <m/>
    <m/>
    <m/>
    <m/>
    <n v="653"/>
  </r>
  <r>
    <x v="10"/>
    <x v="11"/>
    <x v="113"/>
    <x v="0"/>
    <x v="0"/>
    <m/>
    <m/>
    <m/>
    <m/>
    <m/>
    <m/>
    <n v="652"/>
  </r>
  <r>
    <x v="10"/>
    <x v="1"/>
    <x v="99"/>
    <x v="0"/>
    <x v="0"/>
    <m/>
    <m/>
    <m/>
    <m/>
    <m/>
    <m/>
    <n v="651"/>
  </r>
  <r>
    <x v="10"/>
    <x v="9"/>
    <x v="95"/>
    <x v="1"/>
    <x v="0"/>
    <m/>
    <m/>
    <m/>
    <m/>
    <m/>
    <m/>
    <n v="649"/>
  </r>
  <r>
    <x v="10"/>
    <x v="4"/>
    <x v="73"/>
    <x v="5"/>
    <x v="0"/>
    <m/>
    <m/>
    <m/>
    <m/>
    <m/>
    <m/>
    <n v="641"/>
  </r>
  <r>
    <x v="10"/>
    <x v="3"/>
    <x v="55"/>
    <x v="2"/>
    <x v="0"/>
    <m/>
    <m/>
    <m/>
    <m/>
    <m/>
    <m/>
    <n v="639"/>
  </r>
  <r>
    <x v="10"/>
    <x v="7"/>
    <x v="52"/>
    <x v="3"/>
    <x v="0"/>
    <m/>
    <m/>
    <m/>
    <m/>
    <m/>
    <m/>
    <n v="639"/>
  </r>
  <r>
    <x v="10"/>
    <x v="1"/>
    <x v="76"/>
    <x v="2"/>
    <x v="0"/>
    <m/>
    <m/>
    <m/>
    <m/>
    <m/>
    <m/>
    <n v="636"/>
  </r>
  <r>
    <x v="10"/>
    <x v="0"/>
    <x v="0"/>
    <x v="2"/>
    <x v="0"/>
    <m/>
    <m/>
    <m/>
    <m/>
    <m/>
    <m/>
    <n v="634"/>
  </r>
  <r>
    <x v="10"/>
    <x v="5"/>
    <x v="39"/>
    <x v="4"/>
    <x v="0"/>
    <m/>
    <m/>
    <m/>
    <m/>
    <m/>
    <m/>
    <n v="633"/>
  </r>
  <r>
    <x v="10"/>
    <x v="0"/>
    <x v="46"/>
    <x v="2"/>
    <x v="0"/>
    <m/>
    <m/>
    <m/>
    <m/>
    <m/>
    <m/>
    <n v="633"/>
  </r>
  <r>
    <x v="10"/>
    <x v="4"/>
    <x v="27"/>
    <x v="3"/>
    <x v="0"/>
    <m/>
    <m/>
    <m/>
    <m/>
    <m/>
    <m/>
    <n v="632"/>
  </r>
  <r>
    <x v="10"/>
    <x v="0"/>
    <x v="1"/>
    <x v="2"/>
    <x v="0"/>
    <m/>
    <m/>
    <m/>
    <m/>
    <m/>
    <m/>
    <n v="621"/>
  </r>
  <r>
    <x v="10"/>
    <x v="11"/>
    <x v="113"/>
    <x v="1"/>
    <x v="0"/>
    <m/>
    <m/>
    <m/>
    <m/>
    <m/>
    <m/>
    <n v="619"/>
  </r>
  <r>
    <x v="10"/>
    <x v="9"/>
    <x v="107"/>
    <x v="1"/>
    <x v="0"/>
    <m/>
    <m/>
    <m/>
    <m/>
    <m/>
    <m/>
    <n v="615"/>
  </r>
  <r>
    <x v="10"/>
    <x v="1"/>
    <x v="30"/>
    <x v="5"/>
    <x v="0"/>
    <m/>
    <m/>
    <m/>
    <m/>
    <m/>
    <m/>
    <n v="610"/>
  </r>
  <r>
    <x v="10"/>
    <x v="1"/>
    <x v="79"/>
    <x v="2"/>
    <x v="0"/>
    <m/>
    <m/>
    <m/>
    <m/>
    <m/>
    <m/>
    <n v="610"/>
  </r>
  <r>
    <x v="10"/>
    <x v="3"/>
    <x v="111"/>
    <x v="1"/>
    <x v="0"/>
    <m/>
    <m/>
    <m/>
    <m/>
    <m/>
    <m/>
    <n v="607"/>
  </r>
  <r>
    <x v="10"/>
    <x v="0"/>
    <x v="9"/>
    <x v="1"/>
    <x v="0"/>
    <m/>
    <m/>
    <m/>
    <m/>
    <m/>
    <m/>
    <n v="605"/>
  </r>
  <r>
    <x v="10"/>
    <x v="5"/>
    <x v="66"/>
    <x v="3"/>
    <x v="0"/>
    <m/>
    <m/>
    <m/>
    <m/>
    <m/>
    <m/>
    <n v="598"/>
  </r>
  <r>
    <x v="10"/>
    <x v="4"/>
    <x v="45"/>
    <x v="5"/>
    <x v="0"/>
    <m/>
    <m/>
    <m/>
    <m/>
    <m/>
    <m/>
    <n v="595"/>
  </r>
  <r>
    <x v="10"/>
    <x v="2"/>
    <x v="120"/>
    <x v="2"/>
    <x v="0"/>
    <m/>
    <m/>
    <m/>
    <m/>
    <m/>
    <m/>
    <n v="592"/>
  </r>
  <r>
    <x v="10"/>
    <x v="0"/>
    <x v="8"/>
    <x v="5"/>
    <x v="0"/>
    <m/>
    <m/>
    <m/>
    <m/>
    <m/>
    <m/>
    <n v="589"/>
  </r>
  <r>
    <x v="10"/>
    <x v="8"/>
    <x v="175"/>
    <x v="0"/>
    <x v="0"/>
    <m/>
    <m/>
    <m/>
    <m/>
    <m/>
    <m/>
    <n v="581"/>
  </r>
  <r>
    <x v="10"/>
    <x v="4"/>
    <x v="27"/>
    <x v="3"/>
    <x v="0"/>
    <m/>
    <m/>
    <m/>
    <m/>
    <m/>
    <m/>
    <n v="580"/>
  </r>
  <r>
    <x v="10"/>
    <x v="2"/>
    <x v="122"/>
    <x v="0"/>
    <x v="0"/>
    <m/>
    <m/>
    <m/>
    <m/>
    <m/>
    <m/>
    <n v="574"/>
  </r>
  <r>
    <x v="10"/>
    <x v="5"/>
    <x v="22"/>
    <x v="4"/>
    <x v="0"/>
    <m/>
    <m/>
    <m/>
    <m/>
    <m/>
    <m/>
    <n v="567"/>
  </r>
  <r>
    <x v="10"/>
    <x v="4"/>
    <x v="45"/>
    <x v="4"/>
    <x v="0"/>
    <m/>
    <m/>
    <m/>
    <m/>
    <m/>
    <m/>
    <n v="565"/>
  </r>
  <r>
    <x v="10"/>
    <x v="9"/>
    <x v="137"/>
    <x v="0"/>
    <x v="0"/>
    <m/>
    <m/>
    <m/>
    <m/>
    <m/>
    <m/>
    <n v="564"/>
  </r>
  <r>
    <x v="10"/>
    <x v="2"/>
    <x v="47"/>
    <x v="5"/>
    <x v="0"/>
    <m/>
    <m/>
    <m/>
    <m/>
    <m/>
    <m/>
    <n v="556"/>
  </r>
  <r>
    <x v="10"/>
    <x v="7"/>
    <x v="52"/>
    <x v="5"/>
    <x v="0"/>
    <m/>
    <m/>
    <m/>
    <m/>
    <m/>
    <m/>
    <n v="556"/>
  </r>
  <r>
    <x v="10"/>
    <x v="2"/>
    <x v="26"/>
    <x v="5"/>
    <x v="0"/>
    <m/>
    <m/>
    <m/>
    <m/>
    <m/>
    <m/>
    <n v="548"/>
  </r>
  <r>
    <x v="10"/>
    <x v="2"/>
    <x v="84"/>
    <x v="2"/>
    <x v="0"/>
    <m/>
    <m/>
    <m/>
    <m/>
    <m/>
    <m/>
    <n v="548"/>
  </r>
  <r>
    <x v="10"/>
    <x v="0"/>
    <x v="132"/>
    <x v="0"/>
    <x v="0"/>
    <m/>
    <m/>
    <m/>
    <m/>
    <m/>
    <m/>
    <n v="548"/>
  </r>
  <r>
    <x v="10"/>
    <x v="0"/>
    <x v="8"/>
    <x v="2"/>
    <x v="0"/>
    <m/>
    <m/>
    <m/>
    <m/>
    <m/>
    <m/>
    <n v="547"/>
  </r>
  <r>
    <x v="10"/>
    <x v="0"/>
    <x v="124"/>
    <x v="0"/>
    <x v="0"/>
    <m/>
    <m/>
    <m/>
    <m/>
    <m/>
    <m/>
    <n v="546"/>
  </r>
  <r>
    <x v="10"/>
    <x v="1"/>
    <x v="24"/>
    <x v="4"/>
    <x v="0"/>
    <m/>
    <m/>
    <m/>
    <m/>
    <m/>
    <m/>
    <n v="545"/>
  </r>
  <r>
    <x v="10"/>
    <x v="5"/>
    <x v="22"/>
    <x v="2"/>
    <x v="0"/>
    <m/>
    <m/>
    <m/>
    <m/>
    <m/>
    <m/>
    <n v="545"/>
  </r>
  <r>
    <x v="10"/>
    <x v="0"/>
    <x v="68"/>
    <x v="3"/>
    <x v="0"/>
    <m/>
    <m/>
    <m/>
    <m/>
    <m/>
    <m/>
    <n v="540"/>
  </r>
  <r>
    <x v="10"/>
    <x v="0"/>
    <x v="96"/>
    <x v="0"/>
    <x v="0"/>
    <m/>
    <m/>
    <m/>
    <m/>
    <m/>
    <m/>
    <n v="536"/>
  </r>
  <r>
    <x v="10"/>
    <x v="3"/>
    <x v="63"/>
    <x v="5"/>
    <x v="0"/>
    <m/>
    <m/>
    <m/>
    <m/>
    <m/>
    <m/>
    <n v="525"/>
  </r>
  <r>
    <x v="10"/>
    <x v="4"/>
    <x v="57"/>
    <x v="3"/>
    <x v="0"/>
    <m/>
    <m/>
    <m/>
    <m/>
    <m/>
    <m/>
    <n v="523"/>
  </r>
  <r>
    <x v="10"/>
    <x v="2"/>
    <x v="84"/>
    <x v="2"/>
    <x v="0"/>
    <m/>
    <m/>
    <m/>
    <m/>
    <m/>
    <m/>
    <n v="523"/>
  </r>
  <r>
    <x v="10"/>
    <x v="5"/>
    <x v="69"/>
    <x v="3"/>
    <x v="0"/>
    <m/>
    <m/>
    <m/>
    <m/>
    <m/>
    <m/>
    <n v="518"/>
  </r>
  <r>
    <x v="10"/>
    <x v="8"/>
    <x v="83"/>
    <x v="1"/>
    <x v="0"/>
    <m/>
    <m/>
    <m/>
    <m/>
    <m/>
    <m/>
    <n v="517"/>
  </r>
  <r>
    <x v="10"/>
    <x v="2"/>
    <x v="81"/>
    <x v="4"/>
    <x v="0"/>
    <m/>
    <m/>
    <m/>
    <m/>
    <m/>
    <m/>
    <n v="512"/>
  </r>
  <r>
    <x v="10"/>
    <x v="1"/>
    <x v="28"/>
    <x v="5"/>
    <x v="0"/>
    <m/>
    <m/>
    <m/>
    <m/>
    <m/>
    <m/>
    <n v="510"/>
  </r>
  <r>
    <x v="10"/>
    <x v="1"/>
    <x v="3"/>
    <x v="5"/>
    <x v="0"/>
    <m/>
    <m/>
    <m/>
    <m/>
    <m/>
    <m/>
    <n v="510"/>
  </r>
  <r>
    <x v="10"/>
    <x v="9"/>
    <x v="126"/>
    <x v="0"/>
    <x v="0"/>
    <m/>
    <m/>
    <m/>
    <m/>
    <m/>
    <m/>
    <n v="510"/>
  </r>
  <r>
    <x v="10"/>
    <x v="1"/>
    <x v="76"/>
    <x v="2"/>
    <x v="0"/>
    <m/>
    <m/>
    <m/>
    <m/>
    <m/>
    <m/>
    <n v="504"/>
  </r>
  <r>
    <x v="10"/>
    <x v="1"/>
    <x v="37"/>
    <x v="2"/>
    <x v="0"/>
    <m/>
    <m/>
    <m/>
    <m/>
    <m/>
    <m/>
    <n v="501"/>
  </r>
  <r>
    <x v="10"/>
    <x v="0"/>
    <x v="31"/>
    <x v="1"/>
    <x v="0"/>
    <m/>
    <m/>
    <m/>
    <m/>
    <m/>
    <m/>
    <n v="500"/>
  </r>
  <r>
    <x v="10"/>
    <x v="2"/>
    <x v="11"/>
    <x v="0"/>
    <x v="0"/>
    <m/>
    <m/>
    <m/>
    <m/>
    <m/>
    <m/>
    <n v="488"/>
  </r>
  <r>
    <x v="10"/>
    <x v="1"/>
    <x v="79"/>
    <x v="1"/>
    <x v="0"/>
    <m/>
    <m/>
    <m/>
    <m/>
    <m/>
    <m/>
    <n v="486"/>
  </r>
  <r>
    <x v="10"/>
    <x v="1"/>
    <x v="123"/>
    <x v="0"/>
    <x v="0"/>
    <m/>
    <m/>
    <m/>
    <m/>
    <m/>
    <m/>
    <n v="479"/>
  </r>
  <r>
    <x v="10"/>
    <x v="1"/>
    <x v="3"/>
    <x v="2"/>
    <x v="0"/>
    <m/>
    <m/>
    <m/>
    <m/>
    <m/>
    <m/>
    <n v="477"/>
  </r>
  <r>
    <x v="10"/>
    <x v="2"/>
    <x v="84"/>
    <x v="5"/>
    <x v="0"/>
    <m/>
    <m/>
    <m/>
    <m/>
    <m/>
    <m/>
    <n v="476"/>
  </r>
  <r>
    <x v="10"/>
    <x v="7"/>
    <x v="133"/>
    <x v="0"/>
    <x v="0"/>
    <m/>
    <m/>
    <m/>
    <m/>
    <m/>
    <m/>
    <n v="476"/>
  </r>
  <r>
    <x v="10"/>
    <x v="0"/>
    <x v="40"/>
    <x v="5"/>
    <x v="0"/>
    <m/>
    <m/>
    <m/>
    <m/>
    <m/>
    <m/>
    <n v="473"/>
  </r>
  <r>
    <x v="10"/>
    <x v="2"/>
    <x v="88"/>
    <x v="3"/>
    <x v="0"/>
    <m/>
    <m/>
    <m/>
    <m/>
    <m/>
    <m/>
    <n v="470"/>
  </r>
  <r>
    <x v="10"/>
    <x v="2"/>
    <x v="43"/>
    <x v="2"/>
    <x v="0"/>
    <m/>
    <m/>
    <m/>
    <m/>
    <m/>
    <m/>
    <n v="470"/>
  </r>
  <r>
    <x v="10"/>
    <x v="3"/>
    <x v="104"/>
    <x v="0"/>
    <x v="0"/>
    <m/>
    <m/>
    <m/>
    <m/>
    <m/>
    <m/>
    <n v="467"/>
  </r>
  <r>
    <x v="10"/>
    <x v="2"/>
    <x v="110"/>
    <x v="0"/>
    <x v="0"/>
    <m/>
    <m/>
    <m/>
    <m/>
    <m/>
    <m/>
    <n v="464"/>
  </r>
  <r>
    <x v="10"/>
    <x v="0"/>
    <x v="31"/>
    <x v="5"/>
    <x v="0"/>
    <m/>
    <m/>
    <m/>
    <m/>
    <m/>
    <m/>
    <n v="464"/>
  </r>
  <r>
    <x v="10"/>
    <x v="2"/>
    <x v="84"/>
    <x v="0"/>
    <x v="0"/>
    <m/>
    <m/>
    <m/>
    <m/>
    <m/>
    <m/>
    <n v="460"/>
  </r>
  <r>
    <x v="10"/>
    <x v="4"/>
    <x v="73"/>
    <x v="3"/>
    <x v="0"/>
    <m/>
    <m/>
    <m/>
    <m/>
    <m/>
    <m/>
    <n v="458"/>
  </r>
  <r>
    <x v="10"/>
    <x v="5"/>
    <x v="89"/>
    <x v="5"/>
    <x v="0"/>
    <m/>
    <m/>
    <m/>
    <m/>
    <m/>
    <m/>
    <n v="457"/>
  </r>
  <r>
    <x v="10"/>
    <x v="2"/>
    <x v="59"/>
    <x v="3"/>
    <x v="0"/>
    <m/>
    <m/>
    <m/>
    <m/>
    <m/>
    <m/>
    <n v="455"/>
  </r>
  <r>
    <x v="10"/>
    <x v="7"/>
    <x v="130"/>
    <x v="0"/>
    <x v="0"/>
    <m/>
    <m/>
    <m/>
    <m/>
    <m/>
    <m/>
    <n v="449"/>
  </r>
  <r>
    <x v="10"/>
    <x v="0"/>
    <x v="103"/>
    <x v="0"/>
    <x v="0"/>
    <m/>
    <m/>
    <m/>
    <m/>
    <m/>
    <m/>
    <n v="444"/>
  </r>
  <r>
    <x v="10"/>
    <x v="4"/>
    <x v="53"/>
    <x v="5"/>
    <x v="0"/>
    <m/>
    <m/>
    <m/>
    <m/>
    <m/>
    <m/>
    <n v="442"/>
  </r>
  <r>
    <x v="10"/>
    <x v="9"/>
    <x v="126"/>
    <x v="1"/>
    <x v="0"/>
    <m/>
    <m/>
    <m/>
    <m/>
    <m/>
    <m/>
    <n v="442"/>
  </r>
  <r>
    <x v="10"/>
    <x v="0"/>
    <x v="101"/>
    <x v="1"/>
    <x v="0"/>
    <m/>
    <m/>
    <m/>
    <m/>
    <m/>
    <m/>
    <n v="441"/>
  </r>
  <r>
    <x v="10"/>
    <x v="4"/>
    <x v="45"/>
    <x v="3"/>
    <x v="0"/>
    <m/>
    <m/>
    <m/>
    <m/>
    <m/>
    <m/>
    <n v="434"/>
  </r>
  <r>
    <x v="10"/>
    <x v="1"/>
    <x v="3"/>
    <x v="3"/>
    <x v="0"/>
    <m/>
    <m/>
    <m/>
    <m/>
    <m/>
    <m/>
    <n v="432"/>
  </r>
  <r>
    <x v="10"/>
    <x v="3"/>
    <x v="38"/>
    <x v="5"/>
    <x v="0"/>
    <m/>
    <m/>
    <m/>
    <m/>
    <m/>
    <m/>
    <n v="429"/>
  </r>
  <r>
    <x v="10"/>
    <x v="3"/>
    <x v="16"/>
    <x v="4"/>
    <x v="0"/>
    <m/>
    <m/>
    <m/>
    <m/>
    <m/>
    <m/>
    <n v="423"/>
  </r>
  <r>
    <x v="10"/>
    <x v="0"/>
    <x v="12"/>
    <x v="2"/>
    <x v="0"/>
    <m/>
    <m/>
    <m/>
    <m/>
    <m/>
    <m/>
    <n v="419"/>
  </r>
  <r>
    <x v="10"/>
    <x v="4"/>
    <x v="56"/>
    <x v="4"/>
    <x v="0"/>
    <m/>
    <m/>
    <m/>
    <m/>
    <m/>
    <m/>
    <n v="418"/>
  </r>
  <r>
    <x v="10"/>
    <x v="5"/>
    <x v="39"/>
    <x v="5"/>
    <x v="0"/>
    <m/>
    <m/>
    <m/>
    <m/>
    <m/>
    <m/>
    <n v="413"/>
  </r>
  <r>
    <x v="10"/>
    <x v="2"/>
    <x v="87"/>
    <x v="5"/>
    <x v="0"/>
    <m/>
    <m/>
    <m/>
    <m/>
    <m/>
    <m/>
    <n v="410"/>
  </r>
  <r>
    <x v="10"/>
    <x v="4"/>
    <x v="34"/>
    <x v="5"/>
    <x v="0"/>
    <m/>
    <m/>
    <m/>
    <m/>
    <m/>
    <m/>
    <n v="408"/>
  </r>
  <r>
    <x v="10"/>
    <x v="7"/>
    <x v="62"/>
    <x v="5"/>
    <x v="0"/>
    <m/>
    <m/>
    <m/>
    <m/>
    <m/>
    <m/>
    <n v="407"/>
  </r>
  <r>
    <x v="10"/>
    <x v="9"/>
    <x v="137"/>
    <x v="1"/>
    <x v="0"/>
    <m/>
    <m/>
    <m/>
    <m/>
    <m/>
    <m/>
    <n v="407"/>
  </r>
  <r>
    <x v="10"/>
    <x v="9"/>
    <x v="146"/>
    <x v="1"/>
    <x v="0"/>
    <m/>
    <m/>
    <m/>
    <m/>
    <m/>
    <m/>
    <n v="404"/>
  </r>
  <r>
    <x v="10"/>
    <x v="10"/>
    <x v="151"/>
    <x v="1"/>
    <x v="0"/>
    <m/>
    <m/>
    <m/>
    <m/>
    <m/>
    <m/>
    <n v="390"/>
  </r>
  <r>
    <x v="10"/>
    <x v="0"/>
    <x v="12"/>
    <x v="2"/>
    <x v="0"/>
    <m/>
    <m/>
    <m/>
    <m/>
    <m/>
    <m/>
    <n v="387"/>
  </r>
  <r>
    <x v="10"/>
    <x v="1"/>
    <x v="166"/>
    <x v="0"/>
    <x v="0"/>
    <m/>
    <m/>
    <m/>
    <m/>
    <m/>
    <m/>
    <n v="385"/>
  </r>
  <r>
    <x v="10"/>
    <x v="7"/>
    <x v="62"/>
    <x v="5"/>
    <x v="0"/>
    <m/>
    <m/>
    <m/>
    <m/>
    <m/>
    <m/>
    <n v="381"/>
  </r>
  <r>
    <x v="10"/>
    <x v="1"/>
    <x v="64"/>
    <x v="3"/>
    <x v="0"/>
    <m/>
    <m/>
    <m/>
    <m/>
    <m/>
    <m/>
    <n v="378"/>
  </r>
  <r>
    <x v="10"/>
    <x v="2"/>
    <x v="20"/>
    <x v="4"/>
    <x v="0"/>
    <m/>
    <m/>
    <m/>
    <m/>
    <m/>
    <m/>
    <n v="371"/>
  </r>
  <r>
    <x v="10"/>
    <x v="0"/>
    <x v="32"/>
    <x v="1"/>
    <x v="0"/>
    <m/>
    <m/>
    <m/>
    <m/>
    <m/>
    <m/>
    <n v="371"/>
  </r>
  <r>
    <x v="10"/>
    <x v="4"/>
    <x v="57"/>
    <x v="5"/>
    <x v="0"/>
    <m/>
    <m/>
    <m/>
    <m/>
    <m/>
    <m/>
    <n v="370"/>
  </r>
  <r>
    <x v="10"/>
    <x v="2"/>
    <x v="120"/>
    <x v="0"/>
    <x v="0"/>
    <m/>
    <m/>
    <m/>
    <m/>
    <m/>
    <m/>
    <n v="369"/>
  </r>
  <r>
    <x v="10"/>
    <x v="0"/>
    <x v="68"/>
    <x v="0"/>
    <x v="0"/>
    <m/>
    <m/>
    <m/>
    <m/>
    <m/>
    <m/>
    <n v="367"/>
  </r>
  <r>
    <x v="10"/>
    <x v="6"/>
    <x v="61"/>
    <x v="1"/>
    <x v="0"/>
    <m/>
    <m/>
    <m/>
    <m/>
    <m/>
    <m/>
    <n v="365"/>
  </r>
  <r>
    <x v="10"/>
    <x v="0"/>
    <x v="124"/>
    <x v="1"/>
    <x v="0"/>
    <m/>
    <m/>
    <m/>
    <m/>
    <m/>
    <m/>
    <n v="360"/>
  </r>
  <r>
    <x v="10"/>
    <x v="2"/>
    <x v="49"/>
    <x v="3"/>
    <x v="0"/>
    <m/>
    <m/>
    <m/>
    <m/>
    <m/>
    <m/>
    <n v="357"/>
  </r>
  <r>
    <x v="10"/>
    <x v="2"/>
    <x v="59"/>
    <x v="4"/>
    <x v="0"/>
    <m/>
    <m/>
    <m/>
    <m/>
    <m/>
    <m/>
    <n v="355"/>
  </r>
  <r>
    <x v="10"/>
    <x v="1"/>
    <x v="127"/>
    <x v="0"/>
    <x v="0"/>
    <m/>
    <m/>
    <m/>
    <m/>
    <m/>
    <m/>
    <n v="355"/>
  </r>
  <r>
    <x v="10"/>
    <x v="5"/>
    <x v="22"/>
    <x v="4"/>
    <x v="0"/>
    <m/>
    <m/>
    <m/>
    <m/>
    <m/>
    <m/>
    <n v="348"/>
  </r>
  <r>
    <x v="10"/>
    <x v="2"/>
    <x v="20"/>
    <x v="3"/>
    <x v="0"/>
    <m/>
    <m/>
    <m/>
    <m/>
    <m/>
    <m/>
    <n v="345"/>
  </r>
  <r>
    <x v="10"/>
    <x v="0"/>
    <x v="9"/>
    <x v="5"/>
    <x v="0"/>
    <m/>
    <m/>
    <m/>
    <m/>
    <m/>
    <m/>
    <n v="344"/>
  </r>
  <r>
    <x v="10"/>
    <x v="0"/>
    <x v="70"/>
    <x v="2"/>
    <x v="0"/>
    <m/>
    <m/>
    <m/>
    <m/>
    <m/>
    <m/>
    <n v="343"/>
  </r>
  <r>
    <x v="10"/>
    <x v="2"/>
    <x v="86"/>
    <x v="4"/>
    <x v="0"/>
    <m/>
    <m/>
    <m/>
    <m/>
    <m/>
    <m/>
    <n v="342"/>
  </r>
  <r>
    <x v="10"/>
    <x v="7"/>
    <x v="117"/>
    <x v="2"/>
    <x v="0"/>
    <m/>
    <m/>
    <m/>
    <m/>
    <m/>
    <m/>
    <n v="342"/>
  </r>
  <r>
    <x v="10"/>
    <x v="9"/>
    <x v="142"/>
    <x v="1"/>
    <x v="0"/>
    <m/>
    <m/>
    <m/>
    <m/>
    <m/>
    <m/>
    <n v="339"/>
  </r>
  <r>
    <x v="10"/>
    <x v="1"/>
    <x v="76"/>
    <x v="5"/>
    <x v="0"/>
    <m/>
    <m/>
    <m/>
    <m/>
    <m/>
    <m/>
    <n v="335"/>
  </r>
  <r>
    <x v="10"/>
    <x v="3"/>
    <x v="97"/>
    <x v="1"/>
    <x v="0"/>
    <m/>
    <m/>
    <m/>
    <m/>
    <m/>
    <m/>
    <n v="335"/>
  </r>
  <r>
    <x v="10"/>
    <x v="4"/>
    <x v="27"/>
    <x v="5"/>
    <x v="0"/>
    <m/>
    <m/>
    <m/>
    <m/>
    <m/>
    <m/>
    <n v="333"/>
  </r>
  <r>
    <x v="10"/>
    <x v="3"/>
    <x v="134"/>
    <x v="0"/>
    <x v="0"/>
    <m/>
    <m/>
    <m/>
    <m/>
    <m/>
    <m/>
    <n v="331"/>
  </r>
  <r>
    <x v="10"/>
    <x v="8"/>
    <x v="71"/>
    <x v="5"/>
    <x v="0"/>
    <m/>
    <m/>
    <m/>
    <m/>
    <m/>
    <m/>
    <n v="331"/>
  </r>
  <r>
    <x v="10"/>
    <x v="5"/>
    <x v="39"/>
    <x v="4"/>
    <x v="0"/>
    <m/>
    <m/>
    <m/>
    <m/>
    <m/>
    <m/>
    <n v="328"/>
  </r>
  <r>
    <x v="10"/>
    <x v="7"/>
    <x v="82"/>
    <x v="3"/>
    <x v="0"/>
    <m/>
    <m/>
    <m/>
    <m/>
    <m/>
    <m/>
    <n v="325"/>
  </r>
  <r>
    <x v="10"/>
    <x v="1"/>
    <x v="15"/>
    <x v="5"/>
    <x v="0"/>
    <m/>
    <m/>
    <m/>
    <m/>
    <m/>
    <m/>
    <n v="324"/>
  </r>
  <r>
    <x v="10"/>
    <x v="0"/>
    <x v="103"/>
    <x v="5"/>
    <x v="0"/>
    <m/>
    <m/>
    <m/>
    <m/>
    <m/>
    <m/>
    <n v="323"/>
  </r>
  <r>
    <x v="10"/>
    <x v="1"/>
    <x v="145"/>
    <x v="0"/>
    <x v="0"/>
    <m/>
    <m/>
    <m/>
    <m/>
    <m/>
    <m/>
    <n v="319"/>
  </r>
  <r>
    <x v="10"/>
    <x v="4"/>
    <x v="27"/>
    <x v="5"/>
    <x v="0"/>
    <m/>
    <m/>
    <m/>
    <m/>
    <m/>
    <m/>
    <n v="318"/>
  </r>
  <r>
    <x v="10"/>
    <x v="1"/>
    <x v="64"/>
    <x v="2"/>
    <x v="0"/>
    <m/>
    <m/>
    <m/>
    <m/>
    <m/>
    <m/>
    <n v="318"/>
  </r>
  <r>
    <x v="10"/>
    <x v="5"/>
    <x v="39"/>
    <x v="5"/>
    <x v="0"/>
    <m/>
    <m/>
    <m/>
    <m/>
    <m/>
    <m/>
    <n v="318"/>
  </r>
  <r>
    <x v="10"/>
    <x v="2"/>
    <x v="49"/>
    <x v="5"/>
    <x v="0"/>
    <m/>
    <m/>
    <m/>
    <m/>
    <m/>
    <m/>
    <n v="316"/>
  </r>
  <r>
    <x v="10"/>
    <x v="1"/>
    <x v="129"/>
    <x v="0"/>
    <x v="0"/>
    <m/>
    <m/>
    <m/>
    <m/>
    <m/>
    <m/>
    <n v="316"/>
  </r>
  <r>
    <x v="10"/>
    <x v="5"/>
    <x v="22"/>
    <x v="5"/>
    <x v="0"/>
    <m/>
    <m/>
    <m/>
    <m/>
    <m/>
    <m/>
    <n v="316"/>
  </r>
  <r>
    <x v="10"/>
    <x v="5"/>
    <x v="69"/>
    <x v="4"/>
    <x v="0"/>
    <m/>
    <m/>
    <m/>
    <m/>
    <m/>
    <m/>
    <n v="313"/>
  </r>
  <r>
    <x v="10"/>
    <x v="5"/>
    <x v="89"/>
    <x v="4"/>
    <x v="0"/>
    <m/>
    <m/>
    <m/>
    <m/>
    <m/>
    <m/>
    <n v="312"/>
  </r>
  <r>
    <x v="10"/>
    <x v="0"/>
    <x v="96"/>
    <x v="5"/>
    <x v="0"/>
    <m/>
    <m/>
    <m/>
    <m/>
    <m/>
    <m/>
    <n v="311"/>
  </r>
  <r>
    <x v="10"/>
    <x v="0"/>
    <x v="0"/>
    <x v="2"/>
    <x v="0"/>
    <m/>
    <m/>
    <m/>
    <m/>
    <m/>
    <m/>
    <n v="311"/>
  </r>
  <r>
    <x v="10"/>
    <x v="4"/>
    <x v="56"/>
    <x v="3"/>
    <x v="0"/>
    <m/>
    <m/>
    <m/>
    <m/>
    <m/>
    <m/>
    <n v="310"/>
  </r>
  <r>
    <x v="10"/>
    <x v="2"/>
    <x v="58"/>
    <x v="5"/>
    <x v="0"/>
    <m/>
    <m/>
    <m/>
    <m/>
    <m/>
    <m/>
    <n v="310"/>
  </r>
  <r>
    <x v="10"/>
    <x v="9"/>
    <x v="142"/>
    <x v="0"/>
    <x v="0"/>
    <m/>
    <m/>
    <m/>
    <m/>
    <m/>
    <m/>
    <n v="310"/>
  </r>
  <r>
    <x v="10"/>
    <x v="2"/>
    <x v="20"/>
    <x v="4"/>
    <x v="0"/>
    <m/>
    <m/>
    <m/>
    <m/>
    <m/>
    <m/>
    <n v="309"/>
  </r>
  <r>
    <x v="10"/>
    <x v="5"/>
    <x v="39"/>
    <x v="4"/>
    <x v="0"/>
    <m/>
    <m/>
    <m/>
    <m/>
    <m/>
    <m/>
    <n v="308"/>
  </r>
  <r>
    <x v="10"/>
    <x v="0"/>
    <x v="8"/>
    <x v="2"/>
    <x v="0"/>
    <m/>
    <m/>
    <m/>
    <m/>
    <m/>
    <m/>
    <n v="308"/>
  </r>
  <r>
    <x v="10"/>
    <x v="0"/>
    <x v="78"/>
    <x v="1"/>
    <x v="0"/>
    <m/>
    <m/>
    <m/>
    <m/>
    <m/>
    <m/>
    <n v="306"/>
  </r>
  <r>
    <x v="10"/>
    <x v="2"/>
    <x v="58"/>
    <x v="4"/>
    <x v="0"/>
    <m/>
    <m/>
    <m/>
    <m/>
    <m/>
    <m/>
    <n v="303"/>
  </r>
  <r>
    <x v="10"/>
    <x v="1"/>
    <x v="6"/>
    <x v="2"/>
    <x v="0"/>
    <m/>
    <m/>
    <m/>
    <m/>
    <m/>
    <m/>
    <n v="300"/>
  </r>
  <r>
    <x v="10"/>
    <x v="4"/>
    <x v="53"/>
    <x v="4"/>
    <x v="0"/>
    <m/>
    <m/>
    <m/>
    <m/>
    <m/>
    <m/>
    <n v="299"/>
  </r>
  <r>
    <x v="10"/>
    <x v="5"/>
    <x v="69"/>
    <x v="3"/>
    <x v="0"/>
    <m/>
    <m/>
    <m/>
    <m/>
    <m/>
    <m/>
    <n v="298"/>
  </r>
  <r>
    <x v="10"/>
    <x v="4"/>
    <x v="36"/>
    <x v="5"/>
    <x v="0"/>
    <m/>
    <m/>
    <m/>
    <m/>
    <m/>
    <m/>
    <n v="294"/>
  </r>
  <r>
    <x v="10"/>
    <x v="3"/>
    <x v="104"/>
    <x v="3"/>
    <x v="0"/>
    <m/>
    <m/>
    <m/>
    <m/>
    <m/>
    <m/>
    <n v="292"/>
  </r>
  <r>
    <x v="10"/>
    <x v="7"/>
    <x v="72"/>
    <x v="3"/>
    <x v="0"/>
    <m/>
    <m/>
    <m/>
    <m/>
    <m/>
    <m/>
    <n v="291"/>
  </r>
  <r>
    <x v="10"/>
    <x v="2"/>
    <x v="11"/>
    <x v="3"/>
    <x v="0"/>
    <m/>
    <m/>
    <m/>
    <m/>
    <m/>
    <m/>
    <n v="285"/>
  </r>
  <r>
    <x v="10"/>
    <x v="1"/>
    <x v="13"/>
    <x v="2"/>
    <x v="0"/>
    <m/>
    <m/>
    <m/>
    <m/>
    <m/>
    <m/>
    <n v="283"/>
  </r>
  <r>
    <x v="10"/>
    <x v="1"/>
    <x v="5"/>
    <x v="4"/>
    <x v="0"/>
    <m/>
    <m/>
    <m/>
    <m/>
    <m/>
    <m/>
    <n v="281"/>
  </r>
  <r>
    <x v="10"/>
    <x v="1"/>
    <x v="13"/>
    <x v="3"/>
    <x v="0"/>
    <m/>
    <m/>
    <m/>
    <m/>
    <m/>
    <m/>
    <n v="278"/>
  </r>
  <r>
    <x v="10"/>
    <x v="7"/>
    <x v="121"/>
    <x v="1"/>
    <x v="0"/>
    <m/>
    <m/>
    <m/>
    <m/>
    <m/>
    <m/>
    <n v="278"/>
  </r>
  <r>
    <x v="10"/>
    <x v="7"/>
    <x v="72"/>
    <x v="4"/>
    <x v="0"/>
    <m/>
    <m/>
    <m/>
    <m/>
    <m/>
    <m/>
    <n v="277"/>
  </r>
  <r>
    <x v="10"/>
    <x v="4"/>
    <x v="57"/>
    <x v="0"/>
    <x v="0"/>
    <m/>
    <m/>
    <m/>
    <m/>
    <m/>
    <m/>
    <n v="275"/>
  </r>
  <r>
    <x v="10"/>
    <x v="2"/>
    <x v="120"/>
    <x v="2"/>
    <x v="0"/>
    <m/>
    <m/>
    <m/>
    <m/>
    <m/>
    <m/>
    <n v="275"/>
  </r>
  <r>
    <x v="10"/>
    <x v="1"/>
    <x v="75"/>
    <x v="1"/>
    <x v="0"/>
    <m/>
    <m/>
    <m/>
    <m/>
    <m/>
    <m/>
    <n v="269"/>
  </r>
  <r>
    <x v="10"/>
    <x v="0"/>
    <x v="96"/>
    <x v="1"/>
    <x v="0"/>
    <m/>
    <m/>
    <m/>
    <m/>
    <m/>
    <m/>
    <n v="268"/>
  </r>
  <r>
    <x v="10"/>
    <x v="1"/>
    <x v="28"/>
    <x v="3"/>
    <x v="0"/>
    <m/>
    <m/>
    <m/>
    <m/>
    <m/>
    <m/>
    <n v="266"/>
  </r>
  <r>
    <x v="10"/>
    <x v="1"/>
    <x v="125"/>
    <x v="0"/>
    <x v="0"/>
    <m/>
    <m/>
    <m/>
    <m/>
    <m/>
    <m/>
    <n v="265"/>
  </r>
  <r>
    <x v="10"/>
    <x v="3"/>
    <x v="111"/>
    <x v="3"/>
    <x v="0"/>
    <m/>
    <m/>
    <m/>
    <m/>
    <m/>
    <m/>
    <n v="265"/>
  </r>
  <r>
    <x v="10"/>
    <x v="2"/>
    <x v="43"/>
    <x v="3"/>
    <x v="0"/>
    <m/>
    <m/>
    <m/>
    <m/>
    <m/>
    <m/>
    <n v="261"/>
  </r>
  <r>
    <x v="10"/>
    <x v="5"/>
    <x v="69"/>
    <x v="4"/>
    <x v="0"/>
    <m/>
    <m/>
    <m/>
    <m/>
    <m/>
    <m/>
    <n v="261"/>
  </r>
  <r>
    <x v="10"/>
    <x v="2"/>
    <x v="81"/>
    <x v="5"/>
    <x v="0"/>
    <m/>
    <m/>
    <m/>
    <m/>
    <m/>
    <m/>
    <n v="258"/>
  </r>
  <r>
    <x v="10"/>
    <x v="9"/>
    <x v="148"/>
    <x v="1"/>
    <x v="0"/>
    <m/>
    <m/>
    <m/>
    <m/>
    <m/>
    <m/>
    <n v="258"/>
  </r>
  <r>
    <x v="10"/>
    <x v="0"/>
    <x v="0"/>
    <x v="0"/>
    <x v="0"/>
    <m/>
    <m/>
    <m/>
    <m/>
    <m/>
    <m/>
    <n v="258"/>
  </r>
  <r>
    <x v="10"/>
    <x v="5"/>
    <x v="66"/>
    <x v="1"/>
    <x v="0"/>
    <m/>
    <m/>
    <m/>
    <m/>
    <m/>
    <m/>
    <n v="257"/>
  </r>
  <r>
    <x v="10"/>
    <x v="0"/>
    <x v="103"/>
    <x v="5"/>
    <x v="0"/>
    <m/>
    <m/>
    <m/>
    <m/>
    <m/>
    <m/>
    <n v="255"/>
  </r>
  <r>
    <x v="10"/>
    <x v="1"/>
    <x v="13"/>
    <x v="4"/>
    <x v="0"/>
    <m/>
    <m/>
    <m/>
    <m/>
    <m/>
    <m/>
    <n v="253"/>
  </r>
  <r>
    <x v="10"/>
    <x v="1"/>
    <x v="21"/>
    <x v="4"/>
    <x v="0"/>
    <m/>
    <m/>
    <m/>
    <m/>
    <m/>
    <m/>
    <n v="250"/>
  </r>
  <r>
    <x v="10"/>
    <x v="8"/>
    <x v="136"/>
    <x v="0"/>
    <x v="0"/>
    <m/>
    <m/>
    <m/>
    <m/>
    <m/>
    <m/>
    <n v="250"/>
  </r>
  <r>
    <x v="10"/>
    <x v="10"/>
    <x v="151"/>
    <x v="0"/>
    <x v="0"/>
    <m/>
    <m/>
    <m/>
    <m/>
    <m/>
    <m/>
    <n v="250"/>
  </r>
  <r>
    <x v="10"/>
    <x v="3"/>
    <x v="63"/>
    <x v="3"/>
    <x v="0"/>
    <m/>
    <m/>
    <m/>
    <m/>
    <m/>
    <m/>
    <n v="248"/>
  </r>
  <r>
    <x v="10"/>
    <x v="0"/>
    <x v="124"/>
    <x v="5"/>
    <x v="0"/>
    <m/>
    <m/>
    <m/>
    <m/>
    <m/>
    <m/>
    <n v="244"/>
  </r>
  <r>
    <x v="10"/>
    <x v="3"/>
    <x v="97"/>
    <x v="1"/>
    <x v="0"/>
    <m/>
    <m/>
    <m/>
    <m/>
    <m/>
    <m/>
    <n v="243"/>
  </r>
  <r>
    <x v="10"/>
    <x v="1"/>
    <x v="37"/>
    <x v="2"/>
    <x v="0"/>
    <m/>
    <m/>
    <m/>
    <m/>
    <m/>
    <m/>
    <n v="242"/>
  </r>
  <r>
    <x v="10"/>
    <x v="6"/>
    <x v="108"/>
    <x v="0"/>
    <x v="0"/>
    <m/>
    <m/>
    <m/>
    <m/>
    <m/>
    <m/>
    <n v="242"/>
  </r>
  <r>
    <x v="10"/>
    <x v="9"/>
    <x v="126"/>
    <x v="0"/>
    <x v="0"/>
    <m/>
    <m/>
    <m/>
    <m/>
    <m/>
    <m/>
    <n v="238"/>
  </r>
  <r>
    <x v="10"/>
    <x v="2"/>
    <x v="122"/>
    <x v="1"/>
    <x v="0"/>
    <m/>
    <m/>
    <m/>
    <m/>
    <m/>
    <m/>
    <n v="236"/>
  </r>
  <r>
    <x v="10"/>
    <x v="1"/>
    <x v="116"/>
    <x v="5"/>
    <x v="0"/>
    <m/>
    <m/>
    <m/>
    <m/>
    <m/>
    <m/>
    <n v="234"/>
  </r>
  <r>
    <x v="10"/>
    <x v="1"/>
    <x v="6"/>
    <x v="5"/>
    <x v="0"/>
    <m/>
    <m/>
    <m/>
    <m/>
    <m/>
    <m/>
    <n v="225"/>
  </r>
  <r>
    <x v="10"/>
    <x v="1"/>
    <x v="6"/>
    <x v="4"/>
    <x v="0"/>
    <m/>
    <m/>
    <m/>
    <m/>
    <m/>
    <m/>
    <n v="217"/>
  </r>
  <r>
    <x v="10"/>
    <x v="0"/>
    <x v="54"/>
    <x v="1"/>
    <x v="0"/>
    <m/>
    <m/>
    <m/>
    <m/>
    <m/>
    <m/>
    <n v="216"/>
  </r>
  <r>
    <x v="10"/>
    <x v="0"/>
    <x v="0"/>
    <x v="3"/>
    <x v="0"/>
    <m/>
    <m/>
    <m/>
    <m/>
    <m/>
    <m/>
    <n v="215"/>
  </r>
  <r>
    <x v="10"/>
    <x v="1"/>
    <x v="85"/>
    <x v="2"/>
    <x v="0"/>
    <m/>
    <m/>
    <m/>
    <m/>
    <m/>
    <m/>
    <n v="213"/>
  </r>
  <r>
    <x v="10"/>
    <x v="6"/>
    <x v="160"/>
    <x v="0"/>
    <x v="0"/>
    <m/>
    <m/>
    <m/>
    <m/>
    <m/>
    <m/>
    <n v="211"/>
  </r>
  <r>
    <x v="10"/>
    <x v="1"/>
    <x v="100"/>
    <x v="2"/>
    <x v="0"/>
    <m/>
    <m/>
    <m/>
    <m/>
    <m/>
    <m/>
    <n v="210"/>
  </r>
  <r>
    <x v="10"/>
    <x v="5"/>
    <x v="69"/>
    <x v="5"/>
    <x v="0"/>
    <m/>
    <m/>
    <m/>
    <m/>
    <m/>
    <m/>
    <n v="209"/>
  </r>
  <r>
    <x v="10"/>
    <x v="3"/>
    <x v="111"/>
    <x v="2"/>
    <x v="0"/>
    <m/>
    <m/>
    <m/>
    <m/>
    <m/>
    <m/>
    <n v="208"/>
  </r>
  <r>
    <x v="10"/>
    <x v="9"/>
    <x v="173"/>
    <x v="1"/>
    <x v="0"/>
    <m/>
    <m/>
    <m/>
    <m/>
    <m/>
    <m/>
    <n v="206"/>
  </r>
  <r>
    <x v="10"/>
    <x v="1"/>
    <x v="153"/>
    <x v="0"/>
    <x v="0"/>
    <m/>
    <m/>
    <m/>
    <m/>
    <m/>
    <m/>
    <n v="205"/>
  </r>
  <r>
    <x v="10"/>
    <x v="2"/>
    <x v="84"/>
    <x v="4"/>
    <x v="0"/>
    <m/>
    <m/>
    <m/>
    <m/>
    <m/>
    <m/>
    <n v="204"/>
  </r>
  <r>
    <x v="10"/>
    <x v="5"/>
    <x v="33"/>
    <x v="5"/>
    <x v="0"/>
    <m/>
    <m/>
    <m/>
    <m/>
    <m/>
    <m/>
    <n v="203"/>
  </r>
  <r>
    <x v="10"/>
    <x v="4"/>
    <x v="155"/>
    <x v="2"/>
    <x v="0"/>
    <m/>
    <m/>
    <m/>
    <m/>
    <m/>
    <m/>
    <n v="201"/>
  </r>
  <r>
    <x v="10"/>
    <x v="2"/>
    <x v="86"/>
    <x v="3"/>
    <x v="0"/>
    <m/>
    <m/>
    <m/>
    <m/>
    <m/>
    <m/>
    <n v="200"/>
  </r>
  <r>
    <x v="10"/>
    <x v="1"/>
    <x v="99"/>
    <x v="2"/>
    <x v="0"/>
    <m/>
    <m/>
    <m/>
    <m/>
    <m/>
    <m/>
    <n v="200"/>
  </r>
  <r>
    <x v="10"/>
    <x v="2"/>
    <x v="110"/>
    <x v="2"/>
    <x v="0"/>
    <m/>
    <m/>
    <m/>
    <m/>
    <m/>
    <m/>
    <n v="198"/>
  </r>
  <r>
    <x v="10"/>
    <x v="0"/>
    <x v="46"/>
    <x v="0"/>
    <x v="0"/>
    <m/>
    <m/>
    <m/>
    <m/>
    <m/>
    <m/>
    <n v="198"/>
  </r>
  <r>
    <x v="10"/>
    <x v="0"/>
    <x v="32"/>
    <x v="2"/>
    <x v="0"/>
    <m/>
    <m/>
    <m/>
    <m/>
    <m/>
    <m/>
    <n v="193"/>
  </r>
  <r>
    <x v="10"/>
    <x v="1"/>
    <x v="166"/>
    <x v="5"/>
    <x v="0"/>
    <m/>
    <m/>
    <m/>
    <m/>
    <m/>
    <m/>
    <n v="191"/>
  </r>
  <r>
    <x v="10"/>
    <x v="1"/>
    <x v="85"/>
    <x v="1"/>
    <x v="0"/>
    <m/>
    <m/>
    <m/>
    <m/>
    <m/>
    <m/>
    <n v="187"/>
  </r>
  <r>
    <x v="10"/>
    <x v="1"/>
    <x v="187"/>
    <x v="0"/>
    <x v="0"/>
    <m/>
    <m/>
    <m/>
    <m/>
    <m/>
    <m/>
    <n v="185"/>
  </r>
  <r>
    <x v="10"/>
    <x v="8"/>
    <x v="221"/>
    <x v="0"/>
    <x v="0"/>
    <m/>
    <m/>
    <m/>
    <m/>
    <m/>
    <m/>
    <n v="185"/>
  </r>
  <r>
    <x v="10"/>
    <x v="2"/>
    <x v="48"/>
    <x v="5"/>
    <x v="0"/>
    <m/>
    <m/>
    <m/>
    <m/>
    <m/>
    <m/>
    <n v="184"/>
  </r>
  <r>
    <x v="10"/>
    <x v="1"/>
    <x v="28"/>
    <x v="4"/>
    <x v="0"/>
    <m/>
    <m/>
    <m/>
    <m/>
    <m/>
    <m/>
    <n v="184"/>
  </r>
  <r>
    <x v="10"/>
    <x v="4"/>
    <x v="65"/>
    <x v="4"/>
    <x v="0"/>
    <m/>
    <m/>
    <m/>
    <m/>
    <m/>
    <m/>
    <n v="180"/>
  </r>
  <r>
    <x v="10"/>
    <x v="0"/>
    <x v="68"/>
    <x v="1"/>
    <x v="0"/>
    <m/>
    <m/>
    <m/>
    <m/>
    <m/>
    <m/>
    <n v="178"/>
  </r>
  <r>
    <x v="10"/>
    <x v="7"/>
    <x v="121"/>
    <x v="0"/>
    <x v="0"/>
    <m/>
    <m/>
    <m/>
    <m/>
    <m/>
    <m/>
    <n v="177"/>
  </r>
  <r>
    <x v="10"/>
    <x v="8"/>
    <x v="71"/>
    <x v="1"/>
    <x v="0"/>
    <m/>
    <m/>
    <m/>
    <m/>
    <m/>
    <m/>
    <n v="177"/>
  </r>
  <r>
    <x v="10"/>
    <x v="2"/>
    <x v="122"/>
    <x v="3"/>
    <x v="0"/>
    <m/>
    <m/>
    <m/>
    <m/>
    <m/>
    <m/>
    <n v="174"/>
  </r>
  <r>
    <x v="10"/>
    <x v="1"/>
    <x v="19"/>
    <x v="5"/>
    <x v="0"/>
    <m/>
    <m/>
    <m/>
    <m/>
    <m/>
    <m/>
    <n v="173"/>
  </r>
  <r>
    <x v="10"/>
    <x v="4"/>
    <x v="27"/>
    <x v="4"/>
    <x v="0"/>
    <m/>
    <m/>
    <m/>
    <m/>
    <m/>
    <m/>
    <n v="170"/>
  </r>
  <r>
    <x v="10"/>
    <x v="0"/>
    <x v="12"/>
    <x v="3"/>
    <x v="0"/>
    <m/>
    <m/>
    <m/>
    <m/>
    <m/>
    <m/>
    <n v="170"/>
  </r>
  <r>
    <x v="10"/>
    <x v="1"/>
    <x v="93"/>
    <x v="1"/>
    <x v="0"/>
    <m/>
    <m/>
    <m/>
    <m/>
    <m/>
    <m/>
    <n v="167"/>
  </r>
  <r>
    <x v="10"/>
    <x v="7"/>
    <x v="149"/>
    <x v="0"/>
    <x v="0"/>
    <m/>
    <m/>
    <m/>
    <m/>
    <m/>
    <m/>
    <n v="166"/>
  </r>
  <r>
    <x v="10"/>
    <x v="1"/>
    <x v="41"/>
    <x v="5"/>
    <x v="0"/>
    <m/>
    <m/>
    <m/>
    <m/>
    <m/>
    <m/>
    <n v="165"/>
  </r>
  <r>
    <x v="10"/>
    <x v="1"/>
    <x v="125"/>
    <x v="2"/>
    <x v="0"/>
    <m/>
    <m/>
    <m/>
    <m/>
    <m/>
    <m/>
    <n v="165"/>
  </r>
  <r>
    <x v="10"/>
    <x v="7"/>
    <x v="117"/>
    <x v="0"/>
    <x v="0"/>
    <m/>
    <m/>
    <m/>
    <m/>
    <m/>
    <m/>
    <n v="165"/>
  </r>
  <r>
    <x v="10"/>
    <x v="1"/>
    <x v="163"/>
    <x v="5"/>
    <x v="0"/>
    <m/>
    <m/>
    <m/>
    <m/>
    <m/>
    <m/>
    <n v="164"/>
  </r>
  <r>
    <x v="10"/>
    <x v="5"/>
    <x v="66"/>
    <x v="0"/>
    <x v="0"/>
    <m/>
    <m/>
    <m/>
    <m/>
    <m/>
    <m/>
    <n v="164"/>
  </r>
  <r>
    <x v="10"/>
    <x v="1"/>
    <x v="41"/>
    <x v="2"/>
    <x v="0"/>
    <m/>
    <m/>
    <m/>
    <m/>
    <m/>
    <m/>
    <n v="163"/>
  </r>
  <r>
    <x v="10"/>
    <x v="1"/>
    <x v="163"/>
    <x v="0"/>
    <x v="0"/>
    <m/>
    <m/>
    <m/>
    <m/>
    <m/>
    <m/>
    <n v="162"/>
  </r>
  <r>
    <x v="10"/>
    <x v="9"/>
    <x v="126"/>
    <x v="1"/>
    <x v="0"/>
    <m/>
    <m/>
    <m/>
    <m/>
    <m/>
    <m/>
    <n v="162"/>
  </r>
  <r>
    <x v="10"/>
    <x v="2"/>
    <x v="59"/>
    <x v="5"/>
    <x v="0"/>
    <m/>
    <m/>
    <m/>
    <m/>
    <m/>
    <m/>
    <n v="160"/>
  </r>
  <r>
    <x v="10"/>
    <x v="1"/>
    <x v="41"/>
    <x v="4"/>
    <x v="0"/>
    <m/>
    <m/>
    <m/>
    <m/>
    <m/>
    <m/>
    <n v="160"/>
  </r>
  <r>
    <x v="10"/>
    <x v="3"/>
    <x v="55"/>
    <x v="4"/>
    <x v="0"/>
    <m/>
    <m/>
    <m/>
    <m/>
    <m/>
    <m/>
    <n v="160"/>
  </r>
  <r>
    <x v="10"/>
    <x v="5"/>
    <x v="69"/>
    <x v="4"/>
    <x v="0"/>
    <m/>
    <m/>
    <m/>
    <m/>
    <m/>
    <m/>
    <n v="160"/>
  </r>
  <r>
    <x v="10"/>
    <x v="0"/>
    <x v="40"/>
    <x v="2"/>
    <x v="0"/>
    <m/>
    <m/>
    <m/>
    <m/>
    <m/>
    <m/>
    <n v="160"/>
  </r>
  <r>
    <x v="10"/>
    <x v="8"/>
    <x v="135"/>
    <x v="0"/>
    <x v="0"/>
    <m/>
    <m/>
    <m/>
    <m/>
    <m/>
    <m/>
    <n v="159"/>
  </r>
  <r>
    <x v="10"/>
    <x v="1"/>
    <x v="125"/>
    <x v="1"/>
    <x v="0"/>
    <m/>
    <m/>
    <m/>
    <m/>
    <m/>
    <m/>
    <n v="156"/>
  </r>
  <r>
    <x v="10"/>
    <x v="3"/>
    <x v="104"/>
    <x v="2"/>
    <x v="0"/>
    <m/>
    <m/>
    <m/>
    <m/>
    <m/>
    <m/>
    <n v="156"/>
  </r>
  <r>
    <x v="10"/>
    <x v="7"/>
    <x v="115"/>
    <x v="1"/>
    <x v="0"/>
    <m/>
    <m/>
    <m/>
    <m/>
    <m/>
    <m/>
    <n v="155"/>
  </r>
  <r>
    <x v="10"/>
    <x v="12"/>
    <x v="157"/>
    <x v="0"/>
    <x v="0"/>
    <m/>
    <m/>
    <m/>
    <m/>
    <m/>
    <m/>
    <n v="154"/>
  </r>
  <r>
    <x v="10"/>
    <x v="1"/>
    <x v="79"/>
    <x v="5"/>
    <x v="0"/>
    <m/>
    <m/>
    <m/>
    <m/>
    <m/>
    <m/>
    <n v="152"/>
  </r>
  <r>
    <x v="10"/>
    <x v="0"/>
    <x v="7"/>
    <x v="5"/>
    <x v="0"/>
    <m/>
    <m/>
    <m/>
    <m/>
    <m/>
    <m/>
    <n v="152"/>
  </r>
  <r>
    <x v="10"/>
    <x v="1"/>
    <x v="76"/>
    <x v="3"/>
    <x v="0"/>
    <m/>
    <m/>
    <m/>
    <m/>
    <m/>
    <m/>
    <n v="150"/>
  </r>
  <r>
    <x v="10"/>
    <x v="1"/>
    <x v="85"/>
    <x v="2"/>
    <x v="0"/>
    <m/>
    <m/>
    <m/>
    <m/>
    <m/>
    <m/>
    <n v="147"/>
  </r>
  <r>
    <x v="10"/>
    <x v="1"/>
    <x v="15"/>
    <x v="4"/>
    <x v="0"/>
    <m/>
    <m/>
    <m/>
    <m/>
    <m/>
    <m/>
    <n v="146"/>
  </r>
  <r>
    <x v="10"/>
    <x v="1"/>
    <x v="3"/>
    <x v="4"/>
    <x v="0"/>
    <m/>
    <m/>
    <m/>
    <m/>
    <m/>
    <m/>
    <n v="143"/>
  </r>
  <r>
    <x v="10"/>
    <x v="10"/>
    <x v="144"/>
    <x v="0"/>
    <x v="0"/>
    <m/>
    <m/>
    <m/>
    <m/>
    <m/>
    <m/>
    <n v="142"/>
  </r>
  <r>
    <x v="10"/>
    <x v="0"/>
    <x v="50"/>
    <x v="2"/>
    <x v="0"/>
    <m/>
    <m/>
    <m/>
    <m/>
    <m/>
    <m/>
    <n v="141"/>
  </r>
  <r>
    <x v="10"/>
    <x v="2"/>
    <x v="20"/>
    <x v="5"/>
    <x v="0"/>
    <m/>
    <m/>
    <m/>
    <m/>
    <m/>
    <m/>
    <n v="140"/>
  </r>
  <r>
    <x v="10"/>
    <x v="1"/>
    <x v="6"/>
    <x v="3"/>
    <x v="0"/>
    <m/>
    <m/>
    <m/>
    <m/>
    <m/>
    <m/>
    <n v="140"/>
  </r>
  <r>
    <x v="10"/>
    <x v="9"/>
    <x v="161"/>
    <x v="1"/>
    <x v="0"/>
    <m/>
    <m/>
    <m/>
    <m/>
    <m/>
    <m/>
    <n v="140"/>
  </r>
  <r>
    <x v="10"/>
    <x v="9"/>
    <x v="154"/>
    <x v="0"/>
    <x v="0"/>
    <m/>
    <m/>
    <m/>
    <m/>
    <m/>
    <m/>
    <n v="140"/>
  </r>
  <r>
    <x v="10"/>
    <x v="7"/>
    <x v="139"/>
    <x v="1"/>
    <x v="0"/>
    <m/>
    <m/>
    <m/>
    <m/>
    <m/>
    <m/>
    <n v="135"/>
  </r>
  <r>
    <x v="10"/>
    <x v="9"/>
    <x v="158"/>
    <x v="2"/>
    <x v="0"/>
    <m/>
    <m/>
    <m/>
    <m/>
    <m/>
    <m/>
    <n v="135"/>
  </r>
  <r>
    <x v="10"/>
    <x v="10"/>
    <x v="181"/>
    <x v="0"/>
    <x v="0"/>
    <m/>
    <m/>
    <m/>
    <m/>
    <m/>
    <m/>
    <n v="135"/>
  </r>
  <r>
    <x v="10"/>
    <x v="2"/>
    <x v="10"/>
    <x v="5"/>
    <x v="0"/>
    <m/>
    <m/>
    <m/>
    <m/>
    <m/>
    <m/>
    <n v="133"/>
  </r>
  <r>
    <x v="10"/>
    <x v="3"/>
    <x v="97"/>
    <x v="5"/>
    <x v="0"/>
    <m/>
    <m/>
    <m/>
    <m/>
    <m/>
    <m/>
    <n v="130"/>
  </r>
  <r>
    <x v="10"/>
    <x v="5"/>
    <x v="69"/>
    <x v="2"/>
    <x v="0"/>
    <m/>
    <m/>
    <m/>
    <m/>
    <m/>
    <m/>
    <n v="130"/>
  </r>
  <r>
    <x v="10"/>
    <x v="7"/>
    <x v="149"/>
    <x v="1"/>
    <x v="0"/>
    <m/>
    <m/>
    <m/>
    <m/>
    <m/>
    <m/>
    <n v="130"/>
  </r>
  <r>
    <x v="10"/>
    <x v="0"/>
    <x v="54"/>
    <x v="2"/>
    <x v="0"/>
    <m/>
    <m/>
    <m/>
    <m/>
    <m/>
    <m/>
    <n v="130"/>
  </r>
  <r>
    <x v="10"/>
    <x v="1"/>
    <x v="147"/>
    <x v="0"/>
    <x v="0"/>
    <m/>
    <m/>
    <m/>
    <m/>
    <m/>
    <m/>
    <n v="129"/>
  </r>
  <r>
    <x v="10"/>
    <x v="8"/>
    <x v="182"/>
    <x v="0"/>
    <x v="0"/>
    <m/>
    <m/>
    <m/>
    <m/>
    <m/>
    <m/>
    <n v="128"/>
  </r>
  <r>
    <x v="10"/>
    <x v="6"/>
    <x v="91"/>
    <x v="1"/>
    <x v="0"/>
    <m/>
    <m/>
    <m/>
    <m/>
    <m/>
    <m/>
    <n v="127"/>
  </r>
  <r>
    <x v="10"/>
    <x v="9"/>
    <x v="161"/>
    <x v="0"/>
    <x v="0"/>
    <m/>
    <m/>
    <m/>
    <m/>
    <m/>
    <m/>
    <n v="126"/>
  </r>
  <r>
    <x v="10"/>
    <x v="8"/>
    <x v="175"/>
    <x v="1"/>
    <x v="0"/>
    <m/>
    <m/>
    <m/>
    <m/>
    <m/>
    <m/>
    <n v="126"/>
  </r>
  <r>
    <x v="10"/>
    <x v="1"/>
    <x v="141"/>
    <x v="0"/>
    <x v="0"/>
    <m/>
    <m/>
    <m/>
    <m/>
    <m/>
    <m/>
    <n v="125"/>
  </r>
  <r>
    <x v="10"/>
    <x v="7"/>
    <x v="52"/>
    <x v="4"/>
    <x v="0"/>
    <m/>
    <m/>
    <m/>
    <m/>
    <m/>
    <m/>
    <n v="125"/>
  </r>
  <r>
    <x v="10"/>
    <x v="9"/>
    <x v="126"/>
    <x v="1"/>
    <x v="0"/>
    <m/>
    <m/>
    <m/>
    <m/>
    <m/>
    <m/>
    <n v="125"/>
  </r>
  <r>
    <x v="10"/>
    <x v="2"/>
    <x v="11"/>
    <x v="2"/>
    <x v="0"/>
    <m/>
    <m/>
    <m/>
    <m/>
    <m/>
    <m/>
    <n v="121"/>
  </r>
  <r>
    <x v="10"/>
    <x v="4"/>
    <x v="65"/>
    <x v="5"/>
    <x v="0"/>
    <m/>
    <m/>
    <m/>
    <m/>
    <m/>
    <m/>
    <n v="120"/>
  </r>
  <r>
    <x v="10"/>
    <x v="0"/>
    <x v="54"/>
    <x v="5"/>
    <x v="0"/>
    <m/>
    <m/>
    <m/>
    <m/>
    <m/>
    <m/>
    <n v="120"/>
  </r>
  <r>
    <x v="10"/>
    <x v="0"/>
    <x v="54"/>
    <x v="1"/>
    <x v="0"/>
    <m/>
    <m/>
    <m/>
    <m/>
    <m/>
    <m/>
    <n v="120"/>
  </r>
  <r>
    <x v="10"/>
    <x v="7"/>
    <x v="139"/>
    <x v="0"/>
    <x v="0"/>
    <m/>
    <m/>
    <m/>
    <m/>
    <m/>
    <m/>
    <n v="119"/>
  </r>
  <r>
    <x v="10"/>
    <x v="2"/>
    <x v="43"/>
    <x v="4"/>
    <x v="0"/>
    <m/>
    <m/>
    <m/>
    <m/>
    <m/>
    <m/>
    <n v="118"/>
  </r>
  <r>
    <x v="10"/>
    <x v="9"/>
    <x v="148"/>
    <x v="2"/>
    <x v="0"/>
    <m/>
    <m/>
    <m/>
    <m/>
    <m/>
    <m/>
    <n v="118"/>
  </r>
  <r>
    <x v="10"/>
    <x v="2"/>
    <x v="84"/>
    <x v="5"/>
    <x v="0"/>
    <m/>
    <m/>
    <m/>
    <m/>
    <m/>
    <m/>
    <n v="117"/>
  </r>
  <r>
    <x v="10"/>
    <x v="2"/>
    <x v="81"/>
    <x v="2"/>
    <x v="0"/>
    <m/>
    <m/>
    <m/>
    <m/>
    <m/>
    <m/>
    <n v="116"/>
  </r>
  <r>
    <x v="10"/>
    <x v="2"/>
    <x v="29"/>
    <x v="4"/>
    <x v="0"/>
    <m/>
    <m/>
    <m/>
    <m/>
    <m/>
    <m/>
    <n v="113"/>
  </r>
  <r>
    <x v="10"/>
    <x v="7"/>
    <x v="115"/>
    <x v="0"/>
    <x v="0"/>
    <m/>
    <m/>
    <m/>
    <m/>
    <m/>
    <m/>
    <n v="113"/>
  </r>
  <r>
    <x v="10"/>
    <x v="3"/>
    <x v="97"/>
    <x v="4"/>
    <x v="0"/>
    <m/>
    <m/>
    <m/>
    <m/>
    <m/>
    <m/>
    <n v="110"/>
  </r>
  <r>
    <x v="10"/>
    <x v="11"/>
    <x v="113"/>
    <x v="5"/>
    <x v="0"/>
    <m/>
    <m/>
    <m/>
    <m/>
    <m/>
    <m/>
    <n v="107"/>
  </r>
  <r>
    <x v="10"/>
    <x v="3"/>
    <x v="97"/>
    <x v="5"/>
    <x v="0"/>
    <m/>
    <m/>
    <m/>
    <m/>
    <m/>
    <m/>
    <n v="107"/>
  </r>
  <r>
    <x v="10"/>
    <x v="8"/>
    <x v="136"/>
    <x v="0"/>
    <x v="0"/>
    <m/>
    <m/>
    <m/>
    <m/>
    <m/>
    <m/>
    <n v="107"/>
  </r>
  <r>
    <x v="10"/>
    <x v="0"/>
    <x v="50"/>
    <x v="1"/>
    <x v="0"/>
    <m/>
    <m/>
    <m/>
    <m/>
    <m/>
    <m/>
    <n v="107"/>
  </r>
  <r>
    <x v="10"/>
    <x v="2"/>
    <x v="112"/>
    <x v="2"/>
    <x v="0"/>
    <m/>
    <m/>
    <m/>
    <m/>
    <m/>
    <m/>
    <n v="106"/>
  </r>
  <r>
    <x v="10"/>
    <x v="0"/>
    <x v="9"/>
    <x v="2"/>
    <x v="0"/>
    <m/>
    <m/>
    <m/>
    <m/>
    <m/>
    <m/>
    <n v="105"/>
  </r>
  <r>
    <x v="10"/>
    <x v="4"/>
    <x v="57"/>
    <x v="1"/>
    <x v="0"/>
    <m/>
    <m/>
    <m/>
    <m/>
    <m/>
    <m/>
    <n v="104"/>
  </r>
  <r>
    <x v="10"/>
    <x v="8"/>
    <x v="83"/>
    <x v="4"/>
    <x v="0"/>
    <m/>
    <m/>
    <m/>
    <m/>
    <m/>
    <m/>
    <n v="104"/>
  </r>
  <r>
    <x v="10"/>
    <x v="0"/>
    <x v="143"/>
    <x v="0"/>
    <x v="0"/>
    <m/>
    <m/>
    <m/>
    <m/>
    <m/>
    <m/>
    <n v="104"/>
  </r>
  <r>
    <x v="10"/>
    <x v="0"/>
    <x v="60"/>
    <x v="3"/>
    <x v="0"/>
    <m/>
    <m/>
    <m/>
    <m/>
    <m/>
    <m/>
    <n v="104"/>
  </r>
  <r>
    <x v="10"/>
    <x v="0"/>
    <x v="60"/>
    <x v="2"/>
    <x v="0"/>
    <m/>
    <m/>
    <m/>
    <m/>
    <m/>
    <m/>
    <n v="103"/>
  </r>
  <r>
    <x v="10"/>
    <x v="1"/>
    <x v="67"/>
    <x v="5"/>
    <x v="0"/>
    <m/>
    <m/>
    <m/>
    <m/>
    <m/>
    <m/>
    <n v="101"/>
  </r>
  <r>
    <x v="10"/>
    <x v="2"/>
    <x v="112"/>
    <x v="2"/>
    <x v="0"/>
    <m/>
    <m/>
    <m/>
    <m/>
    <m/>
    <m/>
    <n v="100"/>
  </r>
  <r>
    <x v="10"/>
    <x v="1"/>
    <x v="25"/>
    <x v="5"/>
    <x v="0"/>
    <m/>
    <m/>
    <m/>
    <m/>
    <m/>
    <m/>
    <n v="100"/>
  </r>
  <r>
    <x v="10"/>
    <x v="10"/>
    <x v="164"/>
    <x v="0"/>
    <x v="0"/>
    <m/>
    <m/>
    <m/>
    <m/>
    <m/>
    <m/>
    <n v="99"/>
  </r>
  <r>
    <x v="10"/>
    <x v="0"/>
    <x v="196"/>
    <x v="0"/>
    <x v="0"/>
    <m/>
    <m/>
    <m/>
    <m/>
    <m/>
    <m/>
    <n v="98"/>
  </r>
  <r>
    <x v="10"/>
    <x v="0"/>
    <x v="46"/>
    <x v="3"/>
    <x v="0"/>
    <m/>
    <m/>
    <m/>
    <m/>
    <m/>
    <m/>
    <n v="98"/>
  </r>
  <r>
    <x v="10"/>
    <x v="5"/>
    <x v="66"/>
    <x v="5"/>
    <x v="0"/>
    <m/>
    <m/>
    <m/>
    <m/>
    <m/>
    <m/>
    <n v="97"/>
  </r>
  <r>
    <x v="10"/>
    <x v="8"/>
    <x v="179"/>
    <x v="0"/>
    <x v="0"/>
    <m/>
    <m/>
    <m/>
    <m/>
    <m/>
    <m/>
    <n v="95"/>
  </r>
  <r>
    <x v="10"/>
    <x v="0"/>
    <x v="54"/>
    <x v="5"/>
    <x v="0"/>
    <m/>
    <m/>
    <m/>
    <m/>
    <m/>
    <m/>
    <n v="95"/>
  </r>
  <r>
    <x v="10"/>
    <x v="1"/>
    <x v="79"/>
    <x v="2"/>
    <x v="0"/>
    <m/>
    <m/>
    <m/>
    <m/>
    <m/>
    <m/>
    <n v="93"/>
  </r>
  <r>
    <x v="10"/>
    <x v="3"/>
    <x v="97"/>
    <x v="2"/>
    <x v="0"/>
    <m/>
    <m/>
    <m/>
    <m/>
    <m/>
    <m/>
    <n v="93"/>
  </r>
  <r>
    <x v="10"/>
    <x v="1"/>
    <x v="23"/>
    <x v="5"/>
    <x v="0"/>
    <m/>
    <m/>
    <m/>
    <m/>
    <m/>
    <m/>
    <n v="91"/>
  </r>
  <r>
    <x v="10"/>
    <x v="0"/>
    <x v="77"/>
    <x v="2"/>
    <x v="0"/>
    <m/>
    <m/>
    <m/>
    <m/>
    <m/>
    <m/>
    <n v="91"/>
  </r>
  <r>
    <x v="10"/>
    <x v="3"/>
    <x v="42"/>
    <x v="4"/>
    <x v="0"/>
    <m/>
    <m/>
    <m/>
    <m/>
    <m/>
    <m/>
    <n v="90"/>
  </r>
  <r>
    <x v="10"/>
    <x v="9"/>
    <x v="176"/>
    <x v="0"/>
    <x v="0"/>
    <m/>
    <m/>
    <m/>
    <m/>
    <m/>
    <m/>
    <n v="90"/>
  </r>
  <r>
    <x v="10"/>
    <x v="9"/>
    <x v="170"/>
    <x v="1"/>
    <x v="0"/>
    <m/>
    <m/>
    <m/>
    <m/>
    <m/>
    <m/>
    <n v="90"/>
  </r>
  <r>
    <x v="10"/>
    <x v="6"/>
    <x v="138"/>
    <x v="0"/>
    <x v="0"/>
    <m/>
    <m/>
    <m/>
    <m/>
    <m/>
    <m/>
    <n v="90"/>
  </r>
  <r>
    <x v="10"/>
    <x v="0"/>
    <x v="103"/>
    <x v="3"/>
    <x v="0"/>
    <m/>
    <m/>
    <m/>
    <m/>
    <m/>
    <m/>
    <n v="90"/>
  </r>
  <r>
    <x v="10"/>
    <x v="10"/>
    <x v="164"/>
    <x v="5"/>
    <x v="0"/>
    <m/>
    <m/>
    <m/>
    <m/>
    <m/>
    <m/>
    <n v="90"/>
  </r>
  <r>
    <x v="10"/>
    <x v="8"/>
    <x v="136"/>
    <x v="1"/>
    <x v="0"/>
    <m/>
    <m/>
    <m/>
    <m/>
    <m/>
    <m/>
    <n v="89"/>
  </r>
  <r>
    <x v="10"/>
    <x v="0"/>
    <x v="31"/>
    <x v="2"/>
    <x v="0"/>
    <m/>
    <m/>
    <m/>
    <m/>
    <m/>
    <m/>
    <n v="89"/>
  </r>
  <r>
    <x v="10"/>
    <x v="1"/>
    <x v="75"/>
    <x v="5"/>
    <x v="0"/>
    <m/>
    <m/>
    <m/>
    <m/>
    <m/>
    <m/>
    <n v="87"/>
  </r>
  <r>
    <x v="10"/>
    <x v="9"/>
    <x v="107"/>
    <x v="0"/>
    <x v="0"/>
    <m/>
    <m/>
    <m/>
    <m/>
    <m/>
    <m/>
    <n v="87"/>
  </r>
  <r>
    <x v="10"/>
    <x v="9"/>
    <x v="106"/>
    <x v="2"/>
    <x v="0"/>
    <m/>
    <m/>
    <m/>
    <m/>
    <m/>
    <m/>
    <n v="85"/>
  </r>
  <r>
    <x v="10"/>
    <x v="0"/>
    <x v="70"/>
    <x v="4"/>
    <x v="0"/>
    <m/>
    <m/>
    <m/>
    <m/>
    <m/>
    <m/>
    <n v="85"/>
  </r>
  <r>
    <x v="10"/>
    <x v="1"/>
    <x v="24"/>
    <x v="5"/>
    <x v="0"/>
    <m/>
    <m/>
    <m/>
    <m/>
    <m/>
    <m/>
    <n v="84"/>
  </r>
  <r>
    <x v="10"/>
    <x v="5"/>
    <x v="22"/>
    <x v="5"/>
    <x v="0"/>
    <m/>
    <m/>
    <m/>
    <m/>
    <m/>
    <m/>
    <n v="83"/>
  </r>
  <r>
    <x v="10"/>
    <x v="1"/>
    <x v="100"/>
    <x v="1"/>
    <x v="0"/>
    <m/>
    <m/>
    <m/>
    <m/>
    <m/>
    <m/>
    <n v="82"/>
  </r>
  <r>
    <x v="10"/>
    <x v="11"/>
    <x v="113"/>
    <x v="2"/>
    <x v="0"/>
    <m/>
    <m/>
    <m/>
    <m/>
    <m/>
    <m/>
    <n v="81"/>
  </r>
  <r>
    <x v="10"/>
    <x v="2"/>
    <x v="49"/>
    <x v="5"/>
    <x v="0"/>
    <m/>
    <m/>
    <m/>
    <m/>
    <m/>
    <m/>
    <n v="80"/>
  </r>
  <r>
    <x v="10"/>
    <x v="2"/>
    <x v="49"/>
    <x v="0"/>
    <x v="0"/>
    <m/>
    <m/>
    <m/>
    <m/>
    <m/>
    <m/>
    <n v="80"/>
  </r>
  <r>
    <x v="10"/>
    <x v="2"/>
    <x v="120"/>
    <x v="5"/>
    <x v="0"/>
    <m/>
    <m/>
    <m/>
    <m/>
    <m/>
    <m/>
    <n v="80"/>
  </r>
  <r>
    <x v="10"/>
    <x v="1"/>
    <x v="41"/>
    <x v="3"/>
    <x v="0"/>
    <m/>
    <m/>
    <m/>
    <m/>
    <m/>
    <m/>
    <n v="80"/>
  </r>
  <r>
    <x v="10"/>
    <x v="12"/>
    <x v="156"/>
    <x v="0"/>
    <x v="0"/>
    <m/>
    <m/>
    <m/>
    <m/>
    <m/>
    <m/>
    <n v="80"/>
  </r>
  <r>
    <x v="10"/>
    <x v="0"/>
    <x v="1"/>
    <x v="4"/>
    <x v="0"/>
    <m/>
    <m/>
    <m/>
    <m/>
    <m/>
    <m/>
    <n v="80"/>
  </r>
  <r>
    <x v="10"/>
    <x v="0"/>
    <x v="18"/>
    <x v="4"/>
    <x v="0"/>
    <m/>
    <m/>
    <m/>
    <m/>
    <m/>
    <m/>
    <n v="80"/>
  </r>
  <r>
    <x v="10"/>
    <x v="10"/>
    <x v="109"/>
    <x v="1"/>
    <x v="0"/>
    <m/>
    <m/>
    <m/>
    <m/>
    <m/>
    <m/>
    <n v="80"/>
  </r>
  <r>
    <x v="10"/>
    <x v="4"/>
    <x v="73"/>
    <x v="4"/>
    <x v="0"/>
    <m/>
    <m/>
    <m/>
    <m/>
    <m/>
    <m/>
    <n v="78"/>
  </r>
  <r>
    <x v="10"/>
    <x v="7"/>
    <x v="130"/>
    <x v="3"/>
    <x v="0"/>
    <m/>
    <m/>
    <m/>
    <m/>
    <m/>
    <m/>
    <n v="78"/>
  </r>
  <r>
    <x v="10"/>
    <x v="7"/>
    <x v="121"/>
    <x v="2"/>
    <x v="0"/>
    <m/>
    <m/>
    <m/>
    <m/>
    <m/>
    <m/>
    <n v="77"/>
  </r>
  <r>
    <x v="10"/>
    <x v="9"/>
    <x v="126"/>
    <x v="0"/>
    <x v="0"/>
    <m/>
    <m/>
    <m/>
    <m/>
    <m/>
    <m/>
    <n v="77"/>
  </r>
  <r>
    <x v="10"/>
    <x v="0"/>
    <x v="78"/>
    <x v="5"/>
    <x v="0"/>
    <m/>
    <m/>
    <m/>
    <m/>
    <m/>
    <m/>
    <n v="76"/>
  </r>
  <r>
    <x v="10"/>
    <x v="3"/>
    <x v="98"/>
    <x v="3"/>
    <x v="0"/>
    <m/>
    <m/>
    <m/>
    <m/>
    <m/>
    <m/>
    <n v="75"/>
  </r>
  <r>
    <x v="10"/>
    <x v="9"/>
    <x v="173"/>
    <x v="0"/>
    <x v="0"/>
    <m/>
    <m/>
    <m/>
    <m/>
    <m/>
    <m/>
    <n v="75"/>
  </r>
  <r>
    <x v="10"/>
    <x v="8"/>
    <x v="83"/>
    <x v="2"/>
    <x v="0"/>
    <m/>
    <m/>
    <m/>
    <m/>
    <m/>
    <m/>
    <n v="75"/>
  </r>
  <r>
    <x v="10"/>
    <x v="0"/>
    <x v="46"/>
    <x v="2"/>
    <x v="0"/>
    <m/>
    <m/>
    <m/>
    <m/>
    <m/>
    <m/>
    <n v="74"/>
  </r>
  <r>
    <x v="10"/>
    <x v="7"/>
    <x v="82"/>
    <x v="4"/>
    <x v="0"/>
    <m/>
    <m/>
    <m/>
    <m/>
    <m/>
    <m/>
    <n v="73"/>
  </r>
  <r>
    <x v="10"/>
    <x v="6"/>
    <x v="44"/>
    <x v="1"/>
    <x v="0"/>
    <m/>
    <m/>
    <m/>
    <m/>
    <m/>
    <m/>
    <n v="73"/>
  </r>
  <r>
    <x v="10"/>
    <x v="0"/>
    <x v="101"/>
    <x v="2"/>
    <x v="0"/>
    <m/>
    <m/>
    <m/>
    <m/>
    <m/>
    <m/>
    <n v="72"/>
  </r>
  <r>
    <x v="10"/>
    <x v="4"/>
    <x v="155"/>
    <x v="2"/>
    <x v="0"/>
    <m/>
    <m/>
    <m/>
    <m/>
    <m/>
    <m/>
    <n v="71"/>
  </r>
  <r>
    <x v="10"/>
    <x v="7"/>
    <x v="62"/>
    <x v="4"/>
    <x v="0"/>
    <m/>
    <m/>
    <m/>
    <m/>
    <m/>
    <m/>
    <n v="70"/>
  </r>
  <r>
    <x v="10"/>
    <x v="4"/>
    <x v="27"/>
    <x v="3"/>
    <x v="0"/>
    <m/>
    <m/>
    <m/>
    <m/>
    <m/>
    <m/>
    <n v="69"/>
  </r>
  <r>
    <x v="10"/>
    <x v="1"/>
    <x v="99"/>
    <x v="1"/>
    <x v="0"/>
    <m/>
    <m/>
    <m/>
    <m/>
    <m/>
    <m/>
    <n v="69"/>
  </r>
  <r>
    <x v="10"/>
    <x v="6"/>
    <x v="108"/>
    <x v="1"/>
    <x v="0"/>
    <m/>
    <m/>
    <m/>
    <m/>
    <m/>
    <m/>
    <n v="68"/>
  </r>
  <r>
    <x v="10"/>
    <x v="3"/>
    <x v="98"/>
    <x v="5"/>
    <x v="0"/>
    <m/>
    <m/>
    <m/>
    <m/>
    <m/>
    <m/>
    <n v="67"/>
  </r>
  <r>
    <x v="10"/>
    <x v="9"/>
    <x v="158"/>
    <x v="0"/>
    <x v="0"/>
    <m/>
    <m/>
    <m/>
    <m/>
    <m/>
    <m/>
    <n v="67"/>
  </r>
  <r>
    <x v="10"/>
    <x v="0"/>
    <x v="68"/>
    <x v="5"/>
    <x v="0"/>
    <m/>
    <m/>
    <m/>
    <m/>
    <m/>
    <m/>
    <n v="67"/>
  </r>
  <r>
    <x v="10"/>
    <x v="3"/>
    <x v="97"/>
    <x v="2"/>
    <x v="0"/>
    <m/>
    <m/>
    <m/>
    <m/>
    <m/>
    <m/>
    <n v="65"/>
  </r>
  <r>
    <x v="10"/>
    <x v="0"/>
    <x v="46"/>
    <x v="5"/>
    <x v="0"/>
    <m/>
    <m/>
    <m/>
    <m/>
    <m/>
    <m/>
    <n v="65"/>
  </r>
  <r>
    <x v="10"/>
    <x v="10"/>
    <x v="144"/>
    <x v="5"/>
    <x v="0"/>
    <m/>
    <m/>
    <m/>
    <m/>
    <m/>
    <m/>
    <n v="65"/>
  </r>
  <r>
    <x v="10"/>
    <x v="7"/>
    <x v="72"/>
    <x v="5"/>
    <x v="0"/>
    <m/>
    <m/>
    <m/>
    <m/>
    <m/>
    <m/>
    <n v="63"/>
  </r>
  <r>
    <x v="10"/>
    <x v="0"/>
    <x v="77"/>
    <x v="2"/>
    <x v="0"/>
    <m/>
    <m/>
    <m/>
    <m/>
    <m/>
    <m/>
    <n v="62"/>
  </r>
  <r>
    <x v="10"/>
    <x v="9"/>
    <x v="148"/>
    <x v="0"/>
    <x v="0"/>
    <m/>
    <m/>
    <m/>
    <m/>
    <m/>
    <m/>
    <n v="61"/>
  </r>
  <r>
    <x v="10"/>
    <x v="0"/>
    <x v="18"/>
    <x v="2"/>
    <x v="0"/>
    <m/>
    <m/>
    <m/>
    <m/>
    <m/>
    <m/>
    <n v="61"/>
  </r>
  <r>
    <x v="10"/>
    <x v="1"/>
    <x v="25"/>
    <x v="2"/>
    <x v="0"/>
    <m/>
    <m/>
    <m/>
    <m/>
    <m/>
    <m/>
    <n v="60"/>
  </r>
  <r>
    <x v="10"/>
    <x v="1"/>
    <x v="85"/>
    <x v="5"/>
    <x v="0"/>
    <m/>
    <m/>
    <m/>
    <m/>
    <m/>
    <m/>
    <n v="60"/>
  </r>
  <r>
    <x v="10"/>
    <x v="8"/>
    <x v="83"/>
    <x v="5"/>
    <x v="0"/>
    <m/>
    <m/>
    <m/>
    <m/>
    <m/>
    <m/>
    <n v="60"/>
  </r>
  <r>
    <x v="10"/>
    <x v="0"/>
    <x v="132"/>
    <x v="5"/>
    <x v="0"/>
    <m/>
    <m/>
    <m/>
    <m/>
    <m/>
    <m/>
    <n v="60"/>
  </r>
  <r>
    <x v="10"/>
    <x v="1"/>
    <x v="21"/>
    <x v="5"/>
    <x v="0"/>
    <m/>
    <m/>
    <m/>
    <m/>
    <m/>
    <m/>
    <n v="55"/>
  </r>
  <r>
    <x v="10"/>
    <x v="3"/>
    <x v="74"/>
    <x v="3"/>
    <x v="0"/>
    <m/>
    <m/>
    <m/>
    <m/>
    <m/>
    <m/>
    <n v="55"/>
  </r>
  <r>
    <x v="10"/>
    <x v="2"/>
    <x v="11"/>
    <x v="4"/>
    <x v="0"/>
    <m/>
    <m/>
    <m/>
    <m/>
    <m/>
    <m/>
    <n v="52"/>
  </r>
  <r>
    <x v="10"/>
    <x v="2"/>
    <x v="86"/>
    <x v="5"/>
    <x v="0"/>
    <m/>
    <m/>
    <m/>
    <m/>
    <m/>
    <m/>
    <n v="52"/>
  </r>
  <r>
    <x v="10"/>
    <x v="8"/>
    <x v="194"/>
    <x v="0"/>
    <x v="0"/>
    <m/>
    <m/>
    <m/>
    <m/>
    <m/>
    <m/>
    <n v="52"/>
  </r>
  <r>
    <x v="10"/>
    <x v="8"/>
    <x v="102"/>
    <x v="2"/>
    <x v="0"/>
    <m/>
    <m/>
    <m/>
    <m/>
    <m/>
    <m/>
    <n v="52"/>
  </r>
  <r>
    <x v="10"/>
    <x v="4"/>
    <x v="155"/>
    <x v="0"/>
    <x v="0"/>
    <m/>
    <m/>
    <m/>
    <m/>
    <m/>
    <m/>
    <n v="50"/>
  </r>
  <r>
    <x v="10"/>
    <x v="2"/>
    <x v="11"/>
    <x v="2"/>
    <x v="0"/>
    <m/>
    <m/>
    <m/>
    <m/>
    <m/>
    <m/>
    <n v="50"/>
  </r>
  <r>
    <x v="10"/>
    <x v="1"/>
    <x v="92"/>
    <x v="2"/>
    <x v="0"/>
    <m/>
    <m/>
    <m/>
    <m/>
    <m/>
    <m/>
    <n v="50"/>
  </r>
  <r>
    <x v="10"/>
    <x v="3"/>
    <x v="104"/>
    <x v="5"/>
    <x v="0"/>
    <m/>
    <m/>
    <m/>
    <m/>
    <m/>
    <m/>
    <n v="49"/>
  </r>
  <r>
    <x v="10"/>
    <x v="0"/>
    <x v="9"/>
    <x v="2"/>
    <x v="0"/>
    <m/>
    <m/>
    <m/>
    <m/>
    <m/>
    <m/>
    <n v="47"/>
  </r>
  <r>
    <x v="10"/>
    <x v="3"/>
    <x v="97"/>
    <x v="4"/>
    <x v="0"/>
    <m/>
    <m/>
    <m/>
    <m/>
    <m/>
    <m/>
    <n v="46"/>
  </r>
  <r>
    <x v="10"/>
    <x v="3"/>
    <x v="183"/>
    <x v="0"/>
    <x v="0"/>
    <m/>
    <m/>
    <m/>
    <m/>
    <m/>
    <m/>
    <n v="45"/>
  </r>
  <r>
    <x v="10"/>
    <x v="8"/>
    <x v="171"/>
    <x v="0"/>
    <x v="0"/>
    <m/>
    <m/>
    <m/>
    <m/>
    <m/>
    <m/>
    <n v="45"/>
  </r>
  <r>
    <x v="10"/>
    <x v="1"/>
    <x v="141"/>
    <x v="5"/>
    <x v="0"/>
    <m/>
    <m/>
    <m/>
    <m/>
    <m/>
    <m/>
    <n v="44"/>
  </r>
  <r>
    <x v="10"/>
    <x v="8"/>
    <x v="182"/>
    <x v="1"/>
    <x v="0"/>
    <m/>
    <m/>
    <m/>
    <m/>
    <m/>
    <m/>
    <n v="43"/>
  </r>
  <r>
    <x v="10"/>
    <x v="2"/>
    <x v="84"/>
    <x v="3"/>
    <x v="0"/>
    <m/>
    <m/>
    <m/>
    <m/>
    <m/>
    <m/>
    <n v="42"/>
  </r>
  <r>
    <x v="10"/>
    <x v="9"/>
    <x v="159"/>
    <x v="1"/>
    <x v="0"/>
    <m/>
    <m/>
    <m/>
    <m/>
    <m/>
    <m/>
    <n v="42"/>
  </r>
  <r>
    <x v="10"/>
    <x v="6"/>
    <x v="44"/>
    <x v="5"/>
    <x v="0"/>
    <m/>
    <m/>
    <m/>
    <m/>
    <m/>
    <m/>
    <n v="42"/>
  </r>
  <r>
    <x v="10"/>
    <x v="8"/>
    <x v="83"/>
    <x v="0"/>
    <x v="0"/>
    <m/>
    <m/>
    <m/>
    <m/>
    <m/>
    <m/>
    <n v="42"/>
  </r>
  <r>
    <x v="10"/>
    <x v="8"/>
    <x v="83"/>
    <x v="2"/>
    <x v="0"/>
    <m/>
    <m/>
    <m/>
    <m/>
    <m/>
    <m/>
    <n v="40"/>
  </r>
  <r>
    <x v="10"/>
    <x v="14"/>
    <x v="210"/>
    <x v="1"/>
    <x v="0"/>
    <m/>
    <m/>
    <m/>
    <m/>
    <m/>
    <m/>
    <n v="40"/>
  </r>
  <r>
    <x v="10"/>
    <x v="0"/>
    <x v="132"/>
    <x v="1"/>
    <x v="0"/>
    <m/>
    <m/>
    <m/>
    <m/>
    <m/>
    <m/>
    <n v="39"/>
  </r>
  <r>
    <x v="10"/>
    <x v="3"/>
    <x v="51"/>
    <x v="4"/>
    <x v="0"/>
    <m/>
    <m/>
    <m/>
    <m/>
    <m/>
    <m/>
    <n v="36"/>
  </r>
  <r>
    <x v="10"/>
    <x v="3"/>
    <x v="97"/>
    <x v="3"/>
    <x v="0"/>
    <m/>
    <m/>
    <m/>
    <m/>
    <m/>
    <m/>
    <n v="35"/>
  </r>
  <r>
    <x v="10"/>
    <x v="8"/>
    <x v="136"/>
    <x v="1"/>
    <x v="0"/>
    <m/>
    <m/>
    <m/>
    <m/>
    <m/>
    <m/>
    <n v="34"/>
  </r>
  <r>
    <x v="10"/>
    <x v="0"/>
    <x v="131"/>
    <x v="1"/>
    <x v="0"/>
    <m/>
    <m/>
    <m/>
    <m/>
    <m/>
    <m/>
    <n v="33"/>
  </r>
  <r>
    <x v="10"/>
    <x v="10"/>
    <x v="246"/>
    <x v="5"/>
    <x v="0"/>
    <m/>
    <m/>
    <m/>
    <m/>
    <m/>
    <m/>
    <n v="32"/>
  </r>
  <r>
    <x v="10"/>
    <x v="9"/>
    <x v="158"/>
    <x v="1"/>
    <x v="0"/>
    <m/>
    <m/>
    <m/>
    <m/>
    <m/>
    <m/>
    <n v="31"/>
  </r>
  <r>
    <x v="10"/>
    <x v="3"/>
    <x v="98"/>
    <x v="2"/>
    <x v="0"/>
    <m/>
    <m/>
    <m/>
    <m/>
    <m/>
    <m/>
    <n v="30"/>
  </r>
  <r>
    <x v="10"/>
    <x v="8"/>
    <x v="222"/>
    <x v="0"/>
    <x v="0"/>
    <m/>
    <m/>
    <m/>
    <m/>
    <m/>
    <m/>
    <n v="30"/>
  </r>
  <r>
    <x v="10"/>
    <x v="0"/>
    <x v="1"/>
    <x v="3"/>
    <x v="0"/>
    <m/>
    <m/>
    <m/>
    <m/>
    <m/>
    <m/>
    <n v="30"/>
  </r>
  <r>
    <x v="10"/>
    <x v="0"/>
    <x v="32"/>
    <x v="2"/>
    <x v="0"/>
    <m/>
    <m/>
    <m/>
    <m/>
    <m/>
    <m/>
    <n v="30"/>
  </r>
  <r>
    <x v="10"/>
    <x v="1"/>
    <x v="118"/>
    <x v="5"/>
    <x v="0"/>
    <m/>
    <m/>
    <m/>
    <m/>
    <m/>
    <m/>
    <n v="28"/>
  </r>
  <r>
    <x v="10"/>
    <x v="0"/>
    <x v="31"/>
    <x v="2"/>
    <x v="0"/>
    <m/>
    <m/>
    <m/>
    <m/>
    <m/>
    <m/>
    <n v="27"/>
  </r>
  <r>
    <x v="10"/>
    <x v="0"/>
    <x v="162"/>
    <x v="0"/>
    <x v="0"/>
    <m/>
    <m/>
    <m/>
    <m/>
    <m/>
    <m/>
    <n v="27"/>
  </r>
  <r>
    <x v="10"/>
    <x v="2"/>
    <x v="58"/>
    <x v="3"/>
    <x v="0"/>
    <m/>
    <m/>
    <m/>
    <m/>
    <m/>
    <m/>
    <n v="26"/>
  </r>
  <r>
    <x v="10"/>
    <x v="0"/>
    <x v="152"/>
    <x v="4"/>
    <x v="0"/>
    <m/>
    <m/>
    <m/>
    <m/>
    <m/>
    <m/>
    <n v="26"/>
  </r>
  <r>
    <x v="10"/>
    <x v="8"/>
    <x v="135"/>
    <x v="2"/>
    <x v="0"/>
    <m/>
    <m/>
    <m/>
    <m/>
    <m/>
    <m/>
    <n v="25"/>
  </r>
  <r>
    <x v="10"/>
    <x v="9"/>
    <x v="170"/>
    <x v="0"/>
    <x v="0"/>
    <m/>
    <m/>
    <m/>
    <m/>
    <m/>
    <m/>
    <n v="24"/>
  </r>
  <r>
    <x v="10"/>
    <x v="10"/>
    <x v="249"/>
    <x v="1"/>
    <x v="0"/>
    <m/>
    <m/>
    <m/>
    <m/>
    <m/>
    <m/>
    <n v="24"/>
  </r>
  <r>
    <x v="10"/>
    <x v="5"/>
    <x v="66"/>
    <x v="5"/>
    <x v="0"/>
    <m/>
    <m/>
    <m/>
    <m/>
    <m/>
    <m/>
    <n v="23"/>
  </r>
  <r>
    <x v="10"/>
    <x v="5"/>
    <x v="66"/>
    <x v="2"/>
    <x v="0"/>
    <m/>
    <m/>
    <m/>
    <m/>
    <m/>
    <m/>
    <n v="23"/>
  </r>
  <r>
    <x v="10"/>
    <x v="0"/>
    <x v="60"/>
    <x v="4"/>
    <x v="0"/>
    <m/>
    <m/>
    <m/>
    <m/>
    <m/>
    <m/>
    <n v="23"/>
  </r>
  <r>
    <x v="10"/>
    <x v="12"/>
    <x v="241"/>
    <x v="0"/>
    <x v="0"/>
    <m/>
    <m/>
    <m/>
    <m/>
    <m/>
    <m/>
    <n v="22"/>
  </r>
  <r>
    <x v="10"/>
    <x v="0"/>
    <x v="0"/>
    <x v="4"/>
    <x v="0"/>
    <m/>
    <m/>
    <m/>
    <m/>
    <m/>
    <m/>
    <n v="22"/>
  </r>
  <r>
    <x v="10"/>
    <x v="1"/>
    <x v="127"/>
    <x v="1"/>
    <x v="0"/>
    <m/>
    <m/>
    <m/>
    <m/>
    <m/>
    <m/>
    <n v="21"/>
  </r>
  <r>
    <x v="10"/>
    <x v="6"/>
    <x v="91"/>
    <x v="5"/>
    <x v="0"/>
    <m/>
    <m/>
    <m/>
    <m/>
    <m/>
    <m/>
    <n v="21"/>
  </r>
  <r>
    <x v="10"/>
    <x v="0"/>
    <x v="96"/>
    <x v="2"/>
    <x v="0"/>
    <m/>
    <m/>
    <m/>
    <m/>
    <m/>
    <m/>
    <n v="21"/>
  </r>
  <r>
    <x v="10"/>
    <x v="0"/>
    <x v="54"/>
    <x v="1"/>
    <x v="0"/>
    <m/>
    <m/>
    <m/>
    <m/>
    <m/>
    <m/>
    <n v="20"/>
  </r>
  <r>
    <x v="10"/>
    <x v="1"/>
    <x v="67"/>
    <x v="2"/>
    <x v="0"/>
    <m/>
    <m/>
    <m/>
    <m/>
    <m/>
    <m/>
    <n v="19"/>
  </r>
  <r>
    <x v="10"/>
    <x v="12"/>
    <x v="203"/>
    <x v="5"/>
    <x v="0"/>
    <m/>
    <m/>
    <m/>
    <m/>
    <m/>
    <m/>
    <n v="19"/>
  </r>
  <r>
    <x v="10"/>
    <x v="0"/>
    <x v="68"/>
    <x v="1"/>
    <x v="0"/>
    <m/>
    <m/>
    <m/>
    <m/>
    <m/>
    <m/>
    <n v="18"/>
  </r>
  <r>
    <x v="10"/>
    <x v="1"/>
    <x v="118"/>
    <x v="2"/>
    <x v="0"/>
    <m/>
    <m/>
    <m/>
    <m/>
    <m/>
    <m/>
    <n v="17"/>
  </r>
  <r>
    <x v="10"/>
    <x v="6"/>
    <x v="105"/>
    <x v="5"/>
    <x v="0"/>
    <m/>
    <m/>
    <m/>
    <m/>
    <m/>
    <m/>
    <n v="16"/>
  </r>
  <r>
    <x v="10"/>
    <x v="8"/>
    <x v="114"/>
    <x v="2"/>
    <x v="0"/>
    <m/>
    <m/>
    <m/>
    <m/>
    <m/>
    <m/>
    <n v="16"/>
  </r>
  <r>
    <x v="10"/>
    <x v="4"/>
    <x v="57"/>
    <x v="2"/>
    <x v="0"/>
    <m/>
    <m/>
    <m/>
    <m/>
    <m/>
    <m/>
    <n v="15"/>
  </r>
  <r>
    <x v="10"/>
    <x v="6"/>
    <x v="80"/>
    <x v="1"/>
    <x v="0"/>
    <m/>
    <m/>
    <m/>
    <m/>
    <m/>
    <m/>
    <n v="15"/>
  </r>
  <r>
    <x v="10"/>
    <x v="8"/>
    <x v="194"/>
    <x v="5"/>
    <x v="0"/>
    <m/>
    <m/>
    <m/>
    <m/>
    <m/>
    <m/>
    <n v="15"/>
  </r>
  <r>
    <x v="10"/>
    <x v="0"/>
    <x v="46"/>
    <x v="4"/>
    <x v="0"/>
    <m/>
    <m/>
    <m/>
    <m/>
    <m/>
    <m/>
    <n v="15"/>
  </r>
  <r>
    <x v="10"/>
    <x v="12"/>
    <x v="156"/>
    <x v="1"/>
    <x v="0"/>
    <m/>
    <m/>
    <m/>
    <m/>
    <m/>
    <m/>
    <n v="14"/>
  </r>
  <r>
    <x v="10"/>
    <x v="3"/>
    <x v="111"/>
    <x v="5"/>
    <x v="0"/>
    <m/>
    <m/>
    <m/>
    <m/>
    <m/>
    <m/>
    <n v="13"/>
  </r>
  <r>
    <x v="10"/>
    <x v="6"/>
    <x v="105"/>
    <x v="1"/>
    <x v="0"/>
    <m/>
    <m/>
    <m/>
    <m/>
    <m/>
    <m/>
    <n v="13"/>
  </r>
  <r>
    <x v="10"/>
    <x v="0"/>
    <x v="50"/>
    <x v="3"/>
    <x v="0"/>
    <m/>
    <m/>
    <m/>
    <m/>
    <m/>
    <m/>
    <n v="13"/>
  </r>
  <r>
    <x v="10"/>
    <x v="12"/>
    <x v="199"/>
    <x v="5"/>
    <x v="0"/>
    <m/>
    <m/>
    <m/>
    <m/>
    <m/>
    <m/>
    <n v="12"/>
  </r>
  <r>
    <x v="10"/>
    <x v="0"/>
    <x v="31"/>
    <x v="5"/>
    <x v="0"/>
    <m/>
    <m/>
    <m/>
    <m/>
    <m/>
    <m/>
    <n v="12"/>
  </r>
  <r>
    <x v="10"/>
    <x v="7"/>
    <x v="205"/>
    <x v="0"/>
    <x v="0"/>
    <m/>
    <m/>
    <m/>
    <m/>
    <m/>
    <m/>
    <n v="11"/>
  </r>
  <r>
    <x v="10"/>
    <x v="12"/>
    <x v="199"/>
    <x v="0"/>
    <x v="0"/>
    <m/>
    <m/>
    <m/>
    <m/>
    <m/>
    <m/>
    <n v="11"/>
  </r>
  <r>
    <x v="10"/>
    <x v="10"/>
    <x v="168"/>
    <x v="0"/>
    <x v="0"/>
    <m/>
    <m/>
    <m/>
    <m/>
    <m/>
    <m/>
    <n v="11"/>
  </r>
  <r>
    <x v="10"/>
    <x v="9"/>
    <x v="95"/>
    <x v="4"/>
    <x v="0"/>
    <m/>
    <m/>
    <m/>
    <m/>
    <m/>
    <m/>
    <n v="10"/>
  </r>
  <r>
    <x v="10"/>
    <x v="0"/>
    <x v="152"/>
    <x v="5"/>
    <x v="0"/>
    <m/>
    <m/>
    <m/>
    <m/>
    <m/>
    <m/>
    <n v="10"/>
  </r>
  <r>
    <x v="10"/>
    <x v="0"/>
    <x v="0"/>
    <x v="4"/>
    <x v="0"/>
    <m/>
    <m/>
    <m/>
    <m/>
    <m/>
    <m/>
    <n v="10"/>
  </r>
  <r>
    <x v="10"/>
    <x v="2"/>
    <x v="122"/>
    <x v="2"/>
    <x v="0"/>
    <m/>
    <m/>
    <m/>
    <m/>
    <m/>
    <m/>
    <n v="9"/>
  </r>
  <r>
    <x v="10"/>
    <x v="9"/>
    <x v="106"/>
    <x v="5"/>
    <x v="0"/>
    <m/>
    <m/>
    <m/>
    <m/>
    <m/>
    <m/>
    <n v="8"/>
  </r>
  <r>
    <x v="10"/>
    <x v="0"/>
    <x v="78"/>
    <x v="3"/>
    <x v="0"/>
    <m/>
    <m/>
    <m/>
    <m/>
    <m/>
    <m/>
    <n v="8"/>
  </r>
  <r>
    <x v="10"/>
    <x v="1"/>
    <x v="79"/>
    <x v="4"/>
    <x v="0"/>
    <m/>
    <m/>
    <m/>
    <m/>
    <m/>
    <m/>
    <n v="7"/>
  </r>
  <r>
    <x v="10"/>
    <x v="2"/>
    <x v="43"/>
    <x v="5"/>
    <x v="0"/>
    <m/>
    <m/>
    <m/>
    <m/>
    <m/>
    <m/>
    <n v="7"/>
  </r>
  <r>
    <x v="10"/>
    <x v="10"/>
    <x v="144"/>
    <x v="1"/>
    <x v="0"/>
    <m/>
    <m/>
    <m/>
    <m/>
    <m/>
    <m/>
    <n v="7"/>
  </r>
  <r>
    <x v="10"/>
    <x v="13"/>
    <x v="189"/>
    <x v="0"/>
    <x v="0"/>
    <m/>
    <m/>
    <m/>
    <m/>
    <m/>
    <m/>
    <n v="6"/>
  </r>
  <r>
    <x v="10"/>
    <x v="12"/>
    <x v="241"/>
    <x v="1"/>
    <x v="0"/>
    <m/>
    <m/>
    <m/>
    <m/>
    <m/>
    <m/>
    <n v="5"/>
  </r>
  <r>
    <x v="10"/>
    <x v="0"/>
    <x v="78"/>
    <x v="2"/>
    <x v="0"/>
    <m/>
    <m/>
    <m/>
    <m/>
    <m/>
    <m/>
    <n v="5"/>
  </r>
  <r>
    <x v="10"/>
    <x v="6"/>
    <x v="108"/>
    <x v="5"/>
    <x v="0"/>
    <m/>
    <m/>
    <m/>
    <m/>
    <m/>
    <m/>
    <n v="4"/>
  </r>
  <r>
    <x v="10"/>
    <x v="6"/>
    <x v="108"/>
    <x v="3"/>
    <x v="0"/>
    <m/>
    <m/>
    <m/>
    <m/>
    <m/>
    <m/>
    <n v="4"/>
  </r>
  <r>
    <x v="10"/>
    <x v="10"/>
    <x v="195"/>
    <x v="5"/>
    <x v="0"/>
    <m/>
    <m/>
    <m/>
    <m/>
    <m/>
    <m/>
    <n v="4"/>
  </r>
  <r>
    <x v="10"/>
    <x v="12"/>
    <x v="244"/>
    <x v="4"/>
    <x v="0"/>
    <m/>
    <m/>
    <m/>
    <m/>
    <m/>
    <m/>
    <n v="2"/>
  </r>
  <r>
    <x v="10"/>
    <x v="14"/>
    <x v="210"/>
    <x v="5"/>
    <x v="0"/>
    <m/>
    <m/>
    <m/>
    <m/>
    <m/>
    <m/>
    <n v="2"/>
  </r>
  <r>
    <x v="10"/>
    <x v="2"/>
    <x v="122"/>
    <x v="5"/>
    <x v="0"/>
    <m/>
    <m/>
    <m/>
    <m/>
    <m/>
    <m/>
    <n v="1"/>
  </r>
  <r>
    <x v="10"/>
    <x v="12"/>
    <x v="203"/>
    <x v="0"/>
    <x v="0"/>
    <m/>
    <m/>
    <m/>
    <m/>
    <m/>
    <m/>
    <n v="1"/>
  </r>
  <r>
    <x v="10"/>
    <x v="12"/>
    <x v="250"/>
    <x v="1"/>
    <x v="0"/>
    <m/>
    <m/>
    <m/>
    <m/>
    <m/>
    <m/>
    <n v="1"/>
  </r>
  <r>
    <x v="10"/>
    <x v="12"/>
    <x v="199"/>
    <x v="1"/>
    <x v="0"/>
    <m/>
    <m/>
    <m/>
    <m/>
    <m/>
    <m/>
    <n v="1"/>
  </r>
  <r>
    <x v="10"/>
    <x v="12"/>
    <x v="219"/>
    <x v="1"/>
    <x v="0"/>
    <m/>
    <m/>
    <m/>
    <m/>
    <m/>
    <m/>
    <n v="1"/>
  </r>
  <r>
    <x v="10"/>
    <x v="8"/>
    <x v="251"/>
    <x v="0"/>
    <x v="0"/>
    <m/>
    <m/>
    <m/>
    <m/>
    <m/>
    <m/>
    <n v="1"/>
  </r>
  <r>
    <x v="10"/>
    <x v="0"/>
    <x v="128"/>
    <x v="1"/>
    <x v="0"/>
    <m/>
    <m/>
    <m/>
    <m/>
    <m/>
    <m/>
    <n v="1"/>
  </r>
  <r>
    <x v="10"/>
    <x v="0"/>
    <x v="103"/>
    <x v="1"/>
    <x v="0"/>
    <m/>
    <m/>
    <m/>
    <m/>
    <m/>
    <m/>
    <n v="1"/>
  </r>
  <r>
    <x v="10"/>
    <x v="4"/>
    <x v="36"/>
    <x v="0"/>
    <x v="11"/>
    <n v="4287069"/>
    <n v="0"/>
    <n v="0"/>
    <n v="0"/>
    <n v="0"/>
    <n v="4287069"/>
    <m/>
  </r>
  <r>
    <x v="10"/>
    <x v="4"/>
    <x v="36"/>
    <x v="0"/>
    <x v="1"/>
    <n v="0"/>
    <n v="0"/>
    <n v="0"/>
    <n v="35476"/>
    <n v="53355"/>
    <n v="88831"/>
    <m/>
  </r>
  <r>
    <x v="10"/>
    <x v="4"/>
    <x v="36"/>
    <x v="6"/>
    <x v="4"/>
    <n v="370470"/>
    <n v="0"/>
    <n v="0"/>
    <n v="0"/>
    <n v="0"/>
    <n v="370470"/>
    <m/>
  </r>
  <r>
    <x v="10"/>
    <x v="4"/>
    <x v="36"/>
    <x v="6"/>
    <x v="2"/>
    <n v="0"/>
    <n v="0"/>
    <n v="0"/>
    <n v="29506"/>
    <n v="16200"/>
    <n v="45706"/>
    <m/>
  </r>
  <r>
    <x v="10"/>
    <x v="4"/>
    <x v="36"/>
    <x v="1"/>
    <x v="12"/>
    <n v="5576094"/>
    <n v="15372"/>
    <n v="0"/>
    <n v="0"/>
    <n v="0"/>
    <n v="5576094"/>
    <m/>
  </r>
  <r>
    <x v="10"/>
    <x v="4"/>
    <x v="36"/>
    <x v="1"/>
    <x v="8"/>
    <n v="0"/>
    <n v="0"/>
    <n v="0"/>
    <n v="337231"/>
    <n v="50920"/>
    <n v="388151"/>
    <m/>
  </r>
  <r>
    <x v="10"/>
    <x v="4"/>
    <x v="36"/>
    <x v="2"/>
    <x v="6"/>
    <n v="6769168"/>
    <n v="8980"/>
    <n v="0"/>
    <n v="0"/>
    <n v="0"/>
    <n v="6769168"/>
    <m/>
  </r>
  <r>
    <x v="10"/>
    <x v="4"/>
    <x v="36"/>
    <x v="2"/>
    <x v="13"/>
    <n v="4011837"/>
    <n v="0"/>
    <n v="0"/>
    <n v="0"/>
    <n v="0"/>
    <n v="4011837"/>
    <m/>
  </r>
  <r>
    <x v="10"/>
    <x v="4"/>
    <x v="36"/>
    <x v="2"/>
    <x v="9"/>
    <n v="0"/>
    <n v="0"/>
    <n v="0"/>
    <n v="953225"/>
    <n v="96895"/>
    <n v="1050120"/>
    <m/>
  </r>
  <r>
    <x v="10"/>
    <x v="4"/>
    <x v="36"/>
    <x v="4"/>
    <x v="7"/>
    <n v="128897"/>
    <n v="0"/>
    <n v="0"/>
    <n v="0"/>
    <n v="0"/>
    <n v="128897"/>
    <m/>
  </r>
  <r>
    <x v="10"/>
    <x v="4"/>
    <x v="36"/>
    <x v="3"/>
    <x v="5"/>
    <n v="263959"/>
    <n v="0"/>
    <n v="0"/>
    <n v="0"/>
    <n v="0"/>
    <n v="263959"/>
    <m/>
  </r>
  <r>
    <x v="10"/>
    <x v="4"/>
    <x v="36"/>
    <x v="3"/>
    <x v="10"/>
    <n v="1802736"/>
    <n v="0"/>
    <n v="0"/>
    <n v="0"/>
    <n v="0"/>
    <n v="1802736"/>
    <m/>
  </r>
  <r>
    <x v="10"/>
    <x v="4"/>
    <x v="36"/>
    <x v="3"/>
    <x v="15"/>
    <n v="125311"/>
    <n v="15122"/>
    <n v="0"/>
    <n v="0"/>
    <n v="0"/>
    <n v="125311"/>
    <m/>
  </r>
  <r>
    <x v="10"/>
    <x v="4"/>
    <x v="57"/>
    <x v="0"/>
    <x v="11"/>
    <n v="117475"/>
    <n v="0"/>
    <n v="0"/>
    <n v="0"/>
    <n v="0"/>
    <n v="117475"/>
    <m/>
  </r>
  <r>
    <x v="10"/>
    <x v="4"/>
    <x v="57"/>
    <x v="1"/>
    <x v="12"/>
    <n v="28760"/>
    <n v="0"/>
    <n v="0"/>
    <n v="0"/>
    <n v="0"/>
    <n v="28760"/>
    <m/>
  </r>
  <r>
    <x v="10"/>
    <x v="4"/>
    <x v="57"/>
    <x v="2"/>
    <x v="6"/>
    <n v="113444"/>
    <n v="0"/>
    <n v="0"/>
    <n v="0"/>
    <n v="0"/>
    <n v="113444"/>
    <m/>
  </r>
  <r>
    <x v="10"/>
    <x v="4"/>
    <x v="57"/>
    <x v="2"/>
    <x v="13"/>
    <n v="101258"/>
    <n v="0"/>
    <n v="0"/>
    <n v="0"/>
    <n v="0"/>
    <n v="101258"/>
    <m/>
  </r>
  <r>
    <x v="10"/>
    <x v="4"/>
    <x v="57"/>
    <x v="3"/>
    <x v="5"/>
    <n v="6310"/>
    <n v="0"/>
    <n v="0"/>
    <n v="0"/>
    <n v="0"/>
    <n v="6310"/>
    <m/>
  </r>
  <r>
    <x v="10"/>
    <x v="4"/>
    <x v="57"/>
    <x v="3"/>
    <x v="10"/>
    <n v="293679"/>
    <n v="0"/>
    <n v="0"/>
    <n v="0"/>
    <n v="0"/>
    <n v="293679"/>
    <m/>
  </r>
  <r>
    <x v="10"/>
    <x v="4"/>
    <x v="57"/>
    <x v="3"/>
    <x v="15"/>
    <n v="18519"/>
    <n v="0"/>
    <n v="0"/>
    <n v="0"/>
    <n v="0"/>
    <n v="18519"/>
    <m/>
  </r>
  <r>
    <x v="10"/>
    <x v="4"/>
    <x v="35"/>
    <x v="0"/>
    <x v="11"/>
    <n v="5093209"/>
    <n v="70901"/>
    <n v="0"/>
    <n v="0"/>
    <n v="0"/>
    <n v="5093209"/>
    <m/>
  </r>
  <r>
    <x v="10"/>
    <x v="4"/>
    <x v="35"/>
    <x v="0"/>
    <x v="1"/>
    <n v="0"/>
    <n v="0"/>
    <n v="0"/>
    <n v="0"/>
    <n v="52070"/>
    <n v="52070"/>
    <m/>
  </r>
  <r>
    <x v="10"/>
    <x v="4"/>
    <x v="35"/>
    <x v="6"/>
    <x v="4"/>
    <n v="262564"/>
    <n v="82341"/>
    <n v="0"/>
    <n v="0"/>
    <n v="0"/>
    <n v="262564"/>
    <m/>
  </r>
  <r>
    <x v="10"/>
    <x v="4"/>
    <x v="35"/>
    <x v="6"/>
    <x v="2"/>
    <n v="0"/>
    <n v="0"/>
    <n v="0"/>
    <n v="0"/>
    <n v="6945"/>
    <n v="6945"/>
    <m/>
  </r>
  <r>
    <x v="10"/>
    <x v="4"/>
    <x v="35"/>
    <x v="1"/>
    <x v="12"/>
    <n v="5834461"/>
    <n v="239839"/>
    <n v="0"/>
    <n v="0"/>
    <n v="0"/>
    <n v="5834461"/>
    <m/>
  </r>
  <r>
    <x v="10"/>
    <x v="4"/>
    <x v="35"/>
    <x v="1"/>
    <x v="8"/>
    <n v="0"/>
    <n v="0"/>
    <n v="0"/>
    <n v="468395"/>
    <n v="61580"/>
    <n v="529975"/>
    <m/>
  </r>
  <r>
    <x v="10"/>
    <x v="4"/>
    <x v="35"/>
    <x v="2"/>
    <x v="6"/>
    <n v="10211383"/>
    <n v="135007"/>
    <n v="0"/>
    <n v="0"/>
    <n v="0"/>
    <n v="10211383"/>
    <m/>
  </r>
  <r>
    <x v="10"/>
    <x v="4"/>
    <x v="35"/>
    <x v="2"/>
    <x v="13"/>
    <n v="4842929"/>
    <n v="73778"/>
    <n v="0"/>
    <n v="0"/>
    <n v="0"/>
    <n v="4842929"/>
    <m/>
  </r>
  <r>
    <x v="10"/>
    <x v="4"/>
    <x v="35"/>
    <x v="2"/>
    <x v="9"/>
    <n v="0"/>
    <n v="0"/>
    <n v="0"/>
    <n v="240639"/>
    <n v="154215"/>
    <n v="394854"/>
    <m/>
  </r>
  <r>
    <x v="10"/>
    <x v="4"/>
    <x v="35"/>
    <x v="4"/>
    <x v="7"/>
    <n v="515834"/>
    <n v="88941"/>
    <n v="0"/>
    <n v="0"/>
    <n v="0"/>
    <n v="515834"/>
    <m/>
  </r>
  <r>
    <x v="10"/>
    <x v="4"/>
    <x v="35"/>
    <x v="3"/>
    <x v="5"/>
    <n v="144575"/>
    <n v="71081"/>
    <n v="0"/>
    <n v="0"/>
    <n v="0"/>
    <n v="144575"/>
    <m/>
  </r>
  <r>
    <x v="10"/>
    <x v="4"/>
    <x v="35"/>
    <x v="3"/>
    <x v="10"/>
    <n v="1330798"/>
    <n v="75568"/>
    <n v="0"/>
    <n v="0"/>
    <n v="0"/>
    <n v="1330798"/>
    <m/>
  </r>
  <r>
    <x v="10"/>
    <x v="4"/>
    <x v="35"/>
    <x v="3"/>
    <x v="15"/>
    <n v="112220"/>
    <n v="112220"/>
    <n v="0"/>
    <n v="0"/>
    <n v="0"/>
    <n v="112220"/>
    <m/>
  </r>
  <r>
    <x v="10"/>
    <x v="4"/>
    <x v="34"/>
    <x v="0"/>
    <x v="11"/>
    <n v="6548467"/>
    <n v="0"/>
    <n v="0"/>
    <n v="0"/>
    <n v="0"/>
    <n v="6548467"/>
    <m/>
  </r>
  <r>
    <x v="10"/>
    <x v="4"/>
    <x v="34"/>
    <x v="0"/>
    <x v="1"/>
    <n v="0"/>
    <n v="0"/>
    <n v="0"/>
    <n v="207231"/>
    <n v="28730"/>
    <n v="235961"/>
    <m/>
  </r>
  <r>
    <x v="10"/>
    <x v="4"/>
    <x v="34"/>
    <x v="6"/>
    <x v="4"/>
    <n v="395478"/>
    <n v="7749"/>
    <n v="0"/>
    <n v="0"/>
    <n v="0"/>
    <n v="395478"/>
    <m/>
  </r>
  <r>
    <x v="10"/>
    <x v="4"/>
    <x v="34"/>
    <x v="6"/>
    <x v="2"/>
    <n v="0"/>
    <n v="0"/>
    <n v="0"/>
    <n v="23889"/>
    <n v="0"/>
    <n v="23889"/>
    <m/>
  </r>
  <r>
    <x v="10"/>
    <x v="4"/>
    <x v="34"/>
    <x v="1"/>
    <x v="12"/>
    <n v="4842326"/>
    <n v="19714"/>
    <n v="0"/>
    <n v="0"/>
    <n v="0"/>
    <n v="4842326"/>
    <m/>
  </r>
  <r>
    <x v="10"/>
    <x v="4"/>
    <x v="34"/>
    <x v="1"/>
    <x v="8"/>
    <n v="0"/>
    <n v="0"/>
    <n v="0"/>
    <n v="386174"/>
    <n v="43600"/>
    <n v="429774"/>
    <m/>
  </r>
  <r>
    <x v="10"/>
    <x v="4"/>
    <x v="34"/>
    <x v="2"/>
    <x v="6"/>
    <n v="11655111"/>
    <n v="12747"/>
    <n v="0"/>
    <n v="0"/>
    <n v="0"/>
    <n v="11655111"/>
    <m/>
  </r>
  <r>
    <x v="10"/>
    <x v="4"/>
    <x v="34"/>
    <x v="2"/>
    <x v="13"/>
    <n v="3702543"/>
    <n v="0"/>
    <n v="0"/>
    <n v="0"/>
    <n v="0"/>
    <n v="3702543"/>
    <m/>
  </r>
  <r>
    <x v="10"/>
    <x v="4"/>
    <x v="34"/>
    <x v="2"/>
    <x v="9"/>
    <n v="0"/>
    <n v="0"/>
    <n v="0"/>
    <n v="942929"/>
    <n v="103135"/>
    <n v="1046064"/>
    <m/>
  </r>
  <r>
    <x v="10"/>
    <x v="4"/>
    <x v="34"/>
    <x v="4"/>
    <x v="7"/>
    <n v="353974"/>
    <n v="13716"/>
    <n v="0"/>
    <n v="0"/>
    <n v="0"/>
    <n v="353974"/>
    <m/>
  </r>
  <r>
    <x v="10"/>
    <x v="4"/>
    <x v="34"/>
    <x v="3"/>
    <x v="5"/>
    <n v="170586"/>
    <n v="18126"/>
    <n v="0"/>
    <n v="0"/>
    <n v="0"/>
    <n v="170586"/>
    <m/>
  </r>
  <r>
    <x v="10"/>
    <x v="4"/>
    <x v="34"/>
    <x v="3"/>
    <x v="10"/>
    <n v="837796"/>
    <n v="0"/>
    <n v="0"/>
    <n v="0"/>
    <n v="0"/>
    <n v="837796"/>
    <m/>
  </r>
  <r>
    <x v="10"/>
    <x v="4"/>
    <x v="155"/>
    <x v="0"/>
    <x v="11"/>
    <n v="14747"/>
    <n v="0"/>
    <n v="0"/>
    <n v="0"/>
    <n v="0"/>
    <n v="14747"/>
    <m/>
  </r>
  <r>
    <x v="10"/>
    <x v="4"/>
    <x v="155"/>
    <x v="2"/>
    <x v="6"/>
    <n v="30003"/>
    <n v="0"/>
    <n v="0"/>
    <n v="0"/>
    <n v="0"/>
    <n v="30003"/>
    <m/>
  </r>
  <r>
    <x v="10"/>
    <x v="4"/>
    <x v="155"/>
    <x v="2"/>
    <x v="13"/>
    <n v="75607"/>
    <n v="0"/>
    <n v="0"/>
    <n v="0"/>
    <n v="0"/>
    <n v="75607"/>
    <m/>
  </r>
  <r>
    <x v="10"/>
    <x v="4"/>
    <x v="73"/>
    <x v="0"/>
    <x v="11"/>
    <n v="847461"/>
    <n v="0"/>
    <n v="0"/>
    <n v="0"/>
    <n v="0"/>
    <n v="847461"/>
    <m/>
  </r>
  <r>
    <x v="10"/>
    <x v="4"/>
    <x v="73"/>
    <x v="0"/>
    <x v="1"/>
    <n v="0"/>
    <n v="0"/>
    <n v="0"/>
    <n v="239768"/>
    <n v="3270"/>
    <n v="243038"/>
    <m/>
  </r>
  <r>
    <x v="10"/>
    <x v="4"/>
    <x v="73"/>
    <x v="1"/>
    <x v="12"/>
    <n v="1357834"/>
    <n v="27619"/>
    <n v="0"/>
    <n v="0"/>
    <n v="0"/>
    <n v="1357834"/>
    <m/>
  </r>
  <r>
    <x v="10"/>
    <x v="4"/>
    <x v="73"/>
    <x v="1"/>
    <x v="8"/>
    <n v="0"/>
    <n v="0"/>
    <n v="0"/>
    <n v="239677"/>
    <n v="4600"/>
    <n v="244277"/>
    <m/>
  </r>
  <r>
    <x v="10"/>
    <x v="4"/>
    <x v="73"/>
    <x v="2"/>
    <x v="6"/>
    <n v="2157788"/>
    <n v="35983"/>
    <n v="0"/>
    <n v="0"/>
    <n v="0"/>
    <n v="2157788"/>
    <m/>
  </r>
  <r>
    <x v="10"/>
    <x v="4"/>
    <x v="73"/>
    <x v="2"/>
    <x v="13"/>
    <n v="463051"/>
    <n v="7906"/>
    <n v="0"/>
    <n v="0"/>
    <n v="0"/>
    <n v="463051"/>
    <m/>
  </r>
  <r>
    <x v="10"/>
    <x v="4"/>
    <x v="73"/>
    <x v="2"/>
    <x v="9"/>
    <n v="0"/>
    <n v="0"/>
    <n v="0"/>
    <n v="0"/>
    <n v="38480"/>
    <n v="38480"/>
    <m/>
  </r>
  <r>
    <x v="10"/>
    <x v="4"/>
    <x v="73"/>
    <x v="4"/>
    <x v="7"/>
    <n v="754"/>
    <n v="0"/>
    <n v="0"/>
    <n v="0"/>
    <n v="0"/>
    <n v="754"/>
    <m/>
  </r>
  <r>
    <x v="10"/>
    <x v="4"/>
    <x v="73"/>
    <x v="3"/>
    <x v="5"/>
    <n v="169751"/>
    <n v="0"/>
    <n v="0"/>
    <n v="0"/>
    <n v="0"/>
    <n v="169751"/>
    <m/>
  </r>
  <r>
    <x v="10"/>
    <x v="4"/>
    <x v="73"/>
    <x v="3"/>
    <x v="10"/>
    <n v="10268"/>
    <n v="0"/>
    <n v="0"/>
    <n v="0"/>
    <n v="0"/>
    <n v="10268"/>
    <m/>
  </r>
  <r>
    <x v="10"/>
    <x v="4"/>
    <x v="73"/>
    <x v="3"/>
    <x v="15"/>
    <n v="26684"/>
    <n v="26684"/>
    <n v="0"/>
    <n v="0"/>
    <n v="0"/>
    <n v="26684"/>
    <m/>
  </r>
  <r>
    <x v="10"/>
    <x v="4"/>
    <x v="56"/>
    <x v="0"/>
    <x v="11"/>
    <n v="2051987"/>
    <n v="0"/>
    <n v="0"/>
    <n v="0"/>
    <n v="0"/>
    <n v="2051987"/>
    <m/>
  </r>
  <r>
    <x v="10"/>
    <x v="4"/>
    <x v="56"/>
    <x v="0"/>
    <x v="1"/>
    <n v="0"/>
    <n v="0"/>
    <n v="0"/>
    <n v="79499"/>
    <n v="81570"/>
    <n v="161069"/>
    <m/>
  </r>
  <r>
    <x v="10"/>
    <x v="4"/>
    <x v="56"/>
    <x v="1"/>
    <x v="12"/>
    <n v="2606740"/>
    <n v="85679"/>
    <n v="0"/>
    <n v="0"/>
    <n v="0"/>
    <n v="2606740"/>
    <m/>
  </r>
  <r>
    <x v="10"/>
    <x v="4"/>
    <x v="56"/>
    <x v="1"/>
    <x v="8"/>
    <n v="0"/>
    <n v="0"/>
    <n v="0"/>
    <n v="116757"/>
    <n v="93860"/>
    <n v="210617"/>
    <m/>
  </r>
  <r>
    <x v="10"/>
    <x v="4"/>
    <x v="56"/>
    <x v="2"/>
    <x v="6"/>
    <n v="6268607"/>
    <n v="53869"/>
    <n v="0"/>
    <n v="0"/>
    <n v="0"/>
    <n v="6268607"/>
    <m/>
  </r>
  <r>
    <x v="10"/>
    <x v="4"/>
    <x v="56"/>
    <x v="2"/>
    <x v="13"/>
    <n v="2275770"/>
    <n v="17255"/>
    <n v="0"/>
    <n v="0"/>
    <n v="0"/>
    <n v="2275770"/>
    <m/>
  </r>
  <r>
    <x v="10"/>
    <x v="4"/>
    <x v="56"/>
    <x v="2"/>
    <x v="9"/>
    <n v="0"/>
    <n v="0"/>
    <n v="0"/>
    <n v="176384"/>
    <n v="207770"/>
    <n v="384154"/>
    <m/>
  </r>
  <r>
    <x v="10"/>
    <x v="4"/>
    <x v="56"/>
    <x v="4"/>
    <x v="7"/>
    <n v="100683"/>
    <n v="0"/>
    <n v="0"/>
    <n v="0"/>
    <n v="0"/>
    <n v="100683"/>
    <m/>
  </r>
  <r>
    <x v="10"/>
    <x v="4"/>
    <x v="56"/>
    <x v="3"/>
    <x v="5"/>
    <n v="121854"/>
    <n v="0"/>
    <n v="0"/>
    <n v="0"/>
    <n v="0"/>
    <n v="121854"/>
    <m/>
  </r>
  <r>
    <x v="10"/>
    <x v="4"/>
    <x v="56"/>
    <x v="3"/>
    <x v="10"/>
    <n v="21442"/>
    <n v="21442"/>
    <n v="0"/>
    <n v="0"/>
    <n v="0"/>
    <n v="21442"/>
    <m/>
  </r>
  <r>
    <x v="10"/>
    <x v="2"/>
    <x v="11"/>
    <x v="0"/>
    <x v="11"/>
    <n v="57795"/>
    <n v="0"/>
    <n v="0"/>
    <n v="0"/>
    <n v="0"/>
    <n v="57795"/>
    <m/>
  </r>
  <r>
    <x v="10"/>
    <x v="2"/>
    <x v="11"/>
    <x v="1"/>
    <x v="12"/>
    <n v="282928"/>
    <n v="0"/>
    <n v="0"/>
    <n v="0"/>
    <n v="0"/>
    <n v="282928"/>
    <m/>
  </r>
  <r>
    <x v="10"/>
    <x v="2"/>
    <x v="11"/>
    <x v="2"/>
    <x v="6"/>
    <n v="79345"/>
    <n v="0"/>
    <n v="0"/>
    <n v="0"/>
    <n v="0"/>
    <n v="79345"/>
    <m/>
  </r>
  <r>
    <x v="10"/>
    <x v="2"/>
    <x v="11"/>
    <x v="4"/>
    <x v="7"/>
    <n v="7570"/>
    <n v="0"/>
    <n v="0"/>
    <n v="0"/>
    <n v="0"/>
    <n v="7570"/>
    <m/>
  </r>
  <r>
    <x v="10"/>
    <x v="2"/>
    <x v="11"/>
    <x v="3"/>
    <x v="5"/>
    <n v="144194"/>
    <n v="0"/>
    <n v="0"/>
    <n v="0"/>
    <n v="0"/>
    <n v="144194"/>
    <m/>
  </r>
  <r>
    <x v="10"/>
    <x v="4"/>
    <x v="27"/>
    <x v="0"/>
    <x v="11"/>
    <n v="6761466"/>
    <n v="4370"/>
    <n v="0"/>
    <n v="0"/>
    <n v="0"/>
    <n v="6761466"/>
    <m/>
  </r>
  <r>
    <x v="10"/>
    <x v="4"/>
    <x v="27"/>
    <x v="0"/>
    <x v="1"/>
    <n v="0"/>
    <n v="0"/>
    <n v="0"/>
    <n v="0"/>
    <n v="55585"/>
    <n v="55585"/>
    <m/>
  </r>
  <r>
    <x v="10"/>
    <x v="4"/>
    <x v="27"/>
    <x v="6"/>
    <x v="4"/>
    <n v="304275"/>
    <n v="0"/>
    <n v="0"/>
    <n v="0"/>
    <n v="0"/>
    <n v="304275"/>
    <m/>
  </r>
  <r>
    <x v="10"/>
    <x v="4"/>
    <x v="27"/>
    <x v="1"/>
    <x v="12"/>
    <n v="3839792"/>
    <n v="127962"/>
    <n v="0"/>
    <n v="0"/>
    <n v="0"/>
    <n v="3839792"/>
    <m/>
  </r>
  <r>
    <x v="10"/>
    <x v="4"/>
    <x v="27"/>
    <x v="1"/>
    <x v="8"/>
    <n v="0"/>
    <n v="0"/>
    <n v="0"/>
    <n v="0"/>
    <n v="102758"/>
    <n v="102758"/>
    <m/>
  </r>
  <r>
    <x v="10"/>
    <x v="4"/>
    <x v="27"/>
    <x v="2"/>
    <x v="6"/>
    <n v="12660096"/>
    <n v="34864"/>
    <n v="0"/>
    <n v="0"/>
    <n v="0"/>
    <n v="12660096"/>
    <m/>
  </r>
  <r>
    <x v="10"/>
    <x v="4"/>
    <x v="27"/>
    <x v="2"/>
    <x v="13"/>
    <n v="2310174"/>
    <n v="27791"/>
    <n v="0"/>
    <n v="0"/>
    <n v="0"/>
    <n v="2310174"/>
    <m/>
  </r>
  <r>
    <x v="10"/>
    <x v="4"/>
    <x v="27"/>
    <x v="2"/>
    <x v="9"/>
    <n v="0"/>
    <n v="0"/>
    <n v="0"/>
    <n v="0"/>
    <n v="188274"/>
    <n v="188274"/>
    <m/>
  </r>
  <r>
    <x v="10"/>
    <x v="4"/>
    <x v="27"/>
    <x v="4"/>
    <x v="7"/>
    <n v="151250"/>
    <n v="0"/>
    <n v="0"/>
    <n v="0"/>
    <n v="0"/>
    <n v="151250"/>
    <m/>
  </r>
  <r>
    <x v="10"/>
    <x v="4"/>
    <x v="27"/>
    <x v="3"/>
    <x v="5"/>
    <n v="106745"/>
    <n v="44374"/>
    <n v="0"/>
    <n v="0"/>
    <n v="0"/>
    <n v="106745"/>
    <m/>
  </r>
  <r>
    <x v="10"/>
    <x v="4"/>
    <x v="27"/>
    <x v="3"/>
    <x v="10"/>
    <n v="370428"/>
    <n v="53883"/>
    <n v="0"/>
    <n v="0"/>
    <n v="0"/>
    <n v="370428"/>
    <m/>
  </r>
  <r>
    <x v="10"/>
    <x v="4"/>
    <x v="27"/>
    <x v="3"/>
    <x v="15"/>
    <n v="160266"/>
    <n v="50594"/>
    <n v="0"/>
    <n v="0"/>
    <n v="0"/>
    <n v="160266"/>
    <m/>
  </r>
  <r>
    <x v="10"/>
    <x v="4"/>
    <x v="27"/>
    <x v="0"/>
    <x v="11"/>
    <n v="2302836"/>
    <n v="0"/>
    <n v="0"/>
    <n v="0"/>
    <n v="0"/>
    <n v="2302836"/>
    <m/>
  </r>
  <r>
    <x v="10"/>
    <x v="4"/>
    <x v="27"/>
    <x v="0"/>
    <x v="1"/>
    <n v="0"/>
    <n v="0"/>
    <n v="0"/>
    <n v="0"/>
    <n v="10000"/>
    <n v="10000"/>
    <m/>
  </r>
  <r>
    <x v="10"/>
    <x v="4"/>
    <x v="27"/>
    <x v="6"/>
    <x v="4"/>
    <n v="66690"/>
    <n v="35097"/>
    <n v="0"/>
    <n v="0"/>
    <n v="0"/>
    <n v="66690"/>
    <m/>
  </r>
  <r>
    <x v="10"/>
    <x v="4"/>
    <x v="27"/>
    <x v="1"/>
    <x v="12"/>
    <n v="3182290"/>
    <n v="104423"/>
    <n v="0"/>
    <n v="0"/>
    <n v="0"/>
    <n v="3182290"/>
    <m/>
  </r>
  <r>
    <x v="10"/>
    <x v="4"/>
    <x v="27"/>
    <x v="1"/>
    <x v="8"/>
    <n v="0"/>
    <n v="0"/>
    <n v="0"/>
    <n v="182201"/>
    <n v="53860"/>
    <n v="236061"/>
    <m/>
  </r>
  <r>
    <x v="10"/>
    <x v="4"/>
    <x v="27"/>
    <x v="2"/>
    <x v="6"/>
    <n v="5091088"/>
    <n v="184303"/>
    <n v="0"/>
    <n v="0"/>
    <n v="0"/>
    <n v="5091088"/>
    <m/>
  </r>
  <r>
    <x v="10"/>
    <x v="4"/>
    <x v="27"/>
    <x v="2"/>
    <x v="13"/>
    <n v="2855661"/>
    <n v="0"/>
    <n v="0"/>
    <n v="0"/>
    <n v="0"/>
    <n v="2855661"/>
    <m/>
  </r>
  <r>
    <x v="10"/>
    <x v="4"/>
    <x v="27"/>
    <x v="2"/>
    <x v="9"/>
    <n v="0"/>
    <n v="0"/>
    <n v="0"/>
    <n v="0"/>
    <n v="72400"/>
    <n v="72400"/>
    <m/>
  </r>
  <r>
    <x v="10"/>
    <x v="4"/>
    <x v="27"/>
    <x v="4"/>
    <x v="7"/>
    <n v="135429"/>
    <n v="0"/>
    <n v="0"/>
    <n v="0"/>
    <n v="0"/>
    <n v="135429"/>
    <m/>
  </r>
  <r>
    <x v="10"/>
    <x v="4"/>
    <x v="27"/>
    <x v="3"/>
    <x v="5"/>
    <n v="68326"/>
    <n v="0"/>
    <n v="0"/>
    <n v="0"/>
    <n v="0"/>
    <n v="68326"/>
    <m/>
  </r>
  <r>
    <x v="10"/>
    <x v="4"/>
    <x v="27"/>
    <x v="3"/>
    <x v="10"/>
    <n v="12080"/>
    <n v="12080"/>
    <n v="0"/>
    <n v="0"/>
    <n v="0"/>
    <n v="12080"/>
    <m/>
  </r>
  <r>
    <x v="10"/>
    <x v="4"/>
    <x v="27"/>
    <x v="3"/>
    <x v="15"/>
    <n v="76696"/>
    <n v="76696"/>
    <n v="0"/>
    <n v="0"/>
    <n v="0"/>
    <n v="76696"/>
    <m/>
  </r>
  <r>
    <x v="10"/>
    <x v="4"/>
    <x v="27"/>
    <x v="0"/>
    <x v="11"/>
    <n v="2385609"/>
    <n v="0"/>
    <n v="0"/>
    <n v="0"/>
    <n v="0"/>
    <n v="2385609"/>
    <m/>
  </r>
  <r>
    <x v="10"/>
    <x v="4"/>
    <x v="27"/>
    <x v="0"/>
    <x v="1"/>
    <n v="0"/>
    <n v="0"/>
    <n v="0"/>
    <n v="0"/>
    <n v="33600"/>
    <n v="33600"/>
    <m/>
  </r>
  <r>
    <x v="10"/>
    <x v="4"/>
    <x v="27"/>
    <x v="6"/>
    <x v="4"/>
    <n v="16444"/>
    <n v="0"/>
    <n v="0"/>
    <n v="0"/>
    <n v="0"/>
    <n v="16444"/>
    <m/>
  </r>
  <r>
    <x v="10"/>
    <x v="4"/>
    <x v="27"/>
    <x v="1"/>
    <x v="12"/>
    <n v="2380533"/>
    <n v="33966"/>
    <n v="0"/>
    <n v="0"/>
    <n v="0"/>
    <n v="2380533"/>
    <m/>
  </r>
  <r>
    <x v="10"/>
    <x v="4"/>
    <x v="27"/>
    <x v="1"/>
    <x v="8"/>
    <n v="0"/>
    <n v="0"/>
    <n v="0"/>
    <n v="0"/>
    <n v="31110"/>
    <n v="31110"/>
    <m/>
  </r>
  <r>
    <x v="10"/>
    <x v="4"/>
    <x v="27"/>
    <x v="2"/>
    <x v="6"/>
    <n v="5841963"/>
    <n v="11034"/>
    <n v="0"/>
    <n v="0"/>
    <n v="0"/>
    <n v="5841963"/>
    <m/>
  </r>
  <r>
    <x v="10"/>
    <x v="4"/>
    <x v="27"/>
    <x v="2"/>
    <x v="13"/>
    <n v="2923318"/>
    <n v="0"/>
    <n v="0"/>
    <n v="0"/>
    <n v="0"/>
    <n v="2923318"/>
    <m/>
  </r>
  <r>
    <x v="10"/>
    <x v="4"/>
    <x v="27"/>
    <x v="2"/>
    <x v="9"/>
    <n v="0"/>
    <n v="0"/>
    <n v="0"/>
    <n v="0"/>
    <n v="40790"/>
    <n v="40790"/>
    <m/>
  </r>
  <r>
    <x v="10"/>
    <x v="4"/>
    <x v="27"/>
    <x v="4"/>
    <x v="7"/>
    <n v="175217"/>
    <n v="0"/>
    <n v="0"/>
    <n v="0"/>
    <n v="0"/>
    <n v="175217"/>
    <m/>
  </r>
  <r>
    <x v="10"/>
    <x v="4"/>
    <x v="27"/>
    <x v="3"/>
    <x v="10"/>
    <n v="316801"/>
    <n v="0"/>
    <n v="0"/>
    <n v="0"/>
    <n v="0"/>
    <n v="316801"/>
    <m/>
  </r>
  <r>
    <x v="10"/>
    <x v="4"/>
    <x v="27"/>
    <x v="3"/>
    <x v="15"/>
    <n v="35971"/>
    <n v="0"/>
    <n v="0"/>
    <n v="0"/>
    <n v="0"/>
    <n v="35971"/>
    <m/>
  </r>
  <r>
    <x v="10"/>
    <x v="4"/>
    <x v="27"/>
    <x v="0"/>
    <x v="11"/>
    <n v="4893975"/>
    <n v="15189"/>
    <n v="0"/>
    <n v="0"/>
    <n v="0"/>
    <n v="4893975"/>
    <m/>
  </r>
  <r>
    <x v="10"/>
    <x v="4"/>
    <x v="27"/>
    <x v="0"/>
    <x v="1"/>
    <n v="0"/>
    <n v="0"/>
    <n v="0"/>
    <n v="98168"/>
    <n v="87600"/>
    <n v="185768"/>
    <m/>
  </r>
  <r>
    <x v="10"/>
    <x v="4"/>
    <x v="27"/>
    <x v="6"/>
    <x v="4"/>
    <n v="141652"/>
    <n v="0"/>
    <n v="0"/>
    <n v="0"/>
    <n v="0"/>
    <n v="141652"/>
    <m/>
  </r>
  <r>
    <x v="10"/>
    <x v="4"/>
    <x v="27"/>
    <x v="1"/>
    <x v="12"/>
    <n v="7801385"/>
    <n v="179521"/>
    <n v="0"/>
    <n v="0"/>
    <n v="0"/>
    <n v="7801385"/>
    <m/>
  </r>
  <r>
    <x v="10"/>
    <x v="4"/>
    <x v="27"/>
    <x v="1"/>
    <x v="8"/>
    <n v="0"/>
    <n v="0"/>
    <n v="0"/>
    <n v="428885"/>
    <n v="75900"/>
    <n v="504785"/>
    <m/>
  </r>
  <r>
    <x v="10"/>
    <x v="4"/>
    <x v="27"/>
    <x v="2"/>
    <x v="6"/>
    <n v="11073361"/>
    <n v="1094"/>
    <n v="0"/>
    <n v="0"/>
    <n v="0"/>
    <n v="11073361"/>
    <m/>
  </r>
  <r>
    <x v="10"/>
    <x v="4"/>
    <x v="27"/>
    <x v="2"/>
    <x v="13"/>
    <n v="6425932"/>
    <n v="70113"/>
    <n v="0"/>
    <n v="0"/>
    <n v="0"/>
    <n v="6425932"/>
    <m/>
  </r>
  <r>
    <x v="10"/>
    <x v="4"/>
    <x v="27"/>
    <x v="2"/>
    <x v="9"/>
    <n v="0"/>
    <n v="0"/>
    <n v="0"/>
    <n v="212566"/>
    <n v="174316"/>
    <n v="386882"/>
    <m/>
  </r>
  <r>
    <x v="10"/>
    <x v="4"/>
    <x v="27"/>
    <x v="4"/>
    <x v="7"/>
    <n v="411705"/>
    <n v="0"/>
    <n v="0"/>
    <n v="0"/>
    <n v="0"/>
    <n v="411705"/>
    <m/>
  </r>
  <r>
    <x v="10"/>
    <x v="4"/>
    <x v="27"/>
    <x v="3"/>
    <x v="5"/>
    <n v="124459"/>
    <n v="0"/>
    <n v="0"/>
    <n v="0"/>
    <n v="0"/>
    <n v="124459"/>
    <m/>
  </r>
  <r>
    <x v="10"/>
    <x v="4"/>
    <x v="27"/>
    <x v="3"/>
    <x v="10"/>
    <n v="430045"/>
    <n v="0"/>
    <n v="0"/>
    <n v="0"/>
    <n v="0"/>
    <n v="430045"/>
    <m/>
  </r>
  <r>
    <x v="10"/>
    <x v="4"/>
    <x v="27"/>
    <x v="3"/>
    <x v="15"/>
    <n v="19505"/>
    <n v="19505"/>
    <n v="0"/>
    <n v="0"/>
    <n v="0"/>
    <n v="19505"/>
    <m/>
  </r>
  <r>
    <x v="10"/>
    <x v="4"/>
    <x v="45"/>
    <x v="0"/>
    <x v="11"/>
    <n v="2102241"/>
    <n v="45489"/>
    <n v="0"/>
    <n v="0"/>
    <n v="0"/>
    <n v="2102241"/>
    <m/>
  </r>
  <r>
    <x v="10"/>
    <x v="4"/>
    <x v="45"/>
    <x v="0"/>
    <x v="1"/>
    <n v="0"/>
    <n v="0"/>
    <n v="0"/>
    <n v="110360"/>
    <n v="37060"/>
    <n v="147420"/>
    <m/>
  </r>
  <r>
    <x v="10"/>
    <x v="4"/>
    <x v="45"/>
    <x v="6"/>
    <x v="4"/>
    <n v="53545"/>
    <n v="0"/>
    <n v="0"/>
    <n v="0"/>
    <n v="0"/>
    <n v="53545"/>
    <m/>
  </r>
  <r>
    <x v="10"/>
    <x v="4"/>
    <x v="45"/>
    <x v="6"/>
    <x v="2"/>
    <n v="0"/>
    <n v="0"/>
    <n v="0"/>
    <n v="7700"/>
    <n v="0"/>
    <n v="7700"/>
    <m/>
  </r>
  <r>
    <x v="10"/>
    <x v="4"/>
    <x v="45"/>
    <x v="1"/>
    <x v="12"/>
    <n v="2584726"/>
    <n v="0"/>
    <n v="0"/>
    <n v="0"/>
    <n v="0"/>
    <n v="2584726"/>
    <m/>
  </r>
  <r>
    <x v="10"/>
    <x v="4"/>
    <x v="45"/>
    <x v="1"/>
    <x v="8"/>
    <n v="0"/>
    <n v="0"/>
    <n v="0"/>
    <n v="147423"/>
    <n v="46990"/>
    <n v="194413"/>
    <m/>
  </r>
  <r>
    <x v="10"/>
    <x v="4"/>
    <x v="45"/>
    <x v="2"/>
    <x v="6"/>
    <n v="5929591"/>
    <n v="11237"/>
    <n v="0"/>
    <n v="0"/>
    <n v="0"/>
    <n v="5929591"/>
    <m/>
  </r>
  <r>
    <x v="10"/>
    <x v="4"/>
    <x v="45"/>
    <x v="2"/>
    <x v="13"/>
    <n v="3069091"/>
    <n v="14238"/>
    <n v="0"/>
    <n v="0"/>
    <n v="0"/>
    <n v="3069091"/>
    <m/>
  </r>
  <r>
    <x v="10"/>
    <x v="4"/>
    <x v="45"/>
    <x v="2"/>
    <x v="9"/>
    <n v="0"/>
    <n v="0"/>
    <n v="0"/>
    <n v="180000"/>
    <n v="98285"/>
    <n v="278285"/>
    <m/>
  </r>
  <r>
    <x v="10"/>
    <x v="4"/>
    <x v="45"/>
    <x v="4"/>
    <x v="7"/>
    <n v="100399"/>
    <n v="0"/>
    <n v="0"/>
    <n v="0"/>
    <n v="0"/>
    <n v="100399"/>
    <m/>
  </r>
  <r>
    <x v="10"/>
    <x v="4"/>
    <x v="45"/>
    <x v="7"/>
    <x v="14"/>
    <n v="0"/>
    <n v="0"/>
    <n v="0"/>
    <n v="350"/>
    <n v="0"/>
    <n v="350"/>
    <m/>
  </r>
  <r>
    <x v="10"/>
    <x v="4"/>
    <x v="45"/>
    <x v="3"/>
    <x v="5"/>
    <n v="13491"/>
    <n v="0"/>
    <n v="0"/>
    <n v="0"/>
    <n v="0"/>
    <n v="13491"/>
    <m/>
  </r>
  <r>
    <x v="10"/>
    <x v="4"/>
    <x v="45"/>
    <x v="3"/>
    <x v="3"/>
    <n v="0"/>
    <n v="0"/>
    <n v="0"/>
    <n v="1800"/>
    <n v="0"/>
    <n v="1800"/>
    <m/>
  </r>
  <r>
    <x v="10"/>
    <x v="4"/>
    <x v="45"/>
    <x v="3"/>
    <x v="15"/>
    <n v="104442"/>
    <n v="104442"/>
    <n v="0"/>
    <n v="0"/>
    <n v="0"/>
    <n v="104442"/>
    <m/>
  </r>
  <r>
    <x v="10"/>
    <x v="4"/>
    <x v="17"/>
    <x v="0"/>
    <x v="11"/>
    <n v="7769647"/>
    <n v="10061"/>
    <n v="0"/>
    <n v="0"/>
    <n v="0"/>
    <n v="7769647"/>
    <m/>
  </r>
  <r>
    <x v="10"/>
    <x v="4"/>
    <x v="17"/>
    <x v="0"/>
    <x v="1"/>
    <n v="0"/>
    <n v="0"/>
    <n v="0"/>
    <n v="205434"/>
    <n v="167884"/>
    <n v="373318"/>
    <m/>
  </r>
  <r>
    <x v="10"/>
    <x v="4"/>
    <x v="17"/>
    <x v="6"/>
    <x v="4"/>
    <n v="501852"/>
    <n v="0"/>
    <n v="0"/>
    <n v="0"/>
    <n v="0"/>
    <n v="501852"/>
    <m/>
  </r>
  <r>
    <x v="10"/>
    <x v="4"/>
    <x v="17"/>
    <x v="1"/>
    <x v="12"/>
    <n v="11899505"/>
    <n v="267897"/>
    <n v="0"/>
    <n v="0"/>
    <n v="0"/>
    <n v="11899505"/>
    <m/>
  </r>
  <r>
    <x v="10"/>
    <x v="4"/>
    <x v="17"/>
    <x v="1"/>
    <x v="8"/>
    <n v="0"/>
    <n v="0"/>
    <n v="0"/>
    <n v="107141"/>
    <n v="523526"/>
    <n v="630667"/>
    <m/>
  </r>
  <r>
    <x v="10"/>
    <x v="4"/>
    <x v="17"/>
    <x v="2"/>
    <x v="6"/>
    <n v="19362129"/>
    <n v="69591"/>
    <n v="0"/>
    <n v="0"/>
    <n v="0"/>
    <n v="19362129"/>
    <m/>
  </r>
  <r>
    <x v="10"/>
    <x v="4"/>
    <x v="17"/>
    <x v="2"/>
    <x v="13"/>
    <n v="9328821"/>
    <n v="0"/>
    <n v="0"/>
    <n v="0"/>
    <n v="0"/>
    <n v="9328821"/>
    <m/>
  </r>
  <r>
    <x v="10"/>
    <x v="4"/>
    <x v="17"/>
    <x v="2"/>
    <x v="9"/>
    <n v="0"/>
    <n v="0"/>
    <n v="0"/>
    <n v="671698"/>
    <n v="850487"/>
    <n v="1522185"/>
    <m/>
  </r>
  <r>
    <x v="10"/>
    <x v="4"/>
    <x v="17"/>
    <x v="4"/>
    <x v="7"/>
    <n v="375960"/>
    <n v="32532"/>
    <n v="0"/>
    <n v="0"/>
    <n v="0"/>
    <n v="375960"/>
    <m/>
  </r>
  <r>
    <x v="10"/>
    <x v="4"/>
    <x v="17"/>
    <x v="3"/>
    <x v="5"/>
    <n v="997379"/>
    <n v="9843"/>
    <n v="0"/>
    <n v="0"/>
    <n v="0"/>
    <n v="997379"/>
    <m/>
  </r>
  <r>
    <x v="10"/>
    <x v="4"/>
    <x v="17"/>
    <x v="3"/>
    <x v="10"/>
    <n v="1168717"/>
    <n v="45279"/>
    <n v="0"/>
    <n v="0"/>
    <n v="0"/>
    <n v="1168717"/>
    <m/>
  </r>
  <r>
    <x v="10"/>
    <x v="4"/>
    <x v="17"/>
    <x v="3"/>
    <x v="15"/>
    <n v="81507"/>
    <n v="0"/>
    <n v="0"/>
    <n v="0"/>
    <n v="0"/>
    <n v="81507"/>
    <m/>
  </r>
  <r>
    <x v="10"/>
    <x v="4"/>
    <x v="65"/>
    <x v="0"/>
    <x v="11"/>
    <n v="3096980"/>
    <n v="0"/>
    <n v="0"/>
    <n v="0"/>
    <n v="0"/>
    <n v="3096980"/>
    <m/>
  </r>
  <r>
    <x v="10"/>
    <x v="4"/>
    <x v="65"/>
    <x v="0"/>
    <x v="1"/>
    <n v="0"/>
    <n v="0"/>
    <n v="0"/>
    <n v="41403"/>
    <n v="38515"/>
    <n v="79918"/>
    <m/>
  </r>
  <r>
    <x v="10"/>
    <x v="4"/>
    <x v="65"/>
    <x v="1"/>
    <x v="12"/>
    <n v="2583093"/>
    <n v="22123"/>
    <n v="0"/>
    <n v="0"/>
    <n v="0"/>
    <n v="2583093"/>
    <m/>
  </r>
  <r>
    <x v="10"/>
    <x v="4"/>
    <x v="65"/>
    <x v="1"/>
    <x v="8"/>
    <n v="0"/>
    <n v="0"/>
    <n v="0"/>
    <n v="171826"/>
    <n v="40980"/>
    <n v="212806"/>
    <m/>
  </r>
  <r>
    <x v="10"/>
    <x v="4"/>
    <x v="65"/>
    <x v="2"/>
    <x v="6"/>
    <n v="6065506"/>
    <n v="15930"/>
    <n v="0"/>
    <n v="0"/>
    <n v="0"/>
    <n v="6065506"/>
    <m/>
  </r>
  <r>
    <x v="10"/>
    <x v="4"/>
    <x v="65"/>
    <x v="2"/>
    <x v="13"/>
    <n v="1749611"/>
    <n v="0"/>
    <n v="0"/>
    <n v="0"/>
    <n v="0"/>
    <n v="1749611"/>
    <m/>
  </r>
  <r>
    <x v="10"/>
    <x v="4"/>
    <x v="65"/>
    <x v="2"/>
    <x v="9"/>
    <n v="0"/>
    <n v="0"/>
    <n v="0"/>
    <n v="467092"/>
    <n v="139755"/>
    <n v="606847"/>
    <m/>
  </r>
  <r>
    <x v="10"/>
    <x v="4"/>
    <x v="65"/>
    <x v="4"/>
    <x v="7"/>
    <n v="88840"/>
    <n v="0"/>
    <n v="0"/>
    <n v="0"/>
    <n v="0"/>
    <n v="88840"/>
    <m/>
  </r>
  <r>
    <x v="10"/>
    <x v="4"/>
    <x v="65"/>
    <x v="3"/>
    <x v="5"/>
    <n v="427940"/>
    <n v="0"/>
    <n v="0"/>
    <n v="0"/>
    <n v="0"/>
    <n v="427940"/>
    <m/>
  </r>
  <r>
    <x v="10"/>
    <x v="4"/>
    <x v="65"/>
    <x v="3"/>
    <x v="10"/>
    <n v="1059949"/>
    <n v="0"/>
    <n v="0"/>
    <n v="0"/>
    <n v="0"/>
    <n v="1059949"/>
    <m/>
  </r>
  <r>
    <x v="10"/>
    <x v="4"/>
    <x v="65"/>
    <x v="3"/>
    <x v="15"/>
    <n v="76281"/>
    <n v="0"/>
    <n v="0"/>
    <n v="0"/>
    <n v="0"/>
    <n v="76281"/>
    <m/>
  </r>
  <r>
    <x v="10"/>
    <x v="4"/>
    <x v="57"/>
    <x v="0"/>
    <x v="11"/>
    <n v="1294253"/>
    <n v="0"/>
    <n v="0"/>
    <n v="0"/>
    <n v="0"/>
    <n v="1294253"/>
    <m/>
  </r>
  <r>
    <x v="10"/>
    <x v="4"/>
    <x v="57"/>
    <x v="0"/>
    <x v="1"/>
    <n v="0"/>
    <n v="0"/>
    <n v="0"/>
    <n v="146460"/>
    <n v="362404"/>
    <n v="508864"/>
    <m/>
  </r>
  <r>
    <x v="10"/>
    <x v="4"/>
    <x v="57"/>
    <x v="1"/>
    <x v="12"/>
    <n v="397970"/>
    <n v="15972"/>
    <n v="0"/>
    <n v="0"/>
    <n v="0"/>
    <n v="397970"/>
    <m/>
  </r>
  <r>
    <x v="10"/>
    <x v="4"/>
    <x v="57"/>
    <x v="1"/>
    <x v="8"/>
    <n v="0"/>
    <n v="0"/>
    <n v="0"/>
    <n v="116562"/>
    <n v="0"/>
    <n v="116562"/>
    <m/>
  </r>
  <r>
    <x v="10"/>
    <x v="4"/>
    <x v="57"/>
    <x v="2"/>
    <x v="6"/>
    <n v="2135349"/>
    <n v="0"/>
    <n v="0"/>
    <n v="0"/>
    <n v="0"/>
    <n v="2135349"/>
    <m/>
  </r>
  <r>
    <x v="10"/>
    <x v="4"/>
    <x v="57"/>
    <x v="2"/>
    <x v="13"/>
    <n v="2022359"/>
    <n v="0"/>
    <n v="0"/>
    <n v="0"/>
    <n v="0"/>
    <n v="2022359"/>
    <m/>
  </r>
  <r>
    <x v="10"/>
    <x v="4"/>
    <x v="57"/>
    <x v="2"/>
    <x v="9"/>
    <n v="0"/>
    <n v="0"/>
    <n v="0"/>
    <n v="959523"/>
    <n v="0"/>
    <n v="959523"/>
    <m/>
  </r>
  <r>
    <x v="10"/>
    <x v="4"/>
    <x v="57"/>
    <x v="3"/>
    <x v="5"/>
    <n v="297319"/>
    <n v="0"/>
    <n v="0"/>
    <n v="0"/>
    <n v="0"/>
    <n v="297319"/>
    <m/>
  </r>
  <r>
    <x v="10"/>
    <x v="4"/>
    <x v="57"/>
    <x v="3"/>
    <x v="10"/>
    <n v="1890294"/>
    <n v="0"/>
    <n v="0"/>
    <n v="0"/>
    <n v="0"/>
    <n v="1890294"/>
    <m/>
  </r>
  <r>
    <x v="10"/>
    <x v="4"/>
    <x v="57"/>
    <x v="3"/>
    <x v="15"/>
    <n v="185816"/>
    <n v="0"/>
    <n v="0"/>
    <n v="0"/>
    <n v="0"/>
    <n v="185816"/>
    <m/>
  </r>
  <r>
    <x v="10"/>
    <x v="4"/>
    <x v="53"/>
    <x v="0"/>
    <x v="11"/>
    <n v="1858645"/>
    <n v="0"/>
    <n v="0"/>
    <n v="0"/>
    <n v="0"/>
    <n v="1858645"/>
    <m/>
  </r>
  <r>
    <x v="10"/>
    <x v="4"/>
    <x v="53"/>
    <x v="0"/>
    <x v="1"/>
    <n v="0"/>
    <n v="0"/>
    <n v="0"/>
    <n v="214600"/>
    <n v="5180"/>
    <n v="219780"/>
    <m/>
  </r>
  <r>
    <x v="10"/>
    <x v="4"/>
    <x v="53"/>
    <x v="6"/>
    <x v="4"/>
    <n v="173083"/>
    <n v="0"/>
    <n v="0"/>
    <n v="0"/>
    <n v="0"/>
    <n v="173083"/>
    <m/>
  </r>
  <r>
    <x v="10"/>
    <x v="4"/>
    <x v="53"/>
    <x v="1"/>
    <x v="12"/>
    <n v="2546810"/>
    <n v="33860"/>
    <n v="0"/>
    <n v="0"/>
    <n v="0"/>
    <n v="2546810"/>
    <m/>
  </r>
  <r>
    <x v="10"/>
    <x v="4"/>
    <x v="53"/>
    <x v="1"/>
    <x v="8"/>
    <n v="0"/>
    <n v="0"/>
    <n v="0"/>
    <n v="137498"/>
    <n v="32363"/>
    <n v="169861"/>
    <m/>
  </r>
  <r>
    <x v="10"/>
    <x v="4"/>
    <x v="53"/>
    <x v="2"/>
    <x v="6"/>
    <n v="4549687"/>
    <n v="6129"/>
    <n v="0"/>
    <n v="0"/>
    <n v="0"/>
    <n v="4549687"/>
    <m/>
  </r>
  <r>
    <x v="10"/>
    <x v="4"/>
    <x v="53"/>
    <x v="2"/>
    <x v="13"/>
    <n v="3015525"/>
    <n v="4255"/>
    <n v="0"/>
    <n v="0"/>
    <n v="0"/>
    <n v="3015525"/>
    <m/>
  </r>
  <r>
    <x v="10"/>
    <x v="4"/>
    <x v="53"/>
    <x v="2"/>
    <x v="9"/>
    <n v="0"/>
    <n v="0"/>
    <n v="0"/>
    <n v="182954"/>
    <n v="40815"/>
    <n v="223769"/>
    <m/>
  </r>
  <r>
    <x v="10"/>
    <x v="4"/>
    <x v="53"/>
    <x v="4"/>
    <x v="7"/>
    <n v="44385"/>
    <n v="0"/>
    <n v="0"/>
    <n v="0"/>
    <n v="0"/>
    <n v="44385"/>
    <m/>
  </r>
  <r>
    <x v="10"/>
    <x v="4"/>
    <x v="53"/>
    <x v="3"/>
    <x v="5"/>
    <n v="137820"/>
    <n v="0"/>
    <n v="0"/>
    <n v="0"/>
    <n v="0"/>
    <n v="137820"/>
    <m/>
  </r>
  <r>
    <x v="10"/>
    <x v="4"/>
    <x v="53"/>
    <x v="3"/>
    <x v="10"/>
    <n v="327718"/>
    <n v="0"/>
    <n v="0"/>
    <n v="0"/>
    <n v="0"/>
    <n v="327718"/>
    <m/>
  </r>
  <r>
    <x v="10"/>
    <x v="4"/>
    <x v="53"/>
    <x v="3"/>
    <x v="15"/>
    <n v="251098"/>
    <n v="116711"/>
    <n v="0"/>
    <n v="0"/>
    <n v="0"/>
    <n v="251098"/>
    <m/>
  </r>
  <r>
    <x v="10"/>
    <x v="4"/>
    <x v="27"/>
    <x v="0"/>
    <x v="11"/>
    <n v="2497836"/>
    <n v="26359"/>
    <n v="0"/>
    <n v="0"/>
    <n v="0"/>
    <n v="2497836"/>
    <m/>
  </r>
  <r>
    <x v="10"/>
    <x v="4"/>
    <x v="27"/>
    <x v="0"/>
    <x v="1"/>
    <n v="0"/>
    <n v="0"/>
    <n v="0"/>
    <n v="177262"/>
    <n v="7360"/>
    <n v="184622"/>
    <m/>
  </r>
  <r>
    <x v="10"/>
    <x v="4"/>
    <x v="27"/>
    <x v="6"/>
    <x v="4"/>
    <n v="31568"/>
    <n v="0"/>
    <n v="0"/>
    <n v="0"/>
    <n v="0"/>
    <n v="31568"/>
    <m/>
  </r>
  <r>
    <x v="10"/>
    <x v="4"/>
    <x v="27"/>
    <x v="1"/>
    <x v="12"/>
    <n v="2202514"/>
    <n v="0"/>
    <n v="0"/>
    <n v="0"/>
    <n v="0"/>
    <n v="2202514"/>
    <m/>
  </r>
  <r>
    <x v="10"/>
    <x v="4"/>
    <x v="27"/>
    <x v="1"/>
    <x v="8"/>
    <n v="0"/>
    <n v="0"/>
    <n v="0"/>
    <n v="566845"/>
    <n v="56739"/>
    <n v="623584"/>
    <m/>
  </r>
  <r>
    <x v="10"/>
    <x v="4"/>
    <x v="27"/>
    <x v="2"/>
    <x v="6"/>
    <n v="3222524"/>
    <n v="36100"/>
    <n v="0"/>
    <n v="0"/>
    <n v="0"/>
    <n v="3222524"/>
    <m/>
  </r>
  <r>
    <x v="10"/>
    <x v="4"/>
    <x v="27"/>
    <x v="2"/>
    <x v="13"/>
    <n v="1219499"/>
    <n v="0"/>
    <n v="0"/>
    <n v="0"/>
    <n v="0"/>
    <n v="1219499"/>
    <m/>
  </r>
  <r>
    <x v="10"/>
    <x v="4"/>
    <x v="27"/>
    <x v="2"/>
    <x v="9"/>
    <n v="0"/>
    <n v="0"/>
    <n v="0"/>
    <n v="360236"/>
    <n v="15412"/>
    <n v="375648"/>
    <m/>
  </r>
  <r>
    <x v="10"/>
    <x v="4"/>
    <x v="27"/>
    <x v="4"/>
    <x v="7"/>
    <n v="26467"/>
    <n v="0"/>
    <n v="0"/>
    <n v="0"/>
    <n v="0"/>
    <n v="26467"/>
    <m/>
  </r>
  <r>
    <x v="10"/>
    <x v="4"/>
    <x v="27"/>
    <x v="3"/>
    <x v="5"/>
    <n v="15260"/>
    <n v="0"/>
    <n v="0"/>
    <n v="0"/>
    <n v="0"/>
    <n v="15260"/>
    <m/>
  </r>
  <r>
    <x v="10"/>
    <x v="4"/>
    <x v="27"/>
    <x v="3"/>
    <x v="15"/>
    <n v="16387"/>
    <n v="16387"/>
    <n v="0"/>
    <n v="0"/>
    <n v="0"/>
    <n v="16387"/>
    <m/>
  </r>
  <r>
    <x v="10"/>
    <x v="2"/>
    <x v="48"/>
    <x v="0"/>
    <x v="11"/>
    <n v="2778149"/>
    <n v="0"/>
    <n v="0"/>
    <n v="0"/>
    <n v="0"/>
    <n v="2778149"/>
    <m/>
  </r>
  <r>
    <x v="10"/>
    <x v="2"/>
    <x v="48"/>
    <x v="0"/>
    <x v="1"/>
    <n v="0"/>
    <n v="0"/>
    <n v="0"/>
    <n v="0"/>
    <n v="36070"/>
    <n v="36070"/>
    <m/>
  </r>
  <r>
    <x v="10"/>
    <x v="2"/>
    <x v="48"/>
    <x v="6"/>
    <x v="4"/>
    <n v="9790"/>
    <n v="0"/>
    <n v="0"/>
    <n v="0"/>
    <n v="0"/>
    <n v="9790"/>
    <m/>
  </r>
  <r>
    <x v="10"/>
    <x v="2"/>
    <x v="48"/>
    <x v="1"/>
    <x v="12"/>
    <n v="2210823"/>
    <n v="0"/>
    <n v="0"/>
    <n v="0"/>
    <n v="0"/>
    <n v="2210823"/>
    <m/>
  </r>
  <r>
    <x v="10"/>
    <x v="2"/>
    <x v="48"/>
    <x v="1"/>
    <x v="8"/>
    <n v="0"/>
    <n v="0"/>
    <n v="0"/>
    <n v="0"/>
    <n v="47672"/>
    <n v="47672"/>
    <m/>
  </r>
  <r>
    <x v="10"/>
    <x v="2"/>
    <x v="48"/>
    <x v="2"/>
    <x v="6"/>
    <n v="7008545"/>
    <n v="28411"/>
    <n v="0"/>
    <n v="0"/>
    <n v="0"/>
    <n v="7008545"/>
    <m/>
  </r>
  <r>
    <x v="10"/>
    <x v="2"/>
    <x v="48"/>
    <x v="2"/>
    <x v="13"/>
    <n v="2367402"/>
    <n v="0"/>
    <n v="0"/>
    <n v="0"/>
    <n v="0"/>
    <n v="2367402"/>
    <m/>
  </r>
  <r>
    <x v="10"/>
    <x v="2"/>
    <x v="48"/>
    <x v="2"/>
    <x v="9"/>
    <n v="0"/>
    <n v="0"/>
    <n v="0"/>
    <n v="0"/>
    <n v="88627"/>
    <n v="88627"/>
    <m/>
  </r>
  <r>
    <x v="10"/>
    <x v="2"/>
    <x v="48"/>
    <x v="4"/>
    <x v="7"/>
    <n v="671522"/>
    <n v="0"/>
    <n v="0"/>
    <n v="0"/>
    <n v="0"/>
    <n v="671522"/>
    <m/>
  </r>
  <r>
    <x v="10"/>
    <x v="2"/>
    <x v="48"/>
    <x v="3"/>
    <x v="5"/>
    <n v="223697"/>
    <n v="0"/>
    <n v="0"/>
    <n v="0"/>
    <n v="0"/>
    <n v="223697"/>
    <m/>
  </r>
  <r>
    <x v="10"/>
    <x v="2"/>
    <x v="48"/>
    <x v="3"/>
    <x v="10"/>
    <n v="433424"/>
    <n v="0"/>
    <n v="0"/>
    <n v="0"/>
    <n v="0"/>
    <n v="433424"/>
    <m/>
  </r>
  <r>
    <x v="10"/>
    <x v="2"/>
    <x v="48"/>
    <x v="3"/>
    <x v="15"/>
    <n v="1212227"/>
    <n v="0"/>
    <n v="0"/>
    <n v="0"/>
    <n v="0"/>
    <n v="1212227"/>
    <m/>
  </r>
  <r>
    <x v="10"/>
    <x v="2"/>
    <x v="48"/>
    <x v="3"/>
    <x v="16"/>
    <n v="0"/>
    <n v="0"/>
    <n v="0"/>
    <n v="0"/>
    <n v="12530"/>
    <n v="12530"/>
    <m/>
  </r>
  <r>
    <x v="10"/>
    <x v="2"/>
    <x v="49"/>
    <x v="0"/>
    <x v="11"/>
    <n v="2885148"/>
    <n v="29650"/>
    <n v="0"/>
    <n v="0"/>
    <n v="0"/>
    <n v="2885148"/>
    <m/>
  </r>
  <r>
    <x v="10"/>
    <x v="2"/>
    <x v="49"/>
    <x v="0"/>
    <x v="1"/>
    <n v="0"/>
    <n v="0"/>
    <n v="0"/>
    <n v="0"/>
    <n v="6780"/>
    <n v="6780"/>
    <m/>
  </r>
  <r>
    <x v="10"/>
    <x v="2"/>
    <x v="49"/>
    <x v="6"/>
    <x v="4"/>
    <n v="140604"/>
    <n v="0"/>
    <n v="0"/>
    <n v="0"/>
    <n v="0"/>
    <n v="140604"/>
    <m/>
  </r>
  <r>
    <x v="10"/>
    <x v="2"/>
    <x v="49"/>
    <x v="1"/>
    <x v="12"/>
    <n v="4413142"/>
    <n v="6228"/>
    <n v="0"/>
    <n v="0"/>
    <n v="0"/>
    <n v="4413142"/>
    <m/>
  </r>
  <r>
    <x v="10"/>
    <x v="2"/>
    <x v="49"/>
    <x v="1"/>
    <x v="8"/>
    <n v="0"/>
    <n v="0"/>
    <n v="0"/>
    <n v="1016846"/>
    <n v="8943"/>
    <n v="1025789"/>
    <m/>
  </r>
  <r>
    <x v="10"/>
    <x v="2"/>
    <x v="49"/>
    <x v="2"/>
    <x v="6"/>
    <n v="6257385"/>
    <n v="0"/>
    <n v="0"/>
    <n v="0"/>
    <n v="0"/>
    <n v="6257385"/>
    <m/>
  </r>
  <r>
    <x v="10"/>
    <x v="2"/>
    <x v="49"/>
    <x v="2"/>
    <x v="13"/>
    <n v="3502968"/>
    <n v="0"/>
    <n v="0"/>
    <n v="0"/>
    <n v="0"/>
    <n v="3502968"/>
    <m/>
  </r>
  <r>
    <x v="10"/>
    <x v="2"/>
    <x v="49"/>
    <x v="2"/>
    <x v="9"/>
    <n v="0"/>
    <n v="0"/>
    <n v="0"/>
    <n v="585399"/>
    <n v="6748"/>
    <n v="592147"/>
    <m/>
  </r>
  <r>
    <x v="10"/>
    <x v="2"/>
    <x v="49"/>
    <x v="4"/>
    <x v="7"/>
    <n v="146875"/>
    <n v="0"/>
    <n v="0"/>
    <n v="0"/>
    <n v="0"/>
    <n v="146875"/>
    <m/>
  </r>
  <r>
    <x v="10"/>
    <x v="2"/>
    <x v="49"/>
    <x v="3"/>
    <x v="5"/>
    <n v="71397"/>
    <n v="0"/>
    <n v="0"/>
    <n v="0"/>
    <n v="0"/>
    <n v="71397"/>
    <m/>
  </r>
  <r>
    <x v="10"/>
    <x v="2"/>
    <x v="49"/>
    <x v="3"/>
    <x v="10"/>
    <n v="29046"/>
    <n v="0"/>
    <n v="0"/>
    <n v="0"/>
    <n v="0"/>
    <n v="29046"/>
    <m/>
  </r>
  <r>
    <x v="10"/>
    <x v="2"/>
    <x v="49"/>
    <x v="3"/>
    <x v="15"/>
    <n v="30257"/>
    <n v="25694"/>
    <n v="0"/>
    <n v="0"/>
    <n v="0"/>
    <n v="30257"/>
    <m/>
  </r>
  <r>
    <x v="10"/>
    <x v="2"/>
    <x v="47"/>
    <x v="0"/>
    <x v="11"/>
    <n v="7155765"/>
    <n v="51342"/>
    <n v="0"/>
    <n v="0"/>
    <n v="0"/>
    <n v="7155765"/>
    <m/>
  </r>
  <r>
    <x v="10"/>
    <x v="2"/>
    <x v="47"/>
    <x v="0"/>
    <x v="1"/>
    <n v="0"/>
    <n v="0"/>
    <n v="0"/>
    <n v="376906"/>
    <n v="22382"/>
    <n v="399288"/>
    <m/>
  </r>
  <r>
    <x v="10"/>
    <x v="2"/>
    <x v="47"/>
    <x v="1"/>
    <x v="12"/>
    <n v="3767778"/>
    <n v="24687"/>
    <n v="0"/>
    <n v="0"/>
    <n v="0"/>
    <n v="3767778"/>
    <m/>
  </r>
  <r>
    <x v="10"/>
    <x v="2"/>
    <x v="47"/>
    <x v="1"/>
    <x v="8"/>
    <n v="0"/>
    <n v="0"/>
    <n v="0"/>
    <n v="700831"/>
    <n v="33160"/>
    <n v="733991"/>
    <m/>
  </r>
  <r>
    <x v="10"/>
    <x v="2"/>
    <x v="47"/>
    <x v="2"/>
    <x v="6"/>
    <n v="8723360"/>
    <n v="0"/>
    <n v="0"/>
    <n v="0"/>
    <n v="0"/>
    <n v="8723360"/>
    <m/>
  </r>
  <r>
    <x v="10"/>
    <x v="2"/>
    <x v="47"/>
    <x v="2"/>
    <x v="13"/>
    <n v="2714973"/>
    <n v="9558"/>
    <n v="0"/>
    <n v="0"/>
    <n v="0"/>
    <n v="2714973"/>
    <m/>
  </r>
  <r>
    <x v="10"/>
    <x v="2"/>
    <x v="47"/>
    <x v="2"/>
    <x v="9"/>
    <n v="0"/>
    <n v="0"/>
    <n v="0"/>
    <n v="874480"/>
    <n v="70020"/>
    <n v="944500"/>
    <m/>
  </r>
  <r>
    <x v="10"/>
    <x v="2"/>
    <x v="47"/>
    <x v="4"/>
    <x v="7"/>
    <n v="682062"/>
    <n v="0"/>
    <n v="0"/>
    <n v="0"/>
    <n v="0"/>
    <n v="682062"/>
    <m/>
  </r>
  <r>
    <x v="10"/>
    <x v="2"/>
    <x v="47"/>
    <x v="3"/>
    <x v="5"/>
    <n v="42639"/>
    <n v="0"/>
    <n v="0"/>
    <n v="0"/>
    <n v="0"/>
    <n v="42639"/>
    <m/>
  </r>
  <r>
    <x v="10"/>
    <x v="2"/>
    <x v="47"/>
    <x v="3"/>
    <x v="10"/>
    <n v="881400"/>
    <n v="0"/>
    <n v="0"/>
    <n v="0"/>
    <n v="0"/>
    <n v="881400"/>
    <m/>
  </r>
  <r>
    <x v="10"/>
    <x v="2"/>
    <x v="47"/>
    <x v="3"/>
    <x v="15"/>
    <n v="410003"/>
    <n v="28773"/>
    <n v="0"/>
    <n v="0"/>
    <n v="0"/>
    <n v="410003"/>
    <m/>
  </r>
  <r>
    <x v="10"/>
    <x v="2"/>
    <x v="88"/>
    <x v="0"/>
    <x v="11"/>
    <n v="1708353"/>
    <n v="0"/>
    <n v="0"/>
    <n v="0"/>
    <n v="0"/>
    <n v="1708353"/>
    <m/>
  </r>
  <r>
    <x v="10"/>
    <x v="2"/>
    <x v="88"/>
    <x v="6"/>
    <x v="4"/>
    <n v="39411"/>
    <n v="0"/>
    <n v="0"/>
    <n v="0"/>
    <n v="0"/>
    <n v="39411"/>
    <m/>
  </r>
  <r>
    <x v="10"/>
    <x v="2"/>
    <x v="88"/>
    <x v="1"/>
    <x v="12"/>
    <n v="990894"/>
    <n v="0"/>
    <n v="0"/>
    <n v="0"/>
    <n v="0"/>
    <n v="990894"/>
    <m/>
  </r>
  <r>
    <x v="10"/>
    <x v="2"/>
    <x v="88"/>
    <x v="1"/>
    <x v="8"/>
    <n v="0"/>
    <n v="0"/>
    <n v="0"/>
    <n v="0"/>
    <n v="12990"/>
    <n v="12990"/>
    <m/>
  </r>
  <r>
    <x v="10"/>
    <x v="2"/>
    <x v="88"/>
    <x v="2"/>
    <x v="6"/>
    <n v="1726154"/>
    <n v="0"/>
    <n v="0"/>
    <n v="0"/>
    <n v="0"/>
    <n v="1726154"/>
    <m/>
  </r>
  <r>
    <x v="10"/>
    <x v="2"/>
    <x v="88"/>
    <x v="2"/>
    <x v="13"/>
    <n v="1116303"/>
    <n v="0"/>
    <n v="0"/>
    <n v="0"/>
    <n v="0"/>
    <n v="1116303"/>
    <m/>
  </r>
  <r>
    <x v="10"/>
    <x v="2"/>
    <x v="88"/>
    <x v="2"/>
    <x v="9"/>
    <n v="0"/>
    <n v="0"/>
    <n v="0"/>
    <n v="0"/>
    <n v="9630"/>
    <n v="9630"/>
    <m/>
  </r>
  <r>
    <x v="10"/>
    <x v="2"/>
    <x v="88"/>
    <x v="4"/>
    <x v="7"/>
    <n v="62192"/>
    <n v="0"/>
    <n v="0"/>
    <n v="0"/>
    <n v="0"/>
    <n v="62192"/>
    <m/>
  </r>
  <r>
    <x v="10"/>
    <x v="2"/>
    <x v="88"/>
    <x v="3"/>
    <x v="5"/>
    <n v="40101"/>
    <n v="0"/>
    <n v="0"/>
    <n v="0"/>
    <n v="0"/>
    <n v="40101"/>
    <m/>
  </r>
  <r>
    <x v="10"/>
    <x v="2"/>
    <x v="88"/>
    <x v="3"/>
    <x v="10"/>
    <n v="302822"/>
    <n v="0"/>
    <n v="0"/>
    <n v="0"/>
    <n v="0"/>
    <n v="302822"/>
    <m/>
  </r>
  <r>
    <x v="10"/>
    <x v="2"/>
    <x v="88"/>
    <x v="3"/>
    <x v="15"/>
    <n v="28807"/>
    <n v="0"/>
    <n v="0"/>
    <n v="0"/>
    <n v="0"/>
    <n v="28807"/>
    <m/>
  </r>
  <r>
    <x v="10"/>
    <x v="2"/>
    <x v="110"/>
    <x v="0"/>
    <x v="11"/>
    <n v="139941"/>
    <n v="0"/>
    <n v="0"/>
    <n v="0"/>
    <n v="0"/>
    <n v="139941"/>
    <m/>
  </r>
  <r>
    <x v="10"/>
    <x v="2"/>
    <x v="110"/>
    <x v="1"/>
    <x v="12"/>
    <n v="440342"/>
    <n v="0"/>
    <n v="0"/>
    <n v="0"/>
    <n v="0"/>
    <n v="440342"/>
    <m/>
  </r>
  <r>
    <x v="10"/>
    <x v="2"/>
    <x v="110"/>
    <x v="2"/>
    <x v="6"/>
    <n v="283149"/>
    <n v="0"/>
    <n v="0"/>
    <n v="0"/>
    <n v="0"/>
    <n v="283149"/>
    <m/>
  </r>
  <r>
    <x v="10"/>
    <x v="2"/>
    <x v="110"/>
    <x v="2"/>
    <x v="13"/>
    <n v="168702"/>
    <n v="0"/>
    <n v="0"/>
    <n v="0"/>
    <n v="0"/>
    <n v="168702"/>
    <m/>
  </r>
  <r>
    <x v="10"/>
    <x v="2"/>
    <x v="49"/>
    <x v="0"/>
    <x v="11"/>
    <n v="3552"/>
    <n v="0"/>
    <n v="0"/>
    <n v="0"/>
    <n v="0"/>
    <n v="3552"/>
    <m/>
  </r>
  <r>
    <x v="10"/>
    <x v="2"/>
    <x v="87"/>
    <x v="0"/>
    <x v="11"/>
    <n v="679385"/>
    <n v="0"/>
    <n v="0"/>
    <n v="0"/>
    <n v="0"/>
    <n v="679385"/>
    <m/>
  </r>
  <r>
    <x v="10"/>
    <x v="2"/>
    <x v="87"/>
    <x v="0"/>
    <x v="1"/>
    <n v="0"/>
    <n v="0"/>
    <n v="0"/>
    <n v="64229"/>
    <n v="0"/>
    <n v="64229"/>
    <m/>
  </r>
  <r>
    <x v="10"/>
    <x v="2"/>
    <x v="87"/>
    <x v="1"/>
    <x v="12"/>
    <n v="463881"/>
    <n v="0"/>
    <n v="0"/>
    <n v="0"/>
    <n v="0"/>
    <n v="463881"/>
    <m/>
  </r>
  <r>
    <x v="10"/>
    <x v="2"/>
    <x v="87"/>
    <x v="1"/>
    <x v="8"/>
    <n v="0"/>
    <n v="0"/>
    <n v="0"/>
    <n v="206094"/>
    <n v="0"/>
    <n v="206094"/>
    <m/>
  </r>
  <r>
    <x v="10"/>
    <x v="2"/>
    <x v="87"/>
    <x v="2"/>
    <x v="6"/>
    <n v="836916"/>
    <n v="45467"/>
    <n v="0"/>
    <n v="0"/>
    <n v="0"/>
    <n v="836916"/>
    <m/>
  </r>
  <r>
    <x v="10"/>
    <x v="2"/>
    <x v="87"/>
    <x v="2"/>
    <x v="13"/>
    <n v="665760"/>
    <n v="0"/>
    <n v="0"/>
    <n v="0"/>
    <n v="0"/>
    <n v="665760"/>
    <m/>
  </r>
  <r>
    <x v="10"/>
    <x v="2"/>
    <x v="87"/>
    <x v="2"/>
    <x v="9"/>
    <n v="0"/>
    <n v="0"/>
    <n v="0"/>
    <n v="425622"/>
    <n v="0"/>
    <n v="425622"/>
    <m/>
  </r>
  <r>
    <x v="10"/>
    <x v="2"/>
    <x v="84"/>
    <x v="0"/>
    <x v="11"/>
    <n v="128051"/>
    <n v="0"/>
    <n v="0"/>
    <n v="0"/>
    <n v="0"/>
    <n v="128051"/>
    <m/>
  </r>
  <r>
    <x v="10"/>
    <x v="2"/>
    <x v="84"/>
    <x v="1"/>
    <x v="12"/>
    <n v="389644"/>
    <n v="0"/>
    <n v="0"/>
    <n v="0"/>
    <n v="0"/>
    <n v="389644"/>
    <m/>
  </r>
  <r>
    <x v="10"/>
    <x v="2"/>
    <x v="84"/>
    <x v="2"/>
    <x v="6"/>
    <n v="117232"/>
    <n v="9420"/>
    <n v="0"/>
    <n v="0"/>
    <n v="0"/>
    <n v="117232"/>
    <m/>
  </r>
  <r>
    <x v="10"/>
    <x v="2"/>
    <x v="84"/>
    <x v="2"/>
    <x v="13"/>
    <n v="164361"/>
    <n v="0"/>
    <n v="0"/>
    <n v="0"/>
    <n v="0"/>
    <n v="164361"/>
    <m/>
  </r>
  <r>
    <x v="10"/>
    <x v="2"/>
    <x v="11"/>
    <x v="0"/>
    <x v="11"/>
    <n v="7257802"/>
    <n v="0"/>
    <n v="0"/>
    <n v="0"/>
    <n v="0"/>
    <n v="7257802"/>
    <m/>
  </r>
  <r>
    <x v="10"/>
    <x v="2"/>
    <x v="11"/>
    <x v="0"/>
    <x v="1"/>
    <n v="0"/>
    <n v="0"/>
    <n v="0"/>
    <n v="132106"/>
    <n v="118411"/>
    <n v="250517"/>
    <m/>
  </r>
  <r>
    <x v="10"/>
    <x v="2"/>
    <x v="11"/>
    <x v="6"/>
    <x v="4"/>
    <n v="21989"/>
    <n v="2075"/>
    <n v="0"/>
    <n v="0"/>
    <n v="0"/>
    <n v="21989"/>
    <m/>
  </r>
  <r>
    <x v="10"/>
    <x v="2"/>
    <x v="11"/>
    <x v="1"/>
    <x v="12"/>
    <n v="11513195"/>
    <n v="131319"/>
    <n v="0"/>
    <n v="0"/>
    <n v="0"/>
    <n v="11513195"/>
    <m/>
  </r>
  <r>
    <x v="10"/>
    <x v="2"/>
    <x v="11"/>
    <x v="1"/>
    <x v="8"/>
    <n v="0"/>
    <n v="0"/>
    <n v="0"/>
    <n v="58474"/>
    <n v="422177"/>
    <n v="480651"/>
    <m/>
  </r>
  <r>
    <x v="10"/>
    <x v="2"/>
    <x v="11"/>
    <x v="2"/>
    <x v="6"/>
    <n v="13677235"/>
    <n v="37467"/>
    <n v="0"/>
    <n v="0"/>
    <n v="0"/>
    <n v="13677235"/>
    <m/>
  </r>
  <r>
    <x v="10"/>
    <x v="2"/>
    <x v="11"/>
    <x v="2"/>
    <x v="13"/>
    <n v="1462561"/>
    <n v="0"/>
    <n v="0"/>
    <n v="0"/>
    <n v="0"/>
    <n v="1462561"/>
    <m/>
  </r>
  <r>
    <x v="10"/>
    <x v="2"/>
    <x v="11"/>
    <x v="2"/>
    <x v="9"/>
    <n v="0"/>
    <n v="0"/>
    <n v="0"/>
    <n v="0"/>
    <n v="175882"/>
    <n v="175882"/>
    <m/>
  </r>
  <r>
    <x v="10"/>
    <x v="2"/>
    <x v="11"/>
    <x v="4"/>
    <x v="7"/>
    <n v="160013"/>
    <n v="0"/>
    <n v="0"/>
    <n v="0"/>
    <n v="0"/>
    <n v="160013"/>
    <m/>
  </r>
  <r>
    <x v="10"/>
    <x v="2"/>
    <x v="11"/>
    <x v="3"/>
    <x v="5"/>
    <n v="1661439"/>
    <n v="4497"/>
    <n v="0"/>
    <n v="0"/>
    <n v="0"/>
    <n v="1661439"/>
    <m/>
  </r>
  <r>
    <x v="10"/>
    <x v="2"/>
    <x v="11"/>
    <x v="3"/>
    <x v="10"/>
    <n v="858287"/>
    <n v="0"/>
    <n v="0"/>
    <n v="0"/>
    <n v="0"/>
    <n v="858287"/>
    <m/>
  </r>
  <r>
    <x v="10"/>
    <x v="2"/>
    <x v="20"/>
    <x v="0"/>
    <x v="11"/>
    <n v="8770881"/>
    <n v="0"/>
    <n v="0"/>
    <n v="0"/>
    <n v="0"/>
    <n v="8770881"/>
    <m/>
  </r>
  <r>
    <x v="10"/>
    <x v="2"/>
    <x v="20"/>
    <x v="0"/>
    <x v="1"/>
    <n v="0"/>
    <n v="0"/>
    <n v="0"/>
    <n v="381490"/>
    <n v="41246"/>
    <n v="422736"/>
    <m/>
  </r>
  <r>
    <x v="10"/>
    <x v="2"/>
    <x v="20"/>
    <x v="6"/>
    <x v="4"/>
    <n v="90716"/>
    <n v="0"/>
    <n v="0"/>
    <n v="0"/>
    <n v="0"/>
    <n v="90716"/>
    <m/>
  </r>
  <r>
    <x v="10"/>
    <x v="2"/>
    <x v="20"/>
    <x v="1"/>
    <x v="12"/>
    <n v="9444559"/>
    <n v="90084"/>
    <n v="0"/>
    <n v="0"/>
    <n v="0"/>
    <n v="9444559"/>
    <m/>
  </r>
  <r>
    <x v="10"/>
    <x v="2"/>
    <x v="20"/>
    <x v="1"/>
    <x v="8"/>
    <n v="0"/>
    <n v="0"/>
    <n v="0"/>
    <n v="514654"/>
    <n v="131634"/>
    <n v="646288"/>
    <m/>
  </r>
  <r>
    <x v="10"/>
    <x v="2"/>
    <x v="20"/>
    <x v="2"/>
    <x v="6"/>
    <n v="10687584"/>
    <n v="91810"/>
    <n v="0"/>
    <n v="0"/>
    <n v="0"/>
    <n v="10687584"/>
    <m/>
  </r>
  <r>
    <x v="10"/>
    <x v="2"/>
    <x v="20"/>
    <x v="2"/>
    <x v="13"/>
    <n v="994964"/>
    <n v="20815"/>
    <n v="0"/>
    <n v="0"/>
    <n v="0"/>
    <n v="994964"/>
    <m/>
  </r>
  <r>
    <x v="10"/>
    <x v="2"/>
    <x v="20"/>
    <x v="2"/>
    <x v="9"/>
    <n v="0"/>
    <n v="0"/>
    <n v="0"/>
    <n v="0"/>
    <n v="28950"/>
    <n v="28950"/>
    <m/>
  </r>
  <r>
    <x v="10"/>
    <x v="2"/>
    <x v="20"/>
    <x v="4"/>
    <x v="7"/>
    <n v="234554"/>
    <n v="0"/>
    <n v="0"/>
    <n v="0"/>
    <n v="0"/>
    <n v="234554"/>
    <m/>
  </r>
  <r>
    <x v="10"/>
    <x v="2"/>
    <x v="20"/>
    <x v="3"/>
    <x v="5"/>
    <n v="1024916"/>
    <n v="31265"/>
    <n v="0"/>
    <n v="0"/>
    <n v="0"/>
    <n v="1024916"/>
    <m/>
  </r>
  <r>
    <x v="10"/>
    <x v="2"/>
    <x v="20"/>
    <x v="3"/>
    <x v="10"/>
    <n v="1500723"/>
    <n v="0"/>
    <n v="0"/>
    <n v="0"/>
    <n v="0"/>
    <n v="1500723"/>
    <m/>
  </r>
  <r>
    <x v="10"/>
    <x v="2"/>
    <x v="20"/>
    <x v="0"/>
    <x v="11"/>
    <n v="2195813"/>
    <n v="0"/>
    <n v="0"/>
    <n v="0"/>
    <n v="0"/>
    <n v="2195813"/>
    <m/>
  </r>
  <r>
    <x v="10"/>
    <x v="2"/>
    <x v="20"/>
    <x v="0"/>
    <x v="1"/>
    <n v="0"/>
    <n v="0"/>
    <n v="0"/>
    <n v="0"/>
    <n v="30862"/>
    <n v="30862"/>
    <m/>
  </r>
  <r>
    <x v="10"/>
    <x v="2"/>
    <x v="20"/>
    <x v="1"/>
    <x v="12"/>
    <n v="3574865"/>
    <n v="0"/>
    <n v="0"/>
    <n v="0"/>
    <n v="0"/>
    <n v="3574865"/>
    <m/>
  </r>
  <r>
    <x v="10"/>
    <x v="2"/>
    <x v="20"/>
    <x v="1"/>
    <x v="8"/>
    <n v="0"/>
    <n v="0"/>
    <n v="0"/>
    <n v="0"/>
    <n v="42810"/>
    <n v="42810"/>
    <m/>
  </r>
  <r>
    <x v="10"/>
    <x v="2"/>
    <x v="20"/>
    <x v="2"/>
    <x v="6"/>
    <n v="3347064"/>
    <n v="0"/>
    <n v="0"/>
    <n v="0"/>
    <n v="0"/>
    <n v="3347064"/>
    <m/>
  </r>
  <r>
    <x v="10"/>
    <x v="2"/>
    <x v="20"/>
    <x v="2"/>
    <x v="13"/>
    <n v="389033"/>
    <n v="0"/>
    <n v="0"/>
    <n v="0"/>
    <n v="0"/>
    <n v="389033"/>
    <m/>
  </r>
  <r>
    <x v="10"/>
    <x v="2"/>
    <x v="20"/>
    <x v="2"/>
    <x v="9"/>
    <n v="0"/>
    <n v="0"/>
    <n v="0"/>
    <n v="0"/>
    <n v="8934"/>
    <n v="8934"/>
    <m/>
  </r>
  <r>
    <x v="10"/>
    <x v="2"/>
    <x v="20"/>
    <x v="4"/>
    <x v="7"/>
    <n v="55834"/>
    <n v="0"/>
    <n v="0"/>
    <n v="0"/>
    <n v="0"/>
    <n v="55834"/>
    <m/>
  </r>
  <r>
    <x v="10"/>
    <x v="2"/>
    <x v="20"/>
    <x v="3"/>
    <x v="5"/>
    <n v="145354"/>
    <n v="0"/>
    <n v="0"/>
    <n v="0"/>
    <n v="0"/>
    <n v="145354"/>
    <m/>
  </r>
  <r>
    <x v="10"/>
    <x v="2"/>
    <x v="20"/>
    <x v="3"/>
    <x v="10"/>
    <n v="69620"/>
    <n v="0"/>
    <n v="0"/>
    <n v="0"/>
    <n v="0"/>
    <n v="69620"/>
    <m/>
  </r>
  <r>
    <x v="10"/>
    <x v="2"/>
    <x v="120"/>
    <x v="0"/>
    <x v="11"/>
    <n v="98405"/>
    <n v="11428"/>
    <n v="0"/>
    <n v="0"/>
    <n v="0"/>
    <n v="98405"/>
    <m/>
  </r>
  <r>
    <x v="10"/>
    <x v="2"/>
    <x v="120"/>
    <x v="1"/>
    <x v="12"/>
    <n v="356394"/>
    <n v="0"/>
    <n v="0"/>
    <n v="0"/>
    <n v="0"/>
    <n v="356394"/>
    <m/>
  </r>
  <r>
    <x v="10"/>
    <x v="2"/>
    <x v="120"/>
    <x v="2"/>
    <x v="6"/>
    <n v="445043"/>
    <n v="0"/>
    <n v="0"/>
    <n v="0"/>
    <n v="0"/>
    <n v="445043"/>
    <m/>
  </r>
  <r>
    <x v="10"/>
    <x v="2"/>
    <x v="120"/>
    <x v="2"/>
    <x v="13"/>
    <n v="22577"/>
    <n v="0"/>
    <n v="0"/>
    <n v="0"/>
    <n v="0"/>
    <n v="22577"/>
    <m/>
  </r>
  <r>
    <x v="10"/>
    <x v="2"/>
    <x v="58"/>
    <x v="0"/>
    <x v="11"/>
    <n v="1307778"/>
    <n v="0"/>
    <n v="0"/>
    <n v="0"/>
    <n v="0"/>
    <n v="1307778"/>
    <m/>
  </r>
  <r>
    <x v="10"/>
    <x v="2"/>
    <x v="58"/>
    <x v="1"/>
    <x v="12"/>
    <n v="3760730"/>
    <n v="35172"/>
    <n v="0"/>
    <n v="0"/>
    <n v="0"/>
    <n v="3760730"/>
    <m/>
  </r>
  <r>
    <x v="10"/>
    <x v="2"/>
    <x v="58"/>
    <x v="1"/>
    <x v="8"/>
    <n v="0"/>
    <n v="0"/>
    <n v="0"/>
    <n v="0"/>
    <n v="30200"/>
    <n v="30200"/>
    <m/>
  </r>
  <r>
    <x v="10"/>
    <x v="2"/>
    <x v="58"/>
    <x v="2"/>
    <x v="6"/>
    <n v="3137708"/>
    <n v="3779"/>
    <n v="0"/>
    <n v="0"/>
    <n v="0"/>
    <n v="3137708"/>
    <m/>
  </r>
  <r>
    <x v="10"/>
    <x v="2"/>
    <x v="58"/>
    <x v="2"/>
    <x v="13"/>
    <n v="927187"/>
    <n v="15057"/>
    <n v="0"/>
    <n v="0"/>
    <n v="0"/>
    <n v="927187"/>
    <m/>
  </r>
  <r>
    <x v="10"/>
    <x v="2"/>
    <x v="58"/>
    <x v="2"/>
    <x v="9"/>
    <n v="0"/>
    <n v="0"/>
    <n v="0"/>
    <n v="0"/>
    <n v="10200"/>
    <n v="10200"/>
    <m/>
  </r>
  <r>
    <x v="10"/>
    <x v="2"/>
    <x v="58"/>
    <x v="4"/>
    <x v="7"/>
    <n v="54254"/>
    <n v="0"/>
    <n v="0"/>
    <n v="0"/>
    <n v="0"/>
    <n v="54254"/>
    <m/>
  </r>
  <r>
    <x v="10"/>
    <x v="2"/>
    <x v="58"/>
    <x v="3"/>
    <x v="5"/>
    <n v="72"/>
    <n v="0"/>
    <n v="0"/>
    <n v="0"/>
    <n v="0"/>
    <n v="72"/>
    <m/>
  </r>
  <r>
    <x v="10"/>
    <x v="2"/>
    <x v="58"/>
    <x v="3"/>
    <x v="10"/>
    <n v="10333"/>
    <n v="10333"/>
    <n v="0"/>
    <n v="0"/>
    <n v="0"/>
    <n v="10333"/>
    <m/>
  </r>
  <r>
    <x v="10"/>
    <x v="2"/>
    <x v="58"/>
    <x v="3"/>
    <x v="3"/>
    <n v="0"/>
    <n v="0"/>
    <n v="0"/>
    <n v="0"/>
    <n v="2000"/>
    <n v="2000"/>
    <m/>
  </r>
  <r>
    <x v="10"/>
    <x v="2"/>
    <x v="112"/>
    <x v="0"/>
    <x v="11"/>
    <n v="508052"/>
    <n v="0"/>
    <n v="0"/>
    <n v="0"/>
    <n v="0"/>
    <n v="508052"/>
    <m/>
  </r>
  <r>
    <x v="10"/>
    <x v="2"/>
    <x v="112"/>
    <x v="1"/>
    <x v="12"/>
    <n v="458742"/>
    <n v="0"/>
    <n v="0"/>
    <n v="0"/>
    <n v="0"/>
    <n v="458742"/>
    <m/>
  </r>
  <r>
    <x v="10"/>
    <x v="2"/>
    <x v="112"/>
    <x v="2"/>
    <x v="6"/>
    <n v="127290"/>
    <n v="0"/>
    <n v="0"/>
    <n v="0"/>
    <n v="0"/>
    <n v="127290"/>
    <m/>
  </r>
  <r>
    <x v="10"/>
    <x v="2"/>
    <x v="112"/>
    <x v="2"/>
    <x v="13"/>
    <n v="31571"/>
    <n v="0"/>
    <n v="0"/>
    <n v="0"/>
    <n v="0"/>
    <n v="31571"/>
    <m/>
  </r>
  <r>
    <x v="10"/>
    <x v="2"/>
    <x v="20"/>
    <x v="0"/>
    <x v="11"/>
    <n v="1348685"/>
    <n v="0"/>
    <n v="0"/>
    <n v="0"/>
    <n v="0"/>
    <n v="1348685"/>
    <m/>
  </r>
  <r>
    <x v="10"/>
    <x v="2"/>
    <x v="20"/>
    <x v="6"/>
    <x v="4"/>
    <n v="11876"/>
    <n v="0"/>
    <n v="0"/>
    <n v="0"/>
    <n v="0"/>
    <n v="11876"/>
    <m/>
  </r>
  <r>
    <x v="10"/>
    <x v="2"/>
    <x v="20"/>
    <x v="1"/>
    <x v="12"/>
    <n v="1714884"/>
    <n v="0"/>
    <n v="0"/>
    <n v="0"/>
    <n v="0"/>
    <n v="1714884"/>
    <m/>
  </r>
  <r>
    <x v="10"/>
    <x v="2"/>
    <x v="20"/>
    <x v="1"/>
    <x v="8"/>
    <n v="0"/>
    <n v="0"/>
    <n v="0"/>
    <n v="134008"/>
    <n v="0"/>
    <n v="134008"/>
    <m/>
  </r>
  <r>
    <x v="10"/>
    <x v="2"/>
    <x v="20"/>
    <x v="2"/>
    <x v="6"/>
    <n v="2887939"/>
    <n v="9653"/>
    <n v="0"/>
    <n v="0"/>
    <n v="0"/>
    <n v="2887939"/>
    <m/>
  </r>
  <r>
    <x v="10"/>
    <x v="2"/>
    <x v="20"/>
    <x v="2"/>
    <x v="13"/>
    <n v="446402"/>
    <n v="0"/>
    <n v="0"/>
    <n v="0"/>
    <n v="0"/>
    <n v="446402"/>
    <m/>
  </r>
  <r>
    <x v="10"/>
    <x v="2"/>
    <x v="20"/>
    <x v="2"/>
    <x v="9"/>
    <n v="0"/>
    <n v="0"/>
    <n v="0"/>
    <n v="32682"/>
    <n v="9036"/>
    <n v="41718"/>
    <m/>
  </r>
  <r>
    <x v="10"/>
    <x v="2"/>
    <x v="20"/>
    <x v="4"/>
    <x v="7"/>
    <n v="104323"/>
    <n v="0"/>
    <n v="0"/>
    <n v="0"/>
    <n v="0"/>
    <n v="104323"/>
    <m/>
  </r>
  <r>
    <x v="10"/>
    <x v="2"/>
    <x v="20"/>
    <x v="3"/>
    <x v="5"/>
    <n v="456566"/>
    <n v="16390"/>
    <n v="0"/>
    <n v="0"/>
    <n v="0"/>
    <n v="456566"/>
    <m/>
  </r>
  <r>
    <x v="10"/>
    <x v="2"/>
    <x v="20"/>
    <x v="3"/>
    <x v="10"/>
    <n v="189484"/>
    <n v="0"/>
    <n v="0"/>
    <n v="0"/>
    <n v="0"/>
    <n v="189484"/>
    <m/>
  </r>
  <r>
    <x v="10"/>
    <x v="2"/>
    <x v="86"/>
    <x v="0"/>
    <x v="11"/>
    <n v="579076"/>
    <n v="0"/>
    <n v="0"/>
    <n v="0"/>
    <n v="0"/>
    <n v="579076"/>
    <m/>
  </r>
  <r>
    <x v="10"/>
    <x v="2"/>
    <x v="86"/>
    <x v="1"/>
    <x v="12"/>
    <n v="1797000"/>
    <n v="9856"/>
    <n v="0"/>
    <n v="0"/>
    <n v="0"/>
    <n v="1797000"/>
    <m/>
  </r>
  <r>
    <x v="10"/>
    <x v="2"/>
    <x v="86"/>
    <x v="1"/>
    <x v="8"/>
    <n v="0"/>
    <n v="0"/>
    <n v="0"/>
    <n v="0"/>
    <n v="5940"/>
    <n v="5940"/>
    <m/>
  </r>
  <r>
    <x v="10"/>
    <x v="2"/>
    <x v="86"/>
    <x v="2"/>
    <x v="6"/>
    <n v="1558577"/>
    <n v="0"/>
    <n v="0"/>
    <n v="0"/>
    <n v="0"/>
    <n v="1558577"/>
    <m/>
  </r>
  <r>
    <x v="10"/>
    <x v="2"/>
    <x v="86"/>
    <x v="2"/>
    <x v="13"/>
    <n v="79007"/>
    <n v="0"/>
    <n v="0"/>
    <n v="0"/>
    <n v="0"/>
    <n v="79007"/>
    <m/>
  </r>
  <r>
    <x v="10"/>
    <x v="2"/>
    <x v="86"/>
    <x v="4"/>
    <x v="7"/>
    <n v="78809"/>
    <n v="0"/>
    <n v="0"/>
    <n v="0"/>
    <n v="0"/>
    <n v="78809"/>
    <m/>
  </r>
  <r>
    <x v="10"/>
    <x v="2"/>
    <x v="86"/>
    <x v="3"/>
    <x v="5"/>
    <n v="62033"/>
    <n v="0"/>
    <n v="0"/>
    <n v="0"/>
    <n v="0"/>
    <n v="62033"/>
    <m/>
  </r>
  <r>
    <x v="10"/>
    <x v="2"/>
    <x v="86"/>
    <x v="3"/>
    <x v="10"/>
    <n v="66824"/>
    <n v="0"/>
    <n v="0"/>
    <n v="0"/>
    <n v="0"/>
    <n v="66824"/>
    <m/>
  </r>
  <r>
    <x v="10"/>
    <x v="2"/>
    <x v="59"/>
    <x v="0"/>
    <x v="11"/>
    <n v="1370724"/>
    <n v="0"/>
    <n v="0"/>
    <n v="0"/>
    <n v="0"/>
    <n v="1370724"/>
    <m/>
  </r>
  <r>
    <x v="10"/>
    <x v="2"/>
    <x v="59"/>
    <x v="1"/>
    <x v="12"/>
    <n v="2548715"/>
    <n v="36206"/>
    <n v="0"/>
    <n v="0"/>
    <n v="0"/>
    <n v="2548715"/>
    <m/>
  </r>
  <r>
    <x v="10"/>
    <x v="2"/>
    <x v="59"/>
    <x v="1"/>
    <x v="8"/>
    <n v="0"/>
    <n v="0"/>
    <n v="0"/>
    <n v="217139"/>
    <n v="9270"/>
    <n v="226409"/>
    <m/>
  </r>
  <r>
    <x v="10"/>
    <x v="2"/>
    <x v="59"/>
    <x v="2"/>
    <x v="6"/>
    <n v="4745931"/>
    <n v="20727"/>
    <n v="0"/>
    <n v="0"/>
    <n v="0"/>
    <n v="4745931"/>
    <m/>
  </r>
  <r>
    <x v="10"/>
    <x v="2"/>
    <x v="59"/>
    <x v="2"/>
    <x v="13"/>
    <n v="471610"/>
    <n v="0"/>
    <n v="0"/>
    <n v="0"/>
    <n v="0"/>
    <n v="471610"/>
    <m/>
  </r>
  <r>
    <x v="10"/>
    <x v="2"/>
    <x v="59"/>
    <x v="4"/>
    <x v="7"/>
    <n v="57852"/>
    <n v="0"/>
    <n v="0"/>
    <n v="0"/>
    <n v="0"/>
    <n v="57852"/>
    <m/>
  </r>
  <r>
    <x v="10"/>
    <x v="2"/>
    <x v="59"/>
    <x v="3"/>
    <x v="5"/>
    <n v="220291"/>
    <n v="0"/>
    <n v="0"/>
    <n v="0"/>
    <n v="0"/>
    <n v="220291"/>
    <m/>
  </r>
  <r>
    <x v="10"/>
    <x v="2"/>
    <x v="59"/>
    <x v="3"/>
    <x v="10"/>
    <n v="48528"/>
    <n v="0"/>
    <n v="0"/>
    <n v="0"/>
    <n v="0"/>
    <n v="48528"/>
    <m/>
  </r>
  <r>
    <x v="10"/>
    <x v="2"/>
    <x v="10"/>
    <x v="0"/>
    <x v="11"/>
    <n v="8780425"/>
    <n v="0"/>
    <n v="0"/>
    <n v="0"/>
    <n v="0"/>
    <n v="8780425"/>
    <m/>
  </r>
  <r>
    <x v="10"/>
    <x v="2"/>
    <x v="10"/>
    <x v="0"/>
    <x v="1"/>
    <n v="0"/>
    <n v="0"/>
    <n v="0"/>
    <n v="569801"/>
    <n v="15795"/>
    <n v="585596"/>
    <m/>
  </r>
  <r>
    <x v="10"/>
    <x v="2"/>
    <x v="10"/>
    <x v="1"/>
    <x v="12"/>
    <n v="10866410"/>
    <n v="0"/>
    <n v="0"/>
    <n v="0"/>
    <n v="0"/>
    <n v="10866410"/>
    <m/>
  </r>
  <r>
    <x v="10"/>
    <x v="2"/>
    <x v="10"/>
    <x v="1"/>
    <x v="8"/>
    <n v="0"/>
    <n v="0"/>
    <n v="0"/>
    <n v="998656"/>
    <n v="23076"/>
    <n v="1021732"/>
    <m/>
  </r>
  <r>
    <x v="10"/>
    <x v="2"/>
    <x v="10"/>
    <x v="2"/>
    <x v="6"/>
    <n v="9952473"/>
    <n v="17918"/>
    <n v="0"/>
    <n v="0"/>
    <n v="0"/>
    <n v="9952473"/>
    <m/>
  </r>
  <r>
    <x v="10"/>
    <x v="2"/>
    <x v="10"/>
    <x v="2"/>
    <x v="13"/>
    <n v="2287262"/>
    <n v="0"/>
    <n v="0"/>
    <n v="0"/>
    <n v="0"/>
    <n v="2287262"/>
    <m/>
  </r>
  <r>
    <x v="10"/>
    <x v="2"/>
    <x v="10"/>
    <x v="2"/>
    <x v="9"/>
    <n v="0"/>
    <n v="0"/>
    <n v="0"/>
    <n v="255337"/>
    <n v="3373"/>
    <n v="258710"/>
    <m/>
  </r>
  <r>
    <x v="10"/>
    <x v="2"/>
    <x v="10"/>
    <x v="4"/>
    <x v="7"/>
    <n v="244522"/>
    <n v="0"/>
    <n v="0"/>
    <n v="0"/>
    <n v="0"/>
    <n v="244522"/>
    <m/>
  </r>
  <r>
    <x v="10"/>
    <x v="2"/>
    <x v="10"/>
    <x v="3"/>
    <x v="5"/>
    <n v="2034774"/>
    <n v="0"/>
    <n v="0"/>
    <n v="0"/>
    <n v="0"/>
    <n v="2034774"/>
    <m/>
  </r>
  <r>
    <x v="10"/>
    <x v="2"/>
    <x v="10"/>
    <x v="3"/>
    <x v="10"/>
    <n v="196258"/>
    <n v="0"/>
    <n v="0"/>
    <n v="0"/>
    <n v="0"/>
    <n v="196258"/>
    <m/>
  </r>
  <r>
    <x v="10"/>
    <x v="2"/>
    <x v="10"/>
    <x v="3"/>
    <x v="15"/>
    <n v="151777"/>
    <n v="0"/>
    <n v="0"/>
    <n v="0"/>
    <n v="0"/>
    <n v="151777"/>
    <m/>
  </r>
  <r>
    <x v="10"/>
    <x v="2"/>
    <x v="4"/>
    <x v="0"/>
    <x v="11"/>
    <n v="17102180"/>
    <n v="72800"/>
    <n v="0"/>
    <n v="0"/>
    <n v="0"/>
    <n v="17102180"/>
    <m/>
  </r>
  <r>
    <x v="10"/>
    <x v="2"/>
    <x v="4"/>
    <x v="0"/>
    <x v="1"/>
    <n v="0"/>
    <n v="0"/>
    <n v="0"/>
    <n v="764160"/>
    <n v="52675"/>
    <n v="816835"/>
    <m/>
  </r>
  <r>
    <x v="10"/>
    <x v="2"/>
    <x v="4"/>
    <x v="6"/>
    <x v="4"/>
    <n v="9305"/>
    <n v="0"/>
    <n v="0"/>
    <n v="0"/>
    <n v="0"/>
    <n v="9305"/>
    <m/>
  </r>
  <r>
    <x v="10"/>
    <x v="2"/>
    <x v="4"/>
    <x v="1"/>
    <x v="12"/>
    <n v="20234067"/>
    <n v="85703"/>
    <n v="0"/>
    <n v="0"/>
    <n v="0"/>
    <n v="20234067"/>
    <m/>
  </r>
  <r>
    <x v="10"/>
    <x v="2"/>
    <x v="4"/>
    <x v="1"/>
    <x v="8"/>
    <n v="0"/>
    <n v="0"/>
    <n v="0"/>
    <n v="1969962"/>
    <n v="189519"/>
    <n v="2159481"/>
    <m/>
  </r>
  <r>
    <x v="10"/>
    <x v="2"/>
    <x v="4"/>
    <x v="2"/>
    <x v="6"/>
    <n v="11559979"/>
    <n v="87291"/>
    <n v="0"/>
    <n v="0"/>
    <n v="0"/>
    <n v="11559979"/>
    <m/>
  </r>
  <r>
    <x v="10"/>
    <x v="2"/>
    <x v="4"/>
    <x v="2"/>
    <x v="13"/>
    <n v="3735283"/>
    <n v="0"/>
    <n v="0"/>
    <n v="0"/>
    <n v="0"/>
    <n v="3735283"/>
    <m/>
  </r>
  <r>
    <x v="10"/>
    <x v="2"/>
    <x v="4"/>
    <x v="2"/>
    <x v="9"/>
    <n v="0"/>
    <n v="0"/>
    <n v="0"/>
    <n v="431338"/>
    <n v="15942"/>
    <n v="447280"/>
    <m/>
  </r>
  <r>
    <x v="10"/>
    <x v="2"/>
    <x v="4"/>
    <x v="4"/>
    <x v="7"/>
    <n v="336756"/>
    <n v="0"/>
    <n v="0"/>
    <n v="0"/>
    <n v="0"/>
    <n v="336756"/>
    <m/>
  </r>
  <r>
    <x v="10"/>
    <x v="2"/>
    <x v="4"/>
    <x v="3"/>
    <x v="5"/>
    <n v="3050638"/>
    <n v="16985"/>
    <n v="0"/>
    <n v="0"/>
    <n v="0"/>
    <n v="3050638"/>
    <m/>
  </r>
  <r>
    <x v="10"/>
    <x v="2"/>
    <x v="4"/>
    <x v="3"/>
    <x v="10"/>
    <n v="1049862"/>
    <n v="7921"/>
    <n v="0"/>
    <n v="0"/>
    <n v="0"/>
    <n v="1049862"/>
    <m/>
  </r>
  <r>
    <x v="10"/>
    <x v="2"/>
    <x v="4"/>
    <x v="3"/>
    <x v="15"/>
    <n v="20660"/>
    <n v="20660"/>
    <n v="0"/>
    <n v="0"/>
    <n v="0"/>
    <n v="20660"/>
    <m/>
  </r>
  <r>
    <x v="10"/>
    <x v="2"/>
    <x v="29"/>
    <x v="0"/>
    <x v="11"/>
    <n v="3783108"/>
    <n v="105533"/>
    <n v="0"/>
    <n v="0"/>
    <n v="0"/>
    <n v="3783108"/>
    <m/>
  </r>
  <r>
    <x v="10"/>
    <x v="2"/>
    <x v="29"/>
    <x v="1"/>
    <x v="12"/>
    <n v="2630116"/>
    <n v="45997"/>
    <n v="0"/>
    <n v="0"/>
    <n v="0"/>
    <n v="2630116"/>
    <m/>
  </r>
  <r>
    <x v="10"/>
    <x v="2"/>
    <x v="29"/>
    <x v="1"/>
    <x v="8"/>
    <n v="0"/>
    <n v="0"/>
    <n v="0"/>
    <n v="309365"/>
    <n v="0"/>
    <n v="309365"/>
    <m/>
  </r>
  <r>
    <x v="10"/>
    <x v="2"/>
    <x v="29"/>
    <x v="2"/>
    <x v="6"/>
    <n v="1605097"/>
    <n v="157897"/>
    <n v="0"/>
    <n v="0"/>
    <n v="0"/>
    <n v="1605097"/>
    <m/>
  </r>
  <r>
    <x v="10"/>
    <x v="2"/>
    <x v="29"/>
    <x v="2"/>
    <x v="13"/>
    <n v="469459"/>
    <n v="23270"/>
    <n v="0"/>
    <n v="0"/>
    <n v="0"/>
    <n v="469459"/>
    <m/>
  </r>
  <r>
    <x v="10"/>
    <x v="2"/>
    <x v="29"/>
    <x v="4"/>
    <x v="7"/>
    <n v="22622"/>
    <n v="0"/>
    <n v="0"/>
    <n v="0"/>
    <n v="0"/>
    <n v="22622"/>
    <m/>
  </r>
  <r>
    <x v="10"/>
    <x v="2"/>
    <x v="29"/>
    <x v="3"/>
    <x v="5"/>
    <n v="624479"/>
    <n v="0"/>
    <n v="0"/>
    <n v="0"/>
    <n v="0"/>
    <n v="624479"/>
    <m/>
  </r>
  <r>
    <x v="10"/>
    <x v="2"/>
    <x v="29"/>
    <x v="3"/>
    <x v="10"/>
    <n v="270424"/>
    <n v="36338"/>
    <n v="0"/>
    <n v="0"/>
    <n v="0"/>
    <n v="270424"/>
    <m/>
  </r>
  <r>
    <x v="10"/>
    <x v="2"/>
    <x v="26"/>
    <x v="0"/>
    <x v="11"/>
    <n v="3245844"/>
    <n v="0"/>
    <n v="0"/>
    <n v="0"/>
    <n v="0"/>
    <n v="3245844"/>
    <m/>
  </r>
  <r>
    <x v="10"/>
    <x v="2"/>
    <x v="26"/>
    <x v="0"/>
    <x v="1"/>
    <n v="0"/>
    <n v="0"/>
    <n v="0"/>
    <n v="360887"/>
    <n v="0"/>
    <n v="360887"/>
    <m/>
  </r>
  <r>
    <x v="10"/>
    <x v="2"/>
    <x v="26"/>
    <x v="6"/>
    <x v="4"/>
    <n v="38340"/>
    <n v="0"/>
    <n v="0"/>
    <n v="0"/>
    <n v="0"/>
    <n v="38340"/>
    <m/>
  </r>
  <r>
    <x v="10"/>
    <x v="2"/>
    <x v="26"/>
    <x v="1"/>
    <x v="12"/>
    <n v="6093326"/>
    <n v="50523"/>
    <n v="0"/>
    <n v="0"/>
    <n v="0"/>
    <n v="6093326"/>
    <m/>
  </r>
  <r>
    <x v="10"/>
    <x v="2"/>
    <x v="26"/>
    <x v="1"/>
    <x v="8"/>
    <n v="0"/>
    <n v="0"/>
    <n v="0"/>
    <n v="0"/>
    <n v="11840"/>
    <n v="11840"/>
    <m/>
  </r>
  <r>
    <x v="10"/>
    <x v="2"/>
    <x v="26"/>
    <x v="2"/>
    <x v="6"/>
    <n v="2452964"/>
    <n v="0"/>
    <n v="0"/>
    <n v="0"/>
    <n v="0"/>
    <n v="2452964"/>
    <m/>
  </r>
  <r>
    <x v="10"/>
    <x v="2"/>
    <x v="26"/>
    <x v="2"/>
    <x v="13"/>
    <n v="1099502"/>
    <n v="0"/>
    <n v="0"/>
    <n v="0"/>
    <n v="0"/>
    <n v="1099502"/>
    <m/>
  </r>
  <r>
    <x v="10"/>
    <x v="2"/>
    <x v="26"/>
    <x v="2"/>
    <x v="9"/>
    <n v="0"/>
    <n v="0"/>
    <n v="0"/>
    <n v="27549"/>
    <n v="0"/>
    <n v="27549"/>
    <m/>
  </r>
  <r>
    <x v="10"/>
    <x v="2"/>
    <x v="26"/>
    <x v="3"/>
    <x v="5"/>
    <n v="383845"/>
    <n v="17348"/>
    <n v="0"/>
    <n v="0"/>
    <n v="0"/>
    <n v="383845"/>
    <m/>
  </r>
  <r>
    <x v="10"/>
    <x v="2"/>
    <x v="26"/>
    <x v="3"/>
    <x v="10"/>
    <n v="30215"/>
    <n v="0"/>
    <n v="0"/>
    <n v="0"/>
    <n v="0"/>
    <n v="30215"/>
    <m/>
  </r>
  <r>
    <x v="10"/>
    <x v="2"/>
    <x v="122"/>
    <x v="0"/>
    <x v="11"/>
    <n v="244986"/>
    <n v="0"/>
    <n v="0"/>
    <n v="0"/>
    <n v="0"/>
    <n v="244986"/>
    <m/>
  </r>
  <r>
    <x v="10"/>
    <x v="2"/>
    <x v="122"/>
    <x v="1"/>
    <x v="12"/>
    <n v="59025"/>
    <n v="0"/>
    <n v="0"/>
    <n v="0"/>
    <n v="0"/>
    <n v="59025"/>
    <m/>
  </r>
  <r>
    <x v="10"/>
    <x v="2"/>
    <x v="122"/>
    <x v="3"/>
    <x v="5"/>
    <n v="104372"/>
    <n v="0"/>
    <n v="0"/>
    <n v="0"/>
    <n v="0"/>
    <n v="104372"/>
    <m/>
  </r>
  <r>
    <x v="10"/>
    <x v="11"/>
    <x v="113"/>
    <x v="0"/>
    <x v="11"/>
    <n v="214416"/>
    <n v="0"/>
    <n v="0"/>
    <n v="0"/>
    <n v="0"/>
    <n v="214416"/>
    <m/>
  </r>
  <r>
    <x v="10"/>
    <x v="11"/>
    <x v="113"/>
    <x v="1"/>
    <x v="12"/>
    <n v="214590"/>
    <n v="0"/>
    <n v="0"/>
    <n v="0"/>
    <n v="0"/>
    <n v="214590"/>
    <m/>
  </r>
  <r>
    <x v="10"/>
    <x v="11"/>
    <x v="113"/>
    <x v="2"/>
    <x v="6"/>
    <n v="315840"/>
    <n v="0"/>
    <n v="0"/>
    <n v="0"/>
    <n v="0"/>
    <n v="315840"/>
    <m/>
  </r>
  <r>
    <x v="10"/>
    <x v="11"/>
    <x v="113"/>
    <x v="2"/>
    <x v="13"/>
    <n v="333761"/>
    <n v="0"/>
    <n v="0"/>
    <n v="0"/>
    <n v="0"/>
    <n v="333761"/>
    <m/>
  </r>
  <r>
    <x v="10"/>
    <x v="1"/>
    <x v="23"/>
    <x v="0"/>
    <x v="11"/>
    <n v="3377977"/>
    <n v="16871"/>
    <n v="0"/>
    <n v="0"/>
    <n v="0"/>
    <n v="3377977"/>
    <m/>
  </r>
  <r>
    <x v="10"/>
    <x v="1"/>
    <x v="23"/>
    <x v="0"/>
    <x v="1"/>
    <n v="0"/>
    <n v="0"/>
    <n v="0"/>
    <n v="332667"/>
    <n v="3700"/>
    <n v="336367"/>
    <m/>
  </r>
  <r>
    <x v="10"/>
    <x v="1"/>
    <x v="23"/>
    <x v="6"/>
    <x v="4"/>
    <n v="7748"/>
    <n v="0"/>
    <n v="0"/>
    <n v="0"/>
    <n v="0"/>
    <n v="7748"/>
    <m/>
  </r>
  <r>
    <x v="10"/>
    <x v="1"/>
    <x v="23"/>
    <x v="1"/>
    <x v="12"/>
    <n v="5627322"/>
    <n v="0"/>
    <n v="0"/>
    <n v="0"/>
    <n v="0"/>
    <n v="5627322"/>
    <m/>
  </r>
  <r>
    <x v="10"/>
    <x v="1"/>
    <x v="23"/>
    <x v="1"/>
    <x v="8"/>
    <n v="0"/>
    <n v="0"/>
    <n v="0"/>
    <n v="199655"/>
    <n v="51600"/>
    <n v="251255"/>
    <m/>
  </r>
  <r>
    <x v="10"/>
    <x v="1"/>
    <x v="23"/>
    <x v="2"/>
    <x v="6"/>
    <n v="1864921"/>
    <n v="0"/>
    <n v="0"/>
    <n v="0"/>
    <n v="0"/>
    <n v="1864921"/>
    <m/>
  </r>
  <r>
    <x v="10"/>
    <x v="1"/>
    <x v="23"/>
    <x v="2"/>
    <x v="13"/>
    <n v="64118"/>
    <n v="0"/>
    <n v="0"/>
    <n v="0"/>
    <n v="0"/>
    <n v="64118"/>
    <m/>
  </r>
  <r>
    <x v="10"/>
    <x v="1"/>
    <x v="23"/>
    <x v="2"/>
    <x v="9"/>
    <n v="0"/>
    <n v="0"/>
    <n v="0"/>
    <n v="0"/>
    <n v="7360"/>
    <n v="7360"/>
    <m/>
  </r>
  <r>
    <x v="10"/>
    <x v="1"/>
    <x v="23"/>
    <x v="3"/>
    <x v="5"/>
    <n v="956614"/>
    <n v="0"/>
    <n v="0"/>
    <n v="0"/>
    <n v="0"/>
    <n v="956614"/>
    <m/>
  </r>
  <r>
    <x v="10"/>
    <x v="1"/>
    <x v="23"/>
    <x v="3"/>
    <x v="15"/>
    <n v="19880"/>
    <n v="0"/>
    <n v="0"/>
    <n v="0"/>
    <n v="0"/>
    <n v="19880"/>
    <m/>
  </r>
  <r>
    <x v="10"/>
    <x v="1"/>
    <x v="24"/>
    <x v="0"/>
    <x v="11"/>
    <n v="9235340"/>
    <n v="0"/>
    <n v="0"/>
    <n v="0"/>
    <n v="0"/>
    <n v="9235340"/>
    <m/>
  </r>
  <r>
    <x v="10"/>
    <x v="1"/>
    <x v="24"/>
    <x v="0"/>
    <x v="1"/>
    <n v="0"/>
    <n v="0"/>
    <n v="0"/>
    <n v="650583"/>
    <n v="2400"/>
    <n v="652983"/>
    <m/>
  </r>
  <r>
    <x v="10"/>
    <x v="1"/>
    <x v="24"/>
    <x v="1"/>
    <x v="12"/>
    <n v="725128"/>
    <n v="6587"/>
    <n v="0"/>
    <n v="0"/>
    <n v="0"/>
    <n v="725128"/>
    <m/>
  </r>
  <r>
    <x v="10"/>
    <x v="1"/>
    <x v="24"/>
    <x v="1"/>
    <x v="8"/>
    <n v="0"/>
    <n v="0"/>
    <n v="0"/>
    <n v="22145"/>
    <n v="1650"/>
    <n v="23795"/>
    <m/>
  </r>
  <r>
    <x v="10"/>
    <x v="1"/>
    <x v="24"/>
    <x v="2"/>
    <x v="6"/>
    <n v="4399253"/>
    <n v="0"/>
    <n v="0"/>
    <n v="0"/>
    <n v="0"/>
    <n v="4399253"/>
    <m/>
  </r>
  <r>
    <x v="10"/>
    <x v="1"/>
    <x v="24"/>
    <x v="2"/>
    <x v="13"/>
    <n v="3068410"/>
    <n v="0"/>
    <n v="0"/>
    <n v="0"/>
    <n v="0"/>
    <n v="3068410"/>
    <m/>
  </r>
  <r>
    <x v="10"/>
    <x v="1"/>
    <x v="24"/>
    <x v="2"/>
    <x v="9"/>
    <n v="0"/>
    <n v="0"/>
    <n v="0"/>
    <n v="38631"/>
    <n v="0"/>
    <n v="38631"/>
    <m/>
  </r>
  <r>
    <x v="10"/>
    <x v="1"/>
    <x v="24"/>
    <x v="4"/>
    <x v="7"/>
    <n v="148202"/>
    <n v="0"/>
    <n v="0"/>
    <n v="0"/>
    <n v="0"/>
    <n v="148202"/>
    <m/>
  </r>
  <r>
    <x v="10"/>
    <x v="1"/>
    <x v="24"/>
    <x v="3"/>
    <x v="5"/>
    <n v="523164"/>
    <n v="0"/>
    <n v="0"/>
    <n v="0"/>
    <n v="0"/>
    <n v="523164"/>
    <m/>
  </r>
  <r>
    <x v="10"/>
    <x v="1"/>
    <x v="24"/>
    <x v="3"/>
    <x v="10"/>
    <n v="852030"/>
    <n v="0"/>
    <n v="0"/>
    <n v="0"/>
    <n v="0"/>
    <n v="852030"/>
    <m/>
  </r>
  <r>
    <x v="10"/>
    <x v="1"/>
    <x v="2"/>
    <x v="0"/>
    <x v="11"/>
    <n v="19368860"/>
    <n v="79660"/>
    <n v="0"/>
    <n v="0"/>
    <n v="0"/>
    <n v="19368860"/>
    <m/>
  </r>
  <r>
    <x v="10"/>
    <x v="1"/>
    <x v="2"/>
    <x v="0"/>
    <x v="1"/>
    <n v="0"/>
    <n v="0"/>
    <n v="0"/>
    <n v="2947116"/>
    <n v="0"/>
    <n v="2947116"/>
    <m/>
  </r>
  <r>
    <x v="10"/>
    <x v="1"/>
    <x v="2"/>
    <x v="6"/>
    <x v="4"/>
    <n v="49185"/>
    <n v="0"/>
    <n v="0"/>
    <n v="0"/>
    <n v="0"/>
    <n v="49185"/>
    <m/>
  </r>
  <r>
    <x v="10"/>
    <x v="1"/>
    <x v="2"/>
    <x v="1"/>
    <x v="12"/>
    <n v="2153841"/>
    <n v="199099"/>
    <n v="0"/>
    <n v="0"/>
    <n v="0"/>
    <n v="2153841"/>
    <m/>
  </r>
  <r>
    <x v="10"/>
    <x v="1"/>
    <x v="2"/>
    <x v="1"/>
    <x v="8"/>
    <n v="0"/>
    <n v="0"/>
    <n v="0"/>
    <n v="206689"/>
    <n v="0"/>
    <n v="206689"/>
    <m/>
  </r>
  <r>
    <x v="10"/>
    <x v="1"/>
    <x v="2"/>
    <x v="2"/>
    <x v="6"/>
    <n v="10514988"/>
    <n v="0"/>
    <n v="0"/>
    <n v="0"/>
    <n v="0"/>
    <n v="10514988"/>
    <m/>
  </r>
  <r>
    <x v="10"/>
    <x v="1"/>
    <x v="2"/>
    <x v="2"/>
    <x v="13"/>
    <n v="6193499"/>
    <n v="0"/>
    <n v="0"/>
    <n v="0"/>
    <n v="0"/>
    <n v="6193499"/>
    <m/>
  </r>
  <r>
    <x v="10"/>
    <x v="1"/>
    <x v="2"/>
    <x v="2"/>
    <x v="9"/>
    <n v="0"/>
    <n v="0"/>
    <n v="0"/>
    <n v="1832322"/>
    <n v="0"/>
    <n v="1832322"/>
    <m/>
  </r>
  <r>
    <x v="10"/>
    <x v="1"/>
    <x v="2"/>
    <x v="4"/>
    <x v="7"/>
    <n v="243178"/>
    <n v="0"/>
    <n v="0"/>
    <n v="0"/>
    <n v="0"/>
    <n v="243178"/>
    <m/>
  </r>
  <r>
    <x v="10"/>
    <x v="1"/>
    <x v="2"/>
    <x v="3"/>
    <x v="5"/>
    <n v="1068957"/>
    <n v="0"/>
    <n v="0"/>
    <n v="0"/>
    <n v="0"/>
    <n v="1068957"/>
    <m/>
  </r>
  <r>
    <x v="10"/>
    <x v="1"/>
    <x v="2"/>
    <x v="3"/>
    <x v="10"/>
    <n v="1100455"/>
    <n v="0"/>
    <n v="0"/>
    <n v="0"/>
    <n v="0"/>
    <n v="1100455"/>
    <m/>
  </r>
  <r>
    <x v="10"/>
    <x v="1"/>
    <x v="21"/>
    <x v="0"/>
    <x v="11"/>
    <n v="8282691"/>
    <n v="0"/>
    <n v="0"/>
    <n v="0"/>
    <n v="0"/>
    <n v="8282691"/>
    <m/>
  </r>
  <r>
    <x v="10"/>
    <x v="1"/>
    <x v="21"/>
    <x v="0"/>
    <x v="1"/>
    <n v="0"/>
    <n v="0"/>
    <n v="0"/>
    <n v="1752854"/>
    <n v="37180"/>
    <n v="1790034"/>
    <m/>
  </r>
  <r>
    <x v="10"/>
    <x v="1"/>
    <x v="21"/>
    <x v="1"/>
    <x v="12"/>
    <n v="670541"/>
    <n v="0"/>
    <n v="0"/>
    <n v="0"/>
    <n v="0"/>
    <n v="670541"/>
    <m/>
  </r>
  <r>
    <x v="10"/>
    <x v="1"/>
    <x v="21"/>
    <x v="2"/>
    <x v="6"/>
    <n v="1009530"/>
    <n v="0"/>
    <n v="0"/>
    <n v="0"/>
    <n v="0"/>
    <n v="1009530"/>
    <m/>
  </r>
  <r>
    <x v="10"/>
    <x v="1"/>
    <x v="21"/>
    <x v="2"/>
    <x v="13"/>
    <n v="408329"/>
    <n v="0"/>
    <n v="0"/>
    <n v="0"/>
    <n v="0"/>
    <n v="408329"/>
    <m/>
  </r>
  <r>
    <x v="10"/>
    <x v="1"/>
    <x v="21"/>
    <x v="2"/>
    <x v="9"/>
    <n v="0"/>
    <n v="0"/>
    <n v="0"/>
    <n v="0"/>
    <n v="4200"/>
    <n v="4200"/>
    <m/>
  </r>
  <r>
    <x v="10"/>
    <x v="1"/>
    <x v="21"/>
    <x v="4"/>
    <x v="7"/>
    <n v="62361"/>
    <n v="0"/>
    <n v="0"/>
    <n v="0"/>
    <n v="0"/>
    <n v="62361"/>
    <m/>
  </r>
  <r>
    <x v="10"/>
    <x v="1"/>
    <x v="21"/>
    <x v="3"/>
    <x v="5"/>
    <n v="302571"/>
    <n v="0"/>
    <n v="0"/>
    <n v="0"/>
    <n v="0"/>
    <n v="302571"/>
    <m/>
  </r>
  <r>
    <x v="10"/>
    <x v="1"/>
    <x v="21"/>
    <x v="3"/>
    <x v="10"/>
    <n v="665053"/>
    <n v="0"/>
    <n v="0"/>
    <n v="0"/>
    <n v="0"/>
    <n v="665053"/>
    <m/>
  </r>
  <r>
    <x v="10"/>
    <x v="1"/>
    <x v="5"/>
    <x v="0"/>
    <x v="11"/>
    <n v="20137940"/>
    <n v="79564"/>
    <n v="0"/>
    <n v="0"/>
    <n v="0"/>
    <n v="20137940"/>
    <m/>
  </r>
  <r>
    <x v="10"/>
    <x v="1"/>
    <x v="5"/>
    <x v="0"/>
    <x v="1"/>
    <n v="0"/>
    <n v="0"/>
    <n v="0"/>
    <n v="744804"/>
    <n v="0"/>
    <n v="744804"/>
    <m/>
  </r>
  <r>
    <x v="10"/>
    <x v="1"/>
    <x v="5"/>
    <x v="6"/>
    <x v="4"/>
    <n v="81718"/>
    <n v="0"/>
    <n v="0"/>
    <n v="0"/>
    <n v="0"/>
    <n v="81718"/>
    <m/>
  </r>
  <r>
    <x v="10"/>
    <x v="1"/>
    <x v="5"/>
    <x v="1"/>
    <x v="12"/>
    <n v="1589816"/>
    <n v="226008"/>
    <n v="0"/>
    <n v="0"/>
    <n v="0"/>
    <n v="1589816"/>
    <m/>
  </r>
  <r>
    <x v="10"/>
    <x v="1"/>
    <x v="5"/>
    <x v="1"/>
    <x v="8"/>
    <n v="0"/>
    <n v="0"/>
    <n v="0"/>
    <n v="97380"/>
    <n v="3980"/>
    <n v="101360"/>
    <m/>
  </r>
  <r>
    <x v="10"/>
    <x v="1"/>
    <x v="5"/>
    <x v="2"/>
    <x v="6"/>
    <n v="8448954"/>
    <n v="0"/>
    <n v="0"/>
    <n v="0"/>
    <n v="0"/>
    <n v="8448954"/>
    <m/>
  </r>
  <r>
    <x v="10"/>
    <x v="1"/>
    <x v="5"/>
    <x v="2"/>
    <x v="13"/>
    <n v="5394969"/>
    <n v="0"/>
    <n v="0"/>
    <n v="0"/>
    <n v="0"/>
    <n v="5394969"/>
    <m/>
  </r>
  <r>
    <x v="10"/>
    <x v="1"/>
    <x v="5"/>
    <x v="2"/>
    <x v="9"/>
    <n v="0"/>
    <n v="0"/>
    <n v="0"/>
    <n v="605721"/>
    <n v="7105"/>
    <n v="612826"/>
    <m/>
  </r>
  <r>
    <x v="10"/>
    <x v="1"/>
    <x v="5"/>
    <x v="4"/>
    <x v="7"/>
    <n v="112655"/>
    <n v="0"/>
    <n v="0"/>
    <n v="0"/>
    <n v="0"/>
    <n v="112655"/>
    <m/>
  </r>
  <r>
    <x v="10"/>
    <x v="1"/>
    <x v="5"/>
    <x v="3"/>
    <x v="5"/>
    <n v="651799"/>
    <n v="0"/>
    <n v="0"/>
    <n v="0"/>
    <n v="0"/>
    <n v="651799"/>
    <m/>
  </r>
  <r>
    <x v="10"/>
    <x v="1"/>
    <x v="5"/>
    <x v="3"/>
    <x v="10"/>
    <n v="715496"/>
    <n v="0"/>
    <n v="0"/>
    <n v="0"/>
    <n v="0"/>
    <n v="715496"/>
    <m/>
  </r>
  <r>
    <x v="10"/>
    <x v="1"/>
    <x v="5"/>
    <x v="3"/>
    <x v="15"/>
    <n v="165511"/>
    <n v="105044"/>
    <n v="0"/>
    <n v="0"/>
    <n v="0"/>
    <n v="165511"/>
    <m/>
  </r>
  <r>
    <x v="10"/>
    <x v="1"/>
    <x v="37"/>
    <x v="0"/>
    <x v="11"/>
    <n v="796646"/>
    <n v="0"/>
    <n v="0"/>
    <n v="0"/>
    <n v="0"/>
    <n v="796646"/>
    <m/>
  </r>
  <r>
    <x v="10"/>
    <x v="1"/>
    <x v="37"/>
    <x v="0"/>
    <x v="1"/>
    <n v="0"/>
    <n v="0"/>
    <n v="0"/>
    <n v="171447"/>
    <n v="0"/>
    <n v="171447"/>
    <m/>
  </r>
  <r>
    <x v="10"/>
    <x v="1"/>
    <x v="37"/>
    <x v="1"/>
    <x v="12"/>
    <n v="3821359"/>
    <n v="0"/>
    <n v="0"/>
    <n v="0"/>
    <n v="0"/>
    <n v="3821359"/>
    <m/>
  </r>
  <r>
    <x v="10"/>
    <x v="1"/>
    <x v="37"/>
    <x v="1"/>
    <x v="8"/>
    <n v="0"/>
    <n v="0"/>
    <n v="0"/>
    <n v="207639"/>
    <n v="10100"/>
    <n v="217739"/>
    <m/>
  </r>
  <r>
    <x v="10"/>
    <x v="1"/>
    <x v="37"/>
    <x v="2"/>
    <x v="6"/>
    <n v="336881"/>
    <n v="0"/>
    <n v="0"/>
    <n v="0"/>
    <n v="0"/>
    <n v="336881"/>
    <m/>
  </r>
  <r>
    <x v="10"/>
    <x v="1"/>
    <x v="37"/>
    <x v="2"/>
    <x v="13"/>
    <n v="29966"/>
    <n v="0"/>
    <n v="0"/>
    <n v="0"/>
    <n v="0"/>
    <n v="29966"/>
    <m/>
  </r>
  <r>
    <x v="10"/>
    <x v="1"/>
    <x v="37"/>
    <x v="3"/>
    <x v="5"/>
    <n v="322395"/>
    <n v="0"/>
    <n v="0"/>
    <n v="0"/>
    <n v="0"/>
    <n v="322395"/>
    <m/>
  </r>
  <r>
    <x v="10"/>
    <x v="1"/>
    <x v="37"/>
    <x v="3"/>
    <x v="10"/>
    <n v="14180"/>
    <n v="0"/>
    <n v="0"/>
    <n v="0"/>
    <n v="0"/>
    <n v="14180"/>
    <m/>
  </r>
  <r>
    <x v="10"/>
    <x v="1"/>
    <x v="37"/>
    <x v="3"/>
    <x v="15"/>
    <n v="32932"/>
    <n v="0"/>
    <n v="0"/>
    <n v="0"/>
    <n v="0"/>
    <n v="32932"/>
    <m/>
  </r>
  <r>
    <x v="10"/>
    <x v="1"/>
    <x v="19"/>
    <x v="0"/>
    <x v="11"/>
    <n v="5603854"/>
    <n v="0"/>
    <n v="0"/>
    <n v="0"/>
    <n v="0"/>
    <n v="5603854"/>
    <m/>
  </r>
  <r>
    <x v="10"/>
    <x v="1"/>
    <x v="19"/>
    <x v="0"/>
    <x v="1"/>
    <n v="0"/>
    <n v="0"/>
    <n v="0"/>
    <n v="2174458"/>
    <n v="102467"/>
    <n v="2276925"/>
    <m/>
  </r>
  <r>
    <x v="10"/>
    <x v="1"/>
    <x v="19"/>
    <x v="1"/>
    <x v="12"/>
    <n v="8545008"/>
    <n v="11151"/>
    <n v="0"/>
    <n v="0"/>
    <n v="0"/>
    <n v="8545008"/>
    <m/>
  </r>
  <r>
    <x v="10"/>
    <x v="1"/>
    <x v="19"/>
    <x v="1"/>
    <x v="8"/>
    <n v="0"/>
    <n v="0"/>
    <n v="0"/>
    <n v="1052143"/>
    <n v="4592"/>
    <n v="1056735"/>
    <m/>
  </r>
  <r>
    <x v="10"/>
    <x v="1"/>
    <x v="19"/>
    <x v="2"/>
    <x v="6"/>
    <n v="2896750"/>
    <n v="0"/>
    <n v="0"/>
    <n v="0"/>
    <n v="0"/>
    <n v="2896750"/>
    <m/>
  </r>
  <r>
    <x v="10"/>
    <x v="1"/>
    <x v="19"/>
    <x v="2"/>
    <x v="13"/>
    <n v="1066556"/>
    <n v="5018"/>
    <n v="0"/>
    <n v="0"/>
    <n v="0"/>
    <n v="1066556"/>
    <m/>
  </r>
  <r>
    <x v="10"/>
    <x v="1"/>
    <x v="19"/>
    <x v="2"/>
    <x v="9"/>
    <n v="0"/>
    <n v="0"/>
    <n v="0"/>
    <n v="239876"/>
    <n v="15000"/>
    <n v="254876"/>
    <m/>
  </r>
  <r>
    <x v="10"/>
    <x v="1"/>
    <x v="19"/>
    <x v="3"/>
    <x v="5"/>
    <n v="420458"/>
    <n v="0"/>
    <n v="0"/>
    <n v="0"/>
    <n v="0"/>
    <n v="420458"/>
    <m/>
  </r>
  <r>
    <x v="10"/>
    <x v="1"/>
    <x v="30"/>
    <x v="0"/>
    <x v="11"/>
    <n v="2858747"/>
    <n v="0"/>
    <n v="0"/>
    <n v="0"/>
    <n v="0"/>
    <n v="2858747"/>
    <m/>
  </r>
  <r>
    <x v="10"/>
    <x v="1"/>
    <x v="30"/>
    <x v="1"/>
    <x v="12"/>
    <n v="4584465"/>
    <n v="10904"/>
    <n v="0"/>
    <n v="0"/>
    <n v="0"/>
    <n v="4584465"/>
    <m/>
  </r>
  <r>
    <x v="10"/>
    <x v="1"/>
    <x v="30"/>
    <x v="2"/>
    <x v="6"/>
    <n v="890440"/>
    <n v="6976"/>
    <n v="0"/>
    <n v="0"/>
    <n v="0"/>
    <n v="890440"/>
    <m/>
  </r>
  <r>
    <x v="10"/>
    <x v="1"/>
    <x v="30"/>
    <x v="2"/>
    <x v="13"/>
    <n v="97006"/>
    <n v="0"/>
    <n v="0"/>
    <n v="0"/>
    <n v="0"/>
    <n v="97006"/>
    <m/>
  </r>
  <r>
    <x v="10"/>
    <x v="1"/>
    <x v="30"/>
    <x v="3"/>
    <x v="5"/>
    <n v="470064"/>
    <n v="58810"/>
    <n v="0"/>
    <n v="0"/>
    <n v="0"/>
    <n v="470064"/>
    <m/>
  </r>
  <r>
    <x v="10"/>
    <x v="1"/>
    <x v="30"/>
    <x v="3"/>
    <x v="10"/>
    <n v="88380"/>
    <n v="0"/>
    <n v="0"/>
    <n v="0"/>
    <n v="0"/>
    <n v="88380"/>
    <m/>
  </r>
  <r>
    <x v="10"/>
    <x v="1"/>
    <x v="14"/>
    <x v="0"/>
    <x v="11"/>
    <n v="12400572"/>
    <n v="54511"/>
    <n v="0"/>
    <n v="0"/>
    <n v="0"/>
    <n v="12400572"/>
    <m/>
  </r>
  <r>
    <x v="10"/>
    <x v="1"/>
    <x v="14"/>
    <x v="0"/>
    <x v="1"/>
    <n v="0"/>
    <n v="0"/>
    <n v="0"/>
    <n v="1886397"/>
    <n v="9130"/>
    <n v="1895527"/>
    <m/>
  </r>
  <r>
    <x v="10"/>
    <x v="1"/>
    <x v="14"/>
    <x v="1"/>
    <x v="12"/>
    <n v="4303949"/>
    <n v="48327"/>
    <n v="0"/>
    <n v="0"/>
    <n v="0"/>
    <n v="4303949"/>
    <m/>
  </r>
  <r>
    <x v="10"/>
    <x v="1"/>
    <x v="14"/>
    <x v="1"/>
    <x v="8"/>
    <n v="0"/>
    <n v="0"/>
    <n v="0"/>
    <n v="131659"/>
    <n v="3930"/>
    <n v="135589"/>
    <m/>
  </r>
  <r>
    <x v="10"/>
    <x v="1"/>
    <x v="14"/>
    <x v="2"/>
    <x v="6"/>
    <n v="1921578"/>
    <n v="0"/>
    <n v="0"/>
    <n v="0"/>
    <n v="0"/>
    <n v="1921578"/>
    <m/>
  </r>
  <r>
    <x v="10"/>
    <x v="1"/>
    <x v="14"/>
    <x v="2"/>
    <x v="13"/>
    <n v="381755"/>
    <n v="7272"/>
    <n v="0"/>
    <n v="0"/>
    <n v="0"/>
    <n v="381755"/>
    <m/>
  </r>
  <r>
    <x v="10"/>
    <x v="1"/>
    <x v="14"/>
    <x v="3"/>
    <x v="5"/>
    <n v="542400"/>
    <n v="10721"/>
    <n v="0"/>
    <n v="0"/>
    <n v="0"/>
    <n v="542400"/>
    <m/>
  </r>
  <r>
    <x v="10"/>
    <x v="1"/>
    <x v="14"/>
    <x v="3"/>
    <x v="10"/>
    <n v="248068"/>
    <n v="10322"/>
    <n v="0"/>
    <n v="0"/>
    <n v="0"/>
    <n v="248068"/>
    <m/>
  </r>
  <r>
    <x v="10"/>
    <x v="1"/>
    <x v="14"/>
    <x v="3"/>
    <x v="15"/>
    <n v="13446"/>
    <n v="0"/>
    <n v="0"/>
    <n v="0"/>
    <n v="0"/>
    <n v="13446"/>
    <m/>
  </r>
  <r>
    <x v="10"/>
    <x v="1"/>
    <x v="6"/>
    <x v="0"/>
    <x v="11"/>
    <n v="17263761"/>
    <n v="0"/>
    <n v="0"/>
    <n v="0"/>
    <n v="0"/>
    <n v="17263761"/>
    <m/>
  </r>
  <r>
    <x v="10"/>
    <x v="1"/>
    <x v="6"/>
    <x v="0"/>
    <x v="1"/>
    <n v="0"/>
    <n v="0"/>
    <n v="0"/>
    <n v="2004306"/>
    <n v="150839"/>
    <n v="2155145"/>
    <m/>
  </r>
  <r>
    <x v="10"/>
    <x v="1"/>
    <x v="6"/>
    <x v="6"/>
    <x v="4"/>
    <n v="2389"/>
    <n v="2389"/>
    <n v="0"/>
    <n v="0"/>
    <n v="0"/>
    <n v="2389"/>
    <m/>
  </r>
  <r>
    <x v="10"/>
    <x v="1"/>
    <x v="6"/>
    <x v="1"/>
    <x v="12"/>
    <n v="10516790"/>
    <n v="28711"/>
    <n v="0"/>
    <n v="0"/>
    <n v="0"/>
    <n v="10516790"/>
    <m/>
  </r>
  <r>
    <x v="10"/>
    <x v="1"/>
    <x v="6"/>
    <x v="1"/>
    <x v="8"/>
    <n v="0"/>
    <n v="0"/>
    <n v="0"/>
    <n v="458071"/>
    <n v="100055"/>
    <n v="558126"/>
    <m/>
  </r>
  <r>
    <x v="10"/>
    <x v="1"/>
    <x v="6"/>
    <x v="2"/>
    <x v="6"/>
    <n v="2445836"/>
    <n v="3997"/>
    <n v="0"/>
    <n v="0"/>
    <n v="0"/>
    <n v="2445836"/>
    <m/>
  </r>
  <r>
    <x v="10"/>
    <x v="1"/>
    <x v="6"/>
    <x v="2"/>
    <x v="13"/>
    <n v="59775"/>
    <n v="0"/>
    <n v="0"/>
    <n v="0"/>
    <n v="0"/>
    <n v="59775"/>
    <m/>
  </r>
  <r>
    <x v="10"/>
    <x v="1"/>
    <x v="6"/>
    <x v="2"/>
    <x v="9"/>
    <n v="0"/>
    <n v="0"/>
    <n v="0"/>
    <n v="0"/>
    <n v="27440"/>
    <n v="27440"/>
    <m/>
  </r>
  <r>
    <x v="10"/>
    <x v="1"/>
    <x v="6"/>
    <x v="3"/>
    <x v="5"/>
    <n v="54208"/>
    <n v="0"/>
    <n v="0"/>
    <n v="0"/>
    <n v="0"/>
    <n v="54208"/>
    <m/>
  </r>
  <r>
    <x v="10"/>
    <x v="1"/>
    <x v="25"/>
    <x v="0"/>
    <x v="11"/>
    <n v="9268256"/>
    <n v="0"/>
    <n v="0"/>
    <n v="0"/>
    <n v="0"/>
    <n v="9268256"/>
    <m/>
  </r>
  <r>
    <x v="10"/>
    <x v="1"/>
    <x v="25"/>
    <x v="0"/>
    <x v="1"/>
    <n v="0"/>
    <n v="0"/>
    <n v="0"/>
    <n v="82601"/>
    <n v="82355"/>
    <n v="164956"/>
    <m/>
  </r>
  <r>
    <x v="10"/>
    <x v="1"/>
    <x v="25"/>
    <x v="1"/>
    <x v="12"/>
    <n v="4730488"/>
    <n v="36348"/>
    <n v="0"/>
    <n v="0"/>
    <n v="0"/>
    <n v="4730488"/>
    <m/>
  </r>
  <r>
    <x v="10"/>
    <x v="1"/>
    <x v="25"/>
    <x v="1"/>
    <x v="8"/>
    <n v="0"/>
    <n v="0"/>
    <n v="0"/>
    <n v="174073"/>
    <n v="28430"/>
    <n v="202503"/>
    <m/>
  </r>
  <r>
    <x v="10"/>
    <x v="1"/>
    <x v="25"/>
    <x v="2"/>
    <x v="6"/>
    <n v="848950"/>
    <n v="0"/>
    <n v="0"/>
    <n v="0"/>
    <n v="0"/>
    <n v="848950"/>
    <m/>
  </r>
  <r>
    <x v="10"/>
    <x v="1"/>
    <x v="25"/>
    <x v="2"/>
    <x v="13"/>
    <n v="82934"/>
    <n v="0"/>
    <n v="0"/>
    <n v="0"/>
    <n v="0"/>
    <n v="82934"/>
    <m/>
  </r>
  <r>
    <x v="10"/>
    <x v="1"/>
    <x v="25"/>
    <x v="2"/>
    <x v="9"/>
    <n v="0"/>
    <n v="0"/>
    <n v="0"/>
    <n v="0"/>
    <n v="18610"/>
    <n v="18610"/>
    <m/>
  </r>
  <r>
    <x v="10"/>
    <x v="1"/>
    <x v="28"/>
    <x v="0"/>
    <x v="11"/>
    <n v="4545750"/>
    <n v="40926"/>
    <n v="0"/>
    <n v="0"/>
    <n v="0"/>
    <n v="4545750"/>
    <m/>
  </r>
  <r>
    <x v="10"/>
    <x v="1"/>
    <x v="28"/>
    <x v="0"/>
    <x v="1"/>
    <n v="0"/>
    <n v="0"/>
    <n v="0"/>
    <n v="57708"/>
    <n v="10945"/>
    <n v="68653"/>
    <m/>
  </r>
  <r>
    <x v="10"/>
    <x v="1"/>
    <x v="28"/>
    <x v="1"/>
    <x v="12"/>
    <n v="3728367"/>
    <n v="88706"/>
    <n v="0"/>
    <n v="0"/>
    <n v="0"/>
    <n v="3728367"/>
    <m/>
  </r>
  <r>
    <x v="10"/>
    <x v="1"/>
    <x v="28"/>
    <x v="1"/>
    <x v="8"/>
    <n v="0"/>
    <n v="0"/>
    <n v="0"/>
    <n v="0"/>
    <n v="1205"/>
    <n v="1205"/>
    <m/>
  </r>
  <r>
    <x v="10"/>
    <x v="1"/>
    <x v="28"/>
    <x v="2"/>
    <x v="6"/>
    <n v="477620"/>
    <n v="0"/>
    <n v="0"/>
    <n v="0"/>
    <n v="0"/>
    <n v="477620"/>
    <m/>
  </r>
  <r>
    <x v="10"/>
    <x v="1"/>
    <x v="28"/>
    <x v="2"/>
    <x v="13"/>
    <n v="208136"/>
    <n v="0"/>
    <n v="0"/>
    <n v="0"/>
    <n v="0"/>
    <n v="208136"/>
    <m/>
  </r>
  <r>
    <x v="10"/>
    <x v="1"/>
    <x v="28"/>
    <x v="3"/>
    <x v="5"/>
    <n v="121137"/>
    <n v="0"/>
    <n v="0"/>
    <n v="0"/>
    <n v="0"/>
    <n v="121137"/>
    <m/>
  </r>
  <r>
    <x v="10"/>
    <x v="1"/>
    <x v="64"/>
    <x v="0"/>
    <x v="11"/>
    <n v="1587977"/>
    <n v="0"/>
    <n v="0"/>
    <n v="0"/>
    <n v="0"/>
    <n v="1587977"/>
    <m/>
  </r>
  <r>
    <x v="10"/>
    <x v="1"/>
    <x v="64"/>
    <x v="1"/>
    <x v="12"/>
    <n v="266818"/>
    <n v="0"/>
    <n v="0"/>
    <n v="0"/>
    <n v="0"/>
    <n v="266818"/>
    <m/>
  </r>
  <r>
    <x v="10"/>
    <x v="1"/>
    <x v="64"/>
    <x v="2"/>
    <x v="6"/>
    <n v="144233"/>
    <n v="0"/>
    <n v="0"/>
    <n v="0"/>
    <n v="0"/>
    <n v="144233"/>
    <m/>
  </r>
  <r>
    <x v="10"/>
    <x v="1"/>
    <x v="64"/>
    <x v="2"/>
    <x v="13"/>
    <n v="48496"/>
    <n v="0"/>
    <n v="0"/>
    <n v="0"/>
    <n v="0"/>
    <n v="48496"/>
    <m/>
  </r>
  <r>
    <x v="10"/>
    <x v="1"/>
    <x v="64"/>
    <x v="3"/>
    <x v="5"/>
    <n v="175150"/>
    <n v="0"/>
    <n v="0"/>
    <n v="0"/>
    <n v="0"/>
    <n v="175150"/>
    <m/>
  </r>
  <r>
    <x v="10"/>
    <x v="1"/>
    <x v="64"/>
    <x v="3"/>
    <x v="10"/>
    <n v="12354"/>
    <n v="0"/>
    <n v="0"/>
    <n v="0"/>
    <n v="0"/>
    <n v="12354"/>
    <m/>
  </r>
  <r>
    <x v="10"/>
    <x v="1"/>
    <x v="75"/>
    <x v="0"/>
    <x v="11"/>
    <n v="1632566"/>
    <n v="0"/>
    <n v="0"/>
    <n v="0"/>
    <n v="0"/>
    <n v="1632566"/>
    <m/>
  </r>
  <r>
    <x v="10"/>
    <x v="1"/>
    <x v="75"/>
    <x v="1"/>
    <x v="8"/>
    <n v="0"/>
    <n v="0"/>
    <n v="0"/>
    <n v="49835"/>
    <n v="0"/>
    <n v="49835"/>
    <m/>
  </r>
  <r>
    <x v="10"/>
    <x v="1"/>
    <x v="94"/>
    <x v="0"/>
    <x v="11"/>
    <n v="1119134"/>
    <n v="0"/>
    <n v="0"/>
    <n v="0"/>
    <n v="0"/>
    <n v="1119134"/>
    <m/>
  </r>
  <r>
    <x v="10"/>
    <x v="1"/>
    <x v="163"/>
    <x v="0"/>
    <x v="11"/>
    <n v="20755"/>
    <n v="20755"/>
    <n v="0"/>
    <n v="0"/>
    <n v="0"/>
    <n v="20755"/>
    <m/>
  </r>
  <r>
    <x v="10"/>
    <x v="1"/>
    <x v="166"/>
    <x v="0"/>
    <x v="11"/>
    <n v="122951"/>
    <n v="35271"/>
    <n v="0"/>
    <n v="0"/>
    <n v="0"/>
    <n v="122951"/>
    <m/>
  </r>
  <r>
    <x v="10"/>
    <x v="1"/>
    <x v="116"/>
    <x v="0"/>
    <x v="11"/>
    <n v="483834"/>
    <n v="53748"/>
    <n v="0"/>
    <n v="0"/>
    <n v="0"/>
    <n v="483834"/>
    <m/>
  </r>
  <r>
    <x v="10"/>
    <x v="1"/>
    <x v="79"/>
    <x v="0"/>
    <x v="11"/>
    <n v="1110066"/>
    <n v="20896"/>
    <n v="0"/>
    <n v="0"/>
    <n v="0"/>
    <n v="1110066"/>
    <m/>
  </r>
  <r>
    <x v="10"/>
    <x v="1"/>
    <x v="79"/>
    <x v="1"/>
    <x v="12"/>
    <n v="199601"/>
    <n v="0"/>
    <n v="0"/>
    <n v="0"/>
    <n v="0"/>
    <n v="199601"/>
    <m/>
  </r>
  <r>
    <x v="10"/>
    <x v="1"/>
    <x v="79"/>
    <x v="2"/>
    <x v="6"/>
    <n v="213329"/>
    <n v="0"/>
    <n v="0"/>
    <n v="0"/>
    <n v="0"/>
    <n v="213329"/>
    <m/>
  </r>
  <r>
    <x v="10"/>
    <x v="1"/>
    <x v="79"/>
    <x v="2"/>
    <x v="13"/>
    <n v="136800"/>
    <n v="0"/>
    <n v="0"/>
    <n v="0"/>
    <n v="0"/>
    <n v="136800"/>
    <m/>
  </r>
  <r>
    <x v="10"/>
    <x v="1"/>
    <x v="41"/>
    <x v="0"/>
    <x v="11"/>
    <n v="3137168"/>
    <n v="8206"/>
    <n v="0"/>
    <n v="0"/>
    <n v="0"/>
    <n v="3137168"/>
    <m/>
  </r>
  <r>
    <x v="10"/>
    <x v="1"/>
    <x v="41"/>
    <x v="0"/>
    <x v="1"/>
    <n v="0"/>
    <n v="0"/>
    <n v="0"/>
    <n v="182164"/>
    <n v="0"/>
    <n v="182164"/>
    <m/>
  </r>
  <r>
    <x v="10"/>
    <x v="1"/>
    <x v="41"/>
    <x v="1"/>
    <x v="12"/>
    <n v="634733"/>
    <n v="15243"/>
    <n v="0"/>
    <n v="0"/>
    <n v="0"/>
    <n v="634733"/>
    <m/>
  </r>
  <r>
    <x v="10"/>
    <x v="1"/>
    <x v="41"/>
    <x v="1"/>
    <x v="8"/>
    <n v="0"/>
    <n v="0"/>
    <n v="0"/>
    <n v="24302"/>
    <n v="0"/>
    <n v="24302"/>
    <m/>
  </r>
  <r>
    <x v="10"/>
    <x v="1"/>
    <x v="41"/>
    <x v="2"/>
    <x v="6"/>
    <n v="-95599"/>
    <n v="0"/>
    <n v="0"/>
    <n v="0"/>
    <n v="0"/>
    <n v="-95599"/>
    <m/>
  </r>
  <r>
    <x v="10"/>
    <x v="1"/>
    <x v="41"/>
    <x v="2"/>
    <x v="13"/>
    <n v="172453"/>
    <n v="0"/>
    <n v="0"/>
    <n v="0"/>
    <n v="0"/>
    <n v="172453"/>
    <m/>
  </r>
  <r>
    <x v="10"/>
    <x v="1"/>
    <x v="41"/>
    <x v="2"/>
    <x v="9"/>
    <n v="0"/>
    <n v="0"/>
    <n v="0"/>
    <n v="134144"/>
    <n v="0"/>
    <n v="134144"/>
    <m/>
  </r>
  <r>
    <x v="10"/>
    <x v="1"/>
    <x v="41"/>
    <x v="4"/>
    <x v="7"/>
    <n v="28811"/>
    <n v="0"/>
    <n v="0"/>
    <n v="0"/>
    <n v="0"/>
    <n v="28811"/>
    <m/>
  </r>
  <r>
    <x v="10"/>
    <x v="1"/>
    <x v="41"/>
    <x v="3"/>
    <x v="5"/>
    <n v="6593"/>
    <n v="6593"/>
    <n v="0"/>
    <n v="0"/>
    <n v="0"/>
    <n v="6593"/>
    <m/>
  </r>
  <r>
    <x v="10"/>
    <x v="1"/>
    <x v="41"/>
    <x v="3"/>
    <x v="15"/>
    <n v="19921"/>
    <n v="0"/>
    <n v="0"/>
    <n v="0"/>
    <n v="0"/>
    <n v="19921"/>
    <m/>
  </r>
  <r>
    <x v="10"/>
    <x v="1"/>
    <x v="145"/>
    <x v="0"/>
    <x v="11"/>
    <n v="88308"/>
    <n v="0"/>
    <n v="0"/>
    <n v="0"/>
    <n v="0"/>
    <n v="88308"/>
    <m/>
  </r>
  <r>
    <x v="10"/>
    <x v="1"/>
    <x v="118"/>
    <x v="0"/>
    <x v="11"/>
    <n v="504541"/>
    <n v="4180"/>
    <n v="0"/>
    <n v="0"/>
    <n v="0"/>
    <n v="504541"/>
    <m/>
  </r>
  <r>
    <x v="10"/>
    <x v="1"/>
    <x v="118"/>
    <x v="2"/>
    <x v="6"/>
    <n v="5316"/>
    <n v="5316"/>
    <n v="0"/>
    <n v="0"/>
    <n v="0"/>
    <n v="5316"/>
    <m/>
  </r>
  <r>
    <x v="10"/>
    <x v="1"/>
    <x v="153"/>
    <x v="0"/>
    <x v="11"/>
    <n v="120006"/>
    <n v="0"/>
    <n v="0"/>
    <n v="0"/>
    <n v="0"/>
    <n v="120006"/>
    <m/>
  </r>
  <r>
    <x v="10"/>
    <x v="1"/>
    <x v="129"/>
    <x v="0"/>
    <x v="11"/>
    <n v="151244"/>
    <n v="0"/>
    <n v="0"/>
    <n v="0"/>
    <n v="0"/>
    <n v="151244"/>
    <m/>
  </r>
  <r>
    <x v="10"/>
    <x v="1"/>
    <x v="93"/>
    <x v="0"/>
    <x v="11"/>
    <n v="816526"/>
    <n v="0"/>
    <n v="0"/>
    <n v="0"/>
    <n v="0"/>
    <n v="816526"/>
    <m/>
  </r>
  <r>
    <x v="10"/>
    <x v="1"/>
    <x v="93"/>
    <x v="1"/>
    <x v="12"/>
    <n v="85164"/>
    <n v="0"/>
    <n v="0"/>
    <n v="0"/>
    <n v="0"/>
    <n v="85164"/>
    <m/>
  </r>
  <r>
    <x v="10"/>
    <x v="1"/>
    <x v="67"/>
    <x v="0"/>
    <x v="11"/>
    <n v="1772508"/>
    <n v="49717"/>
    <n v="0"/>
    <n v="0"/>
    <n v="0"/>
    <n v="1772508"/>
    <m/>
  </r>
  <r>
    <x v="10"/>
    <x v="1"/>
    <x v="67"/>
    <x v="2"/>
    <x v="6"/>
    <n v="10342"/>
    <n v="10342"/>
    <n v="0"/>
    <n v="0"/>
    <n v="0"/>
    <n v="10342"/>
    <m/>
  </r>
  <r>
    <x v="10"/>
    <x v="1"/>
    <x v="85"/>
    <x v="0"/>
    <x v="11"/>
    <n v="1062819"/>
    <n v="4560"/>
    <n v="0"/>
    <n v="0"/>
    <n v="0"/>
    <n v="1062819"/>
    <m/>
  </r>
  <r>
    <x v="10"/>
    <x v="1"/>
    <x v="85"/>
    <x v="1"/>
    <x v="12"/>
    <n v="79250"/>
    <n v="0"/>
    <n v="0"/>
    <n v="0"/>
    <n v="0"/>
    <n v="79250"/>
    <m/>
  </r>
  <r>
    <x v="10"/>
    <x v="1"/>
    <x v="85"/>
    <x v="2"/>
    <x v="6"/>
    <n v="170690"/>
    <n v="0"/>
    <n v="0"/>
    <n v="0"/>
    <n v="0"/>
    <n v="170690"/>
    <m/>
  </r>
  <r>
    <x v="10"/>
    <x v="1"/>
    <x v="85"/>
    <x v="3"/>
    <x v="5"/>
    <n v="18361"/>
    <n v="0"/>
    <n v="0"/>
    <n v="0"/>
    <n v="0"/>
    <n v="18361"/>
    <m/>
  </r>
  <r>
    <x v="10"/>
    <x v="1"/>
    <x v="99"/>
    <x v="0"/>
    <x v="11"/>
    <n v="283329"/>
    <n v="0"/>
    <n v="0"/>
    <n v="0"/>
    <n v="0"/>
    <n v="283329"/>
    <m/>
  </r>
  <r>
    <x v="10"/>
    <x v="1"/>
    <x v="99"/>
    <x v="1"/>
    <x v="12"/>
    <n v="35073"/>
    <n v="0"/>
    <n v="0"/>
    <n v="0"/>
    <n v="0"/>
    <n v="35073"/>
    <m/>
  </r>
  <r>
    <x v="10"/>
    <x v="1"/>
    <x v="99"/>
    <x v="2"/>
    <x v="6"/>
    <n v="65978"/>
    <n v="0"/>
    <n v="0"/>
    <n v="0"/>
    <n v="0"/>
    <n v="65978"/>
    <m/>
  </r>
  <r>
    <x v="10"/>
    <x v="1"/>
    <x v="123"/>
    <x v="0"/>
    <x v="11"/>
    <n v="207971"/>
    <n v="0"/>
    <n v="0"/>
    <n v="0"/>
    <n v="0"/>
    <n v="207971"/>
    <m/>
  </r>
  <r>
    <x v="10"/>
    <x v="1"/>
    <x v="100"/>
    <x v="0"/>
    <x v="11"/>
    <n v="651216"/>
    <n v="0"/>
    <n v="0"/>
    <n v="0"/>
    <n v="0"/>
    <n v="651216"/>
    <m/>
  </r>
  <r>
    <x v="10"/>
    <x v="1"/>
    <x v="100"/>
    <x v="1"/>
    <x v="12"/>
    <n v="36982"/>
    <n v="0"/>
    <n v="0"/>
    <n v="0"/>
    <n v="0"/>
    <n v="36982"/>
    <m/>
  </r>
  <r>
    <x v="10"/>
    <x v="1"/>
    <x v="100"/>
    <x v="2"/>
    <x v="6"/>
    <n v="94013"/>
    <n v="0"/>
    <n v="0"/>
    <n v="0"/>
    <n v="0"/>
    <n v="94013"/>
    <m/>
  </r>
  <r>
    <x v="10"/>
    <x v="1"/>
    <x v="3"/>
    <x v="0"/>
    <x v="11"/>
    <n v="19951666"/>
    <n v="14795"/>
    <n v="0"/>
    <n v="0"/>
    <n v="0"/>
    <n v="19951666"/>
    <m/>
  </r>
  <r>
    <x v="10"/>
    <x v="1"/>
    <x v="3"/>
    <x v="0"/>
    <x v="1"/>
    <n v="0"/>
    <n v="0"/>
    <n v="0"/>
    <n v="1932805"/>
    <n v="760"/>
    <n v="1933565"/>
    <m/>
  </r>
  <r>
    <x v="10"/>
    <x v="1"/>
    <x v="3"/>
    <x v="6"/>
    <x v="4"/>
    <n v="127989"/>
    <n v="0"/>
    <n v="0"/>
    <n v="0"/>
    <n v="0"/>
    <n v="127989"/>
    <m/>
  </r>
  <r>
    <x v="10"/>
    <x v="1"/>
    <x v="3"/>
    <x v="1"/>
    <x v="12"/>
    <n v="927823"/>
    <n v="157315"/>
    <n v="0"/>
    <n v="0"/>
    <n v="0"/>
    <n v="927823"/>
    <m/>
  </r>
  <r>
    <x v="10"/>
    <x v="1"/>
    <x v="3"/>
    <x v="1"/>
    <x v="8"/>
    <n v="0"/>
    <n v="0"/>
    <n v="0"/>
    <n v="135925"/>
    <n v="0"/>
    <n v="135925"/>
    <m/>
  </r>
  <r>
    <x v="10"/>
    <x v="1"/>
    <x v="3"/>
    <x v="2"/>
    <x v="6"/>
    <n v="4257079"/>
    <n v="0"/>
    <n v="0"/>
    <n v="0"/>
    <n v="0"/>
    <n v="4257079"/>
    <m/>
  </r>
  <r>
    <x v="10"/>
    <x v="1"/>
    <x v="3"/>
    <x v="2"/>
    <x v="13"/>
    <n v="1351141"/>
    <n v="0"/>
    <n v="0"/>
    <n v="0"/>
    <n v="0"/>
    <n v="1351141"/>
    <m/>
  </r>
  <r>
    <x v="10"/>
    <x v="1"/>
    <x v="3"/>
    <x v="2"/>
    <x v="9"/>
    <n v="0"/>
    <n v="0"/>
    <n v="0"/>
    <n v="1292063"/>
    <n v="0"/>
    <n v="1292063"/>
    <m/>
  </r>
  <r>
    <x v="10"/>
    <x v="1"/>
    <x v="3"/>
    <x v="4"/>
    <x v="7"/>
    <n v="34676"/>
    <n v="0"/>
    <n v="0"/>
    <n v="0"/>
    <n v="0"/>
    <n v="34676"/>
    <m/>
  </r>
  <r>
    <x v="10"/>
    <x v="1"/>
    <x v="3"/>
    <x v="3"/>
    <x v="5"/>
    <n v="219526"/>
    <n v="0"/>
    <n v="0"/>
    <n v="0"/>
    <n v="0"/>
    <n v="219526"/>
    <m/>
  </r>
  <r>
    <x v="10"/>
    <x v="1"/>
    <x v="3"/>
    <x v="3"/>
    <x v="15"/>
    <n v="40012"/>
    <n v="40012"/>
    <n v="0"/>
    <n v="0"/>
    <n v="0"/>
    <n v="40012"/>
    <m/>
  </r>
  <r>
    <x v="10"/>
    <x v="1"/>
    <x v="13"/>
    <x v="0"/>
    <x v="11"/>
    <n v="9461446"/>
    <n v="173320"/>
    <n v="0"/>
    <n v="0"/>
    <n v="0"/>
    <n v="9461446"/>
    <m/>
  </r>
  <r>
    <x v="10"/>
    <x v="1"/>
    <x v="13"/>
    <x v="0"/>
    <x v="1"/>
    <n v="0"/>
    <n v="0"/>
    <n v="0"/>
    <n v="602506"/>
    <n v="0"/>
    <n v="602506"/>
    <m/>
  </r>
  <r>
    <x v="10"/>
    <x v="1"/>
    <x v="13"/>
    <x v="1"/>
    <x v="12"/>
    <n v="810771"/>
    <n v="87025"/>
    <n v="0"/>
    <n v="0"/>
    <n v="0"/>
    <n v="810771"/>
    <m/>
  </r>
  <r>
    <x v="10"/>
    <x v="1"/>
    <x v="13"/>
    <x v="2"/>
    <x v="6"/>
    <n v="618963"/>
    <n v="0"/>
    <n v="0"/>
    <n v="0"/>
    <n v="0"/>
    <n v="618963"/>
    <m/>
  </r>
  <r>
    <x v="10"/>
    <x v="1"/>
    <x v="13"/>
    <x v="4"/>
    <x v="7"/>
    <n v="52158"/>
    <n v="0"/>
    <n v="0"/>
    <n v="0"/>
    <n v="0"/>
    <n v="52158"/>
    <m/>
  </r>
  <r>
    <x v="10"/>
    <x v="1"/>
    <x v="13"/>
    <x v="3"/>
    <x v="5"/>
    <n v="118165"/>
    <n v="51808"/>
    <n v="0"/>
    <n v="0"/>
    <n v="0"/>
    <n v="118165"/>
    <m/>
  </r>
  <r>
    <x v="10"/>
    <x v="2"/>
    <x v="81"/>
    <x v="0"/>
    <x v="11"/>
    <n v="832076"/>
    <n v="0"/>
    <n v="0"/>
    <n v="0"/>
    <n v="0"/>
    <n v="832076"/>
    <m/>
  </r>
  <r>
    <x v="10"/>
    <x v="2"/>
    <x v="81"/>
    <x v="1"/>
    <x v="12"/>
    <n v="650217"/>
    <n v="84983"/>
    <n v="0"/>
    <n v="0"/>
    <n v="0"/>
    <n v="650217"/>
    <m/>
  </r>
  <r>
    <x v="10"/>
    <x v="2"/>
    <x v="81"/>
    <x v="2"/>
    <x v="6"/>
    <n v="585417"/>
    <n v="0"/>
    <n v="0"/>
    <n v="0"/>
    <n v="0"/>
    <n v="585417"/>
    <m/>
  </r>
  <r>
    <x v="10"/>
    <x v="2"/>
    <x v="81"/>
    <x v="2"/>
    <x v="13"/>
    <n v="152867"/>
    <n v="0"/>
    <n v="0"/>
    <n v="0"/>
    <n v="0"/>
    <n v="152867"/>
    <m/>
  </r>
  <r>
    <x v="10"/>
    <x v="2"/>
    <x v="81"/>
    <x v="4"/>
    <x v="7"/>
    <n v="115297"/>
    <n v="0"/>
    <n v="0"/>
    <n v="0"/>
    <n v="0"/>
    <n v="115297"/>
    <m/>
  </r>
  <r>
    <x v="10"/>
    <x v="2"/>
    <x v="43"/>
    <x v="0"/>
    <x v="11"/>
    <n v="4609533"/>
    <n v="0"/>
    <n v="0"/>
    <n v="0"/>
    <n v="0"/>
    <n v="4609533"/>
    <m/>
  </r>
  <r>
    <x v="10"/>
    <x v="2"/>
    <x v="43"/>
    <x v="0"/>
    <x v="1"/>
    <n v="0"/>
    <n v="0"/>
    <n v="0"/>
    <n v="0"/>
    <n v="19340"/>
    <n v="19340"/>
    <m/>
  </r>
  <r>
    <x v="10"/>
    <x v="2"/>
    <x v="43"/>
    <x v="1"/>
    <x v="12"/>
    <n v="340354"/>
    <n v="0"/>
    <n v="0"/>
    <n v="0"/>
    <n v="0"/>
    <n v="340354"/>
    <m/>
  </r>
  <r>
    <x v="10"/>
    <x v="2"/>
    <x v="43"/>
    <x v="2"/>
    <x v="6"/>
    <n v="836570"/>
    <n v="0"/>
    <n v="0"/>
    <n v="0"/>
    <n v="0"/>
    <n v="836570"/>
    <m/>
  </r>
  <r>
    <x v="10"/>
    <x v="2"/>
    <x v="43"/>
    <x v="2"/>
    <x v="13"/>
    <n v="192968"/>
    <n v="0"/>
    <n v="0"/>
    <n v="0"/>
    <n v="0"/>
    <n v="192968"/>
    <m/>
  </r>
  <r>
    <x v="10"/>
    <x v="2"/>
    <x v="43"/>
    <x v="4"/>
    <x v="7"/>
    <n v="24417"/>
    <n v="0"/>
    <n v="0"/>
    <n v="0"/>
    <n v="0"/>
    <n v="24417"/>
    <m/>
  </r>
  <r>
    <x v="10"/>
    <x v="2"/>
    <x v="43"/>
    <x v="3"/>
    <x v="5"/>
    <n v="188345"/>
    <n v="0"/>
    <n v="0"/>
    <n v="0"/>
    <n v="0"/>
    <n v="188345"/>
    <m/>
  </r>
  <r>
    <x v="10"/>
    <x v="1"/>
    <x v="15"/>
    <x v="0"/>
    <x v="11"/>
    <n v="9308573"/>
    <n v="16665"/>
    <n v="0"/>
    <n v="0"/>
    <n v="0"/>
    <n v="9308573"/>
    <m/>
  </r>
  <r>
    <x v="10"/>
    <x v="1"/>
    <x v="15"/>
    <x v="0"/>
    <x v="1"/>
    <n v="0"/>
    <n v="0"/>
    <n v="0"/>
    <n v="68553"/>
    <n v="88470"/>
    <n v="157023"/>
    <m/>
  </r>
  <r>
    <x v="10"/>
    <x v="1"/>
    <x v="15"/>
    <x v="1"/>
    <x v="12"/>
    <n v="1130302"/>
    <n v="39196"/>
    <n v="0"/>
    <n v="0"/>
    <n v="0"/>
    <n v="1130302"/>
    <m/>
  </r>
  <r>
    <x v="10"/>
    <x v="1"/>
    <x v="15"/>
    <x v="1"/>
    <x v="8"/>
    <n v="0"/>
    <n v="0"/>
    <n v="0"/>
    <n v="0"/>
    <n v="6010"/>
    <n v="6010"/>
    <m/>
  </r>
  <r>
    <x v="10"/>
    <x v="1"/>
    <x v="15"/>
    <x v="2"/>
    <x v="6"/>
    <n v="2887918"/>
    <n v="0"/>
    <n v="0"/>
    <n v="0"/>
    <n v="0"/>
    <n v="2887918"/>
    <m/>
  </r>
  <r>
    <x v="10"/>
    <x v="1"/>
    <x v="15"/>
    <x v="2"/>
    <x v="13"/>
    <n v="2519279"/>
    <n v="0"/>
    <n v="0"/>
    <n v="0"/>
    <n v="0"/>
    <n v="2519279"/>
    <m/>
  </r>
  <r>
    <x v="10"/>
    <x v="1"/>
    <x v="15"/>
    <x v="2"/>
    <x v="9"/>
    <n v="0"/>
    <n v="0"/>
    <n v="0"/>
    <n v="103326"/>
    <n v="44310"/>
    <n v="147636"/>
    <m/>
  </r>
  <r>
    <x v="10"/>
    <x v="1"/>
    <x v="15"/>
    <x v="4"/>
    <x v="7"/>
    <n v="33694"/>
    <n v="0"/>
    <n v="0"/>
    <n v="0"/>
    <n v="0"/>
    <n v="33694"/>
    <m/>
  </r>
  <r>
    <x v="10"/>
    <x v="1"/>
    <x v="15"/>
    <x v="3"/>
    <x v="5"/>
    <n v="655326"/>
    <n v="3218"/>
    <n v="0"/>
    <n v="0"/>
    <n v="0"/>
    <n v="655326"/>
    <m/>
  </r>
  <r>
    <x v="10"/>
    <x v="1"/>
    <x v="15"/>
    <x v="3"/>
    <x v="10"/>
    <n v="253071"/>
    <n v="0"/>
    <n v="0"/>
    <n v="0"/>
    <n v="0"/>
    <n v="253071"/>
    <m/>
  </r>
  <r>
    <x v="10"/>
    <x v="1"/>
    <x v="76"/>
    <x v="0"/>
    <x v="11"/>
    <n v="985514"/>
    <n v="0"/>
    <n v="0"/>
    <n v="0"/>
    <n v="0"/>
    <n v="985514"/>
    <m/>
  </r>
  <r>
    <x v="10"/>
    <x v="1"/>
    <x v="76"/>
    <x v="1"/>
    <x v="12"/>
    <n v="1476693"/>
    <n v="35998"/>
    <n v="0"/>
    <n v="0"/>
    <n v="0"/>
    <n v="1476693"/>
    <m/>
  </r>
  <r>
    <x v="10"/>
    <x v="1"/>
    <x v="76"/>
    <x v="2"/>
    <x v="6"/>
    <n v="528910"/>
    <n v="10591"/>
    <n v="0"/>
    <n v="0"/>
    <n v="0"/>
    <n v="528910"/>
    <m/>
  </r>
  <r>
    <x v="10"/>
    <x v="1"/>
    <x v="76"/>
    <x v="2"/>
    <x v="13"/>
    <n v="74638"/>
    <n v="0"/>
    <n v="0"/>
    <n v="0"/>
    <n v="0"/>
    <n v="74638"/>
    <m/>
  </r>
  <r>
    <x v="10"/>
    <x v="1"/>
    <x v="76"/>
    <x v="3"/>
    <x v="10"/>
    <n v="26800"/>
    <n v="26800"/>
    <n v="0"/>
    <n v="0"/>
    <n v="0"/>
    <n v="26800"/>
    <m/>
  </r>
  <r>
    <x v="10"/>
    <x v="1"/>
    <x v="76"/>
    <x v="3"/>
    <x v="15"/>
    <n v="36250"/>
    <n v="0"/>
    <n v="0"/>
    <n v="0"/>
    <n v="0"/>
    <n v="36250"/>
    <m/>
  </r>
  <r>
    <x v="10"/>
    <x v="1"/>
    <x v="92"/>
    <x v="0"/>
    <x v="11"/>
    <n v="288397"/>
    <n v="0"/>
    <n v="0"/>
    <n v="0"/>
    <n v="0"/>
    <n v="288397"/>
    <m/>
  </r>
  <r>
    <x v="10"/>
    <x v="1"/>
    <x v="92"/>
    <x v="1"/>
    <x v="12"/>
    <n v="820942"/>
    <n v="0"/>
    <n v="0"/>
    <n v="0"/>
    <n v="0"/>
    <n v="820942"/>
    <m/>
  </r>
  <r>
    <x v="10"/>
    <x v="1"/>
    <x v="92"/>
    <x v="2"/>
    <x v="6"/>
    <n v="8486"/>
    <n v="0"/>
    <n v="0"/>
    <n v="0"/>
    <n v="0"/>
    <n v="8486"/>
    <m/>
  </r>
  <r>
    <x v="10"/>
    <x v="1"/>
    <x v="125"/>
    <x v="0"/>
    <x v="11"/>
    <n v="65579"/>
    <n v="0"/>
    <n v="0"/>
    <n v="0"/>
    <n v="0"/>
    <n v="65579"/>
    <m/>
  </r>
  <r>
    <x v="10"/>
    <x v="1"/>
    <x v="125"/>
    <x v="1"/>
    <x v="12"/>
    <n v="34756"/>
    <n v="0"/>
    <n v="0"/>
    <n v="0"/>
    <n v="0"/>
    <n v="34756"/>
    <m/>
  </r>
  <r>
    <x v="10"/>
    <x v="1"/>
    <x v="125"/>
    <x v="2"/>
    <x v="6"/>
    <n v="32685"/>
    <n v="0"/>
    <n v="0"/>
    <n v="0"/>
    <n v="0"/>
    <n v="32685"/>
    <m/>
  </r>
  <r>
    <x v="10"/>
    <x v="1"/>
    <x v="125"/>
    <x v="2"/>
    <x v="13"/>
    <n v="15785"/>
    <n v="0"/>
    <n v="0"/>
    <n v="0"/>
    <n v="0"/>
    <n v="15785"/>
    <m/>
  </r>
  <r>
    <x v="10"/>
    <x v="1"/>
    <x v="147"/>
    <x v="0"/>
    <x v="11"/>
    <n v="12115"/>
    <n v="0"/>
    <n v="0"/>
    <n v="0"/>
    <n v="0"/>
    <n v="12115"/>
    <m/>
  </r>
  <r>
    <x v="10"/>
    <x v="1"/>
    <x v="127"/>
    <x v="0"/>
    <x v="11"/>
    <n v="177922"/>
    <n v="0"/>
    <n v="0"/>
    <n v="0"/>
    <n v="0"/>
    <n v="177922"/>
    <m/>
  </r>
  <r>
    <x v="10"/>
    <x v="1"/>
    <x v="127"/>
    <x v="1"/>
    <x v="12"/>
    <n v="4766"/>
    <n v="0"/>
    <n v="0"/>
    <n v="0"/>
    <n v="0"/>
    <n v="4766"/>
    <m/>
  </r>
  <r>
    <x v="10"/>
    <x v="1"/>
    <x v="141"/>
    <x v="0"/>
    <x v="11"/>
    <n v="43723"/>
    <n v="13152"/>
    <n v="0"/>
    <n v="0"/>
    <n v="0"/>
    <n v="43723"/>
    <m/>
  </r>
  <r>
    <x v="10"/>
    <x v="3"/>
    <x v="97"/>
    <x v="0"/>
    <x v="11"/>
    <n v="786182"/>
    <n v="0"/>
    <n v="0"/>
    <n v="0"/>
    <n v="0"/>
    <n v="786182"/>
    <m/>
  </r>
  <r>
    <x v="10"/>
    <x v="3"/>
    <x v="97"/>
    <x v="1"/>
    <x v="12"/>
    <n v="466723"/>
    <n v="33870"/>
    <n v="0"/>
    <n v="0"/>
    <n v="0"/>
    <n v="466723"/>
    <m/>
  </r>
  <r>
    <x v="10"/>
    <x v="3"/>
    <x v="97"/>
    <x v="2"/>
    <x v="6"/>
    <n v="939585"/>
    <n v="0"/>
    <n v="0"/>
    <n v="0"/>
    <n v="0"/>
    <n v="939585"/>
    <m/>
  </r>
  <r>
    <x v="10"/>
    <x v="3"/>
    <x v="97"/>
    <x v="2"/>
    <x v="13"/>
    <n v="641608"/>
    <n v="0"/>
    <n v="0"/>
    <n v="0"/>
    <n v="0"/>
    <n v="641608"/>
    <m/>
  </r>
  <r>
    <x v="10"/>
    <x v="3"/>
    <x v="97"/>
    <x v="4"/>
    <x v="7"/>
    <n v="9515"/>
    <n v="0"/>
    <n v="0"/>
    <n v="0"/>
    <n v="0"/>
    <n v="9515"/>
    <m/>
  </r>
  <r>
    <x v="10"/>
    <x v="3"/>
    <x v="55"/>
    <x v="0"/>
    <x v="11"/>
    <n v="911873"/>
    <n v="42195"/>
    <n v="0"/>
    <n v="0"/>
    <n v="0"/>
    <n v="911873"/>
    <m/>
  </r>
  <r>
    <x v="10"/>
    <x v="3"/>
    <x v="55"/>
    <x v="6"/>
    <x v="4"/>
    <n v="25960"/>
    <n v="11124"/>
    <n v="0"/>
    <n v="0"/>
    <n v="0"/>
    <n v="25960"/>
    <m/>
  </r>
  <r>
    <x v="10"/>
    <x v="3"/>
    <x v="55"/>
    <x v="1"/>
    <x v="12"/>
    <n v="3501588"/>
    <n v="134216"/>
    <n v="0"/>
    <n v="0"/>
    <n v="0"/>
    <n v="3501588"/>
    <m/>
  </r>
  <r>
    <x v="10"/>
    <x v="3"/>
    <x v="55"/>
    <x v="2"/>
    <x v="6"/>
    <n v="753192"/>
    <n v="51836"/>
    <n v="0"/>
    <n v="0"/>
    <n v="0"/>
    <n v="753192"/>
    <m/>
  </r>
  <r>
    <x v="10"/>
    <x v="3"/>
    <x v="55"/>
    <x v="2"/>
    <x v="13"/>
    <n v="262988"/>
    <n v="955"/>
    <n v="0"/>
    <n v="0"/>
    <n v="0"/>
    <n v="262988"/>
    <m/>
  </r>
  <r>
    <x v="10"/>
    <x v="3"/>
    <x v="55"/>
    <x v="4"/>
    <x v="7"/>
    <n v="23671"/>
    <n v="0"/>
    <n v="0"/>
    <n v="0"/>
    <n v="0"/>
    <n v="23671"/>
    <m/>
  </r>
  <r>
    <x v="10"/>
    <x v="3"/>
    <x v="55"/>
    <x v="3"/>
    <x v="5"/>
    <n v="278486"/>
    <n v="0"/>
    <n v="0"/>
    <n v="0"/>
    <n v="0"/>
    <n v="278486"/>
    <m/>
  </r>
  <r>
    <x v="10"/>
    <x v="3"/>
    <x v="55"/>
    <x v="3"/>
    <x v="10"/>
    <n v="127910"/>
    <n v="30184"/>
    <n v="0"/>
    <n v="0"/>
    <n v="0"/>
    <n v="127910"/>
    <m/>
  </r>
  <r>
    <x v="10"/>
    <x v="3"/>
    <x v="55"/>
    <x v="3"/>
    <x v="15"/>
    <n v="14991"/>
    <n v="0"/>
    <n v="0"/>
    <n v="0"/>
    <n v="0"/>
    <n v="14991"/>
    <m/>
  </r>
  <r>
    <x v="10"/>
    <x v="3"/>
    <x v="16"/>
    <x v="0"/>
    <x v="11"/>
    <n v="7321982"/>
    <n v="93331"/>
    <n v="0"/>
    <n v="0"/>
    <n v="0"/>
    <n v="7321982"/>
    <m/>
  </r>
  <r>
    <x v="10"/>
    <x v="3"/>
    <x v="16"/>
    <x v="0"/>
    <x v="1"/>
    <n v="0"/>
    <n v="0"/>
    <n v="0"/>
    <n v="46557"/>
    <n v="38240"/>
    <n v="84797"/>
    <m/>
  </r>
  <r>
    <x v="10"/>
    <x v="3"/>
    <x v="16"/>
    <x v="6"/>
    <x v="4"/>
    <n v="126803"/>
    <n v="0"/>
    <n v="0"/>
    <n v="0"/>
    <n v="0"/>
    <n v="126803"/>
    <m/>
  </r>
  <r>
    <x v="10"/>
    <x v="3"/>
    <x v="16"/>
    <x v="1"/>
    <x v="12"/>
    <n v="4977889"/>
    <n v="174322"/>
    <n v="0"/>
    <n v="0"/>
    <n v="0"/>
    <n v="4977889"/>
    <m/>
  </r>
  <r>
    <x v="10"/>
    <x v="3"/>
    <x v="16"/>
    <x v="1"/>
    <x v="8"/>
    <n v="0"/>
    <n v="0"/>
    <n v="0"/>
    <n v="277279"/>
    <n v="9400"/>
    <n v="286679"/>
    <m/>
  </r>
  <r>
    <x v="10"/>
    <x v="3"/>
    <x v="16"/>
    <x v="2"/>
    <x v="6"/>
    <n v="6446436"/>
    <n v="115252"/>
    <n v="0"/>
    <n v="0"/>
    <n v="0"/>
    <n v="6446436"/>
    <m/>
  </r>
  <r>
    <x v="10"/>
    <x v="3"/>
    <x v="16"/>
    <x v="2"/>
    <x v="13"/>
    <n v="4750687"/>
    <n v="0"/>
    <n v="0"/>
    <n v="0"/>
    <n v="0"/>
    <n v="4750687"/>
    <m/>
  </r>
  <r>
    <x v="10"/>
    <x v="3"/>
    <x v="16"/>
    <x v="2"/>
    <x v="9"/>
    <n v="0"/>
    <n v="0"/>
    <n v="0"/>
    <n v="410733"/>
    <n v="106050"/>
    <n v="516783"/>
    <m/>
  </r>
  <r>
    <x v="10"/>
    <x v="3"/>
    <x v="16"/>
    <x v="4"/>
    <x v="7"/>
    <n v="98373"/>
    <n v="0"/>
    <n v="0"/>
    <n v="0"/>
    <n v="0"/>
    <n v="98373"/>
    <m/>
  </r>
  <r>
    <x v="10"/>
    <x v="3"/>
    <x v="16"/>
    <x v="3"/>
    <x v="5"/>
    <n v="368902"/>
    <n v="0"/>
    <n v="0"/>
    <n v="0"/>
    <n v="0"/>
    <n v="368902"/>
    <m/>
  </r>
  <r>
    <x v="10"/>
    <x v="3"/>
    <x v="16"/>
    <x v="3"/>
    <x v="10"/>
    <n v="248119"/>
    <n v="0"/>
    <n v="0"/>
    <n v="0"/>
    <n v="0"/>
    <n v="248119"/>
    <m/>
  </r>
  <r>
    <x v="10"/>
    <x v="3"/>
    <x v="74"/>
    <x v="0"/>
    <x v="11"/>
    <n v="1482056"/>
    <n v="0"/>
    <n v="0"/>
    <n v="0"/>
    <n v="0"/>
    <n v="1482056"/>
    <m/>
  </r>
  <r>
    <x v="10"/>
    <x v="3"/>
    <x v="74"/>
    <x v="6"/>
    <x v="4"/>
    <n v="92534"/>
    <n v="0"/>
    <n v="0"/>
    <n v="0"/>
    <n v="0"/>
    <n v="92534"/>
    <m/>
  </r>
  <r>
    <x v="10"/>
    <x v="3"/>
    <x v="74"/>
    <x v="1"/>
    <x v="12"/>
    <n v="600659"/>
    <n v="0"/>
    <n v="0"/>
    <n v="0"/>
    <n v="0"/>
    <n v="600659"/>
    <m/>
  </r>
  <r>
    <x v="10"/>
    <x v="3"/>
    <x v="74"/>
    <x v="2"/>
    <x v="6"/>
    <n v="2423667"/>
    <n v="0"/>
    <n v="0"/>
    <n v="0"/>
    <n v="0"/>
    <n v="2423667"/>
    <m/>
  </r>
  <r>
    <x v="10"/>
    <x v="3"/>
    <x v="74"/>
    <x v="2"/>
    <x v="13"/>
    <n v="5047331"/>
    <n v="0"/>
    <n v="0"/>
    <n v="0"/>
    <n v="0"/>
    <n v="5047331"/>
    <m/>
  </r>
  <r>
    <x v="10"/>
    <x v="3"/>
    <x v="74"/>
    <x v="2"/>
    <x v="9"/>
    <n v="0"/>
    <n v="0"/>
    <n v="0"/>
    <n v="0"/>
    <n v="109983"/>
    <n v="109983"/>
    <m/>
  </r>
  <r>
    <x v="10"/>
    <x v="3"/>
    <x v="74"/>
    <x v="4"/>
    <x v="7"/>
    <n v="419027"/>
    <n v="0"/>
    <n v="0"/>
    <n v="0"/>
    <n v="0"/>
    <n v="419027"/>
    <m/>
  </r>
  <r>
    <x v="10"/>
    <x v="3"/>
    <x v="74"/>
    <x v="3"/>
    <x v="10"/>
    <n v="31084"/>
    <n v="0"/>
    <n v="0"/>
    <n v="0"/>
    <n v="0"/>
    <n v="31084"/>
    <m/>
  </r>
  <r>
    <x v="10"/>
    <x v="3"/>
    <x v="111"/>
    <x v="0"/>
    <x v="11"/>
    <n v="351403"/>
    <n v="0"/>
    <n v="0"/>
    <n v="0"/>
    <n v="0"/>
    <n v="351403"/>
    <m/>
  </r>
  <r>
    <x v="10"/>
    <x v="3"/>
    <x v="111"/>
    <x v="1"/>
    <x v="12"/>
    <n v="285756"/>
    <n v="0"/>
    <n v="0"/>
    <n v="0"/>
    <n v="0"/>
    <n v="285756"/>
    <m/>
  </r>
  <r>
    <x v="10"/>
    <x v="3"/>
    <x v="111"/>
    <x v="2"/>
    <x v="6"/>
    <n v="39713"/>
    <n v="0"/>
    <n v="0"/>
    <n v="0"/>
    <n v="0"/>
    <n v="39713"/>
    <m/>
  </r>
  <r>
    <x v="10"/>
    <x v="3"/>
    <x v="111"/>
    <x v="2"/>
    <x v="13"/>
    <n v="40312"/>
    <n v="0"/>
    <n v="0"/>
    <n v="0"/>
    <n v="0"/>
    <n v="40312"/>
    <m/>
  </r>
  <r>
    <x v="10"/>
    <x v="3"/>
    <x v="111"/>
    <x v="3"/>
    <x v="5"/>
    <n v="138504"/>
    <n v="0"/>
    <n v="0"/>
    <n v="0"/>
    <n v="0"/>
    <n v="138504"/>
    <m/>
  </r>
  <r>
    <x v="10"/>
    <x v="3"/>
    <x v="111"/>
    <x v="3"/>
    <x v="10"/>
    <n v="38423"/>
    <n v="0"/>
    <n v="0"/>
    <n v="0"/>
    <n v="0"/>
    <n v="38423"/>
    <m/>
  </r>
  <r>
    <x v="10"/>
    <x v="3"/>
    <x v="134"/>
    <x v="0"/>
    <x v="11"/>
    <n v="162864"/>
    <n v="0"/>
    <n v="0"/>
    <n v="0"/>
    <n v="0"/>
    <n v="162864"/>
    <m/>
  </r>
  <r>
    <x v="10"/>
    <x v="3"/>
    <x v="134"/>
    <x v="1"/>
    <x v="12"/>
    <n v="7820"/>
    <n v="0"/>
    <n v="0"/>
    <n v="0"/>
    <n v="0"/>
    <n v="7820"/>
    <m/>
  </r>
  <r>
    <x v="10"/>
    <x v="3"/>
    <x v="183"/>
    <x v="0"/>
    <x v="11"/>
    <n v="11839"/>
    <n v="0"/>
    <n v="0"/>
    <n v="0"/>
    <n v="0"/>
    <n v="11839"/>
    <m/>
  </r>
  <r>
    <x v="10"/>
    <x v="3"/>
    <x v="51"/>
    <x v="0"/>
    <x v="11"/>
    <n v="2453600"/>
    <n v="15311"/>
    <n v="0"/>
    <n v="0"/>
    <n v="0"/>
    <n v="2453600"/>
    <m/>
  </r>
  <r>
    <x v="10"/>
    <x v="3"/>
    <x v="51"/>
    <x v="1"/>
    <x v="12"/>
    <n v="3527384"/>
    <n v="83692"/>
    <n v="0"/>
    <n v="0"/>
    <n v="0"/>
    <n v="3527384"/>
    <m/>
  </r>
  <r>
    <x v="10"/>
    <x v="3"/>
    <x v="51"/>
    <x v="2"/>
    <x v="6"/>
    <n v="475864"/>
    <n v="27836"/>
    <n v="0"/>
    <n v="0"/>
    <n v="0"/>
    <n v="475864"/>
    <m/>
  </r>
  <r>
    <x v="10"/>
    <x v="3"/>
    <x v="51"/>
    <x v="2"/>
    <x v="13"/>
    <n v="143270"/>
    <n v="0"/>
    <n v="0"/>
    <n v="0"/>
    <n v="0"/>
    <n v="143270"/>
    <m/>
  </r>
  <r>
    <x v="10"/>
    <x v="3"/>
    <x v="51"/>
    <x v="4"/>
    <x v="7"/>
    <n v="7467"/>
    <n v="0"/>
    <n v="0"/>
    <n v="0"/>
    <n v="0"/>
    <n v="7467"/>
    <m/>
  </r>
  <r>
    <x v="10"/>
    <x v="3"/>
    <x v="51"/>
    <x v="3"/>
    <x v="5"/>
    <n v="39800"/>
    <n v="0"/>
    <n v="0"/>
    <n v="0"/>
    <n v="0"/>
    <n v="39800"/>
    <m/>
  </r>
  <r>
    <x v="10"/>
    <x v="3"/>
    <x v="51"/>
    <x v="3"/>
    <x v="10"/>
    <n v="24171"/>
    <n v="11524"/>
    <n v="0"/>
    <n v="0"/>
    <n v="0"/>
    <n v="24171"/>
    <m/>
  </r>
  <r>
    <x v="10"/>
    <x v="3"/>
    <x v="51"/>
    <x v="3"/>
    <x v="15"/>
    <n v="126179"/>
    <n v="19251"/>
    <n v="0"/>
    <n v="0"/>
    <n v="0"/>
    <n v="126179"/>
    <m/>
  </r>
  <r>
    <x v="10"/>
    <x v="3"/>
    <x v="104"/>
    <x v="0"/>
    <x v="11"/>
    <n v="166061"/>
    <n v="0"/>
    <n v="0"/>
    <n v="0"/>
    <n v="0"/>
    <n v="166061"/>
    <m/>
  </r>
  <r>
    <x v="10"/>
    <x v="3"/>
    <x v="104"/>
    <x v="1"/>
    <x v="12"/>
    <n v="974920"/>
    <n v="0"/>
    <n v="0"/>
    <n v="0"/>
    <n v="0"/>
    <n v="974920"/>
    <m/>
  </r>
  <r>
    <x v="10"/>
    <x v="3"/>
    <x v="104"/>
    <x v="2"/>
    <x v="6"/>
    <n v="427010"/>
    <n v="0"/>
    <n v="0"/>
    <n v="0"/>
    <n v="0"/>
    <n v="427010"/>
    <m/>
  </r>
  <r>
    <x v="10"/>
    <x v="3"/>
    <x v="104"/>
    <x v="2"/>
    <x v="13"/>
    <n v="70142"/>
    <n v="0"/>
    <n v="0"/>
    <n v="0"/>
    <n v="0"/>
    <n v="70142"/>
    <m/>
  </r>
  <r>
    <x v="10"/>
    <x v="3"/>
    <x v="104"/>
    <x v="4"/>
    <x v="7"/>
    <n v="5597"/>
    <n v="0"/>
    <n v="0"/>
    <n v="0"/>
    <n v="0"/>
    <n v="5597"/>
    <m/>
  </r>
  <r>
    <x v="10"/>
    <x v="3"/>
    <x v="104"/>
    <x v="3"/>
    <x v="5"/>
    <n v="162197"/>
    <n v="19512"/>
    <n v="0"/>
    <n v="0"/>
    <n v="0"/>
    <n v="162197"/>
    <m/>
  </r>
  <r>
    <x v="10"/>
    <x v="3"/>
    <x v="104"/>
    <x v="3"/>
    <x v="10"/>
    <n v="5751"/>
    <n v="0"/>
    <n v="0"/>
    <n v="0"/>
    <n v="0"/>
    <n v="5751"/>
    <m/>
  </r>
  <r>
    <x v="10"/>
    <x v="3"/>
    <x v="42"/>
    <x v="0"/>
    <x v="11"/>
    <n v="3313106"/>
    <n v="9314"/>
    <n v="0"/>
    <n v="0"/>
    <n v="0"/>
    <n v="3313106"/>
    <m/>
  </r>
  <r>
    <x v="10"/>
    <x v="3"/>
    <x v="42"/>
    <x v="6"/>
    <x v="4"/>
    <n v="45109"/>
    <n v="0"/>
    <n v="0"/>
    <n v="0"/>
    <n v="0"/>
    <n v="45109"/>
    <m/>
  </r>
  <r>
    <x v="10"/>
    <x v="3"/>
    <x v="42"/>
    <x v="1"/>
    <x v="12"/>
    <n v="3752414"/>
    <n v="74755"/>
    <n v="0"/>
    <n v="0"/>
    <n v="0"/>
    <n v="3752414"/>
    <m/>
  </r>
  <r>
    <x v="10"/>
    <x v="3"/>
    <x v="42"/>
    <x v="1"/>
    <x v="8"/>
    <n v="0"/>
    <n v="0"/>
    <n v="0"/>
    <n v="38942"/>
    <n v="2145"/>
    <n v="41087"/>
    <m/>
  </r>
  <r>
    <x v="10"/>
    <x v="3"/>
    <x v="42"/>
    <x v="2"/>
    <x v="6"/>
    <n v="3699266"/>
    <n v="60579"/>
    <n v="0"/>
    <n v="0"/>
    <n v="0"/>
    <n v="3699266"/>
    <m/>
  </r>
  <r>
    <x v="10"/>
    <x v="3"/>
    <x v="42"/>
    <x v="2"/>
    <x v="13"/>
    <n v="2652213"/>
    <n v="0"/>
    <n v="0"/>
    <n v="0"/>
    <n v="0"/>
    <n v="2652213"/>
    <m/>
  </r>
  <r>
    <x v="10"/>
    <x v="3"/>
    <x v="42"/>
    <x v="4"/>
    <x v="7"/>
    <n v="39217"/>
    <n v="0"/>
    <n v="0"/>
    <n v="0"/>
    <n v="0"/>
    <n v="39217"/>
    <m/>
  </r>
  <r>
    <x v="10"/>
    <x v="3"/>
    <x v="42"/>
    <x v="3"/>
    <x v="5"/>
    <n v="160786"/>
    <n v="3172"/>
    <n v="0"/>
    <n v="0"/>
    <n v="0"/>
    <n v="160786"/>
    <m/>
  </r>
  <r>
    <x v="10"/>
    <x v="3"/>
    <x v="42"/>
    <x v="3"/>
    <x v="10"/>
    <n v="505307"/>
    <n v="62593"/>
    <n v="0"/>
    <n v="0"/>
    <n v="0"/>
    <n v="505307"/>
    <m/>
  </r>
  <r>
    <x v="10"/>
    <x v="3"/>
    <x v="38"/>
    <x v="0"/>
    <x v="11"/>
    <n v="4188843"/>
    <n v="55742"/>
    <n v="0"/>
    <n v="0"/>
    <n v="0"/>
    <n v="4188843"/>
    <m/>
  </r>
  <r>
    <x v="10"/>
    <x v="3"/>
    <x v="38"/>
    <x v="6"/>
    <x v="4"/>
    <n v="17006"/>
    <n v="708"/>
    <n v="0"/>
    <n v="0"/>
    <n v="0"/>
    <n v="17006"/>
    <m/>
  </r>
  <r>
    <x v="10"/>
    <x v="3"/>
    <x v="38"/>
    <x v="1"/>
    <x v="12"/>
    <n v="2202402"/>
    <n v="17147"/>
    <n v="0"/>
    <n v="0"/>
    <n v="0"/>
    <n v="2202402"/>
    <m/>
  </r>
  <r>
    <x v="10"/>
    <x v="3"/>
    <x v="38"/>
    <x v="2"/>
    <x v="6"/>
    <n v="2876570"/>
    <n v="5510"/>
    <n v="0"/>
    <n v="0"/>
    <n v="0"/>
    <n v="2876570"/>
    <m/>
  </r>
  <r>
    <x v="10"/>
    <x v="3"/>
    <x v="38"/>
    <x v="2"/>
    <x v="13"/>
    <n v="4684491"/>
    <n v="0"/>
    <n v="0"/>
    <n v="0"/>
    <n v="0"/>
    <n v="4684491"/>
    <m/>
  </r>
  <r>
    <x v="10"/>
    <x v="3"/>
    <x v="38"/>
    <x v="2"/>
    <x v="9"/>
    <n v="0"/>
    <n v="0"/>
    <n v="0"/>
    <n v="1061604"/>
    <n v="3330"/>
    <n v="1064934"/>
    <m/>
  </r>
  <r>
    <x v="10"/>
    <x v="3"/>
    <x v="38"/>
    <x v="4"/>
    <x v="7"/>
    <n v="321757"/>
    <n v="0"/>
    <n v="0"/>
    <n v="0"/>
    <n v="0"/>
    <n v="321757"/>
    <m/>
  </r>
  <r>
    <x v="10"/>
    <x v="3"/>
    <x v="38"/>
    <x v="3"/>
    <x v="5"/>
    <n v="408188"/>
    <n v="0"/>
    <n v="0"/>
    <n v="0"/>
    <n v="0"/>
    <n v="408188"/>
    <m/>
  </r>
  <r>
    <x v="10"/>
    <x v="3"/>
    <x v="38"/>
    <x v="3"/>
    <x v="10"/>
    <n v="1065681"/>
    <n v="0"/>
    <n v="0"/>
    <n v="0"/>
    <n v="0"/>
    <n v="1065681"/>
    <m/>
  </r>
  <r>
    <x v="10"/>
    <x v="3"/>
    <x v="97"/>
    <x v="0"/>
    <x v="11"/>
    <n v="773502"/>
    <n v="0"/>
    <n v="0"/>
    <n v="0"/>
    <n v="0"/>
    <n v="773502"/>
    <m/>
  </r>
  <r>
    <x v="10"/>
    <x v="3"/>
    <x v="97"/>
    <x v="0"/>
    <x v="1"/>
    <n v="0"/>
    <n v="0"/>
    <n v="0"/>
    <n v="134366"/>
    <n v="0"/>
    <n v="134366"/>
    <m/>
  </r>
  <r>
    <x v="10"/>
    <x v="3"/>
    <x v="97"/>
    <x v="1"/>
    <x v="12"/>
    <n v="152451"/>
    <n v="0"/>
    <n v="0"/>
    <n v="0"/>
    <n v="0"/>
    <n v="152451"/>
    <m/>
  </r>
  <r>
    <x v="10"/>
    <x v="3"/>
    <x v="97"/>
    <x v="2"/>
    <x v="6"/>
    <n v="1074057"/>
    <n v="0"/>
    <n v="0"/>
    <n v="0"/>
    <n v="0"/>
    <n v="1074057"/>
    <m/>
  </r>
  <r>
    <x v="10"/>
    <x v="3"/>
    <x v="97"/>
    <x v="2"/>
    <x v="13"/>
    <n v="1291650"/>
    <n v="0"/>
    <n v="0"/>
    <n v="0"/>
    <n v="0"/>
    <n v="1291650"/>
    <m/>
  </r>
  <r>
    <x v="10"/>
    <x v="3"/>
    <x v="97"/>
    <x v="2"/>
    <x v="9"/>
    <n v="0"/>
    <n v="0"/>
    <n v="0"/>
    <n v="198068"/>
    <n v="0"/>
    <n v="198068"/>
    <m/>
  </r>
  <r>
    <x v="10"/>
    <x v="3"/>
    <x v="97"/>
    <x v="4"/>
    <x v="7"/>
    <n v="13447"/>
    <n v="0"/>
    <n v="0"/>
    <n v="0"/>
    <n v="0"/>
    <n v="13447"/>
    <m/>
  </r>
  <r>
    <x v="10"/>
    <x v="3"/>
    <x v="97"/>
    <x v="3"/>
    <x v="10"/>
    <n v="22177"/>
    <n v="0"/>
    <n v="0"/>
    <n v="0"/>
    <n v="0"/>
    <n v="22177"/>
    <m/>
  </r>
  <r>
    <x v="10"/>
    <x v="3"/>
    <x v="63"/>
    <x v="0"/>
    <x v="11"/>
    <n v="1197599"/>
    <n v="0"/>
    <n v="0"/>
    <n v="0"/>
    <n v="0"/>
    <n v="1197599"/>
    <m/>
  </r>
  <r>
    <x v="10"/>
    <x v="3"/>
    <x v="63"/>
    <x v="1"/>
    <x v="12"/>
    <n v="1080372"/>
    <n v="45822"/>
    <n v="0"/>
    <n v="0"/>
    <n v="0"/>
    <n v="1080372"/>
    <m/>
  </r>
  <r>
    <x v="10"/>
    <x v="3"/>
    <x v="63"/>
    <x v="2"/>
    <x v="6"/>
    <n v="1269471"/>
    <n v="37631"/>
    <n v="0"/>
    <n v="0"/>
    <n v="0"/>
    <n v="1269471"/>
    <m/>
  </r>
  <r>
    <x v="10"/>
    <x v="3"/>
    <x v="63"/>
    <x v="2"/>
    <x v="13"/>
    <n v="1190151"/>
    <n v="0"/>
    <n v="0"/>
    <n v="0"/>
    <n v="0"/>
    <n v="1190151"/>
    <m/>
  </r>
  <r>
    <x v="10"/>
    <x v="3"/>
    <x v="63"/>
    <x v="2"/>
    <x v="9"/>
    <n v="0"/>
    <n v="0"/>
    <n v="0"/>
    <n v="23115"/>
    <n v="0"/>
    <n v="23115"/>
    <m/>
  </r>
  <r>
    <x v="10"/>
    <x v="3"/>
    <x v="63"/>
    <x v="3"/>
    <x v="5"/>
    <n v="36750"/>
    <n v="0"/>
    <n v="0"/>
    <n v="0"/>
    <n v="0"/>
    <n v="36750"/>
    <m/>
  </r>
  <r>
    <x v="10"/>
    <x v="3"/>
    <x v="63"/>
    <x v="3"/>
    <x v="10"/>
    <n v="106969"/>
    <n v="0"/>
    <n v="0"/>
    <n v="0"/>
    <n v="0"/>
    <n v="106969"/>
    <m/>
  </r>
  <r>
    <x v="10"/>
    <x v="2"/>
    <x v="84"/>
    <x v="0"/>
    <x v="11"/>
    <n v="1306792"/>
    <n v="0"/>
    <n v="0"/>
    <n v="0"/>
    <n v="0"/>
    <n v="1306792"/>
    <m/>
  </r>
  <r>
    <x v="10"/>
    <x v="2"/>
    <x v="84"/>
    <x v="1"/>
    <x v="12"/>
    <n v="1291223"/>
    <n v="0"/>
    <n v="0"/>
    <n v="0"/>
    <n v="0"/>
    <n v="1291223"/>
    <m/>
  </r>
  <r>
    <x v="10"/>
    <x v="2"/>
    <x v="84"/>
    <x v="2"/>
    <x v="6"/>
    <n v="1849857"/>
    <n v="0"/>
    <n v="0"/>
    <n v="0"/>
    <n v="0"/>
    <n v="1849857"/>
    <m/>
  </r>
  <r>
    <x v="10"/>
    <x v="2"/>
    <x v="84"/>
    <x v="2"/>
    <x v="13"/>
    <n v="129467"/>
    <n v="0"/>
    <n v="0"/>
    <n v="0"/>
    <n v="0"/>
    <n v="129467"/>
    <m/>
  </r>
  <r>
    <x v="10"/>
    <x v="2"/>
    <x v="84"/>
    <x v="4"/>
    <x v="7"/>
    <n v="181714"/>
    <n v="0"/>
    <n v="0"/>
    <n v="0"/>
    <n v="0"/>
    <n v="181714"/>
    <m/>
  </r>
  <r>
    <x v="10"/>
    <x v="2"/>
    <x v="84"/>
    <x v="0"/>
    <x v="11"/>
    <n v="945498"/>
    <n v="0"/>
    <n v="0"/>
    <n v="0"/>
    <n v="0"/>
    <n v="945498"/>
    <m/>
  </r>
  <r>
    <x v="10"/>
    <x v="2"/>
    <x v="84"/>
    <x v="6"/>
    <x v="4"/>
    <n v="19050"/>
    <n v="0"/>
    <n v="0"/>
    <n v="0"/>
    <n v="0"/>
    <n v="19050"/>
    <m/>
  </r>
  <r>
    <x v="10"/>
    <x v="2"/>
    <x v="84"/>
    <x v="1"/>
    <x v="12"/>
    <n v="1028583"/>
    <n v="0"/>
    <n v="0"/>
    <n v="0"/>
    <n v="0"/>
    <n v="1028583"/>
    <m/>
  </r>
  <r>
    <x v="10"/>
    <x v="2"/>
    <x v="84"/>
    <x v="2"/>
    <x v="6"/>
    <n v="935145"/>
    <n v="0"/>
    <n v="0"/>
    <n v="0"/>
    <n v="0"/>
    <n v="935145"/>
    <m/>
  </r>
  <r>
    <x v="10"/>
    <x v="2"/>
    <x v="84"/>
    <x v="2"/>
    <x v="13"/>
    <n v="35204"/>
    <n v="0"/>
    <n v="0"/>
    <n v="0"/>
    <n v="0"/>
    <n v="35204"/>
    <m/>
  </r>
  <r>
    <x v="10"/>
    <x v="2"/>
    <x v="84"/>
    <x v="4"/>
    <x v="7"/>
    <n v="67061"/>
    <n v="9644"/>
    <n v="0"/>
    <n v="0"/>
    <n v="0"/>
    <n v="67061"/>
    <m/>
  </r>
  <r>
    <x v="10"/>
    <x v="2"/>
    <x v="84"/>
    <x v="3"/>
    <x v="10"/>
    <n v="31518"/>
    <n v="0"/>
    <n v="0"/>
    <n v="0"/>
    <n v="0"/>
    <n v="31518"/>
    <m/>
  </r>
  <r>
    <x v="10"/>
    <x v="3"/>
    <x v="98"/>
    <x v="0"/>
    <x v="11"/>
    <n v="248528"/>
    <n v="0"/>
    <n v="0"/>
    <n v="0"/>
    <n v="0"/>
    <n v="248528"/>
    <m/>
  </r>
  <r>
    <x v="10"/>
    <x v="3"/>
    <x v="98"/>
    <x v="1"/>
    <x v="12"/>
    <n v="1188916"/>
    <n v="11598"/>
    <n v="0"/>
    <n v="0"/>
    <n v="0"/>
    <n v="1188916"/>
    <m/>
  </r>
  <r>
    <x v="10"/>
    <x v="3"/>
    <x v="98"/>
    <x v="2"/>
    <x v="6"/>
    <n v="9434"/>
    <n v="0"/>
    <n v="0"/>
    <n v="0"/>
    <n v="0"/>
    <n v="9434"/>
    <m/>
  </r>
  <r>
    <x v="10"/>
    <x v="3"/>
    <x v="98"/>
    <x v="3"/>
    <x v="5"/>
    <n v="48325"/>
    <n v="0"/>
    <n v="0"/>
    <n v="0"/>
    <n v="0"/>
    <n v="48325"/>
    <m/>
  </r>
  <r>
    <x v="10"/>
    <x v="3"/>
    <x v="119"/>
    <x v="0"/>
    <x v="11"/>
    <n v="329144"/>
    <n v="0"/>
    <n v="0"/>
    <n v="0"/>
    <n v="0"/>
    <n v="329144"/>
    <m/>
  </r>
  <r>
    <x v="10"/>
    <x v="3"/>
    <x v="119"/>
    <x v="1"/>
    <x v="12"/>
    <n v="505967"/>
    <n v="0"/>
    <n v="0"/>
    <n v="0"/>
    <n v="0"/>
    <n v="505967"/>
    <m/>
  </r>
  <r>
    <x v="10"/>
    <x v="5"/>
    <x v="89"/>
    <x v="0"/>
    <x v="11"/>
    <n v="952471"/>
    <n v="0"/>
    <n v="0"/>
    <n v="0"/>
    <n v="0"/>
    <n v="952471"/>
    <m/>
  </r>
  <r>
    <x v="10"/>
    <x v="5"/>
    <x v="89"/>
    <x v="1"/>
    <x v="12"/>
    <n v="418708"/>
    <n v="16383"/>
    <n v="0"/>
    <n v="0"/>
    <n v="0"/>
    <n v="418708"/>
    <m/>
  </r>
  <r>
    <x v="10"/>
    <x v="5"/>
    <x v="89"/>
    <x v="1"/>
    <x v="8"/>
    <n v="0"/>
    <n v="0"/>
    <n v="0"/>
    <n v="26444"/>
    <n v="0"/>
    <n v="26444"/>
    <m/>
  </r>
  <r>
    <x v="10"/>
    <x v="5"/>
    <x v="89"/>
    <x v="2"/>
    <x v="6"/>
    <n v="1666451"/>
    <n v="26205"/>
    <n v="0"/>
    <n v="0"/>
    <n v="0"/>
    <n v="1666451"/>
    <m/>
  </r>
  <r>
    <x v="10"/>
    <x v="5"/>
    <x v="89"/>
    <x v="2"/>
    <x v="13"/>
    <n v="1205201"/>
    <n v="0"/>
    <n v="0"/>
    <n v="0"/>
    <n v="0"/>
    <n v="1205201"/>
    <m/>
  </r>
  <r>
    <x v="10"/>
    <x v="5"/>
    <x v="89"/>
    <x v="2"/>
    <x v="9"/>
    <n v="0"/>
    <n v="0"/>
    <n v="0"/>
    <n v="0"/>
    <n v="37030"/>
    <n v="37030"/>
    <m/>
  </r>
  <r>
    <x v="10"/>
    <x v="5"/>
    <x v="89"/>
    <x v="4"/>
    <x v="7"/>
    <n v="142587"/>
    <n v="0"/>
    <n v="0"/>
    <n v="0"/>
    <n v="0"/>
    <n v="142587"/>
    <m/>
  </r>
  <r>
    <x v="10"/>
    <x v="5"/>
    <x v="89"/>
    <x v="3"/>
    <x v="5"/>
    <n v="43758"/>
    <n v="11088"/>
    <n v="0"/>
    <n v="0"/>
    <n v="0"/>
    <n v="43758"/>
    <m/>
  </r>
  <r>
    <x v="10"/>
    <x v="5"/>
    <x v="89"/>
    <x v="3"/>
    <x v="10"/>
    <n v="820560"/>
    <n v="4700"/>
    <n v="0"/>
    <n v="0"/>
    <n v="0"/>
    <n v="820560"/>
    <m/>
  </r>
  <r>
    <x v="10"/>
    <x v="5"/>
    <x v="69"/>
    <x v="0"/>
    <x v="11"/>
    <n v="1211713"/>
    <n v="0"/>
    <n v="0"/>
    <n v="0"/>
    <n v="0"/>
    <n v="1211713"/>
    <m/>
  </r>
  <r>
    <x v="10"/>
    <x v="5"/>
    <x v="69"/>
    <x v="0"/>
    <x v="1"/>
    <n v="0"/>
    <n v="0"/>
    <n v="0"/>
    <n v="270764"/>
    <n v="0"/>
    <n v="270764"/>
    <m/>
  </r>
  <r>
    <x v="10"/>
    <x v="5"/>
    <x v="69"/>
    <x v="1"/>
    <x v="12"/>
    <n v="1063681"/>
    <n v="0"/>
    <n v="0"/>
    <n v="0"/>
    <n v="0"/>
    <n v="1063681"/>
    <m/>
  </r>
  <r>
    <x v="10"/>
    <x v="5"/>
    <x v="69"/>
    <x v="2"/>
    <x v="6"/>
    <n v="2103539"/>
    <n v="0"/>
    <n v="0"/>
    <n v="0"/>
    <n v="0"/>
    <n v="2103539"/>
    <m/>
  </r>
  <r>
    <x v="10"/>
    <x v="5"/>
    <x v="69"/>
    <x v="2"/>
    <x v="13"/>
    <n v="1112926"/>
    <n v="0"/>
    <n v="0"/>
    <n v="0"/>
    <n v="0"/>
    <n v="1112926"/>
    <m/>
  </r>
  <r>
    <x v="10"/>
    <x v="5"/>
    <x v="69"/>
    <x v="2"/>
    <x v="9"/>
    <n v="0"/>
    <n v="0"/>
    <n v="0"/>
    <n v="0"/>
    <n v="25110"/>
    <n v="25110"/>
    <m/>
  </r>
  <r>
    <x v="10"/>
    <x v="5"/>
    <x v="69"/>
    <x v="4"/>
    <x v="7"/>
    <n v="34686"/>
    <n v="0"/>
    <n v="0"/>
    <n v="0"/>
    <n v="0"/>
    <n v="34686"/>
    <m/>
  </r>
  <r>
    <x v="10"/>
    <x v="5"/>
    <x v="69"/>
    <x v="3"/>
    <x v="5"/>
    <n v="69857"/>
    <n v="0"/>
    <n v="0"/>
    <n v="0"/>
    <n v="0"/>
    <n v="69857"/>
    <m/>
  </r>
  <r>
    <x v="10"/>
    <x v="5"/>
    <x v="69"/>
    <x v="3"/>
    <x v="10"/>
    <n v="311056"/>
    <n v="0"/>
    <n v="0"/>
    <n v="0"/>
    <n v="0"/>
    <n v="311056"/>
    <m/>
  </r>
  <r>
    <x v="10"/>
    <x v="5"/>
    <x v="33"/>
    <x v="0"/>
    <x v="11"/>
    <n v="2121240"/>
    <n v="0"/>
    <n v="0"/>
    <n v="0"/>
    <n v="0"/>
    <n v="2121240"/>
    <m/>
  </r>
  <r>
    <x v="10"/>
    <x v="5"/>
    <x v="33"/>
    <x v="0"/>
    <x v="1"/>
    <n v="0"/>
    <n v="0"/>
    <n v="0"/>
    <n v="0"/>
    <n v="12560"/>
    <n v="12560"/>
    <m/>
  </r>
  <r>
    <x v="10"/>
    <x v="5"/>
    <x v="33"/>
    <x v="1"/>
    <x v="12"/>
    <n v="922064"/>
    <n v="0"/>
    <n v="0"/>
    <n v="0"/>
    <n v="0"/>
    <n v="922064"/>
    <m/>
  </r>
  <r>
    <x v="10"/>
    <x v="5"/>
    <x v="33"/>
    <x v="2"/>
    <x v="6"/>
    <n v="6540617"/>
    <n v="14673"/>
    <n v="0"/>
    <n v="0"/>
    <n v="0"/>
    <n v="6540617"/>
    <m/>
  </r>
  <r>
    <x v="10"/>
    <x v="5"/>
    <x v="33"/>
    <x v="2"/>
    <x v="13"/>
    <n v="3505152"/>
    <n v="0"/>
    <n v="0"/>
    <n v="0"/>
    <n v="0"/>
    <n v="3505152"/>
    <m/>
  </r>
  <r>
    <x v="10"/>
    <x v="5"/>
    <x v="33"/>
    <x v="2"/>
    <x v="9"/>
    <n v="0"/>
    <n v="0"/>
    <n v="0"/>
    <n v="42513"/>
    <n v="77420"/>
    <n v="119933"/>
    <m/>
  </r>
  <r>
    <x v="10"/>
    <x v="5"/>
    <x v="33"/>
    <x v="4"/>
    <x v="7"/>
    <n v="630204"/>
    <n v="43311"/>
    <n v="0"/>
    <n v="0"/>
    <n v="0"/>
    <n v="630204"/>
    <m/>
  </r>
  <r>
    <x v="10"/>
    <x v="5"/>
    <x v="33"/>
    <x v="3"/>
    <x v="5"/>
    <n v="125885"/>
    <n v="0"/>
    <n v="0"/>
    <n v="0"/>
    <n v="0"/>
    <n v="125885"/>
    <m/>
  </r>
  <r>
    <x v="10"/>
    <x v="5"/>
    <x v="33"/>
    <x v="3"/>
    <x v="10"/>
    <n v="1987518"/>
    <n v="0"/>
    <n v="0"/>
    <n v="0"/>
    <n v="0"/>
    <n v="1987518"/>
    <m/>
  </r>
  <r>
    <x v="10"/>
    <x v="5"/>
    <x v="39"/>
    <x v="0"/>
    <x v="11"/>
    <n v="974250"/>
    <n v="25233"/>
    <n v="0"/>
    <n v="0"/>
    <n v="0"/>
    <n v="974250"/>
    <m/>
  </r>
  <r>
    <x v="10"/>
    <x v="5"/>
    <x v="39"/>
    <x v="6"/>
    <x v="4"/>
    <n v="18984"/>
    <n v="0"/>
    <n v="0"/>
    <n v="0"/>
    <n v="0"/>
    <n v="18984"/>
    <m/>
  </r>
  <r>
    <x v="10"/>
    <x v="5"/>
    <x v="39"/>
    <x v="1"/>
    <x v="12"/>
    <n v="1768151"/>
    <n v="0"/>
    <n v="0"/>
    <n v="0"/>
    <n v="0"/>
    <n v="1768151"/>
    <m/>
  </r>
  <r>
    <x v="10"/>
    <x v="5"/>
    <x v="39"/>
    <x v="2"/>
    <x v="6"/>
    <n v="2822296"/>
    <n v="43424"/>
    <n v="0"/>
    <n v="0"/>
    <n v="0"/>
    <n v="2822296"/>
    <m/>
  </r>
  <r>
    <x v="10"/>
    <x v="5"/>
    <x v="39"/>
    <x v="2"/>
    <x v="13"/>
    <n v="2220378"/>
    <n v="0"/>
    <n v="0"/>
    <n v="0"/>
    <n v="0"/>
    <n v="2220378"/>
    <m/>
  </r>
  <r>
    <x v="10"/>
    <x v="5"/>
    <x v="39"/>
    <x v="2"/>
    <x v="9"/>
    <n v="0"/>
    <n v="0"/>
    <n v="0"/>
    <n v="211078"/>
    <n v="11150"/>
    <n v="222228"/>
    <m/>
  </r>
  <r>
    <x v="10"/>
    <x v="5"/>
    <x v="39"/>
    <x v="4"/>
    <x v="7"/>
    <n v="188897"/>
    <n v="0"/>
    <n v="0"/>
    <n v="0"/>
    <n v="0"/>
    <n v="188897"/>
    <m/>
  </r>
  <r>
    <x v="10"/>
    <x v="5"/>
    <x v="39"/>
    <x v="3"/>
    <x v="5"/>
    <n v="167747"/>
    <n v="0"/>
    <n v="0"/>
    <n v="0"/>
    <n v="0"/>
    <n v="167747"/>
    <m/>
  </r>
  <r>
    <x v="10"/>
    <x v="5"/>
    <x v="39"/>
    <x v="3"/>
    <x v="10"/>
    <n v="1964862"/>
    <n v="0"/>
    <n v="0"/>
    <n v="0"/>
    <n v="0"/>
    <n v="1964862"/>
    <m/>
  </r>
  <r>
    <x v="10"/>
    <x v="5"/>
    <x v="39"/>
    <x v="3"/>
    <x v="15"/>
    <n v="30205"/>
    <n v="0"/>
    <n v="0"/>
    <n v="0"/>
    <n v="0"/>
    <n v="30205"/>
    <m/>
  </r>
  <r>
    <x v="10"/>
    <x v="5"/>
    <x v="22"/>
    <x v="0"/>
    <x v="11"/>
    <n v="1877450"/>
    <n v="0"/>
    <n v="0"/>
    <n v="0"/>
    <n v="0"/>
    <n v="1877450"/>
    <m/>
  </r>
  <r>
    <x v="10"/>
    <x v="5"/>
    <x v="22"/>
    <x v="6"/>
    <x v="4"/>
    <n v="54981"/>
    <n v="0"/>
    <n v="0"/>
    <n v="0"/>
    <n v="0"/>
    <n v="54981"/>
    <m/>
  </r>
  <r>
    <x v="10"/>
    <x v="5"/>
    <x v="22"/>
    <x v="1"/>
    <x v="12"/>
    <n v="1890464"/>
    <n v="5718"/>
    <n v="0"/>
    <n v="0"/>
    <n v="0"/>
    <n v="1890464"/>
    <m/>
  </r>
  <r>
    <x v="10"/>
    <x v="5"/>
    <x v="22"/>
    <x v="2"/>
    <x v="6"/>
    <n v="3511314"/>
    <n v="24161"/>
    <n v="0"/>
    <n v="0"/>
    <n v="0"/>
    <n v="3511314"/>
    <m/>
  </r>
  <r>
    <x v="10"/>
    <x v="5"/>
    <x v="22"/>
    <x v="2"/>
    <x v="13"/>
    <n v="6642962"/>
    <n v="0"/>
    <n v="0"/>
    <n v="0"/>
    <n v="0"/>
    <n v="6642962"/>
    <m/>
  </r>
  <r>
    <x v="10"/>
    <x v="5"/>
    <x v="22"/>
    <x v="2"/>
    <x v="9"/>
    <n v="0"/>
    <n v="0"/>
    <n v="0"/>
    <n v="484702"/>
    <n v="1930"/>
    <n v="486632"/>
    <m/>
  </r>
  <r>
    <x v="10"/>
    <x v="5"/>
    <x v="22"/>
    <x v="4"/>
    <x v="7"/>
    <n v="234613"/>
    <n v="0"/>
    <n v="0"/>
    <n v="0"/>
    <n v="0"/>
    <n v="234613"/>
    <m/>
  </r>
  <r>
    <x v="10"/>
    <x v="5"/>
    <x v="22"/>
    <x v="3"/>
    <x v="5"/>
    <n v="850994"/>
    <n v="0"/>
    <n v="0"/>
    <n v="0"/>
    <n v="0"/>
    <n v="850994"/>
    <m/>
  </r>
  <r>
    <x v="10"/>
    <x v="5"/>
    <x v="22"/>
    <x v="3"/>
    <x v="10"/>
    <n v="2709318"/>
    <n v="0"/>
    <n v="0"/>
    <n v="0"/>
    <n v="0"/>
    <n v="2709318"/>
    <m/>
  </r>
  <r>
    <x v="10"/>
    <x v="5"/>
    <x v="22"/>
    <x v="3"/>
    <x v="15"/>
    <n v="158482"/>
    <n v="0"/>
    <n v="0"/>
    <n v="0"/>
    <n v="0"/>
    <n v="158482"/>
    <m/>
  </r>
  <r>
    <x v="10"/>
    <x v="3"/>
    <x v="97"/>
    <x v="1"/>
    <x v="12"/>
    <n v="107138"/>
    <n v="0"/>
    <n v="0"/>
    <n v="0"/>
    <n v="0"/>
    <n v="107138"/>
    <m/>
  </r>
  <r>
    <x v="10"/>
    <x v="3"/>
    <x v="97"/>
    <x v="2"/>
    <x v="6"/>
    <n v="46831"/>
    <n v="0"/>
    <n v="0"/>
    <n v="0"/>
    <n v="0"/>
    <n v="46831"/>
    <m/>
  </r>
  <r>
    <x v="10"/>
    <x v="3"/>
    <x v="97"/>
    <x v="2"/>
    <x v="13"/>
    <n v="58759"/>
    <n v="0"/>
    <n v="0"/>
    <n v="0"/>
    <n v="0"/>
    <n v="58759"/>
    <m/>
  </r>
  <r>
    <x v="10"/>
    <x v="5"/>
    <x v="69"/>
    <x v="0"/>
    <x v="11"/>
    <n v="1380740"/>
    <n v="21166"/>
    <n v="0"/>
    <n v="0"/>
    <n v="0"/>
    <n v="1380740"/>
    <m/>
  </r>
  <r>
    <x v="10"/>
    <x v="5"/>
    <x v="69"/>
    <x v="0"/>
    <x v="1"/>
    <n v="0"/>
    <n v="0"/>
    <n v="0"/>
    <n v="119142"/>
    <n v="6562"/>
    <n v="125704"/>
    <m/>
  </r>
  <r>
    <x v="10"/>
    <x v="5"/>
    <x v="69"/>
    <x v="1"/>
    <x v="12"/>
    <n v="1391453"/>
    <n v="70911"/>
    <n v="0"/>
    <n v="0"/>
    <n v="0"/>
    <n v="1391453"/>
    <m/>
  </r>
  <r>
    <x v="10"/>
    <x v="5"/>
    <x v="69"/>
    <x v="1"/>
    <x v="8"/>
    <n v="0"/>
    <n v="0"/>
    <n v="0"/>
    <n v="74294"/>
    <n v="15146"/>
    <n v="89440"/>
    <m/>
  </r>
  <r>
    <x v="10"/>
    <x v="5"/>
    <x v="69"/>
    <x v="2"/>
    <x v="6"/>
    <n v="4049202"/>
    <n v="82792"/>
    <n v="0"/>
    <n v="0"/>
    <n v="0"/>
    <n v="4049202"/>
    <m/>
  </r>
  <r>
    <x v="10"/>
    <x v="5"/>
    <x v="69"/>
    <x v="2"/>
    <x v="13"/>
    <n v="1881986"/>
    <n v="0"/>
    <n v="0"/>
    <n v="0"/>
    <n v="0"/>
    <n v="1881986"/>
    <m/>
  </r>
  <r>
    <x v="10"/>
    <x v="5"/>
    <x v="69"/>
    <x v="2"/>
    <x v="9"/>
    <n v="0"/>
    <n v="0"/>
    <n v="0"/>
    <n v="597487"/>
    <n v="36384"/>
    <n v="633871"/>
    <m/>
  </r>
  <r>
    <x v="10"/>
    <x v="5"/>
    <x v="69"/>
    <x v="4"/>
    <x v="7"/>
    <n v="39541"/>
    <n v="0"/>
    <n v="0"/>
    <n v="0"/>
    <n v="0"/>
    <n v="39541"/>
    <m/>
  </r>
  <r>
    <x v="10"/>
    <x v="5"/>
    <x v="69"/>
    <x v="3"/>
    <x v="5"/>
    <n v="90442"/>
    <n v="0"/>
    <n v="0"/>
    <n v="0"/>
    <n v="0"/>
    <n v="90442"/>
    <m/>
  </r>
  <r>
    <x v="10"/>
    <x v="5"/>
    <x v="69"/>
    <x v="3"/>
    <x v="10"/>
    <n v="185973"/>
    <n v="0"/>
    <n v="0"/>
    <n v="0"/>
    <n v="0"/>
    <n v="185973"/>
    <m/>
  </r>
  <r>
    <x v="10"/>
    <x v="5"/>
    <x v="69"/>
    <x v="0"/>
    <x v="11"/>
    <n v="713514"/>
    <n v="0"/>
    <n v="0"/>
    <n v="0"/>
    <n v="0"/>
    <n v="713514"/>
    <m/>
  </r>
  <r>
    <x v="10"/>
    <x v="5"/>
    <x v="69"/>
    <x v="1"/>
    <x v="12"/>
    <n v="1158792"/>
    <n v="0"/>
    <n v="0"/>
    <n v="0"/>
    <n v="0"/>
    <n v="1158792"/>
    <m/>
  </r>
  <r>
    <x v="10"/>
    <x v="5"/>
    <x v="69"/>
    <x v="1"/>
    <x v="8"/>
    <n v="0"/>
    <n v="0"/>
    <n v="0"/>
    <n v="0"/>
    <n v="9710"/>
    <n v="9710"/>
    <m/>
  </r>
  <r>
    <x v="10"/>
    <x v="5"/>
    <x v="69"/>
    <x v="2"/>
    <x v="6"/>
    <n v="945043"/>
    <n v="18645"/>
    <n v="0"/>
    <n v="0"/>
    <n v="0"/>
    <n v="945043"/>
    <m/>
  </r>
  <r>
    <x v="10"/>
    <x v="5"/>
    <x v="69"/>
    <x v="2"/>
    <x v="13"/>
    <n v="649180"/>
    <n v="3200"/>
    <n v="0"/>
    <n v="0"/>
    <n v="0"/>
    <n v="649180"/>
    <m/>
  </r>
  <r>
    <x v="10"/>
    <x v="5"/>
    <x v="69"/>
    <x v="2"/>
    <x v="9"/>
    <n v="0"/>
    <n v="0"/>
    <n v="0"/>
    <n v="0"/>
    <n v="3810"/>
    <n v="3810"/>
    <m/>
  </r>
  <r>
    <x v="10"/>
    <x v="5"/>
    <x v="69"/>
    <x v="4"/>
    <x v="7"/>
    <n v="50105"/>
    <n v="0"/>
    <n v="0"/>
    <n v="0"/>
    <n v="0"/>
    <n v="50105"/>
    <m/>
  </r>
  <r>
    <x v="10"/>
    <x v="5"/>
    <x v="69"/>
    <x v="3"/>
    <x v="5"/>
    <n v="97642"/>
    <n v="0"/>
    <n v="0"/>
    <n v="0"/>
    <n v="0"/>
    <n v="97642"/>
    <m/>
  </r>
  <r>
    <x v="10"/>
    <x v="5"/>
    <x v="69"/>
    <x v="3"/>
    <x v="10"/>
    <n v="737099"/>
    <n v="0"/>
    <n v="0"/>
    <n v="0"/>
    <n v="0"/>
    <n v="737099"/>
    <m/>
  </r>
  <r>
    <x v="10"/>
    <x v="5"/>
    <x v="33"/>
    <x v="0"/>
    <x v="11"/>
    <n v="3674301"/>
    <n v="65698"/>
    <n v="0"/>
    <n v="0"/>
    <n v="0"/>
    <n v="3674301"/>
    <m/>
  </r>
  <r>
    <x v="10"/>
    <x v="5"/>
    <x v="33"/>
    <x v="0"/>
    <x v="1"/>
    <n v="0"/>
    <n v="0"/>
    <n v="0"/>
    <n v="748040"/>
    <n v="12850"/>
    <n v="760890"/>
    <m/>
  </r>
  <r>
    <x v="10"/>
    <x v="5"/>
    <x v="33"/>
    <x v="1"/>
    <x v="12"/>
    <n v="2795139"/>
    <n v="214749"/>
    <n v="0"/>
    <n v="0"/>
    <n v="0"/>
    <n v="2795139"/>
    <m/>
  </r>
  <r>
    <x v="10"/>
    <x v="5"/>
    <x v="33"/>
    <x v="1"/>
    <x v="8"/>
    <n v="0"/>
    <n v="0"/>
    <n v="0"/>
    <n v="468621"/>
    <n v="4570"/>
    <n v="473191"/>
    <m/>
  </r>
  <r>
    <x v="10"/>
    <x v="5"/>
    <x v="33"/>
    <x v="2"/>
    <x v="6"/>
    <n v="7861330"/>
    <n v="52191"/>
    <n v="0"/>
    <n v="0"/>
    <n v="0"/>
    <n v="7861330"/>
    <m/>
  </r>
  <r>
    <x v="10"/>
    <x v="5"/>
    <x v="33"/>
    <x v="2"/>
    <x v="13"/>
    <n v="4527173"/>
    <n v="8106"/>
    <n v="0"/>
    <n v="0"/>
    <n v="0"/>
    <n v="4527173"/>
    <m/>
  </r>
  <r>
    <x v="10"/>
    <x v="5"/>
    <x v="33"/>
    <x v="2"/>
    <x v="9"/>
    <n v="0"/>
    <n v="0"/>
    <n v="0"/>
    <n v="1825700"/>
    <n v="66360"/>
    <n v="1892060"/>
    <m/>
  </r>
  <r>
    <x v="10"/>
    <x v="5"/>
    <x v="33"/>
    <x v="4"/>
    <x v="7"/>
    <n v="628431"/>
    <n v="88945"/>
    <n v="0"/>
    <n v="0"/>
    <n v="0"/>
    <n v="628431"/>
    <m/>
  </r>
  <r>
    <x v="10"/>
    <x v="5"/>
    <x v="33"/>
    <x v="3"/>
    <x v="5"/>
    <n v="300370"/>
    <n v="112697"/>
    <n v="0"/>
    <n v="0"/>
    <n v="0"/>
    <n v="300370"/>
    <m/>
  </r>
  <r>
    <x v="10"/>
    <x v="5"/>
    <x v="33"/>
    <x v="3"/>
    <x v="10"/>
    <n v="987859"/>
    <n v="3400"/>
    <n v="0"/>
    <n v="0"/>
    <n v="0"/>
    <n v="987859"/>
    <m/>
  </r>
  <r>
    <x v="10"/>
    <x v="5"/>
    <x v="33"/>
    <x v="3"/>
    <x v="15"/>
    <n v="34757"/>
    <n v="34757"/>
    <n v="0"/>
    <n v="0"/>
    <n v="0"/>
    <n v="34757"/>
    <m/>
  </r>
  <r>
    <x v="10"/>
    <x v="5"/>
    <x v="39"/>
    <x v="0"/>
    <x v="11"/>
    <n v="707057"/>
    <n v="0"/>
    <n v="0"/>
    <n v="0"/>
    <n v="0"/>
    <n v="707057"/>
    <m/>
  </r>
  <r>
    <x v="10"/>
    <x v="5"/>
    <x v="39"/>
    <x v="0"/>
    <x v="1"/>
    <n v="0"/>
    <n v="0"/>
    <n v="0"/>
    <n v="15429"/>
    <n v="0"/>
    <n v="15429"/>
    <m/>
  </r>
  <r>
    <x v="10"/>
    <x v="5"/>
    <x v="39"/>
    <x v="1"/>
    <x v="12"/>
    <n v="1317006"/>
    <n v="36589"/>
    <n v="0"/>
    <n v="0"/>
    <n v="0"/>
    <n v="1317006"/>
    <m/>
  </r>
  <r>
    <x v="10"/>
    <x v="5"/>
    <x v="39"/>
    <x v="1"/>
    <x v="8"/>
    <n v="0"/>
    <n v="0"/>
    <n v="0"/>
    <n v="23312"/>
    <n v="5010"/>
    <n v="28322"/>
    <m/>
  </r>
  <r>
    <x v="10"/>
    <x v="5"/>
    <x v="39"/>
    <x v="2"/>
    <x v="6"/>
    <n v="1981845"/>
    <n v="33198"/>
    <n v="0"/>
    <n v="0"/>
    <n v="0"/>
    <n v="1981845"/>
    <m/>
  </r>
  <r>
    <x v="10"/>
    <x v="5"/>
    <x v="39"/>
    <x v="2"/>
    <x v="13"/>
    <n v="286643"/>
    <n v="0"/>
    <n v="0"/>
    <n v="0"/>
    <n v="0"/>
    <n v="286643"/>
    <m/>
  </r>
  <r>
    <x v="10"/>
    <x v="5"/>
    <x v="39"/>
    <x v="2"/>
    <x v="9"/>
    <n v="0"/>
    <n v="0"/>
    <n v="0"/>
    <n v="253105"/>
    <n v="8830"/>
    <n v="261935"/>
    <m/>
  </r>
  <r>
    <x v="10"/>
    <x v="5"/>
    <x v="39"/>
    <x v="4"/>
    <x v="7"/>
    <n v="187468"/>
    <n v="0"/>
    <n v="0"/>
    <n v="0"/>
    <n v="0"/>
    <n v="187468"/>
    <m/>
  </r>
  <r>
    <x v="10"/>
    <x v="5"/>
    <x v="39"/>
    <x v="3"/>
    <x v="5"/>
    <n v="35195"/>
    <n v="0"/>
    <n v="0"/>
    <n v="0"/>
    <n v="0"/>
    <n v="35195"/>
    <m/>
  </r>
  <r>
    <x v="10"/>
    <x v="5"/>
    <x v="39"/>
    <x v="3"/>
    <x v="10"/>
    <n v="1076142"/>
    <n v="0"/>
    <n v="0"/>
    <n v="0"/>
    <n v="0"/>
    <n v="1076142"/>
    <m/>
  </r>
  <r>
    <x v="10"/>
    <x v="5"/>
    <x v="39"/>
    <x v="0"/>
    <x v="11"/>
    <n v="2893123"/>
    <n v="0"/>
    <n v="0"/>
    <n v="0"/>
    <n v="0"/>
    <n v="2893123"/>
    <m/>
  </r>
  <r>
    <x v="10"/>
    <x v="5"/>
    <x v="39"/>
    <x v="0"/>
    <x v="1"/>
    <n v="0"/>
    <n v="0"/>
    <n v="0"/>
    <n v="0"/>
    <n v="11840"/>
    <n v="11840"/>
    <m/>
  </r>
  <r>
    <x v="10"/>
    <x v="5"/>
    <x v="39"/>
    <x v="1"/>
    <x v="12"/>
    <n v="1022470"/>
    <n v="3228"/>
    <n v="0"/>
    <n v="0"/>
    <n v="0"/>
    <n v="1022470"/>
    <m/>
  </r>
  <r>
    <x v="10"/>
    <x v="5"/>
    <x v="39"/>
    <x v="2"/>
    <x v="6"/>
    <n v="4185758"/>
    <n v="42581"/>
    <n v="0"/>
    <n v="0"/>
    <n v="0"/>
    <n v="4185758"/>
    <m/>
  </r>
  <r>
    <x v="10"/>
    <x v="5"/>
    <x v="39"/>
    <x v="2"/>
    <x v="13"/>
    <n v="1717421"/>
    <n v="0"/>
    <n v="0"/>
    <n v="0"/>
    <n v="0"/>
    <n v="1717421"/>
    <m/>
  </r>
  <r>
    <x v="10"/>
    <x v="5"/>
    <x v="39"/>
    <x v="2"/>
    <x v="9"/>
    <n v="0"/>
    <n v="0"/>
    <n v="0"/>
    <n v="0"/>
    <n v="26810"/>
    <n v="26810"/>
    <m/>
  </r>
  <r>
    <x v="10"/>
    <x v="5"/>
    <x v="39"/>
    <x v="4"/>
    <x v="7"/>
    <n v="479886"/>
    <n v="10031"/>
    <n v="0"/>
    <n v="0"/>
    <n v="0"/>
    <n v="479886"/>
    <m/>
  </r>
  <r>
    <x v="10"/>
    <x v="5"/>
    <x v="39"/>
    <x v="3"/>
    <x v="5"/>
    <n v="173467"/>
    <n v="0"/>
    <n v="0"/>
    <n v="0"/>
    <n v="0"/>
    <n v="173467"/>
    <m/>
  </r>
  <r>
    <x v="10"/>
    <x v="5"/>
    <x v="39"/>
    <x v="3"/>
    <x v="10"/>
    <n v="2330720"/>
    <n v="0"/>
    <n v="0"/>
    <n v="0"/>
    <n v="0"/>
    <n v="2330720"/>
    <m/>
  </r>
  <r>
    <x v="10"/>
    <x v="5"/>
    <x v="66"/>
    <x v="0"/>
    <x v="11"/>
    <n v="57250"/>
    <n v="0"/>
    <n v="0"/>
    <n v="0"/>
    <n v="0"/>
    <n v="57250"/>
    <m/>
  </r>
  <r>
    <x v="10"/>
    <x v="5"/>
    <x v="66"/>
    <x v="1"/>
    <x v="12"/>
    <n v="101906"/>
    <n v="16403"/>
    <n v="0"/>
    <n v="0"/>
    <n v="0"/>
    <n v="101906"/>
    <m/>
  </r>
  <r>
    <x v="10"/>
    <x v="5"/>
    <x v="66"/>
    <x v="2"/>
    <x v="6"/>
    <n v="1218042"/>
    <n v="2583"/>
    <n v="0"/>
    <n v="0"/>
    <n v="0"/>
    <n v="1218042"/>
    <m/>
  </r>
  <r>
    <x v="10"/>
    <x v="5"/>
    <x v="66"/>
    <x v="2"/>
    <x v="13"/>
    <n v="1255925"/>
    <n v="0"/>
    <n v="0"/>
    <n v="0"/>
    <n v="0"/>
    <n v="1255925"/>
    <m/>
  </r>
  <r>
    <x v="10"/>
    <x v="5"/>
    <x v="66"/>
    <x v="2"/>
    <x v="9"/>
    <n v="0"/>
    <n v="0"/>
    <n v="0"/>
    <n v="1459616"/>
    <n v="0"/>
    <n v="1459616"/>
    <m/>
  </r>
  <r>
    <x v="10"/>
    <x v="5"/>
    <x v="66"/>
    <x v="4"/>
    <x v="7"/>
    <n v="22786"/>
    <n v="0"/>
    <n v="0"/>
    <n v="0"/>
    <n v="0"/>
    <n v="22786"/>
    <m/>
  </r>
  <r>
    <x v="10"/>
    <x v="5"/>
    <x v="66"/>
    <x v="3"/>
    <x v="5"/>
    <n v="46139"/>
    <n v="0"/>
    <n v="0"/>
    <n v="0"/>
    <n v="0"/>
    <n v="46139"/>
    <m/>
  </r>
  <r>
    <x v="10"/>
    <x v="5"/>
    <x v="66"/>
    <x v="3"/>
    <x v="10"/>
    <n v="401529"/>
    <n v="0"/>
    <n v="0"/>
    <n v="0"/>
    <n v="0"/>
    <n v="401529"/>
    <m/>
  </r>
  <r>
    <x v="10"/>
    <x v="5"/>
    <x v="66"/>
    <x v="2"/>
    <x v="6"/>
    <n v="1002"/>
    <n v="1002"/>
    <n v="0"/>
    <n v="0"/>
    <n v="0"/>
    <n v="1002"/>
    <m/>
  </r>
  <r>
    <x v="10"/>
    <x v="5"/>
    <x v="22"/>
    <x v="0"/>
    <x v="11"/>
    <n v="899416"/>
    <n v="0"/>
    <n v="0"/>
    <n v="0"/>
    <n v="0"/>
    <n v="899416"/>
    <m/>
  </r>
  <r>
    <x v="10"/>
    <x v="5"/>
    <x v="22"/>
    <x v="0"/>
    <x v="1"/>
    <n v="0"/>
    <n v="0"/>
    <n v="0"/>
    <n v="94841"/>
    <n v="0"/>
    <n v="94841"/>
    <m/>
  </r>
  <r>
    <x v="10"/>
    <x v="5"/>
    <x v="22"/>
    <x v="6"/>
    <x v="4"/>
    <n v="5395"/>
    <n v="0"/>
    <n v="0"/>
    <n v="0"/>
    <n v="0"/>
    <n v="5395"/>
    <m/>
  </r>
  <r>
    <x v="10"/>
    <x v="5"/>
    <x v="22"/>
    <x v="1"/>
    <x v="12"/>
    <n v="840300"/>
    <n v="0"/>
    <n v="0"/>
    <n v="0"/>
    <n v="0"/>
    <n v="840300"/>
    <m/>
  </r>
  <r>
    <x v="10"/>
    <x v="5"/>
    <x v="22"/>
    <x v="1"/>
    <x v="8"/>
    <n v="0"/>
    <n v="0"/>
    <n v="0"/>
    <n v="62697"/>
    <n v="0"/>
    <n v="62697"/>
    <m/>
  </r>
  <r>
    <x v="10"/>
    <x v="5"/>
    <x v="22"/>
    <x v="2"/>
    <x v="6"/>
    <n v="992904"/>
    <n v="0"/>
    <n v="0"/>
    <n v="0"/>
    <n v="0"/>
    <n v="992904"/>
    <m/>
  </r>
  <r>
    <x v="10"/>
    <x v="5"/>
    <x v="22"/>
    <x v="2"/>
    <x v="13"/>
    <n v="1293773"/>
    <n v="17566"/>
    <n v="0"/>
    <n v="0"/>
    <n v="0"/>
    <n v="1293773"/>
    <m/>
  </r>
  <r>
    <x v="10"/>
    <x v="5"/>
    <x v="22"/>
    <x v="2"/>
    <x v="9"/>
    <n v="0"/>
    <n v="0"/>
    <n v="0"/>
    <n v="102980"/>
    <n v="34570"/>
    <n v="137550"/>
    <m/>
  </r>
  <r>
    <x v="10"/>
    <x v="5"/>
    <x v="22"/>
    <x v="4"/>
    <x v="7"/>
    <n v="95686"/>
    <n v="0"/>
    <n v="0"/>
    <n v="0"/>
    <n v="0"/>
    <n v="95686"/>
    <m/>
  </r>
  <r>
    <x v="10"/>
    <x v="5"/>
    <x v="22"/>
    <x v="3"/>
    <x v="5"/>
    <n v="327156"/>
    <n v="0"/>
    <n v="0"/>
    <n v="0"/>
    <n v="0"/>
    <n v="327156"/>
    <m/>
  </r>
  <r>
    <x v="10"/>
    <x v="5"/>
    <x v="22"/>
    <x v="3"/>
    <x v="10"/>
    <n v="323195"/>
    <n v="0"/>
    <n v="0"/>
    <n v="0"/>
    <n v="0"/>
    <n v="323195"/>
    <m/>
  </r>
  <r>
    <x v="10"/>
    <x v="7"/>
    <x v="121"/>
    <x v="0"/>
    <x v="11"/>
    <n v="55769"/>
    <n v="0"/>
    <n v="0"/>
    <n v="0"/>
    <n v="0"/>
    <n v="55769"/>
    <m/>
  </r>
  <r>
    <x v="10"/>
    <x v="7"/>
    <x v="121"/>
    <x v="1"/>
    <x v="12"/>
    <n v="104906"/>
    <n v="0"/>
    <n v="0"/>
    <n v="0"/>
    <n v="0"/>
    <n v="104906"/>
    <m/>
  </r>
  <r>
    <x v="10"/>
    <x v="7"/>
    <x v="121"/>
    <x v="2"/>
    <x v="6"/>
    <n v="24728"/>
    <n v="0"/>
    <n v="0"/>
    <n v="0"/>
    <n v="0"/>
    <n v="24728"/>
    <m/>
  </r>
  <r>
    <x v="10"/>
    <x v="7"/>
    <x v="52"/>
    <x v="0"/>
    <x v="11"/>
    <n v="1697462"/>
    <n v="18699"/>
    <n v="0"/>
    <n v="0"/>
    <n v="0"/>
    <n v="1697462"/>
    <m/>
  </r>
  <r>
    <x v="10"/>
    <x v="7"/>
    <x v="52"/>
    <x v="6"/>
    <x v="4"/>
    <n v="55502"/>
    <n v="0"/>
    <n v="0"/>
    <n v="0"/>
    <n v="0"/>
    <n v="55502"/>
    <m/>
  </r>
  <r>
    <x v="10"/>
    <x v="7"/>
    <x v="52"/>
    <x v="1"/>
    <x v="12"/>
    <n v="698845"/>
    <n v="0"/>
    <n v="0"/>
    <n v="0"/>
    <n v="0"/>
    <n v="698845"/>
    <m/>
  </r>
  <r>
    <x v="10"/>
    <x v="7"/>
    <x v="52"/>
    <x v="2"/>
    <x v="6"/>
    <n v="1689572"/>
    <n v="13201"/>
    <n v="0"/>
    <n v="0"/>
    <n v="0"/>
    <n v="1689572"/>
    <m/>
  </r>
  <r>
    <x v="10"/>
    <x v="7"/>
    <x v="52"/>
    <x v="2"/>
    <x v="13"/>
    <n v="1078208"/>
    <n v="0"/>
    <n v="0"/>
    <n v="0"/>
    <n v="0"/>
    <n v="1078208"/>
    <m/>
  </r>
  <r>
    <x v="10"/>
    <x v="7"/>
    <x v="52"/>
    <x v="4"/>
    <x v="7"/>
    <n v="3086"/>
    <n v="0"/>
    <n v="0"/>
    <n v="0"/>
    <n v="0"/>
    <n v="3086"/>
    <m/>
  </r>
  <r>
    <x v="10"/>
    <x v="7"/>
    <x v="52"/>
    <x v="3"/>
    <x v="5"/>
    <n v="228033"/>
    <n v="0"/>
    <n v="0"/>
    <n v="0"/>
    <n v="0"/>
    <n v="228033"/>
    <m/>
  </r>
  <r>
    <x v="10"/>
    <x v="7"/>
    <x v="52"/>
    <x v="3"/>
    <x v="10"/>
    <n v="258549"/>
    <n v="0"/>
    <n v="0"/>
    <n v="0"/>
    <n v="0"/>
    <n v="258549"/>
    <m/>
  </r>
  <r>
    <x v="10"/>
    <x v="7"/>
    <x v="82"/>
    <x v="0"/>
    <x v="11"/>
    <n v="835738"/>
    <n v="0"/>
    <n v="0"/>
    <n v="0"/>
    <n v="0"/>
    <n v="835738"/>
    <m/>
  </r>
  <r>
    <x v="10"/>
    <x v="7"/>
    <x v="82"/>
    <x v="1"/>
    <x v="12"/>
    <n v="1309929"/>
    <n v="0"/>
    <n v="0"/>
    <n v="0"/>
    <n v="0"/>
    <n v="1309929"/>
    <m/>
  </r>
  <r>
    <x v="10"/>
    <x v="7"/>
    <x v="82"/>
    <x v="2"/>
    <x v="6"/>
    <n v="847774"/>
    <n v="0"/>
    <n v="0"/>
    <n v="0"/>
    <n v="0"/>
    <n v="847774"/>
    <m/>
  </r>
  <r>
    <x v="10"/>
    <x v="7"/>
    <x v="82"/>
    <x v="2"/>
    <x v="13"/>
    <n v="95356"/>
    <n v="0"/>
    <n v="0"/>
    <n v="0"/>
    <n v="0"/>
    <n v="95356"/>
    <m/>
  </r>
  <r>
    <x v="10"/>
    <x v="7"/>
    <x v="82"/>
    <x v="4"/>
    <x v="7"/>
    <n v="10607"/>
    <n v="0"/>
    <n v="0"/>
    <n v="0"/>
    <n v="0"/>
    <n v="10607"/>
    <m/>
  </r>
  <r>
    <x v="10"/>
    <x v="7"/>
    <x v="82"/>
    <x v="3"/>
    <x v="5"/>
    <n v="87589"/>
    <n v="0"/>
    <n v="0"/>
    <n v="0"/>
    <n v="0"/>
    <n v="87589"/>
    <m/>
  </r>
  <r>
    <x v="10"/>
    <x v="7"/>
    <x v="82"/>
    <x v="3"/>
    <x v="10"/>
    <n v="92476"/>
    <n v="0"/>
    <n v="0"/>
    <n v="0"/>
    <n v="0"/>
    <n v="92476"/>
    <m/>
  </r>
  <r>
    <x v="10"/>
    <x v="7"/>
    <x v="117"/>
    <x v="0"/>
    <x v="11"/>
    <n v="28985"/>
    <n v="0"/>
    <n v="0"/>
    <n v="0"/>
    <n v="0"/>
    <n v="28985"/>
    <m/>
  </r>
  <r>
    <x v="10"/>
    <x v="7"/>
    <x v="117"/>
    <x v="1"/>
    <x v="12"/>
    <n v="356530"/>
    <n v="0"/>
    <n v="0"/>
    <n v="0"/>
    <n v="0"/>
    <n v="356530"/>
    <m/>
  </r>
  <r>
    <x v="10"/>
    <x v="7"/>
    <x v="117"/>
    <x v="2"/>
    <x v="6"/>
    <n v="228032"/>
    <n v="0"/>
    <n v="0"/>
    <n v="0"/>
    <n v="0"/>
    <n v="228032"/>
    <m/>
  </r>
  <r>
    <x v="10"/>
    <x v="7"/>
    <x v="117"/>
    <x v="2"/>
    <x v="13"/>
    <n v="136554"/>
    <n v="0"/>
    <n v="0"/>
    <n v="0"/>
    <n v="0"/>
    <n v="136554"/>
    <m/>
  </r>
  <r>
    <x v="10"/>
    <x v="7"/>
    <x v="115"/>
    <x v="0"/>
    <x v="11"/>
    <n v="65831"/>
    <n v="0"/>
    <n v="0"/>
    <n v="0"/>
    <n v="0"/>
    <n v="65831"/>
    <m/>
  </r>
  <r>
    <x v="10"/>
    <x v="7"/>
    <x v="115"/>
    <x v="1"/>
    <x v="12"/>
    <n v="32989"/>
    <n v="0"/>
    <n v="0"/>
    <n v="0"/>
    <n v="0"/>
    <n v="32989"/>
    <m/>
  </r>
  <r>
    <x v="10"/>
    <x v="7"/>
    <x v="115"/>
    <x v="2"/>
    <x v="6"/>
    <n v="196712"/>
    <n v="0"/>
    <n v="0"/>
    <n v="0"/>
    <n v="0"/>
    <n v="196712"/>
    <m/>
  </r>
  <r>
    <x v="10"/>
    <x v="7"/>
    <x v="115"/>
    <x v="2"/>
    <x v="13"/>
    <n v="204955"/>
    <n v="0"/>
    <n v="0"/>
    <n v="0"/>
    <n v="0"/>
    <n v="204955"/>
    <m/>
  </r>
  <r>
    <x v="10"/>
    <x v="7"/>
    <x v="139"/>
    <x v="0"/>
    <x v="11"/>
    <n v="33697"/>
    <n v="0"/>
    <n v="0"/>
    <n v="0"/>
    <n v="0"/>
    <n v="33697"/>
    <m/>
  </r>
  <r>
    <x v="10"/>
    <x v="7"/>
    <x v="139"/>
    <x v="1"/>
    <x v="12"/>
    <n v="26509"/>
    <n v="0"/>
    <n v="0"/>
    <n v="0"/>
    <n v="0"/>
    <n v="26509"/>
    <m/>
  </r>
  <r>
    <x v="10"/>
    <x v="7"/>
    <x v="72"/>
    <x v="0"/>
    <x v="11"/>
    <n v="1087630"/>
    <n v="0"/>
    <n v="0"/>
    <n v="0"/>
    <n v="0"/>
    <n v="1087630"/>
    <m/>
  </r>
  <r>
    <x v="10"/>
    <x v="7"/>
    <x v="72"/>
    <x v="6"/>
    <x v="4"/>
    <n v="62912"/>
    <n v="0"/>
    <n v="0"/>
    <n v="0"/>
    <n v="0"/>
    <n v="62912"/>
    <m/>
  </r>
  <r>
    <x v="10"/>
    <x v="7"/>
    <x v="72"/>
    <x v="1"/>
    <x v="12"/>
    <n v="1187142"/>
    <n v="0"/>
    <n v="0"/>
    <n v="0"/>
    <n v="0"/>
    <n v="1187142"/>
    <m/>
  </r>
  <r>
    <x v="10"/>
    <x v="7"/>
    <x v="72"/>
    <x v="2"/>
    <x v="6"/>
    <n v="1241637"/>
    <n v="0"/>
    <n v="0"/>
    <n v="0"/>
    <n v="0"/>
    <n v="1241637"/>
    <m/>
  </r>
  <r>
    <x v="10"/>
    <x v="7"/>
    <x v="72"/>
    <x v="2"/>
    <x v="13"/>
    <n v="674970"/>
    <n v="0"/>
    <n v="0"/>
    <n v="0"/>
    <n v="0"/>
    <n v="674970"/>
    <m/>
  </r>
  <r>
    <x v="10"/>
    <x v="7"/>
    <x v="72"/>
    <x v="4"/>
    <x v="7"/>
    <n v="49050"/>
    <n v="0"/>
    <n v="0"/>
    <n v="0"/>
    <n v="0"/>
    <n v="49050"/>
    <m/>
  </r>
  <r>
    <x v="10"/>
    <x v="7"/>
    <x v="72"/>
    <x v="3"/>
    <x v="5"/>
    <n v="174094"/>
    <n v="7595"/>
    <n v="0"/>
    <n v="0"/>
    <n v="0"/>
    <n v="174094"/>
    <m/>
  </r>
  <r>
    <x v="10"/>
    <x v="7"/>
    <x v="72"/>
    <x v="3"/>
    <x v="10"/>
    <n v="26376"/>
    <n v="0"/>
    <n v="0"/>
    <n v="0"/>
    <n v="0"/>
    <n v="26376"/>
    <m/>
  </r>
  <r>
    <x v="10"/>
    <x v="7"/>
    <x v="62"/>
    <x v="0"/>
    <x v="11"/>
    <n v="1276405"/>
    <n v="0"/>
    <n v="0"/>
    <n v="0"/>
    <n v="0"/>
    <n v="1276405"/>
    <m/>
  </r>
  <r>
    <x v="10"/>
    <x v="7"/>
    <x v="62"/>
    <x v="0"/>
    <x v="1"/>
    <n v="0"/>
    <n v="0"/>
    <n v="0"/>
    <n v="95608"/>
    <n v="0"/>
    <n v="95608"/>
    <m/>
  </r>
  <r>
    <x v="10"/>
    <x v="7"/>
    <x v="62"/>
    <x v="1"/>
    <x v="12"/>
    <n v="2091563"/>
    <n v="68007"/>
    <n v="0"/>
    <n v="0"/>
    <n v="0"/>
    <n v="2091563"/>
    <m/>
  </r>
  <r>
    <x v="10"/>
    <x v="7"/>
    <x v="62"/>
    <x v="2"/>
    <x v="6"/>
    <n v="1398872"/>
    <n v="4091"/>
    <n v="0"/>
    <n v="0"/>
    <n v="0"/>
    <n v="1398872"/>
    <m/>
  </r>
  <r>
    <x v="10"/>
    <x v="7"/>
    <x v="62"/>
    <x v="2"/>
    <x v="13"/>
    <n v="1172000"/>
    <n v="0"/>
    <n v="0"/>
    <n v="0"/>
    <n v="0"/>
    <n v="1172000"/>
    <m/>
  </r>
  <r>
    <x v="10"/>
    <x v="7"/>
    <x v="62"/>
    <x v="2"/>
    <x v="9"/>
    <n v="0"/>
    <n v="0"/>
    <n v="0"/>
    <n v="59429"/>
    <n v="0"/>
    <n v="59429"/>
    <m/>
  </r>
  <r>
    <x v="10"/>
    <x v="7"/>
    <x v="62"/>
    <x v="3"/>
    <x v="5"/>
    <n v="635483"/>
    <n v="0"/>
    <n v="0"/>
    <n v="0"/>
    <n v="0"/>
    <n v="635483"/>
    <m/>
  </r>
  <r>
    <x v="10"/>
    <x v="7"/>
    <x v="62"/>
    <x v="3"/>
    <x v="10"/>
    <n v="168657"/>
    <n v="0"/>
    <n v="0"/>
    <n v="0"/>
    <n v="0"/>
    <n v="168657"/>
    <m/>
  </r>
  <r>
    <x v="10"/>
    <x v="7"/>
    <x v="62"/>
    <x v="0"/>
    <x v="11"/>
    <n v="1131846"/>
    <n v="0"/>
    <n v="0"/>
    <n v="0"/>
    <n v="0"/>
    <n v="1131846"/>
    <m/>
  </r>
  <r>
    <x v="10"/>
    <x v="7"/>
    <x v="62"/>
    <x v="6"/>
    <x v="2"/>
    <n v="0"/>
    <n v="0"/>
    <n v="0"/>
    <n v="22150"/>
    <n v="0"/>
    <n v="22150"/>
    <m/>
  </r>
  <r>
    <x v="10"/>
    <x v="7"/>
    <x v="62"/>
    <x v="1"/>
    <x v="12"/>
    <n v="1870181"/>
    <n v="13018"/>
    <n v="0"/>
    <n v="0"/>
    <n v="0"/>
    <n v="1870181"/>
    <m/>
  </r>
  <r>
    <x v="10"/>
    <x v="7"/>
    <x v="62"/>
    <x v="1"/>
    <x v="8"/>
    <n v="0"/>
    <n v="0"/>
    <n v="0"/>
    <n v="60941"/>
    <n v="0"/>
    <n v="60941"/>
    <m/>
  </r>
  <r>
    <x v="10"/>
    <x v="7"/>
    <x v="62"/>
    <x v="2"/>
    <x v="6"/>
    <n v="1259130"/>
    <n v="13295"/>
    <n v="0"/>
    <n v="0"/>
    <n v="0"/>
    <n v="1259130"/>
    <m/>
  </r>
  <r>
    <x v="10"/>
    <x v="7"/>
    <x v="62"/>
    <x v="2"/>
    <x v="13"/>
    <n v="350399"/>
    <n v="0"/>
    <n v="0"/>
    <n v="0"/>
    <n v="0"/>
    <n v="350399"/>
    <m/>
  </r>
  <r>
    <x v="10"/>
    <x v="7"/>
    <x v="62"/>
    <x v="4"/>
    <x v="7"/>
    <n v="8484"/>
    <n v="0"/>
    <n v="0"/>
    <n v="0"/>
    <n v="0"/>
    <n v="8484"/>
    <m/>
  </r>
  <r>
    <x v="10"/>
    <x v="7"/>
    <x v="62"/>
    <x v="3"/>
    <x v="5"/>
    <n v="240367"/>
    <n v="1768"/>
    <n v="0"/>
    <n v="0"/>
    <n v="0"/>
    <n v="240367"/>
    <m/>
  </r>
  <r>
    <x v="10"/>
    <x v="7"/>
    <x v="62"/>
    <x v="3"/>
    <x v="10"/>
    <n v="211117"/>
    <n v="0"/>
    <n v="0"/>
    <n v="0"/>
    <n v="0"/>
    <n v="211117"/>
    <m/>
  </r>
  <r>
    <x v="10"/>
    <x v="7"/>
    <x v="149"/>
    <x v="0"/>
    <x v="11"/>
    <n v="73934"/>
    <n v="0"/>
    <n v="0"/>
    <n v="0"/>
    <n v="0"/>
    <n v="73934"/>
    <m/>
  </r>
  <r>
    <x v="10"/>
    <x v="7"/>
    <x v="149"/>
    <x v="1"/>
    <x v="12"/>
    <n v="41841"/>
    <n v="0"/>
    <n v="0"/>
    <n v="0"/>
    <n v="0"/>
    <n v="41841"/>
    <m/>
  </r>
  <r>
    <x v="10"/>
    <x v="7"/>
    <x v="133"/>
    <x v="0"/>
    <x v="11"/>
    <n v="284654"/>
    <n v="0"/>
    <n v="0"/>
    <n v="0"/>
    <n v="0"/>
    <n v="284654"/>
    <m/>
  </r>
  <r>
    <x v="10"/>
    <x v="7"/>
    <x v="130"/>
    <x v="0"/>
    <x v="11"/>
    <n v="187089"/>
    <n v="0"/>
    <n v="0"/>
    <n v="0"/>
    <n v="0"/>
    <n v="187089"/>
    <m/>
  </r>
  <r>
    <x v="10"/>
    <x v="7"/>
    <x v="130"/>
    <x v="3"/>
    <x v="5"/>
    <n v="35055"/>
    <n v="0"/>
    <n v="0"/>
    <n v="0"/>
    <n v="0"/>
    <n v="35055"/>
    <m/>
  </r>
  <r>
    <x v="10"/>
    <x v="9"/>
    <x v="106"/>
    <x v="0"/>
    <x v="11"/>
    <n v="280454"/>
    <n v="0"/>
    <n v="0"/>
    <n v="0"/>
    <n v="0"/>
    <n v="280454"/>
    <m/>
  </r>
  <r>
    <x v="10"/>
    <x v="9"/>
    <x v="106"/>
    <x v="1"/>
    <x v="12"/>
    <n v="325315"/>
    <n v="0"/>
    <n v="0"/>
    <n v="0"/>
    <n v="0"/>
    <n v="325315"/>
    <m/>
  </r>
  <r>
    <x v="10"/>
    <x v="9"/>
    <x v="106"/>
    <x v="2"/>
    <x v="6"/>
    <n v="30259"/>
    <n v="0"/>
    <n v="0"/>
    <n v="0"/>
    <n v="0"/>
    <n v="30259"/>
    <m/>
  </r>
  <r>
    <x v="10"/>
    <x v="9"/>
    <x v="107"/>
    <x v="0"/>
    <x v="11"/>
    <n v="25748"/>
    <n v="0"/>
    <n v="0"/>
    <n v="0"/>
    <n v="0"/>
    <n v="25748"/>
    <m/>
  </r>
  <r>
    <x v="10"/>
    <x v="9"/>
    <x v="107"/>
    <x v="1"/>
    <x v="12"/>
    <n v="144775"/>
    <n v="0"/>
    <n v="0"/>
    <n v="0"/>
    <n v="0"/>
    <n v="144775"/>
    <m/>
  </r>
  <r>
    <x v="10"/>
    <x v="9"/>
    <x v="161"/>
    <x v="0"/>
    <x v="11"/>
    <n v="43250"/>
    <n v="0"/>
    <n v="0"/>
    <n v="0"/>
    <n v="0"/>
    <n v="43250"/>
    <m/>
  </r>
  <r>
    <x v="10"/>
    <x v="9"/>
    <x v="161"/>
    <x v="1"/>
    <x v="12"/>
    <n v="61545"/>
    <n v="0"/>
    <n v="0"/>
    <n v="0"/>
    <n v="0"/>
    <n v="61545"/>
    <m/>
  </r>
  <r>
    <x v="10"/>
    <x v="9"/>
    <x v="158"/>
    <x v="0"/>
    <x v="11"/>
    <n v="25637"/>
    <n v="0"/>
    <n v="0"/>
    <n v="0"/>
    <n v="0"/>
    <n v="25637"/>
    <m/>
  </r>
  <r>
    <x v="10"/>
    <x v="9"/>
    <x v="158"/>
    <x v="1"/>
    <x v="12"/>
    <n v="13064"/>
    <n v="0"/>
    <n v="0"/>
    <n v="0"/>
    <n v="0"/>
    <n v="13064"/>
    <m/>
  </r>
  <r>
    <x v="10"/>
    <x v="9"/>
    <x v="158"/>
    <x v="2"/>
    <x v="6"/>
    <n v="40999"/>
    <n v="0"/>
    <n v="0"/>
    <n v="0"/>
    <n v="0"/>
    <n v="40999"/>
    <m/>
  </r>
  <r>
    <x v="10"/>
    <x v="9"/>
    <x v="158"/>
    <x v="2"/>
    <x v="13"/>
    <n v="21951"/>
    <n v="0"/>
    <n v="0"/>
    <n v="0"/>
    <n v="0"/>
    <n v="21951"/>
    <m/>
  </r>
  <r>
    <x v="10"/>
    <x v="9"/>
    <x v="148"/>
    <x v="0"/>
    <x v="11"/>
    <n v="40071"/>
    <n v="0"/>
    <n v="0"/>
    <n v="0"/>
    <n v="0"/>
    <n v="40071"/>
    <m/>
  </r>
  <r>
    <x v="10"/>
    <x v="9"/>
    <x v="148"/>
    <x v="1"/>
    <x v="12"/>
    <n v="106125"/>
    <n v="0"/>
    <n v="0"/>
    <n v="0"/>
    <n v="0"/>
    <n v="106125"/>
    <m/>
  </r>
  <r>
    <x v="10"/>
    <x v="9"/>
    <x v="148"/>
    <x v="2"/>
    <x v="6"/>
    <n v="74709"/>
    <n v="0"/>
    <n v="0"/>
    <n v="0"/>
    <n v="0"/>
    <n v="74709"/>
    <m/>
  </r>
  <r>
    <x v="10"/>
    <x v="9"/>
    <x v="142"/>
    <x v="0"/>
    <x v="11"/>
    <n v="117583"/>
    <n v="0"/>
    <n v="0"/>
    <n v="0"/>
    <n v="0"/>
    <n v="117583"/>
    <m/>
  </r>
  <r>
    <x v="10"/>
    <x v="9"/>
    <x v="142"/>
    <x v="1"/>
    <x v="12"/>
    <n v="119341"/>
    <n v="0"/>
    <n v="0"/>
    <n v="0"/>
    <n v="0"/>
    <n v="119341"/>
    <m/>
  </r>
  <r>
    <x v="10"/>
    <x v="9"/>
    <x v="173"/>
    <x v="0"/>
    <x v="11"/>
    <n v="11518"/>
    <n v="0"/>
    <n v="0"/>
    <n v="0"/>
    <n v="0"/>
    <n v="11518"/>
    <m/>
  </r>
  <r>
    <x v="10"/>
    <x v="9"/>
    <x v="173"/>
    <x v="1"/>
    <x v="12"/>
    <n v="88094"/>
    <n v="0"/>
    <n v="0"/>
    <n v="0"/>
    <n v="0"/>
    <n v="88094"/>
    <m/>
  </r>
  <r>
    <x v="10"/>
    <x v="9"/>
    <x v="137"/>
    <x v="0"/>
    <x v="11"/>
    <n v="103488"/>
    <n v="0"/>
    <n v="0"/>
    <n v="0"/>
    <n v="0"/>
    <n v="103488"/>
    <m/>
  </r>
  <r>
    <x v="10"/>
    <x v="9"/>
    <x v="137"/>
    <x v="1"/>
    <x v="12"/>
    <n v="247196"/>
    <n v="0"/>
    <n v="0"/>
    <n v="0"/>
    <n v="0"/>
    <n v="247196"/>
    <m/>
  </r>
  <r>
    <x v="10"/>
    <x v="9"/>
    <x v="176"/>
    <x v="0"/>
    <x v="11"/>
    <n v="29580"/>
    <n v="0"/>
    <n v="0"/>
    <n v="0"/>
    <n v="0"/>
    <n v="29580"/>
    <m/>
  </r>
  <r>
    <x v="10"/>
    <x v="9"/>
    <x v="146"/>
    <x v="1"/>
    <x v="12"/>
    <n v="86287"/>
    <n v="0"/>
    <n v="0"/>
    <n v="0"/>
    <n v="0"/>
    <n v="86287"/>
    <m/>
  </r>
  <r>
    <x v="10"/>
    <x v="9"/>
    <x v="146"/>
    <x v="1"/>
    <x v="8"/>
    <n v="0"/>
    <n v="0"/>
    <n v="0"/>
    <n v="73330"/>
    <n v="0"/>
    <n v="73330"/>
    <m/>
  </r>
  <r>
    <x v="10"/>
    <x v="9"/>
    <x v="126"/>
    <x v="0"/>
    <x v="11"/>
    <n v="203167"/>
    <n v="0"/>
    <n v="0"/>
    <n v="0"/>
    <n v="0"/>
    <n v="203167"/>
    <m/>
  </r>
  <r>
    <x v="10"/>
    <x v="9"/>
    <x v="126"/>
    <x v="1"/>
    <x v="12"/>
    <n v="63369"/>
    <n v="0"/>
    <n v="0"/>
    <n v="0"/>
    <n v="0"/>
    <n v="63369"/>
    <m/>
  </r>
  <r>
    <x v="10"/>
    <x v="9"/>
    <x v="154"/>
    <x v="0"/>
    <x v="11"/>
    <n v="51422"/>
    <n v="0"/>
    <n v="0"/>
    <n v="0"/>
    <n v="0"/>
    <n v="51422"/>
    <m/>
  </r>
  <r>
    <x v="10"/>
    <x v="9"/>
    <x v="95"/>
    <x v="0"/>
    <x v="11"/>
    <n v="467787"/>
    <n v="0"/>
    <n v="0"/>
    <n v="0"/>
    <n v="0"/>
    <n v="467787"/>
    <m/>
  </r>
  <r>
    <x v="10"/>
    <x v="9"/>
    <x v="95"/>
    <x v="1"/>
    <x v="12"/>
    <n v="242282"/>
    <n v="0"/>
    <n v="0"/>
    <n v="0"/>
    <n v="0"/>
    <n v="242282"/>
    <m/>
  </r>
  <r>
    <x v="10"/>
    <x v="9"/>
    <x v="159"/>
    <x v="1"/>
    <x v="12"/>
    <n v="18131"/>
    <n v="0"/>
    <n v="0"/>
    <n v="0"/>
    <n v="0"/>
    <n v="18131"/>
    <m/>
  </r>
  <r>
    <x v="10"/>
    <x v="9"/>
    <x v="126"/>
    <x v="0"/>
    <x v="11"/>
    <n v="67963"/>
    <n v="0"/>
    <n v="0"/>
    <n v="0"/>
    <n v="0"/>
    <n v="67963"/>
    <m/>
  </r>
  <r>
    <x v="10"/>
    <x v="9"/>
    <x v="126"/>
    <x v="1"/>
    <x v="12"/>
    <n v="41048"/>
    <n v="0"/>
    <n v="0"/>
    <n v="0"/>
    <n v="0"/>
    <n v="41048"/>
    <m/>
  </r>
  <r>
    <x v="10"/>
    <x v="9"/>
    <x v="126"/>
    <x v="0"/>
    <x v="11"/>
    <n v="28915"/>
    <n v="0"/>
    <n v="0"/>
    <n v="0"/>
    <n v="0"/>
    <n v="28915"/>
    <m/>
  </r>
  <r>
    <x v="10"/>
    <x v="9"/>
    <x v="126"/>
    <x v="1"/>
    <x v="12"/>
    <n v="182091"/>
    <n v="0"/>
    <n v="0"/>
    <n v="0"/>
    <n v="0"/>
    <n v="182091"/>
    <m/>
  </r>
  <r>
    <x v="10"/>
    <x v="9"/>
    <x v="170"/>
    <x v="0"/>
    <x v="11"/>
    <n v="5687"/>
    <n v="0"/>
    <n v="0"/>
    <n v="0"/>
    <n v="0"/>
    <n v="5687"/>
    <m/>
  </r>
  <r>
    <x v="10"/>
    <x v="9"/>
    <x v="170"/>
    <x v="1"/>
    <x v="12"/>
    <n v="36262"/>
    <n v="0"/>
    <n v="0"/>
    <n v="0"/>
    <n v="0"/>
    <n v="36262"/>
    <m/>
  </r>
  <r>
    <x v="10"/>
    <x v="6"/>
    <x v="91"/>
    <x v="0"/>
    <x v="11"/>
    <n v="598946"/>
    <n v="0"/>
    <n v="0"/>
    <n v="0"/>
    <n v="0"/>
    <n v="598946"/>
    <m/>
  </r>
  <r>
    <x v="10"/>
    <x v="6"/>
    <x v="91"/>
    <x v="0"/>
    <x v="1"/>
    <n v="0"/>
    <n v="0"/>
    <n v="0"/>
    <n v="15155"/>
    <n v="0"/>
    <n v="15155"/>
    <m/>
  </r>
  <r>
    <x v="10"/>
    <x v="6"/>
    <x v="91"/>
    <x v="1"/>
    <x v="12"/>
    <n v="33298"/>
    <n v="0"/>
    <n v="0"/>
    <n v="0"/>
    <n v="0"/>
    <n v="33298"/>
    <m/>
  </r>
  <r>
    <x v="10"/>
    <x v="6"/>
    <x v="108"/>
    <x v="0"/>
    <x v="11"/>
    <n v="352821"/>
    <n v="0"/>
    <n v="0"/>
    <n v="0"/>
    <n v="0"/>
    <n v="352821"/>
    <m/>
  </r>
  <r>
    <x v="10"/>
    <x v="6"/>
    <x v="108"/>
    <x v="1"/>
    <x v="12"/>
    <n v="26511"/>
    <n v="0"/>
    <n v="0"/>
    <n v="0"/>
    <n v="0"/>
    <n v="26511"/>
    <m/>
  </r>
  <r>
    <x v="10"/>
    <x v="6"/>
    <x v="160"/>
    <x v="0"/>
    <x v="11"/>
    <n v="42832"/>
    <n v="0"/>
    <n v="0"/>
    <n v="0"/>
    <n v="0"/>
    <n v="42832"/>
    <m/>
  </r>
  <r>
    <x v="10"/>
    <x v="6"/>
    <x v="80"/>
    <x v="0"/>
    <x v="11"/>
    <n v="410060"/>
    <n v="0"/>
    <n v="0"/>
    <n v="0"/>
    <n v="0"/>
    <n v="410060"/>
    <m/>
  </r>
  <r>
    <x v="10"/>
    <x v="6"/>
    <x v="80"/>
    <x v="0"/>
    <x v="1"/>
    <n v="0"/>
    <n v="0"/>
    <n v="0"/>
    <n v="175495"/>
    <n v="0"/>
    <n v="175495"/>
    <m/>
  </r>
  <r>
    <x v="10"/>
    <x v="6"/>
    <x v="80"/>
    <x v="1"/>
    <x v="12"/>
    <n v="2158"/>
    <n v="0"/>
    <n v="0"/>
    <n v="0"/>
    <n v="0"/>
    <n v="2158"/>
    <m/>
  </r>
  <r>
    <x v="10"/>
    <x v="6"/>
    <x v="44"/>
    <x v="0"/>
    <x v="11"/>
    <n v="2065348"/>
    <n v="0"/>
    <n v="0"/>
    <n v="0"/>
    <n v="0"/>
    <n v="2065348"/>
    <m/>
  </r>
  <r>
    <x v="10"/>
    <x v="6"/>
    <x v="44"/>
    <x v="0"/>
    <x v="1"/>
    <n v="0"/>
    <n v="0"/>
    <n v="0"/>
    <n v="44050"/>
    <n v="0"/>
    <n v="44050"/>
    <m/>
  </r>
  <r>
    <x v="10"/>
    <x v="6"/>
    <x v="44"/>
    <x v="1"/>
    <x v="8"/>
    <n v="0"/>
    <n v="0"/>
    <n v="0"/>
    <n v="42127"/>
    <n v="0"/>
    <n v="42127"/>
    <m/>
  </r>
  <r>
    <x v="10"/>
    <x v="6"/>
    <x v="90"/>
    <x v="0"/>
    <x v="11"/>
    <n v="425949"/>
    <n v="0"/>
    <n v="0"/>
    <n v="0"/>
    <n v="0"/>
    <n v="425949"/>
    <m/>
  </r>
  <r>
    <x v="10"/>
    <x v="6"/>
    <x v="177"/>
    <x v="0"/>
    <x v="11"/>
    <n v="48531"/>
    <n v="0"/>
    <n v="0"/>
    <n v="0"/>
    <n v="0"/>
    <n v="48531"/>
    <m/>
  </r>
  <r>
    <x v="10"/>
    <x v="6"/>
    <x v="61"/>
    <x v="0"/>
    <x v="11"/>
    <n v="1412117"/>
    <n v="0"/>
    <n v="0"/>
    <n v="0"/>
    <n v="0"/>
    <n v="1412117"/>
    <m/>
  </r>
  <r>
    <x v="10"/>
    <x v="6"/>
    <x v="61"/>
    <x v="1"/>
    <x v="12"/>
    <n v="118362"/>
    <n v="0"/>
    <n v="0"/>
    <n v="0"/>
    <n v="0"/>
    <n v="118362"/>
    <m/>
  </r>
  <r>
    <x v="10"/>
    <x v="6"/>
    <x v="105"/>
    <x v="0"/>
    <x v="11"/>
    <n v="320193"/>
    <n v="0"/>
    <n v="0"/>
    <n v="0"/>
    <n v="0"/>
    <n v="320193"/>
    <m/>
  </r>
  <r>
    <x v="10"/>
    <x v="6"/>
    <x v="105"/>
    <x v="1"/>
    <x v="12"/>
    <n v="3201"/>
    <n v="0"/>
    <n v="0"/>
    <n v="0"/>
    <n v="0"/>
    <n v="3201"/>
    <m/>
  </r>
  <r>
    <x v="10"/>
    <x v="6"/>
    <x v="138"/>
    <x v="0"/>
    <x v="11"/>
    <n v="22747"/>
    <n v="0"/>
    <n v="0"/>
    <n v="0"/>
    <n v="0"/>
    <n v="22747"/>
    <m/>
  </r>
  <r>
    <x v="10"/>
    <x v="6"/>
    <x v="108"/>
    <x v="0"/>
    <x v="11"/>
    <n v="48573"/>
    <n v="0"/>
    <n v="0"/>
    <n v="0"/>
    <n v="0"/>
    <n v="48573"/>
    <m/>
  </r>
  <r>
    <x v="10"/>
    <x v="12"/>
    <x v="157"/>
    <x v="0"/>
    <x v="11"/>
    <n v="45475"/>
    <n v="0"/>
    <n v="0"/>
    <n v="0"/>
    <n v="0"/>
    <n v="45475"/>
    <m/>
  </r>
  <r>
    <x v="10"/>
    <x v="12"/>
    <x v="241"/>
    <x v="0"/>
    <x v="11"/>
    <n v="2616"/>
    <n v="0"/>
    <n v="0"/>
    <n v="0"/>
    <n v="0"/>
    <n v="2616"/>
    <m/>
  </r>
  <r>
    <x v="10"/>
    <x v="12"/>
    <x v="241"/>
    <x v="1"/>
    <x v="12"/>
    <n v="563"/>
    <n v="0"/>
    <n v="0"/>
    <n v="0"/>
    <n v="0"/>
    <n v="563"/>
    <m/>
  </r>
  <r>
    <x v="10"/>
    <x v="8"/>
    <x v="136"/>
    <x v="0"/>
    <x v="11"/>
    <n v="1012"/>
    <n v="0"/>
    <n v="0"/>
    <n v="0"/>
    <n v="0"/>
    <n v="1012"/>
    <m/>
  </r>
  <r>
    <x v="10"/>
    <x v="8"/>
    <x v="182"/>
    <x v="0"/>
    <x v="11"/>
    <n v="20071"/>
    <n v="0"/>
    <n v="0"/>
    <n v="0"/>
    <n v="0"/>
    <n v="20071"/>
    <m/>
  </r>
  <r>
    <x v="10"/>
    <x v="8"/>
    <x v="182"/>
    <x v="1"/>
    <x v="12"/>
    <n v="5608"/>
    <n v="0"/>
    <n v="0"/>
    <n v="0"/>
    <n v="0"/>
    <n v="5608"/>
    <m/>
  </r>
  <r>
    <x v="10"/>
    <x v="8"/>
    <x v="171"/>
    <x v="0"/>
    <x v="11"/>
    <n v="16356"/>
    <n v="0"/>
    <n v="0"/>
    <n v="0"/>
    <n v="0"/>
    <n v="16356"/>
    <m/>
  </r>
  <r>
    <x v="10"/>
    <x v="8"/>
    <x v="179"/>
    <x v="0"/>
    <x v="11"/>
    <n v="19142"/>
    <n v="0"/>
    <n v="0"/>
    <n v="0"/>
    <n v="0"/>
    <n v="19142"/>
    <m/>
  </r>
  <r>
    <x v="10"/>
    <x v="8"/>
    <x v="135"/>
    <x v="0"/>
    <x v="11"/>
    <n v="39854"/>
    <n v="0"/>
    <n v="0"/>
    <n v="0"/>
    <n v="0"/>
    <n v="39854"/>
    <m/>
  </r>
  <r>
    <x v="10"/>
    <x v="8"/>
    <x v="135"/>
    <x v="2"/>
    <x v="6"/>
    <n v="13204"/>
    <n v="0"/>
    <n v="0"/>
    <n v="0"/>
    <n v="0"/>
    <n v="13204"/>
    <m/>
  </r>
  <r>
    <x v="10"/>
    <x v="8"/>
    <x v="114"/>
    <x v="0"/>
    <x v="11"/>
    <n v="685331"/>
    <n v="0"/>
    <n v="0"/>
    <n v="0"/>
    <n v="0"/>
    <n v="685331"/>
    <m/>
  </r>
  <r>
    <x v="10"/>
    <x v="8"/>
    <x v="114"/>
    <x v="2"/>
    <x v="6"/>
    <n v="5846"/>
    <n v="0"/>
    <n v="0"/>
    <n v="0"/>
    <n v="0"/>
    <n v="5846"/>
    <m/>
  </r>
  <r>
    <x v="10"/>
    <x v="8"/>
    <x v="136"/>
    <x v="0"/>
    <x v="11"/>
    <n v="46374"/>
    <n v="0"/>
    <n v="0"/>
    <n v="0"/>
    <n v="0"/>
    <n v="46374"/>
    <m/>
  </r>
  <r>
    <x v="10"/>
    <x v="8"/>
    <x v="136"/>
    <x v="1"/>
    <x v="12"/>
    <n v="13900"/>
    <n v="0"/>
    <n v="0"/>
    <n v="0"/>
    <n v="0"/>
    <n v="13900"/>
    <m/>
  </r>
  <r>
    <x v="10"/>
    <x v="8"/>
    <x v="136"/>
    <x v="1"/>
    <x v="12"/>
    <n v="8631"/>
    <n v="0"/>
    <n v="0"/>
    <n v="0"/>
    <n v="0"/>
    <n v="8631"/>
    <m/>
  </r>
  <r>
    <x v="10"/>
    <x v="8"/>
    <x v="175"/>
    <x v="0"/>
    <x v="11"/>
    <n v="170810"/>
    <n v="0"/>
    <n v="0"/>
    <n v="0"/>
    <n v="0"/>
    <n v="170810"/>
    <m/>
  </r>
  <r>
    <x v="10"/>
    <x v="8"/>
    <x v="175"/>
    <x v="1"/>
    <x v="12"/>
    <n v="9530"/>
    <n v="0"/>
    <n v="0"/>
    <n v="0"/>
    <n v="0"/>
    <n v="9530"/>
    <m/>
  </r>
  <r>
    <x v="10"/>
    <x v="8"/>
    <x v="83"/>
    <x v="0"/>
    <x v="11"/>
    <n v="70460"/>
    <n v="0"/>
    <n v="0"/>
    <n v="0"/>
    <n v="0"/>
    <n v="70460"/>
    <m/>
  </r>
  <r>
    <x v="10"/>
    <x v="8"/>
    <x v="83"/>
    <x v="1"/>
    <x v="12"/>
    <n v="161296"/>
    <n v="0"/>
    <n v="0"/>
    <n v="0"/>
    <n v="0"/>
    <n v="161296"/>
    <m/>
  </r>
  <r>
    <x v="10"/>
    <x v="8"/>
    <x v="83"/>
    <x v="2"/>
    <x v="6"/>
    <n v="20707"/>
    <n v="0"/>
    <n v="0"/>
    <n v="0"/>
    <n v="0"/>
    <n v="20707"/>
    <m/>
  </r>
  <r>
    <x v="10"/>
    <x v="8"/>
    <x v="221"/>
    <x v="0"/>
    <x v="11"/>
    <n v="24339"/>
    <n v="0"/>
    <n v="0"/>
    <n v="0"/>
    <n v="0"/>
    <n v="24339"/>
    <m/>
  </r>
  <r>
    <x v="10"/>
    <x v="8"/>
    <x v="102"/>
    <x v="0"/>
    <x v="11"/>
    <n v="743106"/>
    <n v="0"/>
    <n v="0"/>
    <n v="0"/>
    <n v="0"/>
    <n v="743106"/>
    <m/>
  </r>
  <r>
    <x v="10"/>
    <x v="8"/>
    <x v="102"/>
    <x v="2"/>
    <x v="6"/>
    <n v="32138"/>
    <n v="0"/>
    <n v="0"/>
    <n v="0"/>
    <n v="0"/>
    <n v="32138"/>
    <m/>
  </r>
  <r>
    <x v="10"/>
    <x v="8"/>
    <x v="71"/>
    <x v="0"/>
    <x v="11"/>
    <n v="1511570"/>
    <n v="17717"/>
    <n v="0"/>
    <n v="0"/>
    <n v="0"/>
    <n v="1511570"/>
    <m/>
  </r>
  <r>
    <x v="10"/>
    <x v="8"/>
    <x v="71"/>
    <x v="1"/>
    <x v="12"/>
    <n v="51827"/>
    <n v="0"/>
    <n v="0"/>
    <n v="0"/>
    <n v="0"/>
    <n v="51827"/>
    <m/>
  </r>
  <r>
    <x v="10"/>
    <x v="0"/>
    <x v="196"/>
    <x v="0"/>
    <x v="11"/>
    <n v="31247"/>
    <n v="0"/>
    <n v="0"/>
    <n v="0"/>
    <n v="0"/>
    <n v="31247"/>
    <m/>
  </r>
  <r>
    <x v="10"/>
    <x v="8"/>
    <x v="222"/>
    <x v="0"/>
    <x v="11"/>
    <n v="5961"/>
    <n v="0"/>
    <n v="0"/>
    <n v="0"/>
    <n v="0"/>
    <n v="5961"/>
    <m/>
  </r>
  <r>
    <x v="10"/>
    <x v="0"/>
    <x v="9"/>
    <x v="0"/>
    <x v="11"/>
    <n v="10005973"/>
    <n v="55507"/>
    <n v="0"/>
    <n v="0"/>
    <n v="0"/>
    <n v="10005973"/>
    <m/>
  </r>
  <r>
    <x v="10"/>
    <x v="0"/>
    <x v="9"/>
    <x v="0"/>
    <x v="1"/>
    <n v="0"/>
    <n v="0"/>
    <n v="0"/>
    <n v="623862"/>
    <n v="64405"/>
    <n v="688267"/>
    <m/>
  </r>
  <r>
    <x v="10"/>
    <x v="0"/>
    <x v="9"/>
    <x v="6"/>
    <x v="4"/>
    <n v="5110"/>
    <n v="5110"/>
    <n v="0"/>
    <n v="0"/>
    <n v="0"/>
    <n v="5110"/>
    <m/>
  </r>
  <r>
    <x v="10"/>
    <x v="0"/>
    <x v="9"/>
    <x v="1"/>
    <x v="12"/>
    <n v="2645957"/>
    <n v="17194"/>
    <n v="0"/>
    <n v="0"/>
    <n v="0"/>
    <n v="2645957"/>
    <m/>
  </r>
  <r>
    <x v="10"/>
    <x v="0"/>
    <x v="9"/>
    <x v="1"/>
    <x v="8"/>
    <n v="0"/>
    <n v="0"/>
    <n v="0"/>
    <n v="483044"/>
    <n v="15200"/>
    <n v="498244"/>
    <m/>
  </r>
  <r>
    <x v="10"/>
    <x v="0"/>
    <x v="9"/>
    <x v="2"/>
    <x v="6"/>
    <n v="1472475"/>
    <n v="0"/>
    <n v="0"/>
    <n v="0"/>
    <n v="0"/>
    <n v="1472475"/>
    <m/>
  </r>
  <r>
    <x v="10"/>
    <x v="0"/>
    <x v="9"/>
    <x v="2"/>
    <x v="13"/>
    <n v="90105"/>
    <n v="0"/>
    <n v="0"/>
    <n v="0"/>
    <n v="0"/>
    <n v="90105"/>
    <m/>
  </r>
  <r>
    <x v="10"/>
    <x v="0"/>
    <x v="143"/>
    <x v="0"/>
    <x v="11"/>
    <n v="8623"/>
    <n v="0"/>
    <n v="0"/>
    <n v="0"/>
    <n v="0"/>
    <n v="8623"/>
    <m/>
  </r>
  <r>
    <x v="10"/>
    <x v="0"/>
    <x v="31"/>
    <x v="0"/>
    <x v="11"/>
    <n v="5603238"/>
    <n v="94273"/>
    <n v="0"/>
    <n v="0"/>
    <n v="0"/>
    <n v="5603238"/>
    <m/>
  </r>
  <r>
    <x v="10"/>
    <x v="0"/>
    <x v="31"/>
    <x v="0"/>
    <x v="1"/>
    <n v="0"/>
    <n v="0"/>
    <n v="0"/>
    <n v="0"/>
    <n v="9408"/>
    <n v="9408"/>
    <m/>
  </r>
  <r>
    <x v="10"/>
    <x v="0"/>
    <x v="31"/>
    <x v="1"/>
    <x v="12"/>
    <n v="561586"/>
    <n v="0"/>
    <n v="0"/>
    <n v="0"/>
    <n v="0"/>
    <n v="561586"/>
    <m/>
  </r>
  <r>
    <x v="10"/>
    <x v="0"/>
    <x v="54"/>
    <x v="0"/>
    <x v="11"/>
    <n v="159350"/>
    <n v="0"/>
    <n v="0"/>
    <n v="0"/>
    <n v="0"/>
    <n v="159350"/>
    <m/>
  </r>
  <r>
    <x v="10"/>
    <x v="0"/>
    <x v="54"/>
    <x v="1"/>
    <x v="12"/>
    <n v="2286"/>
    <n v="0"/>
    <n v="0"/>
    <n v="0"/>
    <n v="0"/>
    <n v="2286"/>
    <m/>
  </r>
  <r>
    <x v="10"/>
    <x v="0"/>
    <x v="46"/>
    <x v="0"/>
    <x v="11"/>
    <n v="3067805"/>
    <n v="38646"/>
    <n v="0"/>
    <n v="0"/>
    <n v="0"/>
    <n v="3067805"/>
    <m/>
  </r>
  <r>
    <x v="10"/>
    <x v="0"/>
    <x v="46"/>
    <x v="0"/>
    <x v="1"/>
    <n v="0"/>
    <n v="0"/>
    <n v="0"/>
    <n v="0"/>
    <n v="4200"/>
    <n v="4200"/>
    <m/>
  </r>
  <r>
    <x v="10"/>
    <x v="0"/>
    <x v="46"/>
    <x v="6"/>
    <x v="4"/>
    <n v="8085"/>
    <n v="0"/>
    <n v="0"/>
    <n v="0"/>
    <n v="0"/>
    <n v="8085"/>
    <m/>
  </r>
  <r>
    <x v="10"/>
    <x v="0"/>
    <x v="46"/>
    <x v="1"/>
    <x v="12"/>
    <n v="722083"/>
    <n v="142064"/>
    <n v="0"/>
    <n v="0"/>
    <n v="0"/>
    <n v="722083"/>
    <m/>
  </r>
  <r>
    <x v="10"/>
    <x v="0"/>
    <x v="46"/>
    <x v="2"/>
    <x v="6"/>
    <n v="296260"/>
    <n v="17473"/>
    <n v="0"/>
    <n v="0"/>
    <n v="0"/>
    <n v="296260"/>
    <m/>
  </r>
  <r>
    <x v="10"/>
    <x v="0"/>
    <x v="46"/>
    <x v="2"/>
    <x v="13"/>
    <n v="14452"/>
    <n v="0"/>
    <n v="0"/>
    <n v="0"/>
    <n v="0"/>
    <n v="14452"/>
    <m/>
  </r>
  <r>
    <x v="10"/>
    <x v="0"/>
    <x v="46"/>
    <x v="2"/>
    <x v="9"/>
    <n v="0"/>
    <n v="0"/>
    <n v="0"/>
    <n v="0"/>
    <n v="10000"/>
    <n v="10000"/>
    <m/>
  </r>
  <r>
    <x v="10"/>
    <x v="0"/>
    <x v="46"/>
    <x v="3"/>
    <x v="5"/>
    <n v="44685"/>
    <n v="23424"/>
    <n v="0"/>
    <n v="0"/>
    <n v="0"/>
    <n v="44685"/>
    <m/>
  </r>
  <r>
    <x v="10"/>
    <x v="0"/>
    <x v="31"/>
    <x v="0"/>
    <x v="11"/>
    <n v="1184122"/>
    <n v="0"/>
    <n v="0"/>
    <n v="0"/>
    <n v="0"/>
    <n v="1184122"/>
    <m/>
  </r>
  <r>
    <x v="10"/>
    <x v="0"/>
    <x v="31"/>
    <x v="1"/>
    <x v="12"/>
    <n v="109870"/>
    <n v="0"/>
    <n v="0"/>
    <n v="0"/>
    <n v="0"/>
    <n v="109870"/>
    <m/>
  </r>
  <r>
    <x v="10"/>
    <x v="0"/>
    <x v="31"/>
    <x v="2"/>
    <x v="13"/>
    <n v="9044"/>
    <n v="0"/>
    <n v="0"/>
    <n v="0"/>
    <n v="0"/>
    <n v="9044"/>
    <m/>
  </r>
  <r>
    <x v="10"/>
    <x v="0"/>
    <x v="96"/>
    <x v="0"/>
    <x v="11"/>
    <n v="339902"/>
    <n v="19925"/>
    <n v="0"/>
    <n v="0"/>
    <n v="0"/>
    <n v="339902"/>
    <m/>
  </r>
  <r>
    <x v="10"/>
    <x v="0"/>
    <x v="96"/>
    <x v="1"/>
    <x v="12"/>
    <n v="15332"/>
    <n v="0"/>
    <n v="0"/>
    <n v="0"/>
    <n v="0"/>
    <n v="15332"/>
    <m/>
  </r>
  <r>
    <x v="10"/>
    <x v="0"/>
    <x v="96"/>
    <x v="2"/>
    <x v="6"/>
    <n v="6804"/>
    <n v="0"/>
    <n v="0"/>
    <n v="0"/>
    <n v="0"/>
    <n v="6804"/>
    <m/>
  </r>
  <r>
    <x v="10"/>
    <x v="0"/>
    <x v="96"/>
    <x v="0"/>
    <x v="11"/>
    <n v="103087"/>
    <n v="0"/>
    <n v="0"/>
    <n v="0"/>
    <n v="0"/>
    <n v="103087"/>
    <m/>
  </r>
  <r>
    <x v="10"/>
    <x v="0"/>
    <x v="128"/>
    <x v="0"/>
    <x v="11"/>
    <n v="612024"/>
    <n v="0"/>
    <n v="0"/>
    <n v="0"/>
    <n v="0"/>
    <n v="612024"/>
    <m/>
  </r>
  <r>
    <x v="10"/>
    <x v="0"/>
    <x v="54"/>
    <x v="0"/>
    <x v="11"/>
    <n v="2212109"/>
    <n v="0"/>
    <n v="0"/>
    <n v="0"/>
    <n v="0"/>
    <n v="2212109"/>
    <m/>
  </r>
  <r>
    <x v="10"/>
    <x v="0"/>
    <x v="54"/>
    <x v="0"/>
    <x v="1"/>
    <n v="0"/>
    <n v="0"/>
    <n v="0"/>
    <n v="725595"/>
    <n v="4200"/>
    <n v="729795"/>
    <m/>
  </r>
  <r>
    <x v="10"/>
    <x v="0"/>
    <x v="54"/>
    <x v="1"/>
    <x v="12"/>
    <n v="35831"/>
    <n v="35831"/>
    <n v="0"/>
    <n v="0"/>
    <n v="0"/>
    <n v="35831"/>
    <m/>
  </r>
  <r>
    <x v="10"/>
    <x v="0"/>
    <x v="54"/>
    <x v="0"/>
    <x v="11"/>
    <n v="3049736"/>
    <n v="0"/>
    <n v="0"/>
    <n v="0"/>
    <n v="0"/>
    <n v="3049736"/>
    <m/>
  </r>
  <r>
    <x v="10"/>
    <x v="0"/>
    <x v="54"/>
    <x v="0"/>
    <x v="1"/>
    <n v="0"/>
    <n v="0"/>
    <n v="0"/>
    <n v="0"/>
    <n v="5500"/>
    <n v="5500"/>
    <m/>
  </r>
  <r>
    <x v="10"/>
    <x v="0"/>
    <x v="54"/>
    <x v="1"/>
    <x v="12"/>
    <n v="65429"/>
    <n v="0"/>
    <n v="0"/>
    <n v="0"/>
    <n v="0"/>
    <n v="65429"/>
    <m/>
  </r>
  <r>
    <x v="10"/>
    <x v="0"/>
    <x v="54"/>
    <x v="2"/>
    <x v="6"/>
    <n v="66346"/>
    <n v="0"/>
    <n v="0"/>
    <n v="0"/>
    <n v="0"/>
    <n v="66346"/>
    <m/>
  </r>
  <r>
    <x v="10"/>
    <x v="0"/>
    <x v="124"/>
    <x v="0"/>
    <x v="11"/>
    <n v="112051"/>
    <n v="0"/>
    <n v="0"/>
    <n v="0"/>
    <n v="0"/>
    <n v="112051"/>
    <m/>
  </r>
  <r>
    <x v="10"/>
    <x v="0"/>
    <x v="124"/>
    <x v="1"/>
    <x v="12"/>
    <n v="119867"/>
    <n v="17220"/>
    <n v="0"/>
    <n v="0"/>
    <n v="0"/>
    <n v="119867"/>
    <m/>
  </r>
  <r>
    <x v="10"/>
    <x v="0"/>
    <x v="12"/>
    <x v="0"/>
    <x v="11"/>
    <n v="10568998"/>
    <n v="198314"/>
    <n v="0"/>
    <n v="0"/>
    <n v="0"/>
    <n v="10568998"/>
    <m/>
  </r>
  <r>
    <x v="10"/>
    <x v="0"/>
    <x v="12"/>
    <x v="0"/>
    <x v="1"/>
    <n v="0"/>
    <n v="0"/>
    <n v="0"/>
    <n v="213028"/>
    <n v="64947"/>
    <n v="277975"/>
    <m/>
  </r>
  <r>
    <x v="10"/>
    <x v="0"/>
    <x v="12"/>
    <x v="1"/>
    <x v="12"/>
    <n v="1562192"/>
    <n v="166603"/>
    <n v="0"/>
    <n v="0"/>
    <n v="0"/>
    <n v="1562192"/>
    <m/>
  </r>
  <r>
    <x v="10"/>
    <x v="0"/>
    <x v="12"/>
    <x v="1"/>
    <x v="8"/>
    <n v="0"/>
    <n v="0"/>
    <n v="0"/>
    <n v="0"/>
    <n v="12610"/>
    <n v="12610"/>
    <m/>
  </r>
  <r>
    <x v="10"/>
    <x v="0"/>
    <x v="12"/>
    <x v="2"/>
    <x v="6"/>
    <n v="267631"/>
    <n v="0"/>
    <n v="0"/>
    <n v="0"/>
    <n v="0"/>
    <n v="267631"/>
    <m/>
  </r>
  <r>
    <x v="10"/>
    <x v="0"/>
    <x v="12"/>
    <x v="2"/>
    <x v="13"/>
    <n v="50972"/>
    <n v="0"/>
    <n v="0"/>
    <n v="0"/>
    <n v="0"/>
    <n v="50972"/>
    <m/>
  </r>
  <r>
    <x v="10"/>
    <x v="0"/>
    <x v="12"/>
    <x v="3"/>
    <x v="3"/>
    <n v="0"/>
    <n v="0"/>
    <n v="0"/>
    <n v="0"/>
    <n v="304"/>
    <n v="304"/>
    <m/>
  </r>
  <r>
    <x v="10"/>
    <x v="0"/>
    <x v="12"/>
    <x v="3"/>
    <x v="15"/>
    <n v="37696"/>
    <n v="37696"/>
    <n v="0"/>
    <n v="0"/>
    <n v="0"/>
    <n v="37696"/>
    <m/>
  </r>
  <r>
    <x v="10"/>
    <x v="0"/>
    <x v="40"/>
    <x v="0"/>
    <x v="11"/>
    <n v="3972362"/>
    <n v="44752"/>
    <n v="0"/>
    <n v="0"/>
    <n v="0"/>
    <n v="3972362"/>
    <m/>
  </r>
  <r>
    <x v="10"/>
    <x v="0"/>
    <x v="40"/>
    <x v="0"/>
    <x v="1"/>
    <n v="0"/>
    <n v="0"/>
    <n v="0"/>
    <n v="0"/>
    <n v="13313"/>
    <n v="13313"/>
    <m/>
  </r>
  <r>
    <x v="10"/>
    <x v="0"/>
    <x v="40"/>
    <x v="6"/>
    <x v="4"/>
    <n v="18013"/>
    <n v="0"/>
    <n v="0"/>
    <n v="0"/>
    <n v="0"/>
    <n v="18013"/>
    <m/>
  </r>
  <r>
    <x v="10"/>
    <x v="0"/>
    <x v="40"/>
    <x v="1"/>
    <x v="12"/>
    <n v="198620"/>
    <n v="53664"/>
    <n v="0"/>
    <n v="0"/>
    <n v="0"/>
    <n v="198620"/>
    <m/>
  </r>
  <r>
    <x v="10"/>
    <x v="0"/>
    <x v="40"/>
    <x v="2"/>
    <x v="13"/>
    <n v="136314"/>
    <n v="0"/>
    <n v="0"/>
    <n v="0"/>
    <n v="0"/>
    <n v="136314"/>
    <m/>
  </r>
  <r>
    <x v="10"/>
    <x v="0"/>
    <x v="9"/>
    <x v="0"/>
    <x v="11"/>
    <n v="572001"/>
    <n v="0"/>
    <n v="0"/>
    <n v="0"/>
    <n v="0"/>
    <n v="572001"/>
    <m/>
  </r>
  <r>
    <x v="10"/>
    <x v="0"/>
    <x v="9"/>
    <x v="1"/>
    <x v="12"/>
    <n v="127747"/>
    <n v="0"/>
    <n v="0"/>
    <n v="0"/>
    <n v="0"/>
    <n v="127747"/>
    <m/>
  </r>
  <r>
    <x v="10"/>
    <x v="0"/>
    <x v="9"/>
    <x v="2"/>
    <x v="6"/>
    <n v="19994"/>
    <n v="0"/>
    <n v="0"/>
    <n v="0"/>
    <n v="0"/>
    <n v="19994"/>
    <m/>
  </r>
  <r>
    <x v="10"/>
    <x v="0"/>
    <x v="70"/>
    <x v="0"/>
    <x v="11"/>
    <n v="1400093"/>
    <n v="0"/>
    <n v="0"/>
    <n v="0"/>
    <n v="0"/>
    <n v="1400093"/>
    <m/>
  </r>
  <r>
    <x v="10"/>
    <x v="0"/>
    <x v="70"/>
    <x v="0"/>
    <x v="1"/>
    <n v="0"/>
    <n v="0"/>
    <n v="0"/>
    <n v="0"/>
    <n v="7200"/>
    <n v="7200"/>
    <m/>
  </r>
  <r>
    <x v="10"/>
    <x v="0"/>
    <x v="70"/>
    <x v="1"/>
    <x v="12"/>
    <n v="290086"/>
    <n v="0"/>
    <n v="0"/>
    <n v="0"/>
    <n v="0"/>
    <n v="290086"/>
    <m/>
  </r>
  <r>
    <x v="10"/>
    <x v="0"/>
    <x v="70"/>
    <x v="2"/>
    <x v="6"/>
    <n v="257667"/>
    <n v="0"/>
    <n v="0"/>
    <n v="0"/>
    <n v="0"/>
    <n v="257667"/>
    <m/>
  </r>
  <r>
    <x v="10"/>
    <x v="0"/>
    <x v="70"/>
    <x v="4"/>
    <x v="7"/>
    <n v="4571"/>
    <n v="0"/>
    <n v="0"/>
    <n v="0"/>
    <n v="0"/>
    <n v="4571"/>
    <m/>
  </r>
  <r>
    <x v="10"/>
    <x v="0"/>
    <x v="77"/>
    <x v="0"/>
    <x v="11"/>
    <n v="1351702"/>
    <n v="0"/>
    <n v="0"/>
    <n v="0"/>
    <n v="0"/>
    <n v="1351702"/>
    <m/>
  </r>
  <r>
    <x v="10"/>
    <x v="0"/>
    <x v="77"/>
    <x v="1"/>
    <x v="12"/>
    <n v="846131"/>
    <n v="0"/>
    <n v="0"/>
    <n v="0"/>
    <n v="0"/>
    <n v="846131"/>
    <m/>
  </r>
  <r>
    <x v="10"/>
    <x v="0"/>
    <x v="77"/>
    <x v="2"/>
    <x v="6"/>
    <n v="20719"/>
    <n v="0"/>
    <n v="0"/>
    <n v="0"/>
    <n v="0"/>
    <n v="20719"/>
    <m/>
  </r>
  <r>
    <x v="10"/>
    <x v="0"/>
    <x v="0"/>
    <x v="0"/>
    <x v="11"/>
    <n v="16708691"/>
    <n v="121967"/>
    <n v="24772"/>
    <n v="0"/>
    <n v="0"/>
    <n v="16733463"/>
    <m/>
  </r>
  <r>
    <x v="10"/>
    <x v="0"/>
    <x v="0"/>
    <x v="0"/>
    <x v="1"/>
    <n v="0"/>
    <n v="0"/>
    <n v="0"/>
    <n v="616871"/>
    <n v="786256"/>
    <n v="1403127"/>
    <m/>
  </r>
  <r>
    <x v="10"/>
    <x v="0"/>
    <x v="0"/>
    <x v="1"/>
    <x v="12"/>
    <n v="666039"/>
    <n v="55831"/>
    <n v="0"/>
    <n v="0"/>
    <n v="0"/>
    <n v="666039"/>
    <m/>
  </r>
  <r>
    <x v="10"/>
    <x v="0"/>
    <x v="0"/>
    <x v="1"/>
    <x v="8"/>
    <n v="0"/>
    <n v="0"/>
    <n v="0"/>
    <n v="0"/>
    <n v="15460"/>
    <n v="15460"/>
    <m/>
  </r>
  <r>
    <x v="10"/>
    <x v="0"/>
    <x v="0"/>
    <x v="2"/>
    <x v="6"/>
    <n v="304275"/>
    <n v="0"/>
    <n v="0"/>
    <n v="0"/>
    <n v="0"/>
    <n v="304275"/>
    <m/>
  </r>
  <r>
    <x v="10"/>
    <x v="0"/>
    <x v="0"/>
    <x v="2"/>
    <x v="9"/>
    <n v="0"/>
    <n v="0"/>
    <n v="0"/>
    <n v="0"/>
    <n v="33852"/>
    <n v="33852"/>
    <m/>
  </r>
  <r>
    <x v="10"/>
    <x v="0"/>
    <x v="0"/>
    <x v="3"/>
    <x v="15"/>
    <n v="39194"/>
    <n v="39194"/>
    <n v="0"/>
    <n v="0"/>
    <n v="0"/>
    <n v="39194"/>
    <m/>
  </r>
  <r>
    <x v="10"/>
    <x v="0"/>
    <x v="0"/>
    <x v="3"/>
    <x v="16"/>
    <n v="0"/>
    <n v="0"/>
    <n v="0"/>
    <n v="0"/>
    <n v="3416"/>
    <n v="3416"/>
    <m/>
  </r>
  <r>
    <x v="10"/>
    <x v="0"/>
    <x v="68"/>
    <x v="0"/>
    <x v="11"/>
    <n v="356339"/>
    <n v="0"/>
    <n v="0"/>
    <n v="0"/>
    <n v="0"/>
    <n v="356339"/>
    <m/>
  </r>
  <r>
    <x v="10"/>
    <x v="0"/>
    <x v="68"/>
    <x v="0"/>
    <x v="1"/>
    <n v="0"/>
    <n v="0"/>
    <n v="0"/>
    <n v="0"/>
    <n v="2150"/>
    <n v="2150"/>
    <m/>
  </r>
  <r>
    <x v="10"/>
    <x v="0"/>
    <x v="68"/>
    <x v="1"/>
    <x v="12"/>
    <n v="47519"/>
    <n v="0"/>
    <n v="0"/>
    <n v="0"/>
    <n v="0"/>
    <n v="47519"/>
    <m/>
  </r>
  <r>
    <x v="10"/>
    <x v="0"/>
    <x v="131"/>
    <x v="0"/>
    <x v="11"/>
    <n v="121124"/>
    <n v="0"/>
    <n v="0"/>
    <n v="0"/>
    <n v="0"/>
    <n v="121124"/>
    <m/>
  </r>
  <r>
    <x v="10"/>
    <x v="0"/>
    <x v="7"/>
    <x v="0"/>
    <x v="11"/>
    <n v="10243160"/>
    <n v="0"/>
    <n v="59068"/>
    <n v="0"/>
    <n v="0"/>
    <n v="10302228"/>
    <m/>
  </r>
  <r>
    <x v="10"/>
    <x v="0"/>
    <x v="7"/>
    <x v="0"/>
    <x v="1"/>
    <n v="0"/>
    <n v="0"/>
    <n v="0"/>
    <n v="263213"/>
    <n v="143650"/>
    <n v="406863"/>
    <m/>
  </r>
  <r>
    <x v="10"/>
    <x v="0"/>
    <x v="7"/>
    <x v="6"/>
    <x v="4"/>
    <n v="5810"/>
    <n v="5810"/>
    <n v="0"/>
    <n v="0"/>
    <n v="0"/>
    <n v="5810"/>
    <m/>
  </r>
  <r>
    <x v="10"/>
    <x v="0"/>
    <x v="7"/>
    <x v="1"/>
    <x v="12"/>
    <n v="2870704"/>
    <n v="25947"/>
    <n v="0"/>
    <n v="0"/>
    <n v="0"/>
    <n v="2870704"/>
    <m/>
  </r>
  <r>
    <x v="10"/>
    <x v="0"/>
    <x v="7"/>
    <x v="1"/>
    <x v="8"/>
    <n v="0"/>
    <n v="0"/>
    <n v="0"/>
    <n v="37494"/>
    <n v="5900"/>
    <n v="43394"/>
    <m/>
  </r>
  <r>
    <x v="10"/>
    <x v="0"/>
    <x v="7"/>
    <x v="2"/>
    <x v="6"/>
    <n v="1269019"/>
    <n v="0"/>
    <n v="0"/>
    <n v="0"/>
    <n v="0"/>
    <n v="1269019"/>
    <m/>
  </r>
  <r>
    <x v="10"/>
    <x v="0"/>
    <x v="7"/>
    <x v="2"/>
    <x v="13"/>
    <n v="330398"/>
    <n v="0"/>
    <n v="0"/>
    <n v="0"/>
    <n v="0"/>
    <n v="330398"/>
    <m/>
  </r>
  <r>
    <x v="10"/>
    <x v="0"/>
    <x v="50"/>
    <x v="0"/>
    <x v="11"/>
    <n v="2853513"/>
    <n v="0"/>
    <n v="0"/>
    <n v="0"/>
    <n v="0"/>
    <n v="2853513"/>
    <m/>
  </r>
  <r>
    <x v="10"/>
    <x v="0"/>
    <x v="50"/>
    <x v="0"/>
    <x v="1"/>
    <n v="0"/>
    <n v="0"/>
    <n v="0"/>
    <n v="0"/>
    <n v="184834"/>
    <n v="184834"/>
    <m/>
  </r>
  <r>
    <x v="10"/>
    <x v="0"/>
    <x v="50"/>
    <x v="6"/>
    <x v="4"/>
    <n v="17100"/>
    <n v="0"/>
    <n v="0"/>
    <n v="0"/>
    <n v="0"/>
    <n v="17100"/>
    <m/>
  </r>
  <r>
    <x v="10"/>
    <x v="0"/>
    <x v="50"/>
    <x v="1"/>
    <x v="12"/>
    <n v="23197"/>
    <n v="0"/>
    <n v="0"/>
    <n v="0"/>
    <n v="0"/>
    <n v="23197"/>
    <m/>
  </r>
  <r>
    <x v="10"/>
    <x v="0"/>
    <x v="50"/>
    <x v="2"/>
    <x v="6"/>
    <n v="48696"/>
    <n v="0"/>
    <n v="0"/>
    <n v="0"/>
    <n v="0"/>
    <n v="48696"/>
    <m/>
  </r>
  <r>
    <x v="10"/>
    <x v="0"/>
    <x v="50"/>
    <x v="2"/>
    <x v="13"/>
    <n v="20471"/>
    <n v="0"/>
    <n v="0"/>
    <n v="0"/>
    <n v="0"/>
    <n v="20471"/>
    <m/>
  </r>
  <r>
    <x v="10"/>
    <x v="0"/>
    <x v="50"/>
    <x v="3"/>
    <x v="3"/>
    <n v="0"/>
    <n v="0"/>
    <n v="0"/>
    <n v="0"/>
    <n v="1800"/>
    <n v="1800"/>
    <m/>
  </r>
  <r>
    <x v="10"/>
    <x v="0"/>
    <x v="46"/>
    <x v="0"/>
    <x v="11"/>
    <n v="74765"/>
    <n v="2139"/>
    <n v="0"/>
    <n v="0"/>
    <n v="0"/>
    <n v="74765"/>
    <m/>
  </r>
  <r>
    <x v="10"/>
    <x v="0"/>
    <x v="46"/>
    <x v="1"/>
    <x v="12"/>
    <n v="201386"/>
    <n v="0"/>
    <n v="0"/>
    <n v="0"/>
    <n v="0"/>
    <n v="201386"/>
    <m/>
  </r>
  <r>
    <x v="10"/>
    <x v="0"/>
    <x v="46"/>
    <x v="1"/>
    <x v="8"/>
    <n v="0"/>
    <n v="0"/>
    <n v="0"/>
    <n v="0"/>
    <n v="5600"/>
    <n v="5600"/>
    <m/>
  </r>
  <r>
    <x v="10"/>
    <x v="0"/>
    <x v="1"/>
    <x v="0"/>
    <x v="11"/>
    <n v="19074371"/>
    <n v="161854"/>
    <n v="0"/>
    <n v="0"/>
    <n v="0"/>
    <n v="19074371"/>
    <m/>
  </r>
  <r>
    <x v="10"/>
    <x v="0"/>
    <x v="1"/>
    <x v="0"/>
    <x v="1"/>
    <n v="0"/>
    <n v="0"/>
    <n v="0"/>
    <n v="905191"/>
    <n v="762204"/>
    <n v="1667395"/>
    <m/>
  </r>
  <r>
    <x v="10"/>
    <x v="0"/>
    <x v="1"/>
    <x v="1"/>
    <x v="12"/>
    <n v="472478"/>
    <n v="141842"/>
    <n v="0"/>
    <n v="0"/>
    <n v="0"/>
    <n v="472478"/>
    <m/>
  </r>
  <r>
    <x v="10"/>
    <x v="0"/>
    <x v="1"/>
    <x v="1"/>
    <x v="8"/>
    <n v="0"/>
    <n v="0"/>
    <n v="0"/>
    <n v="59829"/>
    <n v="22000"/>
    <n v="81829"/>
    <m/>
  </r>
  <r>
    <x v="10"/>
    <x v="0"/>
    <x v="1"/>
    <x v="2"/>
    <x v="6"/>
    <n v="757013"/>
    <n v="7987"/>
    <n v="0"/>
    <n v="0"/>
    <n v="0"/>
    <n v="757013"/>
    <m/>
  </r>
  <r>
    <x v="10"/>
    <x v="0"/>
    <x v="1"/>
    <x v="2"/>
    <x v="13"/>
    <n v="298620"/>
    <n v="10427"/>
    <n v="0"/>
    <n v="0"/>
    <n v="0"/>
    <n v="298620"/>
    <m/>
  </r>
  <r>
    <x v="10"/>
    <x v="0"/>
    <x v="1"/>
    <x v="2"/>
    <x v="9"/>
    <n v="0"/>
    <n v="0"/>
    <n v="0"/>
    <n v="0"/>
    <n v="22920"/>
    <n v="22920"/>
    <m/>
  </r>
  <r>
    <x v="10"/>
    <x v="0"/>
    <x v="1"/>
    <x v="4"/>
    <x v="7"/>
    <n v="8221"/>
    <n v="0"/>
    <n v="0"/>
    <n v="0"/>
    <n v="0"/>
    <n v="8221"/>
    <m/>
  </r>
  <r>
    <x v="10"/>
    <x v="0"/>
    <x v="8"/>
    <x v="0"/>
    <x v="11"/>
    <n v="9371068"/>
    <n v="33370"/>
    <n v="0"/>
    <n v="0"/>
    <n v="0"/>
    <n v="9371068"/>
    <m/>
  </r>
  <r>
    <x v="10"/>
    <x v="0"/>
    <x v="8"/>
    <x v="0"/>
    <x v="1"/>
    <n v="0"/>
    <n v="0"/>
    <n v="0"/>
    <n v="265968"/>
    <n v="388822"/>
    <n v="654790"/>
    <m/>
  </r>
  <r>
    <x v="10"/>
    <x v="0"/>
    <x v="8"/>
    <x v="6"/>
    <x v="4"/>
    <n v="8435"/>
    <n v="0"/>
    <n v="0"/>
    <n v="0"/>
    <n v="0"/>
    <n v="8435"/>
    <m/>
  </r>
  <r>
    <x v="10"/>
    <x v="0"/>
    <x v="8"/>
    <x v="1"/>
    <x v="12"/>
    <n v="426478"/>
    <n v="18937"/>
    <n v="0"/>
    <n v="0"/>
    <n v="0"/>
    <n v="426478"/>
    <m/>
  </r>
  <r>
    <x v="10"/>
    <x v="0"/>
    <x v="8"/>
    <x v="1"/>
    <x v="8"/>
    <n v="0"/>
    <n v="0"/>
    <n v="0"/>
    <n v="34024"/>
    <n v="7200"/>
    <n v="41224"/>
    <m/>
  </r>
  <r>
    <x v="10"/>
    <x v="0"/>
    <x v="8"/>
    <x v="2"/>
    <x v="6"/>
    <n v="324260"/>
    <n v="0"/>
    <n v="0"/>
    <n v="0"/>
    <n v="0"/>
    <n v="324260"/>
    <m/>
  </r>
  <r>
    <x v="10"/>
    <x v="0"/>
    <x v="8"/>
    <x v="2"/>
    <x v="13"/>
    <n v="53542"/>
    <n v="0"/>
    <n v="0"/>
    <n v="0"/>
    <n v="0"/>
    <n v="53542"/>
    <m/>
  </r>
  <r>
    <x v="10"/>
    <x v="0"/>
    <x v="0"/>
    <x v="0"/>
    <x v="11"/>
    <n v="60636"/>
    <n v="0"/>
    <n v="0"/>
    <n v="0"/>
    <n v="0"/>
    <n v="60636"/>
    <m/>
  </r>
  <r>
    <x v="10"/>
    <x v="0"/>
    <x v="0"/>
    <x v="0"/>
    <x v="1"/>
    <n v="0"/>
    <n v="0"/>
    <n v="0"/>
    <n v="0"/>
    <n v="6800"/>
    <n v="6800"/>
    <m/>
  </r>
  <r>
    <x v="10"/>
    <x v="0"/>
    <x v="68"/>
    <x v="0"/>
    <x v="11"/>
    <n v="1081144"/>
    <n v="248767"/>
    <n v="0"/>
    <n v="0"/>
    <n v="0"/>
    <n v="1081144"/>
    <m/>
  </r>
  <r>
    <x v="10"/>
    <x v="0"/>
    <x v="68"/>
    <x v="0"/>
    <x v="1"/>
    <n v="0"/>
    <n v="0"/>
    <n v="0"/>
    <n v="0"/>
    <n v="3040"/>
    <n v="3040"/>
    <m/>
  </r>
  <r>
    <x v="10"/>
    <x v="0"/>
    <x v="68"/>
    <x v="2"/>
    <x v="6"/>
    <n v="10597"/>
    <n v="10597"/>
    <n v="0"/>
    <n v="0"/>
    <n v="0"/>
    <n v="10597"/>
    <m/>
  </r>
  <r>
    <x v="10"/>
    <x v="0"/>
    <x v="60"/>
    <x v="0"/>
    <x v="11"/>
    <n v="1923116"/>
    <n v="47566"/>
    <n v="12070"/>
    <n v="0"/>
    <n v="0"/>
    <n v="1935186"/>
    <m/>
  </r>
  <r>
    <x v="10"/>
    <x v="0"/>
    <x v="60"/>
    <x v="0"/>
    <x v="1"/>
    <n v="0"/>
    <n v="0"/>
    <n v="0"/>
    <n v="0"/>
    <n v="67861"/>
    <n v="67861"/>
    <m/>
  </r>
  <r>
    <x v="10"/>
    <x v="0"/>
    <x v="60"/>
    <x v="1"/>
    <x v="12"/>
    <n v="161625"/>
    <n v="103982"/>
    <n v="0"/>
    <n v="0"/>
    <n v="0"/>
    <n v="161625"/>
    <m/>
  </r>
  <r>
    <x v="10"/>
    <x v="0"/>
    <x v="60"/>
    <x v="1"/>
    <x v="8"/>
    <n v="0"/>
    <n v="0"/>
    <n v="0"/>
    <n v="0"/>
    <n v="7670"/>
    <n v="7670"/>
    <m/>
  </r>
  <r>
    <x v="10"/>
    <x v="0"/>
    <x v="60"/>
    <x v="2"/>
    <x v="6"/>
    <n v="48793"/>
    <n v="29071"/>
    <n v="0"/>
    <n v="0"/>
    <n v="0"/>
    <n v="48793"/>
    <m/>
  </r>
  <r>
    <x v="10"/>
    <x v="0"/>
    <x v="60"/>
    <x v="4"/>
    <x v="7"/>
    <n v="5666"/>
    <n v="0"/>
    <n v="0"/>
    <n v="0"/>
    <n v="0"/>
    <n v="5666"/>
    <m/>
  </r>
  <r>
    <x v="10"/>
    <x v="0"/>
    <x v="60"/>
    <x v="3"/>
    <x v="15"/>
    <n v="12066"/>
    <n v="12066"/>
    <n v="0"/>
    <n v="0"/>
    <n v="0"/>
    <n v="12066"/>
    <m/>
  </r>
  <r>
    <x v="10"/>
    <x v="0"/>
    <x v="78"/>
    <x v="0"/>
    <x v="11"/>
    <n v="701263"/>
    <n v="0"/>
    <n v="0"/>
    <n v="0"/>
    <n v="0"/>
    <n v="701263"/>
    <m/>
  </r>
  <r>
    <x v="10"/>
    <x v="0"/>
    <x v="78"/>
    <x v="0"/>
    <x v="1"/>
    <n v="0"/>
    <n v="0"/>
    <n v="0"/>
    <n v="0"/>
    <n v="6075"/>
    <n v="6075"/>
    <m/>
  </r>
  <r>
    <x v="10"/>
    <x v="0"/>
    <x v="78"/>
    <x v="1"/>
    <x v="12"/>
    <n v="79293"/>
    <n v="0"/>
    <n v="0"/>
    <n v="0"/>
    <n v="0"/>
    <n v="79293"/>
    <m/>
  </r>
  <r>
    <x v="10"/>
    <x v="0"/>
    <x v="78"/>
    <x v="1"/>
    <x v="8"/>
    <n v="0"/>
    <n v="0"/>
    <n v="0"/>
    <n v="0"/>
    <n v="2320"/>
    <n v="2320"/>
    <m/>
  </r>
  <r>
    <x v="10"/>
    <x v="0"/>
    <x v="78"/>
    <x v="2"/>
    <x v="9"/>
    <n v="0"/>
    <n v="0"/>
    <n v="0"/>
    <n v="0"/>
    <n v="1696"/>
    <n v="1696"/>
    <m/>
  </r>
  <r>
    <x v="10"/>
    <x v="0"/>
    <x v="101"/>
    <x v="0"/>
    <x v="11"/>
    <n v="343361"/>
    <n v="29245"/>
    <n v="0"/>
    <n v="0"/>
    <n v="0"/>
    <n v="343361"/>
    <m/>
  </r>
  <r>
    <x v="10"/>
    <x v="0"/>
    <x v="101"/>
    <x v="1"/>
    <x v="12"/>
    <n v="32959"/>
    <n v="32959"/>
    <n v="0"/>
    <n v="0"/>
    <n v="0"/>
    <n v="32959"/>
    <m/>
  </r>
  <r>
    <x v="10"/>
    <x v="0"/>
    <x v="101"/>
    <x v="2"/>
    <x v="6"/>
    <n v="24010"/>
    <n v="0"/>
    <n v="0"/>
    <n v="0"/>
    <n v="0"/>
    <n v="24010"/>
    <m/>
  </r>
  <r>
    <x v="10"/>
    <x v="0"/>
    <x v="32"/>
    <x v="0"/>
    <x v="11"/>
    <n v="4397283"/>
    <n v="31888"/>
    <n v="0"/>
    <n v="0"/>
    <n v="0"/>
    <n v="4397283"/>
    <m/>
  </r>
  <r>
    <x v="10"/>
    <x v="0"/>
    <x v="32"/>
    <x v="0"/>
    <x v="1"/>
    <n v="0"/>
    <n v="0"/>
    <n v="0"/>
    <n v="0"/>
    <n v="37085"/>
    <n v="37085"/>
    <m/>
  </r>
  <r>
    <x v="10"/>
    <x v="0"/>
    <x v="32"/>
    <x v="1"/>
    <x v="12"/>
    <n v="76761"/>
    <n v="57769"/>
    <n v="0"/>
    <n v="0"/>
    <n v="0"/>
    <n v="76761"/>
    <m/>
  </r>
  <r>
    <x v="10"/>
    <x v="0"/>
    <x v="32"/>
    <x v="2"/>
    <x v="6"/>
    <n v="43926"/>
    <n v="0"/>
    <n v="0"/>
    <n v="0"/>
    <n v="0"/>
    <n v="43926"/>
    <m/>
  </r>
  <r>
    <x v="10"/>
    <x v="0"/>
    <x v="32"/>
    <x v="2"/>
    <x v="13"/>
    <n v="23352"/>
    <n v="0"/>
    <n v="0"/>
    <n v="0"/>
    <n v="0"/>
    <n v="23352"/>
    <m/>
  </r>
  <r>
    <x v="10"/>
    <x v="0"/>
    <x v="68"/>
    <x v="0"/>
    <x v="11"/>
    <n v="89890"/>
    <n v="0"/>
    <n v="0"/>
    <n v="0"/>
    <n v="0"/>
    <n v="89890"/>
    <m/>
  </r>
  <r>
    <x v="10"/>
    <x v="0"/>
    <x v="68"/>
    <x v="1"/>
    <x v="12"/>
    <n v="5100"/>
    <n v="5100"/>
    <n v="0"/>
    <n v="0"/>
    <n v="0"/>
    <n v="5100"/>
    <m/>
  </r>
  <r>
    <x v="10"/>
    <x v="0"/>
    <x v="132"/>
    <x v="0"/>
    <x v="11"/>
    <n v="86943"/>
    <n v="0"/>
    <n v="0"/>
    <n v="0"/>
    <n v="0"/>
    <n v="86943"/>
    <m/>
  </r>
  <r>
    <x v="10"/>
    <x v="0"/>
    <x v="103"/>
    <x v="0"/>
    <x v="11"/>
    <n v="92928"/>
    <n v="65038"/>
    <n v="0"/>
    <n v="0"/>
    <n v="0"/>
    <n v="92928"/>
    <m/>
  </r>
  <r>
    <x v="10"/>
    <x v="0"/>
    <x v="103"/>
    <x v="0"/>
    <x v="11"/>
    <n v="142661"/>
    <n v="5366"/>
    <n v="0"/>
    <n v="0"/>
    <n v="0"/>
    <n v="142661"/>
    <m/>
  </r>
  <r>
    <x v="10"/>
    <x v="0"/>
    <x v="103"/>
    <x v="0"/>
    <x v="1"/>
    <n v="0"/>
    <n v="0"/>
    <n v="0"/>
    <n v="0"/>
    <n v="4985"/>
    <n v="4985"/>
    <m/>
  </r>
  <r>
    <x v="10"/>
    <x v="0"/>
    <x v="103"/>
    <x v="1"/>
    <x v="12"/>
    <n v="13042"/>
    <n v="13042"/>
    <n v="0"/>
    <n v="0"/>
    <n v="0"/>
    <n v="13042"/>
    <m/>
  </r>
  <r>
    <x v="10"/>
    <x v="0"/>
    <x v="103"/>
    <x v="3"/>
    <x v="5"/>
    <n v="10440"/>
    <n v="10440"/>
    <n v="0"/>
    <n v="0"/>
    <n v="0"/>
    <n v="10440"/>
    <m/>
  </r>
  <r>
    <x v="10"/>
    <x v="0"/>
    <x v="103"/>
    <x v="3"/>
    <x v="10"/>
    <n v="12805"/>
    <n v="12805"/>
    <n v="0"/>
    <n v="0"/>
    <n v="0"/>
    <n v="12805"/>
    <m/>
  </r>
  <r>
    <x v="10"/>
    <x v="0"/>
    <x v="162"/>
    <x v="0"/>
    <x v="11"/>
    <n v="4879"/>
    <n v="0"/>
    <n v="0"/>
    <n v="0"/>
    <n v="0"/>
    <n v="4879"/>
    <m/>
  </r>
  <r>
    <x v="10"/>
    <x v="0"/>
    <x v="18"/>
    <x v="0"/>
    <x v="11"/>
    <n v="6435698"/>
    <n v="119445"/>
    <n v="0"/>
    <n v="0"/>
    <n v="0"/>
    <n v="6435698"/>
    <m/>
  </r>
  <r>
    <x v="10"/>
    <x v="0"/>
    <x v="18"/>
    <x v="0"/>
    <x v="1"/>
    <n v="0"/>
    <n v="0"/>
    <n v="0"/>
    <n v="1282671"/>
    <n v="190021"/>
    <n v="1472692"/>
    <m/>
  </r>
  <r>
    <x v="10"/>
    <x v="0"/>
    <x v="18"/>
    <x v="1"/>
    <x v="12"/>
    <n v="75004"/>
    <n v="55269"/>
    <n v="0"/>
    <n v="0"/>
    <n v="0"/>
    <n v="75004"/>
    <m/>
  </r>
  <r>
    <x v="10"/>
    <x v="0"/>
    <x v="18"/>
    <x v="1"/>
    <x v="8"/>
    <n v="0"/>
    <n v="0"/>
    <n v="0"/>
    <n v="77941"/>
    <n v="18976"/>
    <n v="96917"/>
    <m/>
  </r>
  <r>
    <x v="10"/>
    <x v="0"/>
    <x v="18"/>
    <x v="2"/>
    <x v="6"/>
    <n v="125498"/>
    <n v="0"/>
    <n v="0"/>
    <n v="0"/>
    <n v="0"/>
    <n v="125498"/>
    <m/>
  </r>
  <r>
    <x v="10"/>
    <x v="0"/>
    <x v="18"/>
    <x v="2"/>
    <x v="13"/>
    <n v="160523"/>
    <n v="0"/>
    <n v="0"/>
    <n v="0"/>
    <n v="0"/>
    <n v="160523"/>
    <m/>
  </r>
  <r>
    <x v="10"/>
    <x v="0"/>
    <x v="18"/>
    <x v="4"/>
    <x v="7"/>
    <n v="6985"/>
    <n v="0"/>
    <n v="0"/>
    <n v="0"/>
    <n v="0"/>
    <n v="6985"/>
    <m/>
  </r>
  <r>
    <x v="10"/>
    <x v="10"/>
    <x v="109"/>
    <x v="0"/>
    <x v="11"/>
    <n v="418129"/>
    <n v="0"/>
    <n v="0"/>
    <n v="0"/>
    <n v="0"/>
    <n v="418129"/>
    <m/>
  </r>
  <r>
    <x v="10"/>
    <x v="10"/>
    <x v="109"/>
    <x v="1"/>
    <x v="12"/>
    <n v="46063"/>
    <n v="0"/>
    <n v="0"/>
    <n v="0"/>
    <n v="0"/>
    <n v="46063"/>
    <m/>
  </r>
  <r>
    <x v="10"/>
    <x v="10"/>
    <x v="151"/>
    <x v="0"/>
    <x v="11"/>
    <n v="33707"/>
    <n v="0"/>
    <n v="0"/>
    <n v="0"/>
    <n v="0"/>
    <n v="33707"/>
    <m/>
  </r>
  <r>
    <x v="10"/>
    <x v="10"/>
    <x v="151"/>
    <x v="1"/>
    <x v="12"/>
    <n v="59257"/>
    <n v="0"/>
    <n v="0"/>
    <n v="0"/>
    <n v="0"/>
    <n v="59257"/>
    <m/>
  </r>
  <r>
    <x v="11"/>
    <x v="0"/>
    <x v="0"/>
    <x v="0"/>
    <x v="0"/>
    <m/>
    <m/>
    <m/>
    <m/>
    <m/>
    <m/>
    <n v="71516"/>
  </r>
  <r>
    <x v="11"/>
    <x v="0"/>
    <x v="1"/>
    <x v="0"/>
    <x v="0"/>
    <m/>
    <m/>
    <m/>
    <m/>
    <m/>
    <m/>
    <n v="58160"/>
  </r>
  <r>
    <x v="11"/>
    <x v="2"/>
    <x v="4"/>
    <x v="1"/>
    <x v="0"/>
    <m/>
    <m/>
    <m/>
    <m/>
    <m/>
    <m/>
    <n v="50007"/>
  </r>
  <r>
    <x v="11"/>
    <x v="1"/>
    <x v="2"/>
    <x v="0"/>
    <x v="0"/>
    <m/>
    <m/>
    <m/>
    <m/>
    <m/>
    <m/>
    <n v="45820"/>
  </r>
  <r>
    <x v="11"/>
    <x v="1"/>
    <x v="3"/>
    <x v="0"/>
    <x v="0"/>
    <m/>
    <m/>
    <m/>
    <m/>
    <m/>
    <m/>
    <n v="45492"/>
  </r>
  <r>
    <x v="11"/>
    <x v="2"/>
    <x v="4"/>
    <x v="0"/>
    <x v="0"/>
    <m/>
    <m/>
    <m/>
    <m/>
    <m/>
    <m/>
    <n v="44607"/>
  </r>
  <r>
    <x v="11"/>
    <x v="1"/>
    <x v="6"/>
    <x v="0"/>
    <x v="0"/>
    <m/>
    <m/>
    <m/>
    <m/>
    <m/>
    <m/>
    <n v="44563"/>
  </r>
  <r>
    <x v="11"/>
    <x v="1"/>
    <x v="5"/>
    <x v="0"/>
    <x v="0"/>
    <m/>
    <m/>
    <m/>
    <m/>
    <m/>
    <m/>
    <n v="39200"/>
  </r>
  <r>
    <x v="11"/>
    <x v="0"/>
    <x v="8"/>
    <x v="0"/>
    <x v="0"/>
    <m/>
    <m/>
    <m/>
    <m/>
    <m/>
    <m/>
    <n v="34450"/>
  </r>
  <r>
    <x v="11"/>
    <x v="0"/>
    <x v="7"/>
    <x v="0"/>
    <x v="0"/>
    <m/>
    <m/>
    <m/>
    <m/>
    <m/>
    <m/>
    <n v="33937"/>
  </r>
  <r>
    <x v="11"/>
    <x v="2"/>
    <x v="11"/>
    <x v="1"/>
    <x v="0"/>
    <m/>
    <m/>
    <m/>
    <m/>
    <m/>
    <m/>
    <n v="31626"/>
  </r>
  <r>
    <x v="11"/>
    <x v="4"/>
    <x v="17"/>
    <x v="1"/>
    <x v="0"/>
    <m/>
    <m/>
    <m/>
    <m/>
    <m/>
    <m/>
    <n v="31616"/>
  </r>
  <r>
    <x v="11"/>
    <x v="2"/>
    <x v="10"/>
    <x v="1"/>
    <x v="0"/>
    <m/>
    <m/>
    <m/>
    <m/>
    <m/>
    <m/>
    <n v="29262"/>
  </r>
  <r>
    <x v="11"/>
    <x v="0"/>
    <x v="12"/>
    <x v="0"/>
    <x v="0"/>
    <m/>
    <m/>
    <m/>
    <m/>
    <m/>
    <m/>
    <n v="29142"/>
  </r>
  <r>
    <x v="11"/>
    <x v="0"/>
    <x v="9"/>
    <x v="0"/>
    <x v="0"/>
    <m/>
    <m/>
    <m/>
    <m/>
    <m/>
    <m/>
    <n v="28785"/>
  </r>
  <r>
    <x v="11"/>
    <x v="1"/>
    <x v="2"/>
    <x v="2"/>
    <x v="0"/>
    <m/>
    <m/>
    <m/>
    <m/>
    <m/>
    <m/>
    <n v="28764"/>
  </r>
  <r>
    <x v="11"/>
    <x v="1"/>
    <x v="14"/>
    <x v="0"/>
    <x v="0"/>
    <m/>
    <m/>
    <m/>
    <m/>
    <m/>
    <m/>
    <n v="28087"/>
  </r>
  <r>
    <x v="11"/>
    <x v="2"/>
    <x v="10"/>
    <x v="0"/>
    <x v="0"/>
    <m/>
    <m/>
    <m/>
    <m/>
    <m/>
    <m/>
    <n v="26520"/>
  </r>
  <r>
    <x v="11"/>
    <x v="1"/>
    <x v="6"/>
    <x v="1"/>
    <x v="0"/>
    <m/>
    <m/>
    <m/>
    <m/>
    <m/>
    <m/>
    <n v="26059"/>
  </r>
  <r>
    <x v="11"/>
    <x v="1"/>
    <x v="13"/>
    <x v="0"/>
    <x v="0"/>
    <m/>
    <m/>
    <m/>
    <m/>
    <m/>
    <m/>
    <n v="26047"/>
  </r>
  <r>
    <x v="11"/>
    <x v="2"/>
    <x v="11"/>
    <x v="0"/>
    <x v="0"/>
    <m/>
    <m/>
    <m/>
    <m/>
    <m/>
    <m/>
    <n v="25928"/>
  </r>
  <r>
    <x v="11"/>
    <x v="2"/>
    <x v="20"/>
    <x v="1"/>
    <x v="0"/>
    <m/>
    <m/>
    <m/>
    <m/>
    <m/>
    <m/>
    <n v="25710"/>
  </r>
  <r>
    <x v="11"/>
    <x v="4"/>
    <x v="17"/>
    <x v="2"/>
    <x v="0"/>
    <m/>
    <m/>
    <m/>
    <m/>
    <m/>
    <m/>
    <n v="25701"/>
  </r>
  <r>
    <x v="11"/>
    <x v="5"/>
    <x v="39"/>
    <x v="2"/>
    <x v="0"/>
    <m/>
    <m/>
    <m/>
    <m/>
    <m/>
    <m/>
    <n v="25436"/>
  </r>
  <r>
    <x v="11"/>
    <x v="0"/>
    <x v="18"/>
    <x v="0"/>
    <x v="0"/>
    <m/>
    <m/>
    <m/>
    <m/>
    <m/>
    <m/>
    <n v="25355"/>
  </r>
  <r>
    <x v="11"/>
    <x v="5"/>
    <x v="22"/>
    <x v="2"/>
    <x v="0"/>
    <m/>
    <m/>
    <m/>
    <m/>
    <m/>
    <m/>
    <n v="24118"/>
  </r>
  <r>
    <x v="11"/>
    <x v="1"/>
    <x v="15"/>
    <x v="0"/>
    <x v="0"/>
    <m/>
    <m/>
    <m/>
    <m/>
    <m/>
    <m/>
    <n v="23100"/>
  </r>
  <r>
    <x v="11"/>
    <x v="1"/>
    <x v="19"/>
    <x v="1"/>
    <x v="0"/>
    <m/>
    <m/>
    <m/>
    <m/>
    <m/>
    <m/>
    <n v="22829"/>
  </r>
  <r>
    <x v="11"/>
    <x v="4"/>
    <x v="17"/>
    <x v="0"/>
    <x v="0"/>
    <m/>
    <m/>
    <m/>
    <m/>
    <m/>
    <m/>
    <n v="22313"/>
  </r>
  <r>
    <x v="11"/>
    <x v="5"/>
    <x v="33"/>
    <x v="2"/>
    <x v="0"/>
    <m/>
    <m/>
    <m/>
    <m/>
    <m/>
    <m/>
    <n v="22052"/>
  </r>
  <r>
    <x v="11"/>
    <x v="1"/>
    <x v="24"/>
    <x v="0"/>
    <x v="0"/>
    <m/>
    <m/>
    <m/>
    <m/>
    <m/>
    <m/>
    <n v="21766"/>
  </r>
  <r>
    <x v="11"/>
    <x v="2"/>
    <x v="20"/>
    <x v="0"/>
    <x v="0"/>
    <m/>
    <m/>
    <m/>
    <m/>
    <m/>
    <m/>
    <n v="21563"/>
  </r>
  <r>
    <x v="11"/>
    <x v="1"/>
    <x v="21"/>
    <x v="0"/>
    <x v="0"/>
    <m/>
    <m/>
    <m/>
    <m/>
    <m/>
    <m/>
    <n v="21325"/>
  </r>
  <r>
    <x v="11"/>
    <x v="1"/>
    <x v="25"/>
    <x v="0"/>
    <x v="0"/>
    <m/>
    <m/>
    <m/>
    <m/>
    <m/>
    <m/>
    <n v="20190"/>
  </r>
  <r>
    <x v="11"/>
    <x v="1"/>
    <x v="19"/>
    <x v="0"/>
    <x v="0"/>
    <m/>
    <m/>
    <m/>
    <m/>
    <m/>
    <m/>
    <n v="19017"/>
  </r>
  <r>
    <x v="11"/>
    <x v="3"/>
    <x v="16"/>
    <x v="0"/>
    <x v="0"/>
    <m/>
    <m/>
    <m/>
    <m/>
    <m/>
    <m/>
    <n v="18961"/>
  </r>
  <r>
    <x v="11"/>
    <x v="1"/>
    <x v="5"/>
    <x v="2"/>
    <x v="0"/>
    <m/>
    <m/>
    <m/>
    <m/>
    <m/>
    <m/>
    <n v="18957"/>
  </r>
  <r>
    <x v="11"/>
    <x v="0"/>
    <x v="31"/>
    <x v="0"/>
    <x v="0"/>
    <m/>
    <m/>
    <m/>
    <m/>
    <m/>
    <m/>
    <n v="18844"/>
  </r>
  <r>
    <x v="11"/>
    <x v="4"/>
    <x v="27"/>
    <x v="0"/>
    <x v="0"/>
    <m/>
    <m/>
    <m/>
    <m/>
    <m/>
    <m/>
    <n v="18396"/>
  </r>
  <r>
    <x v="11"/>
    <x v="4"/>
    <x v="27"/>
    <x v="0"/>
    <x v="0"/>
    <m/>
    <m/>
    <m/>
    <m/>
    <m/>
    <m/>
    <n v="17663"/>
  </r>
  <r>
    <x v="11"/>
    <x v="1"/>
    <x v="23"/>
    <x v="1"/>
    <x v="0"/>
    <m/>
    <m/>
    <m/>
    <m/>
    <m/>
    <m/>
    <n v="17426"/>
  </r>
  <r>
    <x v="11"/>
    <x v="4"/>
    <x v="27"/>
    <x v="1"/>
    <x v="0"/>
    <m/>
    <m/>
    <m/>
    <m/>
    <m/>
    <m/>
    <n v="17036"/>
  </r>
  <r>
    <x v="11"/>
    <x v="4"/>
    <x v="35"/>
    <x v="1"/>
    <x v="0"/>
    <m/>
    <m/>
    <m/>
    <m/>
    <m/>
    <m/>
    <n v="16748"/>
  </r>
  <r>
    <x v="11"/>
    <x v="3"/>
    <x v="16"/>
    <x v="2"/>
    <x v="0"/>
    <m/>
    <m/>
    <m/>
    <m/>
    <m/>
    <m/>
    <n v="16664"/>
  </r>
  <r>
    <x v="11"/>
    <x v="4"/>
    <x v="34"/>
    <x v="0"/>
    <x v="0"/>
    <m/>
    <m/>
    <m/>
    <m/>
    <m/>
    <m/>
    <n v="15815"/>
  </r>
  <r>
    <x v="11"/>
    <x v="4"/>
    <x v="27"/>
    <x v="2"/>
    <x v="0"/>
    <m/>
    <m/>
    <m/>
    <m/>
    <m/>
    <m/>
    <n v="15636"/>
  </r>
  <r>
    <x v="11"/>
    <x v="4"/>
    <x v="36"/>
    <x v="1"/>
    <x v="0"/>
    <m/>
    <m/>
    <m/>
    <m/>
    <m/>
    <m/>
    <n v="15582"/>
  </r>
  <r>
    <x v="11"/>
    <x v="2"/>
    <x v="26"/>
    <x v="1"/>
    <x v="0"/>
    <m/>
    <m/>
    <m/>
    <m/>
    <m/>
    <m/>
    <n v="15516"/>
  </r>
  <r>
    <x v="11"/>
    <x v="4"/>
    <x v="35"/>
    <x v="2"/>
    <x v="0"/>
    <m/>
    <m/>
    <m/>
    <m/>
    <m/>
    <m/>
    <n v="15288"/>
  </r>
  <r>
    <x v="11"/>
    <x v="5"/>
    <x v="39"/>
    <x v="0"/>
    <x v="0"/>
    <m/>
    <m/>
    <m/>
    <m/>
    <m/>
    <m/>
    <n v="14935"/>
  </r>
  <r>
    <x v="11"/>
    <x v="4"/>
    <x v="34"/>
    <x v="2"/>
    <x v="0"/>
    <m/>
    <m/>
    <m/>
    <m/>
    <m/>
    <m/>
    <n v="14718"/>
  </r>
  <r>
    <x v="11"/>
    <x v="2"/>
    <x v="4"/>
    <x v="2"/>
    <x v="0"/>
    <m/>
    <m/>
    <m/>
    <m/>
    <m/>
    <m/>
    <n v="14243"/>
  </r>
  <r>
    <x v="11"/>
    <x v="4"/>
    <x v="34"/>
    <x v="1"/>
    <x v="0"/>
    <m/>
    <m/>
    <m/>
    <m/>
    <m/>
    <m/>
    <n v="14038"/>
  </r>
  <r>
    <x v="11"/>
    <x v="5"/>
    <x v="39"/>
    <x v="1"/>
    <x v="0"/>
    <m/>
    <m/>
    <m/>
    <m/>
    <m/>
    <m/>
    <n v="13799"/>
  </r>
  <r>
    <x v="11"/>
    <x v="0"/>
    <x v="32"/>
    <x v="0"/>
    <x v="0"/>
    <m/>
    <m/>
    <m/>
    <m/>
    <m/>
    <m/>
    <n v="13728"/>
  </r>
  <r>
    <x v="11"/>
    <x v="4"/>
    <x v="35"/>
    <x v="0"/>
    <x v="0"/>
    <m/>
    <m/>
    <m/>
    <m/>
    <m/>
    <m/>
    <n v="13704"/>
  </r>
  <r>
    <x v="11"/>
    <x v="2"/>
    <x v="47"/>
    <x v="0"/>
    <x v="0"/>
    <m/>
    <m/>
    <m/>
    <m/>
    <m/>
    <m/>
    <n v="13519"/>
  </r>
  <r>
    <x v="11"/>
    <x v="4"/>
    <x v="27"/>
    <x v="2"/>
    <x v="0"/>
    <m/>
    <m/>
    <m/>
    <m/>
    <m/>
    <m/>
    <n v="13473"/>
  </r>
  <r>
    <x v="11"/>
    <x v="0"/>
    <x v="40"/>
    <x v="0"/>
    <x v="0"/>
    <m/>
    <m/>
    <m/>
    <m/>
    <m/>
    <m/>
    <n v="13458"/>
  </r>
  <r>
    <x v="11"/>
    <x v="4"/>
    <x v="36"/>
    <x v="0"/>
    <x v="0"/>
    <m/>
    <m/>
    <m/>
    <m/>
    <m/>
    <m/>
    <n v="13053"/>
  </r>
  <r>
    <x v="11"/>
    <x v="4"/>
    <x v="36"/>
    <x v="2"/>
    <x v="0"/>
    <m/>
    <m/>
    <m/>
    <m/>
    <m/>
    <m/>
    <n v="13011"/>
  </r>
  <r>
    <x v="11"/>
    <x v="1"/>
    <x v="14"/>
    <x v="1"/>
    <x v="0"/>
    <m/>
    <m/>
    <m/>
    <m/>
    <m/>
    <m/>
    <n v="12964"/>
  </r>
  <r>
    <x v="11"/>
    <x v="1"/>
    <x v="37"/>
    <x v="1"/>
    <x v="0"/>
    <m/>
    <m/>
    <m/>
    <m/>
    <m/>
    <m/>
    <n v="12924"/>
  </r>
  <r>
    <x v="11"/>
    <x v="1"/>
    <x v="25"/>
    <x v="1"/>
    <x v="0"/>
    <m/>
    <m/>
    <m/>
    <m/>
    <m/>
    <m/>
    <n v="12689"/>
  </r>
  <r>
    <x v="11"/>
    <x v="2"/>
    <x v="11"/>
    <x v="2"/>
    <x v="0"/>
    <m/>
    <m/>
    <m/>
    <m/>
    <m/>
    <m/>
    <n v="12592"/>
  </r>
  <r>
    <x v="11"/>
    <x v="1"/>
    <x v="28"/>
    <x v="0"/>
    <x v="0"/>
    <m/>
    <m/>
    <m/>
    <m/>
    <m/>
    <m/>
    <n v="12211"/>
  </r>
  <r>
    <x v="11"/>
    <x v="1"/>
    <x v="30"/>
    <x v="1"/>
    <x v="0"/>
    <m/>
    <m/>
    <m/>
    <m/>
    <m/>
    <m/>
    <n v="12078"/>
  </r>
  <r>
    <x v="11"/>
    <x v="2"/>
    <x v="49"/>
    <x v="1"/>
    <x v="0"/>
    <m/>
    <m/>
    <m/>
    <m/>
    <m/>
    <m/>
    <n v="12065"/>
  </r>
  <r>
    <x v="11"/>
    <x v="3"/>
    <x v="38"/>
    <x v="2"/>
    <x v="0"/>
    <m/>
    <m/>
    <m/>
    <m/>
    <m/>
    <m/>
    <n v="11993"/>
  </r>
  <r>
    <x v="11"/>
    <x v="5"/>
    <x v="33"/>
    <x v="0"/>
    <x v="0"/>
    <m/>
    <m/>
    <m/>
    <m/>
    <m/>
    <m/>
    <n v="11980"/>
  </r>
  <r>
    <x v="11"/>
    <x v="1"/>
    <x v="23"/>
    <x v="0"/>
    <x v="0"/>
    <m/>
    <m/>
    <m/>
    <m/>
    <m/>
    <m/>
    <n v="11466"/>
  </r>
  <r>
    <x v="11"/>
    <x v="2"/>
    <x v="43"/>
    <x v="0"/>
    <x v="0"/>
    <m/>
    <m/>
    <m/>
    <m/>
    <m/>
    <m/>
    <n v="11389"/>
  </r>
  <r>
    <x v="11"/>
    <x v="2"/>
    <x v="58"/>
    <x v="1"/>
    <x v="0"/>
    <m/>
    <m/>
    <m/>
    <m/>
    <m/>
    <m/>
    <n v="11224"/>
  </r>
  <r>
    <x v="11"/>
    <x v="0"/>
    <x v="46"/>
    <x v="0"/>
    <x v="0"/>
    <m/>
    <m/>
    <m/>
    <m/>
    <m/>
    <m/>
    <n v="11144"/>
  </r>
  <r>
    <x v="11"/>
    <x v="4"/>
    <x v="27"/>
    <x v="1"/>
    <x v="0"/>
    <m/>
    <m/>
    <m/>
    <m/>
    <m/>
    <m/>
    <n v="11083"/>
  </r>
  <r>
    <x v="11"/>
    <x v="4"/>
    <x v="53"/>
    <x v="2"/>
    <x v="0"/>
    <m/>
    <m/>
    <m/>
    <m/>
    <m/>
    <m/>
    <n v="10985"/>
  </r>
  <r>
    <x v="11"/>
    <x v="2"/>
    <x v="29"/>
    <x v="0"/>
    <x v="0"/>
    <m/>
    <m/>
    <m/>
    <m/>
    <m/>
    <m/>
    <n v="10943"/>
  </r>
  <r>
    <x v="11"/>
    <x v="2"/>
    <x v="26"/>
    <x v="0"/>
    <x v="0"/>
    <m/>
    <m/>
    <m/>
    <m/>
    <m/>
    <m/>
    <n v="10701"/>
  </r>
  <r>
    <x v="11"/>
    <x v="5"/>
    <x v="33"/>
    <x v="1"/>
    <x v="0"/>
    <m/>
    <m/>
    <m/>
    <m/>
    <m/>
    <m/>
    <n v="10457"/>
  </r>
  <r>
    <x v="11"/>
    <x v="3"/>
    <x v="16"/>
    <x v="1"/>
    <x v="0"/>
    <m/>
    <m/>
    <m/>
    <m/>
    <m/>
    <m/>
    <n v="10427"/>
  </r>
  <r>
    <x v="11"/>
    <x v="1"/>
    <x v="3"/>
    <x v="2"/>
    <x v="0"/>
    <m/>
    <m/>
    <m/>
    <m/>
    <m/>
    <m/>
    <n v="10311"/>
  </r>
  <r>
    <x v="11"/>
    <x v="2"/>
    <x v="48"/>
    <x v="2"/>
    <x v="0"/>
    <m/>
    <m/>
    <m/>
    <m/>
    <m/>
    <m/>
    <n v="10171"/>
  </r>
  <r>
    <x v="11"/>
    <x v="3"/>
    <x v="42"/>
    <x v="0"/>
    <x v="0"/>
    <m/>
    <m/>
    <m/>
    <m/>
    <m/>
    <m/>
    <n v="10110"/>
  </r>
  <r>
    <x v="11"/>
    <x v="1"/>
    <x v="24"/>
    <x v="2"/>
    <x v="0"/>
    <m/>
    <m/>
    <m/>
    <m/>
    <m/>
    <m/>
    <n v="10050"/>
  </r>
  <r>
    <x v="11"/>
    <x v="4"/>
    <x v="27"/>
    <x v="1"/>
    <x v="0"/>
    <m/>
    <m/>
    <m/>
    <m/>
    <m/>
    <m/>
    <n v="10025"/>
  </r>
  <r>
    <x v="11"/>
    <x v="1"/>
    <x v="28"/>
    <x v="1"/>
    <x v="0"/>
    <m/>
    <m/>
    <m/>
    <m/>
    <m/>
    <m/>
    <n v="9933"/>
  </r>
  <r>
    <x v="11"/>
    <x v="4"/>
    <x v="57"/>
    <x v="2"/>
    <x v="0"/>
    <m/>
    <m/>
    <m/>
    <m/>
    <m/>
    <m/>
    <n v="9766"/>
  </r>
  <r>
    <x v="11"/>
    <x v="0"/>
    <x v="7"/>
    <x v="1"/>
    <x v="0"/>
    <m/>
    <m/>
    <m/>
    <m/>
    <m/>
    <m/>
    <n v="9597"/>
  </r>
  <r>
    <x v="11"/>
    <x v="3"/>
    <x v="55"/>
    <x v="1"/>
    <x v="0"/>
    <m/>
    <m/>
    <m/>
    <m/>
    <m/>
    <m/>
    <n v="9505"/>
  </r>
  <r>
    <x v="11"/>
    <x v="2"/>
    <x v="59"/>
    <x v="1"/>
    <x v="0"/>
    <m/>
    <m/>
    <m/>
    <m/>
    <m/>
    <m/>
    <n v="9314"/>
  </r>
  <r>
    <x v="11"/>
    <x v="4"/>
    <x v="65"/>
    <x v="2"/>
    <x v="0"/>
    <m/>
    <m/>
    <m/>
    <m/>
    <m/>
    <m/>
    <n v="9259"/>
  </r>
  <r>
    <x v="11"/>
    <x v="5"/>
    <x v="33"/>
    <x v="2"/>
    <x v="0"/>
    <m/>
    <m/>
    <m/>
    <m/>
    <m/>
    <m/>
    <n v="9245"/>
  </r>
  <r>
    <x v="11"/>
    <x v="1"/>
    <x v="30"/>
    <x v="0"/>
    <x v="0"/>
    <m/>
    <m/>
    <m/>
    <m/>
    <m/>
    <m/>
    <n v="9156"/>
  </r>
  <r>
    <x v="11"/>
    <x v="3"/>
    <x v="51"/>
    <x v="1"/>
    <x v="0"/>
    <m/>
    <m/>
    <m/>
    <m/>
    <m/>
    <m/>
    <n v="9151"/>
  </r>
  <r>
    <x v="11"/>
    <x v="0"/>
    <x v="50"/>
    <x v="0"/>
    <x v="0"/>
    <m/>
    <m/>
    <m/>
    <m/>
    <m/>
    <m/>
    <n v="9031"/>
  </r>
  <r>
    <x v="11"/>
    <x v="4"/>
    <x v="56"/>
    <x v="1"/>
    <x v="0"/>
    <m/>
    <m/>
    <m/>
    <m/>
    <m/>
    <m/>
    <n v="8991"/>
  </r>
  <r>
    <x v="11"/>
    <x v="3"/>
    <x v="42"/>
    <x v="1"/>
    <x v="0"/>
    <m/>
    <m/>
    <m/>
    <m/>
    <m/>
    <m/>
    <n v="8895"/>
  </r>
  <r>
    <x v="11"/>
    <x v="4"/>
    <x v="56"/>
    <x v="2"/>
    <x v="0"/>
    <m/>
    <m/>
    <m/>
    <m/>
    <m/>
    <m/>
    <n v="8875"/>
  </r>
  <r>
    <x v="11"/>
    <x v="4"/>
    <x v="27"/>
    <x v="1"/>
    <x v="0"/>
    <m/>
    <m/>
    <m/>
    <m/>
    <m/>
    <m/>
    <n v="8705"/>
  </r>
  <r>
    <x v="11"/>
    <x v="0"/>
    <x v="9"/>
    <x v="1"/>
    <x v="0"/>
    <m/>
    <m/>
    <m/>
    <m/>
    <m/>
    <m/>
    <n v="8589"/>
  </r>
  <r>
    <x v="11"/>
    <x v="2"/>
    <x v="49"/>
    <x v="0"/>
    <x v="0"/>
    <m/>
    <m/>
    <m/>
    <m/>
    <m/>
    <m/>
    <n v="8545"/>
  </r>
  <r>
    <x v="11"/>
    <x v="3"/>
    <x v="38"/>
    <x v="0"/>
    <x v="0"/>
    <m/>
    <m/>
    <m/>
    <m/>
    <m/>
    <m/>
    <n v="8541"/>
  </r>
  <r>
    <x v="11"/>
    <x v="2"/>
    <x v="20"/>
    <x v="1"/>
    <x v="0"/>
    <m/>
    <m/>
    <m/>
    <m/>
    <m/>
    <m/>
    <n v="8535"/>
  </r>
  <r>
    <x v="11"/>
    <x v="1"/>
    <x v="41"/>
    <x v="0"/>
    <x v="0"/>
    <m/>
    <m/>
    <m/>
    <m/>
    <m/>
    <m/>
    <n v="8509"/>
  </r>
  <r>
    <x v="11"/>
    <x v="0"/>
    <x v="60"/>
    <x v="0"/>
    <x v="0"/>
    <m/>
    <m/>
    <m/>
    <m/>
    <m/>
    <m/>
    <n v="8493"/>
  </r>
  <r>
    <x v="11"/>
    <x v="4"/>
    <x v="17"/>
    <x v="2"/>
    <x v="0"/>
    <m/>
    <m/>
    <m/>
    <m/>
    <m/>
    <m/>
    <n v="8478"/>
  </r>
  <r>
    <x v="11"/>
    <x v="2"/>
    <x v="29"/>
    <x v="1"/>
    <x v="0"/>
    <m/>
    <m/>
    <m/>
    <m/>
    <m/>
    <m/>
    <n v="8289"/>
  </r>
  <r>
    <x v="11"/>
    <x v="1"/>
    <x v="15"/>
    <x v="2"/>
    <x v="0"/>
    <m/>
    <m/>
    <m/>
    <m/>
    <m/>
    <m/>
    <n v="8233"/>
  </r>
  <r>
    <x v="11"/>
    <x v="6"/>
    <x v="44"/>
    <x v="0"/>
    <x v="0"/>
    <m/>
    <m/>
    <m/>
    <m/>
    <m/>
    <m/>
    <n v="8042"/>
  </r>
  <r>
    <x v="11"/>
    <x v="4"/>
    <x v="27"/>
    <x v="0"/>
    <x v="0"/>
    <m/>
    <m/>
    <m/>
    <m/>
    <m/>
    <m/>
    <n v="8009"/>
  </r>
  <r>
    <x v="11"/>
    <x v="4"/>
    <x v="65"/>
    <x v="1"/>
    <x v="0"/>
    <m/>
    <m/>
    <m/>
    <m/>
    <m/>
    <m/>
    <n v="7967"/>
  </r>
  <r>
    <x v="11"/>
    <x v="2"/>
    <x v="48"/>
    <x v="0"/>
    <x v="0"/>
    <m/>
    <m/>
    <m/>
    <m/>
    <m/>
    <m/>
    <n v="7774"/>
  </r>
  <r>
    <x v="11"/>
    <x v="0"/>
    <x v="54"/>
    <x v="0"/>
    <x v="0"/>
    <m/>
    <m/>
    <m/>
    <m/>
    <m/>
    <m/>
    <n v="7769"/>
  </r>
  <r>
    <x v="11"/>
    <x v="4"/>
    <x v="53"/>
    <x v="1"/>
    <x v="0"/>
    <m/>
    <m/>
    <m/>
    <m/>
    <m/>
    <m/>
    <n v="7630"/>
  </r>
  <r>
    <x v="11"/>
    <x v="3"/>
    <x v="74"/>
    <x v="2"/>
    <x v="0"/>
    <m/>
    <m/>
    <m/>
    <m/>
    <m/>
    <m/>
    <n v="7509"/>
  </r>
  <r>
    <x v="11"/>
    <x v="3"/>
    <x v="42"/>
    <x v="2"/>
    <x v="0"/>
    <m/>
    <m/>
    <m/>
    <m/>
    <m/>
    <m/>
    <n v="7495"/>
  </r>
  <r>
    <x v="11"/>
    <x v="4"/>
    <x v="45"/>
    <x v="1"/>
    <x v="0"/>
    <m/>
    <m/>
    <m/>
    <m/>
    <m/>
    <m/>
    <n v="7361"/>
  </r>
  <r>
    <x v="11"/>
    <x v="2"/>
    <x v="47"/>
    <x v="1"/>
    <x v="0"/>
    <m/>
    <m/>
    <m/>
    <m/>
    <m/>
    <m/>
    <n v="7328"/>
  </r>
  <r>
    <x v="11"/>
    <x v="4"/>
    <x v="27"/>
    <x v="1"/>
    <x v="0"/>
    <m/>
    <m/>
    <m/>
    <m/>
    <m/>
    <m/>
    <n v="7293"/>
  </r>
  <r>
    <x v="11"/>
    <x v="4"/>
    <x v="45"/>
    <x v="0"/>
    <x v="0"/>
    <m/>
    <m/>
    <m/>
    <m/>
    <m/>
    <m/>
    <n v="7237"/>
  </r>
  <r>
    <x v="11"/>
    <x v="1"/>
    <x v="19"/>
    <x v="2"/>
    <x v="0"/>
    <m/>
    <m/>
    <m/>
    <m/>
    <m/>
    <m/>
    <n v="7128"/>
  </r>
  <r>
    <x v="11"/>
    <x v="4"/>
    <x v="27"/>
    <x v="0"/>
    <x v="0"/>
    <m/>
    <m/>
    <m/>
    <m/>
    <m/>
    <m/>
    <n v="7126"/>
  </r>
  <r>
    <x v="11"/>
    <x v="2"/>
    <x v="10"/>
    <x v="2"/>
    <x v="0"/>
    <m/>
    <m/>
    <m/>
    <m/>
    <m/>
    <m/>
    <n v="7109"/>
  </r>
  <r>
    <x v="11"/>
    <x v="4"/>
    <x v="56"/>
    <x v="0"/>
    <x v="0"/>
    <m/>
    <m/>
    <m/>
    <m/>
    <m/>
    <m/>
    <n v="7101"/>
  </r>
  <r>
    <x v="11"/>
    <x v="4"/>
    <x v="27"/>
    <x v="0"/>
    <x v="0"/>
    <m/>
    <m/>
    <m/>
    <m/>
    <m/>
    <m/>
    <n v="7087"/>
  </r>
  <r>
    <x v="11"/>
    <x v="2"/>
    <x v="49"/>
    <x v="2"/>
    <x v="0"/>
    <m/>
    <m/>
    <m/>
    <m/>
    <m/>
    <m/>
    <n v="7044"/>
  </r>
  <r>
    <x v="11"/>
    <x v="5"/>
    <x v="69"/>
    <x v="2"/>
    <x v="0"/>
    <m/>
    <m/>
    <m/>
    <m/>
    <m/>
    <m/>
    <n v="6868"/>
  </r>
  <r>
    <x v="11"/>
    <x v="7"/>
    <x v="62"/>
    <x v="1"/>
    <x v="0"/>
    <m/>
    <m/>
    <m/>
    <m/>
    <m/>
    <m/>
    <n v="6797"/>
  </r>
  <r>
    <x v="11"/>
    <x v="2"/>
    <x v="47"/>
    <x v="2"/>
    <x v="0"/>
    <m/>
    <m/>
    <m/>
    <m/>
    <m/>
    <m/>
    <n v="6725"/>
  </r>
  <r>
    <x v="11"/>
    <x v="4"/>
    <x v="27"/>
    <x v="2"/>
    <x v="0"/>
    <m/>
    <m/>
    <m/>
    <m/>
    <m/>
    <m/>
    <n v="6444"/>
  </r>
  <r>
    <x v="11"/>
    <x v="4"/>
    <x v="65"/>
    <x v="0"/>
    <x v="0"/>
    <m/>
    <m/>
    <m/>
    <m/>
    <m/>
    <m/>
    <n v="6265"/>
  </r>
  <r>
    <x v="11"/>
    <x v="4"/>
    <x v="27"/>
    <x v="2"/>
    <x v="0"/>
    <m/>
    <m/>
    <m/>
    <m/>
    <m/>
    <m/>
    <n v="6236"/>
  </r>
  <r>
    <x v="11"/>
    <x v="0"/>
    <x v="54"/>
    <x v="0"/>
    <x v="0"/>
    <m/>
    <m/>
    <m/>
    <m/>
    <m/>
    <m/>
    <n v="6124"/>
  </r>
  <r>
    <x v="11"/>
    <x v="5"/>
    <x v="22"/>
    <x v="0"/>
    <x v="0"/>
    <m/>
    <m/>
    <m/>
    <m/>
    <m/>
    <m/>
    <n v="5961"/>
  </r>
  <r>
    <x v="11"/>
    <x v="2"/>
    <x v="20"/>
    <x v="2"/>
    <x v="0"/>
    <m/>
    <m/>
    <m/>
    <m/>
    <m/>
    <m/>
    <n v="5923"/>
  </r>
  <r>
    <x v="11"/>
    <x v="4"/>
    <x v="34"/>
    <x v="2"/>
    <x v="0"/>
    <m/>
    <m/>
    <m/>
    <m/>
    <m/>
    <m/>
    <n v="5853"/>
  </r>
  <r>
    <x v="11"/>
    <x v="5"/>
    <x v="22"/>
    <x v="1"/>
    <x v="0"/>
    <m/>
    <m/>
    <m/>
    <m/>
    <m/>
    <m/>
    <n v="5616"/>
  </r>
  <r>
    <x v="11"/>
    <x v="7"/>
    <x v="52"/>
    <x v="2"/>
    <x v="0"/>
    <m/>
    <m/>
    <m/>
    <m/>
    <m/>
    <m/>
    <n v="5590"/>
  </r>
  <r>
    <x v="11"/>
    <x v="2"/>
    <x v="20"/>
    <x v="1"/>
    <x v="0"/>
    <m/>
    <m/>
    <m/>
    <m/>
    <m/>
    <m/>
    <n v="5556"/>
  </r>
  <r>
    <x v="11"/>
    <x v="4"/>
    <x v="27"/>
    <x v="2"/>
    <x v="0"/>
    <m/>
    <m/>
    <m/>
    <m/>
    <m/>
    <m/>
    <n v="5535"/>
  </r>
  <r>
    <x v="11"/>
    <x v="5"/>
    <x v="66"/>
    <x v="2"/>
    <x v="0"/>
    <m/>
    <m/>
    <m/>
    <m/>
    <m/>
    <m/>
    <n v="5530"/>
  </r>
  <r>
    <x v="11"/>
    <x v="4"/>
    <x v="53"/>
    <x v="0"/>
    <x v="0"/>
    <m/>
    <m/>
    <m/>
    <m/>
    <m/>
    <m/>
    <n v="5467"/>
  </r>
  <r>
    <x v="11"/>
    <x v="4"/>
    <x v="35"/>
    <x v="2"/>
    <x v="0"/>
    <m/>
    <m/>
    <m/>
    <m/>
    <m/>
    <m/>
    <n v="5466"/>
  </r>
  <r>
    <x v="11"/>
    <x v="2"/>
    <x v="48"/>
    <x v="1"/>
    <x v="0"/>
    <m/>
    <m/>
    <m/>
    <m/>
    <m/>
    <m/>
    <n v="5454"/>
  </r>
  <r>
    <x v="11"/>
    <x v="6"/>
    <x v="61"/>
    <x v="0"/>
    <x v="0"/>
    <m/>
    <m/>
    <m/>
    <m/>
    <m/>
    <m/>
    <n v="5393"/>
  </r>
  <r>
    <x v="11"/>
    <x v="4"/>
    <x v="45"/>
    <x v="2"/>
    <x v="0"/>
    <m/>
    <m/>
    <m/>
    <m/>
    <m/>
    <m/>
    <n v="5370"/>
  </r>
  <r>
    <x v="11"/>
    <x v="3"/>
    <x v="51"/>
    <x v="0"/>
    <x v="0"/>
    <m/>
    <m/>
    <m/>
    <m/>
    <m/>
    <m/>
    <n v="5340"/>
  </r>
  <r>
    <x v="11"/>
    <x v="3"/>
    <x v="38"/>
    <x v="1"/>
    <x v="0"/>
    <m/>
    <m/>
    <m/>
    <m/>
    <m/>
    <m/>
    <n v="5253"/>
  </r>
  <r>
    <x v="11"/>
    <x v="2"/>
    <x v="86"/>
    <x v="1"/>
    <x v="0"/>
    <m/>
    <m/>
    <m/>
    <m/>
    <m/>
    <m/>
    <n v="5242"/>
  </r>
  <r>
    <x v="11"/>
    <x v="4"/>
    <x v="27"/>
    <x v="2"/>
    <x v="0"/>
    <m/>
    <m/>
    <m/>
    <m/>
    <m/>
    <m/>
    <n v="5240"/>
  </r>
  <r>
    <x v="11"/>
    <x v="7"/>
    <x v="62"/>
    <x v="1"/>
    <x v="0"/>
    <m/>
    <m/>
    <m/>
    <m/>
    <m/>
    <m/>
    <n v="5184"/>
  </r>
  <r>
    <x v="11"/>
    <x v="4"/>
    <x v="73"/>
    <x v="1"/>
    <x v="0"/>
    <m/>
    <m/>
    <m/>
    <m/>
    <m/>
    <m/>
    <n v="5180"/>
  </r>
  <r>
    <x v="11"/>
    <x v="5"/>
    <x v="22"/>
    <x v="2"/>
    <x v="0"/>
    <m/>
    <m/>
    <m/>
    <m/>
    <m/>
    <m/>
    <n v="5071"/>
  </r>
  <r>
    <x v="11"/>
    <x v="5"/>
    <x v="69"/>
    <x v="1"/>
    <x v="0"/>
    <m/>
    <m/>
    <m/>
    <m/>
    <m/>
    <m/>
    <n v="4956"/>
  </r>
  <r>
    <x v="11"/>
    <x v="8"/>
    <x v="71"/>
    <x v="0"/>
    <x v="0"/>
    <m/>
    <m/>
    <m/>
    <m/>
    <m/>
    <m/>
    <n v="4864"/>
  </r>
  <r>
    <x v="11"/>
    <x v="1"/>
    <x v="64"/>
    <x v="0"/>
    <x v="0"/>
    <m/>
    <m/>
    <m/>
    <m/>
    <m/>
    <m/>
    <n v="4820"/>
  </r>
  <r>
    <x v="11"/>
    <x v="0"/>
    <x v="70"/>
    <x v="0"/>
    <x v="0"/>
    <m/>
    <m/>
    <m/>
    <m/>
    <m/>
    <m/>
    <n v="4765"/>
  </r>
  <r>
    <x v="11"/>
    <x v="5"/>
    <x v="89"/>
    <x v="2"/>
    <x v="0"/>
    <m/>
    <m/>
    <m/>
    <m/>
    <m/>
    <m/>
    <n v="4719"/>
  </r>
  <r>
    <x v="11"/>
    <x v="2"/>
    <x v="20"/>
    <x v="0"/>
    <x v="0"/>
    <m/>
    <m/>
    <m/>
    <m/>
    <m/>
    <m/>
    <n v="4699"/>
  </r>
  <r>
    <x v="11"/>
    <x v="0"/>
    <x v="0"/>
    <x v="1"/>
    <x v="0"/>
    <m/>
    <m/>
    <m/>
    <m/>
    <m/>
    <m/>
    <n v="4670"/>
  </r>
  <r>
    <x v="11"/>
    <x v="5"/>
    <x v="22"/>
    <x v="1"/>
    <x v="0"/>
    <m/>
    <m/>
    <m/>
    <m/>
    <m/>
    <m/>
    <n v="4664"/>
  </r>
  <r>
    <x v="11"/>
    <x v="4"/>
    <x v="27"/>
    <x v="2"/>
    <x v="0"/>
    <m/>
    <m/>
    <m/>
    <m/>
    <m/>
    <m/>
    <n v="4644"/>
  </r>
  <r>
    <x v="11"/>
    <x v="5"/>
    <x v="33"/>
    <x v="0"/>
    <x v="0"/>
    <m/>
    <m/>
    <m/>
    <m/>
    <m/>
    <m/>
    <n v="4633"/>
  </r>
  <r>
    <x v="11"/>
    <x v="0"/>
    <x v="12"/>
    <x v="1"/>
    <x v="0"/>
    <m/>
    <m/>
    <m/>
    <m/>
    <m/>
    <m/>
    <n v="4591"/>
  </r>
  <r>
    <x v="11"/>
    <x v="0"/>
    <x v="77"/>
    <x v="0"/>
    <x v="0"/>
    <m/>
    <m/>
    <m/>
    <m/>
    <m/>
    <m/>
    <n v="4577"/>
  </r>
  <r>
    <x v="11"/>
    <x v="1"/>
    <x v="2"/>
    <x v="1"/>
    <x v="0"/>
    <m/>
    <m/>
    <m/>
    <m/>
    <m/>
    <m/>
    <n v="4406"/>
  </r>
  <r>
    <x v="11"/>
    <x v="0"/>
    <x v="68"/>
    <x v="0"/>
    <x v="0"/>
    <m/>
    <m/>
    <m/>
    <m/>
    <m/>
    <m/>
    <n v="4405"/>
  </r>
  <r>
    <x v="11"/>
    <x v="0"/>
    <x v="31"/>
    <x v="0"/>
    <x v="0"/>
    <m/>
    <m/>
    <m/>
    <m/>
    <m/>
    <m/>
    <n v="4393"/>
  </r>
  <r>
    <x v="11"/>
    <x v="2"/>
    <x v="10"/>
    <x v="2"/>
    <x v="0"/>
    <m/>
    <m/>
    <m/>
    <m/>
    <m/>
    <m/>
    <n v="4385"/>
  </r>
  <r>
    <x v="11"/>
    <x v="5"/>
    <x v="33"/>
    <x v="2"/>
    <x v="0"/>
    <m/>
    <m/>
    <m/>
    <m/>
    <m/>
    <m/>
    <n v="4371"/>
  </r>
  <r>
    <x v="11"/>
    <x v="2"/>
    <x v="11"/>
    <x v="2"/>
    <x v="0"/>
    <m/>
    <m/>
    <m/>
    <m/>
    <m/>
    <m/>
    <n v="4327"/>
  </r>
  <r>
    <x v="11"/>
    <x v="2"/>
    <x v="58"/>
    <x v="0"/>
    <x v="0"/>
    <m/>
    <m/>
    <m/>
    <m/>
    <m/>
    <m/>
    <n v="4284"/>
  </r>
  <r>
    <x v="11"/>
    <x v="7"/>
    <x v="52"/>
    <x v="0"/>
    <x v="0"/>
    <m/>
    <m/>
    <m/>
    <m/>
    <m/>
    <m/>
    <n v="4274"/>
  </r>
  <r>
    <x v="11"/>
    <x v="2"/>
    <x v="49"/>
    <x v="2"/>
    <x v="0"/>
    <m/>
    <m/>
    <m/>
    <m/>
    <m/>
    <m/>
    <n v="4171"/>
  </r>
  <r>
    <x v="11"/>
    <x v="1"/>
    <x v="14"/>
    <x v="2"/>
    <x v="0"/>
    <m/>
    <m/>
    <m/>
    <m/>
    <m/>
    <m/>
    <n v="4114"/>
  </r>
  <r>
    <x v="11"/>
    <x v="1"/>
    <x v="6"/>
    <x v="2"/>
    <x v="0"/>
    <m/>
    <m/>
    <m/>
    <m/>
    <m/>
    <m/>
    <n v="3990"/>
  </r>
  <r>
    <x v="11"/>
    <x v="1"/>
    <x v="75"/>
    <x v="0"/>
    <x v="0"/>
    <m/>
    <m/>
    <m/>
    <m/>
    <m/>
    <m/>
    <n v="3964"/>
  </r>
  <r>
    <x v="11"/>
    <x v="2"/>
    <x v="88"/>
    <x v="2"/>
    <x v="0"/>
    <m/>
    <m/>
    <m/>
    <m/>
    <m/>
    <m/>
    <n v="3951"/>
  </r>
  <r>
    <x v="11"/>
    <x v="5"/>
    <x v="69"/>
    <x v="2"/>
    <x v="0"/>
    <m/>
    <m/>
    <m/>
    <m/>
    <m/>
    <m/>
    <n v="3943"/>
  </r>
  <r>
    <x v="11"/>
    <x v="5"/>
    <x v="22"/>
    <x v="3"/>
    <x v="0"/>
    <m/>
    <m/>
    <m/>
    <m/>
    <m/>
    <m/>
    <n v="3943"/>
  </r>
  <r>
    <x v="11"/>
    <x v="5"/>
    <x v="69"/>
    <x v="0"/>
    <x v="0"/>
    <m/>
    <m/>
    <m/>
    <m/>
    <m/>
    <m/>
    <n v="3919"/>
  </r>
  <r>
    <x v="11"/>
    <x v="4"/>
    <x v="56"/>
    <x v="2"/>
    <x v="0"/>
    <m/>
    <m/>
    <m/>
    <m/>
    <m/>
    <m/>
    <n v="3917"/>
  </r>
  <r>
    <x v="11"/>
    <x v="5"/>
    <x v="69"/>
    <x v="0"/>
    <x v="0"/>
    <m/>
    <m/>
    <m/>
    <m/>
    <m/>
    <m/>
    <n v="3889"/>
  </r>
  <r>
    <x v="11"/>
    <x v="2"/>
    <x v="26"/>
    <x v="2"/>
    <x v="0"/>
    <m/>
    <m/>
    <m/>
    <m/>
    <m/>
    <m/>
    <n v="3863"/>
  </r>
  <r>
    <x v="11"/>
    <x v="3"/>
    <x v="63"/>
    <x v="2"/>
    <x v="0"/>
    <m/>
    <m/>
    <m/>
    <m/>
    <m/>
    <m/>
    <n v="3844"/>
  </r>
  <r>
    <x v="11"/>
    <x v="3"/>
    <x v="98"/>
    <x v="1"/>
    <x v="0"/>
    <m/>
    <m/>
    <m/>
    <m/>
    <m/>
    <m/>
    <n v="3831"/>
  </r>
  <r>
    <x v="11"/>
    <x v="6"/>
    <x v="80"/>
    <x v="0"/>
    <x v="0"/>
    <m/>
    <m/>
    <m/>
    <m/>
    <m/>
    <m/>
    <n v="3792"/>
  </r>
  <r>
    <x v="11"/>
    <x v="4"/>
    <x v="27"/>
    <x v="2"/>
    <x v="0"/>
    <m/>
    <m/>
    <m/>
    <m/>
    <m/>
    <m/>
    <n v="3752"/>
  </r>
  <r>
    <x v="11"/>
    <x v="2"/>
    <x v="88"/>
    <x v="0"/>
    <x v="0"/>
    <m/>
    <m/>
    <m/>
    <m/>
    <m/>
    <m/>
    <n v="3716"/>
  </r>
  <r>
    <x v="11"/>
    <x v="0"/>
    <x v="78"/>
    <x v="0"/>
    <x v="0"/>
    <m/>
    <m/>
    <m/>
    <m/>
    <m/>
    <m/>
    <n v="3676"/>
  </r>
  <r>
    <x v="11"/>
    <x v="1"/>
    <x v="76"/>
    <x v="0"/>
    <x v="0"/>
    <m/>
    <m/>
    <m/>
    <m/>
    <m/>
    <m/>
    <n v="3634"/>
  </r>
  <r>
    <x v="11"/>
    <x v="7"/>
    <x v="62"/>
    <x v="2"/>
    <x v="0"/>
    <m/>
    <m/>
    <m/>
    <m/>
    <m/>
    <m/>
    <n v="3617"/>
  </r>
  <r>
    <x v="11"/>
    <x v="3"/>
    <x v="74"/>
    <x v="0"/>
    <x v="0"/>
    <m/>
    <m/>
    <m/>
    <m/>
    <m/>
    <m/>
    <n v="3606"/>
  </r>
  <r>
    <x v="11"/>
    <x v="5"/>
    <x v="33"/>
    <x v="5"/>
    <x v="0"/>
    <m/>
    <m/>
    <m/>
    <m/>
    <m/>
    <m/>
    <n v="3580"/>
  </r>
  <r>
    <x v="11"/>
    <x v="4"/>
    <x v="36"/>
    <x v="2"/>
    <x v="0"/>
    <m/>
    <m/>
    <m/>
    <m/>
    <m/>
    <m/>
    <n v="3564"/>
  </r>
  <r>
    <x v="11"/>
    <x v="4"/>
    <x v="35"/>
    <x v="5"/>
    <x v="0"/>
    <m/>
    <m/>
    <m/>
    <m/>
    <m/>
    <m/>
    <n v="3535"/>
  </r>
  <r>
    <x v="11"/>
    <x v="1"/>
    <x v="67"/>
    <x v="0"/>
    <x v="0"/>
    <m/>
    <m/>
    <m/>
    <m/>
    <m/>
    <m/>
    <n v="3523"/>
  </r>
  <r>
    <x v="11"/>
    <x v="2"/>
    <x v="20"/>
    <x v="0"/>
    <x v="0"/>
    <m/>
    <m/>
    <m/>
    <m/>
    <m/>
    <m/>
    <n v="3507"/>
  </r>
  <r>
    <x v="11"/>
    <x v="2"/>
    <x v="84"/>
    <x v="2"/>
    <x v="0"/>
    <m/>
    <m/>
    <m/>
    <m/>
    <m/>
    <m/>
    <n v="3430"/>
  </r>
  <r>
    <x v="11"/>
    <x v="4"/>
    <x v="73"/>
    <x v="2"/>
    <x v="0"/>
    <m/>
    <m/>
    <m/>
    <m/>
    <m/>
    <m/>
    <n v="3371"/>
  </r>
  <r>
    <x v="11"/>
    <x v="4"/>
    <x v="57"/>
    <x v="0"/>
    <x v="0"/>
    <m/>
    <m/>
    <m/>
    <m/>
    <m/>
    <m/>
    <n v="3350"/>
  </r>
  <r>
    <x v="11"/>
    <x v="2"/>
    <x v="59"/>
    <x v="2"/>
    <x v="0"/>
    <m/>
    <m/>
    <m/>
    <m/>
    <m/>
    <m/>
    <n v="3332"/>
  </r>
  <r>
    <x v="11"/>
    <x v="7"/>
    <x v="82"/>
    <x v="1"/>
    <x v="0"/>
    <m/>
    <m/>
    <m/>
    <m/>
    <m/>
    <m/>
    <n v="3321"/>
  </r>
  <r>
    <x v="11"/>
    <x v="7"/>
    <x v="72"/>
    <x v="1"/>
    <x v="0"/>
    <m/>
    <m/>
    <m/>
    <m/>
    <m/>
    <m/>
    <n v="3317"/>
  </r>
  <r>
    <x v="11"/>
    <x v="1"/>
    <x v="76"/>
    <x v="1"/>
    <x v="0"/>
    <m/>
    <m/>
    <m/>
    <m/>
    <m/>
    <m/>
    <n v="3309"/>
  </r>
  <r>
    <x v="11"/>
    <x v="3"/>
    <x v="55"/>
    <x v="0"/>
    <x v="0"/>
    <m/>
    <m/>
    <m/>
    <m/>
    <m/>
    <m/>
    <n v="3295"/>
  </r>
  <r>
    <x v="11"/>
    <x v="0"/>
    <x v="0"/>
    <x v="5"/>
    <x v="0"/>
    <m/>
    <m/>
    <m/>
    <m/>
    <m/>
    <m/>
    <n v="3290"/>
  </r>
  <r>
    <x v="11"/>
    <x v="4"/>
    <x v="73"/>
    <x v="0"/>
    <x v="0"/>
    <m/>
    <m/>
    <m/>
    <m/>
    <m/>
    <m/>
    <n v="3284"/>
  </r>
  <r>
    <x v="11"/>
    <x v="7"/>
    <x v="72"/>
    <x v="2"/>
    <x v="0"/>
    <m/>
    <m/>
    <m/>
    <m/>
    <m/>
    <m/>
    <n v="3272"/>
  </r>
  <r>
    <x v="11"/>
    <x v="5"/>
    <x v="69"/>
    <x v="1"/>
    <x v="0"/>
    <m/>
    <m/>
    <m/>
    <m/>
    <m/>
    <m/>
    <n v="3250"/>
  </r>
  <r>
    <x v="11"/>
    <x v="3"/>
    <x v="55"/>
    <x v="2"/>
    <x v="0"/>
    <m/>
    <m/>
    <m/>
    <m/>
    <m/>
    <m/>
    <n v="3236"/>
  </r>
  <r>
    <x v="11"/>
    <x v="3"/>
    <x v="63"/>
    <x v="0"/>
    <x v="0"/>
    <m/>
    <m/>
    <m/>
    <m/>
    <m/>
    <m/>
    <n v="3141"/>
  </r>
  <r>
    <x v="11"/>
    <x v="1"/>
    <x v="5"/>
    <x v="1"/>
    <x v="0"/>
    <m/>
    <m/>
    <m/>
    <m/>
    <m/>
    <m/>
    <n v="3096"/>
  </r>
  <r>
    <x v="11"/>
    <x v="0"/>
    <x v="9"/>
    <x v="0"/>
    <x v="0"/>
    <m/>
    <m/>
    <m/>
    <m/>
    <m/>
    <m/>
    <n v="3079"/>
  </r>
  <r>
    <x v="11"/>
    <x v="2"/>
    <x v="20"/>
    <x v="2"/>
    <x v="0"/>
    <m/>
    <m/>
    <m/>
    <m/>
    <m/>
    <m/>
    <n v="3062"/>
  </r>
  <r>
    <x v="11"/>
    <x v="5"/>
    <x v="69"/>
    <x v="1"/>
    <x v="0"/>
    <m/>
    <m/>
    <m/>
    <m/>
    <m/>
    <m/>
    <n v="3062"/>
  </r>
  <r>
    <x v="11"/>
    <x v="2"/>
    <x v="20"/>
    <x v="2"/>
    <x v="0"/>
    <m/>
    <m/>
    <m/>
    <m/>
    <m/>
    <m/>
    <n v="2968"/>
  </r>
  <r>
    <x v="11"/>
    <x v="3"/>
    <x v="97"/>
    <x v="2"/>
    <x v="0"/>
    <m/>
    <m/>
    <m/>
    <m/>
    <m/>
    <m/>
    <n v="2963"/>
  </r>
  <r>
    <x v="11"/>
    <x v="2"/>
    <x v="84"/>
    <x v="1"/>
    <x v="0"/>
    <m/>
    <m/>
    <m/>
    <m/>
    <m/>
    <m/>
    <n v="2952"/>
  </r>
  <r>
    <x v="11"/>
    <x v="1"/>
    <x v="79"/>
    <x v="0"/>
    <x v="0"/>
    <m/>
    <m/>
    <m/>
    <m/>
    <m/>
    <m/>
    <n v="2937"/>
  </r>
  <r>
    <x v="11"/>
    <x v="2"/>
    <x v="29"/>
    <x v="2"/>
    <x v="0"/>
    <m/>
    <m/>
    <m/>
    <m/>
    <m/>
    <m/>
    <n v="2918"/>
  </r>
  <r>
    <x v="11"/>
    <x v="2"/>
    <x v="84"/>
    <x v="0"/>
    <x v="0"/>
    <m/>
    <m/>
    <m/>
    <m/>
    <m/>
    <m/>
    <n v="2882"/>
  </r>
  <r>
    <x v="11"/>
    <x v="7"/>
    <x v="62"/>
    <x v="0"/>
    <x v="0"/>
    <m/>
    <m/>
    <m/>
    <m/>
    <m/>
    <m/>
    <n v="2867"/>
  </r>
  <r>
    <x v="11"/>
    <x v="7"/>
    <x v="72"/>
    <x v="0"/>
    <x v="0"/>
    <m/>
    <m/>
    <m/>
    <m/>
    <m/>
    <m/>
    <n v="2853"/>
  </r>
  <r>
    <x v="11"/>
    <x v="2"/>
    <x v="87"/>
    <x v="1"/>
    <x v="0"/>
    <m/>
    <m/>
    <m/>
    <m/>
    <m/>
    <m/>
    <n v="2830"/>
  </r>
  <r>
    <x v="11"/>
    <x v="5"/>
    <x v="69"/>
    <x v="2"/>
    <x v="0"/>
    <m/>
    <m/>
    <m/>
    <m/>
    <m/>
    <m/>
    <n v="2817"/>
  </r>
  <r>
    <x v="11"/>
    <x v="5"/>
    <x v="39"/>
    <x v="3"/>
    <x v="0"/>
    <m/>
    <m/>
    <m/>
    <m/>
    <m/>
    <m/>
    <n v="2805"/>
  </r>
  <r>
    <x v="11"/>
    <x v="2"/>
    <x v="29"/>
    <x v="5"/>
    <x v="0"/>
    <m/>
    <m/>
    <m/>
    <m/>
    <m/>
    <m/>
    <n v="2804"/>
  </r>
  <r>
    <x v="11"/>
    <x v="2"/>
    <x v="20"/>
    <x v="2"/>
    <x v="0"/>
    <m/>
    <m/>
    <m/>
    <m/>
    <m/>
    <m/>
    <n v="2800"/>
  </r>
  <r>
    <x v="11"/>
    <x v="1"/>
    <x v="94"/>
    <x v="0"/>
    <x v="0"/>
    <m/>
    <m/>
    <m/>
    <m/>
    <m/>
    <m/>
    <n v="2751"/>
  </r>
  <r>
    <x v="11"/>
    <x v="7"/>
    <x v="62"/>
    <x v="2"/>
    <x v="0"/>
    <m/>
    <m/>
    <m/>
    <m/>
    <m/>
    <m/>
    <n v="2739"/>
  </r>
  <r>
    <x v="11"/>
    <x v="0"/>
    <x v="46"/>
    <x v="1"/>
    <x v="0"/>
    <m/>
    <m/>
    <m/>
    <m/>
    <m/>
    <m/>
    <n v="2738"/>
  </r>
  <r>
    <x v="11"/>
    <x v="0"/>
    <x v="68"/>
    <x v="5"/>
    <x v="0"/>
    <m/>
    <m/>
    <m/>
    <m/>
    <m/>
    <m/>
    <n v="2732"/>
  </r>
  <r>
    <x v="11"/>
    <x v="2"/>
    <x v="81"/>
    <x v="0"/>
    <x v="0"/>
    <m/>
    <m/>
    <m/>
    <m/>
    <m/>
    <m/>
    <n v="2694"/>
  </r>
  <r>
    <x v="11"/>
    <x v="2"/>
    <x v="59"/>
    <x v="2"/>
    <x v="0"/>
    <m/>
    <m/>
    <m/>
    <m/>
    <m/>
    <m/>
    <n v="2643"/>
  </r>
  <r>
    <x v="11"/>
    <x v="2"/>
    <x v="48"/>
    <x v="2"/>
    <x v="0"/>
    <m/>
    <m/>
    <m/>
    <m/>
    <m/>
    <m/>
    <n v="2641"/>
  </r>
  <r>
    <x v="11"/>
    <x v="7"/>
    <x v="52"/>
    <x v="1"/>
    <x v="0"/>
    <m/>
    <m/>
    <m/>
    <m/>
    <m/>
    <m/>
    <n v="2628"/>
  </r>
  <r>
    <x v="11"/>
    <x v="1"/>
    <x v="2"/>
    <x v="3"/>
    <x v="0"/>
    <m/>
    <m/>
    <m/>
    <m/>
    <m/>
    <m/>
    <n v="2591"/>
  </r>
  <r>
    <x v="11"/>
    <x v="5"/>
    <x v="33"/>
    <x v="4"/>
    <x v="0"/>
    <m/>
    <m/>
    <m/>
    <m/>
    <m/>
    <m/>
    <n v="2589"/>
  </r>
  <r>
    <x v="11"/>
    <x v="7"/>
    <x v="62"/>
    <x v="0"/>
    <x v="0"/>
    <m/>
    <m/>
    <m/>
    <m/>
    <m/>
    <m/>
    <n v="2583"/>
  </r>
  <r>
    <x v="11"/>
    <x v="2"/>
    <x v="48"/>
    <x v="3"/>
    <x v="0"/>
    <m/>
    <m/>
    <m/>
    <m/>
    <m/>
    <m/>
    <n v="2565"/>
  </r>
  <r>
    <x v="11"/>
    <x v="2"/>
    <x v="84"/>
    <x v="1"/>
    <x v="0"/>
    <m/>
    <m/>
    <m/>
    <m/>
    <m/>
    <m/>
    <n v="2528"/>
  </r>
  <r>
    <x v="11"/>
    <x v="0"/>
    <x v="1"/>
    <x v="1"/>
    <x v="0"/>
    <m/>
    <m/>
    <m/>
    <m/>
    <m/>
    <m/>
    <n v="2524"/>
  </r>
  <r>
    <x v="11"/>
    <x v="2"/>
    <x v="59"/>
    <x v="0"/>
    <x v="0"/>
    <m/>
    <m/>
    <m/>
    <m/>
    <m/>
    <m/>
    <n v="2499"/>
  </r>
  <r>
    <x v="11"/>
    <x v="1"/>
    <x v="37"/>
    <x v="0"/>
    <x v="0"/>
    <m/>
    <m/>
    <m/>
    <m/>
    <m/>
    <m/>
    <n v="2491"/>
  </r>
  <r>
    <x v="11"/>
    <x v="6"/>
    <x v="91"/>
    <x v="0"/>
    <x v="0"/>
    <m/>
    <m/>
    <m/>
    <m/>
    <m/>
    <m/>
    <n v="2491"/>
  </r>
  <r>
    <x v="11"/>
    <x v="4"/>
    <x v="27"/>
    <x v="5"/>
    <x v="0"/>
    <m/>
    <m/>
    <m/>
    <m/>
    <m/>
    <m/>
    <n v="2485"/>
  </r>
  <r>
    <x v="11"/>
    <x v="7"/>
    <x v="82"/>
    <x v="0"/>
    <x v="0"/>
    <m/>
    <m/>
    <m/>
    <m/>
    <m/>
    <m/>
    <n v="2477"/>
  </r>
  <r>
    <x v="11"/>
    <x v="1"/>
    <x v="21"/>
    <x v="1"/>
    <x v="0"/>
    <m/>
    <m/>
    <m/>
    <m/>
    <m/>
    <m/>
    <n v="2443"/>
  </r>
  <r>
    <x v="11"/>
    <x v="2"/>
    <x v="4"/>
    <x v="2"/>
    <x v="0"/>
    <m/>
    <m/>
    <m/>
    <m/>
    <m/>
    <m/>
    <n v="2421"/>
  </r>
  <r>
    <x v="11"/>
    <x v="4"/>
    <x v="17"/>
    <x v="5"/>
    <x v="0"/>
    <m/>
    <m/>
    <m/>
    <m/>
    <m/>
    <m/>
    <n v="2399"/>
  </r>
  <r>
    <x v="11"/>
    <x v="4"/>
    <x v="17"/>
    <x v="4"/>
    <x v="0"/>
    <m/>
    <m/>
    <m/>
    <m/>
    <m/>
    <m/>
    <n v="2392"/>
  </r>
  <r>
    <x v="11"/>
    <x v="3"/>
    <x v="104"/>
    <x v="1"/>
    <x v="0"/>
    <m/>
    <m/>
    <m/>
    <m/>
    <m/>
    <m/>
    <n v="2392"/>
  </r>
  <r>
    <x v="11"/>
    <x v="2"/>
    <x v="87"/>
    <x v="0"/>
    <x v="0"/>
    <m/>
    <m/>
    <m/>
    <m/>
    <m/>
    <m/>
    <n v="2387"/>
  </r>
  <r>
    <x v="11"/>
    <x v="1"/>
    <x v="85"/>
    <x v="0"/>
    <x v="0"/>
    <m/>
    <m/>
    <m/>
    <m/>
    <m/>
    <m/>
    <n v="2381"/>
  </r>
  <r>
    <x v="11"/>
    <x v="0"/>
    <x v="1"/>
    <x v="5"/>
    <x v="0"/>
    <m/>
    <m/>
    <m/>
    <m/>
    <m/>
    <m/>
    <n v="2378"/>
  </r>
  <r>
    <x v="11"/>
    <x v="5"/>
    <x v="39"/>
    <x v="4"/>
    <x v="0"/>
    <m/>
    <m/>
    <m/>
    <m/>
    <m/>
    <m/>
    <n v="2329"/>
  </r>
  <r>
    <x v="11"/>
    <x v="5"/>
    <x v="89"/>
    <x v="0"/>
    <x v="0"/>
    <m/>
    <m/>
    <m/>
    <m/>
    <m/>
    <m/>
    <n v="2312"/>
  </r>
  <r>
    <x v="11"/>
    <x v="3"/>
    <x v="97"/>
    <x v="2"/>
    <x v="0"/>
    <m/>
    <m/>
    <m/>
    <m/>
    <m/>
    <m/>
    <n v="2303"/>
  </r>
  <r>
    <x v="11"/>
    <x v="2"/>
    <x v="47"/>
    <x v="2"/>
    <x v="0"/>
    <m/>
    <m/>
    <m/>
    <m/>
    <m/>
    <m/>
    <n v="2298"/>
  </r>
  <r>
    <x v="11"/>
    <x v="1"/>
    <x v="13"/>
    <x v="1"/>
    <x v="0"/>
    <m/>
    <m/>
    <m/>
    <m/>
    <m/>
    <m/>
    <n v="2291"/>
  </r>
  <r>
    <x v="11"/>
    <x v="6"/>
    <x v="90"/>
    <x v="0"/>
    <x v="0"/>
    <m/>
    <m/>
    <m/>
    <m/>
    <m/>
    <m/>
    <n v="2268"/>
  </r>
  <r>
    <x v="11"/>
    <x v="0"/>
    <x v="77"/>
    <x v="1"/>
    <x v="0"/>
    <m/>
    <m/>
    <m/>
    <m/>
    <m/>
    <m/>
    <n v="2266"/>
  </r>
  <r>
    <x v="11"/>
    <x v="4"/>
    <x v="45"/>
    <x v="2"/>
    <x v="0"/>
    <m/>
    <m/>
    <m/>
    <m/>
    <m/>
    <m/>
    <n v="2262"/>
  </r>
  <r>
    <x v="11"/>
    <x v="3"/>
    <x v="63"/>
    <x v="1"/>
    <x v="0"/>
    <m/>
    <m/>
    <m/>
    <m/>
    <m/>
    <m/>
    <n v="2262"/>
  </r>
  <r>
    <x v="11"/>
    <x v="4"/>
    <x v="65"/>
    <x v="2"/>
    <x v="0"/>
    <m/>
    <m/>
    <m/>
    <m/>
    <m/>
    <m/>
    <n v="2249"/>
  </r>
  <r>
    <x v="11"/>
    <x v="3"/>
    <x v="97"/>
    <x v="0"/>
    <x v="0"/>
    <m/>
    <m/>
    <m/>
    <m/>
    <m/>
    <m/>
    <n v="2225"/>
  </r>
  <r>
    <x v="11"/>
    <x v="3"/>
    <x v="16"/>
    <x v="5"/>
    <x v="0"/>
    <m/>
    <m/>
    <m/>
    <m/>
    <m/>
    <m/>
    <n v="2200"/>
  </r>
  <r>
    <x v="11"/>
    <x v="4"/>
    <x v="27"/>
    <x v="5"/>
    <x v="0"/>
    <m/>
    <m/>
    <m/>
    <m/>
    <m/>
    <m/>
    <n v="2194"/>
  </r>
  <r>
    <x v="11"/>
    <x v="2"/>
    <x v="88"/>
    <x v="1"/>
    <x v="0"/>
    <m/>
    <m/>
    <m/>
    <m/>
    <m/>
    <m/>
    <n v="2189"/>
  </r>
  <r>
    <x v="11"/>
    <x v="0"/>
    <x v="8"/>
    <x v="1"/>
    <x v="0"/>
    <m/>
    <m/>
    <m/>
    <m/>
    <m/>
    <m/>
    <n v="2186"/>
  </r>
  <r>
    <x v="11"/>
    <x v="8"/>
    <x v="102"/>
    <x v="0"/>
    <x v="0"/>
    <m/>
    <m/>
    <m/>
    <m/>
    <m/>
    <m/>
    <n v="2169"/>
  </r>
  <r>
    <x v="11"/>
    <x v="1"/>
    <x v="41"/>
    <x v="1"/>
    <x v="0"/>
    <m/>
    <m/>
    <m/>
    <m/>
    <m/>
    <m/>
    <n v="2152"/>
  </r>
  <r>
    <x v="11"/>
    <x v="4"/>
    <x v="57"/>
    <x v="1"/>
    <x v="0"/>
    <m/>
    <m/>
    <m/>
    <m/>
    <m/>
    <m/>
    <n v="2101"/>
  </r>
  <r>
    <x v="11"/>
    <x v="1"/>
    <x v="92"/>
    <x v="1"/>
    <x v="0"/>
    <m/>
    <m/>
    <m/>
    <m/>
    <m/>
    <m/>
    <n v="2095"/>
  </r>
  <r>
    <x v="11"/>
    <x v="2"/>
    <x v="84"/>
    <x v="0"/>
    <x v="0"/>
    <m/>
    <m/>
    <m/>
    <m/>
    <m/>
    <m/>
    <n v="2089"/>
  </r>
  <r>
    <x v="11"/>
    <x v="2"/>
    <x v="4"/>
    <x v="3"/>
    <x v="0"/>
    <m/>
    <m/>
    <m/>
    <m/>
    <m/>
    <m/>
    <n v="2082"/>
  </r>
  <r>
    <x v="11"/>
    <x v="5"/>
    <x v="69"/>
    <x v="0"/>
    <x v="0"/>
    <m/>
    <m/>
    <m/>
    <m/>
    <m/>
    <m/>
    <n v="2063"/>
  </r>
  <r>
    <x v="11"/>
    <x v="2"/>
    <x v="84"/>
    <x v="2"/>
    <x v="0"/>
    <m/>
    <m/>
    <m/>
    <m/>
    <m/>
    <m/>
    <n v="2026"/>
  </r>
  <r>
    <x v="11"/>
    <x v="0"/>
    <x v="68"/>
    <x v="0"/>
    <x v="0"/>
    <m/>
    <m/>
    <m/>
    <m/>
    <m/>
    <m/>
    <n v="2024"/>
  </r>
  <r>
    <x v="11"/>
    <x v="0"/>
    <x v="12"/>
    <x v="5"/>
    <x v="0"/>
    <m/>
    <m/>
    <m/>
    <m/>
    <m/>
    <m/>
    <n v="2018"/>
  </r>
  <r>
    <x v="11"/>
    <x v="1"/>
    <x v="93"/>
    <x v="0"/>
    <x v="0"/>
    <m/>
    <m/>
    <m/>
    <m/>
    <m/>
    <m/>
    <n v="1988"/>
  </r>
  <r>
    <x v="11"/>
    <x v="5"/>
    <x v="39"/>
    <x v="2"/>
    <x v="0"/>
    <m/>
    <m/>
    <m/>
    <m/>
    <m/>
    <m/>
    <n v="1964"/>
  </r>
  <r>
    <x v="11"/>
    <x v="5"/>
    <x v="33"/>
    <x v="1"/>
    <x v="0"/>
    <m/>
    <m/>
    <m/>
    <m/>
    <m/>
    <m/>
    <n v="1947"/>
  </r>
  <r>
    <x v="11"/>
    <x v="2"/>
    <x v="20"/>
    <x v="3"/>
    <x v="0"/>
    <m/>
    <m/>
    <m/>
    <m/>
    <m/>
    <m/>
    <n v="1892"/>
  </r>
  <r>
    <x v="11"/>
    <x v="8"/>
    <x v="114"/>
    <x v="0"/>
    <x v="0"/>
    <m/>
    <m/>
    <m/>
    <m/>
    <m/>
    <m/>
    <n v="1885"/>
  </r>
  <r>
    <x v="11"/>
    <x v="2"/>
    <x v="86"/>
    <x v="0"/>
    <x v="0"/>
    <m/>
    <m/>
    <m/>
    <m/>
    <m/>
    <m/>
    <n v="1884"/>
  </r>
  <r>
    <x v="11"/>
    <x v="0"/>
    <x v="101"/>
    <x v="0"/>
    <x v="0"/>
    <m/>
    <m/>
    <m/>
    <m/>
    <m/>
    <m/>
    <n v="1878"/>
  </r>
  <r>
    <x v="11"/>
    <x v="2"/>
    <x v="4"/>
    <x v="5"/>
    <x v="0"/>
    <m/>
    <m/>
    <m/>
    <m/>
    <m/>
    <m/>
    <n v="1876"/>
  </r>
  <r>
    <x v="11"/>
    <x v="5"/>
    <x v="89"/>
    <x v="1"/>
    <x v="0"/>
    <m/>
    <m/>
    <m/>
    <m/>
    <m/>
    <m/>
    <n v="1873"/>
  </r>
  <r>
    <x v="11"/>
    <x v="1"/>
    <x v="25"/>
    <x v="2"/>
    <x v="0"/>
    <m/>
    <m/>
    <m/>
    <m/>
    <m/>
    <m/>
    <n v="1824"/>
  </r>
  <r>
    <x v="11"/>
    <x v="1"/>
    <x v="100"/>
    <x v="0"/>
    <x v="0"/>
    <m/>
    <m/>
    <m/>
    <m/>
    <m/>
    <m/>
    <n v="1822"/>
  </r>
  <r>
    <x v="11"/>
    <x v="3"/>
    <x v="74"/>
    <x v="2"/>
    <x v="0"/>
    <m/>
    <m/>
    <m/>
    <m/>
    <m/>
    <m/>
    <n v="1789"/>
  </r>
  <r>
    <x v="11"/>
    <x v="4"/>
    <x v="57"/>
    <x v="3"/>
    <x v="0"/>
    <m/>
    <m/>
    <m/>
    <m/>
    <m/>
    <m/>
    <n v="1788"/>
  </r>
  <r>
    <x v="11"/>
    <x v="3"/>
    <x v="97"/>
    <x v="0"/>
    <x v="0"/>
    <m/>
    <m/>
    <m/>
    <m/>
    <m/>
    <m/>
    <n v="1770"/>
  </r>
  <r>
    <x v="11"/>
    <x v="1"/>
    <x v="2"/>
    <x v="2"/>
    <x v="0"/>
    <m/>
    <m/>
    <m/>
    <m/>
    <m/>
    <m/>
    <n v="1728"/>
  </r>
  <r>
    <x v="11"/>
    <x v="1"/>
    <x v="24"/>
    <x v="3"/>
    <x v="0"/>
    <m/>
    <m/>
    <m/>
    <m/>
    <m/>
    <m/>
    <n v="1726"/>
  </r>
  <r>
    <x v="11"/>
    <x v="1"/>
    <x v="3"/>
    <x v="1"/>
    <x v="0"/>
    <m/>
    <m/>
    <m/>
    <m/>
    <m/>
    <m/>
    <n v="1724"/>
  </r>
  <r>
    <x v="11"/>
    <x v="0"/>
    <x v="31"/>
    <x v="1"/>
    <x v="0"/>
    <m/>
    <m/>
    <m/>
    <m/>
    <m/>
    <m/>
    <n v="1700"/>
  </r>
  <r>
    <x v="11"/>
    <x v="0"/>
    <x v="96"/>
    <x v="0"/>
    <x v="0"/>
    <m/>
    <m/>
    <m/>
    <m/>
    <m/>
    <m/>
    <n v="1691"/>
  </r>
  <r>
    <x v="11"/>
    <x v="1"/>
    <x v="15"/>
    <x v="1"/>
    <x v="0"/>
    <m/>
    <m/>
    <m/>
    <m/>
    <m/>
    <m/>
    <n v="1677"/>
  </r>
  <r>
    <x v="11"/>
    <x v="5"/>
    <x v="22"/>
    <x v="0"/>
    <x v="0"/>
    <m/>
    <m/>
    <m/>
    <m/>
    <m/>
    <m/>
    <n v="1667"/>
  </r>
  <r>
    <x v="11"/>
    <x v="2"/>
    <x v="58"/>
    <x v="2"/>
    <x v="0"/>
    <m/>
    <m/>
    <m/>
    <m/>
    <m/>
    <m/>
    <n v="1627"/>
  </r>
  <r>
    <x v="11"/>
    <x v="3"/>
    <x v="16"/>
    <x v="2"/>
    <x v="0"/>
    <m/>
    <m/>
    <m/>
    <m/>
    <m/>
    <m/>
    <n v="1612"/>
  </r>
  <r>
    <x v="11"/>
    <x v="3"/>
    <x v="55"/>
    <x v="5"/>
    <x v="0"/>
    <m/>
    <m/>
    <m/>
    <m/>
    <m/>
    <m/>
    <n v="1602"/>
  </r>
  <r>
    <x v="11"/>
    <x v="4"/>
    <x v="27"/>
    <x v="4"/>
    <x v="0"/>
    <m/>
    <m/>
    <m/>
    <m/>
    <m/>
    <m/>
    <n v="1545"/>
  </r>
  <r>
    <x v="11"/>
    <x v="2"/>
    <x v="11"/>
    <x v="4"/>
    <x v="0"/>
    <m/>
    <m/>
    <m/>
    <m/>
    <m/>
    <m/>
    <n v="1545"/>
  </r>
  <r>
    <x v="11"/>
    <x v="2"/>
    <x v="10"/>
    <x v="4"/>
    <x v="0"/>
    <m/>
    <m/>
    <m/>
    <m/>
    <m/>
    <m/>
    <n v="1535"/>
  </r>
  <r>
    <x v="11"/>
    <x v="2"/>
    <x v="4"/>
    <x v="4"/>
    <x v="0"/>
    <m/>
    <m/>
    <m/>
    <m/>
    <m/>
    <m/>
    <n v="1532"/>
  </r>
  <r>
    <x v="11"/>
    <x v="6"/>
    <x v="108"/>
    <x v="0"/>
    <x v="0"/>
    <m/>
    <m/>
    <m/>
    <m/>
    <m/>
    <m/>
    <n v="1517"/>
  </r>
  <r>
    <x v="11"/>
    <x v="1"/>
    <x v="116"/>
    <x v="0"/>
    <x v="0"/>
    <m/>
    <m/>
    <m/>
    <m/>
    <m/>
    <m/>
    <n v="1515"/>
  </r>
  <r>
    <x v="11"/>
    <x v="2"/>
    <x v="11"/>
    <x v="3"/>
    <x v="0"/>
    <m/>
    <m/>
    <m/>
    <m/>
    <m/>
    <m/>
    <n v="1514"/>
  </r>
  <r>
    <x v="11"/>
    <x v="4"/>
    <x v="56"/>
    <x v="5"/>
    <x v="0"/>
    <m/>
    <m/>
    <m/>
    <m/>
    <m/>
    <m/>
    <n v="1510"/>
  </r>
  <r>
    <x v="11"/>
    <x v="1"/>
    <x v="21"/>
    <x v="2"/>
    <x v="0"/>
    <m/>
    <m/>
    <m/>
    <m/>
    <m/>
    <m/>
    <n v="1496"/>
  </r>
  <r>
    <x v="11"/>
    <x v="9"/>
    <x v="95"/>
    <x v="0"/>
    <x v="0"/>
    <m/>
    <m/>
    <m/>
    <m/>
    <m/>
    <m/>
    <n v="1493"/>
  </r>
  <r>
    <x v="11"/>
    <x v="1"/>
    <x v="24"/>
    <x v="1"/>
    <x v="0"/>
    <m/>
    <m/>
    <m/>
    <m/>
    <m/>
    <m/>
    <n v="1478"/>
  </r>
  <r>
    <x v="11"/>
    <x v="0"/>
    <x v="103"/>
    <x v="0"/>
    <x v="0"/>
    <m/>
    <m/>
    <m/>
    <m/>
    <m/>
    <m/>
    <n v="1473"/>
  </r>
  <r>
    <x v="11"/>
    <x v="2"/>
    <x v="86"/>
    <x v="2"/>
    <x v="0"/>
    <m/>
    <m/>
    <m/>
    <m/>
    <m/>
    <m/>
    <n v="1451"/>
  </r>
  <r>
    <x v="11"/>
    <x v="4"/>
    <x v="53"/>
    <x v="2"/>
    <x v="0"/>
    <m/>
    <m/>
    <m/>
    <m/>
    <m/>
    <m/>
    <n v="1445"/>
  </r>
  <r>
    <x v="11"/>
    <x v="2"/>
    <x v="47"/>
    <x v="3"/>
    <x v="0"/>
    <m/>
    <m/>
    <m/>
    <m/>
    <m/>
    <m/>
    <n v="1433"/>
  </r>
  <r>
    <x v="11"/>
    <x v="11"/>
    <x v="113"/>
    <x v="1"/>
    <x v="0"/>
    <m/>
    <m/>
    <m/>
    <m/>
    <m/>
    <m/>
    <n v="1427"/>
  </r>
  <r>
    <x v="11"/>
    <x v="5"/>
    <x v="39"/>
    <x v="5"/>
    <x v="0"/>
    <m/>
    <m/>
    <m/>
    <m/>
    <m/>
    <m/>
    <n v="1427"/>
  </r>
  <r>
    <x v="11"/>
    <x v="0"/>
    <x v="7"/>
    <x v="2"/>
    <x v="0"/>
    <m/>
    <m/>
    <m/>
    <m/>
    <m/>
    <m/>
    <n v="1422"/>
  </r>
  <r>
    <x v="11"/>
    <x v="0"/>
    <x v="128"/>
    <x v="0"/>
    <x v="0"/>
    <m/>
    <m/>
    <m/>
    <m/>
    <m/>
    <m/>
    <n v="1399"/>
  </r>
  <r>
    <x v="11"/>
    <x v="4"/>
    <x v="27"/>
    <x v="2"/>
    <x v="0"/>
    <m/>
    <m/>
    <m/>
    <m/>
    <m/>
    <m/>
    <n v="1395"/>
  </r>
  <r>
    <x v="11"/>
    <x v="10"/>
    <x v="109"/>
    <x v="0"/>
    <x v="0"/>
    <m/>
    <m/>
    <m/>
    <m/>
    <m/>
    <m/>
    <n v="1379"/>
  </r>
  <r>
    <x v="11"/>
    <x v="4"/>
    <x v="36"/>
    <x v="3"/>
    <x v="0"/>
    <m/>
    <m/>
    <m/>
    <m/>
    <m/>
    <m/>
    <n v="1359"/>
  </r>
  <r>
    <x v="11"/>
    <x v="2"/>
    <x v="11"/>
    <x v="1"/>
    <x v="0"/>
    <m/>
    <m/>
    <m/>
    <m/>
    <m/>
    <m/>
    <n v="1352"/>
  </r>
  <r>
    <x v="11"/>
    <x v="2"/>
    <x v="10"/>
    <x v="3"/>
    <x v="0"/>
    <m/>
    <m/>
    <m/>
    <m/>
    <m/>
    <m/>
    <n v="1350"/>
  </r>
  <r>
    <x v="11"/>
    <x v="4"/>
    <x v="35"/>
    <x v="3"/>
    <x v="0"/>
    <m/>
    <m/>
    <m/>
    <m/>
    <m/>
    <m/>
    <n v="1347"/>
  </r>
  <r>
    <x v="11"/>
    <x v="4"/>
    <x v="17"/>
    <x v="3"/>
    <x v="0"/>
    <m/>
    <m/>
    <m/>
    <m/>
    <m/>
    <m/>
    <n v="1338"/>
  </r>
  <r>
    <x v="11"/>
    <x v="0"/>
    <x v="18"/>
    <x v="5"/>
    <x v="0"/>
    <m/>
    <m/>
    <m/>
    <m/>
    <m/>
    <m/>
    <n v="1324"/>
  </r>
  <r>
    <x v="11"/>
    <x v="2"/>
    <x v="110"/>
    <x v="1"/>
    <x v="0"/>
    <m/>
    <m/>
    <m/>
    <m/>
    <m/>
    <m/>
    <n v="1323"/>
  </r>
  <r>
    <x v="11"/>
    <x v="5"/>
    <x v="33"/>
    <x v="2"/>
    <x v="0"/>
    <m/>
    <m/>
    <m/>
    <m/>
    <m/>
    <m/>
    <n v="1323"/>
  </r>
  <r>
    <x v="11"/>
    <x v="7"/>
    <x v="117"/>
    <x v="1"/>
    <x v="0"/>
    <m/>
    <m/>
    <m/>
    <m/>
    <m/>
    <m/>
    <n v="1322"/>
  </r>
  <r>
    <x v="11"/>
    <x v="4"/>
    <x v="73"/>
    <x v="2"/>
    <x v="0"/>
    <m/>
    <m/>
    <m/>
    <m/>
    <m/>
    <m/>
    <n v="1321"/>
  </r>
  <r>
    <x v="11"/>
    <x v="2"/>
    <x v="112"/>
    <x v="1"/>
    <x v="0"/>
    <m/>
    <m/>
    <m/>
    <m/>
    <m/>
    <m/>
    <n v="1297"/>
  </r>
  <r>
    <x v="11"/>
    <x v="2"/>
    <x v="81"/>
    <x v="1"/>
    <x v="0"/>
    <m/>
    <m/>
    <m/>
    <m/>
    <m/>
    <m/>
    <n v="1280"/>
  </r>
  <r>
    <x v="11"/>
    <x v="1"/>
    <x v="5"/>
    <x v="5"/>
    <x v="0"/>
    <m/>
    <m/>
    <m/>
    <m/>
    <m/>
    <m/>
    <n v="1272"/>
  </r>
  <r>
    <x v="11"/>
    <x v="2"/>
    <x v="11"/>
    <x v="5"/>
    <x v="0"/>
    <m/>
    <m/>
    <m/>
    <m/>
    <m/>
    <m/>
    <n v="1261"/>
  </r>
  <r>
    <x v="11"/>
    <x v="4"/>
    <x v="27"/>
    <x v="5"/>
    <x v="0"/>
    <m/>
    <m/>
    <m/>
    <m/>
    <m/>
    <m/>
    <n v="1260"/>
  </r>
  <r>
    <x v="11"/>
    <x v="4"/>
    <x v="35"/>
    <x v="4"/>
    <x v="0"/>
    <m/>
    <m/>
    <m/>
    <m/>
    <m/>
    <m/>
    <n v="1247"/>
  </r>
  <r>
    <x v="11"/>
    <x v="2"/>
    <x v="87"/>
    <x v="2"/>
    <x v="0"/>
    <m/>
    <m/>
    <m/>
    <m/>
    <m/>
    <m/>
    <n v="1240"/>
  </r>
  <r>
    <x v="11"/>
    <x v="2"/>
    <x v="43"/>
    <x v="1"/>
    <x v="0"/>
    <m/>
    <m/>
    <m/>
    <m/>
    <m/>
    <m/>
    <n v="1236"/>
  </r>
  <r>
    <x v="11"/>
    <x v="6"/>
    <x v="105"/>
    <x v="0"/>
    <x v="0"/>
    <m/>
    <m/>
    <m/>
    <m/>
    <m/>
    <m/>
    <n v="1230"/>
  </r>
  <r>
    <x v="11"/>
    <x v="2"/>
    <x v="120"/>
    <x v="1"/>
    <x v="0"/>
    <m/>
    <m/>
    <m/>
    <m/>
    <m/>
    <m/>
    <n v="1222"/>
  </r>
  <r>
    <x v="11"/>
    <x v="2"/>
    <x v="58"/>
    <x v="2"/>
    <x v="0"/>
    <m/>
    <m/>
    <m/>
    <m/>
    <m/>
    <m/>
    <n v="1217"/>
  </r>
  <r>
    <x v="11"/>
    <x v="7"/>
    <x v="82"/>
    <x v="2"/>
    <x v="0"/>
    <m/>
    <m/>
    <m/>
    <m/>
    <m/>
    <m/>
    <n v="1196"/>
  </r>
  <r>
    <x v="11"/>
    <x v="7"/>
    <x v="115"/>
    <x v="2"/>
    <x v="0"/>
    <m/>
    <m/>
    <m/>
    <m/>
    <m/>
    <m/>
    <n v="1173"/>
  </r>
  <r>
    <x v="11"/>
    <x v="2"/>
    <x v="112"/>
    <x v="0"/>
    <x v="0"/>
    <m/>
    <m/>
    <m/>
    <m/>
    <m/>
    <m/>
    <n v="1152"/>
  </r>
  <r>
    <x v="11"/>
    <x v="1"/>
    <x v="118"/>
    <x v="0"/>
    <x v="0"/>
    <m/>
    <m/>
    <m/>
    <m/>
    <m/>
    <m/>
    <n v="1133"/>
  </r>
  <r>
    <x v="11"/>
    <x v="3"/>
    <x v="51"/>
    <x v="5"/>
    <x v="0"/>
    <m/>
    <m/>
    <m/>
    <m/>
    <m/>
    <m/>
    <n v="1132"/>
  </r>
  <r>
    <x v="11"/>
    <x v="8"/>
    <x v="83"/>
    <x v="0"/>
    <x v="0"/>
    <m/>
    <m/>
    <m/>
    <m/>
    <m/>
    <m/>
    <n v="1126"/>
  </r>
  <r>
    <x v="11"/>
    <x v="9"/>
    <x v="106"/>
    <x v="1"/>
    <x v="0"/>
    <m/>
    <m/>
    <m/>
    <m/>
    <m/>
    <m/>
    <n v="1119"/>
  </r>
  <r>
    <x v="11"/>
    <x v="2"/>
    <x v="26"/>
    <x v="2"/>
    <x v="0"/>
    <m/>
    <m/>
    <m/>
    <m/>
    <m/>
    <m/>
    <n v="1115"/>
  </r>
  <r>
    <x v="11"/>
    <x v="2"/>
    <x v="20"/>
    <x v="4"/>
    <x v="0"/>
    <m/>
    <m/>
    <m/>
    <m/>
    <m/>
    <m/>
    <n v="1112"/>
  </r>
  <r>
    <x v="11"/>
    <x v="4"/>
    <x v="65"/>
    <x v="3"/>
    <x v="0"/>
    <m/>
    <m/>
    <m/>
    <m/>
    <m/>
    <m/>
    <n v="1106"/>
  </r>
  <r>
    <x v="11"/>
    <x v="3"/>
    <x v="38"/>
    <x v="2"/>
    <x v="0"/>
    <m/>
    <m/>
    <m/>
    <m/>
    <m/>
    <m/>
    <n v="1105"/>
  </r>
  <r>
    <x v="11"/>
    <x v="1"/>
    <x v="23"/>
    <x v="3"/>
    <x v="0"/>
    <m/>
    <m/>
    <m/>
    <m/>
    <m/>
    <m/>
    <n v="1093"/>
  </r>
  <r>
    <x v="11"/>
    <x v="7"/>
    <x v="62"/>
    <x v="5"/>
    <x v="0"/>
    <m/>
    <m/>
    <m/>
    <m/>
    <m/>
    <m/>
    <n v="1090"/>
  </r>
  <r>
    <x v="11"/>
    <x v="1"/>
    <x v="2"/>
    <x v="5"/>
    <x v="0"/>
    <m/>
    <m/>
    <m/>
    <m/>
    <m/>
    <m/>
    <n v="1078"/>
  </r>
  <r>
    <x v="11"/>
    <x v="3"/>
    <x v="42"/>
    <x v="5"/>
    <x v="0"/>
    <m/>
    <m/>
    <m/>
    <m/>
    <m/>
    <m/>
    <n v="1075"/>
  </r>
  <r>
    <x v="11"/>
    <x v="5"/>
    <x v="69"/>
    <x v="5"/>
    <x v="0"/>
    <m/>
    <m/>
    <m/>
    <m/>
    <m/>
    <m/>
    <n v="1069"/>
  </r>
  <r>
    <x v="11"/>
    <x v="1"/>
    <x v="30"/>
    <x v="2"/>
    <x v="0"/>
    <m/>
    <m/>
    <m/>
    <m/>
    <m/>
    <m/>
    <n v="1065"/>
  </r>
  <r>
    <x v="11"/>
    <x v="0"/>
    <x v="9"/>
    <x v="2"/>
    <x v="0"/>
    <m/>
    <m/>
    <m/>
    <m/>
    <m/>
    <m/>
    <n v="1051"/>
  </r>
  <r>
    <x v="11"/>
    <x v="1"/>
    <x v="92"/>
    <x v="0"/>
    <x v="0"/>
    <m/>
    <m/>
    <m/>
    <m/>
    <m/>
    <m/>
    <n v="1050"/>
  </r>
  <r>
    <x v="11"/>
    <x v="2"/>
    <x v="49"/>
    <x v="4"/>
    <x v="0"/>
    <m/>
    <m/>
    <m/>
    <m/>
    <m/>
    <m/>
    <n v="1048"/>
  </r>
  <r>
    <x v="11"/>
    <x v="5"/>
    <x v="33"/>
    <x v="3"/>
    <x v="0"/>
    <m/>
    <m/>
    <m/>
    <m/>
    <m/>
    <m/>
    <n v="1045"/>
  </r>
  <r>
    <x v="11"/>
    <x v="9"/>
    <x v="95"/>
    <x v="1"/>
    <x v="0"/>
    <m/>
    <m/>
    <m/>
    <m/>
    <m/>
    <m/>
    <n v="1040"/>
  </r>
  <r>
    <x v="11"/>
    <x v="4"/>
    <x v="27"/>
    <x v="4"/>
    <x v="0"/>
    <m/>
    <m/>
    <m/>
    <m/>
    <m/>
    <m/>
    <n v="1037"/>
  </r>
  <r>
    <x v="11"/>
    <x v="3"/>
    <x v="98"/>
    <x v="0"/>
    <x v="0"/>
    <m/>
    <m/>
    <m/>
    <m/>
    <m/>
    <m/>
    <n v="1035"/>
  </r>
  <r>
    <x v="11"/>
    <x v="1"/>
    <x v="5"/>
    <x v="2"/>
    <x v="0"/>
    <m/>
    <m/>
    <m/>
    <m/>
    <m/>
    <m/>
    <n v="1034"/>
  </r>
  <r>
    <x v="11"/>
    <x v="5"/>
    <x v="22"/>
    <x v="2"/>
    <x v="0"/>
    <m/>
    <m/>
    <m/>
    <m/>
    <m/>
    <m/>
    <n v="1025"/>
  </r>
  <r>
    <x v="11"/>
    <x v="1"/>
    <x v="64"/>
    <x v="1"/>
    <x v="0"/>
    <m/>
    <m/>
    <m/>
    <m/>
    <m/>
    <m/>
    <n v="1024"/>
  </r>
  <r>
    <x v="11"/>
    <x v="5"/>
    <x v="69"/>
    <x v="2"/>
    <x v="0"/>
    <m/>
    <m/>
    <m/>
    <m/>
    <m/>
    <m/>
    <n v="1021"/>
  </r>
  <r>
    <x v="11"/>
    <x v="0"/>
    <x v="1"/>
    <x v="2"/>
    <x v="0"/>
    <m/>
    <m/>
    <m/>
    <m/>
    <m/>
    <m/>
    <n v="1012"/>
  </r>
  <r>
    <x v="11"/>
    <x v="2"/>
    <x v="20"/>
    <x v="5"/>
    <x v="0"/>
    <m/>
    <m/>
    <m/>
    <m/>
    <m/>
    <m/>
    <n v="990"/>
  </r>
  <r>
    <x v="11"/>
    <x v="3"/>
    <x v="42"/>
    <x v="2"/>
    <x v="0"/>
    <m/>
    <m/>
    <m/>
    <m/>
    <m/>
    <m/>
    <n v="987"/>
  </r>
  <r>
    <x v="11"/>
    <x v="4"/>
    <x v="27"/>
    <x v="2"/>
    <x v="0"/>
    <m/>
    <m/>
    <m/>
    <m/>
    <m/>
    <m/>
    <n v="985"/>
  </r>
  <r>
    <x v="11"/>
    <x v="4"/>
    <x v="34"/>
    <x v="4"/>
    <x v="0"/>
    <m/>
    <m/>
    <m/>
    <m/>
    <m/>
    <m/>
    <n v="979"/>
  </r>
  <r>
    <x v="11"/>
    <x v="0"/>
    <x v="101"/>
    <x v="5"/>
    <x v="0"/>
    <m/>
    <m/>
    <m/>
    <m/>
    <m/>
    <m/>
    <n v="977"/>
  </r>
  <r>
    <x v="11"/>
    <x v="3"/>
    <x v="51"/>
    <x v="2"/>
    <x v="0"/>
    <m/>
    <m/>
    <m/>
    <m/>
    <m/>
    <m/>
    <n v="976"/>
  </r>
  <r>
    <x v="11"/>
    <x v="5"/>
    <x v="33"/>
    <x v="4"/>
    <x v="0"/>
    <m/>
    <m/>
    <m/>
    <m/>
    <m/>
    <m/>
    <n v="972"/>
  </r>
  <r>
    <x v="11"/>
    <x v="0"/>
    <x v="60"/>
    <x v="1"/>
    <x v="0"/>
    <m/>
    <m/>
    <m/>
    <m/>
    <m/>
    <m/>
    <n v="971"/>
  </r>
  <r>
    <x v="11"/>
    <x v="6"/>
    <x v="61"/>
    <x v="1"/>
    <x v="0"/>
    <m/>
    <m/>
    <m/>
    <m/>
    <m/>
    <m/>
    <n v="967"/>
  </r>
  <r>
    <x v="11"/>
    <x v="3"/>
    <x v="119"/>
    <x v="0"/>
    <x v="0"/>
    <m/>
    <m/>
    <m/>
    <m/>
    <m/>
    <m/>
    <n v="966"/>
  </r>
  <r>
    <x v="11"/>
    <x v="0"/>
    <x v="18"/>
    <x v="1"/>
    <x v="0"/>
    <m/>
    <m/>
    <m/>
    <m/>
    <m/>
    <m/>
    <n v="966"/>
  </r>
  <r>
    <x v="11"/>
    <x v="0"/>
    <x v="46"/>
    <x v="5"/>
    <x v="0"/>
    <m/>
    <m/>
    <m/>
    <m/>
    <m/>
    <m/>
    <n v="950"/>
  </r>
  <r>
    <x v="11"/>
    <x v="1"/>
    <x v="2"/>
    <x v="4"/>
    <x v="0"/>
    <m/>
    <m/>
    <m/>
    <m/>
    <m/>
    <m/>
    <n v="936"/>
  </r>
  <r>
    <x v="11"/>
    <x v="2"/>
    <x v="81"/>
    <x v="2"/>
    <x v="0"/>
    <m/>
    <m/>
    <m/>
    <m/>
    <m/>
    <m/>
    <n v="934"/>
  </r>
  <r>
    <x v="11"/>
    <x v="1"/>
    <x v="23"/>
    <x v="2"/>
    <x v="0"/>
    <m/>
    <m/>
    <m/>
    <m/>
    <m/>
    <m/>
    <n v="928"/>
  </r>
  <r>
    <x v="11"/>
    <x v="3"/>
    <x v="97"/>
    <x v="1"/>
    <x v="0"/>
    <m/>
    <m/>
    <m/>
    <m/>
    <m/>
    <m/>
    <n v="919"/>
  </r>
  <r>
    <x v="11"/>
    <x v="2"/>
    <x v="84"/>
    <x v="1"/>
    <x v="0"/>
    <m/>
    <m/>
    <m/>
    <m/>
    <m/>
    <m/>
    <n v="910"/>
  </r>
  <r>
    <x v="11"/>
    <x v="1"/>
    <x v="30"/>
    <x v="3"/>
    <x v="0"/>
    <m/>
    <m/>
    <m/>
    <m/>
    <m/>
    <m/>
    <n v="907"/>
  </r>
  <r>
    <x v="11"/>
    <x v="2"/>
    <x v="20"/>
    <x v="2"/>
    <x v="0"/>
    <m/>
    <m/>
    <m/>
    <m/>
    <m/>
    <m/>
    <n v="892"/>
  </r>
  <r>
    <x v="11"/>
    <x v="3"/>
    <x v="97"/>
    <x v="1"/>
    <x v="0"/>
    <m/>
    <m/>
    <m/>
    <m/>
    <m/>
    <m/>
    <n v="890"/>
  </r>
  <r>
    <x v="11"/>
    <x v="9"/>
    <x v="106"/>
    <x v="0"/>
    <x v="0"/>
    <m/>
    <m/>
    <m/>
    <m/>
    <m/>
    <m/>
    <n v="887"/>
  </r>
  <r>
    <x v="11"/>
    <x v="3"/>
    <x v="119"/>
    <x v="1"/>
    <x v="0"/>
    <m/>
    <m/>
    <m/>
    <m/>
    <m/>
    <m/>
    <n v="880"/>
  </r>
  <r>
    <x v="11"/>
    <x v="2"/>
    <x v="110"/>
    <x v="2"/>
    <x v="0"/>
    <m/>
    <m/>
    <m/>
    <m/>
    <m/>
    <m/>
    <n v="876"/>
  </r>
  <r>
    <x v="11"/>
    <x v="1"/>
    <x v="123"/>
    <x v="0"/>
    <x v="0"/>
    <m/>
    <m/>
    <m/>
    <m/>
    <m/>
    <m/>
    <n v="871"/>
  </r>
  <r>
    <x v="11"/>
    <x v="0"/>
    <x v="54"/>
    <x v="0"/>
    <x v="0"/>
    <m/>
    <m/>
    <m/>
    <m/>
    <m/>
    <m/>
    <n v="864"/>
  </r>
  <r>
    <x v="11"/>
    <x v="2"/>
    <x v="86"/>
    <x v="2"/>
    <x v="0"/>
    <m/>
    <m/>
    <m/>
    <m/>
    <m/>
    <m/>
    <n v="855"/>
  </r>
  <r>
    <x v="11"/>
    <x v="7"/>
    <x v="117"/>
    <x v="2"/>
    <x v="0"/>
    <m/>
    <m/>
    <m/>
    <m/>
    <m/>
    <m/>
    <n v="845"/>
  </r>
  <r>
    <x v="11"/>
    <x v="4"/>
    <x v="36"/>
    <x v="4"/>
    <x v="0"/>
    <m/>
    <m/>
    <m/>
    <m/>
    <m/>
    <m/>
    <n v="831"/>
  </r>
  <r>
    <x v="11"/>
    <x v="5"/>
    <x v="89"/>
    <x v="3"/>
    <x v="0"/>
    <m/>
    <m/>
    <m/>
    <m/>
    <m/>
    <m/>
    <n v="831"/>
  </r>
  <r>
    <x v="11"/>
    <x v="1"/>
    <x v="41"/>
    <x v="2"/>
    <x v="0"/>
    <m/>
    <m/>
    <m/>
    <m/>
    <m/>
    <m/>
    <n v="817"/>
  </r>
  <r>
    <x v="11"/>
    <x v="1"/>
    <x v="24"/>
    <x v="2"/>
    <x v="0"/>
    <m/>
    <m/>
    <m/>
    <m/>
    <m/>
    <m/>
    <n v="816"/>
  </r>
  <r>
    <x v="11"/>
    <x v="4"/>
    <x v="45"/>
    <x v="5"/>
    <x v="0"/>
    <m/>
    <m/>
    <m/>
    <m/>
    <m/>
    <m/>
    <n v="815"/>
  </r>
  <r>
    <x v="11"/>
    <x v="1"/>
    <x v="14"/>
    <x v="2"/>
    <x v="0"/>
    <m/>
    <m/>
    <m/>
    <m/>
    <m/>
    <m/>
    <n v="810"/>
  </r>
  <r>
    <x v="11"/>
    <x v="2"/>
    <x v="43"/>
    <x v="2"/>
    <x v="0"/>
    <m/>
    <m/>
    <m/>
    <m/>
    <m/>
    <m/>
    <n v="806"/>
  </r>
  <r>
    <x v="11"/>
    <x v="0"/>
    <x v="70"/>
    <x v="1"/>
    <x v="0"/>
    <m/>
    <m/>
    <m/>
    <m/>
    <m/>
    <m/>
    <n v="796"/>
  </r>
  <r>
    <x v="11"/>
    <x v="3"/>
    <x v="111"/>
    <x v="1"/>
    <x v="0"/>
    <m/>
    <m/>
    <m/>
    <m/>
    <m/>
    <m/>
    <n v="792"/>
  </r>
  <r>
    <x v="11"/>
    <x v="1"/>
    <x v="99"/>
    <x v="0"/>
    <x v="0"/>
    <m/>
    <m/>
    <m/>
    <m/>
    <m/>
    <m/>
    <n v="791"/>
  </r>
  <r>
    <x v="11"/>
    <x v="4"/>
    <x v="53"/>
    <x v="4"/>
    <x v="0"/>
    <m/>
    <m/>
    <m/>
    <m/>
    <m/>
    <m/>
    <n v="790"/>
  </r>
  <r>
    <x v="11"/>
    <x v="3"/>
    <x v="111"/>
    <x v="0"/>
    <x v="0"/>
    <m/>
    <m/>
    <m/>
    <m/>
    <m/>
    <m/>
    <n v="790"/>
  </r>
  <r>
    <x v="11"/>
    <x v="2"/>
    <x v="47"/>
    <x v="4"/>
    <x v="0"/>
    <m/>
    <m/>
    <m/>
    <m/>
    <m/>
    <m/>
    <n v="788"/>
  </r>
  <r>
    <x v="11"/>
    <x v="3"/>
    <x v="38"/>
    <x v="3"/>
    <x v="0"/>
    <m/>
    <m/>
    <m/>
    <m/>
    <m/>
    <m/>
    <n v="781"/>
  </r>
  <r>
    <x v="11"/>
    <x v="4"/>
    <x v="27"/>
    <x v="4"/>
    <x v="0"/>
    <m/>
    <m/>
    <m/>
    <m/>
    <m/>
    <m/>
    <n v="769"/>
  </r>
  <r>
    <x v="11"/>
    <x v="5"/>
    <x v="22"/>
    <x v="4"/>
    <x v="0"/>
    <m/>
    <m/>
    <m/>
    <m/>
    <m/>
    <m/>
    <n v="768"/>
  </r>
  <r>
    <x v="11"/>
    <x v="7"/>
    <x v="62"/>
    <x v="2"/>
    <x v="0"/>
    <m/>
    <m/>
    <m/>
    <m/>
    <m/>
    <m/>
    <n v="767"/>
  </r>
  <r>
    <x v="11"/>
    <x v="0"/>
    <x v="0"/>
    <x v="2"/>
    <x v="0"/>
    <m/>
    <m/>
    <m/>
    <m/>
    <m/>
    <m/>
    <n v="763"/>
  </r>
  <r>
    <x v="11"/>
    <x v="0"/>
    <x v="40"/>
    <x v="1"/>
    <x v="0"/>
    <m/>
    <m/>
    <m/>
    <m/>
    <m/>
    <m/>
    <n v="762"/>
  </r>
  <r>
    <x v="11"/>
    <x v="2"/>
    <x v="29"/>
    <x v="3"/>
    <x v="0"/>
    <m/>
    <m/>
    <m/>
    <m/>
    <m/>
    <m/>
    <n v="751"/>
  </r>
  <r>
    <x v="11"/>
    <x v="0"/>
    <x v="101"/>
    <x v="1"/>
    <x v="0"/>
    <m/>
    <m/>
    <m/>
    <m/>
    <m/>
    <m/>
    <n v="742"/>
  </r>
  <r>
    <x v="11"/>
    <x v="3"/>
    <x v="104"/>
    <x v="2"/>
    <x v="0"/>
    <m/>
    <m/>
    <m/>
    <m/>
    <m/>
    <m/>
    <n v="737"/>
  </r>
  <r>
    <x v="11"/>
    <x v="2"/>
    <x v="20"/>
    <x v="4"/>
    <x v="0"/>
    <m/>
    <m/>
    <m/>
    <m/>
    <m/>
    <m/>
    <n v="736"/>
  </r>
  <r>
    <x v="11"/>
    <x v="0"/>
    <x v="46"/>
    <x v="1"/>
    <x v="0"/>
    <m/>
    <m/>
    <m/>
    <m/>
    <m/>
    <m/>
    <n v="721"/>
  </r>
  <r>
    <x v="11"/>
    <x v="1"/>
    <x v="13"/>
    <x v="5"/>
    <x v="0"/>
    <m/>
    <m/>
    <m/>
    <m/>
    <m/>
    <m/>
    <n v="698"/>
  </r>
  <r>
    <x v="11"/>
    <x v="1"/>
    <x v="28"/>
    <x v="2"/>
    <x v="0"/>
    <m/>
    <m/>
    <m/>
    <m/>
    <m/>
    <m/>
    <n v="690"/>
  </r>
  <r>
    <x v="11"/>
    <x v="5"/>
    <x v="22"/>
    <x v="4"/>
    <x v="0"/>
    <m/>
    <m/>
    <m/>
    <m/>
    <m/>
    <m/>
    <n v="690"/>
  </r>
  <r>
    <x v="11"/>
    <x v="9"/>
    <x v="137"/>
    <x v="1"/>
    <x v="0"/>
    <m/>
    <m/>
    <m/>
    <m/>
    <m/>
    <m/>
    <n v="684"/>
  </r>
  <r>
    <x v="11"/>
    <x v="0"/>
    <x v="31"/>
    <x v="1"/>
    <x v="0"/>
    <m/>
    <m/>
    <m/>
    <m/>
    <m/>
    <m/>
    <n v="684"/>
  </r>
  <r>
    <x v="11"/>
    <x v="0"/>
    <x v="60"/>
    <x v="5"/>
    <x v="0"/>
    <m/>
    <m/>
    <m/>
    <m/>
    <m/>
    <m/>
    <n v="678"/>
  </r>
  <r>
    <x v="11"/>
    <x v="2"/>
    <x v="48"/>
    <x v="4"/>
    <x v="0"/>
    <m/>
    <m/>
    <m/>
    <m/>
    <m/>
    <m/>
    <n v="676"/>
  </r>
  <r>
    <x v="11"/>
    <x v="8"/>
    <x v="83"/>
    <x v="1"/>
    <x v="0"/>
    <m/>
    <m/>
    <m/>
    <m/>
    <m/>
    <m/>
    <n v="672"/>
  </r>
  <r>
    <x v="11"/>
    <x v="0"/>
    <x v="9"/>
    <x v="1"/>
    <x v="0"/>
    <m/>
    <m/>
    <m/>
    <m/>
    <m/>
    <m/>
    <n v="670"/>
  </r>
  <r>
    <x v="11"/>
    <x v="1"/>
    <x v="23"/>
    <x v="2"/>
    <x v="0"/>
    <m/>
    <m/>
    <m/>
    <m/>
    <m/>
    <m/>
    <n v="665"/>
  </r>
  <r>
    <x v="11"/>
    <x v="0"/>
    <x v="32"/>
    <x v="5"/>
    <x v="0"/>
    <m/>
    <m/>
    <m/>
    <m/>
    <m/>
    <m/>
    <n v="638"/>
  </r>
  <r>
    <x v="11"/>
    <x v="1"/>
    <x v="5"/>
    <x v="4"/>
    <x v="0"/>
    <m/>
    <m/>
    <m/>
    <m/>
    <m/>
    <m/>
    <n v="637"/>
  </r>
  <r>
    <x v="11"/>
    <x v="4"/>
    <x v="57"/>
    <x v="2"/>
    <x v="0"/>
    <m/>
    <m/>
    <m/>
    <m/>
    <m/>
    <m/>
    <n v="636"/>
  </r>
  <r>
    <x v="11"/>
    <x v="0"/>
    <x v="8"/>
    <x v="5"/>
    <x v="0"/>
    <m/>
    <m/>
    <m/>
    <m/>
    <m/>
    <m/>
    <n v="636"/>
  </r>
  <r>
    <x v="11"/>
    <x v="1"/>
    <x v="76"/>
    <x v="2"/>
    <x v="0"/>
    <m/>
    <m/>
    <m/>
    <m/>
    <m/>
    <m/>
    <n v="632"/>
  </r>
  <r>
    <x v="11"/>
    <x v="0"/>
    <x v="78"/>
    <x v="1"/>
    <x v="0"/>
    <m/>
    <m/>
    <m/>
    <m/>
    <m/>
    <m/>
    <n v="616"/>
  </r>
  <r>
    <x v="11"/>
    <x v="4"/>
    <x v="53"/>
    <x v="5"/>
    <x v="0"/>
    <m/>
    <m/>
    <m/>
    <m/>
    <m/>
    <m/>
    <n v="614"/>
  </r>
  <r>
    <x v="11"/>
    <x v="7"/>
    <x v="52"/>
    <x v="5"/>
    <x v="0"/>
    <m/>
    <m/>
    <m/>
    <m/>
    <m/>
    <m/>
    <n v="612"/>
  </r>
  <r>
    <x v="11"/>
    <x v="0"/>
    <x v="124"/>
    <x v="0"/>
    <x v="0"/>
    <m/>
    <m/>
    <m/>
    <m/>
    <m/>
    <m/>
    <n v="611"/>
  </r>
  <r>
    <x v="11"/>
    <x v="1"/>
    <x v="5"/>
    <x v="3"/>
    <x v="0"/>
    <m/>
    <m/>
    <m/>
    <m/>
    <m/>
    <m/>
    <n v="604"/>
  </r>
  <r>
    <x v="11"/>
    <x v="2"/>
    <x v="29"/>
    <x v="4"/>
    <x v="0"/>
    <m/>
    <m/>
    <m/>
    <m/>
    <m/>
    <m/>
    <n v="599"/>
  </r>
  <r>
    <x v="11"/>
    <x v="2"/>
    <x v="122"/>
    <x v="1"/>
    <x v="0"/>
    <m/>
    <m/>
    <m/>
    <m/>
    <m/>
    <m/>
    <n v="582"/>
  </r>
  <r>
    <x v="11"/>
    <x v="2"/>
    <x v="84"/>
    <x v="2"/>
    <x v="0"/>
    <m/>
    <m/>
    <m/>
    <m/>
    <m/>
    <m/>
    <n v="578"/>
  </r>
  <r>
    <x v="11"/>
    <x v="4"/>
    <x v="27"/>
    <x v="4"/>
    <x v="0"/>
    <m/>
    <m/>
    <m/>
    <m/>
    <m/>
    <m/>
    <n v="577"/>
  </r>
  <r>
    <x v="11"/>
    <x v="5"/>
    <x v="69"/>
    <x v="4"/>
    <x v="0"/>
    <m/>
    <m/>
    <m/>
    <m/>
    <m/>
    <m/>
    <n v="575"/>
  </r>
  <r>
    <x v="11"/>
    <x v="2"/>
    <x v="120"/>
    <x v="0"/>
    <x v="0"/>
    <m/>
    <m/>
    <m/>
    <m/>
    <m/>
    <m/>
    <n v="572"/>
  </r>
  <r>
    <x v="11"/>
    <x v="1"/>
    <x v="21"/>
    <x v="3"/>
    <x v="0"/>
    <m/>
    <m/>
    <m/>
    <m/>
    <m/>
    <m/>
    <n v="568"/>
  </r>
  <r>
    <x v="11"/>
    <x v="11"/>
    <x v="113"/>
    <x v="0"/>
    <x v="0"/>
    <m/>
    <m/>
    <m/>
    <m/>
    <m/>
    <m/>
    <n v="565"/>
  </r>
  <r>
    <x v="11"/>
    <x v="2"/>
    <x v="110"/>
    <x v="0"/>
    <x v="0"/>
    <m/>
    <m/>
    <m/>
    <m/>
    <m/>
    <m/>
    <n v="561"/>
  </r>
  <r>
    <x v="11"/>
    <x v="0"/>
    <x v="7"/>
    <x v="2"/>
    <x v="0"/>
    <m/>
    <m/>
    <m/>
    <m/>
    <m/>
    <m/>
    <n v="554"/>
  </r>
  <r>
    <x v="11"/>
    <x v="2"/>
    <x v="59"/>
    <x v="4"/>
    <x v="0"/>
    <m/>
    <m/>
    <m/>
    <m/>
    <m/>
    <m/>
    <n v="550"/>
  </r>
  <r>
    <x v="11"/>
    <x v="4"/>
    <x v="36"/>
    <x v="5"/>
    <x v="0"/>
    <m/>
    <m/>
    <m/>
    <m/>
    <m/>
    <m/>
    <n v="546"/>
  </r>
  <r>
    <x v="11"/>
    <x v="0"/>
    <x v="131"/>
    <x v="0"/>
    <x v="0"/>
    <m/>
    <m/>
    <m/>
    <m/>
    <m/>
    <m/>
    <n v="545"/>
  </r>
  <r>
    <x v="11"/>
    <x v="7"/>
    <x v="72"/>
    <x v="2"/>
    <x v="0"/>
    <m/>
    <m/>
    <m/>
    <m/>
    <m/>
    <m/>
    <n v="542"/>
  </r>
  <r>
    <x v="11"/>
    <x v="3"/>
    <x v="63"/>
    <x v="5"/>
    <x v="0"/>
    <m/>
    <m/>
    <m/>
    <m/>
    <m/>
    <m/>
    <n v="533"/>
  </r>
  <r>
    <x v="11"/>
    <x v="2"/>
    <x v="88"/>
    <x v="3"/>
    <x v="0"/>
    <m/>
    <m/>
    <m/>
    <m/>
    <m/>
    <m/>
    <n v="525"/>
  </r>
  <r>
    <x v="11"/>
    <x v="0"/>
    <x v="68"/>
    <x v="0"/>
    <x v="0"/>
    <m/>
    <m/>
    <m/>
    <m/>
    <m/>
    <m/>
    <n v="523"/>
  </r>
  <r>
    <x v="11"/>
    <x v="1"/>
    <x v="28"/>
    <x v="5"/>
    <x v="0"/>
    <m/>
    <m/>
    <m/>
    <m/>
    <m/>
    <m/>
    <n v="523"/>
  </r>
  <r>
    <x v="11"/>
    <x v="1"/>
    <x v="37"/>
    <x v="2"/>
    <x v="0"/>
    <m/>
    <m/>
    <m/>
    <m/>
    <m/>
    <m/>
    <n v="517"/>
  </r>
  <r>
    <x v="11"/>
    <x v="4"/>
    <x v="34"/>
    <x v="3"/>
    <x v="0"/>
    <m/>
    <m/>
    <m/>
    <m/>
    <m/>
    <m/>
    <n v="515"/>
  </r>
  <r>
    <x v="11"/>
    <x v="2"/>
    <x v="87"/>
    <x v="4"/>
    <x v="0"/>
    <m/>
    <m/>
    <m/>
    <m/>
    <m/>
    <m/>
    <n v="515"/>
  </r>
  <r>
    <x v="11"/>
    <x v="1"/>
    <x v="3"/>
    <x v="5"/>
    <x v="0"/>
    <m/>
    <m/>
    <m/>
    <m/>
    <m/>
    <m/>
    <n v="515"/>
  </r>
  <r>
    <x v="11"/>
    <x v="3"/>
    <x v="104"/>
    <x v="0"/>
    <x v="0"/>
    <m/>
    <m/>
    <m/>
    <m/>
    <m/>
    <m/>
    <n v="513"/>
  </r>
  <r>
    <x v="11"/>
    <x v="2"/>
    <x v="87"/>
    <x v="5"/>
    <x v="0"/>
    <m/>
    <m/>
    <m/>
    <m/>
    <m/>
    <m/>
    <n v="513"/>
  </r>
  <r>
    <x v="11"/>
    <x v="4"/>
    <x v="57"/>
    <x v="5"/>
    <x v="0"/>
    <m/>
    <m/>
    <m/>
    <m/>
    <m/>
    <m/>
    <n v="504"/>
  </r>
  <r>
    <x v="11"/>
    <x v="7"/>
    <x v="52"/>
    <x v="3"/>
    <x v="0"/>
    <m/>
    <m/>
    <m/>
    <m/>
    <m/>
    <m/>
    <n v="503"/>
  </r>
  <r>
    <x v="11"/>
    <x v="2"/>
    <x v="11"/>
    <x v="0"/>
    <x v="0"/>
    <m/>
    <m/>
    <m/>
    <m/>
    <m/>
    <m/>
    <n v="502"/>
  </r>
  <r>
    <x v="11"/>
    <x v="1"/>
    <x v="14"/>
    <x v="5"/>
    <x v="0"/>
    <m/>
    <m/>
    <m/>
    <m/>
    <m/>
    <m/>
    <n v="502"/>
  </r>
  <r>
    <x v="11"/>
    <x v="1"/>
    <x v="24"/>
    <x v="4"/>
    <x v="0"/>
    <m/>
    <m/>
    <m/>
    <m/>
    <m/>
    <m/>
    <n v="497"/>
  </r>
  <r>
    <x v="11"/>
    <x v="4"/>
    <x v="73"/>
    <x v="5"/>
    <x v="0"/>
    <m/>
    <m/>
    <m/>
    <m/>
    <m/>
    <m/>
    <n v="497"/>
  </r>
  <r>
    <x v="11"/>
    <x v="1"/>
    <x v="30"/>
    <x v="2"/>
    <x v="0"/>
    <m/>
    <m/>
    <m/>
    <m/>
    <m/>
    <m/>
    <n v="494"/>
  </r>
  <r>
    <x v="11"/>
    <x v="11"/>
    <x v="113"/>
    <x v="2"/>
    <x v="0"/>
    <m/>
    <m/>
    <m/>
    <m/>
    <m/>
    <m/>
    <n v="493"/>
  </r>
  <r>
    <x v="11"/>
    <x v="4"/>
    <x v="27"/>
    <x v="3"/>
    <x v="0"/>
    <m/>
    <m/>
    <m/>
    <m/>
    <m/>
    <m/>
    <n v="492"/>
  </r>
  <r>
    <x v="11"/>
    <x v="4"/>
    <x v="45"/>
    <x v="4"/>
    <x v="0"/>
    <m/>
    <m/>
    <m/>
    <m/>
    <m/>
    <m/>
    <n v="491"/>
  </r>
  <r>
    <x v="11"/>
    <x v="2"/>
    <x v="47"/>
    <x v="5"/>
    <x v="0"/>
    <m/>
    <m/>
    <m/>
    <m/>
    <m/>
    <m/>
    <n v="491"/>
  </r>
  <r>
    <x v="11"/>
    <x v="7"/>
    <x v="52"/>
    <x v="2"/>
    <x v="0"/>
    <m/>
    <m/>
    <m/>
    <m/>
    <m/>
    <m/>
    <n v="490"/>
  </r>
  <r>
    <x v="11"/>
    <x v="0"/>
    <x v="9"/>
    <x v="5"/>
    <x v="0"/>
    <m/>
    <m/>
    <m/>
    <m/>
    <m/>
    <m/>
    <n v="490"/>
  </r>
  <r>
    <x v="11"/>
    <x v="4"/>
    <x v="65"/>
    <x v="4"/>
    <x v="0"/>
    <m/>
    <m/>
    <m/>
    <m/>
    <m/>
    <m/>
    <n v="489"/>
  </r>
  <r>
    <x v="11"/>
    <x v="6"/>
    <x v="108"/>
    <x v="0"/>
    <x v="0"/>
    <m/>
    <m/>
    <m/>
    <m/>
    <m/>
    <m/>
    <n v="487"/>
  </r>
  <r>
    <x v="11"/>
    <x v="3"/>
    <x v="38"/>
    <x v="4"/>
    <x v="0"/>
    <m/>
    <m/>
    <m/>
    <m/>
    <m/>
    <m/>
    <n v="485"/>
  </r>
  <r>
    <x v="11"/>
    <x v="0"/>
    <x v="32"/>
    <x v="1"/>
    <x v="0"/>
    <m/>
    <m/>
    <m/>
    <m/>
    <m/>
    <m/>
    <n v="485"/>
  </r>
  <r>
    <x v="11"/>
    <x v="5"/>
    <x v="66"/>
    <x v="3"/>
    <x v="0"/>
    <m/>
    <m/>
    <m/>
    <m/>
    <m/>
    <m/>
    <n v="484"/>
  </r>
  <r>
    <x v="11"/>
    <x v="0"/>
    <x v="132"/>
    <x v="0"/>
    <x v="0"/>
    <m/>
    <m/>
    <m/>
    <m/>
    <m/>
    <m/>
    <n v="484"/>
  </r>
  <r>
    <x v="11"/>
    <x v="7"/>
    <x v="133"/>
    <x v="0"/>
    <x v="0"/>
    <m/>
    <m/>
    <m/>
    <m/>
    <m/>
    <m/>
    <n v="476"/>
  </r>
  <r>
    <x v="11"/>
    <x v="3"/>
    <x v="16"/>
    <x v="4"/>
    <x v="0"/>
    <m/>
    <m/>
    <m/>
    <m/>
    <m/>
    <m/>
    <n v="472"/>
  </r>
  <r>
    <x v="11"/>
    <x v="5"/>
    <x v="66"/>
    <x v="2"/>
    <x v="0"/>
    <m/>
    <m/>
    <m/>
    <m/>
    <m/>
    <m/>
    <n v="471"/>
  </r>
  <r>
    <x v="11"/>
    <x v="0"/>
    <x v="31"/>
    <x v="5"/>
    <x v="0"/>
    <m/>
    <m/>
    <m/>
    <m/>
    <m/>
    <m/>
    <n v="471"/>
  </r>
  <r>
    <x v="11"/>
    <x v="2"/>
    <x v="43"/>
    <x v="2"/>
    <x v="0"/>
    <m/>
    <m/>
    <m/>
    <m/>
    <m/>
    <m/>
    <n v="470"/>
  </r>
  <r>
    <x v="11"/>
    <x v="9"/>
    <x v="107"/>
    <x v="1"/>
    <x v="0"/>
    <m/>
    <m/>
    <m/>
    <m/>
    <m/>
    <m/>
    <n v="469"/>
  </r>
  <r>
    <x v="11"/>
    <x v="0"/>
    <x v="8"/>
    <x v="2"/>
    <x v="0"/>
    <m/>
    <m/>
    <m/>
    <m/>
    <m/>
    <m/>
    <n v="467"/>
  </r>
  <r>
    <x v="11"/>
    <x v="10"/>
    <x v="151"/>
    <x v="1"/>
    <x v="0"/>
    <m/>
    <m/>
    <m/>
    <m/>
    <m/>
    <m/>
    <n v="467"/>
  </r>
  <r>
    <x v="11"/>
    <x v="9"/>
    <x v="142"/>
    <x v="1"/>
    <x v="0"/>
    <m/>
    <m/>
    <m/>
    <m/>
    <m/>
    <m/>
    <n v="464"/>
  </r>
  <r>
    <x v="11"/>
    <x v="3"/>
    <x v="74"/>
    <x v="4"/>
    <x v="0"/>
    <m/>
    <m/>
    <m/>
    <m/>
    <m/>
    <m/>
    <n v="463"/>
  </r>
  <r>
    <x v="11"/>
    <x v="3"/>
    <x v="63"/>
    <x v="2"/>
    <x v="0"/>
    <m/>
    <m/>
    <m/>
    <m/>
    <m/>
    <m/>
    <n v="463"/>
  </r>
  <r>
    <x v="11"/>
    <x v="0"/>
    <x v="103"/>
    <x v="0"/>
    <x v="0"/>
    <m/>
    <m/>
    <m/>
    <m/>
    <m/>
    <m/>
    <n v="458"/>
  </r>
  <r>
    <x v="11"/>
    <x v="7"/>
    <x v="130"/>
    <x v="0"/>
    <x v="0"/>
    <m/>
    <m/>
    <m/>
    <m/>
    <m/>
    <m/>
    <n v="454"/>
  </r>
  <r>
    <x v="11"/>
    <x v="0"/>
    <x v="40"/>
    <x v="5"/>
    <x v="0"/>
    <m/>
    <m/>
    <m/>
    <m/>
    <m/>
    <m/>
    <n v="452"/>
  </r>
  <r>
    <x v="11"/>
    <x v="3"/>
    <x v="74"/>
    <x v="1"/>
    <x v="0"/>
    <m/>
    <m/>
    <m/>
    <m/>
    <m/>
    <m/>
    <n v="448"/>
  </r>
  <r>
    <x v="11"/>
    <x v="7"/>
    <x v="62"/>
    <x v="5"/>
    <x v="0"/>
    <m/>
    <m/>
    <m/>
    <m/>
    <m/>
    <m/>
    <n v="448"/>
  </r>
  <r>
    <x v="11"/>
    <x v="1"/>
    <x v="166"/>
    <x v="0"/>
    <x v="0"/>
    <m/>
    <m/>
    <m/>
    <m/>
    <m/>
    <m/>
    <n v="447"/>
  </r>
  <r>
    <x v="11"/>
    <x v="5"/>
    <x v="89"/>
    <x v="5"/>
    <x v="0"/>
    <m/>
    <m/>
    <m/>
    <m/>
    <m/>
    <m/>
    <n v="446"/>
  </r>
  <r>
    <x v="11"/>
    <x v="4"/>
    <x v="57"/>
    <x v="3"/>
    <x v="0"/>
    <m/>
    <m/>
    <m/>
    <m/>
    <m/>
    <m/>
    <n v="442"/>
  </r>
  <r>
    <x v="11"/>
    <x v="2"/>
    <x v="20"/>
    <x v="2"/>
    <x v="0"/>
    <m/>
    <m/>
    <m/>
    <m/>
    <m/>
    <m/>
    <n v="442"/>
  </r>
  <r>
    <x v="11"/>
    <x v="2"/>
    <x v="26"/>
    <x v="5"/>
    <x v="0"/>
    <m/>
    <m/>
    <m/>
    <m/>
    <m/>
    <m/>
    <n v="442"/>
  </r>
  <r>
    <x v="11"/>
    <x v="1"/>
    <x v="145"/>
    <x v="0"/>
    <x v="0"/>
    <m/>
    <m/>
    <m/>
    <m/>
    <m/>
    <m/>
    <n v="441"/>
  </r>
  <r>
    <x v="11"/>
    <x v="4"/>
    <x v="56"/>
    <x v="4"/>
    <x v="0"/>
    <m/>
    <m/>
    <m/>
    <m/>
    <m/>
    <m/>
    <n v="437"/>
  </r>
  <r>
    <x v="11"/>
    <x v="1"/>
    <x v="79"/>
    <x v="2"/>
    <x v="0"/>
    <m/>
    <m/>
    <m/>
    <m/>
    <m/>
    <m/>
    <n v="437"/>
  </r>
  <r>
    <x v="11"/>
    <x v="2"/>
    <x v="29"/>
    <x v="2"/>
    <x v="0"/>
    <m/>
    <m/>
    <m/>
    <m/>
    <m/>
    <m/>
    <n v="435"/>
  </r>
  <r>
    <x v="11"/>
    <x v="1"/>
    <x v="79"/>
    <x v="1"/>
    <x v="0"/>
    <m/>
    <m/>
    <m/>
    <m/>
    <m/>
    <m/>
    <n v="433"/>
  </r>
  <r>
    <x v="11"/>
    <x v="1"/>
    <x v="30"/>
    <x v="5"/>
    <x v="0"/>
    <m/>
    <m/>
    <m/>
    <m/>
    <m/>
    <m/>
    <n v="433"/>
  </r>
  <r>
    <x v="11"/>
    <x v="4"/>
    <x v="45"/>
    <x v="3"/>
    <x v="0"/>
    <m/>
    <m/>
    <m/>
    <m/>
    <m/>
    <m/>
    <n v="432"/>
  </r>
  <r>
    <x v="11"/>
    <x v="2"/>
    <x v="110"/>
    <x v="2"/>
    <x v="0"/>
    <m/>
    <m/>
    <m/>
    <m/>
    <m/>
    <m/>
    <n v="432"/>
  </r>
  <r>
    <x v="11"/>
    <x v="3"/>
    <x v="134"/>
    <x v="0"/>
    <x v="0"/>
    <m/>
    <m/>
    <m/>
    <m/>
    <m/>
    <m/>
    <n v="425"/>
  </r>
  <r>
    <x v="11"/>
    <x v="2"/>
    <x v="43"/>
    <x v="4"/>
    <x v="0"/>
    <m/>
    <m/>
    <m/>
    <m/>
    <m/>
    <m/>
    <n v="418"/>
  </r>
  <r>
    <x v="11"/>
    <x v="1"/>
    <x v="15"/>
    <x v="5"/>
    <x v="0"/>
    <m/>
    <m/>
    <m/>
    <m/>
    <m/>
    <m/>
    <n v="406"/>
  </r>
  <r>
    <x v="11"/>
    <x v="2"/>
    <x v="26"/>
    <x v="4"/>
    <x v="0"/>
    <m/>
    <m/>
    <m/>
    <m/>
    <m/>
    <m/>
    <n v="403"/>
  </r>
  <r>
    <x v="11"/>
    <x v="2"/>
    <x v="49"/>
    <x v="5"/>
    <x v="0"/>
    <m/>
    <m/>
    <m/>
    <m/>
    <m/>
    <m/>
    <n v="402"/>
  </r>
  <r>
    <x v="11"/>
    <x v="4"/>
    <x v="57"/>
    <x v="2"/>
    <x v="0"/>
    <m/>
    <m/>
    <m/>
    <m/>
    <m/>
    <m/>
    <n v="398"/>
  </r>
  <r>
    <x v="11"/>
    <x v="2"/>
    <x v="43"/>
    <x v="3"/>
    <x v="0"/>
    <m/>
    <m/>
    <m/>
    <m/>
    <m/>
    <m/>
    <n v="398"/>
  </r>
  <r>
    <x v="11"/>
    <x v="9"/>
    <x v="126"/>
    <x v="0"/>
    <x v="0"/>
    <m/>
    <m/>
    <m/>
    <m/>
    <m/>
    <m/>
    <n v="396"/>
  </r>
  <r>
    <x v="11"/>
    <x v="1"/>
    <x v="15"/>
    <x v="3"/>
    <x v="0"/>
    <m/>
    <m/>
    <m/>
    <m/>
    <m/>
    <m/>
    <n v="380"/>
  </r>
  <r>
    <x v="11"/>
    <x v="9"/>
    <x v="146"/>
    <x v="1"/>
    <x v="0"/>
    <m/>
    <m/>
    <m/>
    <m/>
    <m/>
    <m/>
    <n v="376"/>
  </r>
  <r>
    <x v="11"/>
    <x v="7"/>
    <x v="72"/>
    <x v="4"/>
    <x v="0"/>
    <m/>
    <m/>
    <m/>
    <m/>
    <m/>
    <m/>
    <n v="375"/>
  </r>
  <r>
    <x v="11"/>
    <x v="2"/>
    <x v="84"/>
    <x v="0"/>
    <x v="0"/>
    <m/>
    <m/>
    <m/>
    <m/>
    <m/>
    <m/>
    <n v="373"/>
  </r>
  <r>
    <x v="11"/>
    <x v="5"/>
    <x v="89"/>
    <x v="4"/>
    <x v="0"/>
    <m/>
    <m/>
    <m/>
    <m/>
    <m/>
    <m/>
    <n v="371"/>
  </r>
  <r>
    <x v="11"/>
    <x v="7"/>
    <x v="115"/>
    <x v="1"/>
    <x v="0"/>
    <m/>
    <m/>
    <m/>
    <m/>
    <m/>
    <m/>
    <n v="364"/>
  </r>
  <r>
    <x v="11"/>
    <x v="2"/>
    <x v="84"/>
    <x v="4"/>
    <x v="0"/>
    <m/>
    <m/>
    <m/>
    <m/>
    <m/>
    <m/>
    <n v="363"/>
  </r>
  <r>
    <x v="11"/>
    <x v="5"/>
    <x v="69"/>
    <x v="4"/>
    <x v="0"/>
    <m/>
    <m/>
    <m/>
    <m/>
    <m/>
    <m/>
    <n v="362"/>
  </r>
  <r>
    <x v="11"/>
    <x v="2"/>
    <x v="122"/>
    <x v="0"/>
    <x v="0"/>
    <m/>
    <m/>
    <m/>
    <m/>
    <m/>
    <m/>
    <n v="360"/>
  </r>
  <r>
    <x v="11"/>
    <x v="1"/>
    <x v="25"/>
    <x v="4"/>
    <x v="0"/>
    <m/>
    <m/>
    <m/>
    <m/>
    <m/>
    <m/>
    <n v="360"/>
  </r>
  <r>
    <x v="11"/>
    <x v="8"/>
    <x v="175"/>
    <x v="0"/>
    <x v="0"/>
    <m/>
    <m/>
    <m/>
    <m/>
    <m/>
    <m/>
    <n v="358"/>
  </r>
  <r>
    <x v="11"/>
    <x v="1"/>
    <x v="127"/>
    <x v="0"/>
    <x v="0"/>
    <m/>
    <m/>
    <m/>
    <m/>
    <m/>
    <m/>
    <n v="355"/>
  </r>
  <r>
    <x v="11"/>
    <x v="9"/>
    <x v="126"/>
    <x v="0"/>
    <x v="0"/>
    <m/>
    <m/>
    <m/>
    <m/>
    <m/>
    <m/>
    <n v="355"/>
  </r>
  <r>
    <x v="11"/>
    <x v="0"/>
    <x v="18"/>
    <x v="2"/>
    <x v="0"/>
    <m/>
    <m/>
    <m/>
    <m/>
    <m/>
    <m/>
    <n v="353"/>
  </r>
  <r>
    <x v="11"/>
    <x v="5"/>
    <x v="22"/>
    <x v="5"/>
    <x v="0"/>
    <m/>
    <m/>
    <m/>
    <m/>
    <m/>
    <m/>
    <n v="351"/>
  </r>
  <r>
    <x v="11"/>
    <x v="2"/>
    <x v="84"/>
    <x v="5"/>
    <x v="0"/>
    <m/>
    <m/>
    <m/>
    <m/>
    <m/>
    <m/>
    <n v="349"/>
  </r>
  <r>
    <x v="11"/>
    <x v="6"/>
    <x v="44"/>
    <x v="1"/>
    <x v="0"/>
    <m/>
    <m/>
    <m/>
    <m/>
    <m/>
    <m/>
    <n v="347"/>
  </r>
  <r>
    <x v="11"/>
    <x v="4"/>
    <x v="34"/>
    <x v="5"/>
    <x v="0"/>
    <m/>
    <m/>
    <m/>
    <m/>
    <m/>
    <m/>
    <n v="345"/>
  </r>
  <r>
    <x v="11"/>
    <x v="5"/>
    <x v="33"/>
    <x v="3"/>
    <x v="0"/>
    <m/>
    <m/>
    <m/>
    <m/>
    <m/>
    <m/>
    <n v="338"/>
  </r>
  <r>
    <x v="11"/>
    <x v="0"/>
    <x v="96"/>
    <x v="1"/>
    <x v="0"/>
    <m/>
    <m/>
    <m/>
    <m/>
    <m/>
    <m/>
    <n v="336"/>
  </r>
  <r>
    <x v="11"/>
    <x v="2"/>
    <x v="48"/>
    <x v="5"/>
    <x v="0"/>
    <m/>
    <m/>
    <m/>
    <m/>
    <m/>
    <m/>
    <n v="335"/>
  </r>
  <r>
    <x v="11"/>
    <x v="0"/>
    <x v="103"/>
    <x v="5"/>
    <x v="0"/>
    <m/>
    <m/>
    <m/>
    <m/>
    <m/>
    <m/>
    <n v="335"/>
  </r>
  <r>
    <x v="11"/>
    <x v="2"/>
    <x v="81"/>
    <x v="5"/>
    <x v="0"/>
    <m/>
    <m/>
    <m/>
    <m/>
    <m/>
    <m/>
    <n v="334"/>
  </r>
  <r>
    <x v="11"/>
    <x v="4"/>
    <x v="27"/>
    <x v="5"/>
    <x v="0"/>
    <m/>
    <m/>
    <m/>
    <m/>
    <m/>
    <m/>
    <n v="333"/>
  </r>
  <r>
    <x v="11"/>
    <x v="0"/>
    <x v="0"/>
    <x v="0"/>
    <x v="0"/>
    <m/>
    <m/>
    <m/>
    <m/>
    <m/>
    <m/>
    <n v="332"/>
  </r>
  <r>
    <x v="11"/>
    <x v="9"/>
    <x v="173"/>
    <x v="1"/>
    <x v="0"/>
    <m/>
    <m/>
    <m/>
    <m/>
    <m/>
    <m/>
    <n v="330"/>
  </r>
  <r>
    <x v="11"/>
    <x v="2"/>
    <x v="58"/>
    <x v="5"/>
    <x v="0"/>
    <m/>
    <m/>
    <m/>
    <m/>
    <m/>
    <m/>
    <n v="329"/>
  </r>
  <r>
    <x v="11"/>
    <x v="1"/>
    <x v="129"/>
    <x v="0"/>
    <x v="0"/>
    <m/>
    <m/>
    <m/>
    <m/>
    <m/>
    <m/>
    <n v="326"/>
  </r>
  <r>
    <x v="11"/>
    <x v="4"/>
    <x v="57"/>
    <x v="1"/>
    <x v="0"/>
    <m/>
    <m/>
    <m/>
    <m/>
    <m/>
    <m/>
    <n v="324"/>
  </r>
  <r>
    <x v="11"/>
    <x v="7"/>
    <x v="121"/>
    <x v="0"/>
    <x v="0"/>
    <m/>
    <m/>
    <m/>
    <m/>
    <m/>
    <m/>
    <n v="320"/>
  </r>
  <r>
    <x v="11"/>
    <x v="2"/>
    <x v="84"/>
    <x v="2"/>
    <x v="0"/>
    <m/>
    <m/>
    <m/>
    <m/>
    <m/>
    <m/>
    <n v="317"/>
  </r>
  <r>
    <x v="11"/>
    <x v="9"/>
    <x v="107"/>
    <x v="0"/>
    <x v="0"/>
    <m/>
    <m/>
    <m/>
    <m/>
    <m/>
    <m/>
    <n v="315"/>
  </r>
  <r>
    <x v="11"/>
    <x v="0"/>
    <x v="96"/>
    <x v="0"/>
    <x v="0"/>
    <m/>
    <m/>
    <m/>
    <m/>
    <m/>
    <m/>
    <n v="309"/>
  </r>
  <r>
    <x v="11"/>
    <x v="1"/>
    <x v="125"/>
    <x v="1"/>
    <x v="0"/>
    <m/>
    <m/>
    <m/>
    <m/>
    <m/>
    <m/>
    <n v="298"/>
  </r>
  <r>
    <x v="11"/>
    <x v="0"/>
    <x v="131"/>
    <x v="1"/>
    <x v="0"/>
    <m/>
    <m/>
    <m/>
    <m/>
    <m/>
    <m/>
    <n v="295"/>
  </r>
  <r>
    <x v="11"/>
    <x v="7"/>
    <x v="117"/>
    <x v="0"/>
    <x v="0"/>
    <m/>
    <m/>
    <m/>
    <m/>
    <m/>
    <m/>
    <n v="289"/>
  </r>
  <r>
    <x v="11"/>
    <x v="2"/>
    <x v="58"/>
    <x v="4"/>
    <x v="0"/>
    <m/>
    <m/>
    <m/>
    <m/>
    <m/>
    <m/>
    <n v="283"/>
  </r>
  <r>
    <x v="11"/>
    <x v="4"/>
    <x v="27"/>
    <x v="4"/>
    <x v="0"/>
    <m/>
    <m/>
    <m/>
    <m/>
    <m/>
    <m/>
    <n v="280"/>
  </r>
  <r>
    <x v="11"/>
    <x v="7"/>
    <x v="62"/>
    <x v="4"/>
    <x v="0"/>
    <m/>
    <m/>
    <m/>
    <m/>
    <m/>
    <m/>
    <n v="280"/>
  </r>
  <r>
    <x v="11"/>
    <x v="4"/>
    <x v="27"/>
    <x v="5"/>
    <x v="0"/>
    <m/>
    <m/>
    <m/>
    <m/>
    <m/>
    <m/>
    <n v="279"/>
  </r>
  <r>
    <x v="11"/>
    <x v="2"/>
    <x v="87"/>
    <x v="2"/>
    <x v="0"/>
    <m/>
    <m/>
    <m/>
    <m/>
    <m/>
    <m/>
    <n v="275"/>
  </r>
  <r>
    <x v="11"/>
    <x v="7"/>
    <x v="62"/>
    <x v="4"/>
    <x v="0"/>
    <m/>
    <m/>
    <m/>
    <m/>
    <m/>
    <m/>
    <n v="275"/>
  </r>
  <r>
    <x v="11"/>
    <x v="9"/>
    <x v="126"/>
    <x v="0"/>
    <x v="0"/>
    <m/>
    <m/>
    <m/>
    <m/>
    <m/>
    <m/>
    <n v="271"/>
  </r>
  <r>
    <x v="11"/>
    <x v="9"/>
    <x v="126"/>
    <x v="1"/>
    <x v="0"/>
    <m/>
    <m/>
    <m/>
    <m/>
    <m/>
    <m/>
    <n v="266"/>
  </r>
  <r>
    <x v="11"/>
    <x v="7"/>
    <x v="62"/>
    <x v="3"/>
    <x v="0"/>
    <m/>
    <m/>
    <m/>
    <m/>
    <m/>
    <m/>
    <n v="265"/>
  </r>
  <r>
    <x v="11"/>
    <x v="0"/>
    <x v="68"/>
    <x v="1"/>
    <x v="0"/>
    <m/>
    <m/>
    <m/>
    <m/>
    <m/>
    <m/>
    <n v="262"/>
  </r>
  <r>
    <x v="11"/>
    <x v="7"/>
    <x v="139"/>
    <x v="1"/>
    <x v="0"/>
    <m/>
    <m/>
    <m/>
    <m/>
    <m/>
    <m/>
    <n v="261"/>
  </r>
  <r>
    <x v="11"/>
    <x v="0"/>
    <x v="96"/>
    <x v="1"/>
    <x v="0"/>
    <m/>
    <m/>
    <m/>
    <m/>
    <m/>
    <m/>
    <n v="259"/>
  </r>
  <r>
    <x v="11"/>
    <x v="1"/>
    <x v="85"/>
    <x v="1"/>
    <x v="0"/>
    <m/>
    <m/>
    <m/>
    <m/>
    <m/>
    <m/>
    <n v="258"/>
  </r>
  <r>
    <x v="11"/>
    <x v="0"/>
    <x v="124"/>
    <x v="1"/>
    <x v="0"/>
    <m/>
    <m/>
    <m/>
    <m/>
    <m/>
    <m/>
    <n v="257"/>
  </r>
  <r>
    <x v="11"/>
    <x v="0"/>
    <x v="46"/>
    <x v="0"/>
    <x v="0"/>
    <m/>
    <m/>
    <m/>
    <m/>
    <m/>
    <m/>
    <n v="255"/>
  </r>
  <r>
    <x v="11"/>
    <x v="0"/>
    <x v="54"/>
    <x v="1"/>
    <x v="0"/>
    <m/>
    <m/>
    <m/>
    <m/>
    <m/>
    <m/>
    <n v="254"/>
  </r>
  <r>
    <x v="11"/>
    <x v="0"/>
    <x v="32"/>
    <x v="2"/>
    <x v="0"/>
    <m/>
    <m/>
    <m/>
    <m/>
    <m/>
    <m/>
    <n v="254"/>
  </r>
  <r>
    <x v="11"/>
    <x v="1"/>
    <x v="100"/>
    <x v="2"/>
    <x v="0"/>
    <m/>
    <m/>
    <m/>
    <m/>
    <m/>
    <m/>
    <n v="253"/>
  </r>
  <r>
    <x v="11"/>
    <x v="11"/>
    <x v="113"/>
    <x v="5"/>
    <x v="0"/>
    <m/>
    <m/>
    <m/>
    <m/>
    <m/>
    <m/>
    <n v="253"/>
  </r>
  <r>
    <x v="11"/>
    <x v="3"/>
    <x v="55"/>
    <x v="3"/>
    <x v="0"/>
    <m/>
    <m/>
    <m/>
    <m/>
    <m/>
    <m/>
    <n v="250"/>
  </r>
  <r>
    <x v="11"/>
    <x v="5"/>
    <x v="69"/>
    <x v="4"/>
    <x v="0"/>
    <m/>
    <m/>
    <m/>
    <m/>
    <m/>
    <m/>
    <n v="250"/>
  </r>
  <r>
    <x v="11"/>
    <x v="5"/>
    <x v="22"/>
    <x v="5"/>
    <x v="0"/>
    <m/>
    <m/>
    <m/>
    <m/>
    <m/>
    <m/>
    <n v="249"/>
  </r>
  <r>
    <x v="11"/>
    <x v="1"/>
    <x v="76"/>
    <x v="2"/>
    <x v="0"/>
    <m/>
    <m/>
    <m/>
    <m/>
    <m/>
    <m/>
    <n v="248"/>
  </r>
  <r>
    <x v="11"/>
    <x v="9"/>
    <x v="148"/>
    <x v="1"/>
    <x v="0"/>
    <m/>
    <m/>
    <m/>
    <m/>
    <m/>
    <m/>
    <n v="248"/>
  </r>
  <r>
    <x v="11"/>
    <x v="0"/>
    <x v="0"/>
    <x v="2"/>
    <x v="0"/>
    <m/>
    <m/>
    <m/>
    <m/>
    <m/>
    <m/>
    <n v="248"/>
  </r>
  <r>
    <x v="11"/>
    <x v="1"/>
    <x v="166"/>
    <x v="5"/>
    <x v="0"/>
    <m/>
    <m/>
    <m/>
    <m/>
    <m/>
    <m/>
    <n v="247"/>
  </r>
  <r>
    <x v="11"/>
    <x v="1"/>
    <x v="76"/>
    <x v="5"/>
    <x v="0"/>
    <m/>
    <m/>
    <m/>
    <m/>
    <m/>
    <m/>
    <n v="246"/>
  </r>
  <r>
    <x v="11"/>
    <x v="6"/>
    <x v="177"/>
    <x v="0"/>
    <x v="0"/>
    <m/>
    <m/>
    <m/>
    <m/>
    <m/>
    <m/>
    <n v="243"/>
  </r>
  <r>
    <x v="11"/>
    <x v="3"/>
    <x v="111"/>
    <x v="2"/>
    <x v="0"/>
    <m/>
    <m/>
    <m/>
    <m/>
    <m/>
    <m/>
    <n v="242"/>
  </r>
  <r>
    <x v="11"/>
    <x v="0"/>
    <x v="103"/>
    <x v="5"/>
    <x v="0"/>
    <m/>
    <m/>
    <m/>
    <m/>
    <m/>
    <m/>
    <n v="242"/>
  </r>
  <r>
    <x v="11"/>
    <x v="0"/>
    <x v="124"/>
    <x v="5"/>
    <x v="0"/>
    <m/>
    <m/>
    <m/>
    <m/>
    <m/>
    <m/>
    <n v="237"/>
  </r>
  <r>
    <x v="11"/>
    <x v="0"/>
    <x v="1"/>
    <x v="2"/>
    <x v="0"/>
    <m/>
    <m/>
    <m/>
    <m/>
    <m/>
    <m/>
    <n v="236"/>
  </r>
  <r>
    <x v="11"/>
    <x v="1"/>
    <x v="116"/>
    <x v="5"/>
    <x v="0"/>
    <m/>
    <m/>
    <m/>
    <m/>
    <m/>
    <m/>
    <n v="234"/>
  </r>
  <r>
    <x v="11"/>
    <x v="3"/>
    <x v="42"/>
    <x v="3"/>
    <x v="0"/>
    <m/>
    <m/>
    <m/>
    <m/>
    <m/>
    <m/>
    <n v="233"/>
  </r>
  <r>
    <x v="11"/>
    <x v="2"/>
    <x v="86"/>
    <x v="3"/>
    <x v="0"/>
    <m/>
    <m/>
    <m/>
    <m/>
    <m/>
    <m/>
    <n v="231"/>
  </r>
  <r>
    <x v="11"/>
    <x v="3"/>
    <x v="38"/>
    <x v="5"/>
    <x v="0"/>
    <m/>
    <m/>
    <m/>
    <m/>
    <m/>
    <m/>
    <n v="231"/>
  </r>
  <r>
    <x v="11"/>
    <x v="7"/>
    <x v="82"/>
    <x v="4"/>
    <x v="0"/>
    <m/>
    <m/>
    <m/>
    <m/>
    <m/>
    <m/>
    <n v="230"/>
  </r>
  <r>
    <x v="11"/>
    <x v="4"/>
    <x v="57"/>
    <x v="0"/>
    <x v="0"/>
    <m/>
    <m/>
    <m/>
    <m/>
    <m/>
    <m/>
    <n v="228"/>
  </r>
  <r>
    <x v="11"/>
    <x v="5"/>
    <x v="66"/>
    <x v="1"/>
    <x v="0"/>
    <m/>
    <m/>
    <m/>
    <m/>
    <m/>
    <m/>
    <n v="227"/>
  </r>
  <r>
    <x v="11"/>
    <x v="1"/>
    <x v="37"/>
    <x v="3"/>
    <x v="0"/>
    <m/>
    <m/>
    <m/>
    <m/>
    <m/>
    <m/>
    <n v="220"/>
  </r>
  <r>
    <x v="11"/>
    <x v="4"/>
    <x v="27"/>
    <x v="3"/>
    <x v="0"/>
    <m/>
    <m/>
    <m/>
    <m/>
    <m/>
    <m/>
    <n v="215"/>
  </r>
  <r>
    <x v="11"/>
    <x v="9"/>
    <x v="126"/>
    <x v="1"/>
    <x v="0"/>
    <m/>
    <m/>
    <m/>
    <m/>
    <m/>
    <m/>
    <n v="214"/>
  </r>
  <r>
    <x v="11"/>
    <x v="6"/>
    <x v="160"/>
    <x v="0"/>
    <x v="0"/>
    <m/>
    <m/>
    <m/>
    <m/>
    <m/>
    <m/>
    <n v="211"/>
  </r>
  <r>
    <x v="11"/>
    <x v="2"/>
    <x v="120"/>
    <x v="5"/>
    <x v="0"/>
    <m/>
    <m/>
    <m/>
    <m/>
    <m/>
    <m/>
    <n v="211"/>
  </r>
  <r>
    <x v="11"/>
    <x v="2"/>
    <x v="84"/>
    <x v="4"/>
    <x v="0"/>
    <m/>
    <m/>
    <m/>
    <m/>
    <m/>
    <m/>
    <n v="205"/>
  </r>
  <r>
    <x v="11"/>
    <x v="0"/>
    <x v="70"/>
    <x v="2"/>
    <x v="0"/>
    <m/>
    <m/>
    <m/>
    <m/>
    <m/>
    <m/>
    <n v="205"/>
  </r>
  <r>
    <x v="11"/>
    <x v="3"/>
    <x v="104"/>
    <x v="4"/>
    <x v="0"/>
    <m/>
    <m/>
    <m/>
    <m/>
    <m/>
    <m/>
    <n v="204"/>
  </r>
  <r>
    <x v="11"/>
    <x v="1"/>
    <x v="21"/>
    <x v="5"/>
    <x v="0"/>
    <m/>
    <m/>
    <m/>
    <m/>
    <m/>
    <m/>
    <n v="202"/>
  </r>
  <r>
    <x v="11"/>
    <x v="1"/>
    <x v="76"/>
    <x v="3"/>
    <x v="0"/>
    <m/>
    <m/>
    <m/>
    <m/>
    <m/>
    <m/>
    <n v="201"/>
  </r>
  <r>
    <x v="11"/>
    <x v="4"/>
    <x v="155"/>
    <x v="2"/>
    <x v="0"/>
    <m/>
    <m/>
    <m/>
    <m/>
    <m/>
    <m/>
    <n v="198"/>
  </r>
  <r>
    <x v="11"/>
    <x v="4"/>
    <x v="56"/>
    <x v="3"/>
    <x v="0"/>
    <m/>
    <m/>
    <m/>
    <m/>
    <m/>
    <m/>
    <n v="197"/>
  </r>
  <r>
    <x v="11"/>
    <x v="1"/>
    <x v="19"/>
    <x v="5"/>
    <x v="0"/>
    <m/>
    <m/>
    <m/>
    <m/>
    <m/>
    <m/>
    <n v="197"/>
  </r>
  <r>
    <x v="11"/>
    <x v="1"/>
    <x v="15"/>
    <x v="2"/>
    <x v="0"/>
    <m/>
    <m/>
    <m/>
    <m/>
    <m/>
    <m/>
    <n v="196"/>
  </r>
  <r>
    <x v="11"/>
    <x v="0"/>
    <x v="7"/>
    <x v="5"/>
    <x v="0"/>
    <m/>
    <m/>
    <m/>
    <m/>
    <m/>
    <m/>
    <n v="195"/>
  </r>
  <r>
    <x v="11"/>
    <x v="7"/>
    <x v="82"/>
    <x v="3"/>
    <x v="0"/>
    <m/>
    <m/>
    <m/>
    <m/>
    <m/>
    <m/>
    <n v="194"/>
  </r>
  <r>
    <x v="11"/>
    <x v="1"/>
    <x v="3"/>
    <x v="2"/>
    <x v="0"/>
    <m/>
    <m/>
    <m/>
    <m/>
    <m/>
    <m/>
    <n v="192"/>
  </r>
  <r>
    <x v="11"/>
    <x v="3"/>
    <x v="16"/>
    <x v="3"/>
    <x v="0"/>
    <m/>
    <m/>
    <m/>
    <m/>
    <m/>
    <m/>
    <n v="191"/>
  </r>
  <r>
    <x v="11"/>
    <x v="4"/>
    <x v="53"/>
    <x v="3"/>
    <x v="0"/>
    <m/>
    <m/>
    <m/>
    <m/>
    <m/>
    <m/>
    <n v="190"/>
  </r>
  <r>
    <x v="11"/>
    <x v="2"/>
    <x v="120"/>
    <x v="2"/>
    <x v="0"/>
    <m/>
    <m/>
    <m/>
    <m/>
    <m/>
    <m/>
    <n v="190"/>
  </r>
  <r>
    <x v="11"/>
    <x v="2"/>
    <x v="20"/>
    <x v="3"/>
    <x v="0"/>
    <m/>
    <m/>
    <m/>
    <m/>
    <m/>
    <m/>
    <n v="188"/>
  </r>
  <r>
    <x v="11"/>
    <x v="0"/>
    <x v="9"/>
    <x v="2"/>
    <x v="0"/>
    <m/>
    <m/>
    <m/>
    <m/>
    <m/>
    <m/>
    <n v="187"/>
  </r>
  <r>
    <x v="11"/>
    <x v="2"/>
    <x v="20"/>
    <x v="4"/>
    <x v="0"/>
    <m/>
    <m/>
    <m/>
    <m/>
    <m/>
    <m/>
    <n v="185"/>
  </r>
  <r>
    <x v="11"/>
    <x v="2"/>
    <x v="20"/>
    <x v="3"/>
    <x v="0"/>
    <m/>
    <m/>
    <m/>
    <m/>
    <m/>
    <m/>
    <n v="185"/>
  </r>
  <r>
    <x v="11"/>
    <x v="9"/>
    <x v="173"/>
    <x v="0"/>
    <x v="0"/>
    <m/>
    <m/>
    <m/>
    <m/>
    <m/>
    <m/>
    <n v="185"/>
  </r>
  <r>
    <x v="11"/>
    <x v="8"/>
    <x v="221"/>
    <x v="0"/>
    <x v="0"/>
    <m/>
    <m/>
    <m/>
    <m/>
    <m/>
    <m/>
    <n v="185"/>
  </r>
  <r>
    <x v="11"/>
    <x v="9"/>
    <x v="142"/>
    <x v="0"/>
    <x v="0"/>
    <m/>
    <m/>
    <m/>
    <m/>
    <m/>
    <m/>
    <n v="184"/>
  </r>
  <r>
    <x v="11"/>
    <x v="0"/>
    <x v="12"/>
    <x v="2"/>
    <x v="0"/>
    <m/>
    <m/>
    <m/>
    <m/>
    <m/>
    <m/>
    <n v="183"/>
  </r>
  <r>
    <x v="11"/>
    <x v="0"/>
    <x v="60"/>
    <x v="2"/>
    <x v="0"/>
    <m/>
    <m/>
    <m/>
    <m/>
    <m/>
    <m/>
    <n v="182"/>
  </r>
  <r>
    <x v="11"/>
    <x v="0"/>
    <x v="46"/>
    <x v="2"/>
    <x v="0"/>
    <m/>
    <m/>
    <m/>
    <m/>
    <m/>
    <m/>
    <n v="181"/>
  </r>
  <r>
    <x v="11"/>
    <x v="5"/>
    <x v="33"/>
    <x v="5"/>
    <x v="0"/>
    <m/>
    <m/>
    <m/>
    <m/>
    <m/>
    <m/>
    <n v="181"/>
  </r>
  <r>
    <x v="11"/>
    <x v="7"/>
    <x v="72"/>
    <x v="3"/>
    <x v="0"/>
    <m/>
    <m/>
    <m/>
    <m/>
    <m/>
    <m/>
    <n v="179"/>
  </r>
  <r>
    <x v="11"/>
    <x v="11"/>
    <x v="113"/>
    <x v="4"/>
    <x v="0"/>
    <m/>
    <m/>
    <m/>
    <m/>
    <m/>
    <m/>
    <n v="177"/>
  </r>
  <r>
    <x v="11"/>
    <x v="1"/>
    <x v="3"/>
    <x v="3"/>
    <x v="0"/>
    <m/>
    <m/>
    <m/>
    <m/>
    <m/>
    <m/>
    <n v="177"/>
  </r>
  <r>
    <x v="11"/>
    <x v="2"/>
    <x v="86"/>
    <x v="4"/>
    <x v="0"/>
    <m/>
    <m/>
    <m/>
    <m/>
    <m/>
    <m/>
    <n v="175"/>
  </r>
  <r>
    <x v="11"/>
    <x v="5"/>
    <x v="69"/>
    <x v="3"/>
    <x v="0"/>
    <m/>
    <m/>
    <m/>
    <m/>
    <m/>
    <m/>
    <n v="175"/>
  </r>
  <r>
    <x v="11"/>
    <x v="7"/>
    <x v="121"/>
    <x v="1"/>
    <x v="0"/>
    <m/>
    <m/>
    <m/>
    <m/>
    <m/>
    <m/>
    <n v="175"/>
  </r>
  <r>
    <x v="11"/>
    <x v="1"/>
    <x v="79"/>
    <x v="5"/>
    <x v="0"/>
    <m/>
    <m/>
    <m/>
    <m/>
    <m/>
    <m/>
    <n v="175"/>
  </r>
  <r>
    <x v="11"/>
    <x v="1"/>
    <x v="13"/>
    <x v="2"/>
    <x v="0"/>
    <m/>
    <m/>
    <m/>
    <m/>
    <m/>
    <m/>
    <n v="170"/>
  </r>
  <r>
    <x v="11"/>
    <x v="6"/>
    <x v="108"/>
    <x v="2"/>
    <x v="0"/>
    <m/>
    <m/>
    <m/>
    <m/>
    <m/>
    <m/>
    <n v="170"/>
  </r>
  <r>
    <x v="11"/>
    <x v="9"/>
    <x v="126"/>
    <x v="1"/>
    <x v="0"/>
    <m/>
    <m/>
    <m/>
    <m/>
    <m/>
    <m/>
    <n v="169"/>
  </r>
  <r>
    <x v="11"/>
    <x v="0"/>
    <x v="196"/>
    <x v="0"/>
    <x v="0"/>
    <m/>
    <m/>
    <m/>
    <m/>
    <m/>
    <m/>
    <n v="168"/>
  </r>
  <r>
    <x v="11"/>
    <x v="0"/>
    <x v="0"/>
    <x v="4"/>
    <x v="0"/>
    <m/>
    <m/>
    <m/>
    <m/>
    <m/>
    <m/>
    <n v="166"/>
  </r>
  <r>
    <x v="11"/>
    <x v="3"/>
    <x v="97"/>
    <x v="2"/>
    <x v="0"/>
    <m/>
    <m/>
    <m/>
    <m/>
    <m/>
    <m/>
    <n v="165"/>
  </r>
  <r>
    <x v="11"/>
    <x v="3"/>
    <x v="55"/>
    <x v="4"/>
    <x v="0"/>
    <m/>
    <m/>
    <m/>
    <m/>
    <m/>
    <m/>
    <n v="165"/>
  </r>
  <r>
    <x v="11"/>
    <x v="2"/>
    <x v="20"/>
    <x v="5"/>
    <x v="0"/>
    <m/>
    <m/>
    <m/>
    <m/>
    <m/>
    <m/>
    <n v="165"/>
  </r>
  <r>
    <x v="11"/>
    <x v="8"/>
    <x v="136"/>
    <x v="0"/>
    <x v="0"/>
    <m/>
    <m/>
    <m/>
    <m/>
    <m/>
    <m/>
    <n v="164"/>
  </r>
  <r>
    <x v="11"/>
    <x v="1"/>
    <x v="6"/>
    <x v="5"/>
    <x v="0"/>
    <m/>
    <m/>
    <m/>
    <m/>
    <m/>
    <m/>
    <n v="164"/>
  </r>
  <r>
    <x v="11"/>
    <x v="7"/>
    <x v="115"/>
    <x v="0"/>
    <x v="0"/>
    <m/>
    <m/>
    <m/>
    <m/>
    <m/>
    <m/>
    <n v="163"/>
  </r>
  <r>
    <x v="11"/>
    <x v="7"/>
    <x v="149"/>
    <x v="1"/>
    <x v="0"/>
    <m/>
    <m/>
    <m/>
    <m/>
    <m/>
    <m/>
    <n v="162"/>
  </r>
  <r>
    <x v="11"/>
    <x v="8"/>
    <x v="136"/>
    <x v="1"/>
    <x v="0"/>
    <m/>
    <m/>
    <m/>
    <m/>
    <m/>
    <m/>
    <n v="161"/>
  </r>
  <r>
    <x v="11"/>
    <x v="5"/>
    <x v="69"/>
    <x v="5"/>
    <x v="0"/>
    <m/>
    <m/>
    <m/>
    <m/>
    <m/>
    <m/>
    <n v="160"/>
  </r>
  <r>
    <x v="11"/>
    <x v="3"/>
    <x v="42"/>
    <x v="4"/>
    <x v="0"/>
    <m/>
    <m/>
    <m/>
    <m/>
    <m/>
    <m/>
    <n v="159"/>
  </r>
  <r>
    <x v="11"/>
    <x v="2"/>
    <x v="112"/>
    <x v="2"/>
    <x v="0"/>
    <m/>
    <m/>
    <m/>
    <m/>
    <m/>
    <m/>
    <n v="158"/>
  </r>
  <r>
    <x v="11"/>
    <x v="1"/>
    <x v="125"/>
    <x v="2"/>
    <x v="0"/>
    <m/>
    <m/>
    <m/>
    <m/>
    <m/>
    <m/>
    <n v="158"/>
  </r>
  <r>
    <x v="11"/>
    <x v="8"/>
    <x v="71"/>
    <x v="1"/>
    <x v="0"/>
    <m/>
    <m/>
    <m/>
    <m/>
    <m/>
    <m/>
    <n v="158"/>
  </r>
  <r>
    <x v="11"/>
    <x v="1"/>
    <x v="93"/>
    <x v="1"/>
    <x v="0"/>
    <m/>
    <m/>
    <m/>
    <m/>
    <m/>
    <m/>
    <n v="157"/>
  </r>
  <r>
    <x v="11"/>
    <x v="1"/>
    <x v="41"/>
    <x v="4"/>
    <x v="0"/>
    <m/>
    <m/>
    <m/>
    <m/>
    <m/>
    <m/>
    <n v="156"/>
  </r>
  <r>
    <x v="11"/>
    <x v="0"/>
    <x v="68"/>
    <x v="1"/>
    <x v="0"/>
    <m/>
    <m/>
    <m/>
    <m/>
    <m/>
    <m/>
    <n v="156"/>
  </r>
  <r>
    <x v="11"/>
    <x v="1"/>
    <x v="41"/>
    <x v="3"/>
    <x v="0"/>
    <m/>
    <m/>
    <m/>
    <m/>
    <m/>
    <m/>
    <n v="150"/>
  </r>
  <r>
    <x v="11"/>
    <x v="3"/>
    <x v="97"/>
    <x v="0"/>
    <x v="0"/>
    <m/>
    <m/>
    <m/>
    <m/>
    <m/>
    <m/>
    <n v="150"/>
  </r>
  <r>
    <x v="11"/>
    <x v="9"/>
    <x v="161"/>
    <x v="1"/>
    <x v="0"/>
    <m/>
    <m/>
    <m/>
    <m/>
    <m/>
    <m/>
    <n v="150"/>
  </r>
  <r>
    <x v="11"/>
    <x v="12"/>
    <x v="157"/>
    <x v="0"/>
    <x v="0"/>
    <m/>
    <m/>
    <m/>
    <m/>
    <m/>
    <m/>
    <n v="150"/>
  </r>
  <r>
    <x v="11"/>
    <x v="1"/>
    <x v="15"/>
    <x v="4"/>
    <x v="0"/>
    <m/>
    <m/>
    <m/>
    <m/>
    <m/>
    <m/>
    <n v="145"/>
  </r>
  <r>
    <x v="11"/>
    <x v="11"/>
    <x v="113"/>
    <x v="2"/>
    <x v="0"/>
    <m/>
    <m/>
    <m/>
    <m/>
    <m/>
    <m/>
    <n v="144"/>
  </r>
  <r>
    <x v="11"/>
    <x v="9"/>
    <x v="137"/>
    <x v="0"/>
    <x v="0"/>
    <m/>
    <m/>
    <m/>
    <m/>
    <m/>
    <m/>
    <n v="143"/>
  </r>
  <r>
    <x v="11"/>
    <x v="8"/>
    <x v="135"/>
    <x v="0"/>
    <x v="0"/>
    <m/>
    <m/>
    <m/>
    <m/>
    <m/>
    <m/>
    <n v="143"/>
  </r>
  <r>
    <x v="11"/>
    <x v="0"/>
    <x v="96"/>
    <x v="5"/>
    <x v="0"/>
    <m/>
    <m/>
    <m/>
    <m/>
    <m/>
    <m/>
    <n v="142"/>
  </r>
  <r>
    <x v="11"/>
    <x v="6"/>
    <x v="61"/>
    <x v="2"/>
    <x v="0"/>
    <m/>
    <m/>
    <m/>
    <m/>
    <m/>
    <m/>
    <n v="140"/>
  </r>
  <r>
    <x v="11"/>
    <x v="1"/>
    <x v="147"/>
    <x v="0"/>
    <x v="0"/>
    <m/>
    <m/>
    <m/>
    <m/>
    <m/>
    <m/>
    <n v="139"/>
  </r>
  <r>
    <x v="11"/>
    <x v="1"/>
    <x v="30"/>
    <x v="4"/>
    <x v="0"/>
    <m/>
    <m/>
    <m/>
    <m/>
    <m/>
    <m/>
    <n v="137"/>
  </r>
  <r>
    <x v="11"/>
    <x v="9"/>
    <x v="158"/>
    <x v="2"/>
    <x v="0"/>
    <m/>
    <m/>
    <m/>
    <m/>
    <m/>
    <m/>
    <n v="136"/>
  </r>
  <r>
    <x v="11"/>
    <x v="1"/>
    <x v="153"/>
    <x v="0"/>
    <x v="0"/>
    <m/>
    <m/>
    <m/>
    <m/>
    <m/>
    <m/>
    <n v="135"/>
  </r>
  <r>
    <x v="11"/>
    <x v="1"/>
    <x v="19"/>
    <x v="3"/>
    <x v="0"/>
    <m/>
    <m/>
    <m/>
    <m/>
    <m/>
    <m/>
    <n v="134"/>
  </r>
  <r>
    <x v="11"/>
    <x v="5"/>
    <x v="66"/>
    <x v="0"/>
    <x v="0"/>
    <m/>
    <m/>
    <m/>
    <m/>
    <m/>
    <m/>
    <n v="134"/>
  </r>
  <r>
    <x v="11"/>
    <x v="9"/>
    <x v="154"/>
    <x v="0"/>
    <x v="0"/>
    <m/>
    <m/>
    <m/>
    <m/>
    <m/>
    <m/>
    <n v="133"/>
  </r>
  <r>
    <x v="11"/>
    <x v="1"/>
    <x v="13"/>
    <x v="4"/>
    <x v="0"/>
    <m/>
    <m/>
    <m/>
    <m/>
    <m/>
    <m/>
    <n v="132"/>
  </r>
  <r>
    <x v="11"/>
    <x v="9"/>
    <x v="154"/>
    <x v="0"/>
    <x v="0"/>
    <m/>
    <m/>
    <m/>
    <m/>
    <m/>
    <m/>
    <n v="132"/>
  </r>
  <r>
    <x v="11"/>
    <x v="7"/>
    <x v="130"/>
    <x v="1"/>
    <x v="0"/>
    <m/>
    <m/>
    <m/>
    <m/>
    <m/>
    <m/>
    <n v="131"/>
  </r>
  <r>
    <x v="11"/>
    <x v="1"/>
    <x v="19"/>
    <x v="4"/>
    <x v="0"/>
    <m/>
    <m/>
    <m/>
    <m/>
    <m/>
    <m/>
    <n v="130"/>
  </r>
  <r>
    <x v="11"/>
    <x v="3"/>
    <x v="97"/>
    <x v="5"/>
    <x v="0"/>
    <m/>
    <m/>
    <m/>
    <m/>
    <m/>
    <m/>
    <n v="130"/>
  </r>
  <r>
    <x v="11"/>
    <x v="3"/>
    <x v="51"/>
    <x v="3"/>
    <x v="0"/>
    <m/>
    <m/>
    <m/>
    <m/>
    <m/>
    <m/>
    <n v="129"/>
  </r>
  <r>
    <x v="11"/>
    <x v="3"/>
    <x v="97"/>
    <x v="2"/>
    <x v="0"/>
    <m/>
    <m/>
    <m/>
    <m/>
    <m/>
    <m/>
    <n v="129"/>
  </r>
  <r>
    <x v="11"/>
    <x v="3"/>
    <x v="97"/>
    <x v="2"/>
    <x v="0"/>
    <m/>
    <m/>
    <m/>
    <m/>
    <m/>
    <m/>
    <n v="128"/>
  </r>
  <r>
    <x v="11"/>
    <x v="1"/>
    <x v="163"/>
    <x v="5"/>
    <x v="0"/>
    <m/>
    <m/>
    <m/>
    <m/>
    <m/>
    <m/>
    <n v="128"/>
  </r>
  <r>
    <x v="11"/>
    <x v="8"/>
    <x v="136"/>
    <x v="0"/>
    <x v="0"/>
    <m/>
    <m/>
    <m/>
    <m/>
    <m/>
    <m/>
    <n v="126"/>
  </r>
  <r>
    <x v="11"/>
    <x v="6"/>
    <x v="105"/>
    <x v="2"/>
    <x v="0"/>
    <m/>
    <m/>
    <m/>
    <m/>
    <m/>
    <m/>
    <n v="125"/>
  </r>
  <r>
    <x v="11"/>
    <x v="4"/>
    <x v="27"/>
    <x v="3"/>
    <x v="0"/>
    <m/>
    <m/>
    <m/>
    <m/>
    <m/>
    <m/>
    <n v="124"/>
  </r>
  <r>
    <x v="11"/>
    <x v="1"/>
    <x v="187"/>
    <x v="0"/>
    <x v="0"/>
    <m/>
    <m/>
    <m/>
    <m/>
    <m/>
    <m/>
    <n v="124"/>
  </r>
  <r>
    <x v="11"/>
    <x v="6"/>
    <x v="108"/>
    <x v="1"/>
    <x v="0"/>
    <m/>
    <m/>
    <m/>
    <m/>
    <m/>
    <m/>
    <n v="124"/>
  </r>
  <r>
    <x v="11"/>
    <x v="1"/>
    <x v="67"/>
    <x v="5"/>
    <x v="0"/>
    <m/>
    <m/>
    <m/>
    <m/>
    <m/>
    <m/>
    <n v="123"/>
  </r>
  <r>
    <x v="11"/>
    <x v="6"/>
    <x v="138"/>
    <x v="0"/>
    <x v="0"/>
    <m/>
    <m/>
    <m/>
    <m/>
    <m/>
    <m/>
    <n v="122"/>
  </r>
  <r>
    <x v="11"/>
    <x v="0"/>
    <x v="18"/>
    <x v="2"/>
    <x v="0"/>
    <m/>
    <m/>
    <m/>
    <m/>
    <m/>
    <m/>
    <n v="121"/>
  </r>
  <r>
    <x v="11"/>
    <x v="2"/>
    <x v="49"/>
    <x v="3"/>
    <x v="0"/>
    <m/>
    <m/>
    <m/>
    <m/>
    <m/>
    <m/>
    <n v="120"/>
  </r>
  <r>
    <x v="11"/>
    <x v="11"/>
    <x v="113"/>
    <x v="3"/>
    <x v="0"/>
    <m/>
    <m/>
    <m/>
    <m/>
    <m/>
    <m/>
    <n v="120"/>
  </r>
  <r>
    <x v="11"/>
    <x v="1"/>
    <x v="163"/>
    <x v="0"/>
    <x v="0"/>
    <m/>
    <m/>
    <m/>
    <m/>
    <m/>
    <m/>
    <n v="120"/>
  </r>
  <r>
    <x v="11"/>
    <x v="2"/>
    <x v="84"/>
    <x v="2"/>
    <x v="0"/>
    <m/>
    <m/>
    <m/>
    <m/>
    <m/>
    <m/>
    <n v="120"/>
  </r>
  <r>
    <x v="11"/>
    <x v="2"/>
    <x v="10"/>
    <x v="5"/>
    <x v="0"/>
    <m/>
    <m/>
    <m/>
    <m/>
    <m/>
    <m/>
    <n v="120"/>
  </r>
  <r>
    <x v="11"/>
    <x v="3"/>
    <x v="104"/>
    <x v="3"/>
    <x v="0"/>
    <m/>
    <m/>
    <m/>
    <m/>
    <m/>
    <m/>
    <n v="119"/>
  </r>
  <r>
    <x v="11"/>
    <x v="9"/>
    <x v="161"/>
    <x v="0"/>
    <x v="0"/>
    <m/>
    <m/>
    <m/>
    <m/>
    <m/>
    <m/>
    <n v="119"/>
  </r>
  <r>
    <x v="11"/>
    <x v="0"/>
    <x v="60"/>
    <x v="3"/>
    <x v="0"/>
    <m/>
    <m/>
    <m/>
    <m/>
    <m/>
    <m/>
    <n v="119"/>
  </r>
  <r>
    <x v="11"/>
    <x v="6"/>
    <x v="91"/>
    <x v="1"/>
    <x v="0"/>
    <m/>
    <m/>
    <m/>
    <m/>
    <m/>
    <m/>
    <n v="117"/>
  </r>
  <r>
    <x v="11"/>
    <x v="4"/>
    <x v="65"/>
    <x v="5"/>
    <x v="0"/>
    <m/>
    <m/>
    <m/>
    <m/>
    <m/>
    <m/>
    <n v="116"/>
  </r>
  <r>
    <x v="11"/>
    <x v="1"/>
    <x v="19"/>
    <x v="2"/>
    <x v="0"/>
    <m/>
    <m/>
    <m/>
    <m/>
    <m/>
    <m/>
    <n v="114"/>
  </r>
  <r>
    <x v="11"/>
    <x v="0"/>
    <x v="54"/>
    <x v="5"/>
    <x v="0"/>
    <m/>
    <m/>
    <m/>
    <m/>
    <m/>
    <m/>
    <n v="114"/>
  </r>
  <r>
    <x v="11"/>
    <x v="6"/>
    <x v="44"/>
    <x v="2"/>
    <x v="0"/>
    <m/>
    <m/>
    <m/>
    <m/>
    <m/>
    <m/>
    <n v="113"/>
  </r>
  <r>
    <x v="11"/>
    <x v="1"/>
    <x v="75"/>
    <x v="1"/>
    <x v="0"/>
    <m/>
    <m/>
    <m/>
    <m/>
    <m/>
    <m/>
    <n v="112"/>
  </r>
  <r>
    <x v="11"/>
    <x v="8"/>
    <x v="182"/>
    <x v="0"/>
    <x v="0"/>
    <m/>
    <m/>
    <m/>
    <m/>
    <m/>
    <m/>
    <n v="111"/>
  </r>
  <r>
    <x v="11"/>
    <x v="1"/>
    <x v="99"/>
    <x v="2"/>
    <x v="0"/>
    <m/>
    <m/>
    <m/>
    <m/>
    <m/>
    <m/>
    <n v="110"/>
  </r>
  <r>
    <x v="11"/>
    <x v="7"/>
    <x v="149"/>
    <x v="3"/>
    <x v="0"/>
    <m/>
    <m/>
    <m/>
    <m/>
    <m/>
    <m/>
    <n v="110"/>
  </r>
  <r>
    <x v="11"/>
    <x v="2"/>
    <x v="59"/>
    <x v="5"/>
    <x v="0"/>
    <m/>
    <m/>
    <m/>
    <m/>
    <m/>
    <m/>
    <n v="109"/>
  </r>
  <r>
    <x v="11"/>
    <x v="0"/>
    <x v="46"/>
    <x v="5"/>
    <x v="0"/>
    <m/>
    <m/>
    <m/>
    <m/>
    <m/>
    <m/>
    <n v="108"/>
  </r>
  <r>
    <x v="11"/>
    <x v="3"/>
    <x v="97"/>
    <x v="5"/>
    <x v="0"/>
    <m/>
    <m/>
    <m/>
    <m/>
    <m/>
    <m/>
    <n v="107"/>
  </r>
  <r>
    <x v="11"/>
    <x v="1"/>
    <x v="75"/>
    <x v="3"/>
    <x v="0"/>
    <m/>
    <m/>
    <m/>
    <m/>
    <m/>
    <m/>
    <n v="105"/>
  </r>
  <r>
    <x v="11"/>
    <x v="1"/>
    <x v="13"/>
    <x v="3"/>
    <x v="0"/>
    <m/>
    <m/>
    <m/>
    <m/>
    <m/>
    <m/>
    <n v="105"/>
  </r>
  <r>
    <x v="11"/>
    <x v="1"/>
    <x v="25"/>
    <x v="5"/>
    <x v="0"/>
    <m/>
    <m/>
    <m/>
    <m/>
    <m/>
    <m/>
    <n v="105"/>
  </r>
  <r>
    <x v="11"/>
    <x v="0"/>
    <x v="143"/>
    <x v="0"/>
    <x v="0"/>
    <m/>
    <m/>
    <m/>
    <m/>
    <m/>
    <m/>
    <n v="104"/>
  </r>
  <r>
    <x v="11"/>
    <x v="0"/>
    <x v="54"/>
    <x v="1"/>
    <x v="0"/>
    <m/>
    <m/>
    <m/>
    <m/>
    <m/>
    <m/>
    <n v="102"/>
  </r>
  <r>
    <x v="11"/>
    <x v="0"/>
    <x v="54"/>
    <x v="5"/>
    <x v="0"/>
    <m/>
    <m/>
    <m/>
    <m/>
    <m/>
    <m/>
    <n v="102"/>
  </r>
  <r>
    <x v="11"/>
    <x v="0"/>
    <x v="68"/>
    <x v="1"/>
    <x v="0"/>
    <m/>
    <m/>
    <m/>
    <m/>
    <m/>
    <m/>
    <n v="101"/>
  </r>
  <r>
    <x v="11"/>
    <x v="2"/>
    <x v="110"/>
    <x v="4"/>
    <x v="0"/>
    <m/>
    <m/>
    <m/>
    <m/>
    <m/>
    <m/>
    <n v="100"/>
  </r>
  <r>
    <x v="11"/>
    <x v="1"/>
    <x v="14"/>
    <x v="3"/>
    <x v="0"/>
    <m/>
    <m/>
    <m/>
    <m/>
    <m/>
    <m/>
    <n v="100"/>
  </r>
  <r>
    <x v="11"/>
    <x v="7"/>
    <x v="238"/>
    <x v="1"/>
    <x v="0"/>
    <m/>
    <m/>
    <m/>
    <m/>
    <m/>
    <m/>
    <n v="100"/>
  </r>
  <r>
    <x v="11"/>
    <x v="9"/>
    <x v="158"/>
    <x v="1"/>
    <x v="0"/>
    <m/>
    <m/>
    <m/>
    <m/>
    <m/>
    <m/>
    <n v="98"/>
  </r>
  <r>
    <x v="11"/>
    <x v="8"/>
    <x v="136"/>
    <x v="1"/>
    <x v="0"/>
    <m/>
    <m/>
    <m/>
    <m/>
    <m/>
    <m/>
    <n v="98"/>
  </r>
  <r>
    <x v="11"/>
    <x v="4"/>
    <x v="73"/>
    <x v="3"/>
    <x v="0"/>
    <m/>
    <m/>
    <m/>
    <m/>
    <m/>
    <m/>
    <n v="97"/>
  </r>
  <r>
    <x v="11"/>
    <x v="7"/>
    <x v="52"/>
    <x v="4"/>
    <x v="0"/>
    <m/>
    <m/>
    <m/>
    <m/>
    <m/>
    <m/>
    <n v="96"/>
  </r>
  <r>
    <x v="11"/>
    <x v="1"/>
    <x v="125"/>
    <x v="0"/>
    <x v="0"/>
    <m/>
    <m/>
    <m/>
    <m/>
    <m/>
    <m/>
    <n v="95"/>
  </r>
  <r>
    <x v="11"/>
    <x v="8"/>
    <x v="179"/>
    <x v="0"/>
    <x v="0"/>
    <m/>
    <m/>
    <m/>
    <m/>
    <m/>
    <m/>
    <n v="95"/>
  </r>
  <r>
    <x v="11"/>
    <x v="10"/>
    <x v="144"/>
    <x v="5"/>
    <x v="0"/>
    <m/>
    <m/>
    <m/>
    <m/>
    <m/>
    <m/>
    <n v="95"/>
  </r>
  <r>
    <x v="11"/>
    <x v="1"/>
    <x v="37"/>
    <x v="2"/>
    <x v="0"/>
    <m/>
    <m/>
    <m/>
    <m/>
    <m/>
    <m/>
    <n v="93"/>
  </r>
  <r>
    <x v="11"/>
    <x v="0"/>
    <x v="77"/>
    <x v="2"/>
    <x v="0"/>
    <m/>
    <m/>
    <m/>
    <m/>
    <m/>
    <m/>
    <n v="93"/>
  </r>
  <r>
    <x v="11"/>
    <x v="3"/>
    <x v="97"/>
    <x v="4"/>
    <x v="0"/>
    <m/>
    <m/>
    <m/>
    <m/>
    <m/>
    <m/>
    <n v="92"/>
  </r>
  <r>
    <x v="11"/>
    <x v="1"/>
    <x v="3"/>
    <x v="4"/>
    <x v="0"/>
    <m/>
    <m/>
    <m/>
    <m/>
    <m/>
    <m/>
    <n v="90"/>
  </r>
  <r>
    <x v="11"/>
    <x v="5"/>
    <x v="69"/>
    <x v="2"/>
    <x v="0"/>
    <m/>
    <m/>
    <m/>
    <m/>
    <m/>
    <m/>
    <n v="90"/>
  </r>
  <r>
    <x v="11"/>
    <x v="9"/>
    <x v="148"/>
    <x v="2"/>
    <x v="0"/>
    <m/>
    <m/>
    <m/>
    <m/>
    <m/>
    <m/>
    <n v="90"/>
  </r>
  <r>
    <x v="11"/>
    <x v="9"/>
    <x v="176"/>
    <x v="0"/>
    <x v="0"/>
    <m/>
    <m/>
    <m/>
    <m/>
    <m/>
    <m/>
    <n v="90"/>
  </r>
  <r>
    <x v="11"/>
    <x v="9"/>
    <x v="170"/>
    <x v="1"/>
    <x v="0"/>
    <m/>
    <m/>
    <m/>
    <m/>
    <m/>
    <m/>
    <n v="90"/>
  </r>
  <r>
    <x v="11"/>
    <x v="6"/>
    <x v="90"/>
    <x v="2"/>
    <x v="0"/>
    <m/>
    <m/>
    <m/>
    <m/>
    <m/>
    <m/>
    <n v="90"/>
  </r>
  <r>
    <x v="11"/>
    <x v="10"/>
    <x v="109"/>
    <x v="1"/>
    <x v="0"/>
    <m/>
    <m/>
    <m/>
    <m/>
    <m/>
    <m/>
    <n v="90"/>
  </r>
  <r>
    <x v="11"/>
    <x v="5"/>
    <x v="22"/>
    <x v="3"/>
    <x v="0"/>
    <m/>
    <m/>
    <m/>
    <m/>
    <m/>
    <m/>
    <n v="89"/>
  </r>
  <r>
    <x v="11"/>
    <x v="1"/>
    <x v="100"/>
    <x v="1"/>
    <x v="0"/>
    <m/>
    <m/>
    <m/>
    <m/>
    <m/>
    <m/>
    <n v="88"/>
  </r>
  <r>
    <x v="11"/>
    <x v="5"/>
    <x v="66"/>
    <x v="4"/>
    <x v="0"/>
    <m/>
    <m/>
    <m/>
    <m/>
    <m/>
    <m/>
    <n v="88"/>
  </r>
  <r>
    <x v="11"/>
    <x v="8"/>
    <x v="83"/>
    <x v="0"/>
    <x v="0"/>
    <m/>
    <m/>
    <m/>
    <m/>
    <m/>
    <m/>
    <n v="88"/>
  </r>
  <r>
    <x v="11"/>
    <x v="0"/>
    <x v="68"/>
    <x v="5"/>
    <x v="0"/>
    <m/>
    <m/>
    <m/>
    <m/>
    <m/>
    <m/>
    <n v="86"/>
  </r>
  <r>
    <x v="11"/>
    <x v="2"/>
    <x v="59"/>
    <x v="3"/>
    <x v="0"/>
    <m/>
    <m/>
    <m/>
    <m/>
    <m/>
    <m/>
    <n v="85"/>
  </r>
  <r>
    <x v="11"/>
    <x v="2"/>
    <x v="122"/>
    <x v="5"/>
    <x v="0"/>
    <m/>
    <m/>
    <m/>
    <m/>
    <m/>
    <m/>
    <n v="85"/>
  </r>
  <r>
    <x v="11"/>
    <x v="0"/>
    <x v="12"/>
    <x v="2"/>
    <x v="0"/>
    <m/>
    <m/>
    <m/>
    <m/>
    <m/>
    <m/>
    <n v="83"/>
  </r>
  <r>
    <x v="11"/>
    <x v="2"/>
    <x v="84"/>
    <x v="5"/>
    <x v="0"/>
    <m/>
    <m/>
    <m/>
    <m/>
    <m/>
    <m/>
    <n v="83"/>
  </r>
  <r>
    <x v="11"/>
    <x v="9"/>
    <x v="106"/>
    <x v="2"/>
    <x v="0"/>
    <m/>
    <m/>
    <m/>
    <m/>
    <m/>
    <m/>
    <n v="82"/>
  </r>
  <r>
    <x v="11"/>
    <x v="10"/>
    <x v="144"/>
    <x v="0"/>
    <x v="0"/>
    <m/>
    <m/>
    <m/>
    <m/>
    <m/>
    <m/>
    <n v="82"/>
  </r>
  <r>
    <x v="11"/>
    <x v="1"/>
    <x v="41"/>
    <x v="5"/>
    <x v="0"/>
    <m/>
    <m/>
    <m/>
    <m/>
    <m/>
    <m/>
    <n v="82"/>
  </r>
  <r>
    <x v="11"/>
    <x v="5"/>
    <x v="66"/>
    <x v="5"/>
    <x v="0"/>
    <m/>
    <m/>
    <m/>
    <m/>
    <m/>
    <m/>
    <n v="82"/>
  </r>
  <r>
    <x v="11"/>
    <x v="0"/>
    <x v="9"/>
    <x v="2"/>
    <x v="0"/>
    <m/>
    <m/>
    <m/>
    <m/>
    <m/>
    <m/>
    <n v="81"/>
  </r>
  <r>
    <x v="11"/>
    <x v="0"/>
    <x v="1"/>
    <x v="4"/>
    <x v="0"/>
    <m/>
    <m/>
    <m/>
    <m/>
    <m/>
    <m/>
    <n v="81"/>
  </r>
  <r>
    <x v="11"/>
    <x v="2"/>
    <x v="11"/>
    <x v="2"/>
    <x v="0"/>
    <m/>
    <m/>
    <m/>
    <m/>
    <m/>
    <m/>
    <n v="80"/>
  </r>
  <r>
    <x v="11"/>
    <x v="5"/>
    <x v="89"/>
    <x v="2"/>
    <x v="0"/>
    <m/>
    <m/>
    <m/>
    <m/>
    <m/>
    <m/>
    <n v="80"/>
  </r>
  <r>
    <x v="11"/>
    <x v="0"/>
    <x v="18"/>
    <x v="4"/>
    <x v="0"/>
    <m/>
    <m/>
    <m/>
    <m/>
    <m/>
    <m/>
    <n v="80"/>
  </r>
  <r>
    <x v="11"/>
    <x v="8"/>
    <x v="136"/>
    <x v="0"/>
    <x v="0"/>
    <m/>
    <m/>
    <m/>
    <m/>
    <m/>
    <m/>
    <n v="79"/>
  </r>
  <r>
    <x v="11"/>
    <x v="1"/>
    <x v="23"/>
    <x v="5"/>
    <x v="0"/>
    <m/>
    <m/>
    <m/>
    <m/>
    <m/>
    <m/>
    <n v="79"/>
  </r>
  <r>
    <x v="11"/>
    <x v="3"/>
    <x v="51"/>
    <x v="4"/>
    <x v="0"/>
    <m/>
    <m/>
    <m/>
    <m/>
    <m/>
    <m/>
    <n v="77"/>
  </r>
  <r>
    <x v="11"/>
    <x v="2"/>
    <x v="88"/>
    <x v="4"/>
    <x v="0"/>
    <m/>
    <m/>
    <m/>
    <m/>
    <m/>
    <m/>
    <n v="75"/>
  </r>
  <r>
    <x v="11"/>
    <x v="2"/>
    <x v="120"/>
    <x v="2"/>
    <x v="0"/>
    <m/>
    <m/>
    <m/>
    <m/>
    <m/>
    <m/>
    <n v="75"/>
  </r>
  <r>
    <x v="11"/>
    <x v="10"/>
    <x v="246"/>
    <x v="5"/>
    <x v="0"/>
    <m/>
    <m/>
    <m/>
    <m/>
    <m/>
    <m/>
    <n v="75"/>
  </r>
  <r>
    <x v="11"/>
    <x v="1"/>
    <x v="64"/>
    <x v="2"/>
    <x v="0"/>
    <m/>
    <m/>
    <m/>
    <m/>
    <m/>
    <m/>
    <n v="74"/>
  </r>
  <r>
    <x v="11"/>
    <x v="1"/>
    <x v="75"/>
    <x v="5"/>
    <x v="0"/>
    <m/>
    <m/>
    <m/>
    <m/>
    <m/>
    <m/>
    <n v="74"/>
  </r>
  <r>
    <x v="11"/>
    <x v="3"/>
    <x v="104"/>
    <x v="2"/>
    <x v="0"/>
    <m/>
    <m/>
    <m/>
    <m/>
    <m/>
    <m/>
    <n v="70"/>
  </r>
  <r>
    <x v="11"/>
    <x v="3"/>
    <x v="63"/>
    <x v="3"/>
    <x v="0"/>
    <m/>
    <m/>
    <m/>
    <m/>
    <m/>
    <m/>
    <n v="70"/>
  </r>
  <r>
    <x v="11"/>
    <x v="6"/>
    <x v="188"/>
    <x v="0"/>
    <x v="0"/>
    <m/>
    <m/>
    <m/>
    <m/>
    <m/>
    <m/>
    <n v="70"/>
  </r>
  <r>
    <x v="11"/>
    <x v="0"/>
    <x v="162"/>
    <x v="0"/>
    <x v="0"/>
    <m/>
    <m/>
    <m/>
    <m/>
    <m/>
    <m/>
    <n v="70"/>
  </r>
  <r>
    <x v="11"/>
    <x v="4"/>
    <x v="57"/>
    <x v="4"/>
    <x v="0"/>
    <m/>
    <m/>
    <m/>
    <m/>
    <m/>
    <m/>
    <n v="69"/>
  </r>
  <r>
    <x v="11"/>
    <x v="4"/>
    <x v="27"/>
    <x v="3"/>
    <x v="0"/>
    <m/>
    <m/>
    <m/>
    <m/>
    <m/>
    <m/>
    <n v="65"/>
  </r>
  <r>
    <x v="11"/>
    <x v="2"/>
    <x v="81"/>
    <x v="4"/>
    <x v="0"/>
    <m/>
    <m/>
    <m/>
    <m/>
    <m/>
    <m/>
    <n v="64"/>
  </r>
  <r>
    <x v="11"/>
    <x v="12"/>
    <x v="156"/>
    <x v="0"/>
    <x v="0"/>
    <m/>
    <m/>
    <m/>
    <m/>
    <m/>
    <m/>
    <n v="63"/>
  </r>
  <r>
    <x v="11"/>
    <x v="2"/>
    <x v="11"/>
    <x v="4"/>
    <x v="0"/>
    <m/>
    <m/>
    <m/>
    <m/>
    <m/>
    <m/>
    <n v="62"/>
  </r>
  <r>
    <x v="11"/>
    <x v="3"/>
    <x v="55"/>
    <x v="2"/>
    <x v="0"/>
    <m/>
    <m/>
    <m/>
    <m/>
    <m/>
    <m/>
    <n v="62"/>
  </r>
  <r>
    <x v="11"/>
    <x v="8"/>
    <x v="171"/>
    <x v="0"/>
    <x v="0"/>
    <m/>
    <m/>
    <m/>
    <m/>
    <m/>
    <m/>
    <n v="62"/>
  </r>
  <r>
    <x v="11"/>
    <x v="3"/>
    <x v="97"/>
    <x v="1"/>
    <x v="0"/>
    <m/>
    <m/>
    <m/>
    <m/>
    <m/>
    <m/>
    <n v="61"/>
  </r>
  <r>
    <x v="11"/>
    <x v="9"/>
    <x v="148"/>
    <x v="0"/>
    <x v="0"/>
    <m/>
    <m/>
    <m/>
    <m/>
    <m/>
    <m/>
    <n v="61"/>
  </r>
  <r>
    <x v="11"/>
    <x v="1"/>
    <x v="23"/>
    <x v="4"/>
    <x v="0"/>
    <m/>
    <m/>
    <m/>
    <m/>
    <m/>
    <m/>
    <n v="60"/>
  </r>
  <r>
    <x v="11"/>
    <x v="3"/>
    <x v="98"/>
    <x v="5"/>
    <x v="0"/>
    <m/>
    <m/>
    <m/>
    <m/>
    <m/>
    <m/>
    <n v="60"/>
  </r>
  <r>
    <x v="11"/>
    <x v="8"/>
    <x v="83"/>
    <x v="5"/>
    <x v="0"/>
    <m/>
    <m/>
    <m/>
    <m/>
    <m/>
    <m/>
    <n v="60"/>
  </r>
  <r>
    <x v="11"/>
    <x v="0"/>
    <x v="50"/>
    <x v="1"/>
    <x v="0"/>
    <m/>
    <m/>
    <m/>
    <m/>
    <m/>
    <m/>
    <n v="59"/>
  </r>
  <r>
    <x v="11"/>
    <x v="14"/>
    <x v="240"/>
    <x v="1"/>
    <x v="0"/>
    <m/>
    <m/>
    <m/>
    <m/>
    <m/>
    <m/>
    <n v="58"/>
  </r>
  <r>
    <x v="11"/>
    <x v="8"/>
    <x v="71"/>
    <x v="5"/>
    <x v="0"/>
    <m/>
    <m/>
    <m/>
    <m/>
    <m/>
    <m/>
    <n v="58"/>
  </r>
  <r>
    <x v="11"/>
    <x v="1"/>
    <x v="85"/>
    <x v="2"/>
    <x v="0"/>
    <m/>
    <m/>
    <m/>
    <m/>
    <m/>
    <m/>
    <n v="57"/>
  </r>
  <r>
    <x v="11"/>
    <x v="1"/>
    <x v="13"/>
    <x v="2"/>
    <x v="0"/>
    <m/>
    <m/>
    <m/>
    <m/>
    <m/>
    <m/>
    <n v="57"/>
  </r>
  <r>
    <x v="11"/>
    <x v="3"/>
    <x v="98"/>
    <x v="2"/>
    <x v="0"/>
    <m/>
    <m/>
    <m/>
    <m/>
    <m/>
    <m/>
    <n v="57"/>
  </r>
  <r>
    <x v="11"/>
    <x v="8"/>
    <x v="83"/>
    <x v="4"/>
    <x v="0"/>
    <m/>
    <m/>
    <m/>
    <m/>
    <m/>
    <m/>
    <n v="56"/>
  </r>
  <r>
    <x v="11"/>
    <x v="0"/>
    <x v="0"/>
    <x v="3"/>
    <x v="0"/>
    <m/>
    <m/>
    <m/>
    <m/>
    <m/>
    <m/>
    <n v="56"/>
  </r>
  <r>
    <x v="11"/>
    <x v="5"/>
    <x v="69"/>
    <x v="3"/>
    <x v="0"/>
    <m/>
    <m/>
    <m/>
    <m/>
    <m/>
    <m/>
    <n v="55"/>
  </r>
  <r>
    <x v="11"/>
    <x v="8"/>
    <x v="222"/>
    <x v="0"/>
    <x v="0"/>
    <m/>
    <m/>
    <m/>
    <m/>
    <m/>
    <m/>
    <n v="55"/>
  </r>
  <r>
    <x v="11"/>
    <x v="0"/>
    <x v="132"/>
    <x v="5"/>
    <x v="0"/>
    <m/>
    <m/>
    <m/>
    <m/>
    <m/>
    <m/>
    <n v="55"/>
  </r>
  <r>
    <x v="11"/>
    <x v="9"/>
    <x v="159"/>
    <x v="1"/>
    <x v="0"/>
    <m/>
    <m/>
    <m/>
    <m/>
    <m/>
    <m/>
    <n v="52"/>
  </r>
  <r>
    <x v="11"/>
    <x v="8"/>
    <x v="194"/>
    <x v="0"/>
    <x v="0"/>
    <m/>
    <m/>
    <m/>
    <m/>
    <m/>
    <m/>
    <n v="52"/>
  </r>
  <r>
    <x v="11"/>
    <x v="7"/>
    <x v="72"/>
    <x v="5"/>
    <x v="0"/>
    <m/>
    <m/>
    <m/>
    <m/>
    <m/>
    <m/>
    <n v="52"/>
  </r>
  <r>
    <x v="11"/>
    <x v="1"/>
    <x v="28"/>
    <x v="2"/>
    <x v="0"/>
    <m/>
    <m/>
    <m/>
    <m/>
    <m/>
    <m/>
    <n v="50"/>
  </r>
  <r>
    <x v="11"/>
    <x v="7"/>
    <x v="115"/>
    <x v="4"/>
    <x v="0"/>
    <m/>
    <m/>
    <m/>
    <m/>
    <m/>
    <m/>
    <n v="50"/>
  </r>
  <r>
    <x v="11"/>
    <x v="9"/>
    <x v="158"/>
    <x v="0"/>
    <x v="0"/>
    <m/>
    <m/>
    <m/>
    <m/>
    <m/>
    <m/>
    <n v="50"/>
  </r>
  <r>
    <x v="11"/>
    <x v="8"/>
    <x v="135"/>
    <x v="1"/>
    <x v="0"/>
    <m/>
    <m/>
    <m/>
    <m/>
    <m/>
    <m/>
    <n v="50"/>
  </r>
  <r>
    <x v="11"/>
    <x v="0"/>
    <x v="50"/>
    <x v="2"/>
    <x v="0"/>
    <m/>
    <m/>
    <m/>
    <m/>
    <m/>
    <m/>
    <n v="50"/>
  </r>
  <r>
    <x v="11"/>
    <x v="6"/>
    <x v="108"/>
    <x v="5"/>
    <x v="0"/>
    <m/>
    <m/>
    <m/>
    <m/>
    <m/>
    <m/>
    <n v="50"/>
  </r>
  <r>
    <x v="11"/>
    <x v="8"/>
    <x v="194"/>
    <x v="5"/>
    <x v="0"/>
    <m/>
    <m/>
    <m/>
    <m/>
    <m/>
    <m/>
    <n v="50"/>
  </r>
  <r>
    <x v="11"/>
    <x v="3"/>
    <x v="104"/>
    <x v="5"/>
    <x v="0"/>
    <m/>
    <m/>
    <m/>
    <m/>
    <m/>
    <m/>
    <n v="49"/>
  </r>
  <r>
    <x v="11"/>
    <x v="0"/>
    <x v="0"/>
    <x v="5"/>
    <x v="0"/>
    <m/>
    <m/>
    <m/>
    <m/>
    <m/>
    <m/>
    <n v="48"/>
  </r>
  <r>
    <x v="11"/>
    <x v="1"/>
    <x v="141"/>
    <x v="0"/>
    <x v="0"/>
    <m/>
    <m/>
    <m/>
    <m/>
    <m/>
    <m/>
    <n v="47"/>
  </r>
  <r>
    <x v="11"/>
    <x v="0"/>
    <x v="46"/>
    <x v="2"/>
    <x v="0"/>
    <m/>
    <m/>
    <m/>
    <m/>
    <m/>
    <m/>
    <n v="47"/>
  </r>
  <r>
    <x v="11"/>
    <x v="2"/>
    <x v="58"/>
    <x v="3"/>
    <x v="0"/>
    <m/>
    <m/>
    <m/>
    <m/>
    <m/>
    <m/>
    <n v="46"/>
  </r>
  <r>
    <x v="11"/>
    <x v="4"/>
    <x v="155"/>
    <x v="0"/>
    <x v="0"/>
    <m/>
    <m/>
    <m/>
    <m/>
    <m/>
    <m/>
    <n v="45"/>
  </r>
  <r>
    <x v="11"/>
    <x v="3"/>
    <x v="183"/>
    <x v="0"/>
    <x v="0"/>
    <m/>
    <m/>
    <m/>
    <m/>
    <m/>
    <m/>
    <n v="45"/>
  </r>
  <r>
    <x v="11"/>
    <x v="7"/>
    <x v="117"/>
    <x v="3"/>
    <x v="0"/>
    <m/>
    <m/>
    <m/>
    <m/>
    <m/>
    <m/>
    <n v="45"/>
  </r>
  <r>
    <x v="11"/>
    <x v="8"/>
    <x v="182"/>
    <x v="1"/>
    <x v="0"/>
    <m/>
    <m/>
    <m/>
    <m/>
    <m/>
    <m/>
    <n v="45"/>
  </r>
  <r>
    <x v="11"/>
    <x v="0"/>
    <x v="78"/>
    <x v="2"/>
    <x v="0"/>
    <m/>
    <m/>
    <m/>
    <m/>
    <m/>
    <m/>
    <n v="45"/>
  </r>
  <r>
    <x v="11"/>
    <x v="3"/>
    <x v="51"/>
    <x v="2"/>
    <x v="0"/>
    <m/>
    <m/>
    <m/>
    <m/>
    <m/>
    <m/>
    <n v="44"/>
  </r>
  <r>
    <x v="11"/>
    <x v="4"/>
    <x v="155"/>
    <x v="2"/>
    <x v="0"/>
    <m/>
    <m/>
    <m/>
    <m/>
    <m/>
    <m/>
    <n v="43"/>
  </r>
  <r>
    <x v="11"/>
    <x v="6"/>
    <x v="44"/>
    <x v="5"/>
    <x v="0"/>
    <m/>
    <m/>
    <m/>
    <m/>
    <m/>
    <m/>
    <n v="42"/>
  </r>
  <r>
    <x v="11"/>
    <x v="7"/>
    <x v="149"/>
    <x v="4"/>
    <x v="0"/>
    <m/>
    <m/>
    <m/>
    <m/>
    <m/>
    <m/>
    <n v="40"/>
  </r>
  <r>
    <x v="11"/>
    <x v="6"/>
    <x v="44"/>
    <x v="3"/>
    <x v="0"/>
    <m/>
    <m/>
    <m/>
    <m/>
    <m/>
    <m/>
    <n v="40"/>
  </r>
  <r>
    <x v="11"/>
    <x v="0"/>
    <x v="7"/>
    <x v="4"/>
    <x v="0"/>
    <m/>
    <m/>
    <m/>
    <m/>
    <m/>
    <m/>
    <n v="40"/>
  </r>
  <r>
    <x v="11"/>
    <x v="0"/>
    <x v="1"/>
    <x v="3"/>
    <x v="0"/>
    <m/>
    <m/>
    <m/>
    <m/>
    <m/>
    <m/>
    <n v="40"/>
  </r>
  <r>
    <x v="11"/>
    <x v="0"/>
    <x v="132"/>
    <x v="1"/>
    <x v="0"/>
    <m/>
    <m/>
    <m/>
    <m/>
    <m/>
    <m/>
    <n v="39"/>
  </r>
  <r>
    <x v="11"/>
    <x v="2"/>
    <x v="88"/>
    <x v="2"/>
    <x v="0"/>
    <m/>
    <m/>
    <m/>
    <m/>
    <m/>
    <m/>
    <n v="38"/>
  </r>
  <r>
    <x v="11"/>
    <x v="2"/>
    <x v="86"/>
    <x v="5"/>
    <x v="0"/>
    <m/>
    <m/>
    <m/>
    <m/>
    <m/>
    <m/>
    <n v="38"/>
  </r>
  <r>
    <x v="11"/>
    <x v="1"/>
    <x v="93"/>
    <x v="2"/>
    <x v="0"/>
    <m/>
    <m/>
    <m/>
    <m/>
    <m/>
    <m/>
    <n v="37"/>
  </r>
  <r>
    <x v="11"/>
    <x v="6"/>
    <x v="105"/>
    <x v="1"/>
    <x v="0"/>
    <m/>
    <m/>
    <m/>
    <m/>
    <m/>
    <m/>
    <n v="35"/>
  </r>
  <r>
    <x v="11"/>
    <x v="1"/>
    <x v="85"/>
    <x v="5"/>
    <x v="0"/>
    <m/>
    <m/>
    <m/>
    <m/>
    <m/>
    <m/>
    <n v="35"/>
  </r>
  <r>
    <x v="11"/>
    <x v="12"/>
    <x v="156"/>
    <x v="1"/>
    <x v="0"/>
    <m/>
    <m/>
    <m/>
    <m/>
    <m/>
    <m/>
    <n v="34"/>
  </r>
  <r>
    <x v="11"/>
    <x v="6"/>
    <x v="177"/>
    <x v="1"/>
    <x v="0"/>
    <m/>
    <m/>
    <m/>
    <m/>
    <m/>
    <m/>
    <n v="31"/>
  </r>
  <r>
    <x v="11"/>
    <x v="1"/>
    <x v="6"/>
    <x v="2"/>
    <x v="0"/>
    <m/>
    <m/>
    <m/>
    <m/>
    <m/>
    <m/>
    <n v="30"/>
  </r>
  <r>
    <x v="11"/>
    <x v="0"/>
    <x v="8"/>
    <x v="4"/>
    <x v="0"/>
    <m/>
    <m/>
    <m/>
    <m/>
    <m/>
    <m/>
    <n v="30"/>
  </r>
  <r>
    <x v="11"/>
    <x v="10"/>
    <x v="164"/>
    <x v="0"/>
    <x v="0"/>
    <m/>
    <m/>
    <m/>
    <m/>
    <m/>
    <m/>
    <n v="30"/>
  </r>
  <r>
    <x v="11"/>
    <x v="10"/>
    <x v="164"/>
    <x v="5"/>
    <x v="0"/>
    <m/>
    <m/>
    <m/>
    <m/>
    <m/>
    <m/>
    <n v="30"/>
  </r>
  <r>
    <x v="11"/>
    <x v="0"/>
    <x v="46"/>
    <x v="3"/>
    <x v="0"/>
    <m/>
    <m/>
    <m/>
    <m/>
    <m/>
    <m/>
    <n v="29"/>
  </r>
  <r>
    <x v="11"/>
    <x v="1"/>
    <x v="21"/>
    <x v="2"/>
    <x v="0"/>
    <m/>
    <m/>
    <m/>
    <m/>
    <m/>
    <m/>
    <n v="28"/>
  </r>
  <r>
    <x v="11"/>
    <x v="1"/>
    <x v="67"/>
    <x v="1"/>
    <x v="0"/>
    <m/>
    <m/>
    <m/>
    <m/>
    <m/>
    <m/>
    <n v="28"/>
  </r>
  <r>
    <x v="11"/>
    <x v="6"/>
    <x v="80"/>
    <x v="2"/>
    <x v="0"/>
    <m/>
    <m/>
    <m/>
    <m/>
    <m/>
    <m/>
    <n v="28"/>
  </r>
  <r>
    <x v="11"/>
    <x v="0"/>
    <x v="101"/>
    <x v="2"/>
    <x v="0"/>
    <m/>
    <m/>
    <m/>
    <m/>
    <m/>
    <m/>
    <n v="28"/>
  </r>
  <r>
    <x v="11"/>
    <x v="8"/>
    <x v="83"/>
    <x v="2"/>
    <x v="0"/>
    <m/>
    <m/>
    <m/>
    <m/>
    <m/>
    <m/>
    <n v="25"/>
  </r>
  <r>
    <x v="11"/>
    <x v="7"/>
    <x v="121"/>
    <x v="4"/>
    <x v="0"/>
    <m/>
    <m/>
    <m/>
    <m/>
    <m/>
    <m/>
    <n v="24"/>
  </r>
  <r>
    <x v="11"/>
    <x v="7"/>
    <x v="62"/>
    <x v="3"/>
    <x v="0"/>
    <m/>
    <m/>
    <m/>
    <m/>
    <m/>
    <m/>
    <n v="24"/>
  </r>
  <r>
    <x v="11"/>
    <x v="0"/>
    <x v="60"/>
    <x v="2"/>
    <x v="0"/>
    <m/>
    <m/>
    <m/>
    <m/>
    <m/>
    <m/>
    <n v="24"/>
  </r>
  <r>
    <x v="11"/>
    <x v="7"/>
    <x v="130"/>
    <x v="3"/>
    <x v="0"/>
    <m/>
    <m/>
    <m/>
    <m/>
    <m/>
    <m/>
    <n v="22"/>
  </r>
  <r>
    <x v="11"/>
    <x v="12"/>
    <x v="241"/>
    <x v="0"/>
    <x v="0"/>
    <m/>
    <m/>
    <m/>
    <m/>
    <m/>
    <m/>
    <n v="22"/>
  </r>
  <r>
    <x v="11"/>
    <x v="8"/>
    <x v="136"/>
    <x v="1"/>
    <x v="0"/>
    <m/>
    <m/>
    <m/>
    <m/>
    <m/>
    <m/>
    <n v="22"/>
  </r>
  <r>
    <x v="11"/>
    <x v="0"/>
    <x v="103"/>
    <x v="2"/>
    <x v="0"/>
    <m/>
    <m/>
    <m/>
    <m/>
    <m/>
    <m/>
    <n v="22"/>
  </r>
  <r>
    <x v="11"/>
    <x v="0"/>
    <x v="152"/>
    <x v="4"/>
    <x v="0"/>
    <m/>
    <m/>
    <m/>
    <m/>
    <m/>
    <m/>
    <n v="21"/>
  </r>
  <r>
    <x v="11"/>
    <x v="3"/>
    <x v="97"/>
    <x v="3"/>
    <x v="0"/>
    <m/>
    <m/>
    <m/>
    <m/>
    <m/>
    <m/>
    <n v="20"/>
  </r>
  <r>
    <x v="11"/>
    <x v="0"/>
    <x v="78"/>
    <x v="3"/>
    <x v="0"/>
    <m/>
    <m/>
    <m/>
    <m/>
    <m/>
    <m/>
    <n v="19"/>
  </r>
  <r>
    <x v="11"/>
    <x v="0"/>
    <x v="70"/>
    <x v="4"/>
    <x v="0"/>
    <m/>
    <m/>
    <m/>
    <m/>
    <m/>
    <m/>
    <n v="18"/>
  </r>
  <r>
    <x v="11"/>
    <x v="5"/>
    <x v="66"/>
    <x v="1"/>
    <x v="0"/>
    <m/>
    <m/>
    <m/>
    <m/>
    <m/>
    <m/>
    <n v="16"/>
  </r>
  <r>
    <x v="11"/>
    <x v="1"/>
    <x v="141"/>
    <x v="5"/>
    <x v="0"/>
    <m/>
    <m/>
    <m/>
    <m/>
    <m/>
    <m/>
    <n v="16"/>
  </r>
  <r>
    <x v="11"/>
    <x v="5"/>
    <x v="66"/>
    <x v="5"/>
    <x v="0"/>
    <m/>
    <m/>
    <m/>
    <m/>
    <m/>
    <m/>
    <n v="16"/>
  </r>
  <r>
    <x v="11"/>
    <x v="6"/>
    <x v="80"/>
    <x v="1"/>
    <x v="0"/>
    <m/>
    <m/>
    <m/>
    <m/>
    <m/>
    <m/>
    <n v="15"/>
  </r>
  <r>
    <x v="11"/>
    <x v="8"/>
    <x v="83"/>
    <x v="2"/>
    <x v="0"/>
    <m/>
    <m/>
    <m/>
    <m/>
    <m/>
    <m/>
    <n v="15"/>
  </r>
  <r>
    <x v="11"/>
    <x v="0"/>
    <x v="46"/>
    <x v="4"/>
    <x v="0"/>
    <m/>
    <m/>
    <m/>
    <m/>
    <m/>
    <m/>
    <n v="15"/>
  </r>
  <r>
    <x v="11"/>
    <x v="0"/>
    <x v="152"/>
    <x v="5"/>
    <x v="0"/>
    <m/>
    <m/>
    <m/>
    <m/>
    <m/>
    <m/>
    <n v="15"/>
  </r>
  <r>
    <x v="11"/>
    <x v="0"/>
    <x v="68"/>
    <x v="2"/>
    <x v="0"/>
    <m/>
    <m/>
    <m/>
    <m/>
    <m/>
    <m/>
    <n v="14"/>
  </r>
  <r>
    <x v="11"/>
    <x v="8"/>
    <x v="83"/>
    <x v="5"/>
    <x v="0"/>
    <m/>
    <m/>
    <m/>
    <m/>
    <m/>
    <m/>
    <n v="14"/>
  </r>
  <r>
    <x v="11"/>
    <x v="10"/>
    <x v="144"/>
    <x v="1"/>
    <x v="0"/>
    <m/>
    <m/>
    <m/>
    <m/>
    <m/>
    <m/>
    <n v="13"/>
  </r>
  <r>
    <x v="11"/>
    <x v="10"/>
    <x v="151"/>
    <x v="0"/>
    <x v="0"/>
    <m/>
    <m/>
    <m/>
    <m/>
    <m/>
    <m/>
    <n v="13"/>
  </r>
  <r>
    <x v="11"/>
    <x v="2"/>
    <x v="43"/>
    <x v="5"/>
    <x v="0"/>
    <m/>
    <m/>
    <m/>
    <m/>
    <m/>
    <m/>
    <n v="13"/>
  </r>
  <r>
    <x v="11"/>
    <x v="6"/>
    <x v="105"/>
    <x v="5"/>
    <x v="0"/>
    <m/>
    <m/>
    <m/>
    <m/>
    <m/>
    <m/>
    <n v="13"/>
  </r>
  <r>
    <x v="11"/>
    <x v="4"/>
    <x v="73"/>
    <x v="4"/>
    <x v="0"/>
    <m/>
    <m/>
    <m/>
    <m/>
    <m/>
    <m/>
    <n v="12"/>
  </r>
  <r>
    <x v="11"/>
    <x v="7"/>
    <x v="205"/>
    <x v="1"/>
    <x v="0"/>
    <m/>
    <m/>
    <m/>
    <m/>
    <m/>
    <m/>
    <n v="12"/>
  </r>
  <r>
    <x v="11"/>
    <x v="12"/>
    <x v="203"/>
    <x v="5"/>
    <x v="0"/>
    <m/>
    <m/>
    <m/>
    <m/>
    <m/>
    <m/>
    <n v="12"/>
  </r>
  <r>
    <x v="11"/>
    <x v="7"/>
    <x v="149"/>
    <x v="0"/>
    <x v="0"/>
    <m/>
    <m/>
    <m/>
    <m/>
    <m/>
    <m/>
    <n v="11"/>
  </r>
  <r>
    <x v="11"/>
    <x v="12"/>
    <x v="199"/>
    <x v="0"/>
    <x v="0"/>
    <m/>
    <m/>
    <m/>
    <m/>
    <m/>
    <m/>
    <n v="11"/>
  </r>
  <r>
    <x v="11"/>
    <x v="12"/>
    <x v="199"/>
    <x v="5"/>
    <x v="0"/>
    <m/>
    <m/>
    <m/>
    <m/>
    <m/>
    <m/>
    <n v="11"/>
  </r>
  <r>
    <x v="11"/>
    <x v="0"/>
    <x v="50"/>
    <x v="4"/>
    <x v="0"/>
    <m/>
    <m/>
    <m/>
    <m/>
    <m/>
    <m/>
    <n v="10"/>
  </r>
  <r>
    <x v="11"/>
    <x v="2"/>
    <x v="88"/>
    <x v="5"/>
    <x v="0"/>
    <m/>
    <m/>
    <m/>
    <m/>
    <m/>
    <m/>
    <n v="10"/>
  </r>
  <r>
    <x v="11"/>
    <x v="9"/>
    <x v="106"/>
    <x v="5"/>
    <x v="0"/>
    <m/>
    <m/>
    <m/>
    <m/>
    <m/>
    <m/>
    <n v="10"/>
  </r>
  <r>
    <x v="11"/>
    <x v="2"/>
    <x v="122"/>
    <x v="2"/>
    <x v="0"/>
    <m/>
    <m/>
    <m/>
    <m/>
    <m/>
    <m/>
    <n v="9"/>
  </r>
  <r>
    <x v="11"/>
    <x v="7"/>
    <x v="139"/>
    <x v="0"/>
    <x v="0"/>
    <m/>
    <m/>
    <m/>
    <m/>
    <m/>
    <m/>
    <n v="7"/>
  </r>
  <r>
    <x v="11"/>
    <x v="1"/>
    <x v="116"/>
    <x v="4"/>
    <x v="0"/>
    <m/>
    <m/>
    <m/>
    <m/>
    <m/>
    <m/>
    <n v="6"/>
  </r>
  <r>
    <x v="11"/>
    <x v="13"/>
    <x v="189"/>
    <x v="0"/>
    <x v="0"/>
    <m/>
    <m/>
    <m/>
    <m/>
    <m/>
    <m/>
    <n v="6"/>
  </r>
  <r>
    <x v="11"/>
    <x v="12"/>
    <x v="241"/>
    <x v="1"/>
    <x v="0"/>
    <m/>
    <m/>
    <m/>
    <m/>
    <m/>
    <m/>
    <n v="5"/>
  </r>
  <r>
    <x v="11"/>
    <x v="1"/>
    <x v="79"/>
    <x v="4"/>
    <x v="0"/>
    <m/>
    <m/>
    <m/>
    <m/>
    <m/>
    <m/>
    <n v="4"/>
  </r>
  <r>
    <x v="11"/>
    <x v="6"/>
    <x v="108"/>
    <x v="3"/>
    <x v="0"/>
    <m/>
    <m/>
    <m/>
    <m/>
    <m/>
    <m/>
    <n v="4"/>
  </r>
  <r>
    <x v="11"/>
    <x v="6"/>
    <x v="108"/>
    <x v="5"/>
    <x v="0"/>
    <m/>
    <m/>
    <m/>
    <m/>
    <m/>
    <m/>
    <n v="4"/>
  </r>
  <r>
    <x v="11"/>
    <x v="10"/>
    <x v="195"/>
    <x v="5"/>
    <x v="0"/>
    <m/>
    <m/>
    <m/>
    <m/>
    <m/>
    <m/>
    <n v="4"/>
  </r>
  <r>
    <x v="11"/>
    <x v="13"/>
    <x v="228"/>
    <x v="0"/>
    <x v="0"/>
    <m/>
    <m/>
    <m/>
    <m/>
    <m/>
    <m/>
    <n v="3"/>
  </r>
  <r>
    <x v="11"/>
    <x v="1"/>
    <x v="145"/>
    <x v="1"/>
    <x v="0"/>
    <m/>
    <m/>
    <m/>
    <m/>
    <m/>
    <m/>
    <n v="2"/>
  </r>
  <r>
    <x v="11"/>
    <x v="12"/>
    <x v="244"/>
    <x v="4"/>
    <x v="0"/>
    <m/>
    <m/>
    <m/>
    <m/>
    <m/>
    <m/>
    <n v="2"/>
  </r>
  <r>
    <x v="11"/>
    <x v="7"/>
    <x v="205"/>
    <x v="5"/>
    <x v="0"/>
    <m/>
    <m/>
    <m/>
    <m/>
    <m/>
    <m/>
    <n v="2"/>
  </r>
  <r>
    <x v="11"/>
    <x v="3"/>
    <x v="211"/>
    <x v="0"/>
    <x v="0"/>
    <m/>
    <m/>
    <m/>
    <m/>
    <m/>
    <m/>
    <n v="1"/>
  </r>
  <r>
    <x v="11"/>
    <x v="7"/>
    <x v="205"/>
    <x v="0"/>
    <x v="0"/>
    <m/>
    <m/>
    <m/>
    <m/>
    <m/>
    <m/>
    <n v="1"/>
  </r>
  <r>
    <x v="11"/>
    <x v="12"/>
    <x v="203"/>
    <x v="0"/>
    <x v="0"/>
    <m/>
    <m/>
    <m/>
    <m/>
    <m/>
    <m/>
    <n v="1"/>
  </r>
  <r>
    <x v="11"/>
    <x v="0"/>
    <x v="128"/>
    <x v="1"/>
    <x v="0"/>
    <m/>
    <m/>
    <m/>
    <m/>
    <m/>
    <m/>
    <n v="1"/>
  </r>
  <r>
    <x v="11"/>
    <x v="0"/>
    <x v="103"/>
    <x v="1"/>
    <x v="0"/>
    <m/>
    <m/>
    <m/>
    <m/>
    <m/>
    <m/>
    <n v="1"/>
  </r>
  <r>
    <x v="11"/>
    <x v="10"/>
    <x v="168"/>
    <x v="0"/>
    <x v="0"/>
    <m/>
    <m/>
    <m/>
    <m/>
    <m/>
    <m/>
    <n v="1"/>
  </r>
  <r>
    <x v="11"/>
    <x v="13"/>
    <x v="228"/>
    <x v="1"/>
    <x v="0"/>
    <m/>
    <m/>
    <m/>
    <m/>
    <m/>
    <m/>
    <n v="1"/>
  </r>
  <r>
    <x v="11"/>
    <x v="3"/>
    <x v="211"/>
    <x v="5"/>
    <x v="0"/>
    <m/>
    <m/>
    <m/>
    <m/>
    <m/>
    <m/>
    <n v="1"/>
  </r>
  <r>
    <x v="11"/>
    <x v="10"/>
    <x v="168"/>
    <x v="5"/>
    <x v="0"/>
    <m/>
    <m/>
    <m/>
    <m/>
    <m/>
    <m/>
    <n v="1"/>
  </r>
  <r>
    <x v="11"/>
    <x v="4"/>
    <x v="36"/>
    <x v="0"/>
    <x v="11"/>
    <n v="6570752"/>
    <n v="0"/>
    <n v="0"/>
    <n v="0"/>
    <n v="0"/>
    <n v="6570752"/>
    <m/>
  </r>
  <r>
    <x v="11"/>
    <x v="4"/>
    <x v="36"/>
    <x v="0"/>
    <x v="1"/>
    <n v="0"/>
    <n v="0"/>
    <n v="0"/>
    <n v="0"/>
    <n v="42600"/>
    <n v="42600"/>
    <m/>
  </r>
  <r>
    <x v="11"/>
    <x v="4"/>
    <x v="36"/>
    <x v="6"/>
    <x v="4"/>
    <n v="619900"/>
    <n v="0"/>
    <n v="0"/>
    <n v="0"/>
    <n v="0"/>
    <n v="619900"/>
    <m/>
  </r>
  <r>
    <x v="11"/>
    <x v="4"/>
    <x v="36"/>
    <x v="1"/>
    <x v="12"/>
    <n v="7128262"/>
    <n v="73723"/>
    <n v="0"/>
    <n v="0"/>
    <n v="0"/>
    <n v="7128262"/>
    <m/>
  </r>
  <r>
    <x v="11"/>
    <x v="4"/>
    <x v="36"/>
    <x v="1"/>
    <x v="8"/>
    <n v="0"/>
    <n v="0"/>
    <n v="0"/>
    <n v="329915"/>
    <n v="29660"/>
    <n v="359575"/>
    <m/>
  </r>
  <r>
    <x v="11"/>
    <x v="4"/>
    <x v="36"/>
    <x v="2"/>
    <x v="6"/>
    <n v="1357149"/>
    <n v="0"/>
    <n v="0"/>
    <n v="0"/>
    <n v="0"/>
    <n v="1357149"/>
    <m/>
  </r>
  <r>
    <x v="11"/>
    <x v="4"/>
    <x v="36"/>
    <x v="2"/>
    <x v="13"/>
    <n v="6260438"/>
    <n v="0"/>
    <n v="0"/>
    <n v="0"/>
    <n v="0"/>
    <n v="6260438"/>
    <m/>
  </r>
  <r>
    <x v="11"/>
    <x v="4"/>
    <x v="36"/>
    <x v="2"/>
    <x v="9"/>
    <n v="0"/>
    <n v="0"/>
    <n v="0"/>
    <n v="303323"/>
    <n v="79640"/>
    <n v="382963"/>
    <m/>
  </r>
  <r>
    <x v="11"/>
    <x v="4"/>
    <x v="36"/>
    <x v="4"/>
    <x v="7"/>
    <n v="192325"/>
    <n v="0"/>
    <n v="0"/>
    <n v="0"/>
    <n v="0"/>
    <n v="192325"/>
    <m/>
  </r>
  <r>
    <x v="11"/>
    <x v="4"/>
    <x v="36"/>
    <x v="3"/>
    <x v="5"/>
    <n v="391980"/>
    <n v="0"/>
    <n v="0"/>
    <n v="0"/>
    <n v="0"/>
    <n v="391980"/>
    <m/>
  </r>
  <r>
    <x v="11"/>
    <x v="4"/>
    <x v="36"/>
    <x v="3"/>
    <x v="10"/>
    <n v="90387"/>
    <n v="0"/>
    <n v="0"/>
    <n v="0"/>
    <n v="0"/>
    <n v="90387"/>
    <m/>
  </r>
  <r>
    <x v="11"/>
    <x v="4"/>
    <x v="36"/>
    <x v="3"/>
    <x v="15"/>
    <n v="127581"/>
    <n v="26157"/>
    <n v="0"/>
    <n v="0"/>
    <n v="0"/>
    <n v="127581"/>
    <m/>
  </r>
  <r>
    <x v="11"/>
    <x v="4"/>
    <x v="57"/>
    <x v="0"/>
    <x v="11"/>
    <n v="121611"/>
    <n v="0"/>
    <n v="0"/>
    <n v="0"/>
    <n v="0"/>
    <n v="121611"/>
    <m/>
  </r>
  <r>
    <x v="11"/>
    <x v="4"/>
    <x v="57"/>
    <x v="1"/>
    <x v="12"/>
    <n v="120193"/>
    <n v="0"/>
    <n v="0"/>
    <n v="0"/>
    <n v="0"/>
    <n v="120193"/>
    <m/>
  </r>
  <r>
    <x v="11"/>
    <x v="4"/>
    <x v="57"/>
    <x v="2"/>
    <x v="6"/>
    <n v="53416"/>
    <n v="0"/>
    <n v="0"/>
    <n v="0"/>
    <n v="0"/>
    <n v="53416"/>
    <m/>
  </r>
  <r>
    <x v="11"/>
    <x v="4"/>
    <x v="57"/>
    <x v="2"/>
    <x v="13"/>
    <n v="105379"/>
    <n v="0"/>
    <n v="0"/>
    <n v="0"/>
    <n v="0"/>
    <n v="105379"/>
    <m/>
  </r>
  <r>
    <x v="11"/>
    <x v="4"/>
    <x v="57"/>
    <x v="3"/>
    <x v="5"/>
    <n v="121217"/>
    <n v="0"/>
    <n v="0"/>
    <n v="0"/>
    <n v="0"/>
    <n v="121217"/>
    <m/>
  </r>
  <r>
    <x v="11"/>
    <x v="4"/>
    <x v="57"/>
    <x v="3"/>
    <x v="10"/>
    <n v="83764"/>
    <n v="0"/>
    <n v="0"/>
    <n v="0"/>
    <n v="0"/>
    <n v="83764"/>
    <m/>
  </r>
  <r>
    <x v="11"/>
    <x v="4"/>
    <x v="57"/>
    <x v="3"/>
    <x v="15"/>
    <n v="9110"/>
    <n v="0"/>
    <n v="0"/>
    <n v="0"/>
    <n v="0"/>
    <n v="9110"/>
    <m/>
  </r>
  <r>
    <x v="11"/>
    <x v="4"/>
    <x v="35"/>
    <x v="0"/>
    <x v="11"/>
    <n v="6632560"/>
    <n v="373077"/>
    <n v="0"/>
    <n v="0"/>
    <n v="0"/>
    <n v="6632560"/>
    <m/>
  </r>
  <r>
    <x v="11"/>
    <x v="4"/>
    <x v="35"/>
    <x v="0"/>
    <x v="1"/>
    <n v="0"/>
    <n v="0"/>
    <n v="0"/>
    <n v="36169"/>
    <n v="38934"/>
    <n v="75103"/>
    <m/>
  </r>
  <r>
    <x v="11"/>
    <x v="4"/>
    <x v="35"/>
    <x v="6"/>
    <x v="4"/>
    <n v="403697"/>
    <n v="13690"/>
    <n v="0"/>
    <n v="0"/>
    <n v="0"/>
    <n v="403697"/>
    <m/>
  </r>
  <r>
    <x v="11"/>
    <x v="4"/>
    <x v="35"/>
    <x v="1"/>
    <x v="12"/>
    <n v="8210527"/>
    <n v="246784"/>
    <n v="0"/>
    <n v="0"/>
    <n v="0"/>
    <n v="8210527"/>
    <m/>
  </r>
  <r>
    <x v="11"/>
    <x v="4"/>
    <x v="35"/>
    <x v="1"/>
    <x v="8"/>
    <n v="0"/>
    <n v="0"/>
    <n v="0"/>
    <n v="435171"/>
    <n v="43590"/>
    <n v="478761"/>
    <m/>
  </r>
  <r>
    <x v="11"/>
    <x v="4"/>
    <x v="35"/>
    <x v="2"/>
    <x v="6"/>
    <n v="1294637"/>
    <n v="46911"/>
    <n v="0"/>
    <n v="0"/>
    <n v="0"/>
    <n v="1294637"/>
    <m/>
  </r>
  <r>
    <x v="11"/>
    <x v="4"/>
    <x v="35"/>
    <x v="2"/>
    <x v="13"/>
    <n v="8193374"/>
    <n v="0"/>
    <n v="0"/>
    <n v="0"/>
    <n v="0"/>
    <n v="8193374"/>
    <m/>
  </r>
  <r>
    <x v="11"/>
    <x v="4"/>
    <x v="35"/>
    <x v="2"/>
    <x v="9"/>
    <n v="0"/>
    <n v="0"/>
    <n v="0"/>
    <n v="262223"/>
    <n v="81070"/>
    <n v="343293"/>
    <m/>
  </r>
  <r>
    <x v="11"/>
    <x v="4"/>
    <x v="35"/>
    <x v="4"/>
    <x v="7"/>
    <n v="360071"/>
    <n v="28821"/>
    <n v="0"/>
    <n v="0"/>
    <n v="0"/>
    <n v="360071"/>
    <m/>
  </r>
  <r>
    <x v="11"/>
    <x v="4"/>
    <x v="35"/>
    <x v="3"/>
    <x v="5"/>
    <n v="192919"/>
    <n v="21005"/>
    <n v="0"/>
    <n v="0"/>
    <n v="0"/>
    <n v="192919"/>
    <m/>
  </r>
  <r>
    <x v="11"/>
    <x v="4"/>
    <x v="35"/>
    <x v="3"/>
    <x v="10"/>
    <n v="182244"/>
    <n v="0"/>
    <n v="0"/>
    <n v="0"/>
    <n v="0"/>
    <n v="182244"/>
    <m/>
  </r>
  <r>
    <x v="11"/>
    <x v="4"/>
    <x v="35"/>
    <x v="3"/>
    <x v="15"/>
    <n v="119374"/>
    <n v="105069"/>
    <n v="0"/>
    <n v="0"/>
    <n v="0"/>
    <n v="119374"/>
    <m/>
  </r>
  <r>
    <x v="11"/>
    <x v="4"/>
    <x v="34"/>
    <x v="0"/>
    <x v="11"/>
    <n v="7518084"/>
    <n v="5745"/>
    <n v="0"/>
    <n v="0"/>
    <n v="0"/>
    <n v="7518084"/>
    <m/>
  </r>
  <r>
    <x v="11"/>
    <x v="4"/>
    <x v="34"/>
    <x v="0"/>
    <x v="1"/>
    <n v="0"/>
    <n v="0"/>
    <n v="0"/>
    <n v="310695"/>
    <n v="14795"/>
    <n v="325490"/>
    <m/>
  </r>
  <r>
    <x v="11"/>
    <x v="4"/>
    <x v="34"/>
    <x v="6"/>
    <x v="4"/>
    <n v="530035"/>
    <n v="0"/>
    <n v="0"/>
    <n v="0"/>
    <n v="0"/>
    <n v="530035"/>
    <m/>
  </r>
  <r>
    <x v="11"/>
    <x v="4"/>
    <x v="34"/>
    <x v="1"/>
    <x v="12"/>
    <n v="6469227"/>
    <n v="39689"/>
    <n v="0"/>
    <n v="0"/>
    <n v="0"/>
    <n v="6469227"/>
    <m/>
  </r>
  <r>
    <x v="11"/>
    <x v="4"/>
    <x v="34"/>
    <x v="1"/>
    <x v="8"/>
    <n v="0"/>
    <n v="0"/>
    <n v="0"/>
    <n v="776038"/>
    <n v="17866"/>
    <n v="793904"/>
    <m/>
  </r>
  <r>
    <x v="11"/>
    <x v="4"/>
    <x v="34"/>
    <x v="2"/>
    <x v="6"/>
    <n v="1549182"/>
    <n v="7841"/>
    <n v="0"/>
    <n v="0"/>
    <n v="0"/>
    <n v="1549182"/>
    <m/>
  </r>
  <r>
    <x v="11"/>
    <x v="4"/>
    <x v="34"/>
    <x v="2"/>
    <x v="13"/>
    <n v="7933677"/>
    <n v="0"/>
    <n v="0"/>
    <n v="0"/>
    <n v="0"/>
    <n v="7933677"/>
    <m/>
  </r>
  <r>
    <x v="11"/>
    <x v="4"/>
    <x v="34"/>
    <x v="2"/>
    <x v="9"/>
    <n v="0"/>
    <n v="0"/>
    <n v="0"/>
    <n v="668812"/>
    <n v="72225"/>
    <n v="741037"/>
    <m/>
  </r>
  <r>
    <x v="11"/>
    <x v="4"/>
    <x v="34"/>
    <x v="4"/>
    <x v="7"/>
    <n v="264181"/>
    <n v="12864"/>
    <n v="0"/>
    <n v="0"/>
    <n v="0"/>
    <n v="264181"/>
    <m/>
  </r>
  <r>
    <x v="11"/>
    <x v="4"/>
    <x v="34"/>
    <x v="3"/>
    <x v="5"/>
    <n v="74302"/>
    <n v="0"/>
    <n v="0"/>
    <n v="0"/>
    <n v="0"/>
    <n v="74302"/>
    <m/>
  </r>
  <r>
    <x v="11"/>
    <x v="4"/>
    <x v="34"/>
    <x v="3"/>
    <x v="10"/>
    <n v="148591"/>
    <n v="0"/>
    <n v="0"/>
    <n v="0"/>
    <n v="0"/>
    <n v="148591"/>
    <m/>
  </r>
  <r>
    <x v="11"/>
    <x v="4"/>
    <x v="34"/>
    <x v="3"/>
    <x v="15"/>
    <n v="68862"/>
    <n v="13006"/>
    <n v="0"/>
    <n v="0"/>
    <n v="0"/>
    <n v="68862"/>
    <m/>
  </r>
  <r>
    <x v="11"/>
    <x v="4"/>
    <x v="155"/>
    <x v="0"/>
    <x v="11"/>
    <n v="13820"/>
    <n v="0"/>
    <n v="0"/>
    <n v="0"/>
    <n v="0"/>
    <n v="13820"/>
    <m/>
  </r>
  <r>
    <x v="11"/>
    <x v="4"/>
    <x v="155"/>
    <x v="2"/>
    <x v="13"/>
    <n v="72204"/>
    <n v="0"/>
    <n v="0"/>
    <n v="0"/>
    <n v="0"/>
    <n v="72204"/>
    <m/>
  </r>
  <r>
    <x v="11"/>
    <x v="4"/>
    <x v="73"/>
    <x v="0"/>
    <x v="11"/>
    <n v="1204104"/>
    <n v="0"/>
    <n v="0"/>
    <n v="0"/>
    <n v="0"/>
    <n v="1204104"/>
    <m/>
  </r>
  <r>
    <x v="11"/>
    <x v="4"/>
    <x v="73"/>
    <x v="0"/>
    <x v="1"/>
    <n v="0"/>
    <n v="0"/>
    <n v="0"/>
    <n v="169039"/>
    <n v="3200"/>
    <n v="172239"/>
    <m/>
  </r>
  <r>
    <x v="11"/>
    <x v="4"/>
    <x v="73"/>
    <x v="6"/>
    <x v="4"/>
    <n v="117083"/>
    <n v="0"/>
    <n v="0"/>
    <n v="0"/>
    <n v="0"/>
    <n v="117083"/>
    <m/>
  </r>
  <r>
    <x v="11"/>
    <x v="4"/>
    <x v="73"/>
    <x v="1"/>
    <x v="12"/>
    <n v="2222300"/>
    <n v="9011"/>
    <n v="0"/>
    <n v="0"/>
    <n v="0"/>
    <n v="2222300"/>
    <m/>
  </r>
  <r>
    <x v="11"/>
    <x v="4"/>
    <x v="73"/>
    <x v="1"/>
    <x v="8"/>
    <n v="0"/>
    <n v="0"/>
    <n v="0"/>
    <n v="0"/>
    <n v="2800"/>
    <n v="2800"/>
    <m/>
  </r>
  <r>
    <x v="11"/>
    <x v="4"/>
    <x v="73"/>
    <x v="2"/>
    <x v="6"/>
    <n v="425948"/>
    <n v="1620"/>
    <n v="0"/>
    <n v="0"/>
    <n v="0"/>
    <n v="425948"/>
    <m/>
  </r>
  <r>
    <x v="11"/>
    <x v="4"/>
    <x v="73"/>
    <x v="2"/>
    <x v="13"/>
    <n v="775191"/>
    <n v="28969"/>
    <n v="0"/>
    <n v="0"/>
    <n v="0"/>
    <n v="775191"/>
    <m/>
  </r>
  <r>
    <x v="11"/>
    <x v="4"/>
    <x v="73"/>
    <x v="2"/>
    <x v="9"/>
    <n v="0"/>
    <n v="0"/>
    <n v="0"/>
    <n v="0"/>
    <n v="1500"/>
    <n v="1500"/>
    <m/>
  </r>
  <r>
    <x v="11"/>
    <x v="4"/>
    <x v="73"/>
    <x v="3"/>
    <x v="5"/>
    <n v="8810"/>
    <n v="0"/>
    <n v="0"/>
    <n v="0"/>
    <n v="0"/>
    <n v="8810"/>
    <m/>
  </r>
  <r>
    <x v="11"/>
    <x v="4"/>
    <x v="56"/>
    <x v="0"/>
    <x v="11"/>
    <n v="3067843"/>
    <n v="21712"/>
    <n v="0"/>
    <n v="0"/>
    <n v="0"/>
    <n v="3067843"/>
    <m/>
  </r>
  <r>
    <x v="11"/>
    <x v="4"/>
    <x v="56"/>
    <x v="0"/>
    <x v="1"/>
    <n v="0"/>
    <n v="0"/>
    <n v="0"/>
    <n v="0"/>
    <n v="81000"/>
    <n v="81000"/>
    <m/>
  </r>
  <r>
    <x v="11"/>
    <x v="4"/>
    <x v="56"/>
    <x v="1"/>
    <x v="12"/>
    <n v="3469689"/>
    <n v="141999"/>
    <n v="0"/>
    <n v="0"/>
    <n v="0"/>
    <n v="3469689"/>
    <m/>
  </r>
  <r>
    <x v="11"/>
    <x v="4"/>
    <x v="56"/>
    <x v="1"/>
    <x v="8"/>
    <n v="0"/>
    <n v="0"/>
    <n v="0"/>
    <n v="226396"/>
    <n v="83488"/>
    <n v="309884"/>
    <m/>
  </r>
  <r>
    <x v="11"/>
    <x v="4"/>
    <x v="56"/>
    <x v="2"/>
    <x v="6"/>
    <n v="708998"/>
    <n v="32526"/>
    <n v="0"/>
    <n v="0"/>
    <n v="0"/>
    <n v="708998"/>
    <m/>
  </r>
  <r>
    <x v="11"/>
    <x v="4"/>
    <x v="56"/>
    <x v="2"/>
    <x v="13"/>
    <n v="4677446"/>
    <n v="21572"/>
    <n v="0"/>
    <n v="0"/>
    <n v="0"/>
    <n v="4677446"/>
    <m/>
  </r>
  <r>
    <x v="11"/>
    <x v="4"/>
    <x v="56"/>
    <x v="2"/>
    <x v="9"/>
    <n v="0"/>
    <n v="0"/>
    <n v="0"/>
    <n v="0"/>
    <n v="39825"/>
    <n v="39825"/>
    <m/>
  </r>
  <r>
    <x v="11"/>
    <x v="4"/>
    <x v="56"/>
    <x v="4"/>
    <x v="7"/>
    <n v="69097"/>
    <n v="10794"/>
    <n v="0"/>
    <n v="0"/>
    <n v="0"/>
    <n v="69097"/>
    <m/>
  </r>
  <r>
    <x v="11"/>
    <x v="4"/>
    <x v="56"/>
    <x v="3"/>
    <x v="10"/>
    <n v="39543"/>
    <n v="0"/>
    <n v="0"/>
    <n v="0"/>
    <n v="0"/>
    <n v="39543"/>
    <m/>
  </r>
  <r>
    <x v="11"/>
    <x v="4"/>
    <x v="56"/>
    <x v="3"/>
    <x v="15"/>
    <n v="27216"/>
    <n v="18617"/>
    <n v="0"/>
    <n v="0"/>
    <n v="0"/>
    <n v="27216"/>
    <m/>
  </r>
  <r>
    <x v="11"/>
    <x v="2"/>
    <x v="11"/>
    <x v="0"/>
    <x v="11"/>
    <n v="141202"/>
    <n v="0"/>
    <n v="0"/>
    <n v="0"/>
    <n v="0"/>
    <n v="141202"/>
    <m/>
  </r>
  <r>
    <x v="11"/>
    <x v="2"/>
    <x v="11"/>
    <x v="1"/>
    <x v="12"/>
    <n v="432107"/>
    <n v="0"/>
    <n v="0"/>
    <n v="0"/>
    <n v="0"/>
    <n v="432107"/>
    <m/>
  </r>
  <r>
    <x v="11"/>
    <x v="2"/>
    <x v="11"/>
    <x v="2"/>
    <x v="13"/>
    <n v="31425"/>
    <n v="0"/>
    <n v="0"/>
    <n v="0"/>
    <n v="0"/>
    <n v="31425"/>
    <m/>
  </r>
  <r>
    <x v="11"/>
    <x v="2"/>
    <x v="11"/>
    <x v="4"/>
    <x v="7"/>
    <n v="11144"/>
    <n v="0"/>
    <n v="0"/>
    <n v="0"/>
    <n v="0"/>
    <n v="11144"/>
    <m/>
  </r>
  <r>
    <x v="11"/>
    <x v="4"/>
    <x v="27"/>
    <x v="0"/>
    <x v="11"/>
    <n v="9679638"/>
    <n v="28973"/>
    <n v="0"/>
    <n v="0"/>
    <n v="0"/>
    <n v="9679638"/>
    <m/>
  </r>
  <r>
    <x v="11"/>
    <x v="4"/>
    <x v="27"/>
    <x v="0"/>
    <x v="1"/>
    <n v="0"/>
    <n v="0"/>
    <n v="0"/>
    <n v="0"/>
    <n v="64177"/>
    <n v="64177"/>
    <m/>
  </r>
  <r>
    <x v="11"/>
    <x v="4"/>
    <x v="27"/>
    <x v="6"/>
    <x v="4"/>
    <n v="184044"/>
    <n v="5854"/>
    <n v="0"/>
    <n v="0"/>
    <n v="0"/>
    <n v="184044"/>
    <m/>
  </r>
  <r>
    <x v="11"/>
    <x v="4"/>
    <x v="27"/>
    <x v="1"/>
    <x v="12"/>
    <n v="5449128"/>
    <n v="228566"/>
    <n v="0"/>
    <n v="0"/>
    <n v="0"/>
    <n v="5449128"/>
    <m/>
  </r>
  <r>
    <x v="11"/>
    <x v="4"/>
    <x v="27"/>
    <x v="1"/>
    <x v="8"/>
    <n v="0"/>
    <n v="0"/>
    <n v="0"/>
    <n v="0"/>
    <n v="27490"/>
    <n v="27490"/>
    <m/>
  </r>
  <r>
    <x v="11"/>
    <x v="4"/>
    <x v="27"/>
    <x v="2"/>
    <x v="6"/>
    <n v="1846937"/>
    <n v="26849"/>
    <n v="0"/>
    <n v="0"/>
    <n v="0"/>
    <n v="1846937"/>
    <m/>
  </r>
  <r>
    <x v="11"/>
    <x v="4"/>
    <x v="27"/>
    <x v="2"/>
    <x v="13"/>
    <n v="5972932"/>
    <n v="108499"/>
    <n v="0"/>
    <n v="0"/>
    <n v="0"/>
    <n v="5972932"/>
    <m/>
  </r>
  <r>
    <x v="11"/>
    <x v="4"/>
    <x v="27"/>
    <x v="2"/>
    <x v="9"/>
    <n v="0"/>
    <n v="0"/>
    <n v="0"/>
    <n v="0"/>
    <n v="239525"/>
    <n v="239525"/>
    <m/>
  </r>
  <r>
    <x v="11"/>
    <x v="4"/>
    <x v="27"/>
    <x v="4"/>
    <x v="7"/>
    <n v="355495"/>
    <n v="0"/>
    <n v="0"/>
    <n v="0"/>
    <n v="0"/>
    <n v="355495"/>
    <m/>
  </r>
  <r>
    <x v="11"/>
    <x v="4"/>
    <x v="27"/>
    <x v="3"/>
    <x v="5"/>
    <n v="4205"/>
    <n v="0"/>
    <n v="0"/>
    <n v="0"/>
    <n v="0"/>
    <n v="4205"/>
    <m/>
  </r>
  <r>
    <x v="11"/>
    <x v="4"/>
    <x v="27"/>
    <x v="3"/>
    <x v="10"/>
    <n v="31859"/>
    <n v="23324"/>
    <n v="0"/>
    <n v="0"/>
    <n v="0"/>
    <n v="31859"/>
    <m/>
  </r>
  <r>
    <x v="11"/>
    <x v="4"/>
    <x v="27"/>
    <x v="0"/>
    <x v="11"/>
    <n v="3075554"/>
    <n v="34325"/>
    <n v="0"/>
    <n v="0"/>
    <n v="0"/>
    <n v="3075554"/>
    <m/>
  </r>
  <r>
    <x v="11"/>
    <x v="4"/>
    <x v="27"/>
    <x v="0"/>
    <x v="1"/>
    <n v="0"/>
    <n v="0"/>
    <n v="0"/>
    <n v="0"/>
    <n v="11500"/>
    <n v="11500"/>
    <m/>
  </r>
  <r>
    <x v="11"/>
    <x v="4"/>
    <x v="27"/>
    <x v="6"/>
    <x v="4"/>
    <n v="191295"/>
    <n v="25315"/>
    <n v="0"/>
    <n v="0"/>
    <n v="0"/>
    <n v="191295"/>
    <m/>
  </r>
  <r>
    <x v="11"/>
    <x v="4"/>
    <x v="27"/>
    <x v="1"/>
    <x v="12"/>
    <n v="4620531"/>
    <n v="148716"/>
    <n v="0"/>
    <n v="0"/>
    <n v="0"/>
    <n v="4620531"/>
    <m/>
  </r>
  <r>
    <x v="11"/>
    <x v="4"/>
    <x v="27"/>
    <x v="1"/>
    <x v="8"/>
    <n v="0"/>
    <n v="0"/>
    <n v="0"/>
    <n v="162039"/>
    <n v="38940"/>
    <n v="200979"/>
    <m/>
  </r>
  <r>
    <x v="11"/>
    <x v="4"/>
    <x v="27"/>
    <x v="2"/>
    <x v="6"/>
    <n v="821289"/>
    <n v="3706"/>
    <n v="0"/>
    <n v="0"/>
    <n v="0"/>
    <n v="821289"/>
    <m/>
  </r>
  <r>
    <x v="11"/>
    <x v="4"/>
    <x v="27"/>
    <x v="2"/>
    <x v="13"/>
    <n v="3420096"/>
    <n v="170555"/>
    <n v="0"/>
    <n v="0"/>
    <n v="0"/>
    <n v="3420096"/>
    <m/>
  </r>
  <r>
    <x v="11"/>
    <x v="4"/>
    <x v="27"/>
    <x v="2"/>
    <x v="9"/>
    <n v="0"/>
    <n v="0"/>
    <n v="0"/>
    <n v="0"/>
    <n v="81410"/>
    <n v="81410"/>
    <m/>
  </r>
  <r>
    <x v="11"/>
    <x v="4"/>
    <x v="27"/>
    <x v="4"/>
    <x v="7"/>
    <n v="72922"/>
    <n v="8779"/>
    <n v="0"/>
    <n v="0"/>
    <n v="0"/>
    <n v="72922"/>
    <m/>
  </r>
  <r>
    <x v="11"/>
    <x v="4"/>
    <x v="27"/>
    <x v="3"/>
    <x v="15"/>
    <n v="48409"/>
    <n v="48409"/>
    <n v="0"/>
    <n v="0"/>
    <n v="0"/>
    <n v="48409"/>
    <m/>
  </r>
  <r>
    <x v="11"/>
    <x v="4"/>
    <x v="27"/>
    <x v="3"/>
    <x v="16"/>
    <n v="0"/>
    <n v="0"/>
    <n v="0"/>
    <n v="0"/>
    <n v="7510"/>
    <n v="7510"/>
    <m/>
  </r>
  <r>
    <x v="11"/>
    <x v="4"/>
    <x v="27"/>
    <x v="0"/>
    <x v="11"/>
    <n v="4147912"/>
    <n v="0"/>
    <n v="0"/>
    <n v="0"/>
    <n v="0"/>
    <n v="4147912"/>
    <m/>
  </r>
  <r>
    <x v="11"/>
    <x v="4"/>
    <x v="27"/>
    <x v="0"/>
    <x v="1"/>
    <n v="0"/>
    <n v="0"/>
    <n v="0"/>
    <n v="0"/>
    <n v="2600"/>
    <n v="2600"/>
    <m/>
  </r>
  <r>
    <x v="11"/>
    <x v="4"/>
    <x v="27"/>
    <x v="6"/>
    <x v="4"/>
    <n v="42340"/>
    <n v="0"/>
    <n v="0"/>
    <n v="0"/>
    <n v="0"/>
    <n v="42340"/>
    <m/>
  </r>
  <r>
    <x v="11"/>
    <x v="4"/>
    <x v="27"/>
    <x v="1"/>
    <x v="12"/>
    <n v="3638801"/>
    <n v="30261"/>
    <n v="0"/>
    <n v="0"/>
    <n v="0"/>
    <n v="3638801"/>
    <m/>
  </r>
  <r>
    <x v="11"/>
    <x v="4"/>
    <x v="27"/>
    <x v="1"/>
    <x v="8"/>
    <n v="0"/>
    <n v="0"/>
    <n v="0"/>
    <n v="0"/>
    <n v="14840"/>
    <n v="14840"/>
    <m/>
  </r>
  <r>
    <x v="11"/>
    <x v="4"/>
    <x v="27"/>
    <x v="2"/>
    <x v="6"/>
    <n v="411139"/>
    <n v="0"/>
    <n v="0"/>
    <n v="0"/>
    <n v="0"/>
    <n v="411139"/>
    <m/>
  </r>
  <r>
    <x v="11"/>
    <x v="4"/>
    <x v="27"/>
    <x v="2"/>
    <x v="13"/>
    <n v="2352620"/>
    <n v="5884"/>
    <n v="0"/>
    <n v="0"/>
    <n v="0"/>
    <n v="2352620"/>
    <m/>
  </r>
  <r>
    <x v="11"/>
    <x v="4"/>
    <x v="27"/>
    <x v="2"/>
    <x v="9"/>
    <n v="0"/>
    <n v="0"/>
    <n v="0"/>
    <n v="0"/>
    <n v="133300"/>
    <n v="133300"/>
    <m/>
  </r>
  <r>
    <x v="11"/>
    <x v="4"/>
    <x v="27"/>
    <x v="4"/>
    <x v="7"/>
    <n v="265121"/>
    <n v="0"/>
    <n v="0"/>
    <n v="0"/>
    <n v="0"/>
    <n v="265121"/>
    <m/>
  </r>
  <r>
    <x v="11"/>
    <x v="4"/>
    <x v="27"/>
    <x v="3"/>
    <x v="10"/>
    <n v="68806"/>
    <n v="0"/>
    <n v="0"/>
    <n v="0"/>
    <n v="0"/>
    <n v="68806"/>
    <m/>
  </r>
  <r>
    <x v="11"/>
    <x v="4"/>
    <x v="27"/>
    <x v="0"/>
    <x v="11"/>
    <n v="8582685"/>
    <n v="49865"/>
    <n v="0"/>
    <n v="0"/>
    <n v="0"/>
    <n v="8582685"/>
    <m/>
  </r>
  <r>
    <x v="11"/>
    <x v="4"/>
    <x v="27"/>
    <x v="0"/>
    <x v="1"/>
    <n v="0"/>
    <n v="0"/>
    <n v="0"/>
    <n v="98031"/>
    <n v="32000"/>
    <n v="130031"/>
    <m/>
  </r>
  <r>
    <x v="11"/>
    <x v="4"/>
    <x v="27"/>
    <x v="6"/>
    <x v="4"/>
    <n v="309610"/>
    <n v="0"/>
    <n v="0"/>
    <n v="0"/>
    <n v="0"/>
    <n v="309610"/>
    <m/>
  </r>
  <r>
    <x v="11"/>
    <x v="4"/>
    <x v="27"/>
    <x v="6"/>
    <x v="2"/>
    <n v="0"/>
    <n v="0"/>
    <n v="0"/>
    <n v="24435"/>
    <n v="0"/>
    <n v="24435"/>
    <m/>
  </r>
  <r>
    <x v="11"/>
    <x v="4"/>
    <x v="27"/>
    <x v="1"/>
    <x v="12"/>
    <n v="8075069"/>
    <n v="150225"/>
    <n v="0"/>
    <n v="0"/>
    <n v="0"/>
    <n v="8075069"/>
    <m/>
  </r>
  <r>
    <x v="11"/>
    <x v="4"/>
    <x v="27"/>
    <x v="1"/>
    <x v="8"/>
    <n v="0"/>
    <n v="0"/>
    <n v="0"/>
    <n v="265536"/>
    <n v="38350"/>
    <n v="303886"/>
    <m/>
  </r>
  <r>
    <x v="11"/>
    <x v="4"/>
    <x v="27"/>
    <x v="2"/>
    <x v="6"/>
    <n v="1388604"/>
    <n v="1382"/>
    <n v="0"/>
    <n v="0"/>
    <n v="0"/>
    <n v="1388604"/>
    <m/>
  </r>
  <r>
    <x v="11"/>
    <x v="4"/>
    <x v="27"/>
    <x v="2"/>
    <x v="13"/>
    <n v="7299515"/>
    <n v="68821"/>
    <n v="0"/>
    <n v="0"/>
    <n v="0"/>
    <n v="7299515"/>
    <m/>
  </r>
  <r>
    <x v="11"/>
    <x v="4"/>
    <x v="27"/>
    <x v="2"/>
    <x v="9"/>
    <n v="0"/>
    <n v="0"/>
    <n v="0"/>
    <n v="289683"/>
    <n v="349800"/>
    <n v="639483"/>
    <m/>
  </r>
  <r>
    <x v="11"/>
    <x v="4"/>
    <x v="27"/>
    <x v="4"/>
    <x v="7"/>
    <n v="249206"/>
    <n v="0"/>
    <n v="0"/>
    <n v="0"/>
    <n v="0"/>
    <n v="249206"/>
    <m/>
  </r>
  <r>
    <x v="11"/>
    <x v="4"/>
    <x v="27"/>
    <x v="3"/>
    <x v="5"/>
    <n v="28946"/>
    <n v="0"/>
    <n v="0"/>
    <n v="0"/>
    <n v="0"/>
    <n v="28946"/>
    <m/>
  </r>
  <r>
    <x v="11"/>
    <x v="4"/>
    <x v="27"/>
    <x v="3"/>
    <x v="10"/>
    <n v="39041"/>
    <n v="0"/>
    <n v="0"/>
    <n v="0"/>
    <n v="0"/>
    <n v="39041"/>
    <m/>
  </r>
  <r>
    <x v="11"/>
    <x v="4"/>
    <x v="45"/>
    <x v="0"/>
    <x v="11"/>
    <n v="3637182"/>
    <n v="0"/>
    <n v="0"/>
    <n v="0"/>
    <n v="0"/>
    <n v="3637182"/>
    <m/>
  </r>
  <r>
    <x v="11"/>
    <x v="4"/>
    <x v="45"/>
    <x v="0"/>
    <x v="1"/>
    <n v="0"/>
    <n v="0"/>
    <n v="0"/>
    <n v="0"/>
    <n v="38210"/>
    <n v="38210"/>
    <m/>
  </r>
  <r>
    <x v="11"/>
    <x v="4"/>
    <x v="45"/>
    <x v="6"/>
    <x v="4"/>
    <n v="57105"/>
    <n v="0"/>
    <n v="0"/>
    <n v="0"/>
    <n v="0"/>
    <n v="57105"/>
    <m/>
  </r>
  <r>
    <x v="11"/>
    <x v="4"/>
    <x v="45"/>
    <x v="1"/>
    <x v="12"/>
    <n v="3593085"/>
    <n v="18165"/>
    <n v="0"/>
    <n v="0"/>
    <n v="0"/>
    <n v="3593085"/>
    <m/>
  </r>
  <r>
    <x v="11"/>
    <x v="4"/>
    <x v="45"/>
    <x v="1"/>
    <x v="8"/>
    <n v="0"/>
    <n v="0"/>
    <n v="0"/>
    <n v="0"/>
    <n v="31150"/>
    <n v="31150"/>
    <m/>
  </r>
  <r>
    <x v="11"/>
    <x v="4"/>
    <x v="45"/>
    <x v="2"/>
    <x v="6"/>
    <n v="988849"/>
    <n v="0"/>
    <n v="0"/>
    <n v="0"/>
    <n v="0"/>
    <n v="988849"/>
    <m/>
  </r>
  <r>
    <x v="11"/>
    <x v="4"/>
    <x v="45"/>
    <x v="2"/>
    <x v="13"/>
    <n v="2391718"/>
    <n v="0"/>
    <n v="0"/>
    <n v="0"/>
    <n v="0"/>
    <n v="2391718"/>
    <m/>
  </r>
  <r>
    <x v="11"/>
    <x v="4"/>
    <x v="45"/>
    <x v="2"/>
    <x v="9"/>
    <n v="0"/>
    <n v="0"/>
    <n v="0"/>
    <n v="0"/>
    <n v="44410"/>
    <n v="44410"/>
    <m/>
  </r>
  <r>
    <x v="11"/>
    <x v="4"/>
    <x v="45"/>
    <x v="4"/>
    <x v="7"/>
    <n v="45806"/>
    <n v="0"/>
    <n v="0"/>
    <n v="0"/>
    <n v="0"/>
    <n v="45806"/>
    <m/>
  </r>
  <r>
    <x v="11"/>
    <x v="4"/>
    <x v="45"/>
    <x v="3"/>
    <x v="15"/>
    <n v="41665"/>
    <n v="41665"/>
    <n v="0"/>
    <n v="0"/>
    <n v="0"/>
    <n v="41665"/>
    <m/>
  </r>
  <r>
    <x v="11"/>
    <x v="4"/>
    <x v="17"/>
    <x v="0"/>
    <x v="11"/>
    <n v="10721880"/>
    <n v="43409"/>
    <n v="0"/>
    <n v="0"/>
    <n v="0"/>
    <n v="10721880"/>
    <m/>
  </r>
  <r>
    <x v="11"/>
    <x v="4"/>
    <x v="17"/>
    <x v="0"/>
    <x v="1"/>
    <n v="0"/>
    <n v="0"/>
    <n v="0"/>
    <n v="114756"/>
    <n v="127939"/>
    <n v="242695"/>
    <m/>
  </r>
  <r>
    <x v="11"/>
    <x v="4"/>
    <x v="17"/>
    <x v="6"/>
    <x v="4"/>
    <n v="502579"/>
    <n v="35756"/>
    <n v="0"/>
    <n v="0"/>
    <n v="0"/>
    <n v="502579"/>
    <m/>
  </r>
  <r>
    <x v="11"/>
    <x v="4"/>
    <x v="17"/>
    <x v="1"/>
    <x v="12"/>
    <n v="16395722"/>
    <n v="75805"/>
    <n v="0"/>
    <n v="0"/>
    <n v="0"/>
    <n v="16395722"/>
    <m/>
  </r>
  <r>
    <x v="11"/>
    <x v="4"/>
    <x v="17"/>
    <x v="1"/>
    <x v="8"/>
    <n v="0"/>
    <n v="0"/>
    <n v="0"/>
    <n v="111908"/>
    <n v="159200"/>
    <n v="271108"/>
    <m/>
  </r>
  <r>
    <x v="11"/>
    <x v="4"/>
    <x v="17"/>
    <x v="2"/>
    <x v="6"/>
    <n v="3134009"/>
    <n v="163425"/>
    <n v="0"/>
    <n v="0"/>
    <n v="0"/>
    <n v="3134009"/>
    <m/>
  </r>
  <r>
    <x v="11"/>
    <x v="4"/>
    <x v="17"/>
    <x v="2"/>
    <x v="13"/>
    <n v="11481383"/>
    <n v="393058"/>
    <n v="0"/>
    <n v="0"/>
    <n v="0"/>
    <n v="11481383"/>
    <m/>
  </r>
  <r>
    <x v="11"/>
    <x v="4"/>
    <x v="17"/>
    <x v="2"/>
    <x v="9"/>
    <n v="0"/>
    <n v="0"/>
    <n v="0"/>
    <n v="570895"/>
    <n v="403578"/>
    <n v="974473"/>
    <m/>
  </r>
  <r>
    <x v="11"/>
    <x v="4"/>
    <x v="17"/>
    <x v="4"/>
    <x v="7"/>
    <n v="518927"/>
    <n v="0"/>
    <n v="0"/>
    <n v="0"/>
    <n v="0"/>
    <n v="518927"/>
    <m/>
  </r>
  <r>
    <x v="11"/>
    <x v="4"/>
    <x v="17"/>
    <x v="3"/>
    <x v="5"/>
    <n v="143099"/>
    <n v="0"/>
    <n v="0"/>
    <n v="0"/>
    <n v="0"/>
    <n v="143099"/>
    <m/>
  </r>
  <r>
    <x v="11"/>
    <x v="4"/>
    <x v="17"/>
    <x v="3"/>
    <x v="10"/>
    <n v="483253"/>
    <n v="0"/>
    <n v="0"/>
    <n v="0"/>
    <n v="0"/>
    <n v="483253"/>
    <m/>
  </r>
  <r>
    <x v="11"/>
    <x v="4"/>
    <x v="17"/>
    <x v="3"/>
    <x v="15"/>
    <n v="85699"/>
    <n v="12381"/>
    <n v="0"/>
    <n v="0"/>
    <n v="0"/>
    <n v="85699"/>
    <m/>
  </r>
  <r>
    <x v="11"/>
    <x v="4"/>
    <x v="65"/>
    <x v="0"/>
    <x v="11"/>
    <n v="3384575"/>
    <n v="0"/>
    <n v="0"/>
    <n v="0"/>
    <n v="0"/>
    <n v="3384575"/>
    <m/>
  </r>
  <r>
    <x v="11"/>
    <x v="4"/>
    <x v="65"/>
    <x v="0"/>
    <x v="1"/>
    <n v="0"/>
    <n v="0"/>
    <n v="0"/>
    <n v="0"/>
    <n v="44600"/>
    <n v="44600"/>
    <m/>
  </r>
  <r>
    <x v="11"/>
    <x v="4"/>
    <x v="65"/>
    <x v="6"/>
    <x v="4"/>
    <n v="62354"/>
    <n v="0"/>
    <n v="0"/>
    <n v="0"/>
    <n v="0"/>
    <n v="62354"/>
    <m/>
  </r>
  <r>
    <x v="11"/>
    <x v="4"/>
    <x v="65"/>
    <x v="1"/>
    <x v="12"/>
    <n v="4236563"/>
    <n v="7004"/>
    <n v="0"/>
    <n v="0"/>
    <n v="0"/>
    <n v="4236563"/>
    <m/>
  </r>
  <r>
    <x v="11"/>
    <x v="4"/>
    <x v="65"/>
    <x v="1"/>
    <x v="8"/>
    <n v="0"/>
    <n v="0"/>
    <n v="0"/>
    <n v="245135"/>
    <n v="26157"/>
    <n v="271292"/>
    <m/>
  </r>
  <r>
    <x v="11"/>
    <x v="4"/>
    <x v="65"/>
    <x v="2"/>
    <x v="6"/>
    <n v="1551898"/>
    <n v="0"/>
    <n v="0"/>
    <n v="0"/>
    <n v="0"/>
    <n v="1551898"/>
    <m/>
  </r>
  <r>
    <x v="11"/>
    <x v="4"/>
    <x v="65"/>
    <x v="2"/>
    <x v="13"/>
    <n v="4263961"/>
    <n v="0"/>
    <n v="0"/>
    <n v="0"/>
    <n v="0"/>
    <n v="4263961"/>
    <m/>
  </r>
  <r>
    <x v="11"/>
    <x v="4"/>
    <x v="65"/>
    <x v="2"/>
    <x v="9"/>
    <n v="0"/>
    <n v="0"/>
    <n v="0"/>
    <n v="405235"/>
    <n v="90875"/>
    <n v="496110"/>
    <m/>
  </r>
  <r>
    <x v="11"/>
    <x v="4"/>
    <x v="65"/>
    <x v="4"/>
    <x v="7"/>
    <n v="219224"/>
    <n v="0"/>
    <n v="0"/>
    <n v="0"/>
    <n v="0"/>
    <n v="219224"/>
    <m/>
  </r>
  <r>
    <x v="11"/>
    <x v="4"/>
    <x v="65"/>
    <x v="3"/>
    <x v="5"/>
    <n v="316020"/>
    <n v="0"/>
    <n v="0"/>
    <n v="0"/>
    <n v="0"/>
    <n v="316020"/>
    <m/>
  </r>
  <r>
    <x v="11"/>
    <x v="4"/>
    <x v="65"/>
    <x v="3"/>
    <x v="10"/>
    <n v="192191"/>
    <n v="0"/>
    <n v="0"/>
    <n v="0"/>
    <n v="0"/>
    <n v="192191"/>
    <m/>
  </r>
  <r>
    <x v="11"/>
    <x v="4"/>
    <x v="57"/>
    <x v="0"/>
    <x v="11"/>
    <n v="1391598"/>
    <n v="93488"/>
    <n v="0"/>
    <n v="0"/>
    <n v="0"/>
    <n v="1391598"/>
    <m/>
  </r>
  <r>
    <x v="11"/>
    <x v="4"/>
    <x v="57"/>
    <x v="0"/>
    <x v="1"/>
    <n v="0"/>
    <n v="0"/>
    <n v="0"/>
    <n v="524902"/>
    <n v="2160"/>
    <n v="527062"/>
    <m/>
  </r>
  <r>
    <x v="11"/>
    <x v="4"/>
    <x v="57"/>
    <x v="6"/>
    <x v="4"/>
    <n v="38262"/>
    <n v="0"/>
    <n v="0"/>
    <n v="0"/>
    <n v="0"/>
    <n v="38262"/>
    <m/>
  </r>
  <r>
    <x v="11"/>
    <x v="4"/>
    <x v="57"/>
    <x v="1"/>
    <x v="12"/>
    <n v="921653"/>
    <n v="0"/>
    <n v="0"/>
    <n v="0"/>
    <n v="0"/>
    <n v="921653"/>
    <m/>
  </r>
  <r>
    <x v="11"/>
    <x v="4"/>
    <x v="57"/>
    <x v="1"/>
    <x v="8"/>
    <n v="0"/>
    <n v="0"/>
    <n v="0"/>
    <n v="88466"/>
    <n v="0"/>
    <n v="88466"/>
    <m/>
  </r>
  <r>
    <x v="11"/>
    <x v="4"/>
    <x v="57"/>
    <x v="2"/>
    <x v="6"/>
    <n v="533093"/>
    <n v="0"/>
    <n v="0"/>
    <n v="0"/>
    <n v="0"/>
    <n v="533093"/>
    <m/>
  </r>
  <r>
    <x v="11"/>
    <x v="4"/>
    <x v="57"/>
    <x v="2"/>
    <x v="13"/>
    <n v="3406692"/>
    <n v="0"/>
    <n v="0"/>
    <n v="0"/>
    <n v="0"/>
    <n v="3406692"/>
    <m/>
  </r>
  <r>
    <x v="11"/>
    <x v="4"/>
    <x v="57"/>
    <x v="2"/>
    <x v="9"/>
    <n v="0"/>
    <n v="0"/>
    <n v="0"/>
    <n v="1025973"/>
    <n v="5400"/>
    <n v="1031373"/>
    <m/>
  </r>
  <r>
    <x v="11"/>
    <x v="4"/>
    <x v="57"/>
    <x v="4"/>
    <x v="7"/>
    <n v="128172"/>
    <n v="0"/>
    <n v="0"/>
    <n v="0"/>
    <n v="0"/>
    <n v="128172"/>
    <m/>
  </r>
  <r>
    <x v="11"/>
    <x v="4"/>
    <x v="57"/>
    <x v="3"/>
    <x v="5"/>
    <n v="354617"/>
    <n v="0"/>
    <n v="0"/>
    <n v="0"/>
    <n v="0"/>
    <n v="354617"/>
    <m/>
  </r>
  <r>
    <x v="11"/>
    <x v="4"/>
    <x v="57"/>
    <x v="3"/>
    <x v="10"/>
    <n v="455840"/>
    <n v="14238"/>
    <n v="0"/>
    <n v="0"/>
    <n v="0"/>
    <n v="455840"/>
    <m/>
  </r>
  <r>
    <x v="11"/>
    <x v="4"/>
    <x v="57"/>
    <x v="3"/>
    <x v="15"/>
    <n v="162714"/>
    <n v="0"/>
    <n v="0"/>
    <n v="0"/>
    <n v="0"/>
    <n v="162714"/>
    <m/>
  </r>
  <r>
    <x v="11"/>
    <x v="4"/>
    <x v="53"/>
    <x v="0"/>
    <x v="11"/>
    <n v="2861902"/>
    <n v="0"/>
    <n v="0"/>
    <n v="0"/>
    <n v="0"/>
    <n v="2861902"/>
    <m/>
  </r>
  <r>
    <x v="11"/>
    <x v="4"/>
    <x v="53"/>
    <x v="0"/>
    <x v="1"/>
    <n v="0"/>
    <n v="0"/>
    <n v="0"/>
    <n v="31984"/>
    <n v="11907"/>
    <n v="43891"/>
    <m/>
  </r>
  <r>
    <x v="11"/>
    <x v="4"/>
    <x v="53"/>
    <x v="6"/>
    <x v="4"/>
    <n v="215020"/>
    <n v="43080"/>
    <n v="0"/>
    <n v="0"/>
    <n v="0"/>
    <n v="215020"/>
    <m/>
  </r>
  <r>
    <x v="11"/>
    <x v="4"/>
    <x v="53"/>
    <x v="1"/>
    <x v="12"/>
    <n v="3361045"/>
    <n v="36527"/>
    <n v="0"/>
    <n v="0"/>
    <n v="0"/>
    <n v="3361045"/>
    <m/>
  </r>
  <r>
    <x v="11"/>
    <x v="4"/>
    <x v="53"/>
    <x v="1"/>
    <x v="8"/>
    <n v="0"/>
    <n v="0"/>
    <n v="0"/>
    <n v="190382"/>
    <n v="20639"/>
    <n v="211021"/>
    <m/>
  </r>
  <r>
    <x v="11"/>
    <x v="4"/>
    <x v="53"/>
    <x v="2"/>
    <x v="6"/>
    <n v="2058253"/>
    <n v="15672"/>
    <n v="0"/>
    <n v="0"/>
    <n v="0"/>
    <n v="2058253"/>
    <m/>
  </r>
  <r>
    <x v="11"/>
    <x v="4"/>
    <x v="53"/>
    <x v="2"/>
    <x v="13"/>
    <n v="3104037"/>
    <n v="9702"/>
    <n v="0"/>
    <n v="0"/>
    <n v="0"/>
    <n v="3104037"/>
    <m/>
  </r>
  <r>
    <x v="11"/>
    <x v="4"/>
    <x v="53"/>
    <x v="2"/>
    <x v="9"/>
    <n v="0"/>
    <n v="0"/>
    <n v="0"/>
    <n v="216576"/>
    <n v="44327"/>
    <n v="260903"/>
    <m/>
  </r>
  <r>
    <x v="11"/>
    <x v="4"/>
    <x v="53"/>
    <x v="4"/>
    <x v="7"/>
    <n v="300395"/>
    <n v="28917"/>
    <n v="0"/>
    <n v="0"/>
    <n v="0"/>
    <n v="300395"/>
    <m/>
  </r>
  <r>
    <x v="11"/>
    <x v="4"/>
    <x v="53"/>
    <x v="3"/>
    <x v="5"/>
    <n v="56046"/>
    <n v="0"/>
    <n v="0"/>
    <n v="0"/>
    <n v="0"/>
    <n v="56046"/>
    <m/>
  </r>
  <r>
    <x v="11"/>
    <x v="4"/>
    <x v="53"/>
    <x v="3"/>
    <x v="10"/>
    <n v="22338"/>
    <n v="0"/>
    <n v="0"/>
    <n v="0"/>
    <n v="0"/>
    <n v="22338"/>
    <m/>
  </r>
  <r>
    <x v="11"/>
    <x v="4"/>
    <x v="53"/>
    <x v="3"/>
    <x v="15"/>
    <n v="9513"/>
    <n v="0"/>
    <n v="0"/>
    <n v="0"/>
    <n v="0"/>
    <n v="9513"/>
    <m/>
  </r>
  <r>
    <x v="11"/>
    <x v="4"/>
    <x v="27"/>
    <x v="0"/>
    <x v="11"/>
    <n v="3880278"/>
    <n v="0"/>
    <n v="0"/>
    <n v="0"/>
    <n v="0"/>
    <n v="3880278"/>
    <m/>
  </r>
  <r>
    <x v="11"/>
    <x v="4"/>
    <x v="27"/>
    <x v="0"/>
    <x v="1"/>
    <n v="0"/>
    <n v="0"/>
    <n v="0"/>
    <n v="261993"/>
    <n v="0"/>
    <n v="261993"/>
    <m/>
  </r>
  <r>
    <x v="11"/>
    <x v="4"/>
    <x v="27"/>
    <x v="6"/>
    <x v="4"/>
    <n v="29255"/>
    <n v="15457"/>
    <n v="0"/>
    <n v="0"/>
    <n v="0"/>
    <n v="29255"/>
    <m/>
  </r>
  <r>
    <x v="11"/>
    <x v="4"/>
    <x v="27"/>
    <x v="1"/>
    <x v="12"/>
    <n v="3659112"/>
    <n v="95585"/>
    <n v="0"/>
    <n v="0"/>
    <n v="0"/>
    <n v="3659112"/>
    <m/>
  </r>
  <r>
    <x v="11"/>
    <x v="4"/>
    <x v="27"/>
    <x v="1"/>
    <x v="8"/>
    <n v="0"/>
    <n v="0"/>
    <n v="0"/>
    <n v="541174"/>
    <n v="46360"/>
    <n v="587534"/>
    <m/>
  </r>
  <r>
    <x v="11"/>
    <x v="4"/>
    <x v="27"/>
    <x v="2"/>
    <x v="6"/>
    <n v="798440"/>
    <n v="0"/>
    <n v="0"/>
    <n v="0"/>
    <n v="0"/>
    <n v="798440"/>
    <m/>
  </r>
  <r>
    <x v="11"/>
    <x v="4"/>
    <x v="27"/>
    <x v="2"/>
    <x v="13"/>
    <n v="2249171"/>
    <n v="8886"/>
    <n v="0"/>
    <n v="0"/>
    <n v="0"/>
    <n v="2249171"/>
    <m/>
  </r>
  <r>
    <x v="11"/>
    <x v="4"/>
    <x v="27"/>
    <x v="2"/>
    <x v="9"/>
    <n v="0"/>
    <n v="0"/>
    <n v="0"/>
    <n v="158154"/>
    <n v="64409"/>
    <n v="222563"/>
    <m/>
  </r>
  <r>
    <x v="11"/>
    <x v="4"/>
    <x v="27"/>
    <x v="4"/>
    <x v="7"/>
    <n v="46101"/>
    <n v="0"/>
    <n v="0"/>
    <n v="0"/>
    <n v="0"/>
    <n v="46101"/>
    <m/>
  </r>
  <r>
    <x v="11"/>
    <x v="2"/>
    <x v="48"/>
    <x v="0"/>
    <x v="11"/>
    <n v="4073880"/>
    <n v="0"/>
    <n v="0"/>
    <n v="0"/>
    <n v="0"/>
    <n v="4073880"/>
    <m/>
  </r>
  <r>
    <x v="11"/>
    <x v="2"/>
    <x v="48"/>
    <x v="0"/>
    <x v="1"/>
    <n v="0"/>
    <n v="0"/>
    <n v="0"/>
    <n v="0"/>
    <n v="67839"/>
    <n v="67839"/>
    <m/>
  </r>
  <r>
    <x v="11"/>
    <x v="2"/>
    <x v="48"/>
    <x v="6"/>
    <x v="4"/>
    <n v="24356"/>
    <n v="0"/>
    <n v="0"/>
    <n v="0"/>
    <n v="0"/>
    <n v="24356"/>
    <m/>
  </r>
  <r>
    <x v="11"/>
    <x v="2"/>
    <x v="48"/>
    <x v="6"/>
    <x v="2"/>
    <n v="0"/>
    <n v="0"/>
    <n v="0"/>
    <n v="0"/>
    <n v="270"/>
    <n v="270"/>
    <m/>
  </r>
  <r>
    <x v="11"/>
    <x v="2"/>
    <x v="48"/>
    <x v="1"/>
    <x v="12"/>
    <n v="2562724"/>
    <n v="38667"/>
    <n v="0"/>
    <n v="0"/>
    <n v="0"/>
    <n v="2562724"/>
    <m/>
  </r>
  <r>
    <x v="11"/>
    <x v="2"/>
    <x v="48"/>
    <x v="1"/>
    <x v="8"/>
    <n v="0"/>
    <n v="0"/>
    <n v="0"/>
    <n v="0"/>
    <n v="41870"/>
    <n v="41870"/>
    <m/>
  </r>
  <r>
    <x v="11"/>
    <x v="2"/>
    <x v="48"/>
    <x v="2"/>
    <x v="6"/>
    <n v="1503982"/>
    <n v="0"/>
    <n v="0"/>
    <n v="0"/>
    <n v="0"/>
    <n v="1503982"/>
    <m/>
  </r>
  <r>
    <x v="11"/>
    <x v="2"/>
    <x v="48"/>
    <x v="2"/>
    <x v="13"/>
    <n v="4156292"/>
    <n v="29563"/>
    <n v="0"/>
    <n v="0"/>
    <n v="0"/>
    <n v="4156292"/>
    <m/>
  </r>
  <r>
    <x v="11"/>
    <x v="2"/>
    <x v="48"/>
    <x v="2"/>
    <x v="9"/>
    <n v="0"/>
    <n v="0"/>
    <n v="0"/>
    <n v="0"/>
    <n v="76476"/>
    <n v="76476"/>
    <m/>
  </r>
  <r>
    <x v="11"/>
    <x v="2"/>
    <x v="48"/>
    <x v="4"/>
    <x v="7"/>
    <n v="589362"/>
    <n v="0"/>
    <n v="0"/>
    <n v="0"/>
    <n v="0"/>
    <n v="589362"/>
    <m/>
  </r>
  <r>
    <x v="11"/>
    <x v="2"/>
    <x v="48"/>
    <x v="3"/>
    <x v="15"/>
    <n v="1130957"/>
    <n v="0"/>
    <n v="0"/>
    <n v="0"/>
    <n v="0"/>
    <n v="1130957"/>
    <m/>
  </r>
  <r>
    <x v="11"/>
    <x v="2"/>
    <x v="48"/>
    <x v="3"/>
    <x v="16"/>
    <n v="0"/>
    <n v="0"/>
    <n v="0"/>
    <n v="0"/>
    <n v="55450"/>
    <n v="55450"/>
    <m/>
  </r>
  <r>
    <x v="11"/>
    <x v="2"/>
    <x v="49"/>
    <x v="0"/>
    <x v="11"/>
    <n v="4858405"/>
    <n v="5176"/>
    <n v="0"/>
    <n v="0"/>
    <n v="0"/>
    <n v="4858405"/>
    <m/>
  </r>
  <r>
    <x v="11"/>
    <x v="2"/>
    <x v="49"/>
    <x v="0"/>
    <x v="1"/>
    <n v="0"/>
    <n v="0"/>
    <n v="0"/>
    <n v="441097"/>
    <n v="2126"/>
    <n v="443223"/>
    <m/>
  </r>
  <r>
    <x v="11"/>
    <x v="2"/>
    <x v="49"/>
    <x v="6"/>
    <x v="4"/>
    <n v="119638"/>
    <n v="0"/>
    <n v="0"/>
    <n v="0"/>
    <n v="0"/>
    <n v="119638"/>
    <m/>
  </r>
  <r>
    <x v="11"/>
    <x v="2"/>
    <x v="49"/>
    <x v="1"/>
    <x v="12"/>
    <n v="5398214"/>
    <n v="37450"/>
    <n v="0"/>
    <n v="0"/>
    <n v="0"/>
    <n v="5398214"/>
    <m/>
  </r>
  <r>
    <x v="11"/>
    <x v="2"/>
    <x v="49"/>
    <x v="1"/>
    <x v="8"/>
    <n v="0"/>
    <n v="0"/>
    <n v="0"/>
    <n v="872027"/>
    <n v="8527"/>
    <n v="880554"/>
    <m/>
  </r>
  <r>
    <x v="11"/>
    <x v="2"/>
    <x v="49"/>
    <x v="2"/>
    <x v="6"/>
    <n v="833122"/>
    <n v="0"/>
    <n v="0"/>
    <n v="0"/>
    <n v="0"/>
    <n v="833122"/>
    <m/>
  </r>
  <r>
    <x v="11"/>
    <x v="2"/>
    <x v="49"/>
    <x v="2"/>
    <x v="13"/>
    <n v="4500501"/>
    <n v="0"/>
    <n v="0"/>
    <n v="0"/>
    <n v="0"/>
    <n v="4500501"/>
    <m/>
  </r>
  <r>
    <x v="11"/>
    <x v="2"/>
    <x v="49"/>
    <x v="2"/>
    <x v="9"/>
    <n v="0"/>
    <n v="0"/>
    <n v="0"/>
    <n v="146732"/>
    <n v="7110"/>
    <n v="153842"/>
    <m/>
  </r>
  <r>
    <x v="11"/>
    <x v="2"/>
    <x v="49"/>
    <x v="4"/>
    <x v="7"/>
    <n v="198344"/>
    <n v="0"/>
    <n v="0"/>
    <n v="0"/>
    <n v="0"/>
    <n v="198344"/>
    <m/>
  </r>
  <r>
    <x v="11"/>
    <x v="2"/>
    <x v="49"/>
    <x v="3"/>
    <x v="15"/>
    <n v="34798"/>
    <n v="34798"/>
    <n v="0"/>
    <n v="0"/>
    <n v="0"/>
    <n v="34798"/>
    <m/>
  </r>
  <r>
    <x v="11"/>
    <x v="2"/>
    <x v="49"/>
    <x v="3"/>
    <x v="16"/>
    <n v="0"/>
    <n v="0"/>
    <n v="0"/>
    <n v="0"/>
    <n v="3440"/>
    <n v="3440"/>
    <m/>
  </r>
  <r>
    <x v="11"/>
    <x v="2"/>
    <x v="47"/>
    <x v="0"/>
    <x v="11"/>
    <n v="10103915"/>
    <n v="2442"/>
    <n v="0"/>
    <n v="0"/>
    <n v="0"/>
    <n v="10103915"/>
    <m/>
  </r>
  <r>
    <x v="11"/>
    <x v="2"/>
    <x v="47"/>
    <x v="0"/>
    <x v="1"/>
    <n v="0"/>
    <n v="0"/>
    <n v="0"/>
    <n v="423850"/>
    <n v="95536"/>
    <n v="519386"/>
    <m/>
  </r>
  <r>
    <x v="11"/>
    <x v="2"/>
    <x v="47"/>
    <x v="6"/>
    <x v="4"/>
    <n v="3001"/>
    <n v="0"/>
    <n v="0"/>
    <n v="0"/>
    <n v="0"/>
    <n v="3001"/>
    <m/>
  </r>
  <r>
    <x v="11"/>
    <x v="2"/>
    <x v="47"/>
    <x v="6"/>
    <x v="2"/>
    <n v="0"/>
    <n v="0"/>
    <n v="0"/>
    <n v="0"/>
    <n v="26162"/>
    <n v="26162"/>
    <m/>
  </r>
  <r>
    <x v="11"/>
    <x v="2"/>
    <x v="47"/>
    <x v="1"/>
    <x v="12"/>
    <n v="4641150"/>
    <n v="0"/>
    <n v="0"/>
    <n v="0"/>
    <n v="0"/>
    <n v="4641150"/>
    <m/>
  </r>
  <r>
    <x v="11"/>
    <x v="2"/>
    <x v="47"/>
    <x v="1"/>
    <x v="8"/>
    <n v="0"/>
    <n v="0"/>
    <n v="0"/>
    <n v="613543"/>
    <n v="48606"/>
    <n v="662149"/>
    <m/>
  </r>
  <r>
    <x v="11"/>
    <x v="2"/>
    <x v="47"/>
    <x v="2"/>
    <x v="6"/>
    <n v="3006756"/>
    <n v="0"/>
    <n v="0"/>
    <n v="0"/>
    <n v="0"/>
    <n v="3006756"/>
    <m/>
  </r>
  <r>
    <x v="11"/>
    <x v="2"/>
    <x v="47"/>
    <x v="2"/>
    <x v="13"/>
    <n v="5238397"/>
    <n v="0"/>
    <n v="0"/>
    <n v="0"/>
    <n v="0"/>
    <n v="5238397"/>
    <m/>
  </r>
  <r>
    <x v="11"/>
    <x v="2"/>
    <x v="47"/>
    <x v="2"/>
    <x v="9"/>
    <n v="0"/>
    <n v="0"/>
    <n v="0"/>
    <n v="962135"/>
    <n v="117645"/>
    <n v="1079780"/>
    <m/>
  </r>
  <r>
    <x v="11"/>
    <x v="2"/>
    <x v="47"/>
    <x v="4"/>
    <x v="7"/>
    <n v="455916"/>
    <n v="0"/>
    <n v="0"/>
    <n v="0"/>
    <n v="0"/>
    <n v="455916"/>
    <m/>
  </r>
  <r>
    <x v="11"/>
    <x v="2"/>
    <x v="47"/>
    <x v="3"/>
    <x v="5"/>
    <n v="36560"/>
    <n v="0"/>
    <n v="0"/>
    <n v="0"/>
    <n v="0"/>
    <n v="36560"/>
    <m/>
  </r>
  <r>
    <x v="11"/>
    <x v="2"/>
    <x v="47"/>
    <x v="3"/>
    <x v="10"/>
    <n v="82652"/>
    <n v="0"/>
    <n v="0"/>
    <n v="0"/>
    <n v="0"/>
    <n v="82652"/>
    <m/>
  </r>
  <r>
    <x v="11"/>
    <x v="2"/>
    <x v="47"/>
    <x v="3"/>
    <x v="15"/>
    <n v="557092"/>
    <n v="18788"/>
    <n v="0"/>
    <n v="0"/>
    <n v="0"/>
    <n v="557092"/>
    <m/>
  </r>
  <r>
    <x v="11"/>
    <x v="2"/>
    <x v="47"/>
    <x v="3"/>
    <x v="16"/>
    <n v="0"/>
    <n v="0"/>
    <n v="0"/>
    <n v="0"/>
    <n v="57770"/>
    <n v="57770"/>
    <m/>
  </r>
  <r>
    <x v="11"/>
    <x v="2"/>
    <x v="88"/>
    <x v="0"/>
    <x v="11"/>
    <n v="1707727"/>
    <n v="0"/>
    <n v="0"/>
    <n v="0"/>
    <n v="0"/>
    <n v="1707727"/>
    <m/>
  </r>
  <r>
    <x v="11"/>
    <x v="2"/>
    <x v="88"/>
    <x v="0"/>
    <x v="1"/>
    <n v="0"/>
    <n v="0"/>
    <n v="0"/>
    <n v="0"/>
    <n v="11100"/>
    <n v="11100"/>
    <m/>
  </r>
  <r>
    <x v="11"/>
    <x v="2"/>
    <x v="88"/>
    <x v="6"/>
    <x v="4"/>
    <n v="13527"/>
    <n v="0"/>
    <n v="0"/>
    <n v="0"/>
    <n v="0"/>
    <n v="13527"/>
    <m/>
  </r>
  <r>
    <x v="11"/>
    <x v="2"/>
    <x v="88"/>
    <x v="1"/>
    <x v="12"/>
    <n v="1082657"/>
    <n v="0"/>
    <n v="0"/>
    <n v="0"/>
    <n v="0"/>
    <n v="1082657"/>
    <m/>
  </r>
  <r>
    <x v="11"/>
    <x v="2"/>
    <x v="88"/>
    <x v="1"/>
    <x v="8"/>
    <n v="0"/>
    <n v="0"/>
    <n v="0"/>
    <n v="0"/>
    <n v="8850"/>
    <n v="8850"/>
    <m/>
  </r>
  <r>
    <x v="11"/>
    <x v="2"/>
    <x v="88"/>
    <x v="2"/>
    <x v="6"/>
    <n v="434661"/>
    <n v="0"/>
    <n v="0"/>
    <n v="0"/>
    <n v="0"/>
    <n v="434661"/>
    <m/>
  </r>
  <r>
    <x v="11"/>
    <x v="2"/>
    <x v="88"/>
    <x v="2"/>
    <x v="13"/>
    <n v="1434782"/>
    <n v="0"/>
    <n v="0"/>
    <n v="0"/>
    <n v="0"/>
    <n v="1434782"/>
    <m/>
  </r>
  <r>
    <x v="11"/>
    <x v="2"/>
    <x v="88"/>
    <x v="2"/>
    <x v="9"/>
    <n v="0"/>
    <n v="0"/>
    <n v="0"/>
    <n v="0"/>
    <n v="9540"/>
    <n v="9540"/>
    <m/>
  </r>
  <r>
    <x v="11"/>
    <x v="2"/>
    <x v="88"/>
    <x v="4"/>
    <x v="7"/>
    <n v="150571"/>
    <n v="0"/>
    <n v="0"/>
    <n v="0"/>
    <n v="0"/>
    <n v="150571"/>
    <m/>
  </r>
  <r>
    <x v="11"/>
    <x v="2"/>
    <x v="88"/>
    <x v="3"/>
    <x v="5"/>
    <n v="80003"/>
    <n v="0"/>
    <n v="0"/>
    <n v="0"/>
    <n v="0"/>
    <n v="80003"/>
    <m/>
  </r>
  <r>
    <x v="11"/>
    <x v="2"/>
    <x v="88"/>
    <x v="3"/>
    <x v="10"/>
    <n v="94660"/>
    <n v="0"/>
    <n v="0"/>
    <n v="0"/>
    <n v="0"/>
    <n v="94660"/>
    <m/>
  </r>
  <r>
    <x v="11"/>
    <x v="2"/>
    <x v="88"/>
    <x v="3"/>
    <x v="15"/>
    <n v="122852"/>
    <n v="0"/>
    <n v="0"/>
    <n v="0"/>
    <n v="0"/>
    <n v="122852"/>
    <m/>
  </r>
  <r>
    <x v="11"/>
    <x v="2"/>
    <x v="110"/>
    <x v="0"/>
    <x v="11"/>
    <n v="210076"/>
    <n v="0"/>
    <n v="0"/>
    <n v="0"/>
    <n v="0"/>
    <n v="210076"/>
    <m/>
  </r>
  <r>
    <x v="11"/>
    <x v="2"/>
    <x v="110"/>
    <x v="1"/>
    <x v="12"/>
    <n v="384614"/>
    <n v="0"/>
    <n v="0"/>
    <n v="0"/>
    <n v="0"/>
    <n v="384614"/>
    <m/>
  </r>
  <r>
    <x v="11"/>
    <x v="2"/>
    <x v="110"/>
    <x v="2"/>
    <x v="6"/>
    <n v="115319"/>
    <n v="0"/>
    <n v="0"/>
    <n v="0"/>
    <n v="0"/>
    <n v="115319"/>
    <m/>
  </r>
  <r>
    <x v="11"/>
    <x v="2"/>
    <x v="110"/>
    <x v="2"/>
    <x v="13"/>
    <n v="267436"/>
    <n v="0"/>
    <n v="0"/>
    <n v="0"/>
    <n v="0"/>
    <n v="267436"/>
    <m/>
  </r>
  <r>
    <x v="11"/>
    <x v="2"/>
    <x v="110"/>
    <x v="4"/>
    <x v="7"/>
    <n v="11125"/>
    <n v="0"/>
    <n v="0"/>
    <n v="0"/>
    <n v="0"/>
    <n v="11125"/>
    <m/>
  </r>
  <r>
    <x v="11"/>
    <x v="2"/>
    <x v="87"/>
    <x v="0"/>
    <x v="11"/>
    <n v="902838"/>
    <n v="0"/>
    <n v="0"/>
    <n v="0"/>
    <n v="0"/>
    <n v="902838"/>
    <m/>
  </r>
  <r>
    <x v="11"/>
    <x v="2"/>
    <x v="87"/>
    <x v="0"/>
    <x v="1"/>
    <n v="0"/>
    <n v="0"/>
    <n v="0"/>
    <n v="123869"/>
    <n v="0"/>
    <n v="123869"/>
    <m/>
  </r>
  <r>
    <x v="11"/>
    <x v="2"/>
    <x v="87"/>
    <x v="1"/>
    <x v="12"/>
    <n v="833709"/>
    <n v="110676"/>
    <n v="0"/>
    <n v="0"/>
    <n v="0"/>
    <n v="833709"/>
    <m/>
  </r>
  <r>
    <x v="11"/>
    <x v="2"/>
    <x v="87"/>
    <x v="1"/>
    <x v="8"/>
    <n v="0"/>
    <n v="0"/>
    <n v="0"/>
    <n v="333733"/>
    <n v="0"/>
    <n v="333733"/>
    <m/>
  </r>
  <r>
    <x v="11"/>
    <x v="2"/>
    <x v="87"/>
    <x v="2"/>
    <x v="6"/>
    <n v="19499"/>
    <n v="0"/>
    <n v="0"/>
    <n v="0"/>
    <n v="0"/>
    <n v="19499"/>
    <m/>
  </r>
  <r>
    <x v="11"/>
    <x v="2"/>
    <x v="87"/>
    <x v="2"/>
    <x v="13"/>
    <n v="407590"/>
    <n v="0"/>
    <n v="0"/>
    <n v="0"/>
    <n v="0"/>
    <n v="407590"/>
    <m/>
  </r>
  <r>
    <x v="11"/>
    <x v="2"/>
    <x v="87"/>
    <x v="2"/>
    <x v="9"/>
    <n v="0"/>
    <n v="0"/>
    <n v="0"/>
    <n v="322952"/>
    <n v="0"/>
    <n v="322952"/>
    <m/>
  </r>
  <r>
    <x v="11"/>
    <x v="2"/>
    <x v="87"/>
    <x v="4"/>
    <x v="7"/>
    <n v="108811"/>
    <n v="0"/>
    <n v="0"/>
    <n v="0"/>
    <n v="0"/>
    <n v="108811"/>
    <m/>
  </r>
  <r>
    <x v="11"/>
    <x v="2"/>
    <x v="84"/>
    <x v="0"/>
    <x v="11"/>
    <n v="88152"/>
    <n v="11626"/>
    <n v="0"/>
    <n v="0"/>
    <n v="0"/>
    <n v="88152"/>
    <m/>
  </r>
  <r>
    <x v="11"/>
    <x v="2"/>
    <x v="84"/>
    <x v="1"/>
    <x v="12"/>
    <n v="367444"/>
    <n v="0"/>
    <n v="0"/>
    <n v="0"/>
    <n v="0"/>
    <n v="367444"/>
    <m/>
  </r>
  <r>
    <x v="11"/>
    <x v="2"/>
    <x v="84"/>
    <x v="2"/>
    <x v="6"/>
    <n v="61856"/>
    <n v="10794"/>
    <n v="0"/>
    <n v="0"/>
    <n v="0"/>
    <n v="61856"/>
    <m/>
  </r>
  <r>
    <x v="11"/>
    <x v="2"/>
    <x v="84"/>
    <x v="2"/>
    <x v="13"/>
    <n v="172617"/>
    <n v="0"/>
    <n v="0"/>
    <n v="0"/>
    <n v="0"/>
    <n v="172617"/>
    <m/>
  </r>
  <r>
    <x v="11"/>
    <x v="2"/>
    <x v="11"/>
    <x v="0"/>
    <x v="11"/>
    <n v="11407527"/>
    <n v="0"/>
    <n v="0"/>
    <n v="0"/>
    <n v="0"/>
    <n v="11407527"/>
    <m/>
  </r>
  <r>
    <x v="11"/>
    <x v="2"/>
    <x v="11"/>
    <x v="0"/>
    <x v="1"/>
    <n v="0"/>
    <n v="0"/>
    <n v="0"/>
    <n v="0"/>
    <n v="120846"/>
    <n v="120846"/>
    <m/>
  </r>
  <r>
    <x v="11"/>
    <x v="2"/>
    <x v="11"/>
    <x v="6"/>
    <x v="4"/>
    <n v="86114"/>
    <n v="10023"/>
    <n v="0"/>
    <n v="0"/>
    <n v="0"/>
    <n v="86114"/>
    <m/>
  </r>
  <r>
    <x v="11"/>
    <x v="2"/>
    <x v="11"/>
    <x v="1"/>
    <x v="12"/>
    <n v="13872921"/>
    <n v="196685"/>
    <n v="0"/>
    <n v="0"/>
    <n v="0"/>
    <n v="13872921"/>
    <m/>
  </r>
  <r>
    <x v="11"/>
    <x v="2"/>
    <x v="11"/>
    <x v="1"/>
    <x v="8"/>
    <n v="0"/>
    <n v="0"/>
    <n v="0"/>
    <n v="174490"/>
    <n v="173579"/>
    <n v="348069"/>
    <m/>
  </r>
  <r>
    <x v="11"/>
    <x v="2"/>
    <x v="11"/>
    <x v="2"/>
    <x v="6"/>
    <n v="2406671"/>
    <n v="14724"/>
    <n v="0"/>
    <n v="0"/>
    <n v="0"/>
    <n v="2406671"/>
    <m/>
  </r>
  <r>
    <x v="11"/>
    <x v="2"/>
    <x v="11"/>
    <x v="2"/>
    <x v="13"/>
    <n v="4201634"/>
    <n v="28587"/>
    <n v="0"/>
    <n v="0"/>
    <n v="0"/>
    <n v="4201634"/>
    <m/>
  </r>
  <r>
    <x v="11"/>
    <x v="2"/>
    <x v="11"/>
    <x v="2"/>
    <x v="9"/>
    <n v="0"/>
    <n v="0"/>
    <n v="0"/>
    <n v="0"/>
    <n v="169171"/>
    <n v="169171"/>
    <m/>
  </r>
  <r>
    <x v="11"/>
    <x v="2"/>
    <x v="11"/>
    <x v="4"/>
    <x v="7"/>
    <n v="231853"/>
    <n v="0"/>
    <n v="0"/>
    <n v="0"/>
    <n v="0"/>
    <n v="231853"/>
    <m/>
  </r>
  <r>
    <x v="11"/>
    <x v="2"/>
    <x v="11"/>
    <x v="3"/>
    <x v="5"/>
    <n v="157910"/>
    <n v="0"/>
    <n v="0"/>
    <n v="0"/>
    <n v="0"/>
    <n v="157910"/>
    <m/>
  </r>
  <r>
    <x v="11"/>
    <x v="2"/>
    <x v="11"/>
    <x v="3"/>
    <x v="10"/>
    <n v="419707"/>
    <n v="0"/>
    <n v="0"/>
    <n v="0"/>
    <n v="0"/>
    <n v="419707"/>
    <m/>
  </r>
  <r>
    <x v="11"/>
    <x v="2"/>
    <x v="11"/>
    <x v="3"/>
    <x v="15"/>
    <n v="16068"/>
    <n v="0"/>
    <n v="0"/>
    <n v="0"/>
    <n v="0"/>
    <n v="16068"/>
    <m/>
  </r>
  <r>
    <x v="11"/>
    <x v="2"/>
    <x v="20"/>
    <x v="0"/>
    <x v="11"/>
    <n v="9789104"/>
    <n v="21571"/>
    <n v="0"/>
    <n v="0"/>
    <n v="0"/>
    <n v="9789104"/>
    <m/>
  </r>
  <r>
    <x v="11"/>
    <x v="2"/>
    <x v="20"/>
    <x v="0"/>
    <x v="1"/>
    <n v="0"/>
    <n v="0"/>
    <n v="0"/>
    <n v="613865"/>
    <n v="37822"/>
    <n v="651687"/>
    <m/>
  </r>
  <r>
    <x v="11"/>
    <x v="2"/>
    <x v="20"/>
    <x v="6"/>
    <x v="4"/>
    <n v="161817"/>
    <n v="0"/>
    <n v="0"/>
    <n v="0"/>
    <n v="0"/>
    <n v="161817"/>
    <m/>
  </r>
  <r>
    <x v="11"/>
    <x v="2"/>
    <x v="20"/>
    <x v="1"/>
    <x v="12"/>
    <n v="12418826"/>
    <n v="53093"/>
    <n v="0"/>
    <n v="0"/>
    <n v="0"/>
    <n v="12418826"/>
    <m/>
  </r>
  <r>
    <x v="11"/>
    <x v="2"/>
    <x v="20"/>
    <x v="1"/>
    <x v="8"/>
    <n v="0"/>
    <n v="0"/>
    <n v="0"/>
    <n v="456563"/>
    <n v="38669"/>
    <n v="495232"/>
    <m/>
  </r>
  <r>
    <x v="11"/>
    <x v="2"/>
    <x v="20"/>
    <x v="2"/>
    <x v="6"/>
    <n v="1133494"/>
    <n v="184838"/>
    <n v="0"/>
    <n v="0"/>
    <n v="0"/>
    <n v="1133494"/>
    <m/>
  </r>
  <r>
    <x v="11"/>
    <x v="2"/>
    <x v="20"/>
    <x v="2"/>
    <x v="13"/>
    <n v="2551621"/>
    <n v="0"/>
    <n v="0"/>
    <n v="0"/>
    <n v="0"/>
    <n v="2551621"/>
    <m/>
  </r>
  <r>
    <x v="11"/>
    <x v="2"/>
    <x v="20"/>
    <x v="2"/>
    <x v="9"/>
    <n v="0"/>
    <n v="0"/>
    <n v="0"/>
    <n v="111559"/>
    <n v="15573"/>
    <n v="127132"/>
    <m/>
  </r>
  <r>
    <x v="11"/>
    <x v="2"/>
    <x v="20"/>
    <x v="4"/>
    <x v="7"/>
    <n v="199672"/>
    <n v="0"/>
    <n v="0"/>
    <n v="0"/>
    <n v="0"/>
    <n v="199672"/>
    <m/>
  </r>
  <r>
    <x v="11"/>
    <x v="2"/>
    <x v="20"/>
    <x v="3"/>
    <x v="5"/>
    <n v="288280"/>
    <n v="0"/>
    <n v="0"/>
    <n v="0"/>
    <n v="0"/>
    <n v="288280"/>
    <m/>
  </r>
  <r>
    <x v="11"/>
    <x v="2"/>
    <x v="20"/>
    <x v="3"/>
    <x v="10"/>
    <n v="737499"/>
    <n v="0"/>
    <n v="0"/>
    <n v="0"/>
    <n v="0"/>
    <n v="737499"/>
    <m/>
  </r>
  <r>
    <x v="11"/>
    <x v="2"/>
    <x v="20"/>
    <x v="3"/>
    <x v="3"/>
    <n v="0"/>
    <n v="0"/>
    <n v="0"/>
    <n v="0"/>
    <n v="15882"/>
    <n v="15882"/>
    <m/>
  </r>
  <r>
    <x v="11"/>
    <x v="2"/>
    <x v="20"/>
    <x v="3"/>
    <x v="15"/>
    <n v="102617"/>
    <n v="0"/>
    <n v="0"/>
    <n v="0"/>
    <n v="0"/>
    <n v="102617"/>
    <m/>
  </r>
  <r>
    <x v="11"/>
    <x v="2"/>
    <x v="20"/>
    <x v="0"/>
    <x v="11"/>
    <n v="2343891"/>
    <n v="0"/>
    <n v="0"/>
    <n v="0"/>
    <n v="0"/>
    <n v="2343891"/>
    <m/>
  </r>
  <r>
    <x v="11"/>
    <x v="2"/>
    <x v="20"/>
    <x v="0"/>
    <x v="1"/>
    <n v="0"/>
    <n v="0"/>
    <n v="0"/>
    <n v="0"/>
    <n v="10340"/>
    <n v="10340"/>
    <m/>
  </r>
  <r>
    <x v="11"/>
    <x v="2"/>
    <x v="20"/>
    <x v="1"/>
    <x v="12"/>
    <n v="4358271"/>
    <n v="0"/>
    <n v="0"/>
    <n v="0"/>
    <n v="0"/>
    <n v="4358271"/>
    <m/>
  </r>
  <r>
    <x v="11"/>
    <x v="2"/>
    <x v="20"/>
    <x v="1"/>
    <x v="8"/>
    <n v="0"/>
    <n v="0"/>
    <n v="0"/>
    <n v="0"/>
    <n v="15081"/>
    <n v="15081"/>
    <m/>
  </r>
  <r>
    <x v="11"/>
    <x v="2"/>
    <x v="20"/>
    <x v="2"/>
    <x v="6"/>
    <n v="332919"/>
    <n v="0"/>
    <n v="0"/>
    <n v="0"/>
    <n v="0"/>
    <n v="332919"/>
    <m/>
  </r>
  <r>
    <x v="11"/>
    <x v="2"/>
    <x v="20"/>
    <x v="2"/>
    <x v="13"/>
    <n v="1000777"/>
    <n v="0"/>
    <n v="0"/>
    <n v="0"/>
    <n v="0"/>
    <n v="1000777"/>
    <m/>
  </r>
  <r>
    <x v="11"/>
    <x v="2"/>
    <x v="20"/>
    <x v="2"/>
    <x v="9"/>
    <n v="0"/>
    <n v="0"/>
    <n v="0"/>
    <n v="0"/>
    <n v="15950"/>
    <n v="15950"/>
    <m/>
  </r>
  <r>
    <x v="11"/>
    <x v="2"/>
    <x v="20"/>
    <x v="3"/>
    <x v="5"/>
    <n v="10981"/>
    <n v="0"/>
    <n v="0"/>
    <n v="0"/>
    <n v="0"/>
    <n v="10981"/>
    <m/>
  </r>
  <r>
    <x v="11"/>
    <x v="2"/>
    <x v="20"/>
    <x v="3"/>
    <x v="10"/>
    <n v="56116"/>
    <n v="0"/>
    <n v="0"/>
    <n v="0"/>
    <n v="0"/>
    <n v="56116"/>
    <m/>
  </r>
  <r>
    <x v="11"/>
    <x v="2"/>
    <x v="120"/>
    <x v="0"/>
    <x v="11"/>
    <n v="226259"/>
    <n v="0"/>
    <n v="0"/>
    <n v="0"/>
    <n v="0"/>
    <n v="226259"/>
    <m/>
  </r>
  <r>
    <x v="11"/>
    <x v="2"/>
    <x v="120"/>
    <x v="1"/>
    <x v="12"/>
    <n v="542069"/>
    <n v="37962"/>
    <n v="0"/>
    <n v="0"/>
    <n v="0"/>
    <n v="542069"/>
    <m/>
  </r>
  <r>
    <x v="11"/>
    <x v="2"/>
    <x v="120"/>
    <x v="2"/>
    <x v="6"/>
    <n v="32998"/>
    <n v="0"/>
    <n v="0"/>
    <n v="0"/>
    <n v="0"/>
    <n v="32998"/>
    <m/>
  </r>
  <r>
    <x v="11"/>
    <x v="2"/>
    <x v="120"/>
    <x v="2"/>
    <x v="13"/>
    <n v="53453"/>
    <n v="0"/>
    <n v="0"/>
    <n v="0"/>
    <n v="0"/>
    <n v="53453"/>
    <m/>
  </r>
  <r>
    <x v="11"/>
    <x v="2"/>
    <x v="58"/>
    <x v="0"/>
    <x v="11"/>
    <n v="2128564"/>
    <n v="0"/>
    <n v="0"/>
    <n v="0"/>
    <n v="0"/>
    <n v="2128564"/>
    <m/>
  </r>
  <r>
    <x v="11"/>
    <x v="2"/>
    <x v="58"/>
    <x v="1"/>
    <x v="12"/>
    <n v="5439339"/>
    <n v="61891"/>
    <n v="0"/>
    <n v="0"/>
    <n v="0"/>
    <n v="5439339"/>
    <m/>
  </r>
  <r>
    <x v="11"/>
    <x v="2"/>
    <x v="58"/>
    <x v="1"/>
    <x v="8"/>
    <n v="0"/>
    <n v="0"/>
    <n v="0"/>
    <n v="0"/>
    <n v="2800"/>
    <n v="2800"/>
    <m/>
  </r>
  <r>
    <x v="11"/>
    <x v="2"/>
    <x v="58"/>
    <x v="2"/>
    <x v="6"/>
    <n v="261061"/>
    <n v="7000"/>
    <n v="0"/>
    <n v="0"/>
    <n v="0"/>
    <n v="261061"/>
    <m/>
  </r>
  <r>
    <x v="11"/>
    <x v="2"/>
    <x v="58"/>
    <x v="2"/>
    <x v="13"/>
    <n v="837056"/>
    <n v="0"/>
    <n v="0"/>
    <n v="0"/>
    <n v="0"/>
    <n v="837056"/>
    <m/>
  </r>
  <r>
    <x v="11"/>
    <x v="2"/>
    <x v="58"/>
    <x v="4"/>
    <x v="7"/>
    <n v="38491"/>
    <n v="0"/>
    <n v="0"/>
    <n v="0"/>
    <n v="0"/>
    <n v="38491"/>
    <m/>
  </r>
  <r>
    <x v="11"/>
    <x v="2"/>
    <x v="58"/>
    <x v="3"/>
    <x v="10"/>
    <n v="13599"/>
    <n v="13599"/>
    <n v="0"/>
    <n v="0"/>
    <n v="0"/>
    <n v="13599"/>
    <m/>
  </r>
  <r>
    <x v="11"/>
    <x v="2"/>
    <x v="58"/>
    <x v="3"/>
    <x v="3"/>
    <n v="0"/>
    <n v="0"/>
    <n v="0"/>
    <n v="0"/>
    <n v="1280"/>
    <n v="1280"/>
    <m/>
  </r>
  <r>
    <x v="11"/>
    <x v="2"/>
    <x v="112"/>
    <x v="0"/>
    <x v="11"/>
    <n v="435019"/>
    <n v="0"/>
    <n v="0"/>
    <n v="0"/>
    <n v="0"/>
    <n v="435019"/>
    <m/>
  </r>
  <r>
    <x v="11"/>
    <x v="2"/>
    <x v="112"/>
    <x v="1"/>
    <x v="12"/>
    <n v="649113"/>
    <n v="0"/>
    <n v="0"/>
    <n v="0"/>
    <n v="0"/>
    <n v="649113"/>
    <m/>
  </r>
  <r>
    <x v="11"/>
    <x v="2"/>
    <x v="112"/>
    <x v="2"/>
    <x v="6"/>
    <n v="16849"/>
    <n v="0"/>
    <n v="0"/>
    <n v="0"/>
    <n v="0"/>
    <n v="16849"/>
    <m/>
  </r>
  <r>
    <x v="11"/>
    <x v="2"/>
    <x v="112"/>
    <x v="2"/>
    <x v="13"/>
    <n v="50175"/>
    <n v="0"/>
    <n v="0"/>
    <n v="0"/>
    <n v="0"/>
    <n v="50175"/>
    <m/>
  </r>
  <r>
    <x v="11"/>
    <x v="2"/>
    <x v="20"/>
    <x v="0"/>
    <x v="11"/>
    <n v="1689920"/>
    <n v="0"/>
    <n v="0"/>
    <n v="0"/>
    <n v="0"/>
    <n v="1689920"/>
    <m/>
  </r>
  <r>
    <x v="11"/>
    <x v="2"/>
    <x v="20"/>
    <x v="6"/>
    <x v="4"/>
    <n v="76258"/>
    <n v="0"/>
    <n v="0"/>
    <n v="0"/>
    <n v="0"/>
    <n v="76258"/>
    <m/>
  </r>
  <r>
    <x v="11"/>
    <x v="2"/>
    <x v="20"/>
    <x v="1"/>
    <x v="12"/>
    <n v="2473792"/>
    <n v="0"/>
    <n v="0"/>
    <n v="0"/>
    <n v="0"/>
    <n v="2473792"/>
    <m/>
  </r>
  <r>
    <x v="11"/>
    <x v="2"/>
    <x v="20"/>
    <x v="1"/>
    <x v="8"/>
    <n v="0"/>
    <n v="0"/>
    <n v="0"/>
    <n v="211580"/>
    <n v="0"/>
    <n v="211580"/>
    <m/>
  </r>
  <r>
    <x v="11"/>
    <x v="2"/>
    <x v="20"/>
    <x v="2"/>
    <x v="6"/>
    <n v="575121"/>
    <n v="0"/>
    <n v="0"/>
    <n v="0"/>
    <n v="0"/>
    <n v="575121"/>
    <m/>
  </r>
  <r>
    <x v="11"/>
    <x v="2"/>
    <x v="20"/>
    <x v="2"/>
    <x v="13"/>
    <n v="1232202"/>
    <n v="0"/>
    <n v="0"/>
    <n v="0"/>
    <n v="0"/>
    <n v="1232202"/>
    <m/>
  </r>
  <r>
    <x v="11"/>
    <x v="2"/>
    <x v="20"/>
    <x v="2"/>
    <x v="9"/>
    <n v="0"/>
    <n v="0"/>
    <n v="0"/>
    <n v="0"/>
    <n v="10915"/>
    <n v="10915"/>
    <m/>
  </r>
  <r>
    <x v="11"/>
    <x v="2"/>
    <x v="20"/>
    <x v="4"/>
    <x v="7"/>
    <n v="139206"/>
    <n v="0"/>
    <n v="0"/>
    <n v="0"/>
    <n v="0"/>
    <n v="139206"/>
    <m/>
  </r>
  <r>
    <x v="11"/>
    <x v="2"/>
    <x v="20"/>
    <x v="3"/>
    <x v="5"/>
    <n v="23008"/>
    <n v="0"/>
    <n v="0"/>
    <n v="0"/>
    <n v="0"/>
    <n v="23008"/>
    <m/>
  </r>
  <r>
    <x v="11"/>
    <x v="2"/>
    <x v="20"/>
    <x v="3"/>
    <x v="10"/>
    <n v="61473"/>
    <n v="0"/>
    <n v="0"/>
    <n v="0"/>
    <n v="0"/>
    <n v="61473"/>
    <m/>
  </r>
  <r>
    <x v="11"/>
    <x v="2"/>
    <x v="86"/>
    <x v="0"/>
    <x v="11"/>
    <n v="800484"/>
    <n v="0"/>
    <n v="0"/>
    <n v="0"/>
    <n v="0"/>
    <n v="800484"/>
    <m/>
  </r>
  <r>
    <x v="11"/>
    <x v="2"/>
    <x v="86"/>
    <x v="1"/>
    <x v="12"/>
    <n v="2406968"/>
    <n v="10681"/>
    <n v="0"/>
    <n v="0"/>
    <n v="0"/>
    <n v="2406968"/>
    <m/>
  </r>
  <r>
    <x v="11"/>
    <x v="2"/>
    <x v="86"/>
    <x v="2"/>
    <x v="6"/>
    <n v="612645"/>
    <n v="0"/>
    <n v="0"/>
    <n v="0"/>
    <n v="0"/>
    <n v="612645"/>
    <m/>
  </r>
  <r>
    <x v="11"/>
    <x v="2"/>
    <x v="86"/>
    <x v="2"/>
    <x v="13"/>
    <n v="472669"/>
    <n v="0"/>
    <n v="0"/>
    <n v="0"/>
    <n v="0"/>
    <n v="472669"/>
    <m/>
  </r>
  <r>
    <x v="11"/>
    <x v="2"/>
    <x v="86"/>
    <x v="4"/>
    <x v="7"/>
    <n v="35656"/>
    <n v="0"/>
    <n v="0"/>
    <n v="0"/>
    <n v="0"/>
    <n v="35656"/>
    <m/>
  </r>
  <r>
    <x v="11"/>
    <x v="2"/>
    <x v="86"/>
    <x v="3"/>
    <x v="5"/>
    <n v="35674"/>
    <n v="0"/>
    <n v="0"/>
    <n v="0"/>
    <n v="0"/>
    <n v="35674"/>
    <m/>
  </r>
  <r>
    <x v="11"/>
    <x v="2"/>
    <x v="86"/>
    <x v="3"/>
    <x v="15"/>
    <n v="52033"/>
    <n v="0"/>
    <n v="0"/>
    <n v="0"/>
    <n v="0"/>
    <n v="52033"/>
    <m/>
  </r>
  <r>
    <x v="11"/>
    <x v="2"/>
    <x v="59"/>
    <x v="0"/>
    <x v="11"/>
    <n v="1126470"/>
    <n v="0"/>
    <n v="0"/>
    <n v="0"/>
    <n v="0"/>
    <n v="1126470"/>
    <m/>
  </r>
  <r>
    <x v="11"/>
    <x v="2"/>
    <x v="59"/>
    <x v="6"/>
    <x v="4"/>
    <n v="15461"/>
    <n v="0"/>
    <n v="0"/>
    <n v="0"/>
    <n v="0"/>
    <n v="15461"/>
    <m/>
  </r>
  <r>
    <x v="11"/>
    <x v="2"/>
    <x v="59"/>
    <x v="1"/>
    <x v="12"/>
    <n v="4376255"/>
    <n v="14965"/>
    <n v="0"/>
    <n v="0"/>
    <n v="0"/>
    <n v="4376255"/>
    <m/>
  </r>
  <r>
    <x v="11"/>
    <x v="2"/>
    <x v="59"/>
    <x v="1"/>
    <x v="8"/>
    <n v="0"/>
    <n v="0"/>
    <n v="0"/>
    <n v="222048"/>
    <n v="10202"/>
    <n v="232250"/>
    <m/>
  </r>
  <r>
    <x v="11"/>
    <x v="2"/>
    <x v="59"/>
    <x v="2"/>
    <x v="6"/>
    <n v="813405"/>
    <n v="12676"/>
    <n v="0"/>
    <n v="0"/>
    <n v="0"/>
    <n v="813405"/>
    <m/>
  </r>
  <r>
    <x v="11"/>
    <x v="2"/>
    <x v="59"/>
    <x v="2"/>
    <x v="13"/>
    <n v="1104322"/>
    <n v="0"/>
    <n v="0"/>
    <n v="0"/>
    <n v="0"/>
    <n v="1104322"/>
    <m/>
  </r>
  <r>
    <x v="11"/>
    <x v="2"/>
    <x v="59"/>
    <x v="2"/>
    <x v="9"/>
    <n v="0"/>
    <n v="0"/>
    <n v="0"/>
    <n v="350855"/>
    <n v="17349"/>
    <n v="368204"/>
    <m/>
  </r>
  <r>
    <x v="11"/>
    <x v="2"/>
    <x v="59"/>
    <x v="4"/>
    <x v="7"/>
    <n v="60143"/>
    <n v="0"/>
    <n v="0"/>
    <n v="0"/>
    <n v="0"/>
    <n v="60143"/>
    <m/>
  </r>
  <r>
    <x v="11"/>
    <x v="2"/>
    <x v="59"/>
    <x v="3"/>
    <x v="5"/>
    <n v="36320"/>
    <n v="0"/>
    <n v="0"/>
    <n v="0"/>
    <n v="0"/>
    <n v="36320"/>
    <m/>
  </r>
  <r>
    <x v="11"/>
    <x v="2"/>
    <x v="10"/>
    <x v="0"/>
    <x v="11"/>
    <n v="11791746"/>
    <n v="13032"/>
    <n v="0"/>
    <n v="0"/>
    <n v="0"/>
    <n v="11791746"/>
    <m/>
  </r>
  <r>
    <x v="11"/>
    <x v="2"/>
    <x v="10"/>
    <x v="0"/>
    <x v="1"/>
    <n v="0"/>
    <n v="0"/>
    <n v="0"/>
    <n v="1231750"/>
    <n v="0"/>
    <n v="1231750"/>
    <m/>
  </r>
  <r>
    <x v="11"/>
    <x v="2"/>
    <x v="10"/>
    <x v="1"/>
    <x v="12"/>
    <n v="12396186"/>
    <n v="8617"/>
    <n v="0"/>
    <n v="0"/>
    <n v="0"/>
    <n v="12396186"/>
    <m/>
  </r>
  <r>
    <x v="11"/>
    <x v="2"/>
    <x v="10"/>
    <x v="1"/>
    <x v="8"/>
    <n v="0"/>
    <n v="0"/>
    <n v="0"/>
    <n v="1525085"/>
    <n v="19802"/>
    <n v="1544887"/>
    <m/>
  </r>
  <r>
    <x v="11"/>
    <x v="2"/>
    <x v="10"/>
    <x v="2"/>
    <x v="6"/>
    <n v="1399979"/>
    <n v="0"/>
    <n v="0"/>
    <n v="0"/>
    <n v="0"/>
    <n v="1399979"/>
    <m/>
  </r>
  <r>
    <x v="11"/>
    <x v="2"/>
    <x v="10"/>
    <x v="2"/>
    <x v="13"/>
    <n v="3495124"/>
    <n v="0"/>
    <n v="0"/>
    <n v="0"/>
    <n v="0"/>
    <n v="3495124"/>
    <m/>
  </r>
  <r>
    <x v="11"/>
    <x v="2"/>
    <x v="10"/>
    <x v="2"/>
    <x v="9"/>
    <n v="0"/>
    <n v="0"/>
    <n v="0"/>
    <n v="349206"/>
    <n v="6140"/>
    <n v="355346"/>
    <m/>
  </r>
  <r>
    <x v="11"/>
    <x v="2"/>
    <x v="10"/>
    <x v="4"/>
    <x v="7"/>
    <n v="277571"/>
    <n v="0"/>
    <n v="0"/>
    <n v="0"/>
    <n v="0"/>
    <n v="277571"/>
    <m/>
  </r>
  <r>
    <x v="11"/>
    <x v="2"/>
    <x v="10"/>
    <x v="3"/>
    <x v="5"/>
    <n v="162655"/>
    <n v="0"/>
    <n v="0"/>
    <n v="0"/>
    <n v="0"/>
    <n v="162655"/>
    <m/>
  </r>
  <r>
    <x v="11"/>
    <x v="2"/>
    <x v="10"/>
    <x v="3"/>
    <x v="10"/>
    <n v="265958"/>
    <n v="0"/>
    <n v="0"/>
    <n v="0"/>
    <n v="0"/>
    <n v="265958"/>
    <m/>
  </r>
  <r>
    <x v="11"/>
    <x v="2"/>
    <x v="10"/>
    <x v="3"/>
    <x v="15"/>
    <n v="204411"/>
    <n v="0"/>
    <n v="0"/>
    <n v="0"/>
    <n v="0"/>
    <n v="204411"/>
    <m/>
  </r>
  <r>
    <x v="11"/>
    <x v="2"/>
    <x v="4"/>
    <x v="0"/>
    <x v="11"/>
    <n v="22002760"/>
    <n v="22751"/>
    <n v="0"/>
    <n v="0"/>
    <n v="0"/>
    <n v="22002760"/>
    <m/>
  </r>
  <r>
    <x v="11"/>
    <x v="2"/>
    <x v="4"/>
    <x v="0"/>
    <x v="1"/>
    <n v="0"/>
    <n v="0"/>
    <n v="0"/>
    <n v="385861"/>
    <n v="3403"/>
    <n v="389264"/>
    <m/>
  </r>
  <r>
    <x v="11"/>
    <x v="2"/>
    <x v="4"/>
    <x v="6"/>
    <x v="4"/>
    <n v="224900"/>
    <n v="0"/>
    <n v="0"/>
    <n v="0"/>
    <n v="0"/>
    <n v="224900"/>
    <m/>
  </r>
  <r>
    <x v="11"/>
    <x v="2"/>
    <x v="4"/>
    <x v="1"/>
    <x v="12"/>
    <n v="22770163"/>
    <n v="171458"/>
    <n v="0"/>
    <n v="0"/>
    <n v="0"/>
    <n v="22770163"/>
    <m/>
  </r>
  <r>
    <x v="11"/>
    <x v="2"/>
    <x v="4"/>
    <x v="1"/>
    <x v="8"/>
    <n v="0"/>
    <n v="0"/>
    <n v="0"/>
    <n v="2262347"/>
    <n v="129664"/>
    <n v="2392011"/>
    <m/>
  </r>
  <r>
    <x v="11"/>
    <x v="2"/>
    <x v="4"/>
    <x v="2"/>
    <x v="6"/>
    <n v="1363544"/>
    <n v="52569"/>
    <n v="0"/>
    <n v="0"/>
    <n v="0"/>
    <n v="1363544"/>
    <m/>
  </r>
  <r>
    <x v="11"/>
    <x v="2"/>
    <x v="4"/>
    <x v="2"/>
    <x v="13"/>
    <n v="6190272"/>
    <n v="9788"/>
    <n v="0"/>
    <n v="0"/>
    <n v="0"/>
    <n v="6190272"/>
    <m/>
  </r>
  <r>
    <x v="11"/>
    <x v="2"/>
    <x v="4"/>
    <x v="2"/>
    <x v="9"/>
    <n v="0"/>
    <n v="0"/>
    <n v="0"/>
    <n v="243726"/>
    <n v="0"/>
    <n v="243726"/>
    <m/>
  </r>
  <r>
    <x v="11"/>
    <x v="2"/>
    <x v="4"/>
    <x v="4"/>
    <x v="7"/>
    <n v="252338"/>
    <n v="0"/>
    <n v="0"/>
    <n v="0"/>
    <n v="0"/>
    <n v="252338"/>
    <m/>
  </r>
  <r>
    <x v="11"/>
    <x v="2"/>
    <x v="4"/>
    <x v="3"/>
    <x v="5"/>
    <n v="216355"/>
    <n v="0"/>
    <n v="0"/>
    <n v="0"/>
    <n v="0"/>
    <n v="216355"/>
    <m/>
  </r>
  <r>
    <x v="11"/>
    <x v="2"/>
    <x v="4"/>
    <x v="3"/>
    <x v="10"/>
    <n v="666039"/>
    <n v="0"/>
    <n v="0"/>
    <n v="0"/>
    <n v="0"/>
    <n v="666039"/>
    <m/>
  </r>
  <r>
    <x v="11"/>
    <x v="2"/>
    <x v="4"/>
    <x v="3"/>
    <x v="15"/>
    <n v="236479"/>
    <n v="0"/>
    <n v="0"/>
    <n v="0"/>
    <n v="0"/>
    <n v="236479"/>
    <m/>
  </r>
  <r>
    <x v="11"/>
    <x v="2"/>
    <x v="29"/>
    <x v="0"/>
    <x v="11"/>
    <n v="4589832"/>
    <n v="144719"/>
    <n v="0"/>
    <n v="0"/>
    <n v="0"/>
    <n v="4589832"/>
    <m/>
  </r>
  <r>
    <x v="11"/>
    <x v="2"/>
    <x v="29"/>
    <x v="6"/>
    <x v="4"/>
    <n v="9103"/>
    <n v="9103"/>
    <n v="0"/>
    <n v="0"/>
    <n v="0"/>
    <n v="9103"/>
    <m/>
  </r>
  <r>
    <x v="11"/>
    <x v="2"/>
    <x v="29"/>
    <x v="1"/>
    <x v="12"/>
    <n v="3126986"/>
    <n v="195478"/>
    <n v="0"/>
    <n v="0"/>
    <n v="0"/>
    <n v="3126986"/>
    <m/>
  </r>
  <r>
    <x v="11"/>
    <x v="2"/>
    <x v="29"/>
    <x v="1"/>
    <x v="8"/>
    <n v="0"/>
    <n v="0"/>
    <n v="0"/>
    <n v="599968"/>
    <n v="0"/>
    <n v="599968"/>
    <m/>
  </r>
  <r>
    <x v="11"/>
    <x v="2"/>
    <x v="29"/>
    <x v="2"/>
    <x v="6"/>
    <n v="242205"/>
    <n v="78078"/>
    <n v="0"/>
    <n v="0"/>
    <n v="0"/>
    <n v="242205"/>
    <m/>
  </r>
  <r>
    <x v="11"/>
    <x v="2"/>
    <x v="29"/>
    <x v="2"/>
    <x v="13"/>
    <n v="887690"/>
    <n v="67666"/>
    <n v="0"/>
    <n v="0"/>
    <n v="0"/>
    <n v="887690"/>
    <m/>
  </r>
  <r>
    <x v="11"/>
    <x v="2"/>
    <x v="29"/>
    <x v="2"/>
    <x v="9"/>
    <n v="0"/>
    <n v="0"/>
    <n v="0"/>
    <n v="0"/>
    <n v="2800"/>
    <n v="2800"/>
    <m/>
  </r>
  <r>
    <x v="11"/>
    <x v="2"/>
    <x v="29"/>
    <x v="4"/>
    <x v="7"/>
    <n v="114491"/>
    <n v="0"/>
    <n v="0"/>
    <n v="0"/>
    <n v="0"/>
    <n v="114491"/>
    <m/>
  </r>
  <r>
    <x v="11"/>
    <x v="2"/>
    <x v="29"/>
    <x v="3"/>
    <x v="5"/>
    <n v="76212"/>
    <n v="0"/>
    <n v="0"/>
    <n v="0"/>
    <n v="0"/>
    <n v="76212"/>
    <m/>
  </r>
  <r>
    <x v="11"/>
    <x v="2"/>
    <x v="29"/>
    <x v="3"/>
    <x v="10"/>
    <n v="360350"/>
    <n v="23306"/>
    <n v="0"/>
    <n v="0"/>
    <n v="0"/>
    <n v="360350"/>
    <m/>
  </r>
  <r>
    <x v="11"/>
    <x v="2"/>
    <x v="26"/>
    <x v="0"/>
    <x v="11"/>
    <n v="4315724"/>
    <n v="0"/>
    <n v="0"/>
    <n v="0"/>
    <n v="0"/>
    <n v="4315724"/>
    <m/>
  </r>
  <r>
    <x v="11"/>
    <x v="2"/>
    <x v="26"/>
    <x v="0"/>
    <x v="1"/>
    <n v="0"/>
    <n v="0"/>
    <n v="0"/>
    <n v="348059"/>
    <n v="0"/>
    <n v="348059"/>
    <m/>
  </r>
  <r>
    <x v="11"/>
    <x v="2"/>
    <x v="26"/>
    <x v="6"/>
    <x v="4"/>
    <n v="32107"/>
    <n v="0"/>
    <n v="0"/>
    <n v="0"/>
    <n v="0"/>
    <n v="32107"/>
    <m/>
  </r>
  <r>
    <x v="11"/>
    <x v="2"/>
    <x v="26"/>
    <x v="1"/>
    <x v="12"/>
    <n v="7180177"/>
    <n v="32985"/>
    <n v="0"/>
    <n v="0"/>
    <n v="0"/>
    <n v="7180177"/>
    <m/>
  </r>
  <r>
    <x v="11"/>
    <x v="2"/>
    <x v="26"/>
    <x v="1"/>
    <x v="8"/>
    <n v="0"/>
    <n v="0"/>
    <n v="0"/>
    <n v="98073"/>
    <n v="4256"/>
    <n v="102329"/>
    <m/>
  </r>
  <r>
    <x v="11"/>
    <x v="2"/>
    <x v="26"/>
    <x v="2"/>
    <x v="6"/>
    <n v="576670"/>
    <n v="0"/>
    <n v="0"/>
    <n v="0"/>
    <n v="0"/>
    <n v="576670"/>
    <m/>
  </r>
  <r>
    <x v="11"/>
    <x v="2"/>
    <x v="26"/>
    <x v="2"/>
    <x v="13"/>
    <n v="1566117"/>
    <n v="0"/>
    <n v="0"/>
    <n v="0"/>
    <n v="0"/>
    <n v="1566117"/>
    <m/>
  </r>
  <r>
    <x v="11"/>
    <x v="2"/>
    <x v="26"/>
    <x v="4"/>
    <x v="7"/>
    <n v="53079"/>
    <n v="0"/>
    <n v="0"/>
    <n v="0"/>
    <n v="0"/>
    <n v="53079"/>
    <m/>
  </r>
  <r>
    <x v="11"/>
    <x v="2"/>
    <x v="26"/>
    <x v="3"/>
    <x v="5"/>
    <n v="3067"/>
    <n v="0"/>
    <n v="0"/>
    <n v="0"/>
    <n v="0"/>
    <n v="3067"/>
    <m/>
  </r>
  <r>
    <x v="11"/>
    <x v="2"/>
    <x v="122"/>
    <x v="0"/>
    <x v="11"/>
    <n v="145753"/>
    <n v="0"/>
    <n v="0"/>
    <n v="0"/>
    <n v="0"/>
    <n v="145753"/>
    <m/>
  </r>
  <r>
    <x v="11"/>
    <x v="2"/>
    <x v="122"/>
    <x v="1"/>
    <x v="12"/>
    <n v="238028"/>
    <n v="0"/>
    <n v="0"/>
    <n v="0"/>
    <n v="0"/>
    <n v="238028"/>
    <m/>
  </r>
  <r>
    <x v="11"/>
    <x v="11"/>
    <x v="113"/>
    <x v="0"/>
    <x v="11"/>
    <n v="195428"/>
    <n v="0"/>
    <n v="0"/>
    <n v="0"/>
    <n v="0"/>
    <n v="195428"/>
    <m/>
  </r>
  <r>
    <x v="11"/>
    <x v="11"/>
    <x v="113"/>
    <x v="1"/>
    <x v="12"/>
    <n v="551572"/>
    <n v="11664"/>
    <n v="0"/>
    <n v="0"/>
    <n v="0"/>
    <n v="551572"/>
    <m/>
  </r>
  <r>
    <x v="11"/>
    <x v="11"/>
    <x v="113"/>
    <x v="2"/>
    <x v="6"/>
    <n v="25906"/>
    <n v="13849"/>
    <n v="0"/>
    <n v="0"/>
    <n v="0"/>
    <n v="25906"/>
    <m/>
  </r>
  <r>
    <x v="11"/>
    <x v="11"/>
    <x v="113"/>
    <x v="2"/>
    <x v="13"/>
    <n v="137546"/>
    <n v="0"/>
    <n v="0"/>
    <n v="0"/>
    <n v="0"/>
    <n v="137546"/>
    <m/>
  </r>
  <r>
    <x v="11"/>
    <x v="11"/>
    <x v="113"/>
    <x v="3"/>
    <x v="5"/>
    <n v="45142"/>
    <n v="0"/>
    <n v="0"/>
    <n v="0"/>
    <n v="0"/>
    <n v="45142"/>
    <m/>
  </r>
  <r>
    <x v="11"/>
    <x v="1"/>
    <x v="23"/>
    <x v="0"/>
    <x v="11"/>
    <n v="4893247"/>
    <n v="10343"/>
    <n v="0"/>
    <n v="0"/>
    <n v="0"/>
    <n v="4893247"/>
    <m/>
  </r>
  <r>
    <x v="11"/>
    <x v="1"/>
    <x v="23"/>
    <x v="0"/>
    <x v="1"/>
    <n v="0"/>
    <n v="0"/>
    <n v="0"/>
    <n v="342408"/>
    <n v="2745"/>
    <n v="345153"/>
    <m/>
  </r>
  <r>
    <x v="11"/>
    <x v="1"/>
    <x v="23"/>
    <x v="1"/>
    <x v="12"/>
    <n v="7211144"/>
    <n v="0"/>
    <n v="0"/>
    <n v="0"/>
    <n v="0"/>
    <n v="7211144"/>
    <m/>
  </r>
  <r>
    <x v="11"/>
    <x v="1"/>
    <x v="23"/>
    <x v="1"/>
    <x v="8"/>
    <n v="0"/>
    <n v="0"/>
    <n v="0"/>
    <n v="228626"/>
    <n v="27910"/>
    <n v="256536"/>
    <m/>
  </r>
  <r>
    <x v="11"/>
    <x v="1"/>
    <x v="23"/>
    <x v="2"/>
    <x v="6"/>
    <n v="193357"/>
    <n v="0"/>
    <n v="0"/>
    <n v="0"/>
    <n v="0"/>
    <n v="193357"/>
    <m/>
  </r>
  <r>
    <x v="11"/>
    <x v="1"/>
    <x v="23"/>
    <x v="2"/>
    <x v="13"/>
    <n v="473930"/>
    <n v="0"/>
    <n v="0"/>
    <n v="0"/>
    <n v="0"/>
    <n v="473930"/>
    <m/>
  </r>
  <r>
    <x v="11"/>
    <x v="1"/>
    <x v="23"/>
    <x v="2"/>
    <x v="9"/>
    <n v="0"/>
    <n v="0"/>
    <n v="0"/>
    <n v="0"/>
    <n v="8090"/>
    <n v="8090"/>
    <m/>
  </r>
  <r>
    <x v="11"/>
    <x v="1"/>
    <x v="23"/>
    <x v="3"/>
    <x v="5"/>
    <n v="454864"/>
    <n v="0"/>
    <n v="0"/>
    <n v="0"/>
    <n v="0"/>
    <n v="454864"/>
    <m/>
  </r>
  <r>
    <x v="11"/>
    <x v="1"/>
    <x v="23"/>
    <x v="3"/>
    <x v="10"/>
    <n v="74647"/>
    <n v="0"/>
    <n v="0"/>
    <n v="0"/>
    <n v="0"/>
    <n v="74647"/>
    <m/>
  </r>
  <r>
    <x v="11"/>
    <x v="1"/>
    <x v="23"/>
    <x v="3"/>
    <x v="15"/>
    <n v="60998"/>
    <n v="0"/>
    <n v="0"/>
    <n v="0"/>
    <n v="0"/>
    <n v="60998"/>
    <m/>
  </r>
  <r>
    <x v="11"/>
    <x v="1"/>
    <x v="24"/>
    <x v="0"/>
    <x v="11"/>
    <n v="10451616"/>
    <n v="0"/>
    <n v="0"/>
    <n v="0"/>
    <n v="0"/>
    <n v="10451616"/>
    <m/>
  </r>
  <r>
    <x v="11"/>
    <x v="1"/>
    <x v="24"/>
    <x v="0"/>
    <x v="1"/>
    <n v="0"/>
    <n v="0"/>
    <n v="0"/>
    <n v="735071"/>
    <n v="4800"/>
    <n v="739871"/>
    <m/>
  </r>
  <r>
    <x v="11"/>
    <x v="1"/>
    <x v="24"/>
    <x v="1"/>
    <x v="12"/>
    <n v="617209"/>
    <n v="0"/>
    <n v="0"/>
    <n v="0"/>
    <n v="0"/>
    <n v="617209"/>
    <m/>
  </r>
  <r>
    <x v="11"/>
    <x v="1"/>
    <x v="24"/>
    <x v="1"/>
    <x v="8"/>
    <n v="0"/>
    <n v="0"/>
    <n v="0"/>
    <n v="19716"/>
    <n v="0"/>
    <n v="19716"/>
    <m/>
  </r>
  <r>
    <x v="11"/>
    <x v="1"/>
    <x v="24"/>
    <x v="2"/>
    <x v="6"/>
    <n v="530106"/>
    <n v="0"/>
    <n v="0"/>
    <n v="0"/>
    <n v="0"/>
    <n v="530106"/>
    <m/>
  </r>
  <r>
    <x v="11"/>
    <x v="1"/>
    <x v="24"/>
    <x v="2"/>
    <x v="13"/>
    <n v="4938007"/>
    <n v="0"/>
    <n v="0"/>
    <n v="0"/>
    <n v="0"/>
    <n v="4938007"/>
    <m/>
  </r>
  <r>
    <x v="11"/>
    <x v="1"/>
    <x v="24"/>
    <x v="2"/>
    <x v="9"/>
    <n v="0"/>
    <n v="0"/>
    <n v="0"/>
    <n v="132429"/>
    <n v="0"/>
    <n v="132429"/>
    <m/>
  </r>
  <r>
    <x v="11"/>
    <x v="1"/>
    <x v="24"/>
    <x v="4"/>
    <x v="7"/>
    <n v="111762"/>
    <n v="0"/>
    <n v="0"/>
    <n v="0"/>
    <n v="0"/>
    <n v="111762"/>
    <m/>
  </r>
  <r>
    <x v="11"/>
    <x v="1"/>
    <x v="24"/>
    <x v="3"/>
    <x v="5"/>
    <n v="42398"/>
    <n v="0"/>
    <n v="0"/>
    <n v="0"/>
    <n v="0"/>
    <n v="42398"/>
    <m/>
  </r>
  <r>
    <x v="11"/>
    <x v="1"/>
    <x v="24"/>
    <x v="3"/>
    <x v="10"/>
    <n v="787983"/>
    <n v="0"/>
    <n v="0"/>
    <n v="0"/>
    <n v="0"/>
    <n v="787983"/>
    <m/>
  </r>
  <r>
    <x v="11"/>
    <x v="1"/>
    <x v="24"/>
    <x v="3"/>
    <x v="15"/>
    <n v="319962"/>
    <n v="0"/>
    <n v="0"/>
    <n v="0"/>
    <n v="0"/>
    <n v="319962"/>
    <m/>
  </r>
  <r>
    <x v="11"/>
    <x v="1"/>
    <x v="2"/>
    <x v="0"/>
    <x v="11"/>
    <n v="20031193"/>
    <n v="92544"/>
    <n v="0"/>
    <n v="0"/>
    <n v="0"/>
    <n v="20031193"/>
    <m/>
  </r>
  <r>
    <x v="11"/>
    <x v="1"/>
    <x v="2"/>
    <x v="0"/>
    <x v="1"/>
    <n v="0"/>
    <n v="0"/>
    <n v="0"/>
    <n v="4314986"/>
    <n v="20100"/>
    <n v="4335086"/>
    <m/>
  </r>
  <r>
    <x v="11"/>
    <x v="1"/>
    <x v="2"/>
    <x v="6"/>
    <x v="4"/>
    <n v="31878"/>
    <n v="0"/>
    <n v="0"/>
    <n v="0"/>
    <n v="0"/>
    <n v="31878"/>
    <m/>
  </r>
  <r>
    <x v="11"/>
    <x v="1"/>
    <x v="2"/>
    <x v="6"/>
    <x v="2"/>
    <n v="0"/>
    <n v="0"/>
    <n v="0"/>
    <n v="23304"/>
    <n v="0"/>
    <n v="23304"/>
    <m/>
  </r>
  <r>
    <x v="11"/>
    <x v="1"/>
    <x v="2"/>
    <x v="1"/>
    <x v="12"/>
    <n v="2522358"/>
    <n v="285797"/>
    <n v="0"/>
    <n v="0"/>
    <n v="0"/>
    <n v="2522358"/>
    <m/>
  </r>
  <r>
    <x v="11"/>
    <x v="1"/>
    <x v="2"/>
    <x v="1"/>
    <x v="8"/>
    <n v="0"/>
    <n v="0"/>
    <n v="0"/>
    <n v="161643"/>
    <n v="0"/>
    <n v="161643"/>
    <m/>
  </r>
  <r>
    <x v="11"/>
    <x v="1"/>
    <x v="2"/>
    <x v="2"/>
    <x v="6"/>
    <n v="1654103"/>
    <n v="0"/>
    <n v="0"/>
    <n v="0"/>
    <n v="0"/>
    <n v="1654103"/>
    <m/>
  </r>
  <r>
    <x v="11"/>
    <x v="1"/>
    <x v="2"/>
    <x v="2"/>
    <x v="13"/>
    <n v="13248345"/>
    <n v="0"/>
    <n v="0"/>
    <n v="0"/>
    <n v="0"/>
    <n v="13248345"/>
    <m/>
  </r>
  <r>
    <x v="11"/>
    <x v="1"/>
    <x v="2"/>
    <x v="2"/>
    <x v="9"/>
    <n v="0"/>
    <n v="0"/>
    <n v="0"/>
    <n v="1678523"/>
    <n v="12180"/>
    <n v="1690703"/>
    <m/>
  </r>
  <r>
    <x v="11"/>
    <x v="1"/>
    <x v="2"/>
    <x v="4"/>
    <x v="7"/>
    <n v="180067"/>
    <n v="0"/>
    <n v="0"/>
    <n v="0"/>
    <n v="0"/>
    <n v="180067"/>
    <m/>
  </r>
  <r>
    <x v="11"/>
    <x v="1"/>
    <x v="2"/>
    <x v="3"/>
    <x v="5"/>
    <n v="5400"/>
    <n v="0"/>
    <n v="0"/>
    <n v="0"/>
    <n v="0"/>
    <n v="5400"/>
    <m/>
  </r>
  <r>
    <x v="11"/>
    <x v="1"/>
    <x v="2"/>
    <x v="3"/>
    <x v="10"/>
    <n v="1558826"/>
    <n v="0"/>
    <n v="0"/>
    <n v="0"/>
    <n v="0"/>
    <n v="1558826"/>
    <m/>
  </r>
  <r>
    <x v="11"/>
    <x v="1"/>
    <x v="21"/>
    <x v="0"/>
    <x v="11"/>
    <n v="9989835"/>
    <n v="0"/>
    <n v="0"/>
    <n v="0"/>
    <n v="0"/>
    <n v="9989835"/>
    <m/>
  </r>
  <r>
    <x v="11"/>
    <x v="1"/>
    <x v="21"/>
    <x v="0"/>
    <x v="1"/>
    <n v="0"/>
    <n v="0"/>
    <n v="0"/>
    <n v="1598104"/>
    <n v="32530"/>
    <n v="1630634"/>
    <m/>
  </r>
  <r>
    <x v="11"/>
    <x v="1"/>
    <x v="21"/>
    <x v="1"/>
    <x v="12"/>
    <n v="986758"/>
    <n v="56630"/>
    <n v="0"/>
    <n v="0"/>
    <n v="0"/>
    <n v="986758"/>
    <m/>
  </r>
  <r>
    <x v="11"/>
    <x v="1"/>
    <x v="21"/>
    <x v="1"/>
    <x v="8"/>
    <n v="0"/>
    <n v="0"/>
    <n v="0"/>
    <n v="142274"/>
    <n v="0"/>
    <n v="142274"/>
    <m/>
  </r>
  <r>
    <x v="11"/>
    <x v="1"/>
    <x v="21"/>
    <x v="2"/>
    <x v="6"/>
    <n v="117183"/>
    <n v="0"/>
    <n v="0"/>
    <n v="0"/>
    <n v="0"/>
    <n v="117183"/>
    <m/>
  </r>
  <r>
    <x v="11"/>
    <x v="1"/>
    <x v="21"/>
    <x v="2"/>
    <x v="13"/>
    <n v="595596"/>
    <n v="0"/>
    <n v="0"/>
    <n v="0"/>
    <n v="0"/>
    <n v="595596"/>
    <m/>
  </r>
  <r>
    <x v="11"/>
    <x v="1"/>
    <x v="21"/>
    <x v="3"/>
    <x v="5"/>
    <n v="9941"/>
    <n v="0"/>
    <n v="0"/>
    <n v="0"/>
    <n v="0"/>
    <n v="9941"/>
    <m/>
  </r>
  <r>
    <x v="11"/>
    <x v="1"/>
    <x v="21"/>
    <x v="3"/>
    <x v="10"/>
    <n v="186789"/>
    <n v="0"/>
    <n v="0"/>
    <n v="0"/>
    <n v="0"/>
    <n v="186789"/>
    <m/>
  </r>
  <r>
    <x v="11"/>
    <x v="1"/>
    <x v="21"/>
    <x v="3"/>
    <x v="15"/>
    <n v="111879"/>
    <n v="0"/>
    <n v="0"/>
    <n v="0"/>
    <n v="0"/>
    <n v="111879"/>
    <m/>
  </r>
  <r>
    <x v="11"/>
    <x v="1"/>
    <x v="5"/>
    <x v="0"/>
    <x v="11"/>
    <n v="21195866"/>
    <n v="171773"/>
    <n v="0"/>
    <n v="0"/>
    <n v="0"/>
    <n v="21195866"/>
    <m/>
  </r>
  <r>
    <x v="11"/>
    <x v="1"/>
    <x v="5"/>
    <x v="0"/>
    <x v="1"/>
    <n v="0"/>
    <n v="0"/>
    <n v="0"/>
    <n v="683779"/>
    <n v="8055"/>
    <n v="691834"/>
    <m/>
  </r>
  <r>
    <x v="11"/>
    <x v="1"/>
    <x v="5"/>
    <x v="6"/>
    <x v="4"/>
    <n v="121946"/>
    <n v="25547"/>
    <n v="0"/>
    <n v="0"/>
    <n v="0"/>
    <n v="121946"/>
    <m/>
  </r>
  <r>
    <x v="11"/>
    <x v="1"/>
    <x v="5"/>
    <x v="1"/>
    <x v="12"/>
    <n v="1556265"/>
    <n v="103220"/>
    <n v="0"/>
    <n v="0"/>
    <n v="0"/>
    <n v="1556265"/>
    <m/>
  </r>
  <r>
    <x v="11"/>
    <x v="1"/>
    <x v="5"/>
    <x v="1"/>
    <x v="8"/>
    <n v="0"/>
    <n v="0"/>
    <n v="0"/>
    <n v="192875"/>
    <n v="6000"/>
    <n v="198875"/>
    <m/>
  </r>
  <r>
    <x v="11"/>
    <x v="1"/>
    <x v="5"/>
    <x v="2"/>
    <x v="6"/>
    <n v="916900"/>
    <n v="17377"/>
    <n v="0"/>
    <n v="0"/>
    <n v="0"/>
    <n v="916900"/>
    <m/>
  </r>
  <r>
    <x v="11"/>
    <x v="1"/>
    <x v="5"/>
    <x v="2"/>
    <x v="13"/>
    <n v="10154391"/>
    <n v="0"/>
    <n v="0"/>
    <n v="0"/>
    <n v="0"/>
    <n v="10154391"/>
    <m/>
  </r>
  <r>
    <x v="11"/>
    <x v="1"/>
    <x v="5"/>
    <x v="2"/>
    <x v="9"/>
    <n v="0"/>
    <n v="0"/>
    <n v="0"/>
    <n v="525794"/>
    <n v="2920"/>
    <n v="528714"/>
    <m/>
  </r>
  <r>
    <x v="11"/>
    <x v="1"/>
    <x v="5"/>
    <x v="4"/>
    <x v="7"/>
    <n v="134340"/>
    <n v="0"/>
    <n v="0"/>
    <n v="0"/>
    <n v="0"/>
    <n v="134340"/>
    <m/>
  </r>
  <r>
    <x v="11"/>
    <x v="1"/>
    <x v="5"/>
    <x v="3"/>
    <x v="10"/>
    <n v="190746"/>
    <n v="0"/>
    <n v="0"/>
    <n v="0"/>
    <n v="0"/>
    <n v="190746"/>
    <m/>
  </r>
  <r>
    <x v="11"/>
    <x v="1"/>
    <x v="5"/>
    <x v="3"/>
    <x v="15"/>
    <n v="43816"/>
    <n v="43117"/>
    <n v="0"/>
    <n v="0"/>
    <n v="0"/>
    <n v="43816"/>
    <m/>
  </r>
  <r>
    <x v="11"/>
    <x v="1"/>
    <x v="37"/>
    <x v="0"/>
    <x v="11"/>
    <n v="928882"/>
    <n v="0"/>
    <n v="0"/>
    <n v="0"/>
    <n v="0"/>
    <n v="928882"/>
    <m/>
  </r>
  <r>
    <x v="11"/>
    <x v="1"/>
    <x v="37"/>
    <x v="0"/>
    <x v="1"/>
    <n v="0"/>
    <n v="0"/>
    <n v="0"/>
    <n v="130370"/>
    <n v="0"/>
    <n v="130370"/>
    <m/>
  </r>
  <r>
    <x v="11"/>
    <x v="1"/>
    <x v="37"/>
    <x v="1"/>
    <x v="12"/>
    <n v="4728495"/>
    <n v="9819"/>
    <n v="0"/>
    <n v="0"/>
    <n v="0"/>
    <n v="4728495"/>
    <m/>
  </r>
  <r>
    <x v="11"/>
    <x v="1"/>
    <x v="37"/>
    <x v="1"/>
    <x v="8"/>
    <n v="0"/>
    <n v="0"/>
    <n v="0"/>
    <n v="571082"/>
    <n v="12720"/>
    <n v="583802"/>
    <m/>
  </r>
  <r>
    <x v="11"/>
    <x v="1"/>
    <x v="37"/>
    <x v="2"/>
    <x v="6"/>
    <n v="49355"/>
    <n v="0"/>
    <n v="0"/>
    <n v="0"/>
    <n v="0"/>
    <n v="49355"/>
    <m/>
  </r>
  <r>
    <x v="11"/>
    <x v="1"/>
    <x v="37"/>
    <x v="2"/>
    <x v="13"/>
    <n v="253407"/>
    <n v="0"/>
    <n v="0"/>
    <n v="0"/>
    <n v="0"/>
    <n v="253407"/>
    <m/>
  </r>
  <r>
    <x v="11"/>
    <x v="1"/>
    <x v="37"/>
    <x v="3"/>
    <x v="5"/>
    <n v="32913"/>
    <n v="0"/>
    <n v="0"/>
    <n v="0"/>
    <n v="0"/>
    <n v="32913"/>
    <m/>
  </r>
  <r>
    <x v="11"/>
    <x v="1"/>
    <x v="37"/>
    <x v="3"/>
    <x v="10"/>
    <n v="91234"/>
    <n v="0"/>
    <n v="0"/>
    <n v="0"/>
    <n v="0"/>
    <n v="91234"/>
    <m/>
  </r>
  <r>
    <x v="11"/>
    <x v="1"/>
    <x v="19"/>
    <x v="0"/>
    <x v="11"/>
    <n v="7124500"/>
    <n v="0"/>
    <n v="0"/>
    <n v="0"/>
    <n v="0"/>
    <n v="7124500"/>
    <m/>
  </r>
  <r>
    <x v="11"/>
    <x v="1"/>
    <x v="19"/>
    <x v="0"/>
    <x v="1"/>
    <n v="0"/>
    <n v="0"/>
    <n v="0"/>
    <n v="1967837"/>
    <n v="8760"/>
    <n v="1976597"/>
    <m/>
  </r>
  <r>
    <x v="11"/>
    <x v="1"/>
    <x v="19"/>
    <x v="1"/>
    <x v="12"/>
    <n v="9479004"/>
    <n v="18441"/>
    <n v="0"/>
    <n v="0"/>
    <n v="0"/>
    <n v="9479004"/>
    <m/>
  </r>
  <r>
    <x v="11"/>
    <x v="1"/>
    <x v="19"/>
    <x v="1"/>
    <x v="8"/>
    <n v="0"/>
    <n v="0"/>
    <n v="0"/>
    <n v="1801902"/>
    <n v="3566"/>
    <n v="1805468"/>
    <m/>
  </r>
  <r>
    <x v="11"/>
    <x v="1"/>
    <x v="19"/>
    <x v="2"/>
    <x v="6"/>
    <n v="779154"/>
    <n v="0"/>
    <n v="0"/>
    <n v="0"/>
    <n v="0"/>
    <n v="779154"/>
    <m/>
  </r>
  <r>
    <x v="11"/>
    <x v="1"/>
    <x v="19"/>
    <x v="2"/>
    <x v="13"/>
    <n v="2427631"/>
    <n v="4574"/>
    <n v="0"/>
    <n v="0"/>
    <n v="0"/>
    <n v="2427631"/>
    <m/>
  </r>
  <r>
    <x v="11"/>
    <x v="1"/>
    <x v="19"/>
    <x v="2"/>
    <x v="9"/>
    <n v="0"/>
    <n v="0"/>
    <n v="0"/>
    <n v="245379"/>
    <n v="23019"/>
    <n v="268398"/>
    <m/>
  </r>
  <r>
    <x v="11"/>
    <x v="1"/>
    <x v="19"/>
    <x v="4"/>
    <x v="7"/>
    <n v="12021"/>
    <n v="0"/>
    <n v="0"/>
    <n v="0"/>
    <n v="0"/>
    <n v="12021"/>
    <m/>
  </r>
  <r>
    <x v="11"/>
    <x v="1"/>
    <x v="19"/>
    <x v="3"/>
    <x v="5"/>
    <n v="31456"/>
    <n v="0"/>
    <n v="0"/>
    <n v="0"/>
    <n v="0"/>
    <n v="31456"/>
    <m/>
  </r>
  <r>
    <x v="11"/>
    <x v="1"/>
    <x v="19"/>
    <x v="3"/>
    <x v="10"/>
    <n v="32334"/>
    <n v="0"/>
    <n v="0"/>
    <n v="0"/>
    <n v="0"/>
    <n v="32334"/>
    <m/>
  </r>
  <r>
    <x v="11"/>
    <x v="1"/>
    <x v="30"/>
    <x v="0"/>
    <x v="11"/>
    <n v="3830905"/>
    <n v="0"/>
    <n v="0"/>
    <n v="0"/>
    <n v="0"/>
    <n v="3830905"/>
    <m/>
  </r>
  <r>
    <x v="11"/>
    <x v="1"/>
    <x v="30"/>
    <x v="1"/>
    <x v="12"/>
    <n v="5050115"/>
    <n v="46187"/>
    <n v="0"/>
    <n v="0"/>
    <n v="0"/>
    <n v="5050115"/>
    <m/>
  </r>
  <r>
    <x v="11"/>
    <x v="1"/>
    <x v="30"/>
    <x v="2"/>
    <x v="6"/>
    <n v="135014"/>
    <n v="0"/>
    <n v="0"/>
    <n v="0"/>
    <n v="0"/>
    <n v="135014"/>
    <m/>
  </r>
  <r>
    <x v="11"/>
    <x v="1"/>
    <x v="30"/>
    <x v="2"/>
    <x v="13"/>
    <n v="603679"/>
    <n v="0"/>
    <n v="0"/>
    <n v="0"/>
    <n v="0"/>
    <n v="603679"/>
    <m/>
  </r>
  <r>
    <x v="11"/>
    <x v="1"/>
    <x v="30"/>
    <x v="4"/>
    <x v="7"/>
    <n v="24059"/>
    <n v="0"/>
    <n v="0"/>
    <n v="0"/>
    <n v="0"/>
    <n v="24059"/>
    <m/>
  </r>
  <r>
    <x v="11"/>
    <x v="1"/>
    <x v="30"/>
    <x v="3"/>
    <x v="5"/>
    <n v="317784"/>
    <n v="0"/>
    <n v="0"/>
    <n v="0"/>
    <n v="0"/>
    <n v="317784"/>
    <m/>
  </r>
  <r>
    <x v="11"/>
    <x v="1"/>
    <x v="30"/>
    <x v="3"/>
    <x v="10"/>
    <n v="86366"/>
    <n v="0"/>
    <n v="0"/>
    <n v="0"/>
    <n v="0"/>
    <n v="86366"/>
    <m/>
  </r>
  <r>
    <x v="11"/>
    <x v="1"/>
    <x v="30"/>
    <x v="3"/>
    <x v="15"/>
    <n v="38748"/>
    <n v="0"/>
    <n v="0"/>
    <n v="0"/>
    <n v="0"/>
    <n v="38748"/>
    <m/>
  </r>
  <r>
    <x v="11"/>
    <x v="1"/>
    <x v="14"/>
    <x v="0"/>
    <x v="11"/>
    <n v="12321487"/>
    <n v="12476"/>
    <n v="0"/>
    <n v="0"/>
    <n v="0"/>
    <n v="12321487"/>
    <m/>
  </r>
  <r>
    <x v="11"/>
    <x v="1"/>
    <x v="14"/>
    <x v="0"/>
    <x v="1"/>
    <n v="0"/>
    <n v="0"/>
    <n v="0"/>
    <n v="1699145"/>
    <n v="12060"/>
    <n v="1711205"/>
    <m/>
  </r>
  <r>
    <x v="11"/>
    <x v="1"/>
    <x v="14"/>
    <x v="6"/>
    <x v="4"/>
    <n v="107660"/>
    <n v="0"/>
    <n v="0"/>
    <n v="0"/>
    <n v="0"/>
    <n v="107660"/>
    <m/>
  </r>
  <r>
    <x v="11"/>
    <x v="1"/>
    <x v="14"/>
    <x v="1"/>
    <x v="12"/>
    <n v="5288108"/>
    <n v="58734"/>
    <n v="0"/>
    <n v="0"/>
    <n v="0"/>
    <n v="5288108"/>
    <m/>
  </r>
  <r>
    <x v="11"/>
    <x v="1"/>
    <x v="14"/>
    <x v="1"/>
    <x v="8"/>
    <n v="0"/>
    <n v="0"/>
    <n v="0"/>
    <n v="504058"/>
    <n v="4058"/>
    <n v="508116"/>
    <m/>
  </r>
  <r>
    <x v="11"/>
    <x v="1"/>
    <x v="14"/>
    <x v="2"/>
    <x v="6"/>
    <n v="392924"/>
    <n v="8228"/>
    <n v="0"/>
    <n v="0"/>
    <n v="0"/>
    <n v="392924"/>
    <m/>
  </r>
  <r>
    <x v="11"/>
    <x v="1"/>
    <x v="14"/>
    <x v="2"/>
    <x v="13"/>
    <n v="1825864"/>
    <n v="0"/>
    <n v="0"/>
    <n v="0"/>
    <n v="0"/>
    <n v="1825864"/>
    <m/>
  </r>
  <r>
    <x v="11"/>
    <x v="1"/>
    <x v="14"/>
    <x v="3"/>
    <x v="10"/>
    <n v="78343"/>
    <n v="0"/>
    <n v="0"/>
    <n v="0"/>
    <n v="0"/>
    <n v="78343"/>
    <m/>
  </r>
  <r>
    <x v="11"/>
    <x v="1"/>
    <x v="6"/>
    <x v="0"/>
    <x v="11"/>
    <n v="19529533"/>
    <n v="0"/>
    <n v="0"/>
    <n v="0"/>
    <n v="0"/>
    <n v="19529533"/>
    <m/>
  </r>
  <r>
    <x v="11"/>
    <x v="1"/>
    <x v="6"/>
    <x v="0"/>
    <x v="1"/>
    <n v="0"/>
    <n v="0"/>
    <n v="0"/>
    <n v="2033426"/>
    <n v="175558"/>
    <n v="2208984"/>
    <m/>
  </r>
  <r>
    <x v="11"/>
    <x v="1"/>
    <x v="6"/>
    <x v="6"/>
    <x v="4"/>
    <n v="1296"/>
    <n v="1296"/>
    <n v="0"/>
    <n v="0"/>
    <n v="0"/>
    <n v="1296"/>
    <m/>
  </r>
  <r>
    <x v="11"/>
    <x v="1"/>
    <x v="6"/>
    <x v="1"/>
    <x v="12"/>
    <n v="11777713"/>
    <n v="21680"/>
    <n v="0"/>
    <n v="0"/>
    <n v="0"/>
    <n v="11777713"/>
    <m/>
  </r>
  <r>
    <x v="11"/>
    <x v="1"/>
    <x v="6"/>
    <x v="1"/>
    <x v="8"/>
    <n v="0"/>
    <n v="0"/>
    <n v="0"/>
    <n v="486250"/>
    <n v="110117"/>
    <n v="596367"/>
    <m/>
  </r>
  <r>
    <x v="11"/>
    <x v="1"/>
    <x v="6"/>
    <x v="2"/>
    <x v="6"/>
    <n v="1044621"/>
    <n v="0"/>
    <n v="0"/>
    <n v="0"/>
    <n v="0"/>
    <n v="1044621"/>
    <m/>
  </r>
  <r>
    <x v="11"/>
    <x v="1"/>
    <x v="6"/>
    <x v="2"/>
    <x v="13"/>
    <n v="668286"/>
    <n v="0"/>
    <n v="0"/>
    <n v="0"/>
    <n v="0"/>
    <n v="668286"/>
    <m/>
  </r>
  <r>
    <x v="11"/>
    <x v="1"/>
    <x v="6"/>
    <x v="2"/>
    <x v="9"/>
    <n v="0"/>
    <n v="0"/>
    <n v="0"/>
    <n v="0"/>
    <n v="14700"/>
    <n v="14700"/>
    <m/>
  </r>
  <r>
    <x v="11"/>
    <x v="1"/>
    <x v="25"/>
    <x v="0"/>
    <x v="11"/>
    <n v="10383504"/>
    <n v="0"/>
    <n v="0"/>
    <n v="0"/>
    <n v="0"/>
    <n v="10383504"/>
    <m/>
  </r>
  <r>
    <x v="11"/>
    <x v="1"/>
    <x v="25"/>
    <x v="0"/>
    <x v="1"/>
    <n v="0"/>
    <n v="0"/>
    <n v="0"/>
    <n v="0"/>
    <n v="97271"/>
    <n v="97271"/>
    <m/>
  </r>
  <r>
    <x v="11"/>
    <x v="1"/>
    <x v="25"/>
    <x v="1"/>
    <x v="12"/>
    <n v="5536111"/>
    <n v="29564"/>
    <n v="0"/>
    <n v="0"/>
    <n v="0"/>
    <n v="5536111"/>
    <m/>
  </r>
  <r>
    <x v="11"/>
    <x v="1"/>
    <x v="25"/>
    <x v="1"/>
    <x v="8"/>
    <n v="0"/>
    <n v="0"/>
    <n v="0"/>
    <n v="326105"/>
    <n v="49218"/>
    <n v="375323"/>
    <m/>
  </r>
  <r>
    <x v="11"/>
    <x v="1"/>
    <x v="25"/>
    <x v="2"/>
    <x v="6"/>
    <n v="249286"/>
    <n v="0"/>
    <n v="0"/>
    <n v="0"/>
    <n v="0"/>
    <n v="249286"/>
    <m/>
  </r>
  <r>
    <x v="11"/>
    <x v="1"/>
    <x v="25"/>
    <x v="2"/>
    <x v="13"/>
    <n v="488552"/>
    <n v="0"/>
    <n v="0"/>
    <n v="0"/>
    <n v="0"/>
    <n v="488552"/>
    <m/>
  </r>
  <r>
    <x v="11"/>
    <x v="1"/>
    <x v="25"/>
    <x v="2"/>
    <x v="9"/>
    <n v="0"/>
    <n v="0"/>
    <n v="0"/>
    <n v="0"/>
    <n v="20940"/>
    <n v="20940"/>
    <m/>
  </r>
  <r>
    <x v="11"/>
    <x v="1"/>
    <x v="28"/>
    <x v="0"/>
    <x v="11"/>
    <n v="5096601"/>
    <n v="82129"/>
    <n v="0"/>
    <n v="0"/>
    <n v="0"/>
    <n v="5096601"/>
    <m/>
  </r>
  <r>
    <x v="11"/>
    <x v="1"/>
    <x v="28"/>
    <x v="0"/>
    <x v="1"/>
    <n v="0"/>
    <n v="0"/>
    <n v="0"/>
    <n v="59387"/>
    <n v="10465"/>
    <n v="69852"/>
    <m/>
  </r>
  <r>
    <x v="11"/>
    <x v="1"/>
    <x v="28"/>
    <x v="1"/>
    <x v="12"/>
    <n v="3928901"/>
    <n v="65776"/>
    <n v="0"/>
    <n v="0"/>
    <n v="0"/>
    <n v="3928901"/>
    <m/>
  </r>
  <r>
    <x v="11"/>
    <x v="1"/>
    <x v="28"/>
    <x v="1"/>
    <x v="8"/>
    <n v="0"/>
    <n v="0"/>
    <n v="0"/>
    <n v="0"/>
    <n v="15765"/>
    <n v="15765"/>
    <m/>
  </r>
  <r>
    <x v="11"/>
    <x v="1"/>
    <x v="28"/>
    <x v="2"/>
    <x v="6"/>
    <n v="92557"/>
    <n v="0"/>
    <n v="0"/>
    <n v="0"/>
    <n v="0"/>
    <n v="92557"/>
    <m/>
  </r>
  <r>
    <x v="11"/>
    <x v="1"/>
    <x v="28"/>
    <x v="2"/>
    <x v="13"/>
    <n v="321752"/>
    <n v="0"/>
    <n v="0"/>
    <n v="0"/>
    <n v="0"/>
    <n v="321752"/>
    <m/>
  </r>
  <r>
    <x v="11"/>
    <x v="1"/>
    <x v="64"/>
    <x v="0"/>
    <x v="11"/>
    <n v="2058527"/>
    <n v="0"/>
    <n v="0"/>
    <n v="0"/>
    <n v="0"/>
    <n v="2058527"/>
    <m/>
  </r>
  <r>
    <x v="11"/>
    <x v="1"/>
    <x v="64"/>
    <x v="1"/>
    <x v="12"/>
    <n v="412593"/>
    <n v="0"/>
    <n v="0"/>
    <n v="0"/>
    <n v="0"/>
    <n v="412593"/>
    <m/>
  </r>
  <r>
    <x v="11"/>
    <x v="1"/>
    <x v="64"/>
    <x v="2"/>
    <x v="13"/>
    <n v="16279"/>
    <n v="0"/>
    <n v="0"/>
    <n v="0"/>
    <n v="0"/>
    <n v="16279"/>
    <m/>
  </r>
  <r>
    <x v="11"/>
    <x v="1"/>
    <x v="75"/>
    <x v="0"/>
    <x v="11"/>
    <n v="1712330"/>
    <n v="0"/>
    <n v="0"/>
    <n v="0"/>
    <n v="0"/>
    <n v="1712330"/>
    <m/>
  </r>
  <r>
    <x v="11"/>
    <x v="1"/>
    <x v="75"/>
    <x v="1"/>
    <x v="12"/>
    <n v="6025"/>
    <n v="6025"/>
    <n v="0"/>
    <n v="0"/>
    <n v="0"/>
    <n v="6025"/>
    <m/>
  </r>
  <r>
    <x v="11"/>
    <x v="1"/>
    <x v="75"/>
    <x v="1"/>
    <x v="8"/>
    <n v="0"/>
    <n v="0"/>
    <n v="0"/>
    <n v="52566"/>
    <n v="0"/>
    <n v="52566"/>
    <m/>
  </r>
  <r>
    <x v="11"/>
    <x v="1"/>
    <x v="75"/>
    <x v="3"/>
    <x v="5"/>
    <n v="2686"/>
    <n v="0"/>
    <n v="0"/>
    <n v="0"/>
    <n v="0"/>
    <n v="2686"/>
    <m/>
  </r>
  <r>
    <x v="11"/>
    <x v="1"/>
    <x v="75"/>
    <x v="3"/>
    <x v="10"/>
    <n v="2498"/>
    <n v="0"/>
    <n v="0"/>
    <n v="0"/>
    <n v="0"/>
    <n v="2498"/>
    <m/>
  </r>
  <r>
    <x v="11"/>
    <x v="1"/>
    <x v="94"/>
    <x v="0"/>
    <x v="11"/>
    <n v="1088730"/>
    <n v="0"/>
    <n v="0"/>
    <n v="0"/>
    <n v="0"/>
    <n v="1088730"/>
    <m/>
  </r>
  <r>
    <x v="11"/>
    <x v="1"/>
    <x v="94"/>
    <x v="2"/>
    <x v="6"/>
    <n v="15736"/>
    <n v="0"/>
    <n v="0"/>
    <n v="0"/>
    <n v="0"/>
    <n v="15736"/>
    <m/>
  </r>
  <r>
    <x v="11"/>
    <x v="1"/>
    <x v="163"/>
    <x v="0"/>
    <x v="11"/>
    <n v="13549"/>
    <n v="13549"/>
    <n v="0"/>
    <n v="0"/>
    <n v="0"/>
    <n v="13549"/>
    <m/>
  </r>
  <r>
    <x v="11"/>
    <x v="1"/>
    <x v="166"/>
    <x v="0"/>
    <x v="11"/>
    <n v="101703"/>
    <n v="51183"/>
    <n v="0"/>
    <n v="0"/>
    <n v="0"/>
    <n v="101703"/>
    <m/>
  </r>
  <r>
    <x v="11"/>
    <x v="1"/>
    <x v="116"/>
    <x v="0"/>
    <x v="11"/>
    <n v="468977"/>
    <n v="46900"/>
    <n v="0"/>
    <n v="0"/>
    <n v="0"/>
    <n v="468977"/>
    <m/>
  </r>
  <r>
    <x v="11"/>
    <x v="1"/>
    <x v="79"/>
    <x v="0"/>
    <x v="11"/>
    <n v="1385408"/>
    <n v="0"/>
    <n v="0"/>
    <n v="0"/>
    <n v="0"/>
    <n v="1385408"/>
    <m/>
  </r>
  <r>
    <x v="11"/>
    <x v="1"/>
    <x v="79"/>
    <x v="1"/>
    <x v="12"/>
    <n v="168423"/>
    <n v="47696"/>
    <n v="0"/>
    <n v="0"/>
    <n v="0"/>
    <n v="168423"/>
    <m/>
  </r>
  <r>
    <x v="11"/>
    <x v="1"/>
    <x v="79"/>
    <x v="2"/>
    <x v="6"/>
    <n v="9573"/>
    <n v="0"/>
    <n v="0"/>
    <n v="0"/>
    <n v="0"/>
    <n v="9573"/>
    <m/>
  </r>
  <r>
    <x v="11"/>
    <x v="1"/>
    <x v="79"/>
    <x v="2"/>
    <x v="13"/>
    <n v="230123"/>
    <n v="0"/>
    <n v="0"/>
    <n v="0"/>
    <n v="0"/>
    <n v="230123"/>
    <m/>
  </r>
  <r>
    <x v="11"/>
    <x v="1"/>
    <x v="41"/>
    <x v="0"/>
    <x v="11"/>
    <n v="3922043"/>
    <n v="21127"/>
    <n v="0"/>
    <n v="0"/>
    <n v="0"/>
    <n v="3922043"/>
    <m/>
  </r>
  <r>
    <x v="11"/>
    <x v="1"/>
    <x v="41"/>
    <x v="0"/>
    <x v="1"/>
    <n v="0"/>
    <n v="0"/>
    <n v="0"/>
    <n v="277373"/>
    <n v="0"/>
    <n v="277373"/>
    <m/>
  </r>
  <r>
    <x v="11"/>
    <x v="1"/>
    <x v="41"/>
    <x v="1"/>
    <x v="12"/>
    <n v="998767"/>
    <n v="0"/>
    <n v="0"/>
    <n v="0"/>
    <n v="0"/>
    <n v="998767"/>
    <m/>
  </r>
  <r>
    <x v="11"/>
    <x v="1"/>
    <x v="41"/>
    <x v="1"/>
    <x v="8"/>
    <n v="0"/>
    <n v="0"/>
    <n v="0"/>
    <n v="82768"/>
    <n v="0"/>
    <n v="82768"/>
    <m/>
  </r>
  <r>
    <x v="11"/>
    <x v="1"/>
    <x v="41"/>
    <x v="2"/>
    <x v="6"/>
    <n v="80257"/>
    <n v="0"/>
    <n v="0"/>
    <n v="0"/>
    <n v="0"/>
    <n v="80257"/>
    <m/>
  </r>
  <r>
    <x v="11"/>
    <x v="1"/>
    <x v="41"/>
    <x v="2"/>
    <x v="13"/>
    <n v="255162"/>
    <n v="0"/>
    <n v="0"/>
    <n v="0"/>
    <n v="0"/>
    <n v="255162"/>
    <m/>
  </r>
  <r>
    <x v="11"/>
    <x v="1"/>
    <x v="41"/>
    <x v="2"/>
    <x v="9"/>
    <n v="0"/>
    <n v="0"/>
    <n v="0"/>
    <n v="54235"/>
    <n v="0"/>
    <n v="54235"/>
    <m/>
  </r>
  <r>
    <x v="11"/>
    <x v="1"/>
    <x v="41"/>
    <x v="4"/>
    <x v="7"/>
    <n v="19573"/>
    <n v="0"/>
    <n v="0"/>
    <n v="0"/>
    <n v="0"/>
    <n v="19573"/>
    <m/>
  </r>
  <r>
    <x v="11"/>
    <x v="1"/>
    <x v="41"/>
    <x v="3"/>
    <x v="15"/>
    <n v="36258"/>
    <n v="0"/>
    <n v="0"/>
    <n v="0"/>
    <n v="0"/>
    <n v="36258"/>
    <m/>
  </r>
  <r>
    <x v="11"/>
    <x v="1"/>
    <x v="145"/>
    <x v="0"/>
    <x v="11"/>
    <n v="91481"/>
    <n v="0"/>
    <n v="0"/>
    <n v="0"/>
    <n v="0"/>
    <n v="91481"/>
    <m/>
  </r>
  <r>
    <x v="11"/>
    <x v="1"/>
    <x v="118"/>
    <x v="0"/>
    <x v="11"/>
    <n v="457853"/>
    <n v="0"/>
    <n v="0"/>
    <n v="0"/>
    <n v="0"/>
    <n v="457853"/>
    <m/>
  </r>
  <r>
    <x v="11"/>
    <x v="1"/>
    <x v="153"/>
    <x v="0"/>
    <x v="11"/>
    <n v="57249"/>
    <n v="0"/>
    <n v="0"/>
    <n v="0"/>
    <n v="0"/>
    <n v="57249"/>
    <m/>
  </r>
  <r>
    <x v="11"/>
    <x v="1"/>
    <x v="129"/>
    <x v="0"/>
    <x v="11"/>
    <n v="152873"/>
    <n v="0"/>
    <n v="0"/>
    <n v="0"/>
    <n v="0"/>
    <n v="152873"/>
    <m/>
  </r>
  <r>
    <x v="11"/>
    <x v="1"/>
    <x v="93"/>
    <x v="0"/>
    <x v="11"/>
    <n v="800254"/>
    <n v="0"/>
    <n v="0"/>
    <n v="0"/>
    <n v="0"/>
    <n v="800254"/>
    <m/>
  </r>
  <r>
    <x v="11"/>
    <x v="1"/>
    <x v="93"/>
    <x v="1"/>
    <x v="12"/>
    <n v="66099"/>
    <n v="0"/>
    <n v="0"/>
    <n v="0"/>
    <n v="0"/>
    <n v="66099"/>
    <m/>
  </r>
  <r>
    <x v="11"/>
    <x v="1"/>
    <x v="93"/>
    <x v="2"/>
    <x v="6"/>
    <n v="18118"/>
    <n v="0"/>
    <n v="0"/>
    <n v="0"/>
    <n v="0"/>
    <n v="18118"/>
    <m/>
  </r>
  <r>
    <x v="11"/>
    <x v="1"/>
    <x v="67"/>
    <x v="0"/>
    <x v="11"/>
    <n v="1399114"/>
    <n v="47621"/>
    <n v="0"/>
    <n v="0"/>
    <n v="0"/>
    <n v="1399114"/>
    <m/>
  </r>
  <r>
    <x v="11"/>
    <x v="1"/>
    <x v="67"/>
    <x v="1"/>
    <x v="12"/>
    <n v="13422"/>
    <n v="13422"/>
    <n v="0"/>
    <n v="0"/>
    <n v="0"/>
    <n v="13422"/>
    <m/>
  </r>
  <r>
    <x v="11"/>
    <x v="1"/>
    <x v="85"/>
    <x v="0"/>
    <x v="11"/>
    <n v="1134707"/>
    <n v="14663"/>
    <n v="0"/>
    <n v="0"/>
    <n v="0"/>
    <n v="1134707"/>
    <m/>
  </r>
  <r>
    <x v="11"/>
    <x v="1"/>
    <x v="85"/>
    <x v="1"/>
    <x v="12"/>
    <n v="111858"/>
    <n v="0"/>
    <n v="0"/>
    <n v="0"/>
    <n v="0"/>
    <n v="111858"/>
    <m/>
  </r>
  <r>
    <x v="11"/>
    <x v="1"/>
    <x v="85"/>
    <x v="2"/>
    <x v="13"/>
    <n v="27100"/>
    <n v="0"/>
    <n v="0"/>
    <n v="0"/>
    <n v="0"/>
    <n v="27100"/>
    <m/>
  </r>
  <r>
    <x v="11"/>
    <x v="1"/>
    <x v="99"/>
    <x v="0"/>
    <x v="11"/>
    <n v="300880"/>
    <n v="0"/>
    <n v="0"/>
    <n v="0"/>
    <n v="0"/>
    <n v="300880"/>
    <m/>
  </r>
  <r>
    <x v="11"/>
    <x v="1"/>
    <x v="99"/>
    <x v="2"/>
    <x v="6"/>
    <n v="29743"/>
    <n v="0"/>
    <n v="0"/>
    <n v="0"/>
    <n v="0"/>
    <n v="29743"/>
    <m/>
  </r>
  <r>
    <x v="11"/>
    <x v="1"/>
    <x v="123"/>
    <x v="0"/>
    <x v="11"/>
    <n v="402646"/>
    <n v="0"/>
    <n v="0"/>
    <n v="0"/>
    <n v="0"/>
    <n v="402646"/>
    <m/>
  </r>
  <r>
    <x v="11"/>
    <x v="1"/>
    <x v="100"/>
    <x v="0"/>
    <x v="11"/>
    <n v="921505"/>
    <n v="0"/>
    <n v="0"/>
    <n v="0"/>
    <n v="0"/>
    <n v="921505"/>
    <m/>
  </r>
  <r>
    <x v="11"/>
    <x v="1"/>
    <x v="100"/>
    <x v="1"/>
    <x v="12"/>
    <n v="46906"/>
    <n v="0"/>
    <n v="0"/>
    <n v="0"/>
    <n v="0"/>
    <n v="46906"/>
    <m/>
  </r>
  <r>
    <x v="11"/>
    <x v="1"/>
    <x v="100"/>
    <x v="2"/>
    <x v="6"/>
    <n v="72971"/>
    <n v="0"/>
    <n v="0"/>
    <n v="0"/>
    <n v="0"/>
    <n v="72971"/>
    <m/>
  </r>
  <r>
    <x v="11"/>
    <x v="1"/>
    <x v="100"/>
    <x v="2"/>
    <x v="13"/>
    <n v="65048"/>
    <n v="0"/>
    <n v="0"/>
    <n v="0"/>
    <n v="0"/>
    <n v="65048"/>
    <m/>
  </r>
  <r>
    <x v="11"/>
    <x v="1"/>
    <x v="3"/>
    <x v="0"/>
    <x v="11"/>
    <n v="20245558"/>
    <n v="21338"/>
    <n v="0"/>
    <n v="0"/>
    <n v="0"/>
    <n v="20245558"/>
    <m/>
  </r>
  <r>
    <x v="11"/>
    <x v="1"/>
    <x v="3"/>
    <x v="0"/>
    <x v="1"/>
    <n v="0"/>
    <n v="0"/>
    <n v="0"/>
    <n v="2271241"/>
    <n v="5360"/>
    <n v="2276601"/>
    <m/>
  </r>
  <r>
    <x v="11"/>
    <x v="1"/>
    <x v="3"/>
    <x v="6"/>
    <x v="4"/>
    <n v="70215"/>
    <n v="29843"/>
    <n v="0"/>
    <n v="0"/>
    <n v="0"/>
    <n v="70215"/>
    <m/>
  </r>
  <r>
    <x v="11"/>
    <x v="1"/>
    <x v="3"/>
    <x v="6"/>
    <x v="2"/>
    <n v="0"/>
    <n v="0"/>
    <n v="0"/>
    <n v="71788"/>
    <n v="0"/>
    <n v="71788"/>
    <m/>
  </r>
  <r>
    <x v="11"/>
    <x v="1"/>
    <x v="3"/>
    <x v="1"/>
    <x v="12"/>
    <n v="730930"/>
    <n v="0"/>
    <n v="0"/>
    <n v="0"/>
    <n v="0"/>
    <n v="730930"/>
    <m/>
  </r>
  <r>
    <x v="11"/>
    <x v="1"/>
    <x v="3"/>
    <x v="1"/>
    <x v="8"/>
    <n v="0"/>
    <n v="0"/>
    <n v="0"/>
    <n v="284835"/>
    <n v="0"/>
    <n v="284835"/>
    <m/>
  </r>
  <r>
    <x v="11"/>
    <x v="1"/>
    <x v="3"/>
    <x v="2"/>
    <x v="6"/>
    <n v="408118"/>
    <n v="62278"/>
    <n v="0"/>
    <n v="0"/>
    <n v="0"/>
    <n v="408118"/>
    <m/>
  </r>
  <r>
    <x v="11"/>
    <x v="1"/>
    <x v="3"/>
    <x v="2"/>
    <x v="13"/>
    <n v="3401360"/>
    <n v="10939"/>
    <n v="0"/>
    <n v="0"/>
    <n v="0"/>
    <n v="3401360"/>
    <m/>
  </r>
  <r>
    <x v="11"/>
    <x v="1"/>
    <x v="3"/>
    <x v="2"/>
    <x v="9"/>
    <n v="0"/>
    <n v="0"/>
    <n v="0"/>
    <n v="1428000"/>
    <n v="0"/>
    <n v="1428000"/>
    <m/>
  </r>
  <r>
    <x v="11"/>
    <x v="1"/>
    <x v="3"/>
    <x v="4"/>
    <x v="7"/>
    <n v="11772"/>
    <n v="0"/>
    <n v="0"/>
    <n v="0"/>
    <n v="0"/>
    <n v="11772"/>
    <m/>
  </r>
  <r>
    <x v="11"/>
    <x v="1"/>
    <x v="3"/>
    <x v="3"/>
    <x v="5"/>
    <n v="4494"/>
    <n v="0"/>
    <n v="0"/>
    <n v="0"/>
    <n v="0"/>
    <n v="4494"/>
    <m/>
  </r>
  <r>
    <x v="11"/>
    <x v="1"/>
    <x v="3"/>
    <x v="3"/>
    <x v="10"/>
    <n v="93077"/>
    <n v="0"/>
    <n v="0"/>
    <n v="0"/>
    <n v="0"/>
    <n v="93077"/>
    <m/>
  </r>
  <r>
    <x v="11"/>
    <x v="1"/>
    <x v="13"/>
    <x v="0"/>
    <x v="11"/>
    <n v="11434987"/>
    <n v="127809"/>
    <n v="0"/>
    <n v="0"/>
    <n v="0"/>
    <n v="11434987"/>
    <m/>
  </r>
  <r>
    <x v="11"/>
    <x v="1"/>
    <x v="13"/>
    <x v="0"/>
    <x v="1"/>
    <n v="0"/>
    <n v="0"/>
    <n v="0"/>
    <n v="1169691"/>
    <n v="0"/>
    <n v="1169691"/>
    <m/>
  </r>
  <r>
    <x v="11"/>
    <x v="1"/>
    <x v="13"/>
    <x v="6"/>
    <x v="4"/>
    <n v="3620"/>
    <n v="0"/>
    <n v="0"/>
    <n v="0"/>
    <n v="0"/>
    <n v="3620"/>
    <m/>
  </r>
  <r>
    <x v="11"/>
    <x v="1"/>
    <x v="13"/>
    <x v="1"/>
    <x v="12"/>
    <n v="1277046"/>
    <n v="184021"/>
    <n v="0"/>
    <n v="0"/>
    <n v="0"/>
    <n v="1277046"/>
    <m/>
  </r>
  <r>
    <x v="11"/>
    <x v="1"/>
    <x v="13"/>
    <x v="2"/>
    <x v="6"/>
    <n v="22545"/>
    <n v="0"/>
    <n v="0"/>
    <n v="0"/>
    <n v="0"/>
    <n v="22545"/>
    <m/>
  </r>
  <r>
    <x v="11"/>
    <x v="1"/>
    <x v="13"/>
    <x v="2"/>
    <x v="13"/>
    <n v="52597"/>
    <n v="0"/>
    <n v="0"/>
    <n v="0"/>
    <n v="0"/>
    <n v="52597"/>
    <m/>
  </r>
  <r>
    <x v="11"/>
    <x v="1"/>
    <x v="13"/>
    <x v="4"/>
    <x v="7"/>
    <n v="11564"/>
    <n v="0"/>
    <n v="0"/>
    <n v="0"/>
    <n v="0"/>
    <n v="11564"/>
    <m/>
  </r>
  <r>
    <x v="11"/>
    <x v="2"/>
    <x v="81"/>
    <x v="0"/>
    <x v="11"/>
    <n v="1092435"/>
    <n v="13155"/>
    <n v="0"/>
    <n v="0"/>
    <n v="0"/>
    <n v="1092435"/>
    <m/>
  </r>
  <r>
    <x v="11"/>
    <x v="2"/>
    <x v="81"/>
    <x v="6"/>
    <x v="4"/>
    <n v="5881"/>
    <n v="0"/>
    <n v="0"/>
    <n v="0"/>
    <n v="0"/>
    <n v="5881"/>
    <m/>
  </r>
  <r>
    <x v="11"/>
    <x v="2"/>
    <x v="81"/>
    <x v="1"/>
    <x v="12"/>
    <n v="612390"/>
    <n v="75445"/>
    <n v="0"/>
    <n v="0"/>
    <n v="0"/>
    <n v="612390"/>
    <m/>
  </r>
  <r>
    <x v="11"/>
    <x v="2"/>
    <x v="81"/>
    <x v="2"/>
    <x v="6"/>
    <n v="106436"/>
    <n v="0"/>
    <n v="0"/>
    <n v="0"/>
    <n v="0"/>
    <n v="106436"/>
    <m/>
  </r>
  <r>
    <x v="11"/>
    <x v="2"/>
    <x v="81"/>
    <x v="2"/>
    <x v="13"/>
    <n v="274088"/>
    <n v="0"/>
    <n v="0"/>
    <n v="0"/>
    <n v="0"/>
    <n v="274088"/>
    <m/>
  </r>
  <r>
    <x v="11"/>
    <x v="2"/>
    <x v="81"/>
    <x v="4"/>
    <x v="7"/>
    <n v="6562"/>
    <n v="0"/>
    <n v="0"/>
    <n v="0"/>
    <n v="0"/>
    <n v="6562"/>
    <m/>
  </r>
  <r>
    <x v="11"/>
    <x v="2"/>
    <x v="43"/>
    <x v="0"/>
    <x v="11"/>
    <n v="5040483"/>
    <n v="0"/>
    <n v="0"/>
    <n v="0"/>
    <n v="0"/>
    <n v="5040483"/>
    <m/>
  </r>
  <r>
    <x v="11"/>
    <x v="2"/>
    <x v="43"/>
    <x v="0"/>
    <x v="1"/>
    <n v="0"/>
    <n v="0"/>
    <n v="0"/>
    <n v="0"/>
    <n v="17650"/>
    <n v="17650"/>
    <m/>
  </r>
  <r>
    <x v="11"/>
    <x v="2"/>
    <x v="43"/>
    <x v="1"/>
    <x v="12"/>
    <n v="662255"/>
    <n v="0"/>
    <n v="0"/>
    <n v="0"/>
    <n v="0"/>
    <n v="662255"/>
    <m/>
  </r>
  <r>
    <x v="11"/>
    <x v="2"/>
    <x v="43"/>
    <x v="2"/>
    <x v="6"/>
    <n v="187978"/>
    <n v="0"/>
    <n v="0"/>
    <n v="0"/>
    <n v="0"/>
    <n v="187978"/>
    <m/>
  </r>
  <r>
    <x v="11"/>
    <x v="2"/>
    <x v="43"/>
    <x v="2"/>
    <x v="13"/>
    <n v="361492"/>
    <n v="0"/>
    <n v="0"/>
    <n v="0"/>
    <n v="0"/>
    <n v="361492"/>
    <m/>
  </r>
  <r>
    <x v="11"/>
    <x v="2"/>
    <x v="43"/>
    <x v="2"/>
    <x v="9"/>
    <n v="0"/>
    <n v="0"/>
    <n v="0"/>
    <n v="0"/>
    <n v="6350"/>
    <n v="6350"/>
    <m/>
  </r>
  <r>
    <x v="11"/>
    <x v="2"/>
    <x v="43"/>
    <x v="4"/>
    <x v="7"/>
    <n v="53438"/>
    <n v="0"/>
    <n v="0"/>
    <n v="0"/>
    <n v="0"/>
    <n v="53438"/>
    <m/>
  </r>
  <r>
    <x v="11"/>
    <x v="2"/>
    <x v="43"/>
    <x v="3"/>
    <x v="10"/>
    <n v="292695"/>
    <n v="0"/>
    <n v="0"/>
    <n v="0"/>
    <n v="0"/>
    <n v="292695"/>
    <m/>
  </r>
  <r>
    <x v="11"/>
    <x v="2"/>
    <x v="43"/>
    <x v="3"/>
    <x v="15"/>
    <n v="2338"/>
    <n v="0"/>
    <n v="0"/>
    <n v="0"/>
    <n v="0"/>
    <n v="2338"/>
    <m/>
  </r>
  <r>
    <x v="11"/>
    <x v="1"/>
    <x v="15"/>
    <x v="0"/>
    <x v="11"/>
    <n v="10341407"/>
    <n v="27465"/>
    <n v="0"/>
    <n v="0"/>
    <n v="0"/>
    <n v="10341407"/>
    <m/>
  </r>
  <r>
    <x v="11"/>
    <x v="1"/>
    <x v="15"/>
    <x v="0"/>
    <x v="1"/>
    <n v="0"/>
    <n v="0"/>
    <n v="0"/>
    <n v="209266"/>
    <n v="85060"/>
    <n v="294326"/>
    <m/>
  </r>
  <r>
    <x v="11"/>
    <x v="1"/>
    <x v="15"/>
    <x v="1"/>
    <x v="12"/>
    <n v="715819"/>
    <n v="0"/>
    <n v="0"/>
    <n v="0"/>
    <n v="0"/>
    <n v="715819"/>
    <m/>
  </r>
  <r>
    <x v="11"/>
    <x v="1"/>
    <x v="15"/>
    <x v="1"/>
    <x v="8"/>
    <n v="0"/>
    <n v="0"/>
    <n v="0"/>
    <n v="0"/>
    <n v="5660"/>
    <n v="5660"/>
    <m/>
  </r>
  <r>
    <x v="11"/>
    <x v="1"/>
    <x v="15"/>
    <x v="2"/>
    <x v="6"/>
    <n v="349930"/>
    <n v="4258"/>
    <n v="0"/>
    <n v="0"/>
    <n v="0"/>
    <n v="349930"/>
    <m/>
  </r>
  <r>
    <x v="11"/>
    <x v="1"/>
    <x v="15"/>
    <x v="2"/>
    <x v="13"/>
    <n v="3797010"/>
    <n v="21130"/>
    <n v="0"/>
    <n v="0"/>
    <n v="0"/>
    <n v="3797010"/>
    <m/>
  </r>
  <r>
    <x v="11"/>
    <x v="1"/>
    <x v="15"/>
    <x v="2"/>
    <x v="9"/>
    <n v="0"/>
    <n v="0"/>
    <n v="0"/>
    <n v="96736"/>
    <n v="32070"/>
    <n v="128806"/>
    <m/>
  </r>
  <r>
    <x v="11"/>
    <x v="1"/>
    <x v="15"/>
    <x v="4"/>
    <x v="7"/>
    <n v="6945"/>
    <n v="0"/>
    <n v="0"/>
    <n v="0"/>
    <n v="0"/>
    <n v="6945"/>
    <m/>
  </r>
  <r>
    <x v="11"/>
    <x v="1"/>
    <x v="15"/>
    <x v="3"/>
    <x v="5"/>
    <n v="54462"/>
    <n v="0"/>
    <n v="0"/>
    <n v="0"/>
    <n v="0"/>
    <n v="54462"/>
    <m/>
  </r>
  <r>
    <x v="11"/>
    <x v="1"/>
    <x v="15"/>
    <x v="3"/>
    <x v="10"/>
    <n v="140219"/>
    <n v="0"/>
    <n v="0"/>
    <n v="0"/>
    <n v="0"/>
    <n v="140219"/>
    <m/>
  </r>
  <r>
    <x v="11"/>
    <x v="1"/>
    <x v="76"/>
    <x v="0"/>
    <x v="11"/>
    <n v="1420153"/>
    <n v="0"/>
    <n v="0"/>
    <n v="0"/>
    <n v="0"/>
    <n v="1420153"/>
    <m/>
  </r>
  <r>
    <x v="11"/>
    <x v="1"/>
    <x v="76"/>
    <x v="1"/>
    <x v="12"/>
    <n v="1250140"/>
    <n v="30773"/>
    <n v="0"/>
    <n v="0"/>
    <n v="0"/>
    <n v="1250140"/>
    <m/>
  </r>
  <r>
    <x v="11"/>
    <x v="1"/>
    <x v="76"/>
    <x v="1"/>
    <x v="8"/>
    <n v="0"/>
    <n v="0"/>
    <n v="0"/>
    <n v="95755"/>
    <n v="0"/>
    <n v="95755"/>
    <m/>
  </r>
  <r>
    <x v="11"/>
    <x v="1"/>
    <x v="76"/>
    <x v="2"/>
    <x v="6"/>
    <n v="146094"/>
    <n v="0"/>
    <n v="0"/>
    <n v="0"/>
    <n v="0"/>
    <n v="146094"/>
    <m/>
  </r>
  <r>
    <x v="11"/>
    <x v="1"/>
    <x v="76"/>
    <x v="2"/>
    <x v="13"/>
    <n v="230850"/>
    <n v="2350"/>
    <n v="0"/>
    <n v="0"/>
    <n v="0"/>
    <n v="230850"/>
    <m/>
  </r>
  <r>
    <x v="11"/>
    <x v="1"/>
    <x v="76"/>
    <x v="4"/>
    <x v="7"/>
    <n v="16651"/>
    <n v="0"/>
    <n v="0"/>
    <n v="0"/>
    <n v="0"/>
    <n v="16651"/>
    <m/>
  </r>
  <r>
    <x v="11"/>
    <x v="1"/>
    <x v="76"/>
    <x v="3"/>
    <x v="10"/>
    <n v="46007"/>
    <n v="15695"/>
    <n v="0"/>
    <n v="0"/>
    <n v="0"/>
    <n v="46007"/>
    <m/>
  </r>
  <r>
    <x v="11"/>
    <x v="1"/>
    <x v="92"/>
    <x v="0"/>
    <x v="11"/>
    <n v="382304"/>
    <n v="0"/>
    <n v="0"/>
    <n v="0"/>
    <n v="0"/>
    <n v="382304"/>
    <m/>
  </r>
  <r>
    <x v="11"/>
    <x v="1"/>
    <x v="92"/>
    <x v="1"/>
    <x v="12"/>
    <n v="813557"/>
    <n v="0"/>
    <n v="0"/>
    <n v="0"/>
    <n v="0"/>
    <n v="813557"/>
    <m/>
  </r>
  <r>
    <x v="11"/>
    <x v="1"/>
    <x v="125"/>
    <x v="0"/>
    <x v="11"/>
    <n v="26768"/>
    <n v="0"/>
    <n v="0"/>
    <n v="0"/>
    <n v="0"/>
    <n v="26768"/>
    <m/>
  </r>
  <r>
    <x v="11"/>
    <x v="1"/>
    <x v="125"/>
    <x v="1"/>
    <x v="12"/>
    <n v="85546"/>
    <n v="0"/>
    <n v="0"/>
    <n v="0"/>
    <n v="0"/>
    <n v="85546"/>
    <m/>
  </r>
  <r>
    <x v="11"/>
    <x v="1"/>
    <x v="125"/>
    <x v="2"/>
    <x v="13"/>
    <n v="49838"/>
    <n v="0"/>
    <n v="0"/>
    <n v="0"/>
    <n v="0"/>
    <n v="49838"/>
    <m/>
  </r>
  <r>
    <x v="11"/>
    <x v="1"/>
    <x v="147"/>
    <x v="0"/>
    <x v="11"/>
    <n v="70394"/>
    <n v="0"/>
    <n v="0"/>
    <n v="0"/>
    <n v="0"/>
    <n v="70394"/>
    <m/>
  </r>
  <r>
    <x v="11"/>
    <x v="1"/>
    <x v="127"/>
    <x v="0"/>
    <x v="11"/>
    <n v="156210"/>
    <n v="0"/>
    <n v="0"/>
    <n v="0"/>
    <n v="0"/>
    <n v="156210"/>
    <m/>
  </r>
  <r>
    <x v="11"/>
    <x v="1"/>
    <x v="141"/>
    <x v="0"/>
    <x v="11"/>
    <n v="17894"/>
    <n v="5256"/>
    <n v="0"/>
    <n v="0"/>
    <n v="0"/>
    <n v="17894"/>
    <m/>
  </r>
  <r>
    <x v="11"/>
    <x v="3"/>
    <x v="97"/>
    <x v="0"/>
    <x v="11"/>
    <n v="946449"/>
    <n v="0"/>
    <n v="0"/>
    <n v="0"/>
    <n v="0"/>
    <n v="946449"/>
    <m/>
  </r>
  <r>
    <x v="11"/>
    <x v="3"/>
    <x v="97"/>
    <x v="1"/>
    <x v="12"/>
    <n v="438882"/>
    <n v="41757"/>
    <n v="0"/>
    <n v="0"/>
    <n v="0"/>
    <n v="438882"/>
    <m/>
  </r>
  <r>
    <x v="11"/>
    <x v="3"/>
    <x v="97"/>
    <x v="2"/>
    <x v="6"/>
    <n v="278482"/>
    <n v="0"/>
    <n v="0"/>
    <n v="0"/>
    <n v="0"/>
    <n v="278482"/>
    <m/>
  </r>
  <r>
    <x v="11"/>
    <x v="3"/>
    <x v="97"/>
    <x v="2"/>
    <x v="13"/>
    <n v="840049"/>
    <n v="0"/>
    <n v="0"/>
    <n v="0"/>
    <n v="0"/>
    <n v="840049"/>
    <m/>
  </r>
  <r>
    <x v="11"/>
    <x v="3"/>
    <x v="97"/>
    <x v="3"/>
    <x v="10"/>
    <n v="7312"/>
    <n v="0"/>
    <n v="0"/>
    <n v="0"/>
    <n v="0"/>
    <n v="7312"/>
    <m/>
  </r>
  <r>
    <x v="11"/>
    <x v="3"/>
    <x v="55"/>
    <x v="0"/>
    <x v="11"/>
    <n v="1218040"/>
    <n v="111453"/>
    <n v="0"/>
    <n v="0"/>
    <n v="0"/>
    <n v="1218040"/>
    <m/>
  </r>
  <r>
    <x v="11"/>
    <x v="3"/>
    <x v="55"/>
    <x v="6"/>
    <x v="4"/>
    <n v="63757"/>
    <n v="24065"/>
    <n v="0"/>
    <n v="0"/>
    <n v="0"/>
    <n v="63757"/>
    <m/>
  </r>
  <r>
    <x v="11"/>
    <x v="3"/>
    <x v="55"/>
    <x v="1"/>
    <x v="12"/>
    <n v="3787395"/>
    <n v="104437"/>
    <n v="0"/>
    <n v="0"/>
    <n v="0"/>
    <n v="3787395"/>
    <m/>
  </r>
  <r>
    <x v="11"/>
    <x v="3"/>
    <x v="55"/>
    <x v="2"/>
    <x v="6"/>
    <n v="318938"/>
    <n v="3618"/>
    <n v="0"/>
    <n v="0"/>
    <n v="0"/>
    <n v="318938"/>
    <m/>
  </r>
  <r>
    <x v="11"/>
    <x v="3"/>
    <x v="55"/>
    <x v="2"/>
    <x v="13"/>
    <n v="792591"/>
    <n v="5024"/>
    <n v="0"/>
    <n v="0"/>
    <n v="0"/>
    <n v="792591"/>
    <m/>
  </r>
  <r>
    <x v="11"/>
    <x v="3"/>
    <x v="55"/>
    <x v="2"/>
    <x v="9"/>
    <n v="0"/>
    <n v="0"/>
    <n v="0"/>
    <n v="0"/>
    <n v="7330"/>
    <n v="7330"/>
    <m/>
  </r>
  <r>
    <x v="11"/>
    <x v="3"/>
    <x v="55"/>
    <x v="4"/>
    <x v="7"/>
    <n v="20843"/>
    <n v="0"/>
    <n v="0"/>
    <n v="0"/>
    <n v="0"/>
    <n v="20843"/>
    <m/>
  </r>
  <r>
    <x v="11"/>
    <x v="3"/>
    <x v="55"/>
    <x v="3"/>
    <x v="5"/>
    <n v="18360"/>
    <n v="18360"/>
    <n v="0"/>
    <n v="0"/>
    <n v="0"/>
    <n v="18360"/>
    <m/>
  </r>
  <r>
    <x v="11"/>
    <x v="3"/>
    <x v="55"/>
    <x v="3"/>
    <x v="10"/>
    <n v="142547"/>
    <n v="17870"/>
    <n v="0"/>
    <n v="0"/>
    <n v="0"/>
    <n v="142547"/>
    <m/>
  </r>
  <r>
    <x v="11"/>
    <x v="3"/>
    <x v="55"/>
    <x v="3"/>
    <x v="3"/>
    <n v="0"/>
    <n v="0"/>
    <n v="0"/>
    <n v="0"/>
    <n v="1100"/>
    <n v="1100"/>
    <m/>
  </r>
  <r>
    <x v="11"/>
    <x v="3"/>
    <x v="16"/>
    <x v="0"/>
    <x v="11"/>
    <n v="8343949"/>
    <n v="169872"/>
    <n v="0"/>
    <n v="0"/>
    <n v="0"/>
    <n v="8343949"/>
    <m/>
  </r>
  <r>
    <x v="11"/>
    <x v="3"/>
    <x v="16"/>
    <x v="0"/>
    <x v="1"/>
    <n v="0"/>
    <n v="0"/>
    <n v="0"/>
    <n v="74016"/>
    <n v="44993"/>
    <n v="119009"/>
    <m/>
  </r>
  <r>
    <x v="11"/>
    <x v="3"/>
    <x v="16"/>
    <x v="6"/>
    <x v="4"/>
    <n v="76337"/>
    <n v="25095"/>
    <n v="0"/>
    <n v="0"/>
    <n v="0"/>
    <n v="76337"/>
    <m/>
  </r>
  <r>
    <x v="11"/>
    <x v="3"/>
    <x v="16"/>
    <x v="1"/>
    <x v="12"/>
    <n v="4582138"/>
    <n v="362441"/>
    <n v="0"/>
    <n v="0"/>
    <n v="0"/>
    <n v="4582138"/>
    <m/>
  </r>
  <r>
    <x v="11"/>
    <x v="3"/>
    <x v="16"/>
    <x v="1"/>
    <x v="8"/>
    <n v="0"/>
    <n v="0"/>
    <n v="0"/>
    <n v="339280"/>
    <n v="9100"/>
    <n v="348380"/>
    <m/>
  </r>
  <r>
    <x v="11"/>
    <x v="3"/>
    <x v="16"/>
    <x v="2"/>
    <x v="6"/>
    <n v="695699"/>
    <n v="25765"/>
    <n v="0"/>
    <n v="0"/>
    <n v="0"/>
    <n v="695699"/>
    <m/>
  </r>
  <r>
    <x v="11"/>
    <x v="3"/>
    <x v="16"/>
    <x v="2"/>
    <x v="13"/>
    <n v="7030702"/>
    <n v="0"/>
    <n v="0"/>
    <n v="0"/>
    <n v="0"/>
    <n v="7030702"/>
    <m/>
  </r>
  <r>
    <x v="11"/>
    <x v="3"/>
    <x v="16"/>
    <x v="2"/>
    <x v="9"/>
    <n v="0"/>
    <n v="0"/>
    <n v="0"/>
    <n v="505870"/>
    <n v="122080"/>
    <n v="627950"/>
    <m/>
  </r>
  <r>
    <x v="11"/>
    <x v="3"/>
    <x v="16"/>
    <x v="4"/>
    <x v="7"/>
    <n v="123260"/>
    <n v="0"/>
    <n v="0"/>
    <n v="0"/>
    <n v="0"/>
    <n v="123260"/>
    <m/>
  </r>
  <r>
    <x v="11"/>
    <x v="3"/>
    <x v="16"/>
    <x v="3"/>
    <x v="5"/>
    <n v="13526"/>
    <n v="13526"/>
    <n v="0"/>
    <n v="0"/>
    <n v="0"/>
    <n v="13526"/>
    <m/>
  </r>
  <r>
    <x v="11"/>
    <x v="3"/>
    <x v="16"/>
    <x v="3"/>
    <x v="10"/>
    <n v="43312"/>
    <n v="0"/>
    <n v="0"/>
    <n v="0"/>
    <n v="0"/>
    <n v="43312"/>
    <m/>
  </r>
  <r>
    <x v="11"/>
    <x v="3"/>
    <x v="16"/>
    <x v="3"/>
    <x v="15"/>
    <n v="11474"/>
    <n v="11474"/>
    <n v="0"/>
    <n v="0"/>
    <n v="0"/>
    <n v="11474"/>
    <m/>
  </r>
  <r>
    <x v="11"/>
    <x v="3"/>
    <x v="74"/>
    <x v="0"/>
    <x v="11"/>
    <n v="2154281"/>
    <n v="0"/>
    <n v="0"/>
    <n v="0"/>
    <n v="0"/>
    <n v="2154281"/>
    <m/>
  </r>
  <r>
    <x v="11"/>
    <x v="3"/>
    <x v="74"/>
    <x v="0"/>
    <x v="1"/>
    <n v="0"/>
    <n v="0"/>
    <n v="0"/>
    <n v="0"/>
    <n v="24175"/>
    <n v="24175"/>
    <m/>
  </r>
  <r>
    <x v="11"/>
    <x v="3"/>
    <x v="74"/>
    <x v="6"/>
    <x v="4"/>
    <n v="135339"/>
    <n v="0"/>
    <n v="0"/>
    <n v="0"/>
    <n v="0"/>
    <n v="135339"/>
    <m/>
  </r>
  <r>
    <x v="11"/>
    <x v="3"/>
    <x v="74"/>
    <x v="1"/>
    <x v="12"/>
    <n v="224121"/>
    <n v="0"/>
    <n v="0"/>
    <n v="0"/>
    <n v="0"/>
    <n v="224121"/>
    <m/>
  </r>
  <r>
    <x v="11"/>
    <x v="3"/>
    <x v="74"/>
    <x v="2"/>
    <x v="6"/>
    <n v="199861"/>
    <n v="0"/>
    <n v="0"/>
    <n v="0"/>
    <n v="0"/>
    <n v="199861"/>
    <m/>
  </r>
  <r>
    <x v="11"/>
    <x v="3"/>
    <x v="74"/>
    <x v="2"/>
    <x v="13"/>
    <n v="5145009"/>
    <n v="0"/>
    <n v="0"/>
    <n v="0"/>
    <n v="0"/>
    <n v="5145009"/>
    <m/>
  </r>
  <r>
    <x v="11"/>
    <x v="3"/>
    <x v="74"/>
    <x v="2"/>
    <x v="9"/>
    <n v="0"/>
    <n v="0"/>
    <n v="0"/>
    <n v="0"/>
    <n v="87128"/>
    <n v="87128"/>
    <m/>
  </r>
  <r>
    <x v="11"/>
    <x v="3"/>
    <x v="74"/>
    <x v="4"/>
    <x v="7"/>
    <n v="114765"/>
    <n v="0"/>
    <n v="0"/>
    <n v="0"/>
    <n v="0"/>
    <n v="114765"/>
    <m/>
  </r>
  <r>
    <x v="11"/>
    <x v="3"/>
    <x v="111"/>
    <x v="0"/>
    <x v="11"/>
    <n v="297299"/>
    <n v="0"/>
    <n v="0"/>
    <n v="0"/>
    <n v="0"/>
    <n v="297299"/>
    <m/>
  </r>
  <r>
    <x v="11"/>
    <x v="3"/>
    <x v="111"/>
    <x v="1"/>
    <x v="12"/>
    <n v="265309"/>
    <n v="0"/>
    <n v="0"/>
    <n v="0"/>
    <n v="0"/>
    <n v="265309"/>
    <m/>
  </r>
  <r>
    <x v="11"/>
    <x v="3"/>
    <x v="111"/>
    <x v="1"/>
    <x v="8"/>
    <n v="0"/>
    <n v="0"/>
    <n v="0"/>
    <n v="143564"/>
    <n v="0"/>
    <n v="143564"/>
    <m/>
  </r>
  <r>
    <x v="11"/>
    <x v="3"/>
    <x v="111"/>
    <x v="2"/>
    <x v="13"/>
    <n v="144363"/>
    <n v="0"/>
    <n v="0"/>
    <n v="0"/>
    <n v="0"/>
    <n v="144363"/>
    <m/>
  </r>
  <r>
    <x v="11"/>
    <x v="3"/>
    <x v="134"/>
    <x v="0"/>
    <x v="11"/>
    <n v="153652"/>
    <n v="0"/>
    <n v="0"/>
    <n v="0"/>
    <n v="0"/>
    <n v="153652"/>
    <m/>
  </r>
  <r>
    <x v="11"/>
    <x v="3"/>
    <x v="183"/>
    <x v="0"/>
    <x v="11"/>
    <n v="10687"/>
    <n v="0"/>
    <n v="0"/>
    <n v="0"/>
    <n v="0"/>
    <n v="10687"/>
    <m/>
  </r>
  <r>
    <x v="11"/>
    <x v="3"/>
    <x v="51"/>
    <x v="0"/>
    <x v="11"/>
    <n v="2204376"/>
    <n v="25717"/>
    <n v="0"/>
    <n v="0"/>
    <n v="0"/>
    <n v="2204376"/>
    <m/>
  </r>
  <r>
    <x v="11"/>
    <x v="3"/>
    <x v="51"/>
    <x v="1"/>
    <x v="12"/>
    <n v="4477645"/>
    <n v="71999"/>
    <n v="0"/>
    <n v="0"/>
    <n v="0"/>
    <n v="4477645"/>
    <m/>
  </r>
  <r>
    <x v="11"/>
    <x v="3"/>
    <x v="51"/>
    <x v="2"/>
    <x v="6"/>
    <n v="70347"/>
    <n v="52079"/>
    <n v="0"/>
    <n v="0"/>
    <n v="0"/>
    <n v="70347"/>
    <m/>
  </r>
  <r>
    <x v="11"/>
    <x v="3"/>
    <x v="51"/>
    <x v="2"/>
    <x v="13"/>
    <n v="233063"/>
    <n v="32697"/>
    <n v="0"/>
    <n v="0"/>
    <n v="0"/>
    <n v="233063"/>
    <m/>
  </r>
  <r>
    <x v="11"/>
    <x v="3"/>
    <x v="51"/>
    <x v="4"/>
    <x v="7"/>
    <n v="9937"/>
    <n v="0"/>
    <n v="0"/>
    <n v="0"/>
    <n v="0"/>
    <n v="9937"/>
    <m/>
  </r>
  <r>
    <x v="11"/>
    <x v="3"/>
    <x v="51"/>
    <x v="3"/>
    <x v="10"/>
    <n v="48755"/>
    <n v="40089"/>
    <n v="0"/>
    <n v="0"/>
    <n v="0"/>
    <n v="48755"/>
    <m/>
  </r>
  <r>
    <x v="11"/>
    <x v="3"/>
    <x v="104"/>
    <x v="0"/>
    <x v="11"/>
    <n v="161701"/>
    <n v="0"/>
    <n v="0"/>
    <n v="0"/>
    <n v="0"/>
    <n v="161701"/>
    <m/>
  </r>
  <r>
    <x v="11"/>
    <x v="3"/>
    <x v="104"/>
    <x v="1"/>
    <x v="12"/>
    <n v="1264643"/>
    <n v="13940"/>
    <n v="0"/>
    <n v="0"/>
    <n v="0"/>
    <n v="1264643"/>
    <m/>
  </r>
  <r>
    <x v="11"/>
    <x v="3"/>
    <x v="104"/>
    <x v="2"/>
    <x v="6"/>
    <n v="44584"/>
    <n v="0"/>
    <n v="0"/>
    <n v="0"/>
    <n v="0"/>
    <n v="44584"/>
    <m/>
  </r>
  <r>
    <x v="11"/>
    <x v="3"/>
    <x v="104"/>
    <x v="2"/>
    <x v="13"/>
    <n v="381914"/>
    <n v="0"/>
    <n v="0"/>
    <n v="0"/>
    <n v="0"/>
    <n v="381914"/>
    <m/>
  </r>
  <r>
    <x v="11"/>
    <x v="3"/>
    <x v="104"/>
    <x v="2"/>
    <x v="9"/>
    <n v="0"/>
    <n v="0"/>
    <n v="0"/>
    <n v="0"/>
    <n v="15584"/>
    <n v="15584"/>
    <m/>
  </r>
  <r>
    <x v="11"/>
    <x v="3"/>
    <x v="104"/>
    <x v="4"/>
    <x v="7"/>
    <n v="31027"/>
    <n v="0"/>
    <n v="0"/>
    <n v="0"/>
    <n v="0"/>
    <n v="31027"/>
    <m/>
  </r>
  <r>
    <x v="11"/>
    <x v="3"/>
    <x v="104"/>
    <x v="3"/>
    <x v="10"/>
    <n v="43535"/>
    <n v="0"/>
    <n v="0"/>
    <n v="0"/>
    <n v="0"/>
    <n v="43535"/>
    <m/>
  </r>
  <r>
    <x v="11"/>
    <x v="3"/>
    <x v="42"/>
    <x v="0"/>
    <x v="11"/>
    <n v="4648674"/>
    <n v="7993"/>
    <n v="0"/>
    <n v="0"/>
    <n v="0"/>
    <n v="4648674"/>
    <m/>
  </r>
  <r>
    <x v="11"/>
    <x v="3"/>
    <x v="42"/>
    <x v="6"/>
    <x v="4"/>
    <n v="6800"/>
    <n v="6800"/>
    <n v="0"/>
    <n v="0"/>
    <n v="0"/>
    <n v="6800"/>
    <m/>
  </r>
  <r>
    <x v="11"/>
    <x v="3"/>
    <x v="42"/>
    <x v="1"/>
    <x v="12"/>
    <n v="4266031"/>
    <n v="136099"/>
    <n v="0"/>
    <n v="0"/>
    <n v="0"/>
    <n v="4266031"/>
    <m/>
  </r>
  <r>
    <x v="11"/>
    <x v="3"/>
    <x v="42"/>
    <x v="1"/>
    <x v="8"/>
    <n v="0"/>
    <n v="0"/>
    <n v="0"/>
    <n v="0"/>
    <n v="2380"/>
    <n v="2380"/>
    <m/>
  </r>
  <r>
    <x v="11"/>
    <x v="3"/>
    <x v="42"/>
    <x v="2"/>
    <x v="6"/>
    <n v="483219"/>
    <n v="1351"/>
    <n v="0"/>
    <n v="0"/>
    <n v="0"/>
    <n v="483219"/>
    <m/>
  </r>
  <r>
    <x v="11"/>
    <x v="3"/>
    <x v="42"/>
    <x v="2"/>
    <x v="13"/>
    <n v="2938747"/>
    <n v="5663"/>
    <n v="0"/>
    <n v="0"/>
    <n v="0"/>
    <n v="2938747"/>
    <m/>
  </r>
  <r>
    <x v="11"/>
    <x v="3"/>
    <x v="42"/>
    <x v="2"/>
    <x v="9"/>
    <n v="0"/>
    <n v="0"/>
    <n v="0"/>
    <n v="61481"/>
    <n v="1800"/>
    <n v="63281"/>
    <m/>
  </r>
  <r>
    <x v="11"/>
    <x v="3"/>
    <x v="42"/>
    <x v="4"/>
    <x v="7"/>
    <n v="85446"/>
    <n v="0"/>
    <n v="0"/>
    <n v="0"/>
    <n v="0"/>
    <n v="85446"/>
    <m/>
  </r>
  <r>
    <x v="11"/>
    <x v="3"/>
    <x v="42"/>
    <x v="3"/>
    <x v="10"/>
    <n v="69423"/>
    <n v="17400"/>
    <n v="0"/>
    <n v="0"/>
    <n v="0"/>
    <n v="69423"/>
    <m/>
  </r>
  <r>
    <x v="11"/>
    <x v="3"/>
    <x v="38"/>
    <x v="0"/>
    <x v="11"/>
    <n v="4017778"/>
    <n v="29878"/>
    <n v="0"/>
    <n v="0"/>
    <n v="0"/>
    <n v="4017778"/>
    <m/>
  </r>
  <r>
    <x v="11"/>
    <x v="3"/>
    <x v="38"/>
    <x v="6"/>
    <x v="4"/>
    <n v="7144"/>
    <n v="0"/>
    <n v="0"/>
    <n v="0"/>
    <n v="0"/>
    <n v="7144"/>
    <m/>
  </r>
  <r>
    <x v="11"/>
    <x v="3"/>
    <x v="38"/>
    <x v="1"/>
    <x v="12"/>
    <n v="2927619"/>
    <n v="12834"/>
    <n v="0"/>
    <n v="0"/>
    <n v="0"/>
    <n v="2927619"/>
    <m/>
  </r>
  <r>
    <x v="11"/>
    <x v="3"/>
    <x v="38"/>
    <x v="2"/>
    <x v="6"/>
    <n v="461816"/>
    <n v="0"/>
    <n v="0"/>
    <n v="0"/>
    <n v="0"/>
    <n v="461816"/>
    <m/>
  </r>
  <r>
    <x v="11"/>
    <x v="3"/>
    <x v="38"/>
    <x v="2"/>
    <x v="13"/>
    <n v="4831274"/>
    <n v="0"/>
    <n v="0"/>
    <n v="0"/>
    <n v="0"/>
    <n v="4831274"/>
    <m/>
  </r>
  <r>
    <x v="11"/>
    <x v="3"/>
    <x v="38"/>
    <x v="2"/>
    <x v="9"/>
    <n v="0"/>
    <n v="0"/>
    <n v="0"/>
    <n v="1040069"/>
    <n v="0"/>
    <n v="1040069"/>
    <m/>
  </r>
  <r>
    <x v="11"/>
    <x v="3"/>
    <x v="38"/>
    <x v="4"/>
    <x v="7"/>
    <n v="112135"/>
    <n v="0"/>
    <n v="0"/>
    <n v="0"/>
    <n v="0"/>
    <n v="112135"/>
    <m/>
  </r>
  <r>
    <x v="11"/>
    <x v="3"/>
    <x v="38"/>
    <x v="3"/>
    <x v="5"/>
    <n v="99694"/>
    <n v="0"/>
    <n v="0"/>
    <n v="0"/>
    <n v="0"/>
    <n v="99694"/>
    <m/>
  </r>
  <r>
    <x v="11"/>
    <x v="3"/>
    <x v="38"/>
    <x v="3"/>
    <x v="10"/>
    <n v="332270"/>
    <n v="7371"/>
    <n v="0"/>
    <n v="0"/>
    <n v="0"/>
    <n v="332270"/>
    <m/>
  </r>
  <r>
    <x v="11"/>
    <x v="3"/>
    <x v="97"/>
    <x v="0"/>
    <x v="11"/>
    <n v="978059"/>
    <n v="0"/>
    <n v="0"/>
    <n v="0"/>
    <n v="0"/>
    <n v="978059"/>
    <m/>
  </r>
  <r>
    <x v="11"/>
    <x v="3"/>
    <x v="97"/>
    <x v="0"/>
    <x v="1"/>
    <n v="0"/>
    <n v="0"/>
    <n v="0"/>
    <n v="133213"/>
    <n v="0"/>
    <n v="133213"/>
    <m/>
  </r>
  <r>
    <x v="11"/>
    <x v="3"/>
    <x v="97"/>
    <x v="1"/>
    <x v="12"/>
    <n v="422545"/>
    <n v="17238"/>
    <n v="0"/>
    <n v="0"/>
    <n v="0"/>
    <n v="422545"/>
    <m/>
  </r>
  <r>
    <x v="11"/>
    <x v="3"/>
    <x v="97"/>
    <x v="2"/>
    <x v="6"/>
    <n v="283796"/>
    <n v="0"/>
    <n v="0"/>
    <n v="0"/>
    <n v="0"/>
    <n v="283796"/>
    <m/>
  </r>
  <r>
    <x v="11"/>
    <x v="3"/>
    <x v="97"/>
    <x v="2"/>
    <x v="13"/>
    <n v="995198"/>
    <n v="0"/>
    <n v="0"/>
    <n v="0"/>
    <n v="0"/>
    <n v="995198"/>
    <m/>
  </r>
  <r>
    <x v="11"/>
    <x v="3"/>
    <x v="97"/>
    <x v="2"/>
    <x v="9"/>
    <n v="0"/>
    <n v="0"/>
    <n v="0"/>
    <n v="172122"/>
    <n v="0"/>
    <n v="172122"/>
    <m/>
  </r>
  <r>
    <x v="11"/>
    <x v="3"/>
    <x v="97"/>
    <x v="4"/>
    <x v="7"/>
    <n v="16705"/>
    <n v="0"/>
    <n v="0"/>
    <n v="0"/>
    <n v="0"/>
    <n v="16705"/>
    <m/>
  </r>
  <r>
    <x v="11"/>
    <x v="3"/>
    <x v="63"/>
    <x v="0"/>
    <x v="11"/>
    <n v="1581554"/>
    <n v="51611"/>
    <n v="0"/>
    <n v="0"/>
    <n v="0"/>
    <n v="1581554"/>
    <m/>
  </r>
  <r>
    <x v="11"/>
    <x v="3"/>
    <x v="63"/>
    <x v="1"/>
    <x v="12"/>
    <n v="963089"/>
    <n v="67777"/>
    <n v="0"/>
    <n v="0"/>
    <n v="0"/>
    <n v="963089"/>
    <m/>
  </r>
  <r>
    <x v="11"/>
    <x v="3"/>
    <x v="63"/>
    <x v="2"/>
    <x v="6"/>
    <n v="561675"/>
    <n v="10361"/>
    <n v="0"/>
    <n v="0"/>
    <n v="0"/>
    <n v="561675"/>
    <m/>
  </r>
  <r>
    <x v="11"/>
    <x v="3"/>
    <x v="63"/>
    <x v="2"/>
    <x v="13"/>
    <n v="1262116"/>
    <n v="0"/>
    <n v="0"/>
    <n v="0"/>
    <n v="0"/>
    <n v="1262116"/>
    <m/>
  </r>
  <r>
    <x v="11"/>
    <x v="3"/>
    <x v="63"/>
    <x v="3"/>
    <x v="10"/>
    <n v="13513"/>
    <n v="0"/>
    <n v="0"/>
    <n v="0"/>
    <n v="0"/>
    <n v="13513"/>
    <m/>
  </r>
  <r>
    <x v="11"/>
    <x v="2"/>
    <x v="84"/>
    <x v="0"/>
    <x v="11"/>
    <n v="1400997"/>
    <n v="0"/>
    <n v="0"/>
    <n v="0"/>
    <n v="0"/>
    <n v="1400997"/>
    <m/>
  </r>
  <r>
    <x v="11"/>
    <x v="2"/>
    <x v="84"/>
    <x v="1"/>
    <x v="12"/>
    <n v="1513519"/>
    <n v="0"/>
    <n v="0"/>
    <n v="0"/>
    <n v="0"/>
    <n v="1513519"/>
    <m/>
  </r>
  <r>
    <x v="11"/>
    <x v="2"/>
    <x v="84"/>
    <x v="2"/>
    <x v="6"/>
    <n v="243703"/>
    <n v="0"/>
    <n v="0"/>
    <n v="0"/>
    <n v="0"/>
    <n v="243703"/>
    <m/>
  </r>
  <r>
    <x v="11"/>
    <x v="2"/>
    <x v="84"/>
    <x v="2"/>
    <x v="13"/>
    <n v="1345461"/>
    <n v="0"/>
    <n v="0"/>
    <n v="0"/>
    <n v="0"/>
    <n v="1345461"/>
    <m/>
  </r>
  <r>
    <x v="11"/>
    <x v="2"/>
    <x v="84"/>
    <x v="4"/>
    <x v="7"/>
    <n v="67085"/>
    <n v="0"/>
    <n v="0"/>
    <n v="0"/>
    <n v="0"/>
    <n v="67085"/>
    <m/>
  </r>
  <r>
    <x v="11"/>
    <x v="2"/>
    <x v="84"/>
    <x v="0"/>
    <x v="11"/>
    <n v="1028839"/>
    <n v="0"/>
    <n v="0"/>
    <n v="0"/>
    <n v="0"/>
    <n v="1028839"/>
    <m/>
  </r>
  <r>
    <x v="11"/>
    <x v="2"/>
    <x v="84"/>
    <x v="6"/>
    <x v="4"/>
    <n v="25131"/>
    <n v="0"/>
    <n v="0"/>
    <n v="0"/>
    <n v="0"/>
    <n v="25131"/>
    <m/>
  </r>
  <r>
    <x v="11"/>
    <x v="2"/>
    <x v="84"/>
    <x v="1"/>
    <x v="12"/>
    <n v="1057444"/>
    <n v="0"/>
    <n v="0"/>
    <n v="0"/>
    <n v="0"/>
    <n v="1057444"/>
    <m/>
  </r>
  <r>
    <x v="11"/>
    <x v="2"/>
    <x v="84"/>
    <x v="2"/>
    <x v="6"/>
    <n v="345093"/>
    <n v="0"/>
    <n v="0"/>
    <n v="0"/>
    <n v="0"/>
    <n v="345093"/>
    <m/>
  </r>
  <r>
    <x v="11"/>
    <x v="2"/>
    <x v="84"/>
    <x v="2"/>
    <x v="13"/>
    <n v="688753"/>
    <n v="0"/>
    <n v="0"/>
    <n v="0"/>
    <n v="0"/>
    <n v="688753"/>
    <m/>
  </r>
  <r>
    <x v="11"/>
    <x v="2"/>
    <x v="84"/>
    <x v="4"/>
    <x v="7"/>
    <n v="55504"/>
    <n v="17507"/>
    <n v="0"/>
    <n v="0"/>
    <n v="0"/>
    <n v="55504"/>
    <m/>
  </r>
  <r>
    <x v="11"/>
    <x v="3"/>
    <x v="98"/>
    <x v="0"/>
    <x v="11"/>
    <n v="374418"/>
    <n v="0"/>
    <n v="0"/>
    <n v="0"/>
    <n v="0"/>
    <n v="374418"/>
    <m/>
  </r>
  <r>
    <x v="11"/>
    <x v="3"/>
    <x v="98"/>
    <x v="1"/>
    <x v="12"/>
    <n v="1451866"/>
    <n v="18773"/>
    <n v="0"/>
    <n v="0"/>
    <n v="0"/>
    <n v="1451866"/>
    <m/>
  </r>
  <r>
    <x v="11"/>
    <x v="3"/>
    <x v="98"/>
    <x v="2"/>
    <x v="13"/>
    <n v="25718"/>
    <n v="0"/>
    <n v="0"/>
    <n v="0"/>
    <n v="0"/>
    <n v="25718"/>
    <m/>
  </r>
  <r>
    <x v="11"/>
    <x v="3"/>
    <x v="119"/>
    <x v="0"/>
    <x v="11"/>
    <n v="400248"/>
    <n v="0"/>
    <n v="0"/>
    <n v="0"/>
    <n v="0"/>
    <n v="400248"/>
    <m/>
  </r>
  <r>
    <x v="11"/>
    <x v="3"/>
    <x v="119"/>
    <x v="1"/>
    <x v="12"/>
    <n v="435564"/>
    <n v="0"/>
    <n v="0"/>
    <n v="0"/>
    <n v="0"/>
    <n v="435564"/>
    <m/>
  </r>
  <r>
    <x v="11"/>
    <x v="3"/>
    <x v="190"/>
    <x v="2"/>
    <x v="6"/>
    <n v="193465"/>
    <n v="0"/>
    <n v="0"/>
    <n v="0"/>
    <n v="0"/>
    <n v="193465"/>
    <m/>
  </r>
  <r>
    <x v="11"/>
    <x v="5"/>
    <x v="89"/>
    <x v="0"/>
    <x v="11"/>
    <n v="998927"/>
    <n v="0"/>
    <n v="0"/>
    <n v="0"/>
    <n v="0"/>
    <n v="998927"/>
    <m/>
  </r>
  <r>
    <x v="11"/>
    <x v="5"/>
    <x v="89"/>
    <x v="0"/>
    <x v="1"/>
    <n v="0"/>
    <n v="0"/>
    <n v="0"/>
    <n v="0"/>
    <n v="3000"/>
    <n v="3000"/>
    <m/>
  </r>
  <r>
    <x v="11"/>
    <x v="5"/>
    <x v="89"/>
    <x v="6"/>
    <x v="4"/>
    <n v="3369"/>
    <n v="0"/>
    <n v="0"/>
    <n v="0"/>
    <n v="0"/>
    <n v="3369"/>
    <m/>
  </r>
  <r>
    <x v="11"/>
    <x v="5"/>
    <x v="89"/>
    <x v="6"/>
    <x v="2"/>
    <n v="0"/>
    <n v="0"/>
    <n v="0"/>
    <n v="0"/>
    <n v="2400"/>
    <n v="2400"/>
    <m/>
  </r>
  <r>
    <x v="11"/>
    <x v="5"/>
    <x v="89"/>
    <x v="1"/>
    <x v="12"/>
    <n v="902518"/>
    <n v="1825"/>
    <n v="0"/>
    <n v="0"/>
    <n v="0"/>
    <n v="902518"/>
    <m/>
  </r>
  <r>
    <x v="11"/>
    <x v="5"/>
    <x v="89"/>
    <x v="1"/>
    <x v="8"/>
    <n v="0"/>
    <n v="0"/>
    <n v="0"/>
    <n v="35396"/>
    <n v="4310"/>
    <n v="39706"/>
    <m/>
  </r>
  <r>
    <x v="11"/>
    <x v="5"/>
    <x v="89"/>
    <x v="2"/>
    <x v="6"/>
    <n v="766582"/>
    <n v="63091"/>
    <n v="0"/>
    <n v="0"/>
    <n v="0"/>
    <n v="766582"/>
    <m/>
  </r>
  <r>
    <x v="11"/>
    <x v="5"/>
    <x v="89"/>
    <x v="2"/>
    <x v="13"/>
    <n v="1276410"/>
    <n v="0"/>
    <n v="0"/>
    <n v="0"/>
    <n v="0"/>
    <n v="1276410"/>
    <m/>
  </r>
  <r>
    <x v="11"/>
    <x v="5"/>
    <x v="89"/>
    <x v="2"/>
    <x v="9"/>
    <n v="0"/>
    <n v="0"/>
    <n v="0"/>
    <n v="0"/>
    <n v="30070"/>
    <n v="30070"/>
    <m/>
  </r>
  <r>
    <x v="11"/>
    <x v="5"/>
    <x v="89"/>
    <x v="4"/>
    <x v="7"/>
    <n v="133438"/>
    <n v="0"/>
    <n v="0"/>
    <n v="0"/>
    <n v="0"/>
    <n v="133438"/>
    <m/>
  </r>
  <r>
    <x v="11"/>
    <x v="5"/>
    <x v="89"/>
    <x v="3"/>
    <x v="10"/>
    <n v="348104"/>
    <n v="0"/>
    <n v="0"/>
    <n v="0"/>
    <n v="0"/>
    <n v="348104"/>
    <m/>
  </r>
  <r>
    <x v="11"/>
    <x v="5"/>
    <x v="69"/>
    <x v="0"/>
    <x v="11"/>
    <n v="1720332"/>
    <n v="0"/>
    <n v="0"/>
    <n v="0"/>
    <n v="0"/>
    <n v="1720332"/>
    <m/>
  </r>
  <r>
    <x v="11"/>
    <x v="5"/>
    <x v="69"/>
    <x v="0"/>
    <x v="1"/>
    <n v="0"/>
    <n v="0"/>
    <n v="0"/>
    <n v="225173"/>
    <n v="0"/>
    <n v="225173"/>
    <m/>
  </r>
  <r>
    <x v="11"/>
    <x v="5"/>
    <x v="69"/>
    <x v="1"/>
    <x v="12"/>
    <n v="1644676"/>
    <n v="0"/>
    <n v="0"/>
    <n v="0"/>
    <n v="0"/>
    <n v="1644676"/>
    <m/>
  </r>
  <r>
    <x v="11"/>
    <x v="5"/>
    <x v="69"/>
    <x v="1"/>
    <x v="8"/>
    <n v="0"/>
    <n v="0"/>
    <n v="0"/>
    <n v="0"/>
    <n v="7600"/>
    <n v="7600"/>
    <m/>
  </r>
  <r>
    <x v="11"/>
    <x v="5"/>
    <x v="69"/>
    <x v="2"/>
    <x v="6"/>
    <n v="666489"/>
    <n v="0"/>
    <n v="0"/>
    <n v="0"/>
    <n v="0"/>
    <n v="666489"/>
    <m/>
  </r>
  <r>
    <x v="11"/>
    <x v="5"/>
    <x v="69"/>
    <x v="2"/>
    <x v="13"/>
    <n v="1149822"/>
    <n v="0"/>
    <n v="0"/>
    <n v="0"/>
    <n v="0"/>
    <n v="1149822"/>
    <m/>
  </r>
  <r>
    <x v="11"/>
    <x v="5"/>
    <x v="69"/>
    <x v="2"/>
    <x v="9"/>
    <n v="0"/>
    <n v="0"/>
    <n v="0"/>
    <n v="0"/>
    <n v="8610"/>
    <n v="8610"/>
    <m/>
  </r>
  <r>
    <x v="11"/>
    <x v="5"/>
    <x v="69"/>
    <x v="4"/>
    <x v="7"/>
    <n v="133049"/>
    <n v="0"/>
    <n v="0"/>
    <n v="0"/>
    <n v="0"/>
    <n v="133049"/>
    <m/>
  </r>
  <r>
    <x v="11"/>
    <x v="5"/>
    <x v="33"/>
    <x v="0"/>
    <x v="11"/>
    <n v="2666838"/>
    <n v="0"/>
    <n v="0"/>
    <n v="0"/>
    <n v="0"/>
    <n v="2666838"/>
    <m/>
  </r>
  <r>
    <x v="11"/>
    <x v="5"/>
    <x v="33"/>
    <x v="6"/>
    <x v="2"/>
    <n v="0"/>
    <n v="0"/>
    <n v="0"/>
    <n v="0"/>
    <n v="500"/>
    <n v="500"/>
    <m/>
  </r>
  <r>
    <x v="11"/>
    <x v="5"/>
    <x v="33"/>
    <x v="1"/>
    <x v="12"/>
    <n v="1042869"/>
    <n v="43084"/>
    <n v="0"/>
    <n v="0"/>
    <n v="0"/>
    <n v="1042869"/>
    <m/>
  </r>
  <r>
    <x v="11"/>
    <x v="5"/>
    <x v="33"/>
    <x v="2"/>
    <x v="6"/>
    <n v="1937311"/>
    <n v="0"/>
    <n v="0"/>
    <n v="0"/>
    <n v="0"/>
    <n v="1937311"/>
    <m/>
  </r>
  <r>
    <x v="11"/>
    <x v="5"/>
    <x v="33"/>
    <x v="2"/>
    <x v="13"/>
    <n v="4622938"/>
    <n v="0"/>
    <n v="0"/>
    <n v="0"/>
    <n v="0"/>
    <n v="4622938"/>
    <m/>
  </r>
  <r>
    <x v="11"/>
    <x v="5"/>
    <x v="33"/>
    <x v="2"/>
    <x v="9"/>
    <n v="0"/>
    <n v="0"/>
    <n v="0"/>
    <n v="27850"/>
    <n v="92590"/>
    <n v="120440"/>
    <m/>
  </r>
  <r>
    <x v="11"/>
    <x v="5"/>
    <x v="33"/>
    <x v="4"/>
    <x v="7"/>
    <n v="773107"/>
    <n v="0"/>
    <n v="0"/>
    <n v="0"/>
    <n v="0"/>
    <n v="773107"/>
    <m/>
  </r>
  <r>
    <x v="11"/>
    <x v="5"/>
    <x v="33"/>
    <x v="3"/>
    <x v="5"/>
    <n v="124776"/>
    <n v="0"/>
    <n v="0"/>
    <n v="0"/>
    <n v="0"/>
    <n v="124776"/>
    <m/>
  </r>
  <r>
    <x v="11"/>
    <x v="5"/>
    <x v="33"/>
    <x v="3"/>
    <x v="10"/>
    <n v="655503"/>
    <n v="0"/>
    <n v="0"/>
    <n v="0"/>
    <n v="0"/>
    <n v="655503"/>
    <m/>
  </r>
  <r>
    <x v="11"/>
    <x v="5"/>
    <x v="22"/>
    <x v="0"/>
    <x v="11"/>
    <n v="2315135"/>
    <n v="0"/>
    <n v="0"/>
    <n v="0"/>
    <n v="0"/>
    <n v="2315135"/>
    <m/>
  </r>
  <r>
    <x v="11"/>
    <x v="5"/>
    <x v="22"/>
    <x v="0"/>
    <x v="1"/>
    <n v="0"/>
    <n v="0"/>
    <n v="0"/>
    <n v="0"/>
    <n v="520"/>
    <n v="520"/>
    <m/>
  </r>
  <r>
    <x v="11"/>
    <x v="5"/>
    <x v="22"/>
    <x v="1"/>
    <x v="12"/>
    <n v="2524339"/>
    <n v="39865"/>
    <n v="0"/>
    <n v="0"/>
    <n v="0"/>
    <n v="2524339"/>
    <m/>
  </r>
  <r>
    <x v="11"/>
    <x v="5"/>
    <x v="22"/>
    <x v="2"/>
    <x v="6"/>
    <n v="2086374"/>
    <n v="11166"/>
    <n v="0"/>
    <n v="0"/>
    <n v="0"/>
    <n v="2086374"/>
    <m/>
  </r>
  <r>
    <x v="11"/>
    <x v="5"/>
    <x v="22"/>
    <x v="2"/>
    <x v="13"/>
    <n v="7756226"/>
    <n v="0"/>
    <n v="0"/>
    <n v="0"/>
    <n v="0"/>
    <n v="7756226"/>
    <m/>
  </r>
  <r>
    <x v="11"/>
    <x v="5"/>
    <x v="22"/>
    <x v="2"/>
    <x v="9"/>
    <n v="0"/>
    <n v="0"/>
    <n v="0"/>
    <n v="453093"/>
    <n v="5480"/>
    <n v="458573"/>
    <m/>
  </r>
  <r>
    <x v="11"/>
    <x v="5"/>
    <x v="22"/>
    <x v="4"/>
    <x v="7"/>
    <n v="453313"/>
    <n v="0"/>
    <n v="0"/>
    <n v="0"/>
    <n v="0"/>
    <n v="453313"/>
    <m/>
  </r>
  <r>
    <x v="11"/>
    <x v="5"/>
    <x v="22"/>
    <x v="3"/>
    <x v="5"/>
    <n v="879810"/>
    <n v="12446"/>
    <n v="0"/>
    <n v="0"/>
    <n v="0"/>
    <n v="879810"/>
    <m/>
  </r>
  <r>
    <x v="11"/>
    <x v="5"/>
    <x v="22"/>
    <x v="3"/>
    <x v="10"/>
    <n v="1515223"/>
    <n v="0"/>
    <n v="0"/>
    <n v="0"/>
    <n v="0"/>
    <n v="1515223"/>
    <m/>
  </r>
  <r>
    <x v="11"/>
    <x v="5"/>
    <x v="22"/>
    <x v="3"/>
    <x v="3"/>
    <n v="0"/>
    <n v="0"/>
    <n v="0"/>
    <n v="0"/>
    <n v="670"/>
    <n v="670"/>
    <m/>
  </r>
  <r>
    <x v="11"/>
    <x v="5"/>
    <x v="22"/>
    <x v="3"/>
    <x v="15"/>
    <n v="38389"/>
    <n v="0"/>
    <n v="0"/>
    <n v="0"/>
    <n v="0"/>
    <n v="38389"/>
    <m/>
  </r>
  <r>
    <x v="11"/>
    <x v="5"/>
    <x v="39"/>
    <x v="0"/>
    <x v="11"/>
    <n v="7560752"/>
    <n v="12420"/>
    <n v="0"/>
    <n v="0"/>
    <n v="0"/>
    <n v="7560752"/>
    <m/>
  </r>
  <r>
    <x v="11"/>
    <x v="5"/>
    <x v="39"/>
    <x v="0"/>
    <x v="1"/>
    <n v="0"/>
    <n v="0"/>
    <n v="0"/>
    <n v="157394"/>
    <n v="27070"/>
    <n v="184464"/>
    <m/>
  </r>
  <r>
    <x v="11"/>
    <x v="5"/>
    <x v="39"/>
    <x v="1"/>
    <x v="12"/>
    <n v="6559750"/>
    <n v="172561"/>
    <n v="0"/>
    <n v="0"/>
    <n v="0"/>
    <n v="6559750"/>
    <m/>
  </r>
  <r>
    <x v="11"/>
    <x v="5"/>
    <x v="39"/>
    <x v="1"/>
    <x v="8"/>
    <n v="0"/>
    <n v="0"/>
    <n v="0"/>
    <n v="28476"/>
    <n v="19520"/>
    <n v="47996"/>
    <m/>
  </r>
  <r>
    <x v="11"/>
    <x v="5"/>
    <x v="39"/>
    <x v="2"/>
    <x v="6"/>
    <n v="3484616"/>
    <n v="39022"/>
    <n v="0"/>
    <n v="0"/>
    <n v="0"/>
    <n v="3484616"/>
    <m/>
  </r>
  <r>
    <x v="11"/>
    <x v="5"/>
    <x v="39"/>
    <x v="2"/>
    <x v="13"/>
    <n v="7893306"/>
    <n v="0"/>
    <n v="0"/>
    <n v="0"/>
    <n v="0"/>
    <n v="7893306"/>
    <m/>
  </r>
  <r>
    <x v="11"/>
    <x v="5"/>
    <x v="39"/>
    <x v="2"/>
    <x v="9"/>
    <n v="0"/>
    <n v="0"/>
    <n v="0"/>
    <n v="372261"/>
    <n v="56950"/>
    <n v="429211"/>
    <m/>
  </r>
  <r>
    <x v="11"/>
    <x v="5"/>
    <x v="39"/>
    <x v="4"/>
    <x v="7"/>
    <n v="373406"/>
    <n v="0"/>
    <n v="0"/>
    <n v="0"/>
    <n v="0"/>
    <n v="373406"/>
    <m/>
  </r>
  <r>
    <x v="11"/>
    <x v="5"/>
    <x v="39"/>
    <x v="3"/>
    <x v="5"/>
    <n v="1235537"/>
    <n v="0"/>
    <n v="0"/>
    <n v="0"/>
    <n v="0"/>
    <n v="1235537"/>
    <m/>
  </r>
  <r>
    <x v="11"/>
    <x v="5"/>
    <x v="39"/>
    <x v="3"/>
    <x v="10"/>
    <n v="0"/>
    <n v="0"/>
    <n v="0"/>
    <n v="0"/>
    <n v="0"/>
    <n v="0"/>
    <m/>
  </r>
  <r>
    <x v="11"/>
    <x v="3"/>
    <x v="97"/>
    <x v="0"/>
    <x v="11"/>
    <n v="16081"/>
    <n v="0"/>
    <n v="0"/>
    <n v="0"/>
    <n v="0"/>
    <n v="16081"/>
    <m/>
  </r>
  <r>
    <x v="11"/>
    <x v="3"/>
    <x v="97"/>
    <x v="1"/>
    <x v="12"/>
    <n v="25840"/>
    <n v="0"/>
    <n v="0"/>
    <n v="0"/>
    <n v="0"/>
    <n v="25840"/>
    <m/>
  </r>
  <r>
    <x v="11"/>
    <x v="3"/>
    <x v="97"/>
    <x v="2"/>
    <x v="6"/>
    <n v="2619"/>
    <n v="0"/>
    <n v="0"/>
    <n v="0"/>
    <n v="0"/>
    <n v="2619"/>
    <m/>
  </r>
  <r>
    <x v="11"/>
    <x v="3"/>
    <x v="97"/>
    <x v="2"/>
    <x v="13"/>
    <n v="65023"/>
    <n v="0"/>
    <n v="0"/>
    <n v="0"/>
    <n v="0"/>
    <n v="65023"/>
    <m/>
  </r>
  <r>
    <x v="11"/>
    <x v="5"/>
    <x v="69"/>
    <x v="0"/>
    <x v="11"/>
    <n v="1984153"/>
    <n v="78333"/>
    <n v="0"/>
    <n v="0"/>
    <n v="0"/>
    <n v="1984153"/>
    <m/>
  </r>
  <r>
    <x v="11"/>
    <x v="5"/>
    <x v="69"/>
    <x v="0"/>
    <x v="1"/>
    <n v="0"/>
    <n v="0"/>
    <n v="0"/>
    <n v="0"/>
    <n v="10283"/>
    <n v="10283"/>
    <m/>
  </r>
  <r>
    <x v="11"/>
    <x v="5"/>
    <x v="69"/>
    <x v="6"/>
    <x v="4"/>
    <n v="15115"/>
    <n v="0"/>
    <n v="0"/>
    <n v="0"/>
    <n v="0"/>
    <n v="15115"/>
    <m/>
  </r>
  <r>
    <x v="11"/>
    <x v="5"/>
    <x v="69"/>
    <x v="1"/>
    <x v="12"/>
    <n v="2573494"/>
    <n v="35967"/>
    <n v="0"/>
    <n v="0"/>
    <n v="0"/>
    <n v="2573494"/>
    <m/>
  </r>
  <r>
    <x v="11"/>
    <x v="5"/>
    <x v="69"/>
    <x v="1"/>
    <x v="8"/>
    <n v="0"/>
    <n v="0"/>
    <n v="0"/>
    <n v="59829"/>
    <n v="2303"/>
    <n v="62132"/>
    <m/>
  </r>
  <r>
    <x v="11"/>
    <x v="5"/>
    <x v="69"/>
    <x v="2"/>
    <x v="6"/>
    <n v="1120371"/>
    <n v="46040"/>
    <n v="0"/>
    <n v="0"/>
    <n v="0"/>
    <n v="1120371"/>
    <m/>
  </r>
  <r>
    <x v="11"/>
    <x v="5"/>
    <x v="69"/>
    <x v="2"/>
    <x v="13"/>
    <n v="2086355"/>
    <n v="104220"/>
    <n v="0"/>
    <n v="0"/>
    <n v="0"/>
    <n v="2086355"/>
    <m/>
  </r>
  <r>
    <x v="11"/>
    <x v="5"/>
    <x v="69"/>
    <x v="2"/>
    <x v="9"/>
    <n v="0"/>
    <n v="0"/>
    <n v="0"/>
    <n v="357844"/>
    <n v="49379"/>
    <n v="407223"/>
    <m/>
  </r>
  <r>
    <x v="11"/>
    <x v="5"/>
    <x v="69"/>
    <x v="4"/>
    <x v="7"/>
    <n v="38703"/>
    <n v="0"/>
    <n v="0"/>
    <n v="0"/>
    <n v="0"/>
    <n v="38703"/>
    <m/>
  </r>
  <r>
    <x v="11"/>
    <x v="5"/>
    <x v="69"/>
    <x v="3"/>
    <x v="5"/>
    <n v="31000"/>
    <n v="0"/>
    <n v="0"/>
    <n v="0"/>
    <n v="0"/>
    <n v="31000"/>
    <m/>
  </r>
  <r>
    <x v="11"/>
    <x v="5"/>
    <x v="69"/>
    <x v="0"/>
    <x v="11"/>
    <n v="961291"/>
    <n v="15727"/>
    <n v="0"/>
    <n v="0"/>
    <n v="0"/>
    <n v="961291"/>
    <m/>
  </r>
  <r>
    <x v="11"/>
    <x v="5"/>
    <x v="69"/>
    <x v="1"/>
    <x v="12"/>
    <n v="1642133"/>
    <n v="13835"/>
    <n v="0"/>
    <n v="0"/>
    <n v="0"/>
    <n v="1642133"/>
    <m/>
  </r>
  <r>
    <x v="11"/>
    <x v="5"/>
    <x v="69"/>
    <x v="1"/>
    <x v="8"/>
    <n v="0"/>
    <n v="0"/>
    <n v="0"/>
    <n v="0"/>
    <n v="12810"/>
    <n v="12810"/>
    <m/>
  </r>
  <r>
    <x v="11"/>
    <x v="5"/>
    <x v="69"/>
    <x v="2"/>
    <x v="6"/>
    <n v="365773"/>
    <n v="0"/>
    <n v="0"/>
    <n v="0"/>
    <n v="0"/>
    <n v="365773"/>
    <m/>
  </r>
  <r>
    <x v="11"/>
    <x v="5"/>
    <x v="69"/>
    <x v="2"/>
    <x v="13"/>
    <n v="840674"/>
    <n v="0"/>
    <n v="0"/>
    <n v="0"/>
    <n v="0"/>
    <n v="840674"/>
    <m/>
  </r>
  <r>
    <x v="11"/>
    <x v="5"/>
    <x v="69"/>
    <x v="2"/>
    <x v="9"/>
    <n v="0"/>
    <n v="0"/>
    <n v="0"/>
    <n v="0"/>
    <n v="2470"/>
    <n v="2470"/>
    <m/>
  </r>
  <r>
    <x v="11"/>
    <x v="5"/>
    <x v="69"/>
    <x v="4"/>
    <x v="7"/>
    <n v="83256"/>
    <n v="0"/>
    <n v="0"/>
    <n v="0"/>
    <n v="0"/>
    <n v="83256"/>
    <m/>
  </r>
  <r>
    <x v="11"/>
    <x v="5"/>
    <x v="69"/>
    <x v="3"/>
    <x v="5"/>
    <n v="3050"/>
    <n v="0"/>
    <n v="0"/>
    <n v="0"/>
    <n v="0"/>
    <n v="3050"/>
    <m/>
  </r>
  <r>
    <x v="11"/>
    <x v="5"/>
    <x v="69"/>
    <x v="3"/>
    <x v="10"/>
    <n v="72336"/>
    <n v="0"/>
    <n v="0"/>
    <n v="0"/>
    <n v="0"/>
    <n v="72336"/>
    <m/>
  </r>
  <r>
    <x v="11"/>
    <x v="5"/>
    <x v="33"/>
    <x v="0"/>
    <x v="11"/>
    <n v="5096413"/>
    <n v="120982"/>
    <n v="0"/>
    <n v="0"/>
    <n v="0"/>
    <n v="5096413"/>
    <m/>
  </r>
  <r>
    <x v="11"/>
    <x v="5"/>
    <x v="33"/>
    <x v="0"/>
    <x v="1"/>
    <n v="0"/>
    <n v="0"/>
    <n v="0"/>
    <n v="1225403"/>
    <n v="27700"/>
    <n v="1253103"/>
    <m/>
  </r>
  <r>
    <x v="11"/>
    <x v="5"/>
    <x v="33"/>
    <x v="1"/>
    <x v="12"/>
    <n v="4335395"/>
    <n v="231358"/>
    <n v="0"/>
    <n v="0"/>
    <n v="0"/>
    <n v="4335395"/>
    <m/>
  </r>
  <r>
    <x v="11"/>
    <x v="5"/>
    <x v="33"/>
    <x v="1"/>
    <x v="8"/>
    <n v="0"/>
    <n v="0"/>
    <n v="0"/>
    <n v="445024"/>
    <n v="12440"/>
    <n v="457464"/>
    <m/>
  </r>
  <r>
    <x v="11"/>
    <x v="5"/>
    <x v="33"/>
    <x v="2"/>
    <x v="6"/>
    <n v="3580271"/>
    <n v="57086"/>
    <n v="0"/>
    <n v="0"/>
    <n v="0"/>
    <n v="3580271"/>
    <m/>
  </r>
  <r>
    <x v="11"/>
    <x v="5"/>
    <x v="33"/>
    <x v="2"/>
    <x v="13"/>
    <n v="4435459"/>
    <n v="13040"/>
    <n v="0"/>
    <n v="0"/>
    <n v="0"/>
    <n v="4435459"/>
    <m/>
  </r>
  <r>
    <x v="11"/>
    <x v="5"/>
    <x v="33"/>
    <x v="2"/>
    <x v="9"/>
    <n v="0"/>
    <n v="0"/>
    <n v="0"/>
    <n v="1773465"/>
    <n v="103070"/>
    <n v="1876535"/>
    <m/>
  </r>
  <r>
    <x v="11"/>
    <x v="5"/>
    <x v="33"/>
    <x v="4"/>
    <x v="7"/>
    <n v="893405"/>
    <n v="61983"/>
    <n v="0"/>
    <n v="0"/>
    <n v="0"/>
    <n v="893405"/>
    <m/>
  </r>
  <r>
    <x v="11"/>
    <x v="5"/>
    <x v="33"/>
    <x v="3"/>
    <x v="5"/>
    <n v="38180"/>
    <n v="12080"/>
    <n v="0"/>
    <n v="0"/>
    <n v="0"/>
    <n v="38180"/>
    <m/>
  </r>
  <r>
    <x v="11"/>
    <x v="5"/>
    <x v="33"/>
    <x v="3"/>
    <x v="10"/>
    <n v="108447"/>
    <n v="40234"/>
    <n v="0"/>
    <n v="0"/>
    <n v="0"/>
    <n v="108447"/>
    <m/>
  </r>
  <r>
    <x v="11"/>
    <x v="5"/>
    <x v="66"/>
    <x v="0"/>
    <x v="11"/>
    <n v="155112"/>
    <n v="0"/>
    <n v="0"/>
    <n v="0"/>
    <n v="0"/>
    <n v="155112"/>
    <m/>
  </r>
  <r>
    <x v="11"/>
    <x v="5"/>
    <x v="66"/>
    <x v="1"/>
    <x v="12"/>
    <n v="98659"/>
    <n v="7379"/>
    <n v="0"/>
    <n v="0"/>
    <n v="0"/>
    <n v="98659"/>
    <m/>
  </r>
  <r>
    <x v="11"/>
    <x v="5"/>
    <x v="66"/>
    <x v="2"/>
    <x v="6"/>
    <n v="372751"/>
    <n v="0"/>
    <n v="0"/>
    <n v="0"/>
    <n v="0"/>
    <n v="372751"/>
    <m/>
  </r>
  <r>
    <x v="11"/>
    <x v="5"/>
    <x v="66"/>
    <x v="2"/>
    <x v="13"/>
    <n v="1162563"/>
    <n v="0"/>
    <n v="0"/>
    <n v="0"/>
    <n v="0"/>
    <n v="1162563"/>
    <m/>
  </r>
  <r>
    <x v="11"/>
    <x v="5"/>
    <x v="66"/>
    <x v="2"/>
    <x v="9"/>
    <n v="0"/>
    <n v="0"/>
    <n v="0"/>
    <n v="909999"/>
    <n v="10840"/>
    <n v="920839"/>
    <m/>
  </r>
  <r>
    <x v="11"/>
    <x v="5"/>
    <x v="66"/>
    <x v="4"/>
    <x v="7"/>
    <n v="49528"/>
    <n v="0"/>
    <n v="0"/>
    <n v="0"/>
    <n v="0"/>
    <n v="49528"/>
    <m/>
  </r>
  <r>
    <x v="11"/>
    <x v="5"/>
    <x v="66"/>
    <x v="3"/>
    <x v="10"/>
    <n v="251620"/>
    <n v="0"/>
    <n v="0"/>
    <n v="0"/>
    <n v="0"/>
    <n v="251620"/>
    <m/>
  </r>
  <r>
    <x v="11"/>
    <x v="5"/>
    <x v="66"/>
    <x v="1"/>
    <x v="12"/>
    <n v="3964"/>
    <n v="3964"/>
    <n v="0"/>
    <n v="0"/>
    <n v="0"/>
    <n v="3964"/>
    <m/>
  </r>
  <r>
    <x v="11"/>
    <x v="5"/>
    <x v="22"/>
    <x v="0"/>
    <x v="11"/>
    <n v="664059"/>
    <n v="0"/>
    <n v="0"/>
    <n v="0"/>
    <n v="0"/>
    <n v="664059"/>
    <m/>
  </r>
  <r>
    <x v="11"/>
    <x v="5"/>
    <x v="22"/>
    <x v="6"/>
    <x v="4"/>
    <n v="107032"/>
    <n v="0"/>
    <n v="0"/>
    <n v="0"/>
    <n v="0"/>
    <n v="107032"/>
    <m/>
  </r>
  <r>
    <x v="11"/>
    <x v="5"/>
    <x v="22"/>
    <x v="1"/>
    <x v="12"/>
    <n v="1848498"/>
    <n v="0"/>
    <n v="0"/>
    <n v="0"/>
    <n v="0"/>
    <n v="1848498"/>
    <m/>
  </r>
  <r>
    <x v="11"/>
    <x v="5"/>
    <x v="22"/>
    <x v="1"/>
    <x v="8"/>
    <n v="0"/>
    <n v="0"/>
    <n v="0"/>
    <n v="247330"/>
    <n v="0"/>
    <n v="247330"/>
    <m/>
  </r>
  <r>
    <x v="11"/>
    <x v="5"/>
    <x v="22"/>
    <x v="2"/>
    <x v="6"/>
    <n v="550712"/>
    <n v="49987"/>
    <n v="0"/>
    <n v="0"/>
    <n v="0"/>
    <n v="550712"/>
    <m/>
  </r>
  <r>
    <x v="11"/>
    <x v="5"/>
    <x v="22"/>
    <x v="2"/>
    <x v="13"/>
    <n v="1482496"/>
    <n v="0"/>
    <n v="0"/>
    <n v="0"/>
    <n v="0"/>
    <n v="1482496"/>
    <m/>
  </r>
  <r>
    <x v="11"/>
    <x v="5"/>
    <x v="22"/>
    <x v="2"/>
    <x v="9"/>
    <n v="0"/>
    <n v="0"/>
    <n v="0"/>
    <n v="0"/>
    <n v="41360"/>
    <n v="41360"/>
    <m/>
  </r>
  <r>
    <x v="11"/>
    <x v="5"/>
    <x v="22"/>
    <x v="4"/>
    <x v="7"/>
    <n v="197933"/>
    <n v="0"/>
    <n v="0"/>
    <n v="0"/>
    <n v="0"/>
    <n v="197933"/>
    <m/>
  </r>
  <r>
    <x v="11"/>
    <x v="5"/>
    <x v="22"/>
    <x v="3"/>
    <x v="10"/>
    <n v="26816"/>
    <n v="0"/>
    <n v="0"/>
    <n v="0"/>
    <n v="0"/>
    <n v="26816"/>
    <m/>
  </r>
  <r>
    <x v="11"/>
    <x v="7"/>
    <x v="121"/>
    <x v="0"/>
    <x v="11"/>
    <n v="115977"/>
    <n v="0"/>
    <n v="0"/>
    <n v="0"/>
    <n v="0"/>
    <n v="115977"/>
    <m/>
  </r>
  <r>
    <x v="11"/>
    <x v="7"/>
    <x v="121"/>
    <x v="1"/>
    <x v="12"/>
    <n v="80227"/>
    <n v="0"/>
    <n v="0"/>
    <n v="0"/>
    <n v="0"/>
    <n v="80227"/>
    <m/>
  </r>
  <r>
    <x v="11"/>
    <x v="7"/>
    <x v="52"/>
    <x v="0"/>
    <x v="11"/>
    <n v="1878786"/>
    <n v="27384"/>
    <n v="0"/>
    <n v="0"/>
    <n v="0"/>
    <n v="1878786"/>
    <m/>
  </r>
  <r>
    <x v="11"/>
    <x v="7"/>
    <x v="52"/>
    <x v="1"/>
    <x v="12"/>
    <n v="1084298"/>
    <n v="0"/>
    <n v="0"/>
    <n v="0"/>
    <n v="0"/>
    <n v="1084298"/>
    <m/>
  </r>
  <r>
    <x v="11"/>
    <x v="7"/>
    <x v="52"/>
    <x v="2"/>
    <x v="6"/>
    <n v="572474"/>
    <n v="88213"/>
    <n v="0"/>
    <n v="0"/>
    <n v="0"/>
    <n v="572474"/>
    <m/>
  </r>
  <r>
    <x v="11"/>
    <x v="7"/>
    <x v="52"/>
    <x v="2"/>
    <x v="13"/>
    <n v="1856301"/>
    <n v="0"/>
    <n v="0"/>
    <n v="0"/>
    <n v="0"/>
    <n v="1856301"/>
    <m/>
  </r>
  <r>
    <x v="11"/>
    <x v="7"/>
    <x v="52"/>
    <x v="4"/>
    <x v="7"/>
    <n v="28706"/>
    <n v="0"/>
    <n v="0"/>
    <n v="0"/>
    <n v="0"/>
    <n v="28706"/>
    <m/>
  </r>
  <r>
    <x v="11"/>
    <x v="7"/>
    <x v="52"/>
    <x v="3"/>
    <x v="5"/>
    <n v="179423"/>
    <n v="0"/>
    <n v="0"/>
    <n v="0"/>
    <n v="0"/>
    <n v="179423"/>
    <m/>
  </r>
  <r>
    <x v="11"/>
    <x v="7"/>
    <x v="52"/>
    <x v="3"/>
    <x v="10"/>
    <n v="85163"/>
    <n v="0"/>
    <n v="0"/>
    <n v="0"/>
    <n v="0"/>
    <n v="85163"/>
    <m/>
  </r>
  <r>
    <x v="11"/>
    <x v="7"/>
    <x v="82"/>
    <x v="0"/>
    <x v="11"/>
    <n v="904040"/>
    <n v="0"/>
    <n v="0"/>
    <n v="0"/>
    <n v="0"/>
    <n v="904040"/>
    <m/>
  </r>
  <r>
    <x v="11"/>
    <x v="7"/>
    <x v="82"/>
    <x v="1"/>
    <x v="12"/>
    <n v="1452305"/>
    <n v="0"/>
    <n v="0"/>
    <n v="0"/>
    <n v="0"/>
    <n v="1452305"/>
    <m/>
  </r>
  <r>
    <x v="11"/>
    <x v="7"/>
    <x v="82"/>
    <x v="2"/>
    <x v="6"/>
    <n v="108376"/>
    <n v="0"/>
    <n v="0"/>
    <n v="0"/>
    <n v="0"/>
    <n v="108376"/>
    <m/>
  </r>
  <r>
    <x v="11"/>
    <x v="7"/>
    <x v="82"/>
    <x v="2"/>
    <x v="13"/>
    <n v="383782"/>
    <n v="0"/>
    <n v="0"/>
    <n v="0"/>
    <n v="0"/>
    <n v="383782"/>
    <m/>
  </r>
  <r>
    <x v="11"/>
    <x v="7"/>
    <x v="82"/>
    <x v="4"/>
    <x v="7"/>
    <n v="8622"/>
    <n v="0"/>
    <n v="0"/>
    <n v="0"/>
    <n v="0"/>
    <n v="8622"/>
    <m/>
  </r>
  <r>
    <x v="11"/>
    <x v="7"/>
    <x v="82"/>
    <x v="3"/>
    <x v="10"/>
    <n v="70680"/>
    <n v="0"/>
    <n v="0"/>
    <n v="0"/>
    <n v="0"/>
    <n v="70680"/>
    <m/>
  </r>
  <r>
    <x v="11"/>
    <x v="7"/>
    <x v="117"/>
    <x v="0"/>
    <x v="11"/>
    <n v="94645"/>
    <n v="0"/>
    <n v="0"/>
    <n v="0"/>
    <n v="0"/>
    <n v="94645"/>
    <m/>
  </r>
  <r>
    <x v="11"/>
    <x v="7"/>
    <x v="117"/>
    <x v="1"/>
    <x v="12"/>
    <n v="606963"/>
    <n v="0"/>
    <n v="0"/>
    <n v="0"/>
    <n v="0"/>
    <n v="606963"/>
    <m/>
  </r>
  <r>
    <x v="11"/>
    <x v="7"/>
    <x v="117"/>
    <x v="2"/>
    <x v="6"/>
    <n v="77649"/>
    <n v="0"/>
    <n v="0"/>
    <n v="0"/>
    <n v="0"/>
    <n v="77649"/>
    <m/>
  </r>
  <r>
    <x v="11"/>
    <x v="7"/>
    <x v="117"/>
    <x v="2"/>
    <x v="13"/>
    <n v="163237"/>
    <n v="0"/>
    <n v="0"/>
    <n v="0"/>
    <n v="0"/>
    <n v="163237"/>
    <m/>
  </r>
  <r>
    <x v="11"/>
    <x v="7"/>
    <x v="117"/>
    <x v="3"/>
    <x v="5"/>
    <n v="16435"/>
    <n v="0"/>
    <n v="0"/>
    <n v="0"/>
    <n v="0"/>
    <n v="16435"/>
    <m/>
  </r>
  <r>
    <x v="11"/>
    <x v="7"/>
    <x v="115"/>
    <x v="0"/>
    <x v="11"/>
    <n v="47683"/>
    <n v="0"/>
    <n v="0"/>
    <n v="0"/>
    <n v="0"/>
    <n v="47683"/>
    <m/>
  </r>
  <r>
    <x v="11"/>
    <x v="7"/>
    <x v="115"/>
    <x v="1"/>
    <x v="12"/>
    <n v="178569"/>
    <n v="0"/>
    <n v="0"/>
    <n v="0"/>
    <n v="0"/>
    <n v="178569"/>
    <m/>
  </r>
  <r>
    <x v="11"/>
    <x v="7"/>
    <x v="115"/>
    <x v="2"/>
    <x v="6"/>
    <n v="74766"/>
    <n v="0"/>
    <n v="0"/>
    <n v="0"/>
    <n v="0"/>
    <n v="74766"/>
    <m/>
  </r>
  <r>
    <x v="11"/>
    <x v="7"/>
    <x v="115"/>
    <x v="2"/>
    <x v="13"/>
    <n v="341380"/>
    <n v="0"/>
    <n v="0"/>
    <n v="0"/>
    <n v="0"/>
    <n v="341380"/>
    <m/>
  </r>
  <r>
    <x v="11"/>
    <x v="7"/>
    <x v="115"/>
    <x v="4"/>
    <x v="7"/>
    <n v="6722"/>
    <n v="0"/>
    <n v="0"/>
    <n v="0"/>
    <n v="0"/>
    <n v="6722"/>
    <m/>
  </r>
  <r>
    <x v="11"/>
    <x v="7"/>
    <x v="139"/>
    <x v="0"/>
    <x v="11"/>
    <n v="2159"/>
    <n v="0"/>
    <n v="0"/>
    <n v="0"/>
    <n v="0"/>
    <n v="2159"/>
    <m/>
  </r>
  <r>
    <x v="11"/>
    <x v="7"/>
    <x v="139"/>
    <x v="1"/>
    <x v="12"/>
    <n v="70436"/>
    <n v="0"/>
    <n v="0"/>
    <n v="0"/>
    <n v="0"/>
    <n v="70436"/>
    <m/>
  </r>
  <r>
    <x v="11"/>
    <x v="7"/>
    <x v="72"/>
    <x v="0"/>
    <x v="11"/>
    <n v="1191246"/>
    <n v="6578"/>
    <n v="0"/>
    <n v="0"/>
    <n v="0"/>
    <n v="1191246"/>
    <m/>
  </r>
  <r>
    <x v="11"/>
    <x v="7"/>
    <x v="72"/>
    <x v="6"/>
    <x v="4"/>
    <n v="90967"/>
    <n v="0"/>
    <n v="0"/>
    <n v="0"/>
    <n v="0"/>
    <n v="90967"/>
    <m/>
  </r>
  <r>
    <x v="11"/>
    <x v="7"/>
    <x v="72"/>
    <x v="1"/>
    <x v="12"/>
    <n v="1571710"/>
    <n v="0"/>
    <n v="0"/>
    <n v="0"/>
    <n v="0"/>
    <n v="1571710"/>
    <m/>
  </r>
  <r>
    <x v="11"/>
    <x v="7"/>
    <x v="72"/>
    <x v="1"/>
    <x v="8"/>
    <n v="0"/>
    <n v="0"/>
    <n v="0"/>
    <n v="51689"/>
    <n v="0"/>
    <n v="51689"/>
    <m/>
  </r>
  <r>
    <x v="11"/>
    <x v="7"/>
    <x v="72"/>
    <x v="2"/>
    <x v="6"/>
    <n v="254264"/>
    <n v="0"/>
    <n v="0"/>
    <n v="0"/>
    <n v="0"/>
    <n v="254264"/>
    <m/>
  </r>
  <r>
    <x v="11"/>
    <x v="7"/>
    <x v="72"/>
    <x v="2"/>
    <x v="13"/>
    <n v="1484956"/>
    <n v="0"/>
    <n v="0"/>
    <n v="0"/>
    <n v="0"/>
    <n v="1484956"/>
    <m/>
  </r>
  <r>
    <x v="11"/>
    <x v="7"/>
    <x v="72"/>
    <x v="4"/>
    <x v="7"/>
    <n v="84048"/>
    <n v="0"/>
    <n v="0"/>
    <n v="0"/>
    <n v="0"/>
    <n v="84048"/>
    <m/>
  </r>
  <r>
    <x v="11"/>
    <x v="7"/>
    <x v="72"/>
    <x v="3"/>
    <x v="10"/>
    <n v="50488"/>
    <n v="0"/>
    <n v="0"/>
    <n v="0"/>
    <n v="0"/>
    <n v="50488"/>
    <m/>
  </r>
  <r>
    <x v="11"/>
    <x v="7"/>
    <x v="72"/>
    <x v="3"/>
    <x v="15"/>
    <n v="5109"/>
    <n v="0"/>
    <n v="0"/>
    <n v="0"/>
    <n v="0"/>
    <n v="5109"/>
    <m/>
  </r>
  <r>
    <x v="11"/>
    <x v="7"/>
    <x v="62"/>
    <x v="0"/>
    <x v="11"/>
    <n v="1368859"/>
    <n v="0"/>
    <n v="0"/>
    <n v="0"/>
    <n v="0"/>
    <n v="1368859"/>
    <m/>
  </r>
  <r>
    <x v="11"/>
    <x v="7"/>
    <x v="62"/>
    <x v="1"/>
    <x v="12"/>
    <n v="2340968"/>
    <n v="375361"/>
    <n v="0"/>
    <n v="0"/>
    <n v="0"/>
    <n v="2340968"/>
    <m/>
  </r>
  <r>
    <x v="11"/>
    <x v="7"/>
    <x v="62"/>
    <x v="1"/>
    <x v="8"/>
    <n v="0"/>
    <n v="0"/>
    <n v="0"/>
    <n v="141958"/>
    <n v="0"/>
    <n v="141958"/>
    <m/>
  </r>
  <r>
    <x v="11"/>
    <x v="7"/>
    <x v="62"/>
    <x v="2"/>
    <x v="6"/>
    <n v="238967"/>
    <n v="0"/>
    <n v="0"/>
    <n v="0"/>
    <n v="0"/>
    <n v="238967"/>
    <m/>
  </r>
  <r>
    <x v="11"/>
    <x v="7"/>
    <x v="62"/>
    <x v="2"/>
    <x v="13"/>
    <n v="1783292"/>
    <n v="0"/>
    <n v="0"/>
    <n v="0"/>
    <n v="0"/>
    <n v="1783292"/>
    <m/>
  </r>
  <r>
    <x v="11"/>
    <x v="7"/>
    <x v="62"/>
    <x v="2"/>
    <x v="9"/>
    <n v="0"/>
    <n v="0"/>
    <n v="0"/>
    <n v="46303"/>
    <n v="0"/>
    <n v="46303"/>
    <m/>
  </r>
  <r>
    <x v="11"/>
    <x v="7"/>
    <x v="62"/>
    <x v="4"/>
    <x v="7"/>
    <n v="38209"/>
    <n v="0"/>
    <n v="0"/>
    <n v="0"/>
    <n v="0"/>
    <n v="38209"/>
    <m/>
  </r>
  <r>
    <x v="11"/>
    <x v="7"/>
    <x v="62"/>
    <x v="3"/>
    <x v="10"/>
    <n v="8198"/>
    <n v="0"/>
    <n v="0"/>
    <n v="0"/>
    <n v="0"/>
    <n v="8198"/>
    <m/>
  </r>
  <r>
    <x v="11"/>
    <x v="7"/>
    <x v="62"/>
    <x v="0"/>
    <x v="11"/>
    <n v="937514"/>
    <n v="0"/>
    <n v="0"/>
    <n v="0"/>
    <n v="0"/>
    <n v="937514"/>
    <m/>
  </r>
  <r>
    <x v="11"/>
    <x v="7"/>
    <x v="62"/>
    <x v="6"/>
    <x v="4"/>
    <n v="15836"/>
    <n v="11820"/>
    <n v="0"/>
    <n v="0"/>
    <n v="0"/>
    <n v="15836"/>
    <m/>
  </r>
  <r>
    <x v="11"/>
    <x v="7"/>
    <x v="62"/>
    <x v="1"/>
    <x v="12"/>
    <n v="2739391"/>
    <n v="22448"/>
    <n v="0"/>
    <n v="0"/>
    <n v="0"/>
    <n v="2739391"/>
    <m/>
  </r>
  <r>
    <x v="11"/>
    <x v="7"/>
    <x v="62"/>
    <x v="1"/>
    <x v="8"/>
    <n v="0"/>
    <n v="0"/>
    <n v="0"/>
    <n v="134089"/>
    <n v="0"/>
    <n v="134089"/>
    <m/>
  </r>
  <r>
    <x v="11"/>
    <x v="7"/>
    <x v="62"/>
    <x v="2"/>
    <x v="6"/>
    <n v="174671"/>
    <n v="10508"/>
    <n v="0"/>
    <n v="0"/>
    <n v="0"/>
    <n v="174671"/>
    <m/>
  </r>
  <r>
    <x v="11"/>
    <x v="7"/>
    <x v="62"/>
    <x v="2"/>
    <x v="13"/>
    <n v="675623"/>
    <n v="0"/>
    <n v="0"/>
    <n v="0"/>
    <n v="0"/>
    <n v="675623"/>
    <m/>
  </r>
  <r>
    <x v="11"/>
    <x v="7"/>
    <x v="62"/>
    <x v="2"/>
    <x v="9"/>
    <n v="0"/>
    <n v="0"/>
    <n v="0"/>
    <n v="49589"/>
    <n v="0"/>
    <n v="49589"/>
    <m/>
  </r>
  <r>
    <x v="11"/>
    <x v="7"/>
    <x v="62"/>
    <x v="4"/>
    <x v="7"/>
    <n v="16146"/>
    <n v="0"/>
    <n v="0"/>
    <n v="0"/>
    <n v="0"/>
    <n v="16146"/>
    <m/>
  </r>
  <r>
    <x v="11"/>
    <x v="7"/>
    <x v="62"/>
    <x v="3"/>
    <x v="5"/>
    <n v="21370"/>
    <n v="0"/>
    <n v="0"/>
    <n v="0"/>
    <n v="0"/>
    <n v="21370"/>
    <m/>
  </r>
  <r>
    <x v="11"/>
    <x v="7"/>
    <x v="62"/>
    <x v="3"/>
    <x v="10"/>
    <n v="38700"/>
    <n v="0"/>
    <n v="0"/>
    <n v="0"/>
    <n v="0"/>
    <n v="38700"/>
    <m/>
  </r>
  <r>
    <x v="11"/>
    <x v="7"/>
    <x v="62"/>
    <x v="3"/>
    <x v="15"/>
    <n v="18631"/>
    <n v="18631"/>
    <n v="0"/>
    <n v="0"/>
    <n v="0"/>
    <n v="18631"/>
    <m/>
  </r>
  <r>
    <x v="11"/>
    <x v="7"/>
    <x v="149"/>
    <x v="1"/>
    <x v="12"/>
    <n v="73131"/>
    <n v="0"/>
    <n v="0"/>
    <n v="0"/>
    <n v="0"/>
    <n v="73131"/>
    <m/>
  </r>
  <r>
    <x v="11"/>
    <x v="7"/>
    <x v="149"/>
    <x v="4"/>
    <x v="7"/>
    <n v="6997"/>
    <n v="0"/>
    <n v="0"/>
    <n v="0"/>
    <n v="0"/>
    <n v="6997"/>
    <m/>
  </r>
  <r>
    <x v="11"/>
    <x v="7"/>
    <x v="149"/>
    <x v="3"/>
    <x v="5"/>
    <n v="12334"/>
    <n v="0"/>
    <n v="0"/>
    <n v="0"/>
    <n v="0"/>
    <n v="12334"/>
    <m/>
  </r>
  <r>
    <x v="11"/>
    <x v="7"/>
    <x v="149"/>
    <x v="3"/>
    <x v="10"/>
    <n v="24486"/>
    <n v="0"/>
    <n v="0"/>
    <n v="0"/>
    <n v="0"/>
    <n v="24486"/>
    <m/>
  </r>
  <r>
    <x v="11"/>
    <x v="7"/>
    <x v="133"/>
    <x v="0"/>
    <x v="11"/>
    <n v="226871"/>
    <n v="0"/>
    <n v="0"/>
    <n v="0"/>
    <n v="0"/>
    <n v="226871"/>
    <m/>
  </r>
  <r>
    <x v="11"/>
    <x v="7"/>
    <x v="130"/>
    <x v="0"/>
    <x v="11"/>
    <n v="143214"/>
    <n v="0"/>
    <n v="0"/>
    <n v="0"/>
    <n v="0"/>
    <n v="143214"/>
    <m/>
  </r>
  <r>
    <x v="11"/>
    <x v="7"/>
    <x v="130"/>
    <x v="1"/>
    <x v="12"/>
    <n v="51860"/>
    <n v="0"/>
    <n v="0"/>
    <n v="0"/>
    <n v="0"/>
    <n v="51860"/>
    <m/>
  </r>
  <r>
    <x v="11"/>
    <x v="7"/>
    <x v="130"/>
    <x v="3"/>
    <x v="5"/>
    <n v="11331"/>
    <n v="0"/>
    <n v="0"/>
    <n v="0"/>
    <n v="0"/>
    <n v="11331"/>
    <m/>
  </r>
  <r>
    <x v="11"/>
    <x v="7"/>
    <x v="130"/>
    <x v="3"/>
    <x v="10"/>
    <n v="7827"/>
    <n v="0"/>
    <n v="0"/>
    <n v="0"/>
    <n v="0"/>
    <n v="7827"/>
    <m/>
  </r>
  <r>
    <x v="11"/>
    <x v="7"/>
    <x v="238"/>
    <x v="1"/>
    <x v="12"/>
    <n v="43639"/>
    <n v="0"/>
    <n v="0"/>
    <n v="0"/>
    <n v="0"/>
    <n v="43639"/>
    <m/>
  </r>
  <r>
    <x v="11"/>
    <x v="9"/>
    <x v="106"/>
    <x v="0"/>
    <x v="11"/>
    <n v="191585"/>
    <n v="0"/>
    <n v="0"/>
    <n v="0"/>
    <n v="0"/>
    <n v="191585"/>
    <m/>
  </r>
  <r>
    <x v="11"/>
    <x v="9"/>
    <x v="106"/>
    <x v="1"/>
    <x v="12"/>
    <n v="205394"/>
    <n v="0"/>
    <n v="0"/>
    <n v="0"/>
    <n v="0"/>
    <n v="205394"/>
    <m/>
  </r>
  <r>
    <x v="11"/>
    <x v="9"/>
    <x v="106"/>
    <x v="2"/>
    <x v="13"/>
    <n v="17892"/>
    <n v="0"/>
    <n v="0"/>
    <n v="0"/>
    <n v="0"/>
    <n v="17892"/>
    <m/>
  </r>
  <r>
    <x v="11"/>
    <x v="9"/>
    <x v="107"/>
    <x v="0"/>
    <x v="11"/>
    <n v="72361"/>
    <n v="0"/>
    <n v="0"/>
    <n v="0"/>
    <n v="0"/>
    <n v="72361"/>
    <m/>
  </r>
  <r>
    <x v="11"/>
    <x v="9"/>
    <x v="107"/>
    <x v="1"/>
    <x v="12"/>
    <n v="82243"/>
    <n v="0"/>
    <n v="0"/>
    <n v="0"/>
    <n v="0"/>
    <n v="82243"/>
    <m/>
  </r>
  <r>
    <x v="11"/>
    <x v="9"/>
    <x v="107"/>
    <x v="2"/>
    <x v="6"/>
    <n v="3299"/>
    <n v="0"/>
    <n v="0"/>
    <n v="0"/>
    <n v="0"/>
    <n v="3299"/>
    <m/>
  </r>
  <r>
    <x v="11"/>
    <x v="9"/>
    <x v="161"/>
    <x v="0"/>
    <x v="11"/>
    <n v="41084"/>
    <n v="0"/>
    <n v="0"/>
    <n v="0"/>
    <n v="0"/>
    <n v="41084"/>
    <m/>
  </r>
  <r>
    <x v="11"/>
    <x v="9"/>
    <x v="161"/>
    <x v="1"/>
    <x v="12"/>
    <n v="54761"/>
    <n v="0"/>
    <n v="0"/>
    <n v="0"/>
    <n v="0"/>
    <n v="54761"/>
    <m/>
  </r>
  <r>
    <x v="11"/>
    <x v="9"/>
    <x v="158"/>
    <x v="0"/>
    <x v="11"/>
    <n v="10077"/>
    <n v="0"/>
    <n v="0"/>
    <n v="0"/>
    <n v="0"/>
    <n v="10077"/>
    <m/>
  </r>
  <r>
    <x v="11"/>
    <x v="9"/>
    <x v="158"/>
    <x v="1"/>
    <x v="12"/>
    <n v="38163"/>
    <n v="0"/>
    <n v="0"/>
    <n v="0"/>
    <n v="0"/>
    <n v="38163"/>
    <m/>
  </r>
  <r>
    <x v="11"/>
    <x v="9"/>
    <x v="158"/>
    <x v="2"/>
    <x v="6"/>
    <n v="21092"/>
    <n v="0"/>
    <n v="0"/>
    <n v="0"/>
    <n v="0"/>
    <n v="21092"/>
    <m/>
  </r>
  <r>
    <x v="11"/>
    <x v="9"/>
    <x v="158"/>
    <x v="2"/>
    <x v="13"/>
    <n v="18200"/>
    <n v="0"/>
    <n v="0"/>
    <n v="0"/>
    <n v="0"/>
    <n v="18200"/>
    <m/>
  </r>
  <r>
    <x v="11"/>
    <x v="9"/>
    <x v="148"/>
    <x v="0"/>
    <x v="11"/>
    <n v="17038"/>
    <n v="0"/>
    <n v="0"/>
    <n v="0"/>
    <n v="0"/>
    <n v="17038"/>
    <m/>
  </r>
  <r>
    <x v="11"/>
    <x v="9"/>
    <x v="148"/>
    <x v="1"/>
    <x v="12"/>
    <n v="103914"/>
    <n v="0"/>
    <n v="0"/>
    <n v="0"/>
    <n v="0"/>
    <n v="103914"/>
    <m/>
  </r>
  <r>
    <x v="11"/>
    <x v="9"/>
    <x v="148"/>
    <x v="2"/>
    <x v="6"/>
    <n v="16166"/>
    <n v="0"/>
    <n v="0"/>
    <n v="0"/>
    <n v="0"/>
    <n v="16166"/>
    <m/>
  </r>
  <r>
    <x v="11"/>
    <x v="9"/>
    <x v="142"/>
    <x v="0"/>
    <x v="11"/>
    <n v="37655"/>
    <n v="0"/>
    <n v="0"/>
    <n v="0"/>
    <n v="0"/>
    <n v="37655"/>
    <m/>
  </r>
  <r>
    <x v="11"/>
    <x v="9"/>
    <x v="142"/>
    <x v="1"/>
    <x v="12"/>
    <n v="154776"/>
    <n v="0"/>
    <n v="0"/>
    <n v="0"/>
    <n v="0"/>
    <n v="154776"/>
    <m/>
  </r>
  <r>
    <x v="11"/>
    <x v="9"/>
    <x v="173"/>
    <x v="0"/>
    <x v="11"/>
    <n v="54317"/>
    <n v="0"/>
    <n v="0"/>
    <n v="0"/>
    <n v="0"/>
    <n v="54317"/>
    <m/>
  </r>
  <r>
    <x v="11"/>
    <x v="9"/>
    <x v="173"/>
    <x v="1"/>
    <x v="12"/>
    <n v="107058"/>
    <n v="0"/>
    <n v="0"/>
    <n v="0"/>
    <n v="0"/>
    <n v="107058"/>
    <m/>
  </r>
  <r>
    <x v="11"/>
    <x v="9"/>
    <x v="137"/>
    <x v="0"/>
    <x v="11"/>
    <n v="39581"/>
    <n v="0"/>
    <n v="0"/>
    <n v="0"/>
    <n v="0"/>
    <n v="39581"/>
    <m/>
  </r>
  <r>
    <x v="11"/>
    <x v="9"/>
    <x v="137"/>
    <x v="1"/>
    <x v="12"/>
    <n v="282707"/>
    <n v="0"/>
    <n v="0"/>
    <n v="0"/>
    <n v="0"/>
    <n v="282707"/>
    <m/>
  </r>
  <r>
    <x v="11"/>
    <x v="9"/>
    <x v="176"/>
    <x v="0"/>
    <x v="11"/>
    <n v="22289"/>
    <n v="0"/>
    <n v="0"/>
    <n v="0"/>
    <n v="0"/>
    <n v="22289"/>
    <m/>
  </r>
  <r>
    <x v="11"/>
    <x v="9"/>
    <x v="146"/>
    <x v="1"/>
    <x v="12"/>
    <n v="36302"/>
    <n v="0"/>
    <n v="0"/>
    <n v="0"/>
    <n v="0"/>
    <n v="36302"/>
    <m/>
  </r>
  <r>
    <x v="11"/>
    <x v="9"/>
    <x v="146"/>
    <x v="1"/>
    <x v="8"/>
    <n v="0"/>
    <n v="0"/>
    <n v="0"/>
    <n v="121190"/>
    <n v="0"/>
    <n v="121190"/>
    <m/>
  </r>
  <r>
    <x v="11"/>
    <x v="9"/>
    <x v="126"/>
    <x v="0"/>
    <x v="11"/>
    <n v="93447"/>
    <n v="0"/>
    <n v="0"/>
    <n v="0"/>
    <n v="0"/>
    <n v="93447"/>
    <m/>
  </r>
  <r>
    <x v="11"/>
    <x v="9"/>
    <x v="126"/>
    <x v="1"/>
    <x v="12"/>
    <n v="87252"/>
    <n v="0"/>
    <n v="0"/>
    <n v="0"/>
    <n v="0"/>
    <n v="87252"/>
    <m/>
  </r>
  <r>
    <x v="11"/>
    <x v="9"/>
    <x v="154"/>
    <x v="0"/>
    <x v="11"/>
    <n v="44904"/>
    <n v="0"/>
    <n v="0"/>
    <n v="0"/>
    <n v="0"/>
    <n v="44904"/>
    <m/>
  </r>
  <r>
    <x v="11"/>
    <x v="9"/>
    <x v="95"/>
    <x v="0"/>
    <x v="11"/>
    <n v="372750"/>
    <n v="0"/>
    <n v="0"/>
    <n v="0"/>
    <n v="0"/>
    <n v="372750"/>
    <m/>
  </r>
  <r>
    <x v="11"/>
    <x v="9"/>
    <x v="95"/>
    <x v="1"/>
    <x v="12"/>
    <n v="394649"/>
    <n v="0"/>
    <n v="0"/>
    <n v="0"/>
    <n v="0"/>
    <n v="394649"/>
    <m/>
  </r>
  <r>
    <x v="11"/>
    <x v="9"/>
    <x v="159"/>
    <x v="1"/>
    <x v="12"/>
    <n v="18090"/>
    <n v="0"/>
    <n v="0"/>
    <n v="0"/>
    <n v="0"/>
    <n v="18090"/>
    <m/>
  </r>
  <r>
    <x v="11"/>
    <x v="9"/>
    <x v="126"/>
    <x v="0"/>
    <x v="11"/>
    <n v="79210"/>
    <n v="0"/>
    <n v="0"/>
    <n v="0"/>
    <n v="0"/>
    <n v="79210"/>
    <m/>
  </r>
  <r>
    <x v="11"/>
    <x v="9"/>
    <x v="126"/>
    <x v="1"/>
    <x v="12"/>
    <n v="66121"/>
    <n v="0"/>
    <n v="0"/>
    <n v="0"/>
    <n v="0"/>
    <n v="66121"/>
    <m/>
  </r>
  <r>
    <x v="11"/>
    <x v="9"/>
    <x v="126"/>
    <x v="0"/>
    <x v="11"/>
    <n v="108129"/>
    <n v="0"/>
    <n v="0"/>
    <n v="0"/>
    <n v="0"/>
    <n v="108129"/>
    <m/>
  </r>
  <r>
    <x v="11"/>
    <x v="9"/>
    <x v="126"/>
    <x v="1"/>
    <x v="12"/>
    <n v="55970"/>
    <n v="0"/>
    <n v="0"/>
    <n v="0"/>
    <n v="0"/>
    <n v="55970"/>
    <m/>
  </r>
  <r>
    <x v="11"/>
    <x v="9"/>
    <x v="154"/>
    <x v="0"/>
    <x v="11"/>
    <n v="34725"/>
    <n v="0"/>
    <n v="0"/>
    <n v="0"/>
    <n v="0"/>
    <n v="34725"/>
    <m/>
  </r>
  <r>
    <x v="11"/>
    <x v="9"/>
    <x v="154"/>
    <x v="1"/>
    <x v="12"/>
    <n v="4860"/>
    <n v="0"/>
    <n v="0"/>
    <n v="0"/>
    <n v="0"/>
    <n v="4860"/>
    <m/>
  </r>
  <r>
    <x v="11"/>
    <x v="9"/>
    <x v="170"/>
    <x v="1"/>
    <x v="12"/>
    <n v="37714"/>
    <n v="0"/>
    <n v="0"/>
    <n v="0"/>
    <n v="0"/>
    <n v="37714"/>
    <m/>
  </r>
  <r>
    <x v="11"/>
    <x v="6"/>
    <x v="188"/>
    <x v="0"/>
    <x v="11"/>
    <n v="11517"/>
    <n v="0"/>
    <n v="0"/>
    <n v="0"/>
    <n v="0"/>
    <n v="11517"/>
    <m/>
  </r>
  <r>
    <x v="11"/>
    <x v="6"/>
    <x v="91"/>
    <x v="0"/>
    <x v="11"/>
    <n v="1012472"/>
    <n v="0"/>
    <n v="0"/>
    <n v="0"/>
    <n v="0"/>
    <n v="1012472"/>
    <m/>
  </r>
  <r>
    <x v="11"/>
    <x v="6"/>
    <x v="91"/>
    <x v="0"/>
    <x v="1"/>
    <n v="0"/>
    <n v="0"/>
    <n v="0"/>
    <n v="38908"/>
    <n v="0"/>
    <n v="38908"/>
    <m/>
  </r>
  <r>
    <x v="11"/>
    <x v="6"/>
    <x v="91"/>
    <x v="1"/>
    <x v="12"/>
    <n v="65352"/>
    <n v="0"/>
    <n v="0"/>
    <n v="0"/>
    <n v="0"/>
    <n v="65352"/>
    <m/>
  </r>
  <r>
    <x v="11"/>
    <x v="6"/>
    <x v="108"/>
    <x v="0"/>
    <x v="11"/>
    <n v="745130"/>
    <n v="0"/>
    <n v="0"/>
    <n v="0"/>
    <n v="0"/>
    <n v="745130"/>
    <m/>
  </r>
  <r>
    <x v="11"/>
    <x v="6"/>
    <x v="108"/>
    <x v="1"/>
    <x v="12"/>
    <n v="55931"/>
    <n v="0"/>
    <n v="0"/>
    <n v="0"/>
    <n v="0"/>
    <n v="55931"/>
    <m/>
  </r>
  <r>
    <x v="11"/>
    <x v="6"/>
    <x v="108"/>
    <x v="2"/>
    <x v="6"/>
    <n v="15674"/>
    <n v="0"/>
    <n v="0"/>
    <n v="0"/>
    <n v="0"/>
    <n v="15674"/>
    <m/>
  </r>
  <r>
    <x v="11"/>
    <x v="6"/>
    <x v="108"/>
    <x v="3"/>
    <x v="5"/>
    <n v="625"/>
    <n v="0"/>
    <n v="0"/>
    <n v="0"/>
    <n v="0"/>
    <n v="625"/>
    <m/>
  </r>
  <r>
    <x v="11"/>
    <x v="6"/>
    <x v="80"/>
    <x v="0"/>
    <x v="11"/>
    <n v="1037348"/>
    <n v="0"/>
    <n v="0"/>
    <n v="0"/>
    <n v="0"/>
    <n v="1037348"/>
    <m/>
  </r>
  <r>
    <x v="11"/>
    <x v="6"/>
    <x v="80"/>
    <x v="0"/>
    <x v="1"/>
    <n v="0"/>
    <n v="0"/>
    <n v="0"/>
    <n v="335061"/>
    <n v="0"/>
    <n v="335061"/>
    <m/>
  </r>
  <r>
    <x v="11"/>
    <x v="6"/>
    <x v="80"/>
    <x v="1"/>
    <x v="12"/>
    <n v="2668"/>
    <n v="0"/>
    <n v="0"/>
    <n v="0"/>
    <n v="0"/>
    <n v="2668"/>
    <m/>
  </r>
  <r>
    <x v="11"/>
    <x v="6"/>
    <x v="80"/>
    <x v="2"/>
    <x v="6"/>
    <n v="17545"/>
    <n v="0"/>
    <n v="0"/>
    <n v="0"/>
    <n v="0"/>
    <n v="17545"/>
    <m/>
  </r>
  <r>
    <x v="11"/>
    <x v="6"/>
    <x v="44"/>
    <x v="0"/>
    <x v="11"/>
    <n v="3301044"/>
    <n v="0"/>
    <n v="0"/>
    <n v="0"/>
    <n v="0"/>
    <n v="3301044"/>
    <m/>
  </r>
  <r>
    <x v="11"/>
    <x v="6"/>
    <x v="44"/>
    <x v="0"/>
    <x v="1"/>
    <n v="0"/>
    <n v="0"/>
    <n v="0"/>
    <n v="116162"/>
    <n v="0"/>
    <n v="116162"/>
    <m/>
  </r>
  <r>
    <x v="11"/>
    <x v="6"/>
    <x v="44"/>
    <x v="1"/>
    <x v="12"/>
    <n v="111182"/>
    <n v="0"/>
    <n v="0"/>
    <n v="0"/>
    <n v="0"/>
    <n v="111182"/>
    <m/>
  </r>
  <r>
    <x v="11"/>
    <x v="6"/>
    <x v="44"/>
    <x v="1"/>
    <x v="8"/>
    <n v="0"/>
    <n v="0"/>
    <n v="0"/>
    <n v="52050"/>
    <n v="0"/>
    <n v="52050"/>
    <m/>
  </r>
  <r>
    <x v="11"/>
    <x v="6"/>
    <x v="44"/>
    <x v="2"/>
    <x v="6"/>
    <n v="71963"/>
    <n v="0"/>
    <n v="0"/>
    <n v="0"/>
    <n v="0"/>
    <n v="71963"/>
    <m/>
  </r>
  <r>
    <x v="11"/>
    <x v="6"/>
    <x v="90"/>
    <x v="0"/>
    <x v="11"/>
    <n v="563509"/>
    <n v="0"/>
    <n v="0"/>
    <n v="0"/>
    <n v="0"/>
    <n v="563509"/>
    <m/>
  </r>
  <r>
    <x v="11"/>
    <x v="6"/>
    <x v="90"/>
    <x v="0"/>
    <x v="1"/>
    <n v="0"/>
    <n v="0"/>
    <n v="0"/>
    <n v="103665"/>
    <n v="0"/>
    <n v="103665"/>
    <m/>
  </r>
  <r>
    <x v="11"/>
    <x v="6"/>
    <x v="177"/>
    <x v="0"/>
    <x v="11"/>
    <n v="135253"/>
    <n v="0"/>
    <n v="0"/>
    <n v="0"/>
    <n v="0"/>
    <n v="135253"/>
    <m/>
  </r>
  <r>
    <x v="11"/>
    <x v="6"/>
    <x v="177"/>
    <x v="1"/>
    <x v="12"/>
    <n v="15792"/>
    <n v="0"/>
    <n v="0"/>
    <n v="0"/>
    <n v="0"/>
    <n v="15792"/>
    <m/>
  </r>
  <r>
    <x v="11"/>
    <x v="6"/>
    <x v="61"/>
    <x v="0"/>
    <x v="11"/>
    <n v="2320603"/>
    <n v="0"/>
    <n v="0"/>
    <n v="0"/>
    <n v="0"/>
    <n v="2320603"/>
    <m/>
  </r>
  <r>
    <x v="11"/>
    <x v="6"/>
    <x v="61"/>
    <x v="0"/>
    <x v="1"/>
    <n v="0"/>
    <n v="0"/>
    <n v="0"/>
    <n v="89302"/>
    <n v="0"/>
    <n v="89302"/>
    <m/>
  </r>
  <r>
    <x v="11"/>
    <x v="6"/>
    <x v="61"/>
    <x v="1"/>
    <x v="12"/>
    <n v="445862"/>
    <n v="0"/>
    <n v="0"/>
    <n v="0"/>
    <n v="0"/>
    <n v="445862"/>
    <m/>
  </r>
  <r>
    <x v="11"/>
    <x v="6"/>
    <x v="61"/>
    <x v="2"/>
    <x v="6"/>
    <n v="57174"/>
    <n v="0"/>
    <n v="0"/>
    <n v="0"/>
    <n v="0"/>
    <n v="57174"/>
    <m/>
  </r>
  <r>
    <x v="11"/>
    <x v="6"/>
    <x v="105"/>
    <x v="0"/>
    <x v="11"/>
    <n v="544083"/>
    <n v="0"/>
    <n v="0"/>
    <n v="0"/>
    <n v="0"/>
    <n v="544083"/>
    <m/>
  </r>
  <r>
    <x v="11"/>
    <x v="6"/>
    <x v="105"/>
    <x v="1"/>
    <x v="12"/>
    <n v="17889"/>
    <n v="0"/>
    <n v="0"/>
    <n v="0"/>
    <n v="0"/>
    <n v="17889"/>
    <m/>
  </r>
  <r>
    <x v="11"/>
    <x v="6"/>
    <x v="105"/>
    <x v="2"/>
    <x v="6"/>
    <n v="82714"/>
    <n v="0"/>
    <n v="0"/>
    <n v="0"/>
    <n v="0"/>
    <n v="82714"/>
    <m/>
  </r>
  <r>
    <x v="11"/>
    <x v="6"/>
    <x v="138"/>
    <x v="0"/>
    <x v="11"/>
    <n v="41969"/>
    <n v="0"/>
    <n v="0"/>
    <n v="0"/>
    <n v="0"/>
    <n v="41969"/>
    <m/>
  </r>
  <r>
    <x v="11"/>
    <x v="6"/>
    <x v="108"/>
    <x v="0"/>
    <x v="11"/>
    <n v="171301"/>
    <n v="0"/>
    <n v="0"/>
    <n v="0"/>
    <n v="0"/>
    <n v="171301"/>
    <m/>
  </r>
  <r>
    <x v="11"/>
    <x v="6"/>
    <x v="200"/>
    <x v="0"/>
    <x v="11"/>
    <n v="905"/>
    <n v="0"/>
    <n v="0"/>
    <n v="0"/>
    <n v="0"/>
    <n v="905"/>
    <m/>
  </r>
  <r>
    <x v="11"/>
    <x v="12"/>
    <x v="157"/>
    <x v="0"/>
    <x v="11"/>
    <n v="68391"/>
    <n v="0"/>
    <n v="0"/>
    <n v="0"/>
    <n v="0"/>
    <n v="68391"/>
    <m/>
  </r>
  <r>
    <x v="11"/>
    <x v="12"/>
    <x v="241"/>
    <x v="0"/>
    <x v="11"/>
    <n v="1355"/>
    <n v="0"/>
    <n v="0"/>
    <n v="0"/>
    <n v="0"/>
    <n v="1355"/>
    <m/>
  </r>
  <r>
    <x v="11"/>
    <x v="12"/>
    <x v="241"/>
    <x v="1"/>
    <x v="12"/>
    <n v="379"/>
    <n v="0"/>
    <n v="0"/>
    <n v="0"/>
    <n v="0"/>
    <n v="379"/>
    <m/>
  </r>
  <r>
    <x v="11"/>
    <x v="8"/>
    <x v="136"/>
    <x v="0"/>
    <x v="11"/>
    <n v="26670"/>
    <n v="0"/>
    <n v="0"/>
    <n v="0"/>
    <n v="0"/>
    <n v="26670"/>
    <m/>
  </r>
  <r>
    <x v="11"/>
    <x v="8"/>
    <x v="136"/>
    <x v="1"/>
    <x v="12"/>
    <n v="23204"/>
    <n v="0"/>
    <n v="0"/>
    <n v="0"/>
    <n v="0"/>
    <n v="23204"/>
    <m/>
  </r>
  <r>
    <x v="11"/>
    <x v="8"/>
    <x v="182"/>
    <x v="0"/>
    <x v="11"/>
    <n v="22212"/>
    <n v="0"/>
    <n v="0"/>
    <n v="0"/>
    <n v="0"/>
    <n v="22212"/>
    <m/>
  </r>
  <r>
    <x v="11"/>
    <x v="8"/>
    <x v="182"/>
    <x v="1"/>
    <x v="12"/>
    <n v="7296"/>
    <n v="0"/>
    <n v="0"/>
    <n v="0"/>
    <n v="0"/>
    <n v="7296"/>
    <m/>
  </r>
  <r>
    <x v="11"/>
    <x v="8"/>
    <x v="171"/>
    <x v="0"/>
    <x v="11"/>
    <n v="23063"/>
    <n v="0"/>
    <n v="0"/>
    <n v="0"/>
    <n v="0"/>
    <n v="23063"/>
    <m/>
  </r>
  <r>
    <x v="11"/>
    <x v="8"/>
    <x v="179"/>
    <x v="0"/>
    <x v="11"/>
    <n v="42508"/>
    <n v="0"/>
    <n v="0"/>
    <n v="0"/>
    <n v="0"/>
    <n v="42508"/>
    <m/>
  </r>
  <r>
    <x v="11"/>
    <x v="8"/>
    <x v="135"/>
    <x v="0"/>
    <x v="11"/>
    <n v="41987"/>
    <n v="0"/>
    <n v="0"/>
    <n v="0"/>
    <n v="0"/>
    <n v="41987"/>
    <m/>
  </r>
  <r>
    <x v="11"/>
    <x v="8"/>
    <x v="135"/>
    <x v="1"/>
    <x v="12"/>
    <n v="19264"/>
    <n v="0"/>
    <n v="0"/>
    <n v="0"/>
    <n v="0"/>
    <n v="19264"/>
    <m/>
  </r>
  <r>
    <x v="11"/>
    <x v="8"/>
    <x v="114"/>
    <x v="0"/>
    <x v="11"/>
    <n v="792942"/>
    <n v="0"/>
    <n v="0"/>
    <n v="0"/>
    <n v="0"/>
    <n v="792942"/>
    <m/>
  </r>
  <r>
    <x v="11"/>
    <x v="8"/>
    <x v="136"/>
    <x v="0"/>
    <x v="11"/>
    <n v="36103"/>
    <n v="0"/>
    <n v="0"/>
    <n v="0"/>
    <n v="0"/>
    <n v="36103"/>
    <m/>
  </r>
  <r>
    <x v="11"/>
    <x v="8"/>
    <x v="136"/>
    <x v="1"/>
    <x v="12"/>
    <n v="38842"/>
    <n v="0"/>
    <n v="0"/>
    <n v="0"/>
    <n v="0"/>
    <n v="38842"/>
    <m/>
  </r>
  <r>
    <x v="11"/>
    <x v="8"/>
    <x v="136"/>
    <x v="0"/>
    <x v="11"/>
    <n v="20171"/>
    <n v="0"/>
    <n v="0"/>
    <n v="0"/>
    <n v="0"/>
    <n v="20171"/>
    <m/>
  </r>
  <r>
    <x v="11"/>
    <x v="8"/>
    <x v="175"/>
    <x v="0"/>
    <x v="11"/>
    <n v="135854"/>
    <n v="0"/>
    <n v="0"/>
    <n v="0"/>
    <n v="0"/>
    <n v="135854"/>
    <m/>
  </r>
  <r>
    <x v="11"/>
    <x v="8"/>
    <x v="83"/>
    <x v="0"/>
    <x v="11"/>
    <n v="210706"/>
    <n v="0"/>
    <n v="0"/>
    <n v="0"/>
    <n v="0"/>
    <n v="210706"/>
    <m/>
  </r>
  <r>
    <x v="11"/>
    <x v="8"/>
    <x v="83"/>
    <x v="1"/>
    <x v="12"/>
    <n v="187075"/>
    <n v="0"/>
    <n v="0"/>
    <n v="0"/>
    <n v="0"/>
    <n v="187075"/>
    <m/>
  </r>
  <r>
    <x v="11"/>
    <x v="8"/>
    <x v="83"/>
    <x v="2"/>
    <x v="6"/>
    <n v="3711"/>
    <n v="0"/>
    <n v="0"/>
    <n v="0"/>
    <n v="0"/>
    <n v="3711"/>
    <m/>
  </r>
  <r>
    <x v="11"/>
    <x v="8"/>
    <x v="83"/>
    <x v="0"/>
    <x v="11"/>
    <n v="14797"/>
    <n v="0"/>
    <n v="0"/>
    <n v="0"/>
    <n v="0"/>
    <n v="14797"/>
    <m/>
  </r>
  <r>
    <x v="11"/>
    <x v="8"/>
    <x v="221"/>
    <x v="0"/>
    <x v="11"/>
    <n v="57104"/>
    <n v="0"/>
    <n v="0"/>
    <n v="0"/>
    <n v="0"/>
    <n v="57104"/>
    <m/>
  </r>
  <r>
    <x v="11"/>
    <x v="8"/>
    <x v="194"/>
    <x v="0"/>
    <x v="11"/>
    <n v="4751"/>
    <n v="0"/>
    <n v="0"/>
    <n v="0"/>
    <n v="0"/>
    <n v="4751"/>
    <m/>
  </r>
  <r>
    <x v="11"/>
    <x v="8"/>
    <x v="102"/>
    <x v="0"/>
    <x v="11"/>
    <n v="721453"/>
    <n v="0"/>
    <n v="0"/>
    <n v="0"/>
    <n v="0"/>
    <n v="721453"/>
    <m/>
  </r>
  <r>
    <x v="11"/>
    <x v="8"/>
    <x v="102"/>
    <x v="2"/>
    <x v="6"/>
    <n v="5880"/>
    <n v="0"/>
    <n v="0"/>
    <n v="0"/>
    <n v="0"/>
    <n v="5880"/>
    <m/>
  </r>
  <r>
    <x v="11"/>
    <x v="8"/>
    <x v="71"/>
    <x v="0"/>
    <x v="11"/>
    <n v="1719981"/>
    <n v="16307"/>
    <n v="0"/>
    <n v="0"/>
    <n v="0"/>
    <n v="1719981"/>
    <m/>
  </r>
  <r>
    <x v="11"/>
    <x v="8"/>
    <x v="71"/>
    <x v="1"/>
    <x v="12"/>
    <n v="31217"/>
    <n v="0"/>
    <n v="0"/>
    <n v="0"/>
    <n v="0"/>
    <n v="31217"/>
    <m/>
  </r>
  <r>
    <x v="11"/>
    <x v="0"/>
    <x v="196"/>
    <x v="0"/>
    <x v="11"/>
    <n v="41028"/>
    <n v="0"/>
    <n v="0"/>
    <n v="0"/>
    <n v="0"/>
    <n v="41028"/>
    <m/>
  </r>
  <r>
    <x v="11"/>
    <x v="8"/>
    <x v="222"/>
    <x v="0"/>
    <x v="11"/>
    <n v="10406"/>
    <n v="0"/>
    <n v="0"/>
    <n v="0"/>
    <n v="0"/>
    <n v="10406"/>
    <m/>
  </r>
  <r>
    <x v="11"/>
    <x v="0"/>
    <x v="9"/>
    <x v="0"/>
    <x v="11"/>
    <n v="12034192"/>
    <n v="99750"/>
    <n v="0"/>
    <n v="0"/>
    <n v="0"/>
    <n v="12034192"/>
    <m/>
  </r>
  <r>
    <x v="11"/>
    <x v="0"/>
    <x v="9"/>
    <x v="0"/>
    <x v="1"/>
    <n v="0"/>
    <n v="0"/>
    <n v="0"/>
    <n v="603822"/>
    <n v="73345"/>
    <n v="677167"/>
    <m/>
  </r>
  <r>
    <x v="11"/>
    <x v="0"/>
    <x v="9"/>
    <x v="6"/>
    <x v="4"/>
    <n v="6692"/>
    <n v="6692"/>
    <n v="0"/>
    <n v="0"/>
    <n v="0"/>
    <n v="6692"/>
    <m/>
  </r>
  <r>
    <x v="11"/>
    <x v="0"/>
    <x v="9"/>
    <x v="1"/>
    <x v="12"/>
    <n v="2993481"/>
    <n v="28447"/>
    <n v="0"/>
    <n v="0"/>
    <n v="0"/>
    <n v="2993481"/>
    <m/>
  </r>
  <r>
    <x v="11"/>
    <x v="0"/>
    <x v="9"/>
    <x v="1"/>
    <x v="8"/>
    <n v="0"/>
    <n v="0"/>
    <n v="0"/>
    <n v="459771"/>
    <n v="11330"/>
    <n v="471101"/>
    <m/>
  </r>
  <r>
    <x v="11"/>
    <x v="0"/>
    <x v="9"/>
    <x v="2"/>
    <x v="6"/>
    <n v="244800"/>
    <n v="0"/>
    <n v="0"/>
    <n v="0"/>
    <n v="0"/>
    <n v="244800"/>
    <m/>
  </r>
  <r>
    <x v="11"/>
    <x v="0"/>
    <x v="143"/>
    <x v="0"/>
    <x v="11"/>
    <n v="17945"/>
    <n v="0"/>
    <n v="0"/>
    <n v="0"/>
    <n v="0"/>
    <n v="17945"/>
    <m/>
  </r>
  <r>
    <x v="11"/>
    <x v="0"/>
    <x v="31"/>
    <x v="0"/>
    <x v="11"/>
    <n v="8452110"/>
    <n v="47343"/>
    <n v="0"/>
    <n v="0"/>
    <n v="0"/>
    <n v="8452110"/>
    <m/>
  </r>
  <r>
    <x v="11"/>
    <x v="0"/>
    <x v="31"/>
    <x v="1"/>
    <x v="12"/>
    <n v="627751"/>
    <n v="40971"/>
    <n v="0"/>
    <n v="0"/>
    <n v="0"/>
    <n v="627751"/>
    <m/>
  </r>
  <r>
    <x v="11"/>
    <x v="0"/>
    <x v="54"/>
    <x v="0"/>
    <x v="11"/>
    <n v="258465"/>
    <n v="0"/>
    <n v="0"/>
    <n v="0"/>
    <n v="0"/>
    <n v="258465"/>
    <m/>
  </r>
  <r>
    <x v="11"/>
    <x v="0"/>
    <x v="46"/>
    <x v="0"/>
    <x v="11"/>
    <n v="4943685"/>
    <n v="108763"/>
    <n v="0"/>
    <n v="0"/>
    <n v="0"/>
    <n v="4943685"/>
    <m/>
  </r>
  <r>
    <x v="11"/>
    <x v="0"/>
    <x v="46"/>
    <x v="1"/>
    <x v="12"/>
    <n v="1006504"/>
    <n v="111866"/>
    <n v="0"/>
    <n v="0"/>
    <n v="0"/>
    <n v="1006504"/>
    <m/>
  </r>
  <r>
    <x v="11"/>
    <x v="0"/>
    <x v="46"/>
    <x v="2"/>
    <x v="6"/>
    <n v="86091"/>
    <n v="0"/>
    <n v="0"/>
    <n v="0"/>
    <n v="0"/>
    <n v="86091"/>
    <m/>
  </r>
  <r>
    <x v="11"/>
    <x v="0"/>
    <x v="46"/>
    <x v="3"/>
    <x v="5"/>
    <n v="6727"/>
    <n v="6727"/>
    <n v="0"/>
    <n v="0"/>
    <n v="0"/>
    <n v="6727"/>
    <m/>
  </r>
  <r>
    <x v="11"/>
    <x v="0"/>
    <x v="31"/>
    <x v="0"/>
    <x v="11"/>
    <n v="1791635"/>
    <n v="0"/>
    <n v="0"/>
    <n v="0"/>
    <n v="0"/>
    <n v="1791635"/>
    <m/>
  </r>
  <r>
    <x v="11"/>
    <x v="0"/>
    <x v="31"/>
    <x v="1"/>
    <x v="12"/>
    <n v="253131"/>
    <n v="0"/>
    <n v="0"/>
    <n v="0"/>
    <n v="0"/>
    <n v="253131"/>
    <m/>
  </r>
  <r>
    <x v="11"/>
    <x v="0"/>
    <x v="96"/>
    <x v="0"/>
    <x v="11"/>
    <n v="689779"/>
    <n v="0"/>
    <n v="0"/>
    <n v="0"/>
    <n v="0"/>
    <n v="689779"/>
    <m/>
  </r>
  <r>
    <x v="11"/>
    <x v="0"/>
    <x v="96"/>
    <x v="1"/>
    <x v="12"/>
    <n v="57014"/>
    <n v="57014"/>
    <n v="0"/>
    <n v="0"/>
    <n v="0"/>
    <n v="57014"/>
    <m/>
  </r>
  <r>
    <x v="11"/>
    <x v="0"/>
    <x v="96"/>
    <x v="0"/>
    <x v="11"/>
    <n v="66822"/>
    <n v="0"/>
    <n v="0"/>
    <n v="0"/>
    <n v="0"/>
    <n v="66822"/>
    <m/>
  </r>
  <r>
    <x v="11"/>
    <x v="0"/>
    <x v="96"/>
    <x v="1"/>
    <x v="12"/>
    <n v="41213"/>
    <n v="0"/>
    <n v="0"/>
    <n v="0"/>
    <n v="0"/>
    <n v="41213"/>
    <m/>
  </r>
  <r>
    <x v="11"/>
    <x v="0"/>
    <x v="128"/>
    <x v="0"/>
    <x v="11"/>
    <n v="651687"/>
    <n v="0"/>
    <n v="0"/>
    <n v="0"/>
    <n v="0"/>
    <n v="651687"/>
    <m/>
  </r>
  <r>
    <x v="11"/>
    <x v="0"/>
    <x v="54"/>
    <x v="0"/>
    <x v="11"/>
    <n v="2195977"/>
    <n v="0"/>
    <n v="0"/>
    <n v="0"/>
    <n v="0"/>
    <n v="2195977"/>
    <m/>
  </r>
  <r>
    <x v="11"/>
    <x v="0"/>
    <x v="54"/>
    <x v="0"/>
    <x v="1"/>
    <n v="0"/>
    <n v="0"/>
    <n v="0"/>
    <n v="419549"/>
    <n v="0"/>
    <n v="419549"/>
    <m/>
  </r>
  <r>
    <x v="11"/>
    <x v="0"/>
    <x v="54"/>
    <x v="1"/>
    <x v="12"/>
    <n v="27145"/>
    <n v="27145"/>
    <n v="0"/>
    <n v="0"/>
    <n v="0"/>
    <n v="27145"/>
    <m/>
  </r>
  <r>
    <x v="11"/>
    <x v="0"/>
    <x v="54"/>
    <x v="0"/>
    <x v="11"/>
    <n v="3222910"/>
    <n v="0"/>
    <n v="0"/>
    <n v="0"/>
    <n v="0"/>
    <n v="3222910"/>
    <m/>
  </r>
  <r>
    <x v="11"/>
    <x v="0"/>
    <x v="54"/>
    <x v="0"/>
    <x v="1"/>
    <n v="0"/>
    <n v="0"/>
    <n v="0"/>
    <n v="0"/>
    <n v="7000"/>
    <n v="7000"/>
    <m/>
  </r>
  <r>
    <x v="11"/>
    <x v="0"/>
    <x v="54"/>
    <x v="1"/>
    <x v="12"/>
    <n v="90923"/>
    <n v="0"/>
    <n v="0"/>
    <n v="0"/>
    <n v="0"/>
    <n v="90923"/>
    <m/>
  </r>
  <r>
    <x v="11"/>
    <x v="0"/>
    <x v="124"/>
    <x v="0"/>
    <x v="11"/>
    <n v="214933"/>
    <n v="41643"/>
    <n v="0"/>
    <n v="0"/>
    <n v="0"/>
    <n v="214933"/>
    <m/>
  </r>
  <r>
    <x v="11"/>
    <x v="0"/>
    <x v="124"/>
    <x v="1"/>
    <x v="12"/>
    <n v="109610"/>
    <n v="0"/>
    <n v="0"/>
    <n v="0"/>
    <n v="0"/>
    <n v="109610"/>
    <m/>
  </r>
  <r>
    <x v="11"/>
    <x v="0"/>
    <x v="12"/>
    <x v="0"/>
    <x v="11"/>
    <n v="12174948"/>
    <n v="254127"/>
    <n v="0"/>
    <n v="0"/>
    <n v="0"/>
    <n v="12174948"/>
    <m/>
  </r>
  <r>
    <x v="11"/>
    <x v="0"/>
    <x v="12"/>
    <x v="0"/>
    <x v="1"/>
    <n v="0"/>
    <n v="0"/>
    <n v="0"/>
    <n v="228992"/>
    <n v="84131"/>
    <n v="313123"/>
    <m/>
  </r>
  <r>
    <x v="11"/>
    <x v="0"/>
    <x v="12"/>
    <x v="1"/>
    <x v="12"/>
    <n v="1750844"/>
    <n v="196087"/>
    <n v="0"/>
    <n v="0"/>
    <n v="0"/>
    <n v="1750844"/>
    <m/>
  </r>
  <r>
    <x v="11"/>
    <x v="0"/>
    <x v="12"/>
    <x v="1"/>
    <x v="8"/>
    <n v="0"/>
    <n v="0"/>
    <n v="0"/>
    <n v="0"/>
    <n v="17520"/>
    <n v="17520"/>
    <m/>
  </r>
  <r>
    <x v="11"/>
    <x v="0"/>
    <x v="12"/>
    <x v="2"/>
    <x v="6"/>
    <n v="77510"/>
    <n v="0"/>
    <n v="0"/>
    <n v="0"/>
    <n v="0"/>
    <n v="77510"/>
    <m/>
  </r>
  <r>
    <x v="11"/>
    <x v="0"/>
    <x v="40"/>
    <x v="0"/>
    <x v="11"/>
    <n v="5148524"/>
    <n v="57618"/>
    <n v="0"/>
    <n v="0"/>
    <n v="0"/>
    <n v="5148524"/>
    <m/>
  </r>
  <r>
    <x v="11"/>
    <x v="0"/>
    <x v="40"/>
    <x v="0"/>
    <x v="1"/>
    <n v="0"/>
    <n v="0"/>
    <n v="0"/>
    <n v="0"/>
    <n v="21035"/>
    <n v="21035"/>
    <m/>
  </r>
  <r>
    <x v="11"/>
    <x v="0"/>
    <x v="40"/>
    <x v="6"/>
    <x v="4"/>
    <n v="10944"/>
    <n v="0"/>
    <n v="0"/>
    <n v="0"/>
    <n v="0"/>
    <n v="10944"/>
    <m/>
  </r>
  <r>
    <x v="11"/>
    <x v="0"/>
    <x v="40"/>
    <x v="1"/>
    <x v="12"/>
    <n v="162636"/>
    <n v="61418"/>
    <n v="0"/>
    <n v="0"/>
    <n v="0"/>
    <n v="162636"/>
    <m/>
  </r>
  <r>
    <x v="11"/>
    <x v="0"/>
    <x v="9"/>
    <x v="0"/>
    <x v="11"/>
    <n v="922847"/>
    <n v="0"/>
    <n v="0"/>
    <n v="0"/>
    <n v="0"/>
    <n v="922847"/>
    <m/>
  </r>
  <r>
    <x v="11"/>
    <x v="0"/>
    <x v="9"/>
    <x v="1"/>
    <x v="12"/>
    <n v="203760"/>
    <n v="0"/>
    <n v="0"/>
    <n v="0"/>
    <n v="0"/>
    <n v="203760"/>
    <m/>
  </r>
  <r>
    <x v="11"/>
    <x v="0"/>
    <x v="9"/>
    <x v="2"/>
    <x v="6"/>
    <n v="29661"/>
    <n v="0"/>
    <n v="0"/>
    <n v="0"/>
    <n v="0"/>
    <n v="29661"/>
    <m/>
  </r>
  <r>
    <x v="11"/>
    <x v="0"/>
    <x v="70"/>
    <x v="0"/>
    <x v="11"/>
    <n v="2130168"/>
    <n v="0"/>
    <n v="0"/>
    <n v="0"/>
    <n v="0"/>
    <n v="2130168"/>
    <m/>
  </r>
  <r>
    <x v="11"/>
    <x v="0"/>
    <x v="70"/>
    <x v="0"/>
    <x v="1"/>
    <n v="0"/>
    <n v="0"/>
    <n v="0"/>
    <n v="0"/>
    <n v="18600"/>
    <n v="18600"/>
    <m/>
  </r>
  <r>
    <x v="11"/>
    <x v="0"/>
    <x v="70"/>
    <x v="1"/>
    <x v="12"/>
    <n v="306601"/>
    <n v="0"/>
    <n v="0"/>
    <n v="0"/>
    <n v="0"/>
    <n v="306601"/>
    <m/>
  </r>
  <r>
    <x v="11"/>
    <x v="0"/>
    <x v="70"/>
    <x v="2"/>
    <x v="6"/>
    <n v="79767"/>
    <n v="0"/>
    <n v="0"/>
    <n v="0"/>
    <n v="0"/>
    <n v="79767"/>
    <m/>
  </r>
  <r>
    <x v="11"/>
    <x v="0"/>
    <x v="70"/>
    <x v="4"/>
    <x v="7"/>
    <n v="2999"/>
    <n v="0"/>
    <n v="0"/>
    <n v="0"/>
    <n v="0"/>
    <n v="2999"/>
    <m/>
  </r>
  <r>
    <x v="11"/>
    <x v="0"/>
    <x v="77"/>
    <x v="0"/>
    <x v="11"/>
    <n v="1758074"/>
    <n v="0"/>
    <n v="0"/>
    <n v="0"/>
    <n v="0"/>
    <n v="1758074"/>
    <m/>
  </r>
  <r>
    <x v="11"/>
    <x v="0"/>
    <x v="77"/>
    <x v="1"/>
    <x v="12"/>
    <n v="1135576"/>
    <n v="0"/>
    <n v="0"/>
    <n v="0"/>
    <n v="0"/>
    <n v="1135576"/>
    <m/>
  </r>
  <r>
    <x v="11"/>
    <x v="0"/>
    <x v="77"/>
    <x v="2"/>
    <x v="6"/>
    <n v="25681"/>
    <n v="0"/>
    <n v="0"/>
    <n v="0"/>
    <n v="0"/>
    <n v="25681"/>
    <m/>
  </r>
  <r>
    <x v="11"/>
    <x v="0"/>
    <x v="0"/>
    <x v="0"/>
    <x v="11"/>
    <n v="25335859"/>
    <n v="461026"/>
    <n v="14908"/>
    <n v="0"/>
    <n v="0"/>
    <n v="25350767"/>
    <m/>
  </r>
  <r>
    <x v="11"/>
    <x v="0"/>
    <x v="0"/>
    <x v="0"/>
    <x v="1"/>
    <n v="0"/>
    <n v="0"/>
    <n v="0"/>
    <n v="1232690"/>
    <n v="466956"/>
    <n v="1699646"/>
    <m/>
  </r>
  <r>
    <x v="11"/>
    <x v="0"/>
    <x v="0"/>
    <x v="1"/>
    <x v="12"/>
    <n v="1589039"/>
    <n v="104205"/>
    <n v="0"/>
    <n v="0"/>
    <n v="0"/>
    <n v="1589039"/>
    <m/>
  </r>
  <r>
    <x v="11"/>
    <x v="0"/>
    <x v="0"/>
    <x v="1"/>
    <x v="8"/>
    <n v="0"/>
    <n v="0"/>
    <n v="0"/>
    <n v="0"/>
    <n v="21640"/>
    <n v="21640"/>
    <m/>
  </r>
  <r>
    <x v="11"/>
    <x v="0"/>
    <x v="0"/>
    <x v="2"/>
    <x v="6"/>
    <n v="207724"/>
    <n v="6485"/>
    <n v="0"/>
    <n v="0"/>
    <n v="0"/>
    <n v="207724"/>
    <m/>
  </r>
  <r>
    <x v="11"/>
    <x v="0"/>
    <x v="0"/>
    <x v="2"/>
    <x v="13"/>
    <n v="3650"/>
    <n v="3650"/>
    <n v="0"/>
    <n v="0"/>
    <n v="0"/>
    <n v="3650"/>
    <m/>
  </r>
  <r>
    <x v="11"/>
    <x v="0"/>
    <x v="0"/>
    <x v="2"/>
    <x v="9"/>
    <n v="0"/>
    <n v="0"/>
    <n v="0"/>
    <n v="0"/>
    <n v="51336"/>
    <n v="51336"/>
    <m/>
  </r>
  <r>
    <x v="11"/>
    <x v="0"/>
    <x v="0"/>
    <x v="4"/>
    <x v="7"/>
    <n v="21420"/>
    <n v="0"/>
    <n v="0"/>
    <n v="0"/>
    <n v="0"/>
    <n v="21420"/>
    <m/>
  </r>
  <r>
    <x v="11"/>
    <x v="0"/>
    <x v="0"/>
    <x v="3"/>
    <x v="5"/>
    <n v="14288"/>
    <n v="0"/>
    <n v="0"/>
    <n v="0"/>
    <n v="0"/>
    <n v="14288"/>
    <m/>
  </r>
  <r>
    <x v="11"/>
    <x v="0"/>
    <x v="0"/>
    <x v="3"/>
    <x v="16"/>
    <n v="0"/>
    <n v="0"/>
    <n v="0"/>
    <n v="0"/>
    <n v="628"/>
    <n v="628"/>
    <m/>
  </r>
  <r>
    <x v="11"/>
    <x v="0"/>
    <x v="68"/>
    <x v="0"/>
    <x v="11"/>
    <n v="564580"/>
    <n v="0"/>
    <n v="0"/>
    <n v="0"/>
    <n v="0"/>
    <n v="564580"/>
    <m/>
  </r>
  <r>
    <x v="11"/>
    <x v="0"/>
    <x v="68"/>
    <x v="0"/>
    <x v="1"/>
    <n v="0"/>
    <n v="0"/>
    <n v="0"/>
    <n v="0"/>
    <n v="2560"/>
    <n v="2560"/>
    <m/>
  </r>
  <r>
    <x v="11"/>
    <x v="0"/>
    <x v="68"/>
    <x v="1"/>
    <x v="12"/>
    <n v="58248"/>
    <n v="0"/>
    <n v="0"/>
    <n v="0"/>
    <n v="0"/>
    <n v="58248"/>
    <m/>
  </r>
  <r>
    <x v="11"/>
    <x v="0"/>
    <x v="131"/>
    <x v="0"/>
    <x v="11"/>
    <n v="200972"/>
    <n v="0"/>
    <n v="0"/>
    <n v="0"/>
    <n v="0"/>
    <n v="200972"/>
    <m/>
  </r>
  <r>
    <x v="11"/>
    <x v="0"/>
    <x v="131"/>
    <x v="1"/>
    <x v="12"/>
    <n v="77114"/>
    <n v="0"/>
    <n v="0"/>
    <n v="0"/>
    <n v="0"/>
    <n v="77114"/>
    <m/>
  </r>
  <r>
    <x v="11"/>
    <x v="0"/>
    <x v="7"/>
    <x v="0"/>
    <x v="11"/>
    <n v="14981576"/>
    <n v="0"/>
    <n v="35"/>
    <n v="0"/>
    <n v="0"/>
    <n v="14981611"/>
    <m/>
  </r>
  <r>
    <x v="11"/>
    <x v="0"/>
    <x v="7"/>
    <x v="0"/>
    <x v="1"/>
    <n v="0"/>
    <n v="0"/>
    <n v="0"/>
    <n v="147019"/>
    <n v="165200"/>
    <n v="312219"/>
    <m/>
  </r>
  <r>
    <x v="11"/>
    <x v="0"/>
    <x v="7"/>
    <x v="1"/>
    <x v="12"/>
    <n v="4370908"/>
    <n v="51818"/>
    <n v="0"/>
    <n v="0"/>
    <n v="0"/>
    <n v="4370908"/>
    <m/>
  </r>
  <r>
    <x v="11"/>
    <x v="0"/>
    <x v="7"/>
    <x v="1"/>
    <x v="8"/>
    <n v="0"/>
    <n v="0"/>
    <n v="0"/>
    <n v="0"/>
    <n v="15025"/>
    <n v="15025"/>
    <m/>
  </r>
  <r>
    <x v="11"/>
    <x v="0"/>
    <x v="7"/>
    <x v="2"/>
    <x v="6"/>
    <n v="834082"/>
    <n v="0"/>
    <n v="18"/>
    <n v="0"/>
    <n v="0"/>
    <n v="834100"/>
    <m/>
  </r>
  <r>
    <x v="11"/>
    <x v="0"/>
    <x v="7"/>
    <x v="4"/>
    <x v="7"/>
    <n v="2106"/>
    <n v="0"/>
    <n v="0"/>
    <n v="0"/>
    <n v="0"/>
    <n v="2106"/>
    <m/>
  </r>
  <r>
    <x v="11"/>
    <x v="0"/>
    <x v="50"/>
    <x v="0"/>
    <x v="11"/>
    <n v="3807795"/>
    <n v="0"/>
    <n v="0"/>
    <n v="0"/>
    <n v="0"/>
    <n v="3807795"/>
    <m/>
  </r>
  <r>
    <x v="11"/>
    <x v="0"/>
    <x v="50"/>
    <x v="0"/>
    <x v="1"/>
    <n v="0"/>
    <n v="0"/>
    <n v="0"/>
    <n v="0"/>
    <n v="89425"/>
    <n v="89425"/>
    <m/>
  </r>
  <r>
    <x v="11"/>
    <x v="0"/>
    <x v="50"/>
    <x v="6"/>
    <x v="4"/>
    <n v="25594"/>
    <n v="0"/>
    <n v="0"/>
    <n v="0"/>
    <n v="0"/>
    <n v="25594"/>
    <m/>
  </r>
  <r>
    <x v="11"/>
    <x v="0"/>
    <x v="50"/>
    <x v="1"/>
    <x v="12"/>
    <n v="7160"/>
    <n v="0"/>
    <n v="0"/>
    <n v="0"/>
    <n v="0"/>
    <n v="7160"/>
    <m/>
  </r>
  <r>
    <x v="11"/>
    <x v="0"/>
    <x v="50"/>
    <x v="2"/>
    <x v="6"/>
    <n v="6134"/>
    <n v="0"/>
    <n v="0"/>
    <n v="0"/>
    <n v="0"/>
    <n v="6134"/>
    <m/>
  </r>
  <r>
    <x v="11"/>
    <x v="0"/>
    <x v="50"/>
    <x v="2"/>
    <x v="13"/>
    <n v="16169"/>
    <n v="0"/>
    <n v="0"/>
    <n v="0"/>
    <n v="0"/>
    <n v="16169"/>
    <m/>
  </r>
  <r>
    <x v="11"/>
    <x v="0"/>
    <x v="50"/>
    <x v="2"/>
    <x v="9"/>
    <n v="0"/>
    <n v="0"/>
    <n v="0"/>
    <n v="0"/>
    <n v="850"/>
    <n v="850"/>
    <m/>
  </r>
  <r>
    <x v="11"/>
    <x v="0"/>
    <x v="46"/>
    <x v="0"/>
    <x v="11"/>
    <n v="113492"/>
    <n v="0"/>
    <n v="0"/>
    <n v="0"/>
    <n v="0"/>
    <n v="113492"/>
    <m/>
  </r>
  <r>
    <x v="11"/>
    <x v="0"/>
    <x v="46"/>
    <x v="1"/>
    <x v="12"/>
    <n v="302259"/>
    <n v="24106"/>
    <n v="0"/>
    <n v="0"/>
    <n v="0"/>
    <n v="302259"/>
    <m/>
  </r>
  <r>
    <x v="11"/>
    <x v="0"/>
    <x v="46"/>
    <x v="1"/>
    <x v="8"/>
    <n v="0"/>
    <n v="0"/>
    <n v="0"/>
    <n v="0"/>
    <n v="6600"/>
    <n v="6600"/>
    <m/>
  </r>
  <r>
    <x v="11"/>
    <x v="0"/>
    <x v="1"/>
    <x v="0"/>
    <x v="11"/>
    <n v="24623099"/>
    <n v="175965"/>
    <n v="0"/>
    <n v="0"/>
    <n v="0"/>
    <n v="24623099"/>
    <m/>
  </r>
  <r>
    <x v="11"/>
    <x v="0"/>
    <x v="1"/>
    <x v="0"/>
    <x v="1"/>
    <n v="0"/>
    <n v="0"/>
    <n v="0"/>
    <n v="1042524"/>
    <n v="361804"/>
    <n v="1404328"/>
    <m/>
  </r>
  <r>
    <x v="11"/>
    <x v="0"/>
    <x v="1"/>
    <x v="1"/>
    <x v="12"/>
    <n v="841509"/>
    <n v="250726"/>
    <n v="0"/>
    <n v="0"/>
    <n v="0"/>
    <n v="841509"/>
    <m/>
  </r>
  <r>
    <x v="11"/>
    <x v="0"/>
    <x v="1"/>
    <x v="2"/>
    <x v="6"/>
    <n v="350166"/>
    <n v="8284"/>
    <n v="0"/>
    <n v="0"/>
    <n v="0"/>
    <n v="350166"/>
    <m/>
  </r>
  <r>
    <x v="11"/>
    <x v="0"/>
    <x v="1"/>
    <x v="2"/>
    <x v="9"/>
    <n v="0"/>
    <n v="0"/>
    <n v="0"/>
    <n v="0"/>
    <n v="15630"/>
    <n v="15630"/>
    <m/>
  </r>
  <r>
    <x v="11"/>
    <x v="0"/>
    <x v="1"/>
    <x v="4"/>
    <x v="7"/>
    <n v="14010"/>
    <n v="0"/>
    <n v="0"/>
    <n v="0"/>
    <n v="0"/>
    <n v="14010"/>
    <m/>
  </r>
  <r>
    <x v="11"/>
    <x v="0"/>
    <x v="8"/>
    <x v="0"/>
    <x v="11"/>
    <n v="13943585"/>
    <n v="72525"/>
    <n v="0"/>
    <n v="0"/>
    <n v="0"/>
    <n v="13943585"/>
    <m/>
  </r>
  <r>
    <x v="11"/>
    <x v="0"/>
    <x v="8"/>
    <x v="0"/>
    <x v="1"/>
    <n v="0"/>
    <n v="0"/>
    <n v="0"/>
    <n v="196211"/>
    <n v="285443"/>
    <n v="481654"/>
    <m/>
  </r>
  <r>
    <x v="11"/>
    <x v="0"/>
    <x v="8"/>
    <x v="6"/>
    <x v="4"/>
    <n v="8237"/>
    <n v="0"/>
    <n v="0"/>
    <n v="0"/>
    <n v="0"/>
    <n v="8237"/>
    <m/>
  </r>
  <r>
    <x v="11"/>
    <x v="0"/>
    <x v="8"/>
    <x v="1"/>
    <x v="12"/>
    <n v="973399"/>
    <n v="72230"/>
    <n v="0"/>
    <n v="0"/>
    <n v="0"/>
    <n v="973399"/>
    <m/>
  </r>
  <r>
    <x v="11"/>
    <x v="0"/>
    <x v="8"/>
    <x v="2"/>
    <x v="6"/>
    <n v="160792"/>
    <n v="0"/>
    <n v="0"/>
    <n v="0"/>
    <n v="0"/>
    <n v="160792"/>
    <m/>
  </r>
  <r>
    <x v="11"/>
    <x v="0"/>
    <x v="8"/>
    <x v="2"/>
    <x v="9"/>
    <n v="0"/>
    <n v="0"/>
    <n v="0"/>
    <n v="0"/>
    <n v="7660"/>
    <n v="7660"/>
    <m/>
  </r>
  <r>
    <x v="11"/>
    <x v="0"/>
    <x v="0"/>
    <x v="0"/>
    <x v="11"/>
    <n v="97583"/>
    <n v="0"/>
    <n v="0"/>
    <n v="0"/>
    <n v="0"/>
    <n v="97583"/>
    <m/>
  </r>
  <r>
    <x v="11"/>
    <x v="0"/>
    <x v="0"/>
    <x v="0"/>
    <x v="1"/>
    <n v="0"/>
    <n v="0"/>
    <n v="0"/>
    <n v="0"/>
    <n v="3520"/>
    <n v="3520"/>
    <m/>
  </r>
  <r>
    <x v="11"/>
    <x v="0"/>
    <x v="68"/>
    <x v="0"/>
    <x v="11"/>
    <n v="1960695"/>
    <n v="520857"/>
    <n v="0"/>
    <n v="0"/>
    <n v="0"/>
    <n v="1960695"/>
    <m/>
  </r>
  <r>
    <x v="11"/>
    <x v="0"/>
    <x v="68"/>
    <x v="0"/>
    <x v="1"/>
    <n v="0"/>
    <n v="0"/>
    <n v="0"/>
    <n v="0"/>
    <n v="3646"/>
    <n v="3646"/>
    <m/>
  </r>
  <r>
    <x v="11"/>
    <x v="0"/>
    <x v="68"/>
    <x v="1"/>
    <x v="12"/>
    <n v="66398"/>
    <n v="18462"/>
    <n v="0"/>
    <n v="0"/>
    <n v="0"/>
    <n v="66398"/>
    <m/>
  </r>
  <r>
    <x v="11"/>
    <x v="0"/>
    <x v="68"/>
    <x v="2"/>
    <x v="6"/>
    <n v="87842"/>
    <n v="87842"/>
    <n v="0"/>
    <n v="0"/>
    <n v="0"/>
    <n v="87842"/>
    <m/>
  </r>
  <r>
    <x v="11"/>
    <x v="0"/>
    <x v="60"/>
    <x v="0"/>
    <x v="11"/>
    <n v="2736133"/>
    <n v="0"/>
    <n v="0"/>
    <n v="0"/>
    <n v="0"/>
    <n v="2736133"/>
    <m/>
  </r>
  <r>
    <x v="11"/>
    <x v="0"/>
    <x v="60"/>
    <x v="0"/>
    <x v="1"/>
    <n v="0"/>
    <n v="0"/>
    <n v="0"/>
    <n v="0"/>
    <n v="69033"/>
    <n v="69033"/>
    <m/>
  </r>
  <r>
    <x v="11"/>
    <x v="0"/>
    <x v="60"/>
    <x v="1"/>
    <x v="12"/>
    <n v="281053"/>
    <n v="95991"/>
    <n v="0"/>
    <n v="0"/>
    <n v="0"/>
    <n v="281053"/>
    <m/>
  </r>
  <r>
    <x v="11"/>
    <x v="0"/>
    <x v="60"/>
    <x v="1"/>
    <x v="8"/>
    <n v="0"/>
    <n v="0"/>
    <n v="0"/>
    <n v="0"/>
    <n v="2152"/>
    <n v="2152"/>
    <m/>
  </r>
  <r>
    <x v="11"/>
    <x v="0"/>
    <x v="60"/>
    <x v="2"/>
    <x v="6"/>
    <n v="53809"/>
    <n v="27216"/>
    <n v="0"/>
    <n v="0"/>
    <n v="0"/>
    <n v="53809"/>
    <m/>
  </r>
  <r>
    <x v="11"/>
    <x v="0"/>
    <x v="60"/>
    <x v="3"/>
    <x v="16"/>
    <n v="0"/>
    <n v="0"/>
    <n v="0"/>
    <n v="0"/>
    <n v="1601"/>
    <n v="1601"/>
    <m/>
  </r>
  <r>
    <x v="11"/>
    <x v="0"/>
    <x v="78"/>
    <x v="0"/>
    <x v="11"/>
    <n v="1264346"/>
    <n v="0"/>
    <n v="0"/>
    <n v="0"/>
    <n v="0"/>
    <n v="1264346"/>
    <m/>
  </r>
  <r>
    <x v="11"/>
    <x v="0"/>
    <x v="78"/>
    <x v="0"/>
    <x v="1"/>
    <n v="0"/>
    <n v="0"/>
    <n v="0"/>
    <n v="0"/>
    <n v="9077"/>
    <n v="9077"/>
    <m/>
  </r>
  <r>
    <x v="11"/>
    <x v="0"/>
    <x v="78"/>
    <x v="1"/>
    <x v="12"/>
    <n v="257972"/>
    <n v="0"/>
    <n v="0"/>
    <n v="0"/>
    <n v="0"/>
    <n v="257972"/>
    <m/>
  </r>
  <r>
    <x v="11"/>
    <x v="0"/>
    <x v="78"/>
    <x v="2"/>
    <x v="6"/>
    <n v="9472"/>
    <n v="0"/>
    <n v="0"/>
    <n v="0"/>
    <n v="0"/>
    <n v="9472"/>
    <m/>
  </r>
  <r>
    <x v="11"/>
    <x v="0"/>
    <x v="78"/>
    <x v="2"/>
    <x v="9"/>
    <n v="0"/>
    <n v="0"/>
    <n v="0"/>
    <n v="0"/>
    <n v="2218"/>
    <n v="2218"/>
    <m/>
  </r>
  <r>
    <x v="11"/>
    <x v="0"/>
    <x v="78"/>
    <x v="3"/>
    <x v="16"/>
    <n v="0"/>
    <n v="0"/>
    <n v="0"/>
    <n v="0"/>
    <n v="858"/>
    <n v="858"/>
    <m/>
  </r>
  <r>
    <x v="11"/>
    <x v="0"/>
    <x v="101"/>
    <x v="0"/>
    <x v="11"/>
    <n v="640125"/>
    <n v="101591"/>
    <n v="0"/>
    <n v="0"/>
    <n v="0"/>
    <n v="640125"/>
    <m/>
  </r>
  <r>
    <x v="11"/>
    <x v="0"/>
    <x v="101"/>
    <x v="1"/>
    <x v="12"/>
    <n v="163022"/>
    <n v="98759"/>
    <n v="0"/>
    <n v="0"/>
    <n v="0"/>
    <n v="163022"/>
    <m/>
  </r>
  <r>
    <x v="11"/>
    <x v="0"/>
    <x v="101"/>
    <x v="2"/>
    <x v="6"/>
    <n v="7506"/>
    <n v="0"/>
    <n v="0"/>
    <n v="0"/>
    <n v="0"/>
    <n v="7506"/>
    <m/>
  </r>
  <r>
    <x v="11"/>
    <x v="0"/>
    <x v="32"/>
    <x v="0"/>
    <x v="11"/>
    <n v="5284224"/>
    <n v="53761"/>
    <n v="0"/>
    <n v="0"/>
    <n v="0"/>
    <n v="5284224"/>
    <m/>
  </r>
  <r>
    <x v="11"/>
    <x v="0"/>
    <x v="32"/>
    <x v="0"/>
    <x v="1"/>
    <n v="0"/>
    <n v="0"/>
    <n v="0"/>
    <n v="0"/>
    <n v="33165"/>
    <n v="33165"/>
    <m/>
  </r>
  <r>
    <x v="11"/>
    <x v="0"/>
    <x v="32"/>
    <x v="1"/>
    <x v="12"/>
    <n v="121356"/>
    <n v="49818"/>
    <n v="0"/>
    <n v="0"/>
    <n v="0"/>
    <n v="121356"/>
    <m/>
  </r>
  <r>
    <x v="11"/>
    <x v="0"/>
    <x v="32"/>
    <x v="2"/>
    <x v="6"/>
    <n v="66863"/>
    <n v="0"/>
    <n v="0"/>
    <n v="0"/>
    <n v="0"/>
    <n v="66863"/>
    <m/>
  </r>
  <r>
    <x v="11"/>
    <x v="0"/>
    <x v="68"/>
    <x v="0"/>
    <x v="11"/>
    <n v="199579"/>
    <n v="22143"/>
    <n v="0"/>
    <n v="0"/>
    <n v="0"/>
    <n v="199579"/>
    <m/>
  </r>
  <r>
    <x v="11"/>
    <x v="0"/>
    <x v="68"/>
    <x v="1"/>
    <x v="12"/>
    <n v="21869"/>
    <n v="21869"/>
    <n v="0"/>
    <n v="0"/>
    <n v="0"/>
    <n v="21869"/>
    <m/>
  </r>
  <r>
    <x v="11"/>
    <x v="0"/>
    <x v="132"/>
    <x v="0"/>
    <x v="11"/>
    <n v="158109"/>
    <n v="0"/>
    <n v="0"/>
    <n v="0"/>
    <n v="0"/>
    <n v="158109"/>
    <m/>
  </r>
  <r>
    <x v="11"/>
    <x v="0"/>
    <x v="132"/>
    <x v="1"/>
    <x v="12"/>
    <n v="9977"/>
    <n v="0"/>
    <n v="0"/>
    <n v="0"/>
    <n v="0"/>
    <n v="9977"/>
    <m/>
  </r>
  <r>
    <x v="11"/>
    <x v="0"/>
    <x v="103"/>
    <x v="0"/>
    <x v="11"/>
    <n v="117477"/>
    <n v="79835"/>
    <n v="0"/>
    <n v="0"/>
    <n v="0"/>
    <n v="117477"/>
    <m/>
  </r>
  <r>
    <x v="11"/>
    <x v="0"/>
    <x v="103"/>
    <x v="0"/>
    <x v="11"/>
    <n v="396584"/>
    <n v="26349"/>
    <n v="0"/>
    <n v="0"/>
    <n v="0"/>
    <n v="396584"/>
    <m/>
  </r>
  <r>
    <x v="11"/>
    <x v="0"/>
    <x v="103"/>
    <x v="0"/>
    <x v="1"/>
    <n v="0"/>
    <n v="0"/>
    <n v="0"/>
    <n v="0"/>
    <n v="2800"/>
    <n v="2800"/>
    <m/>
  </r>
  <r>
    <x v="11"/>
    <x v="0"/>
    <x v="103"/>
    <x v="1"/>
    <x v="12"/>
    <n v="4445"/>
    <n v="4445"/>
    <n v="0"/>
    <n v="0"/>
    <n v="0"/>
    <n v="4445"/>
    <m/>
  </r>
  <r>
    <x v="11"/>
    <x v="0"/>
    <x v="103"/>
    <x v="2"/>
    <x v="6"/>
    <n v="7335"/>
    <n v="7335"/>
    <n v="0"/>
    <n v="0"/>
    <n v="0"/>
    <n v="7335"/>
    <m/>
  </r>
  <r>
    <x v="11"/>
    <x v="0"/>
    <x v="103"/>
    <x v="4"/>
    <x v="7"/>
    <n v="1980"/>
    <n v="1980"/>
    <n v="0"/>
    <n v="0"/>
    <n v="0"/>
    <n v="1980"/>
    <m/>
  </r>
  <r>
    <x v="11"/>
    <x v="0"/>
    <x v="103"/>
    <x v="3"/>
    <x v="5"/>
    <n v="3152"/>
    <n v="3152"/>
    <n v="0"/>
    <n v="0"/>
    <n v="0"/>
    <n v="3152"/>
    <m/>
  </r>
  <r>
    <x v="11"/>
    <x v="0"/>
    <x v="162"/>
    <x v="0"/>
    <x v="11"/>
    <n v="22027"/>
    <n v="0"/>
    <n v="0"/>
    <n v="0"/>
    <n v="0"/>
    <n v="22027"/>
    <m/>
  </r>
  <r>
    <x v="11"/>
    <x v="0"/>
    <x v="18"/>
    <x v="0"/>
    <x v="11"/>
    <n v="8157135"/>
    <n v="182481"/>
    <n v="0"/>
    <n v="0"/>
    <n v="0"/>
    <n v="8157135"/>
    <m/>
  </r>
  <r>
    <x v="11"/>
    <x v="0"/>
    <x v="18"/>
    <x v="0"/>
    <x v="1"/>
    <n v="0"/>
    <n v="0"/>
    <n v="0"/>
    <n v="1467818"/>
    <n v="167401"/>
    <n v="1635219"/>
    <m/>
  </r>
  <r>
    <x v="11"/>
    <x v="0"/>
    <x v="18"/>
    <x v="6"/>
    <x v="4"/>
    <n v="14279"/>
    <n v="0"/>
    <n v="0"/>
    <n v="0"/>
    <n v="0"/>
    <n v="14279"/>
    <m/>
  </r>
  <r>
    <x v="11"/>
    <x v="0"/>
    <x v="18"/>
    <x v="1"/>
    <x v="12"/>
    <n v="215698"/>
    <n v="115569"/>
    <n v="0"/>
    <n v="0"/>
    <n v="0"/>
    <n v="215698"/>
    <m/>
  </r>
  <r>
    <x v="11"/>
    <x v="0"/>
    <x v="18"/>
    <x v="1"/>
    <x v="8"/>
    <n v="0"/>
    <n v="0"/>
    <n v="0"/>
    <n v="67149"/>
    <n v="11660"/>
    <n v="78809"/>
    <m/>
  </r>
  <r>
    <x v="11"/>
    <x v="0"/>
    <x v="18"/>
    <x v="2"/>
    <x v="6"/>
    <n v="82043"/>
    <n v="0"/>
    <n v="0"/>
    <n v="0"/>
    <n v="0"/>
    <n v="82043"/>
    <m/>
  </r>
  <r>
    <x v="11"/>
    <x v="0"/>
    <x v="18"/>
    <x v="4"/>
    <x v="7"/>
    <n v="3908"/>
    <n v="0"/>
    <n v="0"/>
    <n v="0"/>
    <n v="0"/>
    <n v="3908"/>
    <m/>
  </r>
  <r>
    <x v="11"/>
    <x v="10"/>
    <x v="109"/>
    <x v="0"/>
    <x v="11"/>
    <n v="573181"/>
    <n v="0"/>
    <n v="0"/>
    <n v="0"/>
    <n v="0"/>
    <n v="573181"/>
    <m/>
  </r>
  <r>
    <x v="11"/>
    <x v="10"/>
    <x v="109"/>
    <x v="1"/>
    <x v="12"/>
    <n v="12884"/>
    <n v="0"/>
    <n v="0"/>
    <n v="0"/>
    <n v="0"/>
    <n v="12884"/>
    <m/>
  </r>
  <r>
    <x v="11"/>
    <x v="10"/>
    <x v="151"/>
    <x v="1"/>
    <x v="12"/>
    <n v="101307"/>
    <n v="0"/>
    <n v="0"/>
    <n v="0"/>
    <n v="0"/>
    <n v="101307"/>
    <m/>
  </r>
  <r>
    <x v="12"/>
    <x v="0"/>
    <x v="0"/>
    <x v="0"/>
    <x v="0"/>
    <m/>
    <m/>
    <m/>
    <m/>
    <m/>
    <m/>
    <n v="70985"/>
  </r>
  <r>
    <x v="12"/>
    <x v="0"/>
    <x v="1"/>
    <x v="0"/>
    <x v="0"/>
    <m/>
    <m/>
    <m/>
    <m/>
    <m/>
    <m/>
    <n v="56239"/>
  </r>
  <r>
    <x v="12"/>
    <x v="1"/>
    <x v="2"/>
    <x v="0"/>
    <x v="0"/>
    <m/>
    <m/>
    <m/>
    <m/>
    <m/>
    <m/>
    <n v="47072"/>
  </r>
  <r>
    <x v="12"/>
    <x v="1"/>
    <x v="3"/>
    <x v="0"/>
    <x v="0"/>
    <m/>
    <m/>
    <m/>
    <m/>
    <m/>
    <m/>
    <n v="46590"/>
  </r>
  <r>
    <x v="12"/>
    <x v="1"/>
    <x v="6"/>
    <x v="0"/>
    <x v="0"/>
    <m/>
    <m/>
    <m/>
    <m/>
    <m/>
    <m/>
    <n v="46450"/>
  </r>
  <r>
    <x v="12"/>
    <x v="2"/>
    <x v="4"/>
    <x v="1"/>
    <x v="0"/>
    <m/>
    <m/>
    <m/>
    <m/>
    <m/>
    <m/>
    <n v="45435"/>
  </r>
  <r>
    <x v="12"/>
    <x v="2"/>
    <x v="4"/>
    <x v="0"/>
    <x v="0"/>
    <m/>
    <m/>
    <m/>
    <m/>
    <m/>
    <m/>
    <n v="41073"/>
  </r>
  <r>
    <x v="12"/>
    <x v="1"/>
    <x v="5"/>
    <x v="0"/>
    <x v="0"/>
    <m/>
    <m/>
    <m/>
    <m/>
    <m/>
    <m/>
    <n v="40536"/>
  </r>
  <r>
    <x v="12"/>
    <x v="0"/>
    <x v="7"/>
    <x v="0"/>
    <x v="0"/>
    <m/>
    <m/>
    <m/>
    <m/>
    <m/>
    <m/>
    <n v="34760"/>
  </r>
  <r>
    <x v="12"/>
    <x v="0"/>
    <x v="8"/>
    <x v="0"/>
    <x v="0"/>
    <m/>
    <m/>
    <m/>
    <m/>
    <m/>
    <m/>
    <n v="33952"/>
  </r>
  <r>
    <x v="12"/>
    <x v="0"/>
    <x v="9"/>
    <x v="0"/>
    <x v="0"/>
    <m/>
    <m/>
    <m/>
    <m/>
    <m/>
    <m/>
    <n v="30092"/>
  </r>
  <r>
    <x v="12"/>
    <x v="0"/>
    <x v="12"/>
    <x v="0"/>
    <x v="0"/>
    <m/>
    <m/>
    <m/>
    <m/>
    <m/>
    <m/>
    <n v="29927"/>
  </r>
  <r>
    <x v="12"/>
    <x v="1"/>
    <x v="14"/>
    <x v="0"/>
    <x v="0"/>
    <m/>
    <m/>
    <m/>
    <m/>
    <m/>
    <m/>
    <n v="29271"/>
  </r>
  <r>
    <x v="12"/>
    <x v="4"/>
    <x v="17"/>
    <x v="2"/>
    <x v="0"/>
    <m/>
    <m/>
    <m/>
    <m/>
    <m/>
    <m/>
    <n v="28580"/>
  </r>
  <r>
    <x v="12"/>
    <x v="1"/>
    <x v="13"/>
    <x v="0"/>
    <x v="0"/>
    <m/>
    <m/>
    <m/>
    <m/>
    <m/>
    <m/>
    <n v="26735"/>
  </r>
  <r>
    <x v="12"/>
    <x v="2"/>
    <x v="11"/>
    <x v="1"/>
    <x v="0"/>
    <m/>
    <m/>
    <m/>
    <m/>
    <m/>
    <m/>
    <n v="25847"/>
  </r>
  <r>
    <x v="12"/>
    <x v="2"/>
    <x v="10"/>
    <x v="0"/>
    <x v="0"/>
    <m/>
    <m/>
    <m/>
    <m/>
    <m/>
    <m/>
    <n v="25427"/>
  </r>
  <r>
    <x v="12"/>
    <x v="1"/>
    <x v="2"/>
    <x v="2"/>
    <x v="0"/>
    <m/>
    <m/>
    <m/>
    <m/>
    <m/>
    <m/>
    <n v="25288"/>
  </r>
  <r>
    <x v="12"/>
    <x v="2"/>
    <x v="11"/>
    <x v="0"/>
    <x v="0"/>
    <m/>
    <m/>
    <m/>
    <m/>
    <m/>
    <m/>
    <n v="24596"/>
  </r>
  <r>
    <x v="12"/>
    <x v="4"/>
    <x v="17"/>
    <x v="1"/>
    <x v="0"/>
    <m/>
    <m/>
    <m/>
    <m/>
    <m/>
    <m/>
    <n v="24365"/>
  </r>
  <r>
    <x v="12"/>
    <x v="1"/>
    <x v="19"/>
    <x v="1"/>
    <x v="0"/>
    <m/>
    <m/>
    <m/>
    <m/>
    <m/>
    <m/>
    <n v="24332"/>
  </r>
  <r>
    <x v="12"/>
    <x v="0"/>
    <x v="18"/>
    <x v="0"/>
    <x v="0"/>
    <m/>
    <m/>
    <m/>
    <m/>
    <m/>
    <m/>
    <n v="24307"/>
  </r>
  <r>
    <x v="12"/>
    <x v="2"/>
    <x v="10"/>
    <x v="1"/>
    <x v="0"/>
    <m/>
    <m/>
    <m/>
    <m/>
    <m/>
    <m/>
    <n v="24272"/>
  </r>
  <r>
    <x v="12"/>
    <x v="1"/>
    <x v="6"/>
    <x v="1"/>
    <x v="0"/>
    <m/>
    <m/>
    <m/>
    <m/>
    <m/>
    <m/>
    <n v="24124"/>
  </r>
  <r>
    <x v="12"/>
    <x v="1"/>
    <x v="24"/>
    <x v="0"/>
    <x v="0"/>
    <m/>
    <m/>
    <m/>
    <m/>
    <m/>
    <m/>
    <n v="23027"/>
  </r>
  <r>
    <x v="12"/>
    <x v="1"/>
    <x v="25"/>
    <x v="0"/>
    <x v="0"/>
    <m/>
    <m/>
    <m/>
    <m/>
    <m/>
    <m/>
    <n v="22626"/>
  </r>
  <r>
    <x v="12"/>
    <x v="5"/>
    <x v="22"/>
    <x v="2"/>
    <x v="0"/>
    <m/>
    <m/>
    <m/>
    <m/>
    <m/>
    <m/>
    <n v="22356"/>
  </r>
  <r>
    <x v="12"/>
    <x v="1"/>
    <x v="15"/>
    <x v="0"/>
    <x v="0"/>
    <m/>
    <m/>
    <m/>
    <m/>
    <m/>
    <m/>
    <n v="22271"/>
  </r>
  <r>
    <x v="12"/>
    <x v="5"/>
    <x v="39"/>
    <x v="2"/>
    <x v="0"/>
    <m/>
    <m/>
    <m/>
    <m/>
    <m/>
    <m/>
    <n v="21837"/>
  </r>
  <r>
    <x v="12"/>
    <x v="1"/>
    <x v="21"/>
    <x v="0"/>
    <x v="0"/>
    <m/>
    <m/>
    <m/>
    <m/>
    <m/>
    <m/>
    <n v="21706"/>
  </r>
  <r>
    <x v="12"/>
    <x v="2"/>
    <x v="20"/>
    <x v="1"/>
    <x v="0"/>
    <m/>
    <m/>
    <m/>
    <m/>
    <m/>
    <m/>
    <n v="20559"/>
  </r>
  <r>
    <x v="12"/>
    <x v="0"/>
    <x v="31"/>
    <x v="0"/>
    <x v="0"/>
    <m/>
    <m/>
    <m/>
    <m/>
    <m/>
    <m/>
    <n v="18753"/>
  </r>
  <r>
    <x v="12"/>
    <x v="2"/>
    <x v="20"/>
    <x v="0"/>
    <x v="0"/>
    <m/>
    <m/>
    <m/>
    <m/>
    <m/>
    <m/>
    <n v="18708"/>
  </r>
  <r>
    <x v="12"/>
    <x v="3"/>
    <x v="16"/>
    <x v="0"/>
    <x v="0"/>
    <m/>
    <m/>
    <m/>
    <m/>
    <m/>
    <m/>
    <n v="18565"/>
  </r>
  <r>
    <x v="12"/>
    <x v="1"/>
    <x v="19"/>
    <x v="0"/>
    <x v="0"/>
    <m/>
    <m/>
    <m/>
    <m/>
    <m/>
    <m/>
    <n v="18462"/>
  </r>
  <r>
    <x v="12"/>
    <x v="4"/>
    <x v="17"/>
    <x v="0"/>
    <x v="0"/>
    <m/>
    <m/>
    <m/>
    <m/>
    <m/>
    <m/>
    <n v="17721"/>
  </r>
  <r>
    <x v="12"/>
    <x v="4"/>
    <x v="17"/>
    <x v="2"/>
    <x v="0"/>
    <m/>
    <m/>
    <m/>
    <m/>
    <m/>
    <m/>
    <n v="17285"/>
  </r>
  <r>
    <x v="12"/>
    <x v="1"/>
    <x v="23"/>
    <x v="1"/>
    <x v="0"/>
    <m/>
    <m/>
    <m/>
    <m/>
    <m/>
    <m/>
    <n v="17255"/>
  </r>
  <r>
    <x v="12"/>
    <x v="5"/>
    <x v="33"/>
    <x v="2"/>
    <x v="0"/>
    <m/>
    <m/>
    <m/>
    <m/>
    <m/>
    <m/>
    <n v="17038"/>
  </r>
  <r>
    <x v="12"/>
    <x v="5"/>
    <x v="39"/>
    <x v="0"/>
    <x v="0"/>
    <m/>
    <m/>
    <m/>
    <m/>
    <m/>
    <m/>
    <n v="16952"/>
  </r>
  <r>
    <x v="12"/>
    <x v="4"/>
    <x v="27"/>
    <x v="1"/>
    <x v="0"/>
    <m/>
    <m/>
    <m/>
    <m/>
    <m/>
    <m/>
    <n v="16538"/>
  </r>
  <r>
    <x v="12"/>
    <x v="4"/>
    <x v="35"/>
    <x v="1"/>
    <x v="0"/>
    <m/>
    <m/>
    <m/>
    <m/>
    <m/>
    <m/>
    <n v="15397"/>
  </r>
  <r>
    <x v="12"/>
    <x v="2"/>
    <x v="11"/>
    <x v="2"/>
    <x v="0"/>
    <m/>
    <m/>
    <m/>
    <m/>
    <m/>
    <m/>
    <n v="15182"/>
  </r>
  <r>
    <x v="12"/>
    <x v="4"/>
    <x v="27"/>
    <x v="2"/>
    <x v="0"/>
    <m/>
    <m/>
    <m/>
    <m/>
    <m/>
    <m/>
    <n v="14869"/>
  </r>
  <r>
    <x v="12"/>
    <x v="4"/>
    <x v="27"/>
    <x v="0"/>
    <x v="0"/>
    <m/>
    <m/>
    <m/>
    <m/>
    <m/>
    <m/>
    <n v="14837"/>
  </r>
  <r>
    <x v="12"/>
    <x v="4"/>
    <x v="34"/>
    <x v="0"/>
    <x v="0"/>
    <m/>
    <m/>
    <m/>
    <m/>
    <m/>
    <m/>
    <n v="14572"/>
  </r>
  <r>
    <x v="12"/>
    <x v="2"/>
    <x v="26"/>
    <x v="1"/>
    <x v="0"/>
    <m/>
    <m/>
    <m/>
    <m/>
    <m/>
    <m/>
    <n v="14409"/>
  </r>
  <r>
    <x v="12"/>
    <x v="4"/>
    <x v="27"/>
    <x v="2"/>
    <x v="0"/>
    <m/>
    <m/>
    <m/>
    <m/>
    <m/>
    <m/>
    <n v="14341"/>
  </r>
  <r>
    <x v="12"/>
    <x v="0"/>
    <x v="32"/>
    <x v="0"/>
    <x v="0"/>
    <m/>
    <m/>
    <m/>
    <m/>
    <m/>
    <m/>
    <n v="14321"/>
  </r>
  <r>
    <x v="12"/>
    <x v="1"/>
    <x v="5"/>
    <x v="2"/>
    <x v="0"/>
    <m/>
    <m/>
    <m/>
    <m/>
    <m/>
    <m/>
    <n v="13978"/>
  </r>
  <r>
    <x v="12"/>
    <x v="0"/>
    <x v="40"/>
    <x v="0"/>
    <x v="0"/>
    <m/>
    <m/>
    <m/>
    <m/>
    <m/>
    <m/>
    <n v="13635"/>
  </r>
  <r>
    <x v="12"/>
    <x v="3"/>
    <x v="16"/>
    <x v="2"/>
    <x v="0"/>
    <m/>
    <m/>
    <m/>
    <m/>
    <m/>
    <m/>
    <n v="13162"/>
  </r>
  <r>
    <x v="12"/>
    <x v="4"/>
    <x v="35"/>
    <x v="0"/>
    <x v="0"/>
    <m/>
    <m/>
    <m/>
    <m/>
    <m/>
    <m/>
    <n v="12786"/>
  </r>
  <r>
    <x v="12"/>
    <x v="1"/>
    <x v="30"/>
    <x v="1"/>
    <x v="0"/>
    <m/>
    <m/>
    <m/>
    <m/>
    <m/>
    <m/>
    <n v="12747"/>
  </r>
  <r>
    <x v="12"/>
    <x v="1"/>
    <x v="28"/>
    <x v="0"/>
    <x v="0"/>
    <m/>
    <m/>
    <m/>
    <m/>
    <m/>
    <m/>
    <n v="12714"/>
  </r>
  <r>
    <x v="12"/>
    <x v="4"/>
    <x v="27"/>
    <x v="0"/>
    <x v="0"/>
    <m/>
    <m/>
    <m/>
    <m/>
    <m/>
    <m/>
    <n v="12678"/>
  </r>
  <r>
    <x v="12"/>
    <x v="1"/>
    <x v="37"/>
    <x v="1"/>
    <x v="0"/>
    <m/>
    <m/>
    <m/>
    <m/>
    <m/>
    <m/>
    <n v="12557"/>
  </r>
  <r>
    <x v="12"/>
    <x v="0"/>
    <x v="46"/>
    <x v="0"/>
    <x v="0"/>
    <m/>
    <m/>
    <m/>
    <m/>
    <m/>
    <m/>
    <n v="12466"/>
  </r>
  <r>
    <x v="12"/>
    <x v="4"/>
    <x v="27"/>
    <x v="2"/>
    <x v="0"/>
    <m/>
    <m/>
    <m/>
    <m/>
    <m/>
    <m/>
    <n v="12400"/>
  </r>
  <r>
    <x v="12"/>
    <x v="4"/>
    <x v="34"/>
    <x v="2"/>
    <x v="0"/>
    <m/>
    <m/>
    <m/>
    <m/>
    <m/>
    <m/>
    <n v="12200"/>
  </r>
  <r>
    <x v="12"/>
    <x v="2"/>
    <x v="4"/>
    <x v="2"/>
    <x v="0"/>
    <m/>
    <m/>
    <m/>
    <m/>
    <m/>
    <m/>
    <n v="12147"/>
  </r>
  <r>
    <x v="12"/>
    <x v="4"/>
    <x v="35"/>
    <x v="2"/>
    <x v="0"/>
    <m/>
    <m/>
    <m/>
    <m/>
    <m/>
    <m/>
    <n v="12094"/>
  </r>
  <r>
    <x v="12"/>
    <x v="4"/>
    <x v="35"/>
    <x v="2"/>
    <x v="0"/>
    <m/>
    <m/>
    <m/>
    <m/>
    <m/>
    <m/>
    <n v="11951"/>
  </r>
  <r>
    <x v="12"/>
    <x v="2"/>
    <x v="10"/>
    <x v="2"/>
    <x v="0"/>
    <m/>
    <m/>
    <m/>
    <m/>
    <m/>
    <m/>
    <n v="11730"/>
  </r>
  <r>
    <x v="12"/>
    <x v="4"/>
    <x v="34"/>
    <x v="1"/>
    <x v="0"/>
    <m/>
    <m/>
    <m/>
    <m/>
    <m/>
    <m/>
    <n v="11665"/>
  </r>
  <r>
    <x v="12"/>
    <x v="4"/>
    <x v="36"/>
    <x v="1"/>
    <x v="0"/>
    <m/>
    <m/>
    <m/>
    <m/>
    <m/>
    <m/>
    <n v="11653"/>
  </r>
  <r>
    <x v="12"/>
    <x v="4"/>
    <x v="36"/>
    <x v="2"/>
    <x v="0"/>
    <m/>
    <m/>
    <m/>
    <m/>
    <m/>
    <m/>
    <n v="11620"/>
  </r>
  <r>
    <x v="12"/>
    <x v="4"/>
    <x v="34"/>
    <x v="2"/>
    <x v="0"/>
    <m/>
    <m/>
    <m/>
    <m/>
    <m/>
    <m/>
    <n v="11469"/>
  </r>
  <r>
    <x v="12"/>
    <x v="2"/>
    <x v="43"/>
    <x v="0"/>
    <x v="0"/>
    <m/>
    <m/>
    <m/>
    <m/>
    <m/>
    <m/>
    <n v="11432"/>
  </r>
  <r>
    <x v="12"/>
    <x v="1"/>
    <x v="25"/>
    <x v="1"/>
    <x v="0"/>
    <m/>
    <m/>
    <m/>
    <m/>
    <m/>
    <m/>
    <n v="11405"/>
  </r>
  <r>
    <x v="12"/>
    <x v="4"/>
    <x v="36"/>
    <x v="0"/>
    <x v="0"/>
    <m/>
    <m/>
    <m/>
    <m/>
    <m/>
    <m/>
    <n v="11288"/>
  </r>
  <r>
    <x v="12"/>
    <x v="5"/>
    <x v="33"/>
    <x v="0"/>
    <x v="0"/>
    <m/>
    <m/>
    <m/>
    <m/>
    <m/>
    <m/>
    <n v="11128"/>
  </r>
  <r>
    <x v="12"/>
    <x v="2"/>
    <x v="47"/>
    <x v="0"/>
    <x v="0"/>
    <m/>
    <m/>
    <m/>
    <m/>
    <m/>
    <m/>
    <n v="11018"/>
  </r>
  <r>
    <x v="12"/>
    <x v="3"/>
    <x v="38"/>
    <x v="2"/>
    <x v="0"/>
    <m/>
    <m/>
    <m/>
    <m/>
    <m/>
    <m/>
    <n v="10990"/>
  </r>
  <r>
    <x v="12"/>
    <x v="3"/>
    <x v="16"/>
    <x v="1"/>
    <x v="0"/>
    <m/>
    <m/>
    <m/>
    <m/>
    <m/>
    <m/>
    <n v="10967"/>
  </r>
  <r>
    <x v="12"/>
    <x v="1"/>
    <x v="14"/>
    <x v="1"/>
    <x v="0"/>
    <m/>
    <m/>
    <m/>
    <m/>
    <m/>
    <m/>
    <n v="10625"/>
  </r>
  <r>
    <x v="12"/>
    <x v="5"/>
    <x v="39"/>
    <x v="1"/>
    <x v="0"/>
    <m/>
    <m/>
    <m/>
    <m/>
    <m/>
    <m/>
    <n v="10610"/>
  </r>
  <r>
    <x v="12"/>
    <x v="2"/>
    <x v="58"/>
    <x v="1"/>
    <x v="0"/>
    <m/>
    <m/>
    <m/>
    <m/>
    <m/>
    <m/>
    <n v="10588"/>
  </r>
  <r>
    <x v="12"/>
    <x v="5"/>
    <x v="33"/>
    <x v="1"/>
    <x v="0"/>
    <m/>
    <m/>
    <m/>
    <m/>
    <m/>
    <m/>
    <n v="10005"/>
  </r>
  <r>
    <x v="12"/>
    <x v="4"/>
    <x v="27"/>
    <x v="1"/>
    <x v="0"/>
    <m/>
    <m/>
    <m/>
    <m/>
    <m/>
    <m/>
    <n v="9845"/>
  </r>
  <r>
    <x v="12"/>
    <x v="2"/>
    <x v="29"/>
    <x v="0"/>
    <x v="0"/>
    <m/>
    <m/>
    <m/>
    <m/>
    <m/>
    <m/>
    <n v="9816"/>
  </r>
  <r>
    <x v="12"/>
    <x v="4"/>
    <x v="27"/>
    <x v="2"/>
    <x v="0"/>
    <m/>
    <m/>
    <m/>
    <m/>
    <m/>
    <m/>
    <n v="9755"/>
  </r>
  <r>
    <x v="12"/>
    <x v="1"/>
    <x v="23"/>
    <x v="0"/>
    <x v="0"/>
    <m/>
    <m/>
    <m/>
    <m/>
    <m/>
    <m/>
    <n v="9752"/>
  </r>
  <r>
    <x v="12"/>
    <x v="0"/>
    <x v="60"/>
    <x v="0"/>
    <x v="0"/>
    <m/>
    <m/>
    <m/>
    <m/>
    <m/>
    <m/>
    <n v="9733"/>
  </r>
  <r>
    <x v="12"/>
    <x v="3"/>
    <x v="42"/>
    <x v="0"/>
    <x v="0"/>
    <m/>
    <m/>
    <m/>
    <m/>
    <m/>
    <m/>
    <n v="9729"/>
  </r>
  <r>
    <x v="12"/>
    <x v="2"/>
    <x v="26"/>
    <x v="0"/>
    <x v="0"/>
    <m/>
    <m/>
    <m/>
    <m/>
    <m/>
    <m/>
    <n v="9665"/>
  </r>
  <r>
    <x v="12"/>
    <x v="4"/>
    <x v="36"/>
    <x v="2"/>
    <x v="0"/>
    <m/>
    <m/>
    <m/>
    <m/>
    <m/>
    <m/>
    <n v="9584"/>
  </r>
  <r>
    <x v="12"/>
    <x v="1"/>
    <x v="41"/>
    <x v="0"/>
    <x v="0"/>
    <m/>
    <m/>
    <m/>
    <m/>
    <m/>
    <m/>
    <n v="9571"/>
  </r>
  <r>
    <x v="12"/>
    <x v="1"/>
    <x v="3"/>
    <x v="2"/>
    <x v="0"/>
    <m/>
    <m/>
    <m/>
    <m/>
    <m/>
    <m/>
    <n v="9352"/>
  </r>
  <r>
    <x v="12"/>
    <x v="0"/>
    <x v="50"/>
    <x v="0"/>
    <x v="0"/>
    <m/>
    <m/>
    <m/>
    <m/>
    <m/>
    <m/>
    <n v="9322"/>
  </r>
  <r>
    <x v="12"/>
    <x v="2"/>
    <x v="49"/>
    <x v="1"/>
    <x v="0"/>
    <m/>
    <m/>
    <m/>
    <m/>
    <m/>
    <m/>
    <n v="9310"/>
  </r>
  <r>
    <x v="12"/>
    <x v="3"/>
    <x v="51"/>
    <x v="1"/>
    <x v="0"/>
    <m/>
    <m/>
    <m/>
    <m/>
    <m/>
    <m/>
    <n v="9200"/>
  </r>
  <r>
    <x v="12"/>
    <x v="4"/>
    <x v="57"/>
    <x v="2"/>
    <x v="0"/>
    <m/>
    <m/>
    <m/>
    <m/>
    <m/>
    <m/>
    <n v="8971"/>
  </r>
  <r>
    <x v="12"/>
    <x v="4"/>
    <x v="53"/>
    <x v="2"/>
    <x v="0"/>
    <m/>
    <m/>
    <m/>
    <m/>
    <m/>
    <m/>
    <n v="8883"/>
  </r>
  <r>
    <x v="12"/>
    <x v="2"/>
    <x v="4"/>
    <x v="2"/>
    <x v="0"/>
    <m/>
    <m/>
    <m/>
    <m/>
    <m/>
    <m/>
    <n v="8872"/>
  </r>
  <r>
    <x v="12"/>
    <x v="5"/>
    <x v="33"/>
    <x v="2"/>
    <x v="0"/>
    <m/>
    <m/>
    <m/>
    <m/>
    <m/>
    <m/>
    <n v="8815"/>
  </r>
  <r>
    <x v="12"/>
    <x v="2"/>
    <x v="29"/>
    <x v="1"/>
    <x v="0"/>
    <m/>
    <m/>
    <m/>
    <m/>
    <m/>
    <m/>
    <n v="8711"/>
  </r>
  <r>
    <x v="12"/>
    <x v="1"/>
    <x v="28"/>
    <x v="1"/>
    <x v="0"/>
    <m/>
    <m/>
    <m/>
    <m/>
    <m/>
    <m/>
    <n v="8708"/>
  </r>
  <r>
    <x v="12"/>
    <x v="3"/>
    <x v="42"/>
    <x v="1"/>
    <x v="0"/>
    <m/>
    <m/>
    <m/>
    <m/>
    <m/>
    <m/>
    <n v="8684"/>
  </r>
  <r>
    <x v="12"/>
    <x v="2"/>
    <x v="49"/>
    <x v="0"/>
    <x v="0"/>
    <m/>
    <m/>
    <m/>
    <m/>
    <m/>
    <m/>
    <n v="8512"/>
  </r>
  <r>
    <x v="12"/>
    <x v="6"/>
    <x v="44"/>
    <x v="0"/>
    <x v="0"/>
    <m/>
    <m/>
    <m/>
    <m/>
    <m/>
    <m/>
    <n v="8497"/>
  </r>
  <r>
    <x v="12"/>
    <x v="2"/>
    <x v="20"/>
    <x v="2"/>
    <x v="0"/>
    <m/>
    <m/>
    <m/>
    <m/>
    <m/>
    <m/>
    <n v="8496"/>
  </r>
  <r>
    <x v="12"/>
    <x v="1"/>
    <x v="30"/>
    <x v="0"/>
    <x v="0"/>
    <m/>
    <m/>
    <m/>
    <m/>
    <m/>
    <m/>
    <n v="8402"/>
  </r>
  <r>
    <x v="12"/>
    <x v="0"/>
    <x v="7"/>
    <x v="1"/>
    <x v="0"/>
    <m/>
    <m/>
    <m/>
    <m/>
    <m/>
    <m/>
    <n v="8373"/>
  </r>
  <r>
    <x v="12"/>
    <x v="4"/>
    <x v="53"/>
    <x v="1"/>
    <x v="0"/>
    <m/>
    <m/>
    <m/>
    <m/>
    <m/>
    <m/>
    <n v="8290"/>
  </r>
  <r>
    <x v="12"/>
    <x v="1"/>
    <x v="24"/>
    <x v="2"/>
    <x v="0"/>
    <m/>
    <m/>
    <m/>
    <m/>
    <m/>
    <m/>
    <n v="8272"/>
  </r>
  <r>
    <x v="12"/>
    <x v="2"/>
    <x v="11"/>
    <x v="2"/>
    <x v="0"/>
    <m/>
    <m/>
    <m/>
    <m/>
    <m/>
    <m/>
    <n v="8182"/>
  </r>
  <r>
    <x v="12"/>
    <x v="3"/>
    <x v="55"/>
    <x v="1"/>
    <x v="0"/>
    <m/>
    <m/>
    <m/>
    <m/>
    <m/>
    <m/>
    <n v="8141"/>
  </r>
  <r>
    <x v="12"/>
    <x v="4"/>
    <x v="27"/>
    <x v="1"/>
    <x v="0"/>
    <m/>
    <m/>
    <m/>
    <m/>
    <m/>
    <m/>
    <n v="8107"/>
  </r>
  <r>
    <x v="12"/>
    <x v="4"/>
    <x v="27"/>
    <x v="1"/>
    <x v="0"/>
    <m/>
    <m/>
    <m/>
    <m/>
    <m/>
    <m/>
    <n v="7959"/>
  </r>
  <r>
    <x v="12"/>
    <x v="3"/>
    <x v="38"/>
    <x v="0"/>
    <x v="0"/>
    <m/>
    <m/>
    <m/>
    <m/>
    <m/>
    <m/>
    <n v="7862"/>
  </r>
  <r>
    <x v="12"/>
    <x v="4"/>
    <x v="56"/>
    <x v="2"/>
    <x v="0"/>
    <m/>
    <m/>
    <m/>
    <m/>
    <m/>
    <m/>
    <n v="7791"/>
  </r>
  <r>
    <x v="12"/>
    <x v="5"/>
    <x v="33"/>
    <x v="2"/>
    <x v="0"/>
    <m/>
    <m/>
    <m/>
    <m/>
    <m/>
    <m/>
    <n v="7708"/>
  </r>
  <r>
    <x v="12"/>
    <x v="0"/>
    <x v="54"/>
    <x v="0"/>
    <x v="0"/>
    <m/>
    <m/>
    <m/>
    <m/>
    <m/>
    <m/>
    <n v="7653"/>
  </r>
  <r>
    <x v="12"/>
    <x v="4"/>
    <x v="56"/>
    <x v="1"/>
    <x v="0"/>
    <m/>
    <m/>
    <m/>
    <m/>
    <m/>
    <m/>
    <n v="7652"/>
  </r>
  <r>
    <x v="12"/>
    <x v="2"/>
    <x v="59"/>
    <x v="1"/>
    <x v="0"/>
    <m/>
    <m/>
    <m/>
    <m/>
    <m/>
    <m/>
    <n v="7604"/>
  </r>
  <r>
    <x v="12"/>
    <x v="4"/>
    <x v="65"/>
    <x v="2"/>
    <x v="0"/>
    <m/>
    <m/>
    <m/>
    <m/>
    <m/>
    <m/>
    <n v="7539"/>
  </r>
  <r>
    <x v="12"/>
    <x v="0"/>
    <x v="9"/>
    <x v="1"/>
    <x v="0"/>
    <m/>
    <m/>
    <m/>
    <m/>
    <m/>
    <m/>
    <n v="7517"/>
  </r>
  <r>
    <x v="12"/>
    <x v="4"/>
    <x v="27"/>
    <x v="2"/>
    <x v="0"/>
    <m/>
    <m/>
    <m/>
    <m/>
    <m/>
    <m/>
    <n v="7456"/>
  </r>
  <r>
    <x v="12"/>
    <x v="4"/>
    <x v="27"/>
    <x v="2"/>
    <x v="0"/>
    <m/>
    <m/>
    <m/>
    <m/>
    <m/>
    <m/>
    <n v="7368"/>
  </r>
  <r>
    <x v="12"/>
    <x v="1"/>
    <x v="15"/>
    <x v="2"/>
    <x v="0"/>
    <m/>
    <m/>
    <m/>
    <m/>
    <m/>
    <m/>
    <n v="7263"/>
  </r>
  <r>
    <x v="12"/>
    <x v="2"/>
    <x v="20"/>
    <x v="1"/>
    <x v="0"/>
    <m/>
    <m/>
    <m/>
    <m/>
    <m/>
    <m/>
    <n v="7172"/>
  </r>
  <r>
    <x v="12"/>
    <x v="4"/>
    <x v="56"/>
    <x v="0"/>
    <x v="0"/>
    <m/>
    <m/>
    <m/>
    <m/>
    <m/>
    <m/>
    <n v="7035"/>
  </r>
  <r>
    <x v="12"/>
    <x v="4"/>
    <x v="56"/>
    <x v="2"/>
    <x v="0"/>
    <m/>
    <m/>
    <m/>
    <m/>
    <m/>
    <m/>
    <n v="6973"/>
  </r>
  <r>
    <x v="12"/>
    <x v="4"/>
    <x v="65"/>
    <x v="1"/>
    <x v="0"/>
    <m/>
    <m/>
    <m/>
    <m/>
    <m/>
    <m/>
    <n v="6962"/>
  </r>
  <r>
    <x v="12"/>
    <x v="2"/>
    <x v="48"/>
    <x v="0"/>
    <x v="0"/>
    <m/>
    <m/>
    <m/>
    <m/>
    <m/>
    <m/>
    <n v="6944"/>
  </r>
  <r>
    <x v="12"/>
    <x v="2"/>
    <x v="48"/>
    <x v="2"/>
    <x v="0"/>
    <m/>
    <m/>
    <m/>
    <m/>
    <m/>
    <m/>
    <n v="6818"/>
  </r>
  <r>
    <x v="12"/>
    <x v="2"/>
    <x v="49"/>
    <x v="2"/>
    <x v="0"/>
    <m/>
    <m/>
    <m/>
    <m/>
    <m/>
    <m/>
    <n v="6637"/>
  </r>
  <r>
    <x v="12"/>
    <x v="2"/>
    <x v="49"/>
    <x v="2"/>
    <x v="0"/>
    <m/>
    <m/>
    <m/>
    <m/>
    <m/>
    <m/>
    <n v="6587"/>
  </r>
  <r>
    <x v="12"/>
    <x v="4"/>
    <x v="45"/>
    <x v="2"/>
    <x v="0"/>
    <m/>
    <m/>
    <m/>
    <m/>
    <m/>
    <m/>
    <n v="6574"/>
  </r>
  <r>
    <x v="12"/>
    <x v="4"/>
    <x v="65"/>
    <x v="0"/>
    <x v="0"/>
    <m/>
    <m/>
    <m/>
    <m/>
    <m/>
    <m/>
    <n v="6479"/>
  </r>
  <r>
    <x v="12"/>
    <x v="4"/>
    <x v="27"/>
    <x v="0"/>
    <x v="0"/>
    <m/>
    <m/>
    <m/>
    <m/>
    <m/>
    <m/>
    <n v="6443"/>
  </r>
  <r>
    <x v="12"/>
    <x v="5"/>
    <x v="69"/>
    <x v="2"/>
    <x v="0"/>
    <m/>
    <m/>
    <m/>
    <m/>
    <m/>
    <m/>
    <n v="6435"/>
  </r>
  <r>
    <x v="12"/>
    <x v="4"/>
    <x v="45"/>
    <x v="1"/>
    <x v="0"/>
    <m/>
    <m/>
    <m/>
    <m/>
    <m/>
    <m/>
    <n v="6420"/>
  </r>
  <r>
    <x v="12"/>
    <x v="4"/>
    <x v="45"/>
    <x v="0"/>
    <x v="0"/>
    <m/>
    <m/>
    <m/>
    <m/>
    <m/>
    <m/>
    <n v="6297"/>
  </r>
  <r>
    <x v="12"/>
    <x v="5"/>
    <x v="33"/>
    <x v="2"/>
    <x v="0"/>
    <m/>
    <m/>
    <m/>
    <m/>
    <m/>
    <m/>
    <n v="6284"/>
  </r>
  <r>
    <x v="12"/>
    <x v="5"/>
    <x v="22"/>
    <x v="3"/>
    <x v="0"/>
    <m/>
    <m/>
    <m/>
    <m/>
    <m/>
    <m/>
    <n v="6185"/>
  </r>
  <r>
    <x v="12"/>
    <x v="7"/>
    <x v="62"/>
    <x v="1"/>
    <x v="0"/>
    <m/>
    <m/>
    <m/>
    <m/>
    <m/>
    <m/>
    <n v="6133"/>
  </r>
  <r>
    <x v="12"/>
    <x v="2"/>
    <x v="4"/>
    <x v="3"/>
    <x v="0"/>
    <m/>
    <m/>
    <m/>
    <m/>
    <m/>
    <m/>
    <n v="6012"/>
  </r>
  <r>
    <x v="12"/>
    <x v="4"/>
    <x v="53"/>
    <x v="0"/>
    <x v="0"/>
    <m/>
    <m/>
    <m/>
    <m/>
    <m/>
    <m/>
    <n v="5941"/>
  </r>
  <r>
    <x v="12"/>
    <x v="4"/>
    <x v="27"/>
    <x v="2"/>
    <x v="0"/>
    <m/>
    <m/>
    <m/>
    <m/>
    <m/>
    <m/>
    <n v="5939"/>
  </r>
  <r>
    <x v="12"/>
    <x v="2"/>
    <x v="20"/>
    <x v="2"/>
    <x v="0"/>
    <m/>
    <m/>
    <m/>
    <m/>
    <m/>
    <m/>
    <n v="5899"/>
  </r>
  <r>
    <x v="12"/>
    <x v="0"/>
    <x v="54"/>
    <x v="0"/>
    <x v="0"/>
    <m/>
    <m/>
    <m/>
    <m/>
    <m/>
    <m/>
    <n v="5885"/>
  </r>
  <r>
    <x v="12"/>
    <x v="2"/>
    <x v="47"/>
    <x v="2"/>
    <x v="0"/>
    <m/>
    <m/>
    <m/>
    <m/>
    <m/>
    <m/>
    <n v="5881"/>
  </r>
  <r>
    <x v="12"/>
    <x v="4"/>
    <x v="27"/>
    <x v="0"/>
    <x v="0"/>
    <m/>
    <m/>
    <m/>
    <m/>
    <m/>
    <m/>
    <n v="5876"/>
  </r>
  <r>
    <x v="12"/>
    <x v="2"/>
    <x v="47"/>
    <x v="1"/>
    <x v="0"/>
    <m/>
    <m/>
    <m/>
    <m/>
    <m/>
    <m/>
    <n v="5873"/>
  </r>
  <r>
    <x v="12"/>
    <x v="4"/>
    <x v="27"/>
    <x v="0"/>
    <x v="0"/>
    <m/>
    <m/>
    <m/>
    <m/>
    <m/>
    <m/>
    <n v="5852"/>
  </r>
  <r>
    <x v="12"/>
    <x v="5"/>
    <x v="39"/>
    <x v="3"/>
    <x v="0"/>
    <m/>
    <m/>
    <m/>
    <m/>
    <m/>
    <m/>
    <n v="5832"/>
  </r>
  <r>
    <x v="12"/>
    <x v="5"/>
    <x v="33"/>
    <x v="0"/>
    <x v="0"/>
    <m/>
    <m/>
    <m/>
    <m/>
    <m/>
    <m/>
    <n v="5766"/>
  </r>
  <r>
    <x v="12"/>
    <x v="1"/>
    <x v="19"/>
    <x v="2"/>
    <x v="0"/>
    <m/>
    <m/>
    <m/>
    <m/>
    <m/>
    <m/>
    <n v="5719"/>
  </r>
  <r>
    <x v="12"/>
    <x v="3"/>
    <x v="42"/>
    <x v="2"/>
    <x v="0"/>
    <m/>
    <m/>
    <m/>
    <m/>
    <m/>
    <m/>
    <n v="5612"/>
  </r>
  <r>
    <x v="12"/>
    <x v="2"/>
    <x v="48"/>
    <x v="2"/>
    <x v="0"/>
    <m/>
    <m/>
    <m/>
    <m/>
    <m/>
    <m/>
    <n v="5480"/>
  </r>
  <r>
    <x v="12"/>
    <x v="5"/>
    <x v="22"/>
    <x v="0"/>
    <x v="0"/>
    <m/>
    <m/>
    <m/>
    <m/>
    <m/>
    <m/>
    <n v="5436"/>
  </r>
  <r>
    <x v="12"/>
    <x v="5"/>
    <x v="66"/>
    <x v="2"/>
    <x v="0"/>
    <m/>
    <m/>
    <m/>
    <m/>
    <m/>
    <m/>
    <n v="5425"/>
  </r>
  <r>
    <x v="12"/>
    <x v="7"/>
    <x v="52"/>
    <x v="2"/>
    <x v="0"/>
    <m/>
    <m/>
    <m/>
    <m/>
    <m/>
    <m/>
    <n v="5236"/>
  </r>
  <r>
    <x v="12"/>
    <x v="7"/>
    <x v="52"/>
    <x v="0"/>
    <x v="0"/>
    <m/>
    <m/>
    <m/>
    <m/>
    <m/>
    <m/>
    <n v="5227"/>
  </r>
  <r>
    <x v="12"/>
    <x v="3"/>
    <x v="74"/>
    <x v="2"/>
    <x v="0"/>
    <m/>
    <m/>
    <m/>
    <m/>
    <m/>
    <m/>
    <n v="5194"/>
  </r>
  <r>
    <x v="12"/>
    <x v="4"/>
    <x v="27"/>
    <x v="1"/>
    <x v="0"/>
    <m/>
    <m/>
    <m/>
    <m/>
    <m/>
    <m/>
    <n v="5173"/>
  </r>
  <r>
    <x v="12"/>
    <x v="5"/>
    <x v="22"/>
    <x v="1"/>
    <x v="0"/>
    <m/>
    <m/>
    <m/>
    <m/>
    <m/>
    <m/>
    <n v="5140"/>
  </r>
  <r>
    <x v="12"/>
    <x v="2"/>
    <x v="47"/>
    <x v="2"/>
    <x v="0"/>
    <m/>
    <m/>
    <m/>
    <m/>
    <m/>
    <m/>
    <n v="5093"/>
  </r>
  <r>
    <x v="12"/>
    <x v="7"/>
    <x v="62"/>
    <x v="1"/>
    <x v="0"/>
    <m/>
    <m/>
    <m/>
    <m/>
    <m/>
    <m/>
    <n v="5014"/>
  </r>
  <r>
    <x v="12"/>
    <x v="1"/>
    <x v="5"/>
    <x v="2"/>
    <x v="0"/>
    <m/>
    <m/>
    <m/>
    <m/>
    <m/>
    <m/>
    <n v="5003"/>
  </r>
  <r>
    <x v="12"/>
    <x v="5"/>
    <x v="69"/>
    <x v="0"/>
    <x v="0"/>
    <m/>
    <m/>
    <m/>
    <m/>
    <m/>
    <m/>
    <n v="4989"/>
  </r>
  <r>
    <x v="12"/>
    <x v="3"/>
    <x v="51"/>
    <x v="0"/>
    <x v="0"/>
    <m/>
    <m/>
    <m/>
    <m/>
    <m/>
    <m/>
    <n v="4983"/>
  </r>
  <r>
    <x v="12"/>
    <x v="0"/>
    <x v="70"/>
    <x v="0"/>
    <x v="0"/>
    <m/>
    <m/>
    <m/>
    <m/>
    <m/>
    <m/>
    <n v="4974"/>
  </r>
  <r>
    <x v="12"/>
    <x v="4"/>
    <x v="65"/>
    <x v="2"/>
    <x v="0"/>
    <m/>
    <m/>
    <m/>
    <m/>
    <m/>
    <m/>
    <n v="4967"/>
  </r>
  <r>
    <x v="12"/>
    <x v="0"/>
    <x v="77"/>
    <x v="0"/>
    <x v="0"/>
    <m/>
    <m/>
    <m/>
    <m/>
    <m/>
    <m/>
    <n v="4919"/>
  </r>
  <r>
    <x v="12"/>
    <x v="2"/>
    <x v="48"/>
    <x v="1"/>
    <x v="0"/>
    <m/>
    <m/>
    <m/>
    <m/>
    <m/>
    <m/>
    <n v="4877"/>
  </r>
  <r>
    <x v="12"/>
    <x v="2"/>
    <x v="20"/>
    <x v="0"/>
    <x v="0"/>
    <m/>
    <m/>
    <m/>
    <m/>
    <m/>
    <m/>
    <n v="4866"/>
  </r>
  <r>
    <x v="12"/>
    <x v="2"/>
    <x v="59"/>
    <x v="2"/>
    <x v="0"/>
    <m/>
    <m/>
    <m/>
    <m/>
    <m/>
    <m/>
    <n v="4843"/>
  </r>
  <r>
    <x v="12"/>
    <x v="5"/>
    <x v="22"/>
    <x v="2"/>
    <x v="0"/>
    <m/>
    <m/>
    <m/>
    <m/>
    <m/>
    <m/>
    <n v="4818"/>
  </r>
  <r>
    <x v="12"/>
    <x v="2"/>
    <x v="20"/>
    <x v="1"/>
    <x v="0"/>
    <m/>
    <m/>
    <m/>
    <m/>
    <m/>
    <m/>
    <n v="4642"/>
  </r>
  <r>
    <x v="12"/>
    <x v="4"/>
    <x v="73"/>
    <x v="1"/>
    <x v="0"/>
    <m/>
    <m/>
    <m/>
    <m/>
    <m/>
    <m/>
    <n v="4636"/>
  </r>
  <r>
    <x v="12"/>
    <x v="1"/>
    <x v="2"/>
    <x v="1"/>
    <x v="0"/>
    <m/>
    <m/>
    <m/>
    <m/>
    <m/>
    <m/>
    <n v="4588"/>
  </r>
  <r>
    <x v="12"/>
    <x v="2"/>
    <x v="10"/>
    <x v="2"/>
    <x v="0"/>
    <m/>
    <m/>
    <m/>
    <m/>
    <m/>
    <m/>
    <n v="4571"/>
  </r>
  <r>
    <x v="12"/>
    <x v="8"/>
    <x v="71"/>
    <x v="0"/>
    <x v="0"/>
    <m/>
    <m/>
    <m/>
    <m/>
    <m/>
    <m/>
    <n v="4521"/>
  </r>
  <r>
    <x v="12"/>
    <x v="1"/>
    <x v="64"/>
    <x v="0"/>
    <x v="0"/>
    <m/>
    <m/>
    <m/>
    <m/>
    <m/>
    <m/>
    <n v="4504"/>
  </r>
  <r>
    <x v="12"/>
    <x v="6"/>
    <x v="61"/>
    <x v="0"/>
    <x v="0"/>
    <m/>
    <m/>
    <m/>
    <m/>
    <m/>
    <m/>
    <n v="4485"/>
  </r>
  <r>
    <x v="12"/>
    <x v="0"/>
    <x v="12"/>
    <x v="1"/>
    <x v="0"/>
    <m/>
    <m/>
    <m/>
    <m/>
    <m/>
    <m/>
    <n v="4423"/>
  </r>
  <r>
    <x v="12"/>
    <x v="3"/>
    <x v="16"/>
    <x v="2"/>
    <x v="0"/>
    <m/>
    <m/>
    <m/>
    <m/>
    <m/>
    <m/>
    <n v="4417"/>
  </r>
  <r>
    <x v="12"/>
    <x v="5"/>
    <x v="39"/>
    <x v="2"/>
    <x v="0"/>
    <m/>
    <m/>
    <m/>
    <m/>
    <m/>
    <m/>
    <n v="4414"/>
  </r>
  <r>
    <x v="12"/>
    <x v="1"/>
    <x v="2"/>
    <x v="2"/>
    <x v="0"/>
    <m/>
    <m/>
    <m/>
    <m/>
    <m/>
    <m/>
    <n v="4409"/>
  </r>
  <r>
    <x v="12"/>
    <x v="2"/>
    <x v="86"/>
    <x v="1"/>
    <x v="0"/>
    <m/>
    <m/>
    <m/>
    <m/>
    <m/>
    <m/>
    <n v="4354"/>
  </r>
  <r>
    <x v="12"/>
    <x v="5"/>
    <x v="89"/>
    <x v="2"/>
    <x v="0"/>
    <m/>
    <m/>
    <m/>
    <m/>
    <m/>
    <m/>
    <n v="4282"/>
  </r>
  <r>
    <x v="12"/>
    <x v="1"/>
    <x v="75"/>
    <x v="0"/>
    <x v="0"/>
    <m/>
    <m/>
    <m/>
    <m/>
    <m/>
    <m/>
    <n v="4210"/>
  </r>
  <r>
    <x v="12"/>
    <x v="3"/>
    <x v="74"/>
    <x v="2"/>
    <x v="0"/>
    <m/>
    <m/>
    <m/>
    <m/>
    <m/>
    <m/>
    <n v="4202"/>
  </r>
  <r>
    <x v="12"/>
    <x v="4"/>
    <x v="35"/>
    <x v="5"/>
    <x v="0"/>
    <m/>
    <m/>
    <m/>
    <m/>
    <m/>
    <m/>
    <n v="4136"/>
  </r>
  <r>
    <x v="12"/>
    <x v="5"/>
    <x v="69"/>
    <x v="2"/>
    <x v="0"/>
    <m/>
    <m/>
    <m/>
    <m/>
    <m/>
    <m/>
    <n v="4111"/>
  </r>
  <r>
    <x v="12"/>
    <x v="2"/>
    <x v="20"/>
    <x v="3"/>
    <x v="0"/>
    <m/>
    <m/>
    <m/>
    <m/>
    <m/>
    <m/>
    <n v="4101"/>
  </r>
  <r>
    <x v="12"/>
    <x v="3"/>
    <x v="55"/>
    <x v="0"/>
    <x v="0"/>
    <m/>
    <m/>
    <m/>
    <m/>
    <m/>
    <m/>
    <n v="4082"/>
  </r>
  <r>
    <x v="12"/>
    <x v="4"/>
    <x v="45"/>
    <x v="2"/>
    <x v="0"/>
    <m/>
    <m/>
    <m/>
    <m/>
    <m/>
    <m/>
    <n v="4025"/>
  </r>
  <r>
    <x v="12"/>
    <x v="5"/>
    <x v="22"/>
    <x v="1"/>
    <x v="0"/>
    <m/>
    <m/>
    <m/>
    <m/>
    <m/>
    <m/>
    <n v="4020"/>
  </r>
  <r>
    <x v="12"/>
    <x v="3"/>
    <x v="38"/>
    <x v="1"/>
    <x v="0"/>
    <m/>
    <m/>
    <m/>
    <m/>
    <m/>
    <m/>
    <n v="4008"/>
  </r>
  <r>
    <x v="12"/>
    <x v="0"/>
    <x v="68"/>
    <x v="0"/>
    <x v="0"/>
    <m/>
    <m/>
    <m/>
    <m/>
    <m/>
    <m/>
    <n v="4007"/>
  </r>
  <r>
    <x v="12"/>
    <x v="3"/>
    <x v="74"/>
    <x v="0"/>
    <x v="0"/>
    <m/>
    <m/>
    <m/>
    <m/>
    <m/>
    <m/>
    <n v="3978"/>
  </r>
  <r>
    <x v="12"/>
    <x v="2"/>
    <x v="48"/>
    <x v="3"/>
    <x v="0"/>
    <m/>
    <m/>
    <m/>
    <m/>
    <m/>
    <m/>
    <n v="3916"/>
  </r>
  <r>
    <x v="12"/>
    <x v="2"/>
    <x v="88"/>
    <x v="0"/>
    <x v="0"/>
    <m/>
    <m/>
    <m/>
    <m/>
    <m/>
    <m/>
    <n v="3885"/>
  </r>
  <r>
    <x v="12"/>
    <x v="3"/>
    <x v="38"/>
    <x v="2"/>
    <x v="0"/>
    <m/>
    <m/>
    <m/>
    <m/>
    <m/>
    <m/>
    <n v="3860"/>
  </r>
  <r>
    <x v="12"/>
    <x v="0"/>
    <x v="0"/>
    <x v="1"/>
    <x v="0"/>
    <m/>
    <m/>
    <m/>
    <m/>
    <m/>
    <m/>
    <n v="3817"/>
  </r>
  <r>
    <x v="12"/>
    <x v="0"/>
    <x v="31"/>
    <x v="0"/>
    <x v="0"/>
    <m/>
    <m/>
    <m/>
    <m/>
    <m/>
    <m/>
    <n v="3789"/>
  </r>
  <r>
    <x v="12"/>
    <x v="5"/>
    <x v="33"/>
    <x v="5"/>
    <x v="0"/>
    <m/>
    <m/>
    <m/>
    <m/>
    <m/>
    <m/>
    <n v="3784"/>
  </r>
  <r>
    <x v="12"/>
    <x v="2"/>
    <x v="84"/>
    <x v="0"/>
    <x v="0"/>
    <m/>
    <m/>
    <m/>
    <m/>
    <m/>
    <m/>
    <n v="3783"/>
  </r>
  <r>
    <x v="12"/>
    <x v="2"/>
    <x v="58"/>
    <x v="0"/>
    <x v="0"/>
    <m/>
    <m/>
    <m/>
    <m/>
    <m/>
    <m/>
    <n v="3773"/>
  </r>
  <r>
    <x v="12"/>
    <x v="3"/>
    <x v="98"/>
    <x v="1"/>
    <x v="0"/>
    <m/>
    <m/>
    <m/>
    <m/>
    <m/>
    <m/>
    <n v="3754"/>
  </r>
  <r>
    <x v="12"/>
    <x v="4"/>
    <x v="27"/>
    <x v="2"/>
    <x v="0"/>
    <m/>
    <m/>
    <m/>
    <m/>
    <m/>
    <m/>
    <n v="3751"/>
  </r>
  <r>
    <x v="12"/>
    <x v="4"/>
    <x v="27"/>
    <x v="2"/>
    <x v="0"/>
    <m/>
    <m/>
    <m/>
    <m/>
    <m/>
    <m/>
    <n v="3743"/>
  </r>
  <r>
    <x v="12"/>
    <x v="1"/>
    <x v="14"/>
    <x v="2"/>
    <x v="0"/>
    <m/>
    <m/>
    <m/>
    <m/>
    <m/>
    <m/>
    <n v="3687"/>
  </r>
  <r>
    <x v="12"/>
    <x v="1"/>
    <x v="76"/>
    <x v="1"/>
    <x v="0"/>
    <m/>
    <m/>
    <m/>
    <m/>
    <m/>
    <m/>
    <n v="3682"/>
  </r>
  <r>
    <x v="12"/>
    <x v="4"/>
    <x v="27"/>
    <x v="2"/>
    <x v="0"/>
    <m/>
    <m/>
    <m/>
    <m/>
    <m/>
    <m/>
    <n v="3681"/>
  </r>
  <r>
    <x v="12"/>
    <x v="2"/>
    <x v="47"/>
    <x v="3"/>
    <x v="0"/>
    <m/>
    <m/>
    <m/>
    <m/>
    <m/>
    <m/>
    <n v="3670"/>
  </r>
  <r>
    <x v="12"/>
    <x v="3"/>
    <x v="63"/>
    <x v="2"/>
    <x v="0"/>
    <m/>
    <m/>
    <m/>
    <m/>
    <m/>
    <m/>
    <n v="3646"/>
  </r>
  <r>
    <x v="12"/>
    <x v="2"/>
    <x v="11"/>
    <x v="3"/>
    <x v="0"/>
    <m/>
    <m/>
    <m/>
    <m/>
    <m/>
    <m/>
    <n v="3601"/>
  </r>
  <r>
    <x v="12"/>
    <x v="7"/>
    <x v="82"/>
    <x v="1"/>
    <x v="0"/>
    <m/>
    <m/>
    <m/>
    <m/>
    <m/>
    <m/>
    <n v="3594"/>
  </r>
  <r>
    <x v="12"/>
    <x v="7"/>
    <x v="72"/>
    <x v="1"/>
    <x v="0"/>
    <m/>
    <m/>
    <m/>
    <m/>
    <m/>
    <m/>
    <n v="3580"/>
  </r>
  <r>
    <x v="12"/>
    <x v="0"/>
    <x v="78"/>
    <x v="0"/>
    <x v="0"/>
    <m/>
    <m/>
    <m/>
    <m/>
    <m/>
    <m/>
    <n v="3568"/>
  </r>
  <r>
    <x v="12"/>
    <x v="5"/>
    <x v="69"/>
    <x v="2"/>
    <x v="0"/>
    <m/>
    <m/>
    <m/>
    <m/>
    <m/>
    <m/>
    <n v="3558"/>
  </r>
  <r>
    <x v="12"/>
    <x v="7"/>
    <x v="62"/>
    <x v="2"/>
    <x v="0"/>
    <m/>
    <m/>
    <m/>
    <m/>
    <m/>
    <m/>
    <n v="3517"/>
  </r>
  <r>
    <x v="12"/>
    <x v="2"/>
    <x v="10"/>
    <x v="3"/>
    <x v="0"/>
    <m/>
    <m/>
    <m/>
    <m/>
    <m/>
    <m/>
    <n v="3454"/>
  </r>
  <r>
    <x v="12"/>
    <x v="2"/>
    <x v="26"/>
    <x v="2"/>
    <x v="0"/>
    <m/>
    <m/>
    <m/>
    <m/>
    <m/>
    <m/>
    <n v="3446"/>
  </r>
  <r>
    <x v="12"/>
    <x v="1"/>
    <x v="67"/>
    <x v="0"/>
    <x v="0"/>
    <m/>
    <m/>
    <m/>
    <m/>
    <m/>
    <m/>
    <n v="3419"/>
  </r>
  <r>
    <x v="12"/>
    <x v="3"/>
    <x v="42"/>
    <x v="2"/>
    <x v="0"/>
    <m/>
    <m/>
    <m/>
    <m/>
    <m/>
    <m/>
    <n v="3399"/>
  </r>
  <r>
    <x v="12"/>
    <x v="1"/>
    <x v="6"/>
    <x v="2"/>
    <x v="0"/>
    <m/>
    <m/>
    <m/>
    <m/>
    <m/>
    <m/>
    <n v="3378"/>
  </r>
  <r>
    <x v="12"/>
    <x v="2"/>
    <x v="20"/>
    <x v="2"/>
    <x v="0"/>
    <m/>
    <m/>
    <m/>
    <m/>
    <m/>
    <m/>
    <n v="3307"/>
  </r>
  <r>
    <x v="12"/>
    <x v="2"/>
    <x v="26"/>
    <x v="2"/>
    <x v="0"/>
    <m/>
    <m/>
    <m/>
    <m/>
    <m/>
    <m/>
    <n v="3299"/>
  </r>
  <r>
    <x v="12"/>
    <x v="5"/>
    <x v="69"/>
    <x v="1"/>
    <x v="0"/>
    <m/>
    <m/>
    <m/>
    <m/>
    <m/>
    <m/>
    <n v="3277"/>
  </r>
  <r>
    <x v="12"/>
    <x v="4"/>
    <x v="57"/>
    <x v="0"/>
    <x v="0"/>
    <m/>
    <m/>
    <m/>
    <m/>
    <m/>
    <m/>
    <n v="3253"/>
  </r>
  <r>
    <x v="12"/>
    <x v="1"/>
    <x v="76"/>
    <x v="0"/>
    <x v="0"/>
    <m/>
    <m/>
    <m/>
    <m/>
    <m/>
    <m/>
    <n v="3237"/>
  </r>
  <r>
    <x v="12"/>
    <x v="3"/>
    <x v="63"/>
    <x v="0"/>
    <x v="0"/>
    <m/>
    <m/>
    <m/>
    <m/>
    <m/>
    <m/>
    <n v="3236"/>
  </r>
  <r>
    <x v="12"/>
    <x v="1"/>
    <x v="5"/>
    <x v="1"/>
    <x v="0"/>
    <m/>
    <m/>
    <m/>
    <m/>
    <m/>
    <m/>
    <n v="3233"/>
  </r>
  <r>
    <x v="12"/>
    <x v="2"/>
    <x v="81"/>
    <x v="0"/>
    <x v="0"/>
    <m/>
    <m/>
    <m/>
    <m/>
    <m/>
    <m/>
    <n v="3228"/>
  </r>
  <r>
    <x v="12"/>
    <x v="0"/>
    <x v="0"/>
    <x v="5"/>
    <x v="0"/>
    <m/>
    <m/>
    <m/>
    <m/>
    <m/>
    <m/>
    <n v="3174"/>
  </r>
  <r>
    <x v="12"/>
    <x v="7"/>
    <x v="72"/>
    <x v="2"/>
    <x v="0"/>
    <m/>
    <m/>
    <m/>
    <m/>
    <m/>
    <m/>
    <n v="3131"/>
  </r>
  <r>
    <x v="12"/>
    <x v="5"/>
    <x v="69"/>
    <x v="0"/>
    <x v="0"/>
    <m/>
    <m/>
    <m/>
    <m/>
    <m/>
    <m/>
    <n v="3076"/>
  </r>
  <r>
    <x v="12"/>
    <x v="7"/>
    <x v="72"/>
    <x v="0"/>
    <x v="0"/>
    <m/>
    <m/>
    <m/>
    <m/>
    <m/>
    <m/>
    <n v="3044"/>
  </r>
  <r>
    <x v="12"/>
    <x v="2"/>
    <x v="58"/>
    <x v="2"/>
    <x v="0"/>
    <m/>
    <m/>
    <m/>
    <m/>
    <m/>
    <m/>
    <n v="3036"/>
  </r>
  <r>
    <x v="12"/>
    <x v="2"/>
    <x v="59"/>
    <x v="2"/>
    <x v="0"/>
    <m/>
    <m/>
    <m/>
    <m/>
    <m/>
    <m/>
    <n v="3028"/>
  </r>
  <r>
    <x v="12"/>
    <x v="1"/>
    <x v="79"/>
    <x v="0"/>
    <x v="0"/>
    <m/>
    <m/>
    <m/>
    <m/>
    <m/>
    <m/>
    <n v="2988"/>
  </r>
  <r>
    <x v="12"/>
    <x v="2"/>
    <x v="88"/>
    <x v="2"/>
    <x v="0"/>
    <m/>
    <m/>
    <m/>
    <m/>
    <m/>
    <m/>
    <n v="2974"/>
  </r>
  <r>
    <x v="12"/>
    <x v="4"/>
    <x v="73"/>
    <x v="2"/>
    <x v="0"/>
    <m/>
    <m/>
    <m/>
    <m/>
    <m/>
    <m/>
    <n v="2971"/>
  </r>
  <r>
    <x v="12"/>
    <x v="0"/>
    <x v="9"/>
    <x v="0"/>
    <x v="0"/>
    <m/>
    <m/>
    <m/>
    <m/>
    <m/>
    <m/>
    <n v="2890"/>
  </r>
  <r>
    <x v="12"/>
    <x v="4"/>
    <x v="53"/>
    <x v="2"/>
    <x v="0"/>
    <m/>
    <m/>
    <m/>
    <m/>
    <m/>
    <m/>
    <n v="2879"/>
  </r>
  <r>
    <x v="12"/>
    <x v="5"/>
    <x v="69"/>
    <x v="0"/>
    <x v="0"/>
    <m/>
    <m/>
    <m/>
    <m/>
    <m/>
    <m/>
    <n v="2823"/>
  </r>
  <r>
    <x v="12"/>
    <x v="5"/>
    <x v="69"/>
    <x v="1"/>
    <x v="0"/>
    <m/>
    <m/>
    <m/>
    <m/>
    <m/>
    <m/>
    <n v="2817"/>
  </r>
  <r>
    <x v="12"/>
    <x v="6"/>
    <x v="80"/>
    <x v="0"/>
    <x v="0"/>
    <m/>
    <m/>
    <m/>
    <m/>
    <m/>
    <m/>
    <n v="2794"/>
  </r>
  <r>
    <x v="12"/>
    <x v="2"/>
    <x v="20"/>
    <x v="2"/>
    <x v="0"/>
    <m/>
    <m/>
    <m/>
    <m/>
    <m/>
    <m/>
    <n v="2766"/>
  </r>
  <r>
    <x v="12"/>
    <x v="1"/>
    <x v="94"/>
    <x v="0"/>
    <x v="0"/>
    <m/>
    <m/>
    <m/>
    <m/>
    <m/>
    <m/>
    <n v="2766"/>
  </r>
  <r>
    <x v="12"/>
    <x v="1"/>
    <x v="37"/>
    <x v="0"/>
    <x v="0"/>
    <m/>
    <m/>
    <m/>
    <m/>
    <m/>
    <m/>
    <n v="2765"/>
  </r>
  <r>
    <x v="12"/>
    <x v="7"/>
    <x v="62"/>
    <x v="0"/>
    <x v="0"/>
    <m/>
    <m/>
    <m/>
    <m/>
    <m/>
    <m/>
    <n v="2734"/>
  </r>
  <r>
    <x v="12"/>
    <x v="2"/>
    <x v="84"/>
    <x v="1"/>
    <x v="0"/>
    <m/>
    <m/>
    <m/>
    <m/>
    <m/>
    <m/>
    <n v="2717"/>
  </r>
  <r>
    <x v="12"/>
    <x v="2"/>
    <x v="59"/>
    <x v="0"/>
    <x v="0"/>
    <m/>
    <m/>
    <m/>
    <m/>
    <m/>
    <m/>
    <n v="2707"/>
  </r>
  <r>
    <x v="12"/>
    <x v="4"/>
    <x v="36"/>
    <x v="3"/>
    <x v="0"/>
    <m/>
    <m/>
    <m/>
    <m/>
    <m/>
    <m/>
    <n v="2664"/>
  </r>
  <r>
    <x v="12"/>
    <x v="0"/>
    <x v="68"/>
    <x v="5"/>
    <x v="0"/>
    <m/>
    <m/>
    <m/>
    <m/>
    <m/>
    <m/>
    <n v="2638"/>
  </r>
  <r>
    <x v="12"/>
    <x v="3"/>
    <x v="97"/>
    <x v="2"/>
    <x v="0"/>
    <m/>
    <m/>
    <m/>
    <m/>
    <m/>
    <m/>
    <n v="2626"/>
  </r>
  <r>
    <x v="12"/>
    <x v="7"/>
    <x v="62"/>
    <x v="2"/>
    <x v="0"/>
    <m/>
    <m/>
    <m/>
    <m/>
    <m/>
    <m/>
    <n v="2590"/>
  </r>
  <r>
    <x v="12"/>
    <x v="4"/>
    <x v="73"/>
    <x v="0"/>
    <x v="0"/>
    <m/>
    <m/>
    <m/>
    <m/>
    <m/>
    <m/>
    <n v="2572"/>
  </r>
  <r>
    <x v="12"/>
    <x v="2"/>
    <x v="20"/>
    <x v="0"/>
    <x v="0"/>
    <m/>
    <m/>
    <m/>
    <m/>
    <m/>
    <m/>
    <n v="2566"/>
  </r>
  <r>
    <x v="12"/>
    <x v="4"/>
    <x v="27"/>
    <x v="5"/>
    <x v="0"/>
    <m/>
    <m/>
    <m/>
    <m/>
    <m/>
    <m/>
    <n v="2549"/>
  </r>
  <r>
    <x v="12"/>
    <x v="3"/>
    <x v="55"/>
    <x v="2"/>
    <x v="0"/>
    <m/>
    <m/>
    <m/>
    <m/>
    <m/>
    <m/>
    <n v="2537"/>
  </r>
  <r>
    <x v="12"/>
    <x v="5"/>
    <x v="69"/>
    <x v="1"/>
    <x v="0"/>
    <m/>
    <m/>
    <m/>
    <m/>
    <m/>
    <m/>
    <n v="2515"/>
  </r>
  <r>
    <x v="12"/>
    <x v="2"/>
    <x v="29"/>
    <x v="5"/>
    <x v="0"/>
    <m/>
    <m/>
    <m/>
    <m/>
    <m/>
    <m/>
    <n v="2511"/>
  </r>
  <r>
    <x v="12"/>
    <x v="5"/>
    <x v="22"/>
    <x v="0"/>
    <x v="0"/>
    <m/>
    <m/>
    <m/>
    <m/>
    <m/>
    <m/>
    <n v="2487"/>
  </r>
  <r>
    <x v="12"/>
    <x v="5"/>
    <x v="69"/>
    <x v="2"/>
    <x v="0"/>
    <m/>
    <m/>
    <m/>
    <m/>
    <m/>
    <m/>
    <n v="2477"/>
  </r>
  <r>
    <x v="12"/>
    <x v="2"/>
    <x v="20"/>
    <x v="2"/>
    <x v="0"/>
    <m/>
    <m/>
    <m/>
    <m/>
    <m/>
    <m/>
    <n v="2468"/>
  </r>
  <r>
    <x v="12"/>
    <x v="1"/>
    <x v="2"/>
    <x v="3"/>
    <x v="0"/>
    <m/>
    <m/>
    <m/>
    <m/>
    <m/>
    <m/>
    <n v="2430"/>
  </r>
  <r>
    <x v="12"/>
    <x v="3"/>
    <x v="63"/>
    <x v="1"/>
    <x v="0"/>
    <m/>
    <m/>
    <m/>
    <m/>
    <m/>
    <m/>
    <n v="2376"/>
  </r>
  <r>
    <x v="12"/>
    <x v="0"/>
    <x v="101"/>
    <x v="0"/>
    <x v="0"/>
    <m/>
    <m/>
    <m/>
    <m/>
    <m/>
    <m/>
    <n v="2371"/>
  </r>
  <r>
    <x v="12"/>
    <x v="5"/>
    <x v="22"/>
    <x v="2"/>
    <x v="0"/>
    <m/>
    <m/>
    <m/>
    <m/>
    <m/>
    <m/>
    <n v="2369"/>
  </r>
  <r>
    <x v="12"/>
    <x v="2"/>
    <x v="84"/>
    <x v="2"/>
    <x v="0"/>
    <m/>
    <m/>
    <m/>
    <m/>
    <m/>
    <m/>
    <n v="2362"/>
  </r>
  <r>
    <x v="12"/>
    <x v="1"/>
    <x v="85"/>
    <x v="0"/>
    <x v="0"/>
    <m/>
    <m/>
    <m/>
    <m/>
    <m/>
    <m/>
    <n v="2331"/>
  </r>
  <r>
    <x v="12"/>
    <x v="4"/>
    <x v="35"/>
    <x v="3"/>
    <x v="0"/>
    <m/>
    <m/>
    <m/>
    <m/>
    <m/>
    <m/>
    <n v="2317"/>
  </r>
  <r>
    <x v="12"/>
    <x v="4"/>
    <x v="57"/>
    <x v="3"/>
    <x v="0"/>
    <m/>
    <m/>
    <m/>
    <m/>
    <m/>
    <m/>
    <n v="2306"/>
  </r>
  <r>
    <x v="12"/>
    <x v="4"/>
    <x v="17"/>
    <x v="5"/>
    <x v="0"/>
    <m/>
    <m/>
    <m/>
    <m/>
    <m/>
    <m/>
    <n v="2302"/>
  </r>
  <r>
    <x v="12"/>
    <x v="1"/>
    <x v="93"/>
    <x v="0"/>
    <x v="0"/>
    <m/>
    <m/>
    <m/>
    <m/>
    <m/>
    <m/>
    <n v="2292"/>
  </r>
  <r>
    <x v="12"/>
    <x v="0"/>
    <x v="46"/>
    <x v="1"/>
    <x v="0"/>
    <m/>
    <m/>
    <m/>
    <m/>
    <m/>
    <m/>
    <n v="2273"/>
  </r>
  <r>
    <x v="12"/>
    <x v="7"/>
    <x v="62"/>
    <x v="0"/>
    <x v="0"/>
    <m/>
    <m/>
    <m/>
    <m/>
    <m/>
    <m/>
    <n v="2269"/>
  </r>
  <r>
    <x v="12"/>
    <x v="4"/>
    <x v="27"/>
    <x v="5"/>
    <x v="0"/>
    <m/>
    <m/>
    <m/>
    <m/>
    <m/>
    <m/>
    <n v="2240"/>
  </r>
  <r>
    <x v="12"/>
    <x v="2"/>
    <x v="84"/>
    <x v="0"/>
    <x v="0"/>
    <m/>
    <m/>
    <m/>
    <m/>
    <m/>
    <m/>
    <n v="2224"/>
  </r>
  <r>
    <x v="12"/>
    <x v="0"/>
    <x v="77"/>
    <x v="1"/>
    <x v="0"/>
    <m/>
    <m/>
    <m/>
    <m/>
    <m/>
    <m/>
    <n v="2208"/>
  </r>
  <r>
    <x v="12"/>
    <x v="1"/>
    <x v="92"/>
    <x v="1"/>
    <x v="0"/>
    <m/>
    <m/>
    <m/>
    <m/>
    <m/>
    <m/>
    <n v="2203"/>
  </r>
  <r>
    <x v="12"/>
    <x v="1"/>
    <x v="24"/>
    <x v="3"/>
    <x v="0"/>
    <m/>
    <m/>
    <m/>
    <m/>
    <m/>
    <m/>
    <n v="2178"/>
  </r>
  <r>
    <x v="12"/>
    <x v="0"/>
    <x v="12"/>
    <x v="5"/>
    <x v="0"/>
    <m/>
    <m/>
    <m/>
    <m/>
    <m/>
    <m/>
    <n v="2157"/>
  </r>
  <r>
    <x v="12"/>
    <x v="1"/>
    <x v="100"/>
    <x v="0"/>
    <x v="0"/>
    <m/>
    <m/>
    <m/>
    <m/>
    <m/>
    <m/>
    <n v="2154"/>
  </r>
  <r>
    <x v="12"/>
    <x v="0"/>
    <x v="1"/>
    <x v="1"/>
    <x v="0"/>
    <m/>
    <m/>
    <m/>
    <m/>
    <m/>
    <m/>
    <n v="2152"/>
  </r>
  <r>
    <x v="12"/>
    <x v="1"/>
    <x v="15"/>
    <x v="1"/>
    <x v="0"/>
    <m/>
    <m/>
    <m/>
    <m/>
    <m/>
    <m/>
    <n v="2115"/>
  </r>
  <r>
    <x v="12"/>
    <x v="4"/>
    <x v="57"/>
    <x v="1"/>
    <x v="0"/>
    <m/>
    <m/>
    <m/>
    <m/>
    <m/>
    <m/>
    <n v="2085"/>
  </r>
  <r>
    <x v="12"/>
    <x v="3"/>
    <x v="97"/>
    <x v="0"/>
    <x v="0"/>
    <m/>
    <m/>
    <m/>
    <m/>
    <m/>
    <m/>
    <n v="2085"/>
  </r>
  <r>
    <x v="12"/>
    <x v="2"/>
    <x v="84"/>
    <x v="2"/>
    <x v="0"/>
    <m/>
    <m/>
    <m/>
    <m/>
    <m/>
    <m/>
    <n v="2071"/>
  </r>
  <r>
    <x v="12"/>
    <x v="3"/>
    <x v="97"/>
    <x v="0"/>
    <x v="0"/>
    <m/>
    <m/>
    <m/>
    <m/>
    <m/>
    <m/>
    <n v="2051"/>
  </r>
  <r>
    <x v="12"/>
    <x v="2"/>
    <x v="86"/>
    <x v="0"/>
    <x v="0"/>
    <m/>
    <m/>
    <m/>
    <m/>
    <m/>
    <m/>
    <n v="2014"/>
  </r>
  <r>
    <x v="12"/>
    <x v="6"/>
    <x v="90"/>
    <x v="0"/>
    <x v="0"/>
    <m/>
    <m/>
    <m/>
    <m/>
    <m/>
    <m/>
    <n v="2010"/>
  </r>
  <r>
    <x v="12"/>
    <x v="0"/>
    <x v="8"/>
    <x v="1"/>
    <x v="0"/>
    <m/>
    <m/>
    <m/>
    <m/>
    <m/>
    <m/>
    <n v="1985"/>
  </r>
  <r>
    <x v="12"/>
    <x v="0"/>
    <x v="1"/>
    <x v="5"/>
    <x v="0"/>
    <m/>
    <m/>
    <m/>
    <m/>
    <m/>
    <m/>
    <n v="1984"/>
  </r>
  <r>
    <x v="12"/>
    <x v="0"/>
    <x v="68"/>
    <x v="0"/>
    <x v="0"/>
    <m/>
    <m/>
    <m/>
    <m/>
    <m/>
    <m/>
    <n v="1978"/>
  </r>
  <r>
    <x v="12"/>
    <x v="5"/>
    <x v="89"/>
    <x v="0"/>
    <x v="0"/>
    <m/>
    <m/>
    <m/>
    <m/>
    <m/>
    <m/>
    <n v="1974"/>
  </r>
  <r>
    <x v="12"/>
    <x v="0"/>
    <x v="96"/>
    <x v="0"/>
    <x v="0"/>
    <m/>
    <m/>
    <m/>
    <m/>
    <m/>
    <m/>
    <n v="1972"/>
  </r>
  <r>
    <x v="12"/>
    <x v="2"/>
    <x v="4"/>
    <x v="5"/>
    <x v="0"/>
    <m/>
    <m/>
    <m/>
    <m/>
    <m/>
    <m/>
    <n v="1926"/>
  </r>
  <r>
    <x v="12"/>
    <x v="2"/>
    <x v="87"/>
    <x v="0"/>
    <x v="0"/>
    <m/>
    <m/>
    <m/>
    <m/>
    <m/>
    <m/>
    <n v="1926"/>
  </r>
  <r>
    <x v="12"/>
    <x v="4"/>
    <x v="17"/>
    <x v="3"/>
    <x v="0"/>
    <m/>
    <m/>
    <m/>
    <m/>
    <m/>
    <m/>
    <n v="1921"/>
  </r>
  <r>
    <x v="12"/>
    <x v="3"/>
    <x v="16"/>
    <x v="5"/>
    <x v="0"/>
    <m/>
    <m/>
    <m/>
    <m/>
    <m/>
    <m/>
    <n v="1905"/>
  </r>
  <r>
    <x v="12"/>
    <x v="8"/>
    <x v="102"/>
    <x v="0"/>
    <x v="0"/>
    <m/>
    <m/>
    <m/>
    <m/>
    <m/>
    <m/>
    <n v="1897"/>
  </r>
  <r>
    <x v="12"/>
    <x v="2"/>
    <x v="87"/>
    <x v="1"/>
    <x v="0"/>
    <m/>
    <m/>
    <m/>
    <m/>
    <m/>
    <m/>
    <n v="1865"/>
  </r>
  <r>
    <x v="12"/>
    <x v="2"/>
    <x v="20"/>
    <x v="2"/>
    <x v="0"/>
    <m/>
    <m/>
    <m/>
    <m/>
    <m/>
    <m/>
    <n v="1864"/>
  </r>
  <r>
    <x v="12"/>
    <x v="2"/>
    <x v="88"/>
    <x v="1"/>
    <x v="0"/>
    <m/>
    <m/>
    <m/>
    <m/>
    <m/>
    <m/>
    <n v="1863"/>
  </r>
  <r>
    <x v="12"/>
    <x v="8"/>
    <x v="114"/>
    <x v="0"/>
    <x v="0"/>
    <m/>
    <m/>
    <m/>
    <m/>
    <m/>
    <m/>
    <n v="1850"/>
  </r>
  <r>
    <x v="12"/>
    <x v="7"/>
    <x v="82"/>
    <x v="0"/>
    <x v="0"/>
    <m/>
    <m/>
    <m/>
    <m/>
    <m/>
    <m/>
    <n v="1831"/>
  </r>
  <r>
    <x v="12"/>
    <x v="3"/>
    <x v="104"/>
    <x v="1"/>
    <x v="0"/>
    <m/>
    <m/>
    <m/>
    <m/>
    <m/>
    <m/>
    <n v="1827"/>
  </r>
  <r>
    <x v="12"/>
    <x v="6"/>
    <x v="91"/>
    <x v="0"/>
    <x v="0"/>
    <m/>
    <m/>
    <m/>
    <m/>
    <m/>
    <m/>
    <n v="1824"/>
  </r>
  <r>
    <x v="12"/>
    <x v="2"/>
    <x v="84"/>
    <x v="1"/>
    <x v="0"/>
    <m/>
    <m/>
    <m/>
    <m/>
    <m/>
    <m/>
    <n v="1791"/>
  </r>
  <r>
    <x v="12"/>
    <x v="2"/>
    <x v="87"/>
    <x v="2"/>
    <x v="0"/>
    <m/>
    <m/>
    <m/>
    <m/>
    <m/>
    <m/>
    <n v="1773"/>
  </r>
  <r>
    <x v="12"/>
    <x v="2"/>
    <x v="29"/>
    <x v="2"/>
    <x v="0"/>
    <m/>
    <m/>
    <m/>
    <m/>
    <m/>
    <m/>
    <n v="1750"/>
  </r>
  <r>
    <x v="12"/>
    <x v="3"/>
    <x v="38"/>
    <x v="3"/>
    <x v="0"/>
    <m/>
    <m/>
    <m/>
    <m/>
    <m/>
    <m/>
    <n v="1746"/>
  </r>
  <r>
    <x v="12"/>
    <x v="4"/>
    <x v="73"/>
    <x v="2"/>
    <x v="0"/>
    <m/>
    <m/>
    <m/>
    <m/>
    <m/>
    <m/>
    <n v="1742"/>
  </r>
  <r>
    <x v="12"/>
    <x v="7"/>
    <x v="52"/>
    <x v="1"/>
    <x v="0"/>
    <m/>
    <m/>
    <m/>
    <m/>
    <m/>
    <m/>
    <n v="1719"/>
  </r>
  <r>
    <x v="12"/>
    <x v="4"/>
    <x v="45"/>
    <x v="5"/>
    <x v="0"/>
    <m/>
    <m/>
    <m/>
    <m/>
    <m/>
    <m/>
    <n v="1684"/>
  </r>
  <r>
    <x v="12"/>
    <x v="10"/>
    <x v="109"/>
    <x v="0"/>
    <x v="0"/>
    <m/>
    <m/>
    <m/>
    <m/>
    <m/>
    <m/>
    <n v="1665"/>
  </r>
  <r>
    <x v="12"/>
    <x v="2"/>
    <x v="29"/>
    <x v="2"/>
    <x v="0"/>
    <m/>
    <m/>
    <m/>
    <m/>
    <m/>
    <m/>
    <n v="1635"/>
  </r>
  <r>
    <x v="12"/>
    <x v="3"/>
    <x v="97"/>
    <x v="2"/>
    <x v="0"/>
    <m/>
    <m/>
    <m/>
    <m/>
    <m/>
    <m/>
    <n v="1616"/>
  </r>
  <r>
    <x v="12"/>
    <x v="1"/>
    <x v="116"/>
    <x v="0"/>
    <x v="0"/>
    <m/>
    <m/>
    <m/>
    <m/>
    <m/>
    <m/>
    <n v="1615"/>
  </r>
  <r>
    <x v="12"/>
    <x v="5"/>
    <x v="69"/>
    <x v="2"/>
    <x v="0"/>
    <m/>
    <m/>
    <m/>
    <m/>
    <m/>
    <m/>
    <n v="1604"/>
  </r>
  <r>
    <x v="12"/>
    <x v="2"/>
    <x v="43"/>
    <x v="1"/>
    <x v="0"/>
    <m/>
    <m/>
    <m/>
    <m/>
    <m/>
    <m/>
    <n v="1602"/>
  </r>
  <r>
    <x v="12"/>
    <x v="1"/>
    <x v="24"/>
    <x v="1"/>
    <x v="0"/>
    <m/>
    <m/>
    <m/>
    <m/>
    <m/>
    <m/>
    <n v="1586"/>
  </r>
  <r>
    <x v="12"/>
    <x v="4"/>
    <x v="27"/>
    <x v="4"/>
    <x v="0"/>
    <m/>
    <m/>
    <m/>
    <m/>
    <m/>
    <m/>
    <n v="1582"/>
  </r>
  <r>
    <x v="12"/>
    <x v="3"/>
    <x v="55"/>
    <x v="5"/>
    <x v="0"/>
    <m/>
    <m/>
    <m/>
    <m/>
    <m/>
    <m/>
    <n v="1571"/>
  </r>
  <r>
    <x v="12"/>
    <x v="5"/>
    <x v="89"/>
    <x v="1"/>
    <x v="0"/>
    <m/>
    <m/>
    <m/>
    <m/>
    <m/>
    <m/>
    <n v="1496"/>
  </r>
  <r>
    <x v="12"/>
    <x v="1"/>
    <x v="5"/>
    <x v="3"/>
    <x v="0"/>
    <m/>
    <m/>
    <m/>
    <m/>
    <m/>
    <m/>
    <n v="1494"/>
  </r>
  <r>
    <x v="12"/>
    <x v="1"/>
    <x v="41"/>
    <x v="1"/>
    <x v="0"/>
    <m/>
    <m/>
    <m/>
    <m/>
    <m/>
    <m/>
    <n v="1474"/>
  </r>
  <r>
    <x v="12"/>
    <x v="1"/>
    <x v="5"/>
    <x v="5"/>
    <x v="0"/>
    <m/>
    <m/>
    <m/>
    <m/>
    <m/>
    <m/>
    <n v="1466"/>
  </r>
  <r>
    <x v="12"/>
    <x v="2"/>
    <x v="86"/>
    <x v="2"/>
    <x v="0"/>
    <m/>
    <m/>
    <m/>
    <m/>
    <m/>
    <m/>
    <n v="1461"/>
  </r>
  <r>
    <x v="12"/>
    <x v="2"/>
    <x v="11"/>
    <x v="5"/>
    <x v="0"/>
    <m/>
    <m/>
    <m/>
    <m/>
    <m/>
    <m/>
    <n v="1447"/>
  </r>
  <r>
    <x v="12"/>
    <x v="1"/>
    <x v="3"/>
    <x v="1"/>
    <x v="0"/>
    <m/>
    <m/>
    <m/>
    <m/>
    <m/>
    <m/>
    <n v="1438"/>
  </r>
  <r>
    <x v="12"/>
    <x v="3"/>
    <x v="51"/>
    <x v="5"/>
    <x v="0"/>
    <m/>
    <m/>
    <m/>
    <m/>
    <m/>
    <m/>
    <n v="1421"/>
  </r>
  <r>
    <x v="12"/>
    <x v="5"/>
    <x v="39"/>
    <x v="4"/>
    <x v="0"/>
    <m/>
    <m/>
    <m/>
    <m/>
    <m/>
    <m/>
    <n v="1390"/>
  </r>
  <r>
    <x v="12"/>
    <x v="9"/>
    <x v="95"/>
    <x v="0"/>
    <x v="0"/>
    <m/>
    <m/>
    <m/>
    <m/>
    <m/>
    <m/>
    <n v="1389"/>
  </r>
  <r>
    <x v="12"/>
    <x v="6"/>
    <x v="108"/>
    <x v="0"/>
    <x v="0"/>
    <m/>
    <m/>
    <m/>
    <m/>
    <m/>
    <m/>
    <n v="1389"/>
  </r>
  <r>
    <x v="12"/>
    <x v="0"/>
    <x v="1"/>
    <x v="2"/>
    <x v="0"/>
    <m/>
    <m/>
    <m/>
    <m/>
    <m/>
    <m/>
    <n v="1384"/>
  </r>
  <r>
    <x v="12"/>
    <x v="1"/>
    <x v="23"/>
    <x v="3"/>
    <x v="0"/>
    <m/>
    <m/>
    <m/>
    <m/>
    <m/>
    <m/>
    <n v="1369"/>
  </r>
  <r>
    <x v="12"/>
    <x v="5"/>
    <x v="89"/>
    <x v="2"/>
    <x v="0"/>
    <m/>
    <m/>
    <m/>
    <m/>
    <m/>
    <m/>
    <n v="1363"/>
  </r>
  <r>
    <x v="12"/>
    <x v="1"/>
    <x v="21"/>
    <x v="2"/>
    <x v="0"/>
    <m/>
    <m/>
    <m/>
    <m/>
    <m/>
    <m/>
    <n v="1360"/>
  </r>
  <r>
    <x v="12"/>
    <x v="4"/>
    <x v="65"/>
    <x v="3"/>
    <x v="0"/>
    <m/>
    <m/>
    <m/>
    <m/>
    <m/>
    <m/>
    <n v="1349"/>
  </r>
  <r>
    <x v="12"/>
    <x v="0"/>
    <x v="103"/>
    <x v="0"/>
    <x v="0"/>
    <m/>
    <m/>
    <m/>
    <m/>
    <m/>
    <m/>
    <n v="1348"/>
  </r>
  <r>
    <x v="12"/>
    <x v="5"/>
    <x v="69"/>
    <x v="5"/>
    <x v="0"/>
    <m/>
    <m/>
    <m/>
    <m/>
    <m/>
    <m/>
    <n v="1344"/>
  </r>
  <r>
    <x v="12"/>
    <x v="4"/>
    <x v="27"/>
    <x v="4"/>
    <x v="0"/>
    <m/>
    <m/>
    <m/>
    <m/>
    <m/>
    <m/>
    <n v="1335"/>
  </r>
  <r>
    <x v="12"/>
    <x v="0"/>
    <x v="128"/>
    <x v="0"/>
    <x v="0"/>
    <m/>
    <m/>
    <m/>
    <m/>
    <m/>
    <m/>
    <n v="1330"/>
  </r>
  <r>
    <x v="12"/>
    <x v="5"/>
    <x v="33"/>
    <x v="3"/>
    <x v="0"/>
    <m/>
    <m/>
    <m/>
    <m/>
    <m/>
    <m/>
    <n v="1317"/>
  </r>
  <r>
    <x v="12"/>
    <x v="1"/>
    <x v="14"/>
    <x v="2"/>
    <x v="0"/>
    <m/>
    <m/>
    <m/>
    <m/>
    <m/>
    <m/>
    <n v="1305"/>
  </r>
  <r>
    <x v="12"/>
    <x v="3"/>
    <x v="63"/>
    <x v="2"/>
    <x v="0"/>
    <m/>
    <m/>
    <m/>
    <m/>
    <m/>
    <m/>
    <n v="1275"/>
  </r>
  <r>
    <x v="12"/>
    <x v="0"/>
    <x v="31"/>
    <x v="1"/>
    <x v="0"/>
    <m/>
    <m/>
    <m/>
    <m/>
    <m/>
    <m/>
    <n v="1270"/>
  </r>
  <r>
    <x v="12"/>
    <x v="7"/>
    <x v="82"/>
    <x v="2"/>
    <x v="0"/>
    <m/>
    <m/>
    <m/>
    <m/>
    <m/>
    <m/>
    <n v="1267"/>
  </r>
  <r>
    <x v="12"/>
    <x v="0"/>
    <x v="18"/>
    <x v="1"/>
    <x v="0"/>
    <m/>
    <m/>
    <m/>
    <m/>
    <m/>
    <m/>
    <n v="1252"/>
  </r>
  <r>
    <x v="12"/>
    <x v="4"/>
    <x v="34"/>
    <x v="3"/>
    <x v="0"/>
    <m/>
    <m/>
    <m/>
    <m/>
    <m/>
    <m/>
    <n v="1251"/>
  </r>
  <r>
    <x v="12"/>
    <x v="2"/>
    <x v="29"/>
    <x v="3"/>
    <x v="0"/>
    <m/>
    <m/>
    <m/>
    <m/>
    <m/>
    <m/>
    <n v="1247"/>
  </r>
  <r>
    <x v="12"/>
    <x v="0"/>
    <x v="7"/>
    <x v="2"/>
    <x v="0"/>
    <m/>
    <m/>
    <m/>
    <m/>
    <m/>
    <m/>
    <n v="1233"/>
  </r>
  <r>
    <x v="12"/>
    <x v="2"/>
    <x v="112"/>
    <x v="0"/>
    <x v="0"/>
    <m/>
    <m/>
    <m/>
    <m/>
    <m/>
    <m/>
    <n v="1230"/>
  </r>
  <r>
    <x v="12"/>
    <x v="4"/>
    <x v="27"/>
    <x v="5"/>
    <x v="0"/>
    <m/>
    <m/>
    <m/>
    <m/>
    <m/>
    <m/>
    <n v="1222"/>
  </r>
  <r>
    <x v="12"/>
    <x v="7"/>
    <x v="117"/>
    <x v="1"/>
    <x v="0"/>
    <m/>
    <m/>
    <m/>
    <m/>
    <m/>
    <m/>
    <n v="1215"/>
  </r>
  <r>
    <x v="12"/>
    <x v="1"/>
    <x v="13"/>
    <x v="1"/>
    <x v="0"/>
    <m/>
    <m/>
    <m/>
    <m/>
    <m/>
    <m/>
    <n v="1214"/>
  </r>
  <r>
    <x v="12"/>
    <x v="2"/>
    <x v="11"/>
    <x v="1"/>
    <x v="0"/>
    <m/>
    <m/>
    <m/>
    <m/>
    <m/>
    <m/>
    <n v="1206"/>
  </r>
  <r>
    <x v="12"/>
    <x v="9"/>
    <x v="106"/>
    <x v="1"/>
    <x v="0"/>
    <m/>
    <m/>
    <m/>
    <m/>
    <m/>
    <m/>
    <n v="1204"/>
  </r>
  <r>
    <x v="12"/>
    <x v="0"/>
    <x v="101"/>
    <x v="5"/>
    <x v="0"/>
    <m/>
    <m/>
    <m/>
    <m/>
    <m/>
    <m/>
    <n v="1186"/>
  </r>
  <r>
    <x v="12"/>
    <x v="5"/>
    <x v="39"/>
    <x v="5"/>
    <x v="0"/>
    <m/>
    <m/>
    <m/>
    <m/>
    <m/>
    <m/>
    <n v="1170"/>
  </r>
  <r>
    <x v="12"/>
    <x v="5"/>
    <x v="89"/>
    <x v="3"/>
    <x v="0"/>
    <m/>
    <m/>
    <m/>
    <m/>
    <m/>
    <m/>
    <n v="1166"/>
  </r>
  <r>
    <x v="12"/>
    <x v="1"/>
    <x v="30"/>
    <x v="2"/>
    <x v="0"/>
    <m/>
    <m/>
    <m/>
    <m/>
    <m/>
    <m/>
    <n v="1165"/>
  </r>
  <r>
    <x v="12"/>
    <x v="1"/>
    <x v="23"/>
    <x v="2"/>
    <x v="0"/>
    <m/>
    <m/>
    <m/>
    <m/>
    <m/>
    <m/>
    <n v="1151"/>
  </r>
  <r>
    <x v="12"/>
    <x v="2"/>
    <x v="110"/>
    <x v="1"/>
    <x v="0"/>
    <m/>
    <m/>
    <m/>
    <m/>
    <m/>
    <m/>
    <n v="1135"/>
  </r>
  <r>
    <x v="12"/>
    <x v="2"/>
    <x v="112"/>
    <x v="1"/>
    <x v="0"/>
    <m/>
    <m/>
    <m/>
    <m/>
    <m/>
    <m/>
    <n v="1133"/>
  </r>
  <r>
    <x v="12"/>
    <x v="0"/>
    <x v="1"/>
    <x v="2"/>
    <x v="0"/>
    <m/>
    <m/>
    <m/>
    <m/>
    <m/>
    <m/>
    <n v="1119"/>
  </r>
  <r>
    <x v="12"/>
    <x v="3"/>
    <x v="97"/>
    <x v="2"/>
    <x v="0"/>
    <m/>
    <m/>
    <m/>
    <m/>
    <m/>
    <m/>
    <n v="1118"/>
  </r>
  <r>
    <x v="12"/>
    <x v="4"/>
    <x v="56"/>
    <x v="5"/>
    <x v="0"/>
    <m/>
    <m/>
    <m/>
    <m/>
    <m/>
    <m/>
    <n v="1103"/>
  </r>
  <r>
    <x v="12"/>
    <x v="0"/>
    <x v="60"/>
    <x v="5"/>
    <x v="0"/>
    <m/>
    <m/>
    <m/>
    <m/>
    <m/>
    <m/>
    <n v="1101"/>
  </r>
  <r>
    <x v="12"/>
    <x v="9"/>
    <x v="106"/>
    <x v="0"/>
    <x v="0"/>
    <m/>
    <m/>
    <m/>
    <m/>
    <m/>
    <m/>
    <n v="1098"/>
  </r>
  <r>
    <x v="12"/>
    <x v="9"/>
    <x v="95"/>
    <x v="1"/>
    <x v="0"/>
    <m/>
    <m/>
    <m/>
    <m/>
    <m/>
    <m/>
    <n v="1087"/>
  </r>
  <r>
    <x v="12"/>
    <x v="4"/>
    <x v="17"/>
    <x v="4"/>
    <x v="0"/>
    <m/>
    <m/>
    <m/>
    <m/>
    <m/>
    <m/>
    <n v="1085"/>
  </r>
  <r>
    <x v="12"/>
    <x v="0"/>
    <x v="18"/>
    <x v="5"/>
    <x v="0"/>
    <m/>
    <m/>
    <m/>
    <m/>
    <m/>
    <m/>
    <n v="1084"/>
  </r>
  <r>
    <x v="12"/>
    <x v="3"/>
    <x v="119"/>
    <x v="1"/>
    <x v="0"/>
    <m/>
    <m/>
    <m/>
    <m/>
    <m/>
    <m/>
    <n v="1074"/>
  </r>
  <r>
    <x v="12"/>
    <x v="1"/>
    <x v="2"/>
    <x v="5"/>
    <x v="0"/>
    <m/>
    <m/>
    <m/>
    <m/>
    <m/>
    <m/>
    <n v="1072"/>
  </r>
  <r>
    <x v="12"/>
    <x v="2"/>
    <x v="47"/>
    <x v="4"/>
    <x v="0"/>
    <m/>
    <m/>
    <m/>
    <m/>
    <m/>
    <m/>
    <n v="1070"/>
  </r>
  <r>
    <x v="12"/>
    <x v="0"/>
    <x v="46"/>
    <x v="5"/>
    <x v="0"/>
    <m/>
    <m/>
    <m/>
    <m/>
    <m/>
    <m/>
    <n v="1059"/>
  </r>
  <r>
    <x v="12"/>
    <x v="1"/>
    <x v="25"/>
    <x v="2"/>
    <x v="0"/>
    <m/>
    <m/>
    <m/>
    <m/>
    <m/>
    <m/>
    <n v="1058"/>
  </r>
  <r>
    <x v="12"/>
    <x v="7"/>
    <x v="62"/>
    <x v="2"/>
    <x v="0"/>
    <m/>
    <m/>
    <m/>
    <m/>
    <m/>
    <m/>
    <n v="1057"/>
  </r>
  <r>
    <x v="12"/>
    <x v="1"/>
    <x v="118"/>
    <x v="0"/>
    <x v="0"/>
    <m/>
    <m/>
    <m/>
    <m/>
    <m/>
    <m/>
    <n v="1056"/>
  </r>
  <r>
    <x v="12"/>
    <x v="2"/>
    <x v="120"/>
    <x v="1"/>
    <x v="0"/>
    <m/>
    <m/>
    <m/>
    <m/>
    <m/>
    <m/>
    <n v="1050"/>
  </r>
  <r>
    <x v="12"/>
    <x v="7"/>
    <x v="62"/>
    <x v="5"/>
    <x v="0"/>
    <m/>
    <m/>
    <m/>
    <m/>
    <m/>
    <m/>
    <n v="1046"/>
  </r>
  <r>
    <x v="12"/>
    <x v="3"/>
    <x v="104"/>
    <x v="2"/>
    <x v="0"/>
    <m/>
    <m/>
    <m/>
    <m/>
    <m/>
    <m/>
    <n v="1045"/>
  </r>
  <r>
    <x v="12"/>
    <x v="1"/>
    <x v="15"/>
    <x v="2"/>
    <x v="0"/>
    <m/>
    <m/>
    <m/>
    <m/>
    <m/>
    <m/>
    <n v="1042"/>
  </r>
  <r>
    <x v="12"/>
    <x v="5"/>
    <x v="33"/>
    <x v="1"/>
    <x v="0"/>
    <m/>
    <m/>
    <m/>
    <m/>
    <m/>
    <m/>
    <n v="1038"/>
  </r>
  <r>
    <x v="12"/>
    <x v="3"/>
    <x v="98"/>
    <x v="0"/>
    <x v="0"/>
    <m/>
    <m/>
    <m/>
    <m/>
    <m/>
    <m/>
    <n v="1033"/>
  </r>
  <r>
    <x v="12"/>
    <x v="6"/>
    <x v="105"/>
    <x v="0"/>
    <x v="0"/>
    <m/>
    <m/>
    <m/>
    <m/>
    <m/>
    <m/>
    <n v="1033"/>
  </r>
  <r>
    <x v="12"/>
    <x v="1"/>
    <x v="21"/>
    <x v="2"/>
    <x v="0"/>
    <m/>
    <m/>
    <m/>
    <m/>
    <m/>
    <m/>
    <n v="1022"/>
  </r>
  <r>
    <x v="12"/>
    <x v="1"/>
    <x v="14"/>
    <x v="3"/>
    <x v="0"/>
    <m/>
    <m/>
    <m/>
    <m/>
    <m/>
    <m/>
    <n v="1019"/>
  </r>
  <r>
    <x v="12"/>
    <x v="2"/>
    <x v="58"/>
    <x v="2"/>
    <x v="0"/>
    <m/>
    <m/>
    <m/>
    <m/>
    <m/>
    <m/>
    <n v="1013"/>
  </r>
  <r>
    <x v="12"/>
    <x v="1"/>
    <x v="23"/>
    <x v="2"/>
    <x v="0"/>
    <m/>
    <m/>
    <m/>
    <m/>
    <m/>
    <m/>
    <n v="1009"/>
  </r>
  <r>
    <x v="12"/>
    <x v="1"/>
    <x v="30"/>
    <x v="2"/>
    <x v="0"/>
    <m/>
    <m/>
    <m/>
    <m/>
    <m/>
    <m/>
    <n v="999"/>
  </r>
  <r>
    <x v="12"/>
    <x v="11"/>
    <x v="113"/>
    <x v="2"/>
    <x v="0"/>
    <m/>
    <m/>
    <m/>
    <m/>
    <m/>
    <m/>
    <n v="995"/>
  </r>
  <r>
    <x v="12"/>
    <x v="0"/>
    <x v="0"/>
    <x v="2"/>
    <x v="0"/>
    <m/>
    <m/>
    <m/>
    <m/>
    <m/>
    <m/>
    <n v="994"/>
  </r>
  <r>
    <x v="12"/>
    <x v="1"/>
    <x v="123"/>
    <x v="0"/>
    <x v="0"/>
    <m/>
    <m/>
    <m/>
    <m/>
    <m/>
    <m/>
    <n v="994"/>
  </r>
  <r>
    <x v="12"/>
    <x v="3"/>
    <x v="97"/>
    <x v="1"/>
    <x v="0"/>
    <m/>
    <m/>
    <m/>
    <m/>
    <m/>
    <m/>
    <n v="991"/>
  </r>
  <r>
    <x v="12"/>
    <x v="5"/>
    <x v="33"/>
    <x v="3"/>
    <x v="0"/>
    <m/>
    <m/>
    <m/>
    <m/>
    <m/>
    <m/>
    <n v="987"/>
  </r>
  <r>
    <x v="12"/>
    <x v="2"/>
    <x v="88"/>
    <x v="2"/>
    <x v="0"/>
    <m/>
    <m/>
    <m/>
    <m/>
    <m/>
    <m/>
    <n v="961"/>
  </r>
  <r>
    <x v="12"/>
    <x v="2"/>
    <x v="87"/>
    <x v="2"/>
    <x v="0"/>
    <m/>
    <m/>
    <m/>
    <m/>
    <m/>
    <m/>
    <n v="961"/>
  </r>
  <r>
    <x v="12"/>
    <x v="2"/>
    <x v="20"/>
    <x v="5"/>
    <x v="0"/>
    <m/>
    <m/>
    <m/>
    <m/>
    <m/>
    <m/>
    <n v="958"/>
  </r>
  <r>
    <x v="12"/>
    <x v="2"/>
    <x v="86"/>
    <x v="2"/>
    <x v="0"/>
    <m/>
    <m/>
    <m/>
    <m/>
    <m/>
    <m/>
    <n v="952"/>
  </r>
  <r>
    <x v="12"/>
    <x v="1"/>
    <x v="15"/>
    <x v="3"/>
    <x v="0"/>
    <m/>
    <m/>
    <m/>
    <m/>
    <m/>
    <m/>
    <n v="946"/>
  </r>
  <r>
    <x v="12"/>
    <x v="3"/>
    <x v="51"/>
    <x v="2"/>
    <x v="0"/>
    <m/>
    <m/>
    <m/>
    <m/>
    <m/>
    <m/>
    <n v="946"/>
  </r>
  <r>
    <x v="12"/>
    <x v="4"/>
    <x v="27"/>
    <x v="3"/>
    <x v="0"/>
    <m/>
    <m/>
    <m/>
    <m/>
    <m/>
    <m/>
    <n v="939"/>
  </r>
  <r>
    <x v="12"/>
    <x v="2"/>
    <x v="84"/>
    <x v="2"/>
    <x v="0"/>
    <m/>
    <m/>
    <m/>
    <m/>
    <m/>
    <m/>
    <n v="935"/>
  </r>
  <r>
    <x v="12"/>
    <x v="1"/>
    <x v="99"/>
    <x v="0"/>
    <x v="0"/>
    <m/>
    <m/>
    <m/>
    <m/>
    <m/>
    <m/>
    <n v="932"/>
  </r>
  <r>
    <x v="12"/>
    <x v="3"/>
    <x v="111"/>
    <x v="0"/>
    <x v="0"/>
    <m/>
    <m/>
    <m/>
    <m/>
    <m/>
    <m/>
    <n v="926"/>
  </r>
  <r>
    <x v="12"/>
    <x v="1"/>
    <x v="64"/>
    <x v="1"/>
    <x v="0"/>
    <m/>
    <m/>
    <m/>
    <m/>
    <m/>
    <m/>
    <n v="920"/>
  </r>
  <r>
    <x v="12"/>
    <x v="3"/>
    <x v="97"/>
    <x v="2"/>
    <x v="0"/>
    <m/>
    <m/>
    <m/>
    <m/>
    <m/>
    <m/>
    <n v="918"/>
  </r>
  <r>
    <x v="12"/>
    <x v="0"/>
    <x v="101"/>
    <x v="1"/>
    <x v="0"/>
    <m/>
    <m/>
    <m/>
    <m/>
    <m/>
    <m/>
    <n v="917"/>
  </r>
  <r>
    <x v="12"/>
    <x v="2"/>
    <x v="20"/>
    <x v="4"/>
    <x v="0"/>
    <m/>
    <m/>
    <m/>
    <m/>
    <m/>
    <m/>
    <n v="902"/>
  </r>
  <r>
    <x v="12"/>
    <x v="6"/>
    <x v="61"/>
    <x v="1"/>
    <x v="0"/>
    <m/>
    <m/>
    <m/>
    <m/>
    <m/>
    <m/>
    <n v="899"/>
  </r>
  <r>
    <x v="12"/>
    <x v="2"/>
    <x v="81"/>
    <x v="1"/>
    <x v="0"/>
    <m/>
    <m/>
    <m/>
    <m/>
    <m/>
    <m/>
    <n v="894"/>
  </r>
  <r>
    <x v="12"/>
    <x v="0"/>
    <x v="54"/>
    <x v="0"/>
    <x v="0"/>
    <m/>
    <m/>
    <m/>
    <m/>
    <m/>
    <m/>
    <n v="862"/>
  </r>
  <r>
    <x v="12"/>
    <x v="7"/>
    <x v="62"/>
    <x v="2"/>
    <x v="0"/>
    <m/>
    <m/>
    <m/>
    <m/>
    <m/>
    <m/>
    <n v="861"/>
  </r>
  <r>
    <x v="12"/>
    <x v="2"/>
    <x v="43"/>
    <x v="2"/>
    <x v="0"/>
    <m/>
    <m/>
    <m/>
    <m/>
    <m/>
    <m/>
    <n v="856"/>
  </r>
  <r>
    <x v="12"/>
    <x v="1"/>
    <x v="30"/>
    <x v="3"/>
    <x v="0"/>
    <m/>
    <m/>
    <m/>
    <m/>
    <m/>
    <m/>
    <n v="853"/>
  </r>
  <r>
    <x v="12"/>
    <x v="1"/>
    <x v="19"/>
    <x v="2"/>
    <x v="0"/>
    <m/>
    <m/>
    <m/>
    <m/>
    <m/>
    <m/>
    <n v="844"/>
  </r>
  <r>
    <x v="12"/>
    <x v="7"/>
    <x v="52"/>
    <x v="2"/>
    <x v="0"/>
    <m/>
    <m/>
    <m/>
    <m/>
    <m/>
    <m/>
    <n v="843"/>
  </r>
  <r>
    <x v="12"/>
    <x v="0"/>
    <x v="131"/>
    <x v="0"/>
    <x v="0"/>
    <m/>
    <m/>
    <m/>
    <m/>
    <m/>
    <m/>
    <n v="840"/>
  </r>
  <r>
    <x v="12"/>
    <x v="1"/>
    <x v="41"/>
    <x v="2"/>
    <x v="0"/>
    <m/>
    <m/>
    <m/>
    <m/>
    <m/>
    <m/>
    <n v="825"/>
  </r>
  <r>
    <x v="12"/>
    <x v="2"/>
    <x v="43"/>
    <x v="3"/>
    <x v="0"/>
    <m/>
    <m/>
    <m/>
    <m/>
    <m/>
    <m/>
    <n v="822"/>
  </r>
  <r>
    <x v="12"/>
    <x v="1"/>
    <x v="92"/>
    <x v="0"/>
    <x v="0"/>
    <m/>
    <m/>
    <m/>
    <m/>
    <m/>
    <m/>
    <n v="814"/>
  </r>
  <r>
    <x v="12"/>
    <x v="1"/>
    <x v="2"/>
    <x v="4"/>
    <x v="0"/>
    <m/>
    <m/>
    <m/>
    <m/>
    <m/>
    <m/>
    <n v="810"/>
  </r>
  <r>
    <x v="12"/>
    <x v="0"/>
    <x v="46"/>
    <x v="1"/>
    <x v="0"/>
    <m/>
    <m/>
    <m/>
    <m/>
    <m/>
    <m/>
    <n v="808"/>
  </r>
  <r>
    <x v="12"/>
    <x v="0"/>
    <x v="7"/>
    <x v="2"/>
    <x v="0"/>
    <m/>
    <m/>
    <m/>
    <m/>
    <m/>
    <m/>
    <n v="805"/>
  </r>
  <r>
    <x v="12"/>
    <x v="2"/>
    <x v="84"/>
    <x v="1"/>
    <x v="0"/>
    <m/>
    <m/>
    <m/>
    <m/>
    <m/>
    <m/>
    <n v="805"/>
  </r>
  <r>
    <x v="12"/>
    <x v="2"/>
    <x v="49"/>
    <x v="3"/>
    <x v="0"/>
    <m/>
    <m/>
    <m/>
    <m/>
    <m/>
    <m/>
    <n v="800"/>
  </r>
  <r>
    <x v="12"/>
    <x v="0"/>
    <x v="18"/>
    <x v="2"/>
    <x v="0"/>
    <m/>
    <m/>
    <m/>
    <m/>
    <m/>
    <m/>
    <n v="798"/>
  </r>
  <r>
    <x v="12"/>
    <x v="4"/>
    <x v="27"/>
    <x v="3"/>
    <x v="0"/>
    <m/>
    <m/>
    <m/>
    <m/>
    <m/>
    <m/>
    <n v="797"/>
  </r>
  <r>
    <x v="12"/>
    <x v="8"/>
    <x v="83"/>
    <x v="0"/>
    <x v="0"/>
    <m/>
    <m/>
    <m/>
    <m/>
    <m/>
    <m/>
    <n v="797"/>
  </r>
  <r>
    <x v="12"/>
    <x v="7"/>
    <x v="115"/>
    <x v="2"/>
    <x v="0"/>
    <m/>
    <m/>
    <m/>
    <m/>
    <m/>
    <m/>
    <n v="796"/>
  </r>
  <r>
    <x v="12"/>
    <x v="11"/>
    <x v="113"/>
    <x v="0"/>
    <x v="0"/>
    <m/>
    <m/>
    <m/>
    <m/>
    <m/>
    <m/>
    <n v="794"/>
  </r>
  <r>
    <x v="12"/>
    <x v="4"/>
    <x v="57"/>
    <x v="2"/>
    <x v="0"/>
    <m/>
    <m/>
    <m/>
    <m/>
    <m/>
    <m/>
    <n v="791"/>
  </r>
  <r>
    <x v="12"/>
    <x v="3"/>
    <x v="111"/>
    <x v="1"/>
    <x v="0"/>
    <m/>
    <m/>
    <m/>
    <m/>
    <m/>
    <m/>
    <n v="788"/>
  </r>
  <r>
    <x v="12"/>
    <x v="3"/>
    <x v="42"/>
    <x v="5"/>
    <x v="0"/>
    <m/>
    <m/>
    <m/>
    <m/>
    <m/>
    <m/>
    <n v="781"/>
  </r>
  <r>
    <x v="12"/>
    <x v="5"/>
    <x v="33"/>
    <x v="4"/>
    <x v="0"/>
    <m/>
    <m/>
    <m/>
    <m/>
    <m/>
    <m/>
    <n v="776"/>
  </r>
  <r>
    <x v="12"/>
    <x v="7"/>
    <x v="72"/>
    <x v="2"/>
    <x v="0"/>
    <m/>
    <m/>
    <m/>
    <m/>
    <m/>
    <m/>
    <n v="771"/>
  </r>
  <r>
    <x v="12"/>
    <x v="8"/>
    <x v="83"/>
    <x v="1"/>
    <x v="0"/>
    <m/>
    <m/>
    <m/>
    <m/>
    <m/>
    <m/>
    <n v="764"/>
  </r>
  <r>
    <x v="12"/>
    <x v="2"/>
    <x v="110"/>
    <x v="2"/>
    <x v="0"/>
    <m/>
    <m/>
    <m/>
    <m/>
    <m/>
    <m/>
    <n v="755"/>
  </r>
  <r>
    <x v="12"/>
    <x v="7"/>
    <x v="117"/>
    <x v="2"/>
    <x v="0"/>
    <m/>
    <m/>
    <m/>
    <m/>
    <m/>
    <m/>
    <n v="747"/>
  </r>
  <r>
    <x v="12"/>
    <x v="1"/>
    <x v="24"/>
    <x v="2"/>
    <x v="0"/>
    <m/>
    <m/>
    <m/>
    <m/>
    <m/>
    <m/>
    <n v="740"/>
  </r>
  <r>
    <x v="12"/>
    <x v="5"/>
    <x v="22"/>
    <x v="3"/>
    <x v="0"/>
    <m/>
    <m/>
    <m/>
    <m/>
    <m/>
    <m/>
    <n v="738"/>
  </r>
  <r>
    <x v="12"/>
    <x v="0"/>
    <x v="8"/>
    <x v="2"/>
    <x v="0"/>
    <m/>
    <m/>
    <m/>
    <m/>
    <m/>
    <m/>
    <n v="735"/>
  </r>
  <r>
    <x v="12"/>
    <x v="2"/>
    <x v="11"/>
    <x v="4"/>
    <x v="0"/>
    <m/>
    <m/>
    <m/>
    <m/>
    <m/>
    <m/>
    <n v="726"/>
  </r>
  <r>
    <x v="12"/>
    <x v="2"/>
    <x v="49"/>
    <x v="4"/>
    <x v="0"/>
    <m/>
    <m/>
    <m/>
    <m/>
    <m/>
    <m/>
    <n v="721"/>
  </r>
  <r>
    <x v="12"/>
    <x v="0"/>
    <x v="124"/>
    <x v="0"/>
    <x v="0"/>
    <m/>
    <m/>
    <m/>
    <m/>
    <m/>
    <m/>
    <n v="718"/>
  </r>
  <r>
    <x v="12"/>
    <x v="0"/>
    <x v="68"/>
    <x v="0"/>
    <x v="0"/>
    <m/>
    <m/>
    <m/>
    <m/>
    <m/>
    <m/>
    <n v="703"/>
  </r>
  <r>
    <x v="12"/>
    <x v="5"/>
    <x v="66"/>
    <x v="2"/>
    <x v="0"/>
    <m/>
    <m/>
    <m/>
    <m/>
    <m/>
    <m/>
    <n v="696"/>
  </r>
  <r>
    <x v="12"/>
    <x v="0"/>
    <x v="9"/>
    <x v="1"/>
    <x v="0"/>
    <m/>
    <m/>
    <m/>
    <m/>
    <m/>
    <m/>
    <n v="692"/>
  </r>
  <r>
    <x v="12"/>
    <x v="1"/>
    <x v="13"/>
    <x v="5"/>
    <x v="0"/>
    <m/>
    <m/>
    <m/>
    <m/>
    <m/>
    <m/>
    <n v="690"/>
  </r>
  <r>
    <x v="12"/>
    <x v="0"/>
    <x v="9"/>
    <x v="2"/>
    <x v="0"/>
    <m/>
    <m/>
    <m/>
    <m/>
    <m/>
    <m/>
    <n v="685"/>
  </r>
  <r>
    <x v="12"/>
    <x v="1"/>
    <x v="3"/>
    <x v="5"/>
    <x v="0"/>
    <m/>
    <m/>
    <m/>
    <m/>
    <m/>
    <m/>
    <n v="679"/>
  </r>
  <r>
    <x v="12"/>
    <x v="9"/>
    <x v="137"/>
    <x v="1"/>
    <x v="0"/>
    <m/>
    <m/>
    <m/>
    <m/>
    <m/>
    <m/>
    <n v="679"/>
  </r>
  <r>
    <x v="12"/>
    <x v="1"/>
    <x v="14"/>
    <x v="5"/>
    <x v="0"/>
    <m/>
    <m/>
    <m/>
    <m/>
    <m/>
    <m/>
    <n v="677"/>
  </r>
  <r>
    <x v="12"/>
    <x v="1"/>
    <x v="21"/>
    <x v="1"/>
    <x v="0"/>
    <m/>
    <m/>
    <m/>
    <m/>
    <m/>
    <m/>
    <n v="675"/>
  </r>
  <r>
    <x v="12"/>
    <x v="7"/>
    <x v="115"/>
    <x v="1"/>
    <x v="0"/>
    <m/>
    <m/>
    <m/>
    <m/>
    <m/>
    <m/>
    <n v="675"/>
  </r>
  <r>
    <x v="12"/>
    <x v="1"/>
    <x v="37"/>
    <x v="2"/>
    <x v="0"/>
    <m/>
    <m/>
    <m/>
    <m/>
    <m/>
    <m/>
    <n v="670"/>
  </r>
  <r>
    <x v="12"/>
    <x v="2"/>
    <x v="84"/>
    <x v="5"/>
    <x v="0"/>
    <m/>
    <m/>
    <m/>
    <m/>
    <m/>
    <m/>
    <n v="661"/>
  </r>
  <r>
    <x v="12"/>
    <x v="2"/>
    <x v="87"/>
    <x v="3"/>
    <x v="0"/>
    <m/>
    <m/>
    <m/>
    <m/>
    <m/>
    <m/>
    <n v="660"/>
  </r>
  <r>
    <x v="12"/>
    <x v="7"/>
    <x v="62"/>
    <x v="3"/>
    <x v="0"/>
    <m/>
    <m/>
    <m/>
    <m/>
    <m/>
    <m/>
    <n v="654"/>
  </r>
  <r>
    <x v="12"/>
    <x v="1"/>
    <x v="21"/>
    <x v="3"/>
    <x v="0"/>
    <m/>
    <m/>
    <m/>
    <m/>
    <m/>
    <m/>
    <n v="652"/>
  </r>
  <r>
    <x v="12"/>
    <x v="4"/>
    <x v="73"/>
    <x v="5"/>
    <x v="0"/>
    <m/>
    <m/>
    <m/>
    <m/>
    <m/>
    <m/>
    <n v="645"/>
  </r>
  <r>
    <x v="12"/>
    <x v="2"/>
    <x v="4"/>
    <x v="4"/>
    <x v="0"/>
    <m/>
    <m/>
    <m/>
    <m/>
    <m/>
    <m/>
    <n v="645"/>
  </r>
  <r>
    <x v="12"/>
    <x v="4"/>
    <x v="36"/>
    <x v="4"/>
    <x v="0"/>
    <m/>
    <m/>
    <m/>
    <m/>
    <m/>
    <m/>
    <n v="641"/>
  </r>
  <r>
    <x v="12"/>
    <x v="0"/>
    <x v="9"/>
    <x v="5"/>
    <x v="0"/>
    <m/>
    <m/>
    <m/>
    <m/>
    <m/>
    <m/>
    <n v="633"/>
  </r>
  <r>
    <x v="12"/>
    <x v="2"/>
    <x v="120"/>
    <x v="2"/>
    <x v="0"/>
    <m/>
    <m/>
    <m/>
    <m/>
    <m/>
    <m/>
    <n v="633"/>
  </r>
  <r>
    <x v="12"/>
    <x v="3"/>
    <x v="119"/>
    <x v="0"/>
    <x v="0"/>
    <m/>
    <m/>
    <m/>
    <m/>
    <m/>
    <m/>
    <n v="630"/>
  </r>
  <r>
    <x v="12"/>
    <x v="5"/>
    <x v="33"/>
    <x v="4"/>
    <x v="0"/>
    <m/>
    <m/>
    <m/>
    <m/>
    <m/>
    <m/>
    <n v="628"/>
  </r>
  <r>
    <x v="12"/>
    <x v="4"/>
    <x v="36"/>
    <x v="5"/>
    <x v="0"/>
    <m/>
    <m/>
    <m/>
    <m/>
    <m/>
    <m/>
    <n v="624"/>
  </r>
  <r>
    <x v="12"/>
    <x v="1"/>
    <x v="3"/>
    <x v="2"/>
    <x v="0"/>
    <m/>
    <m/>
    <m/>
    <m/>
    <m/>
    <m/>
    <n v="615"/>
  </r>
  <r>
    <x v="12"/>
    <x v="3"/>
    <x v="74"/>
    <x v="1"/>
    <x v="0"/>
    <m/>
    <m/>
    <m/>
    <m/>
    <m/>
    <m/>
    <n v="608"/>
  </r>
  <r>
    <x v="12"/>
    <x v="2"/>
    <x v="88"/>
    <x v="3"/>
    <x v="0"/>
    <m/>
    <m/>
    <m/>
    <m/>
    <m/>
    <m/>
    <n v="604"/>
  </r>
  <r>
    <x v="12"/>
    <x v="4"/>
    <x v="27"/>
    <x v="4"/>
    <x v="0"/>
    <m/>
    <m/>
    <m/>
    <m/>
    <m/>
    <m/>
    <n v="596"/>
  </r>
  <r>
    <x v="12"/>
    <x v="3"/>
    <x v="104"/>
    <x v="0"/>
    <x v="0"/>
    <m/>
    <m/>
    <m/>
    <m/>
    <m/>
    <m/>
    <n v="596"/>
  </r>
  <r>
    <x v="12"/>
    <x v="3"/>
    <x v="97"/>
    <x v="1"/>
    <x v="0"/>
    <m/>
    <m/>
    <m/>
    <m/>
    <m/>
    <m/>
    <n v="589"/>
  </r>
  <r>
    <x v="12"/>
    <x v="4"/>
    <x v="27"/>
    <x v="4"/>
    <x v="0"/>
    <m/>
    <m/>
    <m/>
    <m/>
    <m/>
    <m/>
    <n v="587"/>
  </r>
  <r>
    <x v="12"/>
    <x v="0"/>
    <x v="31"/>
    <x v="1"/>
    <x v="0"/>
    <m/>
    <m/>
    <m/>
    <m/>
    <m/>
    <m/>
    <n v="580"/>
  </r>
  <r>
    <x v="12"/>
    <x v="2"/>
    <x v="59"/>
    <x v="3"/>
    <x v="0"/>
    <m/>
    <m/>
    <m/>
    <m/>
    <m/>
    <m/>
    <n v="570"/>
  </r>
  <r>
    <x v="12"/>
    <x v="0"/>
    <x v="40"/>
    <x v="1"/>
    <x v="0"/>
    <m/>
    <m/>
    <m/>
    <m/>
    <m/>
    <m/>
    <n v="569"/>
  </r>
  <r>
    <x v="12"/>
    <x v="4"/>
    <x v="35"/>
    <x v="4"/>
    <x v="0"/>
    <m/>
    <m/>
    <m/>
    <m/>
    <m/>
    <m/>
    <n v="562"/>
  </r>
  <r>
    <x v="12"/>
    <x v="7"/>
    <x v="82"/>
    <x v="2"/>
    <x v="0"/>
    <m/>
    <m/>
    <m/>
    <m/>
    <m/>
    <m/>
    <n v="561"/>
  </r>
  <r>
    <x v="12"/>
    <x v="7"/>
    <x v="62"/>
    <x v="5"/>
    <x v="0"/>
    <m/>
    <m/>
    <m/>
    <m/>
    <m/>
    <m/>
    <n v="551"/>
  </r>
  <r>
    <x v="12"/>
    <x v="2"/>
    <x v="47"/>
    <x v="5"/>
    <x v="0"/>
    <m/>
    <m/>
    <m/>
    <m/>
    <m/>
    <m/>
    <n v="550"/>
  </r>
  <r>
    <x v="12"/>
    <x v="0"/>
    <x v="78"/>
    <x v="1"/>
    <x v="0"/>
    <m/>
    <m/>
    <m/>
    <m/>
    <m/>
    <m/>
    <n v="550"/>
  </r>
  <r>
    <x v="12"/>
    <x v="2"/>
    <x v="20"/>
    <x v="3"/>
    <x v="0"/>
    <m/>
    <m/>
    <m/>
    <m/>
    <m/>
    <m/>
    <n v="546"/>
  </r>
  <r>
    <x v="12"/>
    <x v="9"/>
    <x v="107"/>
    <x v="1"/>
    <x v="0"/>
    <m/>
    <m/>
    <m/>
    <m/>
    <m/>
    <m/>
    <n v="541"/>
  </r>
  <r>
    <x v="12"/>
    <x v="2"/>
    <x v="84"/>
    <x v="2"/>
    <x v="0"/>
    <m/>
    <m/>
    <m/>
    <m/>
    <m/>
    <m/>
    <n v="539"/>
  </r>
  <r>
    <x v="12"/>
    <x v="2"/>
    <x v="10"/>
    <x v="4"/>
    <x v="0"/>
    <m/>
    <m/>
    <m/>
    <m/>
    <m/>
    <m/>
    <n v="537"/>
  </r>
  <r>
    <x v="12"/>
    <x v="4"/>
    <x v="27"/>
    <x v="3"/>
    <x v="0"/>
    <m/>
    <m/>
    <m/>
    <m/>
    <m/>
    <m/>
    <n v="531"/>
  </r>
  <r>
    <x v="12"/>
    <x v="3"/>
    <x v="38"/>
    <x v="4"/>
    <x v="0"/>
    <m/>
    <m/>
    <m/>
    <m/>
    <m/>
    <m/>
    <n v="531"/>
  </r>
  <r>
    <x v="12"/>
    <x v="0"/>
    <x v="60"/>
    <x v="1"/>
    <x v="0"/>
    <m/>
    <m/>
    <m/>
    <m/>
    <m/>
    <m/>
    <n v="530"/>
  </r>
  <r>
    <x v="12"/>
    <x v="2"/>
    <x v="87"/>
    <x v="5"/>
    <x v="0"/>
    <m/>
    <m/>
    <m/>
    <m/>
    <m/>
    <m/>
    <n v="527"/>
  </r>
  <r>
    <x v="12"/>
    <x v="2"/>
    <x v="110"/>
    <x v="0"/>
    <x v="0"/>
    <m/>
    <m/>
    <m/>
    <m/>
    <m/>
    <m/>
    <n v="525"/>
  </r>
  <r>
    <x v="12"/>
    <x v="1"/>
    <x v="28"/>
    <x v="2"/>
    <x v="0"/>
    <m/>
    <m/>
    <m/>
    <m/>
    <m/>
    <m/>
    <n v="515"/>
  </r>
  <r>
    <x v="12"/>
    <x v="9"/>
    <x v="148"/>
    <x v="1"/>
    <x v="0"/>
    <m/>
    <m/>
    <m/>
    <m/>
    <m/>
    <m/>
    <n v="515"/>
  </r>
  <r>
    <x v="12"/>
    <x v="0"/>
    <x v="70"/>
    <x v="1"/>
    <x v="0"/>
    <m/>
    <m/>
    <m/>
    <m/>
    <m/>
    <m/>
    <n v="515"/>
  </r>
  <r>
    <x v="12"/>
    <x v="1"/>
    <x v="79"/>
    <x v="2"/>
    <x v="0"/>
    <m/>
    <m/>
    <m/>
    <m/>
    <m/>
    <m/>
    <n v="508"/>
  </r>
  <r>
    <x v="12"/>
    <x v="5"/>
    <x v="66"/>
    <x v="3"/>
    <x v="0"/>
    <m/>
    <m/>
    <m/>
    <m/>
    <m/>
    <m/>
    <n v="506"/>
  </r>
  <r>
    <x v="12"/>
    <x v="1"/>
    <x v="76"/>
    <x v="2"/>
    <x v="0"/>
    <m/>
    <m/>
    <m/>
    <m/>
    <m/>
    <m/>
    <n v="505"/>
  </r>
  <r>
    <x v="12"/>
    <x v="7"/>
    <x v="52"/>
    <x v="5"/>
    <x v="0"/>
    <m/>
    <m/>
    <m/>
    <m/>
    <m/>
    <m/>
    <n v="504"/>
  </r>
  <r>
    <x v="12"/>
    <x v="1"/>
    <x v="15"/>
    <x v="5"/>
    <x v="0"/>
    <m/>
    <m/>
    <m/>
    <m/>
    <m/>
    <m/>
    <n v="501"/>
  </r>
  <r>
    <x v="12"/>
    <x v="3"/>
    <x v="63"/>
    <x v="5"/>
    <x v="0"/>
    <m/>
    <m/>
    <m/>
    <m/>
    <m/>
    <m/>
    <n v="499"/>
  </r>
  <r>
    <x v="12"/>
    <x v="1"/>
    <x v="19"/>
    <x v="3"/>
    <x v="0"/>
    <m/>
    <m/>
    <m/>
    <m/>
    <m/>
    <m/>
    <n v="498"/>
  </r>
  <r>
    <x v="12"/>
    <x v="11"/>
    <x v="113"/>
    <x v="1"/>
    <x v="0"/>
    <m/>
    <m/>
    <m/>
    <m/>
    <m/>
    <m/>
    <n v="492"/>
  </r>
  <r>
    <x v="12"/>
    <x v="4"/>
    <x v="57"/>
    <x v="5"/>
    <x v="0"/>
    <m/>
    <m/>
    <m/>
    <m/>
    <m/>
    <m/>
    <n v="491"/>
  </r>
  <r>
    <x v="12"/>
    <x v="0"/>
    <x v="8"/>
    <x v="5"/>
    <x v="0"/>
    <m/>
    <m/>
    <m/>
    <m/>
    <m/>
    <m/>
    <n v="489"/>
  </r>
  <r>
    <x v="12"/>
    <x v="4"/>
    <x v="34"/>
    <x v="5"/>
    <x v="0"/>
    <m/>
    <m/>
    <m/>
    <m/>
    <m/>
    <m/>
    <n v="487"/>
  </r>
  <r>
    <x v="12"/>
    <x v="7"/>
    <x v="117"/>
    <x v="0"/>
    <x v="0"/>
    <m/>
    <m/>
    <m/>
    <m/>
    <m/>
    <m/>
    <n v="486"/>
  </r>
  <r>
    <x v="12"/>
    <x v="2"/>
    <x v="26"/>
    <x v="5"/>
    <x v="0"/>
    <m/>
    <m/>
    <m/>
    <m/>
    <m/>
    <m/>
    <n v="484"/>
  </r>
  <r>
    <x v="12"/>
    <x v="4"/>
    <x v="53"/>
    <x v="3"/>
    <x v="0"/>
    <m/>
    <m/>
    <m/>
    <m/>
    <m/>
    <m/>
    <n v="478"/>
  </r>
  <r>
    <x v="12"/>
    <x v="7"/>
    <x v="62"/>
    <x v="3"/>
    <x v="0"/>
    <m/>
    <m/>
    <m/>
    <m/>
    <m/>
    <m/>
    <n v="471"/>
  </r>
  <r>
    <x v="12"/>
    <x v="2"/>
    <x v="86"/>
    <x v="3"/>
    <x v="0"/>
    <m/>
    <m/>
    <m/>
    <m/>
    <m/>
    <m/>
    <n v="468"/>
  </r>
  <r>
    <x v="12"/>
    <x v="4"/>
    <x v="73"/>
    <x v="3"/>
    <x v="0"/>
    <m/>
    <m/>
    <m/>
    <m/>
    <m/>
    <m/>
    <n v="465"/>
  </r>
  <r>
    <x v="12"/>
    <x v="3"/>
    <x v="16"/>
    <x v="3"/>
    <x v="0"/>
    <m/>
    <m/>
    <m/>
    <m/>
    <m/>
    <m/>
    <n v="463"/>
  </r>
  <r>
    <x v="12"/>
    <x v="2"/>
    <x v="84"/>
    <x v="0"/>
    <x v="0"/>
    <m/>
    <m/>
    <m/>
    <m/>
    <m/>
    <m/>
    <n v="455"/>
  </r>
  <r>
    <x v="12"/>
    <x v="5"/>
    <x v="69"/>
    <x v="3"/>
    <x v="0"/>
    <m/>
    <m/>
    <m/>
    <m/>
    <m/>
    <m/>
    <n v="450"/>
  </r>
  <r>
    <x v="12"/>
    <x v="0"/>
    <x v="0"/>
    <x v="2"/>
    <x v="0"/>
    <m/>
    <m/>
    <m/>
    <m/>
    <m/>
    <m/>
    <n v="447"/>
  </r>
  <r>
    <x v="12"/>
    <x v="2"/>
    <x v="120"/>
    <x v="0"/>
    <x v="0"/>
    <m/>
    <m/>
    <m/>
    <m/>
    <m/>
    <m/>
    <n v="439"/>
  </r>
  <r>
    <x v="12"/>
    <x v="2"/>
    <x v="122"/>
    <x v="0"/>
    <x v="0"/>
    <m/>
    <m/>
    <m/>
    <m/>
    <m/>
    <m/>
    <n v="435"/>
  </r>
  <r>
    <x v="12"/>
    <x v="3"/>
    <x v="74"/>
    <x v="4"/>
    <x v="0"/>
    <m/>
    <m/>
    <m/>
    <m/>
    <m/>
    <m/>
    <n v="434"/>
  </r>
  <r>
    <x v="12"/>
    <x v="2"/>
    <x v="84"/>
    <x v="2"/>
    <x v="0"/>
    <m/>
    <m/>
    <m/>
    <m/>
    <m/>
    <m/>
    <n v="426"/>
  </r>
  <r>
    <x v="12"/>
    <x v="10"/>
    <x v="151"/>
    <x v="1"/>
    <x v="0"/>
    <m/>
    <m/>
    <m/>
    <m/>
    <m/>
    <m/>
    <n v="422"/>
  </r>
  <r>
    <x v="12"/>
    <x v="4"/>
    <x v="27"/>
    <x v="3"/>
    <x v="0"/>
    <m/>
    <m/>
    <m/>
    <m/>
    <m/>
    <m/>
    <n v="421"/>
  </r>
  <r>
    <x v="12"/>
    <x v="9"/>
    <x v="142"/>
    <x v="1"/>
    <x v="0"/>
    <m/>
    <m/>
    <m/>
    <m/>
    <m/>
    <m/>
    <n v="421"/>
  </r>
  <r>
    <x v="12"/>
    <x v="3"/>
    <x v="51"/>
    <x v="2"/>
    <x v="0"/>
    <m/>
    <m/>
    <m/>
    <m/>
    <m/>
    <m/>
    <n v="419"/>
  </r>
  <r>
    <x v="12"/>
    <x v="5"/>
    <x v="22"/>
    <x v="4"/>
    <x v="0"/>
    <m/>
    <m/>
    <m/>
    <m/>
    <m/>
    <m/>
    <n v="416"/>
  </r>
  <r>
    <x v="12"/>
    <x v="4"/>
    <x v="27"/>
    <x v="4"/>
    <x v="0"/>
    <m/>
    <m/>
    <m/>
    <m/>
    <m/>
    <m/>
    <n v="413"/>
  </r>
  <r>
    <x v="12"/>
    <x v="9"/>
    <x v="173"/>
    <x v="1"/>
    <x v="0"/>
    <m/>
    <m/>
    <m/>
    <m/>
    <m/>
    <m/>
    <n v="405"/>
  </r>
  <r>
    <x v="12"/>
    <x v="1"/>
    <x v="79"/>
    <x v="1"/>
    <x v="0"/>
    <m/>
    <m/>
    <m/>
    <m/>
    <m/>
    <m/>
    <n v="403"/>
  </r>
  <r>
    <x v="12"/>
    <x v="8"/>
    <x v="175"/>
    <x v="0"/>
    <x v="0"/>
    <m/>
    <m/>
    <m/>
    <m/>
    <m/>
    <m/>
    <n v="403"/>
  </r>
  <r>
    <x v="12"/>
    <x v="2"/>
    <x v="59"/>
    <x v="4"/>
    <x v="0"/>
    <m/>
    <m/>
    <m/>
    <m/>
    <m/>
    <m/>
    <n v="402"/>
  </r>
  <r>
    <x v="12"/>
    <x v="4"/>
    <x v="57"/>
    <x v="0"/>
    <x v="0"/>
    <m/>
    <m/>
    <m/>
    <m/>
    <m/>
    <m/>
    <n v="402"/>
  </r>
  <r>
    <x v="12"/>
    <x v="2"/>
    <x v="26"/>
    <x v="4"/>
    <x v="0"/>
    <m/>
    <m/>
    <m/>
    <m/>
    <m/>
    <m/>
    <n v="398"/>
  </r>
  <r>
    <x v="12"/>
    <x v="5"/>
    <x v="89"/>
    <x v="5"/>
    <x v="0"/>
    <m/>
    <m/>
    <m/>
    <m/>
    <m/>
    <m/>
    <n v="391"/>
  </r>
  <r>
    <x v="12"/>
    <x v="1"/>
    <x v="64"/>
    <x v="2"/>
    <x v="0"/>
    <m/>
    <m/>
    <m/>
    <m/>
    <m/>
    <m/>
    <n v="391"/>
  </r>
  <r>
    <x v="12"/>
    <x v="3"/>
    <x v="42"/>
    <x v="3"/>
    <x v="0"/>
    <m/>
    <m/>
    <m/>
    <m/>
    <m/>
    <m/>
    <n v="387"/>
  </r>
  <r>
    <x v="12"/>
    <x v="5"/>
    <x v="66"/>
    <x v="0"/>
    <x v="0"/>
    <m/>
    <m/>
    <m/>
    <m/>
    <m/>
    <m/>
    <n v="385"/>
  </r>
  <r>
    <x v="12"/>
    <x v="2"/>
    <x v="81"/>
    <x v="2"/>
    <x v="0"/>
    <m/>
    <m/>
    <m/>
    <m/>
    <m/>
    <m/>
    <n v="382"/>
  </r>
  <r>
    <x v="12"/>
    <x v="1"/>
    <x v="28"/>
    <x v="5"/>
    <x v="0"/>
    <m/>
    <m/>
    <m/>
    <m/>
    <m/>
    <m/>
    <n v="378"/>
  </r>
  <r>
    <x v="12"/>
    <x v="4"/>
    <x v="27"/>
    <x v="5"/>
    <x v="0"/>
    <m/>
    <m/>
    <m/>
    <m/>
    <m/>
    <m/>
    <n v="376"/>
  </r>
  <r>
    <x v="12"/>
    <x v="6"/>
    <x v="44"/>
    <x v="1"/>
    <x v="0"/>
    <m/>
    <m/>
    <m/>
    <m/>
    <m/>
    <m/>
    <n v="371"/>
  </r>
  <r>
    <x v="12"/>
    <x v="0"/>
    <x v="103"/>
    <x v="0"/>
    <x v="0"/>
    <m/>
    <m/>
    <m/>
    <m/>
    <m/>
    <m/>
    <n v="370"/>
  </r>
  <r>
    <x v="12"/>
    <x v="3"/>
    <x v="51"/>
    <x v="3"/>
    <x v="0"/>
    <m/>
    <m/>
    <m/>
    <m/>
    <m/>
    <m/>
    <n v="369"/>
  </r>
  <r>
    <x v="12"/>
    <x v="2"/>
    <x v="48"/>
    <x v="5"/>
    <x v="0"/>
    <m/>
    <m/>
    <m/>
    <m/>
    <m/>
    <m/>
    <n v="367"/>
  </r>
  <r>
    <x v="12"/>
    <x v="9"/>
    <x v="137"/>
    <x v="0"/>
    <x v="0"/>
    <m/>
    <m/>
    <m/>
    <m/>
    <m/>
    <m/>
    <n v="363"/>
  </r>
  <r>
    <x v="12"/>
    <x v="9"/>
    <x v="126"/>
    <x v="0"/>
    <x v="0"/>
    <m/>
    <m/>
    <m/>
    <m/>
    <m/>
    <m/>
    <n v="362"/>
  </r>
  <r>
    <x v="12"/>
    <x v="3"/>
    <x v="38"/>
    <x v="5"/>
    <x v="0"/>
    <m/>
    <m/>
    <m/>
    <m/>
    <m/>
    <m/>
    <n v="353"/>
  </r>
  <r>
    <x v="12"/>
    <x v="0"/>
    <x v="132"/>
    <x v="0"/>
    <x v="0"/>
    <m/>
    <m/>
    <m/>
    <m/>
    <m/>
    <m/>
    <n v="345"/>
  </r>
  <r>
    <x v="12"/>
    <x v="1"/>
    <x v="127"/>
    <x v="0"/>
    <x v="0"/>
    <m/>
    <m/>
    <m/>
    <m/>
    <m/>
    <m/>
    <n v="343"/>
  </r>
  <r>
    <x v="12"/>
    <x v="7"/>
    <x v="130"/>
    <x v="0"/>
    <x v="0"/>
    <m/>
    <m/>
    <m/>
    <m/>
    <m/>
    <m/>
    <n v="343"/>
  </r>
  <r>
    <x v="12"/>
    <x v="2"/>
    <x v="81"/>
    <x v="5"/>
    <x v="0"/>
    <m/>
    <m/>
    <m/>
    <m/>
    <m/>
    <m/>
    <n v="342"/>
  </r>
  <r>
    <x v="12"/>
    <x v="4"/>
    <x v="27"/>
    <x v="5"/>
    <x v="0"/>
    <m/>
    <m/>
    <m/>
    <m/>
    <m/>
    <m/>
    <n v="341"/>
  </r>
  <r>
    <x v="12"/>
    <x v="0"/>
    <x v="40"/>
    <x v="5"/>
    <x v="0"/>
    <m/>
    <m/>
    <m/>
    <m/>
    <m/>
    <m/>
    <n v="341"/>
  </r>
  <r>
    <x v="12"/>
    <x v="4"/>
    <x v="27"/>
    <x v="3"/>
    <x v="0"/>
    <m/>
    <m/>
    <m/>
    <m/>
    <m/>
    <m/>
    <n v="340"/>
  </r>
  <r>
    <x v="12"/>
    <x v="4"/>
    <x v="57"/>
    <x v="2"/>
    <x v="0"/>
    <m/>
    <m/>
    <m/>
    <m/>
    <m/>
    <m/>
    <n v="340"/>
  </r>
  <r>
    <x v="12"/>
    <x v="1"/>
    <x v="145"/>
    <x v="0"/>
    <x v="0"/>
    <m/>
    <m/>
    <m/>
    <m/>
    <m/>
    <m/>
    <n v="340"/>
  </r>
  <r>
    <x v="12"/>
    <x v="0"/>
    <x v="8"/>
    <x v="2"/>
    <x v="0"/>
    <m/>
    <m/>
    <m/>
    <m/>
    <m/>
    <m/>
    <n v="339"/>
  </r>
  <r>
    <x v="12"/>
    <x v="7"/>
    <x v="133"/>
    <x v="0"/>
    <x v="0"/>
    <m/>
    <m/>
    <m/>
    <m/>
    <m/>
    <m/>
    <n v="339"/>
  </r>
  <r>
    <x v="12"/>
    <x v="0"/>
    <x v="0"/>
    <x v="0"/>
    <x v="0"/>
    <m/>
    <m/>
    <m/>
    <m/>
    <m/>
    <m/>
    <n v="329"/>
  </r>
  <r>
    <x v="12"/>
    <x v="5"/>
    <x v="22"/>
    <x v="5"/>
    <x v="0"/>
    <m/>
    <m/>
    <m/>
    <m/>
    <m/>
    <m/>
    <n v="328"/>
  </r>
  <r>
    <x v="12"/>
    <x v="4"/>
    <x v="34"/>
    <x v="4"/>
    <x v="0"/>
    <m/>
    <m/>
    <m/>
    <m/>
    <m/>
    <m/>
    <n v="327"/>
  </r>
  <r>
    <x v="12"/>
    <x v="9"/>
    <x v="126"/>
    <x v="0"/>
    <x v="0"/>
    <m/>
    <m/>
    <m/>
    <m/>
    <m/>
    <m/>
    <n v="326"/>
  </r>
  <r>
    <x v="12"/>
    <x v="6"/>
    <x v="108"/>
    <x v="0"/>
    <x v="0"/>
    <m/>
    <m/>
    <m/>
    <m/>
    <m/>
    <m/>
    <n v="324"/>
  </r>
  <r>
    <x v="12"/>
    <x v="0"/>
    <x v="103"/>
    <x v="5"/>
    <x v="0"/>
    <m/>
    <m/>
    <m/>
    <m/>
    <m/>
    <m/>
    <n v="322"/>
  </r>
  <r>
    <x v="12"/>
    <x v="0"/>
    <x v="32"/>
    <x v="1"/>
    <x v="0"/>
    <m/>
    <m/>
    <m/>
    <m/>
    <m/>
    <m/>
    <n v="322"/>
  </r>
  <r>
    <x v="12"/>
    <x v="1"/>
    <x v="166"/>
    <x v="0"/>
    <x v="0"/>
    <m/>
    <m/>
    <m/>
    <m/>
    <m/>
    <m/>
    <n v="321"/>
  </r>
  <r>
    <x v="12"/>
    <x v="2"/>
    <x v="49"/>
    <x v="5"/>
    <x v="0"/>
    <m/>
    <m/>
    <m/>
    <m/>
    <m/>
    <m/>
    <n v="317"/>
  </r>
  <r>
    <x v="12"/>
    <x v="5"/>
    <x v="66"/>
    <x v="1"/>
    <x v="0"/>
    <m/>
    <m/>
    <m/>
    <m/>
    <m/>
    <m/>
    <n v="316"/>
  </r>
  <r>
    <x v="12"/>
    <x v="0"/>
    <x v="32"/>
    <x v="5"/>
    <x v="0"/>
    <m/>
    <m/>
    <m/>
    <m/>
    <m/>
    <m/>
    <n v="313"/>
  </r>
  <r>
    <x v="12"/>
    <x v="3"/>
    <x v="55"/>
    <x v="2"/>
    <x v="0"/>
    <m/>
    <m/>
    <m/>
    <m/>
    <m/>
    <m/>
    <n v="313"/>
  </r>
  <r>
    <x v="12"/>
    <x v="5"/>
    <x v="22"/>
    <x v="5"/>
    <x v="0"/>
    <m/>
    <m/>
    <m/>
    <m/>
    <m/>
    <m/>
    <n v="311"/>
  </r>
  <r>
    <x v="12"/>
    <x v="3"/>
    <x v="190"/>
    <x v="2"/>
    <x v="0"/>
    <m/>
    <m/>
    <m/>
    <m/>
    <m/>
    <m/>
    <n v="310"/>
  </r>
  <r>
    <x v="12"/>
    <x v="9"/>
    <x v="126"/>
    <x v="0"/>
    <x v="0"/>
    <m/>
    <m/>
    <m/>
    <m/>
    <m/>
    <m/>
    <n v="309"/>
  </r>
  <r>
    <x v="12"/>
    <x v="1"/>
    <x v="3"/>
    <x v="3"/>
    <x v="0"/>
    <m/>
    <m/>
    <m/>
    <m/>
    <m/>
    <m/>
    <n v="307"/>
  </r>
  <r>
    <x v="12"/>
    <x v="3"/>
    <x v="42"/>
    <x v="4"/>
    <x v="0"/>
    <m/>
    <m/>
    <m/>
    <m/>
    <m/>
    <m/>
    <n v="301"/>
  </r>
  <r>
    <x v="12"/>
    <x v="2"/>
    <x v="10"/>
    <x v="5"/>
    <x v="0"/>
    <m/>
    <m/>
    <m/>
    <m/>
    <m/>
    <m/>
    <n v="295"/>
  </r>
  <r>
    <x v="12"/>
    <x v="2"/>
    <x v="84"/>
    <x v="4"/>
    <x v="0"/>
    <m/>
    <m/>
    <m/>
    <m/>
    <m/>
    <m/>
    <n v="295"/>
  </r>
  <r>
    <x v="12"/>
    <x v="1"/>
    <x v="76"/>
    <x v="2"/>
    <x v="0"/>
    <m/>
    <m/>
    <m/>
    <m/>
    <m/>
    <m/>
    <n v="294"/>
  </r>
  <r>
    <x v="12"/>
    <x v="0"/>
    <x v="96"/>
    <x v="0"/>
    <x v="0"/>
    <m/>
    <m/>
    <m/>
    <m/>
    <m/>
    <m/>
    <n v="294"/>
  </r>
  <r>
    <x v="12"/>
    <x v="4"/>
    <x v="45"/>
    <x v="3"/>
    <x v="0"/>
    <m/>
    <m/>
    <m/>
    <m/>
    <m/>
    <m/>
    <n v="293"/>
  </r>
  <r>
    <x v="12"/>
    <x v="2"/>
    <x v="20"/>
    <x v="4"/>
    <x v="0"/>
    <m/>
    <m/>
    <m/>
    <m/>
    <m/>
    <m/>
    <n v="288"/>
  </r>
  <r>
    <x v="12"/>
    <x v="1"/>
    <x v="19"/>
    <x v="5"/>
    <x v="0"/>
    <m/>
    <m/>
    <m/>
    <m/>
    <m/>
    <m/>
    <n v="285"/>
  </r>
  <r>
    <x v="12"/>
    <x v="0"/>
    <x v="1"/>
    <x v="4"/>
    <x v="0"/>
    <m/>
    <m/>
    <m/>
    <m/>
    <m/>
    <m/>
    <n v="283"/>
  </r>
  <r>
    <x v="12"/>
    <x v="2"/>
    <x v="58"/>
    <x v="5"/>
    <x v="0"/>
    <m/>
    <m/>
    <m/>
    <m/>
    <m/>
    <m/>
    <n v="281"/>
  </r>
  <r>
    <x v="12"/>
    <x v="9"/>
    <x v="126"/>
    <x v="1"/>
    <x v="0"/>
    <m/>
    <m/>
    <m/>
    <m/>
    <m/>
    <m/>
    <n v="279"/>
  </r>
  <r>
    <x v="12"/>
    <x v="2"/>
    <x v="122"/>
    <x v="1"/>
    <x v="0"/>
    <m/>
    <m/>
    <m/>
    <m/>
    <m/>
    <m/>
    <n v="274"/>
  </r>
  <r>
    <x v="12"/>
    <x v="7"/>
    <x v="121"/>
    <x v="1"/>
    <x v="0"/>
    <m/>
    <m/>
    <m/>
    <m/>
    <m/>
    <m/>
    <n v="267"/>
  </r>
  <r>
    <x v="12"/>
    <x v="1"/>
    <x v="129"/>
    <x v="0"/>
    <x v="0"/>
    <m/>
    <m/>
    <m/>
    <m/>
    <m/>
    <m/>
    <n v="266"/>
  </r>
  <r>
    <x v="12"/>
    <x v="1"/>
    <x v="15"/>
    <x v="4"/>
    <x v="0"/>
    <m/>
    <m/>
    <m/>
    <m/>
    <m/>
    <m/>
    <n v="263"/>
  </r>
  <r>
    <x v="12"/>
    <x v="2"/>
    <x v="20"/>
    <x v="3"/>
    <x v="0"/>
    <m/>
    <m/>
    <m/>
    <m/>
    <m/>
    <m/>
    <n v="262"/>
  </r>
  <r>
    <x v="12"/>
    <x v="1"/>
    <x v="125"/>
    <x v="1"/>
    <x v="0"/>
    <m/>
    <m/>
    <m/>
    <m/>
    <m/>
    <m/>
    <n v="262"/>
  </r>
  <r>
    <x v="12"/>
    <x v="1"/>
    <x v="13"/>
    <x v="2"/>
    <x v="0"/>
    <m/>
    <m/>
    <m/>
    <m/>
    <m/>
    <m/>
    <n v="261"/>
  </r>
  <r>
    <x v="12"/>
    <x v="3"/>
    <x v="104"/>
    <x v="5"/>
    <x v="0"/>
    <m/>
    <m/>
    <m/>
    <m/>
    <m/>
    <m/>
    <n v="260"/>
  </r>
  <r>
    <x v="12"/>
    <x v="3"/>
    <x v="97"/>
    <x v="5"/>
    <x v="0"/>
    <m/>
    <m/>
    <m/>
    <m/>
    <m/>
    <m/>
    <n v="257"/>
  </r>
  <r>
    <x v="12"/>
    <x v="3"/>
    <x v="134"/>
    <x v="0"/>
    <x v="0"/>
    <m/>
    <m/>
    <m/>
    <m/>
    <m/>
    <m/>
    <n v="255"/>
  </r>
  <r>
    <x v="12"/>
    <x v="0"/>
    <x v="124"/>
    <x v="5"/>
    <x v="0"/>
    <m/>
    <m/>
    <m/>
    <m/>
    <m/>
    <m/>
    <n v="254"/>
  </r>
  <r>
    <x v="12"/>
    <x v="9"/>
    <x v="146"/>
    <x v="1"/>
    <x v="0"/>
    <m/>
    <m/>
    <m/>
    <m/>
    <m/>
    <m/>
    <n v="250"/>
  </r>
  <r>
    <x v="12"/>
    <x v="2"/>
    <x v="84"/>
    <x v="3"/>
    <x v="0"/>
    <m/>
    <m/>
    <m/>
    <m/>
    <m/>
    <m/>
    <n v="246"/>
  </r>
  <r>
    <x v="12"/>
    <x v="4"/>
    <x v="53"/>
    <x v="5"/>
    <x v="0"/>
    <m/>
    <m/>
    <m/>
    <m/>
    <m/>
    <m/>
    <n v="243"/>
  </r>
  <r>
    <x v="12"/>
    <x v="6"/>
    <x v="177"/>
    <x v="0"/>
    <x v="0"/>
    <m/>
    <m/>
    <m/>
    <m/>
    <m/>
    <m/>
    <n v="243"/>
  </r>
  <r>
    <x v="12"/>
    <x v="1"/>
    <x v="85"/>
    <x v="1"/>
    <x v="0"/>
    <m/>
    <m/>
    <m/>
    <m/>
    <m/>
    <m/>
    <n v="241"/>
  </r>
  <r>
    <x v="12"/>
    <x v="1"/>
    <x v="125"/>
    <x v="2"/>
    <x v="0"/>
    <m/>
    <m/>
    <m/>
    <m/>
    <m/>
    <m/>
    <n v="238"/>
  </r>
  <r>
    <x v="12"/>
    <x v="1"/>
    <x v="76"/>
    <x v="5"/>
    <x v="0"/>
    <m/>
    <m/>
    <m/>
    <m/>
    <m/>
    <m/>
    <n v="235"/>
  </r>
  <r>
    <x v="12"/>
    <x v="2"/>
    <x v="26"/>
    <x v="3"/>
    <x v="0"/>
    <m/>
    <m/>
    <m/>
    <m/>
    <m/>
    <m/>
    <n v="233"/>
  </r>
  <r>
    <x v="12"/>
    <x v="5"/>
    <x v="69"/>
    <x v="5"/>
    <x v="0"/>
    <m/>
    <m/>
    <m/>
    <m/>
    <m/>
    <m/>
    <n v="232"/>
  </r>
  <r>
    <x v="12"/>
    <x v="7"/>
    <x v="72"/>
    <x v="4"/>
    <x v="0"/>
    <m/>
    <m/>
    <m/>
    <m/>
    <m/>
    <m/>
    <n v="231"/>
  </r>
  <r>
    <x v="12"/>
    <x v="1"/>
    <x v="28"/>
    <x v="3"/>
    <x v="0"/>
    <m/>
    <m/>
    <m/>
    <m/>
    <m/>
    <m/>
    <n v="230"/>
  </r>
  <r>
    <x v="12"/>
    <x v="7"/>
    <x v="121"/>
    <x v="0"/>
    <x v="0"/>
    <m/>
    <m/>
    <m/>
    <m/>
    <m/>
    <m/>
    <n v="229"/>
  </r>
  <r>
    <x v="12"/>
    <x v="7"/>
    <x v="52"/>
    <x v="4"/>
    <x v="0"/>
    <m/>
    <m/>
    <m/>
    <m/>
    <m/>
    <m/>
    <n v="227"/>
  </r>
  <r>
    <x v="12"/>
    <x v="1"/>
    <x v="6"/>
    <x v="2"/>
    <x v="0"/>
    <m/>
    <m/>
    <m/>
    <m/>
    <m/>
    <m/>
    <n v="226"/>
  </r>
  <r>
    <x v="12"/>
    <x v="9"/>
    <x v="142"/>
    <x v="0"/>
    <x v="0"/>
    <m/>
    <m/>
    <m/>
    <m/>
    <m/>
    <m/>
    <n v="225"/>
  </r>
  <r>
    <x v="12"/>
    <x v="7"/>
    <x v="130"/>
    <x v="1"/>
    <x v="0"/>
    <m/>
    <m/>
    <m/>
    <m/>
    <m/>
    <m/>
    <n v="224"/>
  </r>
  <r>
    <x v="12"/>
    <x v="0"/>
    <x v="54"/>
    <x v="1"/>
    <x v="0"/>
    <m/>
    <m/>
    <m/>
    <m/>
    <m/>
    <m/>
    <n v="222"/>
  </r>
  <r>
    <x v="12"/>
    <x v="0"/>
    <x v="31"/>
    <x v="5"/>
    <x v="0"/>
    <m/>
    <m/>
    <m/>
    <m/>
    <m/>
    <m/>
    <n v="220"/>
  </r>
  <r>
    <x v="12"/>
    <x v="4"/>
    <x v="53"/>
    <x v="4"/>
    <x v="0"/>
    <m/>
    <m/>
    <m/>
    <m/>
    <m/>
    <m/>
    <n v="219"/>
  </r>
  <r>
    <x v="12"/>
    <x v="9"/>
    <x v="158"/>
    <x v="2"/>
    <x v="0"/>
    <m/>
    <m/>
    <m/>
    <m/>
    <m/>
    <m/>
    <n v="219"/>
  </r>
  <r>
    <x v="12"/>
    <x v="1"/>
    <x v="30"/>
    <x v="5"/>
    <x v="0"/>
    <m/>
    <m/>
    <m/>
    <m/>
    <m/>
    <m/>
    <n v="215"/>
  </r>
  <r>
    <x v="12"/>
    <x v="1"/>
    <x v="166"/>
    <x v="5"/>
    <x v="0"/>
    <m/>
    <m/>
    <m/>
    <m/>
    <m/>
    <m/>
    <n v="211"/>
  </r>
  <r>
    <x v="12"/>
    <x v="4"/>
    <x v="57"/>
    <x v="3"/>
    <x v="0"/>
    <m/>
    <m/>
    <m/>
    <m/>
    <m/>
    <m/>
    <n v="211"/>
  </r>
  <r>
    <x v="12"/>
    <x v="6"/>
    <x v="160"/>
    <x v="0"/>
    <x v="0"/>
    <m/>
    <m/>
    <m/>
    <m/>
    <m/>
    <m/>
    <n v="211"/>
  </r>
  <r>
    <x v="12"/>
    <x v="7"/>
    <x v="52"/>
    <x v="3"/>
    <x v="0"/>
    <m/>
    <m/>
    <m/>
    <m/>
    <m/>
    <m/>
    <n v="206"/>
  </r>
  <r>
    <x v="12"/>
    <x v="0"/>
    <x v="68"/>
    <x v="1"/>
    <x v="0"/>
    <m/>
    <m/>
    <m/>
    <m/>
    <m/>
    <m/>
    <n v="206"/>
  </r>
  <r>
    <x v="12"/>
    <x v="3"/>
    <x v="104"/>
    <x v="3"/>
    <x v="0"/>
    <m/>
    <m/>
    <m/>
    <m/>
    <m/>
    <m/>
    <n v="204"/>
  </r>
  <r>
    <x v="12"/>
    <x v="11"/>
    <x v="113"/>
    <x v="5"/>
    <x v="0"/>
    <m/>
    <m/>
    <m/>
    <m/>
    <m/>
    <m/>
    <n v="203"/>
  </r>
  <r>
    <x v="12"/>
    <x v="0"/>
    <x v="18"/>
    <x v="4"/>
    <x v="0"/>
    <m/>
    <m/>
    <m/>
    <m/>
    <m/>
    <m/>
    <n v="202"/>
  </r>
  <r>
    <x v="12"/>
    <x v="1"/>
    <x v="100"/>
    <x v="2"/>
    <x v="0"/>
    <m/>
    <m/>
    <m/>
    <m/>
    <m/>
    <m/>
    <n v="195"/>
  </r>
  <r>
    <x v="12"/>
    <x v="6"/>
    <x v="90"/>
    <x v="2"/>
    <x v="0"/>
    <m/>
    <m/>
    <m/>
    <m/>
    <m/>
    <m/>
    <n v="195"/>
  </r>
  <r>
    <x v="12"/>
    <x v="4"/>
    <x v="57"/>
    <x v="1"/>
    <x v="0"/>
    <m/>
    <m/>
    <m/>
    <m/>
    <m/>
    <m/>
    <n v="194"/>
  </r>
  <r>
    <x v="12"/>
    <x v="7"/>
    <x v="149"/>
    <x v="1"/>
    <x v="0"/>
    <m/>
    <m/>
    <m/>
    <m/>
    <m/>
    <m/>
    <n v="194"/>
  </r>
  <r>
    <x v="12"/>
    <x v="5"/>
    <x v="69"/>
    <x v="2"/>
    <x v="0"/>
    <m/>
    <m/>
    <m/>
    <m/>
    <m/>
    <m/>
    <n v="193"/>
  </r>
  <r>
    <x v="12"/>
    <x v="6"/>
    <x v="91"/>
    <x v="1"/>
    <x v="0"/>
    <m/>
    <m/>
    <m/>
    <m/>
    <m/>
    <m/>
    <n v="193"/>
  </r>
  <r>
    <x v="12"/>
    <x v="8"/>
    <x v="221"/>
    <x v="0"/>
    <x v="0"/>
    <m/>
    <m/>
    <m/>
    <m/>
    <m/>
    <m/>
    <n v="193"/>
  </r>
  <r>
    <x v="12"/>
    <x v="5"/>
    <x v="22"/>
    <x v="2"/>
    <x v="0"/>
    <m/>
    <m/>
    <m/>
    <m/>
    <m/>
    <m/>
    <n v="192"/>
  </r>
  <r>
    <x v="12"/>
    <x v="11"/>
    <x v="113"/>
    <x v="3"/>
    <x v="0"/>
    <m/>
    <m/>
    <m/>
    <m/>
    <m/>
    <m/>
    <n v="189"/>
  </r>
  <r>
    <x v="12"/>
    <x v="0"/>
    <x v="103"/>
    <x v="5"/>
    <x v="0"/>
    <m/>
    <m/>
    <m/>
    <m/>
    <m/>
    <m/>
    <n v="185"/>
  </r>
  <r>
    <x v="12"/>
    <x v="0"/>
    <x v="96"/>
    <x v="1"/>
    <x v="0"/>
    <m/>
    <m/>
    <m/>
    <m/>
    <m/>
    <m/>
    <n v="185"/>
  </r>
  <r>
    <x v="12"/>
    <x v="1"/>
    <x v="79"/>
    <x v="5"/>
    <x v="0"/>
    <m/>
    <m/>
    <m/>
    <m/>
    <m/>
    <m/>
    <n v="183"/>
  </r>
  <r>
    <x v="12"/>
    <x v="8"/>
    <x v="71"/>
    <x v="1"/>
    <x v="0"/>
    <m/>
    <m/>
    <m/>
    <m/>
    <m/>
    <m/>
    <n v="181"/>
  </r>
  <r>
    <x v="12"/>
    <x v="3"/>
    <x v="55"/>
    <x v="3"/>
    <x v="0"/>
    <m/>
    <m/>
    <m/>
    <m/>
    <m/>
    <m/>
    <n v="179"/>
  </r>
  <r>
    <x v="12"/>
    <x v="8"/>
    <x v="135"/>
    <x v="0"/>
    <x v="0"/>
    <m/>
    <m/>
    <m/>
    <m/>
    <m/>
    <m/>
    <n v="178"/>
  </r>
  <r>
    <x v="12"/>
    <x v="2"/>
    <x v="122"/>
    <x v="3"/>
    <x v="0"/>
    <m/>
    <m/>
    <m/>
    <m/>
    <m/>
    <m/>
    <n v="177"/>
  </r>
  <r>
    <x v="12"/>
    <x v="1"/>
    <x v="37"/>
    <x v="3"/>
    <x v="0"/>
    <m/>
    <m/>
    <m/>
    <m/>
    <m/>
    <m/>
    <n v="177"/>
  </r>
  <r>
    <x v="12"/>
    <x v="0"/>
    <x v="54"/>
    <x v="5"/>
    <x v="0"/>
    <m/>
    <m/>
    <m/>
    <m/>
    <m/>
    <m/>
    <n v="173"/>
  </r>
  <r>
    <x v="12"/>
    <x v="1"/>
    <x v="13"/>
    <x v="2"/>
    <x v="0"/>
    <m/>
    <m/>
    <m/>
    <m/>
    <m/>
    <m/>
    <n v="173"/>
  </r>
  <r>
    <x v="12"/>
    <x v="1"/>
    <x v="76"/>
    <x v="3"/>
    <x v="0"/>
    <m/>
    <m/>
    <m/>
    <m/>
    <m/>
    <m/>
    <n v="172"/>
  </r>
  <r>
    <x v="12"/>
    <x v="9"/>
    <x v="161"/>
    <x v="1"/>
    <x v="0"/>
    <m/>
    <m/>
    <m/>
    <m/>
    <m/>
    <m/>
    <n v="171"/>
  </r>
  <r>
    <x v="12"/>
    <x v="2"/>
    <x v="110"/>
    <x v="2"/>
    <x v="0"/>
    <m/>
    <m/>
    <m/>
    <m/>
    <m/>
    <m/>
    <n v="170"/>
  </r>
  <r>
    <x v="12"/>
    <x v="1"/>
    <x v="6"/>
    <x v="5"/>
    <x v="0"/>
    <m/>
    <m/>
    <m/>
    <m/>
    <m/>
    <m/>
    <n v="169"/>
  </r>
  <r>
    <x v="12"/>
    <x v="2"/>
    <x v="81"/>
    <x v="2"/>
    <x v="0"/>
    <m/>
    <m/>
    <m/>
    <m/>
    <m/>
    <m/>
    <n v="168"/>
  </r>
  <r>
    <x v="12"/>
    <x v="2"/>
    <x v="112"/>
    <x v="2"/>
    <x v="0"/>
    <m/>
    <m/>
    <m/>
    <m/>
    <m/>
    <m/>
    <n v="167"/>
  </r>
  <r>
    <x v="12"/>
    <x v="7"/>
    <x v="139"/>
    <x v="0"/>
    <x v="0"/>
    <m/>
    <m/>
    <m/>
    <m/>
    <m/>
    <m/>
    <n v="167"/>
  </r>
  <r>
    <x v="12"/>
    <x v="7"/>
    <x v="62"/>
    <x v="4"/>
    <x v="0"/>
    <m/>
    <m/>
    <m/>
    <m/>
    <m/>
    <m/>
    <n v="166"/>
  </r>
  <r>
    <x v="12"/>
    <x v="0"/>
    <x v="46"/>
    <x v="2"/>
    <x v="0"/>
    <m/>
    <m/>
    <m/>
    <m/>
    <m/>
    <m/>
    <n v="166"/>
  </r>
  <r>
    <x v="12"/>
    <x v="0"/>
    <x v="46"/>
    <x v="0"/>
    <x v="0"/>
    <m/>
    <m/>
    <m/>
    <m/>
    <m/>
    <m/>
    <n v="166"/>
  </r>
  <r>
    <x v="12"/>
    <x v="0"/>
    <x v="96"/>
    <x v="2"/>
    <x v="0"/>
    <m/>
    <m/>
    <m/>
    <m/>
    <m/>
    <m/>
    <n v="165"/>
  </r>
  <r>
    <x v="12"/>
    <x v="0"/>
    <x v="9"/>
    <x v="2"/>
    <x v="0"/>
    <m/>
    <m/>
    <m/>
    <m/>
    <m/>
    <m/>
    <n v="162"/>
  </r>
  <r>
    <x v="12"/>
    <x v="4"/>
    <x v="56"/>
    <x v="4"/>
    <x v="0"/>
    <m/>
    <m/>
    <m/>
    <m/>
    <m/>
    <m/>
    <n v="158"/>
  </r>
  <r>
    <x v="12"/>
    <x v="11"/>
    <x v="113"/>
    <x v="2"/>
    <x v="0"/>
    <m/>
    <m/>
    <m/>
    <m/>
    <m/>
    <m/>
    <n v="157"/>
  </r>
  <r>
    <x v="12"/>
    <x v="8"/>
    <x v="136"/>
    <x v="0"/>
    <x v="0"/>
    <m/>
    <m/>
    <m/>
    <m/>
    <m/>
    <m/>
    <n v="156"/>
  </r>
  <r>
    <x v="12"/>
    <x v="2"/>
    <x v="120"/>
    <x v="5"/>
    <x v="0"/>
    <m/>
    <m/>
    <m/>
    <m/>
    <m/>
    <m/>
    <n v="155"/>
  </r>
  <r>
    <x v="12"/>
    <x v="5"/>
    <x v="22"/>
    <x v="4"/>
    <x v="0"/>
    <m/>
    <m/>
    <m/>
    <m/>
    <m/>
    <m/>
    <n v="155"/>
  </r>
  <r>
    <x v="12"/>
    <x v="7"/>
    <x v="62"/>
    <x v="4"/>
    <x v="0"/>
    <m/>
    <m/>
    <m/>
    <m/>
    <m/>
    <m/>
    <n v="154"/>
  </r>
  <r>
    <x v="12"/>
    <x v="7"/>
    <x v="238"/>
    <x v="1"/>
    <x v="0"/>
    <m/>
    <m/>
    <m/>
    <m/>
    <m/>
    <m/>
    <n v="154"/>
  </r>
  <r>
    <x v="12"/>
    <x v="9"/>
    <x v="173"/>
    <x v="0"/>
    <x v="0"/>
    <m/>
    <m/>
    <m/>
    <m/>
    <m/>
    <m/>
    <n v="153"/>
  </r>
  <r>
    <x v="12"/>
    <x v="1"/>
    <x v="64"/>
    <x v="3"/>
    <x v="0"/>
    <m/>
    <m/>
    <m/>
    <m/>
    <m/>
    <m/>
    <n v="150"/>
  </r>
  <r>
    <x v="12"/>
    <x v="2"/>
    <x v="20"/>
    <x v="4"/>
    <x v="0"/>
    <m/>
    <m/>
    <m/>
    <m/>
    <m/>
    <m/>
    <n v="150"/>
  </r>
  <r>
    <x v="12"/>
    <x v="12"/>
    <x v="157"/>
    <x v="0"/>
    <x v="0"/>
    <m/>
    <m/>
    <m/>
    <m/>
    <m/>
    <m/>
    <n v="150"/>
  </r>
  <r>
    <x v="12"/>
    <x v="9"/>
    <x v="154"/>
    <x v="0"/>
    <x v="0"/>
    <m/>
    <m/>
    <m/>
    <m/>
    <m/>
    <m/>
    <n v="148"/>
  </r>
  <r>
    <x v="12"/>
    <x v="3"/>
    <x v="16"/>
    <x v="4"/>
    <x v="0"/>
    <m/>
    <m/>
    <m/>
    <m/>
    <m/>
    <m/>
    <n v="146"/>
  </r>
  <r>
    <x v="12"/>
    <x v="1"/>
    <x v="147"/>
    <x v="0"/>
    <x v="0"/>
    <m/>
    <m/>
    <m/>
    <m/>
    <m/>
    <m/>
    <n v="145"/>
  </r>
  <r>
    <x v="12"/>
    <x v="8"/>
    <x v="136"/>
    <x v="0"/>
    <x v="0"/>
    <m/>
    <m/>
    <m/>
    <m/>
    <m/>
    <m/>
    <n v="144"/>
  </r>
  <r>
    <x v="12"/>
    <x v="4"/>
    <x v="45"/>
    <x v="4"/>
    <x v="0"/>
    <m/>
    <m/>
    <m/>
    <m/>
    <m/>
    <m/>
    <n v="143"/>
  </r>
  <r>
    <x v="12"/>
    <x v="7"/>
    <x v="130"/>
    <x v="2"/>
    <x v="0"/>
    <m/>
    <m/>
    <m/>
    <m/>
    <m/>
    <m/>
    <n v="143"/>
  </r>
  <r>
    <x v="12"/>
    <x v="1"/>
    <x v="93"/>
    <x v="1"/>
    <x v="0"/>
    <m/>
    <m/>
    <m/>
    <m/>
    <m/>
    <m/>
    <n v="142"/>
  </r>
  <r>
    <x v="12"/>
    <x v="5"/>
    <x v="33"/>
    <x v="5"/>
    <x v="0"/>
    <m/>
    <m/>
    <m/>
    <m/>
    <m/>
    <m/>
    <n v="141"/>
  </r>
  <r>
    <x v="12"/>
    <x v="1"/>
    <x v="93"/>
    <x v="2"/>
    <x v="0"/>
    <m/>
    <m/>
    <m/>
    <m/>
    <m/>
    <m/>
    <n v="136"/>
  </r>
  <r>
    <x v="12"/>
    <x v="1"/>
    <x v="153"/>
    <x v="0"/>
    <x v="0"/>
    <m/>
    <m/>
    <m/>
    <m/>
    <m/>
    <m/>
    <n v="135"/>
  </r>
  <r>
    <x v="12"/>
    <x v="0"/>
    <x v="7"/>
    <x v="5"/>
    <x v="0"/>
    <m/>
    <m/>
    <m/>
    <m/>
    <m/>
    <m/>
    <n v="134"/>
  </r>
  <r>
    <x v="12"/>
    <x v="2"/>
    <x v="11"/>
    <x v="3"/>
    <x v="0"/>
    <m/>
    <m/>
    <m/>
    <m/>
    <m/>
    <m/>
    <n v="133"/>
  </r>
  <r>
    <x v="12"/>
    <x v="2"/>
    <x v="86"/>
    <x v="4"/>
    <x v="0"/>
    <m/>
    <m/>
    <m/>
    <m/>
    <m/>
    <m/>
    <n v="133"/>
  </r>
  <r>
    <x v="12"/>
    <x v="4"/>
    <x v="155"/>
    <x v="1"/>
    <x v="0"/>
    <m/>
    <m/>
    <m/>
    <m/>
    <m/>
    <m/>
    <n v="133"/>
  </r>
  <r>
    <x v="12"/>
    <x v="8"/>
    <x v="182"/>
    <x v="0"/>
    <x v="0"/>
    <m/>
    <m/>
    <m/>
    <m/>
    <m/>
    <m/>
    <n v="133"/>
  </r>
  <r>
    <x v="12"/>
    <x v="7"/>
    <x v="133"/>
    <x v="2"/>
    <x v="0"/>
    <m/>
    <m/>
    <m/>
    <m/>
    <m/>
    <m/>
    <n v="130"/>
  </r>
  <r>
    <x v="12"/>
    <x v="8"/>
    <x v="179"/>
    <x v="0"/>
    <x v="0"/>
    <m/>
    <m/>
    <m/>
    <m/>
    <m/>
    <m/>
    <n v="126"/>
  </r>
  <r>
    <x v="12"/>
    <x v="9"/>
    <x v="126"/>
    <x v="1"/>
    <x v="0"/>
    <m/>
    <m/>
    <m/>
    <m/>
    <m/>
    <m/>
    <n v="125"/>
  </r>
  <r>
    <x v="12"/>
    <x v="0"/>
    <x v="96"/>
    <x v="1"/>
    <x v="0"/>
    <m/>
    <m/>
    <m/>
    <m/>
    <m/>
    <m/>
    <n v="125"/>
  </r>
  <r>
    <x v="12"/>
    <x v="4"/>
    <x v="65"/>
    <x v="4"/>
    <x v="0"/>
    <m/>
    <m/>
    <m/>
    <m/>
    <m/>
    <m/>
    <n v="123"/>
  </r>
  <r>
    <x v="12"/>
    <x v="5"/>
    <x v="89"/>
    <x v="4"/>
    <x v="0"/>
    <m/>
    <m/>
    <m/>
    <m/>
    <m/>
    <m/>
    <n v="122"/>
  </r>
  <r>
    <x v="12"/>
    <x v="6"/>
    <x v="138"/>
    <x v="0"/>
    <x v="0"/>
    <m/>
    <m/>
    <m/>
    <m/>
    <m/>
    <m/>
    <n v="122"/>
  </r>
  <r>
    <x v="12"/>
    <x v="1"/>
    <x v="25"/>
    <x v="5"/>
    <x v="0"/>
    <m/>
    <m/>
    <m/>
    <m/>
    <m/>
    <m/>
    <n v="120"/>
  </r>
  <r>
    <x v="12"/>
    <x v="1"/>
    <x v="67"/>
    <x v="5"/>
    <x v="0"/>
    <m/>
    <m/>
    <m/>
    <m/>
    <m/>
    <m/>
    <n v="120"/>
  </r>
  <r>
    <x v="12"/>
    <x v="3"/>
    <x v="97"/>
    <x v="1"/>
    <x v="0"/>
    <m/>
    <m/>
    <m/>
    <m/>
    <m/>
    <m/>
    <n v="120"/>
  </r>
  <r>
    <x v="12"/>
    <x v="1"/>
    <x v="99"/>
    <x v="1"/>
    <x v="0"/>
    <m/>
    <m/>
    <m/>
    <m/>
    <m/>
    <m/>
    <n v="119"/>
  </r>
  <r>
    <x v="12"/>
    <x v="9"/>
    <x v="170"/>
    <x v="1"/>
    <x v="0"/>
    <m/>
    <m/>
    <m/>
    <m/>
    <m/>
    <m/>
    <n v="119"/>
  </r>
  <r>
    <x v="12"/>
    <x v="5"/>
    <x v="69"/>
    <x v="4"/>
    <x v="0"/>
    <m/>
    <m/>
    <m/>
    <m/>
    <m/>
    <m/>
    <n v="116"/>
  </r>
  <r>
    <x v="12"/>
    <x v="9"/>
    <x v="107"/>
    <x v="0"/>
    <x v="0"/>
    <m/>
    <m/>
    <m/>
    <m/>
    <m/>
    <m/>
    <n v="116"/>
  </r>
  <r>
    <x v="12"/>
    <x v="1"/>
    <x v="163"/>
    <x v="5"/>
    <x v="0"/>
    <m/>
    <m/>
    <m/>
    <m/>
    <m/>
    <m/>
    <n v="115"/>
  </r>
  <r>
    <x v="12"/>
    <x v="1"/>
    <x v="13"/>
    <x v="3"/>
    <x v="0"/>
    <m/>
    <m/>
    <m/>
    <m/>
    <m/>
    <m/>
    <n v="115"/>
  </r>
  <r>
    <x v="12"/>
    <x v="1"/>
    <x v="41"/>
    <x v="4"/>
    <x v="0"/>
    <m/>
    <m/>
    <m/>
    <m/>
    <m/>
    <m/>
    <n v="112"/>
  </r>
  <r>
    <x v="12"/>
    <x v="5"/>
    <x v="69"/>
    <x v="3"/>
    <x v="0"/>
    <m/>
    <m/>
    <m/>
    <m/>
    <m/>
    <m/>
    <n v="110"/>
  </r>
  <r>
    <x v="12"/>
    <x v="0"/>
    <x v="0"/>
    <x v="4"/>
    <x v="0"/>
    <m/>
    <m/>
    <m/>
    <m/>
    <m/>
    <m/>
    <n v="110"/>
  </r>
  <r>
    <x v="12"/>
    <x v="2"/>
    <x v="43"/>
    <x v="5"/>
    <x v="0"/>
    <m/>
    <m/>
    <m/>
    <m/>
    <m/>
    <m/>
    <n v="108"/>
  </r>
  <r>
    <x v="12"/>
    <x v="10"/>
    <x v="144"/>
    <x v="5"/>
    <x v="0"/>
    <m/>
    <m/>
    <m/>
    <m/>
    <m/>
    <m/>
    <n v="108"/>
  </r>
  <r>
    <x v="12"/>
    <x v="0"/>
    <x v="70"/>
    <x v="2"/>
    <x v="0"/>
    <m/>
    <m/>
    <m/>
    <m/>
    <m/>
    <m/>
    <n v="107"/>
  </r>
  <r>
    <x v="12"/>
    <x v="7"/>
    <x v="139"/>
    <x v="1"/>
    <x v="0"/>
    <m/>
    <m/>
    <m/>
    <m/>
    <m/>
    <m/>
    <n v="107"/>
  </r>
  <r>
    <x v="12"/>
    <x v="4"/>
    <x v="65"/>
    <x v="5"/>
    <x v="0"/>
    <m/>
    <m/>
    <m/>
    <m/>
    <m/>
    <m/>
    <n v="106"/>
  </r>
  <r>
    <x v="12"/>
    <x v="2"/>
    <x v="20"/>
    <x v="5"/>
    <x v="0"/>
    <m/>
    <m/>
    <m/>
    <m/>
    <m/>
    <m/>
    <n v="105"/>
  </r>
  <r>
    <x v="12"/>
    <x v="1"/>
    <x v="85"/>
    <x v="5"/>
    <x v="0"/>
    <m/>
    <m/>
    <m/>
    <m/>
    <m/>
    <m/>
    <n v="105"/>
  </r>
  <r>
    <x v="12"/>
    <x v="3"/>
    <x v="97"/>
    <x v="5"/>
    <x v="0"/>
    <m/>
    <m/>
    <m/>
    <m/>
    <m/>
    <m/>
    <n v="103"/>
  </r>
  <r>
    <x v="12"/>
    <x v="6"/>
    <x v="105"/>
    <x v="2"/>
    <x v="0"/>
    <m/>
    <m/>
    <m/>
    <m/>
    <m/>
    <m/>
    <n v="103"/>
  </r>
  <r>
    <x v="12"/>
    <x v="2"/>
    <x v="112"/>
    <x v="2"/>
    <x v="0"/>
    <m/>
    <m/>
    <m/>
    <m/>
    <m/>
    <m/>
    <n v="102"/>
  </r>
  <r>
    <x v="12"/>
    <x v="7"/>
    <x v="115"/>
    <x v="0"/>
    <x v="0"/>
    <m/>
    <m/>
    <m/>
    <m/>
    <m/>
    <m/>
    <n v="102"/>
  </r>
  <r>
    <x v="12"/>
    <x v="2"/>
    <x v="59"/>
    <x v="5"/>
    <x v="0"/>
    <m/>
    <m/>
    <m/>
    <m/>
    <m/>
    <m/>
    <n v="101"/>
  </r>
  <r>
    <x v="12"/>
    <x v="0"/>
    <x v="78"/>
    <x v="5"/>
    <x v="0"/>
    <m/>
    <m/>
    <m/>
    <m/>
    <m/>
    <m/>
    <n v="101"/>
  </r>
  <r>
    <x v="12"/>
    <x v="10"/>
    <x v="144"/>
    <x v="0"/>
    <x v="0"/>
    <m/>
    <m/>
    <m/>
    <m/>
    <m/>
    <m/>
    <n v="101"/>
  </r>
  <r>
    <x v="12"/>
    <x v="1"/>
    <x v="5"/>
    <x v="4"/>
    <x v="0"/>
    <m/>
    <m/>
    <m/>
    <m/>
    <m/>
    <m/>
    <n v="100"/>
  </r>
  <r>
    <x v="12"/>
    <x v="4"/>
    <x v="155"/>
    <x v="2"/>
    <x v="0"/>
    <m/>
    <m/>
    <m/>
    <m/>
    <m/>
    <m/>
    <n v="100"/>
  </r>
  <r>
    <x v="12"/>
    <x v="6"/>
    <x v="80"/>
    <x v="1"/>
    <x v="0"/>
    <m/>
    <m/>
    <m/>
    <m/>
    <m/>
    <m/>
    <n v="100"/>
  </r>
  <r>
    <x v="12"/>
    <x v="7"/>
    <x v="238"/>
    <x v="0"/>
    <x v="0"/>
    <m/>
    <m/>
    <m/>
    <m/>
    <m/>
    <m/>
    <n v="100"/>
  </r>
  <r>
    <x v="12"/>
    <x v="0"/>
    <x v="32"/>
    <x v="2"/>
    <x v="0"/>
    <m/>
    <m/>
    <m/>
    <m/>
    <m/>
    <m/>
    <n v="99"/>
  </r>
  <r>
    <x v="12"/>
    <x v="9"/>
    <x v="158"/>
    <x v="1"/>
    <x v="0"/>
    <m/>
    <m/>
    <m/>
    <m/>
    <m/>
    <m/>
    <n v="99"/>
  </r>
  <r>
    <x v="12"/>
    <x v="4"/>
    <x v="56"/>
    <x v="3"/>
    <x v="0"/>
    <m/>
    <m/>
    <m/>
    <m/>
    <m/>
    <m/>
    <n v="98"/>
  </r>
  <r>
    <x v="12"/>
    <x v="3"/>
    <x v="51"/>
    <x v="4"/>
    <x v="0"/>
    <m/>
    <m/>
    <m/>
    <m/>
    <m/>
    <m/>
    <n v="98"/>
  </r>
  <r>
    <x v="12"/>
    <x v="8"/>
    <x v="136"/>
    <x v="1"/>
    <x v="0"/>
    <m/>
    <m/>
    <m/>
    <m/>
    <m/>
    <m/>
    <n v="98"/>
  </r>
  <r>
    <x v="12"/>
    <x v="0"/>
    <x v="68"/>
    <x v="1"/>
    <x v="0"/>
    <m/>
    <m/>
    <m/>
    <m/>
    <m/>
    <m/>
    <n v="97"/>
  </r>
  <r>
    <x v="12"/>
    <x v="7"/>
    <x v="82"/>
    <x v="3"/>
    <x v="0"/>
    <m/>
    <m/>
    <m/>
    <m/>
    <m/>
    <m/>
    <n v="96"/>
  </r>
  <r>
    <x v="12"/>
    <x v="0"/>
    <x v="54"/>
    <x v="5"/>
    <x v="0"/>
    <m/>
    <m/>
    <m/>
    <m/>
    <m/>
    <m/>
    <n v="94"/>
  </r>
  <r>
    <x v="12"/>
    <x v="1"/>
    <x v="75"/>
    <x v="1"/>
    <x v="0"/>
    <m/>
    <m/>
    <m/>
    <m/>
    <m/>
    <m/>
    <n v="94"/>
  </r>
  <r>
    <x v="12"/>
    <x v="0"/>
    <x v="54"/>
    <x v="1"/>
    <x v="0"/>
    <m/>
    <m/>
    <m/>
    <m/>
    <m/>
    <m/>
    <n v="94"/>
  </r>
  <r>
    <x v="12"/>
    <x v="9"/>
    <x v="161"/>
    <x v="0"/>
    <x v="0"/>
    <m/>
    <m/>
    <m/>
    <m/>
    <m/>
    <m/>
    <n v="94"/>
  </r>
  <r>
    <x v="12"/>
    <x v="0"/>
    <x v="60"/>
    <x v="2"/>
    <x v="0"/>
    <m/>
    <m/>
    <m/>
    <m/>
    <m/>
    <m/>
    <n v="93"/>
  </r>
  <r>
    <x v="12"/>
    <x v="5"/>
    <x v="69"/>
    <x v="3"/>
    <x v="0"/>
    <m/>
    <m/>
    <m/>
    <m/>
    <m/>
    <m/>
    <n v="91"/>
  </r>
  <r>
    <x v="12"/>
    <x v="3"/>
    <x v="111"/>
    <x v="3"/>
    <x v="0"/>
    <m/>
    <m/>
    <m/>
    <m/>
    <m/>
    <m/>
    <n v="90"/>
  </r>
  <r>
    <x v="12"/>
    <x v="1"/>
    <x v="24"/>
    <x v="4"/>
    <x v="0"/>
    <m/>
    <m/>
    <m/>
    <m/>
    <m/>
    <m/>
    <n v="90"/>
  </r>
  <r>
    <x v="12"/>
    <x v="0"/>
    <x v="7"/>
    <x v="4"/>
    <x v="0"/>
    <m/>
    <m/>
    <m/>
    <m/>
    <m/>
    <m/>
    <n v="90"/>
  </r>
  <r>
    <x v="12"/>
    <x v="3"/>
    <x v="97"/>
    <x v="2"/>
    <x v="0"/>
    <m/>
    <m/>
    <m/>
    <m/>
    <m/>
    <m/>
    <n v="90"/>
  </r>
  <r>
    <x v="12"/>
    <x v="7"/>
    <x v="72"/>
    <x v="3"/>
    <x v="0"/>
    <m/>
    <m/>
    <m/>
    <m/>
    <m/>
    <m/>
    <n v="89"/>
  </r>
  <r>
    <x v="12"/>
    <x v="1"/>
    <x v="75"/>
    <x v="5"/>
    <x v="0"/>
    <m/>
    <m/>
    <m/>
    <m/>
    <m/>
    <m/>
    <n v="87"/>
  </r>
  <r>
    <x v="12"/>
    <x v="0"/>
    <x v="46"/>
    <x v="5"/>
    <x v="0"/>
    <m/>
    <m/>
    <m/>
    <m/>
    <m/>
    <m/>
    <n v="87"/>
  </r>
  <r>
    <x v="12"/>
    <x v="9"/>
    <x v="126"/>
    <x v="1"/>
    <x v="0"/>
    <m/>
    <m/>
    <m/>
    <m/>
    <m/>
    <m/>
    <n v="86"/>
  </r>
  <r>
    <x v="12"/>
    <x v="1"/>
    <x v="94"/>
    <x v="5"/>
    <x v="0"/>
    <m/>
    <m/>
    <m/>
    <m/>
    <m/>
    <m/>
    <n v="85"/>
  </r>
  <r>
    <x v="12"/>
    <x v="2"/>
    <x v="58"/>
    <x v="4"/>
    <x v="0"/>
    <m/>
    <m/>
    <m/>
    <m/>
    <m/>
    <m/>
    <n v="85"/>
  </r>
  <r>
    <x v="12"/>
    <x v="8"/>
    <x v="136"/>
    <x v="1"/>
    <x v="0"/>
    <m/>
    <m/>
    <m/>
    <m/>
    <m/>
    <m/>
    <n v="84"/>
  </r>
  <r>
    <x v="12"/>
    <x v="2"/>
    <x v="43"/>
    <x v="2"/>
    <x v="0"/>
    <m/>
    <m/>
    <m/>
    <m/>
    <m/>
    <m/>
    <n v="80"/>
  </r>
  <r>
    <x v="12"/>
    <x v="0"/>
    <x v="68"/>
    <x v="1"/>
    <x v="0"/>
    <m/>
    <m/>
    <m/>
    <m/>
    <m/>
    <m/>
    <n v="80"/>
  </r>
  <r>
    <x v="12"/>
    <x v="1"/>
    <x v="163"/>
    <x v="0"/>
    <x v="0"/>
    <m/>
    <m/>
    <m/>
    <m/>
    <m/>
    <m/>
    <n v="80"/>
  </r>
  <r>
    <x v="12"/>
    <x v="0"/>
    <x v="162"/>
    <x v="0"/>
    <x v="0"/>
    <m/>
    <m/>
    <m/>
    <m/>
    <m/>
    <m/>
    <n v="80"/>
  </r>
  <r>
    <x v="12"/>
    <x v="2"/>
    <x v="122"/>
    <x v="5"/>
    <x v="0"/>
    <m/>
    <m/>
    <m/>
    <m/>
    <m/>
    <m/>
    <n v="79"/>
  </r>
  <r>
    <x v="12"/>
    <x v="1"/>
    <x v="21"/>
    <x v="5"/>
    <x v="0"/>
    <m/>
    <m/>
    <m/>
    <m/>
    <m/>
    <m/>
    <n v="79"/>
  </r>
  <r>
    <x v="12"/>
    <x v="1"/>
    <x v="3"/>
    <x v="4"/>
    <x v="0"/>
    <m/>
    <m/>
    <m/>
    <m/>
    <m/>
    <m/>
    <n v="78"/>
  </r>
  <r>
    <x v="12"/>
    <x v="0"/>
    <x v="68"/>
    <x v="5"/>
    <x v="0"/>
    <m/>
    <m/>
    <m/>
    <m/>
    <m/>
    <m/>
    <n v="77"/>
  </r>
  <r>
    <x v="12"/>
    <x v="9"/>
    <x v="148"/>
    <x v="2"/>
    <x v="0"/>
    <m/>
    <m/>
    <m/>
    <m/>
    <m/>
    <m/>
    <n v="77"/>
  </r>
  <r>
    <x v="12"/>
    <x v="9"/>
    <x v="106"/>
    <x v="2"/>
    <x v="0"/>
    <m/>
    <m/>
    <m/>
    <m/>
    <m/>
    <m/>
    <n v="76"/>
  </r>
  <r>
    <x v="12"/>
    <x v="10"/>
    <x v="246"/>
    <x v="5"/>
    <x v="0"/>
    <m/>
    <m/>
    <m/>
    <m/>
    <m/>
    <m/>
    <n v="75"/>
  </r>
  <r>
    <x v="12"/>
    <x v="1"/>
    <x v="13"/>
    <x v="4"/>
    <x v="0"/>
    <m/>
    <m/>
    <m/>
    <m/>
    <m/>
    <m/>
    <n v="75"/>
  </r>
  <r>
    <x v="12"/>
    <x v="3"/>
    <x v="98"/>
    <x v="2"/>
    <x v="0"/>
    <m/>
    <m/>
    <m/>
    <m/>
    <m/>
    <m/>
    <n v="75"/>
  </r>
  <r>
    <x v="12"/>
    <x v="10"/>
    <x v="109"/>
    <x v="1"/>
    <x v="0"/>
    <m/>
    <m/>
    <m/>
    <m/>
    <m/>
    <m/>
    <n v="75"/>
  </r>
  <r>
    <x v="12"/>
    <x v="1"/>
    <x v="100"/>
    <x v="1"/>
    <x v="0"/>
    <m/>
    <m/>
    <m/>
    <m/>
    <m/>
    <m/>
    <n v="73"/>
  </r>
  <r>
    <x v="12"/>
    <x v="12"/>
    <x v="156"/>
    <x v="0"/>
    <x v="0"/>
    <m/>
    <m/>
    <m/>
    <m/>
    <m/>
    <m/>
    <n v="73"/>
  </r>
  <r>
    <x v="12"/>
    <x v="0"/>
    <x v="46"/>
    <x v="3"/>
    <x v="0"/>
    <m/>
    <m/>
    <m/>
    <m/>
    <m/>
    <m/>
    <n v="72"/>
  </r>
  <r>
    <x v="12"/>
    <x v="5"/>
    <x v="69"/>
    <x v="4"/>
    <x v="0"/>
    <m/>
    <m/>
    <m/>
    <m/>
    <m/>
    <m/>
    <n v="72"/>
  </r>
  <r>
    <x v="12"/>
    <x v="7"/>
    <x v="149"/>
    <x v="4"/>
    <x v="0"/>
    <m/>
    <m/>
    <m/>
    <m/>
    <m/>
    <m/>
    <n v="72"/>
  </r>
  <r>
    <x v="12"/>
    <x v="8"/>
    <x v="182"/>
    <x v="1"/>
    <x v="0"/>
    <m/>
    <m/>
    <m/>
    <m/>
    <m/>
    <m/>
    <n v="71"/>
  </r>
  <r>
    <x v="12"/>
    <x v="0"/>
    <x v="50"/>
    <x v="1"/>
    <x v="0"/>
    <m/>
    <m/>
    <m/>
    <m/>
    <m/>
    <m/>
    <n v="71"/>
  </r>
  <r>
    <x v="12"/>
    <x v="2"/>
    <x v="110"/>
    <x v="4"/>
    <x v="0"/>
    <m/>
    <m/>
    <m/>
    <m/>
    <m/>
    <m/>
    <n v="70"/>
  </r>
  <r>
    <x v="12"/>
    <x v="2"/>
    <x v="43"/>
    <x v="4"/>
    <x v="0"/>
    <m/>
    <m/>
    <m/>
    <m/>
    <m/>
    <m/>
    <n v="70"/>
  </r>
  <r>
    <x v="12"/>
    <x v="5"/>
    <x v="66"/>
    <x v="4"/>
    <x v="0"/>
    <m/>
    <m/>
    <m/>
    <m/>
    <m/>
    <m/>
    <n v="70"/>
  </r>
  <r>
    <x v="12"/>
    <x v="5"/>
    <x v="69"/>
    <x v="4"/>
    <x v="0"/>
    <m/>
    <m/>
    <m/>
    <m/>
    <m/>
    <m/>
    <n v="68"/>
  </r>
  <r>
    <x v="12"/>
    <x v="0"/>
    <x v="18"/>
    <x v="3"/>
    <x v="0"/>
    <m/>
    <m/>
    <m/>
    <m/>
    <m/>
    <m/>
    <n v="67"/>
  </r>
  <r>
    <x v="12"/>
    <x v="8"/>
    <x v="136"/>
    <x v="0"/>
    <x v="0"/>
    <m/>
    <m/>
    <m/>
    <m/>
    <m/>
    <m/>
    <n v="67"/>
  </r>
  <r>
    <x v="12"/>
    <x v="8"/>
    <x v="194"/>
    <x v="0"/>
    <x v="0"/>
    <m/>
    <m/>
    <m/>
    <m/>
    <m/>
    <m/>
    <n v="67"/>
  </r>
  <r>
    <x v="12"/>
    <x v="6"/>
    <x v="80"/>
    <x v="2"/>
    <x v="0"/>
    <m/>
    <m/>
    <m/>
    <m/>
    <m/>
    <m/>
    <n v="65"/>
  </r>
  <r>
    <x v="12"/>
    <x v="4"/>
    <x v="73"/>
    <x v="4"/>
    <x v="0"/>
    <m/>
    <m/>
    <m/>
    <m/>
    <m/>
    <m/>
    <n v="64"/>
  </r>
  <r>
    <x v="12"/>
    <x v="2"/>
    <x v="48"/>
    <x v="4"/>
    <x v="0"/>
    <m/>
    <m/>
    <m/>
    <m/>
    <m/>
    <m/>
    <n v="64"/>
  </r>
  <r>
    <x v="12"/>
    <x v="3"/>
    <x v="104"/>
    <x v="2"/>
    <x v="0"/>
    <m/>
    <m/>
    <m/>
    <m/>
    <m/>
    <m/>
    <n v="64"/>
  </r>
  <r>
    <x v="12"/>
    <x v="4"/>
    <x v="155"/>
    <x v="0"/>
    <x v="0"/>
    <m/>
    <m/>
    <m/>
    <m/>
    <m/>
    <m/>
    <n v="62"/>
  </r>
  <r>
    <x v="12"/>
    <x v="8"/>
    <x v="171"/>
    <x v="0"/>
    <x v="0"/>
    <m/>
    <m/>
    <m/>
    <m/>
    <m/>
    <m/>
    <n v="62"/>
  </r>
  <r>
    <x v="12"/>
    <x v="0"/>
    <x v="196"/>
    <x v="0"/>
    <x v="0"/>
    <m/>
    <m/>
    <m/>
    <m/>
    <m/>
    <m/>
    <n v="62"/>
  </r>
  <r>
    <x v="12"/>
    <x v="8"/>
    <x v="83"/>
    <x v="0"/>
    <x v="0"/>
    <m/>
    <m/>
    <m/>
    <m/>
    <m/>
    <m/>
    <n v="61"/>
  </r>
  <r>
    <x v="12"/>
    <x v="0"/>
    <x v="143"/>
    <x v="0"/>
    <x v="0"/>
    <m/>
    <m/>
    <m/>
    <m/>
    <m/>
    <m/>
    <n v="61"/>
  </r>
  <r>
    <x v="12"/>
    <x v="2"/>
    <x v="11"/>
    <x v="2"/>
    <x v="0"/>
    <m/>
    <m/>
    <m/>
    <m/>
    <m/>
    <m/>
    <n v="60"/>
  </r>
  <r>
    <x v="12"/>
    <x v="8"/>
    <x v="83"/>
    <x v="2"/>
    <x v="0"/>
    <m/>
    <m/>
    <m/>
    <m/>
    <m/>
    <m/>
    <n v="60"/>
  </r>
  <r>
    <x v="12"/>
    <x v="0"/>
    <x v="12"/>
    <x v="2"/>
    <x v="0"/>
    <m/>
    <m/>
    <m/>
    <m/>
    <m/>
    <m/>
    <n v="60"/>
  </r>
  <r>
    <x v="12"/>
    <x v="0"/>
    <x v="124"/>
    <x v="1"/>
    <x v="0"/>
    <m/>
    <m/>
    <m/>
    <m/>
    <m/>
    <m/>
    <n v="60"/>
  </r>
  <r>
    <x v="12"/>
    <x v="2"/>
    <x v="11"/>
    <x v="0"/>
    <x v="0"/>
    <m/>
    <m/>
    <m/>
    <m/>
    <m/>
    <m/>
    <n v="60"/>
  </r>
  <r>
    <x v="12"/>
    <x v="1"/>
    <x v="125"/>
    <x v="0"/>
    <x v="0"/>
    <m/>
    <m/>
    <m/>
    <m/>
    <m/>
    <m/>
    <n v="60"/>
  </r>
  <r>
    <x v="12"/>
    <x v="3"/>
    <x v="98"/>
    <x v="5"/>
    <x v="0"/>
    <m/>
    <m/>
    <m/>
    <m/>
    <m/>
    <m/>
    <n v="59"/>
  </r>
  <r>
    <x v="12"/>
    <x v="6"/>
    <x v="44"/>
    <x v="2"/>
    <x v="0"/>
    <m/>
    <m/>
    <m/>
    <m/>
    <m/>
    <m/>
    <n v="58"/>
  </r>
  <r>
    <x v="12"/>
    <x v="9"/>
    <x v="159"/>
    <x v="1"/>
    <x v="0"/>
    <m/>
    <m/>
    <m/>
    <m/>
    <m/>
    <m/>
    <n v="58"/>
  </r>
  <r>
    <x v="12"/>
    <x v="1"/>
    <x v="85"/>
    <x v="2"/>
    <x v="0"/>
    <m/>
    <m/>
    <m/>
    <m/>
    <m/>
    <m/>
    <n v="57"/>
  </r>
  <r>
    <x v="12"/>
    <x v="9"/>
    <x v="176"/>
    <x v="0"/>
    <x v="0"/>
    <m/>
    <m/>
    <m/>
    <m/>
    <m/>
    <m/>
    <n v="56"/>
  </r>
  <r>
    <x v="12"/>
    <x v="7"/>
    <x v="115"/>
    <x v="4"/>
    <x v="0"/>
    <m/>
    <m/>
    <m/>
    <m/>
    <m/>
    <m/>
    <n v="55"/>
  </r>
  <r>
    <x v="12"/>
    <x v="0"/>
    <x v="60"/>
    <x v="2"/>
    <x v="0"/>
    <m/>
    <m/>
    <m/>
    <m/>
    <m/>
    <m/>
    <n v="54"/>
  </r>
  <r>
    <x v="12"/>
    <x v="1"/>
    <x v="41"/>
    <x v="5"/>
    <x v="0"/>
    <m/>
    <m/>
    <m/>
    <m/>
    <m/>
    <m/>
    <n v="53"/>
  </r>
  <r>
    <x v="12"/>
    <x v="2"/>
    <x v="81"/>
    <x v="3"/>
    <x v="0"/>
    <m/>
    <m/>
    <m/>
    <m/>
    <m/>
    <m/>
    <n v="53"/>
  </r>
  <r>
    <x v="12"/>
    <x v="3"/>
    <x v="111"/>
    <x v="2"/>
    <x v="0"/>
    <m/>
    <m/>
    <m/>
    <m/>
    <m/>
    <m/>
    <n v="53"/>
  </r>
  <r>
    <x v="12"/>
    <x v="7"/>
    <x v="72"/>
    <x v="5"/>
    <x v="0"/>
    <m/>
    <m/>
    <m/>
    <m/>
    <m/>
    <m/>
    <n v="52"/>
  </r>
  <r>
    <x v="12"/>
    <x v="6"/>
    <x v="44"/>
    <x v="5"/>
    <x v="0"/>
    <m/>
    <m/>
    <m/>
    <m/>
    <m/>
    <m/>
    <n v="51"/>
  </r>
  <r>
    <x v="12"/>
    <x v="0"/>
    <x v="18"/>
    <x v="2"/>
    <x v="0"/>
    <m/>
    <m/>
    <m/>
    <m/>
    <m/>
    <m/>
    <n v="51"/>
  </r>
  <r>
    <x v="12"/>
    <x v="1"/>
    <x v="141"/>
    <x v="0"/>
    <x v="0"/>
    <m/>
    <m/>
    <m/>
    <m/>
    <m/>
    <m/>
    <n v="51"/>
  </r>
  <r>
    <x v="12"/>
    <x v="0"/>
    <x v="132"/>
    <x v="5"/>
    <x v="0"/>
    <m/>
    <m/>
    <m/>
    <m/>
    <m/>
    <m/>
    <n v="50"/>
  </r>
  <r>
    <x v="12"/>
    <x v="2"/>
    <x v="120"/>
    <x v="2"/>
    <x v="0"/>
    <m/>
    <m/>
    <m/>
    <m/>
    <m/>
    <m/>
    <n v="50"/>
  </r>
  <r>
    <x v="12"/>
    <x v="6"/>
    <x v="90"/>
    <x v="1"/>
    <x v="0"/>
    <m/>
    <m/>
    <m/>
    <m/>
    <m/>
    <m/>
    <n v="50"/>
  </r>
  <r>
    <x v="12"/>
    <x v="7"/>
    <x v="149"/>
    <x v="0"/>
    <x v="0"/>
    <m/>
    <m/>
    <m/>
    <m/>
    <m/>
    <m/>
    <n v="50"/>
  </r>
  <r>
    <x v="12"/>
    <x v="8"/>
    <x v="71"/>
    <x v="5"/>
    <x v="0"/>
    <m/>
    <m/>
    <m/>
    <m/>
    <m/>
    <m/>
    <n v="49"/>
  </r>
  <r>
    <x v="12"/>
    <x v="14"/>
    <x v="252"/>
    <x v="5"/>
    <x v="0"/>
    <m/>
    <m/>
    <m/>
    <m/>
    <m/>
    <m/>
    <n v="49"/>
  </r>
  <r>
    <x v="12"/>
    <x v="9"/>
    <x v="154"/>
    <x v="0"/>
    <x v="0"/>
    <m/>
    <m/>
    <m/>
    <m/>
    <m/>
    <m/>
    <n v="49"/>
  </r>
  <r>
    <x v="12"/>
    <x v="0"/>
    <x v="0"/>
    <x v="5"/>
    <x v="0"/>
    <m/>
    <m/>
    <m/>
    <m/>
    <m/>
    <m/>
    <n v="48"/>
  </r>
  <r>
    <x v="12"/>
    <x v="3"/>
    <x v="63"/>
    <x v="3"/>
    <x v="0"/>
    <m/>
    <m/>
    <m/>
    <m/>
    <m/>
    <m/>
    <n v="48"/>
  </r>
  <r>
    <x v="12"/>
    <x v="0"/>
    <x v="0"/>
    <x v="1"/>
    <x v="0"/>
    <m/>
    <m/>
    <m/>
    <m/>
    <m/>
    <m/>
    <n v="48"/>
  </r>
  <r>
    <x v="12"/>
    <x v="3"/>
    <x v="183"/>
    <x v="0"/>
    <x v="0"/>
    <m/>
    <m/>
    <m/>
    <m/>
    <m/>
    <m/>
    <n v="47"/>
  </r>
  <r>
    <x v="12"/>
    <x v="4"/>
    <x v="57"/>
    <x v="4"/>
    <x v="0"/>
    <m/>
    <m/>
    <m/>
    <m/>
    <m/>
    <m/>
    <n v="46"/>
  </r>
  <r>
    <x v="12"/>
    <x v="1"/>
    <x v="21"/>
    <x v="4"/>
    <x v="0"/>
    <m/>
    <m/>
    <m/>
    <m/>
    <m/>
    <m/>
    <n v="45"/>
  </r>
  <r>
    <x v="12"/>
    <x v="1"/>
    <x v="41"/>
    <x v="2"/>
    <x v="0"/>
    <m/>
    <m/>
    <m/>
    <m/>
    <m/>
    <m/>
    <n v="45"/>
  </r>
  <r>
    <x v="12"/>
    <x v="6"/>
    <x v="105"/>
    <x v="1"/>
    <x v="0"/>
    <m/>
    <m/>
    <m/>
    <m/>
    <m/>
    <m/>
    <n v="45"/>
  </r>
  <r>
    <x v="12"/>
    <x v="2"/>
    <x v="84"/>
    <x v="5"/>
    <x v="0"/>
    <m/>
    <m/>
    <m/>
    <m/>
    <m/>
    <m/>
    <n v="44"/>
  </r>
  <r>
    <x v="12"/>
    <x v="6"/>
    <x v="80"/>
    <x v="3"/>
    <x v="0"/>
    <m/>
    <m/>
    <m/>
    <m/>
    <m/>
    <m/>
    <n v="44"/>
  </r>
  <r>
    <x v="12"/>
    <x v="3"/>
    <x v="97"/>
    <x v="4"/>
    <x v="0"/>
    <m/>
    <m/>
    <m/>
    <m/>
    <m/>
    <m/>
    <n v="44"/>
  </r>
  <r>
    <x v="12"/>
    <x v="1"/>
    <x v="187"/>
    <x v="0"/>
    <x v="0"/>
    <m/>
    <m/>
    <m/>
    <m/>
    <m/>
    <m/>
    <n v="44"/>
  </r>
  <r>
    <x v="12"/>
    <x v="0"/>
    <x v="132"/>
    <x v="1"/>
    <x v="0"/>
    <m/>
    <m/>
    <m/>
    <m/>
    <m/>
    <m/>
    <n v="42"/>
  </r>
  <r>
    <x v="12"/>
    <x v="7"/>
    <x v="121"/>
    <x v="2"/>
    <x v="0"/>
    <m/>
    <m/>
    <m/>
    <m/>
    <m/>
    <m/>
    <n v="41"/>
  </r>
  <r>
    <x v="12"/>
    <x v="2"/>
    <x v="58"/>
    <x v="3"/>
    <x v="0"/>
    <m/>
    <m/>
    <m/>
    <m/>
    <m/>
    <m/>
    <n v="40"/>
  </r>
  <r>
    <x v="12"/>
    <x v="7"/>
    <x v="117"/>
    <x v="3"/>
    <x v="0"/>
    <m/>
    <m/>
    <m/>
    <m/>
    <m/>
    <m/>
    <n v="40"/>
  </r>
  <r>
    <x v="12"/>
    <x v="6"/>
    <x v="44"/>
    <x v="3"/>
    <x v="0"/>
    <m/>
    <m/>
    <m/>
    <m/>
    <m/>
    <m/>
    <n v="40"/>
  </r>
  <r>
    <x v="12"/>
    <x v="8"/>
    <x v="222"/>
    <x v="0"/>
    <x v="0"/>
    <m/>
    <m/>
    <m/>
    <m/>
    <m/>
    <m/>
    <n v="39"/>
  </r>
  <r>
    <x v="12"/>
    <x v="1"/>
    <x v="116"/>
    <x v="5"/>
    <x v="0"/>
    <m/>
    <m/>
    <m/>
    <m/>
    <m/>
    <m/>
    <n v="38"/>
  </r>
  <r>
    <x v="12"/>
    <x v="0"/>
    <x v="50"/>
    <x v="2"/>
    <x v="0"/>
    <m/>
    <m/>
    <m/>
    <m/>
    <m/>
    <m/>
    <n v="38"/>
  </r>
  <r>
    <x v="12"/>
    <x v="12"/>
    <x v="199"/>
    <x v="5"/>
    <x v="0"/>
    <m/>
    <m/>
    <m/>
    <m/>
    <m/>
    <m/>
    <n v="37"/>
  </r>
  <r>
    <x v="12"/>
    <x v="0"/>
    <x v="46"/>
    <x v="2"/>
    <x v="0"/>
    <m/>
    <m/>
    <m/>
    <m/>
    <m/>
    <m/>
    <n v="37"/>
  </r>
  <r>
    <x v="12"/>
    <x v="0"/>
    <x v="101"/>
    <x v="2"/>
    <x v="0"/>
    <m/>
    <m/>
    <m/>
    <m/>
    <m/>
    <m/>
    <n v="37"/>
  </r>
  <r>
    <x v="12"/>
    <x v="9"/>
    <x v="253"/>
    <x v="1"/>
    <x v="0"/>
    <m/>
    <m/>
    <m/>
    <m/>
    <m/>
    <m/>
    <n v="37"/>
  </r>
  <r>
    <x v="12"/>
    <x v="10"/>
    <x v="151"/>
    <x v="0"/>
    <x v="0"/>
    <m/>
    <m/>
    <m/>
    <m/>
    <m/>
    <m/>
    <n v="34"/>
  </r>
  <r>
    <x v="12"/>
    <x v="4"/>
    <x v="155"/>
    <x v="3"/>
    <x v="0"/>
    <m/>
    <m/>
    <m/>
    <m/>
    <m/>
    <m/>
    <n v="33"/>
  </r>
  <r>
    <x v="12"/>
    <x v="5"/>
    <x v="66"/>
    <x v="5"/>
    <x v="0"/>
    <m/>
    <m/>
    <m/>
    <m/>
    <m/>
    <m/>
    <n v="32"/>
  </r>
  <r>
    <x v="12"/>
    <x v="6"/>
    <x v="177"/>
    <x v="1"/>
    <x v="0"/>
    <m/>
    <m/>
    <m/>
    <m/>
    <m/>
    <m/>
    <n v="31"/>
  </r>
  <r>
    <x v="12"/>
    <x v="0"/>
    <x v="204"/>
    <x v="5"/>
    <x v="0"/>
    <m/>
    <m/>
    <m/>
    <m/>
    <m/>
    <m/>
    <n v="30"/>
  </r>
  <r>
    <x v="12"/>
    <x v="1"/>
    <x v="6"/>
    <x v="3"/>
    <x v="0"/>
    <m/>
    <m/>
    <m/>
    <m/>
    <m/>
    <m/>
    <n v="30"/>
  </r>
  <r>
    <x v="12"/>
    <x v="3"/>
    <x v="74"/>
    <x v="3"/>
    <x v="0"/>
    <m/>
    <m/>
    <m/>
    <m/>
    <m/>
    <m/>
    <n v="30"/>
  </r>
  <r>
    <x v="12"/>
    <x v="0"/>
    <x v="60"/>
    <x v="3"/>
    <x v="0"/>
    <m/>
    <m/>
    <m/>
    <m/>
    <m/>
    <m/>
    <n v="30"/>
  </r>
  <r>
    <x v="12"/>
    <x v="0"/>
    <x v="78"/>
    <x v="2"/>
    <x v="0"/>
    <m/>
    <m/>
    <m/>
    <m/>
    <m/>
    <m/>
    <n v="30"/>
  </r>
  <r>
    <x v="12"/>
    <x v="1"/>
    <x v="118"/>
    <x v="5"/>
    <x v="0"/>
    <m/>
    <m/>
    <m/>
    <m/>
    <m/>
    <m/>
    <n v="28"/>
  </r>
  <r>
    <x v="12"/>
    <x v="2"/>
    <x v="122"/>
    <x v="2"/>
    <x v="0"/>
    <m/>
    <m/>
    <m/>
    <m/>
    <m/>
    <m/>
    <n v="28"/>
  </r>
  <r>
    <x v="12"/>
    <x v="2"/>
    <x v="86"/>
    <x v="5"/>
    <x v="0"/>
    <m/>
    <m/>
    <m/>
    <m/>
    <m/>
    <m/>
    <n v="26"/>
  </r>
  <r>
    <x v="12"/>
    <x v="0"/>
    <x v="12"/>
    <x v="2"/>
    <x v="0"/>
    <m/>
    <m/>
    <m/>
    <m/>
    <m/>
    <m/>
    <n v="25"/>
  </r>
  <r>
    <x v="12"/>
    <x v="9"/>
    <x v="95"/>
    <x v="2"/>
    <x v="0"/>
    <m/>
    <m/>
    <m/>
    <m/>
    <m/>
    <m/>
    <n v="24"/>
  </r>
  <r>
    <x v="12"/>
    <x v="12"/>
    <x v="241"/>
    <x v="0"/>
    <x v="0"/>
    <m/>
    <m/>
    <m/>
    <m/>
    <m/>
    <m/>
    <n v="23"/>
  </r>
  <r>
    <x v="12"/>
    <x v="0"/>
    <x v="77"/>
    <x v="2"/>
    <x v="0"/>
    <m/>
    <m/>
    <m/>
    <m/>
    <m/>
    <m/>
    <n v="22"/>
  </r>
  <r>
    <x v="12"/>
    <x v="0"/>
    <x v="152"/>
    <x v="5"/>
    <x v="0"/>
    <m/>
    <m/>
    <m/>
    <m/>
    <m/>
    <m/>
    <n v="20"/>
  </r>
  <r>
    <x v="12"/>
    <x v="6"/>
    <x v="61"/>
    <x v="3"/>
    <x v="0"/>
    <m/>
    <m/>
    <m/>
    <m/>
    <m/>
    <m/>
    <n v="20"/>
  </r>
  <r>
    <x v="12"/>
    <x v="0"/>
    <x v="0"/>
    <x v="3"/>
    <x v="0"/>
    <m/>
    <m/>
    <m/>
    <m/>
    <m/>
    <m/>
    <n v="20"/>
  </r>
  <r>
    <x v="12"/>
    <x v="6"/>
    <x v="108"/>
    <x v="1"/>
    <x v="0"/>
    <m/>
    <m/>
    <m/>
    <m/>
    <m/>
    <m/>
    <n v="19"/>
  </r>
  <r>
    <x v="12"/>
    <x v="1"/>
    <x v="141"/>
    <x v="5"/>
    <x v="0"/>
    <m/>
    <m/>
    <m/>
    <m/>
    <m/>
    <m/>
    <n v="18"/>
  </r>
  <r>
    <x v="12"/>
    <x v="8"/>
    <x v="135"/>
    <x v="1"/>
    <x v="0"/>
    <m/>
    <m/>
    <m/>
    <m/>
    <m/>
    <m/>
    <n v="17"/>
  </r>
  <r>
    <x v="12"/>
    <x v="5"/>
    <x v="66"/>
    <x v="5"/>
    <x v="0"/>
    <m/>
    <m/>
    <m/>
    <m/>
    <m/>
    <m/>
    <n v="15"/>
  </r>
  <r>
    <x v="12"/>
    <x v="1"/>
    <x v="118"/>
    <x v="2"/>
    <x v="0"/>
    <m/>
    <m/>
    <m/>
    <m/>
    <m/>
    <m/>
    <n v="15"/>
  </r>
  <r>
    <x v="12"/>
    <x v="5"/>
    <x v="66"/>
    <x v="1"/>
    <x v="0"/>
    <m/>
    <m/>
    <m/>
    <m/>
    <m/>
    <m/>
    <n v="15"/>
  </r>
  <r>
    <x v="12"/>
    <x v="9"/>
    <x v="170"/>
    <x v="0"/>
    <x v="0"/>
    <m/>
    <m/>
    <m/>
    <m/>
    <m/>
    <m/>
    <n v="15"/>
  </r>
  <r>
    <x v="12"/>
    <x v="6"/>
    <x v="61"/>
    <x v="2"/>
    <x v="0"/>
    <m/>
    <m/>
    <m/>
    <m/>
    <m/>
    <m/>
    <n v="14"/>
  </r>
  <r>
    <x v="12"/>
    <x v="12"/>
    <x v="156"/>
    <x v="1"/>
    <x v="0"/>
    <m/>
    <m/>
    <m/>
    <m/>
    <m/>
    <m/>
    <n v="14"/>
  </r>
  <r>
    <x v="12"/>
    <x v="12"/>
    <x v="203"/>
    <x v="5"/>
    <x v="0"/>
    <m/>
    <m/>
    <m/>
    <m/>
    <m/>
    <m/>
    <n v="13"/>
  </r>
  <r>
    <x v="12"/>
    <x v="1"/>
    <x v="99"/>
    <x v="2"/>
    <x v="0"/>
    <m/>
    <m/>
    <m/>
    <m/>
    <m/>
    <m/>
    <n v="13"/>
  </r>
  <r>
    <x v="12"/>
    <x v="0"/>
    <x v="50"/>
    <x v="3"/>
    <x v="0"/>
    <m/>
    <m/>
    <m/>
    <m/>
    <m/>
    <m/>
    <n v="12"/>
  </r>
  <r>
    <x v="12"/>
    <x v="0"/>
    <x v="9"/>
    <x v="2"/>
    <x v="0"/>
    <m/>
    <m/>
    <m/>
    <m/>
    <m/>
    <m/>
    <n v="12"/>
  </r>
  <r>
    <x v="12"/>
    <x v="9"/>
    <x v="154"/>
    <x v="1"/>
    <x v="0"/>
    <m/>
    <m/>
    <m/>
    <m/>
    <m/>
    <m/>
    <n v="12"/>
  </r>
  <r>
    <x v="12"/>
    <x v="0"/>
    <x v="7"/>
    <x v="3"/>
    <x v="0"/>
    <m/>
    <m/>
    <m/>
    <m/>
    <m/>
    <m/>
    <n v="11"/>
  </r>
  <r>
    <x v="12"/>
    <x v="0"/>
    <x v="78"/>
    <x v="3"/>
    <x v="0"/>
    <m/>
    <m/>
    <m/>
    <m/>
    <m/>
    <m/>
    <n v="11"/>
  </r>
  <r>
    <x v="12"/>
    <x v="0"/>
    <x v="31"/>
    <x v="2"/>
    <x v="0"/>
    <m/>
    <m/>
    <m/>
    <m/>
    <m/>
    <m/>
    <n v="11"/>
  </r>
  <r>
    <x v="12"/>
    <x v="9"/>
    <x v="106"/>
    <x v="5"/>
    <x v="0"/>
    <m/>
    <m/>
    <m/>
    <m/>
    <m/>
    <m/>
    <n v="10"/>
  </r>
  <r>
    <x v="12"/>
    <x v="9"/>
    <x v="158"/>
    <x v="4"/>
    <x v="0"/>
    <m/>
    <m/>
    <m/>
    <m/>
    <m/>
    <m/>
    <n v="10"/>
  </r>
  <r>
    <x v="12"/>
    <x v="0"/>
    <x v="46"/>
    <x v="4"/>
    <x v="0"/>
    <m/>
    <m/>
    <m/>
    <m/>
    <m/>
    <m/>
    <n v="10"/>
  </r>
  <r>
    <x v="12"/>
    <x v="0"/>
    <x v="152"/>
    <x v="4"/>
    <x v="0"/>
    <m/>
    <m/>
    <m/>
    <m/>
    <m/>
    <m/>
    <n v="9"/>
  </r>
  <r>
    <x v="12"/>
    <x v="6"/>
    <x v="105"/>
    <x v="5"/>
    <x v="0"/>
    <m/>
    <m/>
    <m/>
    <m/>
    <m/>
    <m/>
    <n v="8"/>
  </r>
  <r>
    <x v="12"/>
    <x v="0"/>
    <x v="131"/>
    <x v="1"/>
    <x v="0"/>
    <m/>
    <m/>
    <m/>
    <m/>
    <m/>
    <m/>
    <n v="8"/>
  </r>
  <r>
    <x v="12"/>
    <x v="0"/>
    <x v="50"/>
    <x v="2"/>
    <x v="0"/>
    <m/>
    <m/>
    <m/>
    <m/>
    <m/>
    <m/>
    <n v="7"/>
  </r>
  <r>
    <x v="12"/>
    <x v="10"/>
    <x v="144"/>
    <x v="1"/>
    <x v="0"/>
    <m/>
    <m/>
    <m/>
    <m/>
    <m/>
    <m/>
    <n v="7"/>
  </r>
  <r>
    <x v="12"/>
    <x v="12"/>
    <x v="199"/>
    <x v="0"/>
    <x v="0"/>
    <m/>
    <m/>
    <m/>
    <m/>
    <m/>
    <m/>
    <n v="7"/>
  </r>
  <r>
    <x v="12"/>
    <x v="8"/>
    <x v="194"/>
    <x v="5"/>
    <x v="0"/>
    <m/>
    <m/>
    <m/>
    <m/>
    <m/>
    <m/>
    <n v="5"/>
  </r>
  <r>
    <x v="12"/>
    <x v="0"/>
    <x v="54"/>
    <x v="3"/>
    <x v="0"/>
    <m/>
    <m/>
    <m/>
    <m/>
    <m/>
    <m/>
    <n v="5"/>
  </r>
  <r>
    <x v="12"/>
    <x v="1"/>
    <x v="147"/>
    <x v="1"/>
    <x v="0"/>
    <m/>
    <m/>
    <m/>
    <m/>
    <m/>
    <m/>
    <n v="5"/>
  </r>
  <r>
    <x v="12"/>
    <x v="12"/>
    <x v="241"/>
    <x v="1"/>
    <x v="0"/>
    <m/>
    <m/>
    <m/>
    <m/>
    <m/>
    <m/>
    <n v="5"/>
  </r>
  <r>
    <x v="12"/>
    <x v="6"/>
    <x v="108"/>
    <x v="5"/>
    <x v="0"/>
    <m/>
    <m/>
    <m/>
    <m/>
    <m/>
    <m/>
    <n v="4"/>
  </r>
  <r>
    <x v="12"/>
    <x v="6"/>
    <x v="108"/>
    <x v="3"/>
    <x v="0"/>
    <m/>
    <m/>
    <m/>
    <m/>
    <m/>
    <m/>
    <n v="4"/>
  </r>
  <r>
    <x v="12"/>
    <x v="1"/>
    <x v="79"/>
    <x v="4"/>
    <x v="0"/>
    <m/>
    <m/>
    <m/>
    <m/>
    <m/>
    <m/>
    <n v="4"/>
  </r>
  <r>
    <x v="12"/>
    <x v="13"/>
    <x v="228"/>
    <x v="0"/>
    <x v="0"/>
    <m/>
    <m/>
    <m/>
    <m/>
    <m/>
    <m/>
    <n v="3"/>
  </r>
  <r>
    <x v="12"/>
    <x v="8"/>
    <x v="83"/>
    <x v="5"/>
    <x v="0"/>
    <m/>
    <m/>
    <m/>
    <m/>
    <m/>
    <m/>
    <n v="2"/>
  </r>
  <r>
    <x v="12"/>
    <x v="0"/>
    <x v="50"/>
    <x v="4"/>
    <x v="0"/>
    <m/>
    <m/>
    <m/>
    <m/>
    <m/>
    <m/>
    <n v="2"/>
  </r>
  <r>
    <x v="12"/>
    <x v="8"/>
    <x v="83"/>
    <x v="1"/>
    <x v="0"/>
    <m/>
    <m/>
    <m/>
    <m/>
    <m/>
    <m/>
    <n v="2"/>
  </r>
  <r>
    <x v="12"/>
    <x v="0"/>
    <x v="128"/>
    <x v="1"/>
    <x v="0"/>
    <m/>
    <m/>
    <m/>
    <m/>
    <m/>
    <m/>
    <n v="1"/>
  </r>
  <r>
    <x v="12"/>
    <x v="0"/>
    <x v="103"/>
    <x v="1"/>
    <x v="0"/>
    <m/>
    <m/>
    <m/>
    <m/>
    <m/>
    <m/>
    <n v="1"/>
  </r>
  <r>
    <x v="12"/>
    <x v="12"/>
    <x v="203"/>
    <x v="0"/>
    <x v="0"/>
    <m/>
    <m/>
    <m/>
    <m/>
    <m/>
    <m/>
    <n v="1"/>
  </r>
  <r>
    <x v="12"/>
    <x v="10"/>
    <x v="236"/>
    <x v="0"/>
    <x v="0"/>
    <m/>
    <m/>
    <m/>
    <m/>
    <m/>
    <m/>
    <n v="1"/>
  </r>
  <r>
    <x v="12"/>
    <x v="13"/>
    <x v="180"/>
    <x v="0"/>
    <x v="0"/>
    <m/>
    <m/>
    <m/>
    <m/>
    <m/>
    <m/>
    <n v="1"/>
  </r>
  <r>
    <x v="12"/>
    <x v="4"/>
    <x v="36"/>
    <x v="0"/>
    <x v="11"/>
    <n v="5136613"/>
    <n v="0"/>
    <n v="0"/>
    <n v="0"/>
    <n v="0"/>
    <n v="5136613"/>
    <m/>
  </r>
  <r>
    <x v="12"/>
    <x v="4"/>
    <x v="36"/>
    <x v="0"/>
    <x v="1"/>
    <n v="0"/>
    <n v="0"/>
    <n v="0"/>
    <n v="460610"/>
    <n v="42430"/>
    <n v="503040"/>
    <m/>
  </r>
  <r>
    <x v="12"/>
    <x v="4"/>
    <x v="36"/>
    <x v="6"/>
    <x v="4"/>
    <n v="262431"/>
    <n v="0"/>
    <n v="0"/>
    <n v="0"/>
    <n v="0"/>
    <n v="262431"/>
    <m/>
  </r>
  <r>
    <x v="12"/>
    <x v="4"/>
    <x v="36"/>
    <x v="1"/>
    <x v="12"/>
    <n v="5154906"/>
    <n v="33088"/>
    <n v="0"/>
    <n v="0"/>
    <n v="0"/>
    <n v="5154906"/>
    <m/>
  </r>
  <r>
    <x v="12"/>
    <x v="4"/>
    <x v="36"/>
    <x v="1"/>
    <x v="8"/>
    <n v="0"/>
    <n v="0"/>
    <n v="0"/>
    <n v="0"/>
    <n v="28165"/>
    <n v="28165"/>
    <m/>
  </r>
  <r>
    <x v="12"/>
    <x v="4"/>
    <x v="36"/>
    <x v="2"/>
    <x v="6"/>
    <n v="5978187"/>
    <n v="43165"/>
    <n v="0"/>
    <n v="0"/>
    <n v="0"/>
    <n v="5978187"/>
    <m/>
  </r>
  <r>
    <x v="12"/>
    <x v="4"/>
    <x v="36"/>
    <x v="2"/>
    <x v="13"/>
    <n v="5722553"/>
    <n v="0"/>
    <n v="0"/>
    <n v="0"/>
    <n v="0"/>
    <n v="5722553"/>
    <m/>
  </r>
  <r>
    <x v="12"/>
    <x v="4"/>
    <x v="36"/>
    <x v="2"/>
    <x v="9"/>
    <n v="0"/>
    <n v="0"/>
    <n v="0"/>
    <n v="262304"/>
    <n v="149235"/>
    <n v="411539"/>
    <m/>
  </r>
  <r>
    <x v="12"/>
    <x v="4"/>
    <x v="36"/>
    <x v="4"/>
    <x v="7"/>
    <n v="160361"/>
    <n v="9950"/>
    <n v="0"/>
    <n v="0"/>
    <n v="0"/>
    <n v="160361"/>
    <m/>
  </r>
  <r>
    <x v="12"/>
    <x v="4"/>
    <x v="36"/>
    <x v="3"/>
    <x v="5"/>
    <n v="312023"/>
    <n v="0"/>
    <n v="0"/>
    <n v="0"/>
    <n v="0"/>
    <n v="312023"/>
    <m/>
  </r>
  <r>
    <x v="12"/>
    <x v="4"/>
    <x v="36"/>
    <x v="3"/>
    <x v="10"/>
    <n v="931910"/>
    <n v="0"/>
    <n v="0"/>
    <n v="0"/>
    <n v="0"/>
    <n v="931910"/>
    <m/>
  </r>
  <r>
    <x v="12"/>
    <x v="4"/>
    <x v="36"/>
    <x v="3"/>
    <x v="15"/>
    <n v="435983"/>
    <n v="32438"/>
    <n v="0"/>
    <n v="0"/>
    <n v="0"/>
    <n v="435983"/>
    <m/>
  </r>
  <r>
    <x v="12"/>
    <x v="4"/>
    <x v="57"/>
    <x v="0"/>
    <x v="11"/>
    <n v="149485"/>
    <n v="0"/>
    <n v="0"/>
    <n v="0"/>
    <n v="0"/>
    <n v="149485"/>
    <m/>
  </r>
  <r>
    <x v="12"/>
    <x v="4"/>
    <x v="57"/>
    <x v="1"/>
    <x v="12"/>
    <n v="99343"/>
    <n v="0"/>
    <n v="0"/>
    <n v="0"/>
    <n v="0"/>
    <n v="99343"/>
    <m/>
  </r>
  <r>
    <x v="12"/>
    <x v="4"/>
    <x v="57"/>
    <x v="2"/>
    <x v="6"/>
    <n v="159107"/>
    <n v="0"/>
    <n v="0"/>
    <n v="0"/>
    <n v="0"/>
    <n v="159107"/>
    <m/>
  </r>
  <r>
    <x v="12"/>
    <x v="4"/>
    <x v="57"/>
    <x v="2"/>
    <x v="13"/>
    <n v="50930"/>
    <n v="0"/>
    <n v="0"/>
    <n v="0"/>
    <n v="0"/>
    <n v="50930"/>
    <m/>
  </r>
  <r>
    <x v="12"/>
    <x v="4"/>
    <x v="57"/>
    <x v="3"/>
    <x v="5"/>
    <n v="25834"/>
    <n v="0"/>
    <n v="0"/>
    <n v="0"/>
    <n v="0"/>
    <n v="25834"/>
    <m/>
  </r>
  <r>
    <x v="12"/>
    <x v="4"/>
    <x v="57"/>
    <x v="3"/>
    <x v="10"/>
    <n v="40433"/>
    <n v="0"/>
    <n v="0"/>
    <n v="0"/>
    <n v="0"/>
    <n v="40433"/>
    <m/>
  </r>
  <r>
    <x v="12"/>
    <x v="4"/>
    <x v="57"/>
    <x v="3"/>
    <x v="15"/>
    <n v="18652"/>
    <n v="0"/>
    <n v="0"/>
    <n v="0"/>
    <n v="0"/>
    <n v="18652"/>
    <m/>
  </r>
  <r>
    <x v="12"/>
    <x v="4"/>
    <x v="35"/>
    <x v="0"/>
    <x v="11"/>
    <n v="6387544"/>
    <n v="193616"/>
    <n v="0"/>
    <n v="0"/>
    <n v="0"/>
    <n v="6387544"/>
    <m/>
  </r>
  <r>
    <x v="12"/>
    <x v="4"/>
    <x v="35"/>
    <x v="0"/>
    <x v="1"/>
    <n v="0"/>
    <n v="0"/>
    <n v="0"/>
    <n v="0"/>
    <n v="49550"/>
    <n v="49550"/>
    <m/>
  </r>
  <r>
    <x v="12"/>
    <x v="4"/>
    <x v="35"/>
    <x v="6"/>
    <x v="4"/>
    <n v="195758"/>
    <n v="0"/>
    <n v="0"/>
    <n v="0"/>
    <n v="0"/>
    <n v="195758"/>
    <m/>
  </r>
  <r>
    <x v="12"/>
    <x v="4"/>
    <x v="35"/>
    <x v="6"/>
    <x v="2"/>
    <n v="0"/>
    <n v="0"/>
    <n v="0"/>
    <n v="19971"/>
    <n v="0"/>
    <n v="19971"/>
    <m/>
  </r>
  <r>
    <x v="12"/>
    <x v="4"/>
    <x v="35"/>
    <x v="1"/>
    <x v="12"/>
    <n v="7072145"/>
    <n v="276755"/>
    <n v="0"/>
    <n v="0"/>
    <n v="0"/>
    <n v="7072145"/>
    <m/>
  </r>
  <r>
    <x v="12"/>
    <x v="4"/>
    <x v="35"/>
    <x v="1"/>
    <x v="8"/>
    <n v="0"/>
    <n v="0"/>
    <n v="0"/>
    <n v="286183"/>
    <n v="37610"/>
    <n v="323793"/>
    <m/>
  </r>
  <r>
    <x v="12"/>
    <x v="4"/>
    <x v="35"/>
    <x v="2"/>
    <x v="6"/>
    <n v="6102629"/>
    <n v="298015"/>
    <n v="0"/>
    <n v="0"/>
    <n v="0"/>
    <n v="6102629"/>
    <m/>
  </r>
  <r>
    <x v="12"/>
    <x v="4"/>
    <x v="35"/>
    <x v="2"/>
    <x v="13"/>
    <n v="7787009"/>
    <n v="0"/>
    <n v="0"/>
    <n v="0"/>
    <n v="0"/>
    <n v="7787009"/>
    <m/>
  </r>
  <r>
    <x v="12"/>
    <x v="4"/>
    <x v="35"/>
    <x v="2"/>
    <x v="9"/>
    <n v="0"/>
    <n v="0"/>
    <n v="0"/>
    <n v="339785"/>
    <n v="101337"/>
    <n v="441122"/>
    <m/>
  </r>
  <r>
    <x v="12"/>
    <x v="4"/>
    <x v="35"/>
    <x v="4"/>
    <x v="7"/>
    <n v="450809"/>
    <n v="278193"/>
    <n v="0"/>
    <n v="0"/>
    <n v="0"/>
    <n v="450809"/>
    <m/>
  </r>
  <r>
    <x v="12"/>
    <x v="4"/>
    <x v="35"/>
    <x v="3"/>
    <x v="5"/>
    <n v="343974"/>
    <n v="0"/>
    <n v="0"/>
    <n v="0"/>
    <n v="0"/>
    <n v="343974"/>
    <m/>
  </r>
  <r>
    <x v="12"/>
    <x v="4"/>
    <x v="35"/>
    <x v="3"/>
    <x v="10"/>
    <n v="363986"/>
    <n v="83435"/>
    <n v="0"/>
    <n v="0"/>
    <n v="0"/>
    <n v="363986"/>
    <m/>
  </r>
  <r>
    <x v="12"/>
    <x v="4"/>
    <x v="35"/>
    <x v="3"/>
    <x v="3"/>
    <n v="0"/>
    <n v="0"/>
    <n v="0"/>
    <n v="0"/>
    <n v="6000"/>
    <n v="6000"/>
    <m/>
  </r>
  <r>
    <x v="12"/>
    <x v="4"/>
    <x v="35"/>
    <x v="3"/>
    <x v="15"/>
    <n v="574567"/>
    <n v="412821"/>
    <n v="0"/>
    <n v="0"/>
    <n v="0"/>
    <n v="574567"/>
    <m/>
  </r>
  <r>
    <x v="12"/>
    <x v="4"/>
    <x v="34"/>
    <x v="0"/>
    <x v="11"/>
    <n v="6490894"/>
    <n v="0"/>
    <n v="0"/>
    <n v="0"/>
    <n v="0"/>
    <n v="6490894"/>
    <m/>
  </r>
  <r>
    <x v="12"/>
    <x v="4"/>
    <x v="34"/>
    <x v="0"/>
    <x v="1"/>
    <n v="0"/>
    <n v="0"/>
    <n v="0"/>
    <n v="344285"/>
    <n v="21745"/>
    <n v="366030"/>
    <m/>
  </r>
  <r>
    <x v="12"/>
    <x v="4"/>
    <x v="34"/>
    <x v="6"/>
    <x v="4"/>
    <n v="435152"/>
    <n v="0"/>
    <n v="0"/>
    <n v="0"/>
    <n v="0"/>
    <n v="435152"/>
    <m/>
  </r>
  <r>
    <x v="12"/>
    <x v="4"/>
    <x v="34"/>
    <x v="1"/>
    <x v="12"/>
    <n v="4569214"/>
    <n v="57346"/>
    <n v="0"/>
    <n v="0"/>
    <n v="0"/>
    <n v="4569214"/>
    <m/>
  </r>
  <r>
    <x v="12"/>
    <x v="4"/>
    <x v="34"/>
    <x v="1"/>
    <x v="8"/>
    <n v="0"/>
    <n v="0"/>
    <n v="0"/>
    <n v="550670"/>
    <n v="31175"/>
    <n v="581845"/>
    <m/>
  </r>
  <r>
    <x v="12"/>
    <x v="4"/>
    <x v="34"/>
    <x v="2"/>
    <x v="6"/>
    <n v="6065945"/>
    <n v="49578"/>
    <n v="0"/>
    <n v="0"/>
    <n v="0"/>
    <n v="6065945"/>
    <m/>
  </r>
  <r>
    <x v="12"/>
    <x v="4"/>
    <x v="34"/>
    <x v="2"/>
    <x v="13"/>
    <n v="6554740"/>
    <n v="0"/>
    <n v="0"/>
    <n v="0"/>
    <n v="0"/>
    <n v="6554740"/>
    <m/>
  </r>
  <r>
    <x v="12"/>
    <x v="4"/>
    <x v="34"/>
    <x v="2"/>
    <x v="9"/>
    <n v="0"/>
    <n v="0"/>
    <n v="0"/>
    <n v="1099787"/>
    <n v="84715"/>
    <n v="1184502"/>
    <m/>
  </r>
  <r>
    <x v="12"/>
    <x v="4"/>
    <x v="34"/>
    <x v="4"/>
    <x v="7"/>
    <n v="268225"/>
    <n v="8016"/>
    <n v="0"/>
    <n v="0"/>
    <n v="0"/>
    <n v="268225"/>
    <m/>
  </r>
  <r>
    <x v="12"/>
    <x v="4"/>
    <x v="34"/>
    <x v="3"/>
    <x v="5"/>
    <n v="294188"/>
    <n v="0"/>
    <n v="0"/>
    <n v="0"/>
    <n v="0"/>
    <n v="294188"/>
    <m/>
  </r>
  <r>
    <x v="12"/>
    <x v="4"/>
    <x v="34"/>
    <x v="3"/>
    <x v="10"/>
    <n v="185315"/>
    <n v="0"/>
    <n v="0"/>
    <n v="0"/>
    <n v="0"/>
    <n v="185315"/>
    <m/>
  </r>
  <r>
    <x v="12"/>
    <x v="4"/>
    <x v="34"/>
    <x v="3"/>
    <x v="15"/>
    <n v="315004"/>
    <n v="10675"/>
    <n v="0"/>
    <n v="0"/>
    <n v="0"/>
    <n v="315004"/>
    <m/>
  </r>
  <r>
    <x v="12"/>
    <x v="4"/>
    <x v="155"/>
    <x v="0"/>
    <x v="11"/>
    <n v="26932"/>
    <n v="0"/>
    <n v="0"/>
    <n v="0"/>
    <n v="0"/>
    <n v="26932"/>
    <m/>
  </r>
  <r>
    <x v="12"/>
    <x v="4"/>
    <x v="155"/>
    <x v="1"/>
    <x v="12"/>
    <n v="49374"/>
    <n v="0"/>
    <n v="0"/>
    <n v="0"/>
    <n v="0"/>
    <n v="49374"/>
    <m/>
  </r>
  <r>
    <x v="12"/>
    <x v="4"/>
    <x v="155"/>
    <x v="2"/>
    <x v="6"/>
    <n v="35905"/>
    <n v="0"/>
    <n v="0"/>
    <n v="0"/>
    <n v="0"/>
    <n v="35905"/>
    <m/>
  </r>
  <r>
    <x v="12"/>
    <x v="4"/>
    <x v="155"/>
    <x v="3"/>
    <x v="5"/>
    <n v="20775"/>
    <n v="0"/>
    <n v="0"/>
    <n v="0"/>
    <n v="0"/>
    <n v="20775"/>
    <m/>
  </r>
  <r>
    <x v="12"/>
    <x v="4"/>
    <x v="73"/>
    <x v="0"/>
    <x v="11"/>
    <n v="809353"/>
    <n v="8671"/>
    <n v="0"/>
    <n v="0"/>
    <n v="0"/>
    <n v="809353"/>
    <m/>
  </r>
  <r>
    <x v="12"/>
    <x v="4"/>
    <x v="73"/>
    <x v="0"/>
    <x v="1"/>
    <n v="0"/>
    <n v="0"/>
    <n v="0"/>
    <n v="312603"/>
    <n v="3200"/>
    <n v="315803"/>
    <m/>
  </r>
  <r>
    <x v="12"/>
    <x v="4"/>
    <x v="73"/>
    <x v="6"/>
    <x v="4"/>
    <n v="63302"/>
    <n v="0"/>
    <n v="0"/>
    <n v="0"/>
    <n v="0"/>
    <n v="63302"/>
    <m/>
  </r>
  <r>
    <x v="12"/>
    <x v="4"/>
    <x v="73"/>
    <x v="1"/>
    <x v="12"/>
    <n v="1659537"/>
    <n v="36492"/>
    <n v="0"/>
    <n v="0"/>
    <n v="0"/>
    <n v="1659537"/>
    <m/>
  </r>
  <r>
    <x v="12"/>
    <x v="4"/>
    <x v="73"/>
    <x v="1"/>
    <x v="8"/>
    <n v="0"/>
    <n v="0"/>
    <n v="0"/>
    <n v="98751"/>
    <n v="7000"/>
    <n v="105751"/>
    <m/>
  </r>
  <r>
    <x v="12"/>
    <x v="4"/>
    <x v="73"/>
    <x v="2"/>
    <x v="6"/>
    <n v="1703502"/>
    <n v="50477"/>
    <n v="0"/>
    <n v="0"/>
    <n v="0"/>
    <n v="1703502"/>
    <m/>
  </r>
  <r>
    <x v="12"/>
    <x v="4"/>
    <x v="73"/>
    <x v="2"/>
    <x v="13"/>
    <n v="643766"/>
    <n v="0"/>
    <n v="0"/>
    <n v="0"/>
    <n v="0"/>
    <n v="643766"/>
    <m/>
  </r>
  <r>
    <x v="12"/>
    <x v="4"/>
    <x v="73"/>
    <x v="2"/>
    <x v="9"/>
    <n v="0"/>
    <n v="0"/>
    <n v="0"/>
    <n v="0"/>
    <n v="28000"/>
    <n v="28000"/>
    <m/>
  </r>
  <r>
    <x v="12"/>
    <x v="4"/>
    <x v="73"/>
    <x v="4"/>
    <x v="7"/>
    <n v="17520"/>
    <n v="17520"/>
    <n v="0"/>
    <n v="0"/>
    <n v="0"/>
    <n v="17520"/>
    <m/>
  </r>
  <r>
    <x v="12"/>
    <x v="4"/>
    <x v="73"/>
    <x v="3"/>
    <x v="5"/>
    <n v="109884"/>
    <n v="0"/>
    <n v="0"/>
    <n v="0"/>
    <n v="0"/>
    <n v="109884"/>
    <m/>
  </r>
  <r>
    <x v="12"/>
    <x v="4"/>
    <x v="73"/>
    <x v="3"/>
    <x v="15"/>
    <n v="56302"/>
    <n v="40263"/>
    <n v="0"/>
    <n v="0"/>
    <n v="0"/>
    <n v="56302"/>
    <m/>
  </r>
  <r>
    <x v="12"/>
    <x v="4"/>
    <x v="56"/>
    <x v="0"/>
    <x v="11"/>
    <n v="3440329"/>
    <n v="9287"/>
    <n v="0"/>
    <n v="0"/>
    <n v="0"/>
    <n v="3440329"/>
    <m/>
  </r>
  <r>
    <x v="12"/>
    <x v="4"/>
    <x v="56"/>
    <x v="0"/>
    <x v="1"/>
    <n v="0"/>
    <n v="0"/>
    <n v="0"/>
    <n v="0"/>
    <n v="73040"/>
    <n v="73040"/>
    <m/>
  </r>
  <r>
    <x v="12"/>
    <x v="4"/>
    <x v="56"/>
    <x v="1"/>
    <x v="12"/>
    <n v="2979005"/>
    <n v="80866"/>
    <n v="0"/>
    <n v="0"/>
    <n v="0"/>
    <n v="2979005"/>
    <m/>
  </r>
  <r>
    <x v="12"/>
    <x v="4"/>
    <x v="56"/>
    <x v="1"/>
    <x v="8"/>
    <n v="0"/>
    <n v="0"/>
    <n v="0"/>
    <n v="67021"/>
    <n v="43650"/>
    <n v="110671"/>
    <m/>
  </r>
  <r>
    <x v="12"/>
    <x v="4"/>
    <x v="56"/>
    <x v="2"/>
    <x v="6"/>
    <n v="4506261"/>
    <n v="22254"/>
    <n v="0"/>
    <n v="0"/>
    <n v="0"/>
    <n v="4506261"/>
    <m/>
  </r>
  <r>
    <x v="12"/>
    <x v="4"/>
    <x v="56"/>
    <x v="2"/>
    <x v="13"/>
    <n v="3056924"/>
    <n v="15269"/>
    <n v="0"/>
    <n v="0"/>
    <n v="0"/>
    <n v="3056924"/>
    <m/>
  </r>
  <r>
    <x v="12"/>
    <x v="4"/>
    <x v="56"/>
    <x v="2"/>
    <x v="9"/>
    <n v="0"/>
    <n v="0"/>
    <n v="0"/>
    <n v="178453"/>
    <n v="222868"/>
    <n v="401321"/>
    <m/>
  </r>
  <r>
    <x v="12"/>
    <x v="4"/>
    <x v="56"/>
    <x v="4"/>
    <x v="7"/>
    <n v="98099"/>
    <n v="20685"/>
    <n v="0"/>
    <n v="0"/>
    <n v="0"/>
    <n v="98099"/>
    <m/>
  </r>
  <r>
    <x v="12"/>
    <x v="4"/>
    <x v="56"/>
    <x v="3"/>
    <x v="5"/>
    <n v="16844"/>
    <n v="0"/>
    <n v="0"/>
    <n v="0"/>
    <n v="0"/>
    <n v="16844"/>
    <m/>
  </r>
  <r>
    <x v="12"/>
    <x v="4"/>
    <x v="56"/>
    <x v="3"/>
    <x v="10"/>
    <n v="31532"/>
    <n v="17470"/>
    <n v="0"/>
    <n v="0"/>
    <n v="0"/>
    <n v="31532"/>
    <m/>
  </r>
  <r>
    <x v="12"/>
    <x v="2"/>
    <x v="11"/>
    <x v="0"/>
    <x v="11"/>
    <n v="11981"/>
    <n v="0"/>
    <n v="0"/>
    <n v="0"/>
    <n v="0"/>
    <n v="11981"/>
    <m/>
  </r>
  <r>
    <x v="12"/>
    <x v="2"/>
    <x v="11"/>
    <x v="1"/>
    <x v="12"/>
    <n v="417911"/>
    <n v="0"/>
    <n v="0"/>
    <n v="0"/>
    <n v="0"/>
    <n v="417911"/>
    <m/>
  </r>
  <r>
    <x v="12"/>
    <x v="2"/>
    <x v="11"/>
    <x v="2"/>
    <x v="6"/>
    <n v="23227"/>
    <n v="0"/>
    <n v="0"/>
    <n v="0"/>
    <n v="0"/>
    <n v="23227"/>
    <m/>
  </r>
  <r>
    <x v="12"/>
    <x v="2"/>
    <x v="11"/>
    <x v="3"/>
    <x v="10"/>
    <n v="75213"/>
    <n v="0"/>
    <n v="0"/>
    <n v="0"/>
    <n v="0"/>
    <n v="75213"/>
    <m/>
  </r>
  <r>
    <x v="12"/>
    <x v="4"/>
    <x v="27"/>
    <x v="0"/>
    <x v="11"/>
    <n v="7766793"/>
    <n v="24715"/>
    <n v="0"/>
    <n v="0"/>
    <n v="0"/>
    <n v="7766793"/>
    <m/>
  </r>
  <r>
    <x v="12"/>
    <x v="4"/>
    <x v="27"/>
    <x v="0"/>
    <x v="1"/>
    <n v="0"/>
    <n v="0"/>
    <n v="0"/>
    <n v="0"/>
    <n v="35430"/>
    <n v="35430"/>
    <m/>
  </r>
  <r>
    <x v="12"/>
    <x v="4"/>
    <x v="27"/>
    <x v="6"/>
    <x v="4"/>
    <n v="266749"/>
    <n v="7605"/>
    <n v="0"/>
    <n v="0"/>
    <n v="0"/>
    <n v="266749"/>
    <m/>
  </r>
  <r>
    <x v="12"/>
    <x v="4"/>
    <x v="27"/>
    <x v="1"/>
    <x v="12"/>
    <n v="3966399"/>
    <n v="124546"/>
    <n v="0"/>
    <n v="0"/>
    <n v="0"/>
    <n v="3966399"/>
    <m/>
  </r>
  <r>
    <x v="12"/>
    <x v="4"/>
    <x v="27"/>
    <x v="1"/>
    <x v="8"/>
    <n v="0"/>
    <n v="0"/>
    <n v="0"/>
    <n v="0"/>
    <n v="1250"/>
    <n v="1250"/>
    <m/>
  </r>
  <r>
    <x v="12"/>
    <x v="4"/>
    <x v="27"/>
    <x v="2"/>
    <x v="6"/>
    <n v="10069842"/>
    <n v="65986"/>
    <n v="0"/>
    <n v="0"/>
    <n v="0"/>
    <n v="10069842"/>
    <m/>
  </r>
  <r>
    <x v="12"/>
    <x v="4"/>
    <x v="27"/>
    <x v="2"/>
    <x v="13"/>
    <n v="4537106"/>
    <n v="21089"/>
    <n v="0"/>
    <n v="0"/>
    <n v="0"/>
    <n v="4537106"/>
    <m/>
  </r>
  <r>
    <x v="12"/>
    <x v="4"/>
    <x v="27"/>
    <x v="2"/>
    <x v="9"/>
    <n v="0"/>
    <n v="0"/>
    <n v="0"/>
    <n v="0"/>
    <n v="120640"/>
    <n v="120640"/>
    <m/>
  </r>
  <r>
    <x v="12"/>
    <x v="4"/>
    <x v="27"/>
    <x v="4"/>
    <x v="7"/>
    <n v="442973"/>
    <n v="80271"/>
    <n v="0"/>
    <n v="0"/>
    <n v="0"/>
    <n v="442973"/>
    <m/>
  </r>
  <r>
    <x v="12"/>
    <x v="4"/>
    <x v="27"/>
    <x v="3"/>
    <x v="5"/>
    <n v="44038"/>
    <n v="26520"/>
    <n v="0"/>
    <n v="0"/>
    <n v="0"/>
    <n v="44038"/>
    <m/>
  </r>
  <r>
    <x v="12"/>
    <x v="4"/>
    <x v="27"/>
    <x v="3"/>
    <x v="10"/>
    <n v="148729"/>
    <n v="69108"/>
    <n v="0"/>
    <n v="0"/>
    <n v="0"/>
    <n v="148729"/>
    <m/>
  </r>
  <r>
    <x v="12"/>
    <x v="4"/>
    <x v="27"/>
    <x v="3"/>
    <x v="15"/>
    <n v="402589"/>
    <n v="7726"/>
    <n v="0"/>
    <n v="0"/>
    <n v="0"/>
    <n v="402589"/>
    <m/>
  </r>
  <r>
    <x v="12"/>
    <x v="4"/>
    <x v="27"/>
    <x v="0"/>
    <x v="11"/>
    <n v="2609304"/>
    <n v="3001"/>
    <n v="0"/>
    <n v="0"/>
    <n v="0"/>
    <n v="2609304"/>
    <m/>
  </r>
  <r>
    <x v="12"/>
    <x v="4"/>
    <x v="27"/>
    <x v="0"/>
    <x v="1"/>
    <n v="0"/>
    <n v="0"/>
    <n v="0"/>
    <n v="0"/>
    <n v="16930"/>
    <n v="16930"/>
    <m/>
  </r>
  <r>
    <x v="12"/>
    <x v="4"/>
    <x v="27"/>
    <x v="6"/>
    <x v="4"/>
    <n v="130834"/>
    <n v="8900"/>
    <n v="0"/>
    <n v="0"/>
    <n v="0"/>
    <n v="130834"/>
    <m/>
  </r>
  <r>
    <x v="12"/>
    <x v="4"/>
    <x v="27"/>
    <x v="1"/>
    <x v="12"/>
    <n v="4127692"/>
    <n v="95414"/>
    <n v="0"/>
    <n v="0"/>
    <n v="0"/>
    <n v="4127692"/>
    <m/>
  </r>
  <r>
    <x v="12"/>
    <x v="4"/>
    <x v="27"/>
    <x v="1"/>
    <x v="8"/>
    <n v="0"/>
    <n v="0"/>
    <n v="0"/>
    <n v="119140"/>
    <n v="32120"/>
    <n v="151260"/>
    <m/>
  </r>
  <r>
    <x v="12"/>
    <x v="4"/>
    <x v="27"/>
    <x v="2"/>
    <x v="6"/>
    <n v="2280000"/>
    <n v="170826"/>
    <n v="0"/>
    <n v="0"/>
    <n v="0"/>
    <n v="2280000"/>
    <m/>
  </r>
  <r>
    <x v="12"/>
    <x v="4"/>
    <x v="27"/>
    <x v="2"/>
    <x v="13"/>
    <n v="4549052"/>
    <n v="0"/>
    <n v="0"/>
    <n v="0"/>
    <n v="0"/>
    <n v="4549052"/>
    <m/>
  </r>
  <r>
    <x v="12"/>
    <x v="4"/>
    <x v="27"/>
    <x v="2"/>
    <x v="9"/>
    <n v="0"/>
    <n v="0"/>
    <n v="0"/>
    <n v="0"/>
    <n v="62080"/>
    <n v="62080"/>
    <m/>
  </r>
  <r>
    <x v="12"/>
    <x v="4"/>
    <x v="27"/>
    <x v="4"/>
    <x v="7"/>
    <n v="219844"/>
    <n v="108835"/>
    <n v="0"/>
    <n v="0"/>
    <n v="0"/>
    <n v="219844"/>
    <m/>
  </r>
  <r>
    <x v="12"/>
    <x v="4"/>
    <x v="27"/>
    <x v="3"/>
    <x v="5"/>
    <n v="34695"/>
    <n v="0"/>
    <n v="0"/>
    <n v="0"/>
    <n v="0"/>
    <n v="34695"/>
    <m/>
  </r>
  <r>
    <x v="12"/>
    <x v="4"/>
    <x v="27"/>
    <x v="3"/>
    <x v="10"/>
    <n v="73772"/>
    <n v="44277"/>
    <n v="0"/>
    <n v="0"/>
    <n v="0"/>
    <n v="73772"/>
    <m/>
  </r>
  <r>
    <x v="12"/>
    <x v="4"/>
    <x v="27"/>
    <x v="3"/>
    <x v="15"/>
    <n v="58170"/>
    <n v="43294"/>
    <n v="0"/>
    <n v="0"/>
    <n v="0"/>
    <n v="58170"/>
    <m/>
  </r>
  <r>
    <x v="12"/>
    <x v="4"/>
    <x v="27"/>
    <x v="0"/>
    <x v="11"/>
    <n v="3493327"/>
    <n v="0"/>
    <n v="0"/>
    <n v="0"/>
    <n v="0"/>
    <n v="3493327"/>
    <m/>
  </r>
  <r>
    <x v="12"/>
    <x v="4"/>
    <x v="27"/>
    <x v="0"/>
    <x v="1"/>
    <n v="0"/>
    <n v="0"/>
    <n v="0"/>
    <n v="0"/>
    <n v="40725"/>
    <n v="40725"/>
    <m/>
  </r>
  <r>
    <x v="12"/>
    <x v="4"/>
    <x v="27"/>
    <x v="6"/>
    <x v="4"/>
    <n v="7796"/>
    <n v="0"/>
    <n v="0"/>
    <n v="0"/>
    <n v="0"/>
    <n v="7796"/>
    <m/>
  </r>
  <r>
    <x v="12"/>
    <x v="4"/>
    <x v="27"/>
    <x v="1"/>
    <x v="12"/>
    <n v="2530848"/>
    <n v="41740"/>
    <n v="0"/>
    <n v="0"/>
    <n v="0"/>
    <n v="2530848"/>
    <m/>
  </r>
  <r>
    <x v="12"/>
    <x v="4"/>
    <x v="27"/>
    <x v="1"/>
    <x v="8"/>
    <n v="0"/>
    <n v="0"/>
    <n v="0"/>
    <n v="0"/>
    <n v="5400"/>
    <n v="5400"/>
    <m/>
  </r>
  <r>
    <x v="12"/>
    <x v="4"/>
    <x v="27"/>
    <x v="2"/>
    <x v="6"/>
    <n v="3940245"/>
    <n v="0"/>
    <n v="0"/>
    <n v="0"/>
    <n v="0"/>
    <n v="3940245"/>
    <m/>
  </r>
  <r>
    <x v="12"/>
    <x v="4"/>
    <x v="27"/>
    <x v="2"/>
    <x v="13"/>
    <n v="3644941"/>
    <n v="14860"/>
    <n v="0"/>
    <n v="0"/>
    <n v="0"/>
    <n v="3644941"/>
    <m/>
  </r>
  <r>
    <x v="12"/>
    <x v="4"/>
    <x v="27"/>
    <x v="2"/>
    <x v="9"/>
    <n v="0"/>
    <n v="0"/>
    <n v="0"/>
    <n v="0"/>
    <n v="96410"/>
    <n v="96410"/>
    <m/>
  </r>
  <r>
    <x v="12"/>
    <x v="4"/>
    <x v="27"/>
    <x v="4"/>
    <x v="7"/>
    <n v="188492"/>
    <n v="0"/>
    <n v="0"/>
    <n v="0"/>
    <n v="0"/>
    <n v="188492"/>
    <m/>
  </r>
  <r>
    <x v="12"/>
    <x v="4"/>
    <x v="27"/>
    <x v="3"/>
    <x v="5"/>
    <n v="134804"/>
    <n v="0"/>
    <n v="0"/>
    <n v="0"/>
    <n v="0"/>
    <n v="134804"/>
    <m/>
  </r>
  <r>
    <x v="12"/>
    <x v="4"/>
    <x v="27"/>
    <x v="3"/>
    <x v="10"/>
    <n v="164546"/>
    <n v="0"/>
    <n v="0"/>
    <n v="0"/>
    <n v="0"/>
    <n v="164546"/>
    <m/>
  </r>
  <r>
    <x v="12"/>
    <x v="4"/>
    <x v="27"/>
    <x v="0"/>
    <x v="11"/>
    <n v="7064427"/>
    <n v="28719"/>
    <n v="0"/>
    <n v="0"/>
    <n v="0"/>
    <n v="7064427"/>
    <m/>
  </r>
  <r>
    <x v="12"/>
    <x v="4"/>
    <x v="27"/>
    <x v="0"/>
    <x v="1"/>
    <n v="0"/>
    <n v="0"/>
    <n v="0"/>
    <n v="145386"/>
    <n v="99050"/>
    <n v="244436"/>
    <m/>
  </r>
  <r>
    <x v="12"/>
    <x v="4"/>
    <x v="27"/>
    <x v="6"/>
    <x v="4"/>
    <n v="169661"/>
    <n v="0"/>
    <n v="0"/>
    <n v="0"/>
    <n v="0"/>
    <n v="169661"/>
    <m/>
  </r>
  <r>
    <x v="12"/>
    <x v="4"/>
    <x v="27"/>
    <x v="1"/>
    <x v="12"/>
    <n v="7646724"/>
    <n v="186254"/>
    <n v="0"/>
    <n v="0"/>
    <n v="0"/>
    <n v="7646724"/>
    <m/>
  </r>
  <r>
    <x v="12"/>
    <x v="4"/>
    <x v="27"/>
    <x v="1"/>
    <x v="8"/>
    <n v="0"/>
    <n v="0"/>
    <n v="0"/>
    <n v="416769"/>
    <n v="89335"/>
    <n v="506104"/>
    <m/>
  </r>
  <r>
    <x v="12"/>
    <x v="4"/>
    <x v="27"/>
    <x v="2"/>
    <x v="6"/>
    <n v="8539375"/>
    <n v="34541"/>
    <n v="0"/>
    <n v="0"/>
    <n v="0"/>
    <n v="8539375"/>
    <m/>
  </r>
  <r>
    <x v="12"/>
    <x v="4"/>
    <x v="27"/>
    <x v="2"/>
    <x v="13"/>
    <n v="6961836"/>
    <n v="46915"/>
    <n v="0"/>
    <n v="0"/>
    <n v="0"/>
    <n v="6961836"/>
    <m/>
  </r>
  <r>
    <x v="12"/>
    <x v="4"/>
    <x v="27"/>
    <x v="2"/>
    <x v="9"/>
    <n v="0"/>
    <n v="0"/>
    <n v="0"/>
    <n v="0"/>
    <n v="223223"/>
    <n v="223223"/>
    <m/>
  </r>
  <r>
    <x v="12"/>
    <x v="4"/>
    <x v="27"/>
    <x v="4"/>
    <x v="7"/>
    <n v="388704"/>
    <n v="11351"/>
    <n v="0"/>
    <n v="0"/>
    <n v="0"/>
    <n v="388704"/>
    <m/>
  </r>
  <r>
    <x v="12"/>
    <x v="4"/>
    <x v="27"/>
    <x v="3"/>
    <x v="5"/>
    <n v="63636"/>
    <n v="0"/>
    <n v="0"/>
    <n v="0"/>
    <n v="0"/>
    <n v="63636"/>
    <m/>
  </r>
  <r>
    <x v="12"/>
    <x v="4"/>
    <x v="27"/>
    <x v="3"/>
    <x v="10"/>
    <n v="138248"/>
    <n v="0"/>
    <n v="0"/>
    <n v="0"/>
    <n v="0"/>
    <n v="138248"/>
    <m/>
  </r>
  <r>
    <x v="12"/>
    <x v="4"/>
    <x v="27"/>
    <x v="3"/>
    <x v="15"/>
    <n v="112893"/>
    <n v="0"/>
    <n v="0"/>
    <n v="0"/>
    <n v="0"/>
    <n v="112893"/>
    <m/>
  </r>
  <r>
    <x v="12"/>
    <x v="4"/>
    <x v="45"/>
    <x v="0"/>
    <x v="11"/>
    <n v="3148609"/>
    <n v="19054"/>
    <n v="0"/>
    <n v="0"/>
    <n v="0"/>
    <n v="3148609"/>
    <m/>
  </r>
  <r>
    <x v="12"/>
    <x v="4"/>
    <x v="45"/>
    <x v="0"/>
    <x v="1"/>
    <n v="0"/>
    <n v="0"/>
    <n v="0"/>
    <n v="0"/>
    <n v="36040"/>
    <n v="36040"/>
    <m/>
  </r>
  <r>
    <x v="12"/>
    <x v="4"/>
    <x v="45"/>
    <x v="6"/>
    <x v="4"/>
    <n v="49362"/>
    <n v="0"/>
    <n v="0"/>
    <n v="0"/>
    <n v="0"/>
    <n v="49362"/>
    <m/>
  </r>
  <r>
    <x v="12"/>
    <x v="4"/>
    <x v="45"/>
    <x v="1"/>
    <x v="12"/>
    <n v="2948984"/>
    <n v="0"/>
    <n v="0"/>
    <n v="0"/>
    <n v="0"/>
    <n v="2948984"/>
    <m/>
  </r>
  <r>
    <x v="12"/>
    <x v="4"/>
    <x v="45"/>
    <x v="1"/>
    <x v="8"/>
    <n v="0"/>
    <n v="0"/>
    <n v="0"/>
    <n v="0"/>
    <n v="30290"/>
    <n v="30290"/>
    <m/>
  </r>
  <r>
    <x v="12"/>
    <x v="4"/>
    <x v="45"/>
    <x v="2"/>
    <x v="6"/>
    <n v="2570213"/>
    <n v="42002"/>
    <n v="0"/>
    <n v="0"/>
    <n v="0"/>
    <n v="2570213"/>
    <m/>
  </r>
  <r>
    <x v="12"/>
    <x v="4"/>
    <x v="45"/>
    <x v="2"/>
    <x v="13"/>
    <n v="3799337"/>
    <n v="0"/>
    <n v="0"/>
    <n v="0"/>
    <n v="0"/>
    <n v="3799337"/>
    <m/>
  </r>
  <r>
    <x v="12"/>
    <x v="4"/>
    <x v="45"/>
    <x v="2"/>
    <x v="9"/>
    <n v="0"/>
    <n v="0"/>
    <n v="0"/>
    <n v="0"/>
    <n v="87870"/>
    <n v="87870"/>
    <m/>
  </r>
  <r>
    <x v="12"/>
    <x v="4"/>
    <x v="45"/>
    <x v="4"/>
    <x v="7"/>
    <n v="126575"/>
    <n v="77995"/>
    <n v="0"/>
    <n v="0"/>
    <n v="0"/>
    <n v="126575"/>
    <m/>
  </r>
  <r>
    <x v="12"/>
    <x v="4"/>
    <x v="45"/>
    <x v="3"/>
    <x v="10"/>
    <n v="71984"/>
    <n v="0"/>
    <n v="0"/>
    <n v="0"/>
    <n v="0"/>
    <n v="71984"/>
    <m/>
  </r>
  <r>
    <x v="12"/>
    <x v="4"/>
    <x v="17"/>
    <x v="0"/>
    <x v="11"/>
    <n v="8575251"/>
    <n v="7021"/>
    <n v="0"/>
    <n v="0"/>
    <n v="0"/>
    <n v="8575251"/>
    <m/>
  </r>
  <r>
    <x v="12"/>
    <x v="4"/>
    <x v="17"/>
    <x v="0"/>
    <x v="1"/>
    <n v="0"/>
    <n v="0"/>
    <n v="0"/>
    <n v="53398"/>
    <n v="163451"/>
    <n v="216849"/>
    <m/>
  </r>
  <r>
    <x v="12"/>
    <x v="4"/>
    <x v="17"/>
    <x v="6"/>
    <x v="4"/>
    <n v="432105"/>
    <n v="0"/>
    <n v="0"/>
    <n v="0"/>
    <n v="0"/>
    <n v="432105"/>
    <m/>
  </r>
  <r>
    <x v="12"/>
    <x v="4"/>
    <x v="17"/>
    <x v="6"/>
    <x v="2"/>
    <n v="0"/>
    <n v="0"/>
    <n v="0"/>
    <n v="17532"/>
    <n v="0"/>
    <n v="17532"/>
    <m/>
  </r>
  <r>
    <x v="12"/>
    <x v="4"/>
    <x v="17"/>
    <x v="1"/>
    <x v="12"/>
    <n v="12263799"/>
    <n v="182968"/>
    <n v="0"/>
    <n v="0"/>
    <n v="0"/>
    <n v="12263799"/>
    <m/>
  </r>
  <r>
    <x v="12"/>
    <x v="4"/>
    <x v="17"/>
    <x v="1"/>
    <x v="8"/>
    <n v="0"/>
    <n v="0"/>
    <n v="0"/>
    <n v="113878"/>
    <n v="198444"/>
    <n v="312322"/>
    <m/>
  </r>
  <r>
    <x v="12"/>
    <x v="4"/>
    <x v="17"/>
    <x v="2"/>
    <x v="6"/>
    <n v="12852226"/>
    <n v="784191"/>
    <n v="0"/>
    <n v="0"/>
    <n v="0"/>
    <n v="12852226"/>
    <m/>
  </r>
  <r>
    <x v="12"/>
    <x v="4"/>
    <x v="17"/>
    <x v="2"/>
    <x v="13"/>
    <n v="14564563"/>
    <n v="0"/>
    <n v="0"/>
    <n v="0"/>
    <n v="0"/>
    <n v="14564563"/>
    <m/>
  </r>
  <r>
    <x v="12"/>
    <x v="4"/>
    <x v="17"/>
    <x v="2"/>
    <x v="9"/>
    <n v="0"/>
    <n v="0"/>
    <n v="0"/>
    <n v="717694"/>
    <n v="395458"/>
    <n v="1113152"/>
    <m/>
  </r>
  <r>
    <x v="12"/>
    <x v="4"/>
    <x v="17"/>
    <x v="4"/>
    <x v="7"/>
    <n v="455790"/>
    <n v="112956"/>
    <n v="0"/>
    <n v="0"/>
    <n v="0"/>
    <n v="455790"/>
    <m/>
  </r>
  <r>
    <x v="12"/>
    <x v="4"/>
    <x v="17"/>
    <x v="3"/>
    <x v="5"/>
    <n v="229925"/>
    <n v="0"/>
    <n v="0"/>
    <n v="0"/>
    <n v="0"/>
    <n v="229925"/>
    <m/>
  </r>
  <r>
    <x v="12"/>
    <x v="4"/>
    <x v="17"/>
    <x v="3"/>
    <x v="10"/>
    <n v="384942"/>
    <n v="0"/>
    <n v="0"/>
    <n v="0"/>
    <n v="0"/>
    <n v="384942"/>
    <m/>
  </r>
  <r>
    <x v="12"/>
    <x v="4"/>
    <x v="17"/>
    <x v="3"/>
    <x v="15"/>
    <n v="609414"/>
    <n v="24262"/>
    <n v="0"/>
    <n v="0"/>
    <n v="0"/>
    <n v="609414"/>
    <m/>
  </r>
  <r>
    <x v="12"/>
    <x v="4"/>
    <x v="17"/>
    <x v="3"/>
    <x v="16"/>
    <n v="0"/>
    <n v="0"/>
    <n v="0"/>
    <n v="0"/>
    <n v="10000"/>
    <n v="10000"/>
    <m/>
  </r>
  <r>
    <x v="12"/>
    <x v="4"/>
    <x v="65"/>
    <x v="0"/>
    <x v="11"/>
    <n v="2950721"/>
    <n v="0"/>
    <n v="0"/>
    <n v="0"/>
    <n v="0"/>
    <n v="2950721"/>
    <m/>
  </r>
  <r>
    <x v="12"/>
    <x v="4"/>
    <x v="65"/>
    <x v="0"/>
    <x v="1"/>
    <n v="0"/>
    <n v="0"/>
    <n v="0"/>
    <n v="0"/>
    <n v="25320"/>
    <n v="25320"/>
    <m/>
  </r>
  <r>
    <x v="12"/>
    <x v="4"/>
    <x v="65"/>
    <x v="6"/>
    <x v="4"/>
    <n v="75356"/>
    <n v="0"/>
    <n v="0"/>
    <n v="0"/>
    <n v="0"/>
    <n v="75356"/>
    <m/>
  </r>
  <r>
    <x v="12"/>
    <x v="4"/>
    <x v="65"/>
    <x v="1"/>
    <x v="12"/>
    <n v="2901860"/>
    <n v="46083"/>
    <n v="0"/>
    <n v="0"/>
    <n v="0"/>
    <n v="2901860"/>
    <m/>
  </r>
  <r>
    <x v="12"/>
    <x v="4"/>
    <x v="65"/>
    <x v="1"/>
    <x v="8"/>
    <n v="0"/>
    <n v="0"/>
    <n v="0"/>
    <n v="169057"/>
    <n v="37306"/>
    <n v="206363"/>
    <m/>
  </r>
  <r>
    <x v="12"/>
    <x v="4"/>
    <x v="65"/>
    <x v="2"/>
    <x v="6"/>
    <n v="3451803"/>
    <n v="0"/>
    <n v="0"/>
    <n v="0"/>
    <n v="0"/>
    <n v="3451803"/>
    <m/>
  </r>
  <r>
    <x v="12"/>
    <x v="4"/>
    <x v="65"/>
    <x v="2"/>
    <x v="13"/>
    <n v="3091713"/>
    <n v="4735"/>
    <n v="0"/>
    <n v="0"/>
    <n v="0"/>
    <n v="3091713"/>
    <m/>
  </r>
  <r>
    <x v="12"/>
    <x v="4"/>
    <x v="65"/>
    <x v="2"/>
    <x v="9"/>
    <n v="0"/>
    <n v="0"/>
    <n v="0"/>
    <n v="523888"/>
    <n v="98855"/>
    <n v="622743"/>
    <m/>
  </r>
  <r>
    <x v="12"/>
    <x v="4"/>
    <x v="65"/>
    <x v="4"/>
    <x v="7"/>
    <n v="157843"/>
    <n v="0"/>
    <n v="0"/>
    <n v="0"/>
    <n v="0"/>
    <n v="157843"/>
    <m/>
  </r>
  <r>
    <x v="12"/>
    <x v="4"/>
    <x v="65"/>
    <x v="3"/>
    <x v="5"/>
    <n v="249165"/>
    <n v="0"/>
    <n v="0"/>
    <n v="0"/>
    <n v="0"/>
    <n v="249165"/>
    <m/>
  </r>
  <r>
    <x v="12"/>
    <x v="4"/>
    <x v="65"/>
    <x v="3"/>
    <x v="10"/>
    <n v="325773"/>
    <n v="9176"/>
    <n v="0"/>
    <n v="0"/>
    <n v="0"/>
    <n v="325773"/>
    <m/>
  </r>
  <r>
    <x v="12"/>
    <x v="4"/>
    <x v="65"/>
    <x v="3"/>
    <x v="15"/>
    <n v="433231"/>
    <n v="0"/>
    <n v="0"/>
    <n v="0"/>
    <n v="0"/>
    <n v="433231"/>
    <m/>
  </r>
  <r>
    <x v="12"/>
    <x v="4"/>
    <x v="57"/>
    <x v="0"/>
    <x v="11"/>
    <n v="1113716"/>
    <n v="9894"/>
    <n v="0"/>
    <n v="0"/>
    <n v="0"/>
    <n v="1113716"/>
    <m/>
  </r>
  <r>
    <x v="12"/>
    <x v="4"/>
    <x v="57"/>
    <x v="0"/>
    <x v="1"/>
    <n v="0"/>
    <n v="0"/>
    <n v="0"/>
    <n v="221887"/>
    <n v="0"/>
    <n v="221887"/>
    <m/>
  </r>
  <r>
    <x v="12"/>
    <x v="4"/>
    <x v="57"/>
    <x v="6"/>
    <x v="4"/>
    <n v="39065"/>
    <n v="0"/>
    <n v="0"/>
    <n v="0"/>
    <n v="0"/>
    <n v="39065"/>
    <m/>
  </r>
  <r>
    <x v="12"/>
    <x v="4"/>
    <x v="57"/>
    <x v="1"/>
    <x v="12"/>
    <n v="800593"/>
    <n v="22243"/>
    <n v="0"/>
    <n v="0"/>
    <n v="0"/>
    <n v="800593"/>
    <m/>
  </r>
  <r>
    <x v="12"/>
    <x v="4"/>
    <x v="57"/>
    <x v="1"/>
    <x v="8"/>
    <n v="0"/>
    <n v="0"/>
    <n v="0"/>
    <n v="78948"/>
    <n v="0"/>
    <n v="78948"/>
    <m/>
  </r>
  <r>
    <x v="12"/>
    <x v="4"/>
    <x v="57"/>
    <x v="2"/>
    <x v="6"/>
    <n v="2254315"/>
    <n v="26148"/>
    <n v="0"/>
    <n v="0"/>
    <n v="0"/>
    <n v="2254315"/>
    <m/>
  </r>
  <r>
    <x v="12"/>
    <x v="4"/>
    <x v="57"/>
    <x v="2"/>
    <x v="13"/>
    <n v="548163"/>
    <n v="0"/>
    <n v="0"/>
    <n v="0"/>
    <n v="0"/>
    <n v="548163"/>
    <m/>
  </r>
  <r>
    <x v="12"/>
    <x v="4"/>
    <x v="57"/>
    <x v="2"/>
    <x v="9"/>
    <n v="0"/>
    <n v="0"/>
    <n v="0"/>
    <n v="1008656"/>
    <n v="4000"/>
    <n v="1012656"/>
    <m/>
  </r>
  <r>
    <x v="12"/>
    <x v="4"/>
    <x v="57"/>
    <x v="4"/>
    <x v="7"/>
    <n v="207326"/>
    <n v="59667"/>
    <n v="0"/>
    <n v="0"/>
    <n v="0"/>
    <n v="207326"/>
    <m/>
  </r>
  <r>
    <x v="12"/>
    <x v="4"/>
    <x v="57"/>
    <x v="3"/>
    <x v="5"/>
    <n v="155659"/>
    <n v="0"/>
    <n v="0"/>
    <n v="0"/>
    <n v="0"/>
    <n v="155659"/>
    <m/>
  </r>
  <r>
    <x v="12"/>
    <x v="4"/>
    <x v="57"/>
    <x v="3"/>
    <x v="10"/>
    <n v="595238"/>
    <n v="0"/>
    <n v="0"/>
    <n v="0"/>
    <n v="0"/>
    <n v="595238"/>
    <m/>
  </r>
  <r>
    <x v="12"/>
    <x v="4"/>
    <x v="57"/>
    <x v="3"/>
    <x v="15"/>
    <n v="959670"/>
    <n v="46114"/>
    <n v="0"/>
    <n v="0"/>
    <n v="0"/>
    <n v="959670"/>
    <m/>
  </r>
  <r>
    <x v="12"/>
    <x v="4"/>
    <x v="53"/>
    <x v="0"/>
    <x v="11"/>
    <n v="2280478"/>
    <n v="0"/>
    <n v="0"/>
    <n v="0"/>
    <n v="0"/>
    <n v="2280478"/>
    <m/>
  </r>
  <r>
    <x v="12"/>
    <x v="4"/>
    <x v="53"/>
    <x v="0"/>
    <x v="1"/>
    <n v="0"/>
    <n v="0"/>
    <n v="0"/>
    <n v="140880"/>
    <n v="0"/>
    <n v="140880"/>
    <m/>
  </r>
  <r>
    <x v="12"/>
    <x v="4"/>
    <x v="53"/>
    <x v="6"/>
    <x v="4"/>
    <n v="208143"/>
    <n v="0"/>
    <n v="0"/>
    <n v="0"/>
    <n v="0"/>
    <n v="208143"/>
    <m/>
  </r>
  <r>
    <x v="12"/>
    <x v="4"/>
    <x v="53"/>
    <x v="1"/>
    <x v="12"/>
    <n v="3285022"/>
    <n v="6137"/>
    <n v="0"/>
    <n v="0"/>
    <n v="0"/>
    <n v="3285022"/>
    <m/>
  </r>
  <r>
    <x v="12"/>
    <x v="4"/>
    <x v="53"/>
    <x v="1"/>
    <x v="8"/>
    <n v="0"/>
    <n v="0"/>
    <n v="0"/>
    <n v="169990"/>
    <n v="14000"/>
    <n v="183990"/>
    <m/>
  </r>
  <r>
    <x v="12"/>
    <x v="4"/>
    <x v="53"/>
    <x v="2"/>
    <x v="6"/>
    <n v="3443826"/>
    <n v="18071"/>
    <n v="0"/>
    <n v="0"/>
    <n v="0"/>
    <n v="3443826"/>
    <m/>
  </r>
  <r>
    <x v="12"/>
    <x v="4"/>
    <x v="53"/>
    <x v="2"/>
    <x v="13"/>
    <n v="1934137"/>
    <n v="0"/>
    <n v="0"/>
    <n v="0"/>
    <n v="0"/>
    <n v="1934137"/>
    <m/>
  </r>
  <r>
    <x v="12"/>
    <x v="4"/>
    <x v="53"/>
    <x v="2"/>
    <x v="9"/>
    <n v="0"/>
    <n v="0"/>
    <n v="0"/>
    <n v="119779"/>
    <n v="31990"/>
    <n v="151769"/>
    <m/>
  </r>
  <r>
    <x v="12"/>
    <x v="4"/>
    <x v="53"/>
    <x v="4"/>
    <x v="7"/>
    <n v="157076"/>
    <n v="0"/>
    <n v="0"/>
    <n v="0"/>
    <n v="0"/>
    <n v="157076"/>
    <m/>
  </r>
  <r>
    <x v="12"/>
    <x v="4"/>
    <x v="53"/>
    <x v="3"/>
    <x v="10"/>
    <n v="133939"/>
    <n v="0"/>
    <n v="0"/>
    <n v="0"/>
    <n v="0"/>
    <n v="133939"/>
    <m/>
  </r>
  <r>
    <x v="12"/>
    <x v="4"/>
    <x v="53"/>
    <x v="3"/>
    <x v="15"/>
    <n v="150545"/>
    <n v="0"/>
    <n v="0"/>
    <n v="0"/>
    <n v="0"/>
    <n v="150545"/>
    <m/>
  </r>
  <r>
    <x v="12"/>
    <x v="4"/>
    <x v="53"/>
    <x v="3"/>
    <x v="16"/>
    <n v="0"/>
    <n v="0"/>
    <n v="0"/>
    <n v="0"/>
    <n v="29505"/>
    <n v="29505"/>
    <m/>
  </r>
  <r>
    <x v="12"/>
    <x v="4"/>
    <x v="27"/>
    <x v="0"/>
    <x v="11"/>
    <n v="2111608"/>
    <n v="39344"/>
    <n v="0"/>
    <n v="0"/>
    <n v="0"/>
    <n v="2111608"/>
    <m/>
  </r>
  <r>
    <x v="12"/>
    <x v="4"/>
    <x v="27"/>
    <x v="0"/>
    <x v="1"/>
    <n v="0"/>
    <n v="0"/>
    <n v="0"/>
    <n v="150397"/>
    <n v="0"/>
    <n v="150397"/>
    <m/>
  </r>
  <r>
    <x v="12"/>
    <x v="4"/>
    <x v="27"/>
    <x v="6"/>
    <x v="4"/>
    <n v="29839"/>
    <n v="8591"/>
    <n v="0"/>
    <n v="0"/>
    <n v="0"/>
    <n v="29839"/>
    <m/>
  </r>
  <r>
    <x v="12"/>
    <x v="4"/>
    <x v="27"/>
    <x v="1"/>
    <x v="12"/>
    <n v="2842179"/>
    <n v="11187"/>
    <n v="0"/>
    <n v="0"/>
    <n v="0"/>
    <n v="2842179"/>
    <m/>
  </r>
  <r>
    <x v="12"/>
    <x v="4"/>
    <x v="27"/>
    <x v="1"/>
    <x v="8"/>
    <n v="0"/>
    <n v="0"/>
    <n v="0"/>
    <n v="445230"/>
    <n v="13070"/>
    <n v="458300"/>
    <m/>
  </r>
  <r>
    <x v="12"/>
    <x v="4"/>
    <x v="27"/>
    <x v="2"/>
    <x v="6"/>
    <n v="2587850"/>
    <n v="8292"/>
    <n v="0"/>
    <n v="0"/>
    <n v="0"/>
    <n v="2587850"/>
    <m/>
  </r>
  <r>
    <x v="12"/>
    <x v="4"/>
    <x v="27"/>
    <x v="2"/>
    <x v="13"/>
    <n v="2089439"/>
    <n v="0"/>
    <n v="0"/>
    <n v="0"/>
    <n v="0"/>
    <n v="2089439"/>
    <m/>
  </r>
  <r>
    <x v="12"/>
    <x v="4"/>
    <x v="27"/>
    <x v="2"/>
    <x v="9"/>
    <n v="0"/>
    <n v="0"/>
    <n v="0"/>
    <n v="325289"/>
    <n v="16404"/>
    <n v="341693"/>
    <m/>
  </r>
  <r>
    <x v="12"/>
    <x v="4"/>
    <x v="27"/>
    <x v="4"/>
    <x v="7"/>
    <n v="73223"/>
    <n v="9607"/>
    <n v="0"/>
    <n v="0"/>
    <n v="0"/>
    <n v="73223"/>
    <m/>
  </r>
  <r>
    <x v="12"/>
    <x v="4"/>
    <x v="27"/>
    <x v="3"/>
    <x v="10"/>
    <n v="47598"/>
    <n v="0"/>
    <n v="0"/>
    <n v="0"/>
    <n v="0"/>
    <n v="47598"/>
    <m/>
  </r>
  <r>
    <x v="12"/>
    <x v="4"/>
    <x v="27"/>
    <x v="3"/>
    <x v="15"/>
    <n v="114317"/>
    <n v="25666"/>
    <n v="0"/>
    <n v="0"/>
    <n v="0"/>
    <n v="114317"/>
    <m/>
  </r>
  <r>
    <x v="12"/>
    <x v="4"/>
    <x v="27"/>
    <x v="3"/>
    <x v="16"/>
    <n v="0"/>
    <n v="0"/>
    <n v="0"/>
    <n v="0"/>
    <n v="1500"/>
    <n v="1500"/>
    <m/>
  </r>
  <r>
    <x v="12"/>
    <x v="2"/>
    <x v="48"/>
    <x v="0"/>
    <x v="11"/>
    <n v="2662316"/>
    <n v="25615"/>
    <n v="0"/>
    <n v="0"/>
    <n v="0"/>
    <n v="2662316"/>
    <m/>
  </r>
  <r>
    <x v="12"/>
    <x v="2"/>
    <x v="48"/>
    <x v="0"/>
    <x v="1"/>
    <n v="0"/>
    <n v="0"/>
    <n v="0"/>
    <n v="0"/>
    <n v="41050"/>
    <n v="41050"/>
    <m/>
  </r>
  <r>
    <x v="12"/>
    <x v="2"/>
    <x v="48"/>
    <x v="6"/>
    <x v="4"/>
    <n v="6996"/>
    <n v="0"/>
    <n v="0"/>
    <n v="0"/>
    <n v="0"/>
    <n v="6996"/>
    <m/>
  </r>
  <r>
    <x v="12"/>
    <x v="2"/>
    <x v="48"/>
    <x v="1"/>
    <x v="12"/>
    <n v="1858700"/>
    <n v="0"/>
    <n v="0"/>
    <n v="0"/>
    <n v="0"/>
    <n v="1858700"/>
    <m/>
  </r>
  <r>
    <x v="12"/>
    <x v="2"/>
    <x v="48"/>
    <x v="1"/>
    <x v="8"/>
    <n v="0"/>
    <n v="0"/>
    <n v="0"/>
    <n v="0"/>
    <n v="25345"/>
    <n v="25345"/>
    <m/>
  </r>
  <r>
    <x v="12"/>
    <x v="2"/>
    <x v="48"/>
    <x v="2"/>
    <x v="6"/>
    <n v="3607941"/>
    <n v="0"/>
    <n v="0"/>
    <n v="0"/>
    <n v="0"/>
    <n v="3607941"/>
    <m/>
  </r>
  <r>
    <x v="12"/>
    <x v="2"/>
    <x v="48"/>
    <x v="2"/>
    <x v="13"/>
    <n v="2357253"/>
    <n v="0"/>
    <n v="0"/>
    <n v="0"/>
    <n v="0"/>
    <n v="2357253"/>
    <m/>
  </r>
  <r>
    <x v="12"/>
    <x v="2"/>
    <x v="48"/>
    <x v="2"/>
    <x v="9"/>
    <n v="0"/>
    <n v="0"/>
    <n v="0"/>
    <n v="0"/>
    <n v="123780"/>
    <n v="123780"/>
    <m/>
  </r>
  <r>
    <x v="12"/>
    <x v="2"/>
    <x v="48"/>
    <x v="4"/>
    <x v="7"/>
    <n v="366846"/>
    <n v="0"/>
    <n v="0"/>
    <n v="0"/>
    <n v="0"/>
    <n v="366846"/>
    <m/>
  </r>
  <r>
    <x v="12"/>
    <x v="2"/>
    <x v="48"/>
    <x v="3"/>
    <x v="10"/>
    <n v="68772"/>
    <n v="0"/>
    <n v="0"/>
    <n v="0"/>
    <n v="0"/>
    <n v="68772"/>
    <m/>
  </r>
  <r>
    <x v="12"/>
    <x v="2"/>
    <x v="48"/>
    <x v="3"/>
    <x v="15"/>
    <n v="1824764"/>
    <n v="0"/>
    <n v="0"/>
    <n v="0"/>
    <n v="0"/>
    <n v="1824764"/>
    <m/>
  </r>
  <r>
    <x v="12"/>
    <x v="2"/>
    <x v="48"/>
    <x v="3"/>
    <x v="16"/>
    <n v="0"/>
    <n v="0"/>
    <n v="0"/>
    <n v="0"/>
    <n v="63215"/>
    <n v="63215"/>
    <m/>
  </r>
  <r>
    <x v="12"/>
    <x v="2"/>
    <x v="49"/>
    <x v="0"/>
    <x v="11"/>
    <n v="4286105"/>
    <n v="51722"/>
    <n v="0"/>
    <n v="0"/>
    <n v="0"/>
    <n v="4286105"/>
    <m/>
  </r>
  <r>
    <x v="12"/>
    <x v="2"/>
    <x v="49"/>
    <x v="0"/>
    <x v="1"/>
    <n v="0"/>
    <n v="0"/>
    <n v="0"/>
    <n v="231928"/>
    <n v="0"/>
    <n v="231928"/>
    <m/>
  </r>
  <r>
    <x v="12"/>
    <x v="2"/>
    <x v="49"/>
    <x v="6"/>
    <x v="4"/>
    <n v="40609"/>
    <n v="0"/>
    <n v="0"/>
    <n v="0"/>
    <n v="0"/>
    <n v="40609"/>
    <m/>
  </r>
  <r>
    <x v="12"/>
    <x v="2"/>
    <x v="49"/>
    <x v="1"/>
    <x v="12"/>
    <n v="4196980"/>
    <n v="12838"/>
    <n v="0"/>
    <n v="0"/>
    <n v="0"/>
    <n v="4196980"/>
    <m/>
  </r>
  <r>
    <x v="12"/>
    <x v="2"/>
    <x v="49"/>
    <x v="1"/>
    <x v="8"/>
    <n v="0"/>
    <n v="0"/>
    <n v="0"/>
    <n v="717522"/>
    <n v="0"/>
    <n v="717522"/>
    <m/>
  </r>
  <r>
    <x v="12"/>
    <x v="2"/>
    <x v="49"/>
    <x v="2"/>
    <x v="6"/>
    <n v="2973726"/>
    <n v="27729"/>
    <n v="0"/>
    <n v="0"/>
    <n v="0"/>
    <n v="2973726"/>
    <m/>
  </r>
  <r>
    <x v="12"/>
    <x v="2"/>
    <x v="49"/>
    <x v="2"/>
    <x v="13"/>
    <n v="4253401"/>
    <n v="0"/>
    <n v="0"/>
    <n v="0"/>
    <n v="0"/>
    <n v="4253401"/>
    <m/>
  </r>
  <r>
    <x v="12"/>
    <x v="2"/>
    <x v="49"/>
    <x v="2"/>
    <x v="9"/>
    <n v="0"/>
    <n v="0"/>
    <n v="0"/>
    <n v="344921"/>
    <n v="3500"/>
    <n v="348421"/>
    <m/>
  </r>
  <r>
    <x v="12"/>
    <x v="2"/>
    <x v="49"/>
    <x v="4"/>
    <x v="7"/>
    <n v="169692"/>
    <n v="0"/>
    <n v="0"/>
    <n v="0"/>
    <n v="0"/>
    <n v="169692"/>
    <m/>
  </r>
  <r>
    <x v="12"/>
    <x v="2"/>
    <x v="49"/>
    <x v="3"/>
    <x v="10"/>
    <n v="134305"/>
    <n v="0"/>
    <n v="0"/>
    <n v="0"/>
    <n v="0"/>
    <n v="134305"/>
    <m/>
  </r>
  <r>
    <x v="12"/>
    <x v="2"/>
    <x v="49"/>
    <x v="3"/>
    <x v="15"/>
    <n v="304113"/>
    <n v="25915"/>
    <n v="0"/>
    <n v="0"/>
    <n v="0"/>
    <n v="304113"/>
    <m/>
  </r>
  <r>
    <x v="12"/>
    <x v="2"/>
    <x v="49"/>
    <x v="3"/>
    <x v="16"/>
    <n v="0"/>
    <n v="0"/>
    <n v="0"/>
    <n v="0"/>
    <n v="3450"/>
    <n v="3450"/>
    <m/>
  </r>
  <r>
    <x v="12"/>
    <x v="2"/>
    <x v="47"/>
    <x v="0"/>
    <x v="11"/>
    <n v="4601497"/>
    <n v="0"/>
    <n v="0"/>
    <n v="0"/>
    <n v="0"/>
    <n v="4601497"/>
    <m/>
  </r>
  <r>
    <x v="12"/>
    <x v="2"/>
    <x v="47"/>
    <x v="0"/>
    <x v="1"/>
    <n v="0"/>
    <n v="0"/>
    <n v="0"/>
    <n v="456873"/>
    <n v="198836"/>
    <n v="655709"/>
    <m/>
  </r>
  <r>
    <x v="12"/>
    <x v="2"/>
    <x v="47"/>
    <x v="1"/>
    <x v="12"/>
    <n v="2093776"/>
    <n v="0"/>
    <n v="0"/>
    <n v="0"/>
    <n v="0"/>
    <n v="2093776"/>
    <m/>
  </r>
  <r>
    <x v="12"/>
    <x v="2"/>
    <x v="47"/>
    <x v="1"/>
    <x v="8"/>
    <n v="0"/>
    <n v="0"/>
    <n v="0"/>
    <n v="564537"/>
    <n v="44572"/>
    <n v="609109"/>
    <m/>
  </r>
  <r>
    <x v="12"/>
    <x v="2"/>
    <x v="47"/>
    <x v="2"/>
    <x v="6"/>
    <n v="4214194"/>
    <n v="0"/>
    <n v="0"/>
    <n v="0"/>
    <n v="0"/>
    <n v="4214194"/>
    <m/>
  </r>
  <r>
    <x v="12"/>
    <x v="2"/>
    <x v="47"/>
    <x v="2"/>
    <x v="13"/>
    <n v="1558327"/>
    <n v="0"/>
    <n v="0"/>
    <n v="0"/>
    <n v="0"/>
    <n v="1558327"/>
    <m/>
  </r>
  <r>
    <x v="12"/>
    <x v="2"/>
    <x v="47"/>
    <x v="2"/>
    <x v="9"/>
    <n v="0"/>
    <n v="0"/>
    <n v="0"/>
    <n v="811071"/>
    <n v="135720"/>
    <n v="946791"/>
    <m/>
  </r>
  <r>
    <x v="12"/>
    <x v="2"/>
    <x v="47"/>
    <x v="4"/>
    <x v="7"/>
    <n v="746721"/>
    <n v="0"/>
    <n v="0"/>
    <n v="0"/>
    <n v="0"/>
    <n v="746721"/>
    <m/>
  </r>
  <r>
    <x v="12"/>
    <x v="2"/>
    <x v="47"/>
    <x v="7"/>
    <x v="14"/>
    <n v="0"/>
    <n v="0"/>
    <n v="0"/>
    <n v="0"/>
    <n v="52802"/>
    <n v="52802"/>
    <m/>
  </r>
  <r>
    <x v="12"/>
    <x v="2"/>
    <x v="47"/>
    <x v="3"/>
    <x v="5"/>
    <n v="8136"/>
    <n v="0"/>
    <n v="0"/>
    <n v="0"/>
    <n v="0"/>
    <n v="8136"/>
    <m/>
  </r>
  <r>
    <x v="12"/>
    <x v="2"/>
    <x v="47"/>
    <x v="3"/>
    <x v="10"/>
    <n v="103430"/>
    <n v="0"/>
    <n v="0"/>
    <n v="0"/>
    <n v="0"/>
    <n v="103430"/>
    <m/>
  </r>
  <r>
    <x v="12"/>
    <x v="2"/>
    <x v="47"/>
    <x v="3"/>
    <x v="15"/>
    <n v="2029037"/>
    <n v="19828"/>
    <n v="0"/>
    <n v="0"/>
    <n v="0"/>
    <n v="2029037"/>
    <m/>
  </r>
  <r>
    <x v="12"/>
    <x v="2"/>
    <x v="47"/>
    <x v="3"/>
    <x v="16"/>
    <n v="0"/>
    <n v="0"/>
    <n v="0"/>
    <n v="0"/>
    <n v="13030"/>
    <n v="13030"/>
    <m/>
  </r>
  <r>
    <x v="12"/>
    <x v="2"/>
    <x v="88"/>
    <x v="0"/>
    <x v="11"/>
    <n v="1681047"/>
    <n v="0"/>
    <n v="0"/>
    <n v="0"/>
    <n v="0"/>
    <n v="1681047"/>
    <m/>
  </r>
  <r>
    <x v="12"/>
    <x v="2"/>
    <x v="88"/>
    <x v="1"/>
    <x v="12"/>
    <n v="738498"/>
    <n v="0"/>
    <n v="0"/>
    <n v="0"/>
    <n v="0"/>
    <n v="738498"/>
    <m/>
  </r>
  <r>
    <x v="12"/>
    <x v="2"/>
    <x v="88"/>
    <x v="2"/>
    <x v="6"/>
    <n v="1387472"/>
    <n v="0"/>
    <n v="0"/>
    <n v="0"/>
    <n v="0"/>
    <n v="1387472"/>
    <m/>
  </r>
  <r>
    <x v="12"/>
    <x v="2"/>
    <x v="88"/>
    <x v="2"/>
    <x v="13"/>
    <n v="632965"/>
    <n v="0"/>
    <n v="0"/>
    <n v="0"/>
    <n v="0"/>
    <n v="632965"/>
    <m/>
  </r>
  <r>
    <x v="12"/>
    <x v="2"/>
    <x v="88"/>
    <x v="2"/>
    <x v="9"/>
    <n v="0"/>
    <n v="0"/>
    <n v="0"/>
    <n v="0"/>
    <n v="5500"/>
    <n v="5500"/>
    <m/>
  </r>
  <r>
    <x v="12"/>
    <x v="2"/>
    <x v="88"/>
    <x v="4"/>
    <x v="7"/>
    <n v="146651"/>
    <n v="0"/>
    <n v="0"/>
    <n v="0"/>
    <n v="0"/>
    <n v="146651"/>
    <m/>
  </r>
  <r>
    <x v="12"/>
    <x v="2"/>
    <x v="88"/>
    <x v="3"/>
    <x v="5"/>
    <n v="31392"/>
    <n v="0"/>
    <n v="0"/>
    <n v="0"/>
    <n v="0"/>
    <n v="31392"/>
    <m/>
  </r>
  <r>
    <x v="12"/>
    <x v="2"/>
    <x v="88"/>
    <x v="3"/>
    <x v="10"/>
    <n v="162023"/>
    <n v="0"/>
    <n v="0"/>
    <n v="0"/>
    <n v="0"/>
    <n v="162023"/>
    <m/>
  </r>
  <r>
    <x v="12"/>
    <x v="2"/>
    <x v="88"/>
    <x v="3"/>
    <x v="15"/>
    <n v="203369"/>
    <n v="0"/>
    <n v="0"/>
    <n v="0"/>
    <n v="0"/>
    <n v="203369"/>
    <m/>
  </r>
  <r>
    <x v="12"/>
    <x v="2"/>
    <x v="88"/>
    <x v="3"/>
    <x v="16"/>
    <n v="0"/>
    <n v="0"/>
    <n v="0"/>
    <n v="0"/>
    <n v="7570"/>
    <n v="7570"/>
    <m/>
  </r>
  <r>
    <x v="12"/>
    <x v="2"/>
    <x v="110"/>
    <x v="0"/>
    <x v="11"/>
    <n v="182769"/>
    <n v="0"/>
    <n v="0"/>
    <n v="0"/>
    <n v="0"/>
    <n v="182769"/>
    <m/>
  </r>
  <r>
    <x v="12"/>
    <x v="2"/>
    <x v="110"/>
    <x v="1"/>
    <x v="12"/>
    <n v="314700"/>
    <n v="0"/>
    <n v="0"/>
    <n v="0"/>
    <n v="0"/>
    <n v="314700"/>
    <m/>
  </r>
  <r>
    <x v="12"/>
    <x v="2"/>
    <x v="110"/>
    <x v="2"/>
    <x v="6"/>
    <n v="139976"/>
    <n v="0"/>
    <n v="0"/>
    <n v="0"/>
    <n v="0"/>
    <n v="139976"/>
    <m/>
  </r>
  <r>
    <x v="12"/>
    <x v="2"/>
    <x v="110"/>
    <x v="2"/>
    <x v="13"/>
    <n v="121027"/>
    <n v="0"/>
    <n v="0"/>
    <n v="0"/>
    <n v="0"/>
    <n v="121027"/>
    <m/>
  </r>
  <r>
    <x v="12"/>
    <x v="2"/>
    <x v="110"/>
    <x v="4"/>
    <x v="7"/>
    <n v="17795"/>
    <n v="0"/>
    <n v="0"/>
    <n v="0"/>
    <n v="0"/>
    <n v="17795"/>
    <m/>
  </r>
  <r>
    <x v="12"/>
    <x v="2"/>
    <x v="87"/>
    <x v="0"/>
    <x v="11"/>
    <n v="610614"/>
    <n v="0"/>
    <n v="0"/>
    <n v="0"/>
    <n v="0"/>
    <n v="610614"/>
    <m/>
  </r>
  <r>
    <x v="12"/>
    <x v="2"/>
    <x v="87"/>
    <x v="1"/>
    <x v="12"/>
    <n v="662534"/>
    <n v="80332"/>
    <n v="0"/>
    <n v="0"/>
    <n v="0"/>
    <n v="662534"/>
    <m/>
  </r>
  <r>
    <x v="12"/>
    <x v="2"/>
    <x v="87"/>
    <x v="2"/>
    <x v="6"/>
    <n v="428451"/>
    <n v="16572"/>
    <n v="0"/>
    <n v="0"/>
    <n v="0"/>
    <n v="428451"/>
    <m/>
  </r>
  <r>
    <x v="12"/>
    <x v="2"/>
    <x v="87"/>
    <x v="2"/>
    <x v="13"/>
    <n v="596270"/>
    <n v="0"/>
    <n v="0"/>
    <n v="0"/>
    <n v="0"/>
    <n v="596270"/>
    <m/>
  </r>
  <r>
    <x v="12"/>
    <x v="2"/>
    <x v="87"/>
    <x v="2"/>
    <x v="9"/>
    <n v="0"/>
    <n v="0"/>
    <n v="0"/>
    <n v="325940"/>
    <n v="0"/>
    <n v="325940"/>
    <m/>
  </r>
  <r>
    <x v="12"/>
    <x v="2"/>
    <x v="87"/>
    <x v="3"/>
    <x v="15"/>
    <n v="360588"/>
    <n v="0"/>
    <n v="0"/>
    <n v="0"/>
    <n v="0"/>
    <n v="360588"/>
    <m/>
  </r>
  <r>
    <x v="12"/>
    <x v="2"/>
    <x v="84"/>
    <x v="0"/>
    <x v="11"/>
    <n v="100835"/>
    <n v="0"/>
    <n v="0"/>
    <n v="0"/>
    <n v="0"/>
    <n v="100835"/>
    <m/>
  </r>
  <r>
    <x v="12"/>
    <x v="2"/>
    <x v="84"/>
    <x v="1"/>
    <x v="12"/>
    <n v="203553"/>
    <n v="0"/>
    <n v="0"/>
    <n v="0"/>
    <n v="0"/>
    <n v="203553"/>
    <m/>
  </r>
  <r>
    <x v="12"/>
    <x v="2"/>
    <x v="84"/>
    <x v="2"/>
    <x v="6"/>
    <n v="82811"/>
    <n v="8377"/>
    <n v="0"/>
    <n v="0"/>
    <n v="0"/>
    <n v="82811"/>
    <m/>
  </r>
  <r>
    <x v="12"/>
    <x v="2"/>
    <x v="84"/>
    <x v="2"/>
    <x v="13"/>
    <n v="87035"/>
    <n v="0"/>
    <n v="0"/>
    <n v="0"/>
    <n v="0"/>
    <n v="87035"/>
    <m/>
  </r>
  <r>
    <x v="12"/>
    <x v="2"/>
    <x v="20"/>
    <x v="0"/>
    <x v="11"/>
    <n v="8198241"/>
    <n v="13229"/>
    <n v="0"/>
    <n v="0"/>
    <n v="0"/>
    <n v="8198241"/>
    <m/>
  </r>
  <r>
    <x v="12"/>
    <x v="2"/>
    <x v="20"/>
    <x v="0"/>
    <x v="1"/>
    <n v="0"/>
    <n v="0"/>
    <n v="0"/>
    <n v="429306"/>
    <n v="41169"/>
    <n v="470475"/>
    <m/>
  </r>
  <r>
    <x v="12"/>
    <x v="2"/>
    <x v="20"/>
    <x v="6"/>
    <x v="4"/>
    <n v="180241"/>
    <n v="0"/>
    <n v="0"/>
    <n v="0"/>
    <n v="0"/>
    <n v="180241"/>
    <m/>
  </r>
  <r>
    <x v="12"/>
    <x v="2"/>
    <x v="20"/>
    <x v="1"/>
    <x v="12"/>
    <n v="9246531"/>
    <n v="54094"/>
    <n v="0"/>
    <n v="0"/>
    <n v="0"/>
    <n v="9246531"/>
    <m/>
  </r>
  <r>
    <x v="12"/>
    <x v="2"/>
    <x v="20"/>
    <x v="1"/>
    <x v="8"/>
    <n v="0"/>
    <n v="0"/>
    <n v="0"/>
    <n v="482118"/>
    <n v="35361"/>
    <n v="517479"/>
    <m/>
  </r>
  <r>
    <x v="12"/>
    <x v="2"/>
    <x v="20"/>
    <x v="2"/>
    <x v="6"/>
    <n v="5275437"/>
    <n v="140969"/>
    <n v="0"/>
    <n v="0"/>
    <n v="0"/>
    <n v="5275437"/>
    <m/>
  </r>
  <r>
    <x v="12"/>
    <x v="2"/>
    <x v="20"/>
    <x v="2"/>
    <x v="13"/>
    <n v="2310146"/>
    <n v="0"/>
    <n v="0"/>
    <n v="0"/>
    <n v="0"/>
    <n v="2310146"/>
    <m/>
  </r>
  <r>
    <x v="12"/>
    <x v="2"/>
    <x v="20"/>
    <x v="2"/>
    <x v="9"/>
    <n v="0"/>
    <n v="0"/>
    <n v="0"/>
    <n v="147099"/>
    <n v="0"/>
    <n v="147099"/>
    <m/>
  </r>
  <r>
    <x v="12"/>
    <x v="2"/>
    <x v="20"/>
    <x v="4"/>
    <x v="7"/>
    <n v="142591"/>
    <n v="0"/>
    <n v="0"/>
    <n v="0"/>
    <n v="0"/>
    <n v="142591"/>
    <m/>
  </r>
  <r>
    <x v="12"/>
    <x v="2"/>
    <x v="20"/>
    <x v="3"/>
    <x v="5"/>
    <n v="159516"/>
    <n v="0"/>
    <n v="0"/>
    <n v="0"/>
    <n v="0"/>
    <n v="159516"/>
    <m/>
  </r>
  <r>
    <x v="12"/>
    <x v="2"/>
    <x v="20"/>
    <x v="3"/>
    <x v="10"/>
    <n v="559602"/>
    <n v="0"/>
    <n v="0"/>
    <n v="0"/>
    <n v="0"/>
    <n v="559602"/>
    <m/>
  </r>
  <r>
    <x v="12"/>
    <x v="2"/>
    <x v="20"/>
    <x v="3"/>
    <x v="15"/>
    <n v="1852992"/>
    <n v="0"/>
    <n v="0"/>
    <n v="0"/>
    <n v="0"/>
    <n v="1852992"/>
    <m/>
  </r>
  <r>
    <x v="12"/>
    <x v="2"/>
    <x v="20"/>
    <x v="0"/>
    <x v="11"/>
    <n v="2126706"/>
    <n v="0"/>
    <n v="0"/>
    <n v="0"/>
    <n v="0"/>
    <n v="2126706"/>
    <m/>
  </r>
  <r>
    <x v="12"/>
    <x v="2"/>
    <x v="20"/>
    <x v="0"/>
    <x v="1"/>
    <n v="0"/>
    <n v="0"/>
    <n v="0"/>
    <n v="0"/>
    <n v="16239"/>
    <n v="16239"/>
    <m/>
  </r>
  <r>
    <x v="12"/>
    <x v="2"/>
    <x v="20"/>
    <x v="1"/>
    <x v="12"/>
    <n v="2989899"/>
    <n v="0"/>
    <n v="0"/>
    <n v="0"/>
    <n v="0"/>
    <n v="2989899"/>
    <m/>
  </r>
  <r>
    <x v="12"/>
    <x v="2"/>
    <x v="20"/>
    <x v="1"/>
    <x v="8"/>
    <n v="0"/>
    <n v="0"/>
    <n v="0"/>
    <n v="0"/>
    <n v="20712"/>
    <n v="20712"/>
    <m/>
  </r>
  <r>
    <x v="12"/>
    <x v="2"/>
    <x v="20"/>
    <x v="2"/>
    <x v="6"/>
    <n v="1736401"/>
    <n v="0"/>
    <n v="0"/>
    <n v="0"/>
    <n v="0"/>
    <n v="1736401"/>
    <m/>
  </r>
  <r>
    <x v="12"/>
    <x v="2"/>
    <x v="20"/>
    <x v="2"/>
    <x v="13"/>
    <n v="725429"/>
    <n v="0"/>
    <n v="0"/>
    <n v="0"/>
    <n v="0"/>
    <n v="725429"/>
    <m/>
  </r>
  <r>
    <x v="12"/>
    <x v="2"/>
    <x v="20"/>
    <x v="2"/>
    <x v="9"/>
    <n v="0"/>
    <n v="0"/>
    <n v="0"/>
    <n v="0"/>
    <n v="18241"/>
    <n v="18241"/>
    <m/>
  </r>
  <r>
    <x v="12"/>
    <x v="2"/>
    <x v="20"/>
    <x v="4"/>
    <x v="7"/>
    <n v="16794"/>
    <n v="0"/>
    <n v="0"/>
    <n v="0"/>
    <n v="0"/>
    <n v="16794"/>
    <m/>
  </r>
  <r>
    <x v="12"/>
    <x v="2"/>
    <x v="20"/>
    <x v="3"/>
    <x v="5"/>
    <n v="100683"/>
    <n v="0"/>
    <n v="0"/>
    <n v="0"/>
    <n v="0"/>
    <n v="100683"/>
    <m/>
  </r>
  <r>
    <x v="12"/>
    <x v="2"/>
    <x v="20"/>
    <x v="3"/>
    <x v="10"/>
    <n v="43914"/>
    <n v="0"/>
    <n v="0"/>
    <n v="0"/>
    <n v="0"/>
    <n v="43914"/>
    <m/>
  </r>
  <r>
    <x v="12"/>
    <x v="2"/>
    <x v="120"/>
    <x v="0"/>
    <x v="11"/>
    <n v="130519"/>
    <n v="0"/>
    <n v="0"/>
    <n v="0"/>
    <n v="0"/>
    <n v="130519"/>
    <m/>
  </r>
  <r>
    <x v="12"/>
    <x v="2"/>
    <x v="120"/>
    <x v="1"/>
    <x v="12"/>
    <n v="428406"/>
    <n v="46414"/>
    <n v="0"/>
    <n v="0"/>
    <n v="0"/>
    <n v="428406"/>
    <m/>
  </r>
  <r>
    <x v="12"/>
    <x v="2"/>
    <x v="120"/>
    <x v="2"/>
    <x v="6"/>
    <n v="203601"/>
    <n v="0"/>
    <n v="0"/>
    <n v="0"/>
    <n v="0"/>
    <n v="203601"/>
    <m/>
  </r>
  <r>
    <x v="12"/>
    <x v="2"/>
    <x v="120"/>
    <x v="2"/>
    <x v="13"/>
    <n v="187213"/>
    <n v="0"/>
    <n v="0"/>
    <n v="0"/>
    <n v="0"/>
    <n v="187213"/>
    <m/>
  </r>
  <r>
    <x v="12"/>
    <x v="2"/>
    <x v="120"/>
    <x v="4"/>
    <x v="7"/>
    <n v="5221"/>
    <n v="0"/>
    <n v="0"/>
    <n v="0"/>
    <n v="0"/>
    <n v="5221"/>
    <m/>
  </r>
  <r>
    <x v="12"/>
    <x v="2"/>
    <x v="58"/>
    <x v="0"/>
    <x v="11"/>
    <n v="1771453"/>
    <n v="0"/>
    <n v="0"/>
    <n v="0"/>
    <n v="0"/>
    <n v="1771453"/>
    <m/>
  </r>
  <r>
    <x v="12"/>
    <x v="2"/>
    <x v="58"/>
    <x v="6"/>
    <x v="4"/>
    <n v="31695"/>
    <n v="0"/>
    <n v="0"/>
    <n v="0"/>
    <n v="0"/>
    <n v="31695"/>
    <m/>
  </r>
  <r>
    <x v="12"/>
    <x v="2"/>
    <x v="58"/>
    <x v="1"/>
    <x v="12"/>
    <n v="4600650"/>
    <n v="68513"/>
    <n v="0"/>
    <n v="0"/>
    <n v="0"/>
    <n v="4600650"/>
    <m/>
  </r>
  <r>
    <x v="12"/>
    <x v="2"/>
    <x v="58"/>
    <x v="1"/>
    <x v="8"/>
    <n v="0"/>
    <n v="0"/>
    <n v="0"/>
    <n v="0"/>
    <n v="4950"/>
    <n v="4950"/>
    <m/>
  </r>
  <r>
    <x v="12"/>
    <x v="2"/>
    <x v="58"/>
    <x v="2"/>
    <x v="6"/>
    <n v="1519257"/>
    <n v="0"/>
    <n v="0"/>
    <n v="0"/>
    <n v="0"/>
    <n v="1519257"/>
    <m/>
  </r>
  <r>
    <x v="12"/>
    <x v="2"/>
    <x v="58"/>
    <x v="2"/>
    <x v="13"/>
    <n v="1168893"/>
    <n v="11531"/>
    <n v="0"/>
    <n v="0"/>
    <n v="0"/>
    <n v="1168893"/>
    <m/>
  </r>
  <r>
    <x v="12"/>
    <x v="2"/>
    <x v="58"/>
    <x v="2"/>
    <x v="9"/>
    <n v="0"/>
    <n v="0"/>
    <n v="0"/>
    <n v="0"/>
    <n v="10570"/>
    <n v="10570"/>
    <m/>
  </r>
  <r>
    <x v="12"/>
    <x v="2"/>
    <x v="58"/>
    <x v="4"/>
    <x v="7"/>
    <n v="23534"/>
    <n v="0"/>
    <n v="0"/>
    <n v="0"/>
    <n v="0"/>
    <n v="23534"/>
    <m/>
  </r>
  <r>
    <x v="12"/>
    <x v="2"/>
    <x v="58"/>
    <x v="3"/>
    <x v="10"/>
    <n v="22599"/>
    <n v="22599"/>
    <n v="0"/>
    <n v="0"/>
    <n v="0"/>
    <n v="22599"/>
    <m/>
  </r>
  <r>
    <x v="12"/>
    <x v="2"/>
    <x v="112"/>
    <x v="0"/>
    <x v="11"/>
    <n v="383168"/>
    <n v="0"/>
    <n v="0"/>
    <n v="0"/>
    <n v="0"/>
    <n v="383168"/>
    <m/>
  </r>
  <r>
    <x v="12"/>
    <x v="2"/>
    <x v="112"/>
    <x v="1"/>
    <x v="12"/>
    <n v="508010"/>
    <n v="0"/>
    <n v="0"/>
    <n v="0"/>
    <n v="0"/>
    <n v="508010"/>
    <m/>
  </r>
  <r>
    <x v="12"/>
    <x v="2"/>
    <x v="112"/>
    <x v="2"/>
    <x v="6"/>
    <n v="70647"/>
    <n v="0"/>
    <n v="0"/>
    <n v="0"/>
    <n v="0"/>
    <n v="70647"/>
    <m/>
  </r>
  <r>
    <x v="12"/>
    <x v="2"/>
    <x v="112"/>
    <x v="2"/>
    <x v="13"/>
    <n v="66354"/>
    <n v="0"/>
    <n v="0"/>
    <n v="0"/>
    <n v="0"/>
    <n v="66354"/>
    <m/>
  </r>
  <r>
    <x v="12"/>
    <x v="2"/>
    <x v="20"/>
    <x v="0"/>
    <x v="11"/>
    <n v="1186451"/>
    <n v="0"/>
    <n v="0"/>
    <n v="0"/>
    <n v="0"/>
    <n v="1186451"/>
    <m/>
  </r>
  <r>
    <x v="12"/>
    <x v="2"/>
    <x v="20"/>
    <x v="0"/>
    <x v="1"/>
    <n v="0"/>
    <n v="0"/>
    <n v="0"/>
    <n v="0"/>
    <n v="4594"/>
    <n v="4594"/>
    <m/>
  </r>
  <r>
    <x v="12"/>
    <x v="2"/>
    <x v="20"/>
    <x v="6"/>
    <x v="4"/>
    <n v="45952"/>
    <n v="0"/>
    <n v="0"/>
    <n v="0"/>
    <n v="0"/>
    <n v="45952"/>
    <m/>
  </r>
  <r>
    <x v="12"/>
    <x v="2"/>
    <x v="20"/>
    <x v="1"/>
    <x v="12"/>
    <n v="1843350"/>
    <n v="30378"/>
    <n v="0"/>
    <n v="0"/>
    <n v="0"/>
    <n v="1843350"/>
    <m/>
  </r>
  <r>
    <x v="12"/>
    <x v="2"/>
    <x v="20"/>
    <x v="2"/>
    <x v="6"/>
    <n v="2321669"/>
    <n v="0"/>
    <n v="0"/>
    <n v="0"/>
    <n v="0"/>
    <n v="2321669"/>
    <m/>
  </r>
  <r>
    <x v="12"/>
    <x v="2"/>
    <x v="20"/>
    <x v="2"/>
    <x v="13"/>
    <n v="843943"/>
    <n v="11494"/>
    <n v="0"/>
    <n v="0"/>
    <n v="0"/>
    <n v="843943"/>
    <m/>
  </r>
  <r>
    <x v="12"/>
    <x v="2"/>
    <x v="20"/>
    <x v="2"/>
    <x v="9"/>
    <n v="0"/>
    <n v="0"/>
    <n v="0"/>
    <n v="80751"/>
    <n v="19283"/>
    <n v="100034"/>
    <m/>
  </r>
  <r>
    <x v="12"/>
    <x v="2"/>
    <x v="20"/>
    <x v="4"/>
    <x v="7"/>
    <n v="54905"/>
    <n v="0"/>
    <n v="0"/>
    <n v="0"/>
    <n v="0"/>
    <n v="54905"/>
    <m/>
  </r>
  <r>
    <x v="12"/>
    <x v="2"/>
    <x v="20"/>
    <x v="3"/>
    <x v="5"/>
    <n v="119551"/>
    <n v="0"/>
    <n v="0"/>
    <n v="0"/>
    <n v="0"/>
    <n v="119551"/>
    <m/>
  </r>
  <r>
    <x v="12"/>
    <x v="2"/>
    <x v="20"/>
    <x v="3"/>
    <x v="10"/>
    <n v="150841"/>
    <n v="0"/>
    <n v="0"/>
    <n v="0"/>
    <n v="0"/>
    <n v="150841"/>
    <m/>
  </r>
  <r>
    <x v="12"/>
    <x v="2"/>
    <x v="20"/>
    <x v="3"/>
    <x v="15"/>
    <n v="78598"/>
    <n v="0"/>
    <n v="0"/>
    <n v="0"/>
    <n v="0"/>
    <n v="78598"/>
    <m/>
  </r>
  <r>
    <x v="12"/>
    <x v="2"/>
    <x v="86"/>
    <x v="0"/>
    <x v="11"/>
    <n v="741487"/>
    <n v="0"/>
    <n v="0"/>
    <n v="0"/>
    <n v="0"/>
    <n v="741487"/>
    <m/>
  </r>
  <r>
    <x v="12"/>
    <x v="2"/>
    <x v="86"/>
    <x v="1"/>
    <x v="12"/>
    <n v="1474723"/>
    <n v="0"/>
    <n v="0"/>
    <n v="0"/>
    <n v="0"/>
    <n v="1474723"/>
    <m/>
  </r>
  <r>
    <x v="12"/>
    <x v="2"/>
    <x v="86"/>
    <x v="2"/>
    <x v="6"/>
    <n v="857692"/>
    <n v="0"/>
    <n v="0"/>
    <n v="0"/>
    <n v="0"/>
    <n v="857692"/>
    <m/>
  </r>
  <r>
    <x v="12"/>
    <x v="2"/>
    <x v="86"/>
    <x v="2"/>
    <x v="13"/>
    <n v="413825"/>
    <n v="0"/>
    <n v="0"/>
    <n v="0"/>
    <n v="0"/>
    <n v="413825"/>
    <m/>
  </r>
  <r>
    <x v="12"/>
    <x v="2"/>
    <x v="86"/>
    <x v="4"/>
    <x v="7"/>
    <n v="26042"/>
    <n v="0"/>
    <n v="0"/>
    <n v="0"/>
    <n v="0"/>
    <n v="26042"/>
    <m/>
  </r>
  <r>
    <x v="12"/>
    <x v="2"/>
    <x v="86"/>
    <x v="3"/>
    <x v="5"/>
    <n v="14238"/>
    <n v="0"/>
    <n v="0"/>
    <n v="0"/>
    <n v="0"/>
    <n v="14238"/>
    <m/>
  </r>
  <r>
    <x v="12"/>
    <x v="2"/>
    <x v="86"/>
    <x v="3"/>
    <x v="10"/>
    <n v="123441"/>
    <n v="0"/>
    <n v="0"/>
    <n v="0"/>
    <n v="0"/>
    <n v="123441"/>
    <m/>
  </r>
  <r>
    <x v="12"/>
    <x v="2"/>
    <x v="86"/>
    <x v="3"/>
    <x v="15"/>
    <n v="165473"/>
    <n v="9023"/>
    <n v="0"/>
    <n v="0"/>
    <n v="0"/>
    <n v="165473"/>
    <m/>
  </r>
  <r>
    <x v="12"/>
    <x v="2"/>
    <x v="59"/>
    <x v="0"/>
    <x v="11"/>
    <n v="1070383"/>
    <n v="0"/>
    <n v="0"/>
    <n v="0"/>
    <n v="0"/>
    <n v="1070383"/>
    <m/>
  </r>
  <r>
    <x v="12"/>
    <x v="2"/>
    <x v="59"/>
    <x v="1"/>
    <x v="12"/>
    <n v="3220320"/>
    <n v="12120"/>
    <n v="0"/>
    <n v="0"/>
    <n v="0"/>
    <n v="3220320"/>
    <m/>
  </r>
  <r>
    <x v="12"/>
    <x v="2"/>
    <x v="59"/>
    <x v="2"/>
    <x v="6"/>
    <n v="2170577"/>
    <n v="23473"/>
    <n v="0"/>
    <n v="0"/>
    <n v="0"/>
    <n v="2170577"/>
    <m/>
  </r>
  <r>
    <x v="12"/>
    <x v="2"/>
    <x v="59"/>
    <x v="2"/>
    <x v="13"/>
    <n v="1409466"/>
    <n v="0"/>
    <n v="0"/>
    <n v="0"/>
    <n v="0"/>
    <n v="1409466"/>
    <m/>
  </r>
  <r>
    <x v="12"/>
    <x v="2"/>
    <x v="59"/>
    <x v="2"/>
    <x v="9"/>
    <n v="0"/>
    <n v="0"/>
    <n v="0"/>
    <n v="379475"/>
    <n v="10704"/>
    <n v="390179"/>
    <m/>
  </r>
  <r>
    <x v="12"/>
    <x v="2"/>
    <x v="59"/>
    <x v="4"/>
    <x v="7"/>
    <n v="76182"/>
    <n v="0"/>
    <n v="0"/>
    <n v="0"/>
    <n v="0"/>
    <n v="76182"/>
    <m/>
  </r>
  <r>
    <x v="12"/>
    <x v="2"/>
    <x v="59"/>
    <x v="3"/>
    <x v="5"/>
    <n v="90860"/>
    <n v="0"/>
    <n v="0"/>
    <n v="0"/>
    <n v="0"/>
    <n v="90860"/>
    <m/>
  </r>
  <r>
    <x v="12"/>
    <x v="2"/>
    <x v="59"/>
    <x v="3"/>
    <x v="15"/>
    <n v="104256"/>
    <n v="0"/>
    <n v="0"/>
    <n v="0"/>
    <n v="0"/>
    <n v="104256"/>
    <m/>
  </r>
  <r>
    <x v="12"/>
    <x v="2"/>
    <x v="10"/>
    <x v="0"/>
    <x v="11"/>
    <n v="10409889"/>
    <n v="0"/>
    <n v="0"/>
    <n v="0"/>
    <n v="0"/>
    <n v="10409889"/>
    <m/>
  </r>
  <r>
    <x v="12"/>
    <x v="2"/>
    <x v="10"/>
    <x v="0"/>
    <x v="1"/>
    <n v="0"/>
    <n v="0"/>
    <n v="0"/>
    <n v="1015812"/>
    <n v="0"/>
    <n v="1015812"/>
    <m/>
  </r>
  <r>
    <x v="12"/>
    <x v="2"/>
    <x v="10"/>
    <x v="6"/>
    <x v="4"/>
    <n v="43154"/>
    <n v="0"/>
    <n v="0"/>
    <n v="0"/>
    <n v="0"/>
    <n v="43154"/>
    <m/>
  </r>
  <r>
    <x v="12"/>
    <x v="2"/>
    <x v="10"/>
    <x v="1"/>
    <x v="12"/>
    <n v="10158306"/>
    <n v="0"/>
    <n v="0"/>
    <n v="0"/>
    <n v="0"/>
    <n v="10158306"/>
    <m/>
  </r>
  <r>
    <x v="12"/>
    <x v="2"/>
    <x v="10"/>
    <x v="1"/>
    <x v="8"/>
    <n v="0"/>
    <n v="0"/>
    <n v="0"/>
    <n v="588833"/>
    <n v="0"/>
    <n v="588833"/>
    <m/>
  </r>
  <r>
    <x v="12"/>
    <x v="2"/>
    <x v="10"/>
    <x v="2"/>
    <x v="6"/>
    <n v="5468496"/>
    <n v="47101"/>
    <n v="0"/>
    <n v="0"/>
    <n v="0"/>
    <n v="5468496"/>
    <m/>
  </r>
  <r>
    <x v="12"/>
    <x v="2"/>
    <x v="10"/>
    <x v="2"/>
    <x v="13"/>
    <n v="4079026"/>
    <n v="0"/>
    <n v="0"/>
    <n v="0"/>
    <n v="0"/>
    <n v="4079026"/>
    <m/>
  </r>
  <r>
    <x v="12"/>
    <x v="2"/>
    <x v="10"/>
    <x v="2"/>
    <x v="9"/>
    <n v="0"/>
    <n v="0"/>
    <n v="0"/>
    <n v="516811"/>
    <n v="0"/>
    <n v="516811"/>
    <m/>
  </r>
  <r>
    <x v="12"/>
    <x v="2"/>
    <x v="10"/>
    <x v="4"/>
    <x v="7"/>
    <n v="125359"/>
    <n v="0"/>
    <n v="0"/>
    <n v="0"/>
    <n v="0"/>
    <n v="125359"/>
    <m/>
  </r>
  <r>
    <x v="12"/>
    <x v="2"/>
    <x v="10"/>
    <x v="3"/>
    <x v="5"/>
    <n v="492897"/>
    <n v="0"/>
    <n v="0"/>
    <n v="0"/>
    <n v="0"/>
    <n v="492897"/>
    <m/>
  </r>
  <r>
    <x v="12"/>
    <x v="2"/>
    <x v="10"/>
    <x v="3"/>
    <x v="10"/>
    <n v="487892"/>
    <n v="0"/>
    <n v="0"/>
    <n v="0"/>
    <n v="0"/>
    <n v="487892"/>
    <m/>
  </r>
  <r>
    <x v="12"/>
    <x v="2"/>
    <x v="10"/>
    <x v="3"/>
    <x v="15"/>
    <n v="723722"/>
    <n v="0"/>
    <n v="0"/>
    <n v="0"/>
    <n v="0"/>
    <n v="723722"/>
    <m/>
  </r>
  <r>
    <x v="12"/>
    <x v="2"/>
    <x v="4"/>
    <x v="0"/>
    <x v="11"/>
    <n v="19935989"/>
    <n v="60237"/>
    <n v="0"/>
    <n v="0"/>
    <n v="0"/>
    <n v="19935989"/>
    <m/>
  </r>
  <r>
    <x v="12"/>
    <x v="2"/>
    <x v="4"/>
    <x v="0"/>
    <x v="1"/>
    <n v="0"/>
    <n v="0"/>
    <n v="0"/>
    <n v="656636"/>
    <n v="18759"/>
    <n v="675395"/>
    <m/>
  </r>
  <r>
    <x v="12"/>
    <x v="2"/>
    <x v="4"/>
    <x v="6"/>
    <x v="4"/>
    <n v="128057"/>
    <n v="30303"/>
    <n v="0"/>
    <n v="0"/>
    <n v="0"/>
    <n v="128057"/>
    <m/>
  </r>
  <r>
    <x v="12"/>
    <x v="2"/>
    <x v="4"/>
    <x v="1"/>
    <x v="12"/>
    <n v="19885437"/>
    <n v="267064"/>
    <n v="0"/>
    <n v="0"/>
    <n v="0"/>
    <n v="19885437"/>
    <m/>
  </r>
  <r>
    <x v="12"/>
    <x v="2"/>
    <x v="4"/>
    <x v="1"/>
    <x v="8"/>
    <n v="0"/>
    <n v="0"/>
    <n v="0"/>
    <n v="1636326"/>
    <n v="22417"/>
    <n v="1658743"/>
    <m/>
  </r>
  <r>
    <x v="12"/>
    <x v="2"/>
    <x v="4"/>
    <x v="2"/>
    <x v="6"/>
    <n v="8697303"/>
    <n v="0"/>
    <n v="0"/>
    <n v="0"/>
    <n v="0"/>
    <n v="8697303"/>
    <m/>
  </r>
  <r>
    <x v="12"/>
    <x v="2"/>
    <x v="4"/>
    <x v="2"/>
    <x v="13"/>
    <n v="3907474"/>
    <n v="0"/>
    <n v="0"/>
    <n v="0"/>
    <n v="0"/>
    <n v="3907474"/>
    <m/>
  </r>
  <r>
    <x v="12"/>
    <x v="2"/>
    <x v="4"/>
    <x v="2"/>
    <x v="9"/>
    <n v="0"/>
    <n v="0"/>
    <n v="0"/>
    <n v="229033"/>
    <n v="3396"/>
    <n v="232429"/>
    <m/>
  </r>
  <r>
    <x v="12"/>
    <x v="2"/>
    <x v="4"/>
    <x v="4"/>
    <x v="7"/>
    <n v="149859"/>
    <n v="1354"/>
    <n v="0"/>
    <n v="0"/>
    <n v="0"/>
    <n v="149859"/>
    <m/>
  </r>
  <r>
    <x v="12"/>
    <x v="2"/>
    <x v="4"/>
    <x v="3"/>
    <x v="5"/>
    <n v="680042"/>
    <n v="0"/>
    <n v="0"/>
    <n v="0"/>
    <n v="0"/>
    <n v="680042"/>
    <m/>
  </r>
  <r>
    <x v="12"/>
    <x v="2"/>
    <x v="4"/>
    <x v="3"/>
    <x v="10"/>
    <n v="1157596"/>
    <n v="92916"/>
    <n v="0"/>
    <n v="0"/>
    <n v="0"/>
    <n v="1157596"/>
    <m/>
  </r>
  <r>
    <x v="12"/>
    <x v="2"/>
    <x v="4"/>
    <x v="3"/>
    <x v="15"/>
    <n v="2122462"/>
    <n v="13130"/>
    <n v="0"/>
    <n v="0"/>
    <n v="0"/>
    <n v="2122462"/>
    <m/>
  </r>
  <r>
    <x v="12"/>
    <x v="2"/>
    <x v="29"/>
    <x v="0"/>
    <x v="11"/>
    <n v="4201351"/>
    <n v="184255"/>
    <n v="0"/>
    <n v="0"/>
    <n v="0"/>
    <n v="4201351"/>
    <m/>
  </r>
  <r>
    <x v="12"/>
    <x v="2"/>
    <x v="29"/>
    <x v="1"/>
    <x v="12"/>
    <n v="3368458"/>
    <n v="147821"/>
    <n v="0"/>
    <n v="0"/>
    <n v="0"/>
    <n v="3368458"/>
    <m/>
  </r>
  <r>
    <x v="12"/>
    <x v="2"/>
    <x v="29"/>
    <x v="1"/>
    <x v="8"/>
    <n v="0"/>
    <n v="0"/>
    <n v="0"/>
    <n v="195702"/>
    <n v="0"/>
    <n v="195702"/>
    <m/>
  </r>
  <r>
    <x v="12"/>
    <x v="2"/>
    <x v="29"/>
    <x v="2"/>
    <x v="6"/>
    <n v="1053032"/>
    <n v="106074"/>
    <n v="0"/>
    <n v="0"/>
    <n v="0"/>
    <n v="1053032"/>
    <m/>
  </r>
  <r>
    <x v="12"/>
    <x v="2"/>
    <x v="29"/>
    <x v="2"/>
    <x v="13"/>
    <n v="308327"/>
    <n v="5750"/>
    <n v="0"/>
    <n v="0"/>
    <n v="0"/>
    <n v="308327"/>
    <m/>
  </r>
  <r>
    <x v="12"/>
    <x v="2"/>
    <x v="29"/>
    <x v="4"/>
    <x v="7"/>
    <n v="5581"/>
    <n v="5581"/>
    <n v="0"/>
    <n v="0"/>
    <n v="0"/>
    <n v="5581"/>
    <m/>
  </r>
  <r>
    <x v="12"/>
    <x v="2"/>
    <x v="29"/>
    <x v="3"/>
    <x v="5"/>
    <n v="134976"/>
    <n v="0"/>
    <n v="0"/>
    <n v="0"/>
    <n v="0"/>
    <n v="134976"/>
    <m/>
  </r>
  <r>
    <x v="12"/>
    <x v="2"/>
    <x v="29"/>
    <x v="3"/>
    <x v="10"/>
    <n v="282232"/>
    <n v="15198"/>
    <n v="0"/>
    <n v="0"/>
    <n v="0"/>
    <n v="282232"/>
    <m/>
  </r>
  <r>
    <x v="12"/>
    <x v="2"/>
    <x v="29"/>
    <x v="3"/>
    <x v="15"/>
    <n v="240325"/>
    <n v="0"/>
    <n v="0"/>
    <n v="0"/>
    <n v="0"/>
    <n v="240325"/>
    <m/>
  </r>
  <r>
    <x v="12"/>
    <x v="2"/>
    <x v="26"/>
    <x v="0"/>
    <x v="11"/>
    <n v="3865685"/>
    <n v="25351"/>
    <n v="0"/>
    <n v="0"/>
    <n v="0"/>
    <n v="3865685"/>
    <m/>
  </r>
  <r>
    <x v="12"/>
    <x v="2"/>
    <x v="26"/>
    <x v="0"/>
    <x v="1"/>
    <n v="0"/>
    <n v="0"/>
    <n v="0"/>
    <n v="159299"/>
    <n v="0"/>
    <n v="159299"/>
    <m/>
  </r>
  <r>
    <x v="12"/>
    <x v="2"/>
    <x v="26"/>
    <x v="6"/>
    <x v="4"/>
    <n v="23588"/>
    <n v="0"/>
    <n v="0"/>
    <n v="0"/>
    <n v="0"/>
    <n v="23588"/>
    <m/>
  </r>
  <r>
    <x v="12"/>
    <x v="2"/>
    <x v="26"/>
    <x v="1"/>
    <x v="12"/>
    <n v="5942092"/>
    <n v="0"/>
    <n v="0"/>
    <n v="0"/>
    <n v="0"/>
    <n v="5942092"/>
    <m/>
  </r>
  <r>
    <x v="12"/>
    <x v="2"/>
    <x v="26"/>
    <x v="2"/>
    <x v="6"/>
    <n v="1819171"/>
    <n v="0"/>
    <n v="0"/>
    <n v="0"/>
    <n v="0"/>
    <n v="1819171"/>
    <m/>
  </r>
  <r>
    <x v="12"/>
    <x v="2"/>
    <x v="26"/>
    <x v="2"/>
    <x v="13"/>
    <n v="1319351"/>
    <n v="0"/>
    <n v="0"/>
    <n v="0"/>
    <n v="0"/>
    <n v="1319351"/>
    <m/>
  </r>
  <r>
    <x v="12"/>
    <x v="2"/>
    <x v="26"/>
    <x v="4"/>
    <x v="7"/>
    <n v="20926"/>
    <n v="0"/>
    <n v="0"/>
    <n v="0"/>
    <n v="0"/>
    <n v="20926"/>
    <m/>
  </r>
  <r>
    <x v="12"/>
    <x v="2"/>
    <x v="26"/>
    <x v="3"/>
    <x v="5"/>
    <n v="30308"/>
    <n v="0"/>
    <n v="0"/>
    <n v="0"/>
    <n v="0"/>
    <n v="30308"/>
    <m/>
  </r>
  <r>
    <x v="12"/>
    <x v="2"/>
    <x v="26"/>
    <x v="3"/>
    <x v="10"/>
    <n v="59845"/>
    <n v="0"/>
    <n v="0"/>
    <n v="0"/>
    <n v="0"/>
    <n v="59845"/>
    <m/>
  </r>
  <r>
    <x v="12"/>
    <x v="2"/>
    <x v="26"/>
    <x v="3"/>
    <x v="15"/>
    <n v="27481"/>
    <n v="27481"/>
    <n v="0"/>
    <n v="0"/>
    <n v="0"/>
    <n v="27481"/>
    <m/>
  </r>
  <r>
    <x v="12"/>
    <x v="2"/>
    <x v="122"/>
    <x v="0"/>
    <x v="11"/>
    <n v="190664"/>
    <n v="18639"/>
    <n v="0"/>
    <n v="0"/>
    <n v="0"/>
    <n v="190664"/>
    <m/>
  </r>
  <r>
    <x v="12"/>
    <x v="2"/>
    <x v="122"/>
    <x v="1"/>
    <x v="12"/>
    <n v="54913"/>
    <n v="0"/>
    <n v="0"/>
    <n v="0"/>
    <n v="0"/>
    <n v="54913"/>
    <m/>
  </r>
  <r>
    <x v="12"/>
    <x v="2"/>
    <x v="122"/>
    <x v="3"/>
    <x v="5"/>
    <n v="97972"/>
    <n v="0"/>
    <n v="0"/>
    <n v="0"/>
    <n v="0"/>
    <n v="97972"/>
    <m/>
  </r>
  <r>
    <x v="12"/>
    <x v="11"/>
    <x v="113"/>
    <x v="0"/>
    <x v="11"/>
    <n v="150309"/>
    <n v="0"/>
    <n v="0"/>
    <n v="0"/>
    <n v="0"/>
    <n v="150309"/>
    <m/>
  </r>
  <r>
    <x v="12"/>
    <x v="11"/>
    <x v="113"/>
    <x v="1"/>
    <x v="12"/>
    <n v="181307"/>
    <n v="74977"/>
    <n v="0"/>
    <n v="0"/>
    <n v="0"/>
    <n v="181307"/>
    <m/>
  </r>
  <r>
    <x v="12"/>
    <x v="11"/>
    <x v="113"/>
    <x v="2"/>
    <x v="6"/>
    <n v="355563"/>
    <n v="22068"/>
    <n v="0"/>
    <n v="0"/>
    <n v="0"/>
    <n v="355563"/>
    <m/>
  </r>
  <r>
    <x v="12"/>
    <x v="11"/>
    <x v="113"/>
    <x v="2"/>
    <x v="13"/>
    <n v="177350"/>
    <n v="0"/>
    <n v="0"/>
    <n v="0"/>
    <n v="0"/>
    <n v="177350"/>
    <m/>
  </r>
  <r>
    <x v="12"/>
    <x v="11"/>
    <x v="113"/>
    <x v="3"/>
    <x v="15"/>
    <n v="74848"/>
    <n v="0"/>
    <n v="0"/>
    <n v="0"/>
    <n v="0"/>
    <n v="74848"/>
    <m/>
  </r>
  <r>
    <x v="12"/>
    <x v="1"/>
    <x v="23"/>
    <x v="0"/>
    <x v="11"/>
    <n v="4049038"/>
    <n v="0"/>
    <n v="0"/>
    <n v="0"/>
    <n v="0"/>
    <n v="4049038"/>
    <m/>
  </r>
  <r>
    <x v="12"/>
    <x v="1"/>
    <x v="23"/>
    <x v="0"/>
    <x v="1"/>
    <n v="0"/>
    <n v="0"/>
    <n v="0"/>
    <n v="285158"/>
    <n v="0"/>
    <n v="285158"/>
    <m/>
  </r>
  <r>
    <x v="12"/>
    <x v="1"/>
    <x v="23"/>
    <x v="1"/>
    <x v="12"/>
    <n v="7201924"/>
    <n v="0"/>
    <n v="0"/>
    <n v="0"/>
    <n v="0"/>
    <n v="7201924"/>
    <m/>
  </r>
  <r>
    <x v="12"/>
    <x v="1"/>
    <x v="23"/>
    <x v="1"/>
    <x v="8"/>
    <n v="0"/>
    <n v="0"/>
    <n v="0"/>
    <n v="244802"/>
    <n v="33780"/>
    <n v="278582"/>
    <m/>
  </r>
  <r>
    <x v="12"/>
    <x v="1"/>
    <x v="23"/>
    <x v="2"/>
    <x v="6"/>
    <n v="988289"/>
    <n v="0"/>
    <n v="0"/>
    <n v="0"/>
    <n v="0"/>
    <n v="988289"/>
    <m/>
  </r>
  <r>
    <x v="12"/>
    <x v="1"/>
    <x v="23"/>
    <x v="2"/>
    <x v="13"/>
    <n v="144576"/>
    <n v="0"/>
    <n v="0"/>
    <n v="0"/>
    <n v="0"/>
    <n v="144576"/>
    <m/>
  </r>
  <r>
    <x v="12"/>
    <x v="1"/>
    <x v="23"/>
    <x v="4"/>
    <x v="7"/>
    <n v="8066"/>
    <n v="0"/>
    <n v="0"/>
    <n v="0"/>
    <n v="0"/>
    <n v="8066"/>
    <m/>
  </r>
  <r>
    <x v="12"/>
    <x v="1"/>
    <x v="23"/>
    <x v="3"/>
    <x v="5"/>
    <n v="545214"/>
    <n v="0"/>
    <n v="0"/>
    <n v="0"/>
    <n v="0"/>
    <n v="545214"/>
    <m/>
  </r>
  <r>
    <x v="12"/>
    <x v="1"/>
    <x v="23"/>
    <x v="3"/>
    <x v="3"/>
    <n v="0"/>
    <n v="0"/>
    <n v="0"/>
    <n v="0"/>
    <n v="3790"/>
    <n v="3790"/>
    <m/>
  </r>
  <r>
    <x v="12"/>
    <x v="1"/>
    <x v="23"/>
    <x v="3"/>
    <x v="15"/>
    <n v="59109"/>
    <n v="0"/>
    <n v="0"/>
    <n v="0"/>
    <n v="0"/>
    <n v="59109"/>
    <m/>
  </r>
  <r>
    <x v="12"/>
    <x v="1"/>
    <x v="24"/>
    <x v="0"/>
    <x v="11"/>
    <n v="11482540"/>
    <n v="0"/>
    <n v="0"/>
    <n v="0"/>
    <n v="0"/>
    <n v="11482540"/>
    <m/>
  </r>
  <r>
    <x v="12"/>
    <x v="1"/>
    <x v="24"/>
    <x v="0"/>
    <x v="1"/>
    <n v="0"/>
    <n v="0"/>
    <n v="0"/>
    <n v="462108"/>
    <n v="2000"/>
    <n v="464108"/>
    <m/>
  </r>
  <r>
    <x v="12"/>
    <x v="1"/>
    <x v="24"/>
    <x v="1"/>
    <x v="12"/>
    <n v="727971"/>
    <n v="0"/>
    <n v="0"/>
    <n v="0"/>
    <n v="0"/>
    <n v="727971"/>
    <m/>
  </r>
  <r>
    <x v="12"/>
    <x v="1"/>
    <x v="24"/>
    <x v="1"/>
    <x v="8"/>
    <n v="0"/>
    <n v="0"/>
    <n v="0"/>
    <n v="0"/>
    <n v="2000"/>
    <n v="2000"/>
    <m/>
  </r>
  <r>
    <x v="12"/>
    <x v="1"/>
    <x v="24"/>
    <x v="2"/>
    <x v="6"/>
    <n v="4642121"/>
    <n v="0"/>
    <n v="0"/>
    <n v="0"/>
    <n v="0"/>
    <n v="4642121"/>
    <m/>
  </r>
  <r>
    <x v="12"/>
    <x v="1"/>
    <x v="24"/>
    <x v="2"/>
    <x v="13"/>
    <n v="324109"/>
    <n v="0"/>
    <n v="0"/>
    <n v="0"/>
    <n v="0"/>
    <n v="324109"/>
    <m/>
  </r>
  <r>
    <x v="12"/>
    <x v="1"/>
    <x v="24"/>
    <x v="2"/>
    <x v="9"/>
    <n v="0"/>
    <n v="0"/>
    <n v="0"/>
    <n v="70237"/>
    <n v="0"/>
    <n v="70237"/>
    <m/>
  </r>
  <r>
    <x v="12"/>
    <x v="1"/>
    <x v="24"/>
    <x v="4"/>
    <x v="7"/>
    <n v="42636"/>
    <n v="0"/>
    <n v="0"/>
    <n v="0"/>
    <n v="0"/>
    <n v="42636"/>
    <m/>
  </r>
  <r>
    <x v="12"/>
    <x v="1"/>
    <x v="24"/>
    <x v="3"/>
    <x v="5"/>
    <n v="809805"/>
    <n v="0"/>
    <n v="0"/>
    <n v="0"/>
    <n v="0"/>
    <n v="809805"/>
    <m/>
  </r>
  <r>
    <x v="12"/>
    <x v="1"/>
    <x v="24"/>
    <x v="3"/>
    <x v="10"/>
    <n v="70168"/>
    <n v="0"/>
    <n v="0"/>
    <n v="0"/>
    <n v="0"/>
    <n v="70168"/>
    <m/>
  </r>
  <r>
    <x v="12"/>
    <x v="1"/>
    <x v="24"/>
    <x v="3"/>
    <x v="15"/>
    <n v="280100"/>
    <n v="0"/>
    <n v="0"/>
    <n v="0"/>
    <n v="0"/>
    <n v="280100"/>
    <m/>
  </r>
  <r>
    <x v="12"/>
    <x v="1"/>
    <x v="2"/>
    <x v="0"/>
    <x v="11"/>
    <n v="21485444"/>
    <n v="159749"/>
    <n v="0"/>
    <n v="0"/>
    <n v="0"/>
    <n v="21485444"/>
    <m/>
  </r>
  <r>
    <x v="12"/>
    <x v="1"/>
    <x v="2"/>
    <x v="0"/>
    <x v="1"/>
    <n v="0"/>
    <n v="0"/>
    <n v="0"/>
    <n v="3476366"/>
    <n v="0"/>
    <n v="3476366"/>
    <m/>
  </r>
  <r>
    <x v="12"/>
    <x v="1"/>
    <x v="2"/>
    <x v="6"/>
    <x v="4"/>
    <n v="47674"/>
    <n v="0"/>
    <n v="0"/>
    <n v="0"/>
    <n v="0"/>
    <n v="47674"/>
    <m/>
  </r>
  <r>
    <x v="12"/>
    <x v="1"/>
    <x v="2"/>
    <x v="1"/>
    <x v="12"/>
    <n v="2187675"/>
    <n v="182800"/>
    <n v="0"/>
    <n v="0"/>
    <n v="0"/>
    <n v="2187675"/>
    <m/>
  </r>
  <r>
    <x v="12"/>
    <x v="1"/>
    <x v="2"/>
    <x v="1"/>
    <x v="8"/>
    <n v="0"/>
    <n v="0"/>
    <n v="0"/>
    <n v="250731"/>
    <n v="0"/>
    <n v="250731"/>
    <m/>
  </r>
  <r>
    <x v="12"/>
    <x v="1"/>
    <x v="2"/>
    <x v="2"/>
    <x v="6"/>
    <n v="12639782"/>
    <n v="0"/>
    <n v="0"/>
    <n v="0"/>
    <n v="0"/>
    <n v="12639782"/>
    <m/>
  </r>
  <r>
    <x v="12"/>
    <x v="1"/>
    <x v="2"/>
    <x v="2"/>
    <x v="13"/>
    <n v="2292958"/>
    <n v="0"/>
    <n v="0"/>
    <n v="0"/>
    <n v="0"/>
    <n v="2292958"/>
    <m/>
  </r>
  <r>
    <x v="12"/>
    <x v="1"/>
    <x v="2"/>
    <x v="2"/>
    <x v="9"/>
    <n v="0"/>
    <n v="0"/>
    <n v="0"/>
    <n v="1538075"/>
    <n v="0"/>
    <n v="1538075"/>
    <m/>
  </r>
  <r>
    <x v="12"/>
    <x v="1"/>
    <x v="2"/>
    <x v="4"/>
    <x v="7"/>
    <n v="187160"/>
    <n v="0"/>
    <n v="0"/>
    <n v="0"/>
    <n v="0"/>
    <n v="187160"/>
    <m/>
  </r>
  <r>
    <x v="12"/>
    <x v="1"/>
    <x v="2"/>
    <x v="3"/>
    <x v="5"/>
    <n v="500595"/>
    <n v="8815"/>
    <n v="0"/>
    <n v="0"/>
    <n v="0"/>
    <n v="500595"/>
    <m/>
  </r>
  <r>
    <x v="12"/>
    <x v="1"/>
    <x v="2"/>
    <x v="3"/>
    <x v="10"/>
    <n v="1124773"/>
    <n v="0"/>
    <n v="0"/>
    <n v="0"/>
    <n v="0"/>
    <n v="1124773"/>
    <m/>
  </r>
  <r>
    <x v="12"/>
    <x v="1"/>
    <x v="2"/>
    <x v="3"/>
    <x v="15"/>
    <n v="104508"/>
    <n v="0"/>
    <n v="0"/>
    <n v="0"/>
    <n v="0"/>
    <n v="104508"/>
    <m/>
  </r>
  <r>
    <x v="12"/>
    <x v="1"/>
    <x v="21"/>
    <x v="0"/>
    <x v="11"/>
    <n v="9539327"/>
    <n v="0"/>
    <n v="0"/>
    <n v="0"/>
    <n v="0"/>
    <n v="9539327"/>
    <m/>
  </r>
  <r>
    <x v="12"/>
    <x v="1"/>
    <x v="21"/>
    <x v="0"/>
    <x v="1"/>
    <n v="0"/>
    <n v="0"/>
    <n v="0"/>
    <n v="1590161"/>
    <n v="25490"/>
    <n v="1615651"/>
    <m/>
  </r>
  <r>
    <x v="12"/>
    <x v="1"/>
    <x v="21"/>
    <x v="1"/>
    <x v="12"/>
    <n v="268867"/>
    <n v="12059"/>
    <n v="0"/>
    <n v="0"/>
    <n v="0"/>
    <n v="268867"/>
    <m/>
  </r>
  <r>
    <x v="12"/>
    <x v="1"/>
    <x v="21"/>
    <x v="2"/>
    <x v="6"/>
    <n v="729042"/>
    <n v="0"/>
    <n v="0"/>
    <n v="0"/>
    <n v="0"/>
    <n v="729042"/>
    <m/>
  </r>
  <r>
    <x v="12"/>
    <x v="1"/>
    <x v="21"/>
    <x v="2"/>
    <x v="13"/>
    <n v="657824"/>
    <n v="0"/>
    <n v="0"/>
    <n v="0"/>
    <n v="0"/>
    <n v="657824"/>
    <m/>
  </r>
  <r>
    <x v="12"/>
    <x v="1"/>
    <x v="21"/>
    <x v="4"/>
    <x v="7"/>
    <n v="13375"/>
    <n v="0"/>
    <n v="0"/>
    <n v="0"/>
    <n v="0"/>
    <n v="13375"/>
    <m/>
  </r>
  <r>
    <x v="12"/>
    <x v="1"/>
    <x v="21"/>
    <x v="3"/>
    <x v="5"/>
    <n v="370301"/>
    <n v="0"/>
    <n v="0"/>
    <n v="0"/>
    <n v="0"/>
    <n v="370301"/>
    <m/>
  </r>
  <r>
    <x v="12"/>
    <x v="1"/>
    <x v="21"/>
    <x v="3"/>
    <x v="10"/>
    <n v="19488"/>
    <n v="0"/>
    <n v="0"/>
    <n v="0"/>
    <n v="0"/>
    <n v="19488"/>
    <m/>
  </r>
  <r>
    <x v="12"/>
    <x v="1"/>
    <x v="5"/>
    <x v="0"/>
    <x v="11"/>
    <n v="23294036"/>
    <n v="103339"/>
    <n v="0"/>
    <n v="0"/>
    <n v="0"/>
    <n v="23294036"/>
    <m/>
  </r>
  <r>
    <x v="12"/>
    <x v="1"/>
    <x v="5"/>
    <x v="0"/>
    <x v="1"/>
    <n v="0"/>
    <n v="0"/>
    <n v="0"/>
    <n v="856265"/>
    <n v="6160"/>
    <n v="862425"/>
    <m/>
  </r>
  <r>
    <x v="12"/>
    <x v="1"/>
    <x v="5"/>
    <x v="6"/>
    <x v="4"/>
    <n v="123587"/>
    <n v="53443"/>
    <n v="0"/>
    <n v="0"/>
    <n v="0"/>
    <n v="123587"/>
    <m/>
  </r>
  <r>
    <x v="12"/>
    <x v="1"/>
    <x v="5"/>
    <x v="1"/>
    <x v="12"/>
    <n v="1691166"/>
    <n v="106278"/>
    <n v="0"/>
    <n v="0"/>
    <n v="0"/>
    <n v="1691166"/>
    <m/>
  </r>
  <r>
    <x v="12"/>
    <x v="1"/>
    <x v="5"/>
    <x v="1"/>
    <x v="8"/>
    <n v="0"/>
    <n v="0"/>
    <n v="0"/>
    <n v="128937"/>
    <n v="2840"/>
    <n v="131777"/>
    <m/>
  </r>
  <r>
    <x v="12"/>
    <x v="1"/>
    <x v="5"/>
    <x v="2"/>
    <x v="6"/>
    <n v="9515988"/>
    <n v="48123"/>
    <n v="0"/>
    <n v="0"/>
    <n v="0"/>
    <n v="9515988"/>
    <m/>
  </r>
  <r>
    <x v="12"/>
    <x v="1"/>
    <x v="5"/>
    <x v="2"/>
    <x v="13"/>
    <n v="2668505"/>
    <n v="0"/>
    <n v="0"/>
    <n v="0"/>
    <n v="0"/>
    <n v="2668505"/>
    <m/>
  </r>
  <r>
    <x v="12"/>
    <x v="1"/>
    <x v="5"/>
    <x v="2"/>
    <x v="9"/>
    <n v="0"/>
    <n v="0"/>
    <n v="0"/>
    <n v="288110"/>
    <n v="2740"/>
    <n v="290850"/>
    <m/>
  </r>
  <r>
    <x v="12"/>
    <x v="1"/>
    <x v="5"/>
    <x v="4"/>
    <x v="7"/>
    <n v="20498"/>
    <n v="0"/>
    <n v="0"/>
    <n v="0"/>
    <n v="0"/>
    <n v="20498"/>
    <m/>
  </r>
  <r>
    <x v="12"/>
    <x v="1"/>
    <x v="5"/>
    <x v="3"/>
    <x v="5"/>
    <n v="333418"/>
    <n v="0"/>
    <n v="0"/>
    <n v="0"/>
    <n v="0"/>
    <n v="333418"/>
    <m/>
  </r>
  <r>
    <x v="12"/>
    <x v="1"/>
    <x v="5"/>
    <x v="3"/>
    <x v="10"/>
    <n v="542652"/>
    <n v="0"/>
    <n v="0"/>
    <n v="0"/>
    <n v="0"/>
    <n v="542652"/>
    <m/>
  </r>
  <r>
    <x v="12"/>
    <x v="1"/>
    <x v="5"/>
    <x v="3"/>
    <x v="15"/>
    <n v="131203"/>
    <n v="36942"/>
    <n v="0"/>
    <n v="0"/>
    <n v="0"/>
    <n v="131203"/>
    <m/>
  </r>
  <r>
    <x v="12"/>
    <x v="1"/>
    <x v="37"/>
    <x v="0"/>
    <x v="11"/>
    <n v="1046262"/>
    <n v="0"/>
    <n v="0"/>
    <n v="0"/>
    <n v="0"/>
    <n v="1046262"/>
    <m/>
  </r>
  <r>
    <x v="12"/>
    <x v="1"/>
    <x v="37"/>
    <x v="0"/>
    <x v="1"/>
    <n v="0"/>
    <n v="0"/>
    <n v="0"/>
    <n v="142007"/>
    <n v="0"/>
    <n v="142007"/>
    <m/>
  </r>
  <r>
    <x v="12"/>
    <x v="1"/>
    <x v="37"/>
    <x v="1"/>
    <x v="12"/>
    <n v="4359856"/>
    <n v="0"/>
    <n v="0"/>
    <n v="0"/>
    <n v="0"/>
    <n v="4359856"/>
    <m/>
  </r>
  <r>
    <x v="12"/>
    <x v="1"/>
    <x v="37"/>
    <x v="1"/>
    <x v="8"/>
    <n v="0"/>
    <n v="0"/>
    <n v="0"/>
    <n v="582055"/>
    <n v="0"/>
    <n v="582055"/>
    <m/>
  </r>
  <r>
    <x v="12"/>
    <x v="1"/>
    <x v="37"/>
    <x v="2"/>
    <x v="6"/>
    <n v="298898"/>
    <n v="0"/>
    <n v="0"/>
    <n v="0"/>
    <n v="0"/>
    <n v="298898"/>
    <m/>
  </r>
  <r>
    <x v="12"/>
    <x v="1"/>
    <x v="37"/>
    <x v="2"/>
    <x v="13"/>
    <n v="77109"/>
    <n v="0"/>
    <n v="0"/>
    <n v="0"/>
    <n v="0"/>
    <n v="77109"/>
    <m/>
  </r>
  <r>
    <x v="12"/>
    <x v="1"/>
    <x v="37"/>
    <x v="3"/>
    <x v="5"/>
    <n v="84940"/>
    <n v="0"/>
    <n v="0"/>
    <n v="0"/>
    <n v="0"/>
    <n v="84940"/>
    <m/>
  </r>
  <r>
    <x v="12"/>
    <x v="1"/>
    <x v="19"/>
    <x v="0"/>
    <x v="11"/>
    <n v="6858973"/>
    <n v="0"/>
    <n v="0"/>
    <n v="0"/>
    <n v="0"/>
    <n v="6858973"/>
    <m/>
  </r>
  <r>
    <x v="12"/>
    <x v="1"/>
    <x v="19"/>
    <x v="0"/>
    <x v="1"/>
    <n v="0"/>
    <n v="0"/>
    <n v="0"/>
    <n v="2061640"/>
    <n v="11105"/>
    <n v="2072745"/>
    <m/>
  </r>
  <r>
    <x v="12"/>
    <x v="1"/>
    <x v="19"/>
    <x v="1"/>
    <x v="12"/>
    <n v="9353201"/>
    <n v="69402"/>
    <n v="0"/>
    <n v="0"/>
    <n v="0"/>
    <n v="9353201"/>
    <m/>
  </r>
  <r>
    <x v="12"/>
    <x v="1"/>
    <x v="19"/>
    <x v="1"/>
    <x v="8"/>
    <n v="0"/>
    <n v="0"/>
    <n v="0"/>
    <n v="1749024"/>
    <n v="4645"/>
    <n v="1753669"/>
    <m/>
  </r>
  <r>
    <x v="12"/>
    <x v="1"/>
    <x v="19"/>
    <x v="2"/>
    <x v="6"/>
    <n v="2620034"/>
    <n v="0"/>
    <n v="0"/>
    <n v="0"/>
    <n v="0"/>
    <n v="2620034"/>
    <m/>
  </r>
  <r>
    <x v="12"/>
    <x v="1"/>
    <x v="19"/>
    <x v="2"/>
    <x v="13"/>
    <n v="446765"/>
    <n v="0"/>
    <n v="0"/>
    <n v="0"/>
    <n v="0"/>
    <n v="446765"/>
    <m/>
  </r>
  <r>
    <x v="12"/>
    <x v="1"/>
    <x v="19"/>
    <x v="2"/>
    <x v="9"/>
    <n v="0"/>
    <n v="0"/>
    <n v="0"/>
    <n v="155592"/>
    <n v="18735"/>
    <n v="174327"/>
    <m/>
  </r>
  <r>
    <x v="12"/>
    <x v="1"/>
    <x v="19"/>
    <x v="3"/>
    <x v="5"/>
    <n v="123742"/>
    <n v="0"/>
    <n v="0"/>
    <n v="0"/>
    <n v="0"/>
    <n v="123742"/>
    <m/>
  </r>
  <r>
    <x v="12"/>
    <x v="1"/>
    <x v="19"/>
    <x v="3"/>
    <x v="10"/>
    <n v="116123"/>
    <n v="0"/>
    <n v="0"/>
    <n v="0"/>
    <n v="0"/>
    <n v="116123"/>
    <m/>
  </r>
  <r>
    <x v="12"/>
    <x v="1"/>
    <x v="19"/>
    <x v="3"/>
    <x v="15"/>
    <n v="34217"/>
    <n v="0"/>
    <n v="0"/>
    <n v="0"/>
    <n v="0"/>
    <n v="34217"/>
    <m/>
  </r>
  <r>
    <x v="12"/>
    <x v="1"/>
    <x v="30"/>
    <x v="0"/>
    <x v="11"/>
    <n v="3997490"/>
    <n v="0"/>
    <n v="0"/>
    <n v="0"/>
    <n v="0"/>
    <n v="3997490"/>
    <m/>
  </r>
  <r>
    <x v="12"/>
    <x v="1"/>
    <x v="30"/>
    <x v="1"/>
    <x v="12"/>
    <n v="4624997"/>
    <n v="8488"/>
    <n v="0"/>
    <n v="0"/>
    <n v="0"/>
    <n v="4624997"/>
    <m/>
  </r>
  <r>
    <x v="12"/>
    <x v="1"/>
    <x v="30"/>
    <x v="2"/>
    <x v="6"/>
    <n v="1018466"/>
    <n v="0"/>
    <n v="0"/>
    <n v="0"/>
    <n v="0"/>
    <n v="1018466"/>
    <m/>
  </r>
  <r>
    <x v="12"/>
    <x v="1"/>
    <x v="30"/>
    <x v="2"/>
    <x v="13"/>
    <n v="82815"/>
    <n v="0"/>
    <n v="0"/>
    <n v="0"/>
    <n v="0"/>
    <n v="82815"/>
    <m/>
  </r>
  <r>
    <x v="12"/>
    <x v="1"/>
    <x v="30"/>
    <x v="3"/>
    <x v="5"/>
    <n v="232479"/>
    <n v="0"/>
    <n v="0"/>
    <n v="0"/>
    <n v="0"/>
    <n v="232479"/>
    <m/>
  </r>
  <r>
    <x v="12"/>
    <x v="1"/>
    <x v="30"/>
    <x v="3"/>
    <x v="10"/>
    <n v="243263"/>
    <n v="0"/>
    <n v="0"/>
    <n v="0"/>
    <n v="0"/>
    <n v="243263"/>
    <m/>
  </r>
  <r>
    <x v="12"/>
    <x v="1"/>
    <x v="14"/>
    <x v="0"/>
    <x v="11"/>
    <n v="13801508"/>
    <n v="12941"/>
    <n v="0"/>
    <n v="0"/>
    <n v="0"/>
    <n v="13801508"/>
    <m/>
  </r>
  <r>
    <x v="12"/>
    <x v="1"/>
    <x v="14"/>
    <x v="0"/>
    <x v="1"/>
    <n v="0"/>
    <n v="0"/>
    <n v="0"/>
    <n v="1515585"/>
    <n v="11700"/>
    <n v="1527285"/>
    <m/>
  </r>
  <r>
    <x v="12"/>
    <x v="1"/>
    <x v="14"/>
    <x v="1"/>
    <x v="12"/>
    <n v="4058798"/>
    <n v="0"/>
    <n v="0"/>
    <n v="0"/>
    <n v="0"/>
    <n v="4058798"/>
    <m/>
  </r>
  <r>
    <x v="12"/>
    <x v="1"/>
    <x v="14"/>
    <x v="1"/>
    <x v="8"/>
    <n v="0"/>
    <n v="0"/>
    <n v="0"/>
    <n v="84431"/>
    <n v="11770"/>
    <n v="96201"/>
    <m/>
  </r>
  <r>
    <x v="12"/>
    <x v="1"/>
    <x v="14"/>
    <x v="2"/>
    <x v="6"/>
    <n v="2259698"/>
    <n v="57449"/>
    <n v="0"/>
    <n v="0"/>
    <n v="0"/>
    <n v="2259698"/>
    <m/>
  </r>
  <r>
    <x v="12"/>
    <x v="1"/>
    <x v="14"/>
    <x v="2"/>
    <x v="13"/>
    <n v="40777"/>
    <n v="21203"/>
    <n v="0"/>
    <n v="0"/>
    <n v="0"/>
    <n v="40777"/>
    <m/>
  </r>
  <r>
    <x v="12"/>
    <x v="1"/>
    <x v="14"/>
    <x v="2"/>
    <x v="9"/>
    <n v="0"/>
    <n v="0"/>
    <n v="0"/>
    <n v="0"/>
    <n v="5230"/>
    <n v="5230"/>
    <m/>
  </r>
  <r>
    <x v="12"/>
    <x v="1"/>
    <x v="14"/>
    <x v="3"/>
    <x v="5"/>
    <n v="478564"/>
    <n v="10424"/>
    <n v="0"/>
    <n v="0"/>
    <n v="0"/>
    <n v="478564"/>
    <m/>
  </r>
  <r>
    <x v="12"/>
    <x v="1"/>
    <x v="14"/>
    <x v="3"/>
    <x v="10"/>
    <n v="48879"/>
    <n v="0"/>
    <n v="0"/>
    <n v="0"/>
    <n v="0"/>
    <n v="48879"/>
    <m/>
  </r>
  <r>
    <x v="12"/>
    <x v="1"/>
    <x v="6"/>
    <x v="0"/>
    <x v="11"/>
    <n v="21270522"/>
    <n v="0"/>
    <n v="0"/>
    <n v="0"/>
    <n v="0"/>
    <n v="21270522"/>
    <m/>
  </r>
  <r>
    <x v="12"/>
    <x v="1"/>
    <x v="6"/>
    <x v="0"/>
    <x v="1"/>
    <n v="0"/>
    <n v="0"/>
    <n v="0"/>
    <n v="1897562"/>
    <n v="185830"/>
    <n v="2083392"/>
    <m/>
  </r>
  <r>
    <x v="12"/>
    <x v="1"/>
    <x v="6"/>
    <x v="1"/>
    <x v="12"/>
    <n v="10756012"/>
    <n v="25681"/>
    <n v="0"/>
    <n v="0"/>
    <n v="0"/>
    <n v="10756012"/>
    <m/>
  </r>
  <r>
    <x v="12"/>
    <x v="1"/>
    <x v="6"/>
    <x v="1"/>
    <x v="8"/>
    <n v="0"/>
    <n v="0"/>
    <n v="0"/>
    <n v="451988"/>
    <n v="94989"/>
    <n v="546977"/>
    <m/>
  </r>
  <r>
    <x v="12"/>
    <x v="1"/>
    <x v="6"/>
    <x v="2"/>
    <x v="6"/>
    <n v="1635190"/>
    <n v="5554"/>
    <n v="0"/>
    <n v="0"/>
    <n v="0"/>
    <n v="1635190"/>
    <m/>
  </r>
  <r>
    <x v="12"/>
    <x v="1"/>
    <x v="6"/>
    <x v="2"/>
    <x v="13"/>
    <n v="58672"/>
    <n v="0"/>
    <n v="0"/>
    <n v="0"/>
    <n v="0"/>
    <n v="58672"/>
    <m/>
  </r>
  <r>
    <x v="12"/>
    <x v="1"/>
    <x v="6"/>
    <x v="2"/>
    <x v="9"/>
    <n v="0"/>
    <n v="0"/>
    <n v="0"/>
    <n v="0"/>
    <n v="11600"/>
    <n v="11600"/>
    <m/>
  </r>
  <r>
    <x v="12"/>
    <x v="1"/>
    <x v="6"/>
    <x v="3"/>
    <x v="5"/>
    <n v="11037"/>
    <n v="0"/>
    <n v="0"/>
    <n v="0"/>
    <n v="0"/>
    <n v="11037"/>
    <m/>
  </r>
  <r>
    <x v="12"/>
    <x v="1"/>
    <x v="25"/>
    <x v="0"/>
    <x v="11"/>
    <n v="11357700"/>
    <n v="0"/>
    <n v="0"/>
    <n v="0"/>
    <n v="0"/>
    <n v="11357700"/>
    <m/>
  </r>
  <r>
    <x v="12"/>
    <x v="1"/>
    <x v="25"/>
    <x v="0"/>
    <x v="1"/>
    <n v="0"/>
    <n v="0"/>
    <n v="0"/>
    <n v="106490"/>
    <n v="92140"/>
    <n v="198630"/>
    <m/>
  </r>
  <r>
    <x v="12"/>
    <x v="1"/>
    <x v="25"/>
    <x v="1"/>
    <x v="12"/>
    <n v="5022132"/>
    <n v="23675"/>
    <n v="0"/>
    <n v="0"/>
    <n v="0"/>
    <n v="5022132"/>
    <m/>
  </r>
  <r>
    <x v="12"/>
    <x v="1"/>
    <x v="25"/>
    <x v="1"/>
    <x v="8"/>
    <n v="0"/>
    <n v="0"/>
    <n v="0"/>
    <n v="151763"/>
    <n v="23670"/>
    <n v="175433"/>
    <m/>
  </r>
  <r>
    <x v="12"/>
    <x v="1"/>
    <x v="25"/>
    <x v="2"/>
    <x v="6"/>
    <n v="469139"/>
    <n v="0"/>
    <n v="0"/>
    <n v="0"/>
    <n v="0"/>
    <n v="469139"/>
    <m/>
  </r>
  <r>
    <x v="12"/>
    <x v="1"/>
    <x v="25"/>
    <x v="2"/>
    <x v="9"/>
    <n v="0"/>
    <n v="0"/>
    <n v="0"/>
    <n v="0"/>
    <n v="4040"/>
    <n v="4040"/>
    <m/>
  </r>
  <r>
    <x v="12"/>
    <x v="1"/>
    <x v="28"/>
    <x v="0"/>
    <x v="11"/>
    <n v="5253580"/>
    <n v="54332"/>
    <n v="0"/>
    <n v="0"/>
    <n v="0"/>
    <n v="5253580"/>
    <m/>
  </r>
  <r>
    <x v="12"/>
    <x v="1"/>
    <x v="28"/>
    <x v="0"/>
    <x v="1"/>
    <n v="0"/>
    <n v="0"/>
    <n v="0"/>
    <n v="66582"/>
    <n v="0"/>
    <n v="66582"/>
    <m/>
  </r>
  <r>
    <x v="12"/>
    <x v="1"/>
    <x v="28"/>
    <x v="1"/>
    <x v="12"/>
    <n v="3399003"/>
    <n v="50731"/>
    <n v="0"/>
    <n v="0"/>
    <n v="0"/>
    <n v="3399003"/>
    <m/>
  </r>
  <r>
    <x v="12"/>
    <x v="1"/>
    <x v="28"/>
    <x v="1"/>
    <x v="8"/>
    <n v="0"/>
    <n v="0"/>
    <n v="0"/>
    <n v="0"/>
    <n v="1510"/>
    <n v="1510"/>
    <m/>
  </r>
  <r>
    <x v="12"/>
    <x v="1"/>
    <x v="28"/>
    <x v="2"/>
    <x v="6"/>
    <n v="315828"/>
    <n v="0"/>
    <n v="0"/>
    <n v="0"/>
    <n v="0"/>
    <n v="315828"/>
    <m/>
  </r>
  <r>
    <x v="12"/>
    <x v="1"/>
    <x v="28"/>
    <x v="3"/>
    <x v="5"/>
    <n v="123750"/>
    <n v="0"/>
    <n v="0"/>
    <n v="0"/>
    <n v="0"/>
    <n v="123750"/>
    <m/>
  </r>
  <r>
    <x v="12"/>
    <x v="1"/>
    <x v="64"/>
    <x v="0"/>
    <x v="11"/>
    <n v="1566356"/>
    <n v="0"/>
    <n v="0"/>
    <n v="0"/>
    <n v="0"/>
    <n v="1566356"/>
    <m/>
  </r>
  <r>
    <x v="12"/>
    <x v="1"/>
    <x v="64"/>
    <x v="1"/>
    <x v="12"/>
    <n v="430538"/>
    <n v="0"/>
    <n v="0"/>
    <n v="0"/>
    <n v="0"/>
    <n v="430538"/>
    <m/>
  </r>
  <r>
    <x v="12"/>
    <x v="1"/>
    <x v="64"/>
    <x v="2"/>
    <x v="6"/>
    <n v="168585"/>
    <n v="0"/>
    <n v="0"/>
    <n v="0"/>
    <n v="0"/>
    <n v="168585"/>
    <m/>
  </r>
  <r>
    <x v="12"/>
    <x v="1"/>
    <x v="64"/>
    <x v="3"/>
    <x v="5"/>
    <n v="51671"/>
    <n v="0"/>
    <n v="0"/>
    <n v="0"/>
    <n v="0"/>
    <n v="51671"/>
    <m/>
  </r>
  <r>
    <x v="12"/>
    <x v="1"/>
    <x v="75"/>
    <x v="0"/>
    <x v="11"/>
    <n v="1656329"/>
    <n v="4388"/>
    <n v="0"/>
    <n v="0"/>
    <n v="0"/>
    <n v="1656329"/>
    <m/>
  </r>
  <r>
    <x v="12"/>
    <x v="1"/>
    <x v="75"/>
    <x v="1"/>
    <x v="12"/>
    <n v="6919"/>
    <n v="6919"/>
    <n v="0"/>
    <n v="0"/>
    <n v="0"/>
    <n v="6919"/>
    <m/>
  </r>
  <r>
    <x v="12"/>
    <x v="1"/>
    <x v="75"/>
    <x v="1"/>
    <x v="8"/>
    <n v="0"/>
    <n v="0"/>
    <n v="0"/>
    <n v="29913"/>
    <n v="0"/>
    <n v="29913"/>
    <m/>
  </r>
  <r>
    <x v="12"/>
    <x v="1"/>
    <x v="94"/>
    <x v="0"/>
    <x v="11"/>
    <n v="1040144"/>
    <n v="0"/>
    <n v="0"/>
    <n v="0"/>
    <n v="0"/>
    <n v="1040144"/>
    <m/>
  </r>
  <r>
    <x v="12"/>
    <x v="1"/>
    <x v="163"/>
    <x v="0"/>
    <x v="11"/>
    <n v="6487"/>
    <n v="6487"/>
    <n v="0"/>
    <n v="0"/>
    <n v="0"/>
    <n v="6487"/>
    <m/>
  </r>
  <r>
    <x v="12"/>
    <x v="1"/>
    <x v="166"/>
    <x v="0"/>
    <x v="11"/>
    <n v="50922"/>
    <n v="50922"/>
    <n v="0"/>
    <n v="0"/>
    <n v="0"/>
    <n v="50922"/>
    <m/>
  </r>
  <r>
    <x v="12"/>
    <x v="1"/>
    <x v="116"/>
    <x v="0"/>
    <x v="11"/>
    <n v="142337"/>
    <n v="1629"/>
    <n v="0"/>
    <n v="0"/>
    <n v="0"/>
    <n v="142337"/>
    <m/>
  </r>
  <r>
    <x v="12"/>
    <x v="1"/>
    <x v="79"/>
    <x v="0"/>
    <x v="11"/>
    <n v="1273890"/>
    <n v="34911"/>
    <n v="0"/>
    <n v="0"/>
    <n v="0"/>
    <n v="1273890"/>
    <m/>
  </r>
  <r>
    <x v="12"/>
    <x v="1"/>
    <x v="79"/>
    <x v="1"/>
    <x v="12"/>
    <n v="197333"/>
    <n v="0"/>
    <n v="0"/>
    <n v="0"/>
    <n v="0"/>
    <n v="197333"/>
    <m/>
  </r>
  <r>
    <x v="12"/>
    <x v="1"/>
    <x v="79"/>
    <x v="2"/>
    <x v="6"/>
    <n v="277959"/>
    <n v="0"/>
    <n v="0"/>
    <n v="0"/>
    <n v="0"/>
    <n v="277959"/>
    <m/>
  </r>
  <r>
    <x v="12"/>
    <x v="1"/>
    <x v="41"/>
    <x v="0"/>
    <x v="11"/>
    <n v="3446826"/>
    <n v="7589"/>
    <n v="0"/>
    <n v="0"/>
    <n v="0"/>
    <n v="3446826"/>
    <m/>
  </r>
  <r>
    <x v="12"/>
    <x v="1"/>
    <x v="41"/>
    <x v="0"/>
    <x v="1"/>
    <n v="0"/>
    <n v="0"/>
    <n v="0"/>
    <n v="372410"/>
    <n v="0"/>
    <n v="372410"/>
    <m/>
  </r>
  <r>
    <x v="12"/>
    <x v="1"/>
    <x v="41"/>
    <x v="1"/>
    <x v="12"/>
    <n v="592872"/>
    <n v="0"/>
    <n v="0"/>
    <n v="0"/>
    <n v="0"/>
    <n v="592872"/>
    <m/>
  </r>
  <r>
    <x v="12"/>
    <x v="1"/>
    <x v="41"/>
    <x v="2"/>
    <x v="6"/>
    <n v="298110"/>
    <n v="0"/>
    <n v="0"/>
    <n v="0"/>
    <n v="0"/>
    <n v="298110"/>
    <m/>
  </r>
  <r>
    <x v="12"/>
    <x v="1"/>
    <x v="41"/>
    <x v="2"/>
    <x v="9"/>
    <n v="0"/>
    <n v="0"/>
    <n v="0"/>
    <n v="54071"/>
    <n v="0"/>
    <n v="54071"/>
    <m/>
  </r>
  <r>
    <x v="12"/>
    <x v="1"/>
    <x v="41"/>
    <x v="4"/>
    <x v="7"/>
    <n v="13470"/>
    <n v="0"/>
    <n v="0"/>
    <n v="0"/>
    <n v="0"/>
    <n v="13470"/>
    <m/>
  </r>
  <r>
    <x v="12"/>
    <x v="1"/>
    <x v="145"/>
    <x v="0"/>
    <x v="11"/>
    <n v="77773"/>
    <n v="0"/>
    <n v="0"/>
    <n v="0"/>
    <n v="0"/>
    <n v="77773"/>
    <m/>
  </r>
  <r>
    <x v="12"/>
    <x v="1"/>
    <x v="118"/>
    <x v="0"/>
    <x v="11"/>
    <n v="493300"/>
    <n v="5886"/>
    <n v="0"/>
    <n v="0"/>
    <n v="0"/>
    <n v="493300"/>
    <m/>
  </r>
  <r>
    <x v="12"/>
    <x v="1"/>
    <x v="118"/>
    <x v="2"/>
    <x v="6"/>
    <n v="9065"/>
    <n v="9065"/>
    <n v="0"/>
    <n v="0"/>
    <n v="0"/>
    <n v="9065"/>
    <m/>
  </r>
  <r>
    <x v="12"/>
    <x v="1"/>
    <x v="153"/>
    <x v="0"/>
    <x v="11"/>
    <n v="79247"/>
    <n v="0"/>
    <n v="0"/>
    <n v="0"/>
    <n v="0"/>
    <n v="79247"/>
    <m/>
  </r>
  <r>
    <x v="12"/>
    <x v="1"/>
    <x v="129"/>
    <x v="0"/>
    <x v="11"/>
    <n v="120751"/>
    <n v="0"/>
    <n v="0"/>
    <n v="0"/>
    <n v="0"/>
    <n v="120751"/>
    <m/>
  </r>
  <r>
    <x v="12"/>
    <x v="1"/>
    <x v="93"/>
    <x v="0"/>
    <x v="11"/>
    <n v="852973"/>
    <n v="0"/>
    <n v="0"/>
    <n v="0"/>
    <n v="0"/>
    <n v="852973"/>
    <m/>
  </r>
  <r>
    <x v="12"/>
    <x v="1"/>
    <x v="93"/>
    <x v="1"/>
    <x v="12"/>
    <n v="72412"/>
    <n v="0"/>
    <n v="0"/>
    <n v="0"/>
    <n v="0"/>
    <n v="72412"/>
    <m/>
  </r>
  <r>
    <x v="12"/>
    <x v="1"/>
    <x v="93"/>
    <x v="2"/>
    <x v="6"/>
    <n v="41890"/>
    <n v="41890"/>
    <n v="0"/>
    <n v="0"/>
    <n v="0"/>
    <n v="41890"/>
    <m/>
  </r>
  <r>
    <x v="12"/>
    <x v="1"/>
    <x v="67"/>
    <x v="0"/>
    <x v="11"/>
    <n v="1694341"/>
    <n v="55640"/>
    <n v="0"/>
    <n v="0"/>
    <n v="0"/>
    <n v="1694341"/>
    <m/>
  </r>
  <r>
    <x v="12"/>
    <x v="1"/>
    <x v="85"/>
    <x v="0"/>
    <x v="11"/>
    <n v="1052431"/>
    <n v="19676"/>
    <n v="0"/>
    <n v="0"/>
    <n v="0"/>
    <n v="1052431"/>
    <m/>
  </r>
  <r>
    <x v="12"/>
    <x v="1"/>
    <x v="85"/>
    <x v="1"/>
    <x v="12"/>
    <n v="38376"/>
    <n v="0"/>
    <n v="0"/>
    <n v="0"/>
    <n v="0"/>
    <n v="38376"/>
    <m/>
  </r>
  <r>
    <x v="12"/>
    <x v="1"/>
    <x v="85"/>
    <x v="2"/>
    <x v="13"/>
    <n v="32164"/>
    <n v="0"/>
    <n v="0"/>
    <n v="0"/>
    <n v="0"/>
    <n v="32164"/>
    <m/>
  </r>
  <r>
    <x v="12"/>
    <x v="1"/>
    <x v="99"/>
    <x v="0"/>
    <x v="11"/>
    <n v="223106"/>
    <n v="0"/>
    <n v="0"/>
    <n v="0"/>
    <n v="0"/>
    <n v="223106"/>
    <m/>
  </r>
  <r>
    <x v="12"/>
    <x v="1"/>
    <x v="99"/>
    <x v="1"/>
    <x v="12"/>
    <n v="38220"/>
    <n v="0"/>
    <n v="0"/>
    <n v="0"/>
    <n v="0"/>
    <n v="38220"/>
    <m/>
  </r>
  <r>
    <x v="12"/>
    <x v="1"/>
    <x v="123"/>
    <x v="0"/>
    <x v="11"/>
    <n v="417477"/>
    <n v="0"/>
    <n v="0"/>
    <n v="0"/>
    <n v="0"/>
    <n v="417477"/>
    <m/>
  </r>
  <r>
    <x v="12"/>
    <x v="1"/>
    <x v="100"/>
    <x v="0"/>
    <x v="11"/>
    <n v="735702"/>
    <n v="0"/>
    <n v="0"/>
    <n v="0"/>
    <n v="0"/>
    <n v="735702"/>
    <m/>
  </r>
  <r>
    <x v="12"/>
    <x v="1"/>
    <x v="100"/>
    <x v="1"/>
    <x v="12"/>
    <n v="34434"/>
    <n v="0"/>
    <n v="0"/>
    <n v="0"/>
    <n v="0"/>
    <n v="34434"/>
    <m/>
  </r>
  <r>
    <x v="12"/>
    <x v="1"/>
    <x v="100"/>
    <x v="2"/>
    <x v="6"/>
    <n v="105239"/>
    <n v="0"/>
    <n v="0"/>
    <n v="0"/>
    <n v="0"/>
    <n v="105239"/>
    <m/>
  </r>
  <r>
    <x v="12"/>
    <x v="1"/>
    <x v="3"/>
    <x v="0"/>
    <x v="11"/>
    <n v="20653326"/>
    <n v="41873"/>
    <n v="0"/>
    <n v="0"/>
    <n v="0"/>
    <n v="20653326"/>
    <m/>
  </r>
  <r>
    <x v="12"/>
    <x v="1"/>
    <x v="3"/>
    <x v="0"/>
    <x v="1"/>
    <n v="0"/>
    <n v="0"/>
    <n v="0"/>
    <n v="2513261"/>
    <n v="3020"/>
    <n v="2516281"/>
    <m/>
  </r>
  <r>
    <x v="12"/>
    <x v="1"/>
    <x v="3"/>
    <x v="6"/>
    <x v="4"/>
    <n v="110681"/>
    <n v="43506"/>
    <n v="0"/>
    <n v="0"/>
    <n v="0"/>
    <n v="110681"/>
    <m/>
  </r>
  <r>
    <x v="12"/>
    <x v="1"/>
    <x v="3"/>
    <x v="1"/>
    <x v="12"/>
    <n v="605065"/>
    <n v="56345"/>
    <n v="0"/>
    <n v="0"/>
    <n v="0"/>
    <n v="605065"/>
    <m/>
  </r>
  <r>
    <x v="12"/>
    <x v="1"/>
    <x v="3"/>
    <x v="1"/>
    <x v="8"/>
    <n v="0"/>
    <n v="0"/>
    <n v="0"/>
    <n v="134487"/>
    <n v="0"/>
    <n v="134487"/>
    <m/>
  </r>
  <r>
    <x v="12"/>
    <x v="1"/>
    <x v="3"/>
    <x v="2"/>
    <x v="6"/>
    <n v="4598125"/>
    <n v="42532"/>
    <n v="0"/>
    <n v="0"/>
    <n v="0"/>
    <n v="4598125"/>
    <m/>
  </r>
  <r>
    <x v="12"/>
    <x v="1"/>
    <x v="3"/>
    <x v="2"/>
    <x v="13"/>
    <n v="270468"/>
    <n v="0"/>
    <n v="0"/>
    <n v="0"/>
    <n v="0"/>
    <n v="270468"/>
    <m/>
  </r>
  <r>
    <x v="12"/>
    <x v="1"/>
    <x v="3"/>
    <x v="2"/>
    <x v="9"/>
    <n v="0"/>
    <n v="0"/>
    <n v="0"/>
    <n v="381679"/>
    <n v="0"/>
    <n v="381679"/>
    <m/>
  </r>
  <r>
    <x v="12"/>
    <x v="1"/>
    <x v="3"/>
    <x v="4"/>
    <x v="7"/>
    <n v="11851"/>
    <n v="0"/>
    <n v="0"/>
    <n v="0"/>
    <n v="0"/>
    <n v="11851"/>
    <m/>
  </r>
  <r>
    <x v="12"/>
    <x v="1"/>
    <x v="3"/>
    <x v="3"/>
    <x v="5"/>
    <n v="60093"/>
    <n v="0"/>
    <n v="0"/>
    <n v="0"/>
    <n v="0"/>
    <n v="60093"/>
    <m/>
  </r>
  <r>
    <x v="12"/>
    <x v="1"/>
    <x v="3"/>
    <x v="3"/>
    <x v="10"/>
    <n v="29325"/>
    <n v="0"/>
    <n v="0"/>
    <n v="0"/>
    <n v="0"/>
    <n v="29325"/>
    <m/>
  </r>
  <r>
    <x v="12"/>
    <x v="1"/>
    <x v="3"/>
    <x v="3"/>
    <x v="15"/>
    <n v="89737"/>
    <n v="0"/>
    <n v="0"/>
    <n v="0"/>
    <n v="0"/>
    <n v="89737"/>
    <m/>
  </r>
  <r>
    <x v="12"/>
    <x v="1"/>
    <x v="13"/>
    <x v="0"/>
    <x v="11"/>
    <n v="10286875"/>
    <n v="139743"/>
    <n v="0"/>
    <n v="0"/>
    <n v="0"/>
    <n v="10286875"/>
    <m/>
  </r>
  <r>
    <x v="12"/>
    <x v="1"/>
    <x v="13"/>
    <x v="0"/>
    <x v="1"/>
    <n v="0"/>
    <n v="0"/>
    <n v="0"/>
    <n v="679461"/>
    <n v="0"/>
    <n v="679461"/>
    <m/>
  </r>
  <r>
    <x v="12"/>
    <x v="1"/>
    <x v="13"/>
    <x v="1"/>
    <x v="12"/>
    <n v="525330"/>
    <n v="141834"/>
    <n v="0"/>
    <n v="0"/>
    <n v="0"/>
    <n v="525330"/>
    <m/>
  </r>
  <r>
    <x v="12"/>
    <x v="1"/>
    <x v="13"/>
    <x v="2"/>
    <x v="6"/>
    <n v="189627"/>
    <n v="0"/>
    <n v="0"/>
    <n v="0"/>
    <n v="0"/>
    <n v="189627"/>
    <m/>
  </r>
  <r>
    <x v="12"/>
    <x v="1"/>
    <x v="13"/>
    <x v="4"/>
    <x v="7"/>
    <n v="7407"/>
    <n v="0"/>
    <n v="0"/>
    <n v="0"/>
    <n v="0"/>
    <n v="7407"/>
    <m/>
  </r>
  <r>
    <x v="12"/>
    <x v="1"/>
    <x v="13"/>
    <x v="3"/>
    <x v="5"/>
    <n v="28776"/>
    <n v="28776"/>
    <n v="0"/>
    <n v="0"/>
    <n v="0"/>
    <n v="28776"/>
    <m/>
  </r>
  <r>
    <x v="12"/>
    <x v="1"/>
    <x v="13"/>
    <x v="3"/>
    <x v="15"/>
    <n v="10453"/>
    <n v="10453"/>
    <n v="0"/>
    <n v="0"/>
    <n v="0"/>
    <n v="10453"/>
    <m/>
  </r>
  <r>
    <x v="12"/>
    <x v="2"/>
    <x v="81"/>
    <x v="0"/>
    <x v="11"/>
    <n v="1404017"/>
    <n v="47156"/>
    <n v="0"/>
    <n v="0"/>
    <n v="0"/>
    <n v="1404017"/>
    <m/>
  </r>
  <r>
    <x v="12"/>
    <x v="2"/>
    <x v="81"/>
    <x v="1"/>
    <x v="12"/>
    <n v="437096"/>
    <n v="22299"/>
    <n v="0"/>
    <n v="0"/>
    <n v="0"/>
    <n v="437096"/>
    <m/>
  </r>
  <r>
    <x v="12"/>
    <x v="2"/>
    <x v="81"/>
    <x v="2"/>
    <x v="6"/>
    <n v="279801"/>
    <n v="4766"/>
    <n v="0"/>
    <n v="0"/>
    <n v="0"/>
    <n v="279801"/>
    <m/>
  </r>
  <r>
    <x v="12"/>
    <x v="2"/>
    <x v="81"/>
    <x v="2"/>
    <x v="13"/>
    <n v="7248"/>
    <n v="0"/>
    <n v="0"/>
    <n v="0"/>
    <n v="0"/>
    <n v="7248"/>
    <m/>
  </r>
  <r>
    <x v="12"/>
    <x v="2"/>
    <x v="43"/>
    <x v="0"/>
    <x v="11"/>
    <n v="4601467"/>
    <n v="0"/>
    <n v="0"/>
    <n v="0"/>
    <n v="0"/>
    <n v="4601467"/>
    <m/>
  </r>
  <r>
    <x v="12"/>
    <x v="2"/>
    <x v="43"/>
    <x v="0"/>
    <x v="1"/>
    <n v="0"/>
    <n v="0"/>
    <n v="0"/>
    <n v="0"/>
    <n v="6600"/>
    <n v="6600"/>
    <m/>
  </r>
  <r>
    <x v="12"/>
    <x v="2"/>
    <x v="43"/>
    <x v="1"/>
    <x v="12"/>
    <n v="687698"/>
    <n v="24887"/>
    <n v="0"/>
    <n v="0"/>
    <n v="0"/>
    <n v="687698"/>
    <m/>
  </r>
  <r>
    <x v="12"/>
    <x v="2"/>
    <x v="43"/>
    <x v="2"/>
    <x v="6"/>
    <n v="413078"/>
    <n v="0"/>
    <n v="0"/>
    <n v="0"/>
    <n v="0"/>
    <n v="413078"/>
    <m/>
  </r>
  <r>
    <x v="12"/>
    <x v="2"/>
    <x v="43"/>
    <x v="2"/>
    <x v="13"/>
    <n v="79464"/>
    <n v="0"/>
    <n v="0"/>
    <n v="0"/>
    <n v="0"/>
    <n v="79464"/>
    <m/>
  </r>
  <r>
    <x v="12"/>
    <x v="2"/>
    <x v="43"/>
    <x v="4"/>
    <x v="7"/>
    <n v="12026"/>
    <n v="0"/>
    <n v="0"/>
    <n v="0"/>
    <n v="0"/>
    <n v="12026"/>
    <m/>
  </r>
  <r>
    <x v="12"/>
    <x v="2"/>
    <x v="43"/>
    <x v="3"/>
    <x v="5"/>
    <n v="346853"/>
    <n v="0"/>
    <n v="0"/>
    <n v="0"/>
    <n v="0"/>
    <n v="346853"/>
    <m/>
  </r>
  <r>
    <x v="12"/>
    <x v="2"/>
    <x v="43"/>
    <x v="3"/>
    <x v="15"/>
    <n v="239159"/>
    <n v="0"/>
    <n v="0"/>
    <n v="0"/>
    <n v="0"/>
    <n v="239159"/>
    <m/>
  </r>
  <r>
    <x v="12"/>
    <x v="1"/>
    <x v="15"/>
    <x v="0"/>
    <x v="11"/>
    <n v="9513303"/>
    <n v="21992"/>
    <n v="0"/>
    <n v="0"/>
    <n v="0"/>
    <n v="9513303"/>
    <m/>
  </r>
  <r>
    <x v="12"/>
    <x v="1"/>
    <x v="15"/>
    <x v="0"/>
    <x v="1"/>
    <n v="0"/>
    <n v="0"/>
    <n v="0"/>
    <n v="143290"/>
    <n v="45040"/>
    <n v="188330"/>
    <m/>
  </r>
  <r>
    <x v="12"/>
    <x v="1"/>
    <x v="15"/>
    <x v="1"/>
    <x v="12"/>
    <n v="1040617"/>
    <n v="49298"/>
    <n v="0"/>
    <n v="0"/>
    <n v="0"/>
    <n v="1040617"/>
    <m/>
  </r>
  <r>
    <x v="12"/>
    <x v="1"/>
    <x v="15"/>
    <x v="1"/>
    <x v="8"/>
    <n v="0"/>
    <n v="0"/>
    <n v="0"/>
    <n v="0"/>
    <n v="6760"/>
    <n v="6760"/>
    <m/>
  </r>
  <r>
    <x v="12"/>
    <x v="1"/>
    <x v="15"/>
    <x v="2"/>
    <x v="6"/>
    <n v="3678066"/>
    <n v="0"/>
    <n v="0"/>
    <n v="0"/>
    <n v="0"/>
    <n v="3678066"/>
    <m/>
  </r>
  <r>
    <x v="12"/>
    <x v="1"/>
    <x v="15"/>
    <x v="2"/>
    <x v="13"/>
    <n v="644481"/>
    <n v="0"/>
    <n v="0"/>
    <n v="0"/>
    <n v="0"/>
    <n v="644481"/>
    <m/>
  </r>
  <r>
    <x v="12"/>
    <x v="1"/>
    <x v="15"/>
    <x v="2"/>
    <x v="9"/>
    <n v="0"/>
    <n v="0"/>
    <n v="0"/>
    <n v="109467"/>
    <n v="56560"/>
    <n v="166027"/>
    <m/>
  </r>
  <r>
    <x v="12"/>
    <x v="1"/>
    <x v="15"/>
    <x v="4"/>
    <x v="7"/>
    <n v="51382"/>
    <n v="0"/>
    <n v="0"/>
    <n v="0"/>
    <n v="0"/>
    <n v="51382"/>
    <m/>
  </r>
  <r>
    <x v="12"/>
    <x v="1"/>
    <x v="15"/>
    <x v="3"/>
    <x v="5"/>
    <n v="442835"/>
    <n v="0"/>
    <n v="0"/>
    <n v="0"/>
    <n v="0"/>
    <n v="442835"/>
    <m/>
  </r>
  <r>
    <x v="12"/>
    <x v="1"/>
    <x v="15"/>
    <x v="3"/>
    <x v="10"/>
    <n v="110701"/>
    <n v="0"/>
    <n v="0"/>
    <n v="0"/>
    <n v="0"/>
    <n v="110701"/>
    <m/>
  </r>
  <r>
    <x v="12"/>
    <x v="1"/>
    <x v="15"/>
    <x v="3"/>
    <x v="15"/>
    <n v="-4123"/>
    <n v="0"/>
    <n v="0"/>
    <n v="0"/>
    <n v="0"/>
    <n v="-4123"/>
    <m/>
  </r>
  <r>
    <x v="12"/>
    <x v="1"/>
    <x v="76"/>
    <x v="0"/>
    <x v="11"/>
    <n v="995546"/>
    <n v="0"/>
    <n v="0"/>
    <n v="0"/>
    <n v="0"/>
    <n v="995546"/>
    <m/>
  </r>
  <r>
    <x v="12"/>
    <x v="1"/>
    <x v="76"/>
    <x v="0"/>
    <x v="1"/>
    <n v="0"/>
    <n v="0"/>
    <n v="0"/>
    <n v="46873"/>
    <n v="0"/>
    <n v="46873"/>
    <m/>
  </r>
  <r>
    <x v="12"/>
    <x v="1"/>
    <x v="76"/>
    <x v="1"/>
    <x v="12"/>
    <n v="1390153"/>
    <n v="23097"/>
    <n v="0"/>
    <n v="0"/>
    <n v="0"/>
    <n v="1390153"/>
    <m/>
  </r>
  <r>
    <x v="12"/>
    <x v="1"/>
    <x v="76"/>
    <x v="1"/>
    <x v="8"/>
    <n v="0"/>
    <n v="0"/>
    <n v="0"/>
    <n v="69898"/>
    <n v="0"/>
    <n v="69898"/>
    <m/>
  </r>
  <r>
    <x v="12"/>
    <x v="1"/>
    <x v="76"/>
    <x v="2"/>
    <x v="6"/>
    <n v="246445"/>
    <n v="0"/>
    <n v="0"/>
    <n v="0"/>
    <n v="0"/>
    <n v="246445"/>
    <m/>
  </r>
  <r>
    <x v="12"/>
    <x v="1"/>
    <x v="76"/>
    <x v="2"/>
    <x v="13"/>
    <n v="143669"/>
    <n v="8632"/>
    <n v="0"/>
    <n v="0"/>
    <n v="0"/>
    <n v="143669"/>
    <m/>
  </r>
  <r>
    <x v="12"/>
    <x v="1"/>
    <x v="76"/>
    <x v="3"/>
    <x v="5"/>
    <n v="614"/>
    <n v="0"/>
    <n v="0"/>
    <n v="0"/>
    <n v="0"/>
    <n v="614"/>
    <m/>
  </r>
  <r>
    <x v="12"/>
    <x v="1"/>
    <x v="76"/>
    <x v="3"/>
    <x v="10"/>
    <n v="20562"/>
    <n v="20562"/>
    <n v="0"/>
    <n v="0"/>
    <n v="0"/>
    <n v="20562"/>
    <m/>
  </r>
  <r>
    <x v="12"/>
    <x v="1"/>
    <x v="76"/>
    <x v="3"/>
    <x v="15"/>
    <n v="25608"/>
    <n v="0"/>
    <n v="0"/>
    <n v="0"/>
    <n v="0"/>
    <n v="25608"/>
    <m/>
  </r>
  <r>
    <x v="12"/>
    <x v="1"/>
    <x v="92"/>
    <x v="0"/>
    <x v="11"/>
    <n v="229762"/>
    <n v="0"/>
    <n v="0"/>
    <n v="0"/>
    <n v="0"/>
    <n v="229762"/>
    <m/>
  </r>
  <r>
    <x v="12"/>
    <x v="1"/>
    <x v="92"/>
    <x v="1"/>
    <x v="12"/>
    <n v="614919"/>
    <n v="0"/>
    <n v="0"/>
    <n v="0"/>
    <n v="0"/>
    <n v="614919"/>
    <m/>
  </r>
  <r>
    <x v="12"/>
    <x v="1"/>
    <x v="125"/>
    <x v="0"/>
    <x v="11"/>
    <n v="16970"/>
    <n v="0"/>
    <n v="0"/>
    <n v="0"/>
    <n v="0"/>
    <n v="16970"/>
    <m/>
  </r>
  <r>
    <x v="12"/>
    <x v="1"/>
    <x v="125"/>
    <x v="1"/>
    <x v="12"/>
    <n v="53580"/>
    <n v="0"/>
    <n v="0"/>
    <n v="0"/>
    <n v="0"/>
    <n v="53580"/>
    <m/>
  </r>
  <r>
    <x v="12"/>
    <x v="1"/>
    <x v="125"/>
    <x v="2"/>
    <x v="6"/>
    <n v="46941"/>
    <n v="0"/>
    <n v="0"/>
    <n v="0"/>
    <n v="0"/>
    <n v="46941"/>
    <m/>
  </r>
  <r>
    <x v="12"/>
    <x v="1"/>
    <x v="125"/>
    <x v="2"/>
    <x v="13"/>
    <n v="15754"/>
    <n v="0"/>
    <n v="0"/>
    <n v="0"/>
    <n v="0"/>
    <n v="15754"/>
    <m/>
  </r>
  <r>
    <x v="12"/>
    <x v="1"/>
    <x v="147"/>
    <x v="0"/>
    <x v="11"/>
    <n v="57108"/>
    <n v="0"/>
    <n v="0"/>
    <n v="0"/>
    <n v="0"/>
    <n v="57108"/>
    <m/>
  </r>
  <r>
    <x v="12"/>
    <x v="1"/>
    <x v="127"/>
    <x v="0"/>
    <x v="11"/>
    <n v="157736"/>
    <n v="0"/>
    <n v="0"/>
    <n v="0"/>
    <n v="0"/>
    <n v="157736"/>
    <m/>
  </r>
  <r>
    <x v="12"/>
    <x v="1"/>
    <x v="141"/>
    <x v="0"/>
    <x v="11"/>
    <n v="25311"/>
    <n v="6863"/>
    <n v="0"/>
    <n v="0"/>
    <n v="0"/>
    <n v="25311"/>
    <m/>
  </r>
  <r>
    <x v="12"/>
    <x v="3"/>
    <x v="97"/>
    <x v="0"/>
    <x v="11"/>
    <n v="849275"/>
    <n v="0"/>
    <n v="0"/>
    <n v="0"/>
    <n v="0"/>
    <n v="849275"/>
    <m/>
  </r>
  <r>
    <x v="12"/>
    <x v="3"/>
    <x v="97"/>
    <x v="1"/>
    <x v="12"/>
    <n v="393907"/>
    <n v="91175"/>
    <n v="0"/>
    <n v="0"/>
    <n v="0"/>
    <n v="393907"/>
    <m/>
  </r>
  <r>
    <x v="12"/>
    <x v="3"/>
    <x v="97"/>
    <x v="2"/>
    <x v="6"/>
    <n v="547116"/>
    <n v="0"/>
    <n v="0"/>
    <n v="0"/>
    <n v="0"/>
    <n v="547116"/>
    <m/>
  </r>
  <r>
    <x v="12"/>
    <x v="3"/>
    <x v="97"/>
    <x v="2"/>
    <x v="13"/>
    <n v="656615"/>
    <n v="0"/>
    <n v="0"/>
    <n v="0"/>
    <n v="0"/>
    <n v="656615"/>
    <m/>
  </r>
  <r>
    <x v="12"/>
    <x v="3"/>
    <x v="55"/>
    <x v="0"/>
    <x v="11"/>
    <n v="1158946"/>
    <n v="52771"/>
    <n v="0"/>
    <n v="0"/>
    <n v="0"/>
    <n v="1158946"/>
    <m/>
  </r>
  <r>
    <x v="12"/>
    <x v="3"/>
    <x v="55"/>
    <x v="0"/>
    <x v="1"/>
    <n v="0"/>
    <n v="0"/>
    <n v="0"/>
    <n v="0"/>
    <n v="8340"/>
    <n v="8340"/>
    <m/>
  </r>
  <r>
    <x v="12"/>
    <x v="3"/>
    <x v="55"/>
    <x v="6"/>
    <x v="4"/>
    <n v="25332"/>
    <n v="0"/>
    <n v="0"/>
    <n v="0"/>
    <n v="0"/>
    <n v="25332"/>
    <m/>
  </r>
  <r>
    <x v="12"/>
    <x v="3"/>
    <x v="55"/>
    <x v="1"/>
    <x v="12"/>
    <n v="2508680"/>
    <n v="51360"/>
    <n v="0"/>
    <n v="0"/>
    <n v="0"/>
    <n v="2508680"/>
    <m/>
  </r>
  <r>
    <x v="12"/>
    <x v="3"/>
    <x v="55"/>
    <x v="2"/>
    <x v="6"/>
    <n v="579755"/>
    <n v="0"/>
    <n v="0"/>
    <n v="0"/>
    <n v="0"/>
    <n v="579755"/>
    <m/>
  </r>
  <r>
    <x v="12"/>
    <x v="3"/>
    <x v="55"/>
    <x v="2"/>
    <x v="13"/>
    <n v="152986"/>
    <n v="1712"/>
    <n v="0"/>
    <n v="0"/>
    <n v="0"/>
    <n v="152986"/>
    <m/>
  </r>
  <r>
    <x v="12"/>
    <x v="3"/>
    <x v="55"/>
    <x v="2"/>
    <x v="9"/>
    <n v="0"/>
    <n v="0"/>
    <n v="0"/>
    <n v="0"/>
    <n v="10360"/>
    <n v="10360"/>
    <m/>
  </r>
  <r>
    <x v="12"/>
    <x v="3"/>
    <x v="55"/>
    <x v="4"/>
    <x v="7"/>
    <n v="17478"/>
    <n v="10012"/>
    <n v="0"/>
    <n v="0"/>
    <n v="0"/>
    <n v="17478"/>
    <m/>
  </r>
  <r>
    <x v="12"/>
    <x v="3"/>
    <x v="55"/>
    <x v="3"/>
    <x v="5"/>
    <n v="1013"/>
    <n v="0"/>
    <n v="0"/>
    <n v="0"/>
    <n v="0"/>
    <n v="1013"/>
    <m/>
  </r>
  <r>
    <x v="12"/>
    <x v="3"/>
    <x v="55"/>
    <x v="3"/>
    <x v="10"/>
    <n v="79277"/>
    <n v="14089"/>
    <n v="0"/>
    <n v="0"/>
    <n v="0"/>
    <n v="79277"/>
    <m/>
  </r>
  <r>
    <x v="12"/>
    <x v="3"/>
    <x v="16"/>
    <x v="0"/>
    <x v="11"/>
    <n v="6976441"/>
    <n v="46541"/>
    <n v="0"/>
    <n v="0"/>
    <n v="0"/>
    <n v="6976441"/>
    <m/>
  </r>
  <r>
    <x v="12"/>
    <x v="3"/>
    <x v="16"/>
    <x v="0"/>
    <x v="1"/>
    <n v="0"/>
    <n v="0"/>
    <n v="0"/>
    <n v="174759"/>
    <n v="36100"/>
    <n v="210859"/>
    <m/>
  </r>
  <r>
    <x v="12"/>
    <x v="3"/>
    <x v="16"/>
    <x v="6"/>
    <x v="4"/>
    <n v="188590"/>
    <n v="26789"/>
    <n v="0"/>
    <n v="0"/>
    <n v="0"/>
    <n v="188590"/>
    <m/>
  </r>
  <r>
    <x v="12"/>
    <x v="3"/>
    <x v="16"/>
    <x v="1"/>
    <x v="12"/>
    <n v="4005461"/>
    <n v="148645"/>
    <n v="0"/>
    <n v="0"/>
    <n v="0"/>
    <n v="4005461"/>
    <m/>
  </r>
  <r>
    <x v="12"/>
    <x v="3"/>
    <x v="16"/>
    <x v="1"/>
    <x v="8"/>
    <n v="0"/>
    <n v="0"/>
    <n v="0"/>
    <n v="366180"/>
    <n v="12050"/>
    <n v="378230"/>
    <m/>
  </r>
  <r>
    <x v="12"/>
    <x v="3"/>
    <x v="16"/>
    <x v="2"/>
    <x v="6"/>
    <n v="5027647"/>
    <n v="18699"/>
    <n v="0"/>
    <n v="0"/>
    <n v="0"/>
    <n v="5027647"/>
    <m/>
  </r>
  <r>
    <x v="12"/>
    <x v="3"/>
    <x v="16"/>
    <x v="2"/>
    <x v="13"/>
    <n v="3620214"/>
    <n v="39748"/>
    <n v="0"/>
    <n v="0"/>
    <n v="0"/>
    <n v="3620214"/>
    <m/>
  </r>
  <r>
    <x v="12"/>
    <x v="3"/>
    <x v="16"/>
    <x v="2"/>
    <x v="9"/>
    <n v="0"/>
    <n v="0"/>
    <n v="0"/>
    <n v="178869"/>
    <n v="86300"/>
    <n v="265169"/>
    <m/>
  </r>
  <r>
    <x v="12"/>
    <x v="3"/>
    <x v="16"/>
    <x v="4"/>
    <x v="7"/>
    <n v="62950"/>
    <n v="0"/>
    <n v="0"/>
    <n v="0"/>
    <n v="0"/>
    <n v="62950"/>
    <m/>
  </r>
  <r>
    <x v="12"/>
    <x v="3"/>
    <x v="16"/>
    <x v="3"/>
    <x v="5"/>
    <n v="80085"/>
    <n v="0"/>
    <n v="0"/>
    <n v="0"/>
    <n v="0"/>
    <n v="80085"/>
    <m/>
  </r>
  <r>
    <x v="12"/>
    <x v="3"/>
    <x v="16"/>
    <x v="3"/>
    <x v="10"/>
    <n v="119701"/>
    <n v="0"/>
    <n v="0"/>
    <n v="0"/>
    <n v="0"/>
    <n v="119701"/>
    <m/>
  </r>
  <r>
    <x v="12"/>
    <x v="3"/>
    <x v="16"/>
    <x v="3"/>
    <x v="15"/>
    <n v="21105"/>
    <n v="21105"/>
    <n v="0"/>
    <n v="0"/>
    <n v="0"/>
    <n v="21105"/>
    <m/>
  </r>
  <r>
    <x v="12"/>
    <x v="3"/>
    <x v="74"/>
    <x v="0"/>
    <x v="11"/>
    <n v="2156851"/>
    <n v="0"/>
    <n v="0"/>
    <n v="0"/>
    <n v="0"/>
    <n v="2156851"/>
    <m/>
  </r>
  <r>
    <x v="12"/>
    <x v="3"/>
    <x v="74"/>
    <x v="0"/>
    <x v="1"/>
    <n v="0"/>
    <n v="0"/>
    <n v="0"/>
    <n v="0"/>
    <n v="34200"/>
    <n v="34200"/>
    <m/>
  </r>
  <r>
    <x v="12"/>
    <x v="3"/>
    <x v="74"/>
    <x v="1"/>
    <x v="12"/>
    <n v="439504"/>
    <n v="0"/>
    <n v="0"/>
    <n v="0"/>
    <n v="0"/>
    <n v="439504"/>
    <m/>
  </r>
  <r>
    <x v="12"/>
    <x v="3"/>
    <x v="74"/>
    <x v="2"/>
    <x v="6"/>
    <n v="1291221"/>
    <n v="0"/>
    <n v="0"/>
    <n v="0"/>
    <n v="0"/>
    <n v="1291221"/>
    <m/>
  </r>
  <r>
    <x v="12"/>
    <x v="3"/>
    <x v="74"/>
    <x v="2"/>
    <x v="13"/>
    <n v="4562638"/>
    <n v="0"/>
    <n v="0"/>
    <n v="0"/>
    <n v="0"/>
    <n v="4562638"/>
    <m/>
  </r>
  <r>
    <x v="12"/>
    <x v="3"/>
    <x v="74"/>
    <x v="2"/>
    <x v="9"/>
    <n v="0"/>
    <n v="0"/>
    <n v="0"/>
    <n v="0"/>
    <n v="103235"/>
    <n v="103235"/>
    <m/>
  </r>
  <r>
    <x v="12"/>
    <x v="3"/>
    <x v="74"/>
    <x v="4"/>
    <x v="7"/>
    <n v="111307"/>
    <n v="0"/>
    <n v="0"/>
    <n v="0"/>
    <n v="0"/>
    <n v="111307"/>
    <m/>
  </r>
  <r>
    <x v="12"/>
    <x v="3"/>
    <x v="74"/>
    <x v="3"/>
    <x v="10"/>
    <n v="15569"/>
    <n v="0"/>
    <n v="0"/>
    <n v="0"/>
    <n v="0"/>
    <n v="15569"/>
    <m/>
  </r>
  <r>
    <x v="12"/>
    <x v="3"/>
    <x v="111"/>
    <x v="0"/>
    <x v="11"/>
    <n v="413428"/>
    <n v="0"/>
    <n v="0"/>
    <n v="0"/>
    <n v="0"/>
    <n v="413428"/>
    <m/>
  </r>
  <r>
    <x v="12"/>
    <x v="3"/>
    <x v="111"/>
    <x v="1"/>
    <x v="12"/>
    <n v="144984"/>
    <n v="0"/>
    <n v="0"/>
    <n v="0"/>
    <n v="0"/>
    <n v="144984"/>
    <m/>
  </r>
  <r>
    <x v="12"/>
    <x v="3"/>
    <x v="111"/>
    <x v="1"/>
    <x v="8"/>
    <n v="0"/>
    <n v="0"/>
    <n v="0"/>
    <n v="109554"/>
    <n v="0"/>
    <n v="109554"/>
    <m/>
  </r>
  <r>
    <x v="12"/>
    <x v="3"/>
    <x v="111"/>
    <x v="2"/>
    <x v="6"/>
    <n v="20493"/>
    <n v="0"/>
    <n v="0"/>
    <n v="0"/>
    <n v="0"/>
    <n v="20493"/>
    <m/>
  </r>
  <r>
    <x v="12"/>
    <x v="3"/>
    <x v="111"/>
    <x v="3"/>
    <x v="10"/>
    <n v="50484"/>
    <n v="0"/>
    <n v="0"/>
    <n v="0"/>
    <n v="0"/>
    <n v="50484"/>
    <m/>
  </r>
  <r>
    <x v="12"/>
    <x v="3"/>
    <x v="134"/>
    <x v="0"/>
    <x v="11"/>
    <n v="134609"/>
    <n v="0"/>
    <n v="0"/>
    <n v="0"/>
    <n v="0"/>
    <n v="134609"/>
    <m/>
  </r>
  <r>
    <x v="12"/>
    <x v="3"/>
    <x v="183"/>
    <x v="0"/>
    <x v="11"/>
    <n v="10668"/>
    <n v="0"/>
    <n v="0"/>
    <n v="0"/>
    <n v="0"/>
    <n v="10668"/>
    <m/>
  </r>
  <r>
    <x v="12"/>
    <x v="3"/>
    <x v="51"/>
    <x v="0"/>
    <x v="11"/>
    <n v="1775922"/>
    <n v="3490"/>
    <n v="0"/>
    <n v="0"/>
    <n v="0"/>
    <n v="1775922"/>
    <m/>
  </r>
  <r>
    <x v="12"/>
    <x v="3"/>
    <x v="51"/>
    <x v="1"/>
    <x v="12"/>
    <n v="2877818"/>
    <n v="33782"/>
    <n v="0"/>
    <n v="0"/>
    <n v="0"/>
    <n v="2877818"/>
    <m/>
  </r>
  <r>
    <x v="12"/>
    <x v="3"/>
    <x v="51"/>
    <x v="2"/>
    <x v="6"/>
    <n v="327448"/>
    <n v="7422"/>
    <n v="0"/>
    <n v="0"/>
    <n v="0"/>
    <n v="327448"/>
    <m/>
  </r>
  <r>
    <x v="12"/>
    <x v="3"/>
    <x v="51"/>
    <x v="2"/>
    <x v="13"/>
    <n v="22845"/>
    <n v="0"/>
    <n v="0"/>
    <n v="0"/>
    <n v="0"/>
    <n v="22845"/>
    <m/>
  </r>
  <r>
    <x v="12"/>
    <x v="3"/>
    <x v="51"/>
    <x v="4"/>
    <x v="7"/>
    <n v="12609"/>
    <n v="0"/>
    <n v="0"/>
    <n v="0"/>
    <n v="0"/>
    <n v="12609"/>
    <m/>
  </r>
  <r>
    <x v="12"/>
    <x v="3"/>
    <x v="51"/>
    <x v="3"/>
    <x v="10"/>
    <n v="9850"/>
    <n v="9850"/>
    <n v="0"/>
    <n v="0"/>
    <n v="0"/>
    <n v="9850"/>
    <m/>
  </r>
  <r>
    <x v="12"/>
    <x v="3"/>
    <x v="51"/>
    <x v="3"/>
    <x v="15"/>
    <n v="12108"/>
    <n v="12108"/>
    <n v="0"/>
    <n v="0"/>
    <n v="0"/>
    <n v="12108"/>
    <m/>
  </r>
  <r>
    <x v="12"/>
    <x v="3"/>
    <x v="104"/>
    <x v="0"/>
    <x v="11"/>
    <n v="204480"/>
    <n v="0"/>
    <n v="0"/>
    <n v="0"/>
    <n v="0"/>
    <n v="204480"/>
    <m/>
  </r>
  <r>
    <x v="12"/>
    <x v="3"/>
    <x v="104"/>
    <x v="1"/>
    <x v="12"/>
    <n v="644670"/>
    <n v="0"/>
    <n v="0"/>
    <n v="0"/>
    <n v="0"/>
    <n v="644670"/>
    <m/>
  </r>
  <r>
    <x v="12"/>
    <x v="3"/>
    <x v="104"/>
    <x v="2"/>
    <x v="6"/>
    <n v="373415"/>
    <n v="4021"/>
    <n v="0"/>
    <n v="0"/>
    <n v="0"/>
    <n v="373415"/>
    <m/>
  </r>
  <r>
    <x v="12"/>
    <x v="3"/>
    <x v="104"/>
    <x v="2"/>
    <x v="13"/>
    <n v="13005"/>
    <n v="0"/>
    <n v="0"/>
    <n v="0"/>
    <n v="0"/>
    <n v="13005"/>
    <m/>
  </r>
  <r>
    <x v="12"/>
    <x v="3"/>
    <x v="104"/>
    <x v="3"/>
    <x v="5"/>
    <n v="27734"/>
    <n v="0"/>
    <n v="0"/>
    <n v="0"/>
    <n v="0"/>
    <n v="27734"/>
    <m/>
  </r>
  <r>
    <x v="12"/>
    <x v="3"/>
    <x v="104"/>
    <x v="3"/>
    <x v="10"/>
    <n v="54817"/>
    <n v="0"/>
    <n v="0"/>
    <n v="0"/>
    <n v="0"/>
    <n v="54817"/>
    <m/>
  </r>
  <r>
    <x v="12"/>
    <x v="3"/>
    <x v="42"/>
    <x v="0"/>
    <x v="11"/>
    <n v="3948202"/>
    <n v="13747"/>
    <n v="0"/>
    <n v="0"/>
    <n v="0"/>
    <n v="3948202"/>
    <m/>
  </r>
  <r>
    <x v="12"/>
    <x v="3"/>
    <x v="42"/>
    <x v="1"/>
    <x v="12"/>
    <n v="3690359"/>
    <n v="45527"/>
    <n v="0"/>
    <n v="0"/>
    <n v="0"/>
    <n v="3690359"/>
    <m/>
  </r>
  <r>
    <x v="12"/>
    <x v="3"/>
    <x v="42"/>
    <x v="2"/>
    <x v="6"/>
    <n v="2478085"/>
    <n v="138117"/>
    <n v="0"/>
    <n v="0"/>
    <n v="0"/>
    <n v="2478085"/>
    <m/>
  </r>
  <r>
    <x v="12"/>
    <x v="3"/>
    <x v="42"/>
    <x v="2"/>
    <x v="13"/>
    <n v="1895801"/>
    <n v="0"/>
    <n v="0"/>
    <n v="0"/>
    <n v="0"/>
    <n v="1895801"/>
    <m/>
  </r>
  <r>
    <x v="12"/>
    <x v="3"/>
    <x v="42"/>
    <x v="2"/>
    <x v="9"/>
    <n v="0"/>
    <n v="0"/>
    <n v="0"/>
    <n v="50526"/>
    <n v="7800"/>
    <n v="58326"/>
    <m/>
  </r>
  <r>
    <x v="12"/>
    <x v="3"/>
    <x v="42"/>
    <x v="4"/>
    <x v="7"/>
    <n v="155865"/>
    <n v="0"/>
    <n v="0"/>
    <n v="0"/>
    <n v="0"/>
    <n v="155865"/>
    <m/>
  </r>
  <r>
    <x v="12"/>
    <x v="3"/>
    <x v="42"/>
    <x v="3"/>
    <x v="10"/>
    <n v="198038"/>
    <n v="0"/>
    <n v="0"/>
    <n v="0"/>
    <n v="0"/>
    <n v="198038"/>
    <m/>
  </r>
  <r>
    <x v="12"/>
    <x v="3"/>
    <x v="42"/>
    <x v="3"/>
    <x v="15"/>
    <n v="34854"/>
    <n v="0"/>
    <n v="0"/>
    <n v="0"/>
    <n v="0"/>
    <n v="34854"/>
    <m/>
  </r>
  <r>
    <x v="12"/>
    <x v="3"/>
    <x v="38"/>
    <x v="0"/>
    <x v="11"/>
    <n v="3359126"/>
    <n v="44798"/>
    <n v="0"/>
    <n v="0"/>
    <n v="0"/>
    <n v="3359126"/>
    <m/>
  </r>
  <r>
    <x v="12"/>
    <x v="3"/>
    <x v="38"/>
    <x v="0"/>
    <x v="1"/>
    <n v="0"/>
    <n v="0"/>
    <n v="0"/>
    <n v="0"/>
    <n v="2300"/>
    <n v="2300"/>
    <m/>
  </r>
  <r>
    <x v="12"/>
    <x v="3"/>
    <x v="38"/>
    <x v="6"/>
    <x v="4"/>
    <n v="93363"/>
    <n v="0"/>
    <n v="0"/>
    <n v="0"/>
    <n v="0"/>
    <n v="93363"/>
    <m/>
  </r>
  <r>
    <x v="12"/>
    <x v="3"/>
    <x v="38"/>
    <x v="1"/>
    <x v="12"/>
    <n v="1849248"/>
    <n v="11158"/>
    <n v="0"/>
    <n v="0"/>
    <n v="0"/>
    <n v="1849248"/>
    <m/>
  </r>
  <r>
    <x v="12"/>
    <x v="3"/>
    <x v="38"/>
    <x v="2"/>
    <x v="6"/>
    <n v="3271509"/>
    <n v="0"/>
    <n v="0"/>
    <n v="0"/>
    <n v="0"/>
    <n v="3271509"/>
    <m/>
  </r>
  <r>
    <x v="12"/>
    <x v="3"/>
    <x v="38"/>
    <x v="2"/>
    <x v="13"/>
    <n v="3137990"/>
    <n v="0"/>
    <n v="0"/>
    <n v="0"/>
    <n v="0"/>
    <n v="3137990"/>
    <m/>
  </r>
  <r>
    <x v="12"/>
    <x v="3"/>
    <x v="38"/>
    <x v="2"/>
    <x v="9"/>
    <n v="0"/>
    <n v="0"/>
    <n v="0"/>
    <n v="994094"/>
    <n v="0"/>
    <n v="994094"/>
    <m/>
  </r>
  <r>
    <x v="12"/>
    <x v="3"/>
    <x v="38"/>
    <x v="4"/>
    <x v="7"/>
    <n v="137106"/>
    <n v="0"/>
    <n v="0"/>
    <n v="0"/>
    <n v="0"/>
    <n v="137106"/>
    <m/>
  </r>
  <r>
    <x v="12"/>
    <x v="3"/>
    <x v="38"/>
    <x v="3"/>
    <x v="5"/>
    <n v="180994"/>
    <n v="0"/>
    <n v="0"/>
    <n v="0"/>
    <n v="0"/>
    <n v="180994"/>
    <m/>
  </r>
  <r>
    <x v="12"/>
    <x v="3"/>
    <x v="38"/>
    <x v="3"/>
    <x v="10"/>
    <n v="985683"/>
    <n v="0"/>
    <n v="0"/>
    <n v="0"/>
    <n v="0"/>
    <n v="985683"/>
    <m/>
  </r>
  <r>
    <x v="12"/>
    <x v="3"/>
    <x v="97"/>
    <x v="0"/>
    <x v="11"/>
    <n v="664086"/>
    <n v="0"/>
    <n v="0"/>
    <n v="0"/>
    <n v="0"/>
    <n v="664086"/>
    <m/>
  </r>
  <r>
    <x v="12"/>
    <x v="3"/>
    <x v="97"/>
    <x v="0"/>
    <x v="1"/>
    <n v="0"/>
    <n v="0"/>
    <n v="0"/>
    <n v="128947"/>
    <n v="0"/>
    <n v="128947"/>
    <m/>
  </r>
  <r>
    <x v="12"/>
    <x v="3"/>
    <x v="97"/>
    <x v="1"/>
    <x v="12"/>
    <n v="243962"/>
    <n v="8780"/>
    <n v="0"/>
    <n v="0"/>
    <n v="0"/>
    <n v="243962"/>
    <m/>
  </r>
  <r>
    <x v="12"/>
    <x v="3"/>
    <x v="97"/>
    <x v="2"/>
    <x v="6"/>
    <n v="779158"/>
    <n v="0"/>
    <n v="0"/>
    <n v="0"/>
    <n v="0"/>
    <n v="779158"/>
    <m/>
  </r>
  <r>
    <x v="12"/>
    <x v="3"/>
    <x v="97"/>
    <x v="2"/>
    <x v="13"/>
    <n v="946407"/>
    <n v="0"/>
    <n v="0"/>
    <n v="0"/>
    <n v="0"/>
    <n v="946407"/>
    <m/>
  </r>
  <r>
    <x v="12"/>
    <x v="3"/>
    <x v="97"/>
    <x v="2"/>
    <x v="9"/>
    <n v="0"/>
    <n v="0"/>
    <n v="0"/>
    <n v="137860"/>
    <n v="0"/>
    <n v="137860"/>
    <m/>
  </r>
  <r>
    <x v="12"/>
    <x v="3"/>
    <x v="97"/>
    <x v="4"/>
    <x v="7"/>
    <n v="13301"/>
    <n v="0"/>
    <n v="0"/>
    <n v="0"/>
    <n v="0"/>
    <n v="13301"/>
    <m/>
  </r>
  <r>
    <x v="12"/>
    <x v="3"/>
    <x v="63"/>
    <x v="0"/>
    <x v="11"/>
    <n v="1135568"/>
    <n v="0"/>
    <n v="0"/>
    <n v="0"/>
    <n v="0"/>
    <n v="1135568"/>
    <m/>
  </r>
  <r>
    <x v="12"/>
    <x v="3"/>
    <x v="63"/>
    <x v="1"/>
    <x v="12"/>
    <n v="946718"/>
    <n v="122897"/>
    <n v="0"/>
    <n v="0"/>
    <n v="0"/>
    <n v="946718"/>
    <m/>
  </r>
  <r>
    <x v="12"/>
    <x v="3"/>
    <x v="63"/>
    <x v="2"/>
    <x v="6"/>
    <n v="1491607"/>
    <n v="0"/>
    <n v="0"/>
    <n v="0"/>
    <n v="0"/>
    <n v="1491607"/>
    <m/>
  </r>
  <r>
    <x v="12"/>
    <x v="3"/>
    <x v="63"/>
    <x v="2"/>
    <x v="13"/>
    <n v="566547"/>
    <n v="0"/>
    <n v="0"/>
    <n v="0"/>
    <n v="0"/>
    <n v="566547"/>
    <m/>
  </r>
  <r>
    <x v="12"/>
    <x v="3"/>
    <x v="63"/>
    <x v="3"/>
    <x v="10"/>
    <n v="25145"/>
    <n v="25145"/>
    <n v="0"/>
    <n v="0"/>
    <n v="0"/>
    <n v="25145"/>
    <m/>
  </r>
  <r>
    <x v="12"/>
    <x v="2"/>
    <x v="84"/>
    <x v="0"/>
    <x v="11"/>
    <n v="1493358"/>
    <n v="0"/>
    <n v="0"/>
    <n v="0"/>
    <n v="0"/>
    <n v="1493358"/>
    <m/>
  </r>
  <r>
    <x v="12"/>
    <x v="2"/>
    <x v="84"/>
    <x v="6"/>
    <x v="4"/>
    <n v="41560"/>
    <n v="0"/>
    <n v="0"/>
    <n v="0"/>
    <n v="0"/>
    <n v="41560"/>
    <m/>
  </r>
  <r>
    <x v="12"/>
    <x v="2"/>
    <x v="84"/>
    <x v="1"/>
    <x v="12"/>
    <n v="1219327"/>
    <n v="0"/>
    <n v="0"/>
    <n v="0"/>
    <n v="0"/>
    <n v="1219327"/>
    <m/>
  </r>
  <r>
    <x v="12"/>
    <x v="2"/>
    <x v="84"/>
    <x v="2"/>
    <x v="6"/>
    <n v="960191"/>
    <n v="0"/>
    <n v="0"/>
    <n v="0"/>
    <n v="0"/>
    <n v="960191"/>
    <m/>
  </r>
  <r>
    <x v="12"/>
    <x v="2"/>
    <x v="84"/>
    <x v="2"/>
    <x v="13"/>
    <n v="686489"/>
    <n v="0"/>
    <n v="0"/>
    <n v="0"/>
    <n v="0"/>
    <n v="686489"/>
    <m/>
  </r>
  <r>
    <x v="12"/>
    <x v="2"/>
    <x v="84"/>
    <x v="0"/>
    <x v="11"/>
    <n v="806120"/>
    <n v="0"/>
    <n v="0"/>
    <n v="0"/>
    <n v="0"/>
    <n v="806120"/>
    <m/>
  </r>
  <r>
    <x v="12"/>
    <x v="2"/>
    <x v="84"/>
    <x v="6"/>
    <x v="4"/>
    <n v="39159"/>
    <n v="0"/>
    <n v="0"/>
    <n v="0"/>
    <n v="0"/>
    <n v="39159"/>
    <m/>
  </r>
  <r>
    <x v="12"/>
    <x v="2"/>
    <x v="84"/>
    <x v="1"/>
    <x v="12"/>
    <n v="556616"/>
    <n v="0"/>
    <n v="0"/>
    <n v="0"/>
    <n v="0"/>
    <n v="556616"/>
    <m/>
  </r>
  <r>
    <x v="12"/>
    <x v="2"/>
    <x v="84"/>
    <x v="2"/>
    <x v="6"/>
    <n v="724625"/>
    <n v="0"/>
    <n v="0"/>
    <n v="0"/>
    <n v="0"/>
    <n v="724625"/>
    <m/>
  </r>
  <r>
    <x v="12"/>
    <x v="2"/>
    <x v="84"/>
    <x v="2"/>
    <x v="13"/>
    <n v="195932"/>
    <n v="0"/>
    <n v="0"/>
    <n v="0"/>
    <n v="0"/>
    <n v="195932"/>
    <m/>
  </r>
  <r>
    <x v="12"/>
    <x v="2"/>
    <x v="84"/>
    <x v="4"/>
    <x v="7"/>
    <n v="93732"/>
    <n v="29349"/>
    <n v="0"/>
    <n v="0"/>
    <n v="0"/>
    <n v="93732"/>
    <m/>
  </r>
  <r>
    <x v="12"/>
    <x v="2"/>
    <x v="84"/>
    <x v="3"/>
    <x v="5"/>
    <n v="29548"/>
    <n v="0"/>
    <n v="0"/>
    <n v="0"/>
    <n v="0"/>
    <n v="29548"/>
    <m/>
  </r>
  <r>
    <x v="12"/>
    <x v="2"/>
    <x v="84"/>
    <x v="3"/>
    <x v="10"/>
    <n v="156464"/>
    <n v="0"/>
    <n v="0"/>
    <n v="0"/>
    <n v="0"/>
    <n v="156464"/>
    <m/>
  </r>
  <r>
    <x v="12"/>
    <x v="3"/>
    <x v="98"/>
    <x v="0"/>
    <x v="11"/>
    <n v="208918"/>
    <n v="0"/>
    <n v="0"/>
    <n v="0"/>
    <n v="0"/>
    <n v="208918"/>
    <m/>
  </r>
  <r>
    <x v="12"/>
    <x v="3"/>
    <x v="98"/>
    <x v="1"/>
    <x v="12"/>
    <n v="912921"/>
    <n v="11072"/>
    <n v="0"/>
    <n v="0"/>
    <n v="0"/>
    <n v="912921"/>
    <m/>
  </r>
  <r>
    <x v="12"/>
    <x v="3"/>
    <x v="98"/>
    <x v="2"/>
    <x v="6"/>
    <n v="24178"/>
    <n v="0"/>
    <n v="0"/>
    <n v="0"/>
    <n v="0"/>
    <n v="24178"/>
    <m/>
  </r>
  <r>
    <x v="12"/>
    <x v="3"/>
    <x v="119"/>
    <x v="0"/>
    <x v="11"/>
    <n v="128486"/>
    <n v="0"/>
    <n v="0"/>
    <n v="0"/>
    <n v="0"/>
    <n v="128486"/>
    <m/>
  </r>
  <r>
    <x v="12"/>
    <x v="3"/>
    <x v="119"/>
    <x v="1"/>
    <x v="12"/>
    <n v="356767"/>
    <n v="0"/>
    <n v="0"/>
    <n v="0"/>
    <n v="0"/>
    <n v="356767"/>
    <m/>
  </r>
  <r>
    <x v="12"/>
    <x v="3"/>
    <x v="190"/>
    <x v="2"/>
    <x v="6"/>
    <n v="50671"/>
    <n v="0"/>
    <n v="0"/>
    <n v="0"/>
    <n v="0"/>
    <n v="50671"/>
    <m/>
  </r>
  <r>
    <x v="12"/>
    <x v="3"/>
    <x v="190"/>
    <x v="2"/>
    <x v="13"/>
    <n v="28269"/>
    <n v="0"/>
    <n v="0"/>
    <n v="0"/>
    <n v="0"/>
    <n v="28269"/>
    <m/>
  </r>
  <r>
    <x v="12"/>
    <x v="5"/>
    <x v="89"/>
    <x v="0"/>
    <x v="11"/>
    <n v="628004"/>
    <n v="0"/>
    <n v="0"/>
    <n v="0"/>
    <n v="0"/>
    <n v="628004"/>
    <m/>
  </r>
  <r>
    <x v="12"/>
    <x v="5"/>
    <x v="89"/>
    <x v="0"/>
    <x v="1"/>
    <n v="0"/>
    <n v="0"/>
    <n v="0"/>
    <n v="0"/>
    <n v="5590"/>
    <n v="5590"/>
    <m/>
  </r>
  <r>
    <x v="12"/>
    <x v="5"/>
    <x v="89"/>
    <x v="1"/>
    <x v="12"/>
    <n v="550349"/>
    <n v="17011"/>
    <n v="0"/>
    <n v="0"/>
    <n v="0"/>
    <n v="550349"/>
    <m/>
  </r>
  <r>
    <x v="12"/>
    <x v="5"/>
    <x v="89"/>
    <x v="1"/>
    <x v="8"/>
    <n v="0"/>
    <n v="0"/>
    <n v="0"/>
    <n v="0"/>
    <n v="4300"/>
    <n v="4300"/>
    <m/>
  </r>
  <r>
    <x v="12"/>
    <x v="5"/>
    <x v="89"/>
    <x v="2"/>
    <x v="6"/>
    <n v="1197843"/>
    <n v="59605"/>
    <n v="0"/>
    <n v="0"/>
    <n v="0"/>
    <n v="1197843"/>
    <m/>
  </r>
  <r>
    <x v="12"/>
    <x v="5"/>
    <x v="89"/>
    <x v="2"/>
    <x v="13"/>
    <n v="1130075"/>
    <n v="6680"/>
    <n v="0"/>
    <n v="0"/>
    <n v="0"/>
    <n v="1130075"/>
    <m/>
  </r>
  <r>
    <x v="12"/>
    <x v="5"/>
    <x v="89"/>
    <x v="2"/>
    <x v="9"/>
    <n v="0"/>
    <n v="0"/>
    <n v="0"/>
    <n v="0"/>
    <n v="89230"/>
    <n v="89230"/>
    <m/>
  </r>
  <r>
    <x v="12"/>
    <x v="5"/>
    <x v="89"/>
    <x v="4"/>
    <x v="7"/>
    <n v="60253"/>
    <n v="0"/>
    <n v="0"/>
    <n v="0"/>
    <n v="0"/>
    <n v="60253"/>
    <m/>
  </r>
  <r>
    <x v="12"/>
    <x v="5"/>
    <x v="89"/>
    <x v="7"/>
    <x v="14"/>
    <n v="0"/>
    <n v="0"/>
    <n v="0"/>
    <n v="0"/>
    <n v="1420"/>
    <n v="1420"/>
    <m/>
  </r>
  <r>
    <x v="12"/>
    <x v="5"/>
    <x v="89"/>
    <x v="3"/>
    <x v="5"/>
    <n v="233702"/>
    <n v="0"/>
    <n v="0"/>
    <n v="0"/>
    <n v="0"/>
    <n v="233702"/>
    <m/>
  </r>
  <r>
    <x v="12"/>
    <x v="5"/>
    <x v="89"/>
    <x v="3"/>
    <x v="10"/>
    <n v="404940"/>
    <n v="0"/>
    <n v="0"/>
    <n v="0"/>
    <n v="0"/>
    <n v="404940"/>
    <m/>
  </r>
  <r>
    <x v="12"/>
    <x v="5"/>
    <x v="89"/>
    <x v="3"/>
    <x v="3"/>
    <n v="0"/>
    <n v="0"/>
    <n v="0"/>
    <n v="0"/>
    <n v="1740"/>
    <n v="1740"/>
    <m/>
  </r>
  <r>
    <x v="12"/>
    <x v="5"/>
    <x v="69"/>
    <x v="0"/>
    <x v="11"/>
    <n v="521427"/>
    <n v="0"/>
    <n v="0"/>
    <n v="0"/>
    <n v="0"/>
    <n v="521427"/>
    <m/>
  </r>
  <r>
    <x v="12"/>
    <x v="5"/>
    <x v="69"/>
    <x v="1"/>
    <x v="12"/>
    <n v="593120"/>
    <n v="0"/>
    <n v="0"/>
    <n v="0"/>
    <n v="0"/>
    <n v="593120"/>
    <m/>
  </r>
  <r>
    <x v="12"/>
    <x v="5"/>
    <x v="69"/>
    <x v="1"/>
    <x v="8"/>
    <n v="0"/>
    <n v="0"/>
    <n v="0"/>
    <n v="0"/>
    <n v="7600"/>
    <n v="7600"/>
    <m/>
  </r>
  <r>
    <x v="12"/>
    <x v="5"/>
    <x v="69"/>
    <x v="2"/>
    <x v="6"/>
    <n v="835345"/>
    <n v="0"/>
    <n v="0"/>
    <n v="0"/>
    <n v="0"/>
    <n v="835345"/>
    <m/>
  </r>
  <r>
    <x v="12"/>
    <x v="5"/>
    <x v="69"/>
    <x v="2"/>
    <x v="13"/>
    <n v="611476"/>
    <n v="0"/>
    <n v="0"/>
    <n v="0"/>
    <n v="0"/>
    <n v="611476"/>
    <m/>
  </r>
  <r>
    <x v="12"/>
    <x v="5"/>
    <x v="69"/>
    <x v="4"/>
    <x v="7"/>
    <n v="64217"/>
    <n v="0"/>
    <n v="0"/>
    <n v="0"/>
    <n v="0"/>
    <n v="64217"/>
    <m/>
  </r>
  <r>
    <x v="12"/>
    <x v="5"/>
    <x v="69"/>
    <x v="3"/>
    <x v="10"/>
    <n v="26236"/>
    <n v="0"/>
    <n v="0"/>
    <n v="0"/>
    <n v="0"/>
    <n v="26236"/>
    <m/>
  </r>
  <r>
    <x v="12"/>
    <x v="5"/>
    <x v="33"/>
    <x v="0"/>
    <x v="11"/>
    <n v="2341635"/>
    <n v="0"/>
    <n v="0"/>
    <n v="0"/>
    <n v="0"/>
    <n v="2341635"/>
    <m/>
  </r>
  <r>
    <x v="12"/>
    <x v="5"/>
    <x v="33"/>
    <x v="0"/>
    <x v="1"/>
    <n v="0"/>
    <n v="0"/>
    <n v="0"/>
    <n v="41866"/>
    <n v="0"/>
    <n v="41866"/>
    <m/>
  </r>
  <r>
    <x v="12"/>
    <x v="5"/>
    <x v="33"/>
    <x v="1"/>
    <x v="12"/>
    <n v="485137"/>
    <n v="0"/>
    <n v="0"/>
    <n v="0"/>
    <n v="0"/>
    <n v="485137"/>
    <m/>
  </r>
  <r>
    <x v="12"/>
    <x v="5"/>
    <x v="33"/>
    <x v="2"/>
    <x v="6"/>
    <n v="3057196"/>
    <n v="0"/>
    <n v="0"/>
    <n v="0"/>
    <n v="0"/>
    <n v="3057196"/>
    <m/>
  </r>
  <r>
    <x v="12"/>
    <x v="5"/>
    <x v="33"/>
    <x v="2"/>
    <x v="13"/>
    <n v="5054503"/>
    <n v="0"/>
    <n v="0"/>
    <n v="0"/>
    <n v="0"/>
    <n v="5054503"/>
    <m/>
  </r>
  <r>
    <x v="12"/>
    <x v="5"/>
    <x v="33"/>
    <x v="2"/>
    <x v="9"/>
    <n v="0"/>
    <n v="0"/>
    <n v="0"/>
    <n v="0"/>
    <n v="172110"/>
    <n v="172110"/>
    <m/>
  </r>
  <r>
    <x v="12"/>
    <x v="5"/>
    <x v="33"/>
    <x v="4"/>
    <x v="7"/>
    <n v="1036645"/>
    <n v="0"/>
    <n v="0"/>
    <n v="0"/>
    <n v="0"/>
    <n v="1036645"/>
    <m/>
  </r>
  <r>
    <x v="12"/>
    <x v="5"/>
    <x v="33"/>
    <x v="7"/>
    <x v="14"/>
    <n v="0"/>
    <n v="0"/>
    <n v="0"/>
    <n v="0"/>
    <n v="3500"/>
    <n v="3500"/>
    <m/>
  </r>
  <r>
    <x v="12"/>
    <x v="5"/>
    <x v="33"/>
    <x v="3"/>
    <x v="5"/>
    <n v="95449"/>
    <n v="0"/>
    <n v="0"/>
    <n v="0"/>
    <n v="0"/>
    <n v="95449"/>
    <m/>
  </r>
  <r>
    <x v="12"/>
    <x v="5"/>
    <x v="33"/>
    <x v="3"/>
    <x v="10"/>
    <n v="662042"/>
    <n v="0"/>
    <n v="0"/>
    <n v="0"/>
    <n v="0"/>
    <n v="662042"/>
    <m/>
  </r>
  <r>
    <x v="12"/>
    <x v="5"/>
    <x v="33"/>
    <x v="3"/>
    <x v="15"/>
    <n v="31890"/>
    <n v="0"/>
    <n v="0"/>
    <n v="0"/>
    <n v="0"/>
    <n v="31890"/>
    <m/>
  </r>
  <r>
    <x v="12"/>
    <x v="5"/>
    <x v="22"/>
    <x v="0"/>
    <x v="11"/>
    <n v="1505724"/>
    <n v="0"/>
    <n v="0"/>
    <n v="0"/>
    <n v="0"/>
    <n v="1505724"/>
    <m/>
  </r>
  <r>
    <x v="12"/>
    <x v="5"/>
    <x v="22"/>
    <x v="1"/>
    <x v="12"/>
    <n v="1401730"/>
    <n v="37216"/>
    <n v="0"/>
    <n v="0"/>
    <n v="0"/>
    <n v="1401730"/>
    <m/>
  </r>
  <r>
    <x v="12"/>
    <x v="5"/>
    <x v="22"/>
    <x v="2"/>
    <x v="6"/>
    <n v="3445937"/>
    <n v="0"/>
    <n v="0"/>
    <n v="0"/>
    <n v="0"/>
    <n v="3445937"/>
    <m/>
  </r>
  <r>
    <x v="12"/>
    <x v="5"/>
    <x v="22"/>
    <x v="2"/>
    <x v="13"/>
    <n v="3527893"/>
    <n v="0"/>
    <n v="0"/>
    <n v="0"/>
    <n v="0"/>
    <n v="3527893"/>
    <m/>
  </r>
  <r>
    <x v="12"/>
    <x v="5"/>
    <x v="22"/>
    <x v="4"/>
    <x v="7"/>
    <n v="100818"/>
    <n v="10808"/>
    <n v="0"/>
    <n v="0"/>
    <n v="0"/>
    <n v="100818"/>
    <m/>
  </r>
  <r>
    <x v="12"/>
    <x v="5"/>
    <x v="22"/>
    <x v="3"/>
    <x v="5"/>
    <n v="968578"/>
    <n v="0"/>
    <n v="0"/>
    <n v="0"/>
    <n v="0"/>
    <n v="968578"/>
    <m/>
  </r>
  <r>
    <x v="12"/>
    <x v="5"/>
    <x v="22"/>
    <x v="3"/>
    <x v="10"/>
    <n v="3361815"/>
    <n v="0"/>
    <n v="0"/>
    <n v="0"/>
    <n v="0"/>
    <n v="3361815"/>
    <m/>
  </r>
  <r>
    <x v="12"/>
    <x v="5"/>
    <x v="22"/>
    <x v="3"/>
    <x v="3"/>
    <n v="0"/>
    <n v="0"/>
    <n v="0"/>
    <n v="0"/>
    <n v="670"/>
    <n v="670"/>
    <m/>
  </r>
  <r>
    <x v="12"/>
    <x v="5"/>
    <x v="22"/>
    <x v="3"/>
    <x v="15"/>
    <n v="153127"/>
    <n v="0"/>
    <n v="0"/>
    <n v="0"/>
    <n v="0"/>
    <n v="153127"/>
    <m/>
  </r>
  <r>
    <x v="12"/>
    <x v="5"/>
    <x v="39"/>
    <x v="0"/>
    <x v="11"/>
    <n v="4977239"/>
    <n v="0"/>
    <n v="0"/>
    <n v="0"/>
    <n v="0"/>
    <n v="4977239"/>
    <m/>
  </r>
  <r>
    <x v="12"/>
    <x v="5"/>
    <x v="39"/>
    <x v="0"/>
    <x v="1"/>
    <n v="0"/>
    <n v="0"/>
    <n v="0"/>
    <n v="151226"/>
    <n v="30827"/>
    <n v="182053"/>
    <m/>
  </r>
  <r>
    <x v="12"/>
    <x v="5"/>
    <x v="39"/>
    <x v="6"/>
    <x v="4"/>
    <n v="32815"/>
    <n v="0"/>
    <n v="0"/>
    <n v="0"/>
    <n v="0"/>
    <n v="32815"/>
    <m/>
  </r>
  <r>
    <x v="12"/>
    <x v="5"/>
    <x v="39"/>
    <x v="1"/>
    <x v="12"/>
    <n v="2915700"/>
    <n v="31874"/>
    <n v="0"/>
    <n v="0"/>
    <n v="0"/>
    <n v="2915700"/>
    <m/>
  </r>
  <r>
    <x v="12"/>
    <x v="5"/>
    <x v="39"/>
    <x v="1"/>
    <x v="8"/>
    <n v="0"/>
    <n v="0"/>
    <n v="0"/>
    <n v="110335"/>
    <n v="2930"/>
    <n v="113265"/>
    <m/>
  </r>
  <r>
    <x v="12"/>
    <x v="5"/>
    <x v="39"/>
    <x v="2"/>
    <x v="6"/>
    <n v="6673300"/>
    <n v="69690"/>
    <n v="0"/>
    <n v="0"/>
    <n v="0"/>
    <n v="6673300"/>
    <m/>
  </r>
  <r>
    <x v="12"/>
    <x v="5"/>
    <x v="39"/>
    <x v="2"/>
    <x v="13"/>
    <n v="2525012"/>
    <n v="0"/>
    <n v="0"/>
    <n v="0"/>
    <n v="0"/>
    <n v="2525012"/>
    <m/>
  </r>
  <r>
    <x v="12"/>
    <x v="5"/>
    <x v="39"/>
    <x v="2"/>
    <x v="9"/>
    <n v="0"/>
    <n v="0"/>
    <n v="0"/>
    <n v="381601"/>
    <n v="6560"/>
    <n v="388161"/>
    <m/>
  </r>
  <r>
    <x v="12"/>
    <x v="5"/>
    <x v="39"/>
    <x v="4"/>
    <x v="7"/>
    <n v="1059226"/>
    <n v="38692"/>
    <n v="0"/>
    <n v="0"/>
    <n v="0"/>
    <n v="1059226"/>
    <m/>
  </r>
  <r>
    <x v="12"/>
    <x v="5"/>
    <x v="39"/>
    <x v="3"/>
    <x v="5"/>
    <n v="725577"/>
    <n v="7026"/>
    <n v="0"/>
    <n v="0"/>
    <n v="0"/>
    <n v="725577"/>
    <m/>
  </r>
  <r>
    <x v="12"/>
    <x v="5"/>
    <x v="39"/>
    <x v="3"/>
    <x v="10"/>
    <n v="2658186"/>
    <n v="54887"/>
    <n v="0"/>
    <n v="0"/>
    <n v="0"/>
    <n v="2658186"/>
    <m/>
  </r>
  <r>
    <x v="12"/>
    <x v="5"/>
    <x v="39"/>
    <x v="3"/>
    <x v="3"/>
    <n v="0"/>
    <n v="0"/>
    <n v="0"/>
    <n v="0"/>
    <n v="100"/>
    <n v="100"/>
    <m/>
  </r>
  <r>
    <x v="12"/>
    <x v="5"/>
    <x v="39"/>
    <x v="3"/>
    <x v="15"/>
    <n v="174148"/>
    <n v="0"/>
    <n v="0"/>
    <n v="0"/>
    <n v="0"/>
    <n v="174148"/>
    <m/>
  </r>
  <r>
    <x v="12"/>
    <x v="3"/>
    <x v="97"/>
    <x v="1"/>
    <x v="12"/>
    <n v="70958"/>
    <n v="0"/>
    <n v="0"/>
    <n v="0"/>
    <n v="0"/>
    <n v="70958"/>
    <m/>
  </r>
  <r>
    <x v="12"/>
    <x v="3"/>
    <x v="97"/>
    <x v="2"/>
    <x v="6"/>
    <n v="44719"/>
    <n v="0"/>
    <n v="0"/>
    <n v="0"/>
    <n v="0"/>
    <n v="44719"/>
    <m/>
  </r>
  <r>
    <x v="12"/>
    <x v="5"/>
    <x v="22"/>
    <x v="0"/>
    <x v="1"/>
    <n v="0"/>
    <n v="0"/>
    <n v="0"/>
    <n v="73200"/>
    <n v="0"/>
    <n v="73200"/>
    <m/>
  </r>
  <r>
    <x v="12"/>
    <x v="5"/>
    <x v="22"/>
    <x v="6"/>
    <x v="2"/>
    <n v="0"/>
    <n v="0"/>
    <n v="0"/>
    <n v="22864"/>
    <n v="0"/>
    <n v="22864"/>
    <m/>
  </r>
  <r>
    <x v="12"/>
    <x v="5"/>
    <x v="22"/>
    <x v="1"/>
    <x v="12"/>
    <n v="83145"/>
    <n v="0"/>
    <n v="0"/>
    <n v="0"/>
    <n v="0"/>
    <n v="83145"/>
    <m/>
  </r>
  <r>
    <x v="12"/>
    <x v="5"/>
    <x v="22"/>
    <x v="1"/>
    <x v="8"/>
    <n v="0"/>
    <n v="0"/>
    <n v="0"/>
    <n v="45436"/>
    <n v="0"/>
    <n v="45436"/>
    <m/>
  </r>
  <r>
    <x v="12"/>
    <x v="5"/>
    <x v="22"/>
    <x v="2"/>
    <x v="6"/>
    <n v="791592"/>
    <n v="0"/>
    <n v="0"/>
    <n v="0"/>
    <n v="0"/>
    <n v="791592"/>
    <m/>
  </r>
  <r>
    <x v="12"/>
    <x v="5"/>
    <x v="22"/>
    <x v="2"/>
    <x v="13"/>
    <n v="660540"/>
    <n v="0"/>
    <n v="0"/>
    <n v="0"/>
    <n v="0"/>
    <n v="660540"/>
    <m/>
  </r>
  <r>
    <x v="12"/>
    <x v="5"/>
    <x v="22"/>
    <x v="2"/>
    <x v="9"/>
    <n v="0"/>
    <n v="0"/>
    <n v="0"/>
    <n v="346522"/>
    <n v="0"/>
    <n v="346522"/>
    <m/>
  </r>
  <r>
    <x v="12"/>
    <x v="5"/>
    <x v="22"/>
    <x v="4"/>
    <x v="7"/>
    <n v="86104"/>
    <n v="0"/>
    <n v="0"/>
    <n v="0"/>
    <n v="0"/>
    <n v="86104"/>
    <m/>
  </r>
  <r>
    <x v="12"/>
    <x v="5"/>
    <x v="22"/>
    <x v="3"/>
    <x v="10"/>
    <n v="32662"/>
    <n v="0"/>
    <n v="0"/>
    <n v="0"/>
    <n v="0"/>
    <n v="32662"/>
    <m/>
  </r>
  <r>
    <x v="12"/>
    <x v="5"/>
    <x v="22"/>
    <x v="3"/>
    <x v="15"/>
    <n v="38340"/>
    <n v="0"/>
    <n v="0"/>
    <n v="0"/>
    <n v="0"/>
    <n v="38340"/>
    <m/>
  </r>
  <r>
    <x v="12"/>
    <x v="5"/>
    <x v="69"/>
    <x v="0"/>
    <x v="11"/>
    <n v="2004446"/>
    <n v="33877"/>
    <n v="0"/>
    <n v="0"/>
    <n v="0"/>
    <n v="2004446"/>
    <m/>
  </r>
  <r>
    <x v="12"/>
    <x v="5"/>
    <x v="69"/>
    <x v="0"/>
    <x v="1"/>
    <n v="0"/>
    <n v="0"/>
    <n v="0"/>
    <n v="114983"/>
    <n v="10721"/>
    <n v="125704"/>
    <m/>
  </r>
  <r>
    <x v="12"/>
    <x v="5"/>
    <x v="69"/>
    <x v="1"/>
    <x v="12"/>
    <n v="1180661"/>
    <n v="69834"/>
    <n v="0"/>
    <n v="0"/>
    <n v="0"/>
    <n v="1180661"/>
    <m/>
  </r>
  <r>
    <x v="12"/>
    <x v="5"/>
    <x v="69"/>
    <x v="1"/>
    <x v="8"/>
    <n v="0"/>
    <n v="0"/>
    <n v="0"/>
    <n v="158674"/>
    <n v="9666"/>
    <n v="168340"/>
    <m/>
  </r>
  <r>
    <x v="12"/>
    <x v="5"/>
    <x v="69"/>
    <x v="2"/>
    <x v="6"/>
    <n v="2641280"/>
    <n v="146175"/>
    <n v="0"/>
    <n v="0"/>
    <n v="0"/>
    <n v="2641280"/>
    <m/>
  </r>
  <r>
    <x v="12"/>
    <x v="5"/>
    <x v="69"/>
    <x v="2"/>
    <x v="13"/>
    <n v="2033373"/>
    <n v="0"/>
    <n v="0"/>
    <n v="0"/>
    <n v="0"/>
    <n v="2033373"/>
    <m/>
  </r>
  <r>
    <x v="12"/>
    <x v="5"/>
    <x v="69"/>
    <x v="2"/>
    <x v="9"/>
    <n v="0"/>
    <n v="0"/>
    <n v="0"/>
    <n v="409286"/>
    <n v="30283"/>
    <n v="439569"/>
    <m/>
  </r>
  <r>
    <x v="12"/>
    <x v="5"/>
    <x v="69"/>
    <x v="4"/>
    <x v="7"/>
    <n v="91456"/>
    <n v="43215"/>
    <n v="0"/>
    <n v="0"/>
    <n v="0"/>
    <n v="91456"/>
    <m/>
  </r>
  <r>
    <x v="12"/>
    <x v="5"/>
    <x v="69"/>
    <x v="3"/>
    <x v="10"/>
    <n v="72960"/>
    <n v="0"/>
    <n v="0"/>
    <n v="0"/>
    <n v="0"/>
    <n v="72960"/>
    <m/>
  </r>
  <r>
    <x v="12"/>
    <x v="5"/>
    <x v="69"/>
    <x v="0"/>
    <x v="11"/>
    <n v="611398"/>
    <n v="0"/>
    <n v="0"/>
    <n v="0"/>
    <n v="0"/>
    <n v="611398"/>
    <m/>
  </r>
  <r>
    <x v="12"/>
    <x v="5"/>
    <x v="69"/>
    <x v="0"/>
    <x v="1"/>
    <n v="0"/>
    <n v="0"/>
    <n v="0"/>
    <n v="0"/>
    <n v="4040"/>
    <n v="4040"/>
    <m/>
  </r>
  <r>
    <x v="12"/>
    <x v="5"/>
    <x v="69"/>
    <x v="6"/>
    <x v="4"/>
    <n v="12535"/>
    <n v="0"/>
    <n v="0"/>
    <n v="0"/>
    <n v="0"/>
    <n v="12535"/>
    <m/>
  </r>
  <r>
    <x v="12"/>
    <x v="5"/>
    <x v="69"/>
    <x v="1"/>
    <x v="12"/>
    <n v="762971"/>
    <n v="0"/>
    <n v="0"/>
    <n v="0"/>
    <n v="0"/>
    <n v="762971"/>
    <m/>
  </r>
  <r>
    <x v="12"/>
    <x v="5"/>
    <x v="69"/>
    <x v="1"/>
    <x v="8"/>
    <n v="0"/>
    <n v="0"/>
    <n v="0"/>
    <n v="0"/>
    <n v="3100"/>
    <n v="3100"/>
    <m/>
  </r>
  <r>
    <x v="12"/>
    <x v="5"/>
    <x v="69"/>
    <x v="2"/>
    <x v="6"/>
    <n v="455122"/>
    <n v="0"/>
    <n v="0"/>
    <n v="0"/>
    <n v="0"/>
    <n v="455122"/>
    <m/>
  </r>
  <r>
    <x v="12"/>
    <x v="5"/>
    <x v="69"/>
    <x v="2"/>
    <x v="13"/>
    <n v="62791"/>
    <n v="0"/>
    <n v="0"/>
    <n v="0"/>
    <n v="0"/>
    <n v="62791"/>
    <m/>
  </r>
  <r>
    <x v="12"/>
    <x v="5"/>
    <x v="69"/>
    <x v="2"/>
    <x v="9"/>
    <n v="0"/>
    <n v="0"/>
    <n v="0"/>
    <n v="0"/>
    <n v="1160"/>
    <n v="1160"/>
    <m/>
  </r>
  <r>
    <x v="12"/>
    <x v="5"/>
    <x v="69"/>
    <x v="4"/>
    <x v="7"/>
    <n v="22745"/>
    <n v="0"/>
    <n v="0"/>
    <n v="0"/>
    <n v="0"/>
    <n v="22745"/>
    <m/>
  </r>
  <r>
    <x v="12"/>
    <x v="5"/>
    <x v="69"/>
    <x v="3"/>
    <x v="10"/>
    <n v="330699"/>
    <n v="0"/>
    <n v="0"/>
    <n v="0"/>
    <n v="0"/>
    <n v="330699"/>
    <m/>
  </r>
  <r>
    <x v="12"/>
    <x v="5"/>
    <x v="69"/>
    <x v="0"/>
    <x v="11"/>
    <n v="864727"/>
    <n v="0"/>
    <n v="0"/>
    <n v="0"/>
    <n v="0"/>
    <n v="864727"/>
    <m/>
  </r>
  <r>
    <x v="12"/>
    <x v="5"/>
    <x v="69"/>
    <x v="0"/>
    <x v="1"/>
    <n v="0"/>
    <n v="0"/>
    <n v="0"/>
    <n v="32438"/>
    <n v="0"/>
    <n v="32438"/>
    <m/>
  </r>
  <r>
    <x v="12"/>
    <x v="5"/>
    <x v="69"/>
    <x v="1"/>
    <x v="12"/>
    <n v="440312"/>
    <n v="12029"/>
    <n v="0"/>
    <n v="0"/>
    <n v="0"/>
    <n v="440312"/>
    <m/>
  </r>
  <r>
    <x v="12"/>
    <x v="5"/>
    <x v="69"/>
    <x v="1"/>
    <x v="8"/>
    <n v="0"/>
    <n v="0"/>
    <n v="0"/>
    <n v="62267"/>
    <n v="0"/>
    <n v="62267"/>
    <m/>
  </r>
  <r>
    <x v="12"/>
    <x v="5"/>
    <x v="69"/>
    <x v="2"/>
    <x v="6"/>
    <n v="1246906"/>
    <n v="0"/>
    <n v="0"/>
    <n v="0"/>
    <n v="0"/>
    <n v="1246906"/>
    <m/>
  </r>
  <r>
    <x v="12"/>
    <x v="5"/>
    <x v="69"/>
    <x v="2"/>
    <x v="13"/>
    <n v="91078"/>
    <n v="0"/>
    <n v="0"/>
    <n v="0"/>
    <n v="0"/>
    <n v="91078"/>
    <m/>
  </r>
  <r>
    <x v="12"/>
    <x v="5"/>
    <x v="69"/>
    <x v="4"/>
    <x v="7"/>
    <n v="38651"/>
    <n v="0"/>
    <n v="0"/>
    <n v="0"/>
    <n v="0"/>
    <n v="38651"/>
    <m/>
  </r>
  <r>
    <x v="12"/>
    <x v="5"/>
    <x v="33"/>
    <x v="0"/>
    <x v="11"/>
    <n v="3667976"/>
    <n v="45782"/>
    <n v="0"/>
    <n v="0"/>
    <n v="0"/>
    <n v="3667976"/>
    <m/>
  </r>
  <r>
    <x v="12"/>
    <x v="5"/>
    <x v="33"/>
    <x v="0"/>
    <x v="1"/>
    <n v="0"/>
    <n v="0"/>
    <n v="0"/>
    <n v="913976"/>
    <n v="13830"/>
    <n v="927806"/>
    <m/>
  </r>
  <r>
    <x v="12"/>
    <x v="5"/>
    <x v="33"/>
    <x v="1"/>
    <x v="12"/>
    <n v="3485325"/>
    <n v="191743"/>
    <n v="0"/>
    <n v="0"/>
    <n v="0"/>
    <n v="3485325"/>
    <m/>
  </r>
  <r>
    <x v="12"/>
    <x v="5"/>
    <x v="33"/>
    <x v="1"/>
    <x v="8"/>
    <n v="0"/>
    <n v="0"/>
    <n v="0"/>
    <n v="403028"/>
    <n v="24450"/>
    <n v="427478"/>
    <m/>
  </r>
  <r>
    <x v="12"/>
    <x v="5"/>
    <x v="33"/>
    <x v="2"/>
    <x v="6"/>
    <n v="5912267"/>
    <n v="46610"/>
    <n v="0"/>
    <n v="0"/>
    <n v="0"/>
    <n v="5912267"/>
    <m/>
  </r>
  <r>
    <x v="12"/>
    <x v="5"/>
    <x v="33"/>
    <x v="2"/>
    <x v="13"/>
    <n v="4618943"/>
    <n v="10259"/>
    <n v="0"/>
    <n v="0"/>
    <n v="0"/>
    <n v="4618943"/>
    <m/>
  </r>
  <r>
    <x v="12"/>
    <x v="5"/>
    <x v="33"/>
    <x v="2"/>
    <x v="9"/>
    <n v="0"/>
    <n v="0"/>
    <n v="0"/>
    <n v="1809718"/>
    <n v="99650"/>
    <n v="1909368"/>
    <m/>
  </r>
  <r>
    <x v="12"/>
    <x v="5"/>
    <x v="33"/>
    <x v="4"/>
    <x v="7"/>
    <n v="675210"/>
    <n v="138236"/>
    <n v="0"/>
    <n v="0"/>
    <n v="0"/>
    <n v="675210"/>
    <m/>
  </r>
  <r>
    <x v="12"/>
    <x v="5"/>
    <x v="33"/>
    <x v="3"/>
    <x v="10"/>
    <n v="751545"/>
    <n v="221821"/>
    <n v="0"/>
    <n v="0"/>
    <n v="0"/>
    <n v="751545"/>
    <m/>
  </r>
  <r>
    <x v="12"/>
    <x v="5"/>
    <x v="33"/>
    <x v="3"/>
    <x v="3"/>
    <n v="0"/>
    <n v="0"/>
    <n v="0"/>
    <n v="0"/>
    <n v="620"/>
    <n v="620"/>
    <m/>
  </r>
  <r>
    <x v="12"/>
    <x v="5"/>
    <x v="33"/>
    <x v="3"/>
    <x v="15"/>
    <n v="72308"/>
    <n v="72308"/>
    <n v="0"/>
    <n v="0"/>
    <n v="0"/>
    <n v="72308"/>
    <m/>
  </r>
  <r>
    <x v="12"/>
    <x v="5"/>
    <x v="33"/>
    <x v="3"/>
    <x v="16"/>
    <n v="0"/>
    <n v="0"/>
    <n v="0"/>
    <n v="0"/>
    <n v="720"/>
    <n v="720"/>
    <m/>
  </r>
  <r>
    <x v="12"/>
    <x v="5"/>
    <x v="66"/>
    <x v="0"/>
    <x v="11"/>
    <n v="141819"/>
    <n v="0"/>
    <n v="0"/>
    <n v="0"/>
    <n v="0"/>
    <n v="141819"/>
    <m/>
  </r>
  <r>
    <x v="12"/>
    <x v="5"/>
    <x v="66"/>
    <x v="1"/>
    <x v="12"/>
    <n v="111158"/>
    <n v="3358"/>
    <n v="0"/>
    <n v="0"/>
    <n v="0"/>
    <n v="111158"/>
    <m/>
  </r>
  <r>
    <x v="12"/>
    <x v="5"/>
    <x v="66"/>
    <x v="2"/>
    <x v="6"/>
    <n v="1189969"/>
    <n v="0"/>
    <n v="0"/>
    <n v="0"/>
    <n v="0"/>
    <n v="1189969"/>
    <m/>
  </r>
  <r>
    <x v="12"/>
    <x v="5"/>
    <x v="66"/>
    <x v="2"/>
    <x v="13"/>
    <n v="453330"/>
    <n v="0"/>
    <n v="0"/>
    <n v="0"/>
    <n v="0"/>
    <n v="453330"/>
    <m/>
  </r>
  <r>
    <x v="12"/>
    <x v="5"/>
    <x v="66"/>
    <x v="2"/>
    <x v="9"/>
    <n v="0"/>
    <n v="0"/>
    <n v="0"/>
    <n v="0"/>
    <n v="7520"/>
    <n v="7520"/>
    <m/>
  </r>
  <r>
    <x v="12"/>
    <x v="5"/>
    <x v="66"/>
    <x v="4"/>
    <x v="7"/>
    <n v="27151"/>
    <n v="0"/>
    <n v="0"/>
    <n v="0"/>
    <n v="0"/>
    <n v="27151"/>
    <m/>
  </r>
  <r>
    <x v="12"/>
    <x v="5"/>
    <x v="66"/>
    <x v="3"/>
    <x v="5"/>
    <n v="39559"/>
    <n v="0"/>
    <n v="0"/>
    <n v="0"/>
    <n v="0"/>
    <n v="39559"/>
    <m/>
  </r>
  <r>
    <x v="12"/>
    <x v="5"/>
    <x v="66"/>
    <x v="3"/>
    <x v="10"/>
    <n v="238395"/>
    <n v="0"/>
    <n v="0"/>
    <n v="0"/>
    <n v="0"/>
    <n v="238395"/>
    <m/>
  </r>
  <r>
    <x v="12"/>
    <x v="5"/>
    <x v="66"/>
    <x v="1"/>
    <x v="12"/>
    <n v="1895"/>
    <n v="0"/>
    <n v="0"/>
    <n v="0"/>
    <n v="0"/>
    <n v="1895"/>
    <m/>
  </r>
  <r>
    <x v="12"/>
    <x v="5"/>
    <x v="22"/>
    <x v="0"/>
    <x v="11"/>
    <n v="623903"/>
    <n v="0"/>
    <n v="0"/>
    <n v="0"/>
    <n v="0"/>
    <n v="623903"/>
    <m/>
  </r>
  <r>
    <x v="12"/>
    <x v="5"/>
    <x v="22"/>
    <x v="1"/>
    <x v="12"/>
    <n v="862384"/>
    <n v="0"/>
    <n v="0"/>
    <n v="0"/>
    <n v="0"/>
    <n v="862384"/>
    <m/>
  </r>
  <r>
    <x v="12"/>
    <x v="5"/>
    <x v="22"/>
    <x v="2"/>
    <x v="6"/>
    <n v="1079811"/>
    <n v="24839"/>
    <n v="0"/>
    <n v="0"/>
    <n v="0"/>
    <n v="1079811"/>
    <m/>
  </r>
  <r>
    <x v="12"/>
    <x v="5"/>
    <x v="22"/>
    <x v="2"/>
    <x v="13"/>
    <n v="185680"/>
    <n v="0"/>
    <n v="0"/>
    <n v="0"/>
    <n v="0"/>
    <n v="185680"/>
    <m/>
  </r>
  <r>
    <x v="12"/>
    <x v="5"/>
    <x v="22"/>
    <x v="4"/>
    <x v="7"/>
    <n v="77480"/>
    <n v="0"/>
    <n v="0"/>
    <n v="0"/>
    <n v="0"/>
    <n v="77480"/>
    <m/>
  </r>
  <r>
    <x v="12"/>
    <x v="5"/>
    <x v="22"/>
    <x v="3"/>
    <x v="5"/>
    <n v="32000"/>
    <n v="0"/>
    <n v="0"/>
    <n v="0"/>
    <n v="0"/>
    <n v="32000"/>
    <m/>
  </r>
  <r>
    <x v="12"/>
    <x v="5"/>
    <x v="22"/>
    <x v="3"/>
    <x v="10"/>
    <n v="294776"/>
    <n v="0"/>
    <n v="0"/>
    <n v="0"/>
    <n v="0"/>
    <n v="294776"/>
    <m/>
  </r>
  <r>
    <x v="12"/>
    <x v="5"/>
    <x v="66"/>
    <x v="2"/>
    <x v="6"/>
    <n v="564503"/>
    <n v="0"/>
    <n v="0"/>
    <n v="0"/>
    <n v="0"/>
    <n v="564503"/>
    <m/>
  </r>
  <r>
    <x v="12"/>
    <x v="5"/>
    <x v="66"/>
    <x v="2"/>
    <x v="13"/>
    <n v="219846"/>
    <n v="0"/>
    <n v="0"/>
    <n v="0"/>
    <n v="0"/>
    <n v="219846"/>
    <m/>
  </r>
  <r>
    <x v="12"/>
    <x v="5"/>
    <x v="66"/>
    <x v="2"/>
    <x v="9"/>
    <n v="0"/>
    <n v="0"/>
    <n v="0"/>
    <n v="313990"/>
    <n v="0"/>
    <n v="313990"/>
    <m/>
  </r>
  <r>
    <x v="12"/>
    <x v="7"/>
    <x v="121"/>
    <x v="0"/>
    <x v="11"/>
    <n v="50095"/>
    <n v="0"/>
    <n v="0"/>
    <n v="0"/>
    <n v="0"/>
    <n v="50095"/>
    <m/>
  </r>
  <r>
    <x v="12"/>
    <x v="7"/>
    <x v="121"/>
    <x v="1"/>
    <x v="12"/>
    <n v="58640"/>
    <n v="0"/>
    <n v="0"/>
    <n v="0"/>
    <n v="0"/>
    <n v="58640"/>
    <m/>
  </r>
  <r>
    <x v="12"/>
    <x v="7"/>
    <x v="121"/>
    <x v="2"/>
    <x v="6"/>
    <n v="4249"/>
    <n v="0"/>
    <n v="0"/>
    <n v="0"/>
    <n v="0"/>
    <n v="4249"/>
    <m/>
  </r>
  <r>
    <x v="12"/>
    <x v="7"/>
    <x v="52"/>
    <x v="0"/>
    <x v="11"/>
    <n v="1472712"/>
    <n v="90773"/>
    <n v="0"/>
    <n v="0"/>
    <n v="0"/>
    <n v="1472712"/>
    <m/>
  </r>
  <r>
    <x v="12"/>
    <x v="7"/>
    <x v="52"/>
    <x v="6"/>
    <x v="4"/>
    <n v="23502"/>
    <n v="0"/>
    <n v="0"/>
    <n v="0"/>
    <n v="0"/>
    <n v="23502"/>
    <m/>
  </r>
  <r>
    <x v="12"/>
    <x v="7"/>
    <x v="52"/>
    <x v="1"/>
    <x v="12"/>
    <n v="432888"/>
    <n v="15059"/>
    <n v="0"/>
    <n v="0"/>
    <n v="0"/>
    <n v="432888"/>
    <m/>
  </r>
  <r>
    <x v="12"/>
    <x v="7"/>
    <x v="52"/>
    <x v="2"/>
    <x v="6"/>
    <n v="1402216"/>
    <n v="0"/>
    <n v="0"/>
    <n v="0"/>
    <n v="0"/>
    <n v="1402216"/>
    <m/>
  </r>
  <r>
    <x v="12"/>
    <x v="7"/>
    <x v="52"/>
    <x v="2"/>
    <x v="13"/>
    <n v="794553"/>
    <n v="0"/>
    <n v="0"/>
    <n v="0"/>
    <n v="0"/>
    <n v="794553"/>
    <m/>
  </r>
  <r>
    <x v="12"/>
    <x v="7"/>
    <x v="52"/>
    <x v="2"/>
    <x v="9"/>
    <n v="0"/>
    <n v="0"/>
    <n v="0"/>
    <n v="56038"/>
    <n v="0"/>
    <n v="56038"/>
    <m/>
  </r>
  <r>
    <x v="12"/>
    <x v="7"/>
    <x v="52"/>
    <x v="4"/>
    <x v="7"/>
    <n v="36113"/>
    <n v="0"/>
    <n v="0"/>
    <n v="0"/>
    <n v="0"/>
    <n v="36113"/>
    <m/>
  </r>
  <r>
    <x v="12"/>
    <x v="7"/>
    <x v="52"/>
    <x v="3"/>
    <x v="5"/>
    <n v="125142"/>
    <n v="0"/>
    <n v="0"/>
    <n v="0"/>
    <n v="0"/>
    <n v="125142"/>
    <m/>
  </r>
  <r>
    <x v="12"/>
    <x v="7"/>
    <x v="52"/>
    <x v="3"/>
    <x v="10"/>
    <n v="115229"/>
    <n v="0"/>
    <n v="0"/>
    <n v="0"/>
    <n v="0"/>
    <n v="115229"/>
    <m/>
  </r>
  <r>
    <x v="12"/>
    <x v="7"/>
    <x v="82"/>
    <x v="0"/>
    <x v="11"/>
    <n v="645806"/>
    <n v="0"/>
    <n v="0"/>
    <n v="0"/>
    <n v="0"/>
    <n v="645806"/>
    <m/>
  </r>
  <r>
    <x v="12"/>
    <x v="7"/>
    <x v="82"/>
    <x v="1"/>
    <x v="12"/>
    <n v="1340046"/>
    <n v="0"/>
    <n v="0"/>
    <n v="0"/>
    <n v="0"/>
    <n v="1340046"/>
    <m/>
  </r>
  <r>
    <x v="12"/>
    <x v="7"/>
    <x v="82"/>
    <x v="2"/>
    <x v="6"/>
    <n v="421969"/>
    <n v="0"/>
    <n v="0"/>
    <n v="0"/>
    <n v="0"/>
    <n v="421969"/>
    <m/>
  </r>
  <r>
    <x v="12"/>
    <x v="7"/>
    <x v="82"/>
    <x v="2"/>
    <x v="13"/>
    <n v="365837"/>
    <n v="0"/>
    <n v="0"/>
    <n v="0"/>
    <n v="0"/>
    <n v="365837"/>
    <m/>
  </r>
  <r>
    <x v="12"/>
    <x v="7"/>
    <x v="82"/>
    <x v="3"/>
    <x v="10"/>
    <n v="60004"/>
    <n v="0"/>
    <n v="0"/>
    <n v="0"/>
    <n v="0"/>
    <n v="60004"/>
    <m/>
  </r>
  <r>
    <x v="12"/>
    <x v="7"/>
    <x v="117"/>
    <x v="0"/>
    <x v="11"/>
    <n v="110209"/>
    <n v="0"/>
    <n v="0"/>
    <n v="0"/>
    <n v="0"/>
    <n v="110209"/>
    <m/>
  </r>
  <r>
    <x v="12"/>
    <x v="7"/>
    <x v="117"/>
    <x v="1"/>
    <x v="12"/>
    <n v="254360"/>
    <n v="0"/>
    <n v="0"/>
    <n v="0"/>
    <n v="0"/>
    <n v="254360"/>
    <m/>
  </r>
  <r>
    <x v="12"/>
    <x v="7"/>
    <x v="117"/>
    <x v="2"/>
    <x v="6"/>
    <n v="156191"/>
    <n v="0"/>
    <n v="0"/>
    <n v="0"/>
    <n v="0"/>
    <n v="156191"/>
    <m/>
  </r>
  <r>
    <x v="12"/>
    <x v="7"/>
    <x v="117"/>
    <x v="3"/>
    <x v="15"/>
    <n v="12825"/>
    <n v="0"/>
    <n v="0"/>
    <n v="0"/>
    <n v="0"/>
    <n v="12825"/>
    <m/>
  </r>
  <r>
    <x v="12"/>
    <x v="7"/>
    <x v="115"/>
    <x v="0"/>
    <x v="11"/>
    <n v="44031"/>
    <n v="0"/>
    <n v="0"/>
    <n v="0"/>
    <n v="0"/>
    <n v="44031"/>
    <m/>
  </r>
  <r>
    <x v="12"/>
    <x v="7"/>
    <x v="115"/>
    <x v="1"/>
    <x v="12"/>
    <n v="154550"/>
    <n v="0"/>
    <n v="0"/>
    <n v="0"/>
    <n v="0"/>
    <n v="154550"/>
    <m/>
  </r>
  <r>
    <x v="12"/>
    <x v="7"/>
    <x v="115"/>
    <x v="2"/>
    <x v="6"/>
    <n v="209152"/>
    <n v="0"/>
    <n v="0"/>
    <n v="0"/>
    <n v="0"/>
    <n v="209152"/>
    <m/>
  </r>
  <r>
    <x v="12"/>
    <x v="7"/>
    <x v="115"/>
    <x v="2"/>
    <x v="13"/>
    <n v="16389"/>
    <n v="0"/>
    <n v="0"/>
    <n v="0"/>
    <n v="0"/>
    <n v="16389"/>
    <m/>
  </r>
  <r>
    <x v="12"/>
    <x v="7"/>
    <x v="115"/>
    <x v="4"/>
    <x v="7"/>
    <n v="6361"/>
    <n v="0"/>
    <n v="0"/>
    <n v="0"/>
    <n v="0"/>
    <n v="6361"/>
    <m/>
  </r>
  <r>
    <x v="12"/>
    <x v="7"/>
    <x v="139"/>
    <x v="0"/>
    <x v="11"/>
    <n v="22608"/>
    <n v="0"/>
    <n v="0"/>
    <n v="0"/>
    <n v="0"/>
    <n v="22608"/>
    <m/>
  </r>
  <r>
    <x v="12"/>
    <x v="7"/>
    <x v="139"/>
    <x v="1"/>
    <x v="12"/>
    <n v="17239"/>
    <n v="0"/>
    <n v="0"/>
    <n v="0"/>
    <n v="0"/>
    <n v="17239"/>
    <m/>
  </r>
  <r>
    <x v="12"/>
    <x v="7"/>
    <x v="72"/>
    <x v="0"/>
    <x v="11"/>
    <n v="789779"/>
    <n v="0"/>
    <n v="0"/>
    <n v="0"/>
    <n v="0"/>
    <n v="789779"/>
    <m/>
  </r>
  <r>
    <x v="12"/>
    <x v="7"/>
    <x v="72"/>
    <x v="1"/>
    <x v="12"/>
    <n v="1304427"/>
    <n v="0"/>
    <n v="0"/>
    <n v="0"/>
    <n v="0"/>
    <n v="1304427"/>
    <m/>
  </r>
  <r>
    <x v="12"/>
    <x v="7"/>
    <x v="72"/>
    <x v="2"/>
    <x v="6"/>
    <n v="876941"/>
    <n v="0"/>
    <n v="0"/>
    <n v="0"/>
    <n v="0"/>
    <n v="876941"/>
    <m/>
  </r>
  <r>
    <x v="12"/>
    <x v="7"/>
    <x v="72"/>
    <x v="2"/>
    <x v="13"/>
    <n v="467441"/>
    <n v="0"/>
    <n v="0"/>
    <n v="0"/>
    <n v="0"/>
    <n v="467441"/>
    <m/>
  </r>
  <r>
    <x v="12"/>
    <x v="7"/>
    <x v="72"/>
    <x v="4"/>
    <x v="7"/>
    <n v="65999"/>
    <n v="0"/>
    <n v="0"/>
    <n v="0"/>
    <n v="0"/>
    <n v="65999"/>
    <m/>
  </r>
  <r>
    <x v="12"/>
    <x v="7"/>
    <x v="72"/>
    <x v="3"/>
    <x v="10"/>
    <n v="88662"/>
    <n v="0"/>
    <n v="0"/>
    <n v="0"/>
    <n v="0"/>
    <n v="88662"/>
    <m/>
  </r>
  <r>
    <x v="12"/>
    <x v="7"/>
    <x v="62"/>
    <x v="0"/>
    <x v="11"/>
    <n v="955189"/>
    <n v="28416"/>
    <n v="0"/>
    <n v="0"/>
    <n v="0"/>
    <n v="955189"/>
    <m/>
  </r>
  <r>
    <x v="12"/>
    <x v="7"/>
    <x v="62"/>
    <x v="1"/>
    <x v="12"/>
    <n v="1605724"/>
    <n v="170834"/>
    <n v="0"/>
    <n v="0"/>
    <n v="0"/>
    <n v="1605724"/>
    <m/>
  </r>
  <r>
    <x v="12"/>
    <x v="7"/>
    <x v="62"/>
    <x v="1"/>
    <x v="8"/>
    <n v="0"/>
    <n v="0"/>
    <n v="0"/>
    <n v="62411"/>
    <n v="0"/>
    <n v="62411"/>
    <m/>
  </r>
  <r>
    <x v="12"/>
    <x v="7"/>
    <x v="62"/>
    <x v="2"/>
    <x v="6"/>
    <n v="1674104"/>
    <n v="9243"/>
    <n v="0"/>
    <n v="0"/>
    <n v="0"/>
    <n v="1674104"/>
    <m/>
  </r>
  <r>
    <x v="12"/>
    <x v="7"/>
    <x v="62"/>
    <x v="2"/>
    <x v="13"/>
    <n v="543535"/>
    <n v="0"/>
    <n v="0"/>
    <n v="0"/>
    <n v="0"/>
    <n v="543535"/>
    <m/>
  </r>
  <r>
    <x v="12"/>
    <x v="7"/>
    <x v="62"/>
    <x v="4"/>
    <x v="7"/>
    <n v="35037"/>
    <n v="0"/>
    <n v="0"/>
    <n v="0"/>
    <n v="0"/>
    <n v="35037"/>
    <m/>
  </r>
  <r>
    <x v="12"/>
    <x v="7"/>
    <x v="62"/>
    <x v="3"/>
    <x v="5"/>
    <n v="22989"/>
    <n v="0"/>
    <n v="0"/>
    <n v="0"/>
    <n v="0"/>
    <n v="22989"/>
    <m/>
  </r>
  <r>
    <x v="12"/>
    <x v="7"/>
    <x v="62"/>
    <x v="3"/>
    <x v="10"/>
    <n v="407784"/>
    <n v="0"/>
    <n v="0"/>
    <n v="0"/>
    <n v="0"/>
    <n v="407784"/>
    <m/>
  </r>
  <r>
    <x v="12"/>
    <x v="7"/>
    <x v="62"/>
    <x v="0"/>
    <x v="11"/>
    <n v="483780"/>
    <n v="0"/>
    <n v="0"/>
    <n v="0"/>
    <n v="0"/>
    <n v="483780"/>
    <m/>
  </r>
  <r>
    <x v="12"/>
    <x v="7"/>
    <x v="62"/>
    <x v="1"/>
    <x v="12"/>
    <n v="1870729"/>
    <n v="36513"/>
    <n v="0"/>
    <n v="0"/>
    <n v="0"/>
    <n v="1870729"/>
    <m/>
  </r>
  <r>
    <x v="12"/>
    <x v="7"/>
    <x v="62"/>
    <x v="2"/>
    <x v="6"/>
    <n v="1064440"/>
    <n v="0"/>
    <n v="0"/>
    <n v="0"/>
    <n v="0"/>
    <n v="1064440"/>
    <m/>
  </r>
  <r>
    <x v="12"/>
    <x v="7"/>
    <x v="62"/>
    <x v="2"/>
    <x v="13"/>
    <n v="109027"/>
    <n v="0"/>
    <n v="0"/>
    <n v="0"/>
    <n v="0"/>
    <n v="109027"/>
    <m/>
  </r>
  <r>
    <x v="12"/>
    <x v="7"/>
    <x v="62"/>
    <x v="4"/>
    <x v="7"/>
    <n v="20903"/>
    <n v="0"/>
    <n v="0"/>
    <n v="0"/>
    <n v="0"/>
    <n v="20903"/>
    <m/>
  </r>
  <r>
    <x v="12"/>
    <x v="7"/>
    <x v="62"/>
    <x v="3"/>
    <x v="5"/>
    <n v="15824"/>
    <n v="0"/>
    <n v="0"/>
    <n v="0"/>
    <n v="0"/>
    <n v="15824"/>
    <m/>
  </r>
  <r>
    <x v="12"/>
    <x v="7"/>
    <x v="62"/>
    <x v="3"/>
    <x v="10"/>
    <n v="72130"/>
    <n v="0"/>
    <n v="0"/>
    <n v="0"/>
    <n v="0"/>
    <n v="72130"/>
    <m/>
  </r>
  <r>
    <x v="12"/>
    <x v="7"/>
    <x v="62"/>
    <x v="3"/>
    <x v="15"/>
    <n v="38311"/>
    <n v="19928"/>
    <n v="0"/>
    <n v="0"/>
    <n v="0"/>
    <n v="38311"/>
    <m/>
  </r>
  <r>
    <x v="12"/>
    <x v="7"/>
    <x v="149"/>
    <x v="0"/>
    <x v="11"/>
    <n v="18011"/>
    <n v="0"/>
    <n v="0"/>
    <n v="0"/>
    <n v="0"/>
    <n v="18011"/>
    <m/>
  </r>
  <r>
    <x v="12"/>
    <x v="7"/>
    <x v="149"/>
    <x v="1"/>
    <x v="12"/>
    <n v="69723"/>
    <n v="0"/>
    <n v="0"/>
    <n v="0"/>
    <n v="0"/>
    <n v="69723"/>
    <m/>
  </r>
  <r>
    <x v="12"/>
    <x v="7"/>
    <x v="133"/>
    <x v="0"/>
    <x v="11"/>
    <n v="120151"/>
    <n v="0"/>
    <n v="0"/>
    <n v="0"/>
    <n v="0"/>
    <n v="120151"/>
    <m/>
  </r>
  <r>
    <x v="12"/>
    <x v="7"/>
    <x v="133"/>
    <x v="2"/>
    <x v="6"/>
    <n v="16221"/>
    <n v="0"/>
    <n v="0"/>
    <n v="0"/>
    <n v="0"/>
    <n v="16221"/>
    <m/>
  </r>
  <r>
    <x v="12"/>
    <x v="7"/>
    <x v="130"/>
    <x v="0"/>
    <x v="11"/>
    <n v="99556"/>
    <n v="0"/>
    <n v="0"/>
    <n v="0"/>
    <n v="0"/>
    <n v="99556"/>
    <m/>
  </r>
  <r>
    <x v="12"/>
    <x v="7"/>
    <x v="130"/>
    <x v="1"/>
    <x v="12"/>
    <n v="35725"/>
    <n v="0"/>
    <n v="0"/>
    <n v="0"/>
    <n v="0"/>
    <n v="35725"/>
    <m/>
  </r>
  <r>
    <x v="12"/>
    <x v="7"/>
    <x v="130"/>
    <x v="2"/>
    <x v="6"/>
    <n v="30599"/>
    <n v="0"/>
    <n v="0"/>
    <n v="0"/>
    <n v="0"/>
    <n v="30599"/>
    <m/>
  </r>
  <r>
    <x v="12"/>
    <x v="7"/>
    <x v="238"/>
    <x v="0"/>
    <x v="11"/>
    <n v="30348"/>
    <n v="0"/>
    <n v="0"/>
    <n v="0"/>
    <n v="0"/>
    <n v="30348"/>
    <m/>
  </r>
  <r>
    <x v="12"/>
    <x v="7"/>
    <x v="238"/>
    <x v="1"/>
    <x v="12"/>
    <n v="57377"/>
    <n v="0"/>
    <n v="0"/>
    <n v="0"/>
    <n v="0"/>
    <n v="57377"/>
    <m/>
  </r>
  <r>
    <x v="12"/>
    <x v="9"/>
    <x v="106"/>
    <x v="0"/>
    <x v="11"/>
    <n v="318998"/>
    <n v="0"/>
    <n v="0"/>
    <n v="0"/>
    <n v="0"/>
    <n v="318998"/>
    <m/>
  </r>
  <r>
    <x v="12"/>
    <x v="9"/>
    <x v="106"/>
    <x v="1"/>
    <x v="12"/>
    <n v="282895"/>
    <n v="0"/>
    <n v="0"/>
    <n v="0"/>
    <n v="0"/>
    <n v="282895"/>
    <m/>
  </r>
  <r>
    <x v="12"/>
    <x v="9"/>
    <x v="106"/>
    <x v="2"/>
    <x v="6"/>
    <n v="32553"/>
    <n v="0"/>
    <n v="0"/>
    <n v="0"/>
    <n v="0"/>
    <n v="32553"/>
    <m/>
  </r>
  <r>
    <x v="12"/>
    <x v="9"/>
    <x v="107"/>
    <x v="0"/>
    <x v="11"/>
    <n v="41570"/>
    <n v="0"/>
    <n v="0"/>
    <n v="0"/>
    <n v="0"/>
    <n v="41570"/>
    <m/>
  </r>
  <r>
    <x v="12"/>
    <x v="9"/>
    <x v="107"/>
    <x v="1"/>
    <x v="12"/>
    <n v="181672"/>
    <n v="0"/>
    <n v="0"/>
    <n v="0"/>
    <n v="0"/>
    <n v="181672"/>
    <m/>
  </r>
  <r>
    <x v="12"/>
    <x v="9"/>
    <x v="161"/>
    <x v="0"/>
    <x v="11"/>
    <n v="15109"/>
    <n v="0"/>
    <n v="0"/>
    <n v="0"/>
    <n v="0"/>
    <n v="15109"/>
    <m/>
  </r>
  <r>
    <x v="12"/>
    <x v="9"/>
    <x v="161"/>
    <x v="1"/>
    <x v="12"/>
    <n v="52101"/>
    <n v="0"/>
    <n v="0"/>
    <n v="0"/>
    <n v="0"/>
    <n v="52101"/>
    <m/>
  </r>
  <r>
    <x v="12"/>
    <x v="9"/>
    <x v="158"/>
    <x v="1"/>
    <x v="12"/>
    <n v="35344"/>
    <n v="0"/>
    <n v="0"/>
    <n v="0"/>
    <n v="0"/>
    <n v="35344"/>
    <m/>
  </r>
  <r>
    <x v="12"/>
    <x v="9"/>
    <x v="158"/>
    <x v="2"/>
    <x v="6"/>
    <n v="17559"/>
    <n v="0"/>
    <n v="0"/>
    <n v="0"/>
    <n v="0"/>
    <n v="17559"/>
    <m/>
  </r>
  <r>
    <x v="12"/>
    <x v="9"/>
    <x v="158"/>
    <x v="2"/>
    <x v="13"/>
    <n v="43137"/>
    <n v="0"/>
    <n v="0"/>
    <n v="0"/>
    <n v="0"/>
    <n v="43137"/>
    <m/>
  </r>
  <r>
    <x v="12"/>
    <x v="9"/>
    <x v="148"/>
    <x v="1"/>
    <x v="12"/>
    <n v="182059"/>
    <n v="0"/>
    <n v="0"/>
    <n v="0"/>
    <n v="0"/>
    <n v="182059"/>
    <m/>
  </r>
  <r>
    <x v="12"/>
    <x v="9"/>
    <x v="148"/>
    <x v="2"/>
    <x v="6"/>
    <n v="25062"/>
    <n v="0"/>
    <n v="0"/>
    <n v="0"/>
    <n v="0"/>
    <n v="25062"/>
    <m/>
  </r>
  <r>
    <x v="12"/>
    <x v="9"/>
    <x v="142"/>
    <x v="0"/>
    <x v="11"/>
    <n v="75605"/>
    <n v="0"/>
    <n v="0"/>
    <n v="0"/>
    <n v="0"/>
    <n v="75605"/>
    <m/>
  </r>
  <r>
    <x v="12"/>
    <x v="9"/>
    <x v="142"/>
    <x v="1"/>
    <x v="12"/>
    <n v="150307"/>
    <n v="0"/>
    <n v="0"/>
    <n v="0"/>
    <n v="0"/>
    <n v="150307"/>
    <m/>
  </r>
  <r>
    <x v="12"/>
    <x v="9"/>
    <x v="173"/>
    <x v="0"/>
    <x v="11"/>
    <n v="65615"/>
    <n v="0"/>
    <n v="0"/>
    <n v="0"/>
    <n v="0"/>
    <n v="65615"/>
    <m/>
  </r>
  <r>
    <x v="12"/>
    <x v="9"/>
    <x v="173"/>
    <x v="1"/>
    <x v="12"/>
    <n v="197429"/>
    <n v="0"/>
    <n v="0"/>
    <n v="0"/>
    <n v="0"/>
    <n v="197429"/>
    <m/>
  </r>
  <r>
    <x v="12"/>
    <x v="9"/>
    <x v="137"/>
    <x v="0"/>
    <x v="11"/>
    <n v="81884"/>
    <n v="0"/>
    <n v="0"/>
    <n v="0"/>
    <n v="0"/>
    <n v="81884"/>
    <m/>
  </r>
  <r>
    <x v="12"/>
    <x v="9"/>
    <x v="137"/>
    <x v="1"/>
    <x v="12"/>
    <n v="133524"/>
    <n v="0"/>
    <n v="0"/>
    <n v="0"/>
    <n v="0"/>
    <n v="133524"/>
    <m/>
  </r>
  <r>
    <x v="12"/>
    <x v="9"/>
    <x v="176"/>
    <x v="0"/>
    <x v="11"/>
    <n v="35987"/>
    <n v="0"/>
    <n v="0"/>
    <n v="0"/>
    <n v="0"/>
    <n v="35987"/>
    <m/>
  </r>
  <r>
    <x v="12"/>
    <x v="9"/>
    <x v="146"/>
    <x v="1"/>
    <x v="12"/>
    <n v="25173"/>
    <n v="0"/>
    <n v="0"/>
    <n v="0"/>
    <n v="0"/>
    <n v="25173"/>
    <m/>
  </r>
  <r>
    <x v="12"/>
    <x v="9"/>
    <x v="146"/>
    <x v="1"/>
    <x v="8"/>
    <n v="0"/>
    <n v="0"/>
    <n v="0"/>
    <n v="64025"/>
    <n v="0"/>
    <n v="64025"/>
    <m/>
  </r>
  <r>
    <x v="12"/>
    <x v="9"/>
    <x v="126"/>
    <x v="0"/>
    <x v="11"/>
    <n v="85953"/>
    <n v="0"/>
    <n v="0"/>
    <n v="0"/>
    <n v="0"/>
    <n v="85953"/>
    <m/>
  </r>
  <r>
    <x v="12"/>
    <x v="9"/>
    <x v="126"/>
    <x v="1"/>
    <x v="12"/>
    <n v="112146"/>
    <n v="0"/>
    <n v="0"/>
    <n v="0"/>
    <n v="0"/>
    <n v="112146"/>
    <m/>
  </r>
  <r>
    <x v="12"/>
    <x v="9"/>
    <x v="154"/>
    <x v="0"/>
    <x v="11"/>
    <n v="79367"/>
    <n v="0"/>
    <n v="0"/>
    <n v="0"/>
    <n v="0"/>
    <n v="79367"/>
    <m/>
  </r>
  <r>
    <x v="12"/>
    <x v="9"/>
    <x v="95"/>
    <x v="0"/>
    <x v="11"/>
    <n v="413343"/>
    <n v="0"/>
    <n v="0"/>
    <n v="0"/>
    <n v="0"/>
    <n v="413343"/>
    <m/>
  </r>
  <r>
    <x v="12"/>
    <x v="9"/>
    <x v="95"/>
    <x v="1"/>
    <x v="12"/>
    <n v="297974"/>
    <n v="0"/>
    <n v="0"/>
    <n v="0"/>
    <n v="0"/>
    <n v="297974"/>
    <m/>
  </r>
  <r>
    <x v="12"/>
    <x v="9"/>
    <x v="95"/>
    <x v="2"/>
    <x v="6"/>
    <n v="5105"/>
    <n v="0"/>
    <n v="0"/>
    <n v="0"/>
    <n v="0"/>
    <n v="5105"/>
    <m/>
  </r>
  <r>
    <x v="12"/>
    <x v="9"/>
    <x v="159"/>
    <x v="1"/>
    <x v="12"/>
    <n v="20042"/>
    <n v="0"/>
    <n v="0"/>
    <n v="0"/>
    <n v="0"/>
    <n v="20042"/>
    <m/>
  </r>
  <r>
    <x v="12"/>
    <x v="9"/>
    <x v="126"/>
    <x v="0"/>
    <x v="11"/>
    <n v="64031"/>
    <n v="0"/>
    <n v="0"/>
    <n v="0"/>
    <n v="0"/>
    <n v="64031"/>
    <m/>
  </r>
  <r>
    <x v="12"/>
    <x v="9"/>
    <x v="126"/>
    <x v="1"/>
    <x v="12"/>
    <n v="35272"/>
    <n v="0"/>
    <n v="0"/>
    <n v="0"/>
    <n v="0"/>
    <n v="35272"/>
    <m/>
  </r>
  <r>
    <x v="12"/>
    <x v="9"/>
    <x v="126"/>
    <x v="0"/>
    <x v="11"/>
    <n v="126985"/>
    <n v="0"/>
    <n v="0"/>
    <n v="0"/>
    <n v="0"/>
    <n v="126985"/>
    <m/>
  </r>
  <r>
    <x v="12"/>
    <x v="9"/>
    <x v="126"/>
    <x v="1"/>
    <x v="12"/>
    <n v="26021"/>
    <n v="0"/>
    <n v="0"/>
    <n v="0"/>
    <n v="0"/>
    <n v="26021"/>
    <m/>
  </r>
  <r>
    <x v="12"/>
    <x v="9"/>
    <x v="154"/>
    <x v="0"/>
    <x v="11"/>
    <n v="18892"/>
    <n v="0"/>
    <n v="0"/>
    <n v="0"/>
    <n v="0"/>
    <n v="18892"/>
    <m/>
  </r>
  <r>
    <x v="12"/>
    <x v="9"/>
    <x v="154"/>
    <x v="1"/>
    <x v="12"/>
    <n v="2648"/>
    <n v="0"/>
    <n v="0"/>
    <n v="0"/>
    <n v="0"/>
    <n v="2648"/>
    <m/>
  </r>
  <r>
    <x v="12"/>
    <x v="9"/>
    <x v="170"/>
    <x v="0"/>
    <x v="11"/>
    <n v="6020"/>
    <n v="0"/>
    <n v="0"/>
    <n v="0"/>
    <n v="0"/>
    <n v="6020"/>
    <m/>
  </r>
  <r>
    <x v="12"/>
    <x v="9"/>
    <x v="170"/>
    <x v="1"/>
    <x v="12"/>
    <n v="46707"/>
    <n v="0"/>
    <n v="0"/>
    <n v="0"/>
    <n v="0"/>
    <n v="46707"/>
    <m/>
  </r>
  <r>
    <x v="12"/>
    <x v="9"/>
    <x v="253"/>
    <x v="1"/>
    <x v="12"/>
    <n v="15318"/>
    <n v="0"/>
    <n v="0"/>
    <n v="0"/>
    <n v="0"/>
    <n v="15318"/>
    <m/>
  </r>
  <r>
    <x v="12"/>
    <x v="6"/>
    <x v="91"/>
    <x v="0"/>
    <x v="11"/>
    <n v="460890"/>
    <n v="0"/>
    <n v="0"/>
    <n v="0"/>
    <n v="0"/>
    <n v="460890"/>
    <m/>
  </r>
  <r>
    <x v="12"/>
    <x v="6"/>
    <x v="91"/>
    <x v="0"/>
    <x v="1"/>
    <n v="0"/>
    <n v="0"/>
    <n v="0"/>
    <n v="22295"/>
    <n v="0"/>
    <n v="22295"/>
    <m/>
  </r>
  <r>
    <x v="12"/>
    <x v="6"/>
    <x v="91"/>
    <x v="1"/>
    <x v="12"/>
    <n v="55240"/>
    <n v="0"/>
    <n v="0"/>
    <n v="0"/>
    <n v="0"/>
    <n v="55240"/>
    <m/>
  </r>
  <r>
    <x v="12"/>
    <x v="6"/>
    <x v="108"/>
    <x v="0"/>
    <x v="11"/>
    <n v="435632"/>
    <n v="0"/>
    <n v="0"/>
    <n v="0"/>
    <n v="0"/>
    <n v="435632"/>
    <m/>
  </r>
  <r>
    <x v="12"/>
    <x v="6"/>
    <x v="108"/>
    <x v="1"/>
    <x v="12"/>
    <n v="14941"/>
    <n v="0"/>
    <n v="0"/>
    <n v="0"/>
    <n v="0"/>
    <n v="14941"/>
    <m/>
  </r>
  <r>
    <x v="12"/>
    <x v="6"/>
    <x v="80"/>
    <x v="0"/>
    <x v="11"/>
    <n v="652864"/>
    <n v="0"/>
    <n v="0"/>
    <n v="0"/>
    <n v="0"/>
    <n v="652864"/>
    <m/>
  </r>
  <r>
    <x v="12"/>
    <x v="6"/>
    <x v="80"/>
    <x v="0"/>
    <x v="1"/>
    <n v="0"/>
    <n v="0"/>
    <n v="0"/>
    <n v="194348"/>
    <n v="0"/>
    <n v="194348"/>
    <m/>
  </r>
  <r>
    <x v="12"/>
    <x v="6"/>
    <x v="80"/>
    <x v="1"/>
    <x v="12"/>
    <n v="18886"/>
    <n v="0"/>
    <n v="0"/>
    <n v="0"/>
    <n v="0"/>
    <n v="18886"/>
    <m/>
  </r>
  <r>
    <x v="12"/>
    <x v="6"/>
    <x v="80"/>
    <x v="2"/>
    <x v="6"/>
    <n v="33785"/>
    <n v="0"/>
    <n v="0"/>
    <n v="0"/>
    <n v="0"/>
    <n v="33785"/>
    <m/>
  </r>
  <r>
    <x v="12"/>
    <x v="6"/>
    <x v="80"/>
    <x v="3"/>
    <x v="5"/>
    <n v="11934"/>
    <n v="0"/>
    <n v="0"/>
    <n v="0"/>
    <n v="0"/>
    <n v="11934"/>
    <m/>
  </r>
  <r>
    <x v="12"/>
    <x v="6"/>
    <x v="44"/>
    <x v="0"/>
    <x v="11"/>
    <n v="3191770"/>
    <n v="0"/>
    <n v="0"/>
    <n v="0"/>
    <n v="0"/>
    <n v="3191770"/>
    <m/>
  </r>
  <r>
    <x v="12"/>
    <x v="6"/>
    <x v="44"/>
    <x v="0"/>
    <x v="1"/>
    <n v="0"/>
    <n v="0"/>
    <n v="0"/>
    <n v="202672"/>
    <n v="0"/>
    <n v="202672"/>
    <m/>
  </r>
  <r>
    <x v="12"/>
    <x v="6"/>
    <x v="44"/>
    <x v="1"/>
    <x v="12"/>
    <n v="61322"/>
    <n v="0"/>
    <n v="0"/>
    <n v="0"/>
    <n v="0"/>
    <n v="61322"/>
    <m/>
  </r>
  <r>
    <x v="12"/>
    <x v="6"/>
    <x v="44"/>
    <x v="1"/>
    <x v="8"/>
    <n v="0"/>
    <n v="0"/>
    <n v="0"/>
    <n v="32967"/>
    <n v="0"/>
    <n v="32967"/>
    <m/>
  </r>
  <r>
    <x v="12"/>
    <x v="6"/>
    <x v="44"/>
    <x v="2"/>
    <x v="6"/>
    <n v="21589"/>
    <n v="0"/>
    <n v="0"/>
    <n v="0"/>
    <n v="0"/>
    <n v="21589"/>
    <m/>
  </r>
  <r>
    <x v="12"/>
    <x v="6"/>
    <x v="90"/>
    <x v="0"/>
    <x v="11"/>
    <n v="717056"/>
    <n v="0"/>
    <n v="0"/>
    <n v="0"/>
    <n v="0"/>
    <n v="717056"/>
    <m/>
  </r>
  <r>
    <x v="12"/>
    <x v="6"/>
    <x v="90"/>
    <x v="2"/>
    <x v="6"/>
    <n v="14498"/>
    <n v="0"/>
    <n v="0"/>
    <n v="0"/>
    <n v="0"/>
    <n v="14498"/>
    <m/>
  </r>
  <r>
    <x v="12"/>
    <x v="6"/>
    <x v="177"/>
    <x v="0"/>
    <x v="11"/>
    <n v="120017"/>
    <n v="0"/>
    <n v="0"/>
    <n v="0"/>
    <n v="0"/>
    <n v="120017"/>
    <m/>
  </r>
  <r>
    <x v="12"/>
    <x v="6"/>
    <x v="177"/>
    <x v="1"/>
    <x v="12"/>
    <n v="13715"/>
    <n v="0"/>
    <n v="0"/>
    <n v="0"/>
    <n v="0"/>
    <n v="13715"/>
    <m/>
  </r>
  <r>
    <x v="12"/>
    <x v="6"/>
    <x v="61"/>
    <x v="0"/>
    <x v="11"/>
    <n v="1624079"/>
    <n v="0"/>
    <n v="0"/>
    <n v="0"/>
    <n v="0"/>
    <n v="1624079"/>
    <m/>
  </r>
  <r>
    <x v="12"/>
    <x v="6"/>
    <x v="61"/>
    <x v="0"/>
    <x v="1"/>
    <n v="0"/>
    <n v="0"/>
    <n v="0"/>
    <n v="54734"/>
    <n v="0"/>
    <n v="54734"/>
    <m/>
  </r>
  <r>
    <x v="12"/>
    <x v="6"/>
    <x v="61"/>
    <x v="1"/>
    <x v="12"/>
    <n v="308951"/>
    <n v="0"/>
    <n v="0"/>
    <n v="0"/>
    <n v="0"/>
    <n v="308951"/>
    <m/>
  </r>
  <r>
    <x v="12"/>
    <x v="6"/>
    <x v="61"/>
    <x v="2"/>
    <x v="6"/>
    <n v="5575"/>
    <n v="0"/>
    <n v="0"/>
    <n v="0"/>
    <n v="0"/>
    <n v="5575"/>
    <m/>
  </r>
  <r>
    <x v="12"/>
    <x v="6"/>
    <x v="105"/>
    <x v="0"/>
    <x v="11"/>
    <n v="306691"/>
    <n v="419"/>
    <n v="0"/>
    <n v="0"/>
    <n v="0"/>
    <n v="306691"/>
    <m/>
  </r>
  <r>
    <x v="12"/>
    <x v="6"/>
    <x v="105"/>
    <x v="1"/>
    <x v="12"/>
    <n v="16596"/>
    <n v="0"/>
    <n v="0"/>
    <n v="0"/>
    <n v="0"/>
    <n v="16596"/>
    <m/>
  </r>
  <r>
    <x v="12"/>
    <x v="6"/>
    <x v="105"/>
    <x v="2"/>
    <x v="6"/>
    <n v="54129"/>
    <n v="0"/>
    <n v="0"/>
    <n v="0"/>
    <n v="0"/>
    <n v="54129"/>
    <m/>
  </r>
  <r>
    <x v="12"/>
    <x v="6"/>
    <x v="138"/>
    <x v="0"/>
    <x v="11"/>
    <n v="39229"/>
    <n v="0"/>
    <n v="0"/>
    <n v="0"/>
    <n v="0"/>
    <n v="39229"/>
    <m/>
  </r>
  <r>
    <x v="12"/>
    <x v="6"/>
    <x v="108"/>
    <x v="0"/>
    <x v="11"/>
    <n v="86756"/>
    <n v="0"/>
    <n v="0"/>
    <n v="0"/>
    <n v="0"/>
    <n v="86756"/>
    <m/>
  </r>
  <r>
    <x v="12"/>
    <x v="12"/>
    <x v="157"/>
    <x v="0"/>
    <x v="11"/>
    <n v="63449"/>
    <n v="0"/>
    <n v="0"/>
    <n v="0"/>
    <n v="0"/>
    <n v="63449"/>
    <m/>
  </r>
  <r>
    <x v="12"/>
    <x v="12"/>
    <x v="241"/>
    <x v="0"/>
    <x v="11"/>
    <n v="1420"/>
    <n v="0"/>
    <n v="0"/>
    <n v="0"/>
    <n v="0"/>
    <n v="1420"/>
    <m/>
  </r>
  <r>
    <x v="12"/>
    <x v="12"/>
    <x v="241"/>
    <x v="1"/>
    <x v="12"/>
    <n v="227"/>
    <n v="0"/>
    <n v="0"/>
    <n v="0"/>
    <n v="0"/>
    <n v="227"/>
    <m/>
  </r>
  <r>
    <x v="12"/>
    <x v="12"/>
    <x v="156"/>
    <x v="0"/>
    <x v="11"/>
    <n v="22605"/>
    <n v="0"/>
    <n v="0"/>
    <n v="0"/>
    <n v="0"/>
    <n v="22605"/>
    <m/>
  </r>
  <r>
    <x v="12"/>
    <x v="12"/>
    <x v="156"/>
    <x v="1"/>
    <x v="12"/>
    <n v="8010"/>
    <n v="0"/>
    <n v="0"/>
    <n v="0"/>
    <n v="0"/>
    <n v="8010"/>
    <m/>
  </r>
  <r>
    <x v="12"/>
    <x v="8"/>
    <x v="136"/>
    <x v="0"/>
    <x v="11"/>
    <n v="16722"/>
    <n v="0"/>
    <n v="0"/>
    <n v="0"/>
    <n v="0"/>
    <n v="16722"/>
    <m/>
  </r>
  <r>
    <x v="12"/>
    <x v="8"/>
    <x v="136"/>
    <x v="1"/>
    <x v="12"/>
    <n v="33576"/>
    <n v="0"/>
    <n v="0"/>
    <n v="0"/>
    <n v="0"/>
    <n v="33576"/>
    <m/>
  </r>
  <r>
    <x v="12"/>
    <x v="8"/>
    <x v="182"/>
    <x v="0"/>
    <x v="11"/>
    <n v="47577"/>
    <n v="0"/>
    <n v="0"/>
    <n v="0"/>
    <n v="0"/>
    <n v="47577"/>
    <m/>
  </r>
  <r>
    <x v="12"/>
    <x v="8"/>
    <x v="182"/>
    <x v="1"/>
    <x v="12"/>
    <n v="22398"/>
    <n v="0"/>
    <n v="0"/>
    <n v="0"/>
    <n v="0"/>
    <n v="22398"/>
    <m/>
  </r>
  <r>
    <x v="12"/>
    <x v="8"/>
    <x v="171"/>
    <x v="0"/>
    <x v="11"/>
    <n v="1011"/>
    <n v="0"/>
    <n v="0"/>
    <n v="0"/>
    <n v="0"/>
    <n v="1011"/>
    <m/>
  </r>
  <r>
    <x v="12"/>
    <x v="8"/>
    <x v="171"/>
    <x v="0"/>
    <x v="11"/>
    <n v="27862"/>
    <n v="0"/>
    <n v="0"/>
    <n v="0"/>
    <n v="0"/>
    <n v="27862"/>
    <m/>
  </r>
  <r>
    <x v="12"/>
    <x v="8"/>
    <x v="179"/>
    <x v="0"/>
    <x v="11"/>
    <n v="47813"/>
    <n v="0"/>
    <n v="0"/>
    <n v="0"/>
    <n v="0"/>
    <n v="47813"/>
    <m/>
  </r>
  <r>
    <x v="12"/>
    <x v="8"/>
    <x v="135"/>
    <x v="0"/>
    <x v="11"/>
    <n v="90662"/>
    <n v="0"/>
    <n v="0"/>
    <n v="0"/>
    <n v="0"/>
    <n v="90662"/>
    <m/>
  </r>
  <r>
    <x v="12"/>
    <x v="8"/>
    <x v="135"/>
    <x v="1"/>
    <x v="12"/>
    <n v="3733"/>
    <n v="0"/>
    <n v="0"/>
    <n v="0"/>
    <n v="0"/>
    <n v="3733"/>
    <m/>
  </r>
  <r>
    <x v="12"/>
    <x v="8"/>
    <x v="114"/>
    <x v="0"/>
    <x v="11"/>
    <n v="856833"/>
    <n v="0"/>
    <n v="0"/>
    <n v="0"/>
    <n v="0"/>
    <n v="856833"/>
    <m/>
  </r>
  <r>
    <x v="12"/>
    <x v="8"/>
    <x v="136"/>
    <x v="0"/>
    <x v="11"/>
    <n v="48308"/>
    <n v="0"/>
    <n v="0"/>
    <n v="0"/>
    <n v="0"/>
    <n v="48308"/>
    <m/>
  </r>
  <r>
    <x v="12"/>
    <x v="8"/>
    <x v="136"/>
    <x v="1"/>
    <x v="12"/>
    <n v="7424"/>
    <n v="0"/>
    <n v="0"/>
    <n v="0"/>
    <n v="0"/>
    <n v="7424"/>
    <m/>
  </r>
  <r>
    <x v="12"/>
    <x v="8"/>
    <x v="136"/>
    <x v="0"/>
    <x v="11"/>
    <n v="27249"/>
    <n v="0"/>
    <n v="0"/>
    <n v="0"/>
    <n v="0"/>
    <n v="27249"/>
    <m/>
  </r>
  <r>
    <x v="12"/>
    <x v="8"/>
    <x v="175"/>
    <x v="0"/>
    <x v="11"/>
    <n v="181717"/>
    <n v="0"/>
    <n v="0"/>
    <n v="0"/>
    <n v="0"/>
    <n v="181717"/>
    <m/>
  </r>
  <r>
    <x v="12"/>
    <x v="8"/>
    <x v="83"/>
    <x v="0"/>
    <x v="11"/>
    <n v="200251"/>
    <n v="0"/>
    <n v="0"/>
    <n v="0"/>
    <n v="0"/>
    <n v="200251"/>
    <m/>
  </r>
  <r>
    <x v="12"/>
    <x v="8"/>
    <x v="83"/>
    <x v="1"/>
    <x v="12"/>
    <n v="220000"/>
    <n v="0"/>
    <n v="0"/>
    <n v="0"/>
    <n v="0"/>
    <n v="220000"/>
    <m/>
  </r>
  <r>
    <x v="12"/>
    <x v="8"/>
    <x v="83"/>
    <x v="2"/>
    <x v="6"/>
    <n v="13724"/>
    <n v="0"/>
    <n v="0"/>
    <n v="0"/>
    <n v="0"/>
    <n v="13724"/>
    <m/>
  </r>
  <r>
    <x v="12"/>
    <x v="8"/>
    <x v="83"/>
    <x v="0"/>
    <x v="11"/>
    <n v="3972"/>
    <n v="0"/>
    <n v="0"/>
    <n v="0"/>
    <n v="0"/>
    <n v="3972"/>
    <m/>
  </r>
  <r>
    <x v="12"/>
    <x v="8"/>
    <x v="221"/>
    <x v="0"/>
    <x v="11"/>
    <n v="50005"/>
    <n v="0"/>
    <n v="0"/>
    <n v="0"/>
    <n v="0"/>
    <n v="50005"/>
    <m/>
  </r>
  <r>
    <x v="12"/>
    <x v="8"/>
    <x v="71"/>
    <x v="0"/>
    <x v="11"/>
    <n v="15246"/>
    <n v="15246"/>
    <n v="0"/>
    <n v="0"/>
    <n v="0"/>
    <n v="15246"/>
    <m/>
  </r>
  <r>
    <x v="12"/>
    <x v="0"/>
    <x v="9"/>
    <x v="0"/>
    <x v="11"/>
    <n v="8385884"/>
    <n v="96174"/>
    <n v="0"/>
    <n v="0"/>
    <n v="0"/>
    <n v="8385884"/>
    <m/>
  </r>
  <r>
    <x v="12"/>
    <x v="0"/>
    <x v="9"/>
    <x v="6"/>
    <x v="4"/>
    <n v="24566"/>
    <n v="0"/>
    <n v="0"/>
    <n v="0"/>
    <n v="0"/>
    <n v="24566"/>
    <m/>
  </r>
  <r>
    <x v="12"/>
    <x v="0"/>
    <x v="9"/>
    <x v="1"/>
    <x v="12"/>
    <n v="2033257"/>
    <n v="45051"/>
    <n v="0"/>
    <n v="0"/>
    <n v="0"/>
    <n v="2033257"/>
    <m/>
  </r>
  <r>
    <x v="12"/>
    <x v="0"/>
    <x v="9"/>
    <x v="2"/>
    <x v="6"/>
    <n v="170379"/>
    <n v="0"/>
    <n v="0"/>
    <n v="0"/>
    <n v="0"/>
    <n v="170379"/>
    <m/>
  </r>
  <r>
    <x v="12"/>
    <x v="0"/>
    <x v="143"/>
    <x v="0"/>
    <x v="11"/>
    <n v="4002"/>
    <n v="0"/>
    <n v="0"/>
    <n v="0"/>
    <n v="0"/>
    <n v="4002"/>
    <m/>
  </r>
  <r>
    <x v="12"/>
    <x v="0"/>
    <x v="31"/>
    <x v="0"/>
    <x v="11"/>
    <n v="6342248"/>
    <n v="21865"/>
    <n v="0"/>
    <n v="0"/>
    <n v="0"/>
    <n v="6342248"/>
    <m/>
  </r>
  <r>
    <x v="12"/>
    <x v="0"/>
    <x v="31"/>
    <x v="1"/>
    <x v="12"/>
    <n v="566865"/>
    <n v="0"/>
    <n v="0"/>
    <n v="0"/>
    <n v="0"/>
    <n v="566865"/>
    <m/>
  </r>
  <r>
    <x v="12"/>
    <x v="0"/>
    <x v="31"/>
    <x v="2"/>
    <x v="6"/>
    <n v="12158"/>
    <n v="0"/>
    <n v="0"/>
    <n v="0"/>
    <n v="0"/>
    <n v="12158"/>
    <m/>
  </r>
  <r>
    <x v="12"/>
    <x v="0"/>
    <x v="54"/>
    <x v="0"/>
    <x v="11"/>
    <n v="289308"/>
    <n v="0"/>
    <n v="0"/>
    <n v="0"/>
    <n v="0"/>
    <n v="289308"/>
    <m/>
  </r>
  <r>
    <x v="12"/>
    <x v="0"/>
    <x v="46"/>
    <x v="0"/>
    <x v="11"/>
    <n v="3679870"/>
    <n v="77038"/>
    <n v="0"/>
    <n v="0"/>
    <n v="0"/>
    <n v="3679870"/>
    <m/>
  </r>
  <r>
    <x v="12"/>
    <x v="0"/>
    <x v="46"/>
    <x v="1"/>
    <x v="12"/>
    <n v="725384"/>
    <n v="70568"/>
    <n v="0"/>
    <n v="0"/>
    <n v="0"/>
    <n v="725384"/>
    <m/>
  </r>
  <r>
    <x v="12"/>
    <x v="0"/>
    <x v="46"/>
    <x v="2"/>
    <x v="6"/>
    <n v="89390"/>
    <n v="0"/>
    <n v="0"/>
    <n v="0"/>
    <n v="0"/>
    <n v="89390"/>
    <m/>
  </r>
  <r>
    <x v="12"/>
    <x v="0"/>
    <x v="46"/>
    <x v="2"/>
    <x v="13"/>
    <n v="21262"/>
    <n v="0"/>
    <n v="0"/>
    <n v="0"/>
    <n v="0"/>
    <n v="21262"/>
    <m/>
  </r>
  <r>
    <x v="12"/>
    <x v="0"/>
    <x v="31"/>
    <x v="0"/>
    <x v="11"/>
    <n v="1163784"/>
    <n v="0"/>
    <n v="0"/>
    <n v="0"/>
    <n v="0"/>
    <n v="1163784"/>
    <m/>
  </r>
  <r>
    <x v="12"/>
    <x v="0"/>
    <x v="31"/>
    <x v="1"/>
    <x v="12"/>
    <n v="199511"/>
    <n v="0"/>
    <n v="0"/>
    <n v="0"/>
    <n v="0"/>
    <n v="199511"/>
    <m/>
  </r>
  <r>
    <x v="12"/>
    <x v="0"/>
    <x v="96"/>
    <x v="0"/>
    <x v="11"/>
    <n v="544970"/>
    <n v="0"/>
    <n v="0"/>
    <n v="0"/>
    <n v="0"/>
    <n v="544970"/>
    <m/>
  </r>
  <r>
    <x v="12"/>
    <x v="0"/>
    <x v="96"/>
    <x v="1"/>
    <x v="12"/>
    <n v="44733"/>
    <n v="44733"/>
    <n v="0"/>
    <n v="0"/>
    <n v="0"/>
    <n v="44733"/>
    <m/>
  </r>
  <r>
    <x v="12"/>
    <x v="0"/>
    <x v="96"/>
    <x v="0"/>
    <x v="11"/>
    <n v="65234"/>
    <n v="0"/>
    <n v="0"/>
    <n v="0"/>
    <n v="0"/>
    <n v="65234"/>
    <m/>
  </r>
  <r>
    <x v="12"/>
    <x v="0"/>
    <x v="96"/>
    <x v="1"/>
    <x v="12"/>
    <n v="60643"/>
    <n v="0"/>
    <n v="0"/>
    <n v="0"/>
    <n v="0"/>
    <n v="60643"/>
    <m/>
  </r>
  <r>
    <x v="12"/>
    <x v="0"/>
    <x v="128"/>
    <x v="0"/>
    <x v="11"/>
    <n v="629083"/>
    <n v="0"/>
    <n v="0"/>
    <n v="0"/>
    <n v="0"/>
    <n v="629083"/>
    <m/>
  </r>
  <r>
    <x v="12"/>
    <x v="0"/>
    <x v="54"/>
    <x v="0"/>
    <x v="11"/>
    <n v="2203857"/>
    <n v="0"/>
    <n v="0"/>
    <n v="0"/>
    <n v="0"/>
    <n v="2203857"/>
    <m/>
  </r>
  <r>
    <x v="12"/>
    <x v="0"/>
    <x v="54"/>
    <x v="1"/>
    <x v="12"/>
    <n v="11694"/>
    <n v="11694"/>
    <n v="0"/>
    <n v="0"/>
    <n v="0"/>
    <n v="11694"/>
    <m/>
  </r>
  <r>
    <x v="12"/>
    <x v="0"/>
    <x v="54"/>
    <x v="0"/>
    <x v="11"/>
    <n v="3192447"/>
    <n v="0"/>
    <n v="0"/>
    <n v="0"/>
    <n v="0"/>
    <n v="3192447"/>
    <m/>
  </r>
  <r>
    <x v="12"/>
    <x v="0"/>
    <x v="54"/>
    <x v="1"/>
    <x v="12"/>
    <n v="102771"/>
    <n v="0"/>
    <n v="0"/>
    <n v="0"/>
    <n v="0"/>
    <n v="102771"/>
    <m/>
  </r>
  <r>
    <x v="12"/>
    <x v="0"/>
    <x v="124"/>
    <x v="0"/>
    <x v="11"/>
    <n v="150106"/>
    <n v="17201"/>
    <n v="0"/>
    <n v="0"/>
    <n v="0"/>
    <n v="150106"/>
    <m/>
  </r>
  <r>
    <x v="12"/>
    <x v="0"/>
    <x v="124"/>
    <x v="1"/>
    <x v="12"/>
    <n v="20816"/>
    <n v="0"/>
    <n v="0"/>
    <n v="0"/>
    <n v="0"/>
    <n v="20816"/>
    <m/>
  </r>
  <r>
    <x v="12"/>
    <x v="0"/>
    <x v="12"/>
    <x v="0"/>
    <x v="11"/>
    <n v="8434042"/>
    <n v="144012"/>
    <n v="0"/>
    <n v="0"/>
    <n v="0"/>
    <n v="8434042"/>
    <m/>
  </r>
  <r>
    <x v="12"/>
    <x v="0"/>
    <x v="12"/>
    <x v="6"/>
    <x v="4"/>
    <n v="27445"/>
    <n v="12499"/>
    <n v="0"/>
    <n v="0"/>
    <n v="0"/>
    <n v="27445"/>
    <m/>
  </r>
  <r>
    <x v="12"/>
    <x v="0"/>
    <x v="12"/>
    <x v="1"/>
    <x v="12"/>
    <n v="1446687"/>
    <n v="193676"/>
    <n v="0"/>
    <n v="0"/>
    <n v="0"/>
    <n v="1446687"/>
    <m/>
  </r>
  <r>
    <x v="12"/>
    <x v="0"/>
    <x v="12"/>
    <x v="2"/>
    <x v="6"/>
    <n v="14882"/>
    <n v="2033"/>
    <n v="0"/>
    <n v="0"/>
    <n v="0"/>
    <n v="14882"/>
    <m/>
  </r>
  <r>
    <x v="12"/>
    <x v="0"/>
    <x v="40"/>
    <x v="0"/>
    <x v="11"/>
    <n v="2730971"/>
    <n v="0"/>
    <n v="0"/>
    <n v="0"/>
    <n v="0"/>
    <n v="2730971"/>
    <m/>
  </r>
  <r>
    <x v="12"/>
    <x v="0"/>
    <x v="40"/>
    <x v="1"/>
    <x v="12"/>
    <n v="115043"/>
    <n v="53684"/>
    <n v="0"/>
    <n v="0"/>
    <n v="0"/>
    <n v="115043"/>
    <m/>
  </r>
  <r>
    <x v="12"/>
    <x v="0"/>
    <x v="9"/>
    <x v="0"/>
    <x v="11"/>
    <n v="561533"/>
    <n v="0"/>
    <n v="0"/>
    <n v="0"/>
    <n v="0"/>
    <n v="561533"/>
    <m/>
  </r>
  <r>
    <x v="12"/>
    <x v="0"/>
    <x v="9"/>
    <x v="1"/>
    <x v="12"/>
    <n v="156260"/>
    <n v="0"/>
    <n v="0"/>
    <n v="0"/>
    <n v="0"/>
    <n v="156260"/>
    <m/>
  </r>
  <r>
    <x v="12"/>
    <x v="0"/>
    <x v="9"/>
    <x v="2"/>
    <x v="6"/>
    <n v="3857"/>
    <n v="0"/>
    <n v="0"/>
    <n v="0"/>
    <n v="0"/>
    <n v="3857"/>
    <m/>
  </r>
  <r>
    <x v="12"/>
    <x v="0"/>
    <x v="70"/>
    <x v="0"/>
    <x v="11"/>
    <n v="1069162"/>
    <n v="0"/>
    <n v="0"/>
    <n v="0"/>
    <n v="0"/>
    <n v="1069162"/>
    <m/>
  </r>
  <r>
    <x v="12"/>
    <x v="0"/>
    <x v="70"/>
    <x v="1"/>
    <x v="12"/>
    <n v="167023"/>
    <n v="0"/>
    <n v="0"/>
    <n v="0"/>
    <n v="0"/>
    <n v="167023"/>
    <m/>
  </r>
  <r>
    <x v="12"/>
    <x v="0"/>
    <x v="70"/>
    <x v="2"/>
    <x v="6"/>
    <n v="42251"/>
    <n v="0"/>
    <n v="0"/>
    <n v="0"/>
    <n v="0"/>
    <n v="42251"/>
    <m/>
  </r>
  <r>
    <x v="12"/>
    <x v="0"/>
    <x v="77"/>
    <x v="0"/>
    <x v="11"/>
    <n v="1491143"/>
    <n v="0"/>
    <n v="0"/>
    <n v="0"/>
    <n v="0"/>
    <n v="1491143"/>
    <m/>
  </r>
  <r>
    <x v="12"/>
    <x v="0"/>
    <x v="77"/>
    <x v="1"/>
    <x v="12"/>
    <n v="831483"/>
    <n v="0"/>
    <n v="0"/>
    <n v="0"/>
    <n v="0"/>
    <n v="831483"/>
    <m/>
  </r>
  <r>
    <x v="12"/>
    <x v="0"/>
    <x v="0"/>
    <x v="0"/>
    <x v="11"/>
    <n v="19947080"/>
    <n v="320523"/>
    <n v="0"/>
    <n v="0"/>
    <n v="0"/>
    <n v="19947080"/>
    <m/>
  </r>
  <r>
    <x v="12"/>
    <x v="0"/>
    <x v="0"/>
    <x v="1"/>
    <x v="12"/>
    <n v="1145958"/>
    <n v="42285"/>
    <n v="0"/>
    <n v="0"/>
    <n v="0"/>
    <n v="1145958"/>
    <m/>
  </r>
  <r>
    <x v="12"/>
    <x v="0"/>
    <x v="0"/>
    <x v="2"/>
    <x v="6"/>
    <n v="267088"/>
    <n v="0"/>
    <n v="0"/>
    <n v="0"/>
    <n v="0"/>
    <n v="267088"/>
    <m/>
  </r>
  <r>
    <x v="12"/>
    <x v="0"/>
    <x v="0"/>
    <x v="4"/>
    <x v="7"/>
    <n v="17049"/>
    <n v="0"/>
    <n v="0"/>
    <n v="0"/>
    <n v="0"/>
    <n v="17049"/>
    <m/>
  </r>
  <r>
    <x v="12"/>
    <x v="0"/>
    <x v="68"/>
    <x v="0"/>
    <x v="11"/>
    <n v="344978"/>
    <n v="0"/>
    <n v="0"/>
    <n v="0"/>
    <n v="0"/>
    <n v="344978"/>
    <m/>
  </r>
  <r>
    <x v="12"/>
    <x v="0"/>
    <x v="68"/>
    <x v="1"/>
    <x v="12"/>
    <n v="9364"/>
    <n v="0"/>
    <n v="0"/>
    <n v="0"/>
    <n v="0"/>
    <n v="9364"/>
    <m/>
  </r>
  <r>
    <x v="12"/>
    <x v="0"/>
    <x v="131"/>
    <x v="0"/>
    <x v="11"/>
    <n v="198469"/>
    <n v="0"/>
    <n v="0"/>
    <n v="0"/>
    <n v="0"/>
    <n v="198469"/>
    <m/>
  </r>
  <r>
    <x v="12"/>
    <x v="0"/>
    <x v="7"/>
    <x v="0"/>
    <x v="11"/>
    <n v="11002731"/>
    <n v="3807"/>
    <n v="0"/>
    <n v="0"/>
    <n v="0"/>
    <n v="11002731"/>
    <m/>
  </r>
  <r>
    <x v="12"/>
    <x v="0"/>
    <x v="7"/>
    <x v="0"/>
    <x v="1"/>
    <n v="0"/>
    <n v="0"/>
    <n v="0"/>
    <n v="0"/>
    <n v="8110"/>
    <n v="8110"/>
    <m/>
  </r>
  <r>
    <x v="12"/>
    <x v="0"/>
    <x v="7"/>
    <x v="1"/>
    <x v="12"/>
    <n v="2920395"/>
    <n v="33005"/>
    <n v="0"/>
    <n v="0"/>
    <n v="0"/>
    <n v="2920395"/>
    <m/>
  </r>
  <r>
    <x v="12"/>
    <x v="0"/>
    <x v="7"/>
    <x v="2"/>
    <x v="6"/>
    <n v="495566"/>
    <n v="0"/>
    <n v="0"/>
    <n v="0"/>
    <n v="0"/>
    <n v="495566"/>
    <m/>
  </r>
  <r>
    <x v="12"/>
    <x v="0"/>
    <x v="50"/>
    <x v="0"/>
    <x v="11"/>
    <n v="2842249"/>
    <n v="0"/>
    <n v="0"/>
    <n v="0"/>
    <n v="0"/>
    <n v="2842249"/>
    <m/>
  </r>
  <r>
    <x v="12"/>
    <x v="0"/>
    <x v="50"/>
    <x v="6"/>
    <x v="4"/>
    <n v="9472"/>
    <n v="0"/>
    <n v="0"/>
    <n v="0"/>
    <n v="0"/>
    <n v="9472"/>
    <m/>
  </r>
  <r>
    <x v="12"/>
    <x v="0"/>
    <x v="50"/>
    <x v="1"/>
    <x v="12"/>
    <n v="6430"/>
    <n v="0"/>
    <n v="0"/>
    <n v="0"/>
    <n v="0"/>
    <n v="6430"/>
    <m/>
  </r>
  <r>
    <x v="12"/>
    <x v="0"/>
    <x v="46"/>
    <x v="0"/>
    <x v="11"/>
    <n v="70291"/>
    <n v="0"/>
    <n v="0"/>
    <n v="0"/>
    <n v="0"/>
    <n v="70291"/>
    <m/>
  </r>
  <r>
    <x v="12"/>
    <x v="0"/>
    <x v="46"/>
    <x v="1"/>
    <x v="12"/>
    <n v="184482"/>
    <n v="9402"/>
    <n v="0"/>
    <n v="0"/>
    <n v="0"/>
    <n v="184482"/>
    <m/>
  </r>
  <r>
    <x v="12"/>
    <x v="0"/>
    <x v="1"/>
    <x v="0"/>
    <x v="11"/>
    <n v="13501103"/>
    <n v="212089"/>
    <n v="0"/>
    <n v="0"/>
    <n v="0"/>
    <n v="13501103"/>
    <m/>
  </r>
  <r>
    <x v="12"/>
    <x v="0"/>
    <x v="1"/>
    <x v="1"/>
    <x v="12"/>
    <n v="648219"/>
    <n v="54504"/>
    <n v="0"/>
    <n v="0"/>
    <n v="0"/>
    <n v="648219"/>
    <m/>
  </r>
  <r>
    <x v="12"/>
    <x v="0"/>
    <x v="1"/>
    <x v="2"/>
    <x v="6"/>
    <n v="323105"/>
    <n v="49801"/>
    <n v="0"/>
    <n v="0"/>
    <n v="0"/>
    <n v="323105"/>
    <m/>
  </r>
  <r>
    <x v="12"/>
    <x v="0"/>
    <x v="1"/>
    <x v="2"/>
    <x v="13"/>
    <n v="67878"/>
    <n v="0"/>
    <n v="0"/>
    <n v="0"/>
    <n v="0"/>
    <n v="67878"/>
    <m/>
  </r>
  <r>
    <x v="12"/>
    <x v="0"/>
    <x v="1"/>
    <x v="4"/>
    <x v="7"/>
    <n v="20824"/>
    <n v="0"/>
    <n v="0"/>
    <n v="0"/>
    <n v="0"/>
    <n v="20824"/>
    <m/>
  </r>
  <r>
    <x v="12"/>
    <x v="0"/>
    <x v="8"/>
    <x v="0"/>
    <x v="11"/>
    <n v="10708920"/>
    <n v="14045"/>
    <n v="0"/>
    <n v="0"/>
    <n v="0"/>
    <n v="10708920"/>
    <m/>
  </r>
  <r>
    <x v="12"/>
    <x v="0"/>
    <x v="8"/>
    <x v="6"/>
    <x v="4"/>
    <n v="3367"/>
    <n v="3367"/>
    <n v="0"/>
    <n v="0"/>
    <n v="0"/>
    <n v="3367"/>
    <m/>
  </r>
  <r>
    <x v="12"/>
    <x v="0"/>
    <x v="8"/>
    <x v="1"/>
    <x v="12"/>
    <n v="727157"/>
    <n v="45187"/>
    <n v="0"/>
    <n v="0"/>
    <n v="0"/>
    <n v="727157"/>
    <m/>
  </r>
  <r>
    <x v="12"/>
    <x v="0"/>
    <x v="8"/>
    <x v="2"/>
    <x v="6"/>
    <n v="96213"/>
    <n v="0"/>
    <n v="0"/>
    <n v="0"/>
    <n v="0"/>
    <n v="96213"/>
    <m/>
  </r>
  <r>
    <x v="12"/>
    <x v="0"/>
    <x v="8"/>
    <x v="2"/>
    <x v="13"/>
    <n v="75218"/>
    <n v="0"/>
    <n v="0"/>
    <n v="0"/>
    <n v="0"/>
    <n v="75218"/>
    <m/>
  </r>
  <r>
    <x v="12"/>
    <x v="0"/>
    <x v="0"/>
    <x v="0"/>
    <x v="11"/>
    <n v="92396"/>
    <n v="0"/>
    <n v="0"/>
    <n v="0"/>
    <n v="0"/>
    <n v="92396"/>
    <m/>
  </r>
  <r>
    <x v="12"/>
    <x v="0"/>
    <x v="68"/>
    <x v="0"/>
    <x v="11"/>
    <n v="1102645"/>
    <n v="204939"/>
    <n v="0"/>
    <n v="0"/>
    <n v="0"/>
    <n v="1102645"/>
    <m/>
  </r>
  <r>
    <x v="12"/>
    <x v="0"/>
    <x v="68"/>
    <x v="1"/>
    <x v="12"/>
    <n v="14533"/>
    <n v="14533"/>
    <n v="0"/>
    <n v="0"/>
    <n v="0"/>
    <n v="14533"/>
    <m/>
  </r>
  <r>
    <x v="12"/>
    <x v="0"/>
    <x v="68"/>
    <x v="2"/>
    <x v="6"/>
    <n v="299613"/>
    <n v="299613"/>
    <n v="0"/>
    <n v="0"/>
    <n v="0"/>
    <n v="299613"/>
    <m/>
  </r>
  <r>
    <x v="12"/>
    <x v="0"/>
    <x v="60"/>
    <x v="0"/>
    <x v="11"/>
    <n v="2014332"/>
    <n v="135845"/>
    <n v="0"/>
    <n v="0"/>
    <n v="0"/>
    <n v="2014332"/>
    <m/>
  </r>
  <r>
    <x v="12"/>
    <x v="0"/>
    <x v="60"/>
    <x v="1"/>
    <x v="12"/>
    <n v="61298"/>
    <n v="0"/>
    <n v="0"/>
    <n v="0"/>
    <n v="0"/>
    <n v="61298"/>
    <m/>
  </r>
  <r>
    <x v="12"/>
    <x v="0"/>
    <x v="60"/>
    <x v="2"/>
    <x v="6"/>
    <n v="44178"/>
    <n v="0"/>
    <n v="0"/>
    <n v="0"/>
    <n v="0"/>
    <n v="44178"/>
    <m/>
  </r>
  <r>
    <x v="12"/>
    <x v="0"/>
    <x v="60"/>
    <x v="3"/>
    <x v="15"/>
    <n v="10675"/>
    <n v="0"/>
    <n v="0"/>
    <n v="0"/>
    <n v="0"/>
    <n v="10675"/>
    <m/>
  </r>
  <r>
    <x v="12"/>
    <x v="0"/>
    <x v="78"/>
    <x v="0"/>
    <x v="11"/>
    <n v="811835"/>
    <n v="0"/>
    <n v="0"/>
    <n v="0"/>
    <n v="0"/>
    <n v="811835"/>
    <m/>
  </r>
  <r>
    <x v="12"/>
    <x v="0"/>
    <x v="78"/>
    <x v="1"/>
    <x v="12"/>
    <n v="147865"/>
    <n v="0"/>
    <n v="0"/>
    <n v="0"/>
    <n v="0"/>
    <n v="147865"/>
    <m/>
  </r>
  <r>
    <x v="12"/>
    <x v="0"/>
    <x v="101"/>
    <x v="0"/>
    <x v="11"/>
    <n v="440941"/>
    <n v="37900"/>
    <n v="0"/>
    <n v="0"/>
    <n v="0"/>
    <n v="440941"/>
    <m/>
  </r>
  <r>
    <x v="12"/>
    <x v="0"/>
    <x v="101"/>
    <x v="1"/>
    <x v="12"/>
    <n v="136420"/>
    <n v="132778"/>
    <n v="0"/>
    <n v="0"/>
    <n v="0"/>
    <n v="136420"/>
    <m/>
  </r>
  <r>
    <x v="12"/>
    <x v="0"/>
    <x v="101"/>
    <x v="2"/>
    <x v="6"/>
    <n v="13121"/>
    <n v="0"/>
    <n v="0"/>
    <n v="0"/>
    <n v="0"/>
    <n v="13121"/>
    <m/>
  </r>
  <r>
    <x v="12"/>
    <x v="0"/>
    <x v="32"/>
    <x v="0"/>
    <x v="11"/>
    <n v="3904506"/>
    <n v="39803"/>
    <n v="0"/>
    <n v="0"/>
    <n v="0"/>
    <n v="3904506"/>
    <m/>
  </r>
  <r>
    <x v="12"/>
    <x v="0"/>
    <x v="32"/>
    <x v="1"/>
    <x v="12"/>
    <n v="30639"/>
    <n v="0"/>
    <n v="0"/>
    <n v="0"/>
    <n v="0"/>
    <n v="30639"/>
    <m/>
  </r>
  <r>
    <x v="12"/>
    <x v="0"/>
    <x v="32"/>
    <x v="2"/>
    <x v="6"/>
    <n v="23798"/>
    <n v="0"/>
    <n v="0"/>
    <n v="0"/>
    <n v="0"/>
    <n v="23798"/>
    <m/>
  </r>
  <r>
    <x v="12"/>
    <x v="0"/>
    <x v="68"/>
    <x v="0"/>
    <x v="11"/>
    <n v="203311"/>
    <n v="0"/>
    <n v="0"/>
    <n v="0"/>
    <n v="0"/>
    <n v="203311"/>
    <m/>
  </r>
  <r>
    <x v="12"/>
    <x v="0"/>
    <x v="68"/>
    <x v="1"/>
    <x v="12"/>
    <n v="18597"/>
    <n v="4421"/>
    <n v="0"/>
    <n v="0"/>
    <n v="0"/>
    <n v="18597"/>
    <m/>
  </r>
  <r>
    <x v="12"/>
    <x v="0"/>
    <x v="68"/>
    <x v="2"/>
    <x v="6"/>
    <n v="2341"/>
    <n v="0"/>
    <n v="0"/>
    <n v="0"/>
    <n v="0"/>
    <n v="2341"/>
    <m/>
  </r>
  <r>
    <x v="12"/>
    <x v="0"/>
    <x v="132"/>
    <x v="0"/>
    <x v="11"/>
    <n v="124477"/>
    <n v="0"/>
    <n v="0"/>
    <n v="0"/>
    <n v="0"/>
    <n v="124477"/>
    <m/>
  </r>
  <r>
    <x v="12"/>
    <x v="0"/>
    <x v="132"/>
    <x v="1"/>
    <x v="12"/>
    <n v="9825"/>
    <n v="0"/>
    <n v="0"/>
    <n v="0"/>
    <n v="0"/>
    <n v="9825"/>
    <m/>
  </r>
  <r>
    <x v="12"/>
    <x v="0"/>
    <x v="103"/>
    <x v="0"/>
    <x v="11"/>
    <n v="60560"/>
    <n v="55734"/>
    <n v="0"/>
    <n v="0"/>
    <n v="0"/>
    <n v="60560"/>
    <m/>
  </r>
  <r>
    <x v="12"/>
    <x v="0"/>
    <x v="103"/>
    <x v="0"/>
    <x v="11"/>
    <n v="139709"/>
    <n v="0"/>
    <n v="0"/>
    <n v="0"/>
    <n v="0"/>
    <n v="139709"/>
    <m/>
  </r>
  <r>
    <x v="12"/>
    <x v="0"/>
    <x v="162"/>
    <x v="0"/>
    <x v="11"/>
    <n v="16791"/>
    <n v="0"/>
    <n v="0"/>
    <n v="0"/>
    <n v="0"/>
    <n v="16791"/>
    <m/>
  </r>
  <r>
    <x v="12"/>
    <x v="0"/>
    <x v="18"/>
    <x v="0"/>
    <x v="11"/>
    <n v="6086328"/>
    <n v="190420"/>
    <n v="0"/>
    <n v="0"/>
    <n v="0"/>
    <n v="6086328"/>
    <m/>
  </r>
  <r>
    <x v="12"/>
    <x v="0"/>
    <x v="18"/>
    <x v="1"/>
    <x v="12"/>
    <n v="102787"/>
    <n v="9795"/>
    <n v="0"/>
    <n v="0"/>
    <n v="0"/>
    <n v="102787"/>
    <m/>
  </r>
  <r>
    <x v="12"/>
    <x v="0"/>
    <x v="18"/>
    <x v="2"/>
    <x v="6"/>
    <n v="102557"/>
    <n v="0"/>
    <n v="0"/>
    <n v="0"/>
    <n v="0"/>
    <n v="102557"/>
    <m/>
  </r>
  <r>
    <x v="12"/>
    <x v="0"/>
    <x v="18"/>
    <x v="2"/>
    <x v="13"/>
    <n v="11155"/>
    <n v="0"/>
    <n v="0"/>
    <n v="0"/>
    <n v="0"/>
    <n v="11155"/>
    <m/>
  </r>
  <r>
    <x v="12"/>
    <x v="0"/>
    <x v="18"/>
    <x v="4"/>
    <x v="7"/>
    <n v="48192"/>
    <n v="0"/>
    <n v="0"/>
    <n v="0"/>
    <n v="0"/>
    <n v="48192"/>
    <m/>
  </r>
  <r>
    <x v="12"/>
    <x v="0"/>
    <x v="18"/>
    <x v="3"/>
    <x v="5"/>
    <n v="2926"/>
    <n v="0"/>
    <n v="0"/>
    <n v="0"/>
    <n v="0"/>
    <n v="2926"/>
    <m/>
  </r>
  <r>
    <x v="12"/>
    <x v="10"/>
    <x v="109"/>
    <x v="0"/>
    <x v="11"/>
    <n v="505004"/>
    <n v="0"/>
    <n v="0"/>
    <n v="0"/>
    <n v="0"/>
    <n v="505004"/>
    <m/>
  </r>
  <r>
    <x v="12"/>
    <x v="10"/>
    <x v="109"/>
    <x v="1"/>
    <x v="12"/>
    <n v="37690"/>
    <n v="0"/>
    <n v="0"/>
    <n v="0"/>
    <n v="0"/>
    <n v="37690"/>
    <m/>
  </r>
  <r>
    <x v="12"/>
    <x v="10"/>
    <x v="151"/>
    <x v="1"/>
    <x v="12"/>
    <n v="74595"/>
    <n v="0"/>
    <n v="0"/>
    <n v="0"/>
    <n v="0"/>
    <n v="74595"/>
    <m/>
  </r>
  <r>
    <x v="12"/>
    <x v="0"/>
    <x v="9"/>
    <x v="0"/>
    <x v="11"/>
    <n v="1348627"/>
    <n v="0"/>
    <n v="0"/>
    <n v="0"/>
    <n v="0"/>
    <n v="1348627"/>
    <m/>
  </r>
  <r>
    <x v="12"/>
    <x v="0"/>
    <x v="9"/>
    <x v="0"/>
    <x v="1"/>
    <n v="0"/>
    <n v="0"/>
    <n v="0"/>
    <n v="395780"/>
    <n v="36020"/>
    <n v="431800"/>
    <m/>
  </r>
  <r>
    <x v="12"/>
    <x v="0"/>
    <x v="9"/>
    <x v="1"/>
    <x v="12"/>
    <n v="522638"/>
    <n v="183"/>
    <n v="0"/>
    <n v="0"/>
    <n v="0"/>
    <n v="522638"/>
    <m/>
  </r>
  <r>
    <x v="12"/>
    <x v="0"/>
    <x v="9"/>
    <x v="1"/>
    <x v="8"/>
    <n v="0"/>
    <n v="0"/>
    <n v="0"/>
    <n v="569269"/>
    <n v="18065"/>
    <n v="587334"/>
    <m/>
  </r>
  <r>
    <x v="12"/>
    <x v="0"/>
    <x v="9"/>
    <x v="2"/>
    <x v="6"/>
    <n v="91712"/>
    <n v="0"/>
    <n v="0"/>
    <n v="0"/>
    <n v="0"/>
    <n v="91712"/>
    <m/>
  </r>
  <r>
    <x v="12"/>
    <x v="0"/>
    <x v="0"/>
    <x v="0"/>
    <x v="11"/>
    <n v="3491737"/>
    <n v="32263"/>
    <n v="0"/>
    <n v="0"/>
    <n v="0"/>
    <n v="3491737"/>
    <m/>
  </r>
  <r>
    <x v="12"/>
    <x v="0"/>
    <x v="0"/>
    <x v="0"/>
    <x v="1"/>
    <n v="0"/>
    <n v="0"/>
    <n v="0"/>
    <n v="1469442"/>
    <n v="455699"/>
    <n v="1925141"/>
    <m/>
  </r>
  <r>
    <x v="12"/>
    <x v="0"/>
    <x v="0"/>
    <x v="1"/>
    <x v="12"/>
    <n v="240679"/>
    <n v="18526"/>
    <n v="0"/>
    <n v="0"/>
    <n v="0"/>
    <n v="240679"/>
    <m/>
  </r>
  <r>
    <x v="12"/>
    <x v="0"/>
    <x v="0"/>
    <x v="1"/>
    <x v="8"/>
    <n v="0"/>
    <n v="0"/>
    <n v="0"/>
    <n v="0"/>
    <n v="4394"/>
    <n v="4394"/>
    <m/>
  </r>
  <r>
    <x v="12"/>
    <x v="0"/>
    <x v="0"/>
    <x v="2"/>
    <x v="6"/>
    <n v="42556"/>
    <n v="12559"/>
    <n v="0"/>
    <n v="0"/>
    <n v="0"/>
    <n v="42556"/>
    <m/>
  </r>
  <r>
    <x v="12"/>
    <x v="0"/>
    <x v="0"/>
    <x v="2"/>
    <x v="9"/>
    <n v="0"/>
    <n v="0"/>
    <n v="0"/>
    <n v="0"/>
    <n v="62676"/>
    <n v="62676"/>
    <m/>
  </r>
  <r>
    <x v="12"/>
    <x v="0"/>
    <x v="0"/>
    <x v="3"/>
    <x v="16"/>
    <n v="0"/>
    <n v="0"/>
    <n v="0"/>
    <n v="0"/>
    <n v="1716"/>
    <n v="1716"/>
    <m/>
  </r>
  <r>
    <x v="12"/>
    <x v="0"/>
    <x v="68"/>
    <x v="0"/>
    <x v="11"/>
    <n v="38057"/>
    <n v="0"/>
    <n v="0"/>
    <n v="0"/>
    <n v="0"/>
    <n v="38057"/>
    <m/>
  </r>
  <r>
    <x v="12"/>
    <x v="0"/>
    <x v="68"/>
    <x v="0"/>
    <x v="1"/>
    <n v="0"/>
    <n v="0"/>
    <n v="0"/>
    <n v="0"/>
    <n v="1620"/>
    <n v="1620"/>
    <m/>
  </r>
  <r>
    <x v="12"/>
    <x v="0"/>
    <x v="68"/>
    <x v="1"/>
    <x v="12"/>
    <n v="15168"/>
    <n v="0"/>
    <n v="0"/>
    <n v="0"/>
    <n v="0"/>
    <n v="15168"/>
    <m/>
  </r>
  <r>
    <x v="12"/>
    <x v="0"/>
    <x v="68"/>
    <x v="1"/>
    <x v="8"/>
    <n v="0"/>
    <n v="0"/>
    <n v="0"/>
    <n v="0"/>
    <n v="6716"/>
    <n v="6716"/>
    <m/>
  </r>
  <r>
    <x v="12"/>
    <x v="0"/>
    <x v="31"/>
    <x v="0"/>
    <x v="11"/>
    <n v="1291089"/>
    <n v="0"/>
    <n v="0"/>
    <n v="0"/>
    <n v="0"/>
    <n v="1291089"/>
    <m/>
  </r>
  <r>
    <x v="12"/>
    <x v="0"/>
    <x v="31"/>
    <x v="0"/>
    <x v="1"/>
    <n v="0"/>
    <n v="0"/>
    <n v="0"/>
    <n v="0"/>
    <n v="67166"/>
    <n v="67166"/>
    <m/>
  </r>
  <r>
    <x v="12"/>
    <x v="0"/>
    <x v="31"/>
    <x v="1"/>
    <x v="12"/>
    <n v="1911"/>
    <n v="0"/>
    <n v="0"/>
    <n v="0"/>
    <n v="0"/>
    <n v="1911"/>
    <m/>
  </r>
  <r>
    <x v="12"/>
    <x v="0"/>
    <x v="31"/>
    <x v="0"/>
    <x v="11"/>
    <n v="120653"/>
    <n v="0"/>
    <n v="0"/>
    <n v="0"/>
    <n v="0"/>
    <n v="120653"/>
    <m/>
  </r>
  <r>
    <x v="12"/>
    <x v="0"/>
    <x v="31"/>
    <x v="1"/>
    <x v="12"/>
    <n v="6070"/>
    <n v="0"/>
    <n v="0"/>
    <n v="0"/>
    <n v="0"/>
    <n v="6070"/>
    <m/>
  </r>
  <r>
    <x v="12"/>
    <x v="0"/>
    <x v="96"/>
    <x v="0"/>
    <x v="11"/>
    <n v="13974"/>
    <n v="0"/>
    <n v="0"/>
    <n v="0"/>
    <n v="0"/>
    <n v="13974"/>
    <m/>
  </r>
  <r>
    <x v="12"/>
    <x v="0"/>
    <x v="54"/>
    <x v="0"/>
    <x v="11"/>
    <n v="40642"/>
    <n v="0"/>
    <n v="0"/>
    <n v="0"/>
    <n v="0"/>
    <n v="40642"/>
    <m/>
  </r>
  <r>
    <x v="12"/>
    <x v="0"/>
    <x v="54"/>
    <x v="0"/>
    <x v="1"/>
    <n v="0"/>
    <n v="0"/>
    <n v="0"/>
    <n v="729579"/>
    <n v="0"/>
    <n v="729579"/>
    <m/>
  </r>
  <r>
    <x v="12"/>
    <x v="0"/>
    <x v="54"/>
    <x v="0"/>
    <x v="11"/>
    <n v="23114"/>
    <n v="0"/>
    <n v="0"/>
    <n v="0"/>
    <n v="0"/>
    <n v="23114"/>
    <m/>
  </r>
  <r>
    <x v="12"/>
    <x v="0"/>
    <x v="54"/>
    <x v="0"/>
    <x v="1"/>
    <n v="0"/>
    <n v="0"/>
    <n v="0"/>
    <n v="0"/>
    <n v="4516"/>
    <n v="4516"/>
    <m/>
  </r>
  <r>
    <x v="12"/>
    <x v="0"/>
    <x v="124"/>
    <x v="0"/>
    <x v="11"/>
    <n v="9437"/>
    <n v="0"/>
    <n v="0"/>
    <n v="0"/>
    <n v="0"/>
    <n v="9437"/>
    <m/>
  </r>
  <r>
    <x v="12"/>
    <x v="0"/>
    <x v="12"/>
    <x v="0"/>
    <x v="11"/>
    <n v="2072429"/>
    <n v="93691"/>
    <n v="0"/>
    <n v="0"/>
    <n v="0"/>
    <n v="2072429"/>
    <m/>
  </r>
  <r>
    <x v="12"/>
    <x v="0"/>
    <x v="12"/>
    <x v="0"/>
    <x v="1"/>
    <n v="0"/>
    <n v="0"/>
    <n v="0"/>
    <n v="126529"/>
    <n v="128600"/>
    <n v="255129"/>
    <m/>
  </r>
  <r>
    <x v="12"/>
    <x v="0"/>
    <x v="12"/>
    <x v="1"/>
    <x v="12"/>
    <n v="189850"/>
    <n v="37668"/>
    <n v="0"/>
    <n v="0"/>
    <n v="0"/>
    <n v="189850"/>
    <m/>
  </r>
  <r>
    <x v="12"/>
    <x v="0"/>
    <x v="12"/>
    <x v="1"/>
    <x v="8"/>
    <n v="0"/>
    <n v="0"/>
    <n v="0"/>
    <n v="0"/>
    <n v="34270"/>
    <n v="34270"/>
    <m/>
  </r>
  <r>
    <x v="12"/>
    <x v="0"/>
    <x v="12"/>
    <x v="2"/>
    <x v="13"/>
    <n v="26834"/>
    <n v="0"/>
    <n v="0"/>
    <n v="0"/>
    <n v="0"/>
    <n v="26834"/>
    <m/>
  </r>
  <r>
    <x v="12"/>
    <x v="0"/>
    <x v="40"/>
    <x v="0"/>
    <x v="11"/>
    <n v="908370"/>
    <n v="0"/>
    <n v="0"/>
    <n v="0"/>
    <n v="0"/>
    <n v="908370"/>
    <m/>
  </r>
  <r>
    <x v="12"/>
    <x v="0"/>
    <x v="40"/>
    <x v="0"/>
    <x v="1"/>
    <n v="0"/>
    <n v="0"/>
    <n v="0"/>
    <n v="0"/>
    <n v="7100"/>
    <n v="7100"/>
    <m/>
  </r>
  <r>
    <x v="12"/>
    <x v="0"/>
    <x v="9"/>
    <x v="0"/>
    <x v="11"/>
    <n v="30132"/>
    <n v="0"/>
    <n v="0"/>
    <n v="0"/>
    <n v="0"/>
    <n v="30132"/>
    <m/>
  </r>
  <r>
    <x v="12"/>
    <x v="0"/>
    <x v="9"/>
    <x v="1"/>
    <x v="12"/>
    <n v="13371"/>
    <n v="0"/>
    <n v="0"/>
    <n v="0"/>
    <n v="0"/>
    <n v="13371"/>
    <m/>
  </r>
  <r>
    <x v="12"/>
    <x v="0"/>
    <x v="70"/>
    <x v="0"/>
    <x v="11"/>
    <n v="551326"/>
    <n v="0"/>
    <n v="0"/>
    <n v="0"/>
    <n v="0"/>
    <n v="551326"/>
    <m/>
  </r>
  <r>
    <x v="12"/>
    <x v="0"/>
    <x v="70"/>
    <x v="0"/>
    <x v="1"/>
    <n v="0"/>
    <n v="0"/>
    <n v="0"/>
    <n v="0"/>
    <n v="12000"/>
    <n v="12000"/>
    <m/>
  </r>
  <r>
    <x v="12"/>
    <x v="0"/>
    <x v="77"/>
    <x v="0"/>
    <x v="11"/>
    <n v="39086"/>
    <n v="0"/>
    <n v="0"/>
    <n v="0"/>
    <n v="0"/>
    <n v="39086"/>
    <m/>
  </r>
  <r>
    <x v="12"/>
    <x v="0"/>
    <x v="77"/>
    <x v="1"/>
    <x v="12"/>
    <n v="23887"/>
    <n v="0"/>
    <n v="0"/>
    <n v="0"/>
    <n v="0"/>
    <n v="23887"/>
    <m/>
  </r>
  <r>
    <x v="12"/>
    <x v="0"/>
    <x v="131"/>
    <x v="0"/>
    <x v="11"/>
    <n v="55409"/>
    <n v="0"/>
    <n v="0"/>
    <n v="0"/>
    <n v="0"/>
    <n v="55409"/>
    <m/>
  </r>
  <r>
    <x v="12"/>
    <x v="0"/>
    <x v="7"/>
    <x v="0"/>
    <x v="11"/>
    <n v="1864836"/>
    <n v="0"/>
    <n v="0"/>
    <n v="0"/>
    <n v="0"/>
    <n v="1864836"/>
    <m/>
  </r>
  <r>
    <x v="12"/>
    <x v="0"/>
    <x v="7"/>
    <x v="0"/>
    <x v="1"/>
    <n v="0"/>
    <n v="0"/>
    <n v="0"/>
    <n v="157221"/>
    <n v="203200"/>
    <n v="360421"/>
    <m/>
  </r>
  <r>
    <x v="12"/>
    <x v="0"/>
    <x v="7"/>
    <x v="1"/>
    <x v="12"/>
    <n v="810094"/>
    <n v="7173"/>
    <n v="0"/>
    <n v="0"/>
    <n v="0"/>
    <n v="810094"/>
    <m/>
  </r>
  <r>
    <x v="12"/>
    <x v="0"/>
    <x v="7"/>
    <x v="1"/>
    <x v="8"/>
    <n v="0"/>
    <n v="0"/>
    <n v="0"/>
    <n v="0"/>
    <n v="11950"/>
    <n v="11950"/>
    <m/>
  </r>
  <r>
    <x v="12"/>
    <x v="0"/>
    <x v="7"/>
    <x v="2"/>
    <x v="6"/>
    <n v="353829"/>
    <n v="0"/>
    <n v="0"/>
    <n v="0"/>
    <n v="0"/>
    <n v="353829"/>
    <m/>
  </r>
  <r>
    <x v="12"/>
    <x v="0"/>
    <x v="7"/>
    <x v="2"/>
    <x v="13"/>
    <n v="117914"/>
    <n v="0"/>
    <n v="0"/>
    <n v="0"/>
    <n v="0"/>
    <n v="117914"/>
    <m/>
  </r>
  <r>
    <x v="12"/>
    <x v="0"/>
    <x v="7"/>
    <x v="2"/>
    <x v="9"/>
    <n v="0"/>
    <n v="0"/>
    <n v="0"/>
    <n v="0"/>
    <n v="6900"/>
    <n v="6900"/>
    <m/>
  </r>
  <r>
    <x v="12"/>
    <x v="0"/>
    <x v="7"/>
    <x v="4"/>
    <x v="7"/>
    <n v="7447"/>
    <n v="0"/>
    <n v="0"/>
    <n v="0"/>
    <n v="0"/>
    <n v="7447"/>
    <m/>
  </r>
  <r>
    <x v="12"/>
    <x v="0"/>
    <x v="50"/>
    <x v="0"/>
    <x v="11"/>
    <n v="1057701"/>
    <n v="0"/>
    <n v="0"/>
    <n v="0"/>
    <n v="0"/>
    <n v="1057701"/>
    <m/>
  </r>
  <r>
    <x v="12"/>
    <x v="0"/>
    <x v="50"/>
    <x v="0"/>
    <x v="1"/>
    <n v="0"/>
    <n v="0"/>
    <n v="0"/>
    <n v="0"/>
    <n v="80690"/>
    <n v="80690"/>
    <m/>
  </r>
  <r>
    <x v="12"/>
    <x v="0"/>
    <x v="50"/>
    <x v="2"/>
    <x v="13"/>
    <n v="26347"/>
    <n v="0"/>
    <n v="0"/>
    <n v="0"/>
    <n v="0"/>
    <n v="26347"/>
    <m/>
  </r>
  <r>
    <x v="12"/>
    <x v="0"/>
    <x v="1"/>
    <x v="0"/>
    <x v="11"/>
    <n v="8969658"/>
    <n v="95002"/>
    <n v="0"/>
    <n v="0"/>
    <n v="0"/>
    <n v="8969658"/>
    <m/>
  </r>
  <r>
    <x v="12"/>
    <x v="0"/>
    <x v="1"/>
    <x v="0"/>
    <x v="1"/>
    <n v="0"/>
    <n v="0"/>
    <n v="0"/>
    <n v="1127367"/>
    <n v="378789"/>
    <n v="1506156"/>
    <m/>
  </r>
  <r>
    <x v="12"/>
    <x v="0"/>
    <x v="1"/>
    <x v="1"/>
    <x v="12"/>
    <n v="147943"/>
    <n v="10359"/>
    <n v="0"/>
    <n v="0"/>
    <n v="0"/>
    <n v="147943"/>
    <m/>
  </r>
  <r>
    <x v="12"/>
    <x v="0"/>
    <x v="1"/>
    <x v="1"/>
    <x v="8"/>
    <n v="0"/>
    <n v="0"/>
    <n v="0"/>
    <n v="87214"/>
    <n v="2400"/>
    <n v="89614"/>
    <m/>
  </r>
  <r>
    <x v="12"/>
    <x v="0"/>
    <x v="1"/>
    <x v="2"/>
    <x v="6"/>
    <n v="215849"/>
    <n v="0"/>
    <n v="0"/>
    <n v="0"/>
    <n v="0"/>
    <n v="215849"/>
    <m/>
  </r>
  <r>
    <x v="12"/>
    <x v="0"/>
    <x v="1"/>
    <x v="2"/>
    <x v="13"/>
    <n v="301868"/>
    <n v="0"/>
    <n v="0"/>
    <n v="0"/>
    <n v="0"/>
    <n v="301868"/>
    <m/>
  </r>
  <r>
    <x v="12"/>
    <x v="0"/>
    <x v="1"/>
    <x v="2"/>
    <x v="9"/>
    <n v="0"/>
    <n v="0"/>
    <n v="0"/>
    <n v="0"/>
    <n v="2500"/>
    <n v="2500"/>
    <m/>
  </r>
  <r>
    <x v="12"/>
    <x v="0"/>
    <x v="1"/>
    <x v="4"/>
    <x v="7"/>
    <n v="17321"/>
    <n v="0"/>
    <n v="0"/>
    <n v="0"/>
    <n v="0"/>
    <n v="17321"/>
    <m/>
  </r>
  <r>
    <x v="12"/>
    <x v="0"/>
    <x v="8"/>
    <x v="0"/>
    <x v="11"/>
    <n v="2847482"/>
    <n v="0"/>
    <n v="0"/>
    <n v="0"/>
    <n v="0"/>
    <n v="2847482"/>
    <m/>
  </r>
  <r>
    <x v="12"/>
    <x v="0"/>
    <x v="8"/>
    <x v="0"/>
    <x v="1"/>
    <n v="0"/>
    <n v="0"/>
    <n v="0"/>
    <n v="262003"/>
    <n v="274407"/>
    <n v="536410"/>
    <m/>
  </r>
  <r>
    <x v="12"/>
    <x v="0"/>
    <x v="8"/>
    <x v="6"/>
    <x v="4"/>
    <n v="10270"/>
    <n v="0"/>
    <n v="0"/>
    <n v="0"/>
    <n v="0"/>
    <n v="10270"/>
    <m/>
  </r>
  <r>
    <x v="12"/>
    <x v="0"/>
    <x v="8"/>
    <x v="1"/>
    <x v="12"/>
    <n v="88080"/>
    <n v="7125"/>
    <n v="0"/>
    <n v="0"/>
    <n v="0"/>
    <n v="88080"/>
    <m/>
  </r>
  <r>
    <x v="12"/>
    <x v="0"/>
    <x v="8"/>
    <x v="1"/>
    <x v="8"/>
    <n v="0"/>
    <n v="0"/>
    <n v="0"/>
    <n v="0"/>
    <n v="4800"/>
    <n v="4800"/>
    <m/>
  </r>
  <r>
    <x v="12"/>
    <x v="0"/>
    <x v="8"/>
    <x v="2"/>
    <x v="6"/>
    <n v="209813"/>
    <n v="0"/>
    <n v="0"/>
    <n v="0"/>
    <n v="0"/>
    <n v="209813"/>
    <m/>
  </r>
  <r>
    <x v="12"/>
    <x v="0"/>
    <x v="8"/>
    <x v="2"/>
    <x v="13"/>
    <n v="85289"/>
    <n v="0"/>
    <n v="0"/>
    <n v="0"/>
    <n v="0"/>
    <n v="85289"/>
    <m/>
  </r>
  <r>
    <x v="12"/>
    <x v="0"/>
    <x v="0"/>
    <x v="0"/>
    <x v="11"/>
    <n v="13640"/>
    <n v="0"/>
    <n v="0"/>
    <n v="0"/>
    <n v="0"/>
    <n v="13640"/>
    <m/>
  </r>
  <r>
    <x v="12"/>
    <x v="0"/>
    <x v="68"/>
    <x v="0"/>
    <x v="11"/>
    <n v="66394"/>
    <n v="0"/>
    <n v="0"/>
    <n v="0"/>
    <n v="0"/>
    <n v="66394"/>
    <m/>
  </r>
  <r>
    <x v="12"/>
    <x v="0"/>
    <x v="68"/>
    <x v="0"/>
    <x v="1"/>
    <n v="0"/>
    <n v="0"/>
    <n v="0"/>
    <n v="0"/>
    <n v="1200"/>
    <n v="1200"/>
    <m/>
  </r>
  <r>
    <x v="12"/>
    <x v="0"/>
    <x v="60"/>
    <x v="0"/>
    <x v="11"/>
    <n v="517641"/>
    <n v="32934"/>
    <n v="0"/>
    <n v="0"/>
    <n v="0"/>
    <n v="517641"/>
    <m/>
  </r>
  <r>
    <x v="12"/>
    <x v="0"/>
    <x v="60"/>
    <x v="0"/>
    <x v="1"/>
    <n v="0"/>
    <n v="0"/>
    <n v="0"/>
    <n v="0"/>
    <n v="46460"/>
    <n v="46460"/>
    <m/>
  </r>
  <r>
    <x v="12"/>
    <x v="0"/>
    <x v="60"/>
    <x v="1"/>
    <x v="12"/>
    <n v="93129"/>
    <n v="0"/>
    <n v="0"/>
    <n v="0"/>
    <n v="0"/>
    <n v="93129"/>
    <m/>
  </r>
  <r>
    <x v="12"/>
    <x v="0"/>
    <x v="60"/>
    <x v="1"/>
    <x v="8"/>
    <n v="0"/>
    <n v="0"/>
    <n v="0"/>
    <n v="0"/>
    <n v="1000"/>
    <n v="1000"/>
    <m/>
  </r>
  <r>
    <x v="12"/>
    <x v="0"/>
    <x v="60"/>
    <x v="2"/>
    <x v="6"/>
    <n v="16219"/>
    <n v="4815"/>
    <n v="0"/>
    <n v="0"/>
    <n v="0"/>
    <n v="16219"/>
    <m/>
  </r>
  <r>
    <x v="12"/>
    <x v="0"/>
    <x v="78"/>
    <x v="0"/>
    <x v="11"/>
    <n v="69756"/>
    <n v="0"/>
    <n v="0"/>
    <n v="0"/>
    <n v="0"/>
    <n v="69756"/>
    <m/>
  </r>
  <r>
    <x v="12"/>
    <x v="0"/>
    <x v="78"/>
    <x v="0"/>
    <x v="1"/>
    <n v="0"/>
    <n v="0"/>
    <n v="0"/>
    <n v="0"/>
    <n v="11092"/>
    <n v="11092"/>
    <m/>
  </r>
  <r>
    <x v="12"/>
    <x v="0"/>
    <x v="78"/>
    <x v="1"/>
    <x v="12"/>
    <n v="22008"/>
    <n v="0"/>
    <n v="0"/>
    <n v="0"/>
    <n v="0"/>
    <n v="22008"/>
    <m/>
  </r>
  <r>
    <x v="12"/>
    <x v="0"/>
    <x v="78"/>
    <x v="2"/>
    <x v="9"/>
    <n v="0"/>
    <n v="0"/>
    <n v="0"/>
    <n v="0"/>
    <n v="2867"/>
    <n v="2867"/>
    <m/>
  </r>
  <r>
    <x v="12"/>
    <x v="0"/>
    <x v="78"/>
    <x v="3"/>
    <x v="16"/>
    <n v="0"/>
    <n v="0"/>
    <n v="0"/>
    <n v="0"/>
    <n v="1342"/>
    <n v="1342"/>
    <m/>
  </r>
  <r>
    <x v="12"/>
    <x v="0"/>
    <x v="101"/>
    <x v="0"/>
    <x v="11"/>
    <n v="2911"/>
    <n v="0"/>
    <n v="0"/>
    <n v="0"/>
    <n v="0"/>
    <n v="2911"/>
    <m/>
  </r>
  <r>
    <x v="12"/>
    <x v="0"/>
    <x v="32"/>
    <x v="0"/>
    <x v="11"/>
    <n v="821631"/>
    <n v="0"/>
    <n v="0"/>
    <n v="0"/>
    <n v="0"/>
    <n v="821631"/>
    <m/>
  </r>
  <r>
    <x v="12"/>
    <x v="0"/>
    <x v="32"/>
    <x v="0"/>
    <x v="1"/>
    <n v="0"/>
    <n v="0"/>
    <n v="0"/>
    <n v="0"/>
    <n v="73450"/>
    <n v="73450"/>
    <m/>
  </r>
  <r>
    <x v="12"/>
    <x v="0"/>
    <x v="68"/>
    <x v="0"/>
    <x v="11"/>
    <n v="4590"/>
    <n v="4590"/>
    <n v="0"/>
    <n v="0"/>
    <n v="0"/>
    <n v="4590"/>
    <m/>
  </r>
  <r>
    <x v="12"/>
    <x v="0"/>
    <x v="68"/>
    <x v="1"/>
    <x v="12"/>
    <n v="3614"/>
    <n v="3614"/>
    <n v="0"/>
    <n v="0"/>
    <n v="0"/>
    <n v="3614"/>
    <m/>
  </r>
  <r>
    <x v="12"/>
    <x v="0"/>
    <x v="103"/>
    <x v="0"/>
    <x v="11"/>
    <n v="5779"/>
    <n v="0"/>
    <n v="0"/>
    <n v="0"/>
    <n v="0"/>
    <n v="5779"/>
    <m/>
  </r>
  <r>
    <x v="12"/>
    <x v="0"/>
    <x v="103"/>
    <x v="0"/>
    <x v="11"/>
    <n v="42880"/>
    <n v="7830"/>
    <n v="0"/>
    <n v="0"/>
    <n v="0"/>
    <n v="42880"/>
    <m/>
  </r>
  <r>
    <x v="12"/>
    <x v="0"/>
    <x v="18"/>
    <x v="0"/>
    <x v="11"/>
    <n v="2214464"/>
    <n v="65"/>
    <n v="0"/>
    <n v="0"/>
    <n v="0"/>
    <n v="2214464"/>
    <m/>
  </r>
  <r>
    <x v="12"/>
    <x v="0"/>
    <x v="18"/>
    <x v="0"/>
    <x v="1"/>
    <n v="0"/>
    <n v="0"/>
    <n v="0"/>
    <n v="2158497"/>
    <n v="101192"/>
    <n v="2259689"/>
    <m/>
  </r>
  <r>
    <x v="12"/>
    <x v="0"/>
    <x v="18"/>
    <x v="1"/>
    <x v="12"/>
    <n v="196580"/>
    <n v="4880"/>
    <n v="0"/>
    <n v="0"/>
    <n v="0"/>
    <n v="196580"/>
    <m/>
  </r>
  <r>
    <x v="12"/>
    <x v="0"/>
    <x v="18"/>
    <x v="1"/>
    <x v="8"/>
    <n v="0"/>
    <n v="0"/>
    <n v="0"/>
    <n v="89958"/>
    <n v="34689"/>
    <n v="124647"/>
    <m/>
  </r>
  <r>
    <x v="12"/>
    <x v="0"/>
    <x v="18"/>
    <x v="2"/>
    <x v="6"/>
    <n v="167352"/>
    <n v="5969"/>
    <n v="0"/>
    <n v="0"/>
    <n v="0"/>
    <n v="167352"/>
    <m/>
  </r>
  <r>
    <x v="12"/>
    <x v="0"/>
    <x v="18"/>
    <x v="2"/>
    <x v="13"/>
    <n v="230132"/>
    <n v="0"/>
    <n v="0"/>
    <n v="0"/>
    <n v="0"/>
    <n v="230132"/>
    <m/>
  </r>
  <r>
    <x v="12"/>
    <x v="2"/>
    <x v="11"/>
    <x v="0"/>
    <x v="11"/>
    <n v="9974218"/>
    <n v="0"/>
    <n v="0"/>
    <m/>
    <m/>
    <n v="9974218"/>
    <m/>
  </r>
  <r>
    <x v="12"/>
    <x v="2"/>
    <x v="11"/>
    <x v="0"/>
    <x v="1"/>
    <m/>
    <m/>
    <m/>
    <n v="0"/>
    <n v="168724"/>
    <n v="168724"/>
    <m/>
  </r>
  <r>
    <x v="12"/>
    <x v="2"/>
    <x v="11"/>
    <x v="6"/>
    <x v="4"/>
    <n v="64946"/>
    <n v="0"/>
    <n v="0"/>
    <m/>
    <m/>
    <n v="64946"/>
    <m/>
  </r>
  <r>
    <x v="12"/>
    <x v="2"/>
    <x v="11"/>
    <x v="1"/>
    <x v="12"/>
    <n v="9864049"/>
    <n v="147046"/>
    <n v="0"/>
    <m/>
    <m/>
    <n v="9864049"/>
    <m/>
  </r>
  <r>
    <x v="12"/>
    <x v="2"/>
    <x v="11"/>
    <x v="1"/>
    <x v="8"/>
    <m/>
    <m/>
    <m/>
    <n v="126445"/>
    <n v="146880"/>
    <n v="273325"/>
    <m/>
  </r>
  <r>
    <x v="12"/>
    <x v="2"/>
    <x v="11"/>
    <x v="2"/>
    <x v="6"/>
    <n v="9683011"/>
    <n v="53253"/>
    <n v="0"/>
    <m/>
    <m/>
    <n v="9683011"/>
    <m/>
  </r>
  <r>
    <x v="12"/>
    <x v="2"/>
    <x v="11"/>
    <x v="2"/>
    <x v="13"/>
    <n v="3378757"/>
    <n v="9127"/>
    <n v="0"/>
    <m/>
    <m/>
    <n v="3378757"/>
    <m/>
  </r>
  <r>
    <x v="12"/>
    <x v="2"/>
    <x v="11"/>
    <x v="2"/>
    <x v="9"/>
    <m/>
    <m/>
    <m/>
    <n v="0"/>
    <n v="224129"/>
    <n v="224129"/>
    <m/>
  </r>
  <r>
    <x v="12"/>
    <x v="2"/>
    <x v="11"/>
    <x v="4"/>
    <x v="7"/>
    <n v="117958"/>
    <n v="5532"/>
    <n v="0"/>
    <m/>
    <m/>
    <n v="117958"/>
    <m/>
  </r>
  <r>
    <x v="12"/>
    <x v="2"/>
    <x v="11"/>
    <x v="3"/>
    <x v="5"/>
    <n v="644666"/>
    <n v="0"/>
    <n v="0"/>
    <m/>
    <m/>
    <n v="644666"/>
    <m/>
  </r>
  <r>
    <x v="12"/>
    <x v="2"/>
    <x v="11"/>
    <x v="3"/>
    <x v="10"/>
    <n v="256374"/>
    <n v="0"/>
    <n v="0"/>
    <m/>
    <m/>
    <n v="256374"/>
    <m/>
  </r>
  <r>
    <x v="12"/>
    <x v="2"/>
    <x v="11"/>
    <x v="3"/>
    <x v="15"/>
    <n v="1135458"/>
    <n v="0"/>
    <n v="0"/>
    <m/>
    <m/>
    <n v="1135458"/>
    <m/>
  </r>
  <r>
    <x v="13"/>
    <x v="0"/>
    <x v="0"/>
    <x v="0"/>
    <x v="11"/>
    <m/>
    <m/>
    <m/>
    <m/>
    <m/>
    <m/>
    <n v="68139"/>
  </r>
  <r>
    <x v="13"/>
    <x v="1"/>
    <x v="2"/>
    <x v="0"/>
    <x v="11"/>
    <m/>
    <m/>
    <m/>
    <m/>
    <m/>
    <m/>
    <n v="59940"/>
  </r>
  <r>
    <x v="13"/>
    <x v="0"/>
    <x v="1"/>
    <x v="0"/>
    <x v="11"/>
    <m/>
    <m/>
    <m/>
    <m/>
    <m/>
    <m/>
    <n v="57295"/>
  </r>
  <r>
    <x v="13"/>
    <x v="2"/>
    <x v="4"/>
    <x v="0"/>
    <x v="11"/>
    <m/>
    <m/>
    <m/>
    <m/>
    <m/>
    <m/>
    <n v="52213"/>
  </r>
  <r>
    <x v="13"/>
    <x v="1"/>
    <x v="6"/>
    <x v="0"/>
    <x v="11"/>
    <m/>
    <m/>
    <m/>
    <m/>
    <m/>
    <m/>
    <n v="49314"/>
  </r>
  <r>
    <x v="13"/>
    <x v="1"/>
    <x v="3"/>
    <x v="0"/>
    <x v="11"/>
    <m/>
    <m/>
    <m/>
    <m/>
    <m/>
    <m/>
    <n v="47912"/>
  </r>
  <r>
    <x v="13"/>
    <x v="2"/>
    <x v="4"/>
    <x v="1"/>
    <x v="12"/>
    <m/>
    <m/>
    <m/>
    <m/>
    <m/>
    <m/>
    <n v="47014"/>
  </r>
  <r>
    <x v="13"/>
    <x v="1"/>
    <x v="5"/>
    <x v="0"/>
    <x v="11"/>
    <m/>
    <m/>
    <m/>
    <m/>
    <m/>
    <m/>
    <n v="45586"/>
  </r>
  <r>
    <x v="13"/>
    <x v="2"/>
    <x v="10"/>
    <x v="0"/>
    <x v="11"/>
    <m/>
    <m/>
    <m/>
    <m/>
    <m/>
    <m/>
    <n v="34095"/>
  </r>
  <r>
    <x v="13"/>
    <x v="0"/>
    <x v="8"/>
    <x v="0"/>
    <x v="11"/>
    <m/>
    <m/>
    <m/>
    <m/>
    <m/>
    <m/>
    <n v="33735"/>
  </r>
  <r>
    <x v="13"/>
    <x v="1"/>
    <x v="14"/>
    <x v="0"/>
    <x v="11"/>
    <m/>
    <m/>
    <m/>
    <m/>
    <m/>
    <m/>
    <n v="33223"/>
  </r>
  <r>
    <x v="13"/>
    <x v="0"/>
    <x v="7"/>
    <x v="0"/>
    <x v="11"/>
    <m/>
    <m/>
    <m/>
    <m/>
    <m/>
    <m/>
    <n v="32732"/>
  </r>
  <r>
    <x v="13"/>
    <x v="2"/>
    <x v="11"/>
    <x v="0"/>
    <x v="11"/>
    <m/>
    <m/>
    <m/>
    <m/>
    <m/>
    <m/>
    <n v="30800"/>
  </r>
  <r>
    <x v="13"/>
    <x v="4"/>
    <x v="17"/>
    <x v="1"/>
    <x v="12"/>
    <m/>
    <m/>
    <m/>
    <m/>
    <m/>
    <m/>
    <n v="29834"/>
  </r>
  <r>
    <x v="13"/>
    <x v="5"/>
    <x v="22"/>
    <x v="2"/>
    <x v="17"/>
    <m/>
    <m/>
    <m/>
    <m/>
    <m/>
    <m/>
    <n v="29717"/>
  </r>
  <r>
    <x v="13"/>
    <x v="0"/>
    <x v="9"/>
    <x v="0"/>
    <x v="11"/>
    <m/>
    <m/>
    <m/>
    <m/>
    <m/>
    <m/>
    <n v="28404"/>
  </r>
  <r>
    <x v="13"/>
    <x v="4"/>
    <x v="17"/>
    <x v="0"/>
    <x v="11"/>
    <m/>
    <m/>
    <m/>
    <m/>
    <m/>
    <m/>
    <n v="27862"/>
  </r>
  <r>
    <x v="13"/>
    <x v="2"/>
    <x v="11"/>
    <x v="1"/>
    <x v="12"/>
    <m/>
    <m/>
    <m/>
    <m/>
    <m/>
    <m/>
    <n v="27280"/>
  </r>
  <r>
    <x v="13"/>
    <x v="0"/>
    <x v="12"/>
    <x v="0"/>
    <x v="11"/>
    <m/>
    <m/>
    <m/>
    <m/>
    <m/>
    <m/>
    <n v="27254"/>
  </r>
  <r>
    <x v="13"/>
    <x v="2"/>
    <x v="20"/>
    <x v="0"/>
    <x v="11"/>
    <m/>
    <m/>
    <m/>
    <m/>
    <m/>
    <m/>
    <n v="26484"/>
  </r>
  <r>
    <x v="13"/>
    <x v="2"/>
    <x v="10"/>
    <x v="1"/>
    <x v="12"/>
    <m/>
    <m/>
    <m/>
    <m/>
    <m/>
    <m/>
    <n v="25742"/>
  </r>
  <r>
    <x v="13"/>
    <x v="1"/>
    <x v="13"/>
    <x v="0"/>
    <x v="11"/>
    <m/>
    <m/>
    <m/>
    <m/>
    <m/>
    <m/>
    <n v="25545"/>
  </r>
  <r>
    <x v="13"/>
    <x v="1"/>
    <x v="25"/>
    <x v="0"/>
    <x v="11"/>
    <m/>
    <m/>
    <m/>
    <m/>
    <m/>
    <m/>
    <n v="24137"/>
  </r>
  <r>
    <x v="13"/>
    <x v="1"/>
    <x v="24"/>
    <x v="0"/>
    <x v="11"/>
    <m/>
    <m/>
    <m/>
    <m/>
    <m/>
    <m/>
    <n v="24080"/>
  </r>
  <r>
    <x v="13"/>
    <x v="1"/>
    <x v="19"/>
    <x v="0"/>
    <x v="11"/>
    <m/>
    <m/>
    <m/>
    <m/>
    <m/>
    <m/>
    <n v="23865"/>
  </r>
  <r>
    <x v="13"/>
    <x v="0"/>
    <x v="18"/>
    <x v="0"/>
    <x v="11"/>
    <m/>
    <m/>
    <m/>
    <m/>
    <m/>
    <m/>
    <n v="23786"/>
  </r>
  <r>
    <x v="13"/>
    <x v="1"/>
    <x v="21"/>
    <x v="0"/>
    <x v="11"/>
    <m/>
    <m/>
    <m/>
    <m/>
    <m/>
    <m/>
    <n v="23758"/>
  </r>
  <r>
    <x v="13"/>
    <x v="2"/>
    <x v="20"/>
    <x v="1"/>
    <x v="12"/>
    <m/>
    <m/>
    <m/>
    <m/>
    <m/>
    <m/>
    <n v="23348"/>
  </r>
  <r>
    <x v="13"/>
    <x v="5"/>
    <x v="39"/>
    <x v="2"/>
    <x v="17"/>
    <m/>
    <m/>
    <m/>
    <m/>
    <m/>
    <m/>
    <n v="23206"/>
  </r>
  <r>
    <x v="13"/>
    <x v="1"/>
    <x v="15"/>
    <x v="0"/>
    <x v="11"/>
    <m/>
    <m/>
    <m/>
    <m/>
    <m/>
    <m/>
    <n v="22912"/>
  </r>
  <r>
    <x v="13"/>
    <x v="4"/>
    <x v="27"/>
    <x v="0"/>
    <x v="11"/>
    <m/>
    <m/>
    <m/>
    <m/>
    <m/>
    <m/>
    <n v="22910"/>
  </r>
  <r>
    <x v="13"/>
    <x v="4"/>
    <x v="17"/>
    <x v="2"/>
    <x v="17"/>
    <m/>
    <m/>
    <m/>
    <m/>
    <m/>
    <m/>
    <n v="22055"/>
  </r>
  <r>
    <x v="13"/>
    <x v="1"/>
    <x v="6"/>
    <x v="1"/>
    <x v="12"/>
    <m/>
    <m/>
    <m/>
    <m/>
    <m/>
    <m/>
    <n v="21648"/>
  </r>
  <r>
    <x v="13"/>
    <x v="1"/>
    <x v="19"/>
    <x v="1"/>
    <x v="12"/>
    <m/>
    <m/>
    <m/>
    <m/>
    <m/>
    <m/>
    <n v="21330"/>
  </r>
  <r>
    <x v="13"/>
    <x v="4"/>
    <x v="27"/>
    <x v="0"/>
    <x v="11"/>
    <m/>
    <m/>
    <m/>
    <m/>
    <m/>
    <m/>
    <n v="20733"/>
  </r>
  <r>
    <x v="13"/>
    <x v="3"/>
    <x v="16"/>
    <x v="0"/>
    <x v="11"/>
    <m/>
    <m/>
    <m/>
    <m/>
    <m/>
    <m/>
    <n v="19722"/>
  </r>
  <r>
    <x v="13"/>
    <x v="5"/>
    <x v="33"/>
    <x v="2"/>
    <x v="17"/>
    <m/>
    <m/>
    <m/>
    <m/>
    <m/>
    <m/>
    <n v="19063"/>
  </r>
  <r>
    <x v="13"/>
    <x v="1"/>
    <x v="2"/>
    <x v="2"/>
    <x v="17"/>
    <m/>
    <m/>
    <m/>
    <m/>
    <m/>
    <m/>
    <n v="18726"/>
  </r>
  <r>
    <x v="13"/>
    <x v="4"/>
    <x v="35"/>
    <x v="0"/>
    <x v="11"/>
    <m/>
    <m/>
    <m/>
    <m/>
    <m/>
    <m/>
    <n v="18483"/>
  </r>
  <r>
    <x v="13"/>
    <x v="0"/>
    <x v="31"/>
    <x v="0"/>
    <x v="11"/>
    <m/>
    <m/>
    <m/>
    <m/>
    <m/>
    <m/>
    <n v="17426"/>
  </r>
  <r>
    <x v="13"/>
    <x v="1"/>
    <x v="23"/>
    <x v="1"/>
    <x v="12"/>
    <m/>
    <m/>
    <m/>
    <m/>
    <m/>
    <m/>
    <n v="16167"/>
  </r>
  <r>
    <x v="13"/>
    <x v="4"/>
    <x v="34"/>
    <x v="0"/>
    <x v="11"/>
    <m/>
    <m/>
    <m/>
    <m/>
    <m/>
    <m/>
    <n v="15836"/>
  </r>
  <r>
    <x v="13"/>
    <x v="4"/>
    <x v="27"/>
    <x v="1"/>
    <x v="12"/>
    <m/>
    <m/>
    <m/>
    <m/>
    <m/>
    <m/>
    <n v="15733"/>
  </r>
  <r>
    <x v="13"/>
    <x v="2"/>
    <x v="26"/>
    <x v="1"/>
    <x v="12"/>
    <m/>
    <m/>
    <m/>
    <m/>
    <m/>
    <m/>
    <n v="15708"/>
  </r>
  <r>
    <x v="13"/>
    <x v="5"/>
    <x v="39"/>
    <x v="0"/>
    <x v="11"/>
    <m/>
    <m/>
    <m/>
    <m/>
    <m/>
    <m/>
    <n v="15605"/>
  </r>
  <r>
    <x v="13"/>
    <x v="4"/>
    <x v="35"/>
    <x v="1"/>
    <x v="12"/>
    <m/>
    <m/>
    <m/>
    <m/>
    <m/>
    <m/>
    <n v="15437"/>
  </r>
  <r>
    <x v="13"/>
    <x v="4"/>
    <x v="36"/>
    <x v="0"/>
    <x v="11"/>
    <m/>
    <m/>
    <m/>
    <m/>
    <m/>
    <m/>
    <n v="14911"/>
  </r>
  <r>
    <x v="13"/>
    <x v="1"/>
    <x v="28"/>
    <x v="0"/>
    <x v="11"/>
    <m/>
    <m/>
    <m/>
    <m/>
    <m/>
    <m/>
    <n v="14613"/>
  </r>
  <r>
    <x v="13"/>
    <x v="4"/>
    <x v="34"/>
    <x v="1"/>
    <x v="12"/>
    <m/>
    <m/>
    <m/>
    <m/>
    <m/>
    <m/>
    <n v="14572"/>
  </r>
  <r>
    <x v="13"/>
    <x v="4"/>
    <x v="34"/>
    <x v="2"/>
    <x v="17"/>
    <m/>
    <m/>
    <m/>
    <m/>
    <m/>
    <m/>
    <n v="14413"/>
  </r>
  <r>
    <x v="13"/>
    <x v="4"/>
    <x v="27"/>
    <x v="2"/>
    <x v="17"/>
    <m/>
    <m/>
    <m/>
    <m/>
    <m/>
    <m/>
    <n v="14232"/>
  </r>
  <r>
    <x v="13"/>
    <x v="2"/>
    <x v="47"/>
    <x v="0"/>
    <x v="11"/>
    <m/>
    <m/>
    <m/>
    <m/>
    <m/>
    <m/>
    <n v="14189"/>
  </r>
  <r>
    <x v="13"/>
    <x v="0"/>
    <x v="32"/>
    <x v="0"/>
    <x v="11"/>
    <m/>
    <m/>
    <m/>
    <m/>
    <m/>
    <m/>
    <n v="14009"/>
  </r>
  <r>
    <x v="13"/>
    <x v="3"/>
    <x v="16"/>
    <x v="2"/>
    <x v="17"/>
    <m/>
    <m/>
    <m/>
    <m/>
    <m/>
    <m/>
    <n v="13936"/>
  </r>
  <r>
    <x v="13"/>
    <x v="1"/>
    <x v="5"/>
    <x v="2"/>
    <x v="17"/>
    <m/>
    <m/>
    <m/>
    <m/>
    <m/>
    <m/>
    <n v="13889"/>
  </r>
  <r>
    <x v="13"/>
    <x v="2"/>
    <x v="29"/>
    <x v="0"/>
    <x v="11"/>
    <m/>
    <m/>
    <m/>
    <m/>
    <m/>
    <m/>
    <n v="13534"/>
  </r>
  <r>
    <x v="13"/>
    <x v="4"/>
    <x v="36"/>
    <x v="1"/>
    <x v="12"/>
    <m/>
    <m/>
    <m/>
    <m/>
    <m/>
    <m/>
    <n v="13531"/>
  </r>
  <r>
    <x v="13"/>
    <x v="1"/>
    <x v="23"/>
    <x v="0"/>
    <x v="11"/>
    <m/>
    <m/>
    <m/>
    <m/>
    <m/>
    <m/>
    <n v="13527"/>
  </r>
  <r>
    <x v="13"/>
    <x v="1"/>
    <x v="37"/>
    <x v="1"/>
    <x v="12"/>
    <m/>
    <m/>
    <m/>
    <m/>
    <m/>
    <m/>
    <n v="12931"/>
  </r>
  <r>
    <x v="13"/>
    <x v="4"/>
    <x v="36"/>
    <x v="2"/>
    <x v="17"/>
    <m/>
    <m/>
    <m/>
    <m/>
    <m/>
    <m/>
    <n v="12807"/>
  </r>
  <r>
    <x v="13"/>
    <x v="0"/>
    <x v="40"/>
    <x v="0"/>
    <x v="11"/>
    <m/>
    <m/>
    <m/>
    <m/>
    <m/>
    <m/>
    <n v="12721"/>
  </r>
  <r>
    <x v="13"/>
    <x v="5"/>
    <x v="33"/>
    <x v="0"/>
    <x v="11"/>
    <m/>
    <m/>
    <m/>
    <m/>
    <m/>
    <m/>
    <n v="12564"/>
  </r>
  <r>
    <x v="13"/>
    <x v="2"/>
    <x v="11"/>
    <x v="2"/>
    <x v="17"/>
    <m/>
    <m/>
    <m/>
    <m/>
    <m/>
    <m/>
    <n v="12498"/>
  </r>
  <r>
    <x v="13"/>
    <x v="4"/>
    <x v="35"/>
    <x v="2"/>
    <x v="17"/>
    <m/>
    <m/>
    <m/>
    <m/>
    <m/>
    <m/>
    <n v="12385"/>
  </r>
  <r>
    <x v="13"/>
    <x v="3"/>
    <x v="16"/>
    <x v="1"/>
    <x v="12"/>
    <m/>
    <m/>
    <m/>
    <m/>
    <m/>
    <m/>
    <n v="12342"/>
  </r>
  <r>
    <x v="13"/>
    <x v="4"/>
    <x v="27"/>
    <x v="2"/>
    <x v="17"/>
    <m/>
    <m/>
    <m/>
    <m/>
    <m/>
    <m/>
    <n v="12009"/>
  </r>
  <r>
    <x v="13"/>
    <x v="2"/>
    <x v="58"/>
    <x v="1"/>
    <x v="12"/>
    <m/>
    <m/>
    <m/>
    <m/>
    <m/>
    <m/>
    <n v="11863"/>
  </r>
  <r>
    <x v="13"/>
    <x v="5"/>
    <x v="39"/>
    <x v="1"/>
    <x v="12"/>
    <m/>
    <m/>
    <m/>
    <m/>
    <m/>
    <m/>
    <n v="11847"/>
  </r>
  <r>
    <x v="13"/>
    <x v="2"/>
    <x v="26"/>
    <x v="0"/>
    <x v="11"/>
    <m/>
    <m/>
    <m/>
    <m/>
    <m/>
    <m/>
    <n v="11720"/>
  </r>
  <r>
    <x v="13"/>
    <x v="2"/>
    <x v="43"/>
    <x v="0"/>
    <x v="11"/>
    <m/>
    <m/>
    <m/>
    <m/>
    <m/>
    <m/>
    <n v="11542"/>
  </r>
  <r>
    <x v="13"/>
    <x v="2"/>
    <x v="49"/>
    <x v="1"/>
    <x v="12"/>
    <m/>
    <m/>
    <m/>
    <m/>
    <m/>
    <m/>
    <n v="11450"/>
  </r>
  <r>
    <x v="13"/>
    <x v="3"/>
    <x v="38"/>
    <x v="2"/>
    <x v="17"/>
    <m/>
    <m/>
    <m/>
    <m/>
    <m/>
    <m/>
    <n v="11449"/>
  </r>
  <r>
    <x v="13"/>
    <x v="4"/>
    <x v="27"/>
    <x v="1"/>
    <x v="12"/>
    <m/>
    <m/>
    <m/>
    <m/>
    <m/>
    <m/>
    <n v="11371"/>
  </r>
  <r>
    <x v="13"/>
    <x v="1"/>
    <x v="30"/>
    <x v="1"/>
    <x v="12"/>
    <m/>
    <m/>
    <m/>
    <m/>
    <m/>
    <m/>
    <n v="11242"/>
  </r>
  <r>
    <x v="13"/>
    <x v="0"/>
    <x v="46"/>
    <x v="0"/>
    <x v="11"/>
    <m/>
    <m/>
    <m/>
    <m/>
    <m/>
    <m/>
    <n v="10972"/>
  </r>
  <r>
    <x v="13"/>
    <x v="2"/>
    <x v="49"/>
    <x v="0"/>
    <x v="11"/>
    <m/>
    <m/>
    <m/>
    <m/>
    <m/>
    <m/>
    <n v="10810"/>
  </r>
  <r>
    <x v="13"/>
    <x v="5"/>
    <x v="33"/>
    <x v="2"/>
    <x v="17"/>
    <m/>
    <m/>
    <m/>
    <m/>
    <m/>
    <m/>
    <n v="10774"/>
  </r>
  <r>
    <x v="13"/>
    <x v="4"/>
    <x v="53"/>
    <x v="2"/>
    <x v="17"/>
    <m/>
    <m/>
    <m/>
    <m/>
    <m/>
    <m/>
    <n v="10473"/>
  </r>
  <r>
    <x v="13"/>
    <x v="1"/>
    <x v="30"/>
    <x v="0"/>
    <x v="11"/>
    <m/>
    <m/>
    <m/>
    <m/>
    <m/>
    <m/>
    <n v="10381"/>
  </r>
  <r>
    <x v="13"/>
    <x v="3"/>
    <x v="42"/>
    <x v="0"/>
    <x v="11"/>
    <m/>
    <m/>
    <m/>
    <m/>
    <m/>
    <m/>
    <n v="10196"/>
  </r>
  <r>
    <x v="13"/>
    <x v="4"/>
    <x v="27"/>
    <x v="0"/>
    <x v="11"/>
    <m/>
    <m/>
    <m/>
    <m/>
    <m/>
    <m/>
    <n v="9840"/>
  </r>
  <r>
    <x v="13"/>
    <x v="5"/>
    <x v="33"/>
    <x v="1"/>
    <x v="12"/>
    <m/>
    <m/>
    <m/>
    <m/>
    <m/>
    <m/>
    <n v="9815"/>
  </r>
  <r>
    <x v="13"/>
    <x v="4"/>
    <x v="45"/>
    <x v="0"/>
    <x v="11"/>
    <m/>
    <m/>
    <m/>
    <m/>
    <m/>
    <m/>
    <n v="9479"/>
  </r>
  <r>
    <x v="13"/>
    <x v="4"/>
    <x v="57"/>
    <x v="2"/>
    <x v="17"/>
    <m/>
    <m/>
    <m/>
    <m/>
    <m/>
    <m/>
    <n v="9462"/>
  </r>
  <r>
    <x v="13"/>
    <x v="1"/>
    <x v="24"/>
    <x v="2"/>
    <x v="17"/>
    <m/>
    <m/>
    <m/>
    <m/>
    <m/>
    <m/>
    <n v="9311"/>
  </r>
  <r>
    <x v="13"/>
    <x v="3"/>
    <x v="42"/>
    <x v="1"/>
    <x v="12"/>
    <m/>
    <m/>
    <m/>
    <m/>
    <m/>
    <m/>
    <n v="9285"/>
  </r>
  <r>
    <x v="13"/>
    <x v="0"/>
    <x v="60"/>
    <x v="0"/>
    <x v="11"/>
    <m/>
    <m/>
    <m/>
    <m/>
    <m/>
    <m/>
    <n v="9260"/>
  </r>
  <r>
    <x v="13"/>
    <x v="2"/>
    <x v="48"/>
    <x v="0"/>
    <x v="11"/>
    <m/>
    <m/>
    <m/>
    <m/>
    <m/>
    <m/>
    <n v="9256"/>
  </r>
  <r>
    <x v="13"/>
    <x v="1"/>
    <x v="14"/>
    <x v="1"/>
    <x v="12"/>
    <m/>
    <m/>
    <m/>
    <m/>
    <m/>
    <m/>
    <n v="9247"/>
  </r>
  <r>
    <x v="13"/>
    <x v="1"/>
    <x v="25"/>
    <x v="1"/>
    <x v="12"/>
    <m/>
    <m/>
    <m/>
    <m/>
    <m/>
    <m/>
    <n v="9206"/>
  </r>
  <r>
    <x v="13"/>
    <x v="4"/>
    <x v="56"/>
    <x v="0"/>
    <x v="11"/>
    <m/>
    <m/>
    <m/>
    <m/>
    <m/>
    <m/>
    <n v="9167"/>
  </r>
  <r>
    <x v="13"/>
    <x v="0"/>
    <x v="50"/>
    <x v="0"/>
    <x v="11"/>
    <m/>
    <m/>
    <m/>
    <m/>
    <m/>
    <m/>
    <n v="9045"/>
  </r>
  <r>
    <x v="13"/>
    <x v="5"/>
    <x v="22"/>
    <x v="0"/>
    <x v="11"/>
    <m/>
    <m/>
    <m/>
    <m/>
    <m/>
    <m/>
    <n v="8935"/>
  </r>
  <r>
    <x v="13"/>
    <x v="0"/>
    <x v="7"/>
    <x v="1"/>
    <x v="12"/>
    <m/>
    <m/>
    <m/>
    <m/>
    <m/>
    <m/>
    <n v="8858"/>
  </r>
  <r>
    <x v="13"/>
    <x v="0"/>
    <x v="9"/>
    <x v="1"/>
    <x v="12"/>
    <m/>
    <m/>
    <m/>
    <m/>
    <m/>
    <m/>
    <n v="8784"/>
  </r>
  <r>
    <x v="13"/>
    <x v="4"/>
    <x v="27"/>
    <x v="0"/>
    <x v="11"/>
    <m/>
    <m/>
    <m/>
    <m/>
    <m/>
    <m/>
    <n v="8717"/>
  </r>
  <r>
    <x v="13"/>
    <x v="4"/>
    <x v="27"/>
    <x v="0"/>
    <x v="11"/>
    <m/>
    <m/>
    <m/>
    <m/>
    <m/>
    <m/>
    <n v="8692"/>
  </r>
  <r>
    <x v="13"/>
    <x v="4"/>
    <x v="65"/>
    <x v="2"/>
    <x v="17"/>
    <m/>
    <m/>
    <m/>
    <m/>
    <m/>
    <m/>
    <n v="8504"/>
  </r>
  <r>
    <x v="13"/>
    <x v="2"/>
    <x v="48"/>
    <x v="2"/>
    <x v="17"/>
    <m/>
    <m/>
    <m/>
    <m/>
    <m/>
    <m/>
    <n v="8500"/>
  </r>
  <r>
    <x v="13"/>
    <x v="2"/>
    <x v="49"/>
    <x v="2"/>
    <x v="17"/>
    <m/>
    <m/>
    <m/>
    <m/>
    <m/>
    <m/>
    <n v="8480"/>
  </r>
  <r>
    <x v="13"/>
    <x v="3"/>
    <x v="51"/>
    <x v="1"/>
    <x v="12"/>
    <m/>
    <m/>
    <m/>
    <m/>
    <m/>
    <m/>
    <n v="8418"/>
  </r>
  <r>
    <x v="13"/>
    <x v="4"/>
    <x v="27"/>
    <x v="1"/>
    <x v="12"/>
    <m/>
    <m/>
    <m/>
    <m/>
    <m/>
    <m/>
    <n v="8378"/>
  </r>
  <r>
    <x v="13"/>
    <x v="2"/>
    <x v="4"/>
    <x v="2"/>
    <x v="17"/>
    <m/>
    <m/>
    <m/>
    <m/>
    <m/>
    <m/>
    <n v="8266"/>
  </r>
  <r>
    <x v="13"/>
    <x v="5"/>
    <x v="22"/>
    <x v="1"/>
    <x v="12"/>
    <m/>
    <m/>
    <m/>
    <m/>
    <m/>
    <m/>
    <n v="8084"/>
  </r>
  <r>
    <x v="13"/>
    <x v="3"/>
    <x v="55"/>
    <x v="1"/>
    <x v="12"/>
    <m/>
    <m/>
    <m/>
    <m/>
    <m/>
    <m/>
    <n v="7994"/>
  </r>
  <r>
    <x v="13"/>
    <x v="4"/>
    <x v="65"/>
    <x v="1"/>
    <x v="12"/>
    <m/>
    <m/>
    <m/>
    <m/>
    <m/>
    <m/>
    <n v="7935"/>
  </r>
  <r>
    <x v="13"/>
    <x v="4"/>
    <x v="27"/>
    <x v="1"/>
    <x v="12"/>
    <m/>
    <m/>
    <m/>
    <m/>
    <m/>
    <m/>
    <n v="7894"/>
  </r>
  <r>
    <x v="13"/>
    <x v="4"/>
    <x v="56"/>
    <x v="1"/>
    <x v="12"/>
    <m/>
    <m/>
    <m/>
    <m/>
    <m/>
    <m/>
    <n v="7853"/>
  </r>
  <r>
    <x v="13"/>
    <x v="4"/>
    <x v="53"/>
    <x v="1"/>
    <x v="12"/>
    <m/>
    <m/>
    <m/>
    <m/>
    <m/>
    <m/>
    <n v="7625"/>
  </r>
  <r>
    <x v="13"/>
    <x v="4"/>
    <x v="17"/>
    <x v="2"/>
    <x v="18"/>
    <m/>
    <m/>
    <m/>
    <m/>
    <m/>
    <m/>
    <n v="7600"/>
  </r>
  <r>
    <x v="13"/>
    <x v="1"/>
    <x v="41"/>
    <x v="0"/>
    <x v="11"/>
    <m/>
    <m/>
    <m/>
    <m/>
    <m/>
    <m/>
    <n v="7588"/>
  </r>
  <r>
    <x v="13"/>
    <x v="4"/>
    <x v="56"/>
    <x v="2"/>
    <x v="17"/>
    <m/>
    <m/>
    <m/>
    <m/>
    <m/>
    <m/>
    <n v="7414"/>
  </r>
  <r>
    <x v="13"/>
    <x v="2"/>
    <x v="59"/>
    <x v="1"/>
    <x v="12"/>
    <m/>
    <m/>
    <m/>
    <m/>
    <m/>
    <m/>
    <n v="7290"/>
  </r>
  <r>
    <x v="13"/>
    <x v="3"/>
    <x v="38"/>
    <x v="0"/>
    <x v="11"/>
    <m/>
    <m/>
    <m/>
    <m/>
    <m/>
    <m/>
    <n v="7281"/>
  </r>
  <r>
    <x v="13"/>
    <x v="2"/>
    <x v="20"/>
    <x v="1"/>
    <x v="12"/>
    <m/>
    <m/>
    <m/>
    <m/>
    <m/>
    <m/>
    <n v="7276"/>
  </r>
  <r>
    <x v="13"/>
    <x v="0"/>
    <x v="54"/>
    <x v="0"/>
    <x v="11"/>
    <m/>
    <m/>
    <m/>
    <m/>
    <m/>
    <m/>
    <n v="7208"/>
  </r>
  <r>
    <x v="13"/>
    <x v="2"/>
    <x v="48"/>
    <x v="1"/>
    <x v="12"/>
    <m/>
    <m/>
    <m/>
    <m/>
    <m/>
    <m/>
    <n v="7012"/>
  </r>
  <r>
    <x v="13"/>
    <x v="6"/>
    <x v="44"/>
    <x v="0"/>
    <x v="11"/>
    <m/>
    <m/>
    <m/>
    <m/>
    <m/>
    <m/>
    <n v="6984"/>
  </r>
  <r>
    <x v="13"/>
    <x v="2"/>
    <x v="29"/>
    <x v="1"/>
    <x v="12"/>
    <m/>
    <m/>
    <m/>
    <m/>
    <m/>
    <m/>
    <n v="6841"/>
  </r>
  <r>
    <x v="13"/>
    <x v="2"/>
    <x v="20"/>
    <x v="0"/>
    <x v="11"/>
    <m/>
    <m/>
    <m/>
    <m/>
    <m/>
    <m/>
    <n v="6827"/>
  </r>
  <r>
    <x v="13"/>
    <x v="1"/>
    <x v="28"/>
    <x v="1"/>
    <x v="12"/>
    <m/>
    <m/>
    <m/>
    <m/>
    <m/>
    <m/>
    <n v="6810"/>
  </r>
  <r>
    <x v="13"/>
    <x v="4"/>
    <x v="65"/>
    <x v="0"/>
    <x v="11"/>
    <m/>
    <m/>
    <m/>
    <m/>
    <m/>
    <m/>
    <n v="6804"/>
  </r>
  <r>
    <x v="13"/>
    <x v="1"/>
    <x v="3"/>
    <x v="2"/>
    <x v="17"/>
    <m/>
    <m/>
    <m/>
    <m/>
    <m/>
    <m/>
    <n v="6767"/>
  </r>
  <r>
    <x v="13"/>
    <x v="3"/>
    <x v="74"/>
    <x v="2"/>
    <x v="17"/>
    <m/>
    <m/>
    <m/>
    <m/>
    <m/>
    <m/>
    <n v="6744"/>
  </r>
  <r>
    <x v="13"/>
    <x v="4"/>
    <x v="53"/>
    <x v="0"/>
    <x v="11"/>
    <m/>
    <m/>
    <m/>
    <m/>
    <m/>
    <m/>
    <n v="6704"/>
  </r>
  <r>
    <x v="13"/>
    <x v="7"/>
    <x v="62"/>
    <x v="1"/>
    <x v="12"/>
    <m/>
    <m/>
    <m/>
    <m/>
    <m/>
    <m/>
    <n v="6694"/>
  </r>
  <r>
    <x v="13"/>
    <x v="3"/>
    <x v="42"/>
    <x v="2"/>
    <x v="17"/>
    <m/>
    <m/>
    <m/>
    <m/>
    <m/>
    <m/>
    <n v="6693"/>
  </r>
  <r>
    <x v="13"/>
    <x v="2"/>
    <x v="47"/>
    <x v="1"/>
    <x v="12"/>
    <m/>
    <m/>
    <m/>
    <m/>
    <m/>
    <m/>
    <n v="6645"/>
  </r>
  <r>
    <x v="13"/>
    <x v="2"/>
    <x v="47"/>
    <x v="2"/>
    <x v="17"/>
    <m/>
    <m/>
    <m/>
    <m/>
    <m/>
    <m/>
    <n v="6599"/>
  </r>
  <r>
    <x v="13"/>
    <x v="5"/>
    <x v="33"/>
    <x v="0"/>
    <x v="11"/>
    <m/>
    <m/>
    <m/>
    <m/>
    <m/>
    <m/>
    <n v="6583"/>
  </r>
  <r>
    <x v="13"/>
    <x v="5"/>
    <x v="69"/>
    <x v="2"/>
    <x v="17"/>
    <m/>
    <m/>
    <m/>
    <m/>
    <m/>
    <m/>
    <n v="6473"/>
  </r>
  <r>
    <x v="13"/>
    <x v="5"/>
    <x v="69"/>
    <x v="0"/>
    <x v="11"/>
    <m/>
    <m/>
    <m/>
    <m/>
    <m/>
    <m/>
    <n v="6464"/>
  </r>
  <r>
    <x v="13"/>
    <x v="2"/>
    <x v="10"/>
    <x v="2"/>
    <x v="17"/>
    <m/>
    <m/>
    <m/>
    <m/>
    <m/>
    <m/>
    <n v="6461"/>
  </r>
  <r>
    <x v="13"/>
    <x v="4"/>
    <x v="45"/>
    <x v="1"/>
    <x v="12"/>
    <m/>
    <m/>
    <m/>
    <m/>
    <m/>
    <m/>
    <n v="6411"/>
  </r>
  <r>
    <x v="13"/>
    <x v="1"/>
    <x v="15"/>
    <x v="2"/>
    <x v="17"/>
    <m/>
    <m/>
    <m/>
    <m/>
    <m/>
    <m/>
    <n v="6287"/>
  </r>
  <r>
    <x v="13"/>
    <x v="5"/>
    <x v="69"/>
    <x v="1"/>
    <x v="12"/>
    <m/>
    <m/>
    <m/>
    <m/>
    <m/>
    <m/>
    <n v="6247"/>
  </r>
  <r>
    <x v="13"/>
    <x v="7"/>
    <x v="52"/>
    <x v="0"/>
    <x v="11"/>
    <m/>
    <m/>
    <m/>
    <m/>
    <m/>
    <m/>
    <n v="5922"/>
  </r>
  <r>
    <x v="13"/>
    <x v="4"/>
    <x v="35"/>
    <x v="2"/>
    <x v="18"/>
    <m/>
    <m/>
    <m/>
    <m/>
    <m/>
    <m/>
    <n v="5680"/>
  </r>
  <r>
    <x v="13"/>
    <x v="0"/>
    <x v="54"/>
    <x v="0"/>
    <x v="11"/>
    <m/>
    <m/>
    <m/>
    <m/>
    <m/>
    <m/>
    <n v="5674"/>
  </r>
  <r>
    <x v="13"/>
    <x v="5"/>
    <x v="69"/>
    <x v="2"/>
    <x v="17"/>
    <m/>
    <m/>
    <m/>
    <m/>
    <m/>
    <m/>
    <n v="5626"/>
  </r>
  <r>
    <x v="13"/>
    <x v="4"/>
    <x v="27"/>
    <x v="2"/>
    <x v="17"/>
    <m/>
    <m/>
    <m/>
    <m/>
    <m/>
    <m/>
    <n v="5546"/>
  </r>
  <r>
    <x v="13"/>
    <x v="4"/>
    <x v="27"/>
    <x v="2"/>
    <x v="18"/>
    <m/>
    <m/>
    <m/>
    <m/>
    <m/>
    <m/>
    <n v="5537"/>
  </r>
  <r>
    <x v="13"/>
    <x v="0"/>
    <x v="12"/>
    <x v="1"/>
    <x v="12"/>
    <m/>
    <m/>
    <m/>
    <m/>
    <m/>
    <m/>
    <n v="5461"/>
  </r>
  <r>
    <x v="13"/>
    <x v="2"/>
    <x v="20"/>
    <x v="1"/>
    <x v="12"/>
    <m/>
    <m/>
    <m/>
    <m/>
    <m/>
    <m/>
    <n v="5379"/>
  </r>
  <r>
    <x v="13"/>
    <x v="4"/>
    <x v="27"/>
    <x v="1"/>
    <x v="12"/>
    <m/>
    <m/>
    <m/>
    <m/>
    <m/>
    <m/>
    <n v="5368"/>
  </r>
  <r>
    <x v="13"/>
    <x v="4"/>
    <x v="27"/>
    <x v="2"/>
    <x v="17"/>
    <m/>
    <m/>
    <m/>
    <m/>
    <m/>
    <m/>
    <n v="5365"/>
  </r>
  <r>
    <x v="13"/>
    <x v="4"/>
    <x v="45"/>
    <x v="2"/>
    <x v="17"/>
    <m/>
    <m/>
    <m/>
    <m/>
    <m/>
    <m/>
    <n v="5341"/>
  </r>
  <r>
    <x v="13"/>
    <x v="5"/>
    <x v="66"/>
    <x v="2"/>
    <x v="17"/>
    <m/>
    <m/>
    <m/>
    <m/>
    <m/>
    <m/>
    <n v="5325"/>
  </r>
  <r>
    <x v="13"/>
    <x v="3"/>
    <x v="51"/>
    <x v="0"/>
    <x v="11"/>
    <m/>
    <m/>
    <m/>
    <m/>
    <m/>
    <m/>
    <n v="5288"/>
  </r>
  <r>
    <x v="13"/>
    <x v="2"/>
    <x v="59"/>
    <x v="0"/>
    <x v="11"/>
    <m/>
    <m/>
    <m/>
    <m/>
    <m/>
    <m/>
    <n v="5252"/>
  </r>
  <r>
    <x v="13"/>
    <x v="1"/>
    <x v="64"/>
    <x v="0"/>
    <x v="11"/>
    <m/>
    <m/>
    <m/>
    <m/>
    <m/>
    <m/>
    <n v="5108"/>
  </r>
  <r>
    <x v="13"/>
    <x v="3"/>
    <x v="74"/>
    <x v="0"/>
    <x v="11"/>
    <m/>
    <m/>
    <m/>
    <m/>
    <m/>
    <m/>
    <n v="5038"/>
  </r>
  <r>
    <x v="13"/>
    <x v="7"/>
    <x v="62"/>
    <x v="2"/>
    <x v="17"/>
    <m/>
    <m/>
    <m/>
    <m/>
    <m/>
    <m/>
    <n v="5034"/>
  </r>
  <r>
    <x v="13"/>
    <x v="5"/>
    <x v="33"/>
    <x v="2"/>
    <x v="18"/>
    <m/>
    <m/>
    <m/>
    <m/>
    <m/>
    <m/>
    <n v="5012"/>
  </r>
  <r>
    <x v="13"/>
    <x v="5"/>
    <x v="69"/>
    <x v="0"/>
    <x v="11"/>
    <m/>
    <m/>
    <m/>
    <m/>
    <m/>
    <m/>
    <n v="4901"/>
  </r>
  <r>
    <x v="13"/>
    <x v="4"/>
    <x v="73"/>
    <x v="0"/>
    <x v="11"/>
    <m/>
    <m/>
    <m/>
    <m/>
    <m/>
    <m/>
    <n v="4796"/>
  </r>
  <r>
    <x v="13"/>
    <x v="4"/>
    <x v="27"/>
    <x v="2"/>
    <x v="17"/>
    <m/>
    <m/>
    <m/>
    <m/>
    <m/>
    <m/>
    <n v="4747"/>
  </r>
  <r>
    <x v="13"/>
    <x v="7"/>
    <x v="62"/>
    <x v="1"/>
    <x v="12"/>
    <m/>
    <m/>
    <m/>
    <m/>
    <m/>
    <m/>
    <n v="4667"/>
  </r>
  <r>
    <x v="13"/>
    <x v="5"/>
    <x v="22"/>
    <x v="3"/>
    <x v="19"/>
    <m/>
    <m/>
    <m/>
    <m/>
    <m/>
    <m/>
    <n v="4500"/>
  </r>
  <r>
    <x v="13"/>
    <x v="3"/>
    <x v="38"/>
    <x v="1"/>
    <x v="12"/>
    <m/>
    <m/>
    <m/>
    <m/>
    <m/>
    <m/>
    <n v="4474"/>
  </r>
  <r>
    <x v="13"/>
    <x v="7"/>
    <x v="72"/>
    <x v="2"/>
    <x v="17"/>
    <m/>
    <m/>
    <m/>
    <m/>
    <m/>
    <m/>
    <n v="4460"/>
  </r>
  <r>
    <x v="13"/>
    <x v="5"/>
    <x v="89"/>
    <x v="2"/>
    <x v="17"/>
    <m/>
    <m/>
    <m/>
    <m/>
    <m/>
    <m/>
    <n v="4442"/>
  </r>
  <r>
    <x v="13"/>
    <x v="5"/>
    <x v="39"/>
    <x v="3"/>
    <x v="19"/>
    <m/>
    <m/>
    <m/>
    <m/>
    <m/>
    <m/>
    <n v="4436"/>
  </r>
  <r>
    <x v="13"/>
    <x v="7"/>
    <x v="52"/>
    <x v="2"/>
    <x v="17"/>
    <m/>
    <m/>
    <m/>
    <m/>
    <m/>
    <m/>
    <n v="4333"/>
  </r>
  <r>
    <x v="13"/>
    <x v="0"/>
    <x v="70"/>
    <x v="0"/>
    <x v="11"/>
    <m/>
    <m/>
    <m/>
    <m/>
    <m/>
    <m/>
    <n v="4321"/>
  </r>
  <r>
    <x v="13"/>
    <x v="5"/>
    <x v="69"/>
    <x v="1"/>
    <x v="12"/>
    <m/>
    <m/>
    <m/>
    <m/>
    <m/>
    <m/>
    <n v="4312"/>
  </r>
  <r>
    <x v="13"/>
    <x v="2"/>
    <x v="86"/>
    <x v="1"/>
    <x v="12"/>
    <m/>
    <m/>
    <m/>
    <m/>
    <m/>
    <m/>
    <n v="4305"/>
  </r>
  <r>
    <x v="13"/>
    <x v="2"/>
    <x v="11"/>
    <x v="2"/>
    <x v="18"/>
    <m/>
    <m/>
    <m/>
    <m/>
    <m/>
    <m/>
    <n v="4285"/>
  </r>
  <r>
    <x v="13"/>
    <x v="0"/>
    <x v="77"/>
    <x v="0"/>
    <x v="11"/>
    <m/>
    <m/>
    <m/>
    <m/>
    <m/>
    <m/>
    <n v="4264"/>
  </r>
  <r>
    <x v="13"/>
    <x v="1"/>
    <x v="19"/>
    <x v="2"/>
    <x v="17"/>
    <m/>
    <m/>
    <m/>
    <m/>
    <m/>
    <m/>
    <n v="4257"/>
  </r>
  <r>
    <x v="13"/>
    <x v="2"/>
    <x v="58"/>
    <x v="0"/>
    <x v="11"/>
    <m/>
    <m/>
    <m/>
    <m/>
    <m/>
    <m/>
    <n v="4247"/>
  </r>
  <r>
    <x v="13"/>
    <x v="2"/>
    <x v="20"/>
    <x v="0"/>
    <x v="11"/>
    <m/>
    <m/>
    <m/>
    <m/>
    <m/>
    <m/>
    <n v="4242"/>
  </r>
  <r>
    <x v="13"/>
    <x v="0"/>
    <x v="0"/>
    <x v="1"/>
    <x v="12"/>
    <m/>
    <m/>
    <m/>
    <m/>
    <m/>
    <m/>
    <n v="4156"/>
  </r>
  <r>
    <x v="13"/>
    <x v="4"/>
    <x v="57"/>
    <x v="0"/>
    <x v="11"/>
    <m/>
    <m/>
    <m/>
    <m/>
    <m/>
    <m/>
    <n v="4072"/>
  </r>
  <r>
    <x v="13"/>
    <x v="2"/>
    <x v="59"/>
    <x v="2"/>
    <x v="17"/>
    <m/>
    <m/>
    <m/>
    <m/>
    <m/>
    <m/>
    <n v="4040"/>
  </r>
  <r>
    <x v="13"/>
    <x v="2"/>
    <x v="20"/>
    <x v="2"/>
    <x v="17"/>
    <m/>
    <m/>
    <m/>
    <m/>
    <m/>
    <m/>
    <n v="4011"/>
  </r>
  <r>
    <x v="13"/>
    <x v="4"/>
    <x v="34"/>
    <x v="2"/>
    <x v="18"/>
    <m/>
    <m/>
    <m/>
    <m/>
    <m/>
    <m/>
    <n v="4004"/>
  </r>
  <r>
    <x v="13"/>
    <x v="4"/>
    <x v="73"/>
    <x v="1"/>
    <x v="12"/>
    <m/>
    <m/>
    <m/>
    <m/>
    <m/>
    <m/>
    <n v="3991"/>
  </r>
  <r>
    <x v="13"/>
    <x v="0"/>
    <x v="68"/>
    <x v="0"/>
    <x v="11"/>
    <m/>
    <m/>
    <m/>
    <m/>
    <m/>
    <m/>
    <n v="3990"/>
  </r>
  <r>
    <x v="13"/>
    <x v="4"/>
    <x v="56"/>
    <x v="2"/>
    <x v="18"/>
    <m/>
    <m/>
    <m/>
    <m/>
    <m/>
    <m/>
    <n v="3984"/>
  </r>
  <r>
    <x v="13"/>
    <x v="2"/>
    <x v="84"/>
    <x v="0"/>
    <x v="11"/>
    <m/>
    <m/>
    <m/>
    <m/>
    <m/>
    <m/>
    <n v="3968"/>
  </r>
  <r>
    <x v="13"/>
    <x v="4"/>
    <x v="27"/>
    <x v="2"/>
    <x v="18"/>
    <m/>
    <m/>
    <m/>
    <m/>
    <m/>
    <m/>
    <n v="3925"/>
  </r>
  <r>
    <x v="13"/>
    <x v="6"/>
    <x v="61"/>
    <x v="0"/>
    <x v="11"/>
    <m/>
    <m/>
    <m/>
    <m/>
    <m/>
    <m/>
    <n v="3904"/>
  </r>
  <r>
    <x v="13"/>
    <x v="7"/>
    <x v="82"/>
    <x v="1"/>
    <x v="12"/>
    <m/>
    <m/>
    <m/>
    <m/>
    <m/>
    <m/>
    <n v="3901"/>
  </r>
  <r>
    <x v="13"/>
    <x v="3"/>
    <x v="55"/>
    <x v="2"/>
    <x v="17"/>
    <m/>
    <m/>
    <m/>
    <m/>
    <m/>
    <m/>
    <n v="3896"/>
  </r>
  <r>
    <x v="13"/>
    <x v="8"/>
    <x v="71"/>
    <x v="0"/>
    <x v="11"/>
    <m/>
    <m/>
    <m/>
    <m/>
    <m/>
    <m/>
    <n v="3877"/>
  </r>
  <r>
    <x v="13"/>
    <x v="1"/>
    <x v="2"/>
    <x v="1"/>
    <x v="12"/>
    <m/>
    <m/>
    <m/>
    <m/>
    <m/>
    <m/>
    <n v="3806"/>
  </r>
  <r>
    <x v="13"/>
    <x v="1"/>
    <x v="76"/>
    <x v="1"/>
    <x v="12"/>
    <m/>
    <m/>
    <m/>
    <m/>
    <m/>
    <m/>
    <n v="3798"/>
  </r>
  <r>
    <x v="13"/>
    <x v="0"/>
    <x v="46"/>
    <x v="1"/>
    <x v="12"/>
    <m/>
    <m/>
    <m/>
    <m/>
    <m/>
    <m/>
    <n v="3796"/>
  </r>
  <r>
    <x v="13"/>
    <x v="2"/>
    <x v="88"/>
    <x v="2"/>
    <x v="17"/>
    <m/>
    <m/>
    <m/>
    <m/>
    <m/>
    <m/>
    <n v="3748"/>
  </r>
  <r>
    <x v="13"/>
    <x v="5"/>
    <x v="33"/>
    <x v="5"/>
    <x v="20"/>
    <m/>
    <m/>
    <m/>
    <m/>
    <m/>
    <m/>
    <n v="3744"/>
  </r>
  <r>
    <x v="13"/>
    <x v="4"/>
    <x v="35"/>
    <x v="5"/>
    <x v="20"/>
    <m/>
    <m/>
    <m/>
    <m/>
    <m/>
    <m/>
    <n v="3693"/>
  </r>
  <r>
    <x v="13"/>
    <x v="0"/>
    <x v="78"/>
    <x v="0"/>
    <x v="11"/>
    <m/>
    <m/>
    <m/>
    <m/>
    <m/>
    <m/>
    <n v="3637"/>
  </r>
  <r>
    <x v="13"/>
    <x v="3"/>
    <x v="63"/>
    <x v="2"/>
    <x v="17"/>
    <m/>
    <m/>
    <m/>
    <m/>
    <m/>
    <m/>
    <n v="3570"/>
  </r>
  <r>
    <x v="13"/>
    <x v="4"/>
    <x v="36"/>
    <x v="2"/>
    <x v="18"/>
    <m/>
    <m/>
    <m/>
    <m/>
    <m/>
    <m/>
    <n v="3554"/>
  </r>
  <r>
    <x v="13"/>
    <x v="0"/>
    <x v="31"/>
    <x v="0"/>
    <x v="11"/>
    <m/>
    <m/>
    <m/>
    <m/>
    <m/>
    <m/>
    <n v="3549"/>
  </r>
  <r>
    <x v="13"/>
    <x v="1"/>
    <x v="76"/>
    <x v="0"/>
    <x v="11"/>
    <m/>
    <m/>
    <m/>
    <m/>
    <m/>
    <m/>
    <n v="3538"/>
  </r>
  <r>
    <x v="13"/>
    <x v="1"/>
    <x v="75"/>
    <x v="0"/>
    <x v="11"/>
    <m/>
    <m/>
    <m/>
    <m/>
    <m/>
    <m/>
    <n v="3469"/>
  </r>
  <r>
    <x v="13"/>
    <x v="2"/>
    <x v="4"/>
    <x v="2"/>
    <x v="18"/>
    <m/>
    <m/>
    <m/>
    <m/>
    <m/>
    <m/>
    <n v="3393"/>
  </r>
  <r>
    <x v="13"/>
    <x v="2"/>
    <x v="88"/>
    <x v="0"/>
    <x v="11"/>
    <m/>
    <m/>
    <m/>
    <m/>
    <m/>
    <m/>
    <n v="3386"/>
  </r>
  <r>
    <x v="13"/>
    <x v="1"/>
    <x v="67"/>
    <x v="0"/>
    <x v="11"/>
    <m/>
    <m/>
    <m/>
    <m/>
    <m/>
    <m/>
    <n v="3350"/>
  </r>
  <r>
    <x v="13"/>
    <x v="3"/>
    <x v="97"/>
    <x v="2"/>
    <x v="17"/>
    <m/>
    <m/>
    <m/>
    <m/>
    <m/>
    <m/>
    <n v="3311"/>
  </r>
  <r>
    <x v="13"/>
    <x v="1"/>
    <x v="6"/>
    <x v="2"/>
    <x v="17"/>
    <m/>
    <m/>
    <m/>
    <m/>
    <m/>
    <m/>
    <n v="3293"/>
  </r>
  <r>
    <x v="13"/>
    <x v="7"/>
    <x v="72"/>
    <x v="1"/>
    <x v="12"/>
    <m/>
    <m/>
    <m/>
    <m/>
    <m/>
    <m/>
    <n v="3254"/>
  </r>
  <r>
    <x v="13"/>
    <x v="1"/>
    <x v="79"/>
    <x v="0"/>
    <x v="11"/>
    <m/>
    <m/>
    <m/>
    <m/>
    <m/>
    <m/>
    <n v="3154"/>
  </r>
  <r>
    <x v="13"/>
    <x v="2"/>
    <x v="84"/>
    <x v="2"/>
    <x v="17"/>
    <m/>
    <m/>
    <m/>
    <m/>
    <m/>
    <m/>
    <n v="3149"/>
  </r>
  <r>
    <x v="13"/>
    <x v="3"/>
    <x v="55"/>
    <x v="0"/>
    <x v="11"/>
    <m/>
    <m/>
    <m/>
    <m/>
    <m/>
    <m/>
    <n v="3101"/>
  </r>
  <r>
    <x v="13"/>
    <x v="2"/>
    <x v="26"/>
    <x v="2"/>
    <x v="17"/>
    <m/>
    <m/>
    <m/>
    <m/>
    <m/>
    <m/>
    <n v="3029"/>
  </r>
  <r>
    <x v="13"/>
    <x v="4"/>
    <x v="73"/>
    <x v="2"/>
    <x v="17"/>
    <m/>
    <m/>
    <m/>
    <m/>
    <m/>
    <m/>
    <n v="2924"/>
  </r>
  <r>
    <x v="13"/>
    <x v="2"/>
    <x v="84"/>
    <x v="1"/>
    <x v="12"/>
    <m/>
    <m/>
    <m/>
    <m/>
    <m/>
    <m/>
    <n v="2865"/>
  </r>
  <r>
    <x v="13"/>
    <x v="3"/>
    <x v="98"/>
    <x v="1"/>
    <x v="12"/>
    <m/>
    <m/>
    <m/>
    <m/>
    <m/>
    <m/>
    <n v="2832"/>
  </r>
  <r>
    <x v="13"/>
    <x v="5"/>
    <x v="39"/>
    <x v="2"/>
    <x v="18"/>
    <m/>
    <m/>
    <m/>
    <m/>
    <m/>
    <m/>
    <n v="2816"/>
  </r>
  <r>
    <x v="13"/>
    <x v="2"/>
    <x v="87"/>
    <x v="0"/>
    <x v="11"/>
    <m/>
    <m/>
    <m/>
    <m/>
    <m/>
    <m/>
    <n v="2809"/>
  </r>
  <r>
    <x v="13"/>
    <x v="1"/>
    <x v="5"/>
    <x v="1"/>
    <x v="12"/>
    <m/>
    <m/>
    <m/>
    <m/>
    <m/>
    <m/>
    <n v="2773"/>
  </r>
  <r>
    <x v="13"/>
    <x v="2"/>
    <x v="81"/>
    <x v="0"/>
    <x v="11"/>
    <m/>
    <m/>
    <m/>
    <m/>
    <m/>
    <m/>
    <n v="2767"/>
  </r>
  <r>
    <x v="13"/>
    <x v="2"/>
    <x v="20"/>
    <x v="2"/>
    <x v="17"/>
    <m/>
    <m/>
    <m/>
    <m/>
    <m/>
    <m/>
    <n v="2758"/>
  </r>
  <r>
    <x v="13"/>
    <x v="3"/>
    <x v="63"/>
    <x v="0"/>
    <x v="11"/>
    <m/>
    <m/>
    <m/>
    <m/>
    <m/>
    <m/>
    <n v="2745"/>
  </r>
  <r>
    <x v="13"/>
    <x v="7"/>
    <x v="62"/>
    <x v="0"/>
    <x v="11"/>
    <m/>
    <m/>
    <m/>
    <m/>
    <m/>
    <m/>
    <n v="2717"/>
  </r>
  <r>
    <x v="13"/>
    <x v="7"/>
    <x v="62"/>
    <x v="2"/>
    <x v="17"/>
    <m/>
    <m/>
    <m/>
    <m/>
    <m/>
    <m/>
    <n v="2662"/>
  </r>
  <r>
    <x v="13"/>
    <x v="0"/>
    <x v="0"/>
    <x v="5"/>
    <x v="20"/>
    <m/>
    <m/>
    <m/>
    <m/>
    <m/>
    <m/>
    <n v="2630"/>
  </r>
  <r>
    <x v="13"/>
    <x v="4"/>
    <x v="17"/>
    <x v="4"/>
    <x v="21"/>
    <m/>
    <m/>
    <m/>
    <m/>
    <m/>
    <m/>
    <n v="2603"/>
  </r>
  <r>
    <x v="13"/>
    <x v="2"/>
    <x v="29"/>
    <x v="5"/>
    <x v="20"/>
    <m/>
    <m/>
    <m/>
    <m/>
    <m/>
    <m/>
    <n v="2597"/>
  </r>
  <r>
    <x v="13"/>
    <x v="1"/>
    <x v="37"/>
    <x v="0"/>
    <x v="11"/>
    <m/>
    <m/>
    <m/>
    <m/>
    <m/>
    <m/>
    <n v="2593"/>
  </r>
  <r>
    <x v="13"/>
    <x v="1"/>
    <x v="94"/>
    <x v="0"/>
    <x v="11"/>
    <m/>
    <m/>
    <m/>
    <m/>
    <m/>
    <m/>
    <n v="2582"/>
  </r>
  <r>
    <x v="13"/>
    <x v="0"/>
    <x v="9"/>
    <x v="0"/>
    <x v="11"/>
    <m/>
    <m/>
    <m/>
    <m/>
    <m/>
    <m/>
    <n v="2557"/>
  </r>
  <r>
    <x v="13"/>
    <x v="1"/>
    <x v="14"/>
    <x v="2"/>
    <x v="17"/>
    <m/>
    <m/>
    <m/>
    <m/>
    <m/>
    <m/>
    <n v="2549"/>
  </r>
  <r>
    <x v="13"/>
    <x v="3"/>
    <x v="63"/>
    <x v="1"/>
    <x v="12"/>
    <m/>
    <m/>
    <m/>
    <m/>
    <m/>
    <m/>
    <n v="2527"/>
  </r>
  <r>
    <x v="13"/>
    <x v="0"/>
    <x v="31"/>
    <x v="1"/>
    <x v="12"/>
    <m/>
    <m/>
    <m/>
    <m/>
    <m/>
    <m/>
    <n v="2484"/>
  </r>
  <r>
    <x v="13"/>
    <x v="4"/>
    <x v="17"/>
    <x v="5"/>
    <x v="20"/>
    <m/>
    <m/>
    <m/>
    <m/>
    <m/>
    <m/>
    <n v="2483"/>
  </r>
  <r>
    <x v="13"/>
    <x v="0"/>
    <x v="77"/>
    <x v="1"/>
    <x v="12"/>
    <m/>
    <m/>
    <m/>
    <m/>
    <m/>
    <m/>
    <n v="2480"/>
  </r>
  <r>
    <x v="13"/>
    <x v="2"/>
    <x v="87"/>
    <x v="1"/>
    <x v="12"/>
    <m/>
    <m/>
    <m/>
    <m/>
    <m/>
    <m/>
    <n v="2466"/>
  </r>
  <r>
    <x v="13"/>
    <x v="2"/>
    <x v="48"/>
    <x v="3"/>
    <x v="19"/>
    <m/>
    <m/>
    <m/>
    <m/>
    <m/>
    <m/>
    <n v="2460"/>
  </r>
  <r>
    <x v="13"/>
    <x v="3"/>
    <x v="97"/>
    <x v="0"/>
    <x v="11"/>
    <m/>
    <m/>
    <m/>
    <m/>
    <m/>
    <m/>
    <n v="2392"/>
  </r>
  <r>
    <x v="13"/>
    <x v="4"/>
    <x v="65"/>
    <x v="2"/>
    <x v="18"/>
    <m/>
    <m/>
    <m/>
    <m/>
    <m/>
    <m/>
    <n v="2373"/>
  </r>
  <r>
    <x v="13"/>
    <x v="2"/>
    <x v="86"/>
    <x v="0"/>
    <x v="11"/>
    <m/>
    <m/>
    <m/>
    <m/>
    <m/>
    <m/>
    <n v="2370"/>
  </r>
  <r>
    <x v="13"/>
    <x v="7"/>
    <x v="72"/>
    <x v="0"/>
    <x v="11"/>
    <m/>
    <m/>
    <m/>
    <m/>
    <m/>
    <m/>
    <n v="2368"/>
  </r>
  <r>
    <x v="13"/>
    <x v="7"/>
    <x v="62"/>
    <x v="0"/>
    <x v="11"/>
    <m/>
    <m/>
    <m/>
    <m/>
    <m/>
    <m/>
    <n v="2333"/>
  </r>
  <r>
    <x v="13"/>
    <x v="4"/>
    <x v="27"/>
    <x v="4"/>
    <x v="21"/>
    <m/>
    <m/>
    <m/>
    <m/>
    <m/>
    <m/>
    <n v="2323"/>
  </r>
  <r>
    <x v="13"/>
    <x v="4"/>
    <x v="27"/>
    <x v="5"/>
    <x v="20"/>
    <m/>
    <m/>
    <m/>
    <m/>
    <m/>
    <m/>
    <n v="2305"/>
  </r>
  <r>
    <x v="13"/>
    <x v="2"/>
    <x v="48"/>
    <x v="2"/>
    <x v="18"/>
    <m/>
    <m/>
    <m/>
    <m/>
    <m/>
    <m/>
    <n v="2302"/>
  </r>
  <r>
    <x v="13"/>
    <x v="0"/>
    <x v="96"/>
    <x v="0"/>
    <x v="11"/>
    <m/>
    <m/>
    <m/>
    <m/>
    <m/>
    <m/>
    <n v="2289"/>
  </r>
  <r>
    <x v="13"/>
    <x v="4"/>
    <x v="27"/>
    <x v="5"/>
    <x v="20"/>
    <m/>
    <m/>
    <m/>
    <m/>
    <m/>
    <m/>
    <n v="2269"/>
  </r>
  <r>
    <x v="13"/>
    <x v="6"/>
    <x v="80"/>
    <x v="0"/>
    <x v="11"/>
    <m/>
    <m/>
    <m/>
    <m/>
    <m/>
    <m/>
    <n v="2249"/>
  </r>
  <r>
    <x v="13"/>
    <x v="1"/>
    <x v="15"/>
    <x v="1"/>
    <x v="12"/>
    <m/>
    <m/>
    <m/>
    <m/>
    <m/>
    <m/>
    <n v="2241"/>
  </r>
  <r>
    <x v="13"/>
    <x v="2"/>
    <x v="43"/>
    <x v="1"/>
    <x v="12"/>
    <m/>
    <m/>
    <m/>
    <m/>
    <m/>
    <m/>
    <n v="2178"/>
  </r>
  <r>
    <x v="13"/>
    <x v="3"/>
    <x v="104"/>
    <x v="1"/>
    <x v="12"/>
    <m/>
    <m/>
    <m/>
    <m/>
    <m/>
    <m/>
    <n v="2171"/>
  </r>
  <r>
    <x v="13"/>
    <x v="2"/>
    <x v="88"/>
    <x v="1"/>
    <x v="12"/>
    <m/>
    <m/>
    <m/>
    <m/>
    <m/>
    <m/>
    <n v="2157"/>
  </r>
  <r>
    <x v="13"/>
    <x v="2"/>
    <x v="59"/>
    <x v="2"/>
    <x v="18"/>
    <m/>
    <m/>
    <m/>
    <m/>
    <m/>
    <m/>
    <n v="2123"/>
  </r>
  <r>
    <x v="13"/>
    <x v="1"/>
    <x v="85"/>
    <x v="0"/>
    <x v="11"/>
    <m/>
    <m/>
    <m/>
    <m/>
    <m/>
    <m/>
    <n v="2113"/>
  </r>
  <r>
    <x v="13"/>
    <x v="0"/>
    <x v="8"/>
    <x v="1"/>
    <x v="12"/>
    <m/>
    <m/>
    <m/>
    <m/>
    <m/>
    <m/>
    <n v="2085"/>
  </r>
  <r>
    <x v="13"/>
    <x v="5"/>
    <x v="33"/>
    <x v="1"/>
    <x v="12"/>
    <m/>
    <m/>
    <m/>
    <m/>
    <m/>
    <m/>
    <n v="2082"/>
  </r>
  <r>
    <x v="13"/>
    <x v="7"/>
    <x v="52"/>
    <x v="1"/>
    <x v="12"/>
    <m/>
    <m/>
    <m/>
    <m/>
    <m/>
    <m/>
    <n v="2066"/>
  </r>
  <r>
    <x v="13"/>
    <x v="0"/>
    <x v="1"/>
    <x v="1"/>
    <x v="12"/>
    <m/>
    <m/>
    <m/>
    <m/>
    <m/>
    <m/>
    <n v="2032"/>
  </r>
  <r>
    <x v="13"/>
    <x v="2"/>
    <x v="84"/>
    <x v="2"/>
    <x v="17"/>
    <m/>
    <m/>
    <m/>
    <m/>
    <m/>
    <m/>
    <n v="2025"/>
  </r>
  <r>
    <x v="13"/>
    <x v="3"/>
    <x v="16"/>
    <x v="5"/>
    <x v="20"/>
    <m/>
    <m/>
    <m/>
    <m/>
    <m/>
    <m/>
    <n v="2024"/>
  </r>
  <r>
    <x v="13"/>
    <x v="1"/>
    <x v="92"/>
    <x v="1"/>
    <x v="12"/>
    <m/>
    <m/>
    <m/>
    <m/>
    <m/>
    <m/>
    <n v="2016"/>
  </r>
  <r>
    <x v="13"/>
    <x v="5"/>
    <x v="89"/>
    <x v="0"/>
    <x v="11"/>
    <m/>
    <m/>
    <m/>
    <m/>
    <m/>
    <m/>
    <n v="2002"/>
  </r>
  <r>
    <x v="13"/>
    <x v="2"/>
    <x v="11"/>
    <x v="3"/>
    <x v="19"/>
    <m/>
    <m/>
    <m/>
    <m/>
    <m/>
    <m/>
    <n v="1976"/>
  </r>
  <r>
    <x v="13"/>
    <x v="1"/>
    <x v="41"/>
    <x v="1"/>
    <x v="12"/>
    <m/>
    <m/>
    <m/>
    <m/>
    <m/>
    <m/>
    <n v="1976"/>
  </r>
  <r>
    <x v="13"/>
    <x v="2"/>
    <x v="84"/>
    <x v="1"/>
    <x v="12"/>
    <m/>
    <m/>
    <m/>
    <m/>
    <m/>
    <m/>
    <n v="1937"/>
  </r>
  <r>
    <x v="13"/>
    <x v="5"/>
    <x v="89"/>
    <x v="1"/>
    <x v="12"/>
    <m/>
    <m/>
    <m/>
    <m/>
    <m/>
    <m/>
    <n v="1918"/>
  </r>
  <r>
    <x v="13"/>
    <x v="3"/>
    <x v="97"/>
    <x v="0"/>
    <x v="11"/>
    <m/>
    <m/>
    <m/>
    <m/>
    <m/>
    <m/>
    <n v="1916"/>
  </r>
  <r>
    <x v="13"/>
    <x v="0"/>
    <x v="12"/>
    <x v="5"/>
    <x v="20"/>
    <m/>
    <m/>
    <m/>
    <m/>
    <m/>
    <m/>
    <n v="1912"/>
  </r>
  <r>
    <x v="13"/>
    <x v="0"/>
    <x v="68"/>
    <x v="0"/>
    <x v="11"/>
    <m/>
    <m/>
    <m/>
    <m/>
    <m/>
    <m/>
    <n v="1877"/>
  </r>
  <r>
    <x v="13"/>
    <x v="5"/>
    <x v="22"/>
    <x v="2"/>
    <x v="18"/>
    <m/>
    <m/>
    <m/>
    <m/>
    <m/>
    <m/>
    <n v="1874"/>
  </r>
  <r>
    <x v="13"/>
    <x v="0"/>
    <x v="101"/>
    <x v="0"/>
    <x v="11"/>
    <m/>
    <m/>
    <m/>
    <m/>
    <m/>
    <m/>
    <n v="1842"/>
  </r>
  <r>
    <x v="13"/>
    <x v="3"/>
    <x v="74"/>
    <x v="2"/>
    <x v="18"/>
    <m/>
    <m/>
    <m/>
    <m/>
    <m/>
    <m/>
    <n v="1838"/>
  </r>
  <r>
    <x v="13"/>
    <x v="0"/>
    <x v="68"/>
    <x v="5"/>
    <x v="20"/>
    <m/>
    <m/>
    <m/>
    <m/>
    <m/>
    <m/>
    <n v="1835"/>
  </r>
  <r>
    <x v="13"/>
    <x v="8"/>
    <x v="114"/>
    <x v="0"/>
    <x v="11"/>
    <m/>
    <m/>
    <m/>
    <m/>
    <m/>
    <m/>
    <n v="1826"/>
  </r>
  <r>
    <x v="13"/>
    <x v="2"/>
    <x v="84"/>
    <x v="0"/>
    <x v="11"/>
    <m/>
    <m/>
    <m/>
    <m/>
    <m/>
    <m/>
    <n v="1807"/>
  </r>
  <r>
    <x v="13"/>
    <x v="1"/>
    <x v="100"/>
    <x v="0"/>
    <x v="11"/>
    <m/>
    <m/>
    <m/>
    <m/>
    <m/>
    <m/>
    <n v="1797"/>
  </r>
  <r>
    <x v="13"/>
    <x v="2"/>
    <x v="86"/>
    <x v="2"/>
    <x v="17"/>
    <m/>
    <m/>
    <m/>
    <m/>
    <m/>
    <m/>
    <n v="1781"/>
  </r>
  <r>
    <x v="13"/>
    <x v="2"/>
    <x v="47"/>
    <x v="2"/>
    <x v="18"/>
    <m/>
    <m/>
    <m/>
    <m/>
    <m/>
    <m/>
    <n v="1769"/>
  </r>
  <r>
    <x v="13"/>
    <x v="4"/>
    <x v="45"/>
    <x v="2"/>
    <x v="18"/>
    <m/>
    <m/>
    <m/>
    <m/>
    <m/>
    <m/>
    <n v="1713"/>
  </r>
  <r>
    <x v="13"/>
    <x v="10"/>
    <x v="109"/>
    <x v="0"/>
    <x v="11"/>
    <m/>
    <m/>
    <m/>
    <m/>
    <m/>
    <m/>
    <n v="1711"/>
  </r>
  <r>
    <x v="13"/>
    <x v="3"/>
    <x v="98"/>
    <x v="0"/>
    <x v="11"/>
    <m/>
    <m/>
    <m/>
    <m/>
    <m/>
    <m/>
    <n v="1710"/>
  </r>
  <r>
    <x v="13"/>
    <x v="3"/>
    <x v="55"/>
    <x v="5"/>
    <x v="20"/>
    <m/>
    <m/>
    <m/>
    <m/>
    <m/>
    <m/>
    <n v="1707"/>
  </r>
  <r>
    <x v="13"/>
    <x v="1"/>
    <x v="13"/>
    <x v="1"/>
    <x v="12"/>
    <m/>
    <m/>
    <m/>
    <m/>
    <m/>
    <m/>
    <n v="1700"/>
  </r>
  <r>
    <x v="13"/>
    <x v="8"/>
    <x v="102"/>
    <x v="0"/>
    <x v="11"/>
    <m/>
    <m/>
    <m/>
    <m/>
    <m/>
    <m/>
    <n v="1693"/>
  </r>
  <r>
    <x v="13"/>
    <x v="4"/>
    <x v="34"/>
    <x v="4"/>
    <x v="21"/>
    <m/>
    <m/>
    <m/>
    <m/>
    <m/>
    <m/>
    <n v="1684"/>
  </r>
  <r>
    <x v="13"/>
    <x v="1"/>
    <x v="93"/>
    <x v="0"/>
    <x v="11"/>
    <m/>
    <m/>
    <m/>
    <m/>
    <m/>
    <m/>
    <n v="1680"/>
  </r>
  <r>
    <x v="13"/>
    <x v="3"/>
    <x v="97"/>
    <x v="2"/>
    <x v="17"/>
    <m/>
    <m/>
    <m/>
    <m/>
    <m/>
    <m/>
    <n v="1670"/>
  </r>
  <r>
    <x v="13"/>
    <x v="5"/>
    <x v="39"/>
    <x v="5"/>
    <x v="20"/>
    <m/>
    <m/>
    <m/>
    <m/>
    <m/>
    <m/>
    <n v="1650"/>
  </r>
  <r>
    <x v="13"/>
    <x v="3"/>
    <x v="42"/>
    <x v="2"/>
    <x v="18"/>
    <m/>
    <m/>
    <m/>
    <m/>
    <m/>
    <m/>
    <n v="1639"/>
  </r>
  <r>
    <x v="13"/>
    <x v="5"/>
    <x v="39"/>
    <x v="4"/>
    <x v="21"/>
    <m/>
    <m/>
    <m/>
    <m/>
    <m/>
    <m/>
    <n v="1614"/>
  </r>
  <r>
    <x v="13"/>
    <x v="2"/>
    <x v="58"/>
    <x v="2"/>
    <x v="18"/>
    <m/>
    <m/>
    <m/>
    <m/>
    <m/>
    <m/>
    <n v="1601"/>
  </r>
  <r>
    <x v="13"/>
    <x v="2"/>
    <x v="29"/>
    <x v="2"/>
    <x v="17"/>
    <m/>
    <m/>
    <m/>
    <m/>
    <m/>
    <m/>
    <n v="1594"/>
  </r>
  <r>
    <x v="13"/>
    <x v="0"/>
    <x v="7"/>
    <x v="2"/>
    <x v="17"/>
    <m/>
    <m/>
    <m/>
    <m/>
    <m/>
    <m/>
    <n v="1587"/>
  </r>
  <r>
    <x v="13"/>
    <x v="0"/>
    <x v="1"/>
    <x v="5"/>
    <x v="20"/>
    <m/>
    <m/>
    <m/>
    <m/>
    <m/>
    <m/>
    <n v="1560"/>
  </r>
  <r>
    <x v="13"/>
    <x v="1"/>
    <x v="5"/>
    <x v="5"/>
    <x v="20"/>
    <m/>
    <m/>
    <m/>
    <m/>
    <m/>
    <m/>
    <n v="1556"/>
  </r>
  <r>
    <x v="13"/>
    <x v="0"/>
    <x v="7"/>
    <x v="2"/>
    <x v="18"/>
    <m/>
    <m/>
    <m/>
    <m/>
    <m/>
    <m/>
    <n v="1547"/>
  </r>
  <r>
    <x v="13"/>
    <x v="0"/>
    <x v="18"/>
    <x v="1"/>
    <x v="12"/>
    <m/>
    <m/>
    <m/>
    <m/>
    <m/>
    <m/>
    <n v="1526"/>
  </r>
  <r>
    <x v="13"/>
    <x v="2"/>
    <x v="10"/>
    <x v="2"/>
    <x v="18"/>
    <m/>
    <m/>
    <m/>
    <m/>
    <m/>
    <m/>
    <n v="1521"/>
  </r>
  <r>
    <x v="13"/>
    <x v="7"/>
    <x v="82"/>
    <x v="2"/>
    <x v="17"/>
    <m/>
    <m/>
    <m/>
    <m/>
    <m/>
    <m/>
    <n v="1512"/>
  </r>
  <r>
    <x v="13"/>
    <x v="5"/>
    <x v="33"/>
    <x v="2"/>
    <x v="18"/>
    <m/>
    <m/>
    <m/>
    <m/>
    <m/>
    <m/>
    <n v="1483"/>
  </r>
  <r>
    <x v="13"/>
    <x v="2"/>
    <x v="20"/>
    <x v="2"/>
    <x v="18"/>
    <m/>
    <m/>
    <m/>
    <m/>
    <m/>
    <m/>
    <n v="1480"/>
  </r>
  <r>
    <x v="13"/>
    <x v="4"/>
    <x v="27"/>
    <x v="2"/>
    <x v="18"/>
    <m/>
    <m/>
    <m/>
    <m/>
    <m/>
    <m/>
    <n v="1469"/>
  </r>
  <r>
    <x v="13"/>
    <x v="11"/>
    <x v="113"/>
    <x v="1"/>
    <x v="12"/>
    <m/>
    <m/>
    <m/>
    <m/>
    <m/>
    <m/>
    <n v="1466"/>
  </r>
  <r>
    <x v="13"/>
    <x v="6"/>
    <x v="90"/>
    <x v="0"/>
    <x v="11"/>
    <m/>
    <m/>
    <m/>
    <m/>
    <m/>
    <m/>
    <n v="1463"/>
  </r>
  <r>
    <x v="13"/>
    <x v="2"/>
    <x v="87"/>
    <x v="2"/>
    <x v="17"/>
    <m/>
    <m/>
    <m/>
    <m/>
    <m/>
    <m/>
    <n v="1462"/>
  </r>
  <r>
    <x v="13"/>
    <x v="7"/>
    <x v="82"/>
    <x v="0"/>
    <x v="11"/>
    <m/>
    <m/>
    <m/>
    <m/>
    <m/>
    <m/>
    <n v="1457"/>
  </r>
  <r>
    <x v="13"/>
    <x v="2"/>
    <x v="20"/>
    <x v="2"/>
    <x v="17"/>
    <m/>
    <m/>
    <m/>
    <m/>
    <m/>
    <m/>
    <n v="1450"/>
  </r>
  <r>
    <x v="13"/>
    <x v="1"/>
    <x v="24"/>
    <x v="1"/>
    <x v="12"/>
    <m/>
    <m/>
    <m/>
    <m/>
    <m/>
    <m/>
    <n v="1447"/>
  </r>
  <r>
    <x v="13"/>
    <x v="4"/>
    <x v="45"/>
    <x v="5"/>
    <x v="20"/>
    <m/>
    <m/>
    <m/>
    <m/>
    <m/>
    <m/>
    <n v="1440"/>
  </r>
  <r>
    <x v="13"/>
    <x v="4"/>
    <x v="27"/>
    <x v="2"/>
    <x v="18"/>
    <m/>
    <m/>
    <m/>
    <m/>
    <m/>
    <m/>
    <n v="1427"/>
  </r>
  <r>
    <x v="13"/>
    <x v="5"/>
    <x v="69"/>
    <x v="2"/>
    <x v="18"/>
    <m/>
    <m/>
    <m/>
    <m/>
    <m/>
    <m/>
    <n v="1425"/>
  </r>
  <r>
    <x v="13"/>
    <x v="3"/>
    <x v="38"/>
    <x v="2"/>
    <x v="18"/>
    <m/>
    <m/>
    <m/>
    <m/>
    <m/>
    <m/>
    <n v="1416"/>
  </r>
  <r>
    <x v="13"/>
    <x v="1"/>
    <x v="2"/>
    <x v="2"/>
    <x v="18"/>
    <m/>
    <m/>
    <m/>
    <m/>
    <m/>
    <m/>
    <n v="1413"/>
  </r>
  <r>
    <x v="13"/>
    <x v="2"/>
    <x v="112"/>
    <x v="0"/>
    <x v="11"/>
    <m/>
    <m/>
    <m/>
    <m/>
    <m/>
    <m/>
    <n v="1397"/>
  </r>
  <r>
    <x v="13"/>
    <x v="1"/>
    <x v="116"/>
    <x v="0"/>
    <x v="11"/>
    <m/>
    <m/>
    <m/>
    <m/>
    <m/>
    <m/>
    <n v="1391"/>
  </r>
  <r>
    <x v="13"/>
    <x v="5"/>
    <x v="69"/>
    <x v="5"/>
    <x v="20"/>
    <m/>
    <m/>
    <m/>
    <m/>
    <m/>
    <m/>
    <n v="1384"/>
  </r>
  <r>
    <x v="13"/>
    <x v="1"/>
    <x v="3"/>
    <x v="1"/>
    <x v="12"/>
    <m/>
    <m/>
    <m/>
    <m/>
    <m/>
    <m/>
    <n v="1376"/>
  </r>
  <r>
    <x v="13"/>
    <x v="2"/>
    <x v="110"/>
    <x v="2"/>
    <x v="17"/>
    <m/>
    <m/>
    <m/>
    <m/>
    <m/>
    <m/>
    <n v="1361"/>
  </r>
  <r>
    <x v="13"/>
    <x v="2"/>
    <x v="4"/>
    <x v="5"/>
    <x v="20"/>
    <m/>
    <m/>
    <m/>
    <m/>
    <m/>
    <m/>
    <n v="1337"/>
  </r>
  <r>
    <x v="13"/>
    <x v="4"/>
    <x v="27"/>
    <x v="5"/>
    <x v="20"/>
    <m/>
    <m/>
    <m/>
    <m/>
    <m/>
    <m/>
    <n v="1333"/>
  </r>
  <r>
    <x v="13"/>
    <x v="0"/>
    <x v="128"/>
    <x v="0"/>
    <x v="11"/>
    <m/>
    <m/>
    <m/>
    <m/>
    <m/>
    <m/>
    <n v="1332"/>
  </r>
  <r>
    <x v="13"/>
    <x v="2"/>
    <x v="47"/>
    <x v="3"/>
    <x v="19"/>
    <m/>
    <m/>
    <m/>
    <m/>
    <m/>
    <m/>
    <n v="1310"/>
  </r>
  <r>
    <x v="13"/>
    <x v="9"/>
    <x v="95"/>
    <x v="1"/>
    <x v="12"/>
    <m/>
    <m/>
    <m/>
    <m/>
    <m/>
    <m/>
    <n v="1309"/>
  </r>
  <r>
    <x v="13"/>
    <x v="5"/>
    <x v="33"/>
    <x v="4"/>
    <x v="21"/>
    <m/>
    <m/>
    <m/>
    <m/>
    <m/>
    <m/>
    <n v="1248"/>
  </r>
  <r>
    <x v="13"/>
    <x v="4"/>
    <x v="27"/>
    <x v="4"/>
    <x v="21"/>
    <m/>
    <m/>
    <m/>
    <m/>
    <m/>
    <m/>
    <n v="1241"/>
  </r>
  <r>
    <x v="13"/>
    <x v="4"/>
    <x v="57"/>
    <x v="3"/>
    <x v="19"/>
    <m/>
    <m/>
    <m/>
    <m/>
    <m/>
    <m/>
    <n v="1213"/>
  </r>
  <r>
    <x v="13"/>
    <x v="5"/>
    <x v="22"/>
    <x v="4"/>
    <x v="21"/>
    <m/>
    <m/>
    <m/>
    <m/>
    <m/>
    <m/>
    <n v="1197"/>
  </r>
  <r>
    <x v="13"/>
    <x v="6"/>
    <x v="108"/>
    <x v="0"/>
    <x v="11"/>
    <m/>
    <m/>
    <m/>
    <m/>
    <m/>
    <m/>
    <n v="1175"/>
  </r>
  <r>
    <x v="13"/>
    <x v="2"/>
    <x v="11"/>
    <x v="5"/>
    <x v="20"/>
    <m/>
    <m/>
    <m/>
    <m/>
    <m/>
    <m/>
    <n v="1167"/>
  </r>
  <r>
    <x v="13"/>
    <x v="4"/>
    <x v="35"/>
    <x v="3"/>
    <x v="19"/>
    <m/>
    <m/>
    <m/>
    <m/>
    <m/>
    <m/>
    <n v="1158"/>
  </r>
  <r>
    <x v="13"/>
    <x v="2"/>
    <x v="47"/>
    <x v="4"/>
    <x v="21"/>
    <m/>
    <m/>
    <m/>
    <m/>
    <m/>
    <m/>
    <n v="1129"/>
  </r>
  <r>
    <x v="13"/>
    <x v="2"/>
    <x v="11"/>
    <x v="4"/>
    <x v="21"/>
    <m/>
    <m/>
    <m/>
    <m/>
    <m/>
    <m/>
    <n v="1124"/>
  </r>
  <r>
    <x v="13"/>
    <x v="9"/>
    <x v="106"/>
    <x v="1"/>
    <x v="12"/>
    <m/>
    <m/>
    <m/>
    <m/>
    <m/>
    <m/>
    <n v="1119"/>
  </r>
  <r>
    <x v="13"/>
    <x v="4"/>
    <x v="56"/>
    <x v="5"/>
    <x v="20"/>
    <m/>
    <m/>
    <m/>
    <m/>
    <m/>
    <m/>
    <n v="1103"/>
  </r>
  <r>
    <x v="13"/>
    <x v="1"/>
    <x v="5"/>
    <x v="2"/>
    <x v="18"/>
    <m/>
    <m/>
    <m/>
    <m/>
    <m/>
    <m/>
    <n v="1102"/>
  </r>
  <r>
    <x v="13"/>
    <x v="4"/>
    <x v="36"/>
    <x v="4"/>
    <x v="21"/>
    <m/>
    <m/>
    <m/>
    <m/>
    <m/>
    <m/>
    <n v="1100"/>
  </r>
  <r>
    <x v="13"/>
    <x v="7"/>
    <x v="117"/>
    <x v="1"/>
    <x v="12"/>
    <m/>
    <m/>
    <m/>
    <m/>
    <m/>
    <m/>
    <n v="1100"/>
  </r>
  <r>
    <x v="13"/>
    <x v="3"/>
    <x v="111"/>
    <x v="1"/>
    <x v="12"/>
    <m/>
    <m/>
    <m/>
    <m/>
    <m/>
    <m/>
    <n v="1088"/>
  </r>
  <r>
    <x v="13"/>
    <x v="7"/>
    <x v="62"/>
    <x v="5"/>
    <x v="20"/>
    <m/>
    <m/>
    <m/>
    <m/>
    <m/>
    <m/>
    <n v="1086"/>
  </r>
  <r>
    <x v="13"/>
    <x v="2"/>
    <x v="112"/>
    <x v="1"/>
    <x v="12"/>
    <m/>
    <m/>
    <m/>
    <m/>
    <m/>
    <m/>
    <n v="1085"/>
  </r>
  <r>
    <x v="13"/>
    <x v="0"/>
    <x v="18"/>
    <x v="5"/>
    <x v="20"/>
    <m/>
    <m/>
    <m/>
    <m/>
    <m/>
    <m/>
    <n v="1071"/>
  </r>
  <r>
    <x v="13"/>
    <x v="2"/>
    <x v="120"/>
    <x v="1"/>
    <x v="12"/>
    <m/>
    <m/>
    <m/>
    <m/>
    <m/>
    <m/>
    <n v="1060"/>
  </r>
  <r>
    <x v="13"/>
    <x v="1"/>
    <x v="30"/>
    <x v="2"/>
    <x v="17"/>
    <m/>
    <m/>
    <m/>
    <m/>
    <m/>
    <m/>
    <n v="1041"/>
  </r>
  <r>
    <x v="13"/>
    <x v="3"/>
    <x v="119"/>
    <x v="1"/>
    <x v="12"/>
    <m/>
    <m/>
    <m/>
    <m/>
    <m/>
    <m/>
    <n v="1018"/>
  </r>
  <r>
    <x v="13"/>
    <x v="1"/>
    <x v="118"/>
    <x v="0"/>
    <x v="11"/>
    <m/>
    <m/>
    <m/>
    <m/>
    <m/>
    <m/>
    <n v="1006"/>
  </r>
  <r>
    <x v="13"/>
    <x v="8"/>
    <x v="83"/>
    <x v="0"/>
    <x v="11"/>
    <m/>
    <m/>
    <m/>
    <m/>
    <m/>
    <m/>
    <n v="1006"/>
  </r>
  <r>
    <x v="13"/>
    <x v="1"/>
    <x v="92"/>
    <x v="0"/>
    <x v="11"/>
    <m/>
    <m/>
    <m/>
    <m/>
    <m/>
    <m/>
    <n v="1003"/>
  </r>
  <r>
    <x v="13"/>
    <x v="2"/>
    <x v="49"/>
    <x v="4"/>
    <x v="21"/>
    <m/>
    <m/>
    <m/>
    <m/>
    <m/>
    <m/>
    <n v="1000"/>
  </r>
  <r>
    <x v="13"/>
    <x v="0"/>
    <x v="70"/>
    <x v="1"/>
    <x v="12"/>
    <m/>
    <m/>
    <m/>
    <m/>
    <m/>
    <m/>
    <n v="996"/>
  </r>
  <r>
    <x v="13"/>
    <x v="2"/>
    <x v="84"/>
    <x v="2"/>
    <x v="18"/>
    <m/>
    <m/>
    <m/>
    <m/>
    <m/>
    <m/>
    <n v="984"/>
  </r>
  <r>
    <x v="13"/>
    <x v="0"/>
    <x v="101"/>
    <x v="5"/>
    <x v="20"/>
    <m/>
    <m/>
    <m/>
    <m/>
    <m/>
    <m/>
    <n v="983"/>
  </r>
  <r>
    <x v="13"/>
    <x v="2"/>
    <x v="11"/>
    <x v="1"/>
    <x v="12"/>
    <m/>
    <m/>
    <m/>
    <m/>
    <m/>
    <m/>
    <n v="980"/>
  </r>
  <r>
    <x v="13"/>
    <x v="6"/>
    <x v="91"/>
    <x v="0"/>
    <x v="11"/>
    <m/>
    <m/>
    <m/>
    <m/>
    <m/>
    <m/>
    <n v="977"/>
  </r>
  <r>
    <x v="13"/>
    <x v="0"/>
    <x v="103"/>
    <x v="0"/>
    <x v="11"/>
    <m/>
    <m/>
    <m/>
    <m/>
    <m/>
    <m/>
    <n v="973"/>
  </r>
  <r>
    <x v="13"/>
    <x v="0"/>
    <x v="1"/>
    <x v="2"/>
    <x v="17"/>
    <m/>
    <m/>
    <m/>
    <m/>
    <m/>
    <m/>
    <n v="970"/>
  </r>
  <r>
    <x v="13"/>
    <x v="2"/>
    <x v="20"/>
    <x v="2"/>
    <x v="18"/>
    <m/>
    <m/>
    <m/>
    <m/>
    <m/>
    <m/>
    <n v="963"/>
  </r>
  <r>
    <x v="13"/>
    <x v="1"/>
    <x v="21"/>
    <x v="1"/>
    <x v="12"/>
    <m/>
    <m/>
    <m/>
    <m/>
    <m/>
    <m/>
    <n v="963"/>
  </r>
  <r>
    <x v="13"/>
    <x v="9"/>
    <x v="95"/>
    <x v="0"/>
    <x v="11"/>
    <m/>
    <m/>
    <m/>
    <m/>
    <m/>
    <m/>
    <n v="960"/>
  </r>
  <r>
    <x v="13"/>
    <x v="0"/>
    <x v="9"/>
    <x v="2"/>
    <x v="18"/>
    <m/>
    <m/>
    <m/>
    <m/>
    <m/>
    <m/>
    <n v="956"/>
  </r>
  <r>
    <x v="13"/>
    <x v="5"/>
    <x v="89"/>
    <x v="3"/>
    <x v="19"/>
    <m/>
    <m/>
    <m/>
    <m/>
    <m/>
    <m/>
    <n v="947"/>
  </r>
  <r>
    <x v="13"/>
    <x v="0"/>
    <x v="1"/>
    <x v="2"/>
    <x v="18"/>
    <m/>
    <m/>
    <m/>
    <m/>
    <m/>
    <m/>
    <n v="947"/>
  </r>
  <r>
    <x v="13"/>
    <x v="3"/>
    <x v="51"/>
    <x v="5"/>
    <x v="20"/>
    <m/>
    <m/>
    <m/>
    <m/>
    <m/>
    <m/>
    <n v="938"/>
  </r>
  <r>
    <x v="13"/>
    <x v="3"/>
    <x v="97"/>
    <x v="1"/>
    <x v="12"/>
    <m/>
    <m/>
    <m/>
    <m/>
    <m/>
    <m/>
    <n v="936"/>
  </r>
  <r>
    <x v="13"/>
    <x v="2"/>
    <x v="10"/>
    <x v="4"/>
    <x v="21"/>
    <m/>
    <m/>
    <m/>
    <m/>
    <m/>
    <m/>
    <n v="935"/>
  </r>
  <r>
    <x v="13"/>
    <x v="2"/>
    <x v="4"/>
    <x v="3"/>
    <x v="19"/>
    <m/>
    <m/>
    <m/>
    <m/>
    <m/>
    <m/>
    <n v="925"/>
  </r>
  <r>
    <x v="13"/>
    <x v="9"/>
    <x v="106"/>
    <x v="0"/>
    <x v="11"/>
    <m/>
    <m/>
    <m/>
    <m/>
    <m/>
    <m/>
    <n v="919"/>
  </r>
  <r>
    <x v="13"/>
    <x v="1"/>
    <x v="2"/>
    <x v="5"/>
    <x v="20"/>
    <m/>
    <m/>
    <m/>
    <m/>
    <m/>
    <m/>
    <n v="918"/>
  </r>
  <r>
    <x v="13"/>
    <x v="6"/>
    <x v="61"/>
    <x v="1"/>
    <x v="12"/>
    <m/>
    <m/>
    <m/>
    <m/>
    <m/>
    <m/>
    <n v="902"/>
  </r>
  <r>
    <x v="13"/>
    <x v="2"/>
    <x v="81"/>
    <x v="1"/>
    <x v="12"/>
    <m/>
    <m/>
    <m/>
    <m/>
    <m/>
    <m/>
    <n v="895"/>
  </r>
  <r>
    <x v="13"/>
    <x v="2"/>
    <x v="43"/>
    <x v="2"/>
    <x v="17"/>
    <m/>
    <m/>
    <m/>
    <m/>
    <m/>
    <m/>
    <n v="893"/>
  </r>
  <r>
    <x v="13"/>
    <x v="0"/>
    <x v="40"/>
    <x v="1"/>
    <x v="12"/>
    <m/>
    <m/>
    <m/>
    <m/>
    <m/>
    <m/>
    <n v="876"/>
  </r>
  <r>
    <x v="13"/>
    <x v="0"/>
    <x v="101"/>
    <x v="1"/>
    <x v="12"/>
    <m/>
    <m/>
    <m/>
    <m/>
    <m/>
    <m/>
    <n v="875"/>
  </r>
  <r>
    <x v="13"/>
    <x v="2"/>
    <x v="110"/>
    <x v="0"/>
    <x v="11"/>
    <m/>
    <m/>
    <m/>
    <m/>
    <m/>
    <m/>
    <n v="870"/>
  </r>
  <r>
    <x v="13"/>
    <x v="0"/>
    <x v="18"/>
    <x v="2"/>
    <x v="18"/>
    <m/>
    <m/>
    <m/>
    <m/>
    <m/>
    <m/>
    <n v="867"/>
  </r>
  <r>
    <x v="13"/>
    <x v="11"/>
    <x v="113"/>
    <x v="0"/>
    <x v="11"/>
    <m/>
    <m/>
    <m/>
    <m/>
    <m/>
    <m/>
    <n v="866"/>
  </r>
  <r>
    <x v="13"/>
    <x v="0"/>
    <x v="0"/>
    <x v="2"/>
    <x v="17"/>
    <m/>
    <m/>
    <m/>
    <m/>
    <m/>
    <m/>
    <n v="863"/>
  </r>
  <r>
    <x v="13"/>
    <x v="0"/>
    <x v="54"/>
    <x v="0"/>
    <x v="11"/>
    <m/>
    <m/>
    <m/>
    <m/>
    <m/>
    <m/>
    <n v="862"/>
  </r>
  <r>
    <x v="13"/>
    <x v="5"/>
    <x v="89"/>
    <x v="2"/>
    <x v="18"/>
    <m/>
    <m/>
    <m/>
    <m/>
    <m/>
    <m/>
    <n v="859"/>
  </r>
  <r>
    <x v="13"/>
    <x v="4"/>
    <x v="57"/>
    <x v="1"/>
    <x v="12"/>
    <m/>
    <m/>
    <m/>
    <m/>
    <m/>
    <m/>
    <n v="850"/>
  </r>
  <r>
    <x v="13"/>
    <x v="4"/>
    <x v="56"/>
    <x v="4"/>
    <x v="21"/>
    <m/>
    <m/>
    <m/>
    <m/>
    <m/>
    <m/>
    <n v="846"/>
  </r>
  <r>
    <x v="13"/>
    <x v="1"/>
    <x v="99"/>
    <x v="0"/>
    <x v="11"/>
    <m/>
    <m/>
    <m/>
    <m/>
    <m/>
    <m/>
    <n v="846"/>
  </r>
  <r>
    <x v="13"/>
    <x v="0"/>
    <x v="68"/>
    <x v="0"/>
    <x v="11"/>
    <m/>
    <m/>
    <m/>
    <m/>
    <m/>
    <m/>
    <n v="840"/>
  </r>
  <r>
    <x v="13"/>
    <x v="1"/>
    <x v="13"/>
    <x v="5"/>
    <x v="20"/>
    <m/>
    <m/>
    <m/>
    <m/>
    <m/>
    <m/>
    <n v="834"/>
  </r>
  <r>
    <x v="13"/>
    <x v="5"/>
    <x v="69"/>
    <x v="2"/>
    <x v="18"/>
    <m/>
    <m/>
    <m/>
    <m/>
    <m/>
    <m/>
    <n v="831"/>
  </r>
  <r>
    <x v="13"/>
    <x v="5"/>
    <x v="33"/>
    <x v="3"/>
    <x v="19"/>
    <m/>
    <m/>
    <m/>
    <m/>
    <m/>
    <m/>
    <n v="826"/>
  </r>
  <r>
    <x v="13"/>
    <x v="0"/>
    <x v="9"/>
    <x v="1"/>
    <x v="12"/>
    <m/>
    <m/>
    <m/>
    <m/>
    <m/>
    <m/>
    <n v="826"/>
  </r>
  <r>
    <x v="13"/>
    <x v="0"/>
    <x v="60"/>
    <x v="1"/>
    <x v="12"/>
    <m/>
    <m/>
    <m/>
    <m/>
    <m/>
    <m/>
    <n v="826"/>
  </r>
  <r>
    <x v="13"/>
    <x v="5"/>
    <x v="33"/>
    <x v="3"/>
    <x v="19"/>
    <m/>
    <m/>
    <m/>
    <m/>
    <m/>
    <m/>
    <n v="821"/>
  </r>
  <r>
    <x v="13"/>
    <x v="4"/>
    <x v="65"/>
    <x v="3"/>
    <x v="19"/>
    <m/>
    <m/>
    <m/>
    <m/>
    <m/>
    <m/>
    <n v="812"/>
  </r>
  <r>
    <x v="13"/>
    <x v="3"/>
    <x v="51"/>
    <x v="2"/>
    <x v="17"/>
    <m/>
    <m/>
    <m/>
    <m/>
    <m/>
    <m/>
    <n v="795"/>
  </r>
  <r>
    <x v="13"/>
    <x v="3"/>
    <x v="42"/>
    <x v="5"/>
    <x v="20"/>
    <m/>
    <m/>
    <m/>
    <m/>
    <m/>
    <m/>
    <n v="795"/>
  </r>
  <r>
    <x v="13"/>
    <x v="4"/>
    <x v="27"/>
    <x v="3"/>
    <x v="19"/>
    <m/>
    <m/>
    <m/>
    <m/>
    <m/>
    <m/>
    <n v="789"/>
  </r>
  <r>
    <x v="13"/>
    <x v="3"/>
    <x v="38"/>
    <x v="4"/>
    <x v="21"/>
    <m/>
    <m/>
    <m/>
    <m/>
    <m/>
    <m/>
    <n v="789"/>
  </r>
  <r>
    <x v="13"/>
    <x v="7"/>
    <x v="115"/>
    <x v="0"/>
    <x v="11"/>
    <m/>
    <m/>
    <m/>
    <m/>
    <m/>
    <m/>
    <n v="778"/>
  </r>
  <r>
    <x v="13"/>
    <x v="4"/>
    <x v="57"/>
    <x v="0"/>
    <x v="11"/>
    <m/>
    <m/>
    <m/>
    <m/>
    <m/>
    <m/>
    <n v="776"/>
  </r>
  <r>
    <x v="13"/>
    <x v="4"/>
    <x v="35"/>
    <x v="4"/>
    <x v="21"/>
    <m/>
    <m/>
    <m/>
    <m/>
    <m/>
    <m/>
    <n v="775"/>
  </r>
  <r>
    <x v="13"/>
    <x v="3"/>
    <x v="97"/>
    <x v="1"/>
    <x v="12"/>
    <m/>
    <m/>
    <m/>
    <m/>
    <m/>
    <m/>
    <n v="773"/>
  </r>
  <r>
    <x v="13"/>
    <x v="4"/>
    <x v="34"/>
    <x v="5"/>
    <x v="20"/>
    <m/>
    <m/>
    <m/>
    <m/>
    <m/>
    <m/>
    <n v="772"/>
  </r>
  <r>
    <x v="13"/>
    <x v="1"/>
    <x v="2"/>
    <x v="4"/>
    <x v="21"/>
    <m/>
    <m/>
    <m/>
    <m/>
    <m/>
    <m/>
    <n v="771"/>
  </r>
  <r>
    <x v="13"/>
    <x v="4"/>
    <x v="27"/>
    <x v="4"/>
    <x v="21"/>
    <m/>
    <m/>
    <m/>
    <m/>
    <m/>
    <m/>
    <n v="762"/>
  </r>
  <r>
    <x v="13"/>
    <x v="4"/>
    <x v="27"/>
    <x v="2"/>
    <x v="18"/>
    <m/>
    <m/>
    <m/>
    <m/>
    <m/>
    <m/>
    <n v="756"/>
  </r>
  <r>
    <x v="13"/>
    <x v="2"/>
    <x v="20"/>
    <x v="3"/>
    <x v="19"/>
    <m/>
    <m/>
    <m/>
    <m/>
    <m/>
    <m/>
    <n v="752"/>
  </r>
  <r>
    <x v="13"/>
    <x v="1"/>
    <x v="25"/>
    <x v="2"/>
    <x v="17"/>
    <m/>
    <m/>
    <m/>
    <m/>
    <m/>
    <m/>
    <n v="728"/>
  </r>
  <r>
    <x v="13"/>
    <x v="1"/>
    <x v="14"/>
    <x v="5"/>
    <x v="20"/>
    <m/>
    <m/>
    <m/>
    <m/>
    <m/>
    <m/>
    <n v="725"/>
  </r>
  <r>
    <x v="13"/>
    <x v="1"/>
    <x v="64"/>
    <x v="1"/>
    <x v="12"/>
    <m/>
    <m/>
    <m/>
    <m/>
    <m/>
    <m/>
    <n v="722"/>
  </r>
  <r>
    <x v="13"/>
    <x v="2"/>
    <x v="20"/>
    <x v="2"/>
    <x v="18"/>
    <m/>
    <m/>
    <m/>
    <m/>
    <m/>
    <m/>
    <n v="712"/>
  </r>
  <r>
    <x v="13"/>
    <x v="2"/>
    <x v="49"/>
    <x v="2"/>
    <x v="18"/>
    <m/>
    <m/>
    <m/>
    <m/>
    <m/>
    <m/>
    <n v="708"/>
  </r>
  <r>
    <x v="13"/>
    <x v="2"/>
    <x v="120"/>
    <x v="0"/>
    <x v="11"/>
    <m/>
    <m/>
    <m/>
    <m/>
    <m/>
    <m/>
    <n v="703"/>
  </r>
  <r>
    <x v="13"/>
    <x v="5"/>
    <x v="69"/>
    <x v="4"/>
    <x v="21"/>
    <m/>
    <m/>
    <m/>
    <m/>
    <m/>
    <m/>
    <n v="692"/>
  </r>
  <r>
    <x v="13"/>
    <x v="2"/>
    <x v="20"/>
    <x v="4"/>
    <x v="21"/>
    <m/>
    <m/>
    <m/>
    <m/>
    <m/>
    <m/>
    <n v="682"/>
  </r>
  <r>
    <x v="13"/>
    <x v="4"/>
    <x v="34"/>
    <x v="3"/>
    <x v="19"/>
    <m/>
    <m/>
    <m/>
    <m/>
    <m/>
    <m/>
    <n v="678"/>
  </r>
  <r>
    <x v="13"/>
    <x v="5"/>
    <x v="89"/>
    <x v="5"/>
    <x v="20"/>
    <m/>
    <m/>
    <m/>
    <m/>
    <m/>
    <m/>
    <n v="677"/>
  </r>
  <r>
    <x v="13"/>
    <x v="2"/>
    <x v="10"/>
    <x v="3"/>
    <x v="19"/>
    <m/>
    <m/>
    <m/>
    <m/>
    <m/>
    <m/>
    <n v="660"/>
  </r>
  <r>
    <x v="13"/>
    <x v="7"/>
    <x v="117"/>
    <x v="2"/>
    <x v="17"/>
    <m/>
    <m/>
    <m/>
    <m/>
    <m/>
    <m/>
    <n v="658"/>
  </r>
  <r>
    <x v="13"/>
    <x v="1"/>
    <x v="37"/>
    <x v="2"/>
    <x v="17"/>
    <m/>
    <m/>
    <m/>
    <m/>
    <m/>
    <m/>
    <n v="654"/>
  </r>
  <r>
    <x v="13"/>
    <x v="1"/>
    <x v="24"/>
    <x v="3"/>
    <x v="19"/>
    <m/>
    <m/>
    <m/>
    <m/>
    <m/>
    <m/>
    <n v="650"/>
  </r>
  <r>
    <x v="13"/>
    <x v="2"/>
    <x v="110"/>
    <x v="1"/>
    <x v="12"/>
    <m/>
    <m/>
    <m/>
    <m/>
    <m/>
    <m/>
    <n v="649"/>
  </r>
  <r>
    <x v="13"/>
    <x v="0"/>
    <x v="46"/>
    <x v="5"/>
    <x v="20"/>
    <m/>
    <m/>
    <m/>
    <m/>
    <m/>
    <m/>
    <n v="644"/>
  </r>
  <r>
    <x v="13"/>
    <x v="3"/>
    <x v="119"/>
    <x v="0"/>
    <x v="11"/>
    <m/>
    <m/>
    <m/>
    <m/>
    <m/>
    <m/>
    <n v="642"/>
  </r>
  <r>
    <x v="13"/>
    <x v="6"/>
    <x v="105"/>
    <x v="0"/>
    <x v="11"/>
    <m/>
    <m/>
    <m/>
    <m/>
    <m/>
    <m/>
    <n v="640"/>
  </r>
  <r>
    <x v="13"/>
    <x v="4"/>
    <x v="57"/>
    <x v="5"/>
    <x v="20"/>
    <m/>
    <m/>
    <m/>
    <m/>
    <m/>
    <m/>
    <n v="639"/>
  </r>
  <r>
    <x v="13"/>
    <x v="2"/>
    <x v="58"/>
    <x v="2"/>
    <x v="17"/>
    <m/>
    <m/>
    <m/>
    <m/>
    <m/>
    <m/>
    <n v="628"/>
  </r>
  <r>
    <x v="13"/>
    <x v="7"/>
    <x v="115"/>
    <x v="2"/>
    <x v="17"/>
    <m/>
    <m/>
    <m/>
    <m/>
    <m/>
    <m/>
    <n v="622"/>
  </r>
  <r>
    <x v="13"/>
    <x v="1"/>
    <x v="41"/>
    <x v="2"/>
    <x v="17"/>
    <m/>
    <m/>
    <m/>
    <m/>
    <m/>
    <m/>
    <n v="621"/>
  </r>
  <r>
    <x v="13"/>
    <x v="1"/>
    <x v="23"/>
    <x v="2"/>
    <x v="17"/>
    <m/>
    <m/>
    <m/>
    <m/>
    <m/>
    <m/>
    <n v="616"/>
  </r>
  <r>
    <x v="13"/>
    <x v="0"/>
    <x v="124"/>
    <x v="0"/>
    <x v="11"/>
    <m/>
    <m/>
    <m/>
    <m/>
    <m/>
    <m/>
    <n v="615"/>
  </r>
  <r>
    <x v="13"/>
    <x v="4"/>
    <x v="36"/>
    <x v="5"/>
    <x v="20"/>
    <m/>
    <m/>
    <m/>
    <m/>
    <m/>
    <m/>
    <n v="614"/>
  </r>
  <r>
    <x v="13"/>
    <x v="2"/>
    <x v="48"/>
    <x v="4"/>
    <x v="21"/>
    <m/>
    <m/>
    <m/>
    <m/>
    <m/>
    <m/>
    <n v="608"/>
  </r>
  <r>
    <x v="13"/>
    <x v="5"/>
    <x v="66"/>
    <x v="0"/>
    <x v="11"/>
    <m/>
    <m/>
    <m/>
    <m/>
    <m/>
    <m/>
    <n v="606"/>
  </r>
  <r>
    <x v="13"/>
    <x v="4"/>
    <x v="53"/>
    <x v="4"/>
    <x v="21"/>
    <m/>
    <m/>
    <m/>
    <m/>
    <m/>
    <m/>
    <n v="604"/>
  </r>
  <r>
    <x v="13"/>
    <x v="1"/>
    <x v="123"/>
    <x v="0"/>
    <x v="11"/>
    <m/>
    <m/>
    <m/>
    <m/>
    <m/>
    <m/>
    <n v="601"/>
  </r>
  <r>
    <x v="13"/>
    <x v="2"/>
    <x v="26"/>
    <x v="5"/>
    <x v="20"/>
    <m/>
    <m/>
    <m/>
    <m/>
    <m/>
    <m/>
    <n v="600"/>
  </r>
  <r>
    <x v="13"/>
    <x v="1"/>
    <x v="76"/>
    <x v="2"/>
    <x v="17"/>
    <m/>
    <m/>
    <m/>
    <m/>
    <m/>
    <m/>
    <n v="597"/>
  </r>
  <r>
    <x v="13"/>
    <x v="5"/>
    <x v="66"/>
    <x v="2"/>
    <x v="18"/>
    <m/>
    <m/>
    <m/>
    <m/>
    <m/>
    <m/>
    <n v="597"/>
  </r>
  <r>
    <x v="13"/>
    <x v="0"/>
    <x v="31"/>
    <x v="1"/>
    <x v="12"/>
    <m/>
    <m/>
    <m/>
    <m/>
    <m/>
    <m/>
    <n v="596"/>
  </r>
  <r>
    <x v="13"/>
    <x v="4"/>
    <x v="27"/>
    <x v="5"/>
    <x v="20"/>
    <m/>
    <m/>
    <m/>
    <m/>
    <m/>
    <m/>
    <n v="591"/>
  </r>
  <r>
    <x v="13"/>
    <x v="8"/>
    <x v="83"/>
    <x v="1"/>
    <x v="12"/>
    <m/>
    <m/>
    <m/>
    <m/>
    <m/>
    <m/>
    <n v="590"/>
  </r>
  <r>
    <x v="13"/>
    <x v="0"/>
    <x v="60"/>
    <x v="5"/>
    <x v="20"/>
    <m/>
    <m/>
    <m/>
    <m/>
    <m/>
    <m/>
    <n v="586"/>
  </r>
  <r>
    <x v="13"/>
    <x v="2"/>
    <x v="20"/>
    <x v="5"/>
    <x v="20"/>
    <m/>
    <m/>
    <m/>
    <m/>
    <m/>
    <m/>
    <n v="584"/>
  </r>
  <r>
    <x v="13"/>
    <x v="2"/>
    <x v="87"/>
    <x v="5"/>
    <x v="20"/>
    <m/>
    <m/>
    <m/>
    <m/>
    <m/>
    <m/>
    <n v="578"/>
  </r>
  <r>
    <x v="13"/>
    <x v="0"/>
    <x v="131"/>
    <x v="0"/>
    <x v="11"/>
    <m/>
    <m/>
    <m/>
    <m/>
    <m/>
    <m/>
    <n v="578"/>
  </r>
  <r>
    <x v="13"/>
    <x v="2"/>
    <x v="84"/>
    <x v="0"/>
    <x v="11"/>
    <m/>
    <m/>
    <m/>
    <m/>
    <m/>
    <m/>
    <n v="576"/>
  </r>
  <r>
    <x v="13"/>
    <x v="1"/>
    <x v="3"/>
    <x v="5"/>
    <x v="20"/>
    <m/>
    <m/>
    <m/>
    <m/>
    <m/>
    <m/>
    <n v="575"/>
  </r>
  <r>
    <x v="13"/>
    <x v="0"/>
    <x v="8"/>
    <x v="2"/>
    <x v="17"/>
    <m/>
    <m/>
    <m/>
    <m/>
    <m/>
    <m/>
    <n v="574"/>
  </r>
  <r>
    <x v="13"/>
    <x v="1"/>
    <x v="30"/>
    <x v="2"/>
    <x v="18"/>
    <m/>
    <m/>
    <m/>
    <m/>
    <m/>
    <m/>
    <n v="570"/>
  </r>
  <r>
    <x v="13"/>
    <x v="4"/>
    <x v="73"/>
    <x v="5"/>
    <x v="20"/>
    <m/>
    <m/>
    <m/>
    <m/>
    <m/>
    <m/>
    <n v="569"/>
  </r>
  <r>
    <x v="13"/>
    <x v="3"/>
    <x v="55"/>
    <x v="2"/>
    <x v="18"/>
    <m/>
    <m/>
    <m/>
    <m/>
    <m/>
    <m/>
    <n v="567"/>
  </r>
  <r>
    <x v="13"/>
    <x v="7"/>
    <x v="62"/>
    <x v="5"/>
    <x v="20"/>
    <m/>
    <m/>
    <m/>
    <m/>
    <m/>
    <m/>
    <n v="567"/>
  </r>
  <r>
    <x v="13"/>
    <x v="3"/>
    <x v="111"/>
    <x v="0"/>
    <x v="11"/>
    <m/>
    <m/>
    <m/>
    <m/>
    <m/>
    <m/>
    <n v="564"/>
  </r>
  <r>
    <x v="13"/>
    <x v="2"/>
    <x v="4"/>
    <x v="4"/>
    <x v="21"/>
    <m/>
    <m/>
    <m/>
    <m/>
    <m/>
    <m/>
    <n v="542"/>
  </r>
  <r>
    <x v="13"/>
    <x v="1"/>
    <x v="15"/>
    <x v="5"/>
    <x v="20"/>
    <m/>
    <m/>
    <m/>
    <m/>
    <m/>
    <m/>
    <n v="540"/>
  </r>
  <r>
    <x v="13"/>
    <x v="2"/>
    <x v="88"/>
    <x v="3"/>
    <x v="19"/>
    <m/>
    <m/>
    <m/>
    <m/>
    <m/>
    <m/>
    <n v="526"/>
  </r>
  <r>
    <x v="13"/>
    <x v="0"/>
    <x v="78"/>
    <x v="1"/>
    <x v="12"/>
    <m/>
    <m/>
    <m/>
    <m/>
    <m/>
    <m/>
    <n v="524"/>
  </r>
  <r>
    <x v="13"/>
    <x v="0"/>
    <x v="96"/>
    <x v="0"/>
    <x v="11"/>
    <m/>
    <m/>
    <m/>
    <m/>
    <m/>
    <m/>
    <n v="520"/>
  </r>
  <r>
    <x v="13"/>
    <x v="2"/>
    <x v="84"/>
    <x v="5"/>
    <x v="20"/>
    <m/>
    <m/>
    <m/>
    <m/>
    <m/>
    <m/>
    <n v="508"/>
  </r>
  <r>
    <x v="13"/>
    <x v="1"/>
    <x v="2"/>
    <x v="3"/>
    <x v="19"/>
    <m/>
    <m/>
    <m/>
    <m/>
    <m/>
    <m/>
    <n v="495"/>
  </r>
  <r>
    <x v="13"/>
    <x v="5"/>
    <x v="69"/>
    <x v="4"/>
    <x v="21"/>
    <m/>
    <m/>
    <m/>
    <m/>
    <m/>
    <m/>
    <n v="487"/>
  </r>
  <r>
    <x v="13"/>
    <x v="2"/>
    <x v="122"/>
    <x v="1"/>
    <x v="12"/>
    <m/>
    <m/>
    <m/>
    <m/>
    <m/>
    <m/>
    <n v="486"/>
  </r>
  <r>
    <x v="13"/>
    <x v="0"/>
    <x v="132"/>
    <x v="0"/>
    <x v="11"/>
    <m/>
    <m/>
    <m/>
    <m/>
    <m/>
    <m/>
    <n v="485"/>
  </r>
  <r>
    <x v="13"/>
    <x v="3"/>
    <x v="74"/>
    <x v="1"/>
    <x v="12"/>
    <m/>
    <m/>
    <m/>
    <m/>
    <m/>
    <m/>
    <n v="484"/>
  </r>
  <r>
    <x v="13"/>
    <x v="7"/>
    <x v="62"/>
    <x v="4"/>
    <x v="21"/>
    <m/>
    <m/>
    <m/>
    <m/>
    <m/>
    <m/>
    <n v="480"/>
  </r>
  <r>
    <x v="13"/>
    <x v="3"/>
    <x v="16"/>
    <x v="2"/>
    <x v="18"/>
    <m/>
    <m/>
    <m/>
    <m/>
    <m/>
    <m/>
    <n v="479"/>
  </r>
  <r>
    <x v="13"/>
    <x v="3"/>
    <x v="104"/>
    <x v="0"/>
    <x v="11"/>
    <m/>
    <m/>
    <m/>
    <m/>
    <m/>
    <m/>
    <n v="479"/>
  </r>
  <r>
    <x v="13"/>
    <x v="6"/>
    <x v="90"/>
    <x v="2"/>
    <x v="17"/>
    <m/>
    <m/>
    <m/>
    <m/>
    <m/>
    <m/>
    <n v="476"/>
  </r>
  <r>
    <x v="13"/>
    <x v="1"/>
    <x v="30"/>
    <x v="3"/>
    <x v="19"/>
    <m/>
    <m/>
    <m/>
    <m/>
    <m/>
    <m/>
    <n v="469"/>
  </r>
  <r>
    <x v="13"/>
    <x v="8"/>
    <x v="71"/>
    <x v="1"/>
    <x v="12"/>
    <m/>
    <m/>
    <m/>
    <m/>
    <m/>
    <m/>
    <n v="461"/>
  </r>
  <r>
    <x v="13"/>
    <x v="9"/>
    <x v="142"/>
    <x v="1"/>
    <x v="12"/>
    <m/>
    <m/>
    <m/>
    <m/>
    <m/>
    <m/>
    <n v="458"/>
  </r>
  <r>
    <x v="13"/>
    <x v="0"/>
    <x v="8"/>
    <x v="5"/>
    <x v="20"/>
    <m/>
    <m/>
    <m/>
    <m/>
    <m/>
    <m/>
    <n v="457"/>
  </r>
  <r>
    <x v="13"/>
    <x v="4"/>
    <x v="53"/>
    <x v="3"/>
    <x v="19"/>
    <m/>
    <m/>
    <m/>
    <m/>
    <m/>
    <m/>
    <n v="451"/>
  </r>
  <r>
    <x v="13"/>
    <x v="9"/>
    <x v="137"/>
    <x v="1"/>
    <x v="12"/>
    <m/>
    <m/>
    <m/>
    <m/>
    <m/>
    <m/>
    <n v="451"/>
  </r>
  <r>
    <x v="13"/>
    <x v="0"/>
    <x v="9"/>
    <x v="5"/>
    <x v="20"/>
    <m/>
    <m/>
    <m/>
    <m/>
    <m/>
    <m/>
    <n v="451"/>
  </r>
  <r>
    <x v="13"/>
    <x v="6"/>
    <x v="91"/>
    <x v="1"/>
    <x v="12"/>
    <m/>
    <m/>
    <m/>
    <m/>
    <m/>
    <m/>
    <n v="445"/>
  </r>
  <r>
    <x v="13"/>
    <x v="7"/>
    <x v="72"/>
    <x v="4"/>
    <x v="21"/>
    <m/>
    <m/>
    <m/>
    <m/>
    <m/>
    <m/>
    <n v="444"/>
  </r>
  <r>
    <x v="13"/>
    <x v="1"/>
    <x v="15"/>
    <x v="2"/>
    <x v="18"/>
    <m/>
    <m/>
    <m/>
    <m/>
    <m/>
    <m/>
    <n v="441"/>
  </r>
  <r>
    <x v="13"/>
    <x v="9"/>
    <x v="148"/>
    <x v="1"/>
    <x v="12"/>
    <m/>
    <m/>
    <m/>
    <m/>
    <m/>
    <m/>
    <n v="439"/>
  </r>
  <r>
    <x v="13"/>
    <x v="9"/>
    <x v="107"/>
    <x v="1"/>
    <x v="12"/>
    <m/>
    <m/>
    <m/>
    <m/>
    <m/>
    <m/>
    <n v="437"/>
  </r>
  <r>
    <x v="13"/>
    <x v="2"/>
    <x v="84"/>
    <x v="2"/>
    <x v="17"/>
    <m/>
    <m/>
    <m/>
    <m/>
    <m/>
    <m/>
    <n v="433"/>
  </r>
  <r>
    <x v="13"/>
    <x v="3"/>
    <x v="63"/>
    <x v="5"/>
    <x v="20"/>
    <m/>
    <m/>
    <m/>
    <m/>
    <m/>
    <m/>
    <n v="430"/>
  </r>
  <r>
    <x v="13"/>
    <x v="4"/>
    <x v="45"/>
    <x v="4"/>
    <x v="21"/>
    <m/>
    <m/>
    <m/>
    <m/>
    <m/>
    <m/>
    <n v="426"/>
  </r>
  <r>
    <x v="13"/>
    <x v="5"/>
    <x v="33"/>
    <x v="4"/>
    <x v="21"/>
    <m/>
    <m/>
    <m/>
    <m/>
    <m/>
    <m/>
    <n v="425"/>
  </r>
  <r>
    <x v="13"/>
    <x v="2"/>
    <x v="59"/>
    <x v="4"/>
    <x v="21"/>
    <m/>
    <m/>
    <m/>
    <m/>
    <m/>
    <m/>
    <n v="420"/>
  </r>
  <r>
    <x v="13"/>
    <x v="2"/>
    <x v="11"/>
    <x v="0"/>
    <x v="11"/>
    <m/>
    <m/>
    <m/>
    <m/>
    <m/>
    <m/>
    <n v="416"/>
  </r>
  <r>
    <x v="13"/>
    <x v="4"/>
    <x v="17"/>
    <x v="3"/>
    <x v="19"/>
    <m/>
    <m/>
    <m/>
    <m/>
    <m/>
    <m/>
    <n v="413"/>
  </r>
  <r>
    <x v="13"/>
    <x v="4"/>
    <x v="36"/>
    <x v="3"/>
    <x v="19"/>
    <m/>
    <m/>
    <m/>
    <m/>
    <m/>
    <m/>
    <n v="405"/>
  </r>
  <r>
    <x v="13"/>
    <x v="6"/>
    <x v="44"/>
    <x v="1"/>
    <x v="12"/>
    <m/>
    <m/>
    <m/>
    <m/>
    <m/>
    <m/>
    <n v="397"/>
  </r>
  <r>
    <x v="13"/>
    <x v="3"/>
    <x v="104"/>
    <x v="2"/>
    <x v="17"/>
    <m/>
    <m/>
    <m/>
    <m/>
    <m/>
    <m/>
    <n v="396"/>
  </r>
  <r>
    <x v="13"/>
    <x v="7"/>
    <x v="52"/>
    <x v="2"/>
    <x v="18"/>
    <m/>
    <m/>
    <m/>
    <m/>
    <m/>
    <m/>
    <n v="396"/>
  </r>
  <r>
    <x v="13"/>
    <x v="7"/>
    <x v="52"/>
    <x v="5"/>
    <x v="20"/>
    <m/>
    <m/>
    <m/>
    <m/>
    <m/>
    <m/>
    <n v="394"/>
  </r>
  <r>
    <x v="13"/>
    <x v="3"/>
    <x v="16"/>
    <x v="4"/>
    <x v="21"/>
    <m/>
    <m/>
    <m/>
    <m/>
    <m/>
    <m/>
    <n v="385"/>
  </r>
  <r>
    <x v="13"/>
    <x v="1"/>
    <x v="28"/>
    <x v="5"/>
    <x v="20"/>
    <m/>
    <m/>
    <m/>
    <m/>
    <m/>
    <m/>
    <n v="383"/>
  </r>
  <r>
    <x v="13"/>
    <x v="4"/>
    <x v="27"/>
    <x v="4"/>
    <x v="21"/>
    <m/>
    <m/>
    <m/>
    <m/>
    <m/>
    <m/>
    <n v="379"/>
  </r>
  <r>
    <x v="13"/>
    <x v="2"/>
    <x v="59"/>
    <x v="3"/>
    <x v="19"/>
    <m/>
    <m/>
    <m/>
    <m/>
    <m/>
    <m/>
    <n v="370"/>
  </r>
  <r>
    <x v="13"/>
    <x v="8"/>
    <x v="175"/>
    <x v="0"/>
    <x v="11"/>
    <m/>
    <m/>
    <m/>
    <m/>
    <m/>
    <m/>
    <n v="368"/>
  </r>
  <r>
    <x v="13"/>
    <x v="9"/>
    <x v="126"/>
    <x v="0"/>
    <x v="11"/>
    <m/>
    <m/>
    <m/>
    <m/>
    <m/>
    <m/>
    <n v="367"/>
  </r>
  <r>
    <x v="13"/>
    <x v="10"/>
    <x v="151"/>
    <x v="1"/>
    <x v="12"/>
    <m/>
    <m/>
    <m/>
    <m/>
    <m/>
    <m/>
    <n v="367"/>
  </r>
  <r>
    <x v="13"/>
    <x v="2"/>
    <x v="49"/>
    <x v="5"/>
    <x v="20"/>
    <m/>
    <m/>
    <m/>
    <m/>
    <m/>
    <m/>
    <n v="366"/>
  </r>
  <r>
    <x v="13"/>
    <x v="0"/>
    <x v="0"/>
    <x v="0"/>
    <x v="11"/>
    <m/>
    <m/>
    <m/>
    <m/>
    <m/>
    <m/>
    <n v="366"/>
  </r>
  <r>
    <x v="13"/>
    <x v="5"/>
    <x v="22"/>
    <x v="5"/>
    <x v="20"/>
    <m/>
    <m/>
    <m/>
    <m/>
    <m/>
    <m/>
    <n v="365"/>
  </r>
  <r>
    <x v="13"/>
    <x v="7"/>
    <x v="62"/>
    <x v="2"/>
    <x v="18"/>
    <m/>
    <m/>
    <m/>
    <m/>
    <m/>
    <m/>
    <n v="364"/>
  </r>
  <r>
    <x v="13"/>
    <x v="3"/>
    <x v="134"/>
    <x v="0"/>
    <x v="11"/>
    <m/>
    <m/>
    <m/>
    <m/>
    <m/>
    <m/>
    <n v="358"/>
  </r>
  <r>
    <x v="13"/>
    <x v="2"/>
    <x v="47"/>
    <x v="5"/>
    <x v="20"/>
    <m/>
    <m/>
    <m/>
    <m/>
    <m/>
    <m/>
    <n v="355"/>
  </r>
  <r>
    <x v="13"/>
    <x v="6"/>
    <x v="80"/>
    <x v="2"/>
    <x v="17"/>
    <m/>
    <m/>
    <m/>
    <m/>
    <m/>
    <m/>
    <n v="354"/>
  </r>
  <r>
    <x v="13"/>
    <x v="2"/>
    <x v="122"/>
    <x v="0"/>
    <x v="11"/>
    <m/>
    <m/>
    <m/>
    <m/>
    <m/>
    <m/>
    <n v="350"/>
  </r>
  <r>
    <x v="13"/>
    <x v="3"/>
    <x v="55"/>
    <x v="3"/>
    <x v="19"/>
    <m/>
    <m/>
    <m/>
    <m/>
    <m/>
    <m/>
    <n v="349"/>
  </r>
  <r>
    <x v="13"/>
    <x v="2"/>
    <x v="48"/>
    <x v="5"/>
    <x v="20"/>
    <m/>
    <m/>
    <m/>
    <m/>
    <m/>
    <m/>
    <n v="347"/>
  </r>
  <r>
    <x v="13"/>
    <x v="1"/>
    <x v="5"/>
    <x v="3"/>
    <x v="19"/>
    <m/>
    <m/>
    <m/>
    <m/>
    <m/>
    <m/>
    <n v="347"/>
  </r>
  <r>
    <x v="13"/>
    <x v="7"/>
    <x v="117"/>
    <x v="3"/>
    <x v="19"/>
    <m/>
    <m/>
    <m/>
    <m/>
    <m/>
    <m/>
    <n v="346"/>
  </r>
  <r>
    <x v="13"/>
    <x v="2"/>
    <x v="84"/>
    <x v="4"/>
    <x v="21"/>
    <m/>
    <m/>
    <m/>
    <m/>
    <m/>
    <m/>
    <n v="345"/>
  </r>
  <r>
    <x v="13"/>
    <x v="3"/>
    <x v="190"/>
    <x v="2"/>
    <x v="17"/>
    <m/>
    <m/>
    <m/>
    <m/>
    <m/>
    <m/>
    <n v="340"/>
  </r>
  <r>
    <x v="13"/>
    <x v="4"/>
    <x v="27"/>
    <x v="5"/>
    <x v="20"/>
    <m/>
    <m/>
    <m/>
    <m/>
    <m/>
    <m/>
    <n v="333"/>
  </r>
  <r>
    <x v="13"/>
    <x v="7"/>
    <x v="121"/>
    <x v="1"/>
    <x v="12"/>
    <m/>
    <m/>
    <m/>
    <m/>
    <m/>
    <m/>
    <n v="333"/>
  </r>
  <r>
    <x v="13"/>
    <x v="1"/>
    <x v="145"/>
    <x v="0"/>
    <x v="11"/>
    <m/>
    <m/>
    <m/>
    <m/>
    <m/>
    <m/>
    <n v="326"/>
  </r>
  <r>
    <x v="13"/>
    <x v="7"/>
    <x v="133"/>
    <x v="0"/>
    <x v="11"/>
    <m/>
    <m/>
    <m/>
    <m/>
    <m/>
    <m/>
    <n v="325"/>
  </r>
  <r>
    <x v="13"/>
    <x v="1"/>
    <x v="79"/>
    <x v="1"/>
    <x v="12"/>
    <m/>
    <m/>
    <m/>
    <m/>
    <m/>
    <m/>
    <n v="323"/>
  </r>
  <r>
    <x v="13"/>
    <x v="0"/>
    <x v="70"/>
    <x v="2"/>
    <x v="18"/>
    <m/>
    <m/>
    <m/>
    <m/>
    <m/>
    <m/>
    <n v="322"/>
  </r>
  <r>
    <x v="13"/>
    <x v="4"/>
    <x v="65"/>
    <x v="4"/>
    <x v="21"/>
    <m/>
    <m/>
    <m/>
    <m/>
    <m/>
    <m/>
    <n v="318"/>
  </r>
  <r>
    <x v="13"/>
    <x v="3"/>
    <x v="63"/>
    <x v="2"/>
    <x v="18"/>
    <m/>
    <m/>
    <m/>
    <m/>
    <m/>
    <m/>
    <n v="318"/>
  </r>
  <r>
    <x v="13"/>
    <x v="2"/>
    <x v="20"/>
    <x v="4"/>
    <x v="21"/>
    <m/>
    <m/>
    <m/>
    <m/>
    <m/>
    <m/>
    <n v="316"/>
  </r>
  <r>
    <x v="13"/>
    <x v="1"/>
    <x v="127"/>
    <x v="0"/>
    <x v="11"/>
    <m/>
    <m/>
    <m/>
    <m/>
    <m/>
    <m/>
    <n v="316"/>
  </r>
  <r>
    <x v="13"/>
    <x v="1"/>
    <x v="24"/>
    <x v="4"/>
    <x v="21"/>
    <m/>
    <m/>
    <m/>
    <m/>
    <m/>
    <m/>
    <n v="314"/>
  </r>
  <r>
    <x v="13"/>
    <x v="0"/>
    <x v="54"/>
    <x v="1"/>
    <x v="12"/>
    <m/>
    <m/>
    <m/>
    <m/>
    <m/>
    <m/>
    <n v="310"/>
  </r>
  <r>
    <x v="13"/>
    <x v="0"/>
    <x v="32"/>
    <x v="5"/>
    <x v="20"/>
    <m/>
    <m/>
    <m/>
    <m/>
    <m/>
    <m/>
    <n v="309"/>
  </r>
  <r>
    <x v="13"/>
    <x v="7"/>
    <x v="117"/>
    <x v="0"/>
    <x v="11"/>
    <m/>
    <m/>
    <m/>
    <m/>
    <m/>
    <m/>
    <n v="308"/>
  </r>
  <r>
    <x v="13"/>
    <x v="4"/>
    <x v="73"/>
    <x v="4"/>
    <x v="21"/>
    <m/>
    <m/>
    <m/>
    <m/>
    <m/>
    <m/>
    <n v="307"/>
  </r>
  <r>
    <x v="13"/>
    <x v="4"/>
    <x v="73"/>
    <x v="2"/>
    <x v="18"/>
    <m/>
    <m/>
    <m/>
    <m/>
    <m/>
    <m/>
    <n v="307"/>
  </r>
  <r>
    <x v="13"/>
    <x v="0"/>
    <x v="40"/>
    <x v="5"/>
    <x v="20"/>
    <m/>
    <m/>
    <m/>
    <m/>
    <m/>
    <m/>
    <n v="307"/>
  </r>
  <r>
    <x v="13"/>
    <x v="9"/>
    <x v="107"/>
    <x v="0"/>
    <x v="11"/>
    <m/>
    <m/>
    <m/>
    <m/>
    <m/>
    <m/>
    <n v="305"/>
  </r>
  <r>
    <x v="13"/>
    <x v="9"/>
    <x v="126"/>
    <x v="1"/>
    <x v="12"/>
    <m/>
    <m/>
    <m/>
    <m/>
    <m/>
    <m/>
    <n v="302"/>
  </r>
  <r>
    <x v="13"/>
    <x v="2"/>
    <x v="26"/>
    <x v="2"/>
    <x v="18"/>
    <m/>
    <m/>
    <m/>
    <m/>
    <m/>
    <m/>
    <n v="301"/>
  </r>
  <r>
    <x v="13"/>
    <x v="2"/>
    <x v="86"/>
    <x v="4"/>
    <x v="21"/>
    <m/>
    <m/>
    <m/>
    <m/>
    <m/>
    <m/>
    <n v="298"/>
  </r>
  <r>
    <x v="13"/>
    <x v="2"/>
    <x v="84"/>
    <x v="2"/>
    <x v="18"/>
    <m/>
    <m/>
    <m/>
    <m/>
    <m/>
    <m/>
    <n v="297"/>
  </r>
  <r>
    <x v="13"/>
    <x v="2"/>
    <x v="86"/>
    <x v="2"/>
    <x v="18"/>
    <m/>
    <m/>
    <m/>
    <m/>
    <m/>
    <m/>
    <n v="295"/>
  </r>
  <r>
    <x v="13"/>
    <x v="3"/>
    <x v="97"/>
    <x v="2"/>
    <x v="18"/>
    <m/>
    <m/>
    <m/>
    <m/>
    <m/>
    <m/>
    <n v="292"/>
  </r>
  <r>
    <x v="13"/>
    <x v="7"/>
    <x v="130"/>
    <x v="1"/>
    <x v="12"/>
    <m/>
    <m/>
    <m/>
    <m/>
    <m/>
    <m/>
    <n v="287"/>
  </r>
  <r>
    <x v="13"/>
    <x v="2"/>
    <x v="84"/>
    <x v="1"/>
    <x v="12"/>
    <m/>
    <m/>
    <m/>
    <m/>
    <m/>
    <m/>
    <n v="286"/>
  </r>
  <r>
    <x v="13"/>
    <x v="2"/>
    <x v="88"/>
    <x v="2"/>
    <x v="18"/>
    <m/>
    <m/>
    <m/>
    <m/>
    <m/>
    <m/>
    <n v="285"/>
  </r>
  <r>
    <x v="13"/>
    <x v="3"/>
    <x v="97"/>
    <x v="2"/>
    <x v="18"/>
    <m/>
    <m/>
    <m/>
    <m/>
    <m/>
    <m/>
    <n v="284"/>
  </r>
  <r>
    <x v="13"/>
    <x v="7"/>
    <x v="72"/>
    <x v="2"/>
    <x v="18"/>
    <m/>
    <m/>
    <m/>
    <m/>
    <m/>
    <m/>
    <n v="282"/>
  </r>
  <r>
    <x v="13"/>
    <x v="0"/>
    <x v="103"/>
    <x v="0"/>
    <x v="11"/>
    <m/>
    <m/>
    <m/>
    <m/>
    <m/>
    <m/>
    <n v="282"/>
  </r>
  <r>
    <x v="13"/>
    <x v="0"/>
    <x v="103"/>
    <x v="5"/>
    <x v="20"/>
    <m/>
    <m/>
    <m/>
    <m/>
    <m/>
    <m/>
    <n v="282"/>
  </r>
  <r>
    <x v="13"/>
    <x v="2"/>
    <x v="58"/>
    <x v="5"/>
    <x v="20"/>
    <m/>
    <m/>
    <m/>
    <m/>
    <m/>
    <m/>
    <n v="281"/>
  </r>
  <r>
    <x v="13"/>
    <x v="7"/>
    <x v="115"/>
    <x v="1"/>
    <x v="12"/>
    <m/>
    <m/>
    <m/>
    <m/>
    <m/>
    <m/>
    <n v="270"/>
  </r>
  <r>
    <x v="13"/>
    <x v="0"/>
    <x v="68"/>
    <x v="1"/>
    <x v="12"/>
    <m/>
    <m/>
    <m/>
    <m/>
    <m/>
    <m/>
    <n v="269"/>
  </r>
  <r>
    <x v="13"/>
    <x v="1"/>
    <x v="19"/>
    <x v="5"/>
    <x v="20"/>
    <m/>
    <m/>
    <m/>
    <m/>
    <m/>
    <m/>
    <n v="268"/>
  </r>
  <r>
    <x v="13"/>
    <x v="3"/>
    <x v="97"/>
    <x v="5"/>
    <x v="20"/>
    <m/>
    <m/>
    <m/>
    <m/>
    <m/>
    <m/>
    <n v="267"/>
  </r>
  <r>
    <x v="13"/>
    <x v="11"/>
    <x v="113"/>
    <x v="2"/>
    <x v="17"/>
    <m/>
    <m/>
    <m/>
    <m/>
    <m/>
    <m/>
    <n v="265"/>
  </r>
  <r>
    <x v="13"/>
    <x v="3"/>
    <x v="16"/>
    <x v="3"/>
    <x v="19"/>
    <m/>
    <m/>
    <m/>
    <m/>
    <m/>
    <m/>
    <n v="265"/>
  </r>
  <r>
    <x v="13"/>
    <x v="3"/>
    <x v="38"/>
    <x v="5"/>
    <x v="20"/>
    <m/>
    <m/>
    <m/>
    <m/>
    <m/>
    <m/>
    <n v="262"/>
  </r>
  <r>
    <x v="13"/>
    <x v="0"/>
    <x v="101"/>
    <x v="2"/>
    <x v="17"/>
    <m/>
    <m/>
    <m/>
    <m/>
    <m/>
    <m/>
    <n v="262"/>
  </r>
  <r>
    <x v="13"/>
    <x v="1"/>
    <x v="129"/>
    <x v="0"/>
    <x v="11"/>
    <m/>
    <m/>
    <m/>
    <m/>
    <m/>
    <m/>
    <n v="257"/>
  </r>
  <r>
    <x v="13"/>
    <x v="5"/>
    <x v="66"/>
    <x v="1"/>
    <x v="12"/>
    <m/>
    <m/>
    <m/>
    <m/>
    <m/>
    <m/>
    <n v="257"/>
  </r>
  <r>
    <x v="13"/>
    <x v="1"/>
    <x v="15"/>
    <x v="3"/>
    <x v="19"/>
    <m/>
    <m/>
    <m/>
    <m/>
    <m/>
    <m/>
    <n v="256"/>
  </r>
  <r>
    <x v="13"/>
    <x v="9"/>
    <x v="146"/>
    <x v="1"/>
    <x v="12"/>
    <m/>
    <m/>
    <m/>
    <m/>
    <m/>
    <m/>
    <n v="254"/>
  </r>
  <r>
    <x v="13"/>
    <x v="1"/>
    <x v="76"/>
    <x v="5"/>
    <x v="20"/>
    <m/>
    <m/>
    <m/>
    <m/>
    <m/>
    <m/>
    <n v="252"/>
  </r>
  <r>
    <x v="13"/>
    <x v="7"/>
    <x v="82"/>
    <x v="2"/>
    <x v="18"/>
    <m/>
    <m/>
    <m/>
    <m/>
    <m/>
    <m/>
    <n v="249"/>
  </r>
  <r>
    <x v="13"/>
    <x v="2"/>
    <x v="81"/>
    <x v="2"/>
    <x v="17"/>
    <m/>
    <m/>
    <m/>
    <m/>
    <m/>
    <m/>
    <n v="248"/>
  </r>
  <r>
    <x v="13"/>
    <x v="2"/>
    <x v="81"/>
    <x v="5"/>
    <x v="20"/>
    <m/>
    <m/>
    <m/>
    <m/>
    <m/>
    <m/>
    <n v="248"/>
  </r>
  <r>
    <x v="13"/>
    <x v="6"/>
    <x v="108"/>
    <x v="0"/>
    <x v="11"/>
    <m/>
    <m/>
    <m/>
    <m/>
    <m/>
    <m/>
    <n v="246"/>
  </r>
  <r>
    <x v="13"/>
    <x v="0"/>
    <x v="31"/>
    <x v="5"/>
    <x v="20"/>
    <m/>
    <m/>
    <m/>
    <m/>
    <m/>
    <m/>
    <n v="245"/>
  </r>
  <r>
    <x v="13"/>
    <x v="9"/>
    <x v="126"/>
    <x v="0"/>
    <x v="11"/>
    <m/>
    <m/>
    <m/>
    <m/>
    <m/>
    <m/>
    <n v="242"/>
  </r>
  <r>
    <x v="13"/>
    <x v="1"/>
    <x v="21"/>
    <x v="5"/>
    <x v="20"/>
    <m/>
    <m/>
    <m/>
    <m/>
    <m/>
    <m/>
    <n v="241"/>
  </r>
  <r>
    <x v="13"/>
    <x v="1"/>
    <x v="6"/>
    <x v="5"/>
    <x v="20"/>
    <m/>
    <m/>
    <m/>
    <m/>
    <m/>
    <m/>
    <n v="240"/>
  </r>
  <r>
    <x v="13"/>
    <x v="3"/>
    <x v="74"/>
    <x v="4"/>
    <x v="21"/>
    <m/>
    <m/>
    <m/>
    <m/>
    <m/>
    <m/>
    <n v="237"/>
  </r>
  <r>
    <x v="13"/>
    <x v="2"/>
    <x v="86"/>
    <x v="3"/>
    <x v="19"/>
    <m/>
    <m/>
    <m/>
    <m/>
    <m/>
    <m/>
    <n v="235"/>
  </r>
  <r>
    <x v="13"/>
    <x v="6"/>
    <x v="177"/>
    <x v="0"/>
    <x v="11"/>
    <m/>
    <m/>
    <m/>
    <m/>
    <m/>
    <m/>
    <n v="235"/>
  </r>
  <r>
    <x v="13"/>
    <x v="1"/>
    <x v="19"/>
    <x v="2"/>
    <x v="18"/>
    <m/>
    <m/>
    <m/>
    <m/>
    <m/>
    <m/>
    <n v="234"/>
  </r>
  <r>
    <x v="13"/>
    <x v="4"/>
    <x v="57"/>
    <x v="2"/>
    <x v="17"/>
    <m/>
    <m/>
    <m/>
    <m/>
    <m/>
    <m/>
    <n v="232"/>
  </r>
  <r>
    <x v="13"/>
    <x v="3"/>
    <x v="104"/>
    <x v="5"/>
    <x v="20"/>
    <m/>
    <m/>
    <m/>
    <m/>
    <m/>
    <m/>
    <n v="229"/>
  </r>
  <r>
    <x v="13"/>
    <x v="2"/>
    <x v="120"/>
    <x v="2"/>
    <x v="17"/>
    <m/>
    <m/>
    <m/>
    <m/>
    <m/>
    <m/>
    <n v="227"/>
  </r>
  <r>
    <x v="13"/>
    <x v="7"/>
    <x v="139"/>
    <x v="1"/>
    <x v="12"/>
    <m/>
    <m/>
    <m/>
    <m/>
    <m/>
    <m/>
    <n v="226"/>
  </r>
  <r>
    <x v="13"/>
    <x v="2"/>
    <x v="29"/>
    <x v="2"/>
    <x v="18"/>
    <m/>
    <m/>
    <m/>
    <m/>
    <m/>
    <m/>
    <n v="225"/>
  </r>
  <r>
    <x v="13"/>
    <x v="3"/>
    <x v="42"/>
    <x v="4"/>
    <x v="21"/>
    <m/>
    <m/>
    <m/>
    <m/>
    <m/>
    <m/>
    <n v="225"/>
  </r>
  <r>
    <x v="13"/>
    <x v="0"/>
    <x v="12"/>
    <x v="2"/>
    <x v="18"/>
    <m/>
    <m/>
    <m/>
    <m/>
    <m/>
    <m/>
    <n v="225"/>
  </r>
  <r>
    <x v="13"/>
    <x v="0"/>
    <x v="103"/>
    <x v="5"/>
    <x v="20"/>
    <m/>
    <m/>
    <m/>
    <m/>
    <m/>
    <m/>
    <n v="224"/>
  </r>
  <r>
    <x v="13"/>
    <x v="1"/>
    <x v="28"/>
    <x v="2"/>
    <x v="17"/>
    <m/>
    <m/>
    <m/>
    <m/>
    <m/>
    <m/>
    <n v="217"/>
  </r>
  <r>
    <x v="13"/>
    <x v="0"/>
    <x v="32"/>
    <x v="1"/>
    <x v="12"/>
    <m/>
    <m/>
    <m/>
    <m/>
    <m/>
    <m/>
    <n v="217"/>
  </r>
  <r>
    <x v="13"/>
    <x v="1"/>
    <x v="23"/>
    <x v="2"/>
    <x v="18"/>
    <m/>
    <m/>
    <m/>
    <m/>
    <m/>
    <m/>
    <n v="215"/>
  </r>
  <r>
    <x v="13"/>
    <x v="3"/>
    <x v="51"/>
    <x v="3"/>
    <x v="19"/>
    <m/>
    <m/>
    <m/>
    <m/>
    <m/>
    <m/>
    <n v="213"/>
  </r>
  <r>
    <x v="13"/>
    <x v="0"/>
    <x v="0"/>
    <x v="2"/>
    <x v="18"/>
    <m/>
    <m/>
    <m/>
    <m/>
    <m/>
    <m/>
    <n v="212"/>
  </r>
  <r>
    <x v="13"/>
    <x v="0"/>
    <x v="124"/>
    <x v="5"/>
    <x v="20"/>
    <m/>
    <m/>
    <m/>
    <m/>
    <m/>
    <m/>
    <n v="212"/>
  </r>
  <r>
    <x v="13"/>
    <x v="3"/>
    <x v="98"/>
    <x v="2"/>
    <x v="17"/>
    <m/>
    <m/>
    <m/>
    <m/>
    <m/>
    <m/>
    <n v="211"/>
  </r>
  <r>
    <x v="13"/>
    <x v="6"/>
    <x v="160"/>
    <x v="0"/>
    <x v="11"/>
    <m/>
    <m/>
    <m/>
    <m/>
    <m/>
    <m/>
    <n v="211"/>
  </r>
  <r>
    <x v="13"/>
    <x v="0"/>
    <x v="68"/>
    <x v="2"/>
    <x v="17"/>
    <m/>
    <m/>
    <m/>
    <m/>
    <m/>
    <m/>
    <n v="208"/>
  </r>
  <r>
    <x v="13"/>
    <x v="1"/>
    <x v="21"/>
    <x v="2"/>
    <x v="17"/>
    <m/>
    <m/>
    <m/>
    <m/>
    <m/>
    <m/>
    <n v="207"/>
  </r>
  <r>
    <x v="13"/>
    <x v="0"/>
    <x v="7"/>
    <x v="5"/>
    <x v="20"/>
    <m/>
    <m/>
    <m/>
    <m/>
    <m/>
    <m/>
    <n v="207"/>
  </r>
  <r>
    <x v="13"/>
    <x v="7"/>
    <x v="52"/>
    <x v="3"/>
    <x v="19"/>
    <m/>
    <m/>
    <m/>
    <m/>
    <m/>
    <m/>
    <n v="203"/>
  </r>
  <r>
    <x v="13"/>
    <x v="1"/>
    <x v="24"/>
    <x v="5"/>
    <x v="20"/>
    <m/>
    <m/>
    <m/>
    <m/>
    <m/>
    <m/>
    <n v="200"/>
  </r>
  <r>
    <x v="13"/>
    <x v="5"/>
    <x v="69"/>
    <x v="5"/>
    <x v="20"/>
    <m/>
    <m/>
    <m/>
    <m/>
    <m/>
    <m/>
    <n v="200"/>
  </r>
  <r>
    <x v="13"/>
    <x v="7"/>
    <x v="130"/>
    <x v="0"/>
    <x v="11"/>
    <m/>
    <m/>
    <m/>
    <m/>
    <m/>
    <m/>
    <n v="193"/>
  </r>
  <r>
    <x v="13"/>
    <x v="2"/>
    <x v="20"/>
    <x v="3"/>
    <x v="19"/>
    <m/>
    <m/>
    <m/>
    <m/>
    <m/>
    <m/>
    <n v="189"/>
  </r>
  <r>
    <x v="13"/>
    <x v="8"/>
    <x v="221"/>
    <x v="0"/>
    <x v="11"/>
    <m/>
    <m/>
    <m/>
    <m/>
    <m/>
    <m/>
    <n v="189"/>
  </r>
  <r>
    <x v="13"/>
    <x v="0"/>
    <x v="12"/>
    <x v="3"/>
    <x v="19"/>
    <m/>
    <m/>
    <m/>
    <m/>
    <m/>
    <m/>
    <n v="189"/>
  </r>
  <r>
    <x v="13"/>
    <x v="7"/>
    <x v="149"/>
    <x v="0"/>
    <x v="11"/>
    <m/>
    <m/>
    <m/>
    <m/>
    <m/>
    <m/>
    <n v="188"/>
  </r>
  <r>
    <x v="13"/>
    <x v="4"/>
    <x v="65"/>
    <x v="5"/>
    <x v="20"/>
    <m/>
    <m/>
    <m/>
    <m/>
    <m/>
    <m/>
    <n v="186"/>
  </r>
  <r>
    <x v="13"/>
    <x v="1"/>
    <x v="30"/>
    <x v="5"/>
    <x v="20"/>
    <m/>
    <m/>
    <m/>
    <m/>
    <m/>
    <m/>
    <n v="186"/>
  </r>
  <r>
    <x v="13"/>
    <x v="9"/>
    <x v="126"/>
    <x v="1"/>
    <x v="12"/>
    <m/>
    <m/>
    <m/>
    <m/>
    <m/>
    <m/>
    <n v="186"/>
  </r>
  <r>
    <x v="13"/>
    <x v="4"/>
    <x v="53"/>
    <x v="5"/>
    <x v="20"/>
    <m/>
    <m/>
    <m/>
    <m/>
    <m/>
    <m/>
    <n v="184"/>
  </r>
  <r>
    <x v="13"/>
    <x v="1"/>
    <x v="64"/>
    <x v="2"/>
    <x v="17"/>
    <m/>
    <m/>
    <m/>
    <m/>
    <m/>
    <m/>
    <n v="184"/>
  </r>
  <r>
    <x v="13"/>
    <x v="3"/>
    <x v="38"/>
    <x v="3"/>
    <x v="19"/>
    <m/>
    <m/>
    <m/>
    <m/>
    <m/>
    <m/>
    <n v="183"/>
  </r>
  <r>
    <x v="13"/>
    <x v="7"/>
    <x v="82"/>
    <x v="3"/>
    <x v="19"/>
    <m/>
    <m/>
    <m/>
    <m/>
    <m/>
    <m/>
    <n v="181"/>
  </r>
  <r>
    <x v="13"/>
    <x v="1"/>
    <x v="125"/>
    <x v="1"/>
    <x v="12"/>
    <m/>
    <m/>
    <m/>
    <m/>
    <m/>
    <m/>
    <n v="180"/>
  </r>
  <r>
    <x v="13"/>
    <x v="1"/>
    <x v="23"/>
    <x v="3"/>
    <x v="19"/>
    <m/>
    <m/>
    <m/>
    <m/>
    <m/>
    <m/>
    <n v="179"/>
  </r>
  <r>
    <x v="13"/>
    <x v="2"/>
    <x v="81"/>
    <x v="2"/>
    <x v="18"/>
    <m/>
    <m/>
    <m/>
    <m/>
    <m/>
    <m/>
    <n v="179"/>
  </r>
  <r>
    <x v="13"/>
    <x v="8"/>
    <x v="136"/>
    <x v="0"/>
    <x v="11"/>
    <m/>
    <m/>
    <m/>
    <m/>
    <m/>
    <m/>
    <n v="178"/>
  </r>
  <r>
    <x v="13"/>
    <x v="1"/>
    <x v="24"/>
    <x v="2"/>
    <x v="18"/>
    <m/>
    <m/>
    <m/>
    <m/>
    <m/>
    <m/>
    <n v="177"/>
  </r>
  <r>
    <x v="13"/>
    <x v="8"/>
    <x v="136"/>
    <x v="0"/>
    <x v="11"/>
    <m/>
    <m/>
    <m/>
    <m/>
    <m/>
    <m/>
    <n v="175"/>
  </r>
  <r>
    <x v="13"/>
    <x v="4"/>
    <x v="155"/>
    <x v="2"/>
    <x v="17"/>
    <m/>
    <m/>
    <m/>
    <m/>
    <m/>
    <m/>
    <n v="173"/>
  </r>
  <r>
    <x v="13"/>
    <x v="4"/>
    <x v="53"/>
    <x v="2"/>
    <x v="18"/>
    <m/>
    <m/>
    <m/>
    <m/>
    <m/>
    <m/>
    <n v="170"/>
  </r>
  <r>
    <x v="13"/>
    <x v="2"/>
    <x v="87"/>
    <x v="4"/>
    <x v="21"/>
    <m/>
    <m/>
    <m/>
    <m/>
    <m/>
    <m/>
    <n v="170"/>
  </r>
  <r>
    <x v="13"/>
    <x v="1"/>
    <x v="75"/>
    <x v="1"/>
    <x v="12"/>
    <m/>
    <m/>
    <m/>
    <m/>
    <m/>
    <m/>
    <n v="170"/>
  </r>
  <r>
    <x v="13"/>
    <x v="7"/>
    <x v="62"/>
    <x v="3"/>
    <x v="19"/>
    <m/>
    <m/>
    <m/>
    <m/>
    <m/>
    <m/>
    <n v="169"/>
  </r>
  <r>
    <x v="13"/>
    <x v="1"/>
    <x v="79"/>
    <x v="2"/>
    <x v="17"/>
    <m/>
    <m/>
    <m/>
    <m/>
    <m/>
    <m/>
    <n v="165"/>
  </r>
  <r>
    <x v="13"/>
    <x v="1"/>
    <x v="79"/>
    <x v="5"/>
    <x v="20"/>
    <m/>
    <m/>
    <m/>
    <m/>
    <m/>
    <m/>
    <n v="161"/>
  </r>
  <r>
    <x v="13"/>
    <x v="1"/>
    <x v="125"/>
    <x v="2"/>
    <x v="17"/>
    <m/>
    <m/>
    <m/>
    <m/>
    <m/>
    <m/>
    <n v="159"/>
  </r>
  <r>
    <x v="13"/>
    <x v="7"/>
    <x v="121"/>
    <x v="0"/>
    <x v="11"/>
    <m/>
    <m/>
    <m/>
    <m/>
    <m/>
    <m/>
    <n v="157"/>
  </r>
  <r>
    <x v="13"/>
    <x v="9"/>
    <x v="158"/>
    <x v="2"/>
    <x v="17"/>
    <m/>
    <m/>
    <m/>
    <m/>
    <m/>
    <m/>
    <n v="157"/>
  </r>
  <r>
    <x v="13"/>
    <x v="4"/>
    <x v="57"/>
    <x v="1"/>
    <x v="12"/>
    <m/>
    <m/>
    <m/>
    <m/>
    <m/>
    <m/>
    <n v="156"/>
  </r>
  <r>
    <x v="13"/>
    <x v="3"/>
    <x v="42"/>
    <x v="3"/>
    <x v="19"/>
    <m/>
    <m/>
    <m/>
    <m/>
    <m/>
    <m/>
    <n v="155"/>
  </r>
  <r>
    <x v="13"/>
    <x v="6"/>
    <x v="61"/>
    <x v="2"/>
    <x v="17"/>
    <m/>
    <m/>
    <m/>
    <m/>
    <m/>
    <m/>
    <n v="155"/>
  </r>
  <r>
    <x v="13"/>
    <x v="0"/>
    <x v="40"/>
    <x v="2"/>
    <x v="18"/>
    <m/>
    <m/>
    <m/>
    <m/>
    <m/>
    <m/>
    <n v="155"/>
  </r>
  <r>
    <x v="13"/>
    <x v="3"/>
    <x v="97"/>
    <x v="1"/>
    <x v="12"/>
    <m/>
    <m/>
    <m/>
    <m/>
    <m/>
    <m/>
    <n v="154"/>
  </r>
  <r>
    <x v="13"/>
    <x v="9"/>
    <x v="161"/>
    <x v="1"/>
    <x v="12"/>
    <m/>
    <m/>
    <m/>
    <m/>
    <m/>
    <m/>
    <n v="153"/>
  </r>
  <r>
    <x v="13"/>
    <x v="2"/>
    <x v="120"/>
    <x v="5"/>
    <x v="20"/>
    <m/>
    <m/>
    <m/>
    <m/>
    <m/>
    <m/>
    <n v="152"/>
  </r>
  <r>
    <x v="13"/>
    <x v="6"/>
    <x v="108"/>
    <x v="1"/>
    <x v="12"/>
    <m/>
    <m/>
    <m/>
    <m/>
    <m/>
    <m/>
    <n v="151"/>
  </r>
  <r>
    <x v="13"/>
    <x v="12"/>
    <x v="157"/>
    <x v="0"/>
    <x v="11"/>
    <m/>
    <m/>
    <m/>
    <m/>
    <m/>
    <m/>
    <n v="151"/>
  </r>
  <r>
    <x v="13"/>
    <x v="0"/>
    <x v="18"/>
    <x v="4"/>
    <x v="21"/>
    <m/>
    <m/>
    <m/>
    <m/>
    <m/>
    <m/>
    <n v="151"/>
  </r>
  <r>
    <x v="13"/>
    <x v="2"/>
    <x v="84"/>
    <x v="4"/>
    <x v="21"/>
    <m/>
    <m/>
    <m/>
    <m/>
    <m/>
    <m/>
    <n v="150"/>
  </r>
  <r>
    <x v="13"/>
    <x v="1"/>
    <x v="166"/>
    <x v="0"/>
    <x v="11"/>
    <m/>
    <m/>
    <m/>
    <m/>
    <m/>
    <m/>
    <n v="145"/>
  </r>
  <r>
    <x v="13"/>
    <x v="5"/>
    <x v="69"/>
    <x v="3"/>
    <x v="19"/>
    <m/>
    <m/>
    <m/>
    <m/>
    <m/>
    <m/>
    <n v="144"/>
  </r>
  <r>
    <x v="13"/>
    <x v="9"/>
    <x v="154"/>
    <x v="0"/>
    <x v="11"/>
    <m/>
    <m/>
    <m/>
    <m/>
    <m/>
    <m/>
    <n v="144"/>
  </r>
  <r>
    <x v="13"/>
    <x v="1"/>
    <x v="41"/>
    <x v="4"/>
    <x v="21"/>
    <m/>
    <m/>
    <m/>
    <m/>
    <m/>
    <m/>
    <n v="141"/>
  </r>
  <r>
    <x v="13"/>
    <x v="1"/>
    <x v="13"/>
    <x v="4"/>
    <x v="21"/>
    <m/>
    <m/>
    <m/>
    <m/>
    <m/>
    <m/>
    <n v="141"/>
  </r>
  <r>
    <x v="13"/>
    <x v="5"/>
    <x v="33"/>
    <x v="5"/>
    <x v="20"/>
    <m/>
    <m/>
    <m/>
    <m/>
    <m/>
    <m/>
    <n v="141"/>
  </r>
  <r>
    <x v="13"/>
    <x v="9"/>
    <x v="126"/>
    <x v="0"/>
    <x v="11"/>
    <m/>
    <m/>
    <m/>
    <m/>
    <m/>
    <m/>
    <n v="138"/>
  </r>
  <r>
    <x v="13"/>
    <x v="1"/>
    <x v="153"/>
    <x v="0"/>
    <x v="11"/>
    <m/>
    <m/>
    <m/>
    <m/>
    <m/>
    <m/>
    <n v="135"/>
  </r>
  <r>
    <x v="13"/>
    <x v="0"/>
    <x v="96"/>
    <x v="5"/>
    <x v="20"/>
    <m/>
    <m/>
    <m/>
    <m/>
    <m/>
    <m/>
    <n v="135"/>
  </r>
  <r>
    <x v="13"/>
    <x v="3"/>
    <x v="104"/>
    <x v="3"/>
    <x v="19"/>
    <m/>
    <m/>
    <m/>
    <m/>
    <m/>
    <m/>
    <n v="132"/>
  </r>
  <r>
    <x v="13"/>
    <x v="1"/>
    <x v="147"/>
    <x v="0"/>
    <x v="11"/>
    <m/>
    <m/>
    <m/>
    <m/>
    <m/>
    <m/>
    <n v="130"/>
  </r>
  <r>
    <x v="13"/>
    <x v="5"/>
    <x v="66"/>
    <x v="4"/>
    <x v="21"/>
    <m/>
    <m/>
    <m/>
    <m/>
    <m/>
    <m/>
    <n v="130"/>
  </r>
  <r>
    <x v="13"/>
    <x v="2"/>
    <x v="29"/>
    <x v="3"/>
    <x v="19"/>
    <m/>
    <m/>
    <m/>
    <m/>
    <m/>
    <m/>
    <n v="129"/>
  </r>
  <r>
    <x v="13"/>
    <x v="1"/>
    <x v="13"/>
    <x v="2"/>
    <x v="17"/>
    <m/>
    <m/>
    <m/>
    <m/>
    <m/>
    <m/>
    <n v="128"/>
  </r>
  <r>
    <x v="13"/>
    <x v="8"/>
    <x v="179"/>
    <x v="0"/>
    <x v="11"/>
    <m/>
    <m/>
    <m/>
    <m/>
    <m/>
    <m/>
    <n v="126"/>
  </r>
  <r>
    <x v="13"/>
    <x v="8"/>
    <x v="135"/>
    <x v="0"/>
    <x v="11"/>
    <m/>
    <m/>
    <m/>
    <m/>
    <m/>
    <m/>
    <n v="126"/>
  </r>
  <r>
    <x v="13"/>
    <x v="1"/>
    <x v="67"/>
    <x v="5"/>
    <x v="20"/>
    <m/>
    <m/>
    <m/>
    <m/>
    <m/>
    <m/>
    <n v="120"/>
  </r>
  <r>
    <x v="13"/>
    <x v="5"/>
    <x v="89"/>
    <x v="4"/>
    <x v="21"/>
    <m/>
    <m/>
    <m/>
    <m/>
    <m/>
    <m/>
    <n v="120"/>
  </r>
  <r>
    <x v="13"/>
    <x v="7"/>
    <x v="52"/>
    <x v="4"/>
    <x v="21"/>
    <m/>
    <m/>
    <m/>
    <m/>
    <m/>
    <m/>
    <n v="120"/>
  </r>
  <r>
    <x v="13"/>
    <x v="9"/>
    <x v="170"/>
    <x v="1"/>
    <x v="12"/>
    <m/>
    <m/>
    <m/>
    <m/>
    <m/>
    <m/>
    <n v="119"/>
  </r>
  <r>
    <x v="13"/>
    <x v="6"/>
    <x v="44"/>
    <x v="2"/>
    <x v="17"/>
    <m/>
    <m/>
    <m/>
    <m/>
    <m/>
    <m/>
    <n v="119"/>
  </r>
  <r>
    <x v="13"/>
    <x v="2"/>
    <x v="43"/>
    <x v="4"/>
    <x v="21"/>
    <m/>
    <m/>
    <m/>
    <m/>
    <m/>
    <m/>
    <n v="115"/>
  </r>
  <r>
    <x v="13"/>
    <x v="1"/>
    <x v="93"/>
    <x v="1"/>
    <x v="12"/>
    <m/>
    <m/>
    <m/>
    <m/>
    <m/>
    <m/>
    <n v="114"/>
  </r>
  <r>
    <x v="13"/>
    <x v="9"/>
    <x v="137"/>
    <x v="0"/>
    <x v="11"/>
    <m/>
    <m/>
    <m/>
    <m/>
    <m/>
    <m/>
    <n v="114"/>
  </r>
  <r>
    <x v="13"/>
    <x v="0"/>
    <x v="0"/>
    <x v="4"/>
    <x v="21"/>
    <m/>
    <m/>
    <m/>
    <m/>
    <m/>
    <m/>
    <n v="114"/>
  </r>
  <r>
    <x v="13"/>
    <x v="4"/>
    <x v="27"/>
    <x v="3"/>
    <x v="19"/>
    <m/>
    <m/>
    <m/>
    <m/>
    <m/>
    <m/>
    <n v="112"/>
  </r>
  <r>
    <x v="13"/>
    <x v="1"/>
    <x v="5"/>
    <x v="4"/>
    <x v="21"/>
    <m/>
    <m/>
    <m/>
    <m/>
    <m/>
    <m/>
    <n v="111"/>
  </r>
  <r>
    <x v="13"/>
    <x v="0"/>
    <x v="46"/>
    <x v="2"/>
    <x v="18"/>
    <m/>
    <m/>
    <m/>
    <m/>
    <m/>
    <m/>
    <n v="111"/>
  </r>
  <r>
    <x v="13"/>
    <x v="2"/>
    <x v="59"/>
    <x v="5"/>
    <x v="20"/>
    <m/>
    <m/>
    <m/>
    <m/>
    <m/>
    <m/>
    <n v="110"/>
  </r>
  <r>
    <x v="13"/>
    <x v="1"/>
    <x v="25"/>
    <x v="5"/>
    <x v="20"/>
    <m/>
    <m/>
    <m/>
    <m/>
    <m/>
    <m/>
    <n v="109"/>
  </r>
  <r>
    <x v="13"/>
    <x v="3"/>
    <x v="51"/>
    <x v="2"/>
    <x v="18"/>
    <m/>
    <m/>
    <m/>
    <m/>
    <m/>
    <m/>
    <n v="109"/>
  </r>
  <r>
    <x v="13"/>
    <x v="2"/>
    <x v="84"/>
    <x v="3"/>
    <x v="19"/>
    <m/>
    <m/>
    <m/>
    <m/>
    <m/>
    <m/>
    <n v="108"/>
  </r>
  <r>
    <x v="13"/>
    <x v="0"/>
    <x v="18"/>
    <x v="2"/>
    <x v="17"/>
    <m/>
    <m/>
    <m/>
    <m/>
    <m/>
    <m/>
    <n v="106"/>
  </r>
  <r>
    <x v="13"/>
    <x v="1"/>
    <x v="85"/>
    <x v="5"/>
    <x v="20"/>
    <m/>
    <m/>
    <m/>
    <m/>
    <m/>
    <m/>
    <n v="105"/>
  </r>
  <r>
    <x v="13"/>
    <x v="9"/>
    <x v="158"/>
    <x v="0"/>
    <x v="11"/>
    <m/>
    <m/>
    <m/>
    <m/>
    <m/>
    <m/>
    <n v="102"/>
  </r>
  <r>
    <x v="13"/>
    <x v="3"/>
    <x v="97"/>
    <x v="5"/>
    <x v="20"/>
    <m/>
    <m/>
    <m/>
    <m/>
    <m/>
    <m/>
    <n v="101"/>
  </r>
  <r>
    <x v="13"/>
    <x v="7"/>
    <x v="62"/>
    <x v="2"/>
    <x v="18"/>
    <m/>
    <m/>
    <m/>
    <m/>
    <m/>
    <m/>
    <n v="101"/>
  </r>
  <r>
    <x v="13"/>
    <x v="1"/>
    <x v="163"/>
    <x v="5"/>
    <x v="20"/>
    <m/>
    <m/>
    <m/>
    <m/>
    <m/>
    <m/>
    <n v="100"/>
  </r>
  <r>
    <x v="13"/>
    <x v="5"/>
    <x v="69"/>
    <x v="3"/>
    <x v="19"/>
    <m/>
    <m/>
    <m/>
    <m/>
    <m/>
    <m/>
    <n v="100"/>
  </r>
  <r>
    <x v="13"/>
    <x v="6"/>
    <x v="80"/>
    <x v="3"/>
    <x v="19"/>
    <m/>
    <m/>
    <m/>
    <m/>
    <m/>
    <m/>
    <n v="99"/>
  </r>
  <r>
    <x v="13"/>
    <x v="9"/>
    <x v="161"/>
    <x v="0"/>
    <x v="11"/>
    <m/>
    <m/>
    <m/>
    <m/>
    <m/>
    <m/>
    <n v="98"/>
  </r>
  <r>
    <x v="13"/>
    <x v="8"/>
    <x v="136"/>
    <x v="1"/>
    <x v="12"/>
    <m/>
    <m/>
    <m/>
    <m/>
    <m/>
    <m/>
    <n v="98"/>
  </r>
  <r>
    <x v="13"/>
    <x v="2"/>
    <x v="10"/>
    <x v="5"/>
    <x v="20"/>
    <m/>
    <m/>
    <m/>
    <m/>
    <m/>
    <m/>
    <n v="95"/>
  </r>
  <r>
    <x v="13"/>
    <x v="7"/>
    <x v="149"/>
    <x v="1"/>
    <x v="12"/>
    <m/>
    <m/>
    <m/>
    <m/>
    <m/>
    <m/>
    <n v="92"/>
  </r>
  <r>
    <x v="13"/>
    <x v="1"/>
    <x v="125"/>
    <x v="0"/>
    <x v="11"/>
    <m/>
    <m/>
    <m/>
    <m/>
    <m/>
    <m/>
    <n v="91"/>
  </r>
  <r>
    <x v="13"/>
    <x v="6"/>
    <x v="138"/>
    <x v="0"/>
    <x v="11"/>
    <m/>
    <m/>
    <m/>
    <m/>
    <m/>
    <m/>
    <n v="91"/>
  </r>
  <r>
    <x v="13"/>
    <x v="0"/>
    <x v="9"/>
    <x v="2"/>
    <x v="17"/>
    <m/>
    <m/>
    <m/>
    <m/>
    <m/>
    <m/>
    <n v="91"/>
  </r>
  <r>
    <x v="13"/>
    <x v="2"/>
    <x v="20"/>
    <x v="5"/>
    <x v="20"/>
    <m/>
    <m/>
    <m/>
    <m/>
    <m/>
    <m/>
    <n v="90"/>
  </r>
  <r>
    <x v="13"/>
    <x v="0"/>
    <x v="124"/>
    <x v="1"/>
    <x v="12"/>
    <m/>
    <m/>
    <m/>
    <m/>
    <m/>
    <m/>
    <n v="90"/>
  </r>
  <r>
    <x v="13"/>
    <x v="9"/>
    <x v="176"/>
    <x v="0"/>
    <x v="11"/>
    <m/>
    <m/>
    <m/>
    <m/>
    <m/>
    <m/>
    <n v="89"/>
  </r>
  <r>
    <x v="13"/>
    <x v="0"/>
    <x v="96"/>
    <x v="1"/>
    <x v="12"/>
    <m/>
    <m/>
    <m/>
    <m/>
    <m/>
    <m/>
    <n v="86"/>
  </r>
  <r>
    <x v="13"/>
    <x v="1"/>
    <x v="94"/>
    <x v="5"/>
    <x v="20"/>
    <m/>
    <m/>
    <m/>
    <m/>
    <m/>
    <m/>
    <n v="85"/>
  </r>
  <r>
    <x v="13"/>
    <x v="1"/>
    <x v="3"/>
    <x v="2"/>
    <x v="18"/>
    <m/>
    <m/>
    <m/>
    <m/>
    <m/>
    <m/>
    <n v="85"/>
  </r>
  <r>
    <x v="13"/>
    <x v="1"/>
    <x v="15"/>
    <x v="4"/>
    <x v="21"/>
    <m/>
    <m/>
    <m/>
    <m/>
    <m/>
    <m/>
    <n v="85"/>
  </r>
  <r>
    <x v="13"/>
    <x v="10"/>
    <x v="109"/>
    <x v="1"/>
    <x v="12"/>
    <m/>
    <m/>
    <m/>
    <m/>
    <m/>
    <m/>
    <n v="85"/>
  </r>
  <r>
    <x v="13"/>
    <x v="3"/>
    <x v="111"/>
    <x v="2"/>
    <x v="17"/>
    <m/>
    <m/>
    <m/>
    <m/>
    <m/>
    <m/>
    <n v="84"/>
  </r>
  <r>
    <x v="13"/>
    <x v="9"/>
    <x v="106"/>
    <x v="2"/>
    <x v="17"/>
    <m/>
    <m/>
    <m/>
    <m/>
    <m/>
    <m/>
    <n v="84"/>
  </r>
  <r>
    <x v="13"/>
    <x v="4"/>
    <x v="45"/>
    <x v="3"/>
    <x v="19"/>
    <m/>
    <m/>
    <m/>
    <m/>
    <m/>
    <m/>
    <n v="83"/>
  </r>
  <r>
    <x v="13"/>
    <x v="2"/>
    <x v="122"/>
    <x v="5"/>
    <x v="20"/>
    <m/>
    <m/>
    <m/>
    <m/>
    <m/>
    <m/>
    <n v="83"/>
  </r>
  <r>
    <x v="13"/>
    <x v="1"/>
    <x v="14"/>
    <x v="3"/>
    <x v="19"/>
    <m/>
    <m/>
    <m/>
    <m/>
    <m/>
    <m/>
    <n v="83"/>
  </r>
  <r>
    <x v="13"/>
    <x v="0"/>
    <x v="54"/>
    <x v="5"/>
    <x v="20"/>
    <m/>
    <m/>
    <m/>
    <m/>
    <m/>
    <m/>
    <n v="83"/>
  </r>
  <r>
    <x v="13"/>
    <x v="4"/>
    <x v="57"/>
    <x v="3"/>
    <x v="19"/>
    <m/>
    <m/>
    <m/>
    <m/>
    <m/>
    <m/>
    <n v="82"/>
  </r>
  <r>
    <x v="13"/>
    <x v="1"/>
    <x v="93"/>
    <x v="2"/>
    <x v="17"/>
    <m/>
    <m/>
    <m/>
    <m/>
    <m/>
    <m/>
    <n v="81"/>
  </r>
  <r>
    <x v="13"/>
    <x v="1"/>
    <x v="116"/>
    <x v="1"/>
    <x v="12"/>
    <m/>
    <m/>
    <m/>
    <m/>
    <m/>
    <m/>
    <n v="80"/>
  </r>
  <r>
    <x v="13"/>
    <x v="1"/>
    <x v="76"/>
    <x v="2"/>
    <x v="18"/>
    <m/>
    <m/>
    <m/>
    <m/>
    <m/>
    <m/>
    <n v="80"/>
  </r>
  <r>
    <x v="13"/>
    <x v="0"/>
    <x v="12"/>
    <x v="2"/>
    <x v="17"/>
    <m/>
    <m/>
    <m/>
    <m/>
    <m/>
    <m/>
    <n v="80"/>
  </r>
  <r>
    <x v="13"/>
    <x v="0"/>
    <x v="54"/>
    <x v="5"/>
    <x v="20"/>
    <m/>
    <m/>
    <m/>
    <m/>
    <m/>
    <m/>
    <n v="78"/>
  </r>
  <r>
    <x v="13"/>
    <x v="2"/>
    <x v="26"/>
    <x v="4"/>
    <x v="21"/>
    <m/>
    <m/>
    <m/>
    <m/>
    <m/>
    <m/>
    <n v="77"/>
  </r>
  <r>
    <x v="13"/>
    <x v="2"/>
    <x v="84"/>
    <x v="4"/>
    <x v="21"/>
    <m/>
    <m/>
    <m/>
    <m/>
    <m/>
    <m/>
    <n v="75"/>
  </r>
  <r>
    <x v="13"/>
    <x v="1"/>
    <x v="30"/>
    <x v="4"/>
    <x v="21"/>
    <m/>
    <m/>
    <m/>
    <m/>
    <m/>
    <m/>
    <n v="74"/>
  </r>
  <r>
    <x v="13"/>
    <x v="1"/>
    <x v="92"/>
    <x v="3"/>
    <x v="19"/>
    <m/>
    <m/>
    <m/>
    <m/>
    <m/>
    <m/>
    <n v="74"/>
  </r>
  <r>
    <x v="13"/>
    <x v="0"/>
    <x v="46"/>
    <x v="2"/>
    <x v="17"/>
    <m/>
    <m/>
    <m/>
    <m/>
    <m/>
    <m/>
    <n v="74"/>
  </r>
  <r>
    <x v="13"/>
    <x v="9"/>
    <x v="154"/>
    <x v="0"/>
    <x v="11"/>
    <m/>
    <m/>
    <m/>
    <m/>
    <m/>
    <m/>
    <n v="73"/>
  </r>
  <r>
    <x v="13"/>
    <x v="8"/>
    <x v="171"/>
    <x v="0"/>
    <x v="11"/>
    <m/>
    <m/>
    <m/>
    <m/>
    <m/>
    <m/>
    <n v="70"/>
  </r>
  <r>
    <x v="13"/>
    <x v="0"/>
    <x v="9"/>
    <x v="2"/>
    <x v="18"/>
    <m/>
    <m/>
    <m/>
    <m/>
    <m/>
    <m/>
    <n v="70"/>
  </r>
  <r>
    <x v="13"/>
    <x v="2"/>
    <x v="112"/>
    <x v="2"/>
    <x v="17"/>
    <m/>
    <m/>
    <m/>
    <m/>
    <m/>
    <m/>
    <n v="69"/>
  </r>
  <r>
    <x v="13"/>
    <x v="11"/>
    <x v="113"/>
    <x v="5"/>
    <x v="20"/>
    <m/>
    <m/>
    <m/>
    <m/>
    <m/>
    <m/>
    <n v="69"/>
  </r>
  <r>
    <x v="13"/>
    <x v="1"/>
    <x v="76"/>
    <x v="3"/>
    <x v="19"/>
    <m/>
    <m/>
    <m/>
    <m/>
    <m/>
    <m/>
    <n v="67"/>
  </r>
  <r>
    <x v="13"/>
    <x v="3"/>
    <x v="190"/>
    <x v="4"/>
    <x v="21"/>
    <m/>
    <m/>
    <m/>
    <m/>
    <m/>
    <m/>
    <n v="67"/>
  </r>
  <r>
    <x v="13"/>
    <x v="7"/>
    <x v="133"/>
    <x v="1"/>
    <x v="12"/>
    <m/>
    <m/>
    <m/>
    <m/>
    <m/>
    <m/>
    <n v="67"/>
  </r>
  <r>
    <x v="13"/>
    <x v="8"/>
    <x v="136"/>
    <x v="0"/>
    <x v="11"/>
    <m/>
    <m/>
    <m/>
    <m/>
    <m/>
    <m/>
    <n v="67"/>
  </r>
  <r>
    <x v="13"/>
    <x v="0"/>
    <x v="1"/>
    <x v="4"/>
    <x v="21"/>
    <m/>
    <m/>
    <m/>
    <m/>
    <m/>
    <m/>
    <n v="67"/>
  </r>
  <r>
    <x v="13"/>
    <x v="2"/>
    <x v="84"/>
    <x v="5"/>
    <x v="20"/>
    <m/>
    <m/>
    <m/>
    <m/>
    <m/>
    <m/>
    <n v="66"/>
  </r>
  <r>
    <x v="13"/>
    <x v="7"/>
    <x v="62"/>
    <x v="3"/>
    <x v="19"/>
    <m/>
    <m/>
    <m/>
    <m/>
    <m/>
    <m/>
    <n v="65"/>
  </r>
  <r>
    <x v="13"/>
    <x v="0"/>
    <x v="50"/>
    <x v="1"/>
    <x v="12"/>
    <m/>
    <m/>
    <m/>
    <m/>
    <m/>
    <m/>
    <n v="65"/>
  </r>
  <r>
    <x v="13"/>
    <x v="7"/>
    <x v="82"/>
    <x v="4"/>
    <x v="21"/>
    <m/>
    <m/>
    <m/>
    <m/>
    <m/>
    <m/>
    <n v="64"/>
  </r>
  <r>
    <x v="13"/>
    <x v="1"/>
    <x v="100"/>
    <x v="1"/>
    <x v="12"/>
    <m/>
    <m/>
    <m/>
    <m/>
    <m/>
    <m/>
    <n v="63"/>
  </r>
  <r>
    <x v="13"/>
    <x v="8"/>
    <x v="222"/>
    <x v="0"/>
    <x v="11"/>
    <m/>
    <m/>
    <m/>
    <m/>
    <m/>
    <m/>
    <n v="63"/>
  </r>
  <r>
    <x v="13"/>
    <x v="2"/>
    <x v="120"/>
    <x v="2"/>
    <x v="18"/>
    <m/>
    <m/>
    <m/>
    <m/>
    <m/>
    <m/>
    <n v="62"/>
  </r>
  <r>
    <x v="13"/>
    <x v="2"/>
    <x v="49"/>
    <x v="3"/>
    <x v="19"/>
    <m/>
    <m/>
    <m/>
    <m/>
    <m/>
    <m/>
    <n v="60"/>
  </r>
  <r>
    <x v="13"/>
    <x v="2"/>
    <x v="88"/>
    <x v="4"/>
    <x v="21"/>
    <m/>
    <m/>
    <m/>
    <m/>
    <m/>
    <m/>
    <n v="60"/>
  </r>
  <r>
    <x v="13"/>
    <x v="2"/>
    <x v="110"/>
    <x v="4"/>
    <x v="21"/>
    <m/>
    <m/>
    <m/>
    <m/>
    <m/>
    <m/>
    <n v="60"/>
  </r>
  <r>
    <x v="13"/>
    <x v="2"/>
    <x v="43"/>
    <x v="5"/>
    <x v="20"/>
    <m/>
    <m/>
    <m/>
    <m/>
    <m/>
    <m/>
    <n v="60"/>
  </r>
  <r>
    <x v="13"/>
    <x v="3"/>
    <x v="98"/>
    <x v="5"/>
    <x v="20"/>
    <m/>
    <m/>
    <m/>
    <m/>
    <m/>
    <m/>
    <n v="60"/>
  </r>
  <r>
    <x v="13"/>
    <x v="0"/>
    <x v="8"/>
    <x v="2"/>
    <x v="18"/>
    <m/>
    <m/>
    <m/>
    <m/>
    <m/>
    <m/>
    <n v="60"/>
  </r>
  <r>
    <x v="13"/>
    <x v="0"/>
    <x v="162"/>
    <x v="0"/>
    <x v="11"/>
    <m/>
    <m/>
    <m/>
    <m/>
    <m/>
    <m/>
    <n v="60"/>
  </r>
  <r>
    <x v="13"/>
    <x v="1"/>
    <x v="14"/>
    <x v="2"/>
    <x v="18"/>
    <m/>
    <m/>
    <m/>
    <m/>
    <m/>
    <m/>
    <n v="59"/>
  </r>
  <r>
    <x v="13"/>
    <x v="1"/>
    <x v="3"/>
    <x v="4"/>
    <x v="21"/>
    <m/>
    <m/>
    <m/>
    <m/>
    <m/>
    <m/>
    <n v="59"/>
  </r>
  <r>
    <x v="13"/>
    <x v="4"/>
    <x v="155"/>
    <x v="0"/>
    <x v="11"/>
    <m/>
    <m/>
    <m/>
    <m/>
    <m/>
    <m/>
    <n v="58"/>
  </r>
  <r>
    <x v="13"/>
    <x v="1"/>
    <x v="166"/>
    <x v="5"/>
    <x v="20"/>
    <m/>
    <m/>
    <m/>
    <m/>
    <m/>
    <m/>
    <n v="58"/>
  </r>
  <r>
    <x v="13"/>
    <x v="1"/>
    <x v="85"/>
    <x v="2"/>
    <x v="17"/>
    <m/>
    <m/>
    <m/>
    <m/>
    <m/>
    <m/>
    <n v="57"/>
  </r>
  <r>
    <x v="13"/>
    <x v="7"/>
    <x v="72"/>
    <x v="5"/>
    <x v="20"/>
    <m/>
    <m/>
    <m/>
    <m/>
    <m/>
    <m/>
    <n v="57"/>
  </r>
  <r>
    <x v="13"/>
    <x v="9"/>
    <x v="159"/>
    <x v="1"/>
    <x v="12"/>
    <m/>
    <m/>
    <m/>
    <m/>
    <m/>
    <m/>
    <n v="57"/>
  </r>
  <r>
    <x v="13"/>
    <x v="0"/>
    <x v="132"/>
    <x v="5"/>
    <x v="20"/>
    <m/>
    <m/>
    <m/>
    <m/>
    <m/>
    <m/>
    <n v="56"/>
  </r>
  <r>
    <x v="13"/>
    <x v="0"/>
    <x v="60"/>
    <x v="2"/>
    <x v="18"/>
    <m/>
    <m/>
    <m/>
    <m/>
    <m/>
    <m/>
    <n v="55"/>
  </r>
  <r>
    <x v="13"/>
    <x v="10"/>
    <x v="144"/>
    <x v="0"/>
    <x v="11"/>
    <m/>
    <m/>
    <m/>
    <m/>
    <m/>
    <m/>
    <n v="54"/>
  </r>
  <r>
    <x v="13"/>
    <x v="10"/>
    <x v="144"/>
    <x v="5"/>
    <x v="20"/>
    <m/>
    <m/>
    <m/>
    <m/>
    <m/>
    <m/>
    <n v="54"/>
  </r>
  <r>
    <x v="13"/>
    <x v="1"/>
    <x v="75"/>
    <x v="5"/>
    <x v="20"/>
    <m/>
    <m/>
    <m/>
    <m/>
    <m/>
    <m/>
    <n v="53"/>
  </r>
  <r>
    <x v="13"/>
    <x v="2"/>
    <x v="81"/>
    <x v="3"/>
    <x v="19"/>
    <m/>
    <m/>
    <m/>
    <m/>
    <m/>
    <m/>
    <n v="53"/>
  </r>
  <r>
    <x v="13"/>
    <x v="6"/>
    <x v="44"/>
    <x v="5"/>
    <x v="20"/>
    <m/>
    <m/>
    <m/>
    <m/>
    <m/>
    <m/>
    <n v="53"/>
  </r>
  <r>
    <x v="13"/>
    <x v="0"/>
    <x v="103"/>
    <x v="2"/>
    <x v="17"/>
    <m/>
    <m/>
    <m/>
    <m/>
    <m/>
    <m/>
    <n v="53"/>
  </r>
  <r>
    <x v="13"/>
    <x v="2"/>
    <x v="20"/>
    <x v="4"/>
    <x v="21"/>
    <m/>
    <m/>
    <m/>
    <m/>
    <m/>
    <m/>
    <n v="50"/>
  </r>
  <r>
    <x v="13"/>
    <x v="0"/>
    <x v="96"/>
    <x v="1"/>
    <x v="12"/>
    <m/>
    <m/>
    <m/>
    <m/>
    <m/>
    <m/>
    <n v="50"/>
  </r>
  <r>
    <x v="13"/>
    <x v="0"/>
    <x v="78"/>
    <x v="5"/>
    <x v="20"/>
    <m/>
    <m/>
    <m/>
    <m/>
    <m/>
    <m/>
    <n v="50"/>
  </r>
  <r>
    <x v="13"/>
    <x v="3"/>
    <x v="63"/>
    <x v="4"/>
    <x v="21"/>
    <m/>
    <m/>
    <m/>
    <m/>
    <m/>
    <m/>
    <n v="48"/>
  </r>
  <r>
    <x v="13"/>
    <x v="3"/>
    <x v="183"/>
    <x v="0"/>
    <x v="11"/>
    <m/>
    <m/>
    <m/>
    <m/>
    <m/>
    <m/>
    <n v="47"/>
  </r>
  <r>
    <x v="13"/>
    <x v="8"/>
    <x v="136"/>
    <x v="1"/>
    <x v="12"/>
    <m/>
    <m/>
    <m/>
    <m/>
    <m/>
    <m/>
    <n v="47"/>
  </r>
  <r>
    <x v="13"/>
    <x v="12"/>
    <x v="156"/>
    <x v="1"/>
    <x v="12"/>
    <m/>
    <m/>
    <m/>
    <m/>
    <m/>
    <m/>
    <n v="46"/>
  </r>
  <r>
    <x v="13"/>
    <x v="7"/>
    <x v="62"/>
    <x v="4"/>
    <x v="21"/>
    <m/>
    <m/>
    <m/>
    <m/>
    <m/>
    <m/>
    <n v="45"/>
  </r>
  <r>
    <x v="13"/>
    <x v="8"/>
    <x v="71"/>
    <x v="5"/>
    <x v="20"/>
    <m/>
    <m/>
    <m/>
    <m/>
    <m/>
    <m/>
    <n v="45"/>
  </r>
  <r>
    <x v="13"/>
    <x v="4"/>
    <x v="27"/>
    <x v="3"/>
    <x v="19"/>
    <m/>
    <m/>
    <m/>
    <m/>
    <m/>
    <m/>
    <n v="44"/>
  </r>
  <r>
    <x v="13"/>
    <x v="1"/>
    <x v="67"/>
    <x v="1"/>
    <x v="12"/>
    <m/>
    <m/>
    <m/>
    <m/>
    <m/>
    <m/>
    <n v="44"/>
  </r>
  <r>
    <x v="13"/>
    <x v="10"/>
    <x v="246"/>
    <x v="5"/>
    <x v="20"/>
    <m/>
    <m/>
    <m/>
    <m/>
    <m/>
    <m/>
    <n v="44"/>
  </r>
  <r>
    <x v="13"/>
    <x v="0"/>
    <x v="0"/>
    <x v="1"/>
    <x v="12"/>
    <m/>
    <m/>
    <m/>
    <m/>
    <m/>
    <m/>
    <n v="44"/>
  </r>
  <r>
    <x v="13"/>
    <x v="0"/>
    <x v="0"/>
    <x v="5"/>
    <x v="20"/>
    <m/>
    <m/>
    <m/>
    <m/>
    <m/>
    <m/>
    <n v="44"/>
  </r>
  <r>
    <x v="13"/>
    <x v="3"/>
    <x v="97"/>
    <x v="4"/>
    <x v="21"/>
    <m/>
    <m/>
    <m/>
    <m/>
    <m/>
    <m/>
    <n v="43"/>
  </r>
  <r>
    <x v="13"/>
    <x v="14"/>
    <x v="252"/>
    <x v="5"/>
    <x v="20"/>
    <m/>
    <m/>
    <m/>
    <m/>
    <m/>
    <m/>
    <n v="43"/>
  </r>
  <r>
    <x v="13"/>
    <x v="6"/>
    <x v="105"/>
    <x v="1"/>
    <x v="12"/>
    <m/>
    <m/>
    <m/>
    <m/>
    <m/>
    <m/>
    <n v="42"/>
  </r>
  <r>
    <x v="13"/>
    <x v="0"/>
    <x v="132"/>
    <x v="1"/>
    <x v="12"/>
    <m/>
    <m/>
    <m/>
    <m/>
    <m/>
    <m/>
    <n v="42"/>
  </r>
  <r>
    <x v="13"/>
    <x v="1"/>
    <x v="93"/>
    <x v="3"/>
    <x v="19"/>
    <m/>
    <m/>
    <m/>
    <m/>
    <m/>
    <m/>
    <n v="41"/>
  </r>
  <r>
    <x v="13"/>
    <x v="3"/>
    <x v="97"/>
    <x v="3"/>
    <x v="19"/>
    <m/>
    <m/>
    <m/>
    <m/>
    <m/>
    <m/>
    <n v="40"/>
  </r>
  <r>
    <x v="13"/>
    <x v="12"/>
    <x v="156"/>
    <x v="0"/>
    <x v="11"/>
    <m/>
    <m/>
    <m/>
    <m/>
    <m/>
    <m/>
    <n v="40"/>
  </r>
  <r>
    <x v="13"/>
    <x v="5"/>
    <x v="66"/>
    <x v="5"/>
    <x v="20"/>
    <m/>
    <m/>
    <m/>
    <m/>
    <m/>
    <m/>
    <n v="38"/>
  </r>
  <r>
    <x v="13"/>
    <x v="2"/>
    <x v="58"/>
    <x v="4"/>
    <x v="21"/>
    <m/>
    <m/>
    <m/>
    <m/>
    <m/>
    <m/>
    <n v="37"/>
  </r>
  <r>
    <x v="13"/>
    <x v="1"/>
    <x v="100"/>
    <x v="2"/>
    <x v="18"/>
    <m/>
    <m/>
    <m/>
    <m/>
    <m/>
    <m/>
    <n v="37"/>
  </r>
  <r>
    <x v="13"/>
    <x v="0"/>
    <x v="68"/>
    <x v="5"/>
    <x v="20"/>
    <m/>
    <m/>
    <m/>
    <m/>
    <m/>
    <m/>
    <n v="36"/>
  </r>
  <r>
    <x v="13"/>
    <x v="4"/>
    <x v="57"/>
    <x v="4"/>
    <x v="21"/>
    <m/>
    <m/>
    <m/>
    <m/>
    <m/>
    <m/>
    <n v="35"/>
  </r>
  <r>
    <x v="13"/>
    <x v="0"/>
    <x v="78"/>
    <x v="2"/>
    <x v="17"/>
    <m/>
    <m/>
    <m/>
    <m/>
    <m/>
    <m/>
    <n v="35"/>
  </r>
  <r>
    <x v="13"/>
    <x v="1"/>
    <x v="118"/>
    <x v="5"/>
    <x v="20"/>
    <m/>
    <m/>
    <m/>
    <m/>
    <m/>
    <m/>
    <n v="34"/>
  </r>
  <r>
    <x v="13"/>
    <x v="9"/>
    <x v="142"/>
    <x v="0"/>
    <x v="11"/>
    <m/>
    <m/>
    <m/>
    <m/>
    <m/>
    <m/>
    <n v="34"/>
  </r>
  <r>
    <x v="13"/>
    <x v="1"/>
    <x v="141"/>
    <x v="0"/>
    <x v="11"/>
    <m/>
    <m/>
    <m/>
    <m/>
    <m/>
    <m/>
    <n v="32"/>
  </r>
  <r>
    <x v="13"/>
    <x v="2"/>
    <x v="122"/>
    <x v="2"/>
    <x v="17"/>
    <m/>
    <m/>
    <m/>
    <m/>
    <m/>
    <m/>
    <n v="30"/>
  </r>
  <r>
    <x v="13"/>
    <x v="1"/>
    <x v="6"/>
    <x v="3"/>
    <x v="19"/>
    <m/>
    <m/>
    <m/>
    <m/>
    <m/>
    <m/>
    <n v="30"/>
  </r>
  <r>
    <x v="13"/>
    <x v="6"/>
    <x v="80"/>
    <x v="1"/>
    <x v="12"/>
    <m/>
    <m/>
    <m/>
    <m/>
    <m/>
    <m/>
    <n v="30"/>
  </r>
  <r>
    <x v="13"/>
    <x v="10"/>
    <x v="151"/>
    <x v="0"/>
    <x v="11"/>
    <m/>
    <m/>
    <m/>
    <m/>
    <m/>
    <m/>
    <n v="30"/>
  </r>
  <r>
    <x v="13"/>
    <x v="0"/>
    <x v="31"/>
    <x v="2"/>
    <x v="18"/>
    <m/>
    <m/>
    <m/>
    <m/>
    <m/>
    <m/>
    <n v="30"/>
  </r>
  <r>
    <x v="13"/>
    <x v="14"/>
    <x v="254"/>
    <x v="0"/>
    <x v="11"/>
    <m/>
    <m/>
    <m/>
    <m/>
    <m/>
    <m/>
    <n v="29"/>
  </r>
  <r>
    <x v="13"/>
    <x v="0"/>
    <x v="18"/>
    <x v="3"/>
    <x v="19"/>
    <m/>
    <m/>
    <m/>
    <m/>
    <m/>
    <m/>
    <n v="28"/>
  </r>
  <r>
    <x v="13"/>
    <x v="0"/>
    <x v="31"/>
    <x v="2"/>
    <x v="18"/>
    <m/>
    <m/>
    <m/>
    <m/>
    <m/>
    <m/>
    <n v="27"/>
  </r>
  <r>
    <x v="13"/>
    <x v="2"/>
    <x v="86"/>
    <x v="5"/>
    <x v="20"/>
    <m/>
    <m/>
    <m/>
    <m/>
    <m/>
    <m/>
    <n v="26"/>
  </r>
  <r>
    <x v="13"/>
    <x v="1"/>
    <x v="21"/>
    <x v="3"/>
    <x v="19"/>
    <m/>
    <m/>
    <m/>
    <m/>
    <m/>
    <m/>
    <n v="26"/>
  </r>
  <r>
    <x v="13"/>
    <x v="1"/>
    <x v="37"/>
    <x v="3"/>
    <x v="19"/>
    <m/>
    <m/>
    <m/>
    <m/>
    <m/>
    <m/>
    <n v="26"/>
  </r>
  <r>
    <x v="13"/>
    <x v="9"/>
    <x v="173"/>
    <x v="0"/>
    <x v="11"/>
    <m/>
    <m/>
    <m/>
    <m/>
    <m/>
    <m/>
    <n v="25"/>
  </r>
  <r>
    <x v="13"/>
    <x v="9"/>
    <x v="253"/>
    <x v="1"/>
    <x v="12"/>
    <m/>
    <m/>
    <m/>
    <m/>
    <m/>
    <m/>
    <n v="25"/>
  </r>
  <r>
    <x v="13"/>
    <x v="8"/>
    <x v="83"/>
    <x v="2"/>
    <x v="17"/>
    <m/>
    <m/>
    <m/>
    <m/>
    <m/>
    <m/>
    <n v="25"/>
  </r>
  <r>
    <x v="13"/>
    <x v="0"/>
    <x v="0"/>
    <x v="3"/>
    <x v="19"/>
    <m/>
    <m/>
    <m/>
    <m/>
    <m/>
    <m/>
    <n v="23"/>
  </r>
  <r>
    <x v="13"/>
    <x v="0"/>
    <x v="77"/>
    <x v="2"/>
    <x v="17"/>
    <m/>
    <m/>
    <m/>
    <m/>
    <m/>
    <m/>
    <n v="22"/>
  </r>
  <r>
    <x v="13"/>
    <x v="4"/>
    <x v="57"/>
    <x v="2"/>
    <x v="18"/>
    <m/>
    <m/>
    <m/>
    <m/>
    <m/>
    <m/>
    <n v="21"/>
  </r>
  <r>
    <x v="13"/>
    <x v="1"/>
    <x v="163"/>
    <x v="0"/>
    <x v="11"/>
    <m/>
    <m/>
    <m/>
    <m/>
    <m/>
    <m/>
    <n v="21"/>
  </r>
  <r>
    <x v="13"/>
    <x v="9"/>
    <x v="173"/>
    <x v="1"/>
    <x v="12"/>
    <m/>
    <m/>
    <m/>
    <m/>
    <m/>
    <m/>
    <n v="21"/>
  </r>
  <r>
    <x v="13"/>
    <x v="7"/>
    <x v="115"/>
    <x v="4"/>
    <x v="21"/>
    <m/>
    <m/>
    <m/>
    <m/>
    <m/>
    <m/>
    <n v="20"/>
  </r>
  <r>
    <x v="13"/>
    <x v="9"/>
    <x v="126"/>
    <x v="1"/>
    <x v="12"/>
    <m/>
    <m/>
    <m/>
    <m/>
    <m/>
    <m/>
    <n v="20"/>
  </r>
  <r>
    <x v="13"/>
    <x v="1"/>
    <x v="141"/>
    <x v="5"/>
    <x v="20"/>
    <m/>
    <m/>
    <m/>
    <m/>
    <m/>
    <m/>
    <n v="18"/>
  </r>
  <r>
    <x v="13"/>
    <x v="6"/>
    <x v="105"/>
    <x v="5"/>
    <x v="20"/>
    <m/>
    <m/>
    <m/>
    <m/>
    <m/>
    <m/>
    <n v="18"/>
  </r>
  <r>
    <x v="13"/>
    <x v="8"/>
    <x v="135"/>
    <x v="1"/>
    <x v="12"/>
    <m/>
    <m/>
    <m/>
    <m/>
    <m/>
    <m/>
    <n v="18"/>
  </r>
  <r>
    <x v="13"/>
    <x v="14"/>
    <x v="210"/>
    <x v="0"/>
    <x v="11"/>
    <m/>
    <m/>
    <m/>
    <m/>
    <m/>
    <m/>
    <n v="18"/>
  </r>
  <r>
    <x v="13"/>
    <x v="14"/>
    <x v="210"/>
    <x v="5"/>
    <x v="20"/>
    <m/>
    <m/>
    <m/>
    <m/>
    <m/>
    <m/>
    <n v="18"/>
  </r>
  <r>
    <x v="13"/>
    <x v="12"/>
    <x v="241"/>
    <x v="0"/>
    <x v="11"/>
    <m/>
    <m/>
    <m/>
    <m/>
    <m/>
    <m/>
    <n v="17"/>
  </r>
  <r>
    <x v="13"/>
    <x v="9"/>
    <x v="170"/>
    <x v="0"/>
    <x v="11"/>
    <m/>
    <m/>
    <m/>
    <m/>
    <m/>
    <m/>
    <n v="15"/>
  </r>
  <r>
    <x v="13"/>
    <x v="8"/>
    <x v="83"/>
    <x v="1"/>
    <x v="12"/>
    <m/>
    <m/>
    <m/>
    <m/>
    <m/>
    <m/>
    <n v="15"/>
  </r>
  <r>
    <x v="13"/>
    <x v="8"/>
    <x v="83"/>
    <x v="5"/>
    <x v="20"/>
    <m/>
    <m/>
    <m/>
    <m/>
    <m/>
    <m/>
    <n v="15"/>
  </r>
  <r>
    <x v="13"/>
    <x v="0"/>
    <x v="78"/>
    <x v="2"/>
    <x v="18"/>
    <m/>
    <m/>
    <m/>
    <m/>
    <m/>
    <m/>
    <n v="15"/>
  </r>
  <r>
    <x v="13"/>
    <x v="6"/>
    <x v="105"/>
    <x v="2"/>
    <x v="18"/>
    <m/>
    <m/>
    <m/>
    <m/>
    <m/>
    <m/>
    <n v="14"/>
  </r>
  <r>
    <x v="13"/>
    <x v="1"/>
    <x v="99"/>
    <x v="2"/>
    <x v="18"/>
    <m/>
    <m/>
    <m/>
    <m/>
    <m/>
    <m/>
    <n v="13"/>
  </r>
  <r>
    <x v="13"/>
    <x v="6"/>
    <x v="44"/>
    <x v="3"/>
    <x v="19"/>
    <m/>
    <m/>
    <m/>
    <m/>
    <m/>
    <m/>
    <n v="13"/>
  </r>
  <r>
    <x v="13"/>
    <x v="12"/>
    <x v="203"/>
    <x v="5"/>
    <x v="20"/>
    <m/>
    <m/>
    <m/>
    <m/>
    <m/>
    <m/>
    <n v="13"/>
  </r>
  <r>
    <x v="13"/>
    <x v="0"/>
    <x v="68"/>
    <x v="1"/>
    <x v="12"/>
    <m/>
    <m/>
    <m/>
    <m/>
    <m/>
    <m/>
    <n v="13"/>
  </r>
  <r>
    <x v="13"/>
    <x v="9"/>
    <x v="146"/>
    <x v="0"/>
    <x v="11"/>
    <m/>
    <m/>
    <m/>
    <m/>
    <m/>
    <m/>
    <n v="12"/>
  </r>
  <r>
    <x v="13"/>
    <x v="9"/>
    <x v="146"/>
    <x v="5"/>
    <x v="20"/>
    <m/>
    <m/>
    <m/>
    <m/>
    <m/>
    <m/>
    <n v="12"/>
  </r>
  <r>
    <x v="13"/>
    <x v="6"/>
    <x v="90"/>
    <x v="1"/>
    <x v="12"/>
    <m/>
    <m/>
    <m/>
    <m/>
    <m/>
    <m/>
    <n v="11"/>
  </r>
  <r>
    <x v="13"/>
    <x v="0"/>
    <x v="50"/>
    <x v="2"/>
    <x v="17"/>
    <m/>
    <m/>
    <m/>
    <m/>
    <m/>
    <m/>
    <n v="11"/>
  </r>
  <r>
    <x v="13"/>
    <x v="9"/>
    <x v="106"/>
    <x v="5"/>
    <x v="20"/>
    <m/>
    <m/>
    <m/>
    <m/>
    <m/>
    <m/>
    <n v="10"/>
  </r>
  <r>
    <x v="13"/>
    <x v="9"/>
    <x v="126"/>
    <x v="2"/>
    <x v="17"/>
    <m/>
    <m/>
    <m/>
    <m/>
    <m/>
    <m/>
    <n v="10"/>
  </r>
  <r>
    <x v="13"/>
    <x v="0"/>
    <x v="46"/>
    <x v="4"/>
    <x v="21"/>
    <m/>
    <m/>
    <m/>
    <m/>
    <m/>
    <m/>
    <n v="10"/>
  </r>
  <r>
    <x v="13"/>
    <x v="0"/>
    <x v="152"/>
    <x v="4"/>
    <x v="21"/>
    <m/>
    <m/>
    <m/>
    <m/>
    <m/>
    <m/>
    <n v="9"/>
  </r>
  <r>
    <x v="13"/>
    <x v="0"/>
    <x v="152"/>
    <x v="5"/>
    <x v="20"/>
    <m/>
    <m/>
    <m/>
    <m/>
    <m/>
    <m/>
    <n v="8"/>
  </r>
  <r>
    <x v="13"/>
    <x v="7"/>
    <x v="139"/>
    <x v="0"/>
    <x v="11"/>
    <m/>
    <m/>
    <m/>
    <m/>
    <m/>
    <m/>
    <n v="7"/>
  </r>
  <r>
    <x v="13"/>
    <x v="7"/>
    <x v="139"/>
    <x v="5"/>
    <x v="20"/>
    <m/>
    <m/>
    <m/>
    <m/>
    <m/>
    <m/>
    <n v="7"/>
  </r>
  <r>
    <x v="13"/>
    <x v="12"/>
    <x v="203"/>
    <x v="0"/>
    <x v="11"/>
    <m/>
    <m/>
    <m/>
    <m/>
    <m/>
    <m/>
    <n v="6"/>
  </r>
  <r>
    <x v="13"/>
    <x v="13"/>
    <x v="209"/>
    <x v="0"/>
    <x v="11"/>
    <m/>
    <m/>
    <m/>
    <m/>
    <m/>
    <m/>
    <n v="6"/>
  </r>
  <r>
    <x v="13"/>
    <x v="0"/>
    <x v="131"/>
    <x v="1"/>
    <x v="12"/>
    <m/>
    <m/>
    <m/>
    <m/>
    <m/>
    <m/>
    <n v="5"/>
  </r>
  <r>
    <x v="13"/>
    <x v="13"/>
    <x v="228"/>
    <x v="0"/>
    <x v="11"/>
    <m/>
    <m/>
    <m/>
    <m/>
    <m/>
    <m/>
    <n v="4"/>
  </r>
  <r>
    <x v="13"/>
    <x v="6"/>
    <x v="108"/>
    <x v="3"/>
    <x v="19"/>
    <m/>
    <m/>
    <m/>
    <m/>
    <m/>
    <m/>
    <n v="3"/>
  </r>
  <r>
    <x v="13"/>
    <x v="6"/>
    <x v="108"/>
    <x v="5"/>
    <x v="20"/>
    <m/>
    <m/>
    <m/>
    <m/>
    <m/>
    <m/>
    <n v="3"/>
  </r>
  <r>
    <x v="13"/>
    <x v="12"/>
    <x v="241"/>
    <x v="1"/>
    <x v="12"/>
    <m/>
    <m/>
    <m/>
    <m/>
    <m/>
    <m/>
    <n v="3"/>
  </r>
  <r>
    <x v="13"/>
    <x v="0"/>
    <x v="103"/>
    <x v="1"/>
    <x v="12"/>
    <m/>
    <m/>
    <m/>
    <m/>
    <m/>
    <m/>
    <n v="1"/>
  </r>
  <r>
    <x v="13"/>
    <x v="4"/>
    <x v="36"/>
    <x v="0"/>
    <x v="11"/>
    <n v="4961418"/>
    <n v="0"/>
    <n v="0"/>
    <n v="0"/>
    <n v="0"/>
    <n v="4961418"/>
    <m/>
  </r>
  <r>
    <x v="13"/>
    <x v="4"/>
    <x v="36"/>
    <x v="0"/>
    <x v="1"/>
    <n v="0"/>
    <n v="0"/>
    <n v="0"/>
    <n v="481024"/>
    <n v="112196"/>
    <n v="593220"/>
    <m/>
  </r>
  <r>
    <x v="13"/>
    <x v="4"/>
    <x v="36"/>
    <x v="6"/>
    <x v="4"/>
    <n v="324398"/>
    <n v="0"/>
    <n v="0"/>
    <n v="0"/>
    <n v="0"/>
    <n v="324398"/>
    <m/>
  </r>
  <r>
    <x v="13"/>
    <x v="4"/>
    <x v="36"/>
    <x v="6"/>
    <x v="2"/>
    <n v="0"/>
    <n v="0"/>
    <n v="0"/>
    <n v="0"/>
    <n v="4950"/>
    <n v="4950"/>
    <m/>
  </r>
  <r>
    <x v="13"/>
    <x v="4"/>
    <x v="36"/>
    <x v="1"/>
    <x v="12"/>
    <n v="3758698"/>
    <n v="3495"/>
    <n v="0"/>
    <n v="0"/>
    <n v="0"/>
    <n v="3758698"/>
    <m/>
  </r>
  <r>
    <x v="13"/>
    <x v="4"/>
    <x v="36"/>
    <x v="1"/>
    <x v="8"/>
    <n v="0"/>
    <n v="0"/>
    <n v="0"/>
    <n v="0"/>
    <n v="71605"/>
    <n v="71605"/>
    <m/>
  </r>
  <r>
    <x v="13"/>
    <x v="4"/>
    <x v="36"/>
    <x v="2"/>
    <x v="6"/>
    <n v="1055216"/>
    <n v="15018"/>
    <n v="0"/>
    <n v="0"/>
    <n v="0"/>
    <n v="1055216"/>
    <m/>
  </r>
  <r>
    <x v="13"/>
    <x v="4"/>
    <x v="36"/>
    <x v="2"/>
    <x v="13"/>
    <n v="3901835"/>
    <n v="0"/>
    <n v="0"/>
    <n v="0"/>
    <n v="0"/>
    <n v="3901835"/>
    <m/>
  </r>
  <r>
    <x v="13"/>
    <x v="4"/>
    <x v="36"/>
    <x v="2"/>
    <x v="9"/>
    <n v="0"/>
    <n v="0"/>
    <n v="0"/>
    <n v="54946"/>
    <n v="95860"/>
    <n v="150806"/>
    <m/>
  </r>
  <r>
    <x v="13"/>
    <x v="4"/>
    <x v="36"/>
    <x v="4"/>
    <x v="7"/>
    <n v="315609"/>
    <n v="3393"/>
    <n v="0"/>
    <n v="0"/>
    <n v="0"/>
    <n v="315609"/>
    <m/>
  </r>
  <r>
    <x v="13"/>
    <x v="4"/>
    <x v="36"/>
    <x v="3"/>
    <x v="15"/>
    <n v="118000"/>
    <n v="0"/>
    <n v="0"/>
    <n v="0"/>
    <n v="0"/>
    <n v="118000"/>
    <m/>
  </r>
  <r>
    <x v="13"/>
    <x v="4"/>
    <x v="57"/>
    <x v="0"/>
    <x v="11"/>
    <n v="144146"/>
    <n v="0"/>
    <n v="0"/>
    <n v="0"/>
    <n v="0"/>
    <n v="144146"/>
    <m/>
  </r>
  <r>
    <x v="13"/>
    <x v="4"/>
    <x v="57"/>
    <x v="1"/>
    <x v="12"/>
    <n v="25351"/>
    <n v="0"/>
    <n v="0"/>
    <n v="0"/>
    <n v="0"/>
    <n v="25351"/>
    <m/>
  </r>
  <r>
    <x v="13"/>
    <x v="4"/>
    <x v="57"/>
    <x v="2"/>
    <x v="6"/>
    <n v="9480"/>
    <n v="0"/>
    <n v="0"/>
    <n v="0"/>
    <n v="0"/>
    <n v="9480"/>
    <m/>
  </r>
  <r>
    <x v="13"/>
    <x v="4"/>
    <x v="57"/>
    <x v="3"/>
    <x v="5"/>
    <n v="3715"/>
    <n v="0"/>
    <n v="0"/>
    <n v="0"/>
    <n v="0"/>
    <n v="3715"/>
    <m/>
  </r>
  <r>
    <x v="13"/>
    <x v="4"/>
    <x v="57"/>
    <x v="3"/>
    <x v="15"/>
    <n v="11001"/>
    <n v="0"/>
    <n v="0"/>
    <n v="0"/>
    <n v="0"/>
    <n v="11001"/>
    <m/>
  </r>
  <r>
    <x v="13"/>
    <x v="4"/>
    <x v="35"/>
    <x v="0"/>
    <x v="11"/>
    <n v="5444862"/>
    <n v="345176"/>
    <n v="0"/>
    <n v="0"/>
    <n v="0"/>
    <n v="5444862"/>
    <m/>
  </r>
  <r>
    <x v="13"/>
    <x v="4"/>
    <x v="35"/>
    <x v="0"/>
    <x v="1"/>
    <n v="0"/>
    <n v="0"/>
    <n v="0"/>
    <n v="101698"/>
    <n v="109535"/>
    <n v="211233"/>
    <m/>
  </r>
  <r>
    <x v="13"/>
    <x v="4"/>
    <x v="35"/>
    <x v="6"/>
    <x v="4"/>
    <n v="163145"/>
    <n v="0"/>
    <n v="0"/>
    <n v="0"/>
    <n v="0"/>
    <n v="163145"/>
    <m/>
  </r>
  <r>
    <x v="13"/>
    <x v="4"/>
    <x v="35"/>
    <x v="1"/>
    <x v="12"/>
    <n v="3608018"/>
    <n v="43171"/>
    <n v="0"/>
    <n v="0"/>
    <n v="0"/>
    <n v="3608018"/>
    <m/>
  </r>
  <r>
    <x v="13"/>
    <x v="4"/>
    <x v="35"/>
    <x v="1"/>
    <x v="8"/>
    <n v="0"/>
    <n v="0"/>
    <n v="0"/>
    <n v="298401"/>
    <n v="40770"/>
    <n v="339171"/>
    <m/>
  </r>
  <r>
    <x v="13"/>
    <x v="4"/>
    <x v="35"/>
    <x v="2"/>
    <x v="6"/>
    <n v="515199"/>
    <n v="0"/>
    <n v="0"/>
    <n v="0"/>
    <n v="0"/>
    <n v="515199"/>
    <m/>
  </r>
  <r>
    <x v="13"/>
    <x v="4"/>
    <x v="35"/>
    <x v="2"/>
    <x v="13"/>
    <n v="3797783"/>
    <n v="118823"/>
    <n v="0"/>
    <n v="0"/>
    <n v="0"/>
    <n v="3797783"/>
    <m/>
  </r>
  <r>
    <x v="13"/>
    <x v="4"/>
    <x v="35"/>
    <x v="2"/>
    <x v="9"/>
    <n v="0"/>
    <n v="0"/>
    <n v="0"/>
    <n v="198562"/>
    <n v="116780"/>
    <n v="315342"/>
    <m/>
  </r>
  <r>
    <x v="13"/>
    <x v="4"/>
    <x v="35"/>
    <x v="4"/>
    <x v="7"/>
    <n v="300313"/>
    <n v="101917"/>
    <n v="0"/>
    <n v="0"/>
    <n v="0"/>
    <n v="300313"/>
    <m/>
  </r>
  <r>
    <x v="13"/>
    <x v="4"/>
    <x v="35"/>
    <x v="3"/>
    <x v="10"/>
    <n v="15895"/>
    <n v="0"/>
    <n v="0"/>
    <n v="0"/>
    <n v="0"/>
    <n v="15895"/>
    <m/>
  </r>
  <r>
    <x v="13"/>
    <x v="4"/>
    <x v="35"/>
    <x v="3"/>
    <x v="15"/>
    <n v="245820"/>
    <n v="16647"/>
    <n v="0"/>
    <n v="0"/>
    <n v="0"/>
    <n v="245820"/>
    <m/>
  </r>
  <r>
    <x v="13"/>
    <x v="4"/>
    <x v="34"/>
    <x v="0"/>
    <x v="11"/>
    <n v="4159941"/>
    <n v="2423"/>
    <n v="0"/>
    <n v="0"/>
    <n v="0"/>
    <n v="4159941"/>
    <m/>
  </r>
  <r>
    <x v="13"/>
    <x v="4"/>
    <x v="34"/>
    <x v="0"/>
    <x v="1"/>
    <n v="0"/>
    <n v="0"/>
    <n v="0"/>
    <n v="494543"/>
    <n v="79685"/>
    <n v="574228"/>
    <m/>
  </r>
  <r>
    <x v="13"/>
    <x v="4"/>
    <x v="34"/>
    <x v="6"/>
    <x v="4"/>
    <n v="151960"/>
    <n v="0"/>
    <n v="0"/>
    <n v="0"/>
    <n v="0"/>
    <n v="151960"/>
    <m/>
  </r>
  <r>
    <x v="13"/>
    <x v="4"/>
    <x v="34"/>
    <x v="6"/>
    <x v="2"/>
    <n v="0"/>
    <n v="0"/>
    <n v="0"/>
    <n v="73558"/>
    <n v="0"/>
    <n v="73558"/>
    <m/>
  </r>
  <r>
    <x v="13"/>
    <x v="4"/>
    <x v="34"/>
    <x v="1"/>
    <x v="12"/>
    <n v="2935814"/>
    <n v="9634"/>
    <n v="0"/>
    <n v="0"/>
    <n v="0"/>
    <n v="2935814"/>
    <m/>
  </r>
  <r>
    <x v="13"/>
    <x v="4"/>
    <x v="34"/>
    <x v="1"/>
    <x v="8"/>
    <n v="0"/>
    <n v="0"/>
    <n v="0"/>
    <n v="357201"/>
    <n v="26300"/>
    <n v="383501"/>
    <m/>
  </r>
  <r>
    <x v="13"/>
    <x v="4"/>
    <x v="34"/>
    <x v="2"/>
    <x v="6"/>
    <n v="1073925"/>
    <n v="2833"/>
    <n v="0"/>
    <n v="0"/>
    <n v="0"/>
    <n v="1073925"/>
    <m/>
  </r>
  <r>
    <x v="13"/>
    <x v="4"/>
    <x v="34"/>
    <x v="2"/>
    <x v="13"/>
    <n v="2945609"/>
    <n v="6434"/>
    <n v="0"/>
    <n v="0"/>
    <n v="0"/>
    <n v="2945609"/>
    <m/>
  </r>
  <r>
    <x v="13"/>
    <x v="4"/>
    <x v="34"/>
    <x v="2"/>
    <x v="9"/>
    <n v="0"/>
    <n v="0"/>
    <n v="0"/>
    <n v="246343"/>
    <n v="52870"/>
    <n v="299213"/>
    <m/>
  </r>
  <r>
    <x v="13"/>
    <x v="4"/>
    <x v="34"/>
    <x v="4"/>
    <x v="7"/>
    <n v="472402"/>
    <n v="5854"/>
    <n v="0"/>
    <n v="0"/>
    <n v="0"/>
    <n v="472402"/>
    <m/>
  </r>
  <r>
    <x v="13"/>
    <x v="4"/>
    <x v="34"/>
    <x v="3"/>
    <x v="10"/>
    <n v="5265"/>
    <n v="0"/>
    <n v="0"/>
    <n v="0"/>
    <n v="0"/>
    <n v="5265"/>
    <m/>
  </r>
  <r>
    <x v="13"/>
    <x v="4"/>
    <x v="34"/>
    <x v="3"/>
    <x v="15"/>
    <n v="144128"/>
    <n v="5231"/>
    <n v="0"/>
    <n v="0"/>
    <n v="0"/>
    <n v="144128"/>
    <m/>
  </r>
  <r>
    <x v="13"/>
    <x v="4"/>
    <x v="155"/>
    <x v="0"/>
    <x v="11"/>
    <n v="24112"/>
    <n v="0"/>
    <n v="0"/>
    <n v="0"/>
    <n v="0"/>
    <n v="24112"/>
    <m/>
  </r>
  <r>
    <x v="13"/>
    <x v="4"/>
    <x v="155"/>
    <x v="6"/>
    <x v="4"/>
    <n v="3367"/>
    <n v="0"/>
    <n v="0"/>
    <n v="0"/>
    <n v="0"/>
    <n v="3367"/>
    <m/>
  </r>
  <r>
    <x v="13"/>
    <x v="4"/>
    <x v="155"/>
    <x v="2"/>
    <x v="13"/>
    <n v="50419"/>
    <n v="0"/>
    <n v="0"/>
    <n v="0"/>
    <n v="0"/>
    <n v="50419"/>
    <m/>
  </r>
  <r>
    <x v="13"/>
    <x v="4"/>
    <x v="73"/>
    <x v="0"/>
    <x v="11"/>
    <n v="1163881"/>
    <n v="0"/>
    <n v="0"/>
    <n v="0"/>
    <n v="0"/>
    <n v="1163881"/>
    <m/>
  </r>
  <r>
    <x v="13"/>
    <x v="4"/>
    <x v="73"/>
    <x v="0"/>
    <x v="1"/>
    <n v="0"/>
    <n v="0"/>
    <n v="0"/>
    <n v="148436"/>
    <n v="5400"/>
    <n v="153836"/>
    <m/>
  </r>
  <r>
    <x v="13"/>
    <x v="4"/>
    <x v="73"/>
    <x v="6"/>
    <x v="4"/>
    <n v="22023"/>
    <n v="0"/>
    <n v="0"/>
    <n v="0"/>
    <n v="0"/>
    <n v="22023"/>
    <m/>
  </r>
  <r>
    <x v="13"/>
    <x v="4"/>
    <x v="73"/>
    <x v="1"/>
    <x v="12"/>
    <n v="984859"/>
    <n v="0"/>
    <n v="0"/>
    <n v="0"/>
    <n v="0"/>
    <n v="984859"/>
    <m/>
  </r>
  <r>
    <x v="13"/>
    <x v="4"/>
    <x v="73"/>
    <x v="1"/>
    <x v="8"/>
    <n v="0"/>
    <n v="0"/>
    <n v="0"/>
    <n v="0"/>
    <n v="9000"/>
    <n v="9000"/>
    <m/>
  </r>
  <r>
    <x v="13"/>
    <x v="4"/>
    <x v="73"/>
    <x v="2"/>
    <x v="6"/>
    <n v="243842"/>
    <n v="0"/>
    <n v="0"/>
    <n v="0"/>
    <n v="0"/>
    <n v="243842"/>
    <m/>
  </r>
  <r>
    <x v="13"/>
    <x v="4"/>
    <x v="73"/>
    <x v="2"/>
    <x v="13"/>
    <n v="461602"/>
    <n v="10608"/>
    <n v="0"/>
    <n v="0"/>
    <n v="0"/>
    <n v="461602"/>
    <m/>
  </r>
  <r>
    <x v="13"/>
    <x v="4"/>
    <x v="73"/>
    <x v="2"/>
    <x v="9"/>
    <n v="0"/>
    <n v="0"/>
    <n v="0"/>
    <n v="0"/>
    <n v="9700"/>
    <n v="9700"/>
    <m/>
  </r>
  <r>
    <x v="13"/>
    <x v="4"/>
    <x v="73"/>
    <x v="4"/>
    <x v="7"/>
    <n v="35987"/>
    <n v="3476"/>
    <n v="0"/>
    <n v="0"/>
    <n v="0"/>
    <n v="35987"/>
    <m/>
  </r>
  <r>
    <x v="13"/>
    <x v="4"/>
    <x v="56"/>
    <x v="0"/>
    <x v="11"/>
    <n v="2204203"/>
    <n v="3459"/>
    <n v="0"/>
    <n v="0"/>
    <n v="0"/>
    <n v="2204203"/>
    <m/>
  </r>
  <r>
    <x v="13"/>
    <x v="4"/>
    <x v="56"/>
    <x v="0"/>
    <x v="1"/>
    <n v="0"/>
    <n v="0"/>
    <n v="0"/>
    <n v="46510"/>
    <n v="47770"/>
    <n v="94280"/>
    <m/>
  </r>
  <r>
    <x v="13"/>
    <x v="4"/>
    <x v="56"/>
    <x v="1"/>
    <x v="12"/>
    <n v="1662372"/>
    <n v="20671"/>
    <n v="0"/>
    <n v="0"/>
    <n v="0"/>
    <n v="1662372"/>
    <m/>
  </r>
  <r>
    <x v="13"/>
    <x v="4"/>
    <x v="56"/>
    <x v="1"/>
    <x v="8"/>
    <n v="0"/>
    <n v="0"/>
    <n v="0"/>
    <n v="61602"/>
    <n v="40770"/>
    <n v="102372"/>
    <m/>
  </r>
  <r>
    <x v="13"/>
    <x v="4"/>
    <x v="56"/>
    <x v="2"/>
    <x v="6"/>
    <n v="862422"/>
    <n v="437"/>
    <n v="0"/>
    <n v="0"/>
    <n v="0"/>
    <n v="862422"/>
    <m/>
  </r>
  <r>
    <x v="13"/>
    <x v="4"/>
    <x v="56"/>
    <x v="2"/>
    <x v="13"/>
    <n v="1551845"/>
    <n v="24294"/>
    <n v="0"/>
    <n v="0"/>
    <n v="0"/>
    <n v="1551845"/>
    <m/>
  </r>
  <r>
    <x v="13"/>
    <x v="4"/>
    <x v="56"/>
    <x v="2"/>
    <x v="9"/>
    <n v="0"/>
    <n v="0"/>
    <n v="0"/>
    <n v="69086"/>
    <n v="43234"/>
    <n v="112320"/>
    <m/>
  </r>
  <r>
    <x v="13"/>
    <x v="4"/>
    <x v="56"/>
    <x v="4"/>
    <x v="7"/>
    <n v="110705"/>
    <n v="0"/>
    <n v="0"/>
    <n v="0"/>
    <n v="0"/>
    <n v="110705"/>
    <m/>
  </r>
  <r>
    <x v="13"/>
    <x v="2"/>
    <x v="11"/>
    <x v="0"/>
    <x v="11"/>
    <n v="82030"/>
    <n v="0"/>
    <n v="0"/>
    <n v="0"/>
    <n v="0"/>
    <n v="82030"/>
    <m/>
  </r>
  <r>
    <x v="13"/>
    <x v="2"/>
    <x v="11"/>
    <x v="0"/>
    <x v="1"/>
    <n v="0"/>
    <n v="0"/>
    <n v="0"/>
    <n v="0"/>
    <n v="1130"/>
    <n v="1130"/>
    <m/>
  </r>
  <r>
    <x v="13"/>
    <x v="2"/>
    <x v="11"/>
    <x v="6"/>
    <x v="4"/>
    <n v="22483"/>
    <n v="0"/>
    <n v="0"/>
    <n v="0"/>
    <n v="0"/>
    <n v="22483"/>
    <m/>
  </r>
  <r>
    <x v="13"/>
    <x v="2"/>
    <x v="11"/>
    <x v="1"/>
    <x v="12"/>
    <n v="124167"/>
    <n v="0"/>
    <n v="0"/>
    <n v="0"/>
    <n v="0"/>
    <n v="124167"/>
    <m/>
  </r>
  <r>
    <x v="13"/>
    <x v="2"/>
    <x v="11"/>
    <x v="1"/>
    <x v="8"/>
    <n v="0"/>
    <n v="0"/>
    <n v="0"/>
    <n v="0"/>
    <n v="1130"/>
    <n v="1130"/>
    <m/>
  </r>
  <r>
    <x v="13"/>
    <x v="2"/>
    <x v="11"/>
    <x v="2"/>
    <x v="9"/>
    <n v="0"/>
    <n v="0"/>
    <n v="0"/>
    <n v="0"/>
    <n v="1130"/>
    <n v="1130"/>
    <m/>
  </r>
  <r>
    <x v="13"/>
    <x v="4"/>
    <x v="27"/>
    <x v="0"/>
    <x v="11"/>
    <n v="5265998"/>
    <n v="21706"/>
    <n v="0"/>
    <n v="0"/>
    <n v="0"/>
    <n v="5265998"/>
    <m/>
  </r>
  <r>
    <x v="13"/>
    <x v="4"/>
    <x v="27"/>
    <x v="0"/>
    <x v="1"/>
    <n v="0"/>
    <n v="0"/>
    <n v="0"/>
    <n v="49502"/>
    <n v="87975"/>
    <n v="137477"/>
    <m/>
  </r>
  <r>
    <x v="13"/>
    <x v="4"/>
    <x v="27"/>
    <x v="6"/>
    <x v="4"/>
    <n v="172607"/>
    <n v="0"/>
    <n v="0"/>
    <n v="0"/>
    <n v="0"/>
    <n v="172607"/>
    <m/>
  </r>
  <r>
    <x v="13"/>
    <x v="4"/>
    <x v="27"/>
    <x v="1"/>
    <x v="12"/>
    <n v="1781438"/>
    <n v="5090"/>
    <n v="0"/>
    <n v="0"/>
    <n v="0"/>
    <n v="1781438"/>
    <m/>
  </r>
  <r>
    <x v="13"/>
    <x v="4"/>
    <x v="27"/>
    <x v="1"/>
    <x v="8"/>
    <n v="0"/>
    <n v="0"/>
    <n v="0"/>
    <n v="0"/>
    <n v="58535"/>
    <n v="58535"/>
    <m/>
  </r>
  <r>
    <x v="13"/>
    <x v="4"/>
    <x v="27"/>
    <x v="2"/>
    <x v="6"/>
    <n v="583040"/>
    <n v="12002"/>
    <n v="0"/>
    <n v="0"/>
    <n v="0"/>
    <n v="583040"/>
    <m/>
  </r>
  <r>
    <x v="13"/>
    <x v="4"/>
    <x v="27"/>
    <x v="2"/>
    <x v="13"/>
    <n v="2470257"/>
    <n v="54701"/>
    <n v="0"/>
    <n v="0"/>
    <n v="0"/>
    <n v="2470257"/>
    <m/>
  </r>
  <r>
    <x v="13"/>
    <x v="4"/>
    <x v="27"/>
    <x v="2"/>
    <x v="9"/>
    <n v="0"/>
    <n v="0"/>
    <n v="0"/>
    <n v="0"/>
    <n v="102503"/>
    <n v="102503"/>
    <m/>
  </r>
  <r>
    <x v="13"/>
    <x v="4"/>
    <x v="27"/>
    <x v="4"/>
    <x v="7"/>
    <n v="142919"/>
    <n v="7281"/>
    <n v="0"/>
    <n v="0"/>
    <n v="0"/>
    <n v="142919"/>
    <m/>
  </r>
  <r>
    <x v="13"/>
    <x v="4"/>
    <x v="27"/>
    <x v="3"/>
    <x v="5"/>
    <n v="1137"/>
    <n v="0"/>
    <n v="0"/>
    <n v="0"/>
    <n v="0"/>
    <n v="1137"/>
    <m/>
  </r>
  <r>
    <x v="13"/>
    <x v="4"/>
    <x v="27"/>
    <x v="3"/>
    <x v="15"/>
    <n v="151551"/>
    <n v="0"/>
    <n v="0"/>
    <n v="0"/>
    <n v="0"/>
    <n v="151551"/>
    <m/>
  </r>
  <r>
    <x v="13"/>
    <x v="4"/>
    <x v="27"/>
    <x v="3"/>
    <x v="16"/>
    <n v="0"/>
    <n v="0"/>
    <n v="0"/>
    <n v="0"/>
    <n v="24000"/>
    <n v="24000"/>
    <m/>
  </r>
  <r>
    <x v="13"/>
    <x v="4"/>
    <x v="27"/>
    <x v="0"/>
    <x v="11"/>
    <n v="1661596"/>
    <n v="0"/>
    <n v="0"/>
    <n v="0"/>
    <n v="0"/>
    <n v="1661596"/>
    <m/>
  </r>
  <r>
    <x v="13"/>
    <x v="4"/>
    <x v="27"/>
    <x v="0"/>
    <x v="1"/>
    <n v="0"/>
    <n v="0"/>
    <n v="0"/>
    <n v="0"/>
    <n v="34900"/>
    <n v="34900"/>
    <m/>
  </r>
  <r>
    <x v="13"/>
    <x v="4"/>
    <x v="27"/>
    <x v="6"/>
    <x v="4"/>
    <n v="136544"/>
    <n v="0"/>
    <n v="0"/>
    <n v="0"/>
    <n v="0"/>
    <n v="136544"/>
    <m/>
  </r>
  <r>
    <x v="13"/>
    <x v="4"/>
    <x v="27"/>
    <x v="1"/>
    <x v="12"/>
    <n v="1860510"/>
    <n v="19165"/>
    <n v="0"/>
    <n v="0"/>
    <n v="0"/>
    <n v="1860510"/>
    <m/>
  </r>
  <r>
    <x v="13"/>
    <x v="4"/>
    <x v="27"/>
    <x v="1"/>
    <x v="8"/>
    <n v="0"/>
    <n v="0"/>
    <n v="0"/>
    <n v="56884"/>
    <n v="61240"/>
    <n v="118124"/>
    <m/>
  </r>
  <r>
    <x v="13"/>
    <x v="4"/>
    <x v="27"/>
    <x v="2"/>
    <x v="6"/>
    <n v="471239"/>
    <n v="31677"/>
    <n v="0"/>
    <n v="0"/>
    <n v="0"/>
    <n v="471239"/>
    <m/>
  </r>
  <r>
    <x v="13"/>
    <x v="4"/>
    <x v="27"/>
    <x v="2"/>
    <x v="13"/>
    <n v="737079"/>
    <n v="0"/>
    <n v="0"/>
    <n v="0"/>
    <n v="0"/>
    <n v="737079"/>
    <m/>
  </r>
  <r>
    <x v="13"/>
    <x v="4"/>
    <x v="27"/>
    <x v="2"/>
    <x v="9"/>
    <n v="0"/>
    <n v="0"/>
    <n v="0"/>
    <n v="0"/>
    <n v="51200"/>
    <n v="51200"/>
    <m/>
  </r>
  <r>
    <x v="13"/>
    <x v="4"/>
    <x v="27"/>
    <x v="4"/>
    <x v="7"/>
    <n v="80725"/>
    <n v="40233"/>
    <n v="0"/>
    <n v="0"/>
    <n v="0"/>
    <n v="80725"/>
    <m/>
  </r>
  <r>
    <x v="13"/>
    <x v="4"/>
    <x v="27"/>
    <x v="0"/>
    <x v="11"/>
    <n v="1922976"/>
    <n v="14994"/>
    <n v="0"/>
    <n v="0"/>
    <n v="0"/>
    <n v="1922976"/>
    <m/>
  </r>
  <r>
    <x v="13"/>
    <x v="4"/>
    <x v="27"/>
    <x v="0"/>
    <x v="1"/>
    <n v="0"/>
    <n v="0"/>
    <n v="0"/>
    <n v="12487"/>
    <n v="24660"/>
    <n v="37147"/>
    <m/>
  </r>
  <r>
    <x v="13"/>
    <x v="4"/>
    <x v="27"/>
    <x v="6"/>
    <x v="4"/>
    <n v="20690"/>
    <n v="0"/>
    <n v="0"/>
    <n v="0"/>
    <n v="0"/>
    <n v="20690"/>
    <m/>
  </r>
  <r>
    <x v="13"/>
    <x v="4"/>
    <x v="27"/>
    <x v="1"/>
    <x v="12"/>
    <n v="939583"/>
    <n v="0"/>
    <n v="0"/>
    <n v="0"/>
    <n v="0"/>
    <n v="939583"/>
    <m/>
  </r>
  <r>
    <x v="13"/>
    <x v="4"/>
    <x v="27"/>
    <x v="1"/>
    <x v="8"/>
    <n v="0"/>
    <n v="0"/>
    <n v="0"/>
    <n v="27355"/>
    <n v="18870"/>
    <n v="46225"/>
    <m/>
  </r>
  <r>
    <x v="13"/>
    <x v="4"/>
    <x v="27"/>
    <x v="2"/>
    <x v="6"/>
    <n v="621814"/>
    <n v="0"/>
    <n v="0"/>
    <n v="0"/>
    <n v="0"/>
    <n v="621814"/>
    <m/>
  </r>
  <r>
    <x v="13"/>
    <x v="4"/>
    <x v="27"/>
    <x v="2"/>
    <x v="13"/>
    <n v="433508"/>
    <n v="0"/>
    <n v="0"/>
    <n v="0"/>
    <n v="0"/>
    <n v="433508"/>
    <m/>
  </r>
  <r>
    <x v="13"/>
    <x v="4"/>
    <x v="27"/>
    <x v="2"/>
    <x v="9"/>
    <n v="0"/>
    <n v="0"/>
    <n v="0"/>
    <n v="0"/>
    <n v="70900"/>
    <n v="70900"/>
    <m/>
  </r>
  <r>
    <x v="13"/>
    <x v="4"/>
    <x v="27"/>
    <x v="4"/>
    <x v="7"/>
    <n v="116526"/>
    <n v="0"/>
    <n v="0"/>
    <n v="0"/>
    <n v="0"/>
    <n v="116526"/>
    <m/>
  </r>
  <r>
    <x v="13"/>
    <x v="4"/>
    <x v="27"/>
    <x v="0"/>
    <x v="11"/>
    <n v="4935299"/>
    <n v="20583"/>
    <n v="0"/>
    <n v="0"/>
    <n v="0"/>
    <n v="4935299"/>
    <m/>
  </r>
  <r>
    <x v="13"/>
    <x v="4"/>
    <x v="27"/>
    <x v="0"/>
    <x v="1"/>
    <n v="0"/>
    <n v="0"/>
    <n v="0"/>
    <n v="51759"/>
    <n v="165320"/>
    <n v="217079"/>
    <m/>
  </r>
  <r>
    <x v="13"/>
    <x v="4"/>
    <x v="27"/>
    <x v="6"/>
    <x v="4"/>
    <n v="140975"/>
    <n v="0"/>
    <n v="0"/>
    <n v="0"/>
    <n v="0"/>
    <n v="140975"/>
    <m/>
  </r>
  <r>
    <x v="13"/>
    <x v="4"/>
    <x v="27"/>
    <x v="1"/>
    <x v="12"/>
    <n v="3141419"/>
    <n v="74315"/>
    <n v="0"/>
    <n v="0"/>
    <n v="0"/>
    <n v="3141419"/>
    <m/>
  </r>
  <r>
    <x v="13"/>
    <x v="4"/>
    <x v="27"/>
    <x v="1"/>
    <x v="8"/>
    <n v="0"/>
    <n v="0"/>
    <n v="0"/>
    <n v="236723"/>
    <n v="138660"/>
    <n v="375383"/>
    <m/>
  </r>
  <r>
    <x v="13"/>
    <x v="4"/>
    <x v="27"/>
    <x v="2"/>
    <x v="6"/>
    <n v="1018744"/>
    <n v="740"/>
    <n v="0"/>
    <n v="0"/>
    <n v="0"/>
    <n v="1018744"/>
    <m/>
  </r>
  <r>
    <x v="13"/>
    <x v="4"/>
    <x v="27"/>
    <x v="2"/>
    <x v="13"/>
    <n v="2833975"/>
    <n v="33292"/>
    <n v="0"/>
    <n v="0"/>
    <n v="0"/>
    <n v="2833975"/>
    <m/>
  </r>
  <r>
    <x v="13"/>
    <x v="4"/>
    <x v="27"/>
    <x v="2"/>
    <x v="9"/>
    <n v="0"/>
    <n v="0"/>
    <n v="0"/>
    <n v="201548"/>
    <n v="205750"/>
    <n v="407298"/>
    <m/>
  </r>
  <r>
    <x v="13"/>
    <x v="4"/>
    <x v="27"/>
    <x v="4"/>
    <x v="7"/>
    <n v="299312"/>
    <n v="0"/>
    <n v="0"/>
    <n v="0"/>
    <n v="0"/>
    <n v="299312"/>
    <m/>
  </r>
  <r>
    <x v="13"/>
    <x v="4"/>
    <x v="27"/>
    <x v="3"/>
    <x v="5"/>
    <n v="7069"/>
    <n v="7069"/>
    <n v="0"/>
    <n v="0"/>
    <n v="0"/>
    <n v="7069"/>
    <m/>
  </r>
  <r>
    <x v="13"/>
    <x v="4"/>
    <x v="27"/>
    <x v="3"/>
    <x v="15"/>
    <n v="16047"/>
    <n v="0"/>
    <n v="0"/>
    <n v="0"/>
    <n v="0"/>
    <n v="16047"/>
    <m/>
  </r>
  <r>
    <x v="13"/>
    <x v="4"/>
    <x v="45"/>
    <x v="0"/>
    <x v="11"/>
    <n v="1855392"/>
    <n v="0"/>
    <n v="0"/>
    <n v="0"/>
    <n v="0"/>
    <n v="1855392"/>
    <m/>
  </r>
  <r>
    <x v="13"/>
    <x v="4"/>
    <x v="45"/>
    <x v="0"/>
    <x v="1"/>
    <n v="0"/>
    <n v="0"/>
    <n v="0"/>
    <n v="0"/>
    <n v="64510"/>
    <n v="64510"/>
    <m/>
  </r>
  <r>
    <x v="13"/>
    <x v="4"/>
    <x v="45"/>
    <x v="6"/>
    <x v="4"/>
    <n v="23660"/>
    <n v="0"/>
    <n v="0"/>
    <n v="0"/>
    <n v="0"/>
    <n v="23660"/>
    <m/>
  </r>
  <r>
    <x v="13"/>
    <x v="4"/>
    <x v="45"/>
    <x v="1"/>
    <x v="12"/>
    <n v="1120083"/>
    <n v="0"/>
    <n v="0"/>
    <n v="0"/>
    <n v="0"/>
    <n v="1120083"/>
    <m/>
  </r>
  <r>
    <x v="13"/>
    <x v="4"/>
    <x v="45"/>
    <x v="1"/>
    <x v="8"/>
    <n v="0"/>
    <n v="0"/>
    <n v="0"/>
    <n v="0"/>
    <n v="35030"/>
    <n v="35030"/>
    <m/>
  </r>
  <r>
    <x v="13"/>
    <x v="4"/>
    <x v="45"/>
    <x v="2"/>
    <x v="6"/>
    <n v="299432"/>
    <n v="0"/>
    <n v="0"/>
    <n v="0"/>
    <n v="0"/>
    <n v="299432"/>
    <m/>
  </r>
  <r>
    <x v="13"/>
    <x v="4"/>
    <x v="45"/>
    <x v="2"/>
    <x v="13"/>
    <n v="866654"/>
    <n v="0"/>
    <n v="0"/>
    <n v="0"/>
    <n v="0"/>
    <n v="866654"/>
    <m/>
  </r>
  <r>
    <x v="13"/>
    <x v="4"/>
    <x v="45"/>
    <x v="2"/>
    <x v="9"/>
    <n v="0"/>
    <n v="0"/>
    <n v="0"/>
    <n v="0"/>
    <n v="77835"/>
    <n v="77835"/>
    <m/>
  </r>
  <r>
    <x v="13"/>
    <x v="4"/>
    <x v="45"/>
    <x v="4"/>
    <x v="7"/>
    <n v="84665"/>
    <n v="31122"/>
    <n v="0"/>
    <n v="0"/>
    <n v="0"/>
    <n v="84665"/>
    <m/>
  </r>
  <r>
    <x v="13"/>
    <x v="4"/>
    <x v="45"/>
    <x v="3"/>
    <x v="10"/>
    <n v="27726"/>
    <n v="27726"/>
    <n v="0"/>
    <n v="0"/>
    <n v="0"/>
    <n v="27726"/>
    <m/>
  </r>
  <r>
    <x v="13"/>
    <x v="4"/>
    <x v="17"/>
    <x v="0"/>
    <x v="11"/>
    <n v="6114712"/>
    <n v="11902"/>
    <n v="0"/>
    <n v="0"/>
    <n v="0"/>
    <n v="6114712"/>
    <m/>
  </r>
  <r>
    <x v="13"/>
    <x v="4"/>
    <x v="17"/>
    <x v="0"/>
    <x v="1"/>
    <n v="0"/>
    <n v="0"/>
    <n v="0"/>
    <n v="60526"/>
    <n v="223280"/>
    <n v="283806"/>
    <m/>
  </r>
  <r>
    <x v="13"/>
    <x v="4"/>
    <x v="17"/>
    <x v="6"/>
    <x v="4"/>
    <n v="208522"/>
    <n v="0"/>
    <n v="0"/>
    <n v="0"/>
    <n v="0"/>
    <n v="208522"/>
    <m/>
  </r>
  <r>
    <x v="13"/>
    <x v="4"/>
    <x v="17"/>
    <x v="6"/>
    <x v="2"/>
    <n v="0"/>
    <n v="0"/>
    <n v="0"/>
    <n v="25604"/>
    <n v="8750"/>
    <n v="34354"/>
    <m/>
  </r>
  <r>
    <x v="13"/>
    <x v="4"/>
    <x v="17"/>
    <x v="1"/>
    <x v="12"/>
    <n v="6747515"/>
    <n v="59814"/>
    <n v="0"/>
    <n v="0"/>
    <n v="0"/>
    <n v="6747515"/>
    <m/>
  </r>
  <r>
    <x v="13"/>
    <x v="4"/>
    <x v="17"/>
    <x v="1"/>
    <x v="8"/>
    <n v="0"/>
    <n v="0"/>
    <n v="0"/>
    <n v="68982"/>
    <n v="215914"/>
    <n v="284896"/>
    <m/>
  </r>
  <r>
    <x v="13"/>
    <x v="4"/>
    <x v="17"/>
    <x v="2"/>
    <x v="6"/>
    <n v="1463011"/>
    <n v="39631"/>
    <n v="0"/>
    <n v="0"/>
    <n v="0"/>
    <n v="1463011"/>
    <m/>
  </r>
  <r>
    <x v="13"/>
    <x v="4"/>
    <x v="17"/>
    <x v="2"/>
    <x v="13"/>
    <n v="4158445"/>
    <n v="47321"/>
    <n v="0"/>
    <n v="0"/>
    <n v="0"/>
    <n v="4158445"/>
    <m/>
  </r>
  <r>
    <x v="13"/>
    <x v="4"/>
    <x v="17"/>
    <x v="2"/>
    <x v="9"/>
    <n v="0"/>
    <n v="0"/>
    <n v="0"/>
    <n v="431285"/>
    <n v="346734"/>
    <n v="778019"/>
    <m/>
  </r>
  <r>
    <x v="13"/>
    <x v="4"/>
    <x v="17"/>
    <x v="4"/>
    <x v="7"/>
    <n v="428441"/>
    <n v="156586"/>
    <n v="0"/>
    <n v="0"/>
    <n v="0"/>
    <n v="428441"/>
    <m/>
  </r>
  <r>
    <x v="13"/>
    <x v="4"/>
    <x v="17"/>
    <x v="3"/>
    <x v="10"/>
    <n v="56257"/>
    <n v="0"/>
    <n v="0"/>
    <n v="0"/>
    <n v="0"/>
    <n v="56257"/>
    <m/>
  </r>
  <r>
    <x v="13"/>
    <x v="4"/>
    <x v="17"/>
    <x v="3"/>
    <x v="15"/>
    <n v="70808"/>
    <n v="0"/>
    <n v="0"/>
    <n v="0"/>
    <n v="0"/>
    <n v="70808"/>
    <m/>
  </r>
  <r>
    <x v="13"/>
    <x v="4"/>
    <x v="17"/>
    <x v="3"/>
    <x v="16"/>
    <n v="0"/>
    <n v="0"/>
    <n v="0"/>
    <n v="0"/>
    <n v="7000"/>
    <n v="7000"/>
    <m/>
  </r>
  <r>
    <x v="13"/>
    <x v="4"/>
    <x v="65"/>
    <x v="0"/>
    <x v="11"/>
    <n v="1922854"/>
    <n v="0"/>
    <n v="0"/>
    <n v="0"/>
    <n v="0"/>
    <n v="1922854"/>
    <m/>
  </r>
  <r>
    <x v="13"/>
    <x v="4"/>
    <x v="65"/>
    <x v="0"/>
    <x v="1"/>
    <n v="0"/>
    <n v="0"/>
    <n v="0"/>
    <n v="34427"/>
    <n v="70110"/>
    <n v="104537"/>
    <m/>
  </r>
  <r>
    <x v="13"/>
    <x v="4"/>
    <x v="65"/>
    <x v="6"/>
    <x v="4"/>
    <n v="178196"/>
    <n v="0"/>
    <n v="0"/>
    <n v="0"/>
    <n v="0"/>
    <n v="178196"/>
    <m/>
  </r>
  <r>
    <x v="13"/>
    <x v="4"/>
    <x v="65"/>
    <x v="1"/>
    <x v="12"/>
    <n v="1699237"/>
    <n v="12697"/>
    <n v="0"/>
    <n v="0"/>
    <n v="0"/>
    <n v="1699237"/>
    <m/>
  </r>
  <r>
    <x v="13"/>
    <x v="4"/>
    <x v="65"/>
    <x v="1"/>
    <x v="8"/>
    <n v="0"/>
    <n v="0"/>
    <n v="0"/>
    <n v="133314"/>
    <n v="27460"/>
    <n v="160774"/>
    <m/>
  </r>
  <r>
    <x v="13"/>
    <x v="4"/>
    <x v="65"/>
    <x v="2"/>
    <x v="6"/>
    <n v="517561"/>
    <n v="0"/>
    <n v="0"/>
    <n v="0"/>
    <n v="0"/>
    <n v="517561"/>
    <m/>
  </r>
  <r>
    <x v="13"/>
    <x v="4"/>
    <x v="65"/>
    <x v="2"/>
    <x v="13"/>
    <n v="2074786"/>
    <n v="0"/>
    <n v="0"/>
    <n v="0"/>
    <n v="0"/>
    <n v="2074786"/>
    <m/>
  </r>
  <r>
    <x v="13"/>
    <x v="4"/>
    <x v="65"/>
    <x v="2"/>
    <x v="9"/>
    <n v="0"/>
    <n v="0"/>
    <n v="0"/>
    <n v="174398"/>
    <n v="81850"/>
    <n v="256248"/>
    <m/>
  </r>
  <r>
    <x v="13"/>
    <x v="4"/>
    <x v="65"/>
    <x v="4"/>
    <x v="7"/>
    <n v="178157"/>
    <n v="0"/>
    <n v="0"/>
    <n v="0"/>
    <n v="0"/>
    <n v="178157"/>
    <m/>
  </r>
  <r>
    <x v="13"/>
    <x v="4"/>
    <x v="65"/>
    <x v="3"/>
    <x v="5"/>
    <n v="35674"/>
    <n v="0"/>
    <n v="0"/>
    <n v="0"/>
    <n v="0"/>
    <n v="35674"/>
    <m/>
  </r>
  <r>
    <x v="13"/>
    <x v="4"/>
    <x v="65"/>
    <x v="3"/>
    <x v="10"/>
    <n v="10159"/>
    <n v="0"/>
    <n v="0"/>
    <n v="0"/>
    <n v="0"/>
    <n v="10159"/>
    <m/>
  </r>
  <r>
    <x v="13"/>
    <x v="4"/>
    <x v="65"/>
    <x v="3"/>
    <x v="15"/>
    <n v="185176"/>
    <n v="0"/>
    <n v="0"/>
    <n v="0"/>
    <n v="0"/>
    <n v="185176"/>
    <m/>
  </r>
  <r>
    <x v="13"/>
    <x v="4"/>
    <x v="65"/>
    <x v="3"/>
    <x v="16"/>
    <n v="0"/>
    <n v="0"/>
    <n v="0"/>
    <n v="0"/>
    <n v="5830"/>
    <n v="5830"/>
    <m/>
  </r>
  <r>
    <x v="13"/>
    <x v="4"/>
    <x v="57"/>
    <x v="0"/>
    <x v="11"/>
    <n v="749631"/>
    <n v="36432"/>
    <n v="0"/>
    <n v="0"/>
    <n v="0"/>
    <n v="749631"/>
    <m/>
  </r>
  <r>
    <x v="13"/>
    <x v="4"/>
    <x v="57"/>
    <x v="0"/>
    <x v="1"/>
    <n v="0"/>
    <n v="0"/>
    <n v="0"/>
    <n v="117645"/>
    <n v="1950"/>
    <n v="119595"/>
    <m/>
  </r>
  <r>
    <x v="13"/>
    <x v="4"/>
    <x v="57"/>
    <x v="6"/>
    <x v="4"/>
    <n v="47833"/>
    <n v="0"/>
    <n v="0"/>
    <n v="0"/>
    <n v="0"/>
    <n v="47833"/>
    <m/>
  </r>
  <r>
    <x v="13"/>
    <x v="4"/>
    <x v="57"/>
    <x v="1"/>
    <x v="12"/>
    <n v="107494"/>
    <n v="0"/>
    <n v="0"/>
    <n v="0"/>
    <n v="0"/>
    <n v="107494"/>
    <m/>
  </r>
  <r>
    <x v="13"/>
    <x v="4"/>
    <x v="57"/>
    <x v="1"/>
    <x v="8"/>
    <n v="0"/>
    <n v="0"/>
    <n v="0"/>
    <n v="52823"/>
    <n v="0"/>
    <n v="52823"/>
    <m/>
  </r>
  <r>
    <x v="13"/>
    <x v="4"/>
    <x v="57"/>
    <x v="2"/>
    <x v="6"/>
    <n v="691541"/>
    <n v="0"/>
    <n v="0"/>
    <n v="0"/>
    <n v="0"/>
    <n v="691541"/>
    <m/>
  </r>
  <r>
    <x v="13"/>
    <x v="4"/>
    <x v="57"/>
    <x v="2"/>
    <x v="13"/>
    <n v="1599278"/>
    <n v="0"/>
    <n v="0"/>
    <n v="0"/>
    <n v="0"/>
    <n v="1599278"/>
    <m/>
  </r>
  <r>
    <x v="13"/>
    <x v="4"/>
    <x v="57"/>
    <x v="2"/>
    <x v="9"/>
    <n v="0"/>
    <n v="0"/>
    <n v="0"/>
    <n v="674075"/>
    <n v="21250"/>
    <n v="695325"/>
    <m/>
  </r>
  <r>
    <x v="13"/>
    <x v="4"/>
    <x v="57"/>
    <x v="4"/>
    <x v="7"/>
    <n v="137982"/>
    <n v="62752"/>
    <n v="0"/>
    <n v="0"/>
    <n v="0"/>
    <n v="137982"/>
    <m/>
  </r>
  <r>
    <x v="13"/>
    <x v="4"/>
    <x v="57"/>
    <x v="3"/>
    <x v="5"/>
    <n v="4482"/>
    <n v="0"/>
    <n v="0"/>
    <n v="0"/>
    <n v="0"/>
    <n v="4482"/>
    <m/>
  </r>
  <r>
    <x v="13"/>
    <x v="4"/>
    <x v="57"/>
    <x v="3"/>
    <x v="10"/>
    <n v="32932"/>
    <n v="0"/>
    <n v="0"/>
    <n v="0"/>
    <n v="0"/>
    <n v="32932"/>
    <m/>
  </r>
  <r>
    <x v="13"/>
    <x v="4"/>
    <x v="57"/>
    <x v="3"/>
    <x v="15"/>
    <n v="259510"/>
    <n v="0"/>
    <n v="0"/>
    <n v="0"/>
    <n v="0"/>
    <n v="259510"/>
    <m/>
  </r>
  <r>
    <x v="13"/>
    <x v="4"/>
    <x v="53"/>
    <x v="0"/>
    <x v="11"/>
    <n v="1615452"/>
    <n v="0"/>
    <n v="0"/>
    <n v="0"/>
    <n v="0"/>
    <n v="1615452"/>
    <m/>
  </r>
  <r>
    <x v="13"/>
    <x v="4"/>
    <x v="53"/>
    <x v="0"/>
    <x v="1"/>
    <n v="0"/>
    <n v="0"/>
    <n v="0"/>
    <n v="97605"/>
    <n v="43061"/>
    <n v="140666"/>
    <m/>
  </r>
  <r>
    <x v="13"/>
    <x v="4"/>
    <x v="53"/>
    <x v="6"/>
    <x v="4"/>
    <n v="42842"/>
    <n v="0"/>
    <n v="0"/>
    <n v="0"/>
    <n v="0"/>
    <n v="42842"/>
    <m/>
  </r>
  <r>
    <x v="13"/>
    <x v="4"/>
    <x v="53"/>
    <x v="1"/>
    <x v="12"/>
    <n v="1417330"/>
    <n v="10420"/>
    <n v="0"/>
    <n v="0"/>
    <n v="0"/>
    <n v="1417330"/>
    <m/>
  </r>
  <r>
    <x v="13"/>
    <x v="4"/>
    <x v="53"/>
    <x v="1"/>
    <x v="8"/>
    <n v="0"/>
    <n v="0"/>
    <n v="0"/>
    <n v="168983"/>
    <n v="21794"/>
    <n v="190777"/>
    <m/>
  </r>
  <r>
    <x v="13"/>
    <x v="4"/>
    <x v="53"/>
    <x v="2"/>
    <x v="6"/>
    <n v="518573"/>
    <n v="0"/>
    <n v="0"/>
    <n v="0"/>
    <n v="0"/>
    <n v="518573"/>
    <m/>
  </r>
  <r>
    <x v="13"/>
    <x v="4"/>
    <x v="53"/>
    <x v="2"/>
    <x v="13"/>
    <n v="1532601"/>
    <n v="0"/>
    <n v="0"/>
    <n v="0"/>
    <n v="0"/>
    <n v="1532601"/>
    <m/>
  </r>
  <r>
    <x v="13"/>
    <x v="4"/>
    <x v="53"/>
    <x v="2"/>
    <x v="9"/>
    <n v="0"/>
    <n v="0"/>
    <n v="0"/>
    <n v="79142"/>
    <n v="32939"/>
    <n v="112081"/>
    <m/>
  </r>
  <r>
    <x v="13"/>
    <x v="4"/>
    <x v="53"/>
    <x v="4"/>
    <x v="7"/>
    <n v="119597"/>
    <n v="0"/>
    <n v="0"/>
    <n v="0"/>
    <n v="0"/>
    <n v="119597"/>
    <m/>
  </r>
  <r>
    <x v="13"/>
    <x v="4"/>
    <x v="53"/>
    <x v="3"/>
    <x v="3"/>
    <n v="0"/>
    <n v="0"/>
    <n v="0"/>
    <n v="0"/>
    <n v="4031"/>
    <n v="4031"/>
    <m/>
  </r>
  <r>
    <x v="13"/>
    <x v="4"/>
    <x v="53"/>
    <x v="3"/>
    <x v="15"/>
    <n v="89807"/>
    <n v="0"/>
    <n v="0"/>
    <n v="0"/>
    <n v="0"/>
    <n v="89807"/>
    <m/>
  </r>
  <r>
    <x v="13"/>
    <x v="4"/>
    <x v="27"/>
    <x v="0"/>
    <x v="11"/>
    <n v="1819565"/>
    <n v="0"/>
    <n v="0"/>
    <n v="0"/>
    <n v="0"/>
    <n v="1819565"/>
    <m/>
  </r>
  <r>
    <x v="13"/>
    <x v="4"/>
    <x v="27"/>
    <x v="0"/>
    <x v="1"/>
    <n v="0"/>
    <n v="0"/>
    <n v="0"/>
    <n v="273866"/>
    <n v="32307"/>
    <n v="306173"/>
    <m/>
  </r>
  <r>
    <x v="13"/>
    <x v="4"/>
    <x v="27"/>
    <x v="6"/>
    <x v="4"/>
    <n v="26664"/>
    <n v="8359"/>
    <n v="0"/>
    <n v="0"/>
    <n v="0"/>
    <n v="26664"/>
    <m/>
  </r>
  <r>
    <x v="13"/>
    <x v="4"/>
    <x v="27"/>
    <x v="1"/>
    <x v="12"/>
    <n v="1210453"/>
    <n v="15657"/>
    <n v="0"/>
    <n v="0"/>
    <n v="0"/>
    <n v="1210453"/>
    <m/>
  </r>
  <r>
    <x v="13"/>
    <x v="4"/>
    <x v="27"/>
    <x v="1"/>
    <x v="8"/>
    <n v="0"/>
    <n v="0"/>
    <n v="0"/>
    <n v="226827"/>
    <n v="25969"/>
    <n v="252796"/>
    <m/>
  </r>
  <r>
    <x v="13"/>
    <x v="4"/>
    <x v="27"/>
    <x v="2"/>
    <x v="6"/>
    <n v="676602"/>
    <n v="0"/>
    <n v="0"/>
    <n v="0"/>
    <n v="0"/>
    <n v="676602"/>
    <m/>
  </r>
  <r>
    <x v="13"/>
    <x v="4"/>
    <x v="27"/>
    <x v="2"/>
    <x v="13"/>
    <n v="411930"/>
    <n v="5087"/>
    <n v="0"/>
    <n v="0"/>
    <n v="0"/>
    <n v="411930"/>
    <m/>
  </r>
  <r>
    <x v="13"/>
    <x v="4"/>
    <x v="27"/>
    <x v="2"/>
    <x v="9"/>
    <n v="0"/>
    <n v="0"/>
    <n v="0"/>
    <n v="55202"/>
    <n v="81826"/>
    <n v="137028"/>
    <m/>
  </r>
  <r>
    <x v="13"/>
    <x v="4"/>
    <x v="27"/>
    <x v="4"/>
    <x v="7"/>
    <n v="6508"/>
    <n v="0"/>
    <n v="0"/>
    <n v="0"/>
    <n v="0"/>
    <n v="6508"/>
    <m/>
  </r>
  <r>
    <x v="13"/>
    <x v="2"/>
    <x v="48"/>
    <x v="0"/>
    <x v="11"/>
    <n v="2387206"/>
    <n v="0"/>
    <n v="0"/>
    <n v="0"/>
    <n v="0"/>
    <n v="2387206"/>
    <m/>
  </r>
  <r>
    <x v="13"/>
    <x v="2"/>
    <x v="48"/>
    <x v="0"/>
    <x v="1"/>
    <n v="0"/>
    <n v="0"/>
    <n v="0"/>
    <n v="0"/>
    <n v="55726"/>
    <n v="55726"/>
    <m/>
  </r>
  <r>
    <x v="13"/>
    <x v="2"/>
    <x v="48"/>
    <x v="6"/>
    <x v="4"/>
    <n v="29266"/>
    <n v="0"/>
    <n v="0"/>
    <n v="0"/>
    <n v="0"/>
    <n v="29266"/>
    <m/>
  </r>
  <r>
    <x v="13"/>
    <x v="2"/>
    <x v="48"/>
    <x v="1"/>
    <x v="12"/>
    <n v="1461752"/>
    <n v="0"/>
    <n v="0"/>
    <n v="0"/>
    <n v="0"/>
    <n v="1461752"/>
    <m/>
  </r>
  <r>
    <x v="13"/>
    <x v="2"/>
    <x v="48"/>
    <x v="1"/>
    <x v="8"/>
    <n v="0"/>
    <n v="0"/>
    <n v="0"/>
    <n v="0"/>
    <n v="32608"/>
    <n v="32608"/>
    <m/>
  </r>
  <r>
    <x v="13"/>
    <x v="2"/>
    <x v="48"/>
    <x v="2"/>
    <x v="6"/>
    <n v="602711"/>
    <n v="0"/>
    <n v="0"/>
    <n v="0"/>
    <n v="0"/>
    <n v="602711"/>
    <m/>
  </r>
  <r>
    <x v="13"/>
    <x v="2"/>
    <x v="48"/>
    <x v="2"/>
    <x v="13"/>
    <n v="1694838"/>
    <n v="9431"/>
    <n v="0"/>
    <n v="0"/>
    <n v="0"/>
    <n v="1694838"/>
    <m/>
  </r>
  <r>
    <x v="13"/>
    <x v="2"/>
    <x v="48"/>
    <x v="2"/>
    <x v="9"/>
    <n v="0"/>
    <n v="0"/>
    <n v="0"/>
    <n v="0"/>
    <n v="141804"/>
    <n v="141804"/>
    <m/>
  </r>
  <r>
    <x v="13"/>
    <x v="2"/>
    <x v="48"/>
    <x v="4"/>
    <x v="7"/>
    <n v="264231"/>
    <n v="0"/>
    <n v="0"/>
    <n v="0"/>
    <n v="0"/>
    <n v="264231"/>
    <m/>
  </r>
  <r>
    <x v="13"/>
    <x v="2"/>
    <x v="48"/>
    <x v="3"/>
    <x v="5"/>
    <n v="16590"/>
    <n v="16590"/>
    <n v="0"/>
    <n v="0"/>
    <n v="0"/>
    <n v="16590"/>
    <m/>
  </r>
  <r>
    <x v="13"/>
    <x v="2"/>
    <x v="48"/>
    <x v="3"/>
    <x v="10"/>
    <n v="7213"/>
    <n v="0"/>
    <n v="0"/>
    <n v="0"/>
    <n v="0"/>
    <n v="7213"/>
    <m/>
  </r>
  <r>
    <x v="13"/>
    <x v="2"/>
    <x v="48"/>
    <x v="3"/>
    <x v="15"/>
    <n v="452310"/>
    <n v="0"/>
    <n v="0"/>
    <n v="0"/>
    <n v="0"/>
    <n v="452310"/>
    <m/>
  </r>
  <r>
    <x v="13"/>
    <x v="2"/>
    <x v="48"/>
    <x v="3"/>
    <x v="16"/>
    <n v="0"/>
    <n v="0"/>
    <n v="0"/>
    <n v="0"/>
    <n v="27493"/>
    <n v="27493"/>
    <m/>
  </r>
  <r>
    <x v="13"/>
    <x v="2"/>
    <x v="49"/>
    <x v="0"/>
    <x v="11"/>
    <n v="2308793"/>
    <n v="0"/>
    <n v="0"/>
    <n v="0"/>
    <n v="0"/>
    <n v="2308793"/>
    <m/>
  </r>
  <r>
    <x v="13"/>
    <x v="2"/>
    <x v="49"/>
    <x v="0"/>
    <x v="1"/>
    <n v="0"/>
    <n v="0"/>
    <n v="0"/>
    <n v="241984"/>
    <n v="26177"/>
    <n v="268161"/>
    <m/>
  </r>
  <r>
    <x v="13"/>
    <x v="2"/>
    <x v="49"/>
    <x v="6"/>
    <x v="4"/>
    <n v="33584"/>
    <n v="0"/>
    <n v="0"/>
    <n v="0"/>
    <n v="0"/>
    <n v="33584"/>
    <m/>
  </r>
  <r>
    <x v="13"/>
    <x v="2"/>
    <x v="49"/>
    <x v="1"/>
    <x v="12"/>
    <n v="2163624"/>
    <n v="5170"/>
    <n v="0"/>
    <n v="0"/>
    <n v="0"/>
    <n v="2163624"/>
    <m/>
  </r>
  <r>
    <x v="13"/>
    <x v="2"/>
    <x v="49"/>
    <x v="1"/>
    <x v="8"/>
    <n v="0"/>
    <n v="0"/>
    <n v="0"/>
    <n v="395711"/>
    <n v="26412"/>
    <n v="422123"/>
    <m/>
  </r>
  <r>
    <x v="13"/>
    <x v="2"/>
    <x v="49"/>
    <x v="2"/>
    <x v="6"/>
    <n v="513237"/>
    <n v="0"/>
    <n v="0"/>
    <n v="0"/>
    <n v="0"/>
    <n v="513237"/>
    <m/>
  </r>
  <r>
    <x v="13"/>
    <x v="2"/>
    <x v="49"/>
    <x v="2"/>
    <x v="13"/>
    <n v="1357639"/>
    <n v="0"/>
    <n v="0"/>
    <n v="0"/>
    <n v="0"/>
    <n v="1357639"/>
    <m/>
  </r>
  <r>
    <x v="13"/>
    <x v="2"/>
    <x v="49"/>
    <x v="2"/>
    <x v="9"/>
    <n v="0"/>
    <n v="0"/>
    <n v="0"/>
    <n v="126318"/>
    <n v="38688"/>
    <n v="165006"/>
    <m/>
  </r>
  <r>
    <x v="13"/>
    <x v="2"/>
    <x v="49"/>
    <x v="4"/>
    <x v="7"/>
    <n v="113942"/>
    <n v="8792"/>
    <n v="0"/>
    <n v="0"/>
    <n v="0"/>
    <n v="113942"/>
    <m/>
  </r>
  <r>
    <x v="13"/>
    <x v="2"/>
    <x v="47"/>
    <x v="0"/>
    <x v="11"/>
    <n v="3997066"/>
    <n v="0"/>
    <n v="0"/>
    <n v="0"/>
    <n v="0"/>
    <n v="3997066"/>
    <m/>
  </r>
  <r>
    <x v="13"/>
    <x v="2"/>
    <x v="47"/>
    <x v="0"/>
    <x v="1"/>
    <n v="0"/>
    <n v="0"/>
    <n v="0"/>
    <n v="375429"/>
    <n v="129768"/>
    <n v="505197"/>
    <m/>
  </r>
  <r>
    <x v="13"/>
    <x v="2"/>
    <x v="47"/>
    <x v="6"/>
    <x v="2"/>
    <n v="0"/>
    <n v="0"/>
    <n v="0"/>
    <n v="61242"/>
    <n v="0"/>
    <n v="61242"/>
    <m/>
  </r>
  <r>
    <x v="13"/>
    <x v="2"/>
    <x v="47"/>
    <x v="1"/>
    <x v="12"/>
    <n v="1283180"/>
    <n v="0"/>
    <n v="0"/>
    <n v="0"/>
    <n v="0"/>
    <n v="1283180"/>
    <m/>
  </r>
  <r>
    <x v="13"/>
    <x v="2"/>
    <x v="47"/>
    <x v="1"/>
    <x v="8"/>
    <n v="0"/>
    <n v="0"/>
    <n v="0"/>
    <n v="375442"/>
    <n v="29249"/>
    <n v="404691"/>
    <m/>
  </r>
  <r>
    <x v="13"/>
    <x v="2"/>
    <x v="47"/>
    <x v="2"/>
    <x v="6"/>
    <n v="591973"/>
    <n v="0"/>
    <n v="0"/>
    <n v="0"/>
    <n v="0"/>
    <n v="591973"/>
    <m/>
  </r>
  <r>
    <x v="13"/>
    <x v="2"/>
    <x v="47"/>
    <x v="2"/>
    <x v="13"/>
    <n v="1408028"/>
    <n v="0"/>
    <n v="0"/>
    <n v="0"/>
    <n v="0"/>
    <n v="1408028"/>
    <m/>
  </r>
  <r>
    <x v="13"/>
    <x v="2"/>
    <x v="47"/>
    <x v="2"/>
    <x v="9"/>
    <n v="0"/>
    <n v="0"/>
    <n v="0"/>
    <n v="220341"/>
    <n v="135482"/>
    <n v="355823"/>
    <m/>
  </r>
  <r>
    <x v="13"/>
    <x v="2"/>
    <x v="47"/>
    <x v="4"/>
    <x v="7"/>
    <n v="441370"/>
    <n v="0"/>
    <n v="0"/>
    <n v="0"/>
    <n v="0"/>
    <n v="441370"/>
    <m/>
  </r>
  <r>
    <x v="13"/>
    <x v="2"/>
    <x v="47"/>
    <x v="4"/>
    <x v="14"/>
    <n v="0"/>
    <n v="0"/>
    <n v="0"/>
    <n v="0"/>
    <n v="37532"/>
    <n v="37532"/>
    <m/>
  </r>
  <r>
    <x v="13"/>
    <x v="2"/>
    <x v="47"/>
    <x v="3"/>
    <x v="5"/>
    <n v="10184"/>
    <n v="0"/>
    <n v="0"/>
    <n v="0"/>
    <n v="0"/>
    <n v="10184"/>
    <m/>
  </r>
  <r>
    <x v="13"/>
    <x v="2"/>
    <x v="47"/>
    <x v="3"/>
    <x v="10"/>
    <n v="13176"/>
    <n v="0"/>
    <n v="0"/>
    <n v="0"/>
    <n v="0"/>
    <n v="13176"/>
    <m/>
  </r>
  <r>
    <x v="13"/>
    <x v="2"/>
    <x v="47"/>
    <x v="3"/>
    <x v="15"/>
    <n v="390728"/>
    <n v="0"/>
    <n v="0"/>
    <n v="0"/>
    <n v="0"/>
    <n v="390728"/>
    <m/>
  </r>
  <r>
    <x v="13"/>
    <x v="2"/>
    <x v="47"/>
    <x v="3"/>
    <x v="16"/>
    <n v="0"/>
    <n v="0"/>
    <n v="0"/>
    <n v="0"/>
    <n v="5507"/>
    <n v="5507"/>
    <m/>
  </r>
  <r>
    <x v="13"/>
    <x v="2"/>
    <x v="88"/>
    <x v="0"/>
    <x v="11"/>
    <n v="1036455"/>
    <n v="0"/>
    <n v="0"/>
    <n v="0"/>
    <n v="0"/>
    <n v="1036455"/>
    <m/>
  </r>
  <r>
    <x v="13"/>
    <x v="2"/>
    <x v="88"/>
    <x v="0"/>
    <x v="1"/>
    <n v="0"/>
    <n v="0"/>
    <n v="0"/>
    <n v="0"/>
    <n v="16040"/>
    <n v="16040"/>
    <m/>
  </r>
  <r>
    <x v="13"/>
    <x v="2"/>
    <x v="88"/>
    <x v="1"/>
    <x v="12"/>
    <n v="559579"/>
    <n v="0"/>
    <n v="0"/>
    <n v="0"/>
    <n v="0"/>
    <n v="559579"/>
    <m/>
  </r>
  <r>
    <x v="13"/>
    <x v="2"/>
    <x v="88"/>
    <x v="1"/>
    <x v="8"/>
    <n v="0"/>
    <n v="0"/>
    <n v="0"/>
    <n v="0"/>
    <n v="18095"/>
    <n v="18095"/>
    <m/>
  </r>
  <r>
    <x v="13"/>
    <x v="2"/>
    <x v="88"/>
    <x v="2"/>
    <x v="6"/>
    <n v="271989"/>
    <n v="0"/>
    <n v="0"/>
    <n v="0"/>
    <n v="0"/>
    <n v="271989"/>
    <m/>
  </r>
  <r>
    <x v="13"/>
    <x v="2"/>
    <x v="88"/>
    <x v="2"/>
    <x v="13"/>
    <n v="729801"/>
    <n v="0"/>
    <n v="0"/>
    <n v="0"/>
    <n v="0"/>
    <n v="729801"/>
    <m/>
  </r>
  <r>
    <x v="13"/>
    <x v="2"/>
    <x v="88"/>
    <x v="2"/>
    <x v="9"/>
    <n v="0"/>
    <n v="0"/>
    <n v="0"/>
    <n v="0"/>
    <n v="42200"/>
    <n v="42200"/>
    <m/>
  </r>
  <r>
    <x v="13"/>
    <x v="2"/>
    <x v="88"/>
    <x v="4"/>
    <x v="7"/>
    <n v="87431"/>
    <n v="0"/>
    <n v="0"/>
    <n v="0"/>
    <n v="0"/>
    <n v="87431"/>
    <m/>
  </r>
  <r>
    <x v="13"/>
    <x v="2"/>
    <x v="88"/>
    <x v="3"/>
    <x v="15"/>
    <n v="150617"/>
    <n v="0"/>
    <n v="0"/>
    <n v="0"/>
    <n v="0"/>
    <n v="150617"/>
    <m/>
  </r>
  <r>
    <x v="13"/>
    <x v="2"/>
    <x v="110"/>
    <x v="0"/>
    <x v="11"/>
    <n v="166209"/>
    <n v="0"/>
    <n v="0"/>
    <n v="0"/>
    <n v="0"/>
    <n v="166209"/>
    <m/>
  </r>
  <r>
    <x v="13"/>
    <x v="2"/>
    <x v="110"/>
    <x v="1"/>
    <x v="12"/>
    <n v="120312"/>
    <n v="0"/>
    <n v="0"/>
    <n v="0"/>
    <n v="0"/>
    <n v="120312"/>
    <m/>
  </r>
  <r>
    <x v="13"/>
    <x v="2"/>
    <x v="110"/>
    <x v="2"/>
    <x v="6"/>
    <n v="69855"/>
    <n v="0"/>
    <n v="0"/>
    <n v="0"/>
    <n v="0"/>
    <n v="69855"/>
    <m/>
  </r>
  <r>
    <x v="13"/>
    <x v="2"/>
    <x v="110"/>
    <x v="2"/>
    <x v="13"/>
    <n v="149350"/>
    <n v="0"/>
    <n v="0"/>
    <n v="0"/>
    <n v="0"/>
    <n v="149350"/>
    <m/>
  </r>
  <r>
    <x v="13"/>
    <x v="2"/>
    <x v="110"/>
    <x v="2"/>
    <x v="9"/>
    <n v="0"/>
    <n v="0"/>
    <n v="0"/>
    <n v="0"/>
    <n v="5928"/>
    <n v="5928"/>
    <m/>
  </r>
  <r>
    <x v="13"/>
    <x v="2"/>
    <x v="110"/>
    <x v="4"/>
    <x v="7"/>
    <n v="5642"/>
    <n v="0"/>
    <n v="0"/>
    <n v="0"/>
    <n v="0"/>
    <n v="5642"/>
    <m/>
  </r>
  <r>
    <x v="13"/>
    <x v="2"/>
    <x v="87"/>
    <x v="0"/>
    <x v="11"/>
    <n v="547172"/>
    <n v="0"/>
    <n v="0"/>
    <n v="0"/>
    <n v="0"/>
    <n v="547172"/>
    <m/>
  </r>
  <r>
    <x v="13"/>
    <x v="2"/>
    <x v="87"/>
    <x v="0"/>
    <x v="1"/>
    <n v="0"/>
    <n v="0"/>
    <n v="0"/>
    <n v="40500"/>
    <n v="0"/>
    <n v="40500"/>
    <m/>
  </r>
  <r>
    <x v="13"/>
    <x v="2"/>
    <x v="87"/>
    <x v="6"/>
    <x v="2"/>
    <n v="0"/>
    <n v="0"/>
    <n v="0"/>
    <n v="31529"/>
    <n v="0"/>
    <n v="31529"/>
    <m/>
  </r>
  <r>
    <x v="13"/>
    <x v="2"/>
    <x v="87"/>
    <x v="1"/>
    <x v="12"/>
    <n v="285048"/>
    <n v="66348"/>
    <n v="0"/>
    <n v="0"/>
    <n v="0"/>
    <n v="285048"/>
    <m/>
  </r>
  <r>
    <x v="13"/>
    <x v="2"/>
    <x v="87"/>
    <x v="1"/>
    <x v="8"/>
    <n v="0"/>
    <n v="0"/>
    <n v="0"/>
    <n v="241570"/>
    <n v="0"/>
    <n v="241570"/>
    <m/>
  </r>
  <r>
    <x v="13"/>
    <x v="2"/>
    <x v="87"/>
    <x v="2"/>
    <x v="6"/>
    <n v="16854"/>
    <n v="0"/>
    <n v="0"/>
    <n v="0"/>
    <n v="0"/>
    <n v="16854"/>
    <m/>
  </r>
  <r>
    <x v="13"/>
    <x v="2"/>
    <x v="87"/>
    <x v="2"/>
    <x v="13"/>
    <n v="59782"/>
    <n v="0"/>
    <n v="0"/>
    <n v="0"/>
    <n v="0"/>
    <n v="59782"/>
    <m/>
  </r>
  <r>
    <x v="13"/>
    <x v="2"/>
    <x v="87"/>
    <x v="2"/>
    <x v="9"/>
    <n v="0"/>
    <n v="0"/>
    <n v="0"/>
    <n v="202435"/>
    <n v="0"/>
    <n v="202435"/>
    <m/>
  </r>
  <r>
    <x v="13"/>
    <x v="2"/>
    <x v="87"/>
    <x v="4"/>
    <x v="7"/>
    <n v="28916"/>
    <n v="0"/>
    <n v="0"/>
    <n v="0"/>
    <n v="0"/>
    <n v="28916"/>
    <m/>
  </r>
  <r>
    <x v="13"/>
    <x v="2"/>
    <x v="84"/>
    <x v="0"/>
    <x v="11"/>
    <n v="100057"/>
    <n v="0"/>
    <n v="0"/>
    <n v="0"/>
    <n v="0"/>
    <n v="100057"/>
    <m/>
  </r>
  <r>
    <x v="13"/>
    <x v="2"/>
    <x v="84"/>
    <x v="1"/>
    <x v="12"/>
    <n v="47609"/>
    <n v="0"/>
    <n v="0"/>
    <n v="0"/>
    <n v="0"/>
    <n v="47609"/>
    <m/>
  </r>
  <r>
    <x v="13"/>
    <x v="2"/>
    <x v="84"/>
    <x v="2"/>
    <x v="6"/>
    <n v="39568"/>
    <n v="0"/>
    <n v="0"/>
    <n v="0"/>
    <n v="0"/>
    <n v="39568"/>
    <m/>
  </r>
  <r>
    <x v="13"/>
    <x v="2"/>
    <x v="84"/>
    <x v="2"/>
    <x v="13"/>
    <n v="24325"/>
    <n v="2823"/>
    <n v="0"/>
    <n v="0"/>
    <n v="0"/>
    <n v="24325"/>
    <m/>
  </r>
  <r>
    <x v="13"/>
    <x v="2"/>
    <x v="84"/>
    <x v="4"/>
    <x v="7"/>
    <n v="4550"/>
    <n v="0"/>
    <n v="0"/>
    <n v="0"/>
    <n v="0"/>
    <n v="4550"/>
    <m/>
  </r>
  <r>
    <x v="13"/>
    <x v="2"/>
    <x v="11"/>
    <x v="0"/>
    <x v="11"/>
    <n v="6317794"/>
    <n v="0"/>
    <n v="0"/>
    <n v="0"/>
    <n v="0"/>
    <n v="6317794"/>
    <m/>
  </r>
  <r>
    <x v="13"/>
    <x v="2"/>
    <x v="11"/>
    <x v="0"/>
    <x v="1"/>
    <n v="0"/>
    <n v="0"/>
    <n v="0"/>
    <n v="0"/>
    <n v="193468"/>
    <n v="193468"/>
    <m/>
  </r>
  <r>
    <x v="13"/>
    <x v="2"/>
    <x v="11"/>
    <x v="6"/>
    <x v="4"/>
    <n v="32759"/>
    <n v="0"/>
    <n v="0"/>
    <n v="0"/>
    <n v="0"/>
    <n v="32759"/>
    <m/>
  </r>
  <r>
    <x v="13"/>
    <x v="2"/>
    <x v="11"/>
    <x v="1"/>
    <x v="12"/>
    <n v="4564981"/>
    <n v="31832"/>
    <n v="0"/>
    <n v="0"/>
    <n v="0"/>
    <n v="4564981"/>
    <m/>
  </r>
  <r>
    <x v="13"/>
    <x v="2"/>
    <x v="11"/>
    <x v="1"/>
    <x v="8"/>
    <n v="0"/>
    <n v="0"/>
    <n v="0"/>
    <n v="76394"/>
    <n v="244546"/>
    <n v="320940"/>
    <m/>
  </r>
  <r>
    <x v="13"/>
    <x v="2"/>
    <x v="11"/>
    <x v="2"/>
    <x v="6"/>
    <n v="1217000"/>
    <n v="19794"/>
    <n v="0"/>
    <n v="0"/>
    <n v="0"/>
    <n v="1217000"/>
    <m/>
  </r>
  <r>
    <x v="13"/>
    <x v="2"/>
    <x v="11"/>
    <x v="2"/>
    <x v="13"/>
    <n v="1430062"/>
    <n v="34080"/>
    <n v="0"/>
    <n v="0"/>
    <n v="0"/>
    <n v="1430062"/>
    <m/>
  </r>
  <r>
    <x v="13"/>
    <x v="2"/>
    <x v="11"/>
    <x v="2"/>
    <x v="9"/>
    <n v="0"/>
    <n v="0"/>
    <n v="0"/>
    <n v="0"/>
    <n v="141333"/>
    <n v="141333"/>
    <m/>
  </r>
  <r>
    <x v="13"/>
    <x v="2"/>
    <x v="11"/>
    <x v="4"/>
    <x v="7"/>
    <n v="76902"/>
    <n v="0"/>
    <n v="0"/>
    <n v="0"/>
    <n v="0"/>
    <n v="76902"/>
    <m/>
  </r>
  <r>
    <x v="13"/>
    <x v="2"/>
    <x v="11"/>
    <x v="3"/>
    <x v="3"/>
    <n v="0"/>
    <n v="0"/>
    <n v="0"/>
    <n v="0"/>
    <n v="16802"/>
    <n v="16802"/>
    <m/>
  </r>
  <r>
    <x v="13"/>
    <x v="2"/>
    <x v="11"/>
    <x v="3"/>
    <x v="15"/>
    <n v="285818"/>
    <n v="0"/>
    <n v="0"/>
    <n v="0"/>
    <n v="0"/>
    <n v="285818"/>
    <m/>
  </r>
  <r>
    <x v="13"/>
    <x v="2"/>
    <x v="20"/>
    <x v="0"/>
    <x v="11"/>
    <n v="5846401"/>
    <n v="11302"/>
    <n v="0"/>
    <n v="0"/>
    <n v="0"/>
    <n v="5846401"/>
    <m/>
  </r>
  <r>
    <x v="13"/>
    <x v="2"/>
    <x v="20"/>
    <x v="0"/>
    <x v="1"/>
    <n v="0"/>
    <n v="0"/>
    <n v="0"/>
    <n v="223780"/>
    <n v="97778"/>
    <n v="321558"/>
    <m/>
  </r>
  <r>
    <x v="13"/>
    <x v="2"/>
    <x v="20"/>
    <x v="6"/>
    <x v="4"/>
    <n v="62962"/>
    <n v="6417"/>
    <n v="0"/>
    <n v="0"/>
    <n v="0"/>
    <n v="62962"/>
    <m/>
  </r>
  <r>
    <x v="13"/>
    <x v="2"/>
    <x v="20"/>
    <x v="1"/>
    <x v="12"/>
    <n v="4471551"/>
    <n v="28277"/>
    <n v="0"/>
    <n v="0"/>
    <n v="0"/>
    <n v="4471551"/>
    <m/>
  </r>
  <r>
    <x v="13"/>
    <x v="2"/>
    <x v="20"/>
    <x v="1"/>
    <x v="8"/>
    <n v="0"/>
    <n v="0"/>
    <n v="0"/>
    <n v="287546"/>
    <n v="68871"/>
    <n v="356417"/>
    <m/>
  </r>
  <r>
    <x v="13"/>
    <x v="2"/>
    <x v="20"/>
    <x v="2"/>
    <x v="6"/>
    <n v="519927"/>
    <n v="0"/>
    <n v="0"/>
    <n v="0"/>
    <n v="0"/>
    <n v="519927"/>
    <m/>
  </r>
  <r>
    <x v="13"/>
    <x v="2"/>
    <x v="20"/>
    <x v="2"/>
    <x v="13"/>
    <n v="522416"/>
    <n v="0"/>
    <n v="0"/>
    <n v="0"/>
    <n v="0"/>
    <n v="522416"/>
    <m/>
  </r>
  <r>
    <x v="13"/>
    <x v="2"/>
    <x v="20"/>
    <x v="2"/>
    <x v="9"/>
    <n v="0"/>
    <n v="0"/>
    <n v="0"/>
    <n v="0"/>
    <n v="33906"/>
    <n v="33906"/>
    <m/>
  </r>
  <r>
    <x v="13"/>
    <x v="2"/>
    <x v="20"/>
    <x v="4"/>
    <x v="7"/>
    <n v="69812"/>
    <n v="0"/>
    <n v="0"/>
    <n v="0"/>
    <n v="0"/>
    <n v="69812"/>
    <m/>
  </r>
  <r>
    <x v="13"/>
    <x v="2"/>
    <x v="20"/>
    <x v="3"/>
    <x v="5"/>
    <n v="68598"/>
    <n v="0"/>
    <n v="0"/>
    <n v="0"/>
    <n v="0"/>
    <n v="68598"/>
    <m/>
  </r>
  <r>
    <x v="13"/>
    <x v="2"/>
    <x v="20"/>
    <x v="3"/>
    <x v="10"/>
    <n v="40601"/>
    <n v="0"/>
    <n v="0"/>
    <n v="0"/>
    <n v="0"/>
    <n v="40601"/>
    <m/>
  </r>
  <r>
    <x v="13"/>
    <x v="2"/>
    <x v="20"/>
    <x v="3"/>
    <x v="15"/>
    <n v="77747"/>
    <n v="0"/>
    <n v="0"/>
    <n v="0"/>
    <n v="0"/>
    <n v="77747"/>
    <m/>
  </r>
  <r>
    <x v="13"/>
    <x v="2"/>
    <x v="20"/>
    <x v="0"/>
    <x v="11"/>
    <n v="1480161"/>
    <n v="0"/>
    <n v="0"/>
    <n v="0"/>
    <n v="0"/>
    <n v="1480161"/>
    <m/>
  </r>
  <r>
    <x v="13"/>
    <x v="2"/>
    <x v="20"/>
    <x v="0"/>
    <x v="1"/>
    <n v="0"/>
    <n v="0"/>
    <n v="0"/>
    <n v="0"/>
    <n v="20418"/>
    <n v="20418"/>
    <m/>
  </r>
  <r>
    <x v="13"/>
    <x v="2"/>
    <x v="20"/>
    <x v="1"/>
    <x v="12"/>
    <n v="1242571"/>
    <n v="0"/>
    <n v="0"/>
    <n v="0"/>
    <n v="0"/>
    <n v="1242571"/>
    <m/>
  </r>
  <r>
    <x v="13"/>
    <x v="2"/>
    <x v="20"/>
    <x v="1"/>
    <x v="8"/>
    <n v="0"/>
    <n v="0"/>
    <n v="0"/>
    <n v="0"/>
    <n v="19921"/>
    <n v="19921"/>
    <m/>
  </r>
  <r>
    <x v="13"/>
    <x v="2"/>
    <x v="20"/>
    <x v="2"/>
    <x v="6"/>
    <n v="162456"/>
    <n v="0"/>
    <n v="0"/>
    <n v="0"/>
    <n v="0"/>
    <n v="162456"/>
    <m/>
  </r>
  <r>
    <x v="13"/>
    <x v="2"/>
    <x v="20"/>
    <x v="2"/>
    <x v="13"/>
    <n v="260320"/>
    <n v="0"/>
    <n v="0"/>
    <n v="0"/>
    <n v="0"/>
    <n v="260320"/>
    <m/>
  </r>
  <r>
    <x v="13"/>
    <x v="2"/>
    <x v="20"/>
    <x v="2"/>
    <x v="9"/>
    <n v="0"/>
    <n v="0"/>
    <n v="0"/>
    <n v="0"/>
    <n v="9736"/>
    <n v="9736"/>
    <m/>
  </r>
  <r>
    <x v="13"/>
    <x v="2"/>
    <x v="20"/>
    <x v="4"/>
    <x v="7"/>
    <n v="5717"/>
    <n v="0"/>
    <n v="0"/>
    <n v="0"/>
    <n v="0"/>
    <n v="5717"/>
    <m/>
  </r>
  <r>
    <x v="13"/>
    <x v="2"/>
    <x v="120"/>
    <x v="0"/>
    <x v="11"/>
    <n v="49668"/>
    <n v="0"/>
    <n v="0"/>
    <n v="0"/>
    <n v="0"/>
    <n v="49668"/>
    <m/>
  </r>
  <r>
    <x v="13"/>
    <x v="2"/>
    <x v="120"/>
    <x v="1"/>
    <x v="12"/>
    <n v="105690"/>
    <n v="0"/>
    <n v="0"/>
    <n v="0"/>
    <n v="0"/>
    <n v="105690"/>
    <m/>
  </r>
  <r>
    <x v="13"/>
    <x v="2"/>
    <x v="120"/>
    <x v="2"/>
    <x v="6"/>
    <n v="49848"/>
    <n v="0"/>
    <n v="0"/>
    <n v="0"/>
    <n v="0"/>
    <n v="49848"/>
    <m/>
  </r>
  <r>
    <x v="13"/>
    <x v="2"/>
    <x v="120"/>
    <x v="2"/>
    <x v="13"/>
    <n v="15984"/>
    <n v="0"/>
    <n v="0"/>
    <n v="0"/>
    <n v="0"/>
    <n v="15984"/>
    <m/>
  </r>
  <r>
    <x v="13"/>
    <x v="2"/>
    <x v="58"/>
    <x v="0"/>
    <x v="11"/>
    <n v="1001981"/>
    <n v="0"/>
    <n v="0"/>
    <n v="0"/>
    <n v="0"/>
    <n v="1001981"/>
    <m/>
  </r>
  <r>
    <x v="13"/>
    <x v="2"/>
    <x v="58"/>
    <x v="0"/>
    <x v="1"/>
    <n v="0"/>
    <n v="0"/>
    <n v="0"/>
    <n v="0"/>
    <n v="11955"/>
    <n v="11955"/>
    <m/>
  </r>
  <r>
    <x v="13"/>
    <x v="2"/>
    <x v="58"/>
    <x v="1"/>
    <x v="12"/>
    <n v="2300552"/>
    <n v="42834"/>
    <n v="0"/>
    <n v="0"/>
    <n v="0"/>
    <n v="2300552"/>
    <m/>
  </r>
  <r>
    <x v="13"/>
    <x v="2"/>
    <x v="58"/>
    <x v="1"/>
    <x v="8"/>
    <n v="0"/>
    <n v="0"/>
    <n v="0"/>
    <n v="0"/>
    <n v="49980"/>
    <n v="49980"/>
    <m/>
  </r>
  <r>
    <x v="13"/>
    <x v="2"/>
    <x v="58"/>
    <x v="2"/>
    <x v="6"/>
    <n v="143106"/>
    <n v="0"/>
    <n v="0"/>
    <n v="0"/>
    <n v="0"/>
    <n v="143106"/>
    <m/>
  </r>
  <r>
    <x v="13"/>
    <x v="2"/>
    <x v="58"/>
    <x v="2"/>
    <x v="13"/>
    <n v="351287"/>
    <n v="0"/>
    <n v="0"/>
    <n v="0"/>
    <n v="0"/>
    <n v="351287"/>
    <m/>
  </r>
  <r>
    <x v="13"/>
    <x v="2"/>
    <x v="58"/>
    <x v="2"/>
    <x v="9"/>
    <n v="0"/>
    <n v="0"/>
    <n v="0"/>
    <n v="0"/>
    <n v="5000"/>
    <n v="5000"/>
    <m/>
  </r>
  <r>
    <x v="13"/>
    <x v="2"/>
    <x v="58"/>
    <x v="4"/>
    <x v="7"/>
    <n v="14128"/>
    <n v="0"/>
    <n v="0"/>
    <n v="0"/>
    <n v="0"/>
    <n v="14128"/>
    <m/>
  </r>
  <r>
    <x v="13"/>
    <x v="2"/>
    <x v="112"/>
    <x v="0"/>
    <x v="11"/>
    <n v="221969"/>
    <n v="0"/>
    <n v="0"/>
    <n v="0"/>
    <n v="0"/>
    <n v="221969"/>
    <m/>
  </r>
  <r>
    <x v="13"/>
    <x v="2"/>
    <x v="112"/>
    <x v="1"/>
    <x v="12"/>
    <n v="177939"/>
    <n v="0"/>
    <n v="0"/>
    <n v="0"/>
    <n v="0"/>
    <n v="177939"/>
    <m/>
  </r>
  <r>
    <x v="13"/>
    <x v="2"/>
    <x v="112"/>
    <x v="2"/>
    <x v="6"/>
    <n v="13156"/>
    <n v="0"/>
    <n v="0"/>
    <n v="0"/>
    <n v="0"/>
    <n v="13156"/>
    <m/>
  </r>
  <r>
    <x v="13"/>
    <x v="2"/>
    <x v="20"/>
    <x v="0"/>
    <x v="11"/>
    <n v="779852"/>
    <n v="12657"/>
    <n v="0"/>
    <n v="0"/>
    <n v="0"/>
    <n v="779852"/>
    <m/>
  </r>
  <r>
    <x v="13"/>
    <x v="2"/>
    <x v="20"/>
    <x v="0"/>
    <x v="1"/>
    <n v="0"/>
    <n v="0"/>
    <n v="0"/>
    <n v="30052"/>
    <n v="0"/>
    <n v="30052"/>
    <m/>
  </r>
  <r>
    <x v="13"/>
    <x v="2"/>
    <x v="20"/>
    <x v="6"/>
    <x v="4"/>
    <n v="17727"/>
    <n v="0"/>
    <n v="0"/>
    <n v="0"/>
    <n v="0"/>
    <n v="17727"/>
    <m/>
  </r>
  <r>
    <x v="13"/>
    <x v="2"/>
    <x v="20"/>
    <x v="1"/>
    <x v="12"/>
    <n v="914496"/>
    <n v="0"/>
    <n v="0"/>
    <n v="0"/>
    <n v="0"/>
    <n v="914496"/>
    <m/>
  </r>
  <r>
    <x v="13"/>
    <x v="2"/>
    <x v="20"/>
    <x v="1"/>
    <x v="8"/>
    <n v="0"/>
    <n v="0"/>
    <n v="0"/>
    <n v="27640"/>
    <n v="0"/>
    <n v="27640"/>
    <m/>
  </r>
  <r>
    <x v="13"/>
    <x v="2"/>
    <x v="20"/>
    <x v="2"/>
    <x v="6"/>
    <n v="276155"/>
    <n v="0"/>
    <n v="0"/>
    <n v="0"/>
    <n v="0"/>
    <n v="276155"/>
    <m/>
  </r>
  <r>
    <x v="13"/>
    <x v="2"/>
    <x v="20"/>
    <x v="2"/>
    <x v="13"/>
    <n v="326062"/>
    <n v="0"/>
    <n v="0"/>
    <n v="0"/>
    <n v="0"/>
    <n v="326062"/>
    <m/>
  </r>
  <r>
    <x v="13"/>
    <x v="2"/>
    <x v="20"/>
    <x v="2"/>
    <x v="9"/>
    <n v="0"/>
    <n v="0"/>
    <n v="0"/>
    <n v="0"/>
    <n v="26000"/>
    <n v="26000"/>
    <m/>
  </r>
  <r>
    <x v="13"/>
    <x v="2"/>
    <x v="20"/>
    <x v="4"/>
    <x v="7"/>
    <n v="26253"/>
    <n v="0"/>
    <n v="0"/>
    <n v="0"/>
    <n v="0"/>
    <n v="26253"/>
    <m/>
  </r>
  <r>
    <x v="13"/>
    <x v="2"/>
    <x v="20"/>
    <x v="3"/>
    <x v="5"/>
    <n v="1420"/>
    <n v="0"/>
    <n v="0"/>
    <n v="0"/>
    <n v="0"/>
    <n v="1420"/>
    <m/>
  </r>
  <r>
    <x v="13"/>
    <x v="2"/>
    <x v="20"/>
    <x v="3"/>
    <x v="10"/>
    <n v="14069"/>
    <n v="0"/>
    <n v="0"/>
    <n v="0"/>
    <n v="0"/>
    <n v="14069"/>
    <m/>
  </r>
  <r>
    <x v="13"/>
    <x v="2"/>
    <x v="20"/>
    <x v="3"/>
    <x v="15"/>
    <n v="10596"/>
    <n v="0"/>
    <n v="0"/>
    <n v="0"/>
    <n v="0"/>
    <n v="10596"/>
    <m/>
  </r>
  <r>
    <x v="13"/>
    <x v="2"/>
    <x v="86"/>
    <x v="0"/>
    <x v="11"/>
    <n v="493326"/>
    <n v="0"/>
    <n v="0"/>
    <n v="0"/>
    <n v="0"/>
    <n v="493326"/>
    <m/>
  </r>
  <r>
    <x v="13"/>
    <x v="2"/>
    <x v="86"/>
    <x v="0"/>
    <x v="1"/>
    <n v="0"/>
    <n v="0"/>
    <n v="0"/>
    <n v="0"/>
    <n v="3750"/>
    <n v="3750"/>
    <m/>
  </r>
  <r>
    <x v="13"/>
    <x v="2"/>
    <x v="86"/>
    <x v="1"/>
    <x v="12"/>
    <n v="765144"/>
    <n v="0"/>
    <n v="0"/>
    <n v="0"/>
    <n v="0"/>
    <n v="765144"/>
    <m/>
  </r>
  <r>
    <x v="13"/>
    <x v="2"/>
    <x v="86"/>
    <x v="1"/>
    <x v="8"/>
    <n v="0"/>
    <n v="0"/>
    <n v="0"/>
    <n v="0"/>
    <n v="6280"/>
    <n v="6280"/>
    <m/>
  </r>
  <r>
    <x v="13"/>
    <x v="2"/>
    <x v="86"/>
    <x v="2"/>
    <x v="6"/>
    <n v="195645"/>
    <n v="0"/>
    <n v="0"/>
    <n v="0"/>
    <n v="0"/>
    <n v="195645"/>
    <m/>
  </r>
  <r>
    <x v="13"/>
    <x v="2"/>
    <x v="86"/>
    <x v="2"/>
    <x v="13"/>
    <n v="256588"/>
    <n v="0"/>
    <n v="0"/>
    <n v="0"/>
    <n v="0"/>
    <n v="256588"/>
    <m/>
  </r>
  <r>
    <x v="13"/>
    <x v="2"/>
    <x v="86"/>
    <x v="4"/>
    <x v="7"/>
    <n v="31172"/>
    <n v="0"/>
    <n v="0"/>
    <n v="0"/>
    <n v="0"/>
    <n v="31172"/>
    <m/>
  </r>
  <r>
    <x v="13"/>
    <x v="2"/>
    <x v="86"/>
    <x v="3"/>
    <x v="15"/>
    <n v="51868"/>
    <n v="0"/>
    <n v="0"/>
    <n v="0"/>
    <n v="0"/>
    <n v="51868"/>
    <m/>
  </r>
  <r>
    <x v="13"/>
    <x v="2"/>
    <x v="59"/>
    <x v="0"/>
    <x v="11"/>
    <n v="823774"/>
    <n v="0"/>
    <n v="0"/>
    <n v="0"/>
    <n v="0"/>
    <n v="823774"/>
    <m/>
  </r>
  <r>
    <x v="13"/>
    <x v="2"/>
    <x v="59"/>
    <x v="0"/>
    <x v="1"/>
    <n v="0"/>
    <n v="0"/>
    <n v="0"/>
    <n v="60473"/>
    <n v="6000"/>
    <n v="66473"/>
    <m/>
  </r>
  <r>
    <x v="13"/>
    <x v="2"/>
    <x v="59"/>
    <x v="1"/>
    <x v="12"/>
    <n v="1352669"/>
    <n v="9296"/>
    <n v="0"/>
    <n v="0"/>
    <n v="0"/>
    <n v="1352669"/>
    <m/>
  </r>
  <r>
    <x v="13"/>
    <x v="2"/>
    <x v="59"/>
    <x v="1"/>
    <x v="8"/>
    <n v="0"/>
    <n v="0"/>
    <n v="0"/>
    <n v="51488"/>
    <n v="0"/>
    <n v="51488"/>
    <m/>
  </r>
  <r>
    <x v="13"/>
    <x v="2"/>
    <x v="59"/>
    <x v="2"/>
    <x v="6"/>
    <n v="435166"/>
    <n v="0"/>
    <n v="0"/>
    <n v="0"/>
    <n v="0"/>
    <n v="435166"/>
    <m/>
  </r>
  <r>
    <x v="13"/>
    <x v="2"/>
    <x v="59"/>
    <x v="2"/>
    <x v="13"/>
    <n v="189844"/>
    <n v="0"/>
    <n v="0"/>
    <n v="0"/>
    <n v="0"/>
    <n v="189844"/>
    <m/>
  </r>
  <r>
    <x v="13"/>
    <x v="2"/>
    <x v="59"/>
    <x v="2"/>
    <x v="9"/>
    <n v="0"/>
    <n v="0"/>
    <n v="0"/>
    <n v="86761"/>
    <n v="0"/>
    <n v="86761"/>
    <m/>
  </r>
  <r>
    <x v="13"/>
    <x v="2"/>
    <x v="59"/>
    <x v="4"/>
    <x v="7"/>
    <n v="6938"/>
    <n v="0"/>
    <n v="0"/>
    <n v="0"/>
    <n v="0"/>
    <n v="6938"/>
    <m/>
  </r>
  <r>
    <x v="13"/>
    <x v="2"/>
    <x v="59"/>
    <x v="3"/>
    <x v="15"/>
    <n v="50591"/>
    <n v="0"/>
    <n v="0"/>
    <n v="0"/>
    <n v="0"/>
    <n v="50591"/>
    <m/>
  </r>
  <r>
    <x v="13"/>
    <x v="2"/>
    <x v="10"/>
    <x v="0"/>
    <x v="11"/>
    <n v="6201644"/>
    <n v="0"/>
    <n v="0"/>
    <n v="0"/>
    <n v="0"/>
    <n v="6201644"/>
    <m/>
  </r>
  <r>
    <x v="13"/>
    <x v="2"/>
    <x v="10"/>
    <x v="0"/>
    <x v="1"/>
    <n v="0"/>
    <n v="0"/>
    <n v="0"/>
    <n v="763236"/>
    <n v="0"/>
    <n v="763236"/>
    <m/>
  </r>
  <r>
    <x v="13"/>
    <x v="2"/>
    <x v="10"/>
    <x v="6"/>
    <x v="4"/>
    <n v="42496"/>
    <n v="0"/>
    <n v="0"/>
    <n v="0"/>
    <n v="0"/>
    <n v="42496"/>
    <m/>
  </r>
  <r>
    <x v="13"/>
    <x v="2"/>
    <x v="10"/>
    <x v="1"/>
    <x v="12"/>
    <n v="4207317"/>
    <n v="1691"/>
    <n v="0"/>
    <n v="0"/>
    <n v="0"/>
    <n v="4207317"/>
    <m/>
  </r>
  <r>
    <x v="13"/>
    <x v="2"/>
    <x v="10"/>
    <x v="1"/>
    <x v="8"/>
    <n v="0"/>
    <n v="0"/>
    <n v="0"/>
    <n v="644340"/>
    <n v="4800"/>
    <n v="649140"/>
    <m/>
  </r>
  <r>
    <x v="13"/>
    <x v="2"/>
    <x v="10"/>
    <x v="2"/>
    <x v="6"/>
    <n v="887823"/>
    <n v="0"/>
    <n v="0"/>
    <n v="0"/>
    <n v="0"/>
    <n v="887823"/>
    <m/>
  </r>
  <r>
    <x v="13"/>
    <x v="2"/>
    <x v="10"/>
    <x v="2"/>
    <x v="13"/>
    <n v="492250"/>
    <n v="0"/>
    <n v="0"/>
    <n v="0"/>
    <n v="0"/>
    <n v="492250"/>
    <m/>
  </r>
  <r>
    <x v="13"/>
    <x v="2"/>
    <x v="10"/>
    <x v="2"/>
    <x v="9"/>
    <n v="0"/>
    <n v="0"/>
    <n v="0"/>
    <n v="26975"/>
    <n v="9148"/>
    <n v="36123"/>
    <m/>
  </r>
  <r>
    <x v="13"/>
    <x v="2"/>
    <x v="10"/>
    <x v="4"/>
    <x v="7"/>
    <n v="92987"/>
    <n v="0"/>
    <n v="0"/>
    <n v="0"/>
    <n v="0"/>
    <n v="92987"/>
    <m/>
  </r>
  <r>
    <x v="13"/>
    <x v="2"/>
    <x v="10"/>
    <x v="3"/>
    <x v="5"/>
    <n v="2960"/>
    <n v="0"/>
    <n v="0"/>
    <n v="0"/>
    <n v="0"/>
    <n v="2960"/>
    <m/>
  </r>
  <r>
    <x v="13"/>
    <x v="2"/>
    <x v="10"/>
    <x v="3"/>
    <x v="10"/>
    <n v="9177"/>
    <n v="0"/>
    <n v="0"/>
    <n v="0"/>
    <n v="0"/>
    <n v="9177"/>
    <m/>
  </r>
  <r>
    <x v="13"/>
    <x v="2"/>
    <x v="10"/>
    <x v="3"/>
    <x v="15"/>
    <n v="79324"/>
    <n v="0"/>
    <n v="0"/>
    <n v="0"/>
    <n v="0"/>
    <n v="79324"/>
    <m/>
  </r>
  <r>
    <x v="13"/>
    <x v="2"/>
    <x v="4"/>
    <x v="0"/>
    <x v="11"/>
    <n v="12947563"/>
    <n v="9909"/>
    <n v="0"/>
    <n v="0"/>
    <n v="0"/>
    <n v="12947563"/>
    <m/>
  </r>
  <r>
    <x v="13"/>
    <x v="2"/>
    <x v="4"/>
    <x v="0"/>
    <x v="1"/>
    <n v="0"/>
    <n v="0"/>
    <n v="0"/>
    <n v="708282"/>
    <n v="26019"/>
    <n v="734301"/>
    <m/>
  </r>
  <r>
    <x v="13"/>
    <x v="2"/>
    <x v="4"/>
    <x v="6"/>
    <x v="4"/>
    <n v="91481"/>
    <n v="15514"/>
    <n v="0"/>
    <n v="0"/>
    <n v="0"/>
    <n v="91481"/>
    <m/>
  </r>
  <r>
    <x v="13"/>
    <x v="2"/>
    <x v="4"/>
    <x v="6"/>
    <x v="2"/>
    <n v="0"/>
    <n v="0"/>
    <n v="0"/>
    <n v="14950"/>
    <n v="0"/>
    <n v="14950"/>
    <m/>
  </r>
  <r>
    <x v="13"/>
    <x v="2"/>
    <x v="4"/>
    <x v="1"/>
    <x v="12"/>
    <n v="10003977"/>
    <n v="29307"/>
    <n v="0"/>
    <n v="0"/>
    <n v="0"/>
    <n v="10003977"/>
    <m/>
  </r>
  <r>
    <x v="13"/>
    <x v="2"/>
    <x v="4"/>
    <x v="1"/>
    <x v="8"/>
    <n v="0"/>
    <n v="0"/>
    <n v="0"/>
    <n v="938110"/>
    <n v="24964"/>
    <n v="963074"/>
    <m/>
  </r>
  <r>
    <x v="13"/>
    <x v="2"/>
    <x v="4"/>
    <x v="2"/>
    <x v="6"/>
    <n v="1246681"/>
    <n v="3074"/>
    <n v="0"/>
    <n v="0"/>
    <n v="0"/>
    <n v="1246681"/>
    <m/>
  </r>
  <r>
    <x v="13"/>
    <x v="2"/>
    <x v="4"/>
    <x v="2"/>
    <x v="13"/>
    <n v="1205971"/>
    <n v="54160"/>
    <n v="0"/>
    <n v="0"/>
    <n v="0"/>
    <n v="1205971"/>
    <m/>
  </r>
  <r>
    <x v="13"/>
    <x v="2"/>
    <x v="4"/>
    <x v="2"/>
    <x v="9"/>
    <n v="0"/>
    <n v="0"/>
    <n v="0"/>
    <n v="44352"/>
    <n v="11302"/>
    <n v="55654"/>
    <m/>
  </r>
  <r>
    <x v="13"/>
    <x v="2"/>
    <x v="4"/>
    <x v="4"/>
    <x v="7"/>
    <n v="70080"/>
    <n v="0"/>
    <n v="0"/>
    <n v="0"/>
    <n v="0"/>
    <n v="70080"/>
    <m/>
  </r>
  <r>
    <x v="13"/>
    <x v="2"/>
    <x v="4"/>
    <x v="3"/>
    <x v="10"/>
    <n v="111008"/>
    <n v="26559"/>
    <n v="0"/>
    <n v="0"/>
    <n v="0"/>
    <n v="111008"/>
    <m/>
  </r>
  <r>
    <x v="13"/>
    <x v="2"/>
    <x v="4"/>
    <x v="3"/>
    <x v="15"/>
    <n v="198288"/>
    <n v="0"/>
    <n v="0"/>
    <n v="0"/>
    <n v="0"/>
    <n v="198288"/>
    <m/>
  </r>
  <r>
    <x v="13"/>
    <x v="2"/>
    <x v="29"/>
    <x v="0"/>
    <x v="11"/>
    <n v="2881700"/>
    <n v="0"/>
    <n v="0"/>
    <n v="0"/>
    <n v="0"/>
    <n v="2881700"/>
    <m/>
  </r>
  <r>
    <x v="13"/>
    <x v="2"/>
    <x v="29"/>
    <x v="0"/>
    <x v="1"/>
    <n v="0"/>
    <n v="0"/>
    <n v="0"/>
    <n v="276958"/>
    <n v="0"/>
    <n v="276958"/>
    <m/>
  </r>
  <r>
    <x v="13"/>
    <x v="2"/>
    <x v="29"/>
    <x v="1"/>
    <x v="12"/>
    <n v="1135861"/>
    <n v="59551"/>
    <n v="0"/>
    <n v="0"/>
    <n v="0"/>
    <n v="1135861"/>
    <m/>
  </r>
  <r>
    <x v="13"/>
    <x v="2"/>
    <x v="29"/>
    <x v="2"/>
    <x v="6"/>
    <n v="247184"/>
    <n v="45232"/>
    <n v="0"/>
    <n v="0"/>
    <n v="0"/>
    <n v="247184"/>
    <m/>
  </r>
  <r>
    <x v="13"/>
    <x v="2"/>
    <x v="29"/>
    <x v="2"/>
    <x v="13"/>
    <n v="81120"/>
    <n v="0"/>
    <n v="0"/>
    <n v="0"/>
    <n v="0"/>
    <n v="81120"/>
    <m/>
  </r>
  <r>
    <x v="13"/>
    <x v="2"/>
    <x v="29"/>
    <x v="3"/>
    <x v="10"/>
    <n v="36419"/>
    <n v="0"/>
    <n v="0"/>
    <n v="0"/>
    <n v="0"/>
    <n v="36419"/>
    <m/>
  </r>
  <r>
    <x v="13"/>
    <x v="2"/>
    <x v="26"/>
    <x v="0"/>
    <x v="11"/>
    <n v="2683297"/>
    <n v="0"/>
    <n v="0"/>
    <n v="0"/>
    <n v="0"/>
    <n v="2683297"/>
    <m/>
  </r>
  <r>
    <x v="13"/>
    <x v="2"/>
    <x v="26"/>
    <x v="0"/>
    <x v="1"/>
    <n v="0"/>
    <n v="0"/>
    <n v="0"/>
    <n v="148693"/>
    <n v="0"/>
    <n v="148693"/>
    <m/>
  </r>
  <r>
    <x v="13"/>
    <x v="2"/>
    <x v="26"/>
    <x v="6"/>
    <x v="4"/>
    <n v="16280"/>
    <n v="0"/>
    <n v="0"/>
    <n v="0"/>
    <n v="0"/>
    <n v="16280"/>
    <m/>
  </r>
  <r>
    <x v="13"/>
    <x v="2"/>
    <x v="26"/>
    <x v="1"/>
    <x v="12"/>
    <n v="3054481"/>
    <n v="28773"/>
    <n v="0"/>
    <n v="0"/>
    <n v="0"/>
    <n v="3054481"/>
    <m/>
  </r>
  <r>
    <x v="13"/>
    <x v="2"/>
    <x v="26"/>
    <x v="1"/>
    <x v="8"/>
    <n v="0"/>
    <n v="0"/>
    <n v="0"/>
    <n v="52249"/>
    <n v="0"/>
    <n v="52249"/>
    <m/>
  </r>
  <r>
    <x v="13"/>
    <x v="2"/>
    <x v="26"/>
    <x v="2"/>
    <x v="6"/>
    <n v="360002"/>
    <n v="0"/>
    <n v="0"/>
    <n v="0"/>
    <n v="0"/>
    <n v="360002"/>
    <m/>
  </r>
  <r>
    <x v="13"/>
    <x v="2"/>
    <x v="26"/>
    <x v="2"/>
    <x v="13"/>
    <n v="352554"/>
    <n v="0"/>
    <n v="0"/>
    <n v="0"/>
    <n v="0"/>
    <n v="352554"/>
    <m/>
  </r>
  <r>
    <x v="13"/>
    <x v="2"/>
    <x v="26"/>
    <x v="4"/>
    <x v="7"/>
    <n v="3985"/>
    <n v="0"/>
    <n v="0"/>
    <n v="0"/>
    <n v="0"/>
    <n v="3985"/>
    <m/>
  </r>
  <r>
    <x v="13"/>
    <x v="2"/>
    <x v="122"/>
    <x v="0"/>
    <x v="11"/>
    <n v="110739"/>
    <n v="0"/>
    <n v="0"/>
    <n v="0"/>
    <n v="0"/>
    <n v="110739"/>
    <m/>
  </r>
  <r>
    <x v="13"/>
    <x v="2"/>
    <x v="122"/>
    <x v="0"/>
    <x v="1"/>
    <n v="0"/>
    <n v="0"/>
    <n v="0"/>
    <n v="0"/>
    <n v="9000"/>
    <n v="9000"/>
    <m/>
  </r>
  <r>
    <x v="13"/>
    <x v="2"/>
    <x v="122"/>
    <x v="1"/>
    <x v="12"/>
    <n v="92889"/>
    <n v="10999"/>
    <n v="0"/>
    <n v="0"/>
    <n v="0"/>
    <n v="92889"/>
    <m/>
  </r>
  <r>
    <x v="13"/>
    <x v="2"/>
    <x v="122"/>
    <x v="2"/>
    <x v="6"/>
    <n v="6620"/>
    <n v="6620"/>
    <n v="0"/>
    <n v="0"/>
    <n v="0"/>
    <n v="6620"/>
    <m/>
  </r>
  <r>
    <x v="13"/>
    <x v="2"/>
    <x v="122"/>
    <x v="2"/>
    <x v="13"/>
    <n v="5689"/>
    <n v="5689"/>
    <n v="0"/>
    <n v="0"/>
    <n v="0"/>
    <n v="5689"/>
    <m/>
  </r>
  <r>
    <x v="13"/>
    <x v="11"/>
    <x v="113"/>
    <x v="0"/>
    <x v="11"/>
    <n v="108760"/>
    <n v="0"/>
    <n v="0"/>
    <n v="0"/>
    <n v="0"/>
    <n v="108760"/>
    <m/>
  </r>
  <r>
    <x v="13"/>
    <x v="11"/>
    <x v="113"/>
    <x v="1"/>
    <x v="12"/>
    <n v="192754"/>
    <n v="0"/>
    <n v="0"/>
    <n v="0"/>
    <n v="0"/>
    <n v="192754"/>
    <m/>
  </r>
  <r>
    <x v="13"/>
    <x v="11"/>
    <x v="113"/>
    <x v="2"/>
    <x v="6"/>
    <n v="12035"/>
    <n v="0"/>
    <n v="0"/>
    <n v="0"/>
    <n v="0"/>
    <n v="12035"/>
    <m/>
  </r>
  <r>
    <x v="13"/>
    <x v="11"/>
    <x v="113"/>
    <x v="2"/>
    <x v="13"/>
    <n v="23850"/>
    <n v="0"/>
    <n v="0"/>
    <n v="0"/>
    <n v="0"/>
    <n v="23850"/>
    <m/>
  </r>
  <r>
    <x v="13"/>
    <x v="1"/>
    <x v="23"/>
    <x v="0"/>
    <x v="11"/>
    <n v="3542859"/>
    <n v="0"/>
    <n v="0"/>
    <n v="0"/>
    <n v="0"/>
    <n v="3542859"/>
    <m/>
  </r>
  <r>
    <x v="13"/>
    <x v="1"/>
    <x v="23"/>
    <x v="0"/>
    <x v="1"/>
    <n v="0"/>
    <n v="0"/>
    <n v="0"/>
    <n v="362621"/>
    <n v="15410"/>
    <n v="378031"/>
    <m/>
  </r>
  <r>
    <x v="13"/>
    <x v="1"/>
    <x v="23"/>
    <x v="6"/>
    <x v="4"/>
    <n v="1571"/>
    <n v="0"/>
    <n v="0"/>
    <n v="0"/>
    <n v="0"/>
    <n v="1571"/>
    <m/>
  </r>
  <r>
    <x v="13"/>
    <x v="1"/>
    <x v="23"/>
    <x v="1"/>
    <x v="12"/>
    <n v="4436513"/>
    <n v="0"/>
    <n v="0"/>
    <n v="0"/>
    <n v="0"/>
    <n v="4436513"/>
    <m/>
  </r>
  <r>
    <x v="13"/>
    <x v="1"/>
    <x v="23"/>
    <x v="1"/>
    <x v="8"/>
    <n v="0"/>
    <n v="0"/>
    <n v="0"/>
    <n v="159608"/>
    <n v="41085"/>
    <n v="200693"/>
    <m/>
  </r>
  <r>
    <x v="13"/>
    <x v="1"/>
    <x v="23"/>
    <x v="2"/>
    <x v="6"/>
    <n v="85939"/>
    <n v="0"/>
    <n v="0"/>
    <n v="0"/>
    <n v="0"/>
    <n v="85939"/>
    <m/>
  </r>
  <r>
    <x v="13"/>
    <x v="1"/>
    <x v="23"/>
    <x v="2"/>
    <x v="13"/>
    <n v="89101"/>
    <n v="0"/>
    <n v="0"/>
    <n v="0"/>
    <n v="0"/>
    <n v="89101"/>
    <m/>
  </r>
  <r>
    <x v="13"/>
    <x v="1"/>
    <x v="23"/>
    <x v="2"/>
    <x v="9"/>
    <n v="0"/>
    <n v="0"/>
    <n v="0"/>
    <n v="0"/>
    <n v="7105"/>
    <n v="7105"/>
    <m/>
  </r>
  <r>
    <x v="13"/>
    <x v="1"/>
    <x v="23"/>
    <x v="3"/>
    <x v="15"/>
    <n v="45058"/>
    <n v="0"/>
    <n v="0"/>
    <n v="0"/>
    <n v="0"/>
    <n v="45058"/>
    <m/>
  </r>
  <r>
    <x v="13"/>
    <x v="1"/>
    <x v="24"/>
    <x v="0"/>
    <x v="11"/>
    <n v="9009259"/>
    <n v="0"/>
    <n v="0"/>
    <n v="0"/>
    <n v="0"/>
    <n v="9009259"/>
    <m/>
  </r>
  <r>
    <x v="13"/>
    <x v="1"/>
    <x v="24"/>
    <x v="0"/>
    <x v="1"/>
    <n v="0"/>
    <n v="0"/>
    <n v="0"/>
    <n v="501229"/>
    <n v="71995"/>
    <n v="573224"/>
    <m/>
  </r>
  <r>
    <x v="13"/>
    <x v="1"/>
    <x v="24"/>
    <x v="1"/>
    <x v="12"/>
    <n v="437687"/>
    <n v="0"/>
    <n v="0"/>
    <n v="0"/>
    <n v="0"/>
    <n v="437687"/>
    <m/>
  </r>
  <r>
    <x v="13"/>
    <x v="1"/>
    <x v="24"/>
    <x v="1"/>
    <x v="8"/>
    <n v="0"/>
    <n v="0"/>
    <n v="0"/>
    <n v="16057"/>
    <n v="0"/>
    <n v="16057"/>
    <m/>
  </r>
  <r>
    <x v="13"/>
    <x v="1"/>
    <x v="24"/>
    <x v="2"/>
    <x v="6"/>
    <n v="782605"/>
    <n v="27186"/>
    <n v="0"/>
    <n v="0"/>
    <n v="0"/>
    <n v="782605"/>
    <m/>
  </r>
  <r>
    <x v="13"/>
    <x v="1"/>
    <x v="24"/>
    <x v="2"/>
    <x v="13"/>
    <n v="2425844"/>
    <n v="0"/>
    <n v="0"/>
    <n v="0"/>
    <n v="0"/>
    <n v="2425844"/>
    <m/>
  </r>
  <r>
    <x v="13"/>
    <x v="1"/>
    <x v="24"/>
    <x v="2"/>
    <x v="9"/>
    <n v="0"/>
    <n v="0"/>
    <n v="0"/>
    <n v="68543"/>
    <n v="5100"/>
    <n v="73643"/>
    <m/>
  </r>
  <r>
    <x v="13"/>
    <x v="1"/>
    <x v="24"/>
    <x v="4"/>
    <x v="7"/>
    <n v="46567"/>
    <n v="0"/>
    <n v="0"/>
    <n v="0"/>
    <n v="0"/>
    <n v="46567"/>
    <m/>
  </r>
  <r>
    <x v="13"/>
    <x v="1"/>
    <x v="24"/>
    <x v="3"/>
    <x v="10"/>
    <n v="13384"/>
    <n v="0"/>
    <n v="0"/>
    <n v="0"/>
    <n v="0"/>
    <n v="13384"/>
    <m/>
  </r>
  <r>
    <x v="13"/>
    <x v="1"/>
    <x v="24"/>
    <x v="3"/>
    <x v="15"/>
    <n v="64828"/>
    <n v="0"/>
    <n v="0"/>
    <n v="0"/>
    <n v="0"/>
    <n v="64828"/>
    <m/>
  </r>
  <r>
    <x v="13"/>
    <x v="1"/>
    <x v="2"/>
    <x v="0"/>
    <x v="11"/>
    <n v="15330572"/>
    <n v="10314"/>
    <n v="0"/>
    <n v="0"/>
    <n v="0"/>
    <n v="15330572"/>
    <m/>
  </r>
  <r>
    <x v="13"/>
    <x v="1"/>
    <x v="2"/>
    <x v="0"/>
    <x v="1"/>
    <n v="0"/>
    <n v="0"/>
    <n v="0"/>
    <n v="3291203"/>
    <n v="23360"/>
    <n v="3314563"/>
    <m/>
  </r>
  <r>
    <x v="13"/>
    <x v="1"/>
    <x v="2"/>
    <x v="6"/>
    <x v="4"/>
    <n v="28484"/>
    <n v="14368"/>
    <n v="0"/>
    <n v="0"/>
    <n v="0"/>
    <n v="28484"/>
    <m/>
  </r>
  <r>
    <x v="13"/>
    <x v="1"/>
    <x v="2"/>
    <x v="1"/>
    <x v="12"/>
    <n v="724224"/>
    <n v="3194"/>
    <n v="0"/>
    <n v="0"/>
    <n v="0"/>
    <n v="724224"/>
    <m/>
  </r>
  <r>
    <x v="13"/>
    <x v="1"/>
    <x v="2"/>
    <x v="1"/>
    <x v="8"/>
    <n v="0"/>
    <n v="0"/>
    <n v="0"/>
    <n v="148225"/>
    <n v="0"/>
    <n v="148225"/>
    <m/>
  </r>
  <r>
    <x v="13"/>
    <x v="1"/>
    <x v="2"/>
    <x v="2"/>
    <x v="6"/>
    <n v="967864"/>
    <n v="6439"/>
    <n v="0"/>
    <n v="0"/>
    <n v="0"/>
    <n v="967864"/>
    <m/>
  </r>
  <r>
    <x v="13"/>
    <x v="1"/>
    <x v="2"/>
    <x v="2"/>
    <x v="13"/>
    <n v="4114861"/>
    <n v="0"/>
    <n v="0"/>
    <n v="0"/>
    <n v="0"/>
    <n v="4114861"/>
    <m/>
  </r>
  <r>
    <x v="13"/>
    <x v="1"/>
    <x v="2"/>
    <x v="2"/>
    <x v="9"/>
    <n v="0"/>
    <n v="0"/>
    <n v="0"/>
    <n v="1273604"/>
    <n v="7240"/>
    <n v="1280844"/>
    <m/>
  </r>
  <r>
    <x v="13"/>
    <x v="1"/>
    <x v="2"/>
    <x v="4"/>
    <x v="7"/>
    <n v="107616"/>
    <n v="0"/>
    <n v="0"/>
    <n v="0"/>
    <n v="0"/>
    <n v="107616"/>
    <m/>
  </r>
  <r>
    <x v="13"/>
    <x v="1"/>
    <x v="2"/>
    <x v="3"/>
    <x v="5"/>
    <n v="29001"/>
    <n v="0"/>
    <n v="0"/>
    <n v="0"/>
    <n v="0"/>
    <n v="29001"/>
    <m/>
  </r>
  <r>
    <x v="13"/>
    <x v="1"/>
    <x v="2"/>
    <x v="3"/>
    <x v="10"/>
    <n v="143255"/>
    <n v="0"/>
    <n v="0"/>
    <n v="0"/>
    <n v="0"/>
    <n v="143255"/>
    <m/>
  </r>
  <r>
    <x v="13"/>
    <x v="1"/>
    <x v="2"/>
    <x v="3"/>
    <x v="15"/>
    <n v="2916"/>
    <n v="2916"/>
    <n v="0"/>
    <n v="0"/>
    <n v="0"/>
    <n v="2916"/>
    <m/>
  </r>
  <r>
    <x v="13"/>
    <x v="1"/>
    <x v="21"/>
    <x v="0"/>
    <x v="11"/>
    <n v="6639994"/>
    <n v="0"/>
    <n v="0"/>
    <n v="0"/>
    <n v="0"/>
    <n v="6639994"/>
    <m/>
  </r>
  <r>
    <x v="13"/>
    <x v="1"/>
    <x v="21"/>
    <x v="0"/>
    <x v="1"/>
    <n v="0"/>
    <n v="0"/>
    <n v="0"/>
    <n v="1986025"/>
    <n v="119397"/>
    <n v="2105422"/>
    <m/>
  </r>
  <r>
    <x v="13"/>
    <x v="1"/>
    <x v="21"/>
    <x v="1"/>
    <x v="12"/>
    <n v="167576"/>
    <n v="0"/>
    <n v="0"/>
    <n v="0"/>
    <n v="0"/>
    <n v="167576"/>
    <m/>
  </r>
  <r>
    <x v="13"/>
    <x v="1"/>
    <x v="21"/>
    <x v="2"/>
    <x v="6"/>
    <n v="29800"/>
    <n v="0"/>
    <n v="0"/>
    <n v="0"/>
    <n v="0"/>
    <n v="29800"/>
    <m/>
  </r>
  <r>
    <x v="13"/>
    <x v="1"/>
    <x v="21"/>
    <x v="2"/>
    <x v="13"/>
    <n v="32645"/>
    <n v="0"/>
    <n v="0"/>
    <n v="0"/>
    <n v="0"/>
    <n v="32645"/>
    <m/>
  </r>
  <r>
    <x v="13"/>
    <x v="1"/>
    <x v="21"/>
    <x v="2"/>
    <x v="9"/>
    <n v="0"/>
    <n v="0"/>
    <n v="0"/>
    <n v="0"/>
    <n v="4100"/>
    <n v="4100"/>
    <m/>
  </r>
  <r>
    <x v="13"/>
    <x v="1"/>
    <x v="5"/>
    <x v="0"/>
    <x v="11"/>
    <n v="17755022"/>
    <n v="167758"/>
    <n v="0"/>
    <n v="0"/>
    <n v="0"/>
    <n v="17755022"/>
    <m/>
  </r>
  <r>
    <x v="13"/>
    <x v="1"/>
    <x v="5"/>
    <x v="0"/>
    <x v="1"/>
    <n v="0"/>
    <n v="0"/>
    <n v="0"/>
    <n v="895249"/>
    <n v="26750"/>
    <n v="921999"/>
    <m/>
  </r>
  <r>
    <x v="13"/>
    <x v="1"/>
    <x v="5"/>
    <x v="6"/>
    <x v="4"/>
    <n v="23741"/>
    <n v="23741"/>
    <n v="0"/>
    <n v="0"/>
    <n v="0"/>
    <n v="23741"/>
    <m/>
  </r>
  <r>
    <x v="13"/>
    <x v="1"/>
    <x v="5"/>
    <x v="6"/>
    <x v="2"/>
    <n v="0"/>
    <n v="0"/>
    <n v="0"/>
    <n v="0"/>
    <n v="2780"/>
    <n v="2780"/>
    <m/>
  </r>
  <r>
    <x v="13"/>
    <x v="1"/>
    <x v="5"/>
    <x v="1"/>
    <x v="12"/>
    <n v="625615"/>
    <n v="115408"/>
    <n v="0"/>
    <n v="0"/>
    <n v="0"/>
    <n v="625615"/>
    <m/>
  </r>
  <r>
    <x v="13"/>
    <x v="1"/>
    <x v="5"/>
    <x v="1"/>
    <x v="8"/>
    <n v="0"/>
    <n v="0"/>
    <n v="0"/>
    <n v="63357"/>
    <n v="9105"/>
    <n v="72462"/>
    <m/>
  </r>
  <r>
    <x v="13"/>
    <x v="1"/>
    <x v="5"/>
    <x v="2"/>
    <x v="6"/>
    <n v="1262664"/>
    <n v="32411"/>
    <n v="0"/>
    <n v="0"/>
    <n v="0"/>
    <n v="1262664"/>
    <m/>
  </r>
  <r>
    <x v="13"/>
    <x v="1"/>
    <x v="5"/>
    <x v="2"/>
    <x v="13"/>
    <n v="3857905"/>
    <n v="28509"/>
    <n v="0"/>
    <n v="0"/>
    <n v="0"/>
    <n v="3857905"/>
    <m/>
  </r>
  <r>
    <x v="13"/>
    <x v="1"/>
    <x v="5"/>
    <x v="2"/>
    <x v="9"/>
    <n v="0"/>
    <n v="0"/>
    <n v="0"/>
    <n v="210924"/>
    <n v="9055"/>
    <n v="219979"/>
    <m/>
  </r>
  <r>
    <x v="13"/>
    <x v="1"/>
    <x v="5"/>
    <x v="4"/>
    <x v="7"/>
    <n v="23668"/>
    <n v="0"/>
    <n v="0"/>
    <n v="0"/>
    <n v="0"/>
    <n v="23668"/>
    <m/>
  </r>
  <r>
    <x v="13"/>
    <x v="1"/>
    <x v="37"/>
    <x v="0"/>
    <x v="11"/>
    <n v="444644"/>
    <n v="0"/>
    <n v="0"/>
    <n v="0"/>
    <n v="0"/>
    <n v="444644"/>
    <m/>
  </r>
  <r>
    <x v="13"/>
    <x v="1"/>
    <x v="37"/>
    <x v="0"/>
    <x v="1"/>
    <n v="0"/>
    <n v="0"/>
    <n v="0"/>
    <n v="201659"/>
    <n v="0"/>
    <n v="201659"/>
    <m/>
  </r>
  <r>
    <x v="13"/>
    <x v="1"/>
    <x v="37"/>
    <x v="1"/>
    <x v="12"/>
    <n v="2376197"/>
    <n v="0"/>
    <n v="0"/>
    <n v="0"/>
    <n v="0"/>
    <n v="2376197"/>
    <m/>
  </r>
  <r>
    <x v="13"/>
    <x v="1"/>
    <x v="37"/>
    <x v="1"/>
    <x v="8"/>
    <n v="0"/>
    <n v="0"/>
    <n v="0"/>
    <n v="547581"/>
    <n v="0"/>
    <n v="547581"/>
    <m/>
  </r>
  <r>
    <x v="13"/>
    <x v="1"/>
    <x v="37"/>
    <x v="2"/>
    <x v="13"/>
    <n v="13901"/>
    <n v="0"/>
    <n v="0"/>
    <n v="0"/>
    <n v="0"/>
    <n v="13901"/>
    <m/>
  </r>
  <r>
    <x v="13"/>
    <x v="1"/>
    <x v="37"/>
    <x v="2"/>
    <x v="9"/>
    <n v="0"/>
    <n v="0"/>
    <n v="0"/>
    <n v="7542"/>
    <n v="0"/>
    <n v="7542"/>
    <m/>
  </r>
  <r>
    <x v="13"/>
    <x v="1"/>
    <x v="37"/>
    <x v="3"/>
    <x v="5"/>
    <n v="48287"/>
    <n v="0"/>
    <n v="0"/>
    <n v="0"/>
    <n v="0"/>
    <n v="48287"/>
    <m/>
  </r>
  <r>
    <x v="13"/>
    <x v="1"/>
    <x v="19"/>
    <x v="0"/>
    <x v="11"/>
    <n v="6548154"/>
    <n v="0"/>
    <n v="0"/>
    <n v="0"/>
    <n v="0"/>
    <n v="6548154"/>
    <m/>
  </r>
  <r>
    <x v="13"/>
    <x v="1"/>
    <x v="19"/>
    <x v="0"/>
    <x v="1"/>
    <n v="0"/>
    <n v="0"/>
    <n v="0"/>
    <n v="1999919"/>
    <n v="19210"/>
    <n v="2019129"/>
    <m/>
  </r>
  <r>
    <x v="13"/>
    <x v="1"/>
    <x v="19"/>
    <x v="1"/>
    <x v="12"/>
    <n v="4842507"/>
    <n v="25749"/>
    <n v="0"/>
    <n v="0"/>
    <n v="0"/>
    <n v="4842507"/>
    <m/>
  </r>
  <r>
    <x v="13"/>
    <x v="1"/>
    <x v="19"/>
    <x v="1"/>
    <x v="8"/>
    <n v="0"/>
    <n v="0"/>
    <n v="0"/>
    <n v="1302632"/>
    <n v="15000"/>
    <n v="1317632"/>
    <m/>
  </r>
  <r>
    <x v="13"/>
    <x v="1"/>
    <x v="19"/>
    <x v="2"/>
    <x v="6"/>
    <n v="474143"/>
    <n v="0"/>
    <n v="0"/>
    <n v="0"/>
    <n v="0"/>
    <n v="474143"/>
    <m/>
  </r>
  <r>
    <x v="13"/>
    <x v="1"/>
    <x v="19"/>
    <x v="2"/>
    <x v="13"/>
    <n v="667707"/>
    <n v="0"/>
    <n v="0"/>
    <n v="0"/>
    <n v="0"/>
    <n v="667707"/>
    <m/>
  </r>
  <r>
    <x v="13"/>
    <x v="1"/>
    <x v="19"/>
    <x v="2"/>
    <x v="9"/>
    <n v="0"/>
    <n v="0"/>
    <n v="0"/>
    <n v="164684"/>
    <n v="0"/>
    <n v="164684"/>
    <m/>
  </r>
  <r>
    <x v="13"/>
    <x v="1"/>
    <x v="30"/>
    <x v="0"/>
    <x v="11"/>
    <n v="2721513"/>
    <n v="0"/>
    <n v="0"/>
    <n v="0"/>
    <n v="0"/>
    <n v="2721513"/>
    <m/>
  </r>
  <r>
    <x v="13"/>
    <x v="1"/>
    <x v="30"/>
    <x v="0"/>
    <x v="1"/>
    <n v="0"/>
    <n v="0"/>
    <n v="0"/>
    <n v="0"/>
    <n v="5200"/>
    <n v="5200"/>
    <m/>
  </r>
  <r>
    <x v="13"/>
    <x v="1"/>
    <x v="30"/>
    <x v="1"/>
    <x v="12"/>
    <n v="2842096"/>
    <n v="0"/>
    <n v="0"/>
    <n v="0"/>
    <n v="0"/>
    <n v="2842096"/>
    <m/>
  </r>
  <r>
    <x v="13"/>
    <x v="1"/>
    <x v="30"/>
    <x v="1"/>
    <x v="8"/>
    <n v="0"/>
    <n v="0"/>
    <n v="0"/>
    <n v="0"/>
    <n v="25300"/>
    <n v="25300"/>
    <m/>
  </r>
  <r>
    <x v="13"/>
    <x v="1"/>
    <x v="30"/>
    <x v="2"/>
    <x v="6"/>
    <n v="49823"/>
    <n v="0"/>
    <n v="0"/>
    <n v="0"/>
    <n v="0"/>
    <n v="49823"/>
    <m/>
  </r>
  <r>
    <x v="13"/>
    <x v="1"/>
    <x v="30"/>
    <x v="2"/>
    <x v="13"/>
    <n v="264478"/>
    <n v="0"/>
    <n v="0"/>
    <n v="0"/>
    <n v="0"/>
    <n v="264478"/>
    <m/>
  </r>
  <r>
    <x v="13"/>
    <x v="1"/>
    <x v="30"/>
    <x v="4"/>
    <x v="7"/>
    <n v="1318"/>
    <n v="0"/>
    <n v="0"/>
    <n v="0"/>
    <n v="0"/>
    <n v="1318"/>
    <m/>
  </r>
  <r>
    <x v="13"/>
    <x v="1"/>
    <x v="30"/>
    <x v="3"/>
    <x v="5"/>
    <n v="123886"/>
    <n v="0"/>
    <n v="0"/>
    <n v="0"/>
    <n v="0"/>
    <n v="123886"/>
    <m/>
  </r>
  <r>
    <x v="13"/>
    <x v="1"/>
    <x v="14"/>
    <x v="0"/>
    <x v="11"/>
    <n v="10375457"/>
    <n v="0"/>
    <n v="0"/>
    <n v="0"/>
    <n v="0"/>
    <n v="10375457"/>
    <m/>
  </r>
  <r>
    <x v="13"/>
    <x v="1"/>
    <x v="14"/>
    <x v="0"/>
    <x v="1"/>
    <n v="0"/>
    <n v="0"/>
    <n v="0"/>
    <n v="1347128"/>
    <n v="55615"/>
    <n v="1402743"/>
    <m/>
  </r>
  <r>
    <x v="13"/>
    <x v="1"/>
    <x v="14"/>
    <x v="1"/>
    <x v="12"/>
    <n v="2434073"/>
    <n v="0"/>
    <n v="0"/>
    <n v="0"/>
    <n v="0"/>
    <n v="2434073"/>
    <m/>
  </r>
  <r>
    <x v="13"/>
    <x v="1"/>
    <x v="14"/>
    <x v="1"/>
    <x v="8"/>
    <n v="0"/>
    <n v="0"/>
    <n v="0"/>
    <n v="76257"/>
    <n v="0"/>
    <n v="76257"/>
    <m/>
  </r>
  <r>
    <x v="13"/>
    <x v="1"/>
    <x v="14"/>
    <x v="2"/>
    <x v="6"/>
    <n v="504124"/>
    <n v="15180"/>
    <n v="0"/>
    <n v="0"/>
    <n v="0"/>
    <n v="504124"/>
    <m/>
  </r>
  <r>
    <x v="13"/>
    <x v="1"/>
    <x v="14"/>
    <x v="2"/>
    <x v="13"/>
    <n v="128636"/>
    <n v="8744"/>
    <n v="0"/>
    <n v="0"/>
    <n v="0"/>
    <n v="128636"/>
    <m/>
  </r>
  <r>
    <x v="13"/>
    <x v="1"/>
    <x v="14"/>
    <x v="2"/>
    <x v="9"/>
    <n v="0"/>
    <n v="0"/>
    <n v="0"/>
    <n v="65065"/>
    <n v="27686"/>
    <n v="92751"/>
    <m/>
  </r>
  <r>
    <x v="13"/>
    <x v="1"/>
    <x v="14"/>
    <x v="3"/>
    <x v="5"/>
    <n v="9354"/>
    <n v="9354"/>
    <n v="0"/>
    <n v="0"/>
    <n v="0"/>
    <n v="9354"/>
    <m/>
  </r>
  <r>
    <x v="13"/>
    <x v="1"/>
    <x v="6"/>
    <x v="0"/>
    <x v="11"/>
    <n v="15605617"/>
    <n v="3252"/>
    <n v="0"/>
    <n v="0"/>
    <n v="0"/>
    <n v="15605617"/>
    <m/>
  </r>
  <r>
    <x v="13"/>
    <x v="1"/>
    <x v="6"/>
    <x v="0"/>
    <x v="1"/>
    <n v="0"/>
    <n v="0"/>
    <n v="0"/>
    <n v="1634218"/>
    <n v="363921"/>
    <n v="1998139"/>
    <m/>
  </r>
  <r>
    <x v="13"/>
    <x v="1"/>
    <x v="6"/>
    <x v="1"/>
    <x v="12"/>
    <n v="6905004"/>
    <n v="15238"/>
    <n v="0"/>
    <n v="0"/>
    <n v="0"/>
    <n v="6905004"/>
    <m/>
  </r>
  <r>
    <x v="13"/>
    <x v="1"/>
    <x v="6"/>
    <x v="1"/>
    <x v="8"/>
    <n v="0"/>
    <n v="0"/>
    <n v="0"/>
    <n v="338890"/>
    <n v="147963"/>
    <n v="486853"/>
    <m/>
  </r>
  <r>
    <x v="13"/>
    <x v="1"/>
    <x v="6"/>
    <x v="2"/>
    <x v="6"/>
    <n v="929972"/>
    <n v="1879"/>
    <n v="0"/>
    <n v="0"/>
    <n v="0"/>
    <n v="929972"/>
    <m/>
  </r>
  <r>
    <x v="13"/>
    <x v="1"/>
    <x v="6"/>
    <x v="2"/>
    <x v="13"/>
    <n v="19856"/>
    <n v="0"/>
    <n v="0"/>
    <n v="0"/>
    <n v="0"/>
    <n v="19856"/>
    <m/>
  </r>
  <r>
    <x v="13"/>
    <x v="1"/>
    <x v="6"/>
    <x v="2"/>
    <x v="9"/>
    <n v="0"/>
    <n v="0"/>
    <n v="0"/>
    <n v="30318"/>
    <n v="13384"/>
    <n v="43702"/>
    <m/>
  </r>
  <r>
    <x v="13"/>
    <x v="1"/>
    <x v="25"/>
    <x v="0"/>
    <x v="11"/>
    <n v="8006837"/>
    <n v="0"/>
    <n v="0"/>
    <n v="0"/>
    <n v="0"/>
    <n v="8006837"/>
    <m/>
  </r>
  <r>
    <x v="13"/>
    <x v="1"/>
    <x v="25"/>
    <x v="0"/>
    <x v="1"/>
    <n v="0"/>
    <n v="0"/>
    <n v="0"/>
    <n v="248804"/>
    <n v="238718"/>
    <n v="487522"/>
    <m/>
  </r>
  <r>
    <x v="13"/>
    <x v="1"/>
    <x v="25"/>
    <x v="1"/>
    <x v="12"/>
    <n v="2593111"/>
    <n v="17456"/>
    <n v="0"/>
    <n v="0"/>
    <n v="0"/>
    <n v="2593111"/>
    <m/>
  </r>
  <r>
    <x v="13"/>
    <x v="1"/>
    <x v="25"/>
    <x v="1"/>
    <x v="8"/>
    <n v="0"/>
    <n v="0"/>
    <n v="0"/>
    <n v="0"/>
    <n v="83388"/>
    <n v="83388"/>
    <m/>
  </r>
  <r>
    <x v="13"/>
    <x v="1"/>
    <x v="25"/>
    <x v="2"/>
    <x v="6"/>
    <n v="207174"/>
    <n v="0"/>
    <n v="0"/>
    <n v="0"/>
    <n v="0"/>
    <n v="207174"/>
    <m/>
  </r>
  <r>
    <x v="13"/>
    <x v="1"/>
    <x v="25"/>
    <x v="2"/>
    <x v="9"/>
    <n v="0"/>
    <n v="0"/>
    <n v="0"/>
    <n v="0"/>
    <n v="10058"/>
    <n v="10058"/>
    <m/>
  </r>
  <r>
    <x v="13"/>
    <x v="1"/>
    <x v="28"/>
    <x v="0"/>
    <x v="11"/>
    <n v="4435516"/>
    <n v="39758"/>
    <n v="0"/>
    <n v="0"/>
    <n v="0"/>
    <n v="4435516"/>
    <m/>
  </r>
  <r>
    <x v="13"/>
    <x v="1"/>
    <x v="28"/>
    <x v="0"/>
    <x v="1"/>
    <n v="0"/>
    <n v="0"/>
    <n v="0"/>
    <n v="39370"/>
    <n v="35449"/>
    <n v="74819"/>
    <m/>
  </r>
  <r>
    <x v="13"/>
    <x v="1"/>
    <x v="28"/>
    <x v="1"/>
    <x v="12"/>
    <n v="1641898"/>
    <n v="12217"/>
    <n v="0"/>
    <n v="0"/>
    <n v="0"/>
    <n v="1641898"/>
    <m/>
  </r>
  <r>
    <x v="13"/>
    <x v="1"/>
    <x v="28"/>
    <x v="1"/>
    <x v="8"/>
    <n v="0"/>
    <n v="0"/>
    <n v="0"/>
    <n v="0"/>
    <n v="4863"/>
    <n v="4863"/>
    <m/>
  </r>
  <r>
    <x v="13"/>
    <x v="1"/>
    <x v="28"/>
    <x v="2"/>
    <x v="13"/>
    <n v="86166"/>
    <n v="0"/>
    <n v="0"/>
    <n v="0"/>
    <n v="0"/>
    <n v="86166"/>
    <m/>
  </r>
  <r>
    <x v="13"/>
    <x v="1"/>
    <x v="64"/>
    <x v="0"/>
    <x v="11"/>
    <n v="1182500"/>
    <n v="0"/>
    <n v="0"/>
    <n v="0"/>
    <n v="0"/>
    <n v="1182500"/>
    <m/>
  </r>
  <r>
    <x v="13"/>
    <x v="1"/>
    <x v="64"/>
    <x v="0"/>
    <x v="1"/>
    <n v="0"/>
    <n v="0"/>
    <n v="0"/>
    <n v="0"/>
    <n v="15800"/>
    <n v="15800"/>
    <m/>
  </r>
  <r>
    <x v="13"/>
    <x v="1"/>
    <x v="64"/>
    <x v="1"/>
    <x v="12"/>
    <n v="107876"/>
    <n v="0"/>
    <n v="0"/>
    <n v="0"/>
    <n v="0"/>
    <n v="107876"/>
    <m/>
  </r>
  <r>
    <x v="13"/>
    <x v="1"/>
    <x v="75"/>
    <x v="0"/>
    <x v="11"/>
    <n v="1123959"/>
    <n v="0"/>
    <n v="0"/>
    <n v="0"/>
    <n v="0"/>
    <n v="1123959"/>
    <m/>
  </r>
  <r>
    <x v="13"/>
    <x v="1"/>
    <x v="75"/>
    <x v="1"/>
    <x v="8"/>
    <n v="0"/>
    <n v="0"/>
    <n v="0"/>
    <n v="46484"/>
    <n v="0"/>
    <n v="46484"/>
    <m/>
  </r>
  <r>
    <x v="13"/>
    <x v="1"/>
    <x v="94"/>
    <x v="0"/>
    <x v="11"/>
    <n v="484509"/>
    <n v="0"/>
    <n v="0"/>
    <n v="0"/>
    <n v="0"/>
    <n v="484509"/>
    <m/>
  </r>
  <r>
    <x v="13"/>
    <x v="1"/>
    <x v="163"/>
    <x v="0"/>
    <x v="11"/>
    <n v="12714"/>
    <n v="12714"/>
    <n v="0"/>
    <n v="0"/>
    <n v="0"/>
    <n v="12714"/>
    <m/>
  </r>
  <r>
    <x v="13"/>
    <x v="1"/>
    <x v="166"/>
    <x v="0"/>
    <x v="11"/>
    <n v="63587"/>
    <n v="63587"/>
    <n v="0"/>
    <n v="0"/>
    <n v="0"/>
    <n v="63587"/>
    <m/>
  </r>
  <r>
    <x v="13"/>
    <x v="1"/>
    <x v="79"/>
    <x v="0"/>
    <x v="11"/>
    <n v="707998"/>
    <n v="0"/>
    <n v="0"/>
    <n v="0"/>
    <n v="0"/>
    <n v="707998"/>
    <m/>
  </r>
  <r>
    <x v="13"/>
    <x v="1"/>
    <x v="79"/>
    <x v="1"/>
    <x v="12"/>
    <n v="5658"/>
    <n v="0"/>
    <n v="0"/>
    <n v="0"/>
    <n v="0"/>
    <n v="5658"/>
    <m/>
  </r>
  <r>
    <x v="13"/>
    <x v="1"/>
    <x v="79"/>
    <x v="2"/>
    <x v="13"/>
    <n v="64869"/>
    <n v="0"/>
    <n v="0"/>
    <n v="0"/>
    <n v="0"/>
    <n v="64869"/>
    <m/>
  </r>
  <r>
    <x v="13"/>
    <x v="1"/>
    <x v="41"/>
    <x v="0"/>
    <x v="11"/>
    <n v="1204591"/>
    <n v="0"/>
    <n v="0"/>
    <n v="0"/>
    <n v="0"/>
    <n v="1204591"/>
    <m/>
  </r>
  <r>
    <x v="13"/>
    <x v="1"/>
    <x v="41"/>
    <x v="0"/>
    <x v="1"/>
    <n v="0"/>
    <n v="0"/>
    <n v="0"/>
    <n v="230718"/>
    <n v="0"/>
    <n v="230718"/>
    <m/>
  </r>
  <r>
    <x v="13"/>
    <x v="1"/>
    <x v="41"/>
    <x v="1"/>
    <x v="12"/>
    <n v="417684"/>
    <n v="0"/>
    <n v="0"/>
    <n v="0"/>
    <n v="0"/>
    <n v="417684"/>
    <m/>
  </r>
  <r>
    <x v="13"/>
    <x v="1"/>
    <x v="41"/>
    <x v="1"/>
    <x v="8"/>
    <n v="0"/>
    <n v="0"/>
    <n v="0"/>
    <n v="44558"/>
    <n v="0"/>
    <n v="44558"/>
    <m/>
  </r>
  <r>
    <x v="13"/>
    <x v="1"/>
    <x v="41"/>
    <x v="2"/>
    <x v="6"/>
    <n v="67659"/>
    <n v="0"/>
    <n v="0"/>
    <n v="0"/>
    <n v="0"/>
    <n v="67659"/>
    <m/>
  </r>
  <r>
    <x v="13"/>
    <x v="1"/>
    <x v="41"/>
    <x v="2"/>
    <x v="13"/>
    <n v="18531"/>
    <n v="0"/>
    <n v="0"/>
    <n v="0"/>
    <n v="0"/>
    <n v="18531"/>
    <m/>
  </r>
  <r>
    <x v="13"/>
    <x v="1"/>
    <x v="41"/>
    <x v="2"/>
    <x v="9"/>
    <n v="0"/>
    <n v="0"/>
    <n v="0"/>
    <n v="43278"/>
    <n v="0"/>
    <n v="43278"/>
    <m/>
  </r>
  <r>
    <x v="13"/>
    <x v="1"/>
    <x v="41"/>
    <x v="4"/>
    <x v="7"/>
    <n v="11764"/>
    <n v="0"/>
    <n v="0"/>
    <n v="0"/>
    <n v="0"/>
    <n v="11764"/>
    <m/>
  </r>
  <r>
    <x v="13"/>
    <x v="1"/>
    <x v="145"/>
    <x v="0"/>
    <x v="11"/>
    <n v="5025"/>
    <n v="0"/>
    <n v="0"/>
    <n v="0"/>
    <n v="0"/>
    <n v="5025"/>
    <m/>
  </r>
  <r>
    <x v="13"/>
    <x v="1"/>
    <x v="118"/>
    <x v="0"/>
    <x v="11"/>
    <n v="332270"/>
    <n v="0"/>
    <n v="0"/>
    <n v="0"/>
    <n v="0"/>
    <n v="332270"/>
    <m/>
  </r>
  <r>
    <x v="13"/>
    <x v="1"/>
    <x v="153"/>
    <x v="0"/>
    <x v="11"/>
    <n v="52678"/>
    <n v="0"/>
    <n v="0"/>
    <n v="0"/>
    <n v="0"/>
    <n v="52678"/>
    <m/>
  </r>
  <r>
    <x v="13"/>
    <x v="1"/>
    <x v="129"/>
    <x v="0"/>
    <x v="11"/>
    <n v="66579"/>
    <n v="0"/>
    <n v="0"/>
    <n v="0"/>
    <n v="0"/>
    <n v="66579"/>
    <m/>
  </r>
  <r>
    <x v="13"/>
    <x v="1"/>
    <x v="93"/>
    <x v="0"/>
    <x v="11"/>
    <n v="290101"/>
    <n v="0"/>
    <n v="0"/>
    <n v="0"/>
    <n v="0"/>
    <n v="290101"/>
    <m/>
  </r>
  <r>
    <x v="13"/>
    <x v="1"/>
    <x v="93"/>
    <x v="1"/>
    <x v="12"/>
    <n v="8007"/>
    <n v="0"/>
    <n v="0"/>
    <n v="0"/>
    <n v="0"/>
    <n v="8007"/>
    <m/>
  </r>
  <r>
    <x v="13"/>
    <x v="1"/>
    <x v="93"/>
    <x v="2"/>
    <x v="6"/>
    <n v="11585"/>
    <n v="11585"/>
    <n v="0"/>
    <n v="0"/>
    <n v="0"/>
    <n v="11585"/>
    <m/>
  </r>
  <r>
    <x v="13"/>
    <x v="1"/>
    <x v="93"/>
    <x v="3"/>
    <x v="5"/>
    <n v="6632"/>
    <n v="0"/>
    <n v="0"/>
    <n v="0"/>
    <n v="0"/>
    <n v="6632"/>
    <m/>
  </r>
  <r>
    <x v="13"/>
    <x v="1"/>
    <x v="67"/>
    <x v="0"/>
    <x v="11"/>
    <n v="682252"/>
    <n v="37670"/>
    <n v="0"/>
    <n v="0"/>
    <n v="0"/>
    <n v="682252"/>
    <m/>
  </r>
  <r>
    <x v="13"/>
    <x v="1"/>
    <x v="67"/>
    <x v="1"/>
    <x v="12"/>
    <n v="8706"/>
    <n v="8706"/>
    <n v="0"/>
    <n v="0"/>
    <n v="0"/>
    <n v="8706"/>
    <m/>
  </r>
  <r>
    <x v="13"/>
    <x v="1"/>
    <x v="85"/>
    <x v="0"/>
    <x v="11"/>
    <n v="307703"/>
    <n v="0"/>
    <n v="0"/>
    <n v="0"/>
    <n v="0"/>
    <n v="307703"/>
    <m/>
  </r>
  <r>
    <x v="13"/>
    <x v="1"/>
    <x v="85"/>
    <x v="2"/>
    <x v="6"/>
    <n v="12116"/>
    <n v="0"/>
    <n v="0"/>
    <n v="0"/>
    <n v="0"/>
    <n v="12116"/>
    <m/>
  </r>
  <r>
    <x v="13"/>
    <x v="1"/>
    <x v="99"/>
    <x v="0"/>
    <x v="11"/>
    <n v="142785"/>
    <n v="0"/>
    <n v="0"/>
    <n v="0"/>
    <n v="0"/>
    <n v="142785"/>
    <m/>
  </r>
  <r>
    <x v="13"/>
    <x v="1"/>
    <x v="123"/>
    <x v="0"/>
    <x v="11"/>
    <n v="122456"/>
    <n v="0"/>
    <n v="0"/>
    <n v="0"/>
    <n v="0"/>
    <n v="122456"/>
    <m/>
  </r>
  <r>
    <x v="13"/>
    <x v="1"/>
    <x v="100"/>
    <x v="0"/>
    <x v="11"/>
    <n v="377942"/>
    <n v="0"/>
    <n v="0"/>
    <n v="0"/>
    <n v="0"/>
    <n v="377942"/>
    <m/>
  </r>
  <r>
    <x v="13"/>
    <x v="1"/>
    <x v="100"/>
    <x v="1"/>
    <x v="12"/>
    <n v="18155"/>
    <n v="0"/>
    <n v="0"/>
    <n v="0"/>
    <n v="0"/>
    <n v="18155"/>
    <m/>
  </r>
  <r>
    <x v="13"/>
    <x v="1"/>
    <x v="100"/>
    <x v="2"/>
    <x v="6"/>
    <n v="10359"/>
    <n v="0"/>
    <n v="0"/>
    <n v="0"/>
    <n v="0"/>
    <n v="10359"/>
    <m/>
  </r>
  <r>
    <x v="13"/>
    <x v="1"/>
    <x v="3"/>
    <x v="0"/>
    <x v="11"/>
    <n v="10124479"/>
    <n v="0"/>
    <n v="0"/>
    <n v="0"/>
    <n v="0"/>
    <n v="10124479"/>
    <m/>
  </r>
  <r>
    <x v="13"/>
    <x v="1"/>
    <x v="3"/>
    <x v="0"/>
    <x v="1"/>
    <n v="0"/>
    <n v="0"/>
    <n v="0"/>
    <n v="2885295"/>
    <n v="5180"/>
    <n v="2890475"/>
    <m/>
  </r>
  <r>
    <x v="13"/>
    <x v="1"/>
    <x v="3"/>
    <x v="6"/>
    <x v="4"/>
    <n v="31016"/>
    <n v="2220"/>
    <n v="0"/>
    <n v="0"/>
    <n v="0"/>
    <n v="31016"/>
    <m/>
  </r>
  <r>
    <x v="13"/>
    <x v="1"/>
    <x v="3"/>
    <x v="6"/>
    <x v="2"/>
    <n v="0"/>
    <n v="0"/>
    <n v="0"/>
    <n v="7620"/>
    <n v="0"/>
    <n v="7620"/>
    <m/>
  </r>
  <r>
    <x v="13"/>
    <x v="1"/>
    <x v="3"/>
    <x v="1"/>
    <x v="12"/>
    <n v="234332"/>
    <n v="42037"/>
    <n v="0"/>
    <n v="0"/>
    <n v="0"/>
    <n v="234332"/>
    <m/>
  </r>
  <r>
    <x v="13"/>
    <x v="1"/>
    <x v="3"/>
    <x v="1"/>
    <x v="8"/>
    <n v="0"/>
    <n v="0"/>
    <n v="0"/>
    <n v="11714"/>
    <n v="0"/>
    <n v="11714"/>
    <m/>
  </r>
  <r>
    <x v="13"/>
    <x v="1"/>
    <x v="3"/>
    <x v="2"/>
    <x v="6"/>
    <n v="419751"/>
    <n v="16992"/>
    <n v="0"/>
    <n v="0"/>
    <n v="0"/>
    <n v="419751"/>
    <m/>
  </r>
  <r>
    <x v="13"/>
    <x v="1"/>
    <x v="3"/>
    <x v="2"/>
    <x v="13"/>
    <n v="1190405"/>
    <n v="3977"/>
    <n v="0"/>
    <n v="0"/>
    <n v="0"/>
    <n v="1190405"/>
    <m/>
  </r>
  <r>
    <x v="13"/>
    <x v="1"/>
    <x v="3"/>
    <x v="2"/>
    <x v="9"/>
    <n v="0"/>
    <n v="0"/>
    <n v="0"/>
    <n v="266435"/>
    <n v="0"/>
    <n v="266435"/>
    <m/>
  </r>
  <r>
    <x v="13"/>
    <x v="1"/>
    <x v="3"/>
    <x v="4"/>
    <x v="7"/>
    <n v="3777"/>
    <n v="0"/>
    <n v="0"/>
    <n v="0"/>
    <n v="0"/>
    <n v="3777"/>
    <m/>
  </r>
  <r>
    <x v="13"/>
    <x v="1"/>
    <x v="13"/>
    <x v="0"/>
    <x v="11"/>
    <n v="5430215"/>
    <n v="100201"/>
    <n v="0"/>
    <n v="0"/>
    <n v="0"/>
    <n v="5430215"/>
    <m/>
  </r>
  <r>
    <x v="13"/>
    <x v="1"/>
    <x v="13"/>
    <x v="0"/>
    <x v="1"/>
    <n v="0"/>
    <n v="0"/>
    <n v="0"/>
    <n v="577908"/>
    <n v="0"/>
    <n v="577908"/>
    <m/>
  </r>
  <r>
    <x v="13"/>
    <x v="1"/>
    <x v="13"/>
    <x v="6"/>
    <x v="4"/>
    <n v="17850"/>
    <n v="0"/>
    <n v="0"/>
    <n v="0"/>
    <n v="0"/>
    <n v="17850"/>
    <m/>
  </r>
  <r>
    <x v="13"/>
    <x v="1"/>
    <x v="13"/>
    <x v="1"/>
    <x v="12"/>
    <n v="325436"/>
    <n v="0"/>
    <n v="0"/>
    <n v="0"/>
    <n v="0"/>
    <n v="325436"/>
    <m/>
  </r>
  <r>
    <x v="13"/>
    <x v="1"/>
    <x v="13"/>
    <x v="2"/>
    <x v="6"/>
    <n v="7842"/>
    <n v="7842"/>
    <n v="0"/>
    <n v="0"/>
    <n v="0"/>
    <n v="7842"/>
    <m/>
  </r>
  <r>
    <x v="13"/>
    <x v="1"/>
    <x v="13"/>
    <x v="2"/>
    <x v="13"/>
    <n v="11441"/>
    <n v="0"/>
    <n v="0"/>
    <n v="0"/>
    <n v="0"/>
    <n v="11441"/>
    <m/>
  </r>
  <r>
    <x v="13"/>
    <x v="1"/>
    <x v="13"/>
    <x v="4"/>
    <x v="7"/>
    <n v="10845"/>
    <n v="0"/>
    <n v="0"/>
    <n v="0"/>
    <n v="0"/>
    <n v="10845"/>
    <m/>
  </r>
  <r>
    <x v="13"/>
    <x v="2"/>
    <x v="81"/>
    <x v="0"/>
    <x v="11"/>
    <n v="391548"/>
    <n v="5894"/>
    <n v="0"/>
    <n v="0"/>
    <n v="0"/>
    <n v="391548"/>
    <m/>
  </r>
  <r>
    <x v="13"/>
    <x v="2"/>
    <x v="81"/>
    <x v="1"/>
    <x v="12"/>
    <n v="96463"/>
    <n v="0"/>
    <n v="0"/>
    <n v="0"/>
    <n v="0"/>
    <n v="96463"/>
    <m/>
  </r>
  <r>
    <x v="13"/>
    <x v="2"/>
    <x v="81"/>
    <x v="2"/>
    <x v="6"/>
    <n v="46387"/>
    <n v="0"/>
    <n v="0"/>
    <n v="0"/>
    <n v="0"/>
    <n v="46387"/>
    <m/>
  </r>
  <r>
    <x v="13"/>
    <x v="2"/>
    <x v="81"/>
    <x v="2"/>
    <x v="13"/>
    <n v="7537"/>
    <n v="0"/>
    <n v="0"/>
    <n v="0"/>
    <n v="0"/>
    <n v="7537"/>
    <m/>
  </r>
  <r>
    <x v="13"/>
    <x v="2"/>
    <x v="43"/>
    <x v="0"/>
    <x v="11"/>
    <n v="2342996"/>
    <n v="0"/>
    <n v="0"/>
    <n v="0"/>
    <n v="0"/>
    <n v="2342996"/>
    <m/>
  </r>
  <r>
    <x v="13"/>
    <x v="2"/>
    <x v="43"/>
    <x v="0"/>
    <x v="1"/>
    <n v="0"/>
    <n v="0"/>
    <n v="0"/>
    <n v="0"/>
    <n v="33731"/>
    <n v="33731"/>
    <m/>
  </r>
  <r>
    <x v="13"/>
    <x v="2"/>
    <x v="43"/>
    <x v="1"/>
    <x v="12"/>
    <n v="359598"/>
    <n v="0"/>
    <n v="0"/>
    <n v="0"/>
    <n v="0"/>
    <n v="359598"/>
    <m/>
  </r>
  <r>
    <x v="13"/>
    <x v="2"/>
    <x v="43"/>
    <x v="2"/>
    <x v="6"/>
    <n v="13509"/>
    <n v="0"/>
    <n v="0"/>
    <n v="0"/>
    <n v="0"/>
    <n v="13509"/>
    <m/>
  </r>
  <r>
    <x v="13"/>
    <x v="2"/>
    <x v="43"/>
    <x v="2"/>
    <x v="13"/>
    <n v="187629"/>
    <n v="0"/>
    <n v="0"/>
    <n v="0"/>
    <n v="0"/>
    <n v="187629"/>
    <m/>
  </r>
  <r>
    <x v="13"/>
    <x v="2"/>
    <x v="43"/>
    <x v="2"/>
    <x v="9"/>
    <n v="0"/>
    <n v="0"/>
    <n v="0"/>
    <n v="0"/>
    <n v="4100"/>
    <n v="4100"/>
    <m/>
  </r>
  <r>
    <x v="13"/>
    <x v="2"/>
    <x v="43"/>
    <x v="4"/>
    <x v="7"/>
    <n v="6179"/>
    <n v="0"/>
    <n v="0"/>
    <n v="0"/>
    <n v="0"/>
    <n v="6179"/>
    <m/>
  </r>
  <r>
    <x v="13"/>
    <x v="1"/>
    <x v="15"/>
    <x v="0"/>
    <x v="11"/>
    <n v="3409680"/>
    <n v="0"/>
    <n v="0"/>
    <n v="0"/>
    <n v="0"/>
    <n v="3409680"/>
    <m/>
  </r>
  <r>
    <x v="13"/>
    <x v="1"/>
    <x v="15"/>
    <x v="0"/>
    <x v="1"/>
    <n v="0"/>
    <n v="0"/>
    <n v="0"/>
    <n v="196777"/>
    <n v="113730"/>
    <n v="310507"/>
    <m/>
  </r>
  <r>
    <x v="13"/>
    <x v="1"/>
    <x v="15"/>
    <x v="1"/>
    <x v="12"/>
    <n v="246446"/>
    <n v="18003"/>
    <n v="0"/>
    <n v="0"/>
    <n v="0"/>
    <n v="246446"/>
    <m/>
  </r>
  <r>
    <x v="13"/>
    <x v="1"/>
    <x v="15"/>
    <x v="1"/>
    <x v="8"/>
    <n v="0"/>
    <n v="0"/>
    <n v="0"/>
    <n v="0"/>
    <n v="13570"/>
    <n v="13570"/>
    <m/>
  </r>
  <r>
    <x v="13"/>
    <x v="1"/>
    <x v="15"/>
    <x v="2"/>
    <x v="6"/>
    <n v="188512"/>
    <n v="0"/>
    <n v="0"/>
    <n v="0"/>
    <n v="0"/>
    <n v="188512"/>
    <m/>
  </r>
  <r>
    <x v="13"/>
    <x v="1"/>
    <x v="15"/>
    <x v="2"/>
    <x v="13"/>
    <n v="1245742"/>
    <n v="0"/>
    <n v="0"/>
    <n v="0"/>
    <n v="0"/>
    <n v="1245742"/>
    <m/>
  </r>
  <r>
    <x v="13"/>
    <x v="1"/>
    <x v="15"/>
    <x v="2"/>
    <x v="9"/>
    <n v="0"/>
    <n v="0"/>
    <n v="0"/>
    <n v="51489"/>
    <n v="20880"/>
    <n v="72369"/>
    <m/>
  </r>
  <r>
    <x v="13"/>
    <x v="1"/>
    <x v="15"/>
    <x v="4"/>
    <x v="7"/>
    <n v="4634"/>
    <n v="0"/>
    <n v="0"/>
    <n v="0"/>
    <n v="0"/>
    <n v="4634"/>
    <m/>
  </r>
  <r>
    <x v="13"/>
    <x v="1"/>
    <x v="15"/>
    <x v="3"/>
    <x v="15"/>
    <n v="50144"/>
    <n v="0"/>
    <n v="0"/>
    <n v="0"/>
    <n v="0"/>
    <n v="50144"/>
    <m/>
  </r>
  <r>
    <x v="13"/>
    <x v="1"/>
    <x v="76"/>
    <x v="0"/>
    <x v="11"/>
    <n v="754655"/>
    <n v="8726"/>
    <n v="0"/>
    <n v="0"/>
    <n v="0"/>
    <n v="754655"/>
    <m/>
  </r>
  <r>
    <x v="13"/>
    <x v="1"/>
    <x v="76"/>
    <x v="1"/>
    <x v="12"/>
    <n v="550300"/>
    <n v="0"/>
    <n v="0"/>
    <n v="0"/>
    <n v="0"/>
    <n v="550300"/>
    <m/>
  </r>
  <r>
    <x v="13"/>
    <x v="1"/>
    <x v="76"/>
    <x v="1"/>
    <x v="8"/>
    <n v="0"/>
    <n v="0"/>
    <n v="0"/>
    <n v="77081"/>
    <n v="0"/>
    <n v="77081"/>
    <m/>
  </r>
  <r>
    <x v="13"/>
    <x v="1"/>
    <x v="76"/>
    <x v="2"/>
    <x v="6"/>
    <n v="172227"/>
    <n v="0"/>
    <n v="0"/>
    <n v="0"/>
    <n v="0"/>
    <n v="172227"/>
    <m/>
  </r>
  <r>
    <x v="13"/>
    <x v="1"/>
    <x v="76"/>
    <x v="2"/>
    <x v="13"/>
    <n v="77901"/>
    <n v="4201"/>
    <n v="0"/>
    <n v="0"/>
    <n v="0"/>
    <n v="77901"/>
    <m/>
  </r>
  <r>
    <x v="13"/>
    <x v="1"/>
    <x v="76"/>
    <x v="3"/>
    <x v="5"/>
    <n v="6171"/>
    <n v="0"/>
    <n v="0"/>
    <n v="0"/>
    <n v="0"/>
    <n v="6171"/>
    <m/>
  </r>
  <r>
    <x v="13"/>
    <x v="1"/>
    <x v="76"/>
    <x v="3"/>
    <x v="10"/>
    <n v="5747"/>
    <n v="5747"/>
    <n v="0"/>
    <n v="0"/>
    <n v="0"/>
    <n v="5747"/>
    <m/>
  </r>
  <r>
    <x v="13"/>
    <x v="1"/>
    <x v="92"/>
    <x v="0"/>
    <x v="11"/>
    <n v="190023"/>
    <n v="0"/>
    <n v="0"/>
    <n v="0"/>
    <n v="0"/>
    <n v="190023"/>
    <m/>
  </r>
  <r>
    <x v="13"/>
    <x v="1"/>
    <x v="92"/>
    <x v="1"/>
    <x v="12"/>
    <n v="353309"/>
    <n v="0"/>
    <n v="0"/>
    <n v="0"/>
    <n v="0"/>
    <n v="353309"/>
    <m/>
  </r>
  <r>
    <x v="13"/>
    <x v="1"/>
    <x v="92"/>
    <x v="3"/>
    <x v="5"/>
    <n v="8598"/>
    <n v="0"/>
    <n v="0"/>
    <n v="0"/>
    <n v="0"/>
    <n v="8598"/>
    <m/>
  </r>
  <r>
    <x v="13"/>
    <x v="1"/>
    <x v="125"/>
    <x v="0"/>
    <x v="11"/>
    <n v="6113"/>
    <n v="0"/>
    <n v="0"/>
    <n v="0"/>
    <n v="0"/>
    <n v="6113"/>
    <m/>
  </r>
  <r>
    <x v="13"/>
    <x v="1"/>
    <x v="125"/>
    <x v="1"/>
    <x v="12"/>
    <n v="24370"/>
    <n v="0"/>
    <n v="0"/>
    <n v="0"/>
    <n v="0"/>
    <n v="24370"/>
    <m/>
  </r>
  <r>
    <x v="13"/>
    <x v="1"/>
    <x v="125"/>
    <x v="2"/>
    <x v="6"/>
    <n v="436"/>
    <n v="0"/>
    <n v="0"/>
    <n v="0"/>
    <n v="0"/>
    <n v="436"/>
    <m/>
  </r>
  <r>
    <x v="13"/>
    <x v="1"/>
    <x v="125"/>
    <x v="2"/>
    <x v="13"/>
    <n v="5982"/>
    <n v="0"/>
    <n v="0"/>
    <n v="0"/>
    <n v="0"/>
    <n v="5982"/>
    <m/>
  </r>
  <r>
    <x v="13"/>
    <x v="1"/>
    <x v="147"/>
    <x v="0"/>
    <x v="11"/>
    <n v="6890"/>
    <n v="0"/>
    <n v="0"/>
    <n v="0"/>
    <n v="0"/>
    <n v="6890"/>
    <m/>
  </r>
  <r>
    <x v="13"/>
    <x v="1"/>
    <x v="127"/>
    <x v="0"/>
    <x v="11"/>
    <n v="26501"/>
    <n v="0"/>
    <n v="0"/>
    <n v="0"/>
    <n v="0"/>
    <n v="26501"/>
    <m/>
  </r>
  <r>
    <x v="13"/>
    <x v="1"/>
    <x v="141"/>
    <x v="0"/>
    <x v="11"/>
    <n v="2983"/>
    <n v="0"/>
    <n v="0"/>
    <n v="0"/>
    <n v="0"/>
    <n v="2983"/>
    <m/>
  </r>
  <r>
    <x v="13"/>
    <x v="3"/>
    <x v="97"/>
    <x v="0"/>
    <x v="11"/>
    <n v="533512"/>
    <n v="0"/>
    <n v="0"/>
    <n v="0"/>
    <n v="0"/>
    <n v="533512"/>
    <m/>
  </r>
  <r>
    <x v="13"/>
    <x v="3"/>
    <x v="97"/>
    <x v="1"/>
    <x v="12"/>
    <n v="156676"/>
    <n v="35633"/>
    <n v="0"/>
    <n v="0"/>
    <n v="0"/>
    <n v="156676"/>
    <m/>
  </r>
  <r>
    <x v="13"/>
    <x v="3"/>
    <x v="97"/>
    <x v="2"/>
    <x v="6"/>
    <n v="115967"/>
    <n v="0"/>
    <n v="0"/>
    <n v="0"/>
    <n v="0"/>
    <n v="115967"/>
    <m/>
  </r>
  <r>
    <x v="13"/>
    <x v="3"/>
    <x v="97"/>
    <x v="2"/>
    <x v="13"/>
    <n v="404637"/>
    <n v="0"/>
    <n v="0"/>
    <n v="0"/>
    <n v="0"/>
    <n v="404637"/>
    <m/>
  </r>
  <r>
    <x v="13"/>
    <x v="3"/>
    <x v="97"/>
    <x v="3"/>
    <x v="10"/>
    <n v="7784"/>
    <n v="0"/>
    <n v="0"/>
    <n v="0"/>
    <n v="0"/>
    <n v="7784"/>
    <m/>
  </r>
  <r>
    <x v="13"/>
    <x v="3"/>
    <x v="55"/>
    <x v="0"/>
    <x v="11"/>
    <n v="620516"/>
    <n v="17472"/>
    <n v="0"/>
    <n v="0"/>
    <n v="0"/>
    <n v="620516"/>
    <m/>
  </r>
  <r>
    <x v="13"/>
    <x v="3"/>
    <x v="55"/>
    <x v="0"/>
    <x v="1"/>
    <n v="0"/>
    <n v="0"/>
    <n v="0"/>
    <n v="0"/>
    <n v="7590"/>
    <n v="7590"/>
    <m/>
  </r>
  <r>
    <x v="13"/>
    <x v="3"/>
    <x v="55"/>
    <x v="6"/>
    <x v="4"/>
    <n v="7269"/>
    <n v="4353"/>
    <n v="0"/>
    <n v="0"/>
    <n v="0"/>
    <n v="7269"/>
    <m/>
  </r>
  <r>
    <x v="13"/>
    <x v="3"/>
    <x v="55"/>
    <x v="1"/>
    <x v="12"/>
    <n v="1454616"/>
    <n v="21843"/>
    <n v="0"/>
    <n v="0"/>
    <n v="0"/>
    <n v="1454616"/>
    <m/>
  </r>
  <r>
    <x v="13"/>
    <x v="3"/>
    <x v="55"/>
    <x v="2"/>
    <x v="6"/>
    <n v="339060"/>
    <n v="25599"/>
    <n v="0"/>
    <n v="0"/>
    <n v="0"/>
    <n v="339060"/>
    <m/>
  </r>
  <r>
    <x v="13"/>
    <x v="3"/>
    <x v="55"/>
    <x v="2"/>
    <x v="13"/>
    <n v="572948"/>
    <n v="0"/>
    <n v="0"/>
    <n v="0"/>
    <n v="0"/>
    <n v="572948"/>
    <m/>
  </r>
  <r>
    <x v="13"/>
    <x v="3"/>
    <x v="55"/>
    <x v="2"/>
    <x v="9"/>
    <n v="0"/>
    <n v="0"/>
    <n v="0"/>
    <n v="0"/>
    <n v="23170"/>
    <n v="23170"/>
    <m/>
  </r>
  <r>
    <x v="13"/>
    <x v="3"/>
    <x v="55"/>
    <x v="4"/>
    <x v="7"/>
    <n v="7600"/>
    <n v="7600"/>
    <n v="0"/>
    <n v="0"/>
    <n v="0"/>
    <n v="7600"/>
    <m/>
  </r>
  <r>
    <x v="13"/>
    <x v="3"/>
    <x v="55"/>
    <x v="3"/>
    <x v="10"/>
    <n v="17368"/>
    <n v="4474"/>
    <n v="0"/>
    <n v="0"/>
    <n v="0"/>
    <n v="17368"/>
    <m/>
  </r>
  <r>
    <x v="13"/>
    <x v="3"/>
    <x v="55"/>
    <x v="3"/>
    <x v="3"/>
    <n v="0"/>
    <n v="0"/>
    <n v="0"/>
    <n v="0"/>
    <n v="1000"/>
    <n v="1000"/>
    <m/>
  </r>
  <r>
    <x v="13"/>
    <x v="3"/>
    <x v="55"/>
    <x v="3"/>
    <x v="15"/>
    <n v="12323"/>
    <n v="0"/>
    <n v="0"/>
    <n v="0"/>
    <n v="0"/>
    <n v="12323"/>
    <m/>
  </r>
  <r>
    <x v="13"/>
    <x v="3"/>
    <x v="16"/>
    <x v="0"/>
    <x v="11"/>
    <n v="4105793"/>
    <n v="25662"/>
    <n v="0"/>
    <n v="0"/>
    <n v="0"/>
    <n v="4105793"/>
    <m/>
  </r>
  <r>
    <x v="13"/>
    <x v="3"/>
    <x v="16"/>
    <x v="0"/>
    <x v="1"/>
    <n v="0"/>
    <n v="0"/>
    <n v="0"/>
    <n v="244210"/>
    <n v="89600"/>
    <n v="333810"/>
    <m/>
  </r>
  <r>
    <x v="13"/>
    <x v="3"/>
    <x v="16"/>
    <x v="6"/>
    <x v="4"/>
    <n v="80430"/>
    <n v="0"/>
    <n v="0"/>
    <n v="0"/>
    <n v="0"/>
    <n v="80430"/>
    <m/>
  </r>
  <r>
    <x v="13"/>
    <x v="3"/>
    <x v="16"/>
    <x v="1"/>
    <x v="12"/>
    <n v="2236204"/>
    <n v="83987"/>
    <n v="0"/>
    <n v="0"/>
    <n v="0"/>
    <n v="2236204"/>
    <m/>
  </r>
  <r>
    <x v="13"/>
    <x v="3"/>
    <x v="16"/>
    <x v="1"/>
    <x v="8"/>
    <n v="0"/>
    <n v="0"/>
    <n v="0"/>
    <n v="113009"/>
    <n v="18275"/>
    <n v="131284"/>
    <m/>
  </r>
  <r>
    <x v="13"/>
    <x v="3"/>
    <x v="16"/>
    <x v="2"/>
    <x v="6"/>
    <n v="325963"/>
    <n v="42613"/>
    <n v="0"/>
    <n v="0"/>
    <n v="0"/>
    <n v="325963"/>
    <m/>
  </r>
  <r>
    <x v="13"/>
    <x v="3"/>
    <x v="16"/>
    <x v="2"/>
    <x v="13"/>
    <n v="2865177"/>
    <n v="20978"/>
    <n v="0"/>
    <n v="0"/>
    <n v="0"/>
    <n v="2865177"/>
    <m/>
  </r>
  <r>
    <x v="13"/>
    <x v="3"/>
    <x v="16"/>
    <x v="2"/>
    <x v="9"/>
    <n v="0"/>
    <n v="0"/>
    <n v="0"/>
    <n v="167944"/>
    <n v="103830"/>
    <n v="271774"/>
    <m/>
  </r>
  <r>
    <x v="13"/>
    <x v="3"/>
    <x v="16"/>
    <x v="4"/>
    <x v="7"/>
    <n v="73354"/>
    <n v="10400"/>
    <n v="0"/>
    <n v="0"/>
    <n v="0"/>
    <n v="73354"/>
    <m/>
  </r>
  <r>
    <x v="13"/>
    <x v="3"/>
    <x v="74"/>
    <x v="0"/>
    <x v="11"/>
    <n v="1434513"/>
    <n v="0"/>
    <n v="0"/>
    <n v="0"/>
    <n v="0"/>
    <n v="1434513"/>
    <m/>
  </r>
  <r>
    <x v="13"/>
    <x v="3"/>
    <x v="74"/>
    <x v="0"/>
    <x v="1"/>
    <n v="0"/>
    <n v="0"/>
    <n v="0"/>
    <n v="0"/>
    <n v="29900"/>
    <n v="29900"/>
    <m/>
  </r>
  <r>
    <x v="13"/>
    <x v="3"/>
    <x v="74"/>
    <x v="1"/>
    <x v="12"/>
    <n v="137077"/>
    <n v="0"/>
    <n v="0"/>
    <n v="0"/>
    <n v="0"/>
    <n v="137077"/>
    <m/>
  </r>
  <r>
    <x v="13"/>
    <x v="3"/>
    <x v="74"/>
    <x v="2"/>
    <x v="6"/>
    <n v="72704"/>
    <n v="0"/>
    <n v="0"/>
    <n v="0"/>
    <n v="0"/>
    <n v="72704"/>
    <m/>
  </r>
  <r>
    <x v="13"/>
    <x v="3"/>
    <x v="74"/>
    <x v="2"/>
    <x v="13"/>
    <n v="2172317"/>
    <n v="0"/>
    <n v="0"/>
    <n v="0"/>
    <n v="0"/>
    <n v="2172317"/>
    <m/>
  </r>
  <r>
    <x v="13"/>
    <x v="3"/>
    <x v="74"/>
    <x v="2"/>
    <x v="9"/>
    <n v="0"/>
    <n v="0"/>
    <n v="0"/>
    <n v="0"/>
    <n v="88300"/>
    <n v="88300"/>
    <m/>
  </r>
  <r>
    <x v="13"/>
    <x v="3"/>
    <x v="74"/>
    <x v="4"/>
    <x v="7"/>
    <n v="39368"/>
    <n v="0"/>
    <n v="0"/>
    <n v="0"/>
    <n v="0"/>
    <n v="39368"/>
    <m/>
  </r>
  <r>
    <x v="13"/>
    <x v="3"/>
    <x v="111"/>
    <x v="0"/>
    <x v="11"/>
    <n v="147658"/>
    <n v="0"/>
    <n v="0"/>
    <n v="0"/>
    <n v="0"/>
    <n v="147658"/>
    <m/>
  </r>
  <r>
    <x v="13"/>
    <x v="3"/>
    <x v="111"/>
    <x v="1"/>
    <x v="12"/>
    <n v="129472"/>
    <n v="0"/>
    <n v="0"/>
    <n v="0"/>
    <n v="0"/>
    <n v="129472"/>
    <m/>
  </r>
  <r>
    <x v="13"/>
    <x v="3"/>
    <x v="111"/>
    <x v="1"/>
    <x v="8"/>
    <n v="0"/>
    <n v="0"/>
    <n v="0"/>
    <n v="68359"/>
    <n v="0"/>
    <n v="68359"/>
    <m/>
  </r>
  <r>
    <x v="13"/>
    <x v="3"/>
    <x v="111"/>
    <x v="2"/>
    <x v="13"/>
    <n v="22867"/>
    <n v="0"/>
    <n v="0"/>
    <n v="0"/>
    <n v="0"/>
    <n v="22867"/>
    <m/>
  </r>
  <r>
    <x v="13"/>
    <x v="3"/>
    <x v="134"/>
    <x v="0"/>
    <x v="11"/>
    <n v="58370"/>
    <n v="0"/>
    <n v="0"/>
    <n v="0"/>
    <n v="0"/>
    <n v="58370"/>
    <m/>
  </r>
  <r>
    <x v="13"/>
    <x v="3"/>
    <x v="51"/>
    <x v="0"/>
    <x v="11"/>
    <n v="1306838"/>
    <n v="0"/>
    <n v="0"/>
    <n v="0"/>
    <n v="0"/>
    <n v="1306838"/>
    <m/>
  </r>
  <r>
    <x v="13"/>
    <x v="3"/>
    <x v="51"/>
    <x v="1"/>
    <x v="12"/>
    <n v="1740709"/>
    <n v="18339"/>
    <n v="0"/>
    <n v="0"/>
    <n v="0"/>
    <n v="1740709"/>
    <m/>
  </r>
  <r>
    <x v="13"/>
    <x v="3"/>
    <x v="51"/>
    <x v="2"/>
    <x v="6"/>
    <n v="61968"/>
    <n v="37477"/>
    <n v="0"/>
    <n v="0"/>
    <n v="0"/>
    <n v="61968"/>
    <m/>
  </r>
  <r>
    <x v="13"/>
    <x v="3"/>
    <x v="51"/>
    <x v="2"/>
    <x v="13"/>
    <n v="50209"/>
    <n v="16498"/>
    <n v="0"/>
    <n v="0"/>
    <n v="0"/>
    <n v="50209"/>
    <m/>
  </r>
  <r>
    <x v="13"/>
    <x v="3"/>
    <x v="51"/>
    <x v="3"/>
    <x v="10"/>
    <n v="19802"/>
    <n v="19802"/>
    <n v="0"/>
    <n v="0"/>
    <n v="0"/>
    <n v="19802"/>
    <m/>
  </r>
  <r>
    <x v="13"/>
    <x v="3"/>
    <x v="104"/>
    <x v="0"/>
    <x v="11"/>
    <n v="135387"/>
    <n v="0"/>
    <n v="0"/>
    <n v="0"/>
    <n v="0"/>
    <n v="135387"/>
    <m/>
  </r>
  <r>
    <x v="13"/>
    <x v="3"/>
    <x v="104"/>
    <x v="1"/>
    <x v="12"/>
    <n v="666493"/>
    <n v="0"/>
    <n v="0"/>
    <n v="0"/>
    <n v="0"/>
    <n v="666493"/>
    <m/>
  </r>
  <r>
    <x v="13"/>
    <x v="3"/>
    <x v="104"/>
    <x v="2"/>
    <x v="6"/>
    <n v="109712"/>
    <n v="4437"/>
    <n v="0"/>
    <n v="0"/>
    <n v="0"/>
    <n v="109712"/>
    <m/>
  </r>
  <r>
    <x v="13"/>
    <x v="3"/>
    <x v="104"/>
    <x v="2"/>
    <x v="9"/>
    <n v="0"/>
    <n v="0"/>
    <n v="0"/>
    <n v="0"/>
    <n v="10770"/>
    <n v="10770"/>
    <m/>
  </r>
  <r>
    <x v="13"/>
    <x v="3"/>
    <x v="104"/>
    <x v="4"/>
    <x v="7"/>
    <n v="3456"/>
    <n v="0"/>
    <n v="0"/>
    <n v="0"/>
    <n v="0"/>
    <n v="3456"/>
    <m/>
  </r>
  <r>
    <x v="13"/>
    <x v="3"/>
    <x v="104"/>
    <x v="3"/>
    <x v="5"/>
    <n v="10978"/>
    <n v="0"/>
    <n v="0"/>
    <n v="0"/>
    <n v="0"/>
    <n v="10978"/>
    <m/>
  </r>
  <r>
    <x v="13"/>
    <x v="3"/>
    <x v="42"/>
    <x v="0"/>
    <x v="11"/>
    <n v="1666767"/>
    <n v="0"/>
    <n v="0"/>
    <n v="0"/>
    <n v="0"/>
    <n v="1666767"/>
    <m/>
  </r>
  <r>
    <x v="13"/>
    <x v="3"/>
    <x v="42"/>
    <x v="0"/>
    <x v="1"/>
    <n v="0"/>
    <n v="0"/>
    <n v="0"/>
    <n v="34207"/>
    <n v="0"/>
    <n v="34207"/>
    <m/>
  </r>
  <r>
    <x v="13"/>
    <x v="3"/>
    <x v="42"/>
    <x v="6"/>
    <x v="4"/>
    <n v="15241"/>
    <n v="15241"/>
    <n v="0"/>
    <n v="0"/>
    <n v="0"/>
    <n v="15241"/>
    <m/>
  </r>
  <r>
    <x v="13"/>
    <x v="3"/>
    <x v="42"/>
    <x v="1"/>
    <x v="12"/>
    <n v="1268787"/>
    <n v="23810"/>
    <n v="0"/>
    <n v="0"/>
    <n v="0"/>
    <n v="1268787"/>
    <m/>
  </r>
  <r>
    <x v="13"/>
    <x v="3"/>
    <x v="42"/>
    <x v="1"/>
    <x v="8"/>
    <n v="0"/>
    <n v="0"/>
    <n v="0"/>
    <n v="12374"/>
    <n v="0"/>
    <n v="12374"/>
    <m/>
  </r>
  <r>
    <x v="13"/>
    <x v="3"/>
    <x v="42"/>
    <x v="2"/>
    <x v="6"/>
    <n v="557909"/>
    <n v="7059"/>
    <n v="0"/>
    <n v="0"/>
    <n v="0"/>
    <n v="557909"/>
    <m/>
  </r>
  <r>
    <x v="13"/>
    <x v="3"/>
    <x v="42"/>
    <x v="2"/>
    <x v="13"/>
    <n v="576028"/>
    <n v="7133"/>
    <n v="0"/>
    <n v="0"/>
    <n v="0"/>
    <n v="576028"/>
    <m/>
  </r>
  <r>
    <x v="13"/>
    <x v="3"/>
    <x v="42"/>
    <x v="2"/>
    <x v="9"/>
    <n v="0"/>
    <n v="0"/>
    <n v="0"/>
    <n v="102335"/>
    <n v="9000"/>
    <n v="111335"/>
    <m/>
  </r>
  <r>
    <x v="13"/>
    <x v="3"/>
    <x v="42"/>
    <x v="4"/>
    <x v="7"/>
    <n v="32893"/>
    <n v="3046"/>
    <n v="0"/>
    <n v="0"/>
    <n v="0"/>
    <n v="32893"/>
    <m/>
  </r>
  <r>
    <x v="13"/>
    <x v="3"/>
    <x v="42"/>
    <x v="3"/>
    <x v="10"/>
    <n v="1629"/>
    <n v="1629"/>
    <n v="0"/>
    <n v="0"/>
    <n v="0"/>
    <n v="1629"/>
    <m/>
  </r>
  <r>
    <x v="13"/>
    <x v="3"/>
    <x v="42"/>
    <x v="3"/>
    <x v="15"/>
    <n v="24902"/>
    <n v="0"/>
    <n v="0"/>
    <n v="0"/>
    <n v="0"/>
    <n v="24902"/>
    <m/>
  </r>
  <r>
    <x v="13"/>
    <x v="3"/>
    <x v="38"/>
    <x v="0"/>
    <x v="11"/>
    <n v="1265963"/>
    <n v="0"/>
    <n v="0"/>
    <n v="0"/>
    <n v="0"/>
    <n v="1265963"/>
    <m/>
  </r>
  <r>
    <x v="13"/>
    <x v="3"/>
    <x v="38"/>
    <x v="6"/>
    <x v="4"/>
    <n v="97426"/>
    <n v="0"/>
    <n v="0"/>
    <n v="0"/>
    <n v="0"/>
    <n v="97426"/>
    <m/>
  </r>
  <r>
    <x v="13"/>
    <x v="3"/>
    <x v="38"/>
    <x v="1"/>
    <x v="12"/>
    <n v="842312"/>
    <n v="0"/>
    <n v="0"/>
    <n v="0"/>
    <n v="0"/>
    <n v="842312"/>
    <m/>
  </r>
  <r>
    <x v="13"/>
    <x v="3"/>
    <x v="38"/>
    <x v="2"/>
    <x v="6"/>
    <n v="713368"/>
    <n v="0"/>
    <n v="0"/>
    <n v="0"/>
    <n v="0"/>
    <n v="713368"/>
    <m/>
  </r>
  <r>
    <x v="13"/>
    <x v="3"/>
    <x v="38"/>
    <x v="2"/>
    <x v="13"/>
    <n v="1274655"/>
    <n v="0"/>
    <n v="0"/>
    <n v="0"/>
    <n v="0"/>
    <n v="1274655"/>
    <m/>
  </r>
  <r>
    <x v="13"/>
    <x v="3"/>
    <x v="38"/>
    <x v="2"/>
    <x v="9"/>
    <n v="0"/>
    <n v="0"/>
    <n v="0"/>
    <n v="623332"/>
    <n v="8450"/>
    <n v="631782"/>
    <m/>
  </r>
  <r>
    <x v="13"/>
    <x v="3"/>
    <x v="38"/>
    <x v="4"/>
    <x v="7"/>
    <n v="125697"/>
    <n v="0"/>
    <n v="0"/>
    <n v="0"/>
    <n v="0"/>
    <n v="125697"/>
    <m/>
  </r>
  <r>
    <x v="13"/>
    <x v="3"/>
    <x v="38"/>
    <x v="3"/>
    <x v="10"/>
    <n v="20163"/>
    <n v="0"/>
    <n v="0"/>
    <n v="0"/>
    <n v="0"/>
    <n v="20163"/>
    <m/>
  </r>
  <r>
    <x v="13"/>
    <x v="3"/>
    <x v="97"/>
    <x v="0"/>
    <x v="11"/>
    <n v="251613"/>
    <n v="0"/>
    <n v="0"/>
    <n v="0"/>
    <n v="0"/>
    <n v="251613"/>
    <m/>
  </r>
  <r>
    <x v="13"/>
    <x v="3"/>
    <x v="97"/>
    <x v="0"/>
    <x v="1"/>
    <n v="0"/>
    <n v="0"/>
    <n v="0"/>
    <n v="106298"/>
    <n v="0"/>
    <n v="106298"/>
    <m/>
  </r>
  <r>
    <x v="13"/>
    <x v="3"/>
    <x v="97"/>
    <x v="1"/>
    <x v="12"/>
    <n v="102923"/>
    <n v="3487"/>
    <n v="0"/>
    <n v="0"/>
    <n v="0"/>
    <n v="102923"/>
    <m/>
  </r>
  <r>
    <x v="13"/>
    <x v="3"/>
    <x v="97"/>
    <x v="2"/>
    <x v="6"/>
    <n v="149677"/>
    <n v="0"/>
    <n v="0"/>
    <n v="0"/>
    <n v="0"/>
    <n v="149677"/>
    <m/>
  </r>
  <r>
    <x v="13"/>
    <x v="3"/>
    <x v="97"/>
    <x v="2"/>
    <x v="13"/>
    <n v="275591"/>
    <n v="0"/>
    <n v="0"/>
    <n v="0"/>
    <n v="0"/>
    <n v="275591"/>
    <m/>
  </r>
  <r>
    <x v="13"/>
    <x v="3"/>
    <x v="97"/>
    <x v="2"/>
    <x v="9"/>
    <n v="0"/>
    <n v="0"/>
    <n v="0"/>
    <n v="85508"/>
    <n v="0"/>
    <n v="85508"/>
    <m/>
  </r>
  <r>
    <x v="13"/>
    <x v="3"/>
    <x v="97"/>
    <x v="4"/>
    <x v="7"/>
    <n v="4218"/>
    <n v="0"/>
    <n v="0"/>
    <n v="0"/>
    <n v="0"/>
    <n v="4218"/>
    <m/>
  </r>
  <r>
    <x v="13"/>
    <x v="3"/>
    <x v="63"/>
    <x v="0"/>
    <x v="11"/>
    <n v="660367"/>
    <n v="8799"/>
    <n v="0"/>
    <n v="0"/>
    <n v="0"/>
    <n v="660367"/>
    <m/>
  </r>
  <r>
    <x v="13"/>
    <x v="3"/>
    <x v="63"/>
    <x v="1"/>
    <x v="12"/>
    <n v="405640"/>
    <n v="27433"/>
    <n v="0"/>
    <n v="0"/>
    <n v="0"/>
    <n v="405640"/>
    <m/>
  </r>
  <r>
    <x v="13"/>
    <x v="3"/>
    <x v="63"/>
    <x v="2"/>
    <x v="6"/>
    <n v="360740"/>
    <n v="0"/>
    <n v="0"/>
    <n v="0"/>
    <n v="0"/>
    <n v="360740"/>
    <m/>
  </r>
  <r>
    <x v="13"/>
    <x v="3"/>
    <x v="63"/>
    <x v="2"/>
    <x v="13"/>
    <n v="297125"/>
    <n v="0"/>
    <n v="0"/>
    <n v="0"/>
    <n v="0"/>
    <n v="297125"/>
    <m/>
  </r>
  <r>
    <x v="13"/>
    <x v="3"/>
    <x v="63"/>
    <x v="2"/>
    <x v="9"/>
    <n v="0"/>
    <n v="0"/>
    <n v="0"/>
    <n v="0"/>
    <n v="6060"/>
    <n v="6060"/>
    <m/>
  </r>
  <r>
    <x v="13"/>
    <x v="3"/>
    <x v="63"/>
    <x v="4"/>
    <x v="7"/>
    <n v="10381"/>
    <n v="0"/>
    <n v="0"/>
    <n v="0"/>
    <n v="0"/>
    <n v="10381"/>
    <m/>
  </r>
  <r>
    <x v="13"/>
    <x v="2"/>
    <x v="84"/>
    <x v="0"/>
    <x v="11"/>
    <n v="863566"/>
    <n v="0"/>
    <n v="0"/>
    <n v="0"/>
    <n v="0"/>
    <n v="863566"/>
    <m/>
  </r>
  <r>
    <x v="13"/>
    <x v="2"/>
    <x v="84"/>
    <x v="1"/>
    <x v="12"/>
    <n v="558528"/>
    <n v="0"/>
    <n v="0"/>
    <n v="0"/>
    <n v="0"/>
    <n v="558528"/>
    <m/>
  </r>
  <r>
    <x v="13"/>
    <x v="2"/>
    <x v="84"/>
    <x v="2"/>
    <x v="6"/>
    <n v="345887"/>
    <n v="0"/>
    <n v="0"/>
    <n v="0"/>
    <n v="0"/>
    <n v="345887"/>
    <m/>
  </r>
  <r>
    <x v="13"/>
    <x v="2"/>
    <x v="84"/>
    <x v="2"/>
    <x v="13"/>
    <n v="423868"/>
    <n v="0"/>
    <n v="0"/>
    <n v="0"/>
    <n v="0"/>
    <n v="423868"/>
    <m/>
  </r>
  <r>
    <x v="13"/>
    <x v="2"/>
    <x v="84"/>
    <x v="4"/>
    <x v="7"/>
    <n v="59025"/>
    <n v="0"/>
    <n v="0"/>
    <n v="0"/>
    <n v="0"/>
    <n v="59025"/>
    <m/>
  </r>
  <r>
    <x v="13"/>
    <x v="2"/>
    <x v="84"/>
    <x v="0"/>
    <x v="11"/>
    <n v="529923"/>
    <n v="0"/>
    <n v="0"/>
    <n v="0"/>
    <n v="0"/>
    <n v="529923"/>
    <m/>
  </r>
  <r>
    <x v="13"/>
    <x v="2"/>
    <x v="84"/>
    <x v="6"/>
    <x v="4"/>
    <n v="42663"/>
    <n v="0"/>
    <n v="0"/>
    <n v="0"/>
    <n v="0"/>
    <n v="42663"/>
    <m/>
  </r>
  <r>
    <x v="13"/>
    <x v="2"/>
    <x v="84"/>
    <x v="1"/>
    <x v="12"/>
    <n v="392808"/>
    <n v="0"/>
    <n v="0"/>
    <n v="0"/>
    <n v="0"/>
    <n v="392808"/>
    <m/>
  </r>
  <r>
    <x v="13"/>
    <x v="2"/>
    <x v="84"/>
    <x v="2"/>
    <x v="6"/>
    <n v="243842"/>
    <n v="0"/>
    <n v="0"/>
    <n v="0"/>
    <n v="0"/>
    <n v="243842"/>
    <m/>
  </r>
  <r>
    <x v="13"/>
    <x v="2"/>
    <x v="84"/>
    <x v="2"/>
    <x v="13"/>
    <n v="539690"/>
    <n v="0"/>
    <n v="0"/>
    <n v="0"/>
    <n v="0"/>
    <n v="539690"/>
    <m/>
  </r>
  <r>
    <x v="13"/>
    <x v="2"/>
    <x v="84"/>
    <x v="4"/>
    <x v="7"/>
    <n v="65088"/>
    <n v="22407"/>
    <n v="0"/>
    <n v="0"/>
    <n v="0"/>
    <n v="65088"/>
    <m/>
  </r>
  <r>
    <x v="13"/>
    <x v="2"/>
    <x v="84"/>
    <x v="3"/>
    <x v="10"/>
    <n v="58904"/>
    <n v="0"/>
    <n v="0"/>
    <n v="0"/>
    <n v="0"/>
    <n v="58904"/>
    <m/>
  </r>
  <r>
    <x v="13"/>
    <x v="3"/>
    <x v="98"/>
    <x v="0"/>
    <x v="11"/>
    <n v="247639"/>
    <n v="0"/>
    <n v="0"/>
    <n v="0"/>
    <n v="0"/>
    <n v="247639"/>
    <m/>
  </r>
  <r>
    <x v="13"/>
    <x v="3"/>
    <x v="98"/>
    <x v="1"/>
    <x v="12"/>
    <n v="339486"/>
    <n v="4227"/>
    <n v="0"/>
    <n v="0"/>
    <n v="0"/>
    <n v="339486"/>
    <m/>
  </r>
  <r>
    <x v="13"/>
    <x v="3"/>
    <x v="98"/>
    <x v="2"/>
    <x v="6"/>
    <n v="10268"/>
    <n v="0"/>
    <n v="0"/>
    <n v="0"/>
    <n v="0"/>
    <n v="10268"/>
    <m/>
  </r>
  <r>
    <x v="13"/>
    <x v="3"/>
    <x v="119"/>
    <x v="0"/>
    <x v="11"/>
    <n v="106971"/>
    <n v="0"/>
    <n v="0"/>
    <n v="0"/>
    <n v="0"/>
    <n v="106971"/>
    <m/>
  </r>
  <r>
    <x v="13"/>
    <x v="3"/>
    <x v="119"/>
    <x v="1"/>
    <x v="12"/>
    <n v="102214"/>
    <n v="0"/>
    <n v="0"/>
    <n v="0"/>
    <n v="0"/>
    <n v="102214"/>
    <m/>
  </r>
  <r>
    <x v="13"/>
    <x v="3"/>
    <x v="190"/>
    <x v="2"/>
    <x v="13"/>
    <n v="45056"/>
    <n v="0"/>
    <n v="0"/>
    <n v="0"/>
    <n v="0"/>
    <n v="45056"/>
    <m/>
  </r>
  <r>
    <x v="13"/>
    <x v="3"/>
    <x v="190"/>
    <x v="4"/>
    <x v="7"/>
    <n v="8722"/>
    <n v="0"/>
    <n v="0"/>
    <n v="0"/>
    <n v="0"/>
    <n v="8722"/>
    <m/>
  </r>
  <r>
    <x v="13"/>
    <x v="5"/>
    <x v="89"/>
    <x v="0"/>
    <x v="11"/>
    <n v="516260"/>
    <n v="39179"/>
    <n v="0"/>
    <n v="0"/>
    <n v="0"/>
    <n v="516260"/>
    <m/>
  </r>
  <r>
    <x v="13"/>
    <x v="5"/>
    <x v="89"/>
    <x v="0"/>
    <x v="1"/>
    <n v="0"/>
    <n v="0"/>
    <n v="0"/>
    <n v="0"/>
    <n v="3920"/>
    <n v="3920"/>
    <m/>
  </r>
  <r>
    <x v="13"/>
    <x v="5"/>
    <x v="89"/>
    <x v="6"/>
    <x v="4"/>
    <n v="22958"/>
    <n v="7520"/>
    <n v="0"/>
    <n v="0"/>
    <n v="0"/>
    <n v="22958"/>
    <m/>
  </r>
  <r>
    <x v="13"/>
    <x v="5"/>
    <x v="89"/>
    <x v="6"/>
    <x v="2"/>
    <n v="0"/>
    <n v="0"/>
    <n v="0"/>
    <n v="7984"/>
    <n v="0"/>
    <n v="7984"/>
    <m/>
  </r>
  <r>
    <x v="13"/>
    <x v="5"/>
    <x v="89"/>
    <x v="1"/>
    <x v="12"/>
    <n v="432436"/>
    <n v="16556"/>
    <n v="0"/>
    <n v="0"/>
    <n v="0"/>
    <n v="432436"/>
    <m/>
  </r>
  <r>
    <x v="13"/>
    <x v="5"/>
    <x v="89"/>
    <x v="1"/>
    <x v="8"/>
    <n v="0"/>
    <n v="0"/>
    <n v="0"/>
    <n v="0"/>
    <n v="9350"/>
    <n v="9350"/>
    <m/>
  </r>
  <r>
    <x v="13"/>
    <x v="5"/>
    <x v="89"/>
    <x v="2"/>
    <x v="6"/>
    <n v="481903"/>
    <n v="4524"/>
    <n v="0"/>
    <n v="0"/>
    <n v="0"/>
    <n v="481903"/>
    <m/>
  </r>
  <r>
    <x v="13"/>
    <x v="5"/>
    <x v="89"/>
    <x v="2"/>
    <x v="13"/>
    <n v="826493"/>
    <n v="0"/>
    <n v="0"/>
    <n v="0"/>
    <n v="0"/>
    <n v="826493"/>
    <m/>
  </r>
  <r>
    <x v="13"/>
    <x v="5"/>
    <x v="89"/>
    <x v="2"/>
    <x v="9"/>
    <n v="0"/>
    <n v="0"/>
    <n v="0"/>
    <n v="26789"/>
    <n v="50340"/>
    <n v="77129"/>
    <m/>
  </r>
  <r>
    <x v="13"/>
    <x v="5"/>
    <x v="89"/>
    <x v="4"/>
    <x v="7"/>
    <n v="33841"/>
    <n v="0"/>
    <n v="0"/>
    <n v="0"/>
    <n v="0"/>
    <n v="33841"/>
    <m/>
  </r>
  <r>
    <x v="13"/>
    <x v="5"/>
    <x v="89"/>
    <x v="4"/>
    <x v="14"/>
    <n v="0"/>
    <n v="0"/>
    <n v="0"/>
    <n v="0"/>
    <n v="3500"/>
    <n v="3500"/>
    <m/>
  </r>
  <r>
    <x v="13"/>
    <x v="5"/>
    <x v="89"/>
    <x v="3"/>
    <x v="10"/>
    <n v="134519"/>
    <n v="2600"/>
    <n v="0"/>
    <n v="0"/>
    <n v="0"/>
    <n v="134519"/>
    <m/>
  </r>
  <r>
    <x v="13"/>
    <x v="5"/>
    <x v="89"/>
    <x v="3"/>
    <x v="15"/>
    <n v="93242"/>
    <n v="0"/>
    <n v="0"/>
    <n v="0"/>
    <n v="0"/>
    <n v="93242"/>
    <m/>
  </r>
  <r>
    <x v="13"/>
    <x v="5"/>
    <x v="33"/>
    <x v="0"/>
    <x v="11"/>
    <n v="1876854"/>
    <n v="0"/>
    <n v="0"/>
    <n v="0"/>
    <n v="0"/>
    <n v="1876854"/>
    <m/>
  </r>
  <r>
    <x v="13"/>
    <x v="5"/>
    <x v="33"/>
    <x v="0"/>
    <x v="1"/>
    <n v="0"/>
    <n v="0"/>
    <n v="0"/>
    <n v="167761"/>
    <n v="13480"/>
    <n v="181241"/>
    <m/>
  </r>
  <r>
    <x v="13"/>
    <x v="5"/>
    <x v="33"/>
    <x v="1"/>
    <x v="12"/>
    <n v="533632"/>
    <n v="48032"/>
    <n v="0"/>
    <n v="0"/>
    <n v="0"/>
    <n v="533632"/>
    <m/>
  </r>
  <r>
    <x v="13"/>
    <x v="5"/>
    <x v="33"/>
    <x v="2"/>
    <x v="6"/>
    <n v="759129"/>
    <n v="0"/>
    <n v="0"/>
    <n v="0"/>
    <n v="0"/>
    <n v="759129"/>
    <m/>
  </r>
  <r>
    <x v="13"/>
    <x v="5"/>
    <x v="33"/>
    <x v="2"/>
    <x v="13"/>
    <n v="2126611"/>
    <n v="0"/>
    <n v="0"/>
    <n v="0"/>
    <n v="0"/>
    <n v="2126611"/>
    <m/>
  </r>
  <r>
    <x v="13"/>
    <x v="5"/>
    <x v="33"/>
    <x v="2"/>
    <x v="9"/>
    <n v="0"/>
    <n v="0"/>
    <n v="0"/>
    <n v="243173"/>
    <n v="155880"/>
    <n v="399053"/>
    <m/>
  </r>
  <r>
    <x v="13"/>
    <x v="5"/>
    <x v="33"/>
    <x v="4"/>
    <x v="7"/>
    <n v="493110"/>
    <n v="0"/>
    <n v="0"/>
    <n v="0"/>
    <n v="0"/>
    <n v="493110"/>
    <m/>
  </r>
  <r>
    <x v="13"/>
    <x v="5"/>
    <x v="33"/>
    <x v="3"/>
    <x v="10"/>
    <n v="162835"/>
    <n v="0"/>
    <n v="0"/>
    <n v="0"/>
    <n v="0"/>
    <n v="162835"/>
    <m/>
  </r>
  <r>
    <x v="13"/>
    <x v="5"/>
    <x v="33"/>
    <x v="3"/>
    <x v="3"/>
    <n v="0"/>
    <n v="0"/>
    <n v="0"/>
    <n v="0"/>
    <n v="2010"/>
    <n v="2010"/>
    <m/>
  </r>
  <r>
    <x v="13"/>
    <x v="5"/>
    <x v="33"/>
    <x v="3"/>
    <x v="15"/>
    <n v="59273"/>
    <n v="0"/>
    <n v="0"/>
    <n v="0"/>
    <n v="0"/>
    <n v="59273"/>
    <m/>
  </r>
  <r>
    <x v="13"/>
    <x v="5"/>
    <x v="39"/>
    <x v="0"/>
    <x v="11"/>
    <n v="3839505"/>
    <n v="19991"/>
    <n v="0"/>
    <n v="0"/>
    <n v="0"/>
    <n v="3839505"/>
    <m/>
  </r>
  <r>
    <x v="13"/>
    <x v="5"/>
    <x v="39"/>
    <x v="0"/>
    <x v="1"/>
    <n v="0"/>
    <n v="0"/>
    <n v="0"/>
    <n v="176864"/>
    <n v="34270"/>
    <n v="211134"/>
    <m/>
  </r>
  <r>
    <x v="13"/>
    <x v="5"/>
    <x v="39"/>
    <x v="6"/>
    <x v="4"/>
    <n v="159187"/>
    <n v="0"/>
    <n v="0"/>
    <n v="0"/>
    <n v="0"/>
    <n v="159187"/>
    <m/>
  </r>
  <r>
    <x v="13"/>
    <x v="5"/>
    <x v="39"/>
    <x v="6"/>
    <x v="2"/>
    <n v="0"/>
    <n v="0"/>
    <n v="0"/>
    <n v="0"/>
    <n v="3940"/>
    <n v="3940"/>
    <m/>
  </r>
  <r>
    <x v="13"/>
    <x v="5"/>
    <x v="39"/>
    <x v="1"/>
    <x v="12"/>
    <n v="2409291"/>
    <n v="0"/>
    <n v="0"/>
    <n v="0"/>
    <n v="0"/>
    <n v="2409291"/>
    <m/>
  </r>
  <r>
    <x v="13"/>
    <x v="5"/>
    <x v="39"/>
    <x v="1"/>
    <x v="8"/>
    <n v="0"/>
    <n v="0"/>
    <n v="0"/>
    <n v="71076"/>
    <n v="8940"/>
    <n v="80016"/>
    <m/>
  </r>
  <r>
    <x v="13"/>
    <x v="5"/>
    <x v="39"/>
    <x v="2"/>
    <x v="6"/>
    <n v="1809261"/>
    <n v="11486"/>
    <n v="0"/>
    <n v="0"/>
    <n v="0"/>
    <n v="1809261"/>
    <m/>
  </r>
  <r>
    <x v="13"/>
    <x v="5"/>
    <x v="39"/>
    <x v="2"/>
    <x v="13"/>
    <n v="3372997"/>
    <n v="25102"/>
    <n v="0"/>
    <n v="0"/>
    <n v="0"/>
    <n v="3372997"/>
    <m/>
  </r>
  <r>
    <x v="13"/>
    <x v="5"/>
    <x v="39"/>
    <x v="2"/>
    <x v="9"/>
    <n v="0"/>
    <n v="0"/>
    <n v="0"/>
    <n v="442720"/>
    <n v="65100"/>
    <n v="507820"/>
    <m/>
  </r>
  <r>
    <x v="13"/>
    <x v="5"/>
    <x v="39"/>
    <x v="4"/>
    <x v="7"/>
    <n v="573015"/>
    <n v="12520"/>
    <n v="0"/>
    <n v="0"/>
    <n v="0"/>
    <n v="573015"/>
    <m/>
  </r>
  <r>
    <x v="13"/>
    <x v="5"/>
    <x v="39"/>
    <x v="4"/>
    <x v="14"/>
    <n v="0"/>
    <n v="0"/>
    <n v="0"/>
    <n v="0"/>
    <n v="6260"/>
    <n v="6260"/>
    <m/>
  </r>
  <r>
    <x v="13"/>
    <x v="5"/>
    <x v="39"/>
    <x v="3"/>
    <x v="5"/>
    <n v="56801"/>
    <n v="0"/>
    <n v="0"/>
    <n v="0"/>
    <n v="0"/>
    <n v="56801"/>
    <m/>
  </r>
  <r>
    <x v="13"/>
    <x v="5"/>
    <x v="39"/>
    <x v="3"/>
    <x v="10"/>
    <n v="350275"/>
    <n v="0"/>
    <n v="0"/>
    <n v="0"/>
    <n v="0"/>
    <n v="350275"/>
    <m/>
  </r>
  <r>
    <x v="13"/>
    <x v="5"/>
    <x v="39"/>
    <x v="3"/>
    <x v="3"/>
    <n v="0"/>
    <n v="0"/>
    <n v="0"/>
    <n v="0"/>
    <n v="11330"/>
    <n v="11330"/>
    <m/>
  </r>
  <r>
    <x v="13"/>
    <x v="5"/>
    <x v="39"/>
    <x v="3"/>
    <x v="15"/>
    <n v="676790"/>
    <n v="0"/>
    <n v="0"/>
    <n v="0"/>
    <n v="0"/>
    <n v="676790"/>
    <m/>
  </r>
  <r>
    <x v="13"/>
    <x v="5"/>
    <x v="39"/>
    <x v="3"/>
    <x v="16"/>
    <n v="0"/>
    <n v="0"/>
    <n v="0"/>
    <n v="0"/>
    <n v="11940"/>
    <n v="11940"/>
    <m/>
  </r>
  <r>
    <x v="13"/>
    <x v="3"/>
    <x v="97"/>
    <x v="1"/>
    <x v="12"/>
    <n v="45639"/>
    <n v="0"/>
    <n v="0"/>
    <n v="0"/>
    <n v="0"/>
    <n v="45639"/>
    <m/>
  </r>
  <r>
    <x v="13"/>
    <x v="5"/>
    <x v="22"/>
    <x v="0"/>
    <x v="11"/>
    <n v="2014173"/>
    <n v="0"/>
    <n v="0"/>
    <n v="0"/>
    <n v="0"/>
    <n v="2014173"/>
    <m/>
  </r>
  <r>
    <x v="13"/>
    <x v="5"/>
    <x v="22"/>
    <x v="0"/>
    <x v="1"/>
    <n v="0"/>
    <n v="0"/>
    <n v="0"/>
    <n v="143637"/>
    <n v="16260"/>
    <n v="159897"/>
    <m/>
  </r>
  <r>
    <x v="13"/>
    <x v="5"/>
    <x v="22"/>
    <x v="6"/>
    <x v="4"/>
    <n v="98887"/>
    <n v="0"/>
    <n v="0"/>
    <n v="0"/>
    <n v="0"/>
    <n v="98887"/>
    <m/>
  </r>
  <r>
    <x v="13"/>
    <x v="5"/>
    <x v="22"/>
    <x v="6"/>
    <x v="2"/>
    <n v="0"/>
    <n v="0"/>
    <n v="0"/>
    <n v="22377"/>
    <n v="11990"/>
    <n v="34367"/>
    <m/>
  </r>
  <r>
    <x v="13"/>
    <x v="5"/>
    <x v="22"/>
    <x v="1"/>
    <x v="12"/>
    <n v="1535060"/>
    <n v="2283"/>
    <n v="0"/>
    <n v="0"/>
    <n v="0"/>
    <n v="1535060"/>
    <m/>
  </r>
  <r>
    <x v="13"/>
    <x v="5"/>
    <x v="22"/>
    <x v="1"/>
    <x v="8"/>
    <n v="0"/>
    <n v="0"/>
    <n v="0"/>
    <n v="28220"/>
    <n v="20850"/>
    <n v="49070"/>
    <m/>
  </r>
  <r>
    <x v="13"/>
    <x v="5"/>
    <x v="22"/>
    <x v="2"/>
    <x v="6"/>
    <n v="2535975"/>
    <n v="0"/>
    <n v="0"/>
    <n v="0"/>
    <n v="0"/>
    <n v="2535975"/>
    <m/>
  </r>
  <r>
    <x v="13"/>
    <x v="5"/>
    <x v="22"/>
    <x v="2"/>
    <x v="13"/>
    <n v="4054679"/>
    <n v="1132"/>
    <n v="0"/>
    <n v="0"/>
    <n v="0"/>
    <n v="4054679"/>
    <m/>
  </r>
  <r>
    <x v="13"/>
    <x v="5"/>
    <x v="22"/>
    <x v="2"/>
    <x v="9"/>
    <n v="0"/>
    <n v="0"/>
    <n v="0"/>
    <n v="970774"/>
    <n v="21660"/>
    <n v="992434"/>
    <m/>
  </r>
  <r>
    <x v="13"/>
    <x v="5"/>
    <x v="22"/>
    <x v="4"/>
    <x v="7"/>
    <n v="260739"/>
    <n v="0"/>
    <n v="0"/>
    <n v="0"/>
    <n v="0"/>
    <n v="260739"/>
    <m/>
  </r>
  <r>
    <x v="13"/>
    <x v="5"/>
    <x v="22"/>
    <x v="3"/>
    <x v="5"/>
    <n v="115563"/>
    <n v="0"/>
    <n v="0"/>
    <n v="0"/>
    <n v="0"/>
    <n v="115563"/>
    <m/>
  </r>
  <r>
    <x v="13"/>
    <x v="5"/>
    <x v="22"/>
    <x v="3"/>
    <x v="10"/>
    <n v="994716"/>
    <n v="0"/>
    <n v="0"/>
    <n v="0"/>
    <n v="0"/>
    <n v="994716"/>
    <m/>
  </r>
  <r>
    <x v="13"/>
    <x v="5"/>
    <x v="22"/>
    <x v="3"/>
    <x v="15"/>
    <n v="286087"/>
    <n v="0"/>
    <n v="0"/>
    <n v="0"/>
    <n v="0"/>
    <n v="286087"/>
    <m/>
  </r>
  <r>
    <x v="13"/>
    <x v="5"/>
    <x v="69"/>
    <x v="0"/>
    <x v="11"/>
    <n v="1104602"/>
    <n v="13600"/>
    <n v="0"/>
    <n v="0"/>
    <n v="0"/>
    <n v="1104602"/>
    <m/>
  </r>
  <r>
    <x v="13"/>
    <x v="5"/>
    <x v="69"/>
    <x v="0"/>
    <x v="1"/>
    <n v="0"/>
    <n v="0"/>
    <n v="0"/>
    <n v="103368"/>
    <n v="14083"/>
    <n v="117451"/>
    <m/>
  </r>
  <r>
    <x v="13"/>
    <x v="5"/>
    <x v="69"/>
    <x v="1"/>
    <x v="12"/>
    <n v="905354"/>
    <n v="0"/>
    <n v="0"/>
    <n v="0"/>
    <n v="0"/>
    <n v="905354"/>
    <m/>
  </r>
  <r>
    <x v="13"/>
    <x v="5"/>
    <x v="69"/>
    <x v="1"/>
    <x v="8"/>
    <n v="0"/>
    <n v="0"/>
    <n v="0"/>
    <n v="32719"/>
    <n v="6336"/>
    <n v="39055"/>
    <m/>
  </r>
  <r>
    <x v="13"/>
    <x v="5"/>
    <x v="69"/>
    <x v="2"/>
    <x v="6"/>
    <n v="612378"/>
    <n v="0"/>
    <n v="0"/>
    <n v="0"/>
    <n v="0"/>
    <n v="612378"/>
    <m/>
  </r>
  <r>
    <x v="13"/>
    <x v="5"/>
    <x v="69"/>
    <x v="2"/>
    <x v="13"/>
    <n v="748832"/>
    <n v="0"/>
    <n v="0"/>
    <n v="0"/>
    <n v="0"/>
    <n v="748832"/>
    <m/>
  </r>
  <r>
    <x v="13"/>
    <x v="5"/>
    <x v="69"/>
    <x v="2"/>
    <x v="9"/>
    <n v="0"/>
    <n v="0"/>
    <n v="0"/>
    <n v="339994"/>
    <n v="47564"/>
    <n v="387558"/>
    <m/>
  </r>
  <r>
    <x v="13"/>
    <x v="5"/>
    <x v="69"/>
    <x v="4"/>
    <x v="7"/>
    <n v="116295"/>
    <n v="5255"/>
    <n v="0"/>
    <n v="0"/>
    <n v="0"/>
    <n v="116295"/>
    <m/>
  </r>
  <r>
    <x v="13"/>
    <x v="5"/>
    <x v="69"/>
    <x v="3"/>
    <x v="5"/>
    <n v="31071"/>
    <n v="0"/>
    <n v="0"/>
    <n v="0"/>
    <n v="0"/>
    <n v="31071"/>
    <m/>
  </r>
  <r>
    <x v="13"/>
    <x v="5"/>
    <x v="69"/>
    <x v="0"/>
    <x v="11"/>
    <n v="1396100"/>
    <n v="0"/>
    <n v="0"/>
    <n v="0"/>
    <n v="0"/>
    <n v="1396100"/>
    <m/>
  </r>
  <r>
    <x v="13"/>
    <x v="5"/>
    <x v="69"/>
    <x v="0"/>
    <x v="1"/>
    <n v="0"/>
    <n v="0"/>
    <n v="0"/>
    <n v="107606"/>
    <n v="19150"/>
    <n v="126756"/>
    <m/>
  </r>
  <r>
    <x v="13"/>
    <x v="5"/>
    <x v="69"/>
    <x v="1"/>
    <x v="12"/>
    <n v="1355544"/>
    <n v="0"/>
    <n v="0"/>
    <n v="0"/>
    <n v="0"/>
    <n v="1355544"/>
    <m/>
  </r>
  <r>
    <x v="13"/>
    <x v="5"/>
    <x v="69"/>
    <x v="1"/>
    <x v="8"/>
    <n v="0"/>
    <n v="0"/>
    <n v="0"/>
    <n v="39480"/>
    <n v="10340"/>
    <n v="49820"/>
    <m/>
  </r>
  <r>
    <x v="13"/>
    <x v="5"/>
    <x v="69"/>
    <x v="2"/>
    <x v="6"/>
    <n v="470167"/>
    <n v="0"/>
    <n v="0"/>
    <n v="0"/>
    <n v="0"/>
    <n v="470167"/>
    <m/>
  </r>
  <r>
    <x v="13"/>
    <x v="5"/>
    <x v="69"/>
    <x v="2"/>
    <x v="13"/>
    <n v="1046243"/>
    <n v="0"/>
    <n v="0"/>
    <n v="0"/>
    <n v="0"/>
    <n v="1046243"/>
    <m/>
  </r>
  <r>
    <x v="13"/>
    <x v="5"/>
    <x v="69"/>
    <x v="2"/>
    <x v="9"/>
    <n v="0"/>
    <n v="0"/>
    <n v="0"/>
    <n v="170010"/>
    <n v="32000"/>
    <n v="202010"/>
    <m/>
  </r>
  <r>
    <x v="13"/>
    <x v="5"/>
    <x v="69"/>
    <x v="4"/>
    <x v="7"/>
    <n v="150213"/>
    <n v="0"/>
    <n v="0"/>
    <n v="0"/>
    <n v="0"/>
    <n v="150213"/>
    <m/>
  </r>
  <r>
    <x v="13"/>
    <x v="5"/>
    <x v="69"/>
    <x v="3"/>
    <x v="10"/>
    <n v="33589"/>
    <n v="0"/>
    <n v="0"/>
    <n v="0"/>
    <n v="0"/>
    <n v="33589"/>
    <m/>
  </r>
  <r>
    <x v="13"/>
    <x v="5"/>
    <x v="33"/>
    <x v="0"/>
    <x v="11"/>
    <n v="2632374"/>
    <n v="20478"/>
    <n v="0"/>
    <n v="0"/>
    <n v="0"/>
    <n v="2632374"/>
    <m/>
  </r>
  <r>
    <x v="13"/>
    <x v="5"/>
    <x v="33"/>
    <x v="0"/>
    <x v="1"/>
    <n v="0"/>
    <n v="0"/>
    <n v="0"/>
    <n v="1304701"/>
    <n v="15800"/>
    <n v="1320501"/>
    <m/>
  </r>
  <r>
    <x v="13"/>
    <x v="5"/>
    <x v="33"/>
    <x v="6"/>
    <x v="4"/>
    <n v="15416"/>
    <n v="9840"/>
    <n v="0"/>
    <n v="0"/>
    <n v="0"/>
    <n v="15416"/>
    <m/>
  </r>
  <r>
    <x v="13"/>
    <x v="5"/>
    <x v="33"/>
    <x v="1"/>
    <x v="12"/>
    <n v="1610625"/>
    <n v="53677"/>
    <n v="0"/>
    <n v="0"/>
    <n v="0"/>
    <n v="1610625"/>
    <m/>
  </r>
  <r>
    <x v="13"/>
    <x v="5"/>
    <x v="33"/>
    <x v="1"/>
    <x v="8"/>
    <n v="0"/>
    <n v="0"/>
    <n v="0"/>
    <n v="404237"/>
    <n v="19750"/>
    <n v="423987"/>
    <m/>
  </r>
  <r>
    <x v="13"/>
    <x v="5"/>
    <x v="33"/>
    <x v="2"/>
    <x v="6"/>
    <n v="1110250"/>
    <n v="15922"/>
    <n v="0"/>
    <n v="0"/>
    <n v="0"/>
    <n v="1110250"/>
    <m/>
  </r>
  <r>
    <x v="13"/>
    <x v="5"/>
    <x v="33"/>
    <x v="2"/>
    <x v="13"/>
    <n v="3556733"/>
    <n v="37752"/>
    <n v="0"/>
    <n v="0"/>
    <n v="0"/>
    <n v="3556733"/>
    <m/>
  </r>
  <r>
    <x v="13"/>
    <x v="5"/>
    <x v="33"/>
    <x v="2"/>
    <x v="9"/>
    <n v="0"/>
    <n v="0"/>
    <n v="0"/>
    <n v="1476098"/>
    <n v="203300"/>
    <n v="1679398"/>
    <m/>
  </r>
  <r>
    <x v="13"/>
    <x v="5"/>
    <x v="33"/>
    <x v="4"/>
    <x v="7"/>
    <n v="542519"/>
    <n v="63491"/>
    <n v="0"/>
    <n v="0"/>
    <n v="0"/>
    <n v="542519"/>
    <m/>
  </r>
  <r>
    <x v="13"/>
    <x v="5"/>
    <x v="33"/>
    <x v="4"/>
    <x v="14"/>
    <n v="0"/>
    <n v="0"/>
    <n v="0"/>
    <n v="0"/>
    <n v="3770"/>
    <n v="3770"/>
    <m/>
  </r>
  <r>
    <x v="13"/>
    <x v="5"/>
    <x v="33"/>
    <x v="3"/>
    <x v="10"/>
    <n v="9733"/>
    <n v="0"/>
    <n v="0"/>
    <n v="0"/>
    <n v="0"/>
    <n v="9733"/>
    <m/>
  </r>
  <r>
    <x v="13"/>
    <x v="5"/>
    <x v="33"/>
    <x v="3"/>
    <x v="15"/>
    <n v="139809"/>
    <n v="36007"/>
    <n v="0"/>
    <n v="0"/>
    <n v="0"/>
    <n v="139809"/>
    <m/>
  </r>
  <r>
    <x v="13"/>
    <x v="5"/>
    <x v="33"/>
    <x v="3"/>
    <x v="16"/>
    <n v="0"/>
    <n v="0"/>
    <n v="0"/>
    <n v="0"/>
    <n v="2320"/>
    <n v="2320"/>
    <m/>
  </r>
  <r>
    <x v="13"/>
    <x v="5"/>
    <x v="66"/>
    <x v="0"/>
    <x v="11"/>
    <n v="104383"/>
    <n v="0"/>
    <n v="0"/>
    <n v="0"/>
    <n v="0"/>
    <n v="104383"/>
    <m/>
  </r>
  <r>
    <x v="13"/>
    <x v="5"/>
    <x v="66"/>
    <x v="1"/>
    <x v="12"/>
    <n v="46080"/>
    <n v="0"/>
    <n v="0"/>
    <n v="0"/>
    <n v="0"/>
    <n v="46080"/>
    <m/>
  </r>
  <r>
    <x v="13"/>
    <x v="5"/>
    <x v="66"/>
    <x v="2"/>
    <x v="6"/>
    <n v="751062"/>
    <n v="0"/>
    <n v="0"/>
    <n v="0"/>
    <n v="0"/>
    <n v="751062"/>
    <m/>
  </r>
  <r>
    <x v="13"/>
    <x v="5"/>
    <x v="66"/>
    <x v="2"/>
    <x v="13"/>
    <n v="318802"/>
    <n v="0"/>
    <n v="0"/>
    <n v="0"/>
    <n v="0"/>
    <n v="318802"/>
    <m/>
  </r>
  <r>
    <x v="13"/>
    <x v="5"/>
    <x v="66"/>
    <x v="2"/>
    <x v="9"/>
    <n v="0"/>
    <n v="0"/>
    <n v="0"/>
    <n v="151845"/>
    <n v="30940"/>
    <n v="182785"/>
    <m/>
  </r>
  <r>
    <x v="13"/>
    <x v="5"/>
    <x v="66"/>
    <x v="4"/>
    <x v="7"/>
    <n v="31882"/>
    <n v="0"/>
    <n v="0"/>
    <n v="0"/>
    <n v="0"/>
    <n v="31882"/>
    <m/>
  </r>
  <r>
    <x v="13"/>
    <x v="7"/>
    <x v="121"/>
    <x v="0"/>
    <x v="11"/>
    <n v="57351"/>
    <n v="0"/>
    <n v="0"/>
    <n v="0"/>
    <n v="0"/>
    <n v="57351"/>
    <m/>
  </r>
  <r>
    <x v="13"/>
    <x v="7"/>
    <x v="121"/>
    <x v="1"/>
    <x v="12"/>
    <n v="83491"/>
    <n v="0"/>
    <n v="0"/>
    <n v="0"/>
    <n v="0"/>
    <n v="83491"/>
    <m/>
  </r>
  <r>
    <x v="13"/>
    <x v="7"/>
    <x v="52"/>
    <x v="0"/>
    <x v="11"/>
    <n v="1860775"/>
    <n v="12464"/>
    <n v="0"/>
    <n v="0"/>
    <n v="0"/>
    <n v="1860775"/>
    <m/>
  </r>
  <r>
    <x v="13"/>
    <x v="7"/>
    <x v="52"/>
    <x v="0"/>
    <x v="1"/>
    <n v="0"/>
    <n v="0"/>
    <n v="0"/>
    <n v="40094"/>
    <n v="8590"/>
    <n v="48684"/>
    <m/>
  </r>
  <r>
    <x v="13"/>
    <x v="7"/>
    <x v="52"/>
    <x v="6"/>
    <x v="4"/>
    <n v="7775"/>
    <n v="0"/>
    <n v="0"/>
    <n v="0"/>
    <n v="0"/>
    <n v="7775"/>
    <m/>
  </r>
  <r>
    <x v="13"/>
    <x v="7"/>
    <x v="52"/>
    <x v="1"/>
    <x v="12"/>
    <n v="423288"/>
    <n v="0"/>
    <n v="0"/>
    <n v="0"/>
    <n v="0"/>
    <n v="423288"/>
    <m/>
  </r>
  <r>
    <x v="13"/>
    <x v="7"/>
    <x v="52"/>
    <x v="1"/>
    <x v="8"/>
    <n v="0"/>
    <n v="0"/>
    <n v="0"/>
    <n v="36356"/>
    <n v="3030"/>
    <n v="39386"/>
    <m/>
  </r>
  <r>
    <x v="13"/>
    <x v="7"/>
    <x v="52"/>
    <x v="2"/>
    <x v="6"/>
    <n v="603400"/>
    <n v="17278"/>
    <n v="0"/>
    <n v="0"/>
    <n v="0"/>
    <n v="603400"/>
    <m/>
  </r>
  <r>
    <x v="13"/>
    <x v="7"/>
    <x v="52"/>
    <x v="2"/>
    <x v="13"/>
    <n v="810582"/>
    <n v="0"/>
    <n v="0"/>
    <n v="0"/>
    <n v="0"/>
    <n v="810582"/>
    <m/>
  </r>
  <r>
    <x v="13"/>
    <x v="7"/>
    <x v="52"/>
    <x v="4"/>
    <x v="7"/>
    <n v="18317"/>
    <n v="0"/>
    <n v="0"/>
    <n v="0"/>
    <n v="0"/>
    <n v="18317"/>
    <m/>
  </r>
  <r>
    <x v="13"/>
    <x v="7"/>
    <x v="52"/>
    <x v="3"/>
    <x v="10"/>
    <n v="28046"/>
    <n v="0"/>
    <n v="0"/>
    <n v="0"/>
    <n v="0"/>
    <n v="28046"/>
    <m/>
  </r>
  <r>
    <x v="13"/>
    <x v="7"/>
    <x v="52"/>
    <x v="3"/>
    <x v="15"/>
    <n v="33969"/>
    <n v="0"/>
    <n v="0"/>
    <n v="0"/>
    <n v="0"/>
    <n v="33969"/>
    <m/>
  </r>
  <r>
    <x v="13"/>
    <x v="7"/>
    <x v="82"/>
    <x v="0"/>
    <x v="11"/>
    <n v="326438"/>
    <n v="0"/>
    <n v="0"/>
    <n v="0"/>
    <n v="0"/>
    <n v="326438"/>
    <m/>
  </r>
  <r>
    <x v="13"/>
    <x v="7"/>
    <x v="82"/>
    <x v="1"/>
    <x v="12"/>
    <n v="619119"/>
    <n v="0"/>
    <n v="0"/>
    <n v="0"/>
    <n v="0"/>
    <n v="619119"/>
    <m/>
  </r>
  <r>
    <x v="13"/>
    <x v="7"/>
    <x v="82"/>
    <x v="2"/>
    <x v="6"/>
    <n v="224137"/>
    <n v="0"/>
    <n v="0"/>
    <n v="0"/>
    <n v="0"/>
    <n v="224137"/>
    <m/>
  </r>
  <r>
    <x v="13"/>
    <x v="7"/>
    <x v="82"/>
    <x v="2"/>
    <x v="13"/>
    <n v="98263"/>
    <n v="0"/>
    <n v="0"/>
    <n v="0"/>
    <n v="0"/>
    <n v="98263"/>
    <m/>
  </r>
  <r>
    <x v="13"/>
    <x v="7"/>
    <x v="82"/>
    <x v="4"/>
    <x v="7"/>
    <n v="9129"/>
    <n v="0"/>
    <n v="0"/>
    <n v="0"/>
    <n v="0"/>
    <n v="9129"/>
    <m/>
  </r>
  <r>
    <x v="13"/>
    <x v="7"/>
    <x v="82"/>
    <x v="3"/>
    <x v="10"/>
    <n v="16130"/>
    <n v="0"/>
    <n v="0"/>
    <n v="0"/>
    <n v="0"/>
    <n v="16130"/>
    <m/>
  </r>
  <r>
    <x v="13"/>
    <x v="7"/>
    <x v="117"/>
    <x v="0"/>
    <x v="11"/>
    <n v="79001"/>
    <n v="0"/>
    <n v="0"/>
    <n v="0"/>
    <n v="0"/>
    <n v="79001"/>
    <m/>
  </r>
  <r>
    <x v="13"/>
    <x v="7"/>
    <x v="117"/>
    <x v="1"/>
    <x v="12"/>
    <n v="237628"/>
    <n v="0"/>
    <n v="0"/>
    <n v="0"/>
    <n v="0"/>
    <n v="237628"/>
    <m/>
  </r>
  <r>
    <x v="13"/>
    <x v="7"/>
    <x v="117"/>
    <x v="2"/>
    <x v="6"/>
    <n v="17498"/>
    <n v="0"/>
    <n v="0"/>
    <n v="0"/>
    <n v="0"/>
    <n v="17498"/>
    <m/>
  </r>
  <r>
    <x v="13"/>
    <x v="7"/>
    <x v="117"/>
    <x v="2"/>
    <x v="13"/>
    <n v="175541"/>
    <n v="0"/>
    <n v="0"/>
    <n v="0"/>
    <n v="0"/>
    <n v="175541"/>
    <m/>
  </r>
  <r>
    <x v="13"/>
    <x v="7"/>
    <x v="117"/>
    <x v="3"/>
    <x v="5"/>
    <n v="5295"/>
    <n v="0"/>
    <n v="0"/>
    <n v="0"/>
    <n v="0"/>
    <n v="5295"/>
    <m/>
  </r>
  <r>
    <x v="13"/>
    <x v="7"/>
    <x v="117"/>
    <x v="3"/>
    <x v="15"/>
    <n v="139641"/>
    <n v="0"/>
    <n v="0"/>
    <n v="0"/>
    <n v="0"/>
    <n v="139641"/>
    <m/>
  </r>
  <r>
    <x v="13"/>
    <x v="7"/>
    <x v="115"/>
    <x v="0"/>
    <x v="11"/>
    <n v="341940"/>
    <n v="0"/>
    <n v="0"/>
    <n v="0"/>
    <n v="0"/>
    <n v="341940"/>
    <m/>
  </r>
  <r>
    <x v="13"/>
    <x v="7"/>
    <x v="115"/>
    <x v="1"/>
    <x v="12"/>
    <n v="45754"/>
    <n v="0"/>
    <n v="0"/>
    <n v="0"/>
    <n v="0"/>
    <n v="45754"/>
    <m/>
  </r>
  <r>
    <x v="13"/>
    <x v="7"/>
    <x v="115"/>
    <x v="2"/>
    <x v="6"/>
    <n v="126685"/>
    <n v="0"/>
    <n v="0"/>
    <n v="0"/>
    <n v="0"/>
    <n v="126685"/>
    <m/>
  </r>
  <r>
    <x v="13"/>
    <x v="7"/>
    <x v="115"/>
    <x v="2"/>
    <x v="13"/>
    <n v="19396"/>
    <n v="0"/>
    <n v="0"/>
    <n v="0"/>
    <n v="0"/>
    <n v="19396"/>
    <m/>
  </r>
  <r>
    <x v="13"/>
    <x v="7"/>
    <x v="139"/>
    <x v="1"/>
    <x v="12"/>
    <n v="23432"/>
    <n v="0"/>
    <n v="0"/>
    <n v="0"/>
    <n v="0"/>
    <n v="23432"/>
    <m/>
  </r>
  <r>
    <x v="13"/>
    <x v="7"/>
    <x v="72"/>
    <x v="0"/>
    <x v="11"/>
    <n v="566803"/>
    <n v="0"/>
    <n v="0"/>
    <n v="0"/>
    <n v="0"/>
    <n v="566803"/>
    <m/>
  </r>
  <r>
    <x v="13"/>
    <x v="7"/>
    <x v="72"/>
    <x v="6"/>
    <x v="4"/>
    <n v="17438"/>
    <n v="0"/>
    <n v="0"/>
    <n v="0"/>
    <n v="0"/>
    <n v="17438"/>
    <m/>
  </r>
  <r>
    <x v="13"/>
    <x v="7"/>
    <x v="72"/>
    <x v="1"/>
    <x v="12"/>
    <n v="651620"/>
    <n v="0"/>
    <n v="0"/>
    <n v="0"/>
    <n v="0"/>
    <n v="651620"/>
    <m/>
  </r>
  <r>
    <x v="13"/>
    <x v="7"/>
    <x v="72"/>
    <x v="1"/>
    <x v="8"/>
    <n v="0"/>
    <n v="0"/>
    <n v="0"/>
    <n v="29120"/>
    <n v="0"/>
    <n v="29120"/>
    <m/>
  </r>
  <r>
    <x v="13"/>
    <x v="7"/>
    <x v="72"/>
    <x v="2"/>
    <x v="6"/>
    <n v="342871"/>
    <n v="0"/>
    <n v="0"/>
    <n v="0"/>
    <n v="0"/>
    <n v="342871"/>
    <m/>
  </r>
  <r>
    <x v="13"/>
    <x v="7"/>
    <x v="72"/>
    <x v="2"/>
    <x v="13"/>
    <n v="551332"/>
    <n v="0"/>
    <n v="0"/>
    <n v="0"/>
    <n v="0"/>
    <n v="551332"/>
    <m/>
  </r>
  <r>
    <x v="13"/>
    <x v="7"/>
    <x v="72"/>
    <x v="2"/>
    <x v="9"/>
    <n v="0"/>
    <n v="0"/>
    <n v="0"/>
    <n v="22620"/>
    <n v="0"/>
    <n v="22620"/>
    <m/>
  </r>
  <r>
    <x v="13"/>
    <x v="7"/>
    <x v="72"/>
    <x v="4"/>
    <x v="7"/>
    <n v="87313"/>
    <n v="0"/>
    <n v="0"/>
    <n v="0"/>
    <n v="0"/>
    <n v="87313"/>
    <m/>
  </r>
  <r>
    <x v="13"/>
    <x v="7"/>
    <x v="62"/>
    <x v="0"/>
    <x v="11"/>
    <n v="410721"/>
    <n v="0"/>
    <n v="0"/>
    <n v="0"/>
    <n v="0"/>
    <n v="410721"/>
    <m/>
  </r>
  <r>
    <x v="13"/>
    <x v="7"/>
    <x v="62"/>
    <x v="0"/>
    <x v="1"/>
    <n v="0"/>
    <n v="0"/>
    <n v="0"/>
    <n v="37766"/>
    <n v="0"/>
    <n v="37766"/>
    <m/>
  </r>
  <r>
    <x v="13"/>
    <x v="7"/>
    <x v="62"/>
    <x v="1"/>
    <x v="12"/>
    <n v="849751"/>
    <n v="37381"/>
    <n v="0"/>
    <n v="0"/>
    <n v="0"/>
    <n v="849751"/>
    <m/>
  </r>
  <r>
    <x v="13"/>
    <x v="7"/>
    <x v="62"/>
    <x v="2"/>
    <x v="6"/>
    <n v="461645"/>
    <n v="18720"/>
    <n v="0"/>
    <n v="0"/>
    <n v="0"/>
    <n v="461645"/>
    <m/>
  </r>
  <r>
    <x v="13"/>
    <x v="7"/>
    <x v="62"/>
    <x v="2"/>
    <x v="13"/>
    <n v="588341"/>
    <n v="0"/>
    <n v="0"/>
    <n v="0"/>
    <n v="0"/>
    <n v="588341"/>
    <m/>
  </r>
  <r>
    <x v="13"/>
    <x v="7"/>
    <x v="62"/>
    <x v="2"/>
    <x v="9"/>
    <n v="0"/>
    <n v="0"/>
    <n v="0"/>
    <n v="20589"/>
    <n v="0"/>
    <n v="20589"/>
    <m/>
  </r>
  <r>
    <x v="13"/>
    <x v="7"/>
    <x v="62"/>
    <x v="4"/>
    <x v="7"/>
    <n v="57647"/>
    <n v="0"/>
    <n v="0"/>
    <n v="0"/>
    <n v="0"/>
    <n v="57647"/>
    <m/>
  </r>
  <r>
    <x v="13"/>
    <x v="7"/>
    <x v="62"/>
    <x v="3"/>
    <x v="10"/>
    <n v="17239"/>
    <n v="0"/>
    <n v="0"/>
    <n v="0"/>
    <n v="0"/>
    <n v="17239"/>
    <m/>
  </r>
  <r>
    <x v="13"/>
    <x v="7"/>
    <x v="62"/>
    <x v="0"/>
    <x v="11"/>
    <n v="529283"/>
    <n v="0"/>
    <n v="0"/>
    <n v="0"/>
    <n v="0"/>
    <n v="529283"/>
    <m/>
  </r>
  <r>
    <x v="13"/>
    <x v="7"/>
    <x v="62"/>
    <x v="6"/>
    <x v="4"/>
    <n v="5227"/>
    <n v="5227"/>
    <n v="0"/>
    <n v="0"/>
    <n v="0"/>
    <n v="5227"/>
    <m/>
  </r>
  <r>
    <x v="13"/>
    <x v="7"/>
    <x v="62"/>
    <x v="1"/>
    <x v="12"/>
    <n v="1115118"/>
    <n v="24985"/>
    <n v="0"/>
    <n v="0"/>
    <n v="0"/>
    <n v="1115118"/>
    <m/>
  </r>
  <r>
    <x v="13"/>
    <x v="7"/>
    <x v="62"/>
    <x v="1"/>
    <x v="8"/>
    <n v="0"/>
    <n v="0"/>
    <n v="0"/>
    <n v="86121"/>
    <n v="0"/>
    <n v="86121"/>
    <m/>
  </r>
  <r>
    <x v="13"/>
    <x v="7"/>
    <x v="62"/>
    <x v="2"/>
    <x v="6"/>
    <n v="168883"/>
    <n v="0"/>
    <n v="0"/>
    <n v="0"/>
    <n v="0"/>
    <n v="168883"/>
    <m/>
  </r>
  <r>
    <x v="13"/>
    <x v="7"/>
    <x v="62"/>
    <x v="2"/>
    <x v="13"/>
    <n v="270455"/>
    <n v="0"/>
    <n v="0"/>
    <n v="0"/>
    <n v="0"/>
    <n v="270455"/>
    <m/>
  </r>
  <r>
    <x v="13"/>
    <x v="7"/>
    <x v="62"/>
    <x v="2"/>
    <x v="9"/>
    <n v="0"/>
    <n v="0"/>
    <n v="0"/>
    <n v="36258"/>
    <n v="0"/>
    <n v="36258"/>
    <m/>
  </r>
  <r>
    <x v="13"/>
    <x v="7"/>
    <x v="62"/>
    <x v="3"/>
    <x v="10"/>
    <n v="23106"/>
    <n v="21610"/>
    <n v="0"/>
    <n v="0"/>
    <n v="0"/>
    <n v="23106"/>
    <m/>
  </r>
  <r>
    <x v="13"/>
    <x v="7"/>
    <x v="62"/>
    <x v="3"/>
    <x v="15"/>
    <n v="1831"/>
    <n v="0"/>
    <n v="0"/>
    <n v="0"/>
    <n v="0"/>
    <n v="1831"/>
    <m/>
  </r>
  <r>
    <x v="13"/>
    <x v="7"/>
    <x v="149"/>
    <x v="0"/>
    <x v="11"/>
    <n v="25377"/>
    <n v="0"/>
    <n v="0"/>
    <n v="0"/>
    <n v="0"/>
    <n v="25377"/>
    <m/>
  </r>
  <r>
    <x v="13"/>
    <x v="7"/>
    <x v="149"/>
    <x v="1"/>
    <x v="12"/>
    <n v="18117"/>
    <n v="0"/>
    <n v="0"/>
    <n v="0"/>
    <n v="0"/>
    <n v="18117"/>
    <m/>
  </r>
  <r>
    <x v="13"/>
    <x v="7"/>
    <x v="133"/>
    <x v="0"/>
    <x v="11"/>
    <n v="2076"/>
    <n v="0"/>
    <n v="0"/>
    <n v="0"/>
    <n v="0"/>
    <n v="2076"/>
    <m/>
  </r>
  <r>
    <x v="13"/>
    <x v="7"/>
    <x v="133"/>
    <x v="1"/>
    <x v="12"/>
    <n v="148317"/>
    <n v="0"/>
    <n v="0"/>
    <n v="0"/>
    <n v="0"/>
    <n v="148317"/>
    <m/>
  </r>
  <r>
    <x v="13"/>
    <x v="7"/>
    <x v="130"/>
    <x v="0"/>
    <x v="11"/>
    <n v="61700"/>
    <n v="0"/>
    <n v="0"/>
    <n v="0"/>
    <n v="0"/>
    <n v="61700"/>
    <m/>
  </r>
  <r>
    <x v="13"/>
    <x v="7"/>
    <x v="130"/>
    <x v="1"/>
    <x v="12"/>
    <n v="12184"/>
    <n v="0"/>
    <n v="0"/>
    <n v="0"/>
    <n v="0"/>
    <n v="12184"/>
    <m/>
  </r>
  <r>
    <x v="13"/>
    <x v="9"/>
    <x v="106"/>
    <x v="0"/>
    <x v="11"/>
    <n v="145433"/>
    <n v="0"/>
    <n v="0"/>
    <n v="0"/>
    <n v="0"/>
    <n v="145433"/>
    <m/>
  </r>
  <r>
    <x v="13"/>
    <x v="9"/>
    <x v="106"/>
    <x v="1"/>
    <x v="12"/>
    <n v="52397"/>
    <n v="0"/>
    <n v="0"/>
    <n v="0"/>
    <n v="0"/>
    <n v="52397"/>
    <m/>
  </r>
  <r>
    <x v="13"/>
    <x v="9"/>
    <x v="106"/>
    <x v="2"/>
    <x v="6"/>
    <n v="5370"/>
    <n v="0"/>
    <n v="0"/>
    <n v="0"/>
    <n v="0"/>
    <n v="5370"/>
    <m/>
  </r>
  <r>
    <x v="13"/>
    <x v="9"/>
    <x v="106"/>
    <x v="2"/>
    <x v="13"/>
    <n v="21081"/>
    <n v="0"/>
    <n v="0"/>
    <n v="0"/>
    <n v="0"/>
    <n v="21081"/>
    <m/>
  </r>
  <r>
    <x v="13"/>
    <x v="9"/>
    <x v="107"/>
    <x v="0"/>
    <x v="11"/>
    <n v="92996"/>
    <n v="0"/>
    <n v="0"/>
    <n v="0"/>
    <n v="0"/>
    <n v="92996"/>
    <m/>
  </r>
  <r>
    <x v="13"/>
    <x v="9"/>
    <x v="158"/>
    <x v="0"/>
    <x v="11"/>
    <n v="31523"/>
    <n v="0"/>
    <n v="0"/>
    <n v="0"/>
    <n v="0"/>
    <n v="31523"/>
    <m/>
  </r>
  <r>
    <x v="13"/>
    <x v="9"/>
    <x v="158"/>
    <x v="2"/>
    <x v="13"/>
    <n v="34160"/>
    <n v="0"/>
    <n v="0"/>
    <n v="0"/>
    <n v="0"/>
    <n v="34160"/>
    <m/>
  </r>
  <r>
    <x v="13"/>
    <x v="9"/>
    <x v="148"/>
    <x v="0"/>
    <x v="11"/>
    <n v="68874"/>
    <n v="0"/>
    <n v="0"/>
    <n v="0"/>
    <n v="0"/>
    <n v="68874"/>
    <m/>
  </r>
  <r>
    <x v="13"/>
    <x v="9"/>
    <x v="148"/>
    <x v="1"/>
    <x v="12"/>
    <n v="55966"/>
    <n v="0"/>
    <n v="0"/>
    <n v="0"/>
    <n v="0"/>
    <n v="55966"/>
    <m/>
  </r>
  <r>
    <x v="13"/>
    <x v="9"/>
    <x v="142"/>
    <x v="0"/>
    <x v="11"/>
    <n v="10848"/>
    <n v="0"/>
    <n v="0"/>
    <n v="0"/>
    <n v="0"/>
    <n v="10848"/>
    <m/>
  </r>
  <r>
    <x v="13"/>
    <x v="9"/>
    <x v="142"/>
    <x v="1"/>
    <x v="12"/>
    <n v="101378"/>
    <n v="0"/>
    <n v="0"/>
    <n v="0"/>
    <n v="0"/>
    <n v="101378"/>
    <m/>
  </r>
  <r>
    <x v="13"/>
    <x v="9"/>
    <x v="173"/>
    <x v="0"/>
    <x v="11"/>
    <n v="9784"/>
    <n v="0"/>
    <n v="0"/>
    <n v="0"/>
    <n v="0"/>
    <n v="9784"/>
    <m/>
  </r>
  <r>
    <x v="13"/>
    <x v="9"/>
    <x v="173"/>
    <x v="1"/>
    <x v="12"/>
    <n v="1165"/>
    <n v="0"/>
    <n v="0"/>
    <n v="0"/>
    <n v="0"/>
    <n v="1165"/>
    <m/>
  </r>
  <r>
    <x v="13"/>
    <x v="9"/>
    <x v="137"/>
    <x v="0"/>
    <x v="11"/>
    <n v="17304"/>
    <n v="0"/>
    <n v="0"/>
    <n v="0"/>
    <n v="0"/>
    <n v="17304"/>
    <m/>
  </r>
  <r>
    <x v="13"/>
    <x v="9"/>
    <x v="137"/>
    <x v="1"/>
    <x v="12"/>
    <n v="26785"/>
    <n v="0"/>
    <n v="0"/>
    <n v="0"/>
    <n v="0"/>
    <n v="26785"/>
    <m/>
  </r>
  <r>
    <x v="13"/>
    <x v="9"/>
    <x v="146"/>
    <x v="1"/>
    <x v="8"/>
    <n v="0"/>
    <n v="0"/>
    <n v="0"/>
    <n v="70422"/>
    <n v="0"/>
    <n v="70422"/>
    <m/>
  </r>
  <r>
    <x v="13"/>
    <x v="9"/>
    <x v="126"/>
    <x v="0"/>
    <x v="11"/>
    <n v="40226"/>
    <n v="0"/>
    <n v="0"/>
    <n v="0"/>
    <n v="0"/>
    <n v="40226"/>
    <m/>
  </r>
  <r>
    <x v="13"/>
    <x v="9"/>
    <x v="126"/>
    <x v="1"/>
    <x v="12"/>
    <n v="48024"/>
    <n v="0"/>
    <n v="0"/>
    <n v="0"/>
    <n v="0"/>
    <n v="48024"/>
    <m/>
  </r>
  <r>
    <x v="13"/>
    <x v="9"/>
    <x v="126"/>
    <x v="2"/>
    <x v="6"/>
    <n v="3379"/>
    <n v="0"/>
    <n v="0"/>
    <n v="0"/>
    <n v="0"/>
    <n v="3379"/>
    <m/>
  </r>
  <r>
    <x v="13"/>
    <x v="9"/>
    <x v="154"/>
    <x v="0"/>
    <x v="11"/>
    <n v="44153"/>
    <n v="0"/>
    <n v="0"/>
    <n v="0"/>
    <n v="0"/>
    <n v="44153"/>
    <m/>
  </r>
  <r>
    <x v="13"/>
    <x v="9"/>
    <x v="95"/>
    <x v="0"/>
    <x v="11"/>
    <n v="265613"/>
    <n v="0"/>
    <n v="0"/>
    <n v="0"/>
    <n v="0"/>
    <n v="265613"/>
    <m/>
  </r>
  <r>
    <x v="13"/>
    <x v="9"/>
    <x v="95"/>
    <x v="1"/>
    <x v="12"/>
    <n v="389127"/>
    <n v="0"/>
    <n v="0"/>
    <n v="0"/>
    <n v="0"/>
    <n v="389127"/>
    <m/>
  </r>
  <r>
    <x v="13"/>
    <x v="9"/>
    <x v="159"/>
    <x v="1"/>
    <x v="12"/>
    <n v="2097"/>
    <n v="0"/>
    <n v="0"/>
    <n v="0"/>
    <n v="0"/>
    <n v="2097"/>
    <m/>
  </r>
  <r>
    <x v="13"/>
    <x v="9"/>
    <x v="126"/>
    <x v="0"/>
    <x v="11"/>
    <n v="118775"/>
    <n v="0"/>
    <n v="0"/>
    <n v="0"/>
    <n v="0"/>
    <n v="118775"/>
    <m/>
  </r>
  <r>
    <x v="13"/>
    <x v="9"/>
    <x v="154"/>
    <x v="0"/>
    <x v="11"/>
    <n v="30399"/>
    <n v="0"/>
    <n v="0"/>
    <n v="0"/>
    <n v="0"/>
    <n v="30399"/>
    <m/>
  </r>
  <r>
    <x v="13"/>
    <x v="9"/>
    <x v="170"/>
    <x v="0"/>
    <x v="11"/>
    <n v="4688"/>
    <n v="0"/>
    <n v="0"/>
    <n v="0"/>
    <n v="0"/>
    <n v="4688"/>
    <m/>
  </r>
  <r>
    <x v="13"/>
    <x v="9"/>
    <x v="170"/>
    <x v="1"/>
    <x v="12"/>
    <n v="29693"/>
    <n v="0"/>
    <n v="0"/>
    <n v="0"/>
    <n v="0"/>
    <n v="29693"/>
    <m/>
  </r>
  <r>
    <x v="13"/>
    <x v="9"/>
    <x v="253"/>
    <x v="1"/>
    <x v="12"/>
    <n v="7956"/>
    <n v="0"/>
    <n v="0"/>
    <n v="0"/>
    <n v="0"/>
    <n v="7956"/>
    <m/>
  </r>
  <r>
    <x v="13"/>
    <x v="6"/>
    <x v="91"/>
    <x v="0"/>
    <x v="11"/>
    <n v="378962"/>
    <n v="0"/>
    <n v="0"/>
    <n v="0"/>
    <n v="0"/>
    <n v="378962"/>
    <m/>
  </r>
  <r>
    <x v="13"/>
    <x v="6"/>
    <x v="91"/>
    <x v="0"/>
    <x v="1"/>
    <n v="0"/>
    <n v="0"/>
    <n v="0"/>
    <n v="71404"/>
    <n v="0"/>
    <n v="71404"/>
    <m/>
  </r>
  <r>
    <x v="13"/>
    <x v="6"/>
    <x v="91"/>
    <x v="1"/>
    <x v="12"/>
    <n v="201303"/>
    <n v="0"/>
    <n v="0"/>
    <n v="0"/>
    <n v="0"/>
    <n v="201303"/>
    <m/>
  </r>
  <r>
    <x v="13"/>
    <x v="6"/>
    <x v="108"/>
    <x v="0"/>
    <x v="11"/>
    <n v="544757"/>
    <n v="0"/>
    <n v="0"/>
    <n v="0"/>
    <n v="0"/>
    <n v="544757"/>
    <m/>
  </r>
  <r>
    <x v="13"/>
    <x v="6"/>
    <x v="108"/>
    <x v="1"/>
    <x v="12"/>
    <n v="40485"/>
    <n v="0"/>
    <n v="0"/>
    <n v="0"/>
    <n v="0"/>
    <n v="40485"/>
    <m/>
  </r>
  <r>
    <x v="13"/>
    <x v="6"/>
    <x v="80"/>
    <x v="0"/>
    <x v="11"/>
    <n v="537828"/>
    <n v="0"/>
    <n v="0"/>
    <n v="0"/>
    <n v="0"/>
    <n v="537828"/>
    <m/>
  </r>
  <r>
    <x v="13"/>
    <x v="6"/>
    <x v="80"/>
    <x v="0"/>
    <x v="1"/>
    <n v="0"/>
    <n v="0"/>
    <n v="0"/>
    <n v="335903"/>
    <n v="0"/>
    <n v="335903"/>
    <m/>
  </r>
  <r>
    <x v="13"/>
    <x v="6"/>
    <x v="80"/>
    <x v="2"/>
    <x v="6"/>
    <n v="17434"/>
    <n v="0"/>
    <n v="0"/>
    <n v="0"/>
    <n v="0"/>
    <n v="17434"/>
    <m/>
  </r>
  <r>
    <x v="13"/>
    <x v="6"/>
    <x v="44"/>
    <x v="0"/>
    <x v="11"/>
    <n v="2607603"/>
    <n v="0"/>
    <n v="0"/>
    <n v="0"/>
    <n v="0"/>
    <n v="2607603"/>
    <m/>
  </r>
  <r>
    <x v="13"/>
    <x v="6"/>
    <x v="44"/>
    <x v="0"/>
    <x v="1"/>
    <n v="0"/>
    <n v="0"/>
    <n v="0"/>
    <n v="203148"/>
    <n v="0"/>
    <n v="203148"/>
    <m/>
  </r>
  <r>
    <x v="13"/>
    <x v="6"/>
    <x v="44"/>
    <x v="1"/>
    <x v="12"/>
    <n v="74889"/>
    <n v="0"/>
    <n v="0"/>
    <n v="0"/>
    <n v="0"/>
    <n v="74889"/>
    <m/>
  </r>
  <r>
    <x v="13"/>
    <x v="6"/>
    <x v="44"/>
    <x v="1"/>
    <x v="8"/>
    <n v="0"/>
    <n v="0"/>
    <n v="0"/>
    <n v="40970"/>
    <n v="0"/>
    <n v="40970"/>
    <m/>
  </r>
  <r>
    <x v="13"/>
    <x v="6"/>
    <x v="44"/>
    <x v="3"/>
    <x v="5"/>
    <n v="11027"/>
    <n v="0"/>
    <n v="0"/>
    <n v="0"/>
    <n v="0"/>
    <n v="11027"/>
    <m/>
  </r>
  <r>
    <x v="13"/>
    <x v="6"/>
    <x v="90"/>
    <x v="0"/>
    <x v="11"/>
    <n v="655223"/>
    <n v="0"/>
    <n v="0"/>
    <n v="0"/>
    <n v="0"/>
    <n v="655223"/>
    <m/>
  </r>
  <r>
    <x v="13"/>
    <x v="6"/>
    <x v="90"/>
    <x v="1"/>
    <x v="12"/>
    <n v="4656"/>
    <n v="0"/>
    <n v="0"/>
    <n v="0"/>
    <n v="0"/>
    <n v="4656"/>
    <m/>
  </r>
  <r>
    <x v="13"/>
    <x v="6"/>
    <x v="90"/>
    <x v="2"/>
    <x v="6"/>
    <n v="7879"/>
    <n v="0"/>
    <n v="0"/>
    <n v="0"/>
    <n v="0"/>
    <n v="7879"/>
    <m/>
  </r>
  <r>
    <x v="13"/>
    <x v="6"/>
    <x v="177"/>
    <x v="0"/>
    <x v="11"/>
    <n v="88050"/>
    <n v="0"/>
    <n v="0"/>
    <n v="0"/>
    <n v="0"/>
    <n v="88050"/>
    <m/>
  </r>
  <r>
    <x v="13"/>
    <x v="6"/>
    <x v="61"/>
    <x v="0"/>
    <x v="11"/>
    <n v="1577671"/>
    <n v="0"/>
    <n v="0"/>
    <n v="0"/>
    <n v="0"/>
    <n v="1577671"/>
    <m/>
  </r>
  <r>
    <x v="13"/>
    <x v="6"/>
    <x v="61"/>
    <x v="0"/>
    <x v="1"/>
    <n v="0"/>
    <n v="0"/>
    <n v="0"/>
    <n v="73832"/>
    <n v="0"/>
    <n v="73832"/>
    <m/>
  </r>
  <r>
    <x v="13"/>
    <x v="6"/>
    <x v="61"/>
    <x v="1"/>
    <x v="12"/>
    <n v="280375"/>
    <n v="0"/>
    <n v="0"/>
    <n v="0"/>
    <n v="0"/>
    <n v="280375"/>
    <m/>
  </r>
  <r>
    <x v="13"/>
    <x v="6"/>
    <x v="61"/>
    <x v="2"/>
    <x v="6"/>
    <n v="23338"/>
    <n v="0"/>
    <n v="0"/>
    <n v="0"/>
    <n v="0"/>
    <n v="23338"/>
    <m/>
  </r>
  <r>
    <x v="13"/>
    <x v="6"/>
    <x v="105"/>
    <x v="0"/>
    <x v="11"/>
    <n v="321637"/>
    <n v="2975"/>
    <n v="0"/>
    <n v="0"/>
    <n v="0"/>
    <n v="321637"/>
    <m/>
  </r>
  <r>
    <x v="13"/>
    <x v="6"/>
    <x v="105"/>
    <x v="1"/>
    <x v="12"/>
    <n v="9793"/>
    <n v="0"/>
    <n v="0"/>
    <n v="0"/>
    <n v="0"/>
    <n v="9793"/>
    <m/>
  </r>
  <r>
    <x v="13"/>
    <x v="6"/>
    <x v="105"/>
    <x v="2"/>
    <x v="6"/>
    <n v="4052"/>
    <n v="0"/>
    <n v="0"/>
    <n v="0"/>
    <n v="0"/>
    <n v="4052"/>
    <m/>
  </r>
  <r>
    <x v="13"/>
    <x v="6"/>
    <x v="108"/>
    <x v="0"/>
    <x v="11"/>
    <n v="122997"/>
    <n v="0"/>
    <n v="0"/>
    <n v="0"/>
    <n v="0"/>
    <n v="122997"/>
    <m/>
  </r>
  <r>
    <x v="13"/>
    <x v="12"/>
    <x v="157"/>
    <x v="0"/>
    <x v="11"/>
    <n v="43004"/>
    <n v="0"/>
    <n v="0"/>
    <n v="0"/>
    <n v="0"/>
    <n v="43004"/>
    <m/>
  </r>
  <r>
    <x v="13"/>
    <x v="12"/>
    <x v="156"/>
    <x v="0"/>
    <x v="11"/>
    <n v="3746"/>
    <n v="0"/>
    <n v="0"/>
    <n v="0"/>
    <n v="0"/>
    <n v="3746"/>
    <m/>
  </r>
  <r>
    <x v="13"/>
    <x v="12"/>
    <x v="156"/>
    <x v="1"/>
    <x v="12"/>
    <n v="12280"/>
    <n v="0"/>
    <n v="0"/>
    <n v="0"/>
    <n v="0"/>
    <n v="12280"/>
    <m/>
  </r>
  <r>
    <x v="13"/>
    <x v="8"/>
    <x v="136"/>
    <x v="0"/>
    <x v="11"/>
    <n v="21867"/>
    <n v="0"/>
    <n v="0"/>
    <n v="0"/>
    <n v="0"/>
    <n v="21867"/>
    <m/>
  </r>
  <r>
    <x v="13"/>
    <x v="8"/>
    <x v="136"/>
    <x v="1"/>
    <x v="12"/>
    <n v="21797"/>
    <n v="0"/>
    <n v="0"/>
    <n v="0"/>
    <n v="0"/>
    <n v="21797"/>
    <m/>
  </r>
  <r>
    <x v="13"/>
    <x v="8"/>
    <x v="171"/>
    <x v="0"/>
    <x v="11"/>
    <n v="23578"/>
    <n v="0"/>
    <n v="0"/>
    <n v="0"/>
    <n v="0"/>
    <n v="23578"/>
    <m/>
  </r>
  <r>
    <x v="13"/>
    <x v="8"/>
    <x v="179"/>
    <x v="0"/>
    <x v="11"/>
    <n v="45955"/>
    <n v="0"/>
    <n v="0"/>
    <n v="0"/>
    <n v="0"/>
    <n v="45955"/>
    <m/>
  </r>
  <r>
    <x v="13"/>
    <x v="8"/>
    <x v="135"/>
    <x v="0"/>
    <x v="11"/>
    <n v="26895"/>
    <n v="0"/>
    <n v="0"/>
    <n v="0"/>
    <n v="0"/>
    <n v="26895"/>
    <m/>
  </r>
  <r>
    <x v="13"/>
    <x v="8"/>
    <x v="114"/>
    <x v="0"/>
    <x v="11"/>
    <n v="621636"/>
    <n v="0"/>
    <n v="0"/>
    <n v="0"/>
    <n v="0"/>
    <n v="621636"/>
    <m/>
  </r>
  <r>
    <x v="13"/>
    <x v="8"/>
    <x v="136"/>
    <x v="0"/>
    <x v="11"/>
    <n v="27837"/>
    <n v="0"/>
    <n v="0"/>
    <n v="0"/>
    <n v="0"/>
    <n v="27837"/>
    <m/>
  </r>
  <r>
    <x v="13"/>
    <x v="8"/>
    <x v="136"/>
    <x v="1"/>
    <x v="12"/>
    <n v="11343"/>
    <n v="0"/>
    <n v="0"/>
    <n v="0"/>
    <n v="0"/>
    <n v="11343"/>
    <m/>
  </r>
  <r>
    <x v="13"/>
    <x v="8"/>
    <x v="136"/>
    <x v="0"/>
    <x v="11"/>
    <n v="16736"/>
    <n v="0"/>
    <n v="0"/>
    <n v="0"/>
    <n v="0"/>
    <n v="16736"/>
    <m/>
  </r>
  <r>
    <x v="13"/>
    <x v="8"/>
    <x v="175"/>
    <x v="0"/>
    <x v="11"/>
    <n v="154209"/>
    <n v="0"/>
    <n v="0"/>
    <n v="0"/>
    <n v="0"/>
    <n v="154209"/>
    <m/>
  </r>
  <r>
    <x v="13"/>
    <x v="8"/>
    <x v="83"/>
    <x v="0"/>
    <x v="11"/>
    <n v="146978"/>
    <n v="0"/>
    <n v="0"/>
    <n v="0"/>
    <n v="0"/>
    <n v="146978"/>
    <m/>
  </r>
  <r>
    <x v="13"/>
    <x v="8"/>
    <x v="83"/>
    <x v="1"/>
    <x v="12"/>
    <n v="52743"/>
    <n v="0"/>
    <n v="0"/>
    <n v="0"/>
    <n v="0"/>
    <n v="52743"/>
    <m/>
  </r>
  <r>
    <x v="13"/>
    <x v="8"/>
    <x v="221"/>
    <x v="0"/>
    <x v="11"/>
    <n v="74332"/>
    <n v="0"/>
    <n v="0"/>
    <n v="0"/>
    <n v="0"/>
    <n v="74332"/>
    <m/>
  </r>
  <r>
    <x v="13"/>
    <x v="10"/>
    <x v="109"/>
    <x v="0"/>
    <x v="11"/>
    <n v="368897"/>
    <n v="0"/>
    <n v="0"/>
    <n v="0"/>
    <n v="0"/>
    <n v="368897"/>
    <m/>
  </r>
  <r>
    <x v="13"/>
    <x v="10"/>
    <x v="151"/>
    <x v="1"/>
    <x v="12"/>
    <n v="42275"/>
    <n v="0"/>
    <n v="0"/>
    <n v="0"/>
    <n v="0"/>
    <n v="42275"/>
    <m/>
  </r>
  <r>
    <x v="13"/>
    <x v="0"/>
    <x v="9"/>
    <x v="0"/>
    <x v="11"/>
    <n v="10682617"/>
    <n v="81202"/>
    <n v="0"/>
    <n v="0"/>
    <n v="0"/>
    <n v="10682617"/>
    <m/>
  </r>
  <r>
    <x v="13"/>
    <x v="0"/>
    <x v="9"/>
    <x v="0"/>
    <x v="1"/>
    <n v="0"/>
    <n v="0"/>
    <n v="0"/>
    <n v="390628"/>
    <n v="20360"/>
    <n v="410988"/>
    <m/>
  </r>
  <r>
    <x v="13"/>
    <x v="0"/>
    <x v="9"/>
    <x v="1"/>
    <x v="12"/>
    <n v="2368265"/>
    <n v="15458"/>
    <n v="0"/>
    <n v="0"/>
    <n v="0"/>
    <n v="2368265"/>
    <m/>
  </r>
  <r>
    <x v="13"/>
    <x v="0"/>
    <x v="9"/>
    <x v="1"/>
    <x v="8"/>
    <n v="0"/>
    <n v="0"/>
    <n v="0"/>
    <n v="436162"/>
    <n v="0"/>
    <n v="436162"/>
    <m/>
  </r>
  <r>
    <x v="13"/>
    <x v="0"/>
    <x v="9"/>
    <x v="2"/>
    <x v="6"/>
    <n v="455070"/>
    <n v="0"/>
    <n v="0"/>
    <n v="0"/>
    <n v="0"/>
    <n v="455070"/>
    <m/>
  </r>
  <r>
    <x v="13"/>
    <x v="0"/>
    <x v="0"/>
    <x v="0"/>
    <x v="11"/>
    <n v="21108499"/>
    <n v="288280"/>
    <n v="0"/>
    <n v="0"/>
    <n v="0"/>
    <n v="21108499"/>
    <m/>
  </r>
  <r>
    <x v="13"/>
    <x v="0"/>
    <x v="0"/>
    <x v="0"/>
    <x v="1"/>
    <n v="0"/>
    <n v="0"/>
    <n v="0"/>
    <n v="1543852"/>
    <n v="612809"/>
    <n v="2156661"/>
    <m/>
  </r>
  <r>
    <x v="13"/>
    <x v="0"/>
    <x v="0"/>
    <x v="1"/>
    <x v="12"/>
    <n v="975713"/>
    <n v="13396"/>
    <n v="0"/>
    <n v="0"/>
    <n v="0"/>
    <n v="975713"/>
    <m/>
  </r>
  <r>
    <x v="13"/>
    <x v="0"/>
    <x v="0"/>
    <x v="1"/>
    <x v="8"/>
    <n v="0"/>
    <n v="0"/>
    <n v="0"/>
    <n v="0"/>
    <n v="3900"/>
    <n v="3900"/>
    <m/>
  </r>
  <r>
    <x v="13"/>
    <x v="0"/>
    <x v="0"/>
    <x v="2"/>
    <x v="6"/>
    <n v="187948"/>
    <n v="6701"/>
    <n v="0"/>
    <n v="0"/>
    <n v="0"/>
    <n v="187948"/>
    <m/>
  </r>
  <r>
    <x v="13"/>
    <x v="0"/>
    <x v="0"/>
    <x v="2"/>
    <x v="9"/>
    <n v="0"/>
    <n v="0"/>
    <n v="0"/>
    <n v="0"/>
    <n v="43353"/>
    <n v="43353"/>
    <m/>
  </r>
  <r>
    <x v="13"/>
    <x v="0"/>
    <x v="0"/>
    <x v="4"/>
    <x v="7"/>
    <n v="16254"/>
    <n v="0"/>
    <n v="0"/>
    <n v="0"/>
    <n v="0"/>
    <n v="16254"/>
    <m/>
  </r>
  <r>
    <x v="13"/>
    <x v="0"/>
    <x v="0"/>
    <x v="3"/>
    <x v="16"/>
    <n v="0"/>
    <n v="0"/>
    <n v="0"/>
    <n v="0"/>
    <n v="1938"/>
    <n v="1938"/>
    <m/>
  </r>
  <r>
    <x v="13"/>
    <x v="0"/>
    <x v="68"/>
    <x v="0"/>
    <x v="11"/>
    <n v="493975"/>
    <n v="0"/>
    <n v="0"/>
    <n v="0"/>
    <n v="0"/>
    <n v="493975"/>
    <m/>
  </r>
  <r>
    <x v="13"/>
    <x v="0"/>
    <x v="68"/>
    <x v="0"/>
    <x v="1"/>
    <n v="0"/>
    <n v="0"/>
    <n v="0"/>
    <n v="0"/>
    <n v="3750"/>
    <n v="3750"/>
    <m/>
  </r>
  <r>
    <x v="13"/>
    <x v="0"/>
    <x v="68"/>
    <x v="1"/>
    <x v="12"/>
    <n v="61001"/>
    <n v="0"/>
    <n v="0"/>
    <n v="0"/>
    <n v="0"/>
    <n v="61001"/>
    <m/>
  </r>
  <r>
    <x v="13"/>
    <x v="0"/>
    <x v="31"/>
    <x v="0"/>
    <x v="11"/>
    <n v="6343555"/>
    <n v="15786"/>
    <n v="0"/>
    <n v="0"/>
    <n v="0"/>
    <n v="6343555"/>
    <m/>
  </r>
  <r>
    <x v="13"/>
    <x v="0"/>
    <x v="31"/>
    <x v="1"/>
    <x v="12"/>
    <n v="706634"/>
    <n v="22418"/>
    <n v="0"/>
    <n v="0"/>
    <n v="0"/>
    <n v="706634"/>
    <m/>
  </r>
  <r>
    <x v="13"/>
    <x v="0"/>
    <x v="31"/>
    <x v="2"/>
    <x v="6"/>
    <n v="9748"/>
    <n v="0"/>
    <n v="0"/>
    <n v="0"/>
    <n v="0"/>
    <n v="9748"/>
    <m/>
  </r>
  <r>
    <x v="13"/>
    <x v="0"/>
    <x v="54"/>
    <x v="0"/>
    <x v="11"/>
    <n v="293016"/>
    <n v="0"/>
    <n v="0"/>
    <n v="0"/>
    <n v="0"/>
    <n v="293016"/>
    <m/>
  </r>
  <r>
    <x v="13"/>
    <x v="0"/>
    <x v="31"/>
    <x v="0"/>
    <x v="11"/>
    <n v="1120084"/>
    <n v="0"/>
    <n v="0"/>
    <n v="0"/>
    <n v="0"/>
    <n v="1120084"/>
    <m/>
  </r>
  <r>
    <x v="13"/>
    <x v="0"/>
    <x v="31"/>
    <x v="1"/>
    <x v="12"/>
    <n v="101589"/>
    <n v="0"/>
    <n v="0"/>
    <n v="0"/>
    <n v="0"/>
    <n v="101589"/>
    <m/>
  </r>
  <r>
    <x v="13"/>
    <x v="0"/>
    <x v="31"/>
    <x v="2"/>
    <x v="6"/>
    <n v="5766"/>
    <n v="0"/>
    <n v="0"/>
    <n v="0"/>
    <n v="0"/>
    <n v="5766"/>
    <m/>
  </r>
  <r>
    <x v="13"/>
    <x v="0"/>
    <x v="96"/>
    <x v="0"/>
    <x v="11"/>
    <n v="623363"/>
    <n v="0"/>
    <n v="0"/>
    <n v="0"/>
    <n v="0"/>
    <n v="623363"/>
    <m/>
  </r>
  <r>
    <x v="13"/>
    <x v="0"/>
    <x v="96"/>
    <x v="1"/>
    <x v="12"/>
    <n v="27703"/>
    <n v="27703"/>
    <n v="0"/>
    <n v="0"/>
    <n v="0"/>
    <n v="27703"/>
    <m/>
  </r>
  <r>
    <x v="13"/>
    <x v="0"/>
    <x v="96"/>
    <x v="0"/>
    <x v="11"/>
    <n v="135782"/>
    <n v="0"/>
    <n v="0"/>
    <n v="0"/>
    <n v="0"/>
    <n v="135782"/>
    <m/>
  </r>
  <r>
    <x v="13"/>
    <x v="0"/>
    <x v="96"/>
    <x v="1"/>
    <x v="12"/>
    <n v="6552"/>
    <n v="0"/>
    <n v="0"/>
    <n v="0"/>
    <n v="0"/>
    <n v="6552"/>
    <m/>
  </r>
  <r>
    <x v="13"/>
    <x v="0"/>
    <x v="128"/>
    <x v="0"/>
    <x v="11"/>
    <n v="499924"/>
    <n v="0"/>
    <n v="0"/>
    <n v="0"/>
    <n v="0"/>
    <n v="499924"/>
    <m/>
  </r>
  <r>
    <x v="13"/>
    <x v="0"/>
    <x v="54"/>
    <x v="0"/>
    <x v="11"/>
    <n v="1553584"/>
    <n v="15002"/>
    <n v="0"/>
    <n v="0"/>
    <n v="0"/>
    <n v="1553584"/>
    <m/>
  </r>
  <r>
    <x v="13"/>
    <x v="0"/>
    <x v="54"/>
    <x v="0"/>
    <x v="1"/>
    <n v="0"/>
    <n v="0"/>
    <n v="0"/>
    <n v="837060"/>
    <n v="0"/>
    <n v="837060"/>
    <m/>
  </r>
  <r>
    <x v="13"/>
    <x v="0"/>
    <x v="54"/>
    <x v="0"/>
    <x v="11"/>
    <n v="2604004"/>
    <n v="0"/>
    <n v="0"/>
    <n v="0"/>
    <n v="0"/>
    <n v="2604004"/>
    <m/>
  </r>
  <r>
    <x v="13"/>
    <x v="0"/>
    <x v="54"/>
    <x v="0"/>
    <x v="1"/>
    <n v="0"/>
    <n v="0"/>
    <n v="0"/>
    <n v="0"/>
    <n v="6080"/>
    <n v="6080"/>
    <m/>
  </r>
  <r>
    <x v="13"/>
    <x v="0"/>
    <x v="54"/>
    <x v="1"/>
    <x v="12"/>
    <n v="126113"/>
    <n v="0"/>
    <n v="0"/>
    <n v="0"/>
    <n v="0"/>
    <n v="126113"/>
    <m/>
  </r>
  <r>
    <x v="13"/>
    <x v="0"/>
    <x v="124"/>
    <x v="0"/>
    <x v="11"/>
    <n v="188137"/>
    <n v="29286"/>
    <n v="0"/>
    <n v="0"/>
    <n v="0"/>
    <n v="188137"/>
    <m/>
  </r>
  <r>
    <x v="13"/>
    <x v="0"/>
    <x v="124"/>
    <x v="1"/>
    <x v="12"/>
    <n v="10212"/>
    <n v="0"/>
    <n v="0"/>
    <n v="0"/>
    <n v="0"/>
    <n v="10212"/>
    <m/>
  </r>
  <r>
    <x v="13"/>
    <x v="0"/>
    <x v="12"/>
    <x v="0"/>
    <x v="11"/>
    <n v="9974916"/>
    <n v="147750"/>
    <n v="0"/>
    <n v="0"/>
    <n v="0"/>
    <n v="9974916"/>
    <m/>
  </r>
  <r>
    <x v="13"/>
    <x v="0"/>
    <x v="12"/>
    <x v="0"/>
    <x v="1"/>
    <n v="0"/>
    <n v="0"/>
    <n v="0"/>
    <n v="257814"/>
    <n v="140703"/>
    <n v="398517"/>
    <m/>
  </r>
  <r>
    <x v="13"/>
    <x v="0"/>
    <x v="12"/>
    <x v="6"/>
    <x v="4"/>
    <n v="21549"/>
    <n v="7198"/>
    <n v="0"/>
    <n v="0"/>
    <n v="0"/>
    <n v="21549"/>
    <m/>
  </r>
  <r>
    <x v="13"/>
    <x v="0"/>
    <x v="12"/>
    <x v="1"/>
    <x v="12"/>
    <n v="1821434"/>
    <n v="146414"/>
    <n v="0"/>
    <n v="0"/>
    <n v="0"/>
    <n v="1821434"/>
    <m/>
  </r>
  <r>
    <x v="13"/>
    <x v="0"/>
    <x v="12"/>
    <x v="1"/>
    <x v="8"/>
    <n v="0"/>
    <n v="0"/>
    <n v="0"/>
    <n v="0"/>
    <n v="27895"/>
    <n v="27895"/>
    <m/>
  </r>
  <r>
    <x v="13"/>
    <x v="0"/>
    <x v="12"/>
    <x v="2"/>
    <x v="6"/>
    <n v="108023"/>
    <n v="5040"/>
    <n v="0"/>
    <n v="0"/>
    <n v="0"/>
    <n v="108023"/>
    <m/>
  </r>
  <r>
    <x v="13"/>
    <x v="0"/>
    <x v="12"/>
    <x v="2"/>
    <x v="13"/>
    <n v="51976"/>
    <n v="0"/>
    <n v="0"/>
    <n v="0"/>
    <n v="0"/>
    <n v="51976"/>
    <m/>
  </r>
  <r>
    <x v="13"/>
    <x v="0"/>
    <x v="12"/>
    <x v="3"/>
    <x v="15"/>
    <n v="27385"/>
    <n v="27385"/>
    <n v="0"/>
    <n v="0"/>
    <n v="0"/>
    <n v="27385"/>
    <m/>
  </r>
  <r>
    <x v="13"/>
    <x v="0"/>
    <x v="12"/>
    <x v="3"/>
    <x v="16"/>
    <n v="0"/>
    <n v="0"/>
    <n v="0"/>
    <n v="0"/>
    <n v="5200"/>
    <n v="5200"/>
    <m/>
  </r>
  <r>
    <x v="13"/>
    <x v="0"/>
    <x v="40"/>
    <x v="0"/>
    <x v="11"/>
    <n v="4833267"/>
    <n v="26054"/>
    <n v="0"/>
    <n v="0"/>
    <n v="0"/>
    <n v="4833267"/>
    <m/>
  </r>
  <r>
    <x v="13"/>
    <x v="0"/>
    <x v="40"/>
    <x v="0"/>
    <x v="1"/>
    <n v="0"/>
    <n v="0"/>
    <n v="0"/>
    <n v="0"/>
    <n v="35970"/>
    <n v="35970"/>
    <m/>
  </r>
  <r>
    <x v="13"/>
    <x v="0"/>
    <x v="40"/>
    <x v="1"/>
    <x v="12"/>
    <n v="210676"/>
    <n v="26510"/>
    <n v="0"/>
    <n v="0"/>
    <n v="0"/>
    <n v="210676"/>
    <m/>
  </r>
  <r>
    <x v="13"/>
    <x v="0"/>
    <x v="40"/>
    <x v="2"/>
    <x v="6"/>
    <n v="64910"/>
    <n v="0"/>
    <n v="0"/>
    <n v="0"/>
    <n v="0"/>
    <n v="64910"/>
    <m/>
  </r>
  <r>
    <x v="13"/>
    <x v="0"/>
    <x v="40"/>
    <x v="2"/>
    <x v="13"/>
    <n v="14253"/>
    <n v="0"/>
    <n v="0"/>
    <n v="0"/>
    <n v="0"/>
    <n v="14253"/>
    <m/>
  </r>
  <r>
    <x v="13"/>
    <x v="0"/>
    <x v="9"/>
    <x v="0"/>
    <x v="11"/>
    <n v="779328"/>
    <n v="0"/>
    <n v="0"/>
    <n v="0"/>
    <n v="0"/>
    <n v="779328"/>
    <m/>
  </r>
  <r>
    <x v="13"/>
    <x v="0"/>
    <x v="9"/>
    <x v="1"/>
    <x v="12"/>
    <n v="188213"/>
    <n v="0"/>
    <n v="0"/>
    <n v="0"/>
    <n v="0"/>
    <n v="188213"/>
    <m/>
  </r>
  <r>
    <x v="13"/>
    <x v="0"/>
    <x v="9"/>
    <x v="2"/>
    <x v="6"/>
    <n v="14278"/>
    <n v="0"/>
    <n v="0"/>
    <n v="0"/>
    <n v="0"/>
    <n v="14278"/>
    <m/>
  </r>
  <r>
    <x v="13"/>
    <x v="0"/>
    <x v="70"/>
    <x v="0"/>
    <x v="11"/>
    <n v="1731158"/>
    <n v="0"/>
    <n v="0"/>
    <n v="0"/>
    <n v="0"/>
    <n v="1731158"/>
    <m/>
  </r>
  <r>
    <x v="13"/>
    <x v="0"/>
    <x v="70"/>
    <x v="0"/>
    <x v="1"/>
    <n v="0"/>
    <n v="0"/>
    <n v="0"/>
    <n v="66029"/>
    <n v="21120"/>
    <n v="87149"/>
    <m/>
  </r>
  <r>
    <x v="13"/>
    <x v="0"/>
    <x v="70"/>
    <x v="1"/>
    <x v="12"/>
    <n v="326007"/>
    <n v="0"/>
    <n v="0"/>
    <n v="0"/>
    <n v="0"/>
    <n v="326007"/>
    <m/>
  </r>
  <r>
    <x v="13"/>
    <x v="0"/>
    <x v="70"/>
    <x v="2"/>
    <x v="6"/>
    <n v="79577"/>
    <n v="0"/>
    <n v="0"/>
    <n v="0"/>
    <n v="0"/>
    <n v="79577"/>
    <m/>
  </r>
  <r>
    <x v="13"/>
    <x v="0"/>
    <x v="77"/>
    <x v="0"/>
    <x v="11"/>
    <n v="1684455"/>
    <n v="0"/>
    <n v="0"/>
    <n v="0"/>
    <n v="0"/>
    <n v="1684455"/>
    <m/>
  </r>
  <r>
    <x v="13"/>
    <x v="0"/>
    <x v="77"/>
    <x v="1"/>
    <x v="12"/>
    <n v="858500"/>
    <n v="0"/>
    <n v="0"/>
    <n v="0"/>
    <n v="0"/>
    <n v="858500"/>
    <m/>
  </r>
  <r>
    <x v="13"/>
    <x v="0"/>
    <x v="131"/>
    <x v="0"/>
    <x v="11"/>
    <n v="209022"/>
    <n v="0"/>
    <n v="0"/>
    <n v="0"/>
    <n v="0"/>
    <n v="209022"/>
    <m/>
  </r>
  <r>
    <x v="13"/>
    <x v="0"/>
    <x v="131"/>
    <x v="1"/>
    <x v="12"/>
    <n v="4429"/>
    <n v="0"/>
    <n v="0"/>
    <n v="0"/>
    <n v="0"/>
    <n v="4429"/>
    <m/>
  </r>
  <r>
    <x v="13"/>
    <x v="0"/>
    <x v="7"/>
    <x v="0"/>
    <x v="11"/>
    <n v="12322967"/>
    <n v="4130"/>
    <n v="0"/>
    <n v="0"/>
    <n v="0"/>
    <n v="12322967"/>
    <m/>
  </r>
  <r>
    <x v="13"/>
    <x v="0"/>
    <x v="7"/>
    <x v="0"/>
    <x v="1"/>
    <n v="0"/>
    <n v="0"/>
    <n v="0"/>
    <n v="153366"/>
    <n v="308364"/>
    <n v="461730"/>
    <m/>
  </r>
  <r>
    <x v="13"/>
    <x v="0"/>
    <x v="7"/>
    <x v="1"/>
    <x v="12"/>
    <n v="2987564"/>
    <n v="10830"/>
    <n v="0"/>
    <n v="0"/>
    <n v="0"/>
    <n v="2987564"/>
    <m/>
  </r>
  <r>
    <x v="13"/>
    <x v="0"/>
    <x v="7"/>
    <x v="1"/>
    <x v="8"/>
    <n v="0"/>
    <n v="0"/>
    <n v="0"/>
    <n v="267137"/>
    <n v="24500"/>
    <n v="291637"/>
    <m/>
  </r>
  <r>
    <x v="13"/>
    <x v="0"/>
    <x v="7"/>
    <x v="2"/>
    <x v="6"/>
    <n v="911429"/>
    <n v="0"/>
    <n v="0"/>
    <n v="0"/>
    <n v="0"/>
    <n v="911429"/>
    <m/>
  </r>
  <r>
    <x v="13"/>
    <x v="0"/>
    <x v="7"/>
    <x v="2"/>
    <x v="13"/>
    <n v="87721"/>
    <n v="0"/>
    <n v="0"/>
    <n v="0"/>
    <n v="0"/>
    <n v="87721"/>
    <m/>
  </r>
  <r>
    <x v="13"/>
    <x v="0"/>
    <x v="7"/>
    <x v="2"/>
    <x v="9"/>
    <n v="0"/>
    <n v="0"/>
    <n v="0"/>
    <n v="0"/>
    <n v="6200"/>
    <n v="6200"/>
    <m/>
  </r>
  <r>
    <x v="13"/>
    <x v="0"/>
    <x v="50"/>
    <x v="0"/>
    <x v="11"/>
    <n v="2913092"/>
    <n v="0"/>
    <n v="0"/>
    <n v="0"/>
    <n v="0"/>
    <n v="2913092"/>
    <m/>
  </r>
  <r>
    <x v="13"/>
    <x v="0"/>
    <x v="50"/>
    <x v="0"/>
    <x v="1"/>
    <n v="0"/>
    <n v="0"/>
    <n v="0"/>
    <n v="0"/>
    <n v="79288"/>
    <n v="79288"/>
    <m/>
  </r>
  <r>
    <x v="13"/>
    <x v="0"/>
    <x v="50"/>
    <x v="6"/>
    <x v="4"/>
    <n v="15899"/>
    <n v="0"/>
    <n v="0"/>
    <n v="0"/>
    <n v="0"/>
    <n v="15899"/>
    <m/>
  </r>
  <r>
    <x v="13"/>
    <x v="0"/>
    <x v="50"/>
    <x v="1"/>
    <x v="12"/>
    <n v="6699"/>
    <n v="0"/>
    <n v="0"/>
    <n v="0"/>
    <n v="0"/>
    <n v="6699"/>
    <m/>
  </r>
  <r>
    <x v="13"/>
    <x v="0"/>
    <x v="1"/>
    <x v="0"/>
    <x v="11"/>
    <n v="21026205"/>
    <n v="290087"/>
    <n v="0"/>
    <n v="0"/>
    <n v="0"/>
    <n v="21026205"/>
    <m/>
  </r>
  <r>
    <x v="13"/>
    <x v="0"/>
    <x v="1"/>
    <x v="0"/>
    <x v="1"/>
    <n v="0"/>
    <n v="0"/>
    <n v="0"/>
    <n v="1187566"/>
    <n v="587213"/>
    <n v="1774779"/>
    <m/>
  </r>
  <r>
    <x v="13"/>
    <x v="0"/>
    <x v="1"/>
    <x v="1"/>
    <x v="12"/>
    <n v="646674"/>
    <n v="78173"/>
    <n v="0"/>
    <n v="0"/>
    <n v="0"/>
    <n v="646674"/>
    <m/>
  </r>
  <r>
    <x v="13"/>
    <x v="0"/>
    <x v="1"/>
    <x v="1"/>
    <x v="8"/>
    <n v="0"/>
    <n v="0"/>
    <n v="0"/>
    <n v="46333"/>
    <n v="14280"/>
    <n v="60613"/>
    <m/>
  </r>
  <r>
    <x v="13"/>
    <x v="0"/>
    <x v="1"/>
    <x v="2"/>
    <x v="6"/>
    <n v="202023"/>
    <n v="17213"/>
    <n v="0"/>
    <n v="0"/>
    <n v="0"/>
    <n v="202023"/>
    <m/>
  </r>
  <r>
    <x v="13"/>
    <x v="0"/>
    <x v="1"/>
    <x v="2"/>
    <x v="13"/>
    <n v="192099"/>
    <n v="0"/>
    <n v="0"/>
    <n v="0"/>
    <n v="0"/>
    <n v="192099"/>
    <m/>
  </r>
  <r>
    <x v="13"/>
    <x v="0"/>
    <x v="1"/>
    <x v="2"/>
    <x v="9"/>
    <n v="0"/>
    <n v="0"/>
    <n v="0"/>
    <n v="0"/>
    <n v="1800"/>
    <n v="1800"/>
    <m/>
  </r>
  <r>
    <x v="13"/>
    <x v="0"/>
    <x v="1"/>
    <x v="4"/>
    <x v="7"/>
    <n v="10698"/>
    <n v="0"/>
    <n v="0"/>
    <n v="0"/>
    <n v="0"/>
    <n v="10698"/>
    <m/>
  </r>
  <r>
    <x v="13"/>
    <x v="0"/>
    <x v="8"/>
    <x v="0"/>
    <x v="11"/>
    <n v="12559055"/>
    <n v="56790"/>
    <n v="0"/>
    <n v="0"/>
    <n v="0"/>
    <n v="12559055"/>
    <m/>
  </r>
  <r>
    <x v="13"/>
    <x v="0"/>
    <x v="8"/>
    <x v="0"/>
    <x v="1"/>
    <n v="0"/>
    <n v="0"/>
    <n v="0"/>
    <n v="288906"/>
    <n v="354044"/>
    <n v="642950"/>
    <m/>
  </r>
  <r>
    <x v="13"/>
    <x v="0"/>
    <x v="8"/>
    <x v="6"/>
    <x v="4"/>
    <n v="6338"/>
    <n v="0"/>
    <n v="0"/>
    <n v="0"/>
    <n v="0"/>
    <n v="6338"/>
    <m/>
  </r>
  <r>
    <x v="13"/>
    <x v="0"/>
    <x v="8"/>
    <x v="1"/>
    <x v="12"/>
    <n v="622475"/>
    <n v="7923"/>
    <n v="0"/>
    <n v="0"/>
    <n v="0"/>
    <n v="622475"/>
    <m/>
  </r>
  <r>
    <x v="13"/>
    <x v="0"/>
    <x v="8"/>
    <x v="1"/>
    <x v="8"/>
    <n v="0"/>
    <n v="0"/>
    <n v="0"/>
    <n v="0"/>
    <n v="8200"/>
    <n v="8200"/>
    <m/>
  </r>
  <r>
    <x v="13"/>
    <x v="0"/>
    <x v="8"/>
    <x v="2"/>
    <x v="6"/>
    <n v="131634"/>
    <n v="6654"/>
    <n v="0"/>
    <n v="0"/>
    <n v="0"/>
    <n v="131634"/>
    <m/>
  </r>
  <r>
    <x v="13"/>
    <x v="0"/>
    <x v="8"/>
    <x v="2"/>
    <x v="13"/>
    <n v="21757"/>
    <n v="0"/>
    <n v="0"/>
    <n v="0"/>
    <n v="0"/>
    <n v="21757"/>
    <m/>
  </r>
  <r>
    <x v="13"/>
    <x v="0"/>
    <x v="8"/>
    <x v="2"/>
    <x v="9"/>
    <n v="0"/>
    <n v="0"/>
    <n v="0"/>
    <n v="0"/>
    <n v="3000"/>
    <n v="3000"/>
    <m/>
  </r>
  <r>
    <x v="13"/>
    <x v="0"/>
    <x v="0"/>
    <x v="0"/>
    <x v="11"/>
    <n v="78800"/>
    <n v="0"/>
    <n v="0"/>
    <n v="0"/>
    <n v="0"/>
    <n v="78800"/>
    <m/>
  </r>
  <r>
    <x v="13"/>
    <x v="0"/>
    <x v="0"/>
    <x v="0"/>
    <x v="1"/>
    <n v="0"/>
    <n v="0"/>
    <n v="0"/>
    <n v="0"/>
    <n v="3001"/>
    <n v="3001"/>
    <m/>
  </r>
  <r>
    <x v="13"/>
    <x v="0"/>
    <x v="68"/>
    <x v="0"/>
    <x v="11"/>
    <n v="1432767"/>
    <n v="185150"/>
    <n v="0"/>
    <n v="0"/>
    <n v="0"/>
    <n v="1432767"/>
    <m/>
  </r>
  <r>
    <x v="13"/>
    <x v="0"/>
    <x v="68"/>
    <x v="0"/>
    <x v="1"/>
    <n v="0"/>
    <n v="0"/>
    <n v="0"/>
    <n v="0"/>
    <n v="2323"/>
    <n v="2323"/>
    <m/>
  </r>
  <r>
    <x v="13"/>
    <x v="0"/>
    <x v="68"/>
    <x v="2"/>
    <x v="6"/>
    <n v="136835"/>
    <n v="136835"/>
    <n v="0"/>
    <n v="0"/>
    <n v="0"/>
    <n v="136835"/>
    <m/>
  </r>
  <r>
    <x v="13"/>
    <x v="0"/>
    <x v="60"/>
    <x v="0"/>
    <x v="11"/>
    <n v="2524228"/>
    <n v="89262"/>
    <n v="0"/>
    <n v="0"/>
    <n v="0"/>
    <n v="2524228"/>
    <m/>
  </r>
  <r>
    <x v="13"/>
    <x v="0"/>
    <x v="60"/>
    <x v="0"/>
    <x v="1"/>
    <n v="0"/>
    <n v="0"/>
    <n v="0"/>
    <n v="0"/>
    <n v="85857"/>
    <n v="85857"/>
    <m/>
  </r>
  <r>
    <x v="13"/>
    <x v="0"/>
    <x v="60"/>
    <x v="1"/>
    <x v="12"/>
    <n v="204107"/>
    <n v="59229"/>
    <n v="0"/>
    <n v="0"/>
    <n v="0"/>
    <n v="204107"/>
    <m/>
  </r>
  <r>
    <x v="13"/>
    <x v="0"/>
    <x v="60"/>
    <x v="2"/>
    <x v="6"/>
    <n v="13883"/>
    <n v="0"/>
    <n v="0"/>
    <n v="0"/>
    <n v="0"/>
    <n v="13883"/>
    <m/>
  </r>
  <r>
    <x v="13"/>
    <x v="0"/>
    <x v="78"/>
    <x v="0"/>
    <x v="11"/>
    <n v="1173581"/>
    <n v="0"/>
    <n v="0"/>
    <n v="0"/>
    <n v="0"/>
    <n v="1173581"/>
    <m/>
  </r>
  <r>
    <x v="13"/>
    <x v="0"/>
    <x v="78"/>
    <x v="0"/>
    <x v="1"/>
    <n v="0"/>
    <n v="0"/>
    <n v="0"/>
    <n v="0"/>
    <n v="9180"/>
    <n v="9180"/>
    <m/>
  </r>
  <r>
    <x v="13"/>
    <x v="0"/>
    <x v="78"/>
    <x v="1"/>
    <x v="12"/>
    <n v="183027"/>
    <n v="0"/>
    <n v="0"/>
    <n v="0"/>
    <n v="0"/>
    <n v="183027"/>
    <m/>
  </r>
  <r>
    <x v="13"/>
    <x v="0"/>
    <x v="78"/>
    <x v="2"/>
    <x v="6"/>
    <n v="898"/>
    <n v="898"/>
    <n v="0"/>
    <n v="0"/>
    <n v="0"/>
    <n v="898"/>
    <m/>
  </r>
  <r>
    <x v="13"/>
    <x v="0"/>
    <x v="78"/>
    <x v="2"/>
    <x v="9"/>
    <n v="0"/>
    <n v="0"/>
    <n v="0"/>
    <n v="0"/>
    <n v="6971"/>
    <n v="6971"/>
    <m/>
  </r>
  <r>
    <x v="13"/>
    <x v="0"/>
    <x v="101"/>
    <x v="0"/>
    <x v="11"/>
    <n v="641504"/>
    <n v="117884"/>
    <n v="0"/>
    <n v="0"/>
    <n v="0"/>
    <n v="641504"/>
    <m/>
  </r>
  <r>
    <x v="13"/>
    <x v="0"/>
    <x v="101"/>
    <x v="1"/>
    <x v="12"/>
    <n v="139153"/>
    <n v="72872"/>
    <n v="0"/>
    <n v="0"/>
    <n v="0"/>
    <n v="139153"/>
    <m/>
  </r>
  <r>
    <x v="13"/>
    <x v="0"/>
    <x v="101"/>
    <x v="2"/>
    <x v="6"/>
    <n v="75622"/>
    <n v="15206"/>
    <n v="0"/>
    <n v="0"/>
    <n v="0"/>
    <n v="75622"/>
    <m/>
  </r>
  <r>
    <x v="13"/>
    <x v="0"/>
    <x v="32"/>
    <x v="0"/>
    <x v="11"/>
    <n v="5263791"/>
    <n v="0"/>
    <n v="0"/>
    <n v="0"/>
    <n v="0"/>
    <n v="5263791"/>
    <m/>
  </r>
  <r>
    <x v="13"/>
    <x v="0"/>
    <x v="32"/>
    <x v="0"/>
    <x v="1"/>
    <n v="0"/>
    <n v="0"/>
    <n v="0"/>
    <n v="138908"/>
    <n v="89690"/>
    <n v="228598"/>
    <m/>
  </r>
  <r>
    <x v="13"/>
    <x v="0"/>
    <x v="32"/>
    <x v="1"/>
    <x v="12"/>
    <n v="31452"/>
    <n v="31452"/>
    <n v="0"/>
    <n v="0"/>
    <n v="0"/>
    <n v="31452"/>
    <m/>
  </r>
  <r>
    <x v="13"/>
    <x v="0"/>
    <x v="68"/>
    <x v="0"/>
    <x v="11"/>
    <n v="262221"/>
    <n v="0"/>
    <n v="0"/>
    <n v="0"/>
    <n v="0"/>
    <n v="262221"/>
    <m/>
  </r>
  <r>
    <x v="13"/>
    <x v="0"/>
    <x v="68"/>
    <x v="1"/>
    <x v="12"/>
    <n v="810"/>
    <n v="810"/>
    <n v="0"/>
    <n v="0"/>
    <n v="0"/>
    <n v="810"/>
    <m/>
  </r>
  <r>
    <x v="13"/>
    <x v="0"/>
    <x v="132"/>
    <x v="0"/>
    <x v="11"/>
    <n v="139120"/>
    <n v="0"/>
    <n v="0"/>
    <n v="0"/>
    <n v="0"/>
    <n v="139120"/>
    <m/>
  </r>
  <r>
    <x v="13"/>
    <x v="0"/>
    <x v="132"/>
    <x v="1"/>
    <x v="12"/>
    <n v="6227"/>
    <n v="0"/>
    <n v="0"/>
    <n v="0"/>
    <n v="0"/>
    <n v="6227"/>
    <m/>
  </r>
  <r>
    <x v="13"/>
    <x v="0"/>
    <x v="103"/>
    <x v="0"/>
    <x v="11"/>
    <n v="41194"/>
    <n v="41194"/>
    <n v="0"/>
    <n v="0"/>
    <n v="0"/>
    <n v="41194"/>
    <m/>
  </r>
  <r>
    <x v="13"/>
    <x v="0"/>
    <x v="103"/>
    <x v="0"/>
    <x v="11"/>
    <n v="125756"/>
    <n v="11768"/>
    <n v="0"/>
    <n v="0"/>
    <n v="0"/>
    <n v="125756"/>
    <m/>
  </r>
  <r>
    <x v="13"/>
    <x v="0"/>
    <x v="103"/>
    <x v="2"/>
    <x v="6"/>
    <n v="13640"/>
    <n v="13640"/>
    <n v="0"/>
    <n v="0"/>
    <n v="0"/>
    <n v="13640"/>
    <m/>
  </r>
  <r>
    <x v="13"/>
    <x v="0"/>
    <x v="162"/>
    <x v="0"/>
    <x v="11"/>
    <n v="16515"/>
    <n v="0"/>
    <n v="0"/>
    <n v="0"/>
    <n v="0"/>
    <n v="16515"/>
    <m/>
  </r>
  <r>
    <x v="13"/>
    <x v="0"/>
    <x v="18"/>
    <x v="0"/>
    <x v="11"/>
    <n v="5959049"/>
    <n v="41986"/>
    <n v="0"/>
    <n v="0"/>
    <n v="0"/>
    <n v="5959049"/>
    <m/>
  </r>
  <r>
    <x v="13"/>
    <x v="0"/>
    <x v="18"/>
    <x v="0"/>
    <x v="1"/>
    <n v="0"/>
    <n v="0"/>
    <n v="0"/>
    <n v="1722553"/>
    <n v="177413"/>
    <n v="1899966"/>
    <m/>
  </r>
  <r>
    <x v="13"/>
    <x v="0"/>
    <x v="18"/>
    <x v="1"/>
    <x v="12"/>
    <n v="89684"/>
    <n v="26017"/>
    <n v="0"/>
    <n v="0"/>
    <n v="0"/>
    <n v="89684"/>
    <m/>
  </r>
  <r>
    <x v="13"/>
    <x v="0"/>
    <x v="18"/>
    <x v="1"/>
    <x v="8"/>
    <n v="0"/>
    <n v="0"/>
    <n v="0"/>
    <n v="59041"/>
    <n v="13026"/>
    <n v="72067"/>
    <m/>
  </r>
  <r>
    <x v="13"/>
    <x v="0"/>
    <x v="18"/>
    <x v="2"/>
    <x v="6"/>
    <n v="114793"/>
    <n v="7317"/>
    <n v="0"/>
    <n v="0"/>
    <n v="0"/>
    <n v="114793"/>
    <m/>
  </r>
  <r>
    <x v="13"/>
    <x v="0"/>
    <x v="18"/>
    <x v="2"/>
    <x v="13"/>
    <n v="103184"/>
    <n v="0"/>
    <n v="0"/>
    <n v="0"/>
    <n v="0"/>
    <n v="103184"/>
    <m/>
  </r>
  <r>
    <x v="13"/>
    <x v="0"/>
    <x v="18"/>
    <x v="2"/>
    <x v="9"/>
    <n v="0"/>
    <n v="0"/>
    <n v="0"/>
    <n v="0"/>
    <n v="5296"/>
    <n v="5296"/>
    <m/>
  </r>
  <r>
    <x v="13"/>
    <x v="0"/>
    <x v="18"/>
    <x v="4"/>
    <x v="7"/>
    <n v="17219"/>
    <n v="0"/>
    <n v="0"/>
    <n v="0"/>
    <n v="0"/>
    <n v="17219"/>
    <m/>
  </r>
  <r>
    <x v="13"/>
    <x v="0"/>
    <x v="18"/>
    <x v="3"/>
    <x v="16"/>
    <n v="0"/>
    <n v="0"/>
    <n v="0"/>
    <n v="0"/>
    <n v="4944"/>
    <n v="4944"/>
    <m/>
  </r>
  <r>
    <x v="14"/>
    <x v="0"/>
    <x v="0"/>
    <x v="0"/>
    <x v="11"/>
    <m/>
    <m/>
    <m/>
    <m/>
    <m/>
    <m/>
    <n v="67405"/>
  </r>
  <r>
    <x v="14"/>
    <x v="0"/>
    <x v="1"/>
    <x v="0"/>
    <x v="11"/>
    <m/>
    <m/>
    <m/>
    <m/>
    <m/>
    <m/>
    <n v="56077"/>
  </r>
  <r>
    <x v="14"/>
    <x v="1"/>
    <x v="2"/>
    <x v="0"/>
    <x v="11"/>
    <m/>
    <m/>
    <m/>
    <m/>
    <m/>
    <m/>
    <n v="52700"/>
  </r>
  <r>
    <x v="14"/>
    <x v="1"/>
    <x v="6"/>
    <x v="0"/>
    <x v="11"/>
    <m/>
    <m/>
    <m/>
    <m/>
    <m/>
    <m/>
    <n v="48169"/>
  </r>
  <r>
    <x v="14"/>
    <x v="1"/>
    <x v="3"/>
    <x v="0"/>
    <x v="11"/>
    <m/>
    <m/>
    <m/>
    <m/>
    <m/>
    <m/>
    <n v="46507"/>
  </r>
  <r>
    <x v="14"/>
    <x v="2"/>
    <x v="4"/>
    <x v="1"/>
    <x v="12"/>
    <m/>
    <m/>
    <m/>
    <m/>
    <m/>
    <m/>
    <n v="42854"/>
  </r>
  <r>
    <x v="14"/>
    <x v="1"/>
    <x v="5"/>
    <x v="0"/>
    <x v="11"/>
    <m/>
    <m/>
    <m/>
    <m/>
    <m/>
    <m/>
    <n v="39730"/>
  </r>
  <r>
    <x v="14"/>
    <x v="2"/>
    <x v="4"/>
    <x v="0"/>
    <x v="11"/>
    <m/>
    <m/>
    <m/>
    <m/>
    <m/>
    <m/>
    <n v="35572"/>
  </r>
  <r>
    <x v="14"/>
    <x v="4"/>
    <x v="17"/>
    <x v="2"/>
    <x v="18"/>
    <m/>
    <m/>
    <m/>
    <m/>
    <m/>
    <m/>
    <n v="33846"/>
  </r>
  <r>
    <x v="14"/>
    <x v="0"/>
    <x v="8"/>
    <x v="0"/>
    <x v="11"/>
    <m/>
    <m/>
    <m/>
    <m/>
    <m/>
    <m/>
    <n v="33323"/>
  </r>
  <r>
    <x v="14"/>
    <x v="0"/>
    <x v="7"/>
    <x v="0"/>
    <x v="11"/>
    <m/>
    <m/>
    <m/>
    <m/>
    <m/>
    <m/>
    <n v="32760"/>
  </r>
  <r>
    <x v="14"/>
    <x v="1"/>
    <x v="14"/>
    <x v="0"/>
    <x v="11"/>
    <m/>
    <m/>
    <m/>
    <m/>
    <m/>
    <m/>
    <n v="32299"/>
  </r>
  <r>
    <x v="14"/>
    <x v="0"/>
    <x v="9"/>
    <x v="0"/>
    <x v="11"/>
    <m/>
    <m/>
    <m/>
    <m/>
    <m/>
    <m/>
    <n v="29980"/>
  </r>
  <r>
    <x v="14"/>
    <x v="0"/>
    <x v="12"/>
    <x v="0"/>
    <x v="11"/>
    <m/>
    <m/>
    <m/>
    <m/>
    <m/>
    <m/>
    <n v="27375"/>
  </r>
  <r>
    <x v="14"/>
    <x v="1"/>
    <x v="13"/>
    <x v="0"/>
    <x v="11"/>
    <m/>
    <m/>
    <m/>
    <m/>
    <m/>
    <m/>
    <n v="24336"/>
  </r>
  <r>
    <x v="14"/>
    <x v="2"/>
    <x v="11"/>
    <x v="1"/>
    <x v="12"/>
    <m/>
    <m/>
    <m/>
    <m/>
    <m/>
    <m/>
    <n v="23843"/>
  </r>
  <r>
    <x v="14"/>
    <x v="2"/>
    <x v="4"/>
    <x v="2"/>
    <x v="18"/>
    <m/>
    <m/>
    <m/>
    <m/>
    <m/>
    <m/>
    <n v="23390"/>
  </r>
  <r>
    <x v="14"/>
    <x v="5"/>
    <x v="22"/>
    <x v="2"/>
    <x v="17"/>
    <m/>
    <m/>
    <m/>
    <m/>
    <m/>
    <m/>
    <n v="23130"/>
  </r>
  <r>
    <x v="14"/>
    <x v="0"/>
    <x v="18"/>
    <x v="0"/>
    <x v="11"/>
    <m/>
    <m/>
    <m/>
    <m/>
    <m/>
    <m/>
    <n v="23047"/>
  </r>
  <r>
    <x v="14"/>
    <x v="1"/>
    <x v="25"/>
    <x v="0"/>
    <x v="11"/>
    <m/>
    <m/>
    <m/>
    <m/>
    <m/>
    <m/>
    <n v="23038"/>
  </r>
  <r>
    <x v="14"/>
    <x v="1"/>
    <x v="24"/>
    <x v="0"/>
    <x v="11"/>
    <m/>
    <m/>
    <m/>
    <m/>
    <m/>
    <m/>
    <n v="22987"/>
  </r>
  <r>
    <x v="14"/>
    <x v="1"/>
    <x v="19"/>
    <x v="0"/>
    <x v="11"/>
    <m/>
    <m/>
    <m/>
    <m/>
    <m/>
    <m/>
    <n v="22614"/>
  </r>
  <r>
    <x v="14"/>
    <x v="1"/>
    <x v="6"/>
    <x v="1"/>
    <x v="12"/>
    <m/>
    <m/>
    <m/>
    <m/>
    <m/>
    <m/>
    <n v="21876"/>
  </r>
  <r>
    <x v="14"/>
    <x v="2"/>
    <x v="10"/>
    <x v="0"/>
    <x v="11"/>
    <m/>
    <m/>
    <m/>
    <m/>
    <m/>
    <m/>
    <n v="21848"/>
  </r>
  <r>
    <x v="14"/>
    <x v="5"/>
    <x v="39"/>
    <x v="2"/>
    <x v="17"/>
    <m/>
    <m/>
    <m/>
    <m/>
    <m/>
    <m/>
    <n v="21390"/>
  </r>
  <r>
    <x v="14"/>
    <x v="2"/>
    <x v="11"/>
    <x v="2"/>
    <x v="18"/>
    <m/>
    <m/>
    <m/>
    <m/>
    <m/>
    <m/>
    <n v="21306"/>
  </r>
  <r>
    <x v="14"/>
    <x v="1"/>
    <x v="21"/>
    <x v="0"/>
    <x v="11"/>
    <m/>
    <m/>
    <m/>
    <m/>
    <m/>
    <m/>
    <n v="20993"/>
  </r>
  <r>
    <x v="14"/>
    <x v="2"/>
    <x v="11"/>
    <x v="0"/>
    <x v="11"/>
    <m/>
    <m/>
    <m/>
    <m/>
    <m/>
    <m/>
    <n v="20650"/>
  </r>
  <r>
    <x v="14"/>
    <x v="4"/>
    <x v="17"/>
    <x v="1"/>
    <x v="12"/>
    <m/>
    <m/>
    <m/>
    <m/>
    <m/>
    <m/>
    <n v="20210"/>
  </r>
  <r>
    <x v="14"/>
    <x v="4"/>
    <x v="27"/>
    <x v="2"/>
    <x v="18"/>
    <m/>
    <m/>
    <m/>
    <m/>
    <m/>
    <m/>
    <n v="19366"/>
  </r>
  <r>
    <x v="14"/>
    <x v="1"/>
    <x v="19"/>
    <x v="1"/>
    <x v="12"/>
    <m/>
    <m/>
    <m/>
    <m/>
    <m/>
    <m/>
    <n v="19298"/>
  </r>
  <r>
    <x v="14"/>
    <x v="2"/>
    <x v="20"/>
    <x v="0"/>
    <x v="11"/>
    <m/>
    <m/>
    <m/>
    <m/>
    <m/>
    <m/>
    <n v="18745"/>
  </r>
  <r>
    <x v="14"/>
    <x v="2"/>
    <x v="10"/>
    <x v="1"/>
    <x v="12"/>
    <m/>
    <m/>
    <m/>
    <m/>
    <m/>
    <m/>
    <n v="18652"/>
  </r>
  <r>
    <x v="14"/>
    <x v="5"/>
    <x v="33"/>
    <x v="2"/>
    <x v="17"/>
    <m/>
    <m/>
    <m/>
    <m/>
    <m/>
    <m/>
    <n v="18590"/>
  </r>
  <r>
    <x v="14"/>
    <x v="2"/>
    <x v="20"/>
    <x v="1"/>
    <x v="12"/>
    <m/>
    <m/>
    <m/>
    <m/>
    <m/>
    <m/>
    <n v="18550"/>
  </r>
  <r>
    <x v="14"/>
    <x v="2"/>
    <x v="10"/>
    <x v="2"/>
    <x v="18"/>
    <m/>
    <m/>
    <m/>
    <m/>
    <m/>
    <m/>
    <n v="18535"/>
  </r>
  <r>
    <x v="14"/>
    <x v="1"/>
    <x v="15"/>
    <x v="0"/>
    <x v="11"/>
    <m/>
    <m/>
    <m/>
    <m/>
    <m/>
    <m/>
    <n v="18500"/>
  </r>
  <r>
    <x v="14"/>
    <x v="1"/>
    <x v="2"/>
    <x v="2"/>
    <x v="17"/>
    <m/>
    <m/>
    <m/>
    <m/>
    <m/>
    <m/>
    <n v="17841"/>
  </r>
  <r>
    <x v="14"/>
    <x v="4"/>
    <x v="27"/>
    <x v="2"/>
    <x v="18"/>
    <m/>
    <m/>
    <m/>
    <m/>
    <m/>
    <m/>
    <n v="17746"/>
  </r>
  <r>
    <x v="14"/>
    <x v="4"/>
    <x v="17"/>
    <x v="0"/>
    <x v="11"/>
    <m/>
    <m/>
    <m/>
    <m/>
    <m/>
    <m/>
    <n v="17733"/>
  </r>
  <r>
    <x v="14"/>
    <x v="4"/>
    <x v="34"/>
    <x v="2"/>
    <x v="18"/>
    <m/>
    <m/>
    <m/>
    <m/>
    <m/>
    <m/>
    <n v="17475"/>
  </r>
  <r>
    <x v="14"/>
    <x v="4"/>
    <x v="35"/>
    <x v="2"/>
    <x v="18"/>
    <m/>
    <m/>
    <m/>
    <m/>
    <m/>
    <m/>
    <n v="17466"/>
  </r>
  <r>
    <x v="14"/>
    <x v="0"/>
    <x v="31"/>
    <x v="0"/>
    <x v="11"/>
    <m/>
    <m/>
    <m/>
    <m/>
    <m/>
    <m/>
    <n v="17335"/>
  </r>
  <r>
    <x v="14"/>
    <x v="1"/>
    <x v="23"/>
    <x v="1"/>
    <x v="12"/>
    <m/>
    <m/>
    <m/>
    <m/>
    <m/>
    <m/>
    <n v="17255"/>
  </r>
  <r>
    <x v="14"/>
    <x v="3"/>
    <x v="16"/>
    <x v="0"/>
    <x v="11"/>
    <m/>
    <m/>
    <m/>
    <m/>
    <m/>
    <m/>
    <n v="17047"/>
  </r>
  <r>
    <x v="14"/>
    <x v="4"/>
    <x v="35"/>
    <x v="0"/>
    <x v="11"/>
    <m/>
    <m/>
    <m/>
    <m/>
    <m/>
    <m/>
    <n v="14966"/>
  </r>
  <r>
    <x v="14"/>
    <x v="2"/>
    <x v="26"/>
    <x v="1"/>
    <x v="12"/>
    <m/>
    <m/>
    <m/>
    <m/>
    <m/>
    <m/>
    <n v="14512"/>
  </r>
  <r>
    <x v="14"/>
    <x v="4"/>
    <x v="36"/>
    <x v="0"/>
    <x v="11"/>
    <m/>
    <m/>
    <m/>
    <m/>
    <m/>
    <m/>
    <n v="14411"/>
  </r>
  <r>
    <x v="14"/>
    <x v="4"/>
    <x v="27"/>
    <x v="0"/>
    <x v="11"/>
    <m/>
    <m/>
    <m/>
    <m/>
    <m/>
    <m/>
    <n v="14344"/>
  </r>
  <r>
    <x v="14"/>
    <x v="1"/>
    <x v="28"/>
    <x v="0"/>
    <x v="11"/>
    <m/>
    <m/>
    <m/>
    <m/>
    <m/>
    <m/>
    <n v="14281"/>
  </r>
  <r>
    <x v="14"/>
    <x v="0"/>
    <x v="32"/>
    <x v="0"/>
    <x v="11"/>
    <m/>
    <m/>
    <m/>
    <m/>
    <m/>
    <m/>
    <n v="14172"/>
  </r>
  <r>
    <x v="14"/>
    <x v="4"/>
    <x v="27"/>
    <x v="0"/>
    <x v="11"/>
    <m/>
    <m/>
    <m/>
    <m/>
    <m/>
    <m/>
    <n v="14039"/>
  </r>
  <r>
    <x v="14"/>
    <x v="4"/>
    <x v="34"/>
    <x v="0"/>
    <x v="11"/>
    <m/>
    <m/>
    <m/>
    <m/>
    <m/>
    <m/>
    <n v="13724"/>
  </r>
  <r>
    <x v="14"/>
    <x v="3"/>
    <x v="16"/>
    <x v="2"/>
    <x v="17"/>
    <m/>
    <m/>
    <m/>
    <m/>
    <m/>
    <m/>
    <n v="13087"/>
  </r>
  <r>
    <x v="14"/>
    <x v="4"/>
    <x v="27"/>
    <x v="1"/>
    <x v="12"/>
    <m/>
    <m/>
    <m/>
    <m/>
    <m/>
    <m/>
    <n v="12865"/>
  </r>
  <r>
    <x v="14"/>
    <x v="3"/>
    <x v="38"/>
    <x v="2"/>
    <x v="17"/>
    <m/>
    <m/>
    <m/>
    <m/>
    <m/>
    <m/>
    <n v="12806"/>
  </r>
  <r>
    <x v="14"/>
    <x v="5"/>
    <x v="39"/>
    <x v="0"/>
    <x v="11"/>
    <m/>
    <m/>
    <m/>
    <m/>
    <m/>
    <m/>
    <n v="12688"/>
  </r>
  <r>
    <x v="14"/>
    <x v="2"/>
    <x v="20"/>
    <x v="2"/>
    <x v="18"/>
    <m/>
    <m/>
    <m/>
    <m/>
    <m/>
    <m/>
    <n v="12627"/>
  </r>
  <r>
    <x v="14"/>
    <x v="1"/>
    <x v="37"/>
    <x v="1"/>
    <x v="12"/>
    <m/>
    <m/>
    <m/>
    <m/>
    <m/>
    <m/>
    <n v="12577"/>
  </r>
  <r>
    <x v="14"/>
    <x v="1"/>
    <x v="5"/>
    <x v="2"/>
    <x v="17"/>
    <m/>
    <m/>
    <m/>
    <m/>
    <m/>
    <m/>
    <n v="12527"/>
  </r>
  <r>
    <x v="14"/>
    <x v="0"/>
    <x v="40"/>
    <x v="0"/>
    <x v="11"/>
    <m/>
    <m/>
    <m/>
    <m/>
    <m/>
    <m/>
    <n v="12513"/>
  </r>
  <r>
    <x v="14"/>
    <x v="4"/>
    <x v="17"/>
    <x v="2"/>
    <x v="17"/>
    <m/>
    <m/>
    <m/>
    <m/>
    <m/>
    <m/>
    <n v="12477"/>
  </r>
  <r>
    <x v="14"/>
    <x v="0"/>
    <x v="46"/>
    <x v="0"/>
    <x v="11"/>
    <m/>
    <m/>
    <m/>
    <m/>
    <m/>
    <m/>
    <n v="12093"/>
  </r>
  <r>
    <x v="14"/>
    <x v="2"/>
    <x v="29"/>
    <x v="0"/>
    <x v="11"/>
    <m/>
    <m/>
    <m/>
    <m/>
    <m/>
    <m/>
    <n v="11440"/>
  </r>
  <r>
    <x v="14"/>
    <x v="1"/>
    <x v="23"/>
    <x v="0"/>
    <x v="11"/>
    <m/>
    <m/>
    <m/>
    <m/>
    <m/>
    <m/>
    <n v="11338"/>
  </r>
  <r>
    <x v="14"/>
    <x v="4"/>
    <x v="36"/>
    <x v="2"/>
    <x v="18"/>
    <m/>
    <m/>
    <m/>
    <m/>
    <m/>
    <m/>
    <n v="10724"/>
  </r>
  <r>
    <x v="14"/>
    <x v="5"/>
    <x v="33"/>
    <x v="0"/>
    <x v="11"/>
    <m/>
    <m/>
    <m/>
    <m/>
    <m/>
    <m/>
    <n v="10631"/>
  </r>
  <r>
    <x v="14"/>
    <x v="1"/>
    <x v="30"/>
    <x v="1"/>
    <x v="12"/>
    <m/>
    <m/>
    <m/>
    <m/>
    <m/>
    <m/>
    <n v="10583"/>
  </r>
  <r>
    <x v="14"/>
    <x v="2"/>
    <x v="47"/>
    <x v="0"/>
    <x v="11"/>
    <m/>
    <m/>
    <m/>
    <m/>
    <m/>
    <m/>
    <n v="10465"/>
  </r>
  <r>
    <x v="14"/>
    <x v="2"/>
    <x v="43"/>
    <x v="0"/>
    <x v="11"/>
    <m/>
    <m/>
    <m/>
    <m/>
    <m/>
    <m/>
    <n v="10421"/>
  </r>
  <r>
    <x v="14"/>
    <x v="4"/>
    <x v="27"/>
    <x v="2"/>
    <x v="18"/>
    <m/>
    <m/>
    <m/>
    <m/>
    <m/>
    <m/>
    <n v="10296"/>
  </r>
  <r>
    <x v="14"/>
    <x v="2"/>
    <x v="49"/>
    <x v="2"/>
    <x v="18"/>
    <m/>
    <m/>
    <m/>
    <m/>
    <m/>
    <m/>
    <n v="10221"/>
  </r>
  <r>
    <x v="14"/>
    <x v="4"/>
    <x v="45"/>
    <x v="2"/>
    <x v="18"/>
    <m/>
    <m/>
    <m/>
    <m/>
    <m/>
    <m/>
    <n v="10040"/>
  </r>
  <r>
    <x v="14"/>
    <x v="4"/>
    <x v="56"/>
    <x v="2"/>
    <x v="18"/>
    <m/>
    <m/>
    <m/>
    <m/>
    <m/>
    <m/>
    <n v="9828"/>
  </r>
  <r>
    <x v="14"/>
    <x v="4"/>
    <x v="27"/>
    <x v="2"/>
    <x v="18"/>
    <m/>
    <m/>
    <m/>
    <m/>
    <m/>
    <m/>
    <n v="9771"/>
  </r>
  <r>
    <x v="14"/>
    <x v="5"/>
    <x v="22"/>
    <x v="3"/>
    <x v="19"/>
    <m/>
    <m/>
    <m/>
    <m/>
    <m/>
    <m/>
    <n v="9667"/>
  </r>
  <r>
    <x v="14"/>
    <x v="1"/>
    <x v="30"/>
    <x v="0"/>
    <x v="11"/>
    <m/>
    <m/>
    <m/>
    <m/>
    <m/>
    <m/>
    <n v="9663"/>
  </r>
  <r>
    <x v="14"/>
    <x v="1"/>
    <x v="25"/>
    <x v="1"/>
    <x v="12"/>
    <m/>
    <m/>
    <m/>
    <m/>
    <m/>
    <m/>
    <n v="9549"/>
  </r>
  <r>
    <x v="14"/>
    <x v="5"/>
    <x v="39"/>
    <x v="3"/>
    <x v="19"/>
    <m/>
    <m/>
    <m/>
    <m/>
    <m/>
    <m/>
    <n v="9445"/>
  </r>
  <r>
    <x v="14"/>
    <x v="4"/>
    <x v="65"/>
    <x v="2"/>
    <x v="18"/>
    <m/>
    <m/>
    <m/>
    <m/>
    <m/>
    <m/>
    <n v="9175"/>
  </r>
  <r>
    <x v="14"/>
    <x v="2"/>
    <x v="26"/>
    <x v="0"/>
    <x v="11"/>
    <m/>
    <m/>
    <m/>
    <m/>
    <m/>
    <m/>
    <n v="9150"/>
  </r>
  <r>
    <x v="14"/>
    <x v="4"/>
    <x v="34"/>
    <x v="2"/>
    <x v="17"/>
    <m/>
    <m/>
    <m/>
    <m/>
    <m/>
    <m/>
    <n v="9107"/>
  </r>
  <r>
    <x v="14"/>
    <x v="4"/>
    <x v="56"/>
    <x v="0"/>
    <x v="11"/>
    <m/>
    <m/>
    <m/>
    <m/>
    <m/>
    <m/>
    <n v="9100"/>
  </r>
  <r>
    <x v="14"/>
    <x v="4"/>
    <x v="36"/>
    <x v="1"/>
    <x v="12"/>
    <m/>
    <m/>
    <m/>
    <m/>
    <m/>
    <m/>
    <n v="9061"/>
  </r>
  <r>
    <x v="14"/>
    <x v="5"/>
    <x v="33"/>
    <x v="1"/>
    <x v="12"/>
    <m/>
    <m/>
    <m/>
    <m/>
    <m/>
    <m/>
    <n v="9045"/>
  </r>
  <r>
    <x v="14"/>
    <x v="5"/>
    <x v="33"/>
    <x v="2"/>
    <x v="18"/>
    <m/>
    <m/>
    <m/>
    <m/>
    <m/>
    <m/>
    <n v="9032"/>
  </r>
  <r>
    <x v="14"/>
    <x v="3"/>
    <x v="16"/>
    <x v="1"/>
    <x v="12"/>
    <m/>
    <m/>
    <m/>
    <m/>
    <m/>
    <m/>
    <n v="9025"/>
  </r>
  <r>
    <x v="14"/>
    <x v="0"/>
    <x v="50"/>
    <x v="0"/>
    <x v="11"/>
    <m/>
    <m/>
    <m/>
    <m/>
    <m/>
    <m/>
    <n v="9023"/>
  </r>
  <r>
    <x v="14"/>
    <x v="3"/>
    <x v="42"/>
    <x v="0"/>
    <x v="11"/>
    <m/>
    <m/>
    <m/>
    <m/>
    <m/>
    <m/>
    <n v="9006"/>
  </r>
  <r>
    <x v="14"/>
    <x v="0"/>
    <x v="60"/>
    <x v="0"/>
    <x v="11"/>
    <m/>
    <m/>
    <m/>
    <m/>
    <m/>
    <m/>
    <n v="8960"/>
  </r>
  <r>
    <x v="14"/>
    <x v="2"/>
    <x v="47"/>
    <x v="2"/>
    <x v="18"/>
    <m/>
    <m/>
    <m/>
    <m/>
    <m/>
    <m/>
    <n v="8915"/>
  </r>
  <r>
    <x v="14"/>
    <x v="5"/>
    <x v="69"/>
    <x v="2"/>
    <x v="17"/>
    <m/>
    <m/>
    <m/>
    <m/>
    <m/>
    <m/>
    <n v="8698"/>
  </r>
  <r>
    <x v="14"/>
    <x v="4"/>
    <x v="35"/>
    <x v="1"/>
    <x v="12"/>
    <m/>
    <m/>
    <m/>
    <m/>
    <m/>
    <m/>
    <n v="8627"/>
  </r>
  <r>
    <x v="14"/>
    <x v="0"/>
    <x v="7"/>
    <x v="1"/>
    <x v="12"/>
    <m/>
    <m/>
    <m/>
    <m/>
    <m/>
    <m/>
    <n v="8602"/>
  </r>
  <r>
    <x v="14"/>
    <x v="2"/>
    <x v="49"/>
    <x v="1"/>
    <x v="12"/>
    <m/>
    <m/>
    <m/>
    <m/>
    <m/>
    <m/>
    <n v="8509"/>
  </r>
  <r>
    <x v="14"/>
    <x v="4"/>
    <x v="27"/>
    <x v="2"/>
    <x v="17"/>
    <m/>
    <m/>
    <m/>
    <m/>
    <m/>
    <m/>
    <n v="8496"/>
  </r>
  <r>
    <x v="14"/>
    <x v="2"/>
    <x v="48"/>
    <x v="2"/>
    <x v="18"/>
    <m/>
    <m/>
    <m/>
    <m/>
    <m/>
    <m/>
    <n v="8024"/>
  </r>
  <r>
    <x v="14"/>
    <x v="5"/>
    <x v="39"/>
    <x v="2"/>
    <x v="18"/>
    <m/>
    <m/>
    <m/>
    <m/>
    <m/>
    <m/>
    <n v="7862"/>
  </r>
  <r>
    <x v="14"/>
    <x v="1"/>
    <x v="41"/>
    <x v="0"/>
    <x v="11"/>
    <m/>
    <m/>
    <m/>
    <m/>
    <m/>
    <m/>
    <n v="7774"/>
  </r>
  <r>
    <x v="14"/>
    <x v="2"/>
    <x v="58"/>
    <x v="1"/>
    <x v="12"/>
    <m/>
    <m/>
    <m/>
    <m/>
    <m/>
    <m/>
    <n v="7753"/>
  </r>
  <r>
    <x v="14"/>
    <x v="1"/>
    <x v="2"/>
    <x v="2"/>
    <x v="18"/>
    <m/>
    <m/>
    <m/>
    <m/>
    <m/>
    <m/>
    <n v="7642"/>
  </r>
  <r>
    <x v="14"/>
    <x v="5"/>
    <x v="39"/>
    <x v="1"/>
    <x v="12"/>
    <m/>
    <m/>
    <m/>
    <m/>
    <m/>
    <m/>
    <n v="7570"/>
  </r>
  <r>
    <x v="14"/>
    <x v="5"/>
    <x v="69"/>
    <x v="2"/>
    <x v="17"/>
    <m/>
    <m/>
    <m/>
    <m/>
    <m/>
    <m/>
    <n v="7515"/>
  </r>
  <r>
    <x v="14"/>
    <x v="3"/>
    <x v="38"/>
    <x v="0"/>
    <x v="11"/>
    <m/>
    <m/>
    <m/>
    <m/>
    <m/>
    <m/>
    <n v="7471"/>
  </r>
  <r>
    <x v="14"/>
    <x v="3"/>
    <x v="51"/>
    <x v="1"/>
    <x v="12"/>
    <m/>
    <m/>
    <m/>
    <m/>
    <m/>
    <m/>
    <n v="7470"/>
  </r>
  <r>
    <x v="14"/>
    <x v="1"/>
    <x v="5"/>
    <x v="2"/>
    <x v="18"/>
    <m/>
    <m/>
    <m/>
    <m/>
    <m/>
    <m/>
    <n v="7333"/>
  </r>
  <r>
    <x v="14"/>
    <x v="5"/>
    <x v="22"/>
    <x v="0"/>
    <x v="11"/>
    <m/>
    <m/>
    <m/>
    <m/>
    <m/>
    <m/>
    <n v="7328"/>
  </r>
  <r>
    <x v="14"/>
    <x v="2"/>
    <x v="49"/>
    <x v="0"/>
    <x v="11"/>
    <m/>
    <m/>
    <m/>
    <m/>
    <m/>
    <m/>
    <n v="7326"/>
  </r>
  <r>
    <x v="14"/>
    <x v="1"/>
    <x v="24"/>
    <x v="2"/>
    <x v="17"/>
    <m/>
    <m/>
    <m/>
    <m/>
    <m/>
    <m/>
    <n v="7317"/>
  </r>
  <r>
    <x v="14"/>
    <x v="4"/>
    <x v="65"/>
    <x v="2"/>
    <x v="17"/>
    <m/>
    <m/>
    <m/>
    <m/>
    <m/>
    <m/>
    <n v="7301"/>
  </r>
  <r>
    <x v="14"/>
    <x v="4"/>
    <x v="53"/>
    <x v="2"/>
    <x v="18"/>
    <m/>
    <m/>
    <m/>
    <m/>
    <m/>
    <m/>
    <n v="7277"/>
  </r>
  <r>
    <x v="14"/>
    <x v="4"/>
    <x v="35"/>
    <x v="2"/>
    <x v="17"/>
    <m/>
    <m/>
    <m/>
    <m/>
    <m/>
    <m/>
    <n v="7259"/>
  </r>
  <r>
    <x v="14"/>
    <x v="4"/>
    <x v="34"/>
    <x v="1"/>
    <x v="12"/>
    <m/>
    <m/>
    <m/>
    <m/>
    <m/>
    <m/>
    <n v="7220"/>
  </r>
  <r>
    <x v="14"/>
    <x v="1"/>
    <x v="14"/>
    <x v="1"/>
    <x v="12"/>
    <m/>
    <m/>
    <m/>
    <m/>
    <m/>
    <m/>
    <n v="7219"/>
  </r>
  <r>
    <x v="14"/>
    <x v="4"/>
    <x v="27"/>
    <x v="1"/>
    <x v="12"/>
    <m/>
    <m/>
    <m/>
    <m/>
    <m/>
    <m/>
    <n v="7202"/>
  </r>
  <r>
    <x v="14"/>
    <x v="4"/>
    <x v="36"/>
    <x v="2"/>
    <x v="17"/>
    <m/>
    <m/>
    <m/>
    <m/>
    <m/>
    <m/>
    <n v="7138"/>
  </r>
  <r>
    <x v="14"/>
    <x v="4"/>
    <x v="57"/>
    <x v="2"/>
    <x v="17"/>
    <m/>
    <m/>
    <m/>
    <m/>
    <m/>
    <m/>
    <n v="7072"/>
  </r>
  <r>
    <x v="14"/>
    <x v="5"/>
    <x v="33"/>
    <x v="2"/>
    <x v="17"/>
    <m/>
    <m/>
    <m/>
    <m/>
    <m/>
    <m/>
    <n v="6859"/>
  </r>
  <r>
    <x v="14"/>
    <x v="3"/>
    <x v="42"/>
    <x v="1"/>
    <x v="12"/>
    <m/>
    <m/>
    <m/>
    <m/>
    <m/>
    <m/>
    <n v="6831"/>
  </r>
  <r>
    <x v="14"/>
    <x v="1"/>
    <x v="3"/>
    <x v="2"/>
    <x v="17"/>
    <m/>
    <m/>
    <m/>
    <m/>
    <m/>
    <m/>
    <n v="6718"/>
  </r>
  <r>
    <x v="14"/>
    <x v="4"/>
    <x v="27"/>
    <x v="1"/>
    <x v="12"/>
    <m/>
    <m/>
    <m/>
    <m/>
    <m/>
    <m/>
    <n v="6683"/>
  </r>
  <r>
    <x v="14"/>
    <x v="7"/>
    <x v="62"/>
    <x v="1"/>
    <x v="12"/>
    <m/>
    <m/>
    <m/>
    <m/>
    <m/>
    <m/>
    <n v="6631"/>
  </r>
  <r>
    <x v="14"/>
    <x v="4"/>
    <x v="27"/>
    <x v="1"/>
    <x v="12"/>
    <m/>
    <m/>
    <m/>
    <m/>
    <m/>
    <m/>
    <n v="6610"/>
  </r>
  <r>
    <x v="14"/>
    <x v="2"/>
    <x v="11"/>
    <x v="2"/>
    <x v="17"/>
    <m/>
    <m/>
    <m/>
    <m/>
    <m/>
    <m/>
    <n v="6528"/>
  </r>
  <r>
    <x v="14"/>
    <x v="3"/>
    <x v="42"/>
    <x v="2"/>
    <x v="17"/>
    <m/>
    <m/>
    <m/>
    <m/>
    <m/>
    <m/>
    <n v="6518"/>
  </r>
  <r>
    <x v="14"/>
    <x v="2"/>
    <x v="48"/>
    <x v="0"/>
    <x v="11"/>
    <m/>
    <m/>
    <m/>
    <m/>
    <m/>
    <m/>
    <n v="6456"/>
  </r>
  <r>
    <x v="14"/>
    <x v="4"/>
    <x v="27"/>
    <x v="2"/>
    <x v="18"/>
    <m/>
    <m/>
    <m/>
    <m/>
    <m/>
    <m/>
    <n v="6436"/>
  </r>
  <r>
    <x v="14"/>
    <x v="4"/>
    <x v="27"/>
    <x v="0"/>
    <x v="11"/>
    <m/>
    <m/>
    <m/>
    <m/>
    <m/>
    <m/>
    <n v="6420"/>
  </r>
  <r>
    <x v="14"/>
    <x v="4"/>
    <x v="27"/>
    <x v="0"/>
    <x v="11"/>
    <m/>
    <m/>
    <m/>
    <m/>
    <m/>
    <m/>
    <n v="6362"/>
  </r>
  <r>
    <x v="14"/>
    <x v="3"/>
    <x v="16"/>
    <x v="2"/>
    <x v="18"/>
    <m/>
    <m/>
    <m/>
    <m/>
    <m/>
    <m/>
    <n v="6317"/>
  </r>
  <r>
    <x v="14"/>
    <x v="0"/>
    <x v="54"/>
    <x v="0"/>
    <x v="11"/>
    <m/>
    <m/>
    <m/>
    <m/>
    <m/>
    <m/>
    <n v="6313"/>
  </r>
  <r>
    <x v="14"/>
    <x v="4"/>
    <x v="53"/>
    <x v="0"/>
    <x v="11"/>
    <m/>
    <m/>
    <m/>
    <m/>
    <m/>
    <m/>
    <n v="6256"/>
  </r>
  <r>
    <x v="14"/>
    <x v="3"/>
    <x v="55"/>
    <x v="1"/>
    <x v="12"/>
    <m/>
    <m/>
    <m/>
    <m/>
    <m/>
    <m/>
    <n v="6240"/>
  </r>
  <r>
    <x v="14"/>
    <x v="5"/>
    <x v="69"/>
    <x v="0"/>
    <x v="11"/>
    <m/>
    <m/>
    <m/>
    <m/>
    <m/>
    <m/>
    <n v="6205"/>
  </r>
  <r>
    <x v="14"/>
    <x v="0"/>
    <x v="54"/>
    <x v="0"/>
    <x v="11"/>
    <m/>
    <m/>
    <m/>
    <m/>
    <m/>
    <m/>
    <n v="6045"/>
  </r>
  <r>
    <x v="14"/>
    <x v="2"/>
    <x v="59"/>
    <x v="1"/>
    <x v="12"/>
    <m/>
    <m/>
    <m/>
    <m/>
    <m/>
    <m/>
    <n v="6044"/>
  </r>
  <r>
    <x v="14"/>
    <x v="4"/>
    <x v="53"/>
    <x v="2"/>
    <x v="17"/>
    <m/>
    <m/>
    <m/>
    <m/>
    <m/>
    <m/>
    <n v="5999"/>
  </r>
  <r>
    <x v="14"/>
    <x v="6"/>
    <x v="44"/>
    <x v="0"/>
    <x v="11"/>
    <m/>
    <m/>
    <m/>
    <m/>
    <m/>
    <m/>
    <n v="5873"/>
  </r>
  <r>
    <x v="14"/>
    <x v="2"/>
    <x v="59"/>
    <x v="2"/>
    <x v="18"/>
    <m/>
    <m/>
    <m/>
    <m/>
    <m/>
    <m/>
    <n v="5842"/>
  </r>
  <r>
    <x v="14"/>
    <x v="2"/>
    <x v="20"/>
    <x v="1"/>
    <x v="12"/>
    <m/>
    <m/>
    <m/>
    <m/>
    <m/>
    <m/>
    <n v="5736"/>
  </r>
  <r>
    <x v="14"/>
    <x v="5"/>
    <x v="33"/>
    <x v="2"/>
    <x v="18"/>
    <m/>
    <m/>
    <m/>
    <m/>
    <m/>
    <m/>
    <n v="5675"/>
  </r>
  <r>
    <x v="14"/>
    <x v="0"/>
    <x v="9"/>
    <x v="1"/>
    <x v="12"/>
    <m/>
    <m/>
    <m/>
    <m/>
    <m/>
    <m/>
    <n v="5651"/>
  </r>
  <r>
    <x v="14"/>
    <x v="2"/>
    <x v="29"/>
    <x v="1"/>
    <x v="12"/>
    <m/>
    <m/>
    <m/>
    <m/>
    <m/>
    <m/>
    <n v="5633"/>
  </r>
  <r>
    <x v="14"/>
    <x v="1"/>
    <x v="15"/>
    <x v="2"/>
    <x v="17"/>
    <m/>
    <m/>
    <m/>
    <m/>
    <m/>
    <m/>
    <n v="5603"/>
  </r>
  <r>
    <x v="14"/>
    <x v="3"/>
    <x v="74"/>
    <x v="2"/>
    <x v="17"/>
    <m/>
    <m/>
    <m/>
    <m/>
    <m/>
    <m/>
    <n v="5600"/>
  </r>
  <r>
    <x v="14"/>
    <x v="5"/>
    <x v="22"/>
    <x v="2"/>
    <x v="18"/>
    <m/>
    <m/>
    <m/>
    <m/>
    <m/>
    <m/>
    <n v="5578"/>
  </r>
  <r>
    <x v="14"/>
    <x v="1"/>
    <x v="28"/>
    <x v="1"/>
    <x v="12"/>
    <m/>
    <m/>
    <m/>
    <m/>
    <m/>
    <m/>
    <n v="5551"/>
  </r>
  <r>
    <x v="14"/>
    <x v="5"/>
    <x v="22"/>
    <x v="1"/>
    <x v="12"/>
    <m/>
    <m/>
    <m/>
    <m/>
    <m/>
    <m/>
    <n v="5520"/>
  </r>
  <r>
    <x v="14"/>
    <x v="4"/>
    <x v="27"/>
    <x v="2"/>
    <x v="17"/>
    <m/>
    <m/>
    <m/>
    <m/>
    <m/>
    <m/>
    <n v="5460"/>
  </r>
  <r>
    <x v="14"/>
    <x v="1"/>
    <x v="64"/>
    <x v="0"/>
    <x v="11"/>
    <m/>
    <m/>
    <m/>
    <m/>
    <m/>
    <m/>
    <n v="5443"/>
  </r>
  <r>
    <x v="14"/>
    <x v="2"/>
    <x v="20"/>
    <x v="0"/>
    <x v="11"/>
    <m/>
    <m/>
    <m/>
    <m/>
    <m/>
    <m/>
    <n v="5438"/>
  </r>
  <r>
    <x v="14"/>
    <x v="2"/>
    <x v="48"/>
    <x v="2"/>
    <x v="17"/>
    <m/>
    <m/>
    <m/>
    <m/>
    <m/>
    <m/>
    <n v="5281"/>
  </r>
  <r>
    <x v="14"/>
    <x v="4"/>
    <x v="45"/>
    <x v="0"/>
    <x v="11"/>
    <m/>
    <m/>
    <m/>
    <m/>
    <m/>
    <m/>
    <n v="5261"/>
  </r>
  <r>
    <x v="14"/>
    <x v="4"/>
    <x v="65"/>
    <x v="0"/>
    <x v="11"/>
    <m/>
    <m/>
    <m/>
    <m/>
    <m/>
    <m/>
    <n v="5252"/>
  </r>
  <r>
    <x v="14"/>
    <x v="7"/>
    <x v="52"/>
    <x v="0"/>
    <x v="11"/>
    <m/>
    <m/>
    <m/>
    <m/>
    <m/>
    <m/>
    <n v="5230"/>
  </r>
  <r>
    <x v="14"/>
    <x v="4"/>
    <x v="53"/>
    <x v="1"/>
    <x v="12"/>
    <m/>
    <m/>
    <m/>
    <m/>
    <m/>
    <m/>
    <n v="5178"/>
  </r>
  <r>
    <x v="14"/>
    <x v="2"/>
    <x v="4"/>
    <x v="2"/>
    <x v="17"/>
    <m/>
    <m/>
    <m/>
    <m/>
    <m/>
    <m/>
    <n v="5108"/>
  </r>
  <r>
    <x v="14"/>
    <x v="2"/>
    <x v="58"/>
    <x v="2"/>
    <x v="18"/>
    <m/>
    <m/>
    <m/>
    <m/>
    <m/>
    <m/>
    <n v="5074"/>
  </r>
  <r>
    <x v="14"/>
    <x v="2"/>
    <x v="47"/>
    <x v="2"/>
    <x v="17"/>
    <m/>
    <m/>
    <m/>
    <m/>
    <m/>
    <m/>
    <n v="5055"/>
  </r>
  <r>
    <x v="14"/>
    <x v="4"/>
    <x v="27"/>
    <x v="2"/>
    <x v="17"/>
    <m/>
    <m/>
    <m/>
    <m/>
    <m/>
    <m/>
    <n v="5011"/>
  </r>
  <r>
    <x v="14"/>
    <x v="4"/>
    <x v="56"/>
    <x v="1"/>
    <x v="12"/>
    <m/>
    <m/>
    <m/>
    <m/>
    <m/>
    <m/>
    <n v="5008"/>
  </r>
  <r>
    <x v="14"/>
    <x v="0"/>
    <x v="12"/>
    <x v="1"/>
    <x v="12"/>
    <m/>
    <m/>
    <m/>
    <m/>
    <m/>
    <m/>
    <n v="5000"/>
  </r>
  <r>
    <x v="14"/>
    <x v="5"/>
    <x v="33"/>
    <x v="0"/>
    <x v="11"/>
    <m/>
    <m/>
    <m/>
    <m/>
    <m/>
    <m/>
    <n v="4985"/>
  </r>
  <r>
    <x v="14"/>
    <x v="4"/>
    <x v="45"/>
    <x v="1"/>
    <x v="12"/>
    <m/>
    <m/>
    <m/>
    <m/>
    <m/>
    <m/>
    <n v="4945"/>
  </r>
  <r>
    <x v="14"/>
    <x v="1"/>
    <x v="19"/>
    <x v="2"/>
    <x v="17"/>
    <m/>
    <m/>
    <m/>
    <m/>
    <m/>
    <m/>
    <n v="4930"/>
  </r>
  <r>
    <x v="14"/>
    <x v="2"/>
    <x v="20"/>
    <x v="2"/>
    <x v="18"/>
    <m/>
    <m/>
    <m/>
    <m/>
    <m/>
    <m/>
    <n v="4920"/>
  </r>
  <r>
    <x v="14"/>
    <x v="2"/>
    <x v="84"/>
    <x v="0"/>
    <x v="11"/>
    <m/>
    <m/>
    <m/>
    <m/>
    <m/>
    <m/>
    <n v="4811"/>
  </r>
  <r>
    <x v="14"/>
    <x v="2"/>
    <x v="48"/>
    <x v="3"/>
    <x v="19"/>
    <m/>
    <m/>
    <m/>
    <m/>
    <m/>
    <m/>
    <n v="4809"/>
  </r>
  <r>
    <x v="14"/>
    <x v="2"/>
    <x v="49"/>
    <x v="2"/>
    <x v="17"/>
    <m/>
    <m/>
    <m/>
    <m/>
    <m/>
    <m/>
    <n v="4752"/>
  </r>
  <r>
    <x v="14"/>
    <x v="2"/>
    <x v="10"/>
    <x v="3"/>
    <x v="19"/>
    <m/>
    <m/>
    <m/>
    <m/>
    <m/>
    <m/>
    <n v="4687"/>
  </r>
  <r>
    <x v="14"/>
    <x v="4"/>
    <x v="27"/>
    <x v="0"/>
    <x v="11"/>
    <m/>
    <m/>
    <m/>
    <m/>
    <m/>
    <m/>
    <n v="4570"/>
  </r>
  <r>
    <x v="14"/>
    <x v="4"/>
    <x v="56"/>
    <x v="2"/>
    <x v="17"/>
    <m/>
    <m/>
    <m/>
    <m/>
    <m/>
    <m/>
    <n v="4551"/>
  </r>
  <r>
    <x v="14"/>
    <x v="0"/>
    <x v="70"/>
    <x v="0"/>
    <x v="11"/>
    <m/>
    <m/>
    <m/>
    <m/>
    <m/>
    <m/>
    <n v="4519"/>
  </r>
  <r>
    <x v="14"/>
    <x v="3"/>
    <x v="51"/>
    <x v="0"/>
    <x v="11"/>
    <m/>
    <m/>
    <m/>
    <m/>
    <m/>
    <m/>
    <n v="4501"/>
  </r>
  <r>
    <x v="14"/>
    <x v="5"/>
    <x v="33"/>
    <x v="5"/>
    <x v="20"/>
    <m/>
    <m/>
    <m/>
    <m/>
    <m/>
    <m/>
    <n v="4416"/>
  </r>
  <r>
    <x v="14"/>
    <x v="7"/>
    <x v="52"/>
    <x v="2"/>
    <x v="17"/>
    <m/>
    <m/>
    <m/>
    <m/>
    <m/>
    <m/>
    <n v="4402"/>
  </r>
  <r>
    <x v="14"/>
    <x v="5"/>
    <x v="69"/>
    <x v="1"/>
    <x v="12"/>
    <m/>
    <m/>
    <m/>
    <m/>
    <m/>
    <m/>
    <n v="4354"/>
  </r>
  <r>
    <x v="14"/>
    <x v="3"/>
    <x v="42"/>
    <x v="2"/>
    <x v="18"/>
    <m/>
    <m/>
    <m/>
    <m/>
    <m/>
    <m/>
    <n v="4258"/>
  </r>
  <r>
    <x v="14"/>
    <x v="2"/>
    <x v="47"/>
    <x v="1"/>
    <x v="12"/>
    <m/>
    <m/>
    <m/>
    <m/>
    <m/>
    <m/>
    <n v="4110"/>
  </r>
  <r>
    <x v="14"/>
    <x v="2"/>
    <x v="11"/>
    <x v="3"/>
    <x v="19"/>
    <m/>
    <m/>
    <m/>
    <m/>
    <m/>
    <m/>
    <n v="4059"/>
  </r>
  <r>
    <x v="14"/>
    <x v="4"/>
    <x v="17"/>
    <x v="3"/>
    <x v="19"/>
    <m/>
    <m/>
    <m/>
    <m/>
    <m/>
    <m/>
    <n v="4008"/>
  </r>
  <r>
    <x v="14"/>
    <x v="2"/>
    <x v="4"/>
    <x v="3"/>
    <x v="19"/>
    <m/>
    <m/>
    <m/>
    <m/>
    <m/>
    <m/>
    <n v="3983"/>
  </r>
  <r>
    <x v="14"/>
    <x v="2"/>
    <x v="20"/>
    <x v="1"/>
    <x v="12"/>
    <m/>
    <m/>
    <m/>
    <m/>
    <m/>
    <m/>
    <n v="3954"/>
  </r>
  <r>
    <x v="14"/>
    <x v="8"/>
    <x v="71"/>
    <x v="0"/>
    <x v="11"/>
    <m/>
    <m/>
    <m/>
    <m/>
    <m/>
    <m/>
    <n v="3938"/>
  </r>
  <r>
    <x v="14"/>
    <x v="2"/>
    <x v="26"/>
    <x v="2"/>
    <x v="18"/>
    <m/>
    <m/>
    <m/>
    <m/>
    <m/>
    <m/>
    <n v="3915"/>
  </r>
  <r>
    <x v="14"/>
    <x v="4"/>
    <x v="35"/>
    <x v="5"/>
    <x v="20"/>
    <m/>
    <m/>
    <m/>
    <m/>
    <m/>
    <m/>
    <n v="3903"/>
  </r>
  <r>
    <x v="14"/>
    <x v="4"/>
    <x v="65"/>
    <x v="1"/>
    <x v="12"/>
    <m/>
    <m/>
    <m/>
    <m/>
    <m/>
    <m/>
    <n v="3878"/>
  </r>
  <r>
    <x v="14"/>
    <x v="3"/>
    <x v="74"/>
    <x v="0"/>
    <x v="11"/>
    <m/>
    <m/>
    <m/>
    <m/>
    <m/>
    <m/>
    <n v="3850"/>
  </r>
  <r>
    <x v="14"/>
    <x v="2"/>
    <x v="48"/>
    <x v="1"/>
    <x v="12"/>
    <m/>
    <m/>
    <m/>
    <m/>
    <m/>
    <m/>
    <n v="3816"/>
  </r>
  <r>
    <x v="14"/>
    <x v="5"/>
    <x v="69"/>
    <x v="1"/>
    <x v="12"/>
    <m/>
    <m/>
    <m/>
    <m/>
    <m/>
    <m/>
    <n v="3800"/>
  </r>
  <r>
    <x v="14"/>
    <x v="2"/>
    <x v="20"/>
    <x v="3"/>
    <x v="19"/>
    <m/>
    <m/>
    <m/>
    <m/>
    <m/>
    <m/>
    <n v="3787"/>
  </r>
  <r>
    <x v="14"/>
    <x v="4"/>
    <x v="57"/>
    <x v="0"/>
    <x v="11"/>
    <m/>
    <m/>
    <m/>
    <m/>
    <m/>
    <m/>
    <n v="3784"/>
  </r>
  <r>
    <x v="14"/>
    <x v="4"/>
    <x v="73"/>
    <x v="0"/>
    <x v="11"/>
    <m/>
    <m/>
    <m/>
    <m/>
    <m/>
    <m/>
    <n v="3778"/>
  </r>
  <r>
    <x v="14"/>
    <x v="2"/>
    <x v="58"/>
    <x v="0"/>
    <x v="11"/>
    <m/>
    <m/>
    <m/>
    <m/>
    <m/>
    <m/>
    <n v="3735"/>
  </r>
  <r>
    <x v="14"/>
    <x v="5"/>
    <x v="89"/>
    <x v="2"/>
    <x v="17"/>
    <m/>
    <m/>
    <m/>
    <m/>
    <m/>
    <m/>
    <n v="3716"/>
  </r>
  <r>
    <x v="14"/>
    <x v="3"/>
    <x v="55"/>
    <x v="0"/>
    <x v="11"/>
    <m/>
    <m/>
    <m/>
    <m/>
    <m/>
    <m/>
    <n v="3675"/>
  </r>
  <r>
    <x v="14"/>
    <x v="4"/>
    <x v="73"/>
    <x v="2"/>
    <x v="18"/>
    <m/>
    <m/>
    <m/>
    <m/>
    <m/>
    <m/>
    <n v="3642"/>
  </r>
  <r>
    <x v="14"/>
    <x v="0"/>
    <x v="31"/>
    <x v="0"/>
    <x v="11"/>
    <m/>
    <m/>
    <m/>
    <m/>
    <m/>
    <m/>
    <n v="3592"/>
  </r>
  <r>
    <x v="14"/>
    <x v="2"/>
    <x v="59"/>
    <x v="0"/>
    <x v="11"/>
    <m/>
    <m/>
    <m/>
    <m/>
    <m/>
    <m/>
    <n v="3583"/>
  </r>
  <r>
    <x v="14"/>
    <x v="0"/>
    <x v="77"/>
    <x v="0"/>
    <x v="11"/>
    <m/>
    <m/>
    <m/>
    <m/>
    <m/>
    <m/>
    <n v="3580"/>
  </r>
  <r>
    <x v="14"/>
    <x v="1"/>
    <x v="14"/>
    <x v="2"/>
    <x v="17"/>
    <m/>
    <m/>
    <m/>
    <m/>
    <m/>
    <m/>
    <n v="3547"/>
  </r>
  <r>
    <x v="14"/>
    <x v="2"/>
    <x v="87"/>
    <x v="0"/>
    <x v="11"/>
    <m/>
    <m/>
    <m/>
    <m/>
    <m/>
    <m/>
    <n v="3543"/>
  </r>
  <r>
    <x v="14"/>
    <x v="2"/>
    <x v="84"/>
    <x v="2"/>
    <x v="17"/>
    <m/>
    <m/>
    <m/>
    <m/>
    <m/>
    <m/>
    <n v="3480"/>
  </r>
  <r>
    <x v="14"/>
    <x v="4"/>
    <x v="35"/>
    <x v="3"/>
    <x v="19"/>
    <m/>
    <m/>
    <m/>
    <m/>
    <m/>
    <m/>
    <n v="3478"/>
  </r>
  <r>
    <x v="14"/>
    <x v="3"/>
    <x v="74"/>
    <x v="2"/>
    <x v="18"/>
    <m/>
    <m/>
    <m/>
    <m/>
    <m/>
    <m/>
    <n v="3433"/>
  </r>
  <r>
    <x v="14"/>
    <x v="7"/>
    <x v="72"/>
    <x v="2"/>
    <x v="17"/>
    <m/>
    <m/>
    <m/>
    <m/>
    <m/>
    <m/>
    <n v="3423"/>
  </r>
  <r>
    <x v="14"/>
    <x v="0"/>
    <x v="78"/>
    <x v="0"/>
    <x v="11"/>
    <m/>
    <m/>
    <m/>
    <m/>
    <m/>
    <m/>
    <n v="3422"/>
  </r>
  <r>
    <x v="14"/>
    <x v="2"/>
    <x v="88"/>
    <x v="0"/>
    <x v="11"/>
    <m/>
    <m/>
    <m/>
    <m/>
    <m/>
    <m/>
    <n v="3417"/>
  </r>
  <r>
    <x v="14"/>
    <x v="7"/>
    <x v="62"/>
    <x v="2"/>
    <x v="17"/>
    <m/>
    <m/>
    <m/>
    <m/>
    <m/>
    <m/>
    <n v="3402"/>
  </r>
  <r>
    <x v="14"/>
    <x v="1"/>
    <x v="76"/>
    <x v="1"/>
    <x v="12"/>
    <m/>
    <m/>
    <m/>
    <m/>
    <m/>
    <m/>
    <n v="3382"/>
  </r>
  <r>
    <x v="14"/>
    <x v="1"/>
    <x v="75"/>
    <x v="0"/>
    <x v="11"/>
    <m/>
    <m/>
    <m/>
    <m/>
    <m/>
    <m/>
    <n v="3377"/>
  </r>
  <r>
    <x v="14"/>
    <x v="7"/>
    <x v="62"/>
    <x v="1"/>
    <x v="12"/>
    <m/>
    <m/>
    <m/>
    <m/>
    <m/>
    <m/>
    <n v="3338"/>
  </r>
  <r>
    <x v="14"/>
    <x v="6"/>
    <x v="61"/>
    <x v="0"/>
    <x v="11"/>
    <m/>
    <m/>
    <m/>
    <m/>
    <m/>
    <m/>
    <n v="3332"/>
  </r>
  <r>
    <x v="14"/>
    <x v="1"/>
    <x v="67"/>
    <x v="0"/>
    <x v="11"/>
    <m/>
    <m/>
    <m/>
    <m/>
    <m/>
    <m/>
    <n v="3327"/>
  </r>
  <r>
    <x v="14"/>
    <x v="5"/>
    <x v="69"/>
    <x v="0"/>
    <x v="11"/>
    <m/>
    <m/>
    <m/>
    <m/>
    <m/>
    <m/>
    <n v="3277"/>
  </r>
  <r>
    <x v="14"/>
    <x v="3"/>
    <x v="38"/>
    <x v="2"/>
    <x v="18"/>
    <m/>
    <m/>
    <m/>
    <m/>
    <m/>
    <m/>
    <n v="3258"/>
  </r>
  <r>
    <x v="14"/>
    <x v="5"/>
    <x v="66"/>
    <x v="2"/>
    <x v="17"/>
    <m/>
    <m/>
    <m/>
    <m/>
    <m/>
    <m/>
    <n v="3244"/>
  </r>
  <r>
    <x v="14"/>
    <x v="0"/>
    <x v="68"/>
    <x v="0"/>
    <x v="11"/>
    <m/>
    <m/>
    <m/>
    <m/>
    <m/>
    <m/>
    <n v="3184"/>
  </r>
  <r>
    <x v="14"/>
    <x v="2"/>
    <x v="86"/>
    <x v="0"/>
    <x v="11"/>
    <m/>
    <m/>
    <m/>
    <m/>
    <m/>
    <m/>
    <n v="3126"/>
  </r>
  <r>
    <x v="14"/>
    <x v="2"/>
    <x v="10"/>
    <x v="2"/>
    <x v="17"/>
    <m/>
    <m/>
    <m/>
    <m/>
    <m/>
    <m/>
    <n v="3113"/>
  </r>
  <r>
    <x v="14"/>
    <x v="2"/>
    <x v="47"/>
    <x v="3"/>
    <x v="19"/>
    <m/>
    <m/>
    <m/>
    <m/>
    <m/>
    <m/>
    <n v="3108"/>
  </r>
  <r>
    <x v="14"/>
    <x v="4"/>
    <x v="27"/>
    <x v="1"/>
    <x v="12"/>
    <m/>
    <m/>
    <m/>
    <m/>
    <m/>
    <m/>
    <n v="3096"/>
  </r>
  <r>
    <x v="14"/>
    <x v="1"/>
    <x v="2"/>
    <x v="1"/>
    <x v="12"/>
    <m/>
    <m/>
    <m/>
    <m/>
    <m/>
    <m/>
    <n v="3037"/>
  </r>
  <r>
    <x v="14"/>
    <x v="4"/>
    <x v="73"/>
    <x v="1"/>
    <x v="12"/>
    <m/>
    <m/>
    <m/>
    <m/>
    <m/>
    <m/>
    <n v="3031"/>
  </r>
  <r>
    <x v="14"/>
    <x v="7"/>
    <x v="82"/>
    <x v="1"/>
    <x v="12"/>
    <m/>
    <m/>
    <m/>
    <m/>
    <m/>
    <m/>
    <n v="3021"/>
  </r>
  <r>
    <x v="14"/>
    <x v="4"/>
    <x v="57"/>
    <x v="3"/>
    <x v="19"/>
    <m/>
    <m/>
    <m/>
    <m/>
    <m/>
    <m/>
    <n v="3001"/>
  </r>
  <r>
    <x v="14"/>
    <x v="2"/>
    <x v="88"/>
    <x v="2"/>
    <x v="17"/>
    <m/>
    <m/>
    <m/>
    <m/>
    <m/>
    <m/>
    <n v="2982"/>
  </r>
  <r>
    <x v="14"/>
    <x v="3"/>
    <x v="98"/>
    <x v="1"/>
    <x v="12"/>
    <m/>
    <m/>
    <m/>
    <m/>
    <m/>
    <m/>
    <n v="2916"/>
  </r>
  <r>
    <x v="14"/>
    <x v="3"/>
    <x v="38"/>
    <x v="1"/>
    <x v="12"/>
    <m/>
    <m/>
    <m/>
    <m/>
    <m/>
    <m/>
    <n v="2914"/>
  </r>
  <r>
    <x v="14"/>
    <x v="3"/>
    <x v="97"/>
    <x v="2"/>
    <x v="17"/>
    <m/>
    <m/>
    <m/>
    <m/>
    <m/>
    <m/>
    <n v="2902"/>
  </r>
  <r>
    <x v="14"/>
    <x v="0"/>
    <x v="0"/>
    <x v="1"/>
    <x v="12"/>
    <m/>
    <m/>
    <m/>
    <m/>
    <m/>
    <m/>
    <n v="2900"/>
  </r>
  <r>
    <x v="14"/>
    <x v="7"/>
    <x v="62"/>
    <x v="2"/>
    <x v="18"/>
    <m/>
    <m/>
    <m/>
    <m/>
    <m/>
    <m/>
    <n v="2869"/>
  </r>
  <r>
    <x v="14"/>
    <x v="4"/>
    <x v="17"/>
    <x v="5"/>
    <x v="20"/>
    <m/>
    <m/>
    <m/>
    <m/>
    <m/>
    <m/>
    <n v="2828"/>
  </r>
  <r>
    <x v="14"/>
    <x v="3"/>
    <x v="55"/>
    <x v="2"/>
    <x v="17"/>
    <m/>
    <m/>
    <m/>
    <m/>
    <m/>
    <m/>
    <n v="2790"/>
  </r>
  <r>
    <x v="14"/>
    <x v="3"/>
    <x v="63"/>
    <x v="0"/>
    <x v="11"/>
    <m/>
    <m/>
    <m/>
    <m/>
    <m/>
    <m/>
    <n v="2782"/>
  </r>
  <r>
    <x v="14"/>
    <x v="2"/>
    <x v="86"/>
    <x v="1"/>
    <x v="12"/>
    <m/>
    <m/>
    <m/>
    <m/>
    <m/>
    <m/>
    <n v="2780"/>
  </r>
  <r>
    <x v="14"/>
    <x v="1"/>
    <x v="94"/>
    <x v="0"/>
    <x v="11"/>
    <m/>
    <m/>
    <m/>
    <m/>
    <m/>
    <m/>
    <n v="2768"/>
  </r>
  <r>
    <x v="14"/>
    <x v="1"/>
    <x v="24"/>
    <x v="2"/>
    <x v="18"/>
    <m/>
    <m/>
    <m/>
    <m/>
    <m/>
    <m/>
    <n v="2757"/>
  </r>
  <r>
    <x v="14"/>
    <x v="2"/>
    <x v="20"/>
    <x v="2"/>
    <x v="18"/>
    <m/>
    <m/>
    <m/>
    <m/>
    <m/>
    <m/>
    <n v="2754"/>
  </r>
  <r>
    <x v="14"/>
    <x v="2"/>
    <x v="20"/>
    <x v="2"/>
    <x v="17"/>
    <m/>
    <m/>
    <m/>
    <m/>
    <m/>
    <m/>
    <n v="2739"/>
  </r>
  <r>
    <x v="14"/>
    <x v="7"/>
    <x v="62"/>
    <x v="0"/>
    <x v="11"/>
    <m/>
    <m/>
    <m/>
    <m/>
    <m/>
    <m/>
    <n v="2737"/>
  </r>
  <r>
    <x v="14"/>
    <x v="0"/>
    <x v="46"/>
    <x v="1"/>
    <x v="12"/>
    <m/>
    <m/>
    <m/>
    <m/>
    <m/>
    <m/>
    <n v="2729"/>
  </r>
  <r>
    <x v="14"/>
    <x v="2"/>
    <x v="59"/>
    <x v="2"/>
    <x v="17"/>
    <m/>
    <m/>
    <m/>
    <m/>
    <m/>
    <m/>
    <n v="2696"/>
  </r>
  <r>
    <x v="14"/>
    <x v="3"/>
    <x v="63"/>
    <x v="2"/>
    <x v="17"/>
    <m/>
    <m/>
    <m/>
    <m/>
    <m/>
    <m/>
    <n v="2684"/>
  </r>
  <r>
    <x v="14"/>
    <x v="0"/>
    <x v="9"/>
    <x v="0"/>
    <x v="11"/>
    <m/>
    <m/>
    <m/>
    <m/>
    <m/>
    <m/>
    <n v="2643"/>
  </r>
  <r>
    <x v="14"/>
    <x v="1"/>
    <x v="79"/>
    <x v="0"/>
    <x v="11"/>
    <m/>
    <m/>
    <m/>
    <m/>
    <m/>
    <m/>
    <n v="2634"/>
  </r>
  <r>
    <x v="14"/>
    <x v="4"/>
    <x v="27"/>
    <x v="5"/>
    <x v="20"/>
    <m/>
    <m/>
    <m/>
    <m/>
    <m/>
    <m/>
    <n v="2630"/>
  </r>
  <r>
    <x v="14"/>
    <x v="0"/>
    <x v="77"/>
    <x v="1"/>
    <x v="12"/>
    <m/>
    <m/>
    <m/>
    <m/>
    <m/>
    <m/>
    <n v="2602"/>
  </r>
  <r>
    <x v="14"/>
    <x v="1"/>
    <x v="85"/>
    <x v="0"/>
    <x v="11"/>
    <m/>
    <m/>
    <m/>
    <m/>
    <m/>
    <m/>
    <n v="2583"/>
  </r>
  <r>
    <x v="14"/>
    <x v="2"/>
    <x v="29"/>
    <x v="2"/>
    <x v="18"/>
    <m/>
    <m/>
    <m/>
    <m/>
    <m/>
    <m/>
    <n v="2573"/>
  </r>
  <r>
    <x v="14"/>
    <x v="4"/>
    <x v="27"/>
    <x v="2"/>
    <x v="17"/>
    <m/>
    <m/>
    <m/>
    <m/>
    <m/>
    <m/>
    <n v="2568"/>
  </r>
  <r>
    <x v="14"/>
    <x v="2"/>
    <x v="29"/>
    <x v="5"/>
    <x v="20"/>
    <m/>
    <m/>
    <m/>
    <m/>
    <m/>
    <m/>
    <n v="2544"/>
  </r>
  <r>
    <x v="14"/>
    <x v="1"/>
    <x v="76"/>
    <x v="0"/>
    <x v="11"/>
    <m/>
    <m/>
    <m/>
    <m/>
    <m/>
    <m/>
    <n v="2515"/>
  </r>
  <r>
    <x v="14"/>
    <x v="1"/>
    <x v="6"/>
    <x v="2"/>
    <x v="17"/>
    <m/>
    <m/>
    <m/>
    <m/>
    <m/>
    <m/>
    <n v="2514"/>
  </r>
  <r>
    <x v="14"/>
    <x v="3"/>
    <x v="97"/>
    <x v="0"/>
    <x v="11"/>
    <m/>
    <m/>
    <m/>
    <m/>
    <m/>
    <m/>
    <n v="2475"/>
  </r>
  <r>
    <x v="14"/>
    <x v="1"/>
    <x v="30"/>
    <x v="2"/>
    <x v="18"/>
    <m/>
    <m/>
    <m/>
    <m/>
    <m/>
    <m/>
    <n v="2450"/>
  </r>
  <r>
    <x v="14"/>
    <x v="7"/>
    <x v="72"/>
    <x v="1"/>
    <x v="12"/>
    <m/>
    <m/>
    <m/>
    <m/>
    <m/>
    <m/>
    <n v="2395"/>
  </r>
  <r>
    <x v="14"/>
    <x v="1"/>
    <x v="37"/>
    <x v="0"/>
    <x v="11"/>
    <m/>
    <m/>
    <m/>
    <m/>
    <m/>
    <m/>
    <n v="2330"/>
  </r>
  <r>
    <x v="14"/>
    <x v="0"/>
    <x v="68"/>
    <x v="5"/>
    <x v="20"/>
    <m/>
    <m/>
    <m/>
    <m/>
    <m/>
    <m/>
    <n v="2304"/>
  </r>
  <r>
    <x v="14"/>
    <x v="1"/>
    <x v="15"/>
    <x v="1"/>
    <x v="12"/>
    <m/>
    <m/>
    <m/>
    <m/>
    <m/>
    <m/>
    <n v="2291"/>
  </r>
  <r>
    <x v="14"/>
    <x v="3"/>
    <x v="97"/>
    <x v="0"/>
    <x v="11"/>
    <m/>
    <m/>
    <m/>
    <m/>
    <m/>
    <m/>
    <n v="2265"/>
  </r>
  <r>
    <x v="14"/>
    <x v="3"/>
    <x v="63"/>
    <x v="1"/>
    <x v="12"/>
    <m/>
    <m/>
    <m/>
    <m/>
    <m/>
    <m/>
    <n v="2264"/>
  </r>
  <r>
    <x v="14"/>
    <x v="4"/>
    <x v="27"/>
    <x v="5"/>
    <x v="20"/>
    <m/>
    <m/>
    <m/>
    <m/>
    <m/>
    <m/>
    <n v="2261"/>
  </r>
  <r>
    <x v="14"/>
    <x v="5"/>
    <x v="69"/>
    <x v="2"/>
    <x v="18"/>
    <m/>
    <m/>
    <m/>
    <m/>
    <m/>
    <m/>
    <n v="2236"/>
  </r>
  <r>
    <x v="14"/>
    <x v="2"/>
    <x v="84"/>
    <x v="1"/>
    <x v="12"/>
    <m/>
    <m/>
    <m/>
    <m/>
    <m/>
    <m/>
    <n v="2226"/>
  </r>
  <r>
    <x v="14"/>
    <x v="6"/>
    <x v="80"/>
    <x v="0"/>
    <x v="11"/>
    <m/>
    <m/>
    <m/>
    <m/>
    <m/>
    <m/>
    <n v="2173"/>
  </r>
  <r>
    <x v="14"/>
    <x v="0"/>
    <x v="1"/>
    <x v="1"/>
    <x v="12"/>
    <m/>
    <m/>
    <m/>
    <m/>
    <m/>
    <m/>
    <n v="2164"/>
  </r>
  <r>
    <x v="14"/>
    <x v="1"/>
    <x v="5"/>
    <x v="1"/>
    <x v="12"/>
    <m/>
    <m/>
    <m/>
    <m/>
    <m/>
    <m/>
    <n v="2159"/>
  </r>
  <r>
    <x v="14"/>
    <x v="2"/>
    <x v="20"/>
    <x v="0"/>
    <x v="11"/>
    <m/>
    <m/>
    <m/>
    <m/>
    <m/>
    <m/>
    <n v="2144"/>
  </r>
  <r>
    <x v="14"/>
    <x v="0"/>
    <x v="68"/>
    <x v="0"/>
    <x v="11"/>
    <m/>
    <m/>
    <m/>
    <m/>
    <m/>
    <m/>
    <n v="2127"/>
  </r>
  <r>
    <x v="14"/>
    <x v="2"/>
    <x v="86"/>
    <x v="2"/>
    <x v="18"/>
    <m/>
    <m/>
    <m/>
    <m/>
    <m/>
    <m/>
    <n v="2125"/>
  </r>
  <r>
    <x v="14"/>
    <x v="7"/>
    <x v="72"/>
    <x v="0"/>
    <x v="11"/>
    <m/>
    <m/>
    <m/>
    <m/>
    <m/>
    <m/>
    <n v="2102"/>
  </r>
  <r>
    <x v="14"/>
    <x v="0"/>
    <x v="31"/>
    <x v="1"/>
    <x v="12"/>
    <m/>
    <m/>
    <m/>
    <m/>
    <m/>
    <m/>
    <n v="2096"/>
  </r>
  <r>
    <x v="14"/>
    <x v="0"/>
    <x v="101"/>
    <x v="0"/>
    <x v="11"/>
    <m/>
    <m/>
    <m/>
    <m/>
    <m/>
    <m/>
    <n v="2090"/>
  </r>
  <r>
    <x v="14"/>
    <x v="1"/>
    <x v="2"/>
    <x v="3"/>
    <x v="19"/>
    <m/>
    <m/>
    <m/>
    <m/>
    <m/>
    <m/>
    <n v="2084"/>
  </r>
  <r>
    <x v="14"/>
    <x v="0"/>
    <x v="0"/>
    <x v="5"/>
    <x v="20"/>
    <m/>
    <m/>
    <m/>
    <m/>
    <m/>
    <m/>
    <n v="2077"/>
  </r>
  <r>
    <x v="14"/>
    <x v="2"/>
    <x v="81"/>
    <x v="0"/>
    <x v="11"/>
    <m/>
    <m/>
    <m/>
    <m/>
    <m/>
    <m/>
    <n v="2071"/>
  </r>
  <r>
    <x v="14"/>
    <x v="5"/>
    <x v="33"/>
    <x v="4"/>
    <x v="21"/>
    <m/>
    <m/>
    <m/>
    <m/>
    <m/>
    <m/>
    <n v="2058"/>
  </r>
  <r>
    <x v="14"/>
    <x v="5"/>
    <x v="66"/>
    <x v="2"/>
    <x v="18"/>
    <m/>
    <m/>
    <m/>
    <m/>
    <m/>
    <m/>
    <n v="2022"/>
  </r>
  <r>
    <x v="14"/>
    <x v="0"/>
    <x v="96"/>
    <x v="0"/>
    <x v="11"/>
    <m/>
    <m/>
    <m/>
    <m/>
    <m/>
    <m/>
    <n v="2001"/>
  </r>
  <r>
    <x v="14"/>
    <x v="4"/>
    <x v="27"/>
    <x v="4"/>
    <x v="21"/>
    <m/>
    <m/>
    <m/>
    <m/>
    <m/>
    <m/>
    <n v="1966"/>
  </r>
  <r>
    <x v="14"/>
    <x v="2"/>
    <x v="84"/>
    <x v="2"/>
    <x v="17"/>
    <m/>
    <m/>
    <m/>
    <m/>
    <m/>
    <m/>
    <n v="1950"/>
  </r>
  <r>
    <x v="14"/>
    <x v="4"/>
    <x v="45"/>
    <x v="2"/>
    <x v="17"/>
    <m/>
    <m/>
    <m/>
    <m/>
    <m/>
    <m/>
    <n v="1950"/>
  </r>
  <r>
    <x v="14"/>
    <x v="5"/>
    <x v="33"/>
    <x v="3"/>
    <x v="19"/>
    <m/>
    <m/>
    <m/>
    <m/>
    <m/>
    <m/>
    <n v="1935"/>
  </r>
  <r>
    <x v="14"/>
    <x v="7"/>
    <x v="62"/>
    <x v="2"/>
    <x v="17"/>
    <m/>
    <m/>
    <m/>
    <m/>
    <m/>
    <m/>
    <n v="1913"/>
  </r>
  <r>
    <x v="14"/>
    <x v="4"/>
    <x v="65"/>
    <x v="3"/>
    <x v="19"/>
    <m/>
    <m/>
    <m/>
    <m/>
    <m/>
    <m/>
    <n v="1911"/>
  </r>
  <r>
    <x v="14"/>
    <x v="1"/>
    <x v="15"/>
    <x v="2"/>
    <x v="18"/>
    <m/>
    <m/>
    <m/>
    <m/>
    <m/>
    <m/>
    <n v="1883"/>
  </r>
  <r>
    <x v="14"/>
    <x v="4"/>
    <x v="34"/>
    <x v="3"/>
    <x v="19"/>
    <m/>
    <m/>
    <m/>
    <m/>
    <m/>
    <m/>
    <n v="1863"/>
  </r>
  <r>
    <x v="14"/>
    <x v="2"/>
    <x v="26"/>
    <x v="2"/>
    <x v="17"/>
    <m/>
    <m/>
    <m/>
    <m/>
    <m/>
    <m/>
    <n v="1858"/>
  </r>
  <r>
    <x v="14"/>
    <x v="0"/>
    <x v="1"/>
    <x v="2"/>
    <x v="18"/>
    <m/>
    <m/>
    <m/>
    <m/>
    <m/>
    <m/>
    <n v="1834"/>
  </r>
  <r>
    <x v="14"/>
    <x v="3"/>
    <x v="55"/>
    <x v="5"/>
    <x v="20"/>
    <m/>
    <m/>
    <m/>
    <m/>
    <m/>
    <m/>
    <n v="1830"/>
  </r>
  <r>
    <x v="14"/>
    <x v="2"/>
    <x v="84"/>
    <x v="0"/>
    <x v="11"/>
    <m/>
    <m/>
    <m/>
    <m/>
    <m/>
    <m/>
    <n v="1826"/>
  </r>
  <r>
    <x v="14"/>
    <x v="1"/>
    <x v="92"/>
    <x v="1"/>
    <x v="12"/>
    <m/>
    <m/>
    <m/>
    <m/>
    <m/>
    <m/>
    <n v="1805"/>
  </r>
  <r>
    <x v="14"/>
    <x v="1"/>
    <x v="19"/>
    <x v="2"/>
    <x v="18"/>
    <m/>
    <m/>
    <m/>
    <m/>
    <m/>
    <m/>
    <n v="1797"/>
  </r>
  <r>
    <x v="14"/>
    <x v="2"/>
    <x v="20"/>
    <x v="2"/>
    <x v="17"/>
    <m/>
    <m/>
    <m/>
    <m/>
    <m/>
    <m/>
    <n v="1785"/>
  </r>
  <r>
    <x v="14"/>
    <x v="5"/>
    <x v="89"/>
    <x v="2"/>
    <x v="18"/>
    <m/>
    <m/>
    <m/>
    <m/>
    <m/>
    <m/>
    <n v="1766"/>
  </r>
  <r>
    <x v="14"/>
    <x v="1"/>
    <x v="93"/>
    <x v="0"/>
    <x v="11"/>
    <m/>
    <m/>
    <m/>
    <m/>
    <m/>
    <m/>
    <n v="1724"/>
  </r>
  <r>
    <x v="14"/>
    <x v="4"/>
    <x v="57"/>
    <x v="2"/>
    <x v="18"/>
    <m/>
    <m/>
    <m/>
    <m/>
    <m/>
    <m/>
    <n v="1708"/>
  </r>
  <r>
    <x v="14"/>
    <x v="4"/>
    <x v="27"/>
    <x v="2"/>
    <x v="17"/>
    <m/>
    <m/>
    <m/>
    <m/>
    <m/>
    <m/>
    <n v="1696"/>
  </r>
  <r>
    <x v="14"/>
    <x v="1"/>
    <x v="5"/>
    <x v="5"/>
    <x v="20"/>
    <m/>
    <m/>
    <m/>
    <m/>
    <m/>
    <m/>
    <n v="1695"/>
  </r>
  <r>
    <x v="14"/>
    <x v="2"/>
    <x v="84"/>
    <x v="1"/>
    <x v="12"/>
    <m/>
    <m/>
    <m/>
    <m/>
    <m/>
    <m/>
    <n v="1691"/>
  </r>
  <r>
    <x v="14"/>
    <x v="4"/>
    <x v="17"/>
    <x v="4"/>
    <x v="21"/>
    <m/>
    <m/>
    <m/>
    <m/>
    <m/>
    <m/>
    <n v="1691"/>
  </r>
  <r>
    <x v="14"/>
    <x v="0"/>
    <x v="12"/>
    <x v="5"/>
    <x v="20"/>
    <m/>
    <m/>
    <m/>
    <m/>
    <m/>
    <m/>
    <n v="1663"/>
  </r>
  <r>
    <x v="14"/>
    <x v="4"/>
    <x v="27"/>
    <x v="3"/>
    <x v="19"/>
    <m/>
    <m/>
    <m/>
    <m/>
    <m/>
    <m/>
    <n v="1661"/>
  </r>
  <r>
    <x v="14"/>
    <x v="4"/>
    <x v="27"/>
    <x v="5"/>
    <x v="20"/>
    <m/>
    <m/>
    <m/>
    <m/>
    <m/>
    <m/>
    <n v="1658"/>
  </r>
  <r>
    <x v="14"/>
    <x v="5"/>
    <x v="89"/>
    <x v="0"/>
    <x v="11"/>
    <m/>
    <m/>
    <m/>
    <m/>
    <m/>
    <m/>
    <n v="1654"/>
  </r>
  <r>
    <x v="14"/>
    <x v="7"/>
    <x v="62"/>
    <x v="2"/>
    <x v="18"/>
    <m/>
    <m/>
    <m/>
    <m/>
    <m/>
    <m/>
    <n v="1652"/>
  </r>
  <r>
    <x v="14"/>
    <x v="8"/>
    <x v="102"/>
    <x v="0"/>
    <x v="11"/>
    <m/>
    <m/>
    <m/>
    <m/>
    <m/>
    <m/>
    <n v="1646"/>
  </r>
  <r>
    <x v="14"/>
    <x v="0"/>
    <x v="8"/>
    <x v="1"/>
    <x v="12"/>
    <m/>
    <m/>
    <m/>
    <m/>
    <m/>
    <m/>
    <n v="1639"/>
  </r>
  <r>
    <x v="14"/>
    <x v="2"/>
    <x v="88"/>
    <x v="1"/>
    <x v="12"/>
    <m/>
    <m/>
    <m/>
    <m/>
    <m/>
    <m/>
    <n v="1613"/>
  </r>
  <r>
    <x v="14"/>
    <x v="7"/>
    <x v="82"/>
    <x v="2"/>
    <x v="17"/>
    <m/>
    <m/>
    <m/>
    <m/>
    <m/>
    <m/>
    <n v="1608"/>
  </r>
  <r>
    <x v="14"/>
    <x v="3"/>
    <x v="63"/>
    <x v="2"/>
    <x v="18"/>
    <m/>
    <m/>
    <m/>
    <m/>
    <m/>
    <m/>
    <n v="1592"/>
  </r>
  <r>
    <x v="14"/>
    <x v="8"/>
    <x v="114"/>
    <x v="0"/>
    <x v="11"/>
    <m/>
    <m/>
    <m/>
    <m/>
    <m/>
    <m/>
    <n v="1592"/>
  </r>
  <r>
    <x v="14"/>
    <x v="7"/>
    <x v="82"/>
    <x v="0"/>
    <x v="11"/>
    <m/>
    <m/>
    <m/>
    <m/>
    <m/>
    <m/>
    <n v="1587"/>
  </r>
  <r>
    <x v="14"/>
    <x v="4"/>
    <x v="36"/>
    <x v="3"/>
    <x v="19"/>
    <m/>
    <m/>
    <m/>
    <m/>
    <m/>
    <m/>
    <n v="1587"/>
  </r>
  <r>
    <x v="14"/>
    <x v="1"/>
    <x v="100"/>
    <x v="0"/>
    <x v="11"/>
    <m/>
    <m/>
    <m/>
    <m/>
    <m/>
    <m/>
    <n v="1564"/>
  </r>
  <r>
    <x v="14"/>
    <x v="4"/>
    <x v="56"/>
    <x v="5"/>
    <x v="20"/>
    <m/>
    <m/>
    <m/>
    <m/>
    <m/>
    <m/>
    <n v="1540"/>
  </r>
  <r>
    <x v="14"/>
    <x v="2"/>
    <x v="87"/>
    <x v="2"/>
    <x v="17"/>
    <m/>
    <m/>
    <m/>
    <m/>
    <m/>
    <m/>
    <n v="1530"/>
  </r>
  <r>
    <x v="14"/>
    <x v="0"/>
    <x v="1"/>
    <x v="5"/>
    <x v="20"/>
    <m/>
    <m/>
    <m/>
    <m/>
    <m/>
    <m/>
    <n v="1529"/>
  </r>
  <r>
    <x v="14"/>
    <x v="7"/>
    <x v="62"/>
    <x v="0"/>
    <x v="11"/>
    <m/>
    <m/>
    <m/>
    <m/>
    <m/>
    <m/>
    <n v="1527"/>
  </r>
  <r>
    <x v="14"/>
    <x v="5"/>
    <x v="39"/>
    <x v="5"/>
    <x v="20"/>
    <m/>
    <m/>
    <m/>
    <m/>
    <m/>
    <m/>
    <n v="1520"/>
  </r>
  <r>
    <x v="14"/>
    <x v="7"/>
    <x v="72"/>
    <x v="2"/>
    <x v="18"/>
    <m/>
    <m/>
    <m/>
    <m/>
    <m/>
    <m/>
    <n v="1502"/>
  </r>
  <r>
    <x v="14"/>
    <x v="3"/>
    <x v="16"/>
    <x v="5"/>
    <x v="20"/>
    <m/>
    <m/>
    <m/>
    <m/>
    <m/>
    <m/>
    <n v="1499"/>
  </r>
  <r>
    <x v="14"/>
    <x v="0"/>
    <x v="7"/>
    <x v="2"/>
    <x v="17"/>
    <m/>
    <m/>
    <m/>
    <m/>
    <m/>
    <m/>
    <n v="1490"/>
  </r>
  <r>
    <x v="14"/>
    <x v="7"/>
    <x v="52"/>
    <x v="1"/>
    <x v="12"/>
    <m/>
    <m/>
    <m/>
    <m/>
    <m/>
    <m/>
    <n v="1473"/>
  </r>
  <r>
    <x v="14"/>
    <x v="2"/>
    <x v="88"/>
    <x v="2"/>
    <x v="18"/>
    <m/>
    <m/>
    <m/>
    <m/>
    <m/>
    <m/>
    <n v="1465"/>
  </r>
  <r>
    <x v="14"/>
    <x v="4"/>
    <x v="73"/>
    <x v="2"/>
    <x v="17"/>
    <m/>
    <m/>
    <m/>
    <m/>
    <m/>
    <m/>
    <n v="1453"/>
  </r>
  <r>
    <x v="14"/>
    <x v="3"/>
    <x v="97"/>
    <x v="2"/>
    <x v="17"/>
    <m/>
    <m/>
    <m/>
    <m/>
    <m/>
    <m/>
    <n v="1438"/>
  </r>
  <r>
    <x v="14"/>
    <x v="0"/>
    <x v="128"/>
    <x v="0"/>
    <x v="11"/>
    <m/>
    <m/>
    <m/>
    <m/>
    <m/>
    <m/>
    <n v="1434"/>
  </r>
  <r>
    <x v="14"/>
    <x v="4"/>
    <x v="27"/>
    <x v="4"/>
    <x v="21"/>
    <m/>
    <m/>
    <m/>
    <m/>
    <m/>
    <m/>
    <n v="1425"/>
  </r>
  <r>
    <x v="14"/>
    <x v="1"/>
    <x v="3"/>
    <x v="2"/>
    <x v="18"/>
    <m/>
    <m/>
    <m/>
    <m/>
    <m/>
    <m/>
    <n v="1420"/>
  </r>
  <r>
    <x v="14"/>
    <x v="6"/>
    <x v="90"/>
    <x v="0"/>
    <x v="11"/>
    <m/>
    <m/>
    <m/>
    <m/>
    <m/>
    <m/>
    <n v="1391"/>
  </r>
  <r>
    <x v="14"/>
    <x v="1"/>
    <x v="14"/>
    <x v="2"/>
    <x v="18"/>
    <m/>
    <m/>
    <m/>
    <m/>
    <m/>
    <m/>
    <n v="1372"/>
  </r>
  <r>
    <x v="14"/>
    <x v="1"/>
    <x v="41"/>
    <x v="1"/>
    <x v="12"/>
    <m/>
    <m/>
    <m/>
    <m/>
    <m/>
    <m/>
    <n v="1364"/>
  </r>
  <r>
    <x v="14"/>
    <x v="0"/>
    <x v="18"/>
    <x v="1"/>
    <x v="12"/>
    <m/>
    <m/>
    <m/>
    <m/>
    <m/>
    <m/>
    <n v="1351"/>
  </r>
  <r>
    <x v="14"/>
    <x v="3"/>
    <x v="51"/>
    <x v="3"/>
    <x v="19"/>
    <m/>
    <m/>
    <m/>
    <m/>
    <m/>
    <m/>
    <n v="1343"/>
  </r>
  <r>
    <x v="14"/>
    <x v="0"/>
    <x v="7"/>
    <x v="2"/>
    <x v="18"/>
    <m/>
    <m/>
    <m/>
    <m/>
    <m/>
    <m/>
    <n v="1338"/>
  </r>
  <r>
    <x v="14"/>
    <x v="4"/>
    <x v="34"/>
    <x v="5"/>
    <x v="20"/>
    <m/>
    <m/>
    <m/>
    <m/>
    <m/>
    <m/>
    <n v="1333"/>
  </r>
  <r>
    <x v="14"/>
    <x v="2"/>
    <x v="4"/>
    <x v="5"/>
    <x v="20"/>
    <m/>
    <m/>
    <m/>
    <m/>
    <m/>
    <m/>
    <n v="1327"/>
  </r>
  <r>
    <x v="14"/>
    <x v="9"/>
    <x v="95"/>
    <x v="1"/>
    <x v="12"/>
    <m/>
    <m/>
    <m/>
    <m/>
    <m/>
    <m/>
    <n v="1325"/>
  </r>
  <r>
    <x v="14"/>
    <x v="4"/>
    <x v="27"/>
    <x v="3"/>
    <x v="19"/>
    <m/>
    <m/>
    <m/>
    <m/>
    <m/>
    <m/>
    <n v="1320"/>
  </r>
  <r>
    <x v="14"/>
    <x v="5"/>
    <x v="69"/>
    <x v="5"/>
    <x v="20"/>
    <m/>
    <m/>
    <m/>
    <m/>
    <m/>
    <m/>
    <n v="1295"/>
  </r>
  <r>
    <x v="14"/>
    <x v="10"/>
    <x v="109"/>
    <x v="0"/>
    <x v="11"/>
    <m/>
    <m/>
    <m/>
    <m/>
    <m/>
    <m/>
    <n v="1286"/>
  </r>
  <r>
    <x v="14"/>
    <x v="5"/>
    <x v="89"/>
    <x v="1"/>
    <x v="12"/>
    <m/>
    <m/>
    <m/>
    <m/>
    <m/>
    <m/>
    <n v="1276"/>
  </r>
  <r>
    <x v="14"/>
    <x v="1"/>
    <x v="116"/>
    <x v="0"/>
    <x v="11"/>
    <m/>
    <m/>
    <m/>
    <m/>
    <m/>
    <m/>
    <n v="1267"/>
  </r>
  <r>
    <x v="14"/>
    <x v="3"/>
    <x v="104"/>
    <x v="0"/>
    <x v="11"/>
    <m/>
    <m/>
    <m/>
    <m/>
    <m/>
    <m/>
    <n v="1266"/>
  </r>
  <r>
    <x v="14"/>
    <x v="0"/>
    <x v="9"/>
    <x v="2"/>
    <x v="18"/>
    <m/>
    <m/>
    <m/>
    <m/>
    <m/>
    <m/>
    <n v="1263"/>
  </r>
  <r>
    <x v="14"/>
    <x v="2"/>
    <x v="20"/>
    <x v="2"/>
    <x v="17"/>
    <m/>
    <m/>
    <m/>
    <m/>
    <m/>
    <m/>
    <n v="1258"/>
  </r>
  <r>
    <x v="14"/>
    <x v="1"/>
    <x v="23"/>
    <x v="2"/>
    <x v="18"/>
    <m/>
    <m/>
    <m/>
    <m/>
    <m/>
    <m/>
    <n v="1258"/>
  </r>
  <r>
    <x v="14"/>
    <x v="4"/>
    <x v="36"/>
    <x v="4"/>
    <x v="21"/>
    <m/>
    <m/>
    <m/>
    <m/>
    <m/>
    <m/>
    <n v="1254"/>
  </r>
  <r>
    <x v="14"/>
    <x v="2"/>
    <x v="29"/>
    <x v="3"/>
    <x v="19"/>
    <m/>
    <m/>
    <m/>
    <m/>
    <m/>
    <m/>
    <n v="1252"/>
  </r>
  <r>
    <x v="14"/>
    <x v="4"/>
    <x v="45"/>
    <x v="5"/>
    <x v="20"/>
    <m/>
    <m/>
    <m/>
    <m/>
    <m/>
    <m/>
    <n v="1246"/>
  </r>
  <r>
    <x v="14"/>
    <x v="2"/>
    <x v="43"/>
    <x v="3"/>
    <x v="19"/>
    <m/>
    <m/>
    <m/>
    <m/>
    <m/>
    <m/>
    <n v="1236"/>
  </r>
  <r>
    <x v="14"/>
    <x v="2"/>
    <x v="112"/>
    <x v="0"/>
    <x v="11"/>
    <m/>
    <m/>
    <m/>
    <m/>
    <m/>
    <m/>
    <n v="1230"/>
  </r>
  <r>
    <x v="14"/>
    <x v="1"/>
    <x v="21"/>
    <x v="2"/>
    <x v="18"/>
    <m/>
    <m/>
    <m/>
    <m/>
    <m/>
    <m/>
    <n v="1201"/>
  </r>
  <r>
    <x v="14"/>
    <x v="5"/>
    <x v="89"/>
    <x v="3"/>
    <x v="19"/>
    <m/>
    <m/>
    <m/>
    <m/>
    <m/>
    <m/>
    <n v="1196"/>
  </r>
  <r>
    <x v="14"/>
    <x v="1"/>
    <x v="15"/>
    <x v="3"/>
    <x v="19"/>
    <m/>
    <m/>
    <m/>
    <m/>
    <m/>
    <m/>
    <n v="1185"/>
  </r>
  <r>
    <x v="14"/>
    <x v="4"/>
    <x v="34"/>
    <x v="4"/>
    <x v="21"/>
    <m/>
    <m/>
    <m/>
    <m/>
    <m/>
    <m/>
    <n v="1183"/>
  </r>
  <r>
    <x v="14"/>
    <x v="2"/>
    <x v="11"/>
    <x v="5"/>
    <x v="20"/>
    <m/>
    <m/>
    <m/>
    <m/>
    <m/>
    <m/>
    <n v="1182"/>
  </r>
  <r>
    <x v="14"/>
    <x v="1"/>
    <x v="24"/>
    <x v="3"/>
    <x v="19"/>
    <m/>
    <m/>
    <m/>
    <m/>
    <m/>
    <m/>
    <n v="1171"/>
  </r>
  <r>
    <x v="14"/>
    <x v="2"/>
    <x v="58"/>
    <x v="2"/>
    <x v="17"/>
    <m/>
    <m/>
    <m/>
    <m/>
    <m/>
    <m/>
    <n v="1163"/>
  </r>
  <r>
    <x v="14"/>
    <x v="1"/>
    <x v="13"/>
    <x v="5"/>
    <x v="20"/>
    <m/>
    <m/>
    <m/>
    <m/>
    <m/>
    <m/>
    <n v="1163"/>
  </r>
  <r>
    <x v="14"/>
    <x v="2"/>
    <x v="112"/>
    <x v="1"/>
    <x v="12"/>
    <m/>
    <m/>
    <m/>
    <m/>
    <m/>
    <m/>
    <n v="1160"/>
  </r>
  <r>
    <x v="14"/>
    <x v="2"/>
    <x v="20"/>
    <x v="4"/>
    <x v="21"/>
    <m/>
    <m/>
    <m/>
    <m/>
    <m/>
    <m/>
    <n v="1155"/>
  </r>
  <r>
    <x v="14"/>
    <x v="2"/>
    <x v="43"/>
    <x v="2"/>
    <x v="18"/>
    <m/>
    <m/>
    <m/>
    <m/>
    <m/>
    <m/>
    <n v="1142"/>
  </r>
  <r>
    <x v="14"/>
    <x v="6"/>
    <x v="108"/>
    <x v="0"/>
    <x v="11"/>
    <m/>
    <m/>
    <m/>
    <m/>
    <m/>
    <m/>
    <n v="1127"/>
  </r>
  <r>
    <x v="14"/>
    <x v="3"/>
    <x v="98"/>
    <x v="0"/>
    <x v="11"/>
    <m/>
    <m/>
    <m/>
    <m/>
    <m/>
    <m/>
    <n v="1122"/>
  </r>
  <r>
    <x v="14"/>
    <x v="0"/>
    <x v="54"/>
    <x v="1"/>
    <x v="12"/>
    <m/>
    <m/>
    <m/>
    <m/>
    <m/>
    <m/>
    <n v="1121"/>
  </r>
  <r>
    <x v="14"/>
    <x v="9"/>
    <x v="106"/>
    <x v="1"/>
    <x v="12"/>
    <m/>
    <m/>
    <m/>
    <m/>
    <m/>
    <m/>
    <n v="1106"/>
  </r>
  <r>
    <x v="14"/>
    <x v="2"/>
    <x v="49"/>
    <x v="3"/>
    <x v="19"/>
    <m/>
    <m/>
    <m/>
    <m/>
    <m/>
    <m/>
    <n v="1085"/>
  </r>
  <r>
    <x v="14"/>
    <x v="11"/>
    <x v="113"/>
    <x v="1"/>
    <x v="12"/>
    <m/>
    <m/>
    <m/>
    <m/>
    <m/>
    <m/>
    <n v="1085"/>
  </r>
  <r>
    <x v="14"/>
    <x v="3"/>
    <x v="119"/>
    <x v="0"/>
    <x v="11"/>
    <m/>
    <m/>
    <m/>
    <m/>
    <m/>
    <m/>
    <n v="1083"/>
  </r>
  <r>
    <x v="14"/>
    <x v="5"/>
    <x v="39"/>
    <x v="4"/>
    <x v="21"/>
    <m/>
    <m/>
    <m/>
    <m/>
    <m/>
    <m/>
    <n v="1075"/>
  </r>
  <r>
    <x v="14"/>
    <x v="2"/>
    <x v="48"/>
    <x v="4"/>
    <x v="21"/>
    <m/>
    <m/>
    <m/>
    <m/>
    <m/>
    <m/>
    <n v="1072"/>
  </r>
  <r>
    <x v="14"/>
    <x v="4"/>
    <x v="35"/>
    <x v="4"/>
    <x v="21"/>
    <m/>
    <m/>
    <m/>
    <m/>
    <m/>
    <m/>
    <n v="1069"/>
  </r>
  <r>
    <x v="14"/>
    <x v="11"/>
    <x v="113"/>
    <x v="2"/>
    <x v="18"/>
    <m/>
    <m/>
    <m/>
    <m/>
    <m/>
    <m/>
    <n v="1066"/>
  </r>
  <r>
    <x v="14"/>
    <x v="3"/>
    <x v="38"/>
    <x v="3"/>
    <x v="19"/>
    <m/>
    <m/>
    <m/>
    <m/>
    <m/>
    <m/>
    <n v="1043"/>
  </r>
  <r>
    <x v="14"/>
    <x v="1"/>
    <x v="3"/>
    <x v="1"/>
    <x v="12"/>
    <m/>
    <m/>
    <m/>
    <m/>
    <m/>
    <m/>
    <n v="1040"/>
  </r>
  <r>
    <x v="14"/>
    <x v="7"/>
    <x v="62"/>
    <x v="5"/>
    <x v="20"/>
    <m/>
    <m/>
    <m/>
    <m/>
    <m/>
    <m/>
    <n v="1038"/>
  </r>
  <r>
    <x v="14"/>
    <x v="2"/>
    <x v="43"/>
    <x v="1"/>
    <x v="12"/>
    <m/>
    <m/>
    <m/>
    <m/>
    <m/>
    <m/>
    <n v="1037"/>
  </r>
  <r>
    <x v="14"/>
    <x v="5"/>
    <x v="66"/>
    <x v="0"/>
    <x v="11"/>
    <m/>
    <m/>
    <m/>
    <m/>
    <m/>
    <m/>
    <n v="1023"/>
  </r>
  <r>
    <x v="14"/>
    <x v="0"/>
    <x v="1"/>
    <x v="2"/>
    <x v="17"/>
    <m/>
    <m/>
    <m/>
    <m/>
    <m/>
    <m/>
    <n v="1018"/>
  </r>
  <r>
    <x v="14"/>
    <x v="3"/>
    <x v="104"/>
    <x v="1"/>
    <x v="12"/>
    <m/>
    <m/>
    <m/>
    <m/>
    <m/>
    <m/>
    <n v="990"/>
  </r>
  <r>
    <x v="14"/>
    <x v="3"/>
    <x v="51"/>
    <x v="5"/>
    <x v="20"/>
    <m/>
    <m/>
    <m/>
    <m/>
    <m/>
    <m/>
    <n v="980"/>
  </r>
  <r>
    <x v="14"/>
    <x v="1"/>
    <x v="2"/>
    <x v="5"/>
    <x v="20"/>
    <m/>
    <m/>
    <m/>
    <m/>
    <m/>
    <m/>
    <n v="978"/>
  </r>
  <r>
    <x v="14"/>
    <x v="3"/>
    <x v="42"/>
    <x v="5"/>
    <x v="20"/>
    <m/>
    <m/>
    <m/>
    <m/>
    <m/>
    <m/>
    <n v="971"/>
  </r>
  <r>
    <x v="14"/>
    <x v="1"/>
    <x v="19"/>
    <x v="3"/>
    <x v="19"/>
    <m/>
    <m/>
    <m/>
    <m/>
    <m/>
    <m/>
    <n v="967"/>
  </r>
  <r>
    <x v="14"/>
    <x v="2"/>
    <x v="110"/>
    <x v="2"/>
    <x v="17"/>
    <m/>
    <m/>
    <m/>
    <m/>
    <m/>
    <m/>
    <n v="963"/>
  </r>
  <r>
    <x v="14"/>
    <x v="1"/>
    <x v="13"/>
    <x v="1"/>
    <x v="12"/>
    <m/>
    <m/>
    <m/>
    <m/>
    <m/>
    <m/>
    <n v="959"/>
  </r>
  <r>
    <x v="14"/>
    <x v="2"/>
    <x v="47"/>
    <x v="4"/>
    <x v="21"/>
    <m/>
    <m/>
    <m/>
    <m/>
    <m/>
    <m/>
    <n v="958"/>
  </r>
  <r>
    <x v="14"/>
    <x v="2"/>
    <x v="10"/>
    <x v="4"/>
    <x v="21"/>
    <m/>
    <m/>
    <m/>
    <m/>
    <m/>
    <m/>
    <n v="952"/>
  </r>
  <r>
    <x v="14"/>
    <x v="0"/>
    <x v="60"/>
    <x v="1"/>
    <x v="12"/>
    <m/>
    <m/>
    <m/>
    <m/>
    <m/>
    <m/>
    <n v="952"/>
  </r>
  <r>
    <x v="14"/>
    <x v="2"/>
    <x v="88"/>
    <x v="3"/>
    <x v="19"/>
    <m/>
    <m/>
    <m/>
    <m/>
    <m/>
    <m/>
    <n v="934"/>
  </r>
  <r>
    <x v="14"/>
    <x v="1"/>
    <x v="123"/>
    <x v="0"/>
    <x v="11"/>
    <m/>
    <m/>
    <m/>
    <m/>
    <m/>
    <m/>
    <n v="917"/>
  </r>
  <r>
    <x v="14"/>
    <x v="3"/>
    <x v="38"/>
    <x v="4"/>
    <x v="21"/>
    <m/>
    <m/>
    <m/>
    <m/>
    <m/>
    <m/>
    <n v="912"/>
  </r>
  <r>
    <x v="14"/>
    <x v="4"/>
    <x v="27"/>
    <x v="4"/>
    <x v="21"/>
    <m/>
    <m/>
    <m/>
    <m/>
    <m/>
    <m/>
    <n v="902"/>
  </r>
  <r>
    <x v="14"/>
    <x v="1"/>
    <x v="24"/>
    <x v="1"/>
    <x v="12"/>
    <m/>
    <m/>
    <m/>
    <m/>
    <m/>
    <m/>
    <n v="896"/>
  </r>
  <r>
    <x v="14"/>
    <x v="7"/>
    <x v="82"/>
    <x v="2"/>
    <x v="18"/>
    <m/>
    <m/>
    <m/>
    <m/>
    <m/>
    <m/>
    <n v="890"/>
  </r>
  <r>
    <x v="14"/>
    <x v="1"/>
    <x v="13"/>
    <x v="2"/>
    <x v="18"/>
    <m/>
    <m/>
    <m/>
    <m/>
    <m/>
    <m/>
    <n v="885"/>
  </r>
  <r>
    <x v="14"/>
    <x v="1"/>
    <x v="41"/>
    <x v="2"/>
    <x v="17"/>
    <m/>
    <m/>
    <m/>
    <m/>
    <m/>
    <m/>
    <n v="881"/>
  </r>
  <r>
    <x v="14"/>
    <x v="2"/>
    <x v="110"/>
    <x v="1"/>
    <x v="12"/>
    <m/>
    <m/>
    <m/>
    <m/>
    <m/>
    <m/>
    <n v="876"/>
  </r>
  <r>
    <x v="14"/>
    <x v="1"/>
    <x v="92"/>
    <x v="0"/>
    <x v="11"/>
    <m/>
    <m/>
    <m/>
    <m/>
    <m/>
    <m/>
    <n v="874"/>
  </r>
  <r>
    <x v="14"/>
    <x v="1"/>
    <x v="118"/>
    <x v="0"/>
    <x v="11"/>
    <m/>
    <m/>
    <m/>
    <m/>
    <m/>
    <m/>
    <n v="872"/>
  </r>
  <r>
    <x v="14"/>
    <x v="5"/>
    <x v="22"/>
    <x v="4"/>
    <x v="21"/>
    <m/>
    <m/>
    <m/>
    <m/>
    <m/>
    <m/>
    <n v="869"/>
  </r>
  <r>
    <x v="14"/>
    <x v="6"/>
    <x v="91"/>
    <x v="0"/>
    <x v="11"/>
    <m/>
    <m/>
    <m/>
    <m/>
    <m/>
    <m/>
    <n v="865"/>
  </r>
  <r>
    <x v="14"/>
    <x v="7"/>
    <x v="117"/>
    <x v="2"/>
    <x v="17"/>
    <m/>
    <m/>
    <m/>
    <m/>
    <m/>
    <m/>
    <n v="861"/>
  </r>
  <r>
    <x v="14"/>
    <x v="2"/>
    <x v="4"/>
    <x v="4"/>
    <x v="21"/>
    <m/>
    <m/>
    <m/>
    <m/>
    <m/>
    <m/>
    <n v="854"/>
  </r>
  <r>
    <x v="14"/>
    <x v="2"/>
    <x v="120"/>
    <x v="1"/>
    <x v="12"/>
    <m/>
    <m/>
    <m/>
    <m/>
    <m/>
    <m/>
    <n v="851"/>
  </r>
  <r>
    <x v="14"/>
    <x v="0"/>
    <x v="18"/>
    <x v="2"/>
    <x v="18"/>
    <m/>
    <m/>
    <m/>
    <m/>
    <m/>
    <m/>
    <n v="848"/>
  </r>
  <r>
    <x v="14"/>
    <x v="0"/>
    <x v="18"/>
    <x v="5"/>
    <x v="20"/>
    <m/>
    <m/>
    <m/>
    <m/>
    <m/>
    <m/>
    <n v="847"/>
  </r>
  <r>
    <x v="14"/>
    <x v="2"/>
    <x v="87"/>
    <x v="1"/>
    <x v="12"/>
    <m/>
    <m/>
    <m/>
    <m/>
    <m/>
    <m/>
    <n v="842"/>
  </r>
  <r>
    <x v="14"/>
    <x v="1"/>
    <x v="3"/>
    <x v="5"/>
    <x v="20"/>
    <m/>
    <m/>
    <m/>
    <m/>
    <m/>
    <m/>
    <n v="837"/>
  </r>
  <r>
    <x v="14"/>
    <x v="9"/>
    <x v="107"/>
    <x v="1"/>
    <x v="12"/>
    <m/>
    <m/>
    <m/>
    <m/>
    <m/>
    <m/>
    <n v="833"/>
  </r>
  <r>
    <x v="14"/>
    <x v="5"/>
    <x v="33"/>
    <x v="4"/>
    <x v="21"/>
    <m/>
    <m/>
    <m/>
    <m/>
    <m/>
    <m/>
    <n v="831"/>
  </r>
  <r>
    <x v="14"/>
    <x v="4"/>
    <x v="53"/>
    <x v="3"/>
    <x v="19"/>
    <m/>
    <m/>
    <m/>
    <m/>
    <m/>
    <m/>
    <n v="826"/>
  </r>
  <r>
    <x v="14"/>
    <x v="0"/>
    <x v="8"/>
    <x v="2"/>
    <x v="17"/>
    <m/>
    <m/>
    <m/>
    <m/>
    <m/>
    <m/>
    <n v="824"/>
  </r>
  <r>
    <x v="14"/>
    <x v="0"/>
    <x v="101"/>
    <x v="5"/>
    <x v="20"/>
    <m/>
    <m/>
    <m/>
    <m/>
    <m/>
    <m/>
    <n v="822"/>
  </r>
  <r>
    <x v="14"/>
    <x v="5"/>
    <x v="33"/>
    <x v="1"/>
    <x v="12"/>
    <m/>
    <m/>
    <m/>
    <m/>
    <m/>
    <m/>
    <n v="821"/>
  </r>
  <r>
    <x v="14"/>
    <x v="5"/>
    <x v="69"/>
    <x v="2"/>
    <x v="18"/>
    <m/>
    <m/>
    <m/>
    <m/>
    <m/>
    <m/>
    <n v="811"/>
  </r>
  <r>
    <x v="14"/>
    <x v="3"/>
    <x v="111"/>
    <x v="1"/>
    <x v="12"/>
    <m/>
    <m/>
    <m/>
    <m/>
    <m/>
    <m/>
    <n v="810"/>
  </r>
  <r>
    <x v="14"/>
    <x v="7"/>
    <x v="52"/>
    <x v="2"/>
    <x v="18"/>
    <m/>
    <m/>
    <m/>
    <m/>
    <m/>
    <m/>
    <n v="807"/>
  </r>
  <r>
    <x v="14"/>
    <x v="0"/>
    <x v="9"/>
    <x v="2"/>
    <x v="17"/>
    <m/>
    <m/>
    <m/>
    <m/>
    <m/>
    <m/>
    <n v="787"/>
  </r>
  <r>
    <x v="14"/>
    <x v="1"/>
    <x v="14"/>
    <x v="5"/>
    <x v="20"/>
    <m/>
    <m/>
    <m/>
    <m/>
    <m/>
    <m/>
    <n v="786"/>
  </r>
  <r>
    <x v="14"/>
    <x v="3"/>
    <x v="111"/>
    <x v="0"/>
    <x v="11"/>
    <m/>
    <m/>
    <m/>
    <m/>
    <m/>
    <m/>
    <n v="770"/>
  </r>
  <r>
    <x v="14"/>
    <x v="1"/>
    <x v="37"/>
    <x v="2"/>
    <x v="18"/>
    <m/>
    <m/>
    <m/>
    <m/>
    <m/>
    <m/>
    <n v="758"/>
  </r>
  <r>
    <x v="14"/>
    <x v="3"/>
    <x v="97"/>
    <x v="1"/>
    <x v="12"/>
    <m/>
    <m/>
    <m/>
    <m/>
    <m/>
    <m/>
    <n v="753"/>
  </r>
  <r>
    <x v="14"/>
    <x v="2"/>
    <x v="11"/>
    <x v="4"/>
    <x v="21"/>
    <m/>
    <m/>
    <m/>
    <m/>
    <m/>
    <m/>
    <n v="752"/>
  </r>
  <r>
    <x v="14"/>
    <x v="5"/>
    <x v="89"/>
    <x v="5"/>
    <x v="20"/>
    <m/>
    <m/>
    <m/>
    <m/>
    <m/>
    <m/>
    <n v="744"/>
  </r>
  <r>
    <x v="14"/>
    <x v="0"/>
    <x v="54"/>
    <x v="0"/>
    <x v="11"/>
    <m/>
    <m/>
    <m/>
    <m/>
    <m/>
    <m/>
    <n v="734"/>
  </r>
  <r>
    <x v="14"/>
    <x v="1"/>
    <x v="5"/>
    <x v="3"/>
    <x v="19"/>
    <m/>
    <m/>
    <m/>
    <m/>
    <m/>
    <m/>
    <n v="722"/>
  </r>
  <r>
    <x v="14"/>
    <x v="0"/>
    <x v="9"/>
    <x v="1"/>
    <x v="12"/>
    <m/>
    <m/>
    <m/>
    <m/>
    <m/>
    <m/>
    <n v="717"/>
  </r>
  <r>
    <x v="14"/>
    <x v="4"/>
    <x v="27"/>
    <x v="3"/>
    <x v="19"/>
    <m/>
    <m/>
    <m/>
    <m/>
    <m/>
    <m/>
    <n v="714"/>
  </r>
  <r>
    <x v="14"/>
    <x v="0"/>
    <x v="46"/>
    <x v="5"/>
    <x v="20"/>
    <m/>
    <m/>
    <m/>
    <m/>
    <m/>
    <m/>
    <n v="713"/>
  </r>
  <r>
    <x v="14"/>
    <x v="2"/>
    <x v="81"/>
    <x v="1"/>
    <x v="12"/>
    <m/>
    <m/>
    <m/>
    <m/>
    <m/>
    <m/>
    <n v="704"/>
  </r>
  <r>
    <x v="14"/>
    <x v="4"/>
    <x v="57"/>
    <x v="5"/>
    <x v="20"/>
    <m/>
    <m/>
    <m/>
    <m/>
    <m/>
    <m/>
    <n v="701"/>
  </r>
  <r>
    <x v="14"/>
    <x v="3"/>
    <x v="104"/>
    <x v="2"/>
    <x v="17"/>
    <m/>
    <m/>
    <m/>
    <m/>
    <m/>
    <m/>
    <n v="700"/>
  </r>
  <r>
    <x v="14"/>
    <x v="6"/>
    <x v="105"/>
    <x v="0"/>
    <x v="11"/>
    <m/>
    <m/>
    <m/>
    <m/>
    <m/>
    <m/>
    <n v="699"/>
  </r>
  <r>
    <x v="14"/>
    <x v="4"/>
    <x v="27"/>
    <x v="4"/>
    <x v="21"/>
    <m/>
    <m/>
    <m/>
    <m/>
    <m/>
    <m/>
    <n v="692"/>
  </r>
  <r>
    <x v="14"/>
    <x v="2"/>
    <x v="81"/>
    <x v="2"/>
    <x v="18"/>
    <m/>
    <m/>
    <m/>
    <m/>
    <m/>
    <m/>
    <n v="691"/>
  </r>
  <r>
    <x v="14"/>
    <x v="2"/>
    <x v="86"/>
    <x v="2"/>
    <x v="17"/>
    <m/>
    <m/>
    <m/>
    <m/>
    <m/>
    <m/>
    <n v="690"/>
  </r>
  <r>
    <x v="14"/>
    <x v="7"/>
    <x v="72"/>
    <x v="4"/>
    <x v="21"/>
    <m/>
    <m/>
    <m/>
    <m/>
    <m/>
    <m/>
    <n v="689"/>
  </r>
  <r>
    <x v="14"/>
    <x v="0"/>
    <x v="0"/>
    <x v="2"/>
    <x v="17"/>
    <m/>
    <m/>
    <m/>
    <m/>
    <m/>
    <m/>
    <n v="688"/>
  </r>
  <r>
    <x v="14"/>
    <x v="6"/>
    <x v="90"/>
    <x v="2"/>
    <x v="17"/>
    <m/>
    <m/>
    <m/>
    <m/>
    <m/>
    <m/>
    <n v="686"/>
  </r>
  <r>
    <x v="14"/>
    <x v="4"/>
    <x v="53"/>
    <x v="5"/>
    <x v="20"/>
    <m/>
    <m/>
    <m/>
    <m/>
    <m/>
    <m/>
    <n v="685"/>
  </r>
  <r>
    <x v="14"/>
    <x v="4"/>
    <x v="56"/>
    <x v="4"/>
    <x v="21"/>
    <m/>
    <m/>
    <m/>
    <m/>
    <m/>
    <m/>
    <n v="682"/>
  </r>
  <r>
    <x v="14"/>
    <x v="0"/>
    <x v="40"/>
    <x v="1"/>
    <x v="12"/>
    <m/>
    <m/>
    <m/>
    <m/>
    <m/>
    <m/>
    <n v="678"/>
  </r>
  <r>
    <x v="14"/>
    <x v="7"/>
    <x v="115"/>
    <x v="2"/>
    <x v="17"/>
    <m/>
    <m/>
    <m/>
    <m/>
    <m/>
    <m/>
    <n v="665"/>
  </r>
  <r>
    <x v="14"/>
    <x v="4"/>
    <x v="27"/>
    <x v="5"/>
    <x v="20"/>
    <m/>
    <m/>
    <m/>
    <m/>
    <m/>
    <m/>
    <n v="660"/>
  </r>
  <r>
    <x v="14"/>
    <x v="2"/>
    <x v="20"/>
    <x v="5"/>
    <x v="20"/>
    <m/>
    <m/>
    <m/>
    <m/>
    <m/>
    <m/>
    <n v="657"/>
  </r>
  <r>
    <x v="14"/>
    <x v="3"/>
    <x v="51"/>
    <x v="2"/>
    <x v="18"/>
    <m/>
    <m/>
    <m/>
    <m/>
    <m/>
    <m/>
    <n v="657"/>
  </r>
  <r>
    <x v="14"/>
    <x v="0"/>
    <x v="103"/>
    <x v="0"/>
    <x v="11"/>
    <m/>
    <m/>
    <m/>
    <m/>
    <m/>
    <m/>
    <n v="655"/>
  </r>
  <r>
    <x v="14"/>
    <x v="2"/>
    <x v="84"/>
    <x v="2"/>
    <x v="18"/>
    <m/>
    <m/>
    <m/>
    <m/>
    <m/>
    <m/>
    <n v="654"/>
  </r>
  <r>
    <x v="14"/>
    <x v="3"/>
    <x v="97"/>
    <x v="2"/>
    <x v="18"/>
    <m/>
    <m/>
    <m/>
    <m/>
    <m/>
    <m/>
    <n v="652"/>
  </r>
  <r>
    <x v="14"/>
    <x v="7"/>
    <x v="62"/>
    <x v="3"/>
    <x v="19"/>
    <m/>
    <m/>
    <m/>
    <m/>
    <m/>
    <m/>
    <n v="646"/>
  </r>
  <r>
    <x v="14"/>
    <x v="5"/>
    <x v="33"/>
    <x v="3"/>
    <x v="19"/>
    <m/>
    <m/>
    <m/>
    <m/>
    <m/>
    <m/>
    <n v="638"/>
  </r>
  <r>
    <x v="14"/>
    <x v="2"/>
    <x v="58"/>
    <x v="3"/>
    <x v="19"/>
    <m/>
    <m/>
    <m/>
    <m/>
    <m/>
    <m/>
    <n v="634"/>
  </r>
  <r>
    <x v="14"/>
    <x v="7"/>
    <x v="62"/>
    <x v="3"/>
    <x v="19"/>
    <m/>
    <m/>
    <m/>
    <m/>
    <m/>
    <m/>
    <n v="629"/>
  </r>
  <r>
    <x v="14"/>
    <x v="3"/>
    <x v="74"/>
    <x v="4"/>
    <x v="21"/>
    <m/>
    <m/>
    <m/>
    <m/>
    <m/>
    <m/>
    <n v="626"/>
  </r>
  <r>
    <x v="14"/>
    <x v="1"/>
    <x v="25"/>
    <x v="2"/>
    <x v="17"/>
    <m/>
    <m/>
    <m/>
    <m/>
    <m/>
    <m/>
    <n v="619"/>
  </r>
  <r>
    <x v="14"/>
    <x v="0"/>
    <x v="68"/>
    <x v="0"/>
    <x v="11"/>
    <m/>
    <m/>
    <m/>
    <m/>
    <m/>
    <m/>
    <n v="618"/>
  </r>
  <r>
    <x v="14"/>
    <x v="8"/>
    <x v="83"/>
    <x v="0"/>
    <x v="11"/>
    <m/>
    <m/>
    <m/>
    <m/>
    <m/>
    <m/>
    <n v="617"/>
  </r>
  <r>
    <x v="14"/>
    <x v="9"/>
    <x v="142"/>
    <x v="1"/>
    <x v="12"/>
    <m/>
    <m/>
    <m/>
    <m/>
    <m/>
    <m/>
    <n v="611"/>
  </r>
  <r>
    <x v="14"/>
    <x v="6"/>
    <x v="61"/>
    <x v="1"/>
    <x v="12"/>
    <m/>
    <m/>
    <m/>
    <m/>
    <m/>
    <m/>
    <n v="609"/>
  </r>
  <r>
    <x v="14"/>
    <x v="0"/>
    <x v="31"/>
    <x v="1"/>
    <x v="12"/>
    <m/>
    <m/>
    <m/>
    <m/>
    <m/>
    <m/>
    <n v="606"/>
  </r>
  <r>
    <x v="14"/>
    <x v="5"/>
    <x v="22"/>
    <x v="5"/>
    <x v="20"/>
    <m/>
    <m/>
    <m/>
    <m/>
    <m/>
    <m/>
    <n v="606"/>
  </r>
  <r>
    <x v="14"/>
    <x v="9"/>
    <x v="106"/>
    <x v="0"/>
    <x v="11"/>
    <m/>
    <m/>
    <m/>
    <m/>
    <m/>
    <m/>
    <n v="602"/>
  </r>
  <r>
    <x v="14"/>
    <x v="4"/>
    <x v="53"/>
    <x v="4"/>
    <x v="21"/>
    <m/>
    <m/>
    <m/>
    <m/>
    <m/>
    <m/>
    <n v="600"/>
  </r>
  <r>
    <x v="14"/>
    <x v="4"/>
    <x v="57"/>
    <x v="2"/>
    <x v="17"/>
    <m/>
    <m/>
    <m/>
    <m/>
    <m/>
    <m/>
    <n v="595"/>
  </r>
  <r>
    <x v="14"/>
    <x v="4"/>
    <x v="45"/>
    <x v="3"/>
    <x v="19"/>
    <m/>
    <m/>
    <m/>
    <m/>
    <m/>
    <m/>
    <n v="592"/>
  </r>
  <r>
    <x v="14"/>
    <x v="3"/>
    <x v="51"/>
    <x v="2"/>
    <x v="17"/>
    <m/>
    <m/>
    <m/>
    <m/>
    <m/>
    <m/>
    <n v="588"/>
  </r>
  <r>
    <x v="14"/>
    <x v="2"/>
    <x v="47"/>
    <x v="5"/>
    <x v="20"/>
    <m/>
    <m/>
    <m/>
    <m/>
    <m/>
    <m/>
    <n v="587"/>
  </r>
  <r>
    <x v="14"/>
    <x v="1"/>
    <x v="6"/>
    <x v="2"/>
    <x v="18"/>
    <m/>
    <m/>
    <m/>
    <m/>
    <m/>
    <m/>
    <n v="587"/>
  </r>
  <r>
    <x v="14"/>
    <x v="5"/>
    <x v="66"/>
    <x v="3"/>
    <x v="19"/>
    <m/>
    <m/>
    <m/>
    <m/>
    <m/>
    <m/>
    <n v="586"/>
  </r>
  <r>
    <x v="14"/>
    <x v="3"/>
    <x v="55"/>
    <x v="2"/>
    <x v="18"/>
    <m/>
    <m/>
    <m/>
    <m/>
    <m/>
    <m/>
    <n v="583"/>
  </r>
  <r>
    <x v="14"/>
    <x v="5"/>
    <x v="69"/>
    <x v="4"/>
    <x v="21"/>
    <m/>
    <m/>
    <m/>
    <m/>
    <m/>
    <m/>
    <n v="573"/>
  </r>
  <r>
    <x v="14"/>
    <x v="7"/>
    <x v="52"/>
    <x v="5"/>
    <x v="20"/>
    <m/>
    <m/>
    <m/>
    <m/>
    <m/>
    <m/>
    <n v="569"/>
  </r>
  <r>
    <x v="14"/>
    <x v="0"/>
    <x v="132"/>
    <x v="0"/>
    <x v="11"/>
    <m/>
    <m/>
    <m/>
    <m/>
    <m/>
    <m/>
    <n v="568"/>
  </r>
  <r>
    <x v="14"/>
    <x v="1"/>
    <x v="2"/>
    <x v="4"/>
    <x v="21"/>
    <m/>
    <m/>
    <m/>
    <m/>
    <m/>
    <m/>
    <n v="566"/>
  </r>
  <r>
    <x v="14"/>
    <x v="1"/>
    <x v="76"/>
    <x v="2"/>
    <x v="18"/>
    <m/>
    <m/>
    <m/>
    <m/>
    <m/>
    <m/>
    <n v="563"/>
  </r>
  <r>
    <x v="14"/>
    <x v="0"/>
    <x v="131"/>
    <x v="0"/>
    <x v="11"/>
    <m/>
    <m/>
    <m/>
    <m/>
    <m/>
    <m/>
    <n v="562"/>
  </r>
  <r>
    <x v="14"/>
    <x v="3"/>
    <x v="63"/>
    <x v="5"/>
    <x v="20"/>
    <m/>
    <m/>
    <m/>
    <m/>
    <m/>
    <m/>
    <n v="550"/>
  </r>
  <r>
    <x v="14"/>
    <x v="2"/>
    <x v="87"/>
    <x v="5"/>
    <x v="20"/>
    <m/>
    <m/>
    <m/>
    <m/>
    <m/>
    <m/>
    <n v="547"/>
  </r>
  <r>
    <x v="14"/>
    <x v="2"/>
    <x v="122"/>
    <x v="0"/>
    <x v="11"/>
    <m/>
    <m/>
    <m/>
    <m/>
    <m/>
    <m/>
    <n v="539"/>
  </r>
  <r>
    <x v="14"/>
    <x v="0"/>
    <x v="96"/>
    <x v="0"/>
    <x v="11"/>
    <m/>
    <m/>
    <m/>
    <m/>
    <m/>
    <m/>
    <n v="539"/>
  </r>
  <r>
    <x v="14"/>
    <x v="2"/>
    <x v="29"/>
    <x v="2"/>
    <x v="17"/>
    <m/>
    <m/>
    <m/>
    <m/>
    <m/>
    <m/>
    <n v="536"/>
  </r>
  <r>
    <x v="14"/>
    <x v="0"/>
    <x v="60"/>
    <x v="5"/>
    <x v="20"/>
    <m/>
    <m/>
    <m/>
    <m/>
    <m/>
    <m/>
    <n v="533"/>
  </r>
  <r>
    <x v="14"/>
    <x v="3"/>
    <x v="16"/>
    <x v="3"/>
    <x v="19"/>
    <m/>
    <m/>
    <m/>
    <m/>
    <m/>
    <m/>
    <n v="527"/>
  </r>
  <r>
    <x v="14"/>
    <x v="2"/>
    <x v="20"/>
    <x v="4"/>
    <x v="21"/>
    <m/>
    <m/>
    <m/>
    <m/>
    <m/>
    <m/>
    <n v="523"/>
  </r>
  <r>
    <x v="14"/>
    <x v="3"/>
    <x v="119"/>
    <x v="1"/>
    <x v="12"/>
    <m/>
    <m/>
    <m/>
    <m/>
    <m/>
    <m/>
    <n v="523"/>
  </r>
  <r>
    <x v="14"/>
    <x v="1"/>
    <x v="24"/>
    <x v="4"/>
    <x v="21"/>
    <m/>
    <m/>
    <m/>
    <m/>
    <m/>
    <m/>
    <n v="522"/>
  </r>
  <r>
    <x v="14"/>
    <x v="4"/>
    <x v="36"/>
    <x v="5"/>
    <x v="20"/>
    <m/>
    <m/>
    <m/>
    <m/>
    <m/>
    <m/>
    <n v="516"/>
  </r>
  <r>
    <x v="14"/>
    <x v="2"/>
    <x v="110"/>
    <x v="2"/>
    <x v="18"/>
    <m/>
    <m/>
    <m/>
    <m/>
    <m/>
    <m/>
    <n v="511"/>
  </r>
  <r>
    <x v="14"/>
    <x v="0"/>
    <x v="78"/>
    <x v="1"/>
    <x v="12"/>
    <m/>
    <m/>
    <m/>
    <m/>
    <m/>
    <m/>
    <n v="511"/>
  </r>
  <r>
    <x v="14"/>
    <x v="2"/>
    <x v="84"/>
    <x v="4"/>
    <x v="21"/>
    <m/>
    <m/>
    <m/>
    <m/>
    <m/>
    <m/>
    <n v="509"/>
  </r>
  <r>
    <x v="14"/>
    <x v="7"/>
    <x v="62"/>
    <x v="5"/>
    <x v="20"/>
    <m/>
    <m/>
    <m/>
    <m/>
    <m/>
    <m/>
    <n v="509"/>
  </r>
  <r>
    <x v="14"/>
    <x v="1"/>
    <x v="79"/>
    <x v="1"/>
    <x v="12"/>
    <m/>
    <m/>
    <m/>
    <m/>
    <m/>
    <m/>
    <n v="508"/>
  </r>
  <r>
    <x v="14"/>
    <x v="7"/>
    <x v="117"/>
    <x v="1"/>
    <x v="12"/>
    <m/>
    <m/>
    <m/>
    <m/>
    <m/>
    <m/>
    <n v="502"/>
  </r>
  <r>
    <x v="14"/>
    <x v="9"/>
    <x v="126"/>
    <x v="0"/>
    <x v="11"/>
    <m/>
    <m/>
    <m/>
    <m/>
    <m/>
    <m/>
    <n v="501"/>
  </r>
  <r>
    <x v="14"/>
    <x v="1"/>
    <x v="21"/>
    <x v="2"/>
    <x v="17"/>
    <m/>
    <m/>
    <m/>
    <m/>
    <m/>
    <m/>
    <n v="500"/>
  </r>
  <r>
    <x v="14"/>
    <x v="1"/>
    <x v="99"/>
    <x v="0"/>
    <x v="11"/>
    <m/>
    <m/>
    <m/>
    <m/>
    <m/>
    <m/>
    <n v="496"/>
  </r>
  <r>
    <x v="14"/>
    <x v="2"/>
    <x v="84"/>
    <x v="0"/>
    <x v="11"/>
    <m/>
    <m/>
    <m/>
    <m/>
    <m/>
    <m/>
    <n v="495"/>
  </r>
  <r>
    <x v="14"/>
    <x v="1"/>
    <x v="15"/>
    <x v="5"/>
    <x v="20"/>
    <m/>
    <m/>
    <m/>
    <m/>
    <m/>
    <m/>
    <n v="493"/>
  </r>
  <r>
    <x v="14"/>
    <x v="2"/>
    <x v="120"/>
    <x v="0"/>
    <x v="11"/>
    <m/>
    <m/>
    <m/>
    <m/>
    <m/>
    <m/>
    <n v="491"/>
  </r>
  <r>
    <x v="14"/>
    <x v="2"/>
    <x v="84"/>
    <x v="2"/>
    <x v="17"/>
    <m/>
    <m/>
    <m/>
    <m/>
    <m/>
    <m/>
    <n v="481"/>
  </r>
  <r>
    <x v="14"/>
    <x v="5"/>
    <x v="89"/>
    <x v="4"/>
    <x v="21"/>
    <m/>
    <m/>
    <m/>
    <m/>
    <m/>
    <m/>
    <n v="475"/>
  </r>
  <r>
    <x v="14"/>
    <x v="9"/>
    <x v="95"/>
    <x v="0"/>
    <x v="11"/>
    <m/>
    <m/>
    <m/>
    <m/>
    <m/>
    <m/>
    <n v="474"/>
  </r>
  <r>
    <x v="14"/>
    <x v="1"/>
    <x v="5"/>
    <x v="4"/>
    <x v="21"/>
    <m/>
    <m/>
    <m/>
    <m/>
    <m/>
    <m/>
    <n v="469"/>
  </r>
  <r>
    <x v="14"/>
    <x v="0"/>
    <x v="8"/>
    <x v="5"/>
    <x v="20"/>
    <m/>
    <m/>
    <m/>
    <m/>
    <m/>
    <m/>
    <n v="463"/>
  </r>
  <r>
    <x v="14"/>
    <x v="1"/>
    <x v="64"/>
    <x v="1"/>
    <x v="12"/>
    <m/>
    <m/>
    <m/>
    <m/>
    <m/>
    <m/>
    <n v="461"/>
  </r>
  <r>
    <x v="14"/>
    <x v="2"/>
    <x v="20"/>
    <x v="4"/>
    <x v="21"/>
    <m/>
    <m/>
    <m/>
    <m/>
    <m/>
    <m/>
    <n v="459"/>
  </r>
  <r>
    <x v="14"/>
    <x v="7"/>
    <x v="115"/>
    <x v="0"/>
    <x v="11"/>
    <m/>
    <m/>
    <m/>
    <m/>
    <m/>
    <m/>
    <n v="457"/>
  </r>
  <r>
    <x v="14"/>
    <x v="2"/>
    <x v="20"/>
    <x v="3"/>
    <x v="19"/>
    <m/>
    <m/>
    <m/>
    <m/>
    <m/>
    <m/>
    <n v="450"/>
  </r>
  <r>
    <x v="14"/>
    <x v="2"/>
    <x v="84"/>
    <x v="5"/>
    <x v="20"/>
    <m/>
    <m/>
    <m/>
    <m/>
    <m/>
    <m/>
    <n v="448"/>
  </r>
  <r>
    <x v="14"/>
    <x v="2"/>
    <x v="11"/>
    <x v="1"/>
    <x v="12"/>
    <m/>
    <m/>
    <m/>
    <m/>
    <m/>
    <m/>
    <n v="441"/>
  </r>
  <r>
    <x v="14"/>
    <x v="3"/>
    <x v="42"/>
    <x v="3"/>
    <x v="19"/>
    <m/>
    <m/>
    <m/>
    <m/>
    <m/>
    <m/>
    <n v="435"/>
  </r>
  <r>
    <x v="14"/>
    <x v="8"/>
    <x v="83"/>
    <x v="1"/>
    <x v="12"/>
    <m/>
    <m/>
    <m/>
    <m/>
    <m/>
    <m/>
    <n v="430"/>
  </r>
  <r>
    <x v="14"/>
    <x v="0"/>
    <x v="0"/>
    <x v="0"/>
    <x v="11"/>
    <m/>
    <m/>
    <m/>
    <m/>
    <m/>
    <m/>
    <n v="430"/>
  </r>
  <r>
    <x v="14"/>
    <x v="2"/>
    <x v="84"/>
    <x v="4"/>
    <x v="21"/>
    <m/>
    <m/>
    <m/>
    <m/>
    <m/>
    <m/>
    <n v="424"/>
  </r>
  <r>
    <x v="14"/>
    <x v="4"/>
    <x v="73"/>
    <x v="5"/>
    <x v="20"/>
    <m/>
    <m/>
    <m/>
    <m/>
    <m/>
    <m/>
    <n v="421"/>
  </r>
  <r>
    <x v="14"/>
    <x v="3"/>
    <x v="97"/>
    <x v="2"/>
    <x v="18"/>
    <m/>
    <m/>
    <m/>
    <m/>
    <m/>
    <m/>
    <n v="415"/>
  </r>
  <r>
    <x v="14"/>
    <x v="3"/>
    <x v="134"/>
    <x v="0"/>
    <x v="11"/>
    <m/>
    <m/>
    <m/>
    <m/>
    <m/>
    <m/>
    <n v="415"/>
  </r>
  <r>
    <x v="14"/>
    <x v="3"/>
    <x v="74"/>
    <x v="1"/>
    <x v="12"/>
    <m/>
    <m/>
    <m/>
    <m/>
    <m/>
    <m/>
    <n v="412"/>
  </r>
  <r>
    <x v="14"/>
    <x v="3"/>
    <x v="55"/>
    <x v="3"/>
    <x v="19"/>
    <m/>
    <m/>
    <m/>
    <m/>
    <m/>
    <m/>
    <n v="408"/>
  </r>
  <r>
    <x v="14"/>
    <x v="1"/>
    <x v="41"/>
    <x v="2"/>
    <x v="18"/>
    <m/>
    <m/>
    <m/>
    <m/>
    <m/>
    <m/>
    <n v="408"/>
  </r>
  <r>
    <x v="14"/>
    <x v="0"/>
    <x v="101"/>
    <x v="2"/>
    <x v="17"/>
    <m/>
    <m/>
    <m/>
    <m/>
    <m/>
    <m/>
    <n v="407"/>
  </r>
  <r>
    <x v="14"/>
    <x v="1"/>
    <x v="25"/>
    <x v="2"/>
    <x v="18"/>
    <m/>
    <m/>
    <m/>
    <m/>
    <m/>
    <m/>
    <n v="406"/>
  </r>
  <r>
    <x v="14"/>
    <x v="7"/>
    <x v="52"/>
    <x v="3"/>
    <x v="19"/>
    <m/>
    <m/>
    <m/>
    <m/>
    <m/>
    <m/>
    <n v="400"/>
  </r>
  <r>
    <x v="14"/>
    <x v="9"/>
    <x v="137"/>
    <x v="1"/>
    <x v="12"/>
    <m/>
    <m/>
    <m/>
    <m/>
    <m/>
    <m/>
    <n v="393"/>
  </r>
  <r>
    <x v="14"/>
    <x v="8"/>
    <x v="175"/>
    <x v="0"/>
    <x v="11"/>
    <m/>
    <m/>
    <m/>
    <m/>
    <m/>
    <m/>
    <n v="388"/>
  </r>
  <r>
    <x v="14"/>
    <x v="0"/>
    <x v="124"/>
    <x v="0"/>
    <x v="11"/>
    <m/>
    <m/>
    <m/>
    <m/>
    <m/>
    <m/>
    <n v="383"/>
  </r>
  <r>
    <x v="14"/>
    <x v="4"/>
    <x v="57"/>
    <x v="0"/>
    <x v="11"/>
    <m/>
    <m/>
    <m/>
    <m/>
    <m/>
    <m/>
    <n v="381"/>
  </r>
  <r>
    <x v="14"/>
    <x v="2"/>
    <x v="81"/>
    <x v="2"/>
    <x v="17"/>
    <m/>
    <m/>
    <m/>
    <m/>
    <m/>
    <m/>
    <n v="378"/>
  </r>
  <r>
    <x v="14"/>
    <x v="4"/>
    <x v="65"/>
    <x v="4"/>
    <x v="21"/>
    <m/>
    <m/>
    <m/>
    <m/>
    <m/>
    <m/>
    <n v="377"/>
  </r>
  <r>
    <x v="14"/>
    <x v="2"/>
    <x v="87"/>
    <x v="4"/>
    <x v="21"/>
    <m/>
    <m/>
    <m/>
    <m/>
    <m/>
    <m/>
    <n v="376"/>
  </r>
  <r>
    <x v="14"/>
    <x v="2"/>
    <x v="120"/>
    <x v="2"/>
    <x v="18"/>
    <m/>
    <m/>
    <m/>
    <m/>
    <m/>
    <m/>
    <n v="373"/>
  </r>
  <r>
    <x v="14"/>
    <x v="2"/>
    <x v="49"/>
    <x v="5"/>
    <x v="20"/>
    <m/>
    <m/>
    <m/>
    <m/>
    <m/>
    <m/>
    <n v="359"/>
  </r>
  <r>
    <x v="14"/>
    <x v="1"/>
    <x v="30"/>
    <x v="3"/>
    <x v="19"/>
    <m/>
    <m/>
    <m/>
    <m/>
    <m/>
    <m/>
    <n v="356"/>
  </r>
  <r>
    <x v="14"/>
    <x v="5"/>
    <x v="69"/>
    <x v="3"/>
    <x v="19"/>
    <m/>
    <m/>
    <m/>
    <m/>
    <m/>
    <m/>
    <n v="353"/>
  </r>
  <r>
    <x v="14"/>
    <x v="7"/>
    <x v="115"/>
    <x v="1"/>
    <x v="12"/>
    <m/>
    <m/>
    <m/>
    <m/>
    <m/>
    <m/>
    <n v="352"/>
  </r>
  <r>
    <x v="14"/>
    <x v="3"/>
    <x v="38"/>
    <x v="5"/>
    <x v="20"/>
    <m/>
    <m/>
    <m/>
    <m/>
    <m/>
    <m/>
    <n v="351"/>
  </r>
  <r>
    <x v="14"/>
    <x v="8"/>
    <x v="71"/>
    <x v="1"/>
    <x v="12"/>
    <m/>
    <m/>
    <m/>
    <m/>
    <m/>
    <m/>
    <n v="351"/>
  </r>
  <r>
    <x v="14"/>
    <x v="0"/>
    <x v="101"/>
    <x v="1"/>
    <x v="12"/>
    <m/>
    <m/>
    <m/>
    <m/>
    <m/>
    <m/>
    <n v="343"/>
  </r>
  <r>
    <x v="14"/>
    <x v="3"/>
    <x v="190"/>
    <x v="2"/>
    <x v="17"/>
    <m/>
    <m/>
    <m/>
    <m/>
    <m/>
    <m/>
    <n v="340"/>
  </r>
  <r>
    <x v="14"/>
    <x v="11"/>
    <x v="113"/>
    <x v="2"/>
    <x v="17"/>
    <m/>
    <m/>
    <m/>
    <m/>
    <m/>
    <m/>
    <n v="339"/>
  </r>
  <r>
    <x v="14"/>
    <x v="1"/>
    <x v="166"/>
    <x v="0"/>
    <x v="11"/>
    <m/>
    <m/>
    <m/>
    <m/>
    <m/>
    <m/>
    <n v="332"/>
  </r>
  <r>
    <x v="14"/>
    <x v="0"/>
    <x v="103"/>
    <x v="0"/>
    <x v="11"/>
    <m/>
    <m/>
    <m/>
    <m/>
    <m/>
    <m/>
    <n v="331"/>
  </r>
  <r>
    <x v="14"/>
    <x v="0"/>
    <x v="103"/>
    <x v="5"/>
    <x v="20"/>
    <m/>
    <m/>
    <m/>
    <m/>
    <m/>
    <m/>
    <n v="331"/>
  </r>
  <r>
    <x v="14"/>
    <x v="4"/>
    <x v="45"/>
    <x v="4"/>
    <x v="21"/>
    <m/>
    <m/>
    <m/>
    <m/>
    <m/>
    <m/>
    <n v="331"/>
  </r>
  <r>
    <x v="14"/>
    <x v="3"/>
    <x v="97"/>
    <x v="4"/>
    <x v="21"/>
    <m/>
    <m/>
    <m/>
    <m/>
    <m/>
    <m/>
    <n v="330"/>
  </r>
  <r>
    <x v="14"/>
    <x v="3"/>
    <x v="42"/>
    <x v="4"/>
    <x v="21"/>
    <m/>
    <m/>
    <m/>
    <m/>
    <m/>
    <m/>
    <n v="329"/>
  </r>
  <r>
    <x v="14"/>
    <x v="1"/>
    <x v="6"/>
    <x v="5"/>
    <x v="20"/>
    <m/>
    <m/>
    <m/>
    <m/>
    <m/>
    <m/>
    <n v="327"/>
  </r>
  <r>
    <x v="14"/>
    <x v="2"/>
    <x v="20"/>
    <x v="3"/>
    <x v="19"/>
    <m/>
    <m/>
    <m/>
    <m/>
    <m/>
    <m/>
    <n v="323"/>
  </r>
  <r>
    <x v="14"/>
    <x v="3"/>
    <x v="97"/>
    <x v="1"/>
    <x v="12"/>
    <m/>
    <m/>
    <m/>
    <m/>
    <m/>
    <m/>
    <n v="320"/>
  </r>
  <r>
    <x v="14"/>
    <x v="2"/>
    <x v="84"/>
    <x v="3"/>
    <x v="19"/>
    <m/>
    <m/>
    <m/>
    <m/>
    <m/>
    <m/>
    <n v="320"/>
  </r>
  <r>
    <x v="14"/>
    <x v="3"/>
    <x v="97"/>
    <x v="3"/>
    <x v="19"/>
    <m/>
    <m/>
    <m/>
    <m/>
    <m/>
    <m/>
    <n v="319"/>
  </r>
  <r>
    <x v="14"/>
    <x v="4"/>
    <x v="27"/>
    <x v="5"/>
    <x v="20"/>
    <m/>
    <m/>
    <m/>
    <m/>
    <m/>
    <m/>
    <n v="319"/>
  </r>
  <r>
    <x v="14"/>
    <x v="1"/>
    <x v="79"/>
    <x v="2"/>
    <x v="17"/>
    <m/>
    <m/>
    <m/>
    <m/>
    <m/>
    <m/>
    <n v="315"/>
  </r>
  <r>
    <x v="14"/>
    <x v="9"/>
    <x v="173"/>
    <x v="1"/>
    <x v="12"/>
    <m/>
    <m/>
    <m/>
    <m/>
    <m/>
    <m/>
    <n v="314"/>
  </r>
  <r>
    <x v="14"/>
    <x v="1"/>
    <x v="28"/>
    <x v="2"/>
    <x v="18"/>
    <m/>
    <m/>
    <m/>
    <m/>
    <m/>
    <m/>
    <n v="313"/>
  </r>
  <r>
    <x v="14"/>
    <x v="1"/>
    <x v="145"/>
    <x v="0"/>
    <x v="11"/>
    <m/>
    <m/>
    <m/>
    <m/>
    <m/>
    <m/>
    <n v="311"/>
  </r>
  <r>
    <x v="14"/>
    <x v="3"/>
    <x v="97"/>
    <x v="5"/>
    <x v="20"/>
    <m/>
    <m/>
    <m/>
    <m/>
    <m/>
    <m/>
    <n v="310"/>
  </r>
  <r>
    <x v="14"/>
    <x v="2"/>
    <x v="49"/>
    <x v="4"/>
    <x v="21"/>
    <m/>
    <m/>
    <m/>
    <m/>
    <m/>
    <m/>
    <n v="308"/>
  </r>
  <r>
    <x v="14"/>
    <x v="1"/>
    <x v="76"/>
    <x v="2"/>
    <x v="17"/>
    <m/>
    <m/>
    <m/>
    <m/>
    <m/>
    <m/>
    <n v="306"/>
  </r>
  <r>
    <x v="14"/>
    <x v="2"/>
    <x v="84"/>
    <x v="1"/>
    <x v="12"/>
    <m/>
    <m/>
    <m/>
    <m/>
    <m/>
    <m/>
    <n v="305"/>
  </r>
  <r>
    <x v="14"/>
    <x v="5"/>
    <x v="69"/>
    <x v="3"/>
    <x v="19"/>
    <m/>
    <m/>
    <m/>
    <m/>
    <m/>
    <m/>
    <n v="305"/>
  </r>
  <r>
    <x v="14"/>
    <x v="2"/>
    <x v="48"/>
    <x v="5"/>
    <x v="20"/>
    <m/>
    <m/>
    <m/>
    <m/>
    <m/>
    <m/>
    <n v="302"/>
  </r>
  <r>
    <x v="14"/>
    <x v="1"/>
    <x v="127"/>
    <x v="0"/>
    <x v="11"/>
    <m/>
    <m/>
    <m/>
    <m/>
    <m/>
    <m/>
    <n v="302"/>
  </r>
  <r>
    <x v="14"/>
    <x v="4"/>
    <x v="57"/>
    <x v="3"/>
    <x v="19"/>
    <m/>
    <m/>
    <m/>
    <m/>
    <m/>
    <m/>
    <n v="300"/>
  </r>
  <r>
    <x v="14"/>
    <x v="0"/>
    <x v="70"/>
    <x v="1"/>
    <x v="12"/>
    <m/>
    <m/>
    <m/>
    <m/>
    <m/>
    <m/>
    <n v="297"/>
  </r>
  <r>
    <x v="14"/>
    <x v="7"/>
    <x v="149"/>
    <x v="1"/>
    <x v="12"/>
    <m/>
    <m/>
    <m/>
    <m/>
    <m/>
    <m/>
    <n v="293"/>
  </r>
  <r>
    <x v="14"/>
    <x v="4"/>
    <x v="27"/>
    <x v="3"/>
    <x v="19"/>
    <m/>
    <m/>
    <m/>
    <m/>
    <m/>
    <m/>
    <n v="293"/>
  </r>
  <r>
    <x v="14"/>
    <x v="2"/>
    <x v="87"/>
    <x v="3"/>
    <x v="19"/>
    <m/>
    <m/>
    <m/>
    <m/>
    <m/>
    <m/>
    <n v="290"/>
  </r>
  <r>
    <x v="14"/>
    <x v="7"/>
    <x v="133"/>
    <x v="1"/>
    <x v="12"/>
    <m/>
    <m/>
    <m/>
    <m/>
    <m/>
    <m/>
    <n v="287"/>
  </r>
  <r>
    <x v="14"/>
    <x v="0"/>
    <x v="124"/>
    <x v="1"/>
    <x v="12"/>
    <m/>
    <m/>
    <m/>
    <m/>
    <m/>
    <m/>
    <n v="286"/>
  </r>
  <r>
    <x v="14"/>
    <x v="0"/>
    <x v="40"/>
    <x v="2"/>
    <x v="18"/>
    <m/>
    <m/>
    <m/>
    <m/>
    <m/>
    <m/>
    <n v="284"/>
  </r>
  <r>
    <x v="14"/>
    <x v="2"/>
    <x v="87"/>
    <x v="2"/>
    <x v="18"/>
    <m/>
    <m/>
    <m/>
    <m/>
    <m/>
    <m/>
    <n v="283"/>
  </r>
  <r>
    <x v="14"/>
    <x v="4"/>
    <x v="57"/>
    <x v="4"/>
    <x v="21"/>
    <m/>
    <m/>
    <m/>
    <m/>
    <m/>
    <m/>
    <n v="282"/>
  </r>
  <r>
    <x v="14"/>
    <x v="5"/>
    <x v="69"/>
    <x v="4"/>
    <x v="21"/>
    <m/>
    <m/>
    <m/>
    <m/>
    <m/>
    <m/>
    <n v="281"/>
  </r>
  <r>
    <x v="14"/>
    <x v="10"/>
    <x v="151"/>
    <x v="1"/>
    <x v="12"/>
    <m/>
    <m/>
    <m/>
    <m/>
    <m/>
    <m/>
    <n v="278"/>
  </r>
  <r>
    <x v="14"/>
    <x v="2"/>
    <x v="11"/>
    <x v="0"/>
    <x v="11"/>
    <m/>
    <m/>
    <m/>
    <m/>
    <m/>
    <m/>
    <n v="277"/>
  </r>
  <r>
    <x v="14"/>
    <x v="9"/>
    <x v="137"/>
    <x v="0"/>
    <x v="11"/>
    <m/>
    <m/>
    <m/>
    <m/>
    <m/>
    <m/>
    <n v="272"/>
  </r>
  <r>
    <x v="14"/>
    <x v="2"/>
    <x v="58"/>
    <x v="5"/>
    <x v="20"/>
    <m/>
    <m/>
    <m/>
    <m/>
    <m/>
    <m/>
    <n v="270"/>
  </r>
  <r>
    <x v="14"/>
    <x v="7"/>
    <x v="117"/>
    <x v="0"/>
    <x v="11"/>
    <m/>
    <m/>
    <m/>
    <m/>
    <m/>
    <m/>
    <n v="270"/>
  </r>
  <r>
    <x v="14"/>
    <x v="2"/>
    <x v="26"/>
    <x v="5"/>
    <x v="20"/>
    <m/>
    <m/>
    <m/>
    <m/>
    <m/>
    <m/>
    <n v="269"/>
  </r>
  <r>
    <x v="14"/>
    <x v="6"/>
    <x v="91"/>
    <x v="1"/>
    <x v="12"/>
    <m/>
    <m/>
    <m/>
    <m/>
    <m/>
    <m/>
    <n v="268"/>
  </r>
  <r>
    <x v="14"/>
    <x v="7"/>
    <x v="72"/>
    <x v="3"/>
    <x v="19"/>
    <m/>
    <m/>
    <m/>
    <m/>
    <m/>
    <m/>
    <n v="268"/>
  </r>
  <r>
    <x v="14"/>
    <x v="3"/>
    <x v="98"/>
    <x v="2"/>
    <x v="17"/>
    <m/>
    <m/>
    <m/>
    <m/>
    <m/>
    <m/>
    <n v="266"/>
  </r>
  <r>
    <x v="14"/>
    <x v="0"/>
    <x v="12"/>
    <x v="3"/>
    <x v="19"/>
    <m/>
    <m/>
    <m/>
    <m/>
    <m/>
    <m/>
    <n v="266"/>
  </r>
  <r>
    <x v="14"/>
    <x v="2"/>
    <x v="11"/>
    <x v="3"/>
    <x v="19"/>
    <m/>
    <m/>
    <m/>
    <m/>
    <m/>
    <m/>
    <n v="265"/>
  </r>
  <r>
    <x v="14"/>
    <x v="9"/>
    <x v="126"/>
    <x v="0"/>
    <x v="11"/>
    <m/>
    <m/>
    <m/>
    <m/>
    <m/>
    <m/>
    <n v="261"/>
  </r>
  <r>
    <x v="14"/>
    <x v="3"/>
    <x v="16"/>
    <x v="4"/>
    <x v="21"/>
    <m/>
    <m/>
    <m/>
    <m/>
    <m/>
    <m/>
    <n v="260"/>
  </r>
  <r>
    <x v="14"/>
    <x v="7"/>
    <x v="121"/>
    <x v="0"/>
    <x v="11"/>
    <m/>
    <m/>
    <m/>
    <m/>
    <m/>
    <m/>
    <n v="258"/>
  </r>
  <r>
    <x v="14"/>
    <x v="9"/>
    <x v="146"/>
    <x v="1"/>
    <x v="12"/>
    <m/>
    <m/>
    <m/>
    <m/>
    <m/>
    <m/>
    <n v="254"/>
  </r>
  <r>
    <x v="14"/>
    <x v="1"/>
    <x v="21"/>
    <x v="1"/>
    <x v="12"/>
    <m/>
    <m/>
    <m/>
    <m/>
    <m/>
    <m/>
    <n v="252"/>
  </r>
  <r>
    <x v="14"/>
    <x v="5"/>
    <x v="66"/>
    <x v="4"/>
    <x v="21"/>
    <m/>
    <m/>
    <m/>
    <m/>
    <m/>
    <m/>
    <n v="252"/>
  </r>
  <r>
    <x v="14"/>
    <x v="3"/>
    <x v="104"/>
    <x v="2"/>
    <x v="18"/>
    <m/>
    <m/>
    <m/>
    <m/>
    <m/>
    <m/>
    <n v="248"/>
  </r>
  <r>
    <x v="14"/>
    <x v="2"/>
    <x v="43"/>
    <x v="2"/>
    <x v="17"/>
    <m/>
    <m/>
    <m/>
    <m/>
    <m/>
    <m/>
    <n v="247"/>
  </r>
  <r>
    <x v="14"/>
    <x v="0"/>
    <x v="124"/>
    <x v="5"/>
    <x v="20"/>
    <m/>
    <m/>
    <m/>
    <m/>
    <m/>
    <m/>
    <n v="246"/>
  </r>
  <r>
    <x v="14"/>
    <x v="1"/>
    <x v="23"/>
    <x v="2"/>
    <x v="17"/>
    <m/>
    <m/>
    <m/>
    <m/>
    <m/>
    <m/>
    <n v="245"/>
  </r>
  <r>
    <x v="14"/>
    <x v="2"/>
    <x v="59"/>
    <x v="3"/>
    <x v="19"/>
    <m/>
    <m/>
    <m/>
    <m/>
    <m/>
    <m/>
    <n v="244"/>
  </r>
  <r>
    <x v="14"/>
    <x v="5"/>
    <x v="33"/>
    <x v="5"/>
    <x v="20"/>
    <m/>
    <m/>
    <m/>
    <m/>
    <m/>
    <m/>
    <n v="241"/>
  </r>
  <r>
    <x v="14"/>
    <x v="1"/>
    <x v="76"/>
    <x v="5"/>
    <x v="20"/>
    <m/>
    <m/>
    <m/>
    <m/>
    <m/>
    <m/>
    <n v="239"/>
  </r>
  <r>
    <x v="14"/>
    <x v="2"/>
    <x v="120"/>
    <x v="2"/>
    <x v="17"/>
    <m/>
    <m/>
    <m/>
    <m/>
    <m/>
    <m/>
    <n v="236"/>
  </r>
  <r>
    <x v="14"/>
    <x v="1"/>
    <x v="28"/>
    <x v="2"/>
    <x v="17"/>
    <m/>
    <m/>
    <m/>
    <m/>
    <m/>
    <m/>
    <n v="232"/>
  </r>
  <r>
    <x v="14"/>
    <x v="7"/>
    <x v="117"/>
    <x v="2"/>
    <x v="18"/>
    <m/>
    <m/>
    <m/>
    <m/>
    <m/>
    <m/>
    <n v="229"/>
  </r>
  <r>
    <x v="14"/>
    <x v="0"/>
    <x v="18"/>
    <x v="2"/>
    <x v="17"/>
    <m/>
    <m/>
    <m/>
    <m/>
    <m/>
    <m/>
    <n v="229"/>
  </r>
  <r>
    <x v="14"/>
    <x v="0"/>
    <x v="8"/>
    <x v="2"/>
    <x v="18"/>
    <m/>
    <m/>
    <m/>
    <m/>
    <m/>
    <m/>
    <n v="229"/>
  </r>
  <r>
    <x v="14"/>
    <x v="4"/>
    <x v="65"/>
    <x v="5"/>
    <x v="20"/>
    <m/>
    <m/>
    <m/>
    <m/>
    <m/>
    <m/>
    <n v="229"/>
  </r>
  <r>
    <x v="14"/>
    <x v="1"/>
    <x v="129"/>
    <x v="0"/>
    <x v="11"/>
    <m/>
    <m/>
    <m/>
    <m/>
    <m/>
    <m/>
    <n v="226"/>
  </r>
  <r>
    <x v="14"/>
    <x v="0"/>
    <x v="9"/>
    <x v="5"/>
    <x v="20"/>
    <m/>
    <m/>
    <m/>
    <m/>
    <m/>
    <m/>
    <n v="226"/>
  </r>
  <r>
    <x v="14"/>
    <x v="0"/>
    <x v="103"/>
    <x v="5"/>
    <x v="20"/>
    <m/>
    <m/>
    <m/>
    <m/>
    <m/>
    <m/>
    <n v="223"/>
  </r>
  <r>
    <x v="14"/>
    <x v="1"/>
    <x v="75"/>
    <x v="1"/>
    <x v="12"/>
    <m/>
    <m/>
    <m/>
    <m/>
    <m/>
    <m/>
    <n v="222"/>
  </r>
  <r>
    <x v="14"/>
    <x v="6"/>
    <x v="91"/>
    <x v="2"/>
    <x v="17"/>
    <m/>
    <m/>
    <m/>
    <m/>
    <m/>
    <m/>
    <n v="219"/>
  </r>
  <r>
    <x v="14"/>
    <x v="6"/>
    <x v="160"/>
    <x v="0"/>
    <x v="11"/>
    <m/>
    <m/>
    <m/>
    <m/>
    <m/>
    <m/>
    <n v="211"/>
  </r>
  <r>
    <x v="14"/>
    <x v="2"/>
    <x v="59"/>
    <x v="4"/>
    <x v="21"/>
    <m/>
    <m/>
    <m/>
    <m/>
    <m/>
    <m/>
    <n v="210"/>
  </r>
  <r>
    <x v="14"/>
    <x v="7"/>
    <x v="62"/>
    <x v="4"/>
    <x v="21"/>
    <m/>
    <m/>
    <m/>
    <m/>
    <m/>
    <m/>
    <n v="210"/>
  </r>
  <r>
    <x v="14"/>
    <x v="1"/>
    <x v="23"/>
    <x v="3"/>
    <x v="19"/>
    <m/>
    <m/>
    <m/>
    <m/>
    <m/>
    <m/>
    <n v="208"/>
  </r>
  <r>
    <x v="14"/>
    <x v="1"/>
    <x v="166"/>
    <x v="5"/>
    <x v="20"/>
    <m/>
    <m/>
    <m/>
    <m/>
    <m/>
    <m/>
    <n v="208"/>
  </r>
  <r>
    <x v="14"/>
    <x v="6"/>
    <x v="80"/>
    <x v="2"/>
    <x v="17"/>
    <m/>
    <m/>
    <m/>
    <m/>
    <m/>
    <m/>
    <n v="208"/>
  </r>
  <r>
    <x v="14"/>
    <x v="4"/>
    <x v="57"/>
    <x v="1"/>
    <x v="12"/>
    <m/>
    <m/>
    <m/>
    <m/>
    <m/>
    <m/>
    <n v="202"/>
  </r>
  <r>
    <x v="14"/>
    <x v="9"/>
    <x v="148"/>
    <x v="2"/>
    <x v="17"/>
    <m/>
    <m/>
    <m/>
    <m/>
    <m/>
    <m/>
    <n v="200"/>
  </r>
  <r>
    <x v="14"/>
    <x v="1"/>
    <x v="24"/>
    <x v="5"/>
    <x v="20"/>
    <m/>
    <m/>
    <m/>
    <m/>
    <m/>
    <m/>
    <n v="200"/>
  </r>
  <r>
    <x v="14"/>
    <x v="7"/>
    <x v="130"/>
    <x v="0"/>
    <x v="11"/>
    <m/>
    <m/>
    <m/>
    <m/>
    <m/>
    <m/>
    <n v="200"/>
  </r>
  <r>
    <x v="14"/>
    <x v="9"/>
    <x v="161"/>
    <x v="1"/>
    <x v="12"/>
    <m/>
    <m/>
    <m/>
    <m/>
    <m/>
    <m/>
    <n v="198"/>
  </r>
  <r>
    <x v="14"/>
    <x v="1"/>
    <x v="163"/>
    <x v="5"/>
    <x v="20"/>
    <m/>
    <m/>
    <m/>
    <m/>
    <m/>
    <m/>
    <n v="198"/>
  </r>
  <r>
    <x v="14"/>
    <x v="0"/>
    <x v="12"/>
    <x v="2"/>
    <x v="18"/>
    <m/>
    <m/>
    <m/>
    <m/>
    <m/>
    <m/>
    <n v="198"/>
  </r>
  <r>
    <x v="14"/>
    <x v="1"/>
    <x v="3"/>
    <x v="3"/>
    <x v="19"/>
    <m/>
    <m/>
    <m/>
    <m/>
    <m/>
    <m/>
    <n v="197"/>
  </r>
  <r>
    <x v="14"/>
    <x v="6"/>
    <x v="177"/>
    <x v="0"/>
    <x v="11"/>
    <m/>
    <m/>
    <m/>
    <m/>
    <m/>
    <m/>
    <n v="197"/>
  </r>
  <r>
    <x v="14"/>
    <x v="1"/>
    <x v="79"/>
    <x v="5"/>
    <x v="20"/>
    <m/>
    <m/>
    <m/>
    <m/>
    <m/>
    <m/>
    <n v="194"/>
  </r>
  <r>
    <x v="14"/>
    <x v="2"/>
    <x v="122"/>
    <x v="1"/>
    <x v="12"/>
    <m/>
    <m/>
    <m/>
    <m/>
    <m/>
    <m/>
    <n v="192"/>
  </r>
  <r>
    <x v="14"/>
    <x v="8"/>
    <x v="221"/>
    <x v="0"/>
    <x v="11"/>
    <m/>
    <m/>
    <m/>
    <m/>
    <m/>
    <m/>
    <n v="189"/>
  </r>
  <r>
    <x v="14"/>
    <x v="2"/>
    <x v="122"/>
    <x v="3"/>
    <x v="19"/>
    <m/>
    <m/>
    <m/>
    <m/>
    <m/>
    <m/>
    <n v="187"/>
  </r>
  <r>
    <x v="14"/>
    <x v="1"/>
    <x v="30"/>
    <x v="2"/>
    <x v="17"/>
    <m/>
    <m/>
    <m/>
    <m/>
    <m/>
    <m/>
    <n v="186"/>
  </r>
  <r>
    <x v="14"/>
    <x v="0"/>
    <x v="40"/>
    <x v="5"/>
    <x v="20"/>
    <m/>
    <m/>
    <m/>
    <m/>
    <m/>
    <m/>
    <n v="186"/>
  </r>
  <r>
    <x v="14"/>
    <x v="8"/>
    <x v="136"/>
    <x v="0"/>
    <x v="11"/>
    <m/>
    <m/>
    <m/>
    <m/>
    <m/>
    <m/>
    <n v="184"/>
  </r>
  <r>
    <x v="14"/>
    <x v="9"/>
    <x v="126"/>
    <x v="0"/>
    <x v="11"/>
    <m/>
    <m/>
    <m/>
    <m/>
    <m/>
    <m/>
    <n v="184"/>
  </r>
  <r>
    <x v="14"/>
    <x v="1"/>
    <x v="125"/>
    <x v="2"/>
    <x v="17"/>
    <m/>
    <m/>
    <m/>
    <m/>
    <m/>
    <m/>
    <n v="183"/>
  </r>
  <r>
    <x v="14"/>
    <x v="0"/>
    <x v="32"/>
    <x v="2"/>
    <x v="17"/>
    <m/>
    <m/>
    <m/>
    <m/>
    <m/>
    <m/>
    <n v="181"/>
  </r>
  <r>
    <x v="14"/>
    <x v="9"/>
    <x v="107"/>
    <x v="0"/>
    <x v="11"/>
    <m/>
    <m/>
    <m/>
    <m/>
    <m/>
    <m/>
    <n v="180"/>
  </r>
  <r>
    <x v="14"/>
    <x v="3"/>
    <x v="55"/>
    <x v="4"/>
    <x v="21"/>
    <m/>
    <m/>
    <m/>
    <m/>
    <m/>
    <m/>
    <n v="180"/>
  </r>
  <r>
    <x v="14"/>
    <x v="1"/>
    <x v="30"/>
    <x v="4"/>
    <x v="21"/>
    <m/>
    <m/>
    <m/>
    <m/>
    <m/>
    <m/>
    <n v="180"/>
  </r>
  <r>
    <x v="14"/>
    <x v="2"/>
    <x v="81"/>
    <x v="5"/>
    <x v="20"/>
    <m/>
    <m/>
    <m/>
    <m/>
    <m/>
    <m/>
    <n v="179"/>
  </r>
  <r>
    <x v="14"/>
    <x v="0"/>
    <x v="7"/>
    <x v="5"/>
    <x v="20"/>
    <m/>
    <m/>
    <m/>
    <m/>
    <m/>
    <m/>
    <n v="178"/>
  </r>
  <r>
    <x v="14"/>
    <x v="8"/>
    <x v="136"/>
    <x v="0"/>
    <x v="11"/>
    <m/>
    <m/>
    <m/>
    <m/>
    <m/>
    <m/>
    <n v="174"/>
  </r>
  <r>
    <x v="14"/>
    <x v="4"/>
    <x v="155"/>
    <x v="2"/>
    <x v="17"/>
    <m/>
    <m/>
    <m/>
    <m/>
    <m/>
    <m/>
    <n v="173"/>
  </r>
  <r>
    <x v="14"/>
    <x v="1"/>
    <x v="125"/>
    <x v="1"/>
    <x v="12"/>
    <m/>
    <m/>
    <m/>
    <m/>
    <m/>
    <m/>
    <n v="172"/>
  </r>
  <r>
    <x v="14"/>
    <x v="7"/>
    <x v="82"/>
    <x v="3"/>
    <x v="19"/>
    <m/>
    <m/>
    <m/>
    <m/>
    <m/>
    <m/>
    <n v="171"/>
  </r>
  <r>
    <x v="14"/>
    <x v="2"/>
    <x v="84"/>
    <x v="3"/>
    <x v="19"/>
    <m/>
    <m/>
    <m/>
    <m/>
    <m/>
    <m/>
    <n v="170"/>
  </r>
  <r>
    <x v="14"/>
    <x v="6"/>
    <x v="108"/>
    <x v="0"/>
    <x v="11"/>
    <m/>
    <m/>
    <m/>
    <m/>
    <m/>
    <m/>
    <n v="170"/>
  </r>
  <r>
    <x v="14"/>
    <x v="0"/>
    <x v="46"/>
    <x v="2"/>
    <x v="18"/>
    <m/>
    <m/>
    <m/>
    <m/>
    <m/>
    <m/>
    <n v="169"/>
  </r>
  <r>
    <x v="14"/>
    <x v="0"/>
    <x v="77"/>
    <x v="2"/>
    <x v="18"/>
    <m/>
    <m/>
    <m/>
    <m/>
    <m/>
    <m/>
    <n v="164"/>
  </r>
  <r>
    <x v="14"/>
    <x v="2"/>
    <x v="112"/>
    <x v="2"/>
    <x v="18"/>
    <m/>
    <m/>
    <m/>
    <m/>
    <m/>
    <m/>
    <n v="161"/>
  </r>
  <r>
    <x v="14"/>
    <x v="8"/>
    <x v="182"/>
    <x v="0"/>
    <x v="11"/>
    <m/>
    <m/>
    <m/>
    <m/>
    <m/>
    <m/>
    <n v="161"/>
  </r>
  <r>
    <x v="14"/>
    <x v="2"/>
    <x v="86"/>
    <x v="4"/>
    <x v="21"/>
    <m/>
    <m/>
    <m/>
    <m/>
    <m/>
    <m/>
    <n v="160"/>
  </r>
  <r>
    <x v="14"/>
    <x v="4"/>
    <x v="27"/>
    <x v="4"/>
    <x v="21"/>
    <m/>
    <m/>
    <m/>
    <m/>
    <m/>
    <m/>
    <n v="160"/>
  </r>
  <r>
    <x v="14"/>
    <x v="2"/>
    <x v="110"/>
    <x v="0"/>
    <x v="11"/>
    <m/>
    <m/>
    <m/>
    <m/>
    <m/>
    <m/>
    <n v="155"/>
  </r>
  <r>
    <x v="14"/>
    <x v="3"/>
    <x v="104"/>
    <x v="5"/>
    <x v="20"/>
    <m/>
    <m/>
    <m/>
    <m/>
    <m/>
    <m/>
    <n v="155"/>
  </r>
  <r>
    <x v="14"/>
    <x v="9"/>
    <x v="106"/>
    <x v="2"/>
    <x v="18"/>
    <m/>
    <m/>
    <m/>
    <m/>
    <m/>
    <m/>
    <n v="154"/>
  </r>
  <r>
    <x v="14"/>
    <x v="0"/>
    <x v="0"/>
    <x v="2"/>
    <x v="18"/>
    <m/>
    <m/>
    <m/>
    <m/>
    <m/>
    <m/>
    <n v="152"/>
  </r>
  <r>
    <x v="14"/>
    <x v="0"/>
    <x v="60"/>
    <x v="2"/>
    <x v="18"/>
    <m/>
    <m/>
    <m/>
    <m/>
    <m/>
    <m/>
    <n v="149"/>
  </r>
  <r>
    <x v="14"/>
    <x v="5"/>
    <x v="66"/>
    <x v="1"/>
    <x v="12"/>
    <m/>
    <m/>
    <m/>
    <m/>
    <m/>
    <m/>
    <n v="149"/>
  </r>
  <r>
    <x v="14"/>
    <x v="2"/>
    <x v="86"/>
    <x v="3"/>
    <x v="19"/>
    <m/>
    <m/>
    <m/>
    <m/>
    <m/>
    <m/>
    <n v="148"/>
  </r>
  <r>
    <x v="14"/>
    <x v="9"/>
    <x v="154"/>
    <x v="0"/>
    <x v="11"/>
    <m/>
    <m/>
    <m/>
    <m/>
    <m/>
    <m/>
    <n v="143"/>
  </r>
  <r>
    <x v="14"/>
    <x v="4"/>
    <x v="27"/>
    <x v="3"/>
    <x v="19"/>
    <m/>
    <m/>
    <m/>
    <m/>
    <m/>
    <m/>
    <n v="143"/>
  </r>
  <r>
    <x v="14"/>
    <x v="1"/>
    <x v="28"/>
    <x v="5"/>
    <x v="20"/>
    <m/>
    <m/>
    <m/>
    <m/>
    <m/>
    <m/>
    <n v="136"/>
  </r>
  <r>
    <x v="14"/>
    <x v="1"/>
    <x v="153"/>
    <x v="0"/>
    <x v="11"/>
    <m/>
    <m/>
    <m/>
    <m/>
    <m/>
    <m/>
    <n v="135"/>
  </r>
  <r>
    <x v="14"/>
    <x v="7"/>
    <x v="139"/>
    <x v="0"/>
    <x v="11"/>
    <m/>
    <m/>
    <m/>
    <m/>
    <m/>
    <m/>
    <n v="135"/>
  </r>
  <r>
    <x v="14"/>
    <x v="1"/>
    <x v="85"/>
    <x v="5"/>
    <x v="20"/>
    <m/>
    <m/>
    <m/>
    <m/>
    <m/>
    <m/>
    <n v="134"/>
  </r>
  <r>
    <x v="14"/>
    <x v="0"/>
    <x v="96"/>
    <x v="5"/>
    <x v="20"/>
    <m/>
    <m/>
    <m/>
    <m/>
    <m/>
    <m/>
    <n v="134"/>
  </r>
  <r>
    <x v="14"/>
    <x v="1"/>
    <x v="14"/>
    <x v="3"/>
    <x v="19"/>
    <m/>
    <m/>
    <m/>
    <m/>
    <m/>
    <m/>
    <n v="131"/>
  </r>
  <r>
    <x v="14"/>
    <x v="6"/>
    <x v="138"/>
    <x v="0"/>
    <x v="11"/>
    <m/>
    <m/>
    <m/>
    <m/>
    <m/>
    <m/>
    <n v="131"/>
  </r>
  <r>
    <x v="14"/>
    <x v="1"/>
    <x v="37"/>
    <x v="2"/>
    <x v="17"/>
    <m/>
    <m/>
    <m/>
    <m/>
    <m/>
    <m/>
    <n v="130"/>
  </r>
  <r>
    <x v="14"/>
    <x v="8"/>
    <x v="135"/>
    <x v="0"/>
    <x v="11"/>
    <m/>
    <m/>
    <m/>
    <m/>
    <m/>
    <m/>
    <n v="130"/>
  </r>
  <r>
    <x v="14"/>
    <x v="2"/>
    <x v="88"/>
    <x v="4"/>
    <x v="21"/>
    <m/>
    <m/>
    <m/>
    <m/>
    <m/>
    <m/>
    <n v="129"/>
  </r>
  <r>
    <x v="14"/>
    <x v="2"/>
    <x v="10"/>
    <x v="5"/>
    <x v="20"/>
    <m/>
    <m/>
    <m/>
    <m/>
    <m/>
    <m/>
    <n v="128"/>
  </r>
  <r>
    <x v="14"/>
    <x v="3"/>
    <x v="104"/>
    <x v="3"/>
    <x v="19"/>
    <m/>
    <m/>
    <m/>
    <m/>
    <m/>
    <m/>
    <n v="128"/>
  </r>
  <r>
    <x v="14"/>
    <x v="1"/>
    <x v="64"/>
    <x v="3"/>
    <x v="19"/>
    <m/>
    <m/>
    <m/>
    <m/>
    <m/>
    <m/>
    <n v="128"/>
  </r>
  <r>
    <x v="14"/>
    <x v="8"/>
    <x v="179"/>
    <x v="0"/>
    <x v="11"/>
    <m/>
    <m/>
    <m/>
    <m/>
    <m/>
    <m/>
    <n v="126"/>
  </r>
  <r>
    <x v="14"/>
    <x v="0"/>
    <x v="31"/>
    <x v="5"/>
    <x v="20"/>
    <m/>
    <m/>
    <m/>
    <m/>
    <m/>
    <m/>
    <n v="126"/>
  </r>
  <r>
    <x v="14"/>
    <x v="1"/>
    <x v="21"/>
    <x v="3"/>
    <x v="19"/>
    <m/>
    <m/>
    <m/>
    <m/>
    <m/>
    <m/>
    <n v="125"/>
  </r>
  <r>
    <x v="14"/>
    <x v="11"/>
    <x v="113"/>
    <x v="0"/>
    <x v="11"/>
    <m/>
    <m/>
    <m/>
    <m/>
    <m/>
    <m/>
    <n v="125"/>
  </r>
  <r>
    <x v="14"/>
    <x v="1"/>
    <x v="25"/>
    <x v="5"/>
    <x v="20"/>
    <m/>
    <m/>
    <m/>
    <m/>
    <m/>
    <m/>
    <n v="124"/>
  </r>
  <r>
    <x v="14"/>
    <x v="4"/>
    <x v="73"/>
    <x v="3"/>
    <x v="19"/>
    <m/>
    <m/>
    <m/>
    <m/>
    <m/>
    <m/>
    <n v="124"/>
  </r>
  <r>
    <x v="14"/>
    <x v="1"/>
    <x v="93"/>
    <x v="2"/>
    <x v="17"/>
    <m/>
    <m/>
    <m/>
    <m/>
    <m/>
    <m/>
    <n v="123"/>
  </r>
  <r>
    <x v="14"/>
    <x v="0"/>
    <x v="54"/>
    <x v="5"/>
    <x v="20"/>
    <m/>
    <m/>
    <m/>
    <m/>
    <m/>
    <m/>
    <n v="122"/>
  </r>
  <r>
    <x v="14"/>
    <x v="3"/>
    <x v="111"/>
    <x v="2"/>
    <x v="18"/>
    <m/>
    <m/>
    <m/>
    <m/>
    <m/>
    <m/>
    <n v="120"/>
  </r>
  <r>
    <x v="14"/>
    <x v="1"/>
    <x v="67"/>
    <x v="5"/>
    <x v="20"/>
    <m/>
    <m/>
    <m/>
    <m/>
    <m/>
    <m/>
    <n v="120"/>
  </r>
  <r>
    <x v="14"/>
    <x v="9"/>
    <x v="158"/>
    <x v="2"/>
    <x v="17"/>
    <m/>
    <m/>
    <m/>
    <m/>
    <m/>
    <m/>
    <n v="118"/>
  </r>
  <r>
    <x v="14"/>
    <x v="3"/>
    <x v="97"/>
    <x v="4"/>
    <x v="21"/>
    <m/>
    <m/>
    <m/>
    <m/>
    <m/>
    <m/>
    <n v="115"/>
  </r>
  <r>
    <x v="14"/>
    <x v="0"/>
    <x v="162"/>
    <x v="0"/>
    <x v="11"/>
    <m/>
    <m/>
    <m/>
    <m/>
    <m/>
    <m/>
    <n v="115"/>
  </r>
  <r>
    <x v="14"/>
    <x v="12"/>
    <x v="157"/>
    <x v="0"/>
    <x v="11"/>
    <m/>
    <m/>
    <m/>
    <m/>
    <m/>
    <m/>
    <n v="111"/>
  </r>
  <r>
    <x v="14"/>
    <x v="2"/>
    <x v="59"/>
    <x v="5"/>
    <x v="20"/>
    <m/>
    <m/>
    <m/>
    <m/>
    <m/>
    <m/>
    <n v="110"/>
  </r>
  <r>
    <x v="14"/>
    <x v="9"/>
    <x v="173"/>
    <x v="0"/>
    <x v="11"/>
    <m/>
    <m/>
    <m/>
    <m/>
    <m/>
    <m/>
    <n v="107"/>
  </r>
  <r>
    <x v="14"/>
    <x v="1"/>
    <x v="75"/>
    <x v="5"/>
    <x v="20"/>
    <m/>
    <m/>
    <m/>
    <m/>
    <m/>
    <m/>
    <n v="107"/>
  </r>
  <r>
    <x v="14"/>
    <x v="7"/>
    <x v="139"/>
    <x v="1"/>
    <x v="12"/>
    <m/>
    <m/>
    <m/>
    <m/>
    <m/>
    <m/>
    <n v="106"/>
  </r>
  <r>
    <x v="14"/>
    <x v="6"/>
    <x v="80"/>
    <x v="1"/>
    <x v="12"/>
    <m/>
    <m/>
    <m/>
    <m/>
    <m/>
    <m/>
    <n v="105"/>
  </r>
  <r>
    <x v="14"/>
    <x v="1"/>
    <x v="163"/>
    <x v="0"/>
    <x v="11"/>
    <m/>
    <m/>
    <m/>
    <m/>
    <m/>
    <m/>
    <n v="103"/>
  </r>
  <r>
    <x v="14"/>
    <x v="0"/>
    <x v="18"/>
    <x v="3"/>
    <x v="19"/>
    <m/>
    <m/>
    <m/>
    <m/>
    <m/>
    <m/>
    <n v="103"/>
  </r>
  <r>
    <x v="14"/>
    <x v="0"/>
    <x v="70"/>
    <x v="2"/>
    <x v="17"/>
    <m/>
    <m/>
    <m/>
    <m/>
    <m/>
    <m/>
    <n v="100"/>
  </r>
  <r>
    <x v="14"/>
    <x v="4"/>
    <x v="56"/>
    <x v="3"/>
    <x v="19"/>
    <m/>
    <m/>
    <m/>
    <m/>
    <m/>
    <m/>
    <n v="100"/>
  </r>
  <r>
    <x v="14"/>
    <x v="7"/>
    <x v="121"/>
    <x v="2"/>
    <x v="17"/>
    <m/>
    <m/>
    <m/>
    <m/>
    <m/>
    <m/>
    <n v="99"/>
  </r>
  <r>
    <x v="14"/>
    <x v="8"/>
    <x v="136"/>
    <x v="1"/>
    <x v="12"/>
    <m/>
    <m/>
    <m/>
    <m/>
    <m/>
    <m/>
    <n v="98"/>
  </r>
  <r>
    <x v="14"/>
    <x v="2"/>
    <x v="11"/>
    <x v="2"/>
    <x v="17"/>
    <m/>
    <m/>
    <m/>
    <m/>
    <m/>
    <m/>
    <n v="98"/>
  </r>
  <r>
    <x v="14"/>
    <x v="9"/>
    <x v="106"/>
    <x v="2"/>
    <x v="17"/>
    <m/>
    <m/>
    <m/>
    <m/>
    <m/>
    <m/>
    <n v="96"/>
  </r>
  <r>
    <x v="14"/>
    <x v="9"/>
    <x v="126"/>
    <x v="1"/>
    <x v="12"/>
    <m/>
    <m/>
    <m/>
    <m/>
    <m/>
    <m/>
    <n v="95"/>
  </r>
  <r>
    <x v="14"/>
    <x v="0"/>
    <x v="18"/>
    <x v="4"/>
    <x v="21"/>
    <m/>
    <m/>
    <m/>
    <m/>
    <m/>
    <m/>
    <n v="94"/>
  </r>
  <r>
    <x v="14"/>
    <x v="9"/>
    <x v="126"/>
    <x v="1"/>
    <x v="12"/>
    <m/>
    <m/>
    <m/>
    <m/>
    <m/>
    <m/>
    <n v="94"/>
  </r>
  <r>
    <x v="14"/>
    <x v="3"/>
    <x v="190"/>
    <x v="4"/>
    <x v="21"/>
    <m/>
    <m/>
    <m/>
    <m/>
    <m/>
    <m/>
    <n v="92"/>
  </r>
  <r>
    <x v="14"/>
    <x v="3"/>
    <x v="51"/>
    <x v="4"/>
    <x v="21"/>
    <m/>
    <m/>
    <m/>
    <m/>
    <m/>
    <m/>
    <n v="90"/>
  </r>
  <r>
    <x v="14"/>
    <x v="10"/>
    <x v="109"/>
    <x v="1"/>
    <x v="12"/>
    <m/>
    <m/>
    <m/>
    <m/>
    <m/>
    <m/>
    <n v="89"/>
  </r>
  <r>
    <x v="14"/>
    <x v="2"/>
    <x v="29"/>
    <x v="4"/>
    <x v="21"/>
    <m/>
    <m/>
    <m/>
    <m/>
    <m/>
    <m/>
    <n v="85"/>
  </r>
  <r>
    <x v="14"/>
    <x v="2"/>
    <x v="84"/>
    <x v="2"/>
    <x v="18"/>
    <m/>
    <m/>
    <m/>
    <m/>
    <m/>
    <m/>
    <n v="85"/>
  </r>
  <r>
    <x v="14"/>
    <x v="10"/>
    <x v="109"/>
    <x v="2"/>
    <x v="17"/>
    <m/>
    <m/>
    <m/>
    <m/>
    <m/>
    <m/>
    <n v="84"/>
  </r>
  <r>
    <x v="14"/>
    <x v="1"/>
    <x v="41"/>
    <x v="4"/>
    <x v="21"/>
    <m/>
    <m/>
    <m/>
    <m/>
    <m/>
    <m/>
    <n v="84"/>
  </r>
  <r>
    <x v="14"/>
    <x v="7"/>
    <x v="52"/>
    <x v="4"/>
    <x v="21"/>
    <m/>
    <m/>
    <m/>
    <m/>
    <m/>
    <m/>
    <n v="84"/>
  </r>
  <r>
    <x v="14"/>
    <x v="2"/>
    <x v="122"/>
    <x v="5"/>
    <x v="20"/>
    <m/>
    <m/>
    <m/>
    <m/>
    <m/>
    <m/>
    <n v="83"/>
  </r>
  <r>
    <x v="14"/>
    <x v="3"/>
    <x v="97"/>
    <x v="5"/>
    <x v="20"/>
    <m/>
    <m/>
    <m/>
    <m/>
    <m/>
    <m/>
    <n v="83"/>
  </r>
  <r>
    <x v="14"/>
    <x v="1"/>
    <x v="100"/>
    <x v="1"/>
    <x v="12"/>
    <m/>
    <m/>
    <m/>
    <m/>
    <m/>
    <m/>
    <n v="83"/>
  </r>
  <r>
    <x v="14"/>
    <x v="7"/>
    <x v="121"/>
    <x v="1"/>
    <x v="12"/>
    <m/>
    <m/>
    <m/>
    <m/>
    <m/>
    <m/>
    <n v="83"/>
  </r>
  <r>
    <x v="14"/>
    <x v="7"/>
    <x v="117"/>
    <x v="3"/>
    <x v="19"/>
    <m/>
    <m/>
    <m/>
    <m/>
    <m/>
    <m/>
    <n v="83"/>
  </r>
  <r>
    <x v="14"/>
    <x v="1"/>
    <x v="6"/>
    <x v="3"/>
    <x v="19"/>
    <m/>
    <m/>
    <m/>
    <m/>
    <m/>
    <m/>
    <n v="82"/>
  </r>
  <r>
    <x v="14"/>
    <x v="1"/>
    <x v="125"/>
    <x v="0"/>
    <x v="11"/>
    <m/>
    <m/>
    <m/>
    <m/>
    <m/>
    <m/>
    <n v="82"/>
  </r>
  <r>
    <x v="14"/>
    <x v="3"/>
    <x v="63"/>
    <x v="3"/>
    <x v="19"/>
    <m/>
    <m/>
    <m/>
    <m/>
    <m/>
    <m/>
    <n v="81"/>
  </r>
  <r>
    <x v="14"/>
    <x v="1"/>
    <x v="116"/>
    <x v="1"/>
    <x v="12"/>
    <m/>
    <m/>
    <m/>
    <m/>
    <m/>
    <m/>
    <n v="80"/>
  </r>
  <r>
    <x v="14"/>
    <x v="6"/>
    <x v="44"/>
    <x v="3"/>
    <x v="19"/>
    <m/>
    <m/>
    <m/>
    <m/>
    <m/>
    <m/>
    <n v="80"/>
  </r>
  <r>
    <x v="14"/>
    <x v="0"/>
    <x v="12"/>
    <x v="2"/>
    <x v="17"/>
    <m/>
    <m/>
    <m/>
    <m/>
    <m/>
    <m/>
    <n v="80"/>
  </r>
  <r>
    <x v="14"/>
    <x v="5"/>
    <x v="69"/>
    <x v="5"/>
    <x v="20"/>
    <m/>
    <m/>
    <m/>
    <m/>
    <m/>
    <m/>
    <n v="79"/>
  </r>
  <r>
    <x v="14"/>
    <x v="6"/>
    <x v="61"/>
    <x v="2"/>
    <x v="17"/>
    <m/>
    <m/>
    <m/>
    <m/>
    <m/>
    <m/>
    <n v="75"/>
  </r>
  <r>
    <x v="14"/>
    <x v="0"/>
    <x v="50"/>
    <x v="2"/>
    <x v="18"/>
    <m/>
    <m/>
    <m/>
    <m/>
    <m/>
    <m/>
    <n v="75"/>
  </r>
  <r>
    <x v="14"/>
    <x v="0"/>
    <x v="54"/>
    <x v="1"/>
    <x v="12"/>
    <m/>
    <m/>
    <m/>
    <m/>
    <m/>
    <m/>
    <n v="75"/>
  </r>
  <r>
    <x v="14"/>
    <x v="9"/>
    <x v="170"/>
    <x v="1"/>
    <x v="12"/>
    <m/>
    <m/>
    <m/>
    <m/>
    <m/>
    <m/>
    <n v="75"/>
  </r>
  <r>
    <x v="14"/>
    <x v="3"/>
    <x v="98"/>
    <x v="3"/>
    <x v="19"/>
    <m/>
    <m/>
    <m/>
    <m/>
    <m/>
    <m/>
    <n v="74"/>
  </r>
  <r>
    <x v="14"/>
    <x v="1"/>
    <x v="76"/>
    <x v="3"/>
    <x v="19"/>
    <m/>
    <m/>
    <m/>
    <m/>
    <m/>
    <m/>
    <n v="73"/>
  </r>
  <r>
    <x v="14"/>
    <x v="6"/>
    <x v="44"/>
    <x v="1"/>
    <x v="12"/>
    <m/>
    <m/>
    <m/>
    <m/>
    <m/>
    <m/>
    <n v="72"/>
  </r>
  <r>
    <x v="14"/>
    <x v="7"/>
    <x v="130"/>
    <x v="1"/>
    <x v="12"/>
    <m/>
    <m/>
    <m/>
    <m/>
    <m/>
    <m/>
    <n v="71"/>
  </r>
  <r>
    <x v="14"/>
    <x v="7"/>
    <x v="133"/>
    <x v="0"/>
    <x v="11"/>
    <m/>
    <m/>
    <m/>
    <m/>
    <m/>
    <m/>
    <n v="71"/>
  </r>
  <r>
    <x v="14"/>
    <x v="0"/>
    <x v="68"/>
    <x v="1"/>
    <x v="12"/>
    <m/>
    <m/>
    <m/>
    <m/>
    <m/>
    <m/>
    <n v="71"/>
  </r>
  <r>
    <x v="14"/>
    <x v="2"/>
    <x v="112"/>
    <x v="2"/>
    <x v="17"/>
    <m/>
    <m/>
    <m/>
    <m/>
    <m/>
    <m/>
    <n v="70"/>
  </r>
  <r>
    <x v="14"/>
    <x v="9"/>
    <x v="142"/>
    <x v="0"/>
    <x v="11"/>
    <m/>
    <m/>
    <m/>
    <m/>
    <m/>
    <m/>
    <n v="70"/>
  </r>
  <r>
    <x v="14"/>
    <x v="1"/>
    <x v="28"/>
    <x v="3"/>
    <x v="19"/>
    <m/>
    <m/>
    <m/>
    <m/>
    <m/>
    <m/>
    <n v="70"/>
  </r>
  <r>
    <x v="14"/>
    <x v="8"/>
    <x v="171"/>
    <x v="0"/>
    <x v="11"/>
    <m/>
    <m/>
    <m/>
    <m/>
    <m/>
    <m/>
    <n v="70"/>
  </r>
  <r>
    <x v="14"/>
    <x v="0"/>
    <x v="9"/>
    <x v="2"/>
    <x v="17"/>
    <m/>
    <m/>
    <m/>
    <m/>
    <m/>
    <m/>
    <n v="70"/>
  </r>
  <r>
    <x v="14"/>
    <x v="8"/>
    <x v="71"/>
    <x v="5"/>
    <x v="20"/>
    <m/>
    <m/>
    <m/>
    <m/>
    <m/>
    <m/>
    <n v="69"/>
  </r>
  <r>
    <x v="14"/>
    <x v="11"/>
    <x v="113"/>
    <x v="5"/>
    <x v="20"/>
    <m/>
    <m/>
    <m/>
    <m/>
    <m/>
    <m/>
    <n v="69"/>
  </r>
  <r>
    <x v="14"/>
    <x v="1"/>
    <x v="141"/>
    <x v="0"/>
    <x v="11"/>
    <m/>
    <m/>
    <m/>
    <m/>
    <m/>
    <m/>
    <n v="68"/>
  </r>
  <r>
    <x v="14"/>
    <x v="8"/>
    <x v="136"/>
    <x v="0"/>
    <x v="11"/>
    <m/>
    <m/>
    <m/>
    <m/>
    <m/>
    <m/>
    <n v="67"/>
  </r>
  <r>
    <x v="14"/>
    <x v="1"/>
    <x v="3"/>
    <x v="4"/>
    <x v="21"/>
    <m/>
    <m/>
    <m/>
    <m/>
    <m/>
    <m/>
    <n v="67"/>
  </r>
  <r>
    <x v="14"/>
    <x v="0"/>
    <x v="131"/>
    <x v="1"/>
    <x v="12"/>
    <m/>
    <m/>
    <m/>
    <m/>
    <m/>
    <m/>
    <n v="67"/>
  </r>
  <r>
    <x v="14"/>
    <x v="1"/>
    <x v="13"/>
    <x v="3"/>
    <x v="19"/>
    <m/>
    <m/>
    <m/>
    <m/>
    <m/>
    <m/>
    <n v="65"/>
  </r>
  <r>
    <x v="14"/>
    <x v="2"/>
    <x v="86"/>
    <x v="5"/>
    <x v="20"/>
    <m/>
    <m/>
    <m/>
    <m/>
    <m/>
    <m/>
    <n v="64"/>
  </r>
  <r>
    <x v="14"/>
    <x v="9"/>
    <x v="154"/>
    <x v="0"/>
    <x v="11"/>
    <m/>
    <m/>
    <m/>
    <m/>
    <m/>
    <m/>
    <n v="63"/>
  </r>
  <r>
    <x v="14"/>
    <x v="12"/>
    <x v="156"/>
    <x v="1"/>
    <x v="12"/>
    <m/>
    <m/>
    <m/>
    <m/>
    <m/>
    <m/>
    <n v="62"/>
  </r>
  <r>
    <x v="14"/>
    <x v="9"/>
    <x v="148"/>
    <x v="0"/>
    <x v="11"/>
    <m/>
    <m/>
    <m/>
    <m/>
    <m/>
    <m/>
    <n v="61"/>
  </r>
  <r>
    <x v="14"/>
    <x v="3"/>
    <x v="98"/>
    <x v="5"/>
    <x v="20"/>
    <m/>
    <m/>
    <m/>
    <m/>
    <m/>
    <m/>
    <n v="60"/>
  </r>
  <r>
    <x v="14"/>
    <x v="2"/>
    <x v="43"/>
    <x v="5"/>
    <x v="20"/>
    <m/>
    <m/>
    <m/>
    <m/>
    <m/>
    <m/>
    <n v="60"/>
  </r>
  <r>
    <x v="14"/>
    <x v="3"/>
    <x v="97"/>
    <x v="2"/>
    <x v="18"/>
    <m/>
    <m/>
    <m/>
    <m/>
    <m/>
    <m/>
    <n v="60"/>
  </r>
  <r>
    <x v="14"/>
    <x v="7"/>
    <x v="72"/>
    <x v="5"/>
    <x v="20"/>
    <m/>
    <m/>
    <m/>
    <m/>
    <m/>
    <m/>
    <n v="59"/>
  </r>
  <r>
    <x v="14"/>
    <x v="9"/>
    <x v="148"/>
    <x v="1"/>
    <x v="12"/>
    <m/>
    <m/>
    <m/>
    <m/>
    <m/>
    <m/>
    <n v="58"/>
  </r>
  <r>
    <x v="14"/>
    <x v="6"/>
    <x v="108"/>
    <x v="1"/>
    <x v="12"/>
    <m/>
    <m/>
    <m/>
    <m/>
    <m/>
    <m/>
    <n v="58"/>
  </r>
  <r>
    <x v="14"/>
    <x v="1"/>
    <x v="92"/>
    <x v="3"/>
    <x v="19"/>
    <m/>
    <m/>
    <m/>
    <m/>
    <m/>
    <m/>
    <n v="57"/>
  </r>
  <r>
    <x v="14"/>
    <x v="1"/>
    <x v="85"/>
    <x v="2"/>
    <x v="17"/>
    <m/>
    <m/>
    <m/>
    <m/>
    <m/>
    <m/>
    <n v="57"/>
  </r>
  <r>
    <x v="14"/>
    <x v="0"/>
    <x v="78"/>
    <x v="2"/>
    <x v="17"/>
    <m/>
    <m/>
    <m/>
    <m/>
    <m/>
    <m/>
    <n v="56"/>
  </r>
  <r>
    <x v="14"/>
    <x v="0"/>
    <x v="78"/>
    <x v="5"/>
    <x v="20"/>
    <m/>
    <m/>
    <m/>
    <m/>
    <m/>
    <m/>
    <n v="56"/>
  </r>
  <r>
    <x v="14"/>
    <x v="7"/>
    <x v="62"/>
    <x v="4"/>
    <x v="21"/>
    <m/>
    <m/>
    <m/>
    <m/>
    <m/>
    <m/>
    <n v="55"/>
  </r>
  <r>
    <x v="14"/>
    <x v="0"/>
    <x v="32"/>
    <x v="2"/>
    <x v="18"/>
    <m/>
    <m/>
    <m/>
    <m/>
    <m/>
    <m/>
    <n v="55"/>
  </r>
  <r>
    <x v="14"/>
    <x v="2"/>
    <x v="84"/>
    <x v="2"/>
    <x v="18"/>
    <m/>
    <m/>
    <m/>
    <m/>
    <m/>
    <m/>
    <n v="53"/>
  </r>
  <r>
    <x v="14"/>
    <x v="2"/>
    <x v="122"/>
    <x v="2"/>
    <x v="17"/>
    <m/>
    <m/>
    <m/>
    <m/>
    <m/>
    <m/>
    <n v="53"/>
  </r>
  <r>
    <x v="14"/>
    <x v="8"/>
    <x v="182"/>
    <x v="1"/>
    <x v="12"/>
    <m/>
    <m/>
    <m/>
    <m/>
    <m/>
    <m/>
    <n v="53"/>
  </r>
  <r>
    <x v="14"/>
    <x v="1"/>
    <x v="100"/>
    <x v="2"/>
    <x v="17"/>
    <m/>
    <m/>
    <m/>
    <m/>
    <m/>
    <m/>
    <n v="52"/>
  </r>
  <r>
    <x v="14"/>
    <x v="1"/>
    <x v="94"/>
    <x v="5"/>
    <x v="20"/>
    <m/>
    <m/>
    <m/>
    <m/>
    <m/>
    <m/>
    <n v="50"/>
  </r>
  <r>
    <x v="14"/>
    <x v="0"/>
    <x v="54"/>
    <x v="5"/>
    <x v="20"/>
    <m/>
    <m/>
    <m/>
    <m/>
    <m/>
    <m/>
    <n v="50"/>
  </r>
  <r>
    <x v="14"/>
    <x v="0"/>
    <x v="32"/>
    <x v="1"/>
    <x v="12"/>
    <m/>
    <m/>
    <m/>
    <m/>
    <m/>
    <m/>
    <n v="50"/>
  </r>
  <r>
    <x v="14"/>
    <x v="0"/>
    <x v="40"/>
    <x v="2"/>
    <x v="17"/>
    <m/>
    <m/>
    <m/>
    <m/>
    <m/>
    <m/>
    <n v="50"/>
  </r>
  <r>
    <x v="14"/>
    <x v="0"/>
    <x v="132"/>
    <x v="1"/>
    <x v="12"/>
    <m/>
    <m/>
    <m/>
    <m/>
    <m/>
    <m/>
    <n v="49"/>
  </r>
  <r>
    <x v="14"/>
    <x v="10"/>
    <x v="246"/>
    <x v="5"/>
    <x v="20"/>
    <m/>
    <m/>
    <m/>
    <m/>
    <m/>
    <m/>
    <n v="48"/>
  </r>
  <r>
    <x v="14"/>
    <x v="0"/>
    <x v="70"/>
    <x v="2"/>
    <x v="18"/>
    <m/>
    <m/>
    <m/>
    <m/>
    <m/>
    <m/>
    <n v="48"/>
  </r>
  <r>
    <x v="14"/>
    <x v="3"/>
    <x v="183"/>
    <x v="0"/>
    <x v="11"/>
    <m/>
    <m/>
    <m/>
    <m/>
    <m/>
    <m/>
    <n v="47"/>
  </r>
  <r>
    <x v="14"/>
    <x v="1"/>
    <x v="99"/>
    <x v="2"/>
    <x v="18"/>
    <m/>
    <m/>
    <m/>
    <m/>
    <m/>
    <m/>
    <n v="46"/>
  </r>
  <r>
    <x v="14"/>
    <x v="0"/>
    <x v="50"/>
    <x v="1"/>
    <x v="12"/>
    <m/>
    <m/>
    <m/>
    <m/>
    <m/>
    <m/>
    <n v="46"/>
  </r>
  <r>
    <x v="14"/>
    <x v="2"/>
    <x v="26"/>
    <x v="3"/>
    <x v="19"/>
    <m/>
    <m/>
    <m/>
    <m/>
    <m/>
    <m/>
    <n v="45"/>
  </r>
  <r>
    <x v="14"/>
    <x v="2"/>
    <x v="20"/>
    <x v="5"/>
    <x v="20"/>
    <m/>
    <m/>
    <m/>
    <m/>
    <m/>
    <m/>
    <n v="45"/>
  </r>
  <r>
    <x v="14"/>
    <x v="0"/>
    <x v="103"/>
    <x v="3"/>
    <x v="19"/>
    <m/>
    <m/>
    <m/>
    <m/>
    <m/>
    <m/>
    <n v="45"/>
  </r>
  <r>
    <x v="14"/>
    <x v="2"/>
    <x v="84"/>
    <x v="5"/>
    <x v="20"/>
    <m/>
    <m/>
    <m/>
    <m/>
    <m/>
    <m/>
    <n v="44"/>
  </r>
  <r>
    <x v="14"/>
    <x v="2"/>
    <x v="43"/>
    <x v="4"/>
    <x v="21"/>
    <m/>
    <m/>
    <m/>
    <m/>
    <m/>
    <m/>
    <n v="44"/>
  </r>
  <r>
    <x v="14"/>
    <x v="1"/>
    <x v="67"/>
    <x v="2"/>
    <x v="17"/>
    <m/>
    <m/>
    <m/>
    <m/>
    <m/>
    <m/>
    <n v="44"/>
  </r>
  <r>
    <x v="14"/>
    <x v="0"/>
    <x v="0"/>
    <x v="5"/>
    <x v="20"/>
    <m/>
    <m/>
    <m/>
    <m/>
    <m/>
    <m/>
    <n v="44"/>
  </r>
  <r>
    <x v="14"/>
    <x v="6"/>
    <x v="44"/>
    <x v="5"/>
    <x v="20"/>
    <m/>
    <m/>
    <m/>
    <m/>
    <m/>
    <m/>
    <n v="43"/>
  </r>
  <r>
    <x v="14"/>
    <x v="0"/>
    <x v="132"/>
    <x v="5"/>
    <x v="20"/>
    <m/>
    <m/>
    <m/>
    <m/>
    <m/>
    <m/>
    <n v="43"/>
  </r>
  <r>
    <x v="14"/>
    <x v="1"/>
    <x v="21"/>
    <x v="5"/>
    <x v="20"/>
    <m/>
    <m/>
    <m/>
    <m/>
    <m/>
    <m/>
    <n v="42"/>
  </r>
  <r>
    <x v="14"/>
    <x v="0"/>
    <x v="1"/>
    <x v="4"/>
    <x v="21"/>
    <m/>
    <m/>
    <m/>
    <m/>
    <m/>
    <m/>
    <n v="42"/>
  </r>
  <r>
    <x v="14"/>
    <x v="0"/>
    <x v="103"/>
    <x v="1"/>
    <x v="12"/>
    <m/>
    <m/>
    <m/>
    <m/>
    <m/>
    <m/>
    <n v="42"/>
  </r>
  <r>
    <x v="14"/>
    <x v="1"/>
    <x v="30"/>
    <x v="5"/>
    <x v="20"/>
    <m/>
    <m/>
    <m/>
    <m/>
    <m/>
    <m/>
    <n v="41"/>
  </r>
  <r>
    <x v="14"/>
    <x v="2"/>
    <x v="122"/>
    <x v="2"/>
    <x v="18"/>
    <m/>
    <m/>
    <m/>
    <m/>
    <m/>
    <m/>
    <n v="40"/>
  </r>
  <r>
    <x v="14"/>
    <x v="4"/>
    <x v="155"/>
    <x v="0"/>
    <x v="11"/>
    <m/>
    <m/>
    <m/>
    <m/>
    <m/>
    <m/>
    <n v="40"/>
  </r>
  <r>
    <x v="14"/>
    <x v="1"/>
    <x v="15"/>
    <x v="4"/>
    <x v="21"/>
    <m/>
    <m/>
    <m/>
    <m/>
    <m/>
    <m/>
    <n v="39"/>
  </r>
  <r>
    <x v="14"/>
    <x v="1"/>
    <x v="41"/>
    <x v="3"/>
    <x v="19"/>
    <m/>
    <m/>
    <m/>
    <m/>
    <m/>
    <m/>
    <n v="38"/>
  </r>
  <r>
    <x v="14"/>
    <x v="1"/>
    <x v="118"/>
    <x v="5"/>
    <x v="20"/>
    <m/>
    <m/>
    <m/>
    <m/>
    <m/>
    <m/>
    <n v="37"/>
  </r>
  <r>
    <x v="14"/>
    <x v="9"/>
    <x v="159"/>
    <x v="1"/>
    <x v="12"/>
    <m/>
    <m/>
    <m/>
    <m/>
    <m/>
    <m/>
    <n v="37"/>
  </r>
  <r>
    <x v="14"/>
    <x v="1"/>
    <x v="13"/>
    <x v="2"/>
    <x v="17"/>
    <m/>
    <m/>
    <m/>
    <m/>
    <m/>
    <m/>
    <n v="36"/>
  </r>
  <r>
    <x v="14"/>
    <x v="2"/>
    <x v="120"/>
    <x v="3"/>
    <x v="19"/>
    <m/>
    <m/>
    <m/>
    <m/>
    <m/>
    <m/>
    <n v="35"/>
  </r>
  <r>
    <x v="14"/>
    <x v="10"/>
    <x v="144"/>
    <x v="5"/>
    <x v="20"/>
    <m/>
    <m/>
    <m/>
    <m/>
    <m/>
    <m/>
    <n v="34"/>
  </r>
  <r>
    <x v="14"/>
    <x v="9"/>
    <x v="154"/>
    <x v="1"/>
    <x v="12"/>
    <m/>
    <m/>
    <m/>
    <m/>
    <m/>
    <m/>
    <n v="34"/>
  </r>
  <r>
    <x v="14"/>
    <x v="1"/>
    <x v="13"/>
    <x v="4"/>
    <x v="21"/>
    <m/>
    <m/>
    <m/>
    <m/>
    <m/>
    <m/>
    <n v="33"/>
  </r>
  <r>
    <x v="14"/>
    <x v="12"/>
    <x v="156"/>
    <x v="0"/>
    <x v="11"/>
    <m/>
    <m/>
    <m/>
    <m/>
    <m/>
    <m/>
    <n v="33"/>
  </r>
  <r>
    <x v="14"/>
    <x v="0"/>
    <x v="77"/>
    <x v="2"/>
    <x v="17"/>
    <m/>
    <m/>
    <m/>
    <m/>
    <m/>
    <m/>
    <n v="32"/>
  </r>
  <r>
    <x v="14"/>
    <x v="5"/>
    <x v="66"/>
    <x v="5"/>
    <x v="20"/>
    <m/>
    <m/>
    <m/>
    <m/>
    <m/>
    <m/>
    <n v="31"/>
  </r>
  <r>
    <x v="14"/>
    <x v="8"/>
    <x v="135"/>
    <x v="2"/>
    <x v="18"/>
    <m/>
    <m/>
    <m/>
    <m/>
    <m/>
    <m/>
    <n v="30"/>
  </r>
  <r>
    <x v="14"/>
    <x v="1"/>
    <x v="118"/>
    <x v="2"/>
    <x v="17"/>
    <m/>
    <m/>
    <m/>
    <m/>
    <m/>
    <m/>
    <n v="25"/>
  </r>
  <r>
    <x v="14"/>
    <x v="8"/>
    <x v="222"/>
    <x v="0"/>
    <x v="11"/>
    <m/>
    <m/>
    <m/>
    <m/>
    <m/>
    <m/>
    <n v="23"/>
  </r>
  <r>
    <x v="14"/>
    <x v="1"/>
    <x v="67"/>
    <x v="1"/>
    <x v="12"/>
    <m/>
    <m/>
    <m/>
    <m/>
    <m/>
    <m/>
    <n v="23"/>
  </r>
  <r>
    <x v="14"/>
    <x v="3"/>
    <x v="74"/>
    <x v="3"/>
    <x v="19"/>
    <m/>
    <m/>
    <m/>
    <m/>
    <m/>
    <m/>
    <n v="22"/>
  </r>
  <r>
    <x v="14"/>
    <x v="10"/>
    <x v="144"/>
    <x v="0"/>
    <x v="11"/>
    <m/>
    <m/>
    <m/>
    <m/>
    <m/>
    <m/>
    <n v="22"/>
  </r>
  <r>
    <x v="14"/>
    <x v="0"/>
    <x v="50"/>
    <x v="2"/>
    <x v="17"/>
    <m/>
    <m/>
    <m/>
    <m/>
    <m/>
    <m/>
    <n v="22"/>
  </r>
  <r>
    <x v="14"/>
    <x v="2"/>
    <x v="26"/>
    <x v="4"/>
    <x v="21"/>
    <m/>
    <m/>
    <m/>
    <m/>
    <m/>
    <m/>
    <n v="21"/>
  </r>
  <r>
    <x v="14"/>
    <x v="10"/>
    <x v="168"/>
    <x v="0"/>
    <x v="11"/>
    <m/>
    <m/>
    <m/>
    <m/>
    <m/>
    <m/>
    <n v="20"/>
  </r>
  <r>
    <x v="14"/>
    <x v="6"/>
    <x v="105"/>
    <x v="5"/>
    <x v="20"/>
    <m/>
    <m/>
    <m/>
    <m/>
    <m/>
    <m/>
    <n v="19"/>
  </r>
  <r>
    <x v="14"/>
    <x v="10"/>
    <x v="195"/>
    <x v="5"/>
    <x v="20"/>
    <m/>
    <m/>
    <m/>
    <m/>
    <m/>
    <m/>
    <n v="18"/>
  </r>
  <r>
    <x v="14"/>
    <x v="1"/>
    <x v="141"/>
    <x v="5"/>
    <x v="20"/>
    <m/>
    <m/>
    <m/>
    <m/>
    <m/>
    <m/>
    <n v="18"/>
  </r>
  <r>
    <x v="14"/>
    <x v="0"/>
    <x v="96"/>
    <x v="1"/>
    <x v="12"/>
    <m/>
    <m/>
    <m/>
    <m/>
    <m/>
    <m/>
    <n v="18"/>
  </r>
  <r>
    <x v="14"/>
    <x v="6"/>
    <x v="90"/>
    <x v="3"/>
    <x v="19"/>
    <m/>
    <m/>
    <m/>
    <m/>
    <m/>
    <m/>
    <n v="15"/>
  </r>
  <r>
    <x v="14"/>
    <x v="7"/>
    <x v="139"/>
    <x v="5"/>
    <x v="20"/>
    <m/>
    <m/>
    <m/>
    <m/>
    <m/>
    <m/>
    <n v="15"/>
  </r>
  <r>
    <x v="14"/>
    <x v="9"/>
    <x v="170"/>
    <x v="0"/>
    <x v="11"/>
    <m/>
    <m/>
    <m/>
    <m/>
    <m/>
    <m/>
    <n v="15"/>
  </r>
  <r>
    <x v="14"/>
    <x v="14"/>
    <x v="210"/>
    <x v="0"/>
    <x v="11"/>
    <m/>
    <m/>
    <m/>
    <m/>
    <m/>
    <m/>
    <n v="14"/>
  </r>
  <r>
    <x v="14"/>
    <x v="10"/>
    <x v="144"/>
    <x v="1"/>
    <x v="12"/>
    <m/>
    <m/>
    <m/>
    <m/>
    <m/>
    <m/>
    <n v="12"/>
  </r>
  <r>
    <x v="14"/>
    <x v="9"/>
    <x v="126"/>
    <x v="1"/>
    <x v="12"/>
    <m/>
    <m/>
    <m/>
    <m/>
    <m/>
    <m/>
    <n v="12"/>
  </r>
  <r>
    <x v="14"/>
    <x v="4"/>
    <x v="57"/>
    <x v="1"/>
    <x v="12"/>
    <m/>
    <m/>
    <m/>
    <m/>
    <m/>
    <m/>
    <n v="12"/>
  </r>
  <r>
    <x v="14"/>
    <x v="9"/>
    <x v="106"/>
    <x v="5"/>
    <x v="20"/>
    <m/>
    <m/>
    <m/>
    <m/>
    <m/>
    <m/>
    <n v="11"/>
  </r>
  <r>
    <x v="14"/>
    <x v="9"/>
    <x v="126"/>
    <x v="2"/>
    <x v="17"/>
    <m/>
    <m/>
    <m/>
    <m/>
    <m/>
    <m/>
    <n v="10"/>
  </r>
  <r>
    <x v="14"/>
    <x v="12"/>
    <x v="203"/>
    <x v="5"/>
    <x v="20"/>
    <m/>
    <m/>
    <m/>
    <m/>
    <m/>
    <m/>
    <n v="9"/>
  </r>
  <r>
    <x v="14"/>
    <x v="0"/>
    <x v="50"/>
    <x v="4"/>
    <x v="21"/>
    <m/>
    <m/>
    <m/>
    <m/>
    <m/>
    <m/>
    <n v="9"/>
  </r>
  <r>
    <x v="14"/>
    <x v="0"/>
    <x v="152"/>
    <x v="4"/>
    <x v="21"/>
    <m/>
    <m/>
    <m/>
    <m/>
    <m/>
    <m/>
    <n v="9"/>
  </r>
  <r>
    <x v="14"/>
    <x v="0"/>
    <x v="31"/>
    <x v="2"/>
    <x v="18"/>
    <m/>
    <m/>
    <m/>
    <m/>
    <m/>
    <m/>
    <n v="9"/>
  </r>
  <r>
    <x v="14"/>
    <x v="0"/>
    <x v="68"/>
    <x v="5"/>
    <x v="20"/>
    <m/>
    <m/>
    <m/>
    <m/>
    <m/>
    <m/>
    <n v="8"/>
  </r>
  <r>
    <x v="14"/>
    <x v="0"/>
    <x v="152"/>
    <x v="5"/>
    <x v="20"/>
    <m/>
    <m/>
    <m/>
    <m/>
    <m/>
    <m/>
    <n v="8"/>
  </r>
  <r>
    <x v="14"/>
    <x v="1"/>
    <x v="147"/>
    <x v="1"/>
    <x v="12"/>
    <m/>
    <m/>
    <m/>
    <m/>
    <m/>
    <m/>
    <n v="7"/>
  </r>
  <r>
    <x v="14"/>
    <x v="12"/>
    <x v="199"/>
    <x v="0"/>
    <x v="11"/>
    <m/>
    <m/>
    <m/>
    <m/>
    <m/>
    <m/>
    <n v="7"/>
  </r>
  <r>
    <x v="14"/>
    <x v="12"/>
    <x v="199"/>
    <x v="5"/>
    <x v="20"/>
    <m/>
    <m/>
    <m/>
    <m/>
    <m/>
    <m/>
    <n v="7"/>
  </r>
  <r>
    <x v="14"/>
    <x v="1"/>
    <x v="150"/>
    <x v="0"/>
    <x v="11"/>
    <m/>
    <m/>
    <m/>
    <m/>
    <m/>
    <m/>
    <n v="6"/>
  </r>
  <r>
    <x v="14"/>
    <x v="13"/>
    <x v="209"/>
    <x v="0"/>
    <x v="11"/>
    <m/>
    <m/>
    <m/>
    <m/>
    <m/>
    <m/>
    <n v="6"/>
  </r>
  <r>
    <x v="14"/>
    <x v="12"/>
    <x v="203"/>
    <x v="0"/>
    <x v="11"/>
    <m/>
    <m/>
    <m/>
    <m/>
    <m/>
    <m/>
    <n v="5"/>
  </r>
  <r>
    <x v="14"/>
    <x v="8"/>
    <x v="136"/>
    <x v="1"/>
    <x v="12"/>
    <m/>
    <m/>
    <m/>
    <m/>
    <m/>
    <m/>
    <n v="5"/>
  </r>
  <r>
    <x v="14"/>
    <x v="10"/>
    <x v="168"/>
    <x v="1"/>
    <x v="12"/>
    <m/>
    <m/>
    <m/>
    <m/>
    <m/>
    <m/>
    <n v="4"/>
  </r>
  <r>
    <x v="14"/>
    <x v="8"/>
    <x v="178"/>
    <x v="1"/>
    <x v="12"/>
    <m/>
    <m/>
    <m/>
    <m/>
    <m/>
    <m/>
    <n v="2"/>
  </r>
  <r>
    <x v="14"/>
    <x v="6"/>
    <x v="255"/>
    <x v="1"/>
    <x v="12"/>
    <m/>
    <m/>
    <m/>
    <m/>
    <m/>
    <m/>
    <n v="1"/>
  </r>
  <r>
    <x v="14"/>
    <x v="13"/>
    <x v="228"/>
    <x v="0"/>
    <x v="11"/>
    <m/>
    <m/>
    <m/>
    <m/>
    <m/>
    <m/>
    <n v="1"/>
  </r>
  <r>
    <x v="14"/>
    <x v="4"/>
    <x v="36"/>
    <x v="0"/>
    <x v="11"/>
    <n v="4680318"/>
    <n v="0"/>
    <n v="0"/>
    <m/>
    <m/>
    <n v="4680318"/>
    <m/>
  </r>
  <r>
    <x v="14"/>
    <x v="4"/>
    <x v="36"/>
    <x v="6"/>
    <x v="4"/>
    <n v="291174"/>
    <n v="5395"/>
    <n v="0"/>
    <m/>
    <m/>
    <n v="296569"/>
    <m/>
  </r>
  <r>
    <x v="14"/>
    <x v="4"/>
    <x v="36"/>
    <x v="1"/>
    <x v="12"/>
    <n v="2766161"/>
    <n v="18685"/>
    <n v="0"/>
    <m/>
    <m/>
    <n v="2784846"/>
    <m/>
  </r>
  <r>
    <x v="14"/>
    <x v="4"/>
    <x v="36"/>
    <x v="2"/>
    <x v="6"/>
    <n v="2723898"/>
    <n v="28970"/>
    <n v="0"/>
    <m/>
    <m/>
    <n v="2752868"/>
    <m/>
  </r>
  <r>
    <x v="14"/>
    <x v="4"/>
    <x v="36"/>
    <x v="2"/>
    <x v="13"/>
    <n v="2819370"/>
    <n v="0"/>
    <n v="0"/>
    <m/>
    <m/>
    <n v="2819370"/>
    <m/>
  </r>
  <r>
    <x v="14"/>
    <x v="4"/>
    <x v="36"/>
    <x v="2"/>
    <x v="9"/>
    <s v="-"/>
    <m/>
    <m/>
    <n v="200100"/>
    <n v="0"/>
    <n v="200100"/>
    <m/>
  </r>
  <r>
    <x v="14"/>
    <x v="4"/>
    <x v="36"/>
    <x v="4"/>
    <x v="7"/>
    <n v="730486"/>
    <n v="0"/>
    <n v="0"/>
    <m/>
    <m/>
    <n v="730486"/>
    <m/>
  </r>
  <r>
    <x v="14"/>
    <x v="4"/>
    <x v="36"/>
    <x v="3"/>
    <x v="5"/>
    <n v="74137"/>
    <n v="0"/>
    <n v="0"/>
    <m/>
    <m/>
    <n v="74137"/>
    <m/>
  </r>
  <r>
    <x v="14"/>
    <x v="4"/>
    <x v="36"/>
    <x v="3"/>
    <x v="10"/>
    <n v="45185"/>
    <n v="0"/>
    <n v="0"/>
    <m/>
    <m/>
    <n v="45185"/>
    <m/>
  </r>
  <r>
    <x v="14"/>
    <x v="4"/>
    <x v="36"/>
    <x v="3"/>
    <x v="15"/>
    <n v="260059"/>
    <n v="0"/>
    <n v="0"/>
    <m/>
    <m/>
    <n v="260059"/>
    <m/>
  </r>
  <r>
    <x v="14"/>
    <x v="4"/>
    <x v="57"/>
    <x v="0"/>
    <x v="11"/>
    <n v="134022"/>
    <n v="0"/>
    <n v="0"/>
    <m/>
    <m/>
    <n v="134022"/>
    <m/>
  </r>
  <r>
    <x v="14"/>
    <x v="4"/>
    <x v="57"/>
    <x v="6"/>
    <x v="4"/>
    <n v="20655"/>
    <n v="0"/>
    <n v="0"/>
    <m/>
    <m/>
    <n v="20655"/>
    <m/>
  </r>
  <r>
    <x v="14"/>
    <x v="4"/>
    <x v="57"/>
    <x v="1"/>
    <x v="12"/>
    <n v="1810"/>
    <n v="0"/>
    <n v="0"/>
    <m/>
    <m/>
    <n v="1810"/>
    <m/>
  </r>
  <r>
    <x v="14"/>
    <x v="4"/>
    <x v="57"/>
    <x v="2"/>
    <x v="6"/>
    <n v="14800"/>
    <n v="0"/>
    <n v="0"/>
    <m/>
    <m/>
    <n v="14800"/>
    <m/>
  </r>
  <r>
    <x v="14"/>
    <x v="4"/>
    <x v="57"/>
    <x v="2"/>
    <x v="13"/>
    <n v="55078"/>
    <n v="0"/>
    <n v="0"/>
    <m/>
    <m/>
    <n v="55078"/>
    <m/>
  </r>
  <r>
    <x v="14"/>
    <x v="4"/>
    <x v="57"/>
    <x v="3"/>
    <x v="5"/>
    <n v="113151"/>
    <n v="0"/>
    <n v="0"/>
    <m/>
    <m/>
    <n v="113151"/>
    <m/>
  </r>
  <r>
    <x v="14"/>
    <x v="4"/>
    <x v="57"/>
    <x v="3"/>
    <x v="15"/>
    <n v="56772"/>
    <n v="0"/>
    <n v="0"/>
    <m/>
    <m/>
    <n v="56772"/>
    <m/>
  </r>
  <r>
    <x v="14"/>
    <x v="4"/>
    <x v="35"/>
    <x v="0"/>
    <x v="11"/>
    <n v="4529073"/>
    <n v="81326"/>
    <n v="0"/>
    <m/>
    <m/>
    <n v="4610399"/>
    <m/>
  </r>
  <r>
    <x v="14"/>
    <x v="4"/>
    <x v="35"/>
    <x v="6"/>
    <x v="4"/>
    <n v="300981"/>
    <n v="0"/>
    <n v="0"/>
    <m/>
    <m/>
    <n v="300981"/>
    <m/>
  </r>
  <r>
    <x v="14"/>
    <x v="4"/>
    <x v="35"/>
    <x v="1"/>
    <x v="12"/>
    <n v="2626444"/>
    <n v="48744"/>
    <n v="0"/>
    <m/>
    <m/>
    <n v="2675188"/>
    <m/>
  </r>
  <r>
    <x v="14"/>
    <x v="4"/>
    <x v="35"/>
    <x v="2"/>
    <x v="6"/>
    <n v="4627426"/>
    <n v="152789"/>
    <n v="0"/>
    <m/>
    <m/>
    <n v="4780215"/>
    <m/>
  </r>
  <r>
    <x v="14"/>
    <x v="4"/>
    <x v="35"/>
    <x v="2"/>
    <x v="13"/>
    <n v="4572817"/>
    <n v="34059"/>
    <n v="0"/>
    <m/>
    <m/>
    <n v="4606876"/>
    <m/>
  </r>
  <r>
    <x v="14"/>
    <x v="4"/>
    <x v="35"/>
    <x v="2"/>
    <x v="9"/>
    <s v="-"/>
    <m/>
    <m/>
    <n v="38971"/>
    <n v="2186"/>
    <n v="41157"/>
    <m/>
  </r>
  <r>
    <x v="14"/>
    <x v="4"/>
    <x v="35"/>
    <x v="4"/>
    <x v="7"/>
    <n v="620273"/>
    <n v="56060"/>
    <n v="0"/>
    <m/>
    <m/>
    <n v="676333"/>
    <m/>
  </r>
  <r>
    <x v="14"/>
    <x v="4"/>
    <x v="35"/>
    <x v="3"/>
    <x v="5"/>
    <n v="41206"/>
    <n v="0"/>
    <n v="0"/>
    <m/>
    <m/>
    <n v="41206"/>
    <m/>
  </r>
  <r>
    <x v="14"/>
    <x v="4"/>
    <x v="35"/>
    <x v="3"/>
    <x v="10"/>
    <n v="59920"/>
    <n v="59920"/>
    <n v="0"/>
    <m/>
    <m/>
    <n v="119840"/>
    <m/>
  </r>
  <r>
    <x v="14"/>
    <x v="4"/>
    <x v="35"/>
    <x v="3"/>
    <x v="15"/>
    <n v="1031264"/>
    <n v="80631"/>
    <n v="0"/>
    <m/>
    <m/>
    <n v="1111895"/>
    <m/>
  </r>
  <r>
    <x v="14"/>
    <x v="4"/>
    <x v="34"/>
    <x v="0"/>
    <x v="11"/>
    <n v="5796497"/>
    <n v="88337"/>
    <n v="0"/>
    <m/>
    <m/>
    <n v="5884834"/>
    <m/>
  </r>
  <r>
    <x v="14"/>
    <x v="4"/>
    <x v="34"/>
    <x v="6"/>
    <x v="4"/>
    <n v="344813"/>
    <n v="0"/>
    <n v="0"/>
    <m/>
    <m/>
    <n v="344813"/>
    <m/>
  </r>
  <r>
    <x v="14"/>
    <x v="4"/>
    <x v="34"/>
    <x v="1"/>
    <x v="12"/>
    <n v="2855408"/>
    <n v="69968"/>
    <n v="0"/>
    <m/>
    <m/>
    <n v="2925376"/>
    <m/>
  </r>
  <r>
    <x v="14"/>
    <x v="4"/>
    <x v="34"/>
    <x v="2"/>
    <x v="6"/>
    <n v="6381179"/>
    <n v="14252"/>
    <n v="0"/>
    <m/>
    <m/>
    <n v="6395431"/>
    <m/>
  </r>
  <r>
    <x v="14"/>
    <x v="4"/>
    <x v="34"/>
    <x v="2"/>
    <x v="13"/>
    <n v="5544415"/>
    <n v="0"/>
    <n v="0"/>
    <m/>
    <m/>
    <n v="5544415"/>
    <m/>
  </r>
  <r>
    <x v="14"/>
    <x v="4"/>
    <x v="34"/>
    <x v="2"/>
    <x v="9"/>
    <s v="-"/>
    <m/>
    <m/>
    <n v="105517"/>
    <n v="4445"/>
    <n v="109962"/>
    <m/>
  </r>
  <r>
    <x v="14"/>
    <x v="4"/>
    <x v="34"/>
    <x v="4"/>
    <x v="7"/>
    <n v="544943"/>
    <n v="87896"/>
    <n v="0"/>
    <m/>
    <m/>
    <n v="632839"/>
    <m/>
  </r>
  <r>
    <x v="14"/>
    <x v="4"/>
    <x v="34"/>
    <x v="3"/>
    <x v="5"/>
    <n v="194292"/>
    <n v="0"/>
    <n v="0"/>
    <m/>
    <m/>
    <n v="194292"/>
    <m/>
  </r>
  <r>
    <x v="14"/>
    <x v="4"/>
    <x v="34"/>
    <x v="3"/>
    <x v="10"/>
    <n v="32152"/>
    <n v="0"/>
    <n v="0"/>
    <m/>
    <m/>
    <n v="32152"/>
    <m/>
  </r>
  <r>
    <x v="14"/>
    <x v="4"/>
    <x v="34"/>
    <x v="3"/>
    <x v="15"/>
    <n v="676264"/>
    <n v="9751"/>
    <n v="0"/>
    <m/>
    <m/>
    <n v="686015"/>
    <m/>
  </r>
  <r>
    <x v="14"/>
    <x v="4"/>
    <x v="155"/>
    <x v="0"/>
    <x v="11"/>
    <n v="12395"/>
    <n v="0"/>
    <n v="0"/>
    <m/>
    <m/>
    <n v="12395"/>
    <m/>
  </r>
  <r>
    <x v="14"/>
    <x v="4"/>
    <x v="155"/>
    <x v="2"/>
    <x v="6"/>
    <n v="32413"/>
    <n v="0"/>
    <n v="0"/>
    <m/>
    <m/>
    <n v="32413"/>
    <m/>
  </r>
  <r>
    <x v="14"/>
    <x v="4"/>
    <x v="155"/>
    <x v="2"/>
    <x v="13"/>
    <n v="48922"/>
    <n v="0"/>
    <n v="0"/>
    <m/>
    <m/>
    <n v="48922"/>
    <m/>
  </r>
  <r>
    <x v="14"/>
    <x v="4"/>
    <x v="73"/>
    <x v="0"/>
    <x v="11"/>
    <n v="1084429"/>
    <n v="0"/>
    <n v="0"/>
    <m/>
    <m/>
    <n v="1084429"/>
    <m/>
  </r>
  <r>
    <x v="14"/>
    <x v="4"/>
    <x v="73"/>
    <x v="6"/>
    <x v="4"/>
    <n v="11102"/>
    <n v="0"/>
    <n v="0"/>
    <m/>
    <m/>
    <n v="11102"/>
    <m/>
  </r>
  <r>
    <x v="14"/>
    <x v="4"/>
    <x v="73"/>
    <x v="1"/>
    <x v="12"/>
    <n v="972225"/>
    <n v="0"/>
    <n v="0"/>
    <m/>
    <m/>
    <n v="972225"/>
    <m/>
  </r>
  <r>
    <x v="14"/>
    <x v="4"/>
    <x v="73"/>
    <x v="2"/>
    <x v="6"/>
    <n v="874611"/>
    <n v="0"/>
    <n v="0"/>
    <m/>
    <m/>
    <n v="874611"/>
    <m/>
  </r>
  <r>
    <x v="14"/>
    <x v="4"/>
    <x v="73"/>
    <x v="2"/>
    <x v="13"/>
    <n v="491071"/>
    <n v="0"/>
    <n v="0"/>
    <m/>
    <m/>
    <n v="491071"/>
    <m/>
  </r>
  <r>
    <x v="14"/>
    <x v="4"/>
    <x v="56"/>
    <x v="0"/>
    <x v="11"/>
    <n v="2687350"/>
    <n v="0"/>
    <n v="0"/>
    <m/>
    <m/>
    <n v="2687350"/>
    <m/>
  </r>
  <r>
    <x v="14"/>
    <x v="4"/>
    <x v="56"/>
    <x v="6"/>
    <x v="4"/>
    <n v="11732"/>
    <n v="0"/>
    <n v="0"/>
    <m/>
    <m/>
    <n v="11732"/>
    <m/>
  </r>
  <r>
    <x v="14"/>
    <x v="4"/>
    <x v="56"/>
    <x v="1"/>
    <x v="12"/>
    <n v="1516231"/>
    <n v="24147"/>
    <n v="0"/>
    <m/>
    <m/>
    <n v="1540378"/>
    <m/>
  </r>
  <r>
    <x v="14"/>
    <x v="4"/>
    <x v="56"/>
    <x v="2"/>
    <x v="6"/>
    <n v="2160934"/>
    <n v="890"/>
    <n v="0"/>
    <m/>
    <m/>
    <n v="2161824"/>
    <m/>
  </r>
  <r>
    <x v="14"/>
    <x v="4"/>
    <x v="56"/>
    <x v="2"/>
    <x v="13"/>
    <n v="1397024"/>
    <n v="7925"/>
    <n v="0"/>
    <m/>
    <m/>
    <n v="1404949"/>
    <m/>
  </r>
  <r>
    <x v="14"/>
    <x v="4"/>
    <x v="56"/>
    <x v="2"/>
    <x v="9"/>
    <s v="-"/>
    <m/>
    <m/>
    <n v="0"/>
    <n v="2800"/>
    <n v="2800"/>
    <m/>
  </r>
  <r>
    <x v="14"/>
    <x v="4"/>
    <x v="56"/>
    <x v="4"/>
    <x v="7"/>
    <n v="261560"/>
    <n v="14718"/>
    <n v="0"/>
    <m/>
    <m/>
    <n v="276278"/>
    <m/>
  </r>
  <r>
    <x v="14"/>
    <x v="2"/>
    <x v="11"/>
    <x v="0"/>
    <x v="11"/>
    <n v="83753"/>
    <n v="0"/>
    <n v="0"/>
    <m/>
    <m/>
    <n v="83753"/>
    <m/>
  </r>
  <r>
    <x v="14"/>
    <x v="2"/>
    <x v="11"/>
    <x v="1"/>
    <x v="12"/>
    <n v="145267"/>
    <n v="0"/>
    <n v="0"/>
    <m/>
    <m/>
    <n v="145267"/>
    <m/>
  </r>
  <r>
    <x v="14"/>
    <x v="2"/>
    <x v="11"/>
    <x v="2"/>
    <x v="6"/>
    <n v="17712"/>
    <n v="0"/>
    <n v="0"/>
    <m/>
    <m/>
    <n v="17712"/>
    <m/>
  </r>
  <r>
    <x v="14"/>
    <x v="2"/>
    <x v="11"/>
    <x v="2"/>
    <x v="13"/>
    <n v="22521"/>
    <n v="0"/>
    <n v="0"/>
    <m/>
    <m/>
    <n v="22521"/>
    <m/>
  </r>
  <r>
    <x v="14"/>
    <x v="2"/>
    <x v="11"/>
    <x v="3"/>
    <x v="5"/>
    <n v="141633"/>
    <n v="0"/>
    <n v="0"/>
    <m/>
    <m/>
    <n v="141633"/>
    <m/>
  </r>
  <r>
    <x v="14"/>
    <x v="4"/>
    <x v="27"/>
    <x v="0"/>
    <x v="11"/>
    <n v="6477759"/>
    <n v="14771"/>
    <n v="0"/>
    <m/>
    <m/>
    <n v="6492530"/>
    <m/>
  </r>
  <r>
    <x v="14"/>
    <x v="4"/>
    <x v="27"/>
    <x v="6"/>
    <x v="4"/>
    <n v="261005"/>
    <n v="0"/>
    <n v="0"/>
    <m/>
    <m/>
    <n v="261005"/>
    <m/>
  </r>
  <r>
    <x v="14"/>
    <x v="4"/>
    <x v="27"/>
    <x v="1"/>
    <x v="12"/>
    <n v="2996247"/>
    <n v="111514"/>
    <n v="0"/>
    <m/>
    <m/>
    <n v="3107761"/>
    <m/>
  </r>
  <r>
    <x v="14"/>
    <x v="4"/>
    <x v="27"/>
    <x v="2"/>
    <x v="6"/>
    <n v="3475066"/>
    <n v="106005"/>
    <n v="0"/>
    <m/>
    <m/>
    <n v="3581071"/>
    <m/>
  </r>
  <r>
    <x v="14"/>
    <x v="4"/>
    <x v="27"/>
    <x v="2"/>
    <x v="13"/>
    <n v="3604340"/>
    <n v="68187"/>
    <n v="0"/>
    <m/>
    <m/>
    <n v="3672527"/>
    <m/>
  </r>
  <r>
    <x v="14"/>
    <x v="4"/>
    <x v="27"/>
    <x v="4"/>
    <x v="7"/>
    <n v="564974"/>
    <n v="49419"/>
    <n v="0"/>
    <m/>
    <m/>
    <n v="614393"/>
    <m/>
  </r>
  <r>
    <x v="14"/>
    <x v="4"/>
    <x v="27"/>
    <x v="3"/>
    <x v="5"/>
    <n v="48123"/>
    <n v="15324"/>
    <n v="0"/>
    <m/>
    <m/>
    <n v="63447"/>
    <m/>
  </r>
  <r>
    <x v="14"/>
    <x v="4"/>
    <x v="27"/>
    <x v="3"/>
    <x v="15"/>
    <n v="289914"/>
    <n v="39797"/>
    <n v="0"/>
    <m/>
    <m/>
    <n v="329711"/>
    <m/>
  </r>
  <r>
    <x v="14"/>
    <x v="4"/>
    <x v="27"/>
    <x v="0"/>
    <x v="11"/>
    <n v="2937063"/>
    <n v="0"/>
    <n v="0"/>
    <m/>
    <m/>
    <n v="2937063"/>
    <m/>
  </r>
  <r>
    <x v="14"/>
    <x v="4"/>
    <x v="27"/>
    <x v="0"/>
    <x v="1"/>
    <s v="-"/>
    <m/>
    <m/>
    <n v="0"/>
    <n v="2000"/>
    <n v="2000"/>
    <m/>
  </r>
  <r>
    <x v="14"/>
    <x v="4"/>
    <x v="27"/>
    <x v="6"/>
    <x v="4"/>
    <n v="63113"/>
    <n v="20104"/>
    <n v="0"/>
    <m/>
    <m/>
    <n v="83217"/>
    <m/>
  </r>
  <r>
    <x v="14"/>
    <x v="4"/>
    <x v="27"/>
    <x v="1"/>
    <x v="12"/>
    <n v="1910044"/>
    <n v="60572"/>
    <n v="0"/>
    <m/>
    <m/>
    <n v="1970616"/>
    <m/>
  </r>
  <r>
    <x v="14"/>
    <x v="4"/>
    <x v="27"/>
    <x v="2"/>
    <x v="6"/>
    <n v="2213811"/>
    <n v="87269"/>
    <n v="0"/>
    <m/>
    <m/>
    <n v="2301080"/>
    <m/>
  </r>
  <r>
    <x v="14"/>
    <x v="4"/>
    <x v="27"/>
    <x v="2"/>
    <x v="13"/>
    <n v="2512960"/>
    <n v="21498"/>
    <n v="0"/>
    <m/>
    <m/>
    <n v="2534458"/>
    <m/>
  </r>
  <r>
    <x v="14"/>
    <x v="4"/>
    <x v="27"/>
    <x v="4"/>
    <x v="7"/>
    <n v="280606"/>
    <n v="102723"/>
    <n v="0"/>
    <m/>
    <m/>
    <n v="383329"/>
    <m/>
  </r>
  <r>
    <x v="14"/>
    <x v="4"/>
    <x v="27"/>
    <x v="3"/>
    <x v="5"/>
    <n v="262937"/>
    <n v="15508"/>
    <n v="0"/>
    <m/>
    <m/>
    <n v="278445"/>
    <m/>
  </r>
  <r>
    <x v="14"/>
    <x v="4"/>
    <x v="27"/>
    <x v="3"/>
    <x v="10"/>
    <n v="41505"/>
    <n v="41505"/>
    <n v="0"/>
    <m/>
    <m/>
    <n v="83010"/>
    <m/>
  </r>
  <r>
    <x v="14"/>
    <x v="4"/>
    <x v="27"/>
    <x v="3"/>
    <x v="15"/>
    <n v="66399"/>
    <n v="0"/>
    <n v="0"/>
    <m/>
    <m/>
    <n v="66399"/>
    <m/>
  </r>
  <r>
    <x v="14"/>
    <x v="4"/>
    <x v="27"/>
    <x v="0"/>
    <x v="11"/>
    <n v="2959845"/>
    <n v="0"/>
    <n v="0"/>
    <m/>
    <m/>
    <n v="2959845"/>
    <m/>
  </r>
  <r>
    <x v="14"/>
    <x v="4"/>
    <x v="27"/>
    <x v="6"/>
    <x v="4"/>
    <n v="50193"/>
    <n v="0"/>
    <n v="0"/>
    <m/>
    <m/>
    <n v="50193"/>
    <m/>
  </r>
  <r>
    <x v="14"/>
    <x v="4"/>
    <x v="27"/>
    <x v="1"/>
    <x v="12"/>
    <n v="1017434"/>
    <n v="0"/>
    <n v="0"/>
    <m/>
    <m/>
    <n v="1017434"/>
    <m/>
  </r>
  <r>
    <x v="14"/>
    <x v="4"/>
    <x v="27"/>
    <x v="2"/>
    <x v="6"/>
    <n v="1565889"/>
    <n v="7296"/>
    <n v="0"/>
    <m/>
    <m/>
    <n v="1573185"/>
    <m/>
  </r>
  <r>
    <x v="14"/>
    <x v="4"/>
    <x v="27"/>
    <x v="2"/>
    <x v="13"/>
    <n v="1762893"/>
    <n v="0"/>
    <n v="0"/>
    <m/>
    <m/>
    <n v="1762893"/>
    <m/>
  </r>
  <r>
    <x v="14"/>
    <x v="4"/>
    <x v="27"/>
    <x v="4"/>
    <x v="7"/>
    <n v="289330"/>
    <n v="0"/>
    <n v="0"/>
    <m/>
    <m/>
    <n v="289330"/>
    <m/>
  </r>
  <r>
    <x v="14"/>
    <x v="4"/>
    <x v="27"/>
    <x v="3"/>
    <x v="5"/>
    <n v="12278"/>
    <n v="0"/>
    <n v="0"/>
    <m/>
    <m/>
    <n v="12278"/>
    <m/>
  </r>
  <r>
    <x v="14"/>
    <x v="4"/>
    <x v="27"/>
    <x v="3"/>
    <x v="15"/>
    <n v="21868"/>
    <n v="0"/>
    <n v="0"/>
    <m/>
    <m/>
    <n v="21868"/>
    <m/>
  </r>
  <r>
    <x v="14"/>
    <x v="4"/>
    <x v="27"/>
    <x v="0"/>
    <x v="11"/>
    <n v="5041797"/>
    <n v="41370"/>
    <n v="0"/>
    <m/>
    <m/>
    <n v="5083167"/>
    <m/>
  </r>
  <r>
    <x v="14"/>
    <x v="4"/>
    <x v="27"/>
    <x v="6"/>
    <x v="4"/>
    <n v="213989"/>
    <n v="0"/>
    <n v="0"/>
    <m/>
    <m/>
    <n v="213989"/>
    <m/>
  </r>
  <r>
    <x v="14"/>
    <x v="4"/>
    <x v="27"/>
    <x v="1"/>
    <x v="12"/>
    <n v="4577514"/>
    <n v="58919"/>
    <n v="0"/>
    <m/>
    <m/>
    <n v="4636433"/>
    <m/>
  </r>
  <r>
    <x v="14"/>
    <x v="4"/>
    <x v="27"/>
    <x v="2"/>
    <x v="6"/>
    <n v="4321989"/>
    <n v="164279"/>
    <n v="0"/>
    <m/>
    <m/>
    <n v="4486268"/>
    <m/>
  </r>
  <r>
    <x v="14"/>
    <x v="4"/>
    <x v="27"/>
    <x v="2"/>
    <x v="13"/>
    <n v="3374381"/>
    <n v="11627"/>
    <n v="0"/>
    <m/>
    <m/>
    <n v="3386008"/>
    <m/>
  </r>
  <r>
    <x v="14"/>
    <x v="4"/>
    <x v="27"/>
    <x v="2"/>
    <x v="9"/>
    <s v="-"/>
    <m/>
    <m/>
    <n v="177648"/>
    <n v="0"/>
    <n v="177648"/>
    <m/>
  </r>
  <r>
    <x v="14"/>
    <x v="4"/>
    <x v="27"/>
    <x v="4"/>
    <x v="7"/>
    <n v="522206"/>
    <n v="31303"/>
    <n v="0"/>
    <m/>
    <m/>
    <n v="553509"/>
    <m/>
  </r>
  <r>
    <x v="14"/>
    <x v="4"/>
    <x v="27"/>
    <x v="3"/>
    <x v="5"/>
    <n v="46604"/>
    <n v="0"/>
    <n v="0"/>
    <m/>
    <m/>
    <n v="46604"/>
    <m/>
  </r>
  <r>
    <x v="14"/>
    <x v="4"/>
    <x v="27"/>
    <x v="3"/>
    <x v="10"/>
    <n v="41908"/>
    <n v="0"/>
    <n v="0"/>
    <m/>
    <m/>
    <n v="41908"/>
    <m/>
  </r>
  <r>
    <x v="14"/>
    <x v="4"/>
    <x v="27"/>
    <x v="3"/>
    <x v="15"/>
    <n v="143859"/>
    <n v="0"/>
    <n v="0"/>
    <m/>
    <m/>
    <n v="143859"/>
    <m/>
  </r>
  <r>
    <x v="14"/>
    <x v="4"/>
    <x v="45"/>
    <x v="0"/>
    <x v="11"/>
    <n v="2069662"/>
    <n v="50095"/>
    <n v="0"/>
    <m/>
    <m/>
    <n v="2119757"/>
    <m/>
  </r>
  <r>
    <x v="14"/>
    <x v="4"/>
    <x v="45"/>
    <x v="6"/>
    <x v="4"/>
    <n v="48457"/>
    <n v="0"/>
    <n v="0"/>
    <m/>
    <m/>
    <n v="48457"/>
    <m/>
  </r>
  <r>
    <x v="14"/>
    <x v="4"/>
    <x v="45"/>
    <x v="1"/>
    <x v="12"/>
    <n v="1848356"/>
    <n v="42239"/>
    <n v="0"/>
    <m/>
    <m/>
    <n v="1890595"/>
    <m/>
  </r>
  <r>
    <x v="14"/>
    <x v="4"/>
    <x v="45"/>
    <x v="2"/>
    <x v="6"/>
    <n v="3972142"/>
    <n v="0"/>
    <n v="0"/>
    <m/>
    <m/>
    <n v="3972142"/>
    <m/>
  </r>
  <r>
    <x v="14"/>
    <x v="4"/>
    <x v="45"/>
    <x v="2"/>
    <x v="13"/>
    <n v="933512"/>
    <n v="0"/>
    <n v="0"/>
    <m/>
    <m/>
    <n v="933512"/>
    <m/>
  </r>
  <r>
    <x v="14"/>
    <x v="4"/>
    <x v="45"/>
    <x v="4"/>
    <x v="7"/>
    <n v="90613"/>
    <n v="18605"/>
    <n v="0"/>
    <m/>
    <m/>
    <n v="109218"/>
    <m/>
  </r>
  <r>
    <x v="14"/>
    <x v="4"/>
    <x v="45"/>
    <x v="3"/>
    <x v="5"/>
    <n v="73009"/>
    <n v="22824"/>
    <n v="0"/>
    <m/>
    <m/>
    <n v="95833"/>
    <m/>
  </r>
  <r>
    <x v="14"/>
    <x v="4"/>
    <x v="45"/>
    <x v="3"/>
    <x v="15"/>
    <n v="51808"/>
    <n v="51808"/>
    <n v="0"/>
    <m/>
    <m/>
    <n v="103616"/>
    <m/>
  </r>
  <r>
    <x v="14"/>
    <x v="4"/>
    <x v="17"/>
    <x v="0"/>
    <x v="11"/>
    <n v="4610060"/>
    <n v="41574"/>
    <n v="0"/>
    <m/>
    <m/>
    <n v="4651634"/>
    <m/>
  </r>
  <r>
    <x v="14"/>
    <x v="4"/>
    <x v="17"/>
    <x v="6"/>
    <x v="4"/>
    <n v="154240"/>
    <n v="0"/>
    <n v="0"/>
    <m/>
    <m/>
    <n v="154240"/>
    <m/>
  </r>
  <r>
    <x v="14"/>
    <x v="4"/>
    <x v="17"/>
    <x v="1"/>
    <x v="12"/>
    <n v="4870506"/>
    <n v="125007"/>
    <n v="0"/>
    <m/>
    <m/>
    <n v="4995513"/>
    <m/>
  </r>
  <r>
    <x v="14"/>
    <x v="4"/>
    <x v="17"/>
    <x v="2"/>
    <x v="6"/>
    <n v="6610993"/>
    <n v="29027"/>
    <n v="0"/>
    <m/>
    <m/>
    <n v="6640020"/>
    <m/>
  </r>
  <r>
    <x v="14"/>
    <x v="4"/>
    <x v="17"/>
    <x v="2"/>
    <x v="13"/>
    <n v="5520957"/>
    <n v="30027"/>
    <n v="0"/>
    <m/>
    <m/>
    <n v="5550984"/>
    <m/>
  </r>
  <r>
    <x v="14"/>
    <x v="4"/>
    <x v="17"/>
    <x v="4"/>
    <x v="7"/>
    <n v="586882"/>
    <n v="4477"/>
    <n v="0"/>
    <m/>
    <m/>
    <n v="591359"/>
    <m/>
  </r>
  <r>
    <x v="14"/>
    <x v="4"/>
    <x v="17"/>
    <x v="3"/>
    <x v="5"/>
    <n v="311008"/>
    <n v="0"/>
    <n v="0"/>
    <m/>
    <m/>
    <n v="311008"/>
    <m/>
  </r>
  <r>
    <x v="14"/>
    <x v="4"/>
    <x v="17"/>
    <x v="3"/>
    <x v="15"/>
    <n v="753727"/>
    <n v="42786"/>
    <n v="0"/>
    <m/>
    <m/>
    <n v="796513"/>
    <m/>
  </r>
  <r>
    <x v="14"/>
    <x v="4"/>
    <x v="65"/>
    <x v="0"/>
    <x v="11"/>
    <n v="2070398"/>
    <n v="0"/>
    <n v="0"/>
    <m/>
    <m/>
    <n v="2070398"/>
    <m/>
  </r>
  <r>
    <x v="14"/>
    <x v="4"/>
    <x v="65"/>
    <x v="6"/>
    <x v="4"/>
    <n v="201183"/>
    <n v="0"/>
    <n v="0"/>
    <m/>
    <m/>
    <n v="201183"/>
    <m/>
  </r>
  <r>
    <x v="14"/>
    <x v="4"/>
    <x v="65"/>
    <x v="1"/>
    <x v="12"/>
    <n v="1480628"/>
    <n v="0"/>
    <n v="0"/>
    <m/>
    <m/>
    <n v="1480628"/>
    <m/>
  </r>
  <r>
    <x v="14"/>
    <x v="4"/>
    <x v="65"/>
    <x v="2"/>
    <x v="6"/>
    <n v="3650294"/>
    <n v="0"/>
    <n v="0"/>
    <m/>
    <m/>
    <n v="3650294"/>
    <m/>
  </r>
  <r>
    <x v="14"/>
    <x v="4"/>
    <x v="65"/>
    <x v="2"/>
    <x v="13"/>
    <n v="3340332"/>
    <n v="0"/>
    <n v="0"/>
    <m/>
    <m/>
    <n v="3340332"/>
    <m/>
  </r>
  <r>
    <x v="14"/>
    <x v="4"/>
    <x v="65"/>
    <x v="4"/>
    <x v="7"/>
    <n v="211868"/>
    <n v="0"/>
    <n v="0"/>
    <m/>
    <m/>
    <n v="211868"/>
    <m/>
  </r>
  <r>
    <x v="14"/>
    <x v="4"/>
    <x v="65"/>
    <x v="3"/>
    <x v="5"/>
    <n v="222433"/>
    <n v="0"/>
    <n v="0"/>
    <m/>
    <m/>
    <n v="222433"/>
    <m/>
  </r>
  <r>
    <x v="14"/>
    <x v="4"/>
    <x v="65"/>
    <x v="3"/>
    <x v="10"/>
    <n v="81578"/>
    <n v="0"/>
    <n v="0"/>
    <m/>
    <m/>
    <n v="81578"/>
    <m/>
  </r>
  <r>
    <x v="14"/>
    <x v="4"/>
    <x v="65"/>
    <x v="3"/>
    <x v="15"/>
    <n v="869649"/>
    <n v="0"/>
    <n v="0"/>
    <m/>
    <m/>
    <n v="869649"/>
    <m/>
  </r>
  <r>
    <x v="14"/>
    <x v="4"/>
    <x v="57"/>
    <x v="0"/>
    <x v="11"/>
    <n v="1363483"/>
    <n v="23980"/>
    <n v="0"/>
    <m/>
    <m/>
    <n v="1387463"/>
    <m/>
  </r>
  <r>
    <x v="14"/>
    <x v="4"/>
    <x v="57"/>
    <x v="1"/>
    <x v="12"/>
    <n v="71610"/>
    <n v="0"/>
    <n v="0"/>
    <m/>
    <m/>
    <n v="71610"/>
    <m/>
  </r>
  <r>
    <x v="14"/>
    <x v="4"/>
    <x v="57"/>
    <x v="2"/>
    <x v="6"/>
    <n v="1150658"/>
    <n v="0"/>
    <n v="0"/>
    <m/>
    <m/>
    <n v="1150658"/>
    <m/>
  </r>
  <r>
    <x v="14"/>
    <x v="4"/>
    <x v="57"/>
    <x v="2"/>
    <x v="13"/>
    <n v="1706639"/>
    <n v="0"/>
    <n v="0"/>
    <m/>
    <m/>
    <n v="1706639"/>
    <m/>
  </r>
  <r>
    <x v="14"/>
    <x v="4"/>
    <x v="57"/>
    <x v="4"/>
    <x v="7"/>
    <n v="242729"/>
    <n v="0"/>
    <n v="0"/>
    <m/>
    <m/>
    <n v="242729"/>
    <m/>
  </r>
  <r>
    <x v="14"/>
    <x v="4"/>
    <x v="57"/>
    <x v="3"/>
    <x v="5"/>
    <n v="76983"/>
    <n v="0"/>
    <n v="0"/>
    <m/>
    <m/>
    <n v="76983"/>
    <m/>
  </r>
  <r>
    <x v="14"/>
    <x v="4"/>
    <x v="57"/>
    <x v="3"/>
    <x v="10"/>
    <n v="246687"/>
    <n v="0"/>
    <n v="0"/>
    <m/>
    <m/>
    <n v="246687"/>
    <m/>
  </r>
  <r>
    <x v="14"/>
    <x v="4"/>
    <x v="57"/>
    <x v="3"/>
    <x v="15"/>
    <n v="1353135"/>
    <n v="0"/>
    <n v="0"/>
    <m/>
    <m/>
    <n v="1353135"/>
    <m/>
  </r>
  <r>
    <x v="14"/>
    <x v="4"/>
    <x v="53"/>
    <x v="0"/>
    <x v="11"/>
    <n v="2614312"/>
    <n v="0"/>
    <n v="0"/>
    <m/>
    <m/>
    <n v="2614312"/>
    <m/>
  </r>
  <r>
    <x v="14"/>
    <x v="4"/>
    <x v="53"/>
    <x v="6"/>
    <x v="4"/>
    <n v="106145"/>
    <n v="0"/>
    <n v="0"/>
    <m/>
    <m/>
    <n v="106145"/>
    <m/>
  </r>
  <r>
    <x v="14"/>
    <x v="4"/>
    <x v="53"/>
    <x v="1"/>
    <x v="12"/>
    <n v="1856179"/>
    <n v="0"/>
    <n v="0"/>
    <m/>
    <m/>
    <n v="1856179"/>
    <m/>
  </r>
  <r>
    <x v="14"/>
    <x v="4"/>
    <x v="53"/>
    <x v="2"/>
    <x v="6"/>
    <n v="3716641"/>
    <n v="20739"/>
    <n v="0"/>
    <m/>
    <m/>
    <n v="3737380"/>
    <m/>
  </r>
  <r>
    <x v="14"/>
    <x v="4"/>
    <x v="53"/>
    <x v="2"/>
    <x v="13"/>
    <n v="1956860"/>
    <n v="0"/>
    <n v="0"/>
    <m/>
    <m/>
    <n v="1956860"/>
    <m/>
  </r>
  <r>
    <x v="14"/>
    <x v="4"/>
    <x v="53"/>
    <x v="4"/>
    <x v="7"/>
    <n v="217677"/>
    <n v="0"/>
    <n v="0"/>
    <m/>
    <m/>
    <n v="217677"/>
    <m/>
  </r>
  <r>
    <x v="14"/>
    <x v="4"/>
    <x v="53"/>
    <x v="3"/>
    <x v="5"/>
    <n v="22352"/>
    <n v="0"/>
    <n v="0"/>
    <m/>
    <m/>
    <n v="22352"/>
    <m/>
  </r>
  <r>
    <x v="14"/>
    <x v="4"/>
    <x v="53"/>
    <x v="3"/>
    <x v="15"/>
    <n v="266454"/>
    <n v="0"/>
    <n v="0"/>
    <m/>
    <m/>
    <n v="266454"/>
    <m/>
  </r>
  <r>
    <x v="14"/>
    <x v="4"/>
    <x v="27"/>
    <x v="0"/>
    <x v="11"/>
    <n v="1714509"/>
    <n v="68691"/>
    <n v="0"/>
    <m/>
    <m/>
    <n v="1783200"/>
    <m/>
  </r>
  <r>
    <x v="14"/>
    <x v="4"/>
    <x v="27"/>
    <x v="6"/>
    <x v="4"/>
    <n v="10204"/>
    <n v="0"/>
    <n v="0"/>
    <m/>
    <m/>
    <n v="10204"/>
    <m/>
  </r>
  <r>
    <x v="14"/>
    <x v="4"/>
    <x v="27"/>
    <x v="1"/>
    <x v="12"/>
    <n v="2013840"/>
    <n v="36679"/>
    <n v="0"/>
    <m/>
    <m/>
    <n v="2050519"/>
    <m/>
  </r>
  <r>
    <x v="14"/>
    <x v="4"/>
    <x v="27"/>
    <x v="2"/>
    <x v="6"/>
    <n v="2552631"/>
    <n v="0"/>
    <n v="0"/>
    <m/>
    <m/>
    <n v="2552631"/>
    <m/>
  </r>
  <r>
    <x v="14"/>
    <x v="4"/>
    <x v="27"/>
    <x v="2"/>
    <x v="13"/>
    <n v="1270215"/>
    <n v="9138"/>
    <n v="0"/>
    <m/>
    <m/>
    <n v="1279353"/>
    <m/>
  </r>
  <r>
    <x v="14"/>
    <x v="4"/>
    <x v="27"/>
    <x v="4"/>
    <x v="7"/>
    <n v="118252"/>
    <n v="15357"/>
    <n v="0"/>
    <m/>
    <m/>
    <n v="133609"/>
    <m/>
  </r>
  <r>
    <x v="14"/>
    <x v="4"/>
    <x v="27"/>
    <x v="3"/>
    <x v="5"/>
    <n v="21744"/>
    <n v="0"/>
    <n v="0"/>
    <m/>
    <m/>
    <n v="21744"/>
    <m/>
  </r>
  <r>
    <x v="14"/>
    <x v="4"/>
    <x v="27"/>
    <x v="3"/>
    <x v="15"/>
    <n v="100160"/>
    <n v="55907"/>
    <n v="0"/>
    <m/>
    <m/>
    <n v="156067"/>
    <m/>
  </r>
  <r>
    <x v="14"/>
    <x v="2"/>
    <x v="48"/>
    <x v="0"/>
    <x v="11"/>
    <n v="2570579"/>
    <n v="0"/>
    <n v="0"/>
    <m/>
    <m/>
    <n v="2570579"/>
    <m/>
  </r>
  <r>
    <x v="14"/>
    <x v="2"/>
    <x v="48"/>
    <x v="6"/>
    <x v="4"/>
    <n v="99837"/>
    <n v="0"/>
    <n v="0"/>
    <m/>
    <m/>
    <n v="99837"/>
    <m/>
  </r>
  <r>
    <x v="14"/>
    <x v="2"/>
    <x v="48"/>
    <x v="1"/>
    <x v="12"/>
    <n v="985929"/>
    <n v="0"/>
    <n v="0"/>
    <m/>
    <m/>
    <n v="985929"/>
    <m/>
  </r>
  <r>
    <x v="14"/>
    <x v="2"/>
    <x v="48"/>
    <x v="2"/>
    <x v="6"/>
    <n v="2178708"/>
    <n v="0"/>
    <n v="0"/>
    <m/>
    <m/>
    <n v="2178708"/>
    <m/>
  </r>
  <r>
    <x v="14"/>
    <x v="2"/>
    <x v="48"/>
    <x v="2"/>
    <x v="13"/>
    <n v="1757871"/>
    <n v="32568"/>
    <n v="0"/>
    <m/>
    <m/>
    <n v="1790439"/>
    <m/>
  </r>
  <r>
    <x v="14"/>
    <x v="2"/>
    <x v="48"/>
    <x v="4"/>
    <x v="7"/>
    <n v="712044"/>
    <n v="0"/>
    <n v="0"/>
    <m/>
    <m/>
    <n v="712044"/>
    <m/>
  </r>
  <r>
    <x v="14"/>
    <x v="2"/>
    <x v="48"/>
    <x v="3"/>
    <x v="5"/>
    <n v="416645"/>
    <n v="0"/>
    <n v="0"/>
    <m/>
    <m/>
    <n v="416645"/>
    <m/>
  </r>
  <r>
    <x v="14"/>
    <x v="2"/>
    <x v="48"/>
    <x v="3"/>
    <x v="10"/>
    <n v="109026"/>
    <n v="0"/>
    <n v="0"/>
    <m/>
    <m/>
    <n v="109026"/>
    <m/>
  </r>
  <r>
    <x v="14"/>
    <x v="2"/>
    <x v="48"/>
    <x v="3"/>
    <x v="15"/>
    <n v="1253027"/>
    <n v="0"/>
    <n v="0"/>
    <m/>
    <m/>
    <n v="1253027"/>
    <m/>
  </r>
  <r>
    <x v="14"/>
    <x v="2"/>
    <x v="49"/>
    <x v="0"/>
    <x v="11"/>
    <n v="2999462"/>
    <n v="0"/>
    <n v="0"/>
    <m/>
    <m/>
    <n v="2999462"/>
    <m/>
  </r>
  <r>
    <x v="14"/>
    <x v="2"/>
    <x v="49"/>
    <x v="0"/>
    <x v="1"/>
    <s v="-"/>
    <m/>
    <m/>
    <n v="0"/>
    <n v="9090"/>
    <n v="9090"/>
    <m/>
  </r>
  <r>
    <x v="14"/>
    <x v="2"/>
    <x v="49"/>
    <x v="6"/>
    <x v="4"/>
    <n v="46589"/>
    <n v="0"/>
    <n v="0"/>
    <m/>
    <m/>
    <n v="46589"/>
    <m/>
  </r>
  <r>
    <x v="14"/>
    <x v="2"/>
    <x v="49"/>
    <x v="1"/>
    <x v="12"/>
    <n v="2779561"/>
    <n v="0"/>
    <n v="0"/>
    <m/>
    <m/>
    <n v="2779561"/>
    <m/>
  </r>
  <r>
    <x v="14"/>
    <x v="2"/>
    <x v="49"/>
    <x v="2"/>
    <x v="6"/>
    <n v="3151934"/>
    <n v="0"/>
    <n v="0"/>
    <m/>
    <m/>
    <n v="3151934"/>
    <m/>
  </r>
  <r>
    <x v="14"/>
    <x v="2"/>
    <x v="49"/>
    <x v="2"/>
    <x v="13"/>
    <n v="3376192"/>
    <n v="0"/>
    <n v="0"/>
    <m/>
    <m/>
    <n v="3376192"/>
    <m/>
  </r>
  <r>
    <x v="14"/>
    <x v="2"/>
    <x v="49"/>
    <x v="2"/>
    <x v="9"/>
    <s v="-"/>
    <m/>
    <m/>
    <n v="0"/>
    <n v="4130"/>
    <n v="4130"/>
    <m/>
  </r>
  <r>
    <x v="14"/>
    <x v="2"/>
    <x v="49"/>
    <x v="4"/>
    <x v="7"/>
    <n v="83211"/>
    <n v="0"/>
    <n v="0"/>
    <m/>
    <m/>
    <n v="83211"/>
    <m/>
  </r>
  <r>
    <x v="14"/>
    <x v="2"/>
    <x v="49"/>
    <x v="3"/>
    <x v="5"/>
    <n v="71780"/>
    <n v="0"/>
    <n v="0"/>
    <m/>
    <m/>
    <n v="71780"/>
    <m/>
  </r>
  <r>
    <x v="14"/>
    <x v="2"/>
    <x v="49"/>
    <x v="3"/>
    <x v="15"/>
    <n v="380591"/>
    <n v="0"/>
    <n v="0"/>
    <m/>
    <m/>
    <n v="380591"/>
    <m/>
  </r>
  <r>
    <x v="14"/>
    <x v="2"/>
    <x v="47"/>
    <x v="0"/>
    <x v="11"/>
    <n v="3990372"/>
    <n v="12681"/>
    <n v="0"/>
    <m/>
    <m/>
    <n v="4003053"/>
    <m/>
  </r>
  <r>
    <x v="14"/>
    <x v="2"/>
    <x v="47"/>
    <x v="1"/>
    <x v="12"/>
    <n v="1087672"/>
    <n v="19713"/>
    <n v="0"/>
    <m/>
    <m/>
    <n v="1107385"/>
    <m/>
  </r>
  <r>
    <x v="14"/>
    <x v="2"/>
    <x v="47"/>
    <x v="2"/>
    <x v="6"/>
    <n v="1790648"/>
    <n v="0"/>
    <n v="0"/>
    <m/>
    <m/>
    <n v="1790648"/>
    <m/>
  </r>
  <r>
    <x v="14"/>
    <x v="2"/>
    <x v="47"/>
    <x v="2"/>
    <x v="13"/>
    <n v="1445180"/>
    <n v="0"/>
    <n v="0"/>
    <m/>
    <m/>
    <n v="1445180"/>
    <m/>
  </r>
  <r>
    <x v="14"/>
    <x v="2"/>
    <x v="47"/>
    <x v="4"/>
    <x v="7"/>
    <n v="913009"/>
    <n v="40132"/>
    <n v="0"/>
    <m/>
    <m/>
    <n v="953141"/>
    <m/>
  </r>
  <r>
    <x v="14"/>
    <x v="2"/>
    <x v="47"/>
    <x v="3"/>
    <x v="5"/>
    <n v="13912"/>
    <n v="0"/>
    <n v="0"/>
    <m/>
    <m/>
    <n v="13912"/>
    <m/>
  </r>
  <r>
    <x v="14"/>
    <x v="2"/>
    <x v="47"/>
    <x v="3"/>
    <x v="10"/>
    <n v="25758"/>
    <n v="0"/>
    <n v="0"/>
    <m/>
    <m/>
    <n v="25758"/>
    <m/>
  </r>
  <r>
    <x v="14"/>
    <x v="2"/>
    <x v="47"/>
    <x v="3"/>
    <x v="15"/>
    <n v="858250"/>
    <n v="6649"/>
    <n v="0"/>
    <m/>
    <m/>
    <n v="864899"/>
    <m/>
  </r>
  <r>
    <x v="14"/>
    <x v="2"/>
    <x v="88"/>
    <x v="0"/>
    <x v="11"/>
    <n v="1340548"/>
    <n v="0"/>
    <n v="0"/>
    <m/>
    <m/>
    <n v="1340548"/>
    <m/>
  </r>
  <r>
    <x v="14"/>
    <x v="2"/>
    <x v="88"/>
    <x v="1"/>
    <x v="12"/>
    <n v="610343"/>
    <n v="0"/>
    <n v="0"/>
    <m/>
    <m/>
    <n v="610343"/>
    <m/>
  </r>
  <r>
    <x v="14"/>
    <x v="2"/>
    <x v="88"/>
    <x v="2"/>
    <x v="6"/>
    <n v="776560"/>
    <n v="0"/>
    <n v="0"/>
    <m/>
    <m/>
    <n v="776560"/>
    <m/>
  </r>
  <r>
    <x v="14"/>
    <x v="2"/>
    <x v="88"/>
    <x v="2"/>
    <x v="13"/>
    <n v="989329"/>
    <n v="0"/>
    <n v="0"/>
    <m/>
    <m/>
    <n v="989329"/>
    <m/>
  </r>
  <r>
    <x v="14"/>
    <x v="2"/>
    <x v="88"/>
    <x v="4"/>
    <x v="7"/>
    <n v="127026"/>
    <n v="0"/>
    <n v="0"/>
    <m/>
    <m/>
    <n v="127026"/>
    <m/>
  </r>
  <r>
    <x v="14"/>
    <x v="2"/>
    <x v="88"/>
    <x v="3"/>
    <x v="5"/>
    <n v="108143"/>
    <n v="0"/>
    <n v="0"/>
    <m/>
    <m/>
    <n v="108143"/>
    <m/>
  </r>
  <r>
    <x v="14"/>
    <x v="2"/>
    <x v="88"/>
    <x v="3"/>
    <x v="10"/>
    <n v="20633"/>
    <n v="0"/>
    <n v="0"/>
    <m/>
    <m/>
    <n v="20633"/>
    <m/>
  </r>
  <r>
    <x v="14"/>
    <x v="2"/>
    <x v="88"/>
    <x v="3"/>
    <x v="15"/>
    <n v="173927"/>
    <n v="0"/>
    <n v="0"/>
    <m/>
    <m/>
    <n v="173927"/>
    <m/>
  </r>
  <r>
    <x v="14"/>
    <x v="2"/>
    <x v="110"/>
    <x v="0"/>
    <x v="11"/>
    <n v="39956"/>
    <n v="0"/>
    <n v="0"/>
    <m/>
    <m/>
    <n v="39956"/>
    <m/>
  </r>
  <r>
    <x v="14"/>
    <x v="2"/>
    <x v="110"/>
    <x v="1"/>
    <x v="12"/>
    <n v="176922"/>
    <n v="0"/>
    <n v="0"/>
    <m/>
    <m/>
    <n v="176922"/>
    <m/>
  </r>
  <r>
    <x v="14"/>
    <x v="2"/>
    <x v="110"/>
    <x v="2"/>
    <x v="6"/>
    <n v="77948"/>
    <n v="0"/>
    <n v="0"/>
    <m/>
    <m/>
    <n v="77948"/>
    <m/>
  </r>
  <r>
    <x v="14"/>
    <x v="2"/>
    <x v="110"/>
    <x v="2"/>
    <x v="13"/>
    <n v="161792"/>
    <n v="0"/>
    <n v="0"/>
    <m/>
    <m/>
    <n v="161792"/>
    <m/>
  </r>
  <r>
    <x v="14"/>
    <x v="2"/>
    <x v="87"/>
    <x v="0"/>
    <x v="11"/>
    <n v="285451"/>
    <n v="0"/>
    <n v="0"/>
    <m/>
    <m/>
    <n v="285451"/>
    <m/>
  </r>
  <r>
    <x v="14"/>
    <x v="2"/>
    <x v="87"/>
    <x v="6"/>
    <x v="4"/>
    <n v="17645"/>
    <n v="0"/>
    <n v="0"/>
    <m/>
    <m/>
    <n v="17645"/>
    <m/>
  </r>
  <r>
    <x v="14"/>
    <x v="2"/>
    <x v="87"/>
    <x v="1"/>
    <x v="12"/>
    <n v="111350"/>
    <n v="0"/>
    <n v="0"/>
    <m/>
    <m/>
    <n v="111350"/>
    <m/>
  </r>
  <r>
    <x v="14"/>
    <x v="2"/>
    <x v="87"/>
    <x v="2"/>
    <x v="6"/>
    <n v="53736"/>
    <n v="0"/>
    <n v="0"/>
    <m/>
    <m/>
    <n v="53736"/>
    <m/>
  </r>
  <r>
    <x v="14"/>
    <x v="2"/>
    <x v="87"/>
    <x v="2"/>
    <x v="13"/>
    <n v="35380"/>
    <n v="0"/>
    <n v="0"/>
    <m/>
    <m/>
    <n v="35380"/>
    <m/>
  </r>
  <r>
    <x v="14"/>
    <x v="2"/>
    <x v="87"/>
    <x v="4"/>
    <x v="7"/>
    <n v="183627"/>
    <n v="0"/>
    <n v="0"/>
    <m/>
    <m/>
    <n v="183627"/>
    <m/>
  </r>
  <r>
    <x v="14"/>
    <x v="2"/>
    <x v="84"/>
    <x v="0"/>
    <x v="11"/>
    <n v="75350"/>
    <n v="0"/>
    <n v="0"/>
    <m/>
    <m/>
    <n v="75350"/>
    <m/>
  </r>
  <r>
    <x v="14"/>
    <x v="2"/>
    <x v="84"/>
    <x v="1"/>
    <x v="12"/>
    <n v="72953"/>
    <n v="0"/>
    <n v="0"/>
    <m/>
    <m/>
    <n v="72953"/>
    <m/>
  </r>
  <r>
    <x v="14"/>
    <x v="2"/>
    <x v="84"/>
    <x v="2"/>
    <x v="6"/>
    <n v="66777"/>
    <n v="0"/>
    <n v="0"/>
    <m/>
    <m/>
    <n v="66777"/>
    <m/>
  </r>
  <r>
    <x v="14"/>
    <x v="2"/>
    <x v="84"/>
    <x v="2"/>
    <x v="13"/>
    <n v="81746"/>
    <n v="0"/>
    <n v="0"/>
    <m/>
    <m/>
    <n v="81746"/>
    <m/>
  </r>
  <r>
    <x v="14"/>
    <x v="2"/>
    <x v="11"/>
    <x v="0"/>
    <x v="11"/>
    <n v="6753190"/>
    <n v="0"/>
    <n v="0"/>
    <m/>
    <m/>
    <n v="6753190"/>
    <m/>
  </r>
  <r>
    <x v="14"/>
    <x v="2"/>
    <x v="11"/>
    <x v="6"/>
    <x v="4"/>
    <n v="112742"/>
    <n v="12902"/>
    <n v="0"/>
    <m/>
    <m/>
    <n v="125644"/>
    <m/>
  </r>
  <r>
    <x v="14"/>
    <x v="2"/>
    <x v="11"/>
    <x v="1"/>
    <x v="12"/>
    <n v="8651215"/>
    <n v="70367"/>
    <n v="0"/>
    <m/>
    <m/>
    <n v="8721582"/>
    <m/>
  </r>
  <r>
    <x v="14"/>
    <x v="2"/>
    <x v="11"/>
    <x v="2"/>
    <x v="6"/>
    <n v="6759704"/>
    <n v="43975"/>
    <n v="0"/>
    <m/>
    <m/>
    <n v="6803679"/>
    <m/>
  </r>
  <r>
    <x v="14"/>
    <x v="2"/>
    <x v="11"/>
    <x v="2"/>
    <x v="13"/>
    <n v="4981749"/>
    <n v="12026"/>
    <n v="0"/>
    <m/>
    <m/>
    <n v="4993775"/>
    <m/>
  </r>
  <r>
    <x v="14"/>
    <x v="2"/>
    <x v="11"/>
    <x v="4"/>
    <x v="7"/>
    <n v="172570"/>
    <n v="0"/>
    <n v="0"/>
    <m/>
    <m/>
    <n v="172570"/>
    <m/>
  </r>
  <r>
    <x v="14"/>
    <x v="2"/>
    <x v="11"/>
    <x v="3"/>
    <x v="5"/>
    <n v="53378"/>
    <n v="0"/>
    <n v="0"/>
    <m/>
    <m/>
    <n v="53378"/>
    <m/>
  </r>
  <r>
    <x v="14"/>
    <x v="2"/>
    <x v="11"/>
    <x v="3"/>
    <x v="10"/>
    <n v="369371"/>
    <n v="0"/>
    <n v="0"/>
    <m/>
    <m/>
    <n v="369371"/>
    <m/>
  </r>
  <r>
    <x v="14"/>
    <x v="2"/>
    <x v="11"/>
    <x v="3"/>
    <x v="15"/>
    <n v="1595382"/>
    <n v="0"/>
    <n v="0"/>
    <m/>
    <m/>
    <n v="1595382"/>
    <m/>
  </r>
  <r>
    <x v="14"/>
    <x v="2"/>
    <x v="20"/>
    <x v="0"/>
    <x v="11"/>
    <n v="5625960"/>
    <n v="0"/>
    <n v="0"/>
    <m/>
    <m/>
    <n v="5625960"/>
    <m/>
  </r>
  <r>
    <x v="14"/>
    <x v="2"/>
    <x v="20"/>
    <x v="6"/>
    <x v="4"/>
    <n v="15233"/>
    <n v="0"/>
    <n v="0"/>
    <m/>
    <m/>
    <n v="15233"/>
    <m/>
  </r>
  <r>
    <x v="14"/>
    <x v="2"/>
    <x v="20"/>
    <x v="1"/>
    <x v="12"/>
    <n v="5371358"/>
    <n v="47549"/>
    <n v="0"/>
    <m/>
    <m/>
    <n v="5418907"/>
    <m/>
  </r>
  <r>
    <x v="14"/>
    <x v="2"/>
    <x v="20"/>
    <x v="2"/>
    <x v="6"/>
    <n v="3201380"/>
    <n v="10799"/>
    <n v="0"/>
    <m/>
    <m/>
    <n v="3212179"/>
    <m/>
  </r>
  <r>
    <x v="14"/>
    <x v="2"/>
    <x v="20"/>
    <x v="2"/>
    <x v="13"/>
    <n v="2340947"/>
    <n v="0"/>
    <n v="0"/>
    <m/>
    <m/>
    <n v="2340947"/>
    <m/>
  </r>
  <r>
    <x v="14"/>
    <x v="2"/>
    <x v="20"/>
    <x v="4"/>
    <x v="7"/>
    <n v="295130"/>
    <n v="0"/>
    <n v="0"/>
    <m/>
    <m/>
    <n v="295130"/>
    <m/>
  </r>
  <r>
    <x v="14"/>
    <x v="2"/>
    <x v="20"/>
    <x v="3"/>
    <x v="5"/>
    <n v="532228"/>
    <n v="0"/>
    <n v="0"/>
    <m/>
    <m/>
    <n v="532228"/>
    <m/>
  </r>
  <r>
    <x v="14"/>
    <x v="2"/>
    <x v="20"/>
    <x v="3"/>
    <x v="10"/>
    <n v="296193"/>
    <n v="0"/>
    <n v="0"/>
    <m/>
    <m/>
    <n v="296193"/>
    <m/>
  </r>
  <r>
    <x v="14"/>
    <x v="2"/>
    <x v="20"/>
    <x v="3"/>
    <x v="15"/>
    <n v="646143"/>
    <n v="0"/>
    <n v="0"/>
    <m/>
    <m/>
    <n v="646143"/>
    <m/>
  </r>
  <r>
    <x v="14"/>
    <x v="2"/>
    <x v="20"/>
    <x v="0"/>
    <x v="11"/>
    <n v="1507363"/>
    <n v="0"/>
    <n v="0"/>
    <m/>
    <m/>
    <n v="1507363"/>
    <m/>
  </r>
  <r>
    <x v="14"/>
    <x v="2"/>
    <x v="20"/>
    <x v="1"/>
    <x v="12"/>
    <n v="1743403"/>
    <n v="0"/>
    <n v="0"/>
    <m/>
    <m/>
    <n v="1743403"/>
    <m/>
  </r>
  <r>
    <x v="14"/>
    <x v="2"/>
    <x v="20"/>
    <x v="2"/>
    <x v="6"/>
    <n v="1092034"/>
    <n v="0"/>
    <n v="0"/>
    <m/>
    <m/>
    <n v="1092034"/>
    <m/>
  </r>
  <r>
    <x v="14"/>
    <x v="2"/>
    <x v="20"/>
    <x v="2"/>
    <x v="13"/>
    <n v="283409"/>
    <n v="0"/>
    <n v="0"/>
    <m/>
    <m/>
    <n v="283409"/>
    <m/>
  </r>
  <r>
    <x v="14"/>
    <x v="2"/>
    <x v="20"/>
    <x v="4"/>
    <x v="7"/>
    <n v="148180"/>
    <n v="0"/>
    <n v="0"/>
    <m/>
    <m/>
    <n v="148180"/>
    <m/>
  </r>
  <r>
    <x v="14"/>
    <x v="2"/>
    <x v="20"/>
    <x v="3"/>
    <x v="15"/>
    <n v="282625"/>
    <n v="0"/>
    <n v="0"/>
    <m/>
    <m/>
    <n v="282625"/>
    <m/>
  </r>
  <r>
    <x v="14"/>
    <x v="2"/>
    <x v="120"/>
    <x v="0"/>
    <x v="11"/>
    <n v="64067"/>
    <n v="0"/>
    <n v="0"/>
    <m/>
    <m/>
    <n v="64067"/>
    <m/>
  </r>
  <r>
    <x v="14"/>
    <x v="2"/>
    <x v="120"/>
    <x v="1"/>
    <x v="12"/>
    <n v="274940"/>
    <n v="0"/>
    <n v="0"/>
    <m/>
    <m/>
    <n v="274940"/>
    <m/>
  </r>
  <r>
    <x v="14"/>
    <x v="2"/>
    <x v="120"/>
    <x v="2"/>
    <x v="6"/>
    <n v="379335"/>
    <n v="0"/>
    <n v="0"/>
    <m/>
    <m/>
    <n v="379335"/>
    <m/>
  </r>
  <r>
    <x v="14"/>
    <x v="2"/>
    <x v="120"/>
    <x v="2"/>
    <x v="13"/>
    <n v="25829"/>
    <n v="0"/>
    <n v="0"/>
    <m/>
    <m/>
    <n v="25829"/>
    <m/>
  </r>
  <r>
    <x v="14"/>
    <x v="2"/>
    <x v="120"/>
    <x v="4"/>
    <x v="7"/>
    <n v="44677"/>
    <n v="0"/>
    <n v="0"/>
    <m/>
    <m/>
    <n v="44677"/>
    <m/>
  </r>
  <r>
    <x v="14"/>
    <x v="2"/>
    <x v="120"/>
    <x v="3"/>
    <x v="10"/>
    <n v="6800"/>
    <n v="0"/>
    <n v="0"/>
    <m/>
    <m/>
    <n v="6800"/>
    <m/>
  </r>
  <r>
    <x v="14"/>
    <x v="2"/>
    <x v="58"/>
    <x v="0"/>
    <x v="11"/>
    <n v="1704531"/>
    <n v="0"/>
    <n v="0"/>
    <m/>
    <m/>
    <n v="1704531"/>
    <m/>
  </r>
  <r>
    <x v="14"/>
    <x v="2"/>
    <x v="58"/>
    <x v="1"/>
    <x v="12"/>
    <n v="3320158"/>
    <n v="43461"/>
    <n v="0"/>
    <m/>
    <m/>
    <n v="3363619"/>
    <m/>
  </r>
  <r>
    <x v="14"/>
    <x v="2"/>
    <x v="58"/>
    <x v="2"/>
    <x v="6"/>
    <n v="2557792"/>
    <n v="16814"/>
    <n v="0"/>
    <m/>
    <m/>
    <n v="2574606"/>
    <m/>
  </r>
  <r>
    <x v="14"/>
    <x v="2"/>
    <x v="58"/>
    <x v="2"/>
    <x v="13"/>
    <n v="348604"/>
    <n v="0"/>
    <n v="0"/>
    <m/>
    <m/>
    <n v="348604"/>
    <m/>
  </r>
  <r>
    <x v="14"/>
    <x v="2"/>
    <x v="58"/>
    <x v="4"/>
    <x v="7"/>
    <n v="20315"/>
    <n v="0"/>
    <n v="0"/>
    <m/>
    <m/>
    <n v="20315"/>
    <m/>
  </r>
  <r>
    <x v="14"/>
    <x v="2"/>
    <x v="58"/>
    <x v="3"/>
    <x v="15"/>
    <n v="350018"/>
    <n v="0"/>
    <n v="0"/>
    <m/>
    <m/>
    <n v="350018"/>
    <m/>
  </r>
  <r>
    <x v="14"/>
    <x v="2"/>
    <x v="112"/>
    <x v="0"/>
    <x v="11"/>
    <n v="303236"/>
    <n v="0"/>
    <n v="0"/>
    <m/>
    <m/>
    <n v="303236"/>
    <m/>
  </r>
  <r>
    <x v="14"/>
    <x v="2"/>
    <x v="112"/>
    <x v="1"/>
    <x v="12"/>
    <n v="356879"/>
    <n v="0"/>
    <n v="0"/>
    <m/>
    <m/>
    <n v="356879"/>
    <m/>
  </r>
  <r>
    <x v="14"/>
    <x v="2"/>
    <x v="112"/>
    <x v="2"/>
    <x v="6"/>
    <n v="62425"/>
    <n v="0"/>
    <n v="0"/>
    <m/>
    <m/>
    <n v="62425"/>
    <m/>
  </r>
  <r>
    <x v="14"/>
    <x v="2"/>
    <x v="112"/>
    <x v="2"/>
    <x v="13"/>
    <n v="34548"/>
    <n v="0"/>
    <n v="0"/>
    <m/>
    <m/>
    <n v="34548"/>
    <m/>
  </r>
  <r>
    <x v="14"/>
    <x v="2"/>
    <x v="20"/>
    <x v="0"/>
    <x v="11"/>
    <n v="844922"/>
    <n v="0"/>
    <n v="0"/>
    <m/>
    <m/>
    <n v="844922"/>
    <m/>
  </r>
  <r>
    <x v="14"/>
    <x v="2"/>
    <x v="20"/>
    <x v="1"/>
    <x v="12"/>
    <n v="1008066"/>
    <n v="0"/>
    <n v="0"/>
    <m/>
    <m/>
    <n v="1008066"/>
    <m/>
  </r>
  <r>
    <x v="14"/>
    <x v="2"/>
    <x v="20"/>
    <x v="2"/>
    <x v="6"/>
    <n v="1214773"/>
    <n v="0"/>
    <n v="0"/>
    <m/>
    <m/>
    <n v="1214773"/>
    <m/>
  </r>
  <r>
    <x v="14"/>
    <x v="2"/>
    <x v="20"/>
    <x v="2"/>
    <x v="13"/>
    <n v="312585"/>
    <n v="0"/>
    <n v="0"/>
    <m/>
    <m/>
    <n v="312585"/>
    <m/>
  </r>
  <r>
    <x v="14"/>
    <x v="2"/>
    <x v="20"/>
    <x v="4"/>
    <x v="7"/>
    <n v="176918"/>
    <n v="0"/>
    <n v="0"/>
    <m/>
    <m/>
    <n v="176918"/>
    <m/>
  </r>
  <r>
    <x v="14"/>
    <x v="2"/>
    <x v="20"/>
    <x v="3"/>
    <x v="5"/>
    <n v="102945"/>
    <n v="0"/>
    <n v="0"/>
    <m/>
    <m/>
    <n v="102945"/>
    <m/>
  </r>
  <r>
    <x v="14"/>
    <x v="2"/>
    <x v="20"/>
    <x v="3"/>
    <x v="10"/>
    <n v="48910"/>
    <n v="0"/>
    <n v="0"/>
    <m/>
    <m/>
    <n v="48910"/>
    <m/>
  </r>
  <r>
    <x v="14"/>
    <x v="2"/>
    <x v="20"/>
    <x v="3"/>
    <x v="15"/>
    <n v="77712"/>
    <n v="0"/>
    <n v="0"/>
    <m/>
    <m/>
    <n v="77712"/>
    <m/>
  </r>
  <r>
    <x v="14"/>
    <x v="2"/>
    <x v="86"/>
    <x v="0"/>
    <x v="11"/>
    <n v="815256"/>
    <n v="0"/>
    <n v="0"/>
    <m/>
    <m/>
    <n v="815256"/>
    <m/>
  </r>
  <r>
    <x v="14"/>
    <x v="2"/>
    <x v="86"/>
    <x v="1"/>
    <x v="12"/>
    <n v="1028449"/>
    <n v="0"/>
    <n v="0"/>
    <m/>
    <m/>
    <n v="1028449"/>
    <m/>
  </r>
  <r>
    <x v="14"/>
    <x v="2"/>
    <x v="86"/>
    <x v="2"/>
    <x v="6"/>
    <n v="813945"/>
    <n v="0"/>
    <n v="0"/>
    <m/>
    <m/>
    <n v="813945"/>
    <m/>
  </r>
  <r>
    <x v="14"/>
    <x v="2"/>
    <x v="86"/>
    <x v="2"/>
    <x v="13"/>
    <n v="328839"/>
    <n v="0"/>
    <n v="0"/>
    <m/>
    <m/>
    <n v="328839"/>
    <m/>
  </r>
  <r>
    <x v="14"/>
    <x v="2"/>
    <x v="86"/>
    <x v="4"/>
    <x v="7"/>
    <n v="47563"/>
    <n v="0"/>
    <n v="0"/>
    <m/>
    <m/>
    <n v="47563"/>
    <m/>
  </r>
  <r>
    <x v="14"/>
    <x v="2"/>
    <x v="86"/>
    <x v="3"/>
    <x v="15"/>
    <n v="86291"/>
    <n v="0"/>
    <n v="0"/>
    <m/>
    <m/>
    <n v="86291"/>
    <m/>
  </r>
  <r>
    <x v="14"/>
    <x v="2"/>
    <x v="59"/>
    <x v="0"/>
    <x v="11"/>
    <n v="1166721"/>
    <n v="0"/>
    <n v="0"/>
    <m/>
    <m/>
    <n v="1166721"/>
    <m/>
  </r>
  <r>
    <x v="14"/>
    <x v="2"/>
    <x v="59"/>
    <x v="1"/>
    <x v="12"/>
    <n v="2054903"/>
    <n v="0"/>
    <n v="0"/>
    <m/>
    <m/>
    <n v="2054903"/>
    <m/>
  </r>
  <r>
    <x v="14"/>
    <x v="2"/>
    <x v="59"/>
    <x v="2"/>
    <x v="6"/>
    <n v="2008899"/>
    <n v="0"/>
    <n v="0"/>
    <m/>
    <m/>
    <n v="2008899"/>
    <m/>
  </r>
  <r>
    <x v="14"/>
    <x v="2"/>
    <x v="59"/>
    <x v="2"/>
    <x v="13"/>
    <n v="434786"/>
    <n v="0"/>
    <n v="0"/>
    <m/>
    <m/>
    <n v="434786"/>
    <m/>
  </r>
  <r>
    <x v="14"/>
    <x v="2"/>
    <x v="59"/>
    <x v="4"/>
    <x v="7"/>
    <n v="53445"/>
    <n v="0"/>
    <n v="0"/>
    <m/>
    <m/>
    <n v="53445"/>
    <m/>
  </r>
  <r>
    <x v="14"/>
    <x v="2"/>
    <x v="59"/>
    <x v="3"/>
    <x v="15"/>
    <n v="113869"/>
    <n v="0"/>
    <n v="0"/>
    <m/>
    <m/>
    <n v="113869"/>
    <m/>
  </r>
  <r>
    <x v="14"/>
    <x v="2"/>
    <x v="10"/>
    <x v="0"/>
    <x v="11"/>
    <n v="6508811"/>
    <n v="0"/>
    <n v="0"/>
    <m/>
    <m/>
    <n v="6508811"/>
    <m/>
  </r>
  <r>
    <x v="14"/>
    <x v="2"/>
    <x v="10"/>
    <x v="6"/>
    <x v="4"/>
    <n v="122499"/>
    <n v="0"/>
    <n v="0"/>
    <m/>
    <m/>
    <n v="122499"/>
    <m/>
  </r>
  <r>
    <x v="14"/>
    <x v="2"/>
    <x v="10"/>
    <x v="1"/>
    <x v="12"/>
    <n v="5198101"/>
    <n v="4941"/>
    <n v="0"/>
    <m/>
    <m/>
    <n v="5203042"/>
    <m/>
  </r>
  <r>
    <x v="14"/>
    <x v="2"/>
    <x v="10"/>
    <x v="2"/>
    <x v="6"/>
    <n v="3468898"/>
    <n v="0"/>
    <n v="0"/>
    <m/>
    <m/>
    <n v="3468898"/>
    <m/>
  </r>
  <r>
    <x v="14"/>
    <x v="2"/>
    <x v="10"/>
    <x v="2"/>
    <x v="13"/>
    <n v="1900708"/>
    <n v="0"/>
    <n v="0"/>
    <m/>
    <m/>
    <n v="1900708"/>
    <m/>
  </r>
  <r>
    <x v="14"/>
    <x v="2"/>
    <x v="10"/>
    <x v="4"/>
    <x v="7"/>
    <n v="360388"/>
    <n v="0"/>
    <n v="0"/>
    <m/>
    <m/>
    <n v="360388"/>
    <m/>
  </r>
  <r>
    <x v="14"/>
    <x v="2"/>
    <x v="10"/>
    <x v="3"/>
    <x v="5"/>
    <n v="527263"/>
    <n v="501"/>
    <n v="0"/>
    <m/>
    <m/>
    <n v="527764"/>
    <m/>
  </r>
  <r>
    <x v="14"/>
    <x v="2"/>
    <x v="10"/>
    <x v="3"/>
    <x v="10"/>
    <n v="265953"/>
    <n v="0"/>
    <n v="0"/>
    <m/>
    <m/>
    <n v="265953"/>
    <m/>
  </r>
  <r>
    <x v="14"/>
    <x v="2"/>
    <x v="10"/>
    <x v="3"/>
    <x v="15"/>
    <n v="904048"/>
    <n v="0"/>
    <n v="0"/>
    <m/>
    <m/>
    <n v="904048"/>
    <m/>
  </r>
  <r>
    <x v="14"/>
    <x v="2"/>
    <x v="4"/>
    <x v="0"/>
    <x v="11"/>
    <n v="10081038"/>
    <n v="0"/>
    <n v="0"/>
    <m/>
    <m/>
    <n v="10081038"/>
    <m/>
  </r>
  <r>
    <x v="14"/>
    <x v="2"/>
    <x v="4"/>
    <x v="6"/>
    <x v="4"/>
    <n v="102618"/>
    <n v="24918"/>
    <n v="0"/>
    <m/>
    <m/>
    <n v="127536"/>
    <m/>
  </r>
  <r>
    <x v="14"/>
    <x v="2"/>
    <x v="4"/>
    <x v="1"/>
    <x v="12"/>
    <n v="11557716"/>
    <n v="145198"/>
    <n v="0"/>
    <m/>
    <m/>
    <n v="11702914"/>
    <m/>
  </r>
  <r>
    <x v="14"/>
    <x v="2"/>
    <x v="4"/>
    <x v="2"/>
    <x v="6"/>
    <n v="4976807"/>
    <n v="7335"/>
    <n v="0"/>
    <m/>
    <m/>
    <n v="4984142"/>
    <m/>
  </r>
  <r>
    <x v="14"/>
    <x v="2"/>
    <x v="4"/>
    <x v="2"/>
    <x v="13"/>
    <n v="2709878"/>
    <n v="0"/>
    <n v="0"/>
    <m/>
    <m/>
    <n v="2709878"/>
    <m/>
  </r>
  <r>
    <x v="14"/>
    <x v="2"/>
    <x v="4"/>
    <x v="4"/>
    <x v="7"/>
    <n v="230048"/>
    <n v="0"/>
    <n v="0"/>
    <m/>
    <m/>
    <n v="230048"/>
    <m/>
  </r>
  <r>
    <x v="14"/>
    <x v="2"/>
    <x v="4"/>
    <x v="3"/>
    <x v="5"/>
    <n v="770925"/>
    <n v="0"/>
    <n v="0"/>
    <m/>
    <m/>
    <n v="770925"/>
    <m/>
  </r>
  <r>
    <x v="14"/>
    <x v="2"/>
    <x v="4"/>
    <x v="3"/>
    <x v="10"/>
    <n v="351937"/>
    <n v="0"/>
    <n v="0"/>
    <m/>
    <m/>
    <n v="351937"/>
    <m/>
  </r>
  <r>
    <x v="14"/>
    <x v="2"/>
    <x v="4"/>
    <x v="3"/>
    <x v="15"/>
    <n v="1175293"/>
    <n v="0"/>
    <n v="0"/>
    <m/>
    <m/>
    <n v="1175293"/>
    <m/>
  </r>
  <r>
    <x v="14"/>
    <x v="2"/>
    <x v="29"/>
    <x v="0"/>
    <x v="11"/>
    <n v="2031911"/>
    <n v="83384"/>
    <n v="0"/>
    <m/>
    <m/>
    <n v="2115295"/>
    <m/>
  </r>
  <r>
    <x v="14"/>
    <x v="2"/>
    <x v="29"/>
    <x v="1"/>
    <x v="12"/>
    <n v="1398597"/>
    <n v="59783"/>
    <n v="0"/>
    <m/>
    <m/>
    <n v="1458380"/>
    <m/>
  </r>
  <r>
    <x v="14"/>
    <x v="2"/>
    <x v="29"/>
    <x v="2"/>
    <x v="6"/>
    <n v="558539"/>
    <n v="33582"/>
    <n v="0"/>
    <m/>
    <m/>
    <n v="592121"/>
    <m/>
  </r>
  <r>
    <x v="14"/>
    <x v="2"/>
    <x v="29"/>
    <x v="4"/>
    <x v="7"/>
    <n v="9897"/>
    <n v="9897"/>
    <n v="0"/>
    <m/>
    <m/>
    <n v="19794"/>
    <m/>
  </r>
  <r>
    <x v="14"/>
    <x v="2"/>
    <x v="29"/>
    <x v="3"/>
    <x v="5"/>
    <n v="254393"/>
    <n v="0"/>
    <n v="0"/>
    <m/>
    <m/>
    <n v="254393"/>
    <m/>
  </r>
  <r>
    <x v="14"/>
    <x v="2"/>
    <x v="29"/>
    <x v="3"/>
    <x v="10"/>
    <n v="19069"/>
    <n v="0"/>
    <n v="0"/>
    <m/>
    <m/>
    <n v="19069"/>
    <m/>
  </r>
  <r>
    <x v="14"/>
    <x v="2"/>
    <x v="29"/>
    <x v="3"/>
    <x v="15"/>
    <n v="86637"/>
    <n v="0"/>
    <n v="0"/>
    <m/>
    <m/>
    <n v="86637"/>
    <m/>
  </r>
  <r>
    <x v="14"/>
    <x v="2"/>
    <x v="26"/>
    <x v="0"/>
    <x v="11"/>
    <n v="1387017"/>
    <n v="0"/>
    <n v="0"/>
    <m/>
    <m/>
    <n v="1387017"/>
    <m/>
  </r>
  <r>
    <x v="14"/>
    <x v="2"/>
    <x v="26"/>
    <x v="6"/>
    <x v="4"/>
    <n v="13116"/>
    <n v="0"/>
    <n v="0"/>
    <m/>
    <m/>
    <n v="13116"/>
    <m/>
  </r>
  <r>
    <x v="14"/>
    <x v="2"/>
    <x v="26"/>
    <x v="1"/>
    <x v="12"/>
    <n v="3320348"/>
    <n v="36823"/>
    <n v="0"/>
    <m/>
    <m/>
    <n v="3357171"/>
    <m/>
  </r>
  <r>
    <x v="14"/>
    <x v="2"/>
    <x v="26"/>
    <x v="2"/>
    <x v="6"/>
    <n v="711398"/>
    <n v="0"/>
    <n v="0"/>
    <m/>
    <m/>
    <n v="711398"/>
    <m/>
  </r>
  <r>
    <x v="14"/>
    <x v="2"/>
    <x v="26"/>
    <x v="2"/>
    <x v="13"/>
    <n v="218793"/>
    <n v="0"/>
    <n v="0"/>
    <m/>
    <m/>
    <n v="218793"/>
    <m/>
  </r>
  <r>
    <x v="14"/>
    <x v="2"/>
    <x v="26"/>
    <x v="4"/>
    <x v="7"/>
    <n v="27469"/>
    <n v="22883"/>
    <n v="0"/>
    <m/>
    <m/>
    <n v="50352"/>
    <m/>
  </r>
  <r>
    <x v="14"/>
    <x v="2"/>
    <x v="26"/>
    <x v="3"/>
    <x v="15"/>
    <n v="17594"/>
    <n v="0"/>
    <n v="0"/>
    <m/>
    <m/>
    <n v="17594"/>
    <m/>
  </r>
  <r>
    <x v="14"/>
    <x v="2"/>
    <x v="122"/>
    <x v="0"/>
    <x v="11"/>
    <n v="108979"/>
    <n v="0"/>
    <n v="0"/>
    <m/>
    <m/>
    <n v="108979"/>
    <m/>
  </r>
  <r>
    <x v="14"/>
    <x v="2"/>
    <x v="122"/>
    <x v="1"/>
    <x v="12"/>
    <n v="22258"/>
    <n v="6985"/>
    <n v="0"/>
    <m/>
    <m/>
    <n v="29243"/>
    <m/>
  </r>
  <r>
    <x v="14"/>
    <x v="2"/>
    <x v="122"/>
    <x v="2"/>
    <x v="6"/>
    <n v="8318"/>
    <n v="8318"/>
    <n v="0"/>
    <m/>
    <m/>
    <n v="16636"/>
    <m/>
  </r>
  <r>
    <x v="14"/>
    <x v="11"/>
    <x v="113"/>
    <x v="0"/>
    <x v="11"/>
    <n v="52224"/>
    <n v="0"/>
    <n v="0"/>
    <m/>
    <m/>
    <n v="52224"/>
    <m/>
  </r>
  <r>
    <x v="14"/>
    <x v="11"/>
    <x v="113"/>
    <x v="1"/>
    <x v="12"/>
    <n v="314618"/>
    <n v="0"/>
    <n v="0"/>
    <m/>
    <m/>
    <n v="314618"/>
    <m/>
  </r>
  <r>
    <x v="14"/>
    <x v="11"/>
    <x v="113"/>
    <x v="2"/>
    <x v="6"/>
    <n v="245113"/>
    <n v="0"/>
    <n v="0"/>
    <m/>
    <m/>
    <n v="245113"/>
    <m/>
  </r>
  <r>
    <x v="14"/>
    <x v="11"/>
    <x v="113"/>
    <x v="2"/>
    <x v="13"/>
    <n v="411492"/>
    <n v="0"/>
    <n v="0"/>
    <m/>
    <m/>
    <n v="411492"/>
    <m/>
  </r>
  <r>
    <x v="14"/>
    <x v="1"/>
    <x v="23"/>
    <x v="0"/>
    <x v="11"/>
    <n v="2965606"/>
    <n v="0"/>
    <n v="0"/>
    <m/>
    <m/>
    <n v="2965606"/>
    <m/>
  </r>
  <r>
    <x v="14"/>
    <x v="1"/>
    <x v="23"/>
    <x v="1"/>
    <x v="12"/>
    <n v="4205495"/>
    <n v="0"/>
    <n v="0"/>
    <m/>
    <m/>
    <n v="4205495"/>
    <m/>
  </r>
  <r>
    <x v="14"/>
    <x v="1"/>
    <x v="23"/>
    <x v="2"/>
    <x v="6"/>
    <n v="151685"/>
    <n v="0"/>
    <n v="0"/>
    <m/>
    <m/>
    <n v="151685"/>
    <m/>
  </r>
  <r>
    <x v="14"/>
    <x v="1"/>
    <x v="23"/>
    <x v="2"/>
    <x v="13"/>
    <n v="68597"/>
    <n v="0"/>
    <n v="0"/>
    <m/>
    <m/>
    <n v="68597"/>
    <m/>
  </r>
  <r>
    <x v="14"/>
    <x v="1"/>
    <x v="23"/>
    <x v="3"/>
    <x v="5"/>
    <n v="52051"/>
    <n v="0"/>
    <n v="0"/>
    <m/>
    <m/>
    <n v="52051"/>
    <m/>
  </r>
  <r>
    <x v="14"/>
    <x v="1"/>
    <x v="23"/>
    <x v="3"/>
    <x v="15"/>
    <n v="47067"/>
    <n v="0"/>
    <n v="0"/>
    <m/>
    <m/>
    <n v="47067"/>
    <m/>
  </r>
  <r>
    <x v="14"/>
    <x v="1"/>
    <x v="24"/>
    <x v="0"/>
    <x v="11"/>
    <n v="4917426"/>
    <n v="0"/>
    <n v="0"/>
    <m/>
    <m/>
    <n v="4917426"/>
    <m/>
  </r>
  <r>
    <x v="14"/>
    <x v="1"/>
    <x v="24"/>
    <x v="1"/>
    <x v="12"/>
    <n v="241026"/>
    <n v="0"/>
    <n v="0"/>
    <m/>
    <m/>
    <n v="241026"/>
    <m/>
  </r>
  <r>
    <x v="14"/>
    <x v="1"/>
    <x v="24"/>
    <x v="2"/>
    <x v="6"/>
    <n v="1122357"/>
    <n v="0"/>
    <n v="0"/>
    <m/>
    <m/>
    <n v="1122357"/>
    <m/>
  </r>
  <r>
    <x v="14"/>
    <x v="1"/>
    <x v="24"/>
    <x v="2"/>
    <x v="13"/>
    <n v="1050510"/>
    <n v="29460"/>
    <n v="0"/>
    <m/>
    <m/>
    <n v="1079970"/>
    <m/>
  </r>
  <r>
    <x v="14"/>
    <x v="1"/>
    <x v="24"/>
    <x v="4"/>
    <x v="7"/>
    <n v="132271"/>
    <n v="0"/>
    <n v="0"/>
    <m/>
    <m/>
    <n v="132271"/>
    <m/>
  </r>
  <r>
    <x v="14"/>
    <x v="1"/>
    <x v="24"/>
    <x v="3"/>
    <x v="5"/>
    <n v="202609"/>
    <n v="0"/>
    <n v="0"/>
    <m/>
    <m/>
    <n v="202609"/>
    <m/>
  </r>
  <r>
    <x v="14"/>
    <x v="1"/>
    <x v="24"/>
    <x v="3"/>
    <x v="10"/>
    <n v="38601"/>
    <n v="0"/>
    <n v="0"/>
    <m/>
    <m/>
    <n v="38601"/>
    <m/>
  </r>
  <r>
    <x v="14"/>
    <x v="1"/>
    <x v="24"/>
    <x v="3"/>
    <x v="15"/>
    <n v="376352"/>
    <n v="0"/>
    <n v="0"/>
    <m/>
    <m/>
    <n v="376352"/>
    <m/>
  </r>
  <r>
    <x v="14"/>
    <x v="1"/>
    <x v="2"/>
    <x v="0"/>
    <x v="11"/>
    <n v="8340242"/>
    <n v="66392"/>
    <n v="0"/>
    <m/>
    <m/>
    <n v="8406634"/>
    <m/>
  </r>
  <r>
    <x v="14"/>
    <x v="1"/>
    <x v="2"/>
    <x v="1"/>
    <x v="12"/>
    <n v="543424"/>
    <n v="42249"/>
    <n v="0"/>
    <m/>
    <m/>
    <n v="585673"/>
    <m/>
  </r>
  <r>
    <x v="14"/>
    <x v="1"/>
    <x v="2"/>
    <x v="2"/>
    <x v="6"/>
    <n v="1486738"/>
    <n v="11085"/>
    <n v="0"/>
    <m/>
    <m/>
    <n v="1497823"/>
    <m/>
  </r>
  <r>
    <x v="14"/>
    <x v="1"/>
    <x v="2"/>
    <x v="2"/>
    <x v="13"/>
    <n v="1303018"/>
    <n v="0"/>
    <n v="0"/>
    <m/>
    <m/>
    <n v="1303018"/>
    <m/>
  </r>
  <r>
    <x v="14"/>
    <x v="1"/>
    <x v="2"/>
    <x v="4"/>
    <x v="7"/>
    <n v="92658"/>
    <n v="0"/>
    <n v="0"/>
    <m/>
    <m/>
    <n v="92658"/>
    <m/>
  </r>
  <r>
    <x v="14"/>
    <x v="1"/>
    <x v="2"/>
    <x v="3"/>
    <x v="5"/>
    <n v="183595"/>
    <n v="0"/>
    <n v="0"/>
    <m/>
    <m/>
    <n v="183595"/>
    <m/>
  </r>
  <r>
    <x v="14"/>
    <x v="1"/>
    <x v="2"/>
    <x v="3"/>
    <x v="10"/>
    <n v="646430"/>
    <n v="0"/>
    <n v="0"/>
    <m/>
    <m/>
    <n v="646430"/>
    <m/>
  </r>
  <r>
    <x v="14"/>
    <x v="1"/>
    <x v="2"/>
    <x v="3"/>
    <x v="15"/>
    <n v="43480"/>
    <n v="0"/>
    <n v="0"/>
    <m/>
    <m/>
    <n v="43480"/>
    <m/>
  </r>
  <r>
    <x v="14"/>
    <x v="1"/>
    <x v="21"/>
    <x v="0"/>
    <x v="11"/>
    <n v="3581832"/>
    <n v="0"/>
    <n v="0"/>
    <m/>
    <m/>
    <n v="3581832"/>
    <m/>
  </r>
  <r>
    <x v="14"/>
    <x v="1"/>
    <x v="21"/>
    <x v="1"/>
    <x v="12"/>
    <n v="38866"/>
    <n v="0"/>
    <n v="0"/>
    <m/>
    <m/>
    <n v="38866"/>
    <m/>
  </r>
  <r>
    <x v="14"/>
    <x v="1"/>
    <x v="21"/>
    <x v="2"/>
    <x v="6"/>
    <n v="127498"/>
    <n v="0"/>
    <n v="0"/>
    <m/>
    <m/>
    <n v="127498"/>
    <m/>
  </r>
  <r>
    <x v="14"/>
    <x v="1"/>
    <x v="21"/>
    <x v="2"/>
    <x v="13"/>
    <n v="26300"/>
    <n v="0"/>
    <n v="0"/>
    <m/>
    <m/>
    <n v="26300"/>
    <m/>
  </r>
  <r>
    <x v="14"/>
    <x v="1"/>
    <x v="21"/>
    <x v="3"/>
    <x v="5"/>
    <n v="35862"/>
    <n v="0"/>
    <n v="0"/>
    <m/>
    <m/>
    <n v="35862"/>
    <m/>
  </r>
  <r>
    <x v="14"/>
    <x v="1"/>
    <x v="5"/>
    <x v="0"/>
    <x v="11"/>
    <n v="6972726"/>
    <n v="37584"/>
    <n v="0"/>
    <m/>
    <m/>
    <n v="7010310"/>
    <m/>
  </r>
  <r>
    <x v="14"/>
    <x v="1"/>
    <x v="5"/>
    <x v="6"/>
    <x v="4"/>
    <n v="94194"/>
    <n v="24084"/>
    <n v="0"/>
    <m/>
    <m/>
    <n v="118278"/>
    <m/>
  </r>
  <r>
    <x v="14"/>
    <x v="1"/>
    <x v="5"/>
    <x v="1"/>
    <x v="12"/>
    <n v="643338"/>
    <n v="27980"/>
    <n v="0"/>
    <m/>
    <m/>
    <n v="671318"/>
    <m/>
  </r>
  <r>
    <x v="14"/>
    <x v="1"/>
    <x v="5"/>
    <x v="2"/>
    <x v="6"/>
    <n v="921976"/>
    <n v="12474"/>
    <n v="0"/>
    <m/>
    <m/>
    <n v="934450"/>
    <m/>
  </r>
  <r>
    <x v="14"/>
    <x v="1"/>
    <x v="5"/>
    <x v="2"/>
    <x v="13"/>
    <n v="2136854"/>
    <n v="0"/>
    <n v="0"/>
    <m/>
    <m/>
    <n v="2136854"/>
    <m/>
  </r>
  <r>
    <x v="14"/>
    <x v="1"/>
    <x v="5"/>
    <x v="4"/>
    <x v="7"/>
    <n v="132007"/>
    <n v="0"/>
    <n v="0"/>
    <m/>
    <m/>
    <n v="132007"/>
    <m/>
  </r>
  <r>
    <x v="14"/>
    <x v="1"/>
    <x v="5"/>
    <x v="3"/>
    <x v="5"/>
    <n v="92741"/>
    <n v="0"/>
    <n v="0"/>
    <m/>
    <m/>
    <n v="92741"/>
    <m/>
  </r>
  <r>
    <x v="14"/>
    <x v="1"/>
    <x v="5"/>
    <x v="3"/>
    <x v="10"/>
    <n v="243686"/>
    <n v="0"/>
    <n v="0"/>
    <m/>
    <m/>
    <n v="243686"/>
    <m/>
  </r>
  <r>
    <x v="14"/>
    <x v="1"/>
    <x v="5"/>
    <x v="3"/>
    <x v="15"/>
    <n v="27482"/>
    <n v="0"/>
    <n v="0"/>
    <m/>
    <m/>
    <n v="27482"/>
    <m/>
  </r>
  <r>
    <x v="14"/>
    <x v="1"/>
    <x v="37"/>
    <x v="0"/>
    <x v="11"/>
    <n v="501552"/>
    <n v="0"/>
    <n v="0"/>
    <m/>
    <m/>
    <n v="501552"/>
    <m/>
  </r>
  <r>
    <x v="14"/>
    <x v="1"/>
    <x v="37"/>
    <x v="1"/>
    <x v="12"/>
    <n v="2804068"/>
    <n v="0"/>
    <n v="0"/>
    <m/>
    <m/>
    <n v="2804068"/>
    <m/>
  </r>
  <r>
    <x v="14"/>
    <x v="1"/>
    <x v="37"/>
    <x v="2"/>
    <x v="6"/>
    <n v="565184"/>
    <n v="0"/>
    <n v="0"/>
    <m/>
    <m/>
    <n v="565184"/>
    <m/>
  </r>
  <r>
    <x v="14"/>
    <x v="1"/>
    <x v="37"/>
    <x v="2"/>
    <x v="13"/>
    <n v="8838"/>
    <n v="0"/>
    <n v="0"/>
    <m/>
    <m/>
    <n v="8838"/>
    <m/>
  </r>
  <r>
    <x v="14"/>
    <x v="1"/>
    <x v="37"/>
    <x v="3"/>
    <x v="5"/>
    <n v="1376"/>
    <n v="0"/>
    <n v="0"/>
    <m/>
    <m/>
    <n v="1376"/>
    <m/>
  </r>
  <r>
    <x v="14"/>
    <x v="1"/>
    <x v="19"/>
    <x v="0"/>
    <x v="11"/>
    <n v="6382860"/>
    <n v="0"/>
    <n v="0"/>
    <m/>
    <m/>
    <n v="6382860"/>
    <m/>
  </r>
  <r>
    <x v="14"/>
    <x v="1"/>
    <x v="19"/>
    <x v="1"/>
    <x v="12"/>
    <n v="5137735"/>
    <n v="0"/>
    <n v="0"/>
    <m/>
    <m/>
    <n v="5137735"/>
    <m/>
  </r>
  <r>
    <x v="14"/>
    <x v="1"/>
    <x v="19"/>
    <x v="2"/>
    <x v="6"/>
    <n v="1323391"/>
    <n v="0"/>
    <n v="0"/>
    <m/>
    <m/>
    <n v="1323391"/>
    <m/>
  </r>
  <r>
    <x v="14"/>
    <x v="1"/>
    <x v="19"/>
    <x v="2"/>
    <x v="13"/>
    <n v="999897"/>
    <n v="0"/>
    <n v="0"/>
    <m/>
    <m/>
    <n v="999897"/>
    <m/>
  </r>
  <r>
    <x v="14"/>
    <x v="1"/>
    <x v="19"/>
    <x v="3"/>
    <x v="5"/>
    <n v="90885"/>
    <n v="0"/>
    <n v="0"/>
    <m/>
    <m/>
    <n v="90885"/>
    <m/>
  </r>
  <r>
    <x v="14"/>
    <x v="1"/>
    <x v="19"/>
    <x v="3"/>
    <x v="10"/>
    <n v="39570"/>
    <n v="0"/>
    <n v="0"/>
    <m/>
    <m/>
    <n v="39570"/>
    <m/>
  </r>
  <r>
    <x v="14"/>
    <x v="1"/>
    <x v="19"/>
    <x v="3"/>
    <x v="15"/>
    <n v="493641"/>
    <n v="0"/>
    <n v="0"/>
    <m/>
    <m/>
    <n v="493641"/>
    <m/>
  </r>
  <r>
    <x v="14"/>
    <x v="1"/>
    <x v="30"/>
    <x v="0"/>
    <x v="11"/>
    <n v="2902084"/>
    <n v="0"/>
    <n v="0"/>
    <m/>
    <m/>
    <n v="2902084"/>
    <m/>
  </r>
  <r>
    <x v="14"/>
    <x v="1"/>
    <x v="30"/>
    <x v="1"/>
    <x v="12"/>
    <n v="3341181"/>
    <n v="0"/>
    <n v="0"/>
    <m/>
    <m/>
    <n v="3341181"/>
    <m/>
  </r>
  <r>
    <x v="14"/>
    <x v="1"/>
    <x v="30"/>
    <x v="2"/>
    <x v="6"/>
    <n v="685517"/>
    <n v="0"/>
    <n v="0"/>
    <m/>
    <m/>
    <n v="685517"/>
    <m/>
  </r>
  <r>
    <x v="14"/>
    <x v="1"/>
    <x v="30"/>
    <x v="2"/>
    <x v="13"/>
    <n v="117249"/>
    <n v="0"/>
    <n v="0"/>
    <m/>
    <m/>
    <n v="117249"/>
    <m/>
  </r>
  <r>
    <x v="14"/>
    <x v="1"/>
    <x v="30"/>
    <x v="4"/>
    <x v="7"/>
    <n v="48675"/>
    <n v="0"/>
    <n v="0"/>
    <m/>
    <m/>
    <n v="48675"/>
    <m/>
  </r>
  <r>
    <x v="14"/>
    <x v="1"/>
    <x v="30"/>
    <x v="3"/>
    <x v="5"/>
    <n v="72962"/>
    <n v="0"/>
    <n v="0"/>
    <m/>
    <m/>
    <n v="72962"/>
    <m/>
  </r>
  <r>
    <x v="14"/>
    <x v="1"/>
    <x v="30"/>
    <x v="3"/>
    <x v="10"/>
    <n v="52919"/>
    <n v="0"/>
    <n v="0"/>
    <m/>
    <m/>
    <n v="52919"/>
    <m/>
  </r>
  <r>
    <x v="14"/>
    <x v="1"/>
    <x v="30"/>
    <x v="3"/>
    <x v="15"/>
    <n v="20168"/>
    <n v="0"/>
    <n v="0"/>
    <m/>
    <m/>
    <n v="20168"/>
    <m/>
  </r>
  <r>
    <x v="14"/>
    <x v="1"/>
    <x v="14"/>
    <x v="0"/>
    <x v="11"/>
    <n v="9173374"/>
    <n v="0"/>
    <n v="0"/>
    <m/>
    <m/>
    <n v="9173374"/>
    <m/>
  </r>
  <r>
    <x v="14"/>
    <x v="1"/>
    <x v="14"/>
    <x v="1"/>
    <x v="12"/>
    <n v="1857620"/>
    <n v="0"/>
    <n v="0"/>
    <m/>
    <m/>
    <n v="1857620"/>
    <m/>
  </r>
  <r>
    <x v="14"/>
    <x v="1"/>
    <x v="14"/>
    <x v="2"/>
    <x v="6"/>
    <n v="646839"/>
    <n v="0"/>
    <n v="0"/>
    <m/>
    <m/>
    <n v="646839"/>
    <m/>
  </r>
  <r>
    <x v="14"/>
    <x v="1"/>
    <x v="14"/>
    <x v="3"/>
    <x v="5"/>
    <n v="23412"/>
    <n v="23412"/>
    <n v="0"/>
    <m/>
    <m/>
    <n v="46824"/>
    <m/>
  </r>
  <r>
    <x v="14"/>
    <x v="1"/>
    <x v="6"/>
    <x v="0"/>
    <x v="11"/>
    <n v="11061597"/>
    <n v="13900"/>
    <n v="0"/>
    <m/>
    <m/>
    <n v="11075497"/>
    <m/>
  </r>
  <r>
    <x v="14"/>
    <x v="1"/>
    <x v="6"/>
    <x v="1"/>
    <x v="12"/>
    <n v="6900932"/>
    <n v="20960"/>
    <n v="0"/>
    <m/>
    <m/>
    <n v="6921892"/>
    <m/>
  </r>
  <r>
    <x v="14"/>
    <x v="1"/>
    <x v="6"/>
    <x v="2"/>
    <x v="6"/>
    <n v="405180"/>
    <n v="0"/>
    <n v="0"/>
    <m/>
    <m/>
    <n v="405180"/>
    <m/>
  </r>
  <r>
    <x v="14"/>
    <x v="1"/>
    <x v="25"/>
    <x v="0"/>
    <x v="11"/>
    <n v="5300249"/>
    <n v="0"/>
    <n v="0"/>
    <m/>
    <m/>
    <n v="5300249"/>
    <m/>
  </r>
  <r>
    <x v="14"/>
    <x v="1"/>
    <x v="25"/>
    <x v="1"/>
    <x v="12"/>
    <n v="2313315"/>
    <n v="0"/>
    <n v="0"/>
    <m/>
    <m/>
    <n v="2313315"/>
    <m/>
  </r>
  <r>
    <x v="14"/>
    <x v="1"/>
    <x v="25"/>
    <x v="2"/>
    <x v="6"/>
    <n v="59870"/>
    <n v="0"/>
    <n v="0"/>
    <m/>
    <m/>
    <n v="59870"/>
    <m/>
  </r>
  <r>
    <x v="14"/>
    <x v="1"/>
    <x v="28"/>
    <x v="0"/>
    <x v="11"/>
    <n v="2835519"/>
    <n v="0"/>
    <n v="0"/>
    <m/>
    <m/>
    <n v="2835519"/>
    <m/>
  </r>
  <r>
    <x v="14"/>
    <x v="1"/>
    <x v="28"/>
    <x v="1"/>
    <x v="12"/>
    <n v="1376981"/>
    <n v="28662"/>
    <n v="0"/>
    <m/>
    <m/>
    <n v="1405643"/>
    <m/>
  </r>
  <r>
    <x v="14"/>
    <x v="1"/>
    <x v="28"/>
    <x v="2"/>
    <x v="6"/>
    <n v="37914"/>
    <n v="0"/>
    <n v="0"/>
    <m/>
    <m/>
    <n v="37914"/>
    <m/>
  </r>
  <r>
    <x v="14"/>
    <x v="1"/>
    <x v="28"/>
    <x v="2"/>
    <x v="13"/>
    <n v="58223"/>
    <n v="0"/>
    <n v="0"/>
    <m/>
    <m/>
    <n v="58223"/>
    <m/>
  </r>
  <r>
    <x v="14"/>
    <x v="1"/>
    <x v="28"/>
    <x v="3"/>
    <x v="10"/>
    <n v="42725"/>
    <n v="0"/>
    <n v="0"/>
    <m/>
    <m/>
    <n v="42725"/>
    <m/>
  </r>
  <r>
    <x v="14"/>
    <x v="1"/>
    <x v="64"/>
    <x v="0"/>
    <x v="11"/>
    <n v="752398"/>
    <n v="0"/>
    <n v="0"/>
    <m/>
    <m/>
    <n v="752398"/>
    <m/>
  </r>
  <r>
    <x v="14"/>
    <x v="1"/>
    <x v="64"/>
    <x v="1"/>
    <x v="12"/>
    <n v="33278"/>
    <n v="0"/>
    <n v="0"/>
    <m/>
    <m/>
    <n v="33278"/>
    <m/>
  </r>
  <r>
    <x v="14"/>
    <x v="1"/>
    <x v="64"/>
    <x v="3"/>
    <x v="15"/>
    <n v="43448"/>
    <n v="0"/>
    <n v="0"/>
    <m/>
    <m/>
    <n v="43448"/>
    <m/>
  </r>
  <r>
    <x v="14"/>
    <x v="1"/>
    <x v="75"/>
    <x v="0"/>
    <x v="11"/>
    <n v="805592"/>
    <n v="0"/>
    <n v="0"/>
    <m/>
    <m/>
    <n v="805592"/>
    <m/>
  </r>
  <r>
    <x v="14"/>
    <x v="1"/>
    <x v="75"/>
    <x v="1"/>
    <x v="12"/>
    <n v="17486"/>
    <n v="17486"/>
    <n v="0"/>
    <m/>
    <m/>
    <n v="34972"/>
    <m/>
  </r>
  <r>
    <x v="14"/>
    <x v="1"/>
    <x v="94"/>
    <x v="0"/>
    <x v="11"/>
    <n v="757428"/>
    <n v="0"/>
    <n v="0"/>
    <m/>
    <m/>
    <n v="757428"/>
    <m/>
  </r>
  <r>
    <x v="14"/>
    <x v="1"/>
    <x v="163"/>
    <x v="0"/>
    <x v="11"/>
    <n v="23799"/>
    <n v="23799"/>
    <n v="0"/>
    <m/>
    <m/>
    <n v="47598"/>
    <m/>
  </r>
  <r>
    <x v="14"/>
    <x v="1"/>
    <x v="166"/>
    <x v="0"/>
    <x v="11"/>
    <n v="97350"/>
    <n v="77617"/>
    <n v="0"/>
    <m/>
    <m/>
    <n v="174967"/>
    <m/>
  </r>
  <r>
    <x v="14"/>
    <x v="1"/>
    <x v="79"/>
    <x v="0"/>
    <x v="11"/>
    <n v="728017"/>
    <n v="0"/>
    <n v="0"/>
    <m/>
    <m/>
    <n v="728017"/>
    <m/>
  </r>
  <r>
    <x v="14"/>
    <x v="1"/>
    <x v="79"/>
    <x v="1"/>
    <x v="12"/>
    <n v="160508"/>
    <n v="25846"/>
    <n v="0"/>
    <m/>
    <m/>
    <n v="186354"/>
    <m/>
  </r>
  <r>
    <x v="14"/>
    <x v="1"/>
    <x v="79"/>
    <x v="2"/>
    <x v="6"/>
    <n v="4410"/>
    <n v="0"/>
    <n v="0"/>
    <m/>
    <m/>
    <n v="4410"/>
    <m/>
  </r>
  <r>
    <x v="14"/>
    <x v="1"/>
    <x v="79"/>
    <x v="2"/>
    <x v="13"/>
    <n v="17731"/>
    <n v="0"/>
    <n v="0"/>
    <m/>
    <m/>
    <n v="17731"/>
    <m/>
  </r>
  <r>
    <x v="14"/>
    <x v="1"/>
    <x v="41"/>
    <x v="0"/>
    <x v="11"/>
    <n v="1424125"/>
    <n v="0"/>
    <n v="0"/>
    <m/>
    <m/>
    <n v="1424125"/>
    <m/>
  </r>
  <r>
    <x v="14"/>
    <x v="1"/>
    <x v="41"/>
    <x v="1"/>
    <x v="12"/>
    <n v="351642"/>
    <n v="0"/>
    <n v="0"/>
    <m/>
    <m/>
    <n v="351642"/>
    <m/>
  </r>
  <r>
    <x v="14"/>
    <x v="1"/>
    <x v="41"/>
    <x v="2"/>
    <x v="6"/>
    <n v="148891"/>
    <n v="0"/>
    <n v="0"/>
    <m/>
    <m/>
    <n v="148891"/>
    <m/>
  </r>
  <r>
    <x v="14"/>
    <x v="1"/>
    <x v="41"/>
    <x v="4"/>
    <x v="7"/>
    <n v="10868"/>
    <n v="0"/>
    <n v="0"/>
    <m/>
    <m/>
    <n v="10868"/>
    <m/>
  </r>
  <r>
    <x v="14"/>
    <x v="1"/>
    <x v="41"/>
    <x v="3"/>
    <x v="5"/>
    <n v="7138"/>
    <n v="0"/>
    <n v="0"/>
    <m/>
    <m/>
    <n v="7138"/>
    <m/>
  </r>
  <r>
    <x v="14"/>
    <x v="1"/>
    <x v="41"/>
    <x v="3"/>
    <x v="15"/>
    <n v="22185"/>
    <n v="0"/>
    <n v="0"/>
    <m/>
    <m/>
    <n v="22185"/>
    <m/>
  </r>
  <r>
    <x v="14"/>
    <x v="1"/>
    <x v="145"/>
    <x v="0"/>
    <x v="11"/>
    <n v="105218"/>
    <n v="0"/>
    <n v="0"/>
    <m/>
    <m/>
    <n v="105218"/>
    <m/>
  </r>
  <r>
    <x v="14"/>
    <x v="1"/>
    <x v="118"/>
    <x v="0"/>
    <x v="11"/>
    <n v="340553"/>
    <n v="0"/>
    <n v="0"/>
    <m/>
    <m/>
    <n v="340553"/>
    <m/>
  </r>
  <r>
    <x v="14"/>
    <x v="1"/>
    <x v="153"/>
    <x v="0"/>
    <x v="11"/>
    <n v="69230"/>
    <n v="0"/>
    <n v="0"/>
    <m/>
    <m/>
    <n v="69230"/>
    <m/>
  </r>
  <r>
    <x v="14"/>
    <x v="1"/>
    <x v="129"/>
    <x v="0"/>
    <x v="11"/>
    <n v="83957"/>
    <n v="0"/>
    <n v="0"/>
    <m/>
    <m/>
    <n v="83957"/>
    <m/>
  </r>
  <r>
    <x v="14"/>
    <x v="1"/>
    <x v="93"/>
    <x v="0"/>
    <x v="11"/>
    <n v="523474"/>
    <n v="0"/>
    <n v="0"/>
    <m/>
    <m/>
    <n v="523474"/>
    <m/>
  </r>
  <r>
    <x v="14"/>
    <x v="1"/>
    <x v="67"/>
    <x v="0"/>
    <x v="11"/>
    <n v="1040690"/>
    <n v="0"/>
    <n v="0"/>
    <m/>
    <m/>
    <n v="1040690"/>
    <m/>
  </r>
  <r>
    <x v="14"/>
    <x v="1"/>
    <x v="85"/>
    <x v="0"/>
    <x v="11"/>
    <n v="809337"/>
    <n v="0"/>
    <n v="0"/>
    <m/>
    <m/>
    <n v="809337"/>
    <m/>
  </r>
  <r>
    <x v="14"/>
    <x v="1"/>
    <x v="85"/>
    <x v="1"/>
    <x v="12"/>
    <n v="17584"/>
    <n v="0"/>
    <n v="0"/>
    <m/>
    <m/>
    <n v="17584"/>
    <m/>
  </r>
  <r>
    <x v="14"/>
    <x v="1"/>
    <x v="99"/>
    <x v="0"/>
    <x v="11"/>
    <n v="135233"/>
    <n v="0"/>
    <n v="0"/>
    <m/>
    <m/>
    <n v="135233"/>
    <m/>
  </r>
  <r>
    <x v="14"/>
    <x v="1"/>
    <x v="123"/>
    <x v="0"/>
    <x v="11"/>
    <n v="248248"/>
    <n v="0"/>
    <n v="0"/>
    <m/>
    <m/>
    <n v="248248"/>
    <m/>
  </r>
  <r>
    <x v="14"/>
    <x v="1"/>
    <x v="100"/>
    <x v="0"/>
    <x v="11"/>
    <n v="528362"/>
    <n v="0"/>
    <n v="0"/>
    <m/>
    <m/>
    <n v="528362"/>
    <m/>
  </r>
  <r>
    <x v="14"/>
    <x v="1"/>
    <x v="100"/>
    <x v="1"/>
    <x v="12"/>
    <n v="32798"/>
    <n v="0"/>
    <n v="0"/>
    <m/>
    <m/>
    <n v="32798"/>
    <m/>
  </r>
  <r>
    <x v="14"/>
    <x v="1"/>
    <x v="100"/>
    <x v="2"/>
    <x v="6"/>
    <n v="20499"/>
    <n v="0"/>
    <n v="0"/>
    <m/>
    <m/>
    <n v="20499"/>
    <m/>
  </r>
  <r>
    <x v="14"/>
    <x v="1"/>
    <x v="3"/>
    <x v="0"/>
    <x v="11"/>
    <n v="8210441"/>
    <n v="44394"/>
    <n v="0"/>
    <m/>
    <m/>
    <n v="8254835"/>
    <m/>
  </r>
  <r>
    <x v="14"/>
    <x v="1"/>
    <x v="3"/>
    <x v="6"/>
    <x v="4"/>
    <n v="4629"/>
    <n v="4629"/>
    <n v="0"/>
    <m/>
    <m/>
    <n v="9258"/>
    <m/>
  </r>
  <r>
    <x v="14"/>
    <x v="1"/>
    <x v="3"/>
    <x v="1"/>
    <x v="12"/>
    <n v="244909"/>
    <n v="7908"/>
    <n v="0"/>
    <m/>
    <m/>
    <n v="252817"/>
    <m/>
  </r>
  <r>
    <x v="14"/>
    <x v="1"/>
    <x v="3"/>
    <x v="2"/>
    <x v="6"/>
    <n v="699550"/>
    <n v="0"/>
    <n v="0"/>
    <m/>
    <m/>
    <n v="699550"/>
    <m/>
  </r>
  <r>
    <x v="14"/>
    <x v="1"/>
    <x v="3"/>
    <x v="2"/>
    <x v="13"/>
    <n v="607779"/>
    <n v="53180"/>
    <n v="0"/>
    <m/>
    <m/>
    <n v="660959"/>
    <m/>
  </r>
  <r>
    <x v="14"/>
    <x v="1"/>
    <x v="3"/>
    <x v="4"/>
    <x v="7"/>
    <n v="7809"/>
    <n v="0"/>
    <n v="0"/>
    <m/>
    <m/>
    <n v="7809"/>
    <m/>
  </r>
  <r>
    <x v="14"/>
    <x v="1"/>
    <x v="3"/>
    <x v="3"/>
    <x v="15"/>
    <n v="64630"/>
    <n v="0"/>
    <n v="0"/>
    <m/>
    <m/>
    <n v="64630"/>
    <m/>
  </r>
  <r>
    <x v="14"/>
    <x v="1"/>
    <x v="13"/>
    <x v="0"/>
    <x v="11"/>
    <n v="3898490"/>
    <n v="129215"/>
    <n v="0"/>
    <m/>
    <m/>
    <n v="4027705"/>
    <m/>
  </r>
  <r>
    <x v="14"/>
    <x v="1"/>
    <x v="13"/>
    <x v="6"/>
    <x v="4"/>
    <n v="18041"/>
    <n v="0"/>
    <n v="0"/>
    <m/>
    <m/>
    <n v="18041"/>
    <m/>
  </r>
  <r>
    <x v="14"/>
    <x v="1"/>
    <x v="13"/>
    <x v="1"/>
    <x v="12"/>
    <n v="286228"/>
    <n v="57176"/>
    <n v="0"/>
    <m/>
    <m/>
    <n v="343404"/>
    <m/>
  </r>
  <r>
    <x v="14"/>
    <x v="1"/>
    <x v="13"/>
    <x v="2"/>
    <x v="6"/>
    <n v="86862"/>
    <n v="0"/>
    <n v="0"/>
    <m/>
    <m/>
    <n v="86862"/>
    <m/>
  </r>
  <r>
    <x v="14"/>
    <x v="1"/>
    <x v="13"/>
    <x v="4"/>
    <x v="7"/>
    <n v="3039"/>
    <n v="0"/>
    <n v="0"/>
    <m/>
    <m/>
    <n v="3039"/>
    <m/>
  </r>
  <r>
    <x v="14"/>
    <x v="2"/>
    <x v="81"/>
    <x v="0"/>
    <x v="11"/>
    <n v="564569"/>
    <n v="0"/>
    <n v="0"/>
    <m/>
    <m/>
    <n v="564569"/>
    <m/>
  </r>
  <r>
    <x v="14"/>
    <x v="2"/>
    <x v="81"/>
    <x v="6"/>
    <x v="4"/>
    <n v="8841"/>
    <n v="0"/>
    <n v="0"/>
    <m/>
    <m/>
    <n v="8841"/>
    <m/>
  </r>
  <r>
    <x v="14"/>
    <x v="2"/>
    <x v="81"/>
    <x v="1"/>
    <x v="12"/>
    <n v="224357"/>
    <n v="13209"/>
    <n v="0"/>
    <m/>
    <m/>
    <n v="237566"/>
    <m/>
  </r>
  <r>
    <x v="14"/>
    <x v="2"/>
    <x v="81"/>
    <x v="2"/>
    <x v="6"/>
    <n v="281425"/>
    <n v="0"/>
    <n v="0"/>
    <m/>
    <m/>
    <n v="281425"/>
    <m/>
  </r>
  <r>
    <x v="14"/>
    <x v="2"/>
    <x v="81"/>
    <x v="2"/>
    <x v="13"/>
    <n v="110988"/>
    <n v="0"/>
    <n v="0"/>
    <m/>
    <m/>
    <n v="110988"/>
    <m/>
  </r>
  <r>
    <x v="14"/>
    <x v="2"/>
    <x v="43"/>
    <x v="0"/>
    <x v="11"/>
    <n v="2150032"/>
    <n v="0"/>
    <n v="0"/>
    <m/>
    <m/>
    <n v="2150032"/>
    <m/>
  </r>
  <r>
    <x v="14"/>
    <x v="2"/>
    <x v="43"/>
    <x v="1"/>
    <x v="12"/>
    <n v="317682"/>
    <n v="0"/>
    <n v="0"/>
    <m/>
    <m/>
    <n v="317682"/>
    <m/>
  </r>
  <r>
    <x v="14"/>
    <x v="2"/>
    <x v="43"/>
    <x v="2"/>
    <x v="6"/>
    <n v="335670"/>
    <n v="0"/>
    <n v="0"/>
    <m/>
    <m/>
    <n v="335670"/>
    <m/>
  </r>
  <r>
    <x v="14"/>
    <x v="2"/>
    <x v="43"/>
    <x v="2"/>
    <x v="13"/>
    <n v="66473"/>
    <n v="0"/>
    <n v="0"/>
    <m/>
    <m/>
    <n v="66473"/>
    <m/>
  </r>
  <r>
    <x v="14"/>
    <x v="2"/>
    <x v="43"/>
    <x v="4"/>
    <x v="7"/>
    <n v="4380"/>
    <n v="0"/>
    <n v="0"/>
    <m/>
    <m/>
    <n v="4380"/>
    <m/>
  </r>
  <r>
    <x v="14"/>
    <x v="2"/>
    <x v="43"/>
    <x v="3"/>
    <x v="5"/>
    <n v="120889"/>
    <n v="0"/>
    <n v="0"/>
    <m/>
    <m/>
    <n v="120889"/>
    <m/>
  </r>
  <r>
    <x v="14"/>
    <x v="2"/>
    <x v="43"/>
    <x v="3"/>
    <x v="15"/>
    <n v="285618"/>
    <n v="0"/>
    <n v="0"/>
    <m/>
    <m/>
    <n v="285618"/>
    <m/>
  </r>
  <r>
    <x v="14"/>
    <x v="1"/>
    <x v="15"/>
    <x v="0"/>
    <x v="11"/>
    <n v="5675968"/>
    <n v="9877"/>
    <n v="0"/>
    <m/>
    <m/>
    <n v="5685845"/>
    <m/>
  </r>
  <r>
    <x v="14"/>
    <x v="1"/>
    <x v="15"/>
    <x v="1"/>
    <x v="12"/>
    <n v="658682"/>
    <n v="30892"/>
    <n v="0"/>
    <m/>
    <m/>
    <n v="689574"/>
    <m/>
  </r>
  <r>
    <x v="14"/>
    <x v="1"/>
    <x v="15"/>
    <x v="2"/>
    <x v="6"/>
    <n v="937800"/>
    <n v="0"/>
    <n v="0"/>
    <m/>
    <m/>
    <n v="937800"/>
    <m/>
  </r>
  <r>
    <x v="14"/>
    <x v="1"/>
    <x v="15"/>
    <x v="2"/>
    <x v="13"/>
    <n v="1113461"/>
    <n v="0"/>
    <n v="0"/>
    <m/>
    <m/>
    <n v="1113461"/>
    <m/>
  </r>
  <r>
    <x v="14"/>
    <x v="1"/>
    <x v="15"/>
    <x v="4"/>
    <x v="7"/>
    <n v="11393"/>
    <n v="0"/>
    <n v="0"/>
    <m/>
    <m/>
    <n v="11393"/>
    <m/>
  </r>
  <r>
    <x v="14"/>
    <x v="1"/>
    <x v="15"/>
    <x v="3"/>
    <x v="5"/>
    <n v="265866"/>
    <n v="0"/>
    <n v="0"/>
    <m/>
    <m/>
    <n v="265866"/>
    <m/>
  </r>
  <r>
    <x v="14"/>
    <x v="1"/>
    <x v="15"/>
    <x v="3"/>
    <x v="10"/>
    <n v="77627"/>
    <n v="0"/>
    <n v="0"/>
    <m/>
    <m/>
    <n v="77627"/>
    <m/>
  </r>
  <r>
    <x v="14"/>
    <x v="1"/>
    <x v="15"/>
    <x v="3"/>
    <x v="15"/>
    <n v="277259"/>
    <n v="0"/>
    <n v="0"/>
    <m/>
    <m/>
    <n v="277259"/>
    <m/>
  </r>
  <r>
    <x v="14"/>
    <x v="1"/>
    <x v="76"/>
    <x v="0"/>
    <x v="11"/>
    <n v="623655"/>
    <n v="4971"/>
    <n v="0"/>
    <m/>
    <m/>
    <n v="628626"/>
    <m/>
  </r>
  <r>
    <x v="14"/>
    <x v="1"/>
    <x v="76"/>
    <x v="6"/>
    <x v="4"/>
    <n v="4175"/>
    <n v="4175"/>
    <n v="0"/>
    <m/>
    <m/>
    <n v="8350"/>
    <m/>
  </r>
  <r>
    <x v="14"/>
    <x v="1"/>
    <x v="76"/>
    <x v="1"/>
    <x v="12"/>
    <n v="597883"/>
    <n v="0"/>
    <n v="0"/>
    <m/>
    <m/>
    <n v="597883"/>
    <m/>
  </r>
  <r>
    <x v="14"/>
    <x v="1"/>
    <x v="76"/>
    <x v="2"/>
    <x v="6"/>
    <n v="143047"/>
    <n v="0"/>
    <n v="0"/>
    <m/>
    <m/>
    <n v="143047"/>
    <m/>
  </r>
  <r>
    <x v="14"/>
    <x v="1"/>
    <x v="76"/>
    <x v="2"/>
    <x v="13"/>
    <n v="39713"/>
    <n v="0"/>
    <n v="0"/>
    <m/>
    <m/>
    <n v="39713"/>
    <m/>
  </r>
  <r>
    <x v="14"/>
    <x v="1"/>
    <x v="76"/>
    <x v="3"/>
    <x v="5"/>
    <n v="3730"/>
    <n v="3730"/>
    <n v="0"/>
    <m/>
    <m/>
    <n v="7460"/>
    <m/>
  </r>
  <r>
    <x v="14"/>
    <x v="1"/>
    <x v="76"/>
    <x v="3"/>
    <x v="15"/>
    <n v="16356"/>
    <n v="0"/>
    <n v="0"/>
    <m/>
    <m/>
    <n v="16356"/>
    <m/>
  </r>
  <r>
    <x v="14"/>
    <x v="1"/>
    <x v="92"/>
    <x v="0"/>
    <x v="11"/>
    <n v="152676"/>
    <n v="0"/>
    <n v="0"/>
    <m/>
    <m/>
    <n v="152676"/>
    <m/>
  </r>
  <r>
    <x v="14"/>
    <x v="1"/>
    <x v="92"/>
    <x v="1"/>
    <x v="12"/>
    <n v="311924"/>
    <n v="0"/>
    <n v="0"/>
    <m/>
    <m/>
    <n v="311924"/>
    <m/>
  </r>
  <r>
    <x v="14"/>
    <x v="1"/>
    <x v="92"/>
    <x v="3"/>
    <x v="10"/>
    <n v="21831"/>
    <n v="0"/>
    <n v="0"/>
    <m/>
    <m/>
    <n v="21831"/>
    <m/>
  </r>
  <r>
    <x v="14"/>
    <x v="1"/>
    <x v="125"/>
    <x v="0"/>
    <x v="11"/>
    <n v="7559"/>
    <n v="0"/>
    <n v="0"/>
    <m/>
    <m/>
    <n v="7559"/>
    <m/>
  </r>
  <r>
    <x v="14"/>
    <x v="1"/>
    <x v="125"/>
    <x v="1"/>
    <x v="12"/>
    <n v="18828"/>
    <n v="0"/>
    <n v="0"/>
    <m/>
    <m/>
    <n v="18828"/>
    <m/>
  </r>
  <r>
    <x v="14"/>
    <x v="1"/>
    <x v="127"/>
    <x v="0"/>
    <x v="11"/>
    <n v="104014"/>
    <n v="0"/>
    <n v="0"/>
    <m/>
    <m/>
    <n v="104014"/>
    <m/>
  </r>
  <r>
    <x v="14"/>
    <x v="1"/>
    <x v="141"/>
    <x v="0"/>
    <x v="11"/>
    <n v="22526"/>
    <n v="0"/>
    <n v="0"/>
    <m/>
    <m/>
    <n v="22526"/>
    <m/>
  </r>
  <r>
    <x v="14"/>
    <x v="3"/>
    <x v="97"/>
    <x v="0"/>
    <x v="11"/>
    <n v="942270"/>
    <n v="0"/>
    <n v="0"/>
    <m/>
    <m/>
    <n v="942270"/>
    <m/>
  </r>
  <r>
    <x v="14"/>
    <x v="3"/>
    <x v="97"/>
    <x v="1"/>
    <x v="12"/>
    <n v="181213"/>
    <n v="12566"/>
    <n v="0"/>
    <m/>
    <m/>
    <n v="193779"/>
    <m/>
  </r>
  <r>
    <x v="14"/>
    <x v="3"/>
    <x v="97"/>
    <x v="2"/>
    <x v="6"/>
    <n v="342193"/>
    <n v="0"/>
    <n v="0"/>
    <m/>
    <m/>
    <n v="342193"/>
    <m/>
  </r>
  <r>
    <x v="14"/>
    <x v="3"/>
    <x v="97"/>
    <x v="2"/>
    <x v="13"/>
    <n v="160184"/>
    <n v="0"/>
    <n v="0"/>
    <m/>
    <m/>
    <n v="160184"/>
    <m/>
  </r>
  <r>
    <x v="14"/>
    <x v="3"/>
    <x v="97"/>
    <x v="4"/>
    <x v="7"/>
    <n v="79926"/>
    <n v="0"/>
    <n v="0"/>
    <m/>
    <m/>
    <n v="79926"/>
    <m/>
  </r>
  <r>
    <x v="14"/>
    <x v="3"/>
    <x v="55"/>
    <x v="0"/>
    <x v="11"/>
    <n v="777269"/>
    <n v="6737"/>
    <n v="0"/>
    <m/>
    <m/>
    <n v="784006"/>
    <m/>
  </r>
  <r>
    <x v="14"/>
    <x v="3"/>
    <x v="55"/>
    <x v="1"/>
    <x v="12"/>
    <n v="1733202"/>
    <n v="14317"/>
    <n v="0"/>
    <m/>
    <m/>
    <n v="1747519"/>
    <m/>
  </r>
  <r>
    <x v="14"/>
    <x v="3"/>
    <x v="55"/>
    <x v="2"/>
    <x v="6"/>
    <n v="188804"/>
    <n v="7531"/>
    <n v="0"/>
    <m/>
    <m/>
    <n v="196335"/>
    <m/>
  </r>
  <r>
    <x v="14"/>
    <x v="3"/>
    <x v="55"/>
    <x v="2"/>
    <x v="13"/>
    <n v="334948"/>
    <n v="0"/>
    <n v="0"/>
    <m/>
    <m/>
    <n v="334948"/>
    <m/>
  </r>
  <r>
    <x v="14"/>
    <x v="3"/>
    <x v="55"/>
    <x v="4"/>
    <x v="7"/>
    <n v="66836"/>
    <n v="0"/>
    <n v="0"/>
    <m/>
    <m/>
    <n v="66836"/>
    <m/>
  </r>
  <r>
    <x v="14"/>
    <x v="3"/>
    <x v="55"/>
    <x v="3"/>
    <x v="5"/>
    <n v="2893"/>
    <n v="2893"/>
    <n v="0"/>
    <m/>
    <m/>
    <n v="5786"/>
    <m/>
  </r>
  <r>
    <x v="14"/>
    <x v="3"/>
    <x v="55"/>
    <x v="3"/>
    <x v="15"/>
    <n v="38606"/>
    <n v="0"/>
    <n v="0"/>
    <m/>
    <m/>
    <n v="38606"/>
    <m/>
  </r>
  <r>
    <x v="14"/>
    <x v="3"/>
    <x v="16"/>
    <x v="0"/>
    <x v="11"/>
    <n v="4704909"/>
    <n v="5664"/>
    <n v="0"/>
    <m/>
    <m/>
    <n v="4710573"/>
    <m/>
  </r>
  <r>
    <x v="14"/>
    <x v="3"/>
    <x v="16"/>
    <x v="6"/>
    <x v="4"/>
    <n v="118807"/>
    <n v="23280"/>
    <n v="0"/>
    <m/>
    <m/>
    <n v="142087"/>
    <m/>
  </r>
  <r>
    <x v="14"/>
    <x v="3"/>
    <x v="16"/>
    <x v="1"/>
    <x v="12"/>
    <n v="2242477"/>
    <n v="31561"/>
    <n v="0"/>
    <m/>
    <m/>
    <n v="2274038"/>
    <m/>
  </r>
  <r>
    <x v="14"/>
    <x v="3"/>
    <x v="16"/>
    <x v="2"/>
    <x v="6"/>
    <n v="1577840"/>
    <n v="53472"/>
    <n v="0"/>
    <m/>
    <m/>
    <n v="1631312"/>
    <m/>
  </r>
  <r>
    <x v="14"/>
    <x v="3"/>
    <x v="16"/>
    <x v="2"/>
    <x v="13"/>
    <n v="3216664"/>
    <n v="0"/>
    <n v="0"/>
    <m/>
    <m/>
    <n v="3216664"/>
    <m/>
  </r>
  <r>
    <x v="14"/>
    <x v="3"/>
    <x v="16"/>
    <x v="4"/>
    <x v="7"/>
    <n v="37918"/>
    <n v="0"/>
    <n v="0"/>
    <m/>
    <m/>
    <n v="37918"/>
    <m/>
  </r>
  <r>
    <x v="14"/>
    <x v="3"/>
    <x v="16"/>
    <x v="3"/>
    <x v="5"/>
    <n v="131175"/>
    <n v="0"/>
    <n v="0"/>
    <m/>
    <m/>
    <n v="131175"/>
    <m/>
  </r>
  <r>
    <x v="14"/>
    <x v="3"/>
    <x v="16"/>
    <x v="3"/>
    <x v="10"/>
    <n v="93878"/>
    <n v="0"/>
    <n v="0"/>
    <m/>
    <m/>
    <n v="93878"/>
    <m/>
  </r>
  <r>
    <x v="14"/>
    <x v="3"/>
    <x v="74"/>
    <x v="0"/>
    <x v="11"/>
    <n v="1864818"/>
    <n v="0"/>
    <n v="0"/>
    <m/>
    <m/>
    <n v="1864818"/>
    <m/>
  </r>
  <r>
    <x v="14"/>
    <x v="3"/>
    <x v="74"/>
    <x v="1"/>
    <x v="12"/>
    <n v="166170"/>
    <n v="0"/>
    <n v="0"/>
    <m/>
    <m/>
    <n v="166170"/>
    <m/>
  </r>
  <r>
    <x v="14"/>
    <x v="3"/>
    <x v="74"/>
    <x v="2"/>
    <x v="6"/>
    <n v="545903"/>
    <n v="0"/>
    <n v="0"/>
    <m/>
    <m/>
    <n v="545903"/>
    <m/>
  </r>
  <r>
    <x v="14"/>
    <x v="3"/>
    <x v="74"/>
    <x v="2"/>
    <x v="13"/>
    <n v="2883905"/>
    <n v="0"/>
    <n v="0"/>
    <m/>
    <m/>
    <n v="2883905"/>
    <m/>
  </r>
  <r>
    <x v="14"/>
    <x v="3"/>
    <x v="74"/>
    <x v="4"/>
    <x v="7"/>
    <n v="217109"/>
    <n v="0"/>
    <n v="0"/>
    <m/>
    <m/>
    <n v="217109"/>
    <m/>
  </r>
  <r>
    <x v="14"/>
    <x v="3"/>
    <x v="111"/>
    <x v="0"/>
    <x v="11"/>
    <n v="142958"/>
    <n v="0"/>
    <n v="0"/>
    <m/>
    <m/>
    <n v="142958"/>
    <m/>
  </r>
  <r>
    <x v="14"/>
    <x v="3"/>
    <x v="111"/>
    <x v="1"/>
    <x v="12"/>
    <n v="97195"/>
    <n v="0"/>
    <n v="0"/>
    <m/>
    <m/>
    <n v="97195"/>
    <m/>
  </r>
  <r>
    <x v="14"/>
    <x v="3"/>
    <x v="134"/>
    <x v="0"/>
    <x v="11"/>
    <n v="116414"/>
    <n v="0"/>
    <n v="0"/>
    <m/>
    <m/>
    <n v="116414"/>
    <m/>
  </r>
  <r>
    <x v="14"/>
    <x v="3"/>
    <x v="183"/>
    <x v="0"/>
    <x v="11"/>
    <n v="4809"/>
    <n v="0"/>
    <n v="0"/>
    <m/>
    <m/>
    <n v="4809"/>
    <m/>
  </r>
  <r>
    <x v="14"/>
    <x v="3"/>
    <x v="51"/>
    <x v="0"/>
    <x v="11"/>
    <n v="1208649"/>
    <n v="0"/>
    <n v="0"/>
    <m/>
    <m/>
    <n v="1208649"/>
    <m/>
  </r>
  <r>
    <x v="14"/>
    <x v="3"/>
    <x v="51"/>
    <x v="1"/>
    <x v="12"/>
    <n v="1826415"/>
    <n v="0"/>
    <n v="0"/>
    <m/>
    <m/>
    <n v="1826415"/>
    <m/>
  </r>
  <r>
    <x v="14"/>
    <x v="3"/>
    <x v="51"/>
    <x v="2"/>
    <x v="6"/>
    <n v="203066"/>
    <n v="11859"/>
    <n v="0"/>
    <m/>
    <m/>
    <n v="214925"/>
    <m/>
  </r>
  <r>
    <x v="14"/>
    <x v="3"/>
    <x v="51"/>
    <x v="2"/>
    <x v="13"/>
    <n v="163843"/>
    <n v="0"/>
    <n v="0"/>
    <m/>
    <m/>
    <n v="163843"/>
    <m/>
  </r>
  <r>
    <x v="14"/>
    <x v="3"/>
    <x v="51"/>
    <x v="4"/>
    <x v="7"/>
    <n v="11135"/>
    <n v="0"/>
    <n v="0"/>
    <m/>
    <m/>
    <n v="11135"/>
    <m/>
  </r>
  <r>
    <x v="14"/>
    <x v="3"/>
    <x v="51"/>
    <x v="3"/>
    <x v="5"/>
    <n v="74550"/>
    <n v="0"/>
    <n v="0"/>
    <m/>
    <m/>
    <n v="74550"/>
    <m/>
  </r>
  <r>
    <x v="14"/>
    <x v="3"/>
    <x v="51"/>
    <x v="3"/>
    <x v="10"/>
    <n v="291129"/>
    <n v="0"/>
    <n v="0"/>
    <m/>
    <m/>
    <n v="291129"/>
    <m/>
  </r>
  <r>
    <x v="14"/>
    <x v="3"/>
    <x v="51"/>
    <x v="3"/>
    <x v="15"/>
    <n v="111961"/>
    <n v="0"/>
    <n v="0"/>
    <m/>
    <m/>
    <n v="111961"/>
    <m/>
  </r>
  <r>
    <x v="14"/>
    <x v="3"/>
    <x v="104"/>
    <x v="0"/>
    <x v="11"/>
    <n v="225573"/>
    <n v="1683"/>
    <n v="0"/>
    <m/>
    <m/>
    <n v="227256"/>
    <m/>
  </r>
  <r>
    <x v="14"/>
    <x v="3"/>
    <x v="104"/>
    <x v="1"/>
    <x v="12"/>
    <n v="268996"/>
    <n v="4868"/>
    <n v="0"/>
    <m/>
    <m/>
    <n v="273864"/>
    <m/>
  </r>
  <r>
    <x v="14"/>
    <x v="3"/>
    <x v="104"/>
    <x v="2"/>
    <x v="6"/>
    <n v="146310"/>
    <n v="7408"/>
    <n v="0"/>
    <m/>
    <m/>
    <n v="153718"/>
    <m/>
  </r>
  <r>
    <x v="14"/>
    <x v="3"/>
    <x v="104"/>
    <x v="2"/>
    <x v="13"/>
    <n v="104457"/>
    <n v="0"/>
    <n v="0"/>
    <m/>
    <m/>
    <n v="104457"/>
    <m/>
  </r>
  <r>
    <x v="14"/>
    <x v="3"/>
    <x v="104"/>
    <x v="3"/>
    <x v="5"/>
    <n v="36782"/>
    <n v="0"/>
    <n v="0"/>
    <m/>
    <m/>
    <n v="36782"/>
    <m/>
  </r>
  <r>
    <x v="14"/>
    <x v="3"/>
    <x v="42"/>
    <x v="0"/>
    <x v="11"/>
    <n v="2598325"/>
    <n v="0"/>
    <n v="0"/>
    <m/>
    <m/>
    <n v="2598325"/>
    <m/>
  </r>
  <r>
    <x v="14"/>
    <x v="3"/>
    <x v="42"/>
    <x v="1"/>
    <x v="12"/>
    <n v="2116092"/>
    <n v="9386"/>
    <n v="0"/>
    <m/>
    <m/>
    <n v="2125478"/>
    <m/>
  </r>
  <r>
    <x v="14"/>
    <x v="3"/>
    <x v="42"/>
    <x v="2"/>
    <x v="6"/>
    <n v="1312394"/>
    <n v="3590"/>
    <n v="0"/>
    <m/>
    <m/>
    <n v="1315984"/>
    <m/>
  </r>
  <r>
    <x v="14"/>
    <x v="3"/>
    <x v="42"/>
    <x v="2"/>
    <x v="13"/>
    <n v="1711489"/>
    <n v="7099"/>
    <n v="0"/>
    <m/>
    <m/>
    <n v="1718588"/>
    <m/>
  </r>
  <r>
    <x v="14"/>
    <x v="3"/>
    <x v="42"/>
    <x v="4"/>
    <x v="7"/>
    <n v="93834"/>
    <n v="0"/>
    <n v="0"/>
    <m/>
    <m/>
    <n v="93834"/>
    <m/>
  </r>
  <r>
    <x v="14"/>
    <x v="3"/>
    <x v="42"/>
    <x v="3"/>
    <x v="10"/>
    <n v="12003"/>
    <n v="0"/>
    <n v="0"/>
    <m/>
    <m/>
    <n v="12003"/>
    <m/>
  </r>
  <r>
    <x v="14"/>
    <x v="3"/>
    <x v="42"/>
    <x v="3"/>
    <x v="15"/>
    <n v="86912"/>
    <n v="0"/>
    <n v="0"/>
    <m/>
    <m/>
    <n v="86912"/>
    <m/>
  </r>
  <r>
    <x v="14"/>
    <x v="3"/>
    <x v="38"/>
    <x v="0"/>
    <x v="11"/>
    <n v="3205536"/>
    <n v="0"/>
    <n v="0"/>
    <m/>
    <m/>
    <n v="3205536"/>
    <m/>
  </r>
  <r>
    <x v="14"/>
    <x v="3"/>
    <x v="38"/>
    <x v="6"/>
    <x v="4"/>
    <n v="52065"/>
    <n v="0"/>
    <n v="0"/>
    <m/>
    <m/>
    <n v="52065"/>
    <m/>
  </r>
  <r>
    <x v="14"/>
    <x v="3"/>
    <x v="38"/>
    <x v="1"/>
    <x v="12"/>
    <n v="894451"/>
    <n v="5309"/>
    <n v="0"/>
    <m/>
    <m/>
    <n v="899760"/>
    <m/>
  </r>
  <r>
    <x v="14"/>
    <x v="3"/>
    <x v="38"/>
    <x v="2"/>
    <x v="6"/>
    <n v="758711"/>
    <n v="9662"/>
    <n v="0"/>
    <m/>
    <m/>
    <n v="768373"/>
    <m/>
  </r>
  <r>
    <x v="14"/>
    <x v="3"/>
    <x v="38"/>
    <x v="2"/>
    <x v="13"/>
    <n v="3763427"/>
    <n v="0"/>
    <n v="0"/>
    <m/>
    <m/>
    <n v="3763427"/>
    <m/>
  </r>
  <r>
    <x v="14"/>
    <x v="3"/>
    <x v="38"/>
    <x v="2"/>
    <x v="9"/>
    <s v="-"/>
    <m/>
    <m/>
    <n v="0"/>
    <n v="14060"/>
    <n v="14060"/>
    <m/>
  </r>
  <r>
    <x v="14"/>
    <x v="3"/>
    <x v="38"/>
    <x v="4"/>
    <x v="7"/>
    <n v="308848"/>
    <n v="0"/>
    <n v="0"/>
    <m/>
    <m/>
    <n v="308848"/>
    <m/>
  </r>
  <r>
    <x v="14"/>
    <x v="3"/>
    <x v="38"/>
    <x v="3"/>
    <x v="5"/>
    <n v="20051"/>
    <n v="0"/>
    <n v="0"/>
    <m/>
    <m/>
    <n v="20051"/>
    <m/>
  </r>
  <r>
    <x v="14"/>
    <x v="3"/>
    <x v="38"/>
    <x v="3"/>
    <x v="10"/>
    <n v="348272"/>
    <n v="0"/>
    <n v="0"/>
    <m/>
    <m/>
    <n v="348272"/>
    <m/>
  </r>
  <r>
    <x v="14"/>
    <x v="3"/>
    <x v="38"/>
    <x v="3"/>
    <x v="15"/>
    <n v="228971"/>
    <n v="0"/>
    <n v="0"/>
    <m/>
    <m/>
    <n v="228971"/>
    <m/>
  </r>
  <r>
    <x v="14"/>
    <x v="3"/>
    <x v="97"/>
    <x v="0"/>
    <x v="11"/>
    <n v="798374"/>
    <n v="0"/>
    <n v="0"/>
    <m/>
    <m/>
    <n v="798374"/>
    <m/>
  </r>
  <r>
    <x v="14"/>
    <x v="3"/>
    <x v="97"/>
    <x v="0"/>
    <x v="1"/>
    <s v="-"/>
    <m/>
    <m/>
    <n v="61984"/>
    <n v="0"/>
    <n v="61984"/>
    <m/>
  </r>
  <r>
    <x v="14"/>
    <x v="3"/>
    <x v="97"/>
    <x v="1"/>
    <x v="12"/>
    <n v="74039"/>
    <n v="5372"/>
    <n v="0"/>
    <m/>
    <m/>
    <n v="79411"/>
    <m/>
  </r>
  <r>
    <x v="14"/>
    <x v="3"/>
    <x v="97"/>
    <x v="2"/>
    <x v="6"/>
    <n v="394762"/>
    <n v="0"/>
    <n v="0"/>
    <m/>
    <m/>
    <n v="394762"/>
    <m/>
  </r>
  <r>
    <x v="14"/>
    <x v="3"/>
    <x v="97"/>
    <x v="2"/>
    <x v="13"/>
    <n v="668699"/>
    <n v="0"/>
    <n v="0"/>
    <m/>
    <m/>
    <n v="668699"/>
    <m/>
  </r>
  <r>
    <x v="14"/>
    <x v="3"/>
    <x v="97"/>
    <x v="2"/>
    <x v="9"/>
    <s v="-"/>
    <m/>
    <m/>
    <n v="66023"/>
    <n v="0"/>
    <n v="66023"/>
    <m/>
  </r>
  <r>
    <x v="14"/>
    <x v="3"/>
    <x v="97"/>
    <x v="4"/>
    <x v="7"/>
    <n v="19555"/>
    <n v="0"/>
    <n v="0"/>
    <m/>
    <m/>
    <n v="19555"/>
    <m/>
  </r>
  <r>
    <x v="14"/>
    <x v="3"/>
    <x v="97"/>
    <x v="3"/>
    <x v="5"/>
    <n v="8094"/>
    <n v="0"/>
    <n v="0"/>
    <m/>
    <m/>
    <n v="8094"/>
    <m/>
  </r>
  <r>
    <x v="14"/>
    <x v="3"/>
    <x v="97"/>
    <x v="3"/>
    <x v="10"/>
    <n v="98593"/>
    <n v="0"/>
    <n v="0"/>
    <m/>
    <m/>
    <n v="98593"/>
    <m/>
  </r>
  <r>
    <x v="14"/>
    <x v="3"/>
    <x v="97"/>
    <x v="3"/>
    <x v="15"/>
    <n v="82199"/>
    <n v="0"/>
    <n v="0"/>
    <m/>
    <m/>
    <n v="82199"/>
    <m/>
  </r>
  <r>
    <x v="14"/>
    <x v="3"/>
    <x v="63"/>
    <x v="0"/>
    <x v="11"/>
    <n v="1123933"/>
    <n v="0"/>
    <n v="0"/>
    <m/>
    <m/>
    <n v="1123933"/>
    <m/>
  </r>
  <r>
    <x v="14"/>
    <x v="3"/>
    <x v="63"/>
    <x v="1"/>
    <x v="12"/>
    <n v="793284"/>
    <n v="78714"/>
    <n v="0"/>
    <m/>
    <m/>
    <n v="871998"/>
    <m/>
  </r>
  <r>
    <x v="14"/>
    <x v="3"/>
    <x v="63"/>
    <x v="2"/>
    <x v="6"/>
    <n v="921768"/>
    <n v="14191"/>
    <n v="0"/>
    <m/>
    <m/>
    <n v="935959"/>
    <m/>
  </r>
  <r>
    <x v="14"/>
    <x v="3"/>
    <x v="63"/>
    <x v="2"/>
    <x v="13"/>
    <n v="719444"/>
    <n v="0"/>
    <n v="0"/>
    <m/>
    <m/>
    <n v="719444"/>
    <m/>
  </r>
  <r>
    <x v="14"/>
    <x v="3"/>
    <x v="63"/>
    <x v="4"/>
    <x v="7"/>
    <n v="45962"/>
    <n v="0"/>
    <n v="0"/>
    <m/>
    <m/>
    <n v="45962"/>
    <m/>
  </r>
  <r>
    <x v="14"/>
    <x v="3"/>
    <x v="63"/>
    <x v="3"/>
    <x v="5"/>
    <n v="35328"/>
    <n v="0"/>
    <n v="0"/>
    <m/>
    <m/>
    <n v="35328"/>
    <m/>
  </r>
  <r>
    <x v="14"/>
    <x v="2"/>
    <x v="84"/>
    <x v="0"/>
    <x v="11"/>
    <n v="2294184"/>
    <n v="0"/>
    <n v="0"/>
    <m/>
    <m/>
    <n v="2294184"/>
    <m/>
  </r>
  <r>
    <x v="14"/>
    <x v="2"/>
    <x v="84"/>
    <x v="6"/>
    <x v="4"/>
    <n v="43851"/>
    <n v="0"/>
    <n v="0"/>
    <m/>
    <m/>
    <n v="43851"/>
    <m/>
  </r>
  <r>
    <x v="14"/>
    <x v="2"/>
    <x v="84"/>
    <x v="1"/>
    <x v="12"/>
    <n v="879543"/>
    <n v="0"/>
    <n v="0"/>
    <m/>
    <m/>
    <n v="879543"/>
    <m/>
  </r>
  <r>
    <x v="14"/>
    <x v="2"/>
    <x v="84"/>
    <x v="2"/>
    <x v="6"/>
    <n v="823147"/>
    <n v="0"/>
    <n v="0"/>
    <m/>
    <m/>
    <n v="823147"/>
    <m/>
  </r>
  <r>
    <x v="14"/>
    <x v="2"/>
    <x v="84"/>
    <x v="2"/>
    <x v="13"/>
    <n v="511442"/>
    <n v="0"/>
    <n v="0"/>
    <m/>
    <m/>
    <n v="511442"/>
    <m/>
  </r>
  <r>
    <x v="14"/>
    <x v="2"/>
    <x v="84"/>
    <x v="4"/>
    <x v="7"/>
    <n v="196131"/>
    <n v="0"/>
    <n v="0"/>
    <m/>
    <m/>
    <n v="196131"/>
    <m/>
  </r>
  <r>
    <x v="14"/>
    <x v="2"/>
    <x v="84"/>
    <x v="3"/>
    <x v="5"/>
    <n v="26134"/>
    <n v="0"/>
    <n v="0"/>
    <m/>
    <m/>
    <n v="26134"/>
    <m/>
  </r>
  <r>
    <x v="14"/>
    <x v="2"/>
    <x v="84"/>
    <x v="3"/>
    <x v="10"/>
    <n v="97922"/>
    <n v="0"/>
    <n v="0"/>
    <m/>
    <m/>
    <n v="97922"/>
    <m/>
  </r>
  <r>
    <x v="14"/>
    <x v="2"/>
    <x v="84"/>
    <x v="0"/>
    <x v="11"/>
    <n v="754615"/>
    <n v="0"/>
    <n v="0"/>
    <m/>
    <m/>
    <n v="754615"/>
    <m/>
  </r>
  <r>
    <x v="14"/>
    <x v="2"/>
    <x v="84"/>
    <x v="1"/>
    <x v="12"/>
    <n v="538193"/>
    <n v="57312"/>
    <n v="0"/>
    <m/>
    <m/>
    <n v="595505"/>
    <m/>
  </r>
  <r>
    <x v="14"/>
    <x v="2"/>
    <x v="84"/>
    <x v="2"/>
    <x v="6"/>
    <n v="458278"/>
    <n v="0"/>
    <n v="0"/>
    <m/>
    <m/>
    <n v="458278"/>
    <m/>
  </r>
  <r>
    <x v="14"/>
    <x v="2"/>
    <x v="84"/>
    <x v="2"/>
    <x v="13"/>
    <n v="332136"/>
    <n v="0"/>
    <n v="0"/>
    <m/>
    <m/>
    <n v="332136"/>
    <m/>
  </r>
  <r>
    <x v="14"/>
    <x v="2"/>
    <x v="84"/>
    <x v="4"/>
    <x v="7"/>
    <n v="132760"/>
    <n v="0"/>
    <n v="0"/>
    <m/>
    <m/>
    <n v="132760"/>
    <m/>
  </r>
  <r>
    <x v="14"/>
    <x v="2"/>
    <x v="84"/>
    <x v="3"/>
    <x v="10"/>
    <n v="41502"/>
    <n v="0"/>
    <n v="0"/>
    <m/>
    <m/>
    <n v="41502"/>
    <m/>
  </r>
  <r>
    <x v="14"/>
    <x v="3"/>
    <x v="98"/>
    <x v="0"/>
    <x v="11"/>
    <n v="155711"/>
    <n v="0"/>
    <n v="0"/>
    <m/>
    <m/>
    <n v="155711"/>
    <m/>
  </r>
  <r>
    <x v="14"/>
    <x v="3"/>
    <x v="98"/>
    <x v="1"/>
    <x v="12"/>
    <n v="233728"/>
    <n v="0"/>
    <n v="0"/>
    <m/>
    <m/>
    <n v="233728"/>
    <m/>
  </r>
  <r>
    <x v="14"/>
    <x v="3"/>
    <x v="98"/>
    <x v="2"/>
    <x v="6"/>
    <n v="22744"/>
    <n v="0"/>
    <n v="0"/>
    <m/>
    <m/>
    <n v="22744"/>
    <m/>
  </r>
  <r>
    <x v="14"/>
    <x v="3"/>
    <x v="119"/>
    <x v="0"/>
    <x v="11"/>
    <n v="262277"/>
    <n v="0"/>
    <n v="0"/>
    <m/>
    <m/>
    <n v="262277"/>
    <m/>
  </r>
  <r>
    <x v="14"/>
    <x v="3"/>
    <x v="119"/>
    <x v="1"/>
    <x v="12"/>
    <n v="188725"/>
    <n v="0"/>
    <n v="0"/>
    <m/>
    <m/>
    <n v="188725"/>
    <m/>
  </r>
  <r>
    <x v="14"/>
    <x v="3"/>
    <x v="190"/>
    <x v="2"/>
    <x v="6"/>
    <n v="23149"/>
    <n v="0"/>
    <n v="0"/>
    <m/>
    <m/>
    <n v="23149"/>
    <m/>
  </r>
  <r>
    <x v="14"/>
    <x v="3"/>
    <x v="190"/>
    <x v="2"/>
    <x v="13"/>
    <n v="122626"/>
    <n v="0"/>
    <n v="0"/>
    <m/>
    <m/>
    <n v="122626"/>
    <m/>
  </r>
  <r>
    <x v="14"/>
    <x v="3"/>
    <x v="190"/>
    <x v="4"/>
    <x v="7"/>
    <n v="10938"/>
    <n v="0"/>
    <n v="0"/>
    <m/>
    <m/>
    <n v="10938"/>
    <m/>
  </r>
  <r>
    <x v="14"/>
    <x v="5"/>
    <x v="89"/>
    <x v="0"/>
    <x v="11"/>
    <n v="525813"/>
    <n v="0"/>
    <n v="0"/>
    <m/>
    <m/>
    <n v="525813"/>
    <m/>
  </r>
  <r>
    <x v="14"/>
    <x v="5"/>
    <x v="89"/>
    <x v="1"/>
    <x v="12"/>
    <n v="534695"/>
    <n v="0"/>
    <n v="0"/>
    <m/>
    <m/>
    <n v="534695"/>
    <m/>
  </r>
  <r>
    <x v="14"/>
    <x v="5"/>
    <x v="89"/>
    <x v="2"/>
    <x v="6"/>
    <n v="297919"/>
    <n v="46080"/>
    <n v="0"/>
    <m/>
    <m/>
    <n v="343999"/>
    <m/>
  </r>
  <r>
    <x v="14"/>
    <x v="5"/>
    <x v="89"/>
    <x v="2"/>
    <x v="13"/>
    <n v="1069507"/>
    <n v="40887"/>
    <n v="0"/>
    <m/>
    <m/>
    <n v="1110394"/>
    <m/>
  </r>
  <r>
    <x v="14"/>
    <x v="5"/>
    <x v="89"/>
    <x v="4"/>
    <x v="7"/>
    <n v="128704"/>
    <n v="0"/>
    <n v="0"/>
    <m/>
    <m/>
    <n v="128704"/>
    <m/>
  </r>
  <r>
    <x v="14"/>
    <x v="5"/>
    <x v="89"/>
    <x v="3"/>
    <x v="5"/>
    <n v="98768"/>
    <n v="0"/>
    <n v="0"/>
    <m/>
    <m/>
    <n v="98768"/>
    <m/>
  </r>
  <r>
    <x v="14"/>
    <x v="5"/>
    <x v="89"/>
    <x v="3"/>
    <x v="10"/>
    <n v="327443"/>
    <n v="0"/>
    <n v="0"/>
    <m/>
    <m/>
    <n v="327443"/>
    <m/>
  </r>
  <r>
    <x v="14"/>
    <x v="5"/>
    <x v="89"/>
    <x v="3"/>
    <x v="15"/>
    <n v="57204"/>
    <n v="0"/>
    <n v="0"/>
    <m/>
    <m/>
    <n v="57204"/>
    <m/>
  </r>
  <r>
    <x v="14"/>
    <x v="5"/>
    <x v="33"/>
    <x v="0"/>
    <x v="11"/>
    <n v="2279067"/>
    <n v="27956"/>
    <n v="0"/>
    <m/>
    <m/>
    <n v="2307023"/>
    <m/>
  </r>
  <r>
    <x v="14"/>
    <x v="5"/>
    <x v="33"/>
    <x v="1"/>
    <x v="12"/>
    <n v="316402"/>
    <n v="0"/>
    <n v="0"/>
    <m/>
    <m/>
    <n v="316402"/>
    <m/>
  </r>
  <r>
    <x v="14"/>
    <x v="5"/>
    <x v="33"/>
    <x v="2"/>
    <x v="6"/>
    <n v="3139305"/>
    <n v="0"/>
    <n v="0"/>
    <m/>
    <m/>
    <n v="3139305"/>
    <m/>
  </r>
  <r>
    <x v="14"/>
    <x v="5"/>
    <x v="33"/>
    <x v="2"/>
    <x v="13"/>
    <n v="2203012"/>
    <n v="0"/>
    <n v="0"/>
    <m/>
    <m/>
    <n v="2203012"/>
    <m/>
  </r>
  <r>
    <x v="14"/>
    <x v="5"/>
    <x v="33"/>
    <x v="4"/>
    <x v="7"/>
    <n v="619853"/>
    <n v="0"/>
    <n v="0"/>
    <m/>
    <m/>
    <n v="619853"/>
    <m/>
  </r>
  <r>
    <x v="14"/>
    <x v="5"/>
    <x v="33"/>
    <x v="3"/>
    <x v="5"/>
    <n v="321936"/>
    <n v="0"/>
    <n v="0"/>
    <m/>
    <m/>
    <n v="321936"/>
    <m/>
  </r>
  <r>
    <x v="14"/>
    <x v="5"/>
    <x v="33"/>
    <x v="3"/>
    <x v="10"/>
    <n v="758394"/>
    <n v="0"/>
    <n v="0"/>
    <m/>
    <m/>
    <n v="758394"/>
    <m/>
  </r>
  <r>
    <x v="14"/>
    <x v="5"/>
    <x v="33"/>
    <x v="3"/>
    <x v="15"/>
    <n v="93263"/>
    <n v="0"/>
    <n v="0"/>
    <m/>
    <m/>
    <n v="93263"/>
    <m/>
  </r>
  <r>
    <x v="14"/>
    <x v="5"/>
    <x v="39"/>
    <x v="0"/>
    <x v="11"/>
    <n v="5505107"/>
    <n v="25637"/>
    <n v="0"/>
    <m/>
    <m/>
    <n v="5530744"/>
    <m/>
  </r>
  <r>
    <x v="14"/>
    <x v="5"/>
    <x v="39"/>
    <x v="6"/>
    <x v="4"/>
    <n v="172215"/>
    <n v="0"/>
    <n v="0"/>
    <m/>
    <m/>
    <n v="172215"/>
    <m/>
  </r>
  <r>
    <x v="14"/>
    <x v="5"/>
    <x v="39"/>
    <x v="1"/>
    <x v="12"/>
    <n v="3053329"/>
    <n v="59736"/>
    <n v="0"/>
    <m/>
    <m/>
    <n v="3113065"/>
    <m/>
  </r>
  <r>
    <x v="14"/>
    <x v="5"/>
    <x v="39"/>
    <x v="2"/>
    <x v="6"/>
    <n v="5031932"/>
    <n v="68713"/>
    <n v="0"/>
    <m/>
    <m/>
    <n v="5100645"/>
    <m/>
  </r>
  <r>
    <x v="14"/>
    <x v="5"/>
    <x v="39"/>
    <x v="2"/>
    <x v="13"/>
    <n v="6152970"/>
    <n v="28775"/>
    <n v="0"/>
    <m/>
    <m/>
    <n v="6181745"/>
    <m/>
  </r>
  <r>
    <x v="14"/>
    <x v="5"/>
    <x v="39"/>
    <x v="2"/>
    <x v="9"/>
    <s v="-"/>
    <m/>
    <m/>
    <n v="0"/>
    <n v="14100"/>
    <n v="14100"/>
    <m/>
  </r>
  <r>
    <x v="14"/>
    <x v="5"/>
    <x v="39"/>
    <x v="4"/>
    <x v="7"/>
    <n v="751711"/>
    <n v="26872"/>
    <n v="0"/>
    <m/>
    <m/>
    <n v="778583"/>
    <m/>
  </r>
  <r>
    <x v="14"/>
    <x v="5"/>
    <x v="39"/>
    <x v="3"/>
    <x v="5"/>
    <n v="773248"/>
    <n v="0"/>
    <n v="0"/>
    <m/>
    <m/>
    <n v="773248"/>
    <m/>
  </r>
  <r>
    <x v="14"/>
    <x v="5"/>
    <x v="39"/>
    <x v="3"/>
    <x v="10"/>
    <n v="2546650"/>
    <n v="15013"/>
    <n v="0"/>
    <m/>
    <m/>
    <n v="2561663"/>
    <m/>
  </r>
  <r>
    <x v="14"/>
    <x v="5"/>
    <x v="39"/>
    <x v="3"/>
    <x v="15"/>
    <n v="1457699"/>
    <n v="0"/>
    <n v="0"/>
    <m/>
    <m/>
    <n v="1457699"/>
    <m/>
  </r>
  <r>
    <x v="14"/>
    <x v="3"/>
    <x v="97"/>
    <x v="2"/>
    <x v="6"/>
    <n v="24248"/>
    <n v="0"/>
    <n v="0"/>
    <m/>
    <m/>
    <n v="24248"/>
    <m/>
  </r>
  <r>
    <x v="14"/>
    <x v="5"/>
    <x v="22"/>
    <x v="0"/>
    <x v="11"/>
    <n v="2581732"/>
    <n v="0"/>
    <n v="0"/>
    <m/>
    <m/>
    <n v="2581732"/>
    <m/>
  </r>
  <r>
    <x v="14"/>
    <x v="5"/>
    <x v="22"/>
    <x v="6"/>
    <x v="4"/>
    <n v="165807"/>
    <n v="0"/>
    <n v="0"/>
    <m/>
    <m/>
    <n v="165807"/>
    <m/>
  </r>
  <r>
    <x v="14"/>
    <x v="5"/>
    <x v="22"/>
    <x v="1"/>
    <x v="12"/>
    <n v="1936105"/>
    <n v="14963"/>
    <n v="0"/>
    <m/>
    <m/>
    <n v="1951068"/>
    <m/>
  </r>
  <r>
    <x v="14"/>
    <x v="5"/>
    <x v="22"/>
    <x v="2"/>
    <x v="6"/>
    <n v="4030565"/>
    <n v="33401"/>
    <n v="0"/>
    <m/>
    <m/>
    <n v="4063966"/>
    <m/>
  </r>
  <r>
    <x v="14"/>
    <x v="5"/>
    <x v="22"/>
    <x v="2"/>
    <x v="13"/>
    <n v="5568508"/>
    <n v="21577"/>
    <n v="0"/>
    <m/>
    <m/>
    <n v="5590085"/>
    <m/>
  </r>
  <r>
    <x v="14"/>
    <x v="5"/>
    <x v="22"/>
    <x v="4"/>
    <x v="7"/>
    <n v="427967"/>
    <n v="38790"/>
    <n v="0"/>
    <m/>
    <m/>
    <n v="466757"/>
    <m/>
  </r>
  <r>
    <x v="14"/>
    <x v="5"/>
    <x v="22"/>
    <x v="3"/>
    <x v="5"/>
    <n v="1225618"/>
    <n v="0"/>
    <n v="0"/>
    <m/>
    <m/>
    <n v="1225618"/>
    <m/>
  </r>
  <r>
    <x v="14"/>
    <x v="5"/>
    <x v="22"/>
    <x v="3"/>
    <x v="10"/>
    <n v="3783573"/>
    <n v="0"/>
    <n v="0"/>
    <m/>
    <m/>
    <n v="3783573"/>
    <m/>
  </r>
  <r>
    <x v="14"/>
    <x v="5"/>
    <x v="22"/>
    <x v="3"/>
    <x v="15"/>
    <n v="1047108"/>
    <n v="0"/>
    <n v="0"/>
    <m/>
    <m/>
    <n v="1047108"/>
    <m/>
  </r>
  <r>
    <x v="14"/>
    <x v="5"/>
    <x v="69"/>
    <x v="0"/>
    <x v="11"/>
    <n v="1164616"/>
    <n v="34592"/>
    <n v="0"/>
    <m/>
    <m/>
    <n v="1199208"/>
    <m/>
  </r>
  <r>
    <x v="14"/>
    <x v="5"/>
    <x v="69"/>
    <x v="1"/>
    <x v="12"/>
    <n v="1129011"/>
    <n v="76402"/>
    <n v="0"/>
    <m/>
    <m/>
    <n v="1205413"/>
    <m/>
  </r>
  <r>
    <x v="14"/>
    <x v="5"/>
    <x v="69"/>
    <x v="2"/>
    <x v="6"/>
    <n v="1963262"/>
    <n v="54935"/>
    <n v="0"/>
    <m/>
    <m/>
    <n v="2018197"/>
    <m/>
  </r>
  <r>
    <x v="14"/>
    <x v="5"/>
    <x v="69"/>
    <x v="2"/>
    <x v="13"/>
    <n v="1468344"/>
    <n v="17036"/>
    <n v="0"/>
    <m/>
    <m/>
    <n v="1485380"/>
    <m/>
  </r>
  <r>
    <x v="14"/>
    <x v="5"/>
    <x v="69"/>
    <x v="4"/>
    <x v="7"/>
    <n v="238478"/>
    <n v="18490"/>
    <n v="0"/>
    <m/>
    <m/>
    <n v="256968"/>
    <m/>
  </r>
  <r>
    <x v="14"/>
    <x v="5"/>
    <x v="69"/>
    <x v="3"/>
    <x v="5"/>
    <n v="133753"/>
    <n v="0"/>
    <n v="0"/>
    <m/>
    <m/>
    <n v="133753"/>
    <m/>
  </r>
  <r>
    <x v="14"/>
    <x v="5"/>
    <x v="69"/>
    <x v="3"/>
    <x v="10"/>
    <n v="46160"/>
    <n v="31839"/>
    <n v="0"/>
    <m/>
    <m/>
    <n v="77999"/>
    <m/>
  </r>
  <r>
    <x v="14"/>
    <x v="5"/>
    <x v="69"/>
    <x v="0"/>
    <x v="11"/>
    <n v="1982664"/>
    <n v="0"/>
    <n v="0"/>
    <m/>
    <m/>
    <n v="1982664"/>
    <m/>
  </r>
  <r>
    <x v="14"/>
    <x v="5"/>
    <x v="69"/>
    <x v="1"/>
    <x v="12"/>
    <n v="1457525"/>
    <n v="0"/>
    <n v="0"/>
    <m/>
    <m/>
    <n v="1457525"/>
    <m/>
  </r>
  <r>
    <x v="14"/>
    <x v="5"/>
    <x v="69"/>
    <x v="2"/>
    <x v="6"/>
    <n v="1103154"/>
    <n v="0"/>
    <n v="0"/>
    <m/>
    <m/>
    <n v="1103154"/>
    <m/>
  </r>
  <r>
    <x v="14"/>
    <x v="5"/>
    <x v="69"/>
    <x v="2"/>
    <x v="13"/>
    <n v="913043"/>
    <n v="0"/>
    <n v="0"/>
    <m/>
    <m/>
    <n v="913043"/>
    <m/>
  </r>
  <r>
    <x v="14"/>
    <x v="5"/>
    <x v="69"/>
    <x v="4"/>
    <x v="7"/>
    <n v="325644"/>
    <n v="0"/>
    <n v="0"/>
    <m/>
    <m/>
    <n v="325644"/>
    <m/>
  </r>
  <r>
    <x v="14"/>
    <x v="5"/>
    <x v="69"/>
    <x v="3"/>
    <x v="5"/>
    <n v="40188"/>
    <n v="0"/>
    <n v="0"/>
    <m/>
    <m/>
    <n v="40188"/>
    <m/>
  </r>
  <r>
    <x v="14"/>
    <x v="5"/>
    <x v="69"/>
    <x v="3"/>
    <x v="10"/>
    <n v="48752"/>
    <n v="0"/>
    <n v="0"/>
    <m/>
    <m/>
    <n v="48752"/>
    <m/>
  </r>
  <r>
    <x v="14"/>
    <x v="5"/>
    <x v="69"/>
    <x v="3"/>
    <x v="15"/>
    <n v="32576"/>
    <n v="0"/>
    <n v="0"/>
    <m/>
    <m/>
    <n v="32576"/>
    <m/>
  </r>
  <r>
    <x v="14"/>
    <x v="5"/>
    <x v="33"/>
    <x v="0"/>
    <x v="11"/>
    <n v="3448277"/>
    <n v="0"/>
    <n v="0"/>
    <m/>
    <m/>
    <n v="3448277"/>
    <m/>
  </r>
  <r>
    <x v="14"/>
    <x v="5"/>
    <x v="33"/>
    <x v="6"/>
    <x v="4"/>
    <n v="5994"/>
    <n v="5994"/>
    <n v="0"/>
    <m/>
    <m/>
    <n v="11988"/>
    <m/>
  </r>
  <r>
    <x v="14"/>
    <x v="5"/>
    <x v="33"/>
    <x v="1"/>
    <x v="12"/>
    <n v="2750637"/>
    <n v="407110"/>
    <n v="0"/>
    <m/>
    <m/>
    <n v="3157747"/>
    <m/>
  </r>
  <r>
    <x v="14"/>
    <x v="5"/>
    <x v="33"/>
    <x v="2"/>
    <x v="6"/>
    <n v="3151289"/>
    <n v="10221"/>
    <n v="0"/>
    <m/>
    <m/>
    <n v="3161510"/>
    <m/>
  </r>
  <r>
    <x v="14"/>
    <x v="5"/>
    <x v="33"/>
    <x v="2"/>
    <x v="13"/>
    <n v="3602257"/>
    <n v="33480"/>
    <n v="0"/>
    <m/>
    <m/>
    <n v="3635737"/>
    <m/>
  </r>
  <r>
    <x v="14"/>
    <x v="5"/>
    <x v="33"/>
    <x v="4"/>
    <x v="7"/>
    <n v="876237"/>
    <n v="62725"/>
    <n v="0"/>
    <m/>
    <m/>
    <n v="938962"/>
    <m/>
  </r>
  <r>
    <x v="14"/>
    <x v="5"/>
    <x v="33"/>
    <x v="3"/>
    <x v="5"/>
    <n v="56182"/>
    <n v="12208"/>
    <n v="0"/>
    <m/>
    <m/>
    <n v="68390"/>
    <m/>
  </r>
  <r>
    <x v="14"/>
    <x v="5"/>
    <x v="33"/>
    <x v="3"/>
    <x v="10"/>
    <n v="214813"/>
    <n v="30904"/>
    <n v="0"/>
    <m/>
    <m/>
    <n v="245717"/>
    <m/>
  </r>
  <r>
    <x v="14"/>
    <x v="5"/>
    <x v="33"/>
    <x v="3"/>
    <x v="15"/>
    <n v="122695"/>
    <n v="0"/>
    <n v="0"/>
    <m/>
    <m/>
    <n v="122695"/>
    <m/>
  </r>
  <r>
    <x v="14"/>
    <x v="5"/>
    <x v="66"/>
    <x v="0"/>
    <x v="11"/>
    <n v="180190"/>
    <n v="0"/>
    <n v="0"/>
    <m/>
    <m/>
    <n v="180190"/>
    <m/>
  </r>
  <r>
    <x v="14"/>
    <x v="5"/>
    <x v="66"/>
    <x v="1"/>
    <x v="12"/>
    <n v="77513"/>
    <n v="0"/>
    <n v="0"/>
    <m/>
    <m/>
    <n v="77513"/>
    <m/>
  </r>
  <r>
    <x v="14"/>
    <x v="5"/>
    <x v="66"/>
    <x v="2"/>
    <x v="6"/>
    <n v="1278120"/>
    <n v="0"/>
    <n v="0"/>
    <m/>
    <m/>
    <n v="1278120"/>
    <m/>
  </r>
  <r>
    <x v="14"/>
    <x v="5"/>
    <x v="66"/>
    <x v="2"/>
    <x v="13"/>
    <n v="712190"/>
    <n v="0"/>
    <n v="0"/>
    <m/>
    <m/>
    <n v="712190"/>
    <m/>
  </r>
  <r>
    <x v="14"/>
    <x v="5"/>
    <x v="66"/>
    <x v="4"/>
    <x v="7"/>
    <n v="137311"/>
    <n v="0"/>
    <n v="0"/>
    <m/>
    <m/>
    <n v="137311"/>
    <m/>
  </r>
  <r>
    <x v="14"/>
    <x v="5"/>
    <x v="66"/>
    <x v="3"/>
    <x v="5"/>
    <n v="69742"/>
    <n v="0"/>
    <n v="0"/>
    <m/>
    <m/>
    <n v="69742"/>
    <m/>
  </r>
  <r>
    <x v="14"/>
    <x v="5"/>
    <x v="66"/>
    <x v="3"/>
    <x v="10"/>
    <n v="260027"/>
    <n v="0"/>
    <n v="0"/>
    <m/>
    <m/>
    <n v="260027"/>
    <m/>
  </r>
  <r>
    <x v="14"/>
    <x v="7"/>
    <x v="121"/>
    <x v="0"/>
    <x v="11"/>
    <n v="60584"/>
    <n v="0"/>
    <n v="0"/>
    <m/>
    <m/>
    <n v="60584"/>
    <m/>
  </r>
  <r>
    <x v="14"/>
    <x v="7"/>
    <x v="121"/>
    <x v="1"/>
    <x v="12"/>
    <n v="6177"/>
    <n v="0"/>
    <n v="0"/>
    <m/>
    <m/>
    <n v="6177"/>
    <m/>
  </r>
  <r>
    <x v="14"/>
    <x v="7"/>
    <x v="121"/>
    <x v="2"/>
    <x v="13"/>
    <n v="38796"/>
    <n v="0"/>
    <n v="0"/>
    <m/>
    <m/>
    <n v="38796"/>
    <m/>
  </r>
  <r>
    <x v="14"/>
    <x v="7"/>
    <x v="121"/>
    <x v="4"/>
    <x v="7"/>
    <n v="8986"/>
    <n v="0"/>
    <n v="0"/>
    <m/>
    <m/>
    <n v="8986"/>
    <m/>
  </r>
  <r>
    <x v="14"/>
    <x v="7"/>
    <x v="52"/>
    <x v="0"/>
    <x v="11"/>
    <n v="2069142"/>
    <n v="72326"/>
    <n v="0"/>
    <m/>
    <m/>
    <n v="2141468"/>
    <m/>
  </r>
  <r>
    <x v="14"/>
    <x v="7"/>
    <x v="52"/>
    <x v="1"/>
    <x v="12"/>
    <n v="489124"/>
    <n v="6339"/>
    <n v="0"/>
    <m/>
    <m/>
    <n v="495463"/>
    <m/>
  </r>
  <r>
    <x v="14"/>
    <x v="7"/>
    <x v="52"/>
    <x v="2"/>
    <x v="6"/>
    <n v="904655"/>
    <n v="0"/>
    <n v="0"/>
    <m/>
    <m/>
    <n v="904655"/>
    <m/>
  </r>
  <r>
    <x v="14"/>
    <x v="7"/>
    <x v="52"/>
    <x v="2"/>
    <x v="13"/>
    <n v="1077690"/>
    <n v="0"/>
    <n v="0"/>
    <m/>
    <m/>
    <n v="1077690"/>
    <m/>
  </r>
  <r>
    <x v="14"/>
    <x v="7"/>
    <x v="52"/>
    <x v="4"/>
    <x v="7"/>
    <n v="11803"/>
    <n v="0"/>
    <n v="0"/>
    <m/>
    <m/>
    <n v="11803"/>
    <m/>
  </r>
  <r>
    <x v="14"/>
    <x v="7"/>
    <x v="52"/>
    <x v="3"/>
    <x v="5"/>
    <n v="72583"/>
    <n v="0"/>
    <n v="0"/>
    <m/>
    <m/>
    <n v="72583"/>
    <m/>
  </r>
  <r>
    <x v="14"/>
    <x v="7"/>
    <x v="52"/>
    <x v="3"/>
    <x v="10"/>
    <n v="161544"/>
    <n v="0"/>
    <n v="0"/>
    <m/>
    <m/>
    <n v="161544"/>
    <m/>
  </r>
  <r>
    <x v="14"/>
    <x v="7"/>
    <x v="82"/>
    <x v="0"/>
    <x v="11"/>
    <n v="629903"/>
    <n v="0"/>
    <n v="0"/>
    <m/>
    <m/>
    <n v="629903"/>
    <m/>
  </r>
  <r>
    <x v="14"/>
    <x v="7"/>
    <x v="82"/>
    <x v="1"/>
    <x v="12"/>
    <n v="1105445"/>
    <n v="0"/>
    <n v="0"/>
    <m/>
    <m/>
    <n v="1105445"/>
    <m/>
  </r>
  <r>
    <x v="14"/>
    <x v="7"/>
    <x v="82"/>
    <x v="2"/>
    <x v="6"/>
    <n v="533373"/>
    <n v="0"/>
    <n v="0"/>
    <m/>
    <m/>
    <n v="533373"/>
    <m/>
  </r>
  <r>
    <x v="14"/>
    <x v="7"/>
    <x v="82"/>
    <x v="2"/>
    <x v="13"/>
    <n v="506739"/>
    <n v="0"/>
    <n v="0"/>
    <m/>
    <m/>
    <n v="506739"/>
    <m/>
  </r>
  <r>
    <x v="14"/>
    <x v="7"/>
    <x v="82"/>
    <x v="3"/>
    <x v="5"/>
    <n v="12671"/>
    <n v="0"/>
    <n v="0"/>
    <m/>
    <m/>
    <n v="12671"/>
    <m/>
  </r>
  <r>
    <x v="14"/>
    <x v="7"/>
    <x v="82"/>
    <x v="3"/>
    <x v="10"/>
    <n v="30097"/>
    <n v="0"/>
    <n v="0"/>
    <m/>
    <m/>
    <n v="30097"/>
    <m/>
  </r>
  <r>
    <x v="14"/>
    <x v="7"/>
    <x v="82"/>
    <x v="3"/>
    <x v="15"/>
    <n v="43463"/>
    <n v="0"/>
    <n v="0"/>
    <m/>
    <m/>
    <n v="43463"/>
    <m/>
  </r>
  <r>
    <x v="14"/>
    <x v="7"/>
    <x v="117"/>
    <x v="0"/>
    <x v="11"/>
    <n v="71120"/>
    <n v="0"/>
    <n v="0"/>
    <m/>
    <m/>
    <n v="71120"/>
    <m/>
  </r>
  <r>
    <x v="14"/>
    <x v="7"/>
    <x v="117"/>
    <x v="1"/>
    <x v="12"/>
    <n v="145945"/>
    <n v="0"/>
    <n v="0"/>
    <m/>
    <m/>
    <n v="145945"/>
    <m/>
  </r>
  <r>
    <x v="14"/>
    <x v="7"/>
    <x v="117"/>
    <x v="2"/>
    <x v="6"/>
    <n v="233656"/>
    <n v="0"/>
    <n v="0"/>
    <m/>
    <m/>
    <n v="233656"/>
    <m/>
  </r>
  <r>
    <x v="14"/>
    <x v="7"/>
    <x v="117"/>
    <x v="2"/>
    <x v="13"/>
    <n v="66115"/>
    <n v="0"/>
    <n v="0"/>
    <m/>
    <m/>
    <n v="66115"/>
    <m/>
  </r>
  <r>
    <x v="14"/>
    <x v="7"/>
    <x v="117"/>
    <x v="3"/>
    <x v="5"/>
    <n v="6744"/>
    <n v="0"/>
    <n v="0"/>
    <m/>
    <m/>
    <n v="6744"/>
    <m/>
  </r>
  <r>
    <x v="14"/>
    <x v="7"/>
    <x v="117"/>
    <x v="3"/>
    <x v="15"/>
    <n v="35137"/>
    <n v="0"/>
    <n v="0"/>
    <m/>
    <m/>
    <n v="35137"/>
    <m/>
  </r>
  <r>
    <x v="14"/>
    <x v="7"/>
    <x v="115"/>
    <x v="0"/>
    <x v="11"/>
    <n v="249944"/>
    <n v="0"/>
    <n v="0"/>
    <m/>
    <m/>
    <n v="249944"/>
    <m/>
  </r>
  <r>
    <x v="14"/>
    <x v="7"/>
    <x v="115"/>
    <x v="1"/>
    <x v="12"/>
    <n v="45627"/>
    <n v="0"/>
    <n v="0"/>
    <m/>
    <m/>
    <n v="45627"/>
    <m/>
  </r>
  <r>
    <x v="14"/>
    <x v="7"/>
    <x v="115"/>
    <x v="2"/>
    <x v="6"/>
    <n v="103130"/>
    <n v="0"/>
    <n v="0"/>
    <m/>
    <m/>
    <n v="103130"/>
    <m/>
  </r>
  <r>
    <x v="14"/>
    <x v="7"/>
    <x v="115"/>
    <x v="2"/>
    <x v="13"/>
    <n v="138488"/>
    <n v="0"/>
    <n v="0"/>
    <m/>
    <m/>
    <n v="138488"/>
    <m/>
  </r>
  <r>
    <x v="14"/>
    <x v="7"/>
    <x v="139"/>
    <x v="0"/>
    <x v="11"/>
    <n v="35693"/>
    <n v="0"/>
    <n v="0"/>
    <m/>
    <m/>
    <n v="35693"/>
    <m/>
  </r>
  <r>
    <x v="14"/>
    <x v="7"/>
    <x v="139"/>
    <x v="1"/>
    <x v="12"/>
    <n v="23307"/>
    <n v="0"/>
    <n v="0"/>
    <m/>
    <m/>
    <n v="23307"/>
    <m/>
  </r>
  <r>
    <x v="14"/>
    <x v="7"/>
    <x v="72"/>
    <x v="0"/>
    <x v="11"/>
    <n v="916232"/>
    <n v="0"/>
    <n v="0"/>
    <m/>
    <m/>
    <n v="916232"/>
    <m/>
  </r>
  <r>
    <x v="14"/>
    <x v="7"/>
    <x v="72"/>
    <x v="1"/>
    <x v="12"/>
    <n v="965834"/>
    <n v="0"/>
    <n v="0"/>
    <m/>
    <m/>
    <n v="965834"/>
    <m/>
  </r>
  <r>
    <x v="14"/>
    <x v="7"/>
    <x v="72"/>
    <x v="2"/>
    <x v="6"/>
    <n v="910446"/>
    <n v="0"/>
    <n v="0"/>
    <m/>
    <m/>
    <n v="910446"/>
    <m/>
  </r>
  <r>
    <x v="14"/>
    <x v="7"/>
    <x v="72"/>
    <x v="2"/>
    <x v="13"/>
    <n v="1078605"/>
    <n v="0"/>
    <n v="0"/>
    <m/>
    <m/>
    <n v="1078605"/>
    <m/>
  </r>
  <r>
    <x v="14"/>
    <x v="7"/>
    <x v="72"/>
    <x v="4"/>
    <x v="7"/>
    <n v="147365"/>
    <n v="0"/>
    <n v="0"/>
    <m/>
    <m/>
    <n v="147365"/>
    <m/>
  </r>
  <r>
    <x v="14"/>
    <x v="7"/>
    <x v="72"/>
    <x v="3"/>
    <x v="5"/>
    <n v="59548"/>
    <n v="0"/>
    <n v="0"/>
    <m/>
    <m/>
    <n v="59548"/>
    <m/>
  </r>
  <r>
    <x v="14"/>
    <x v="7"/>
    <x v="72"/>
    <x v="3"/>
    <x v="10"/>
    <n v="4540"/>
    <n v="0"/>
    <n v="0"/>
    <m/>
    <m/>
    <n v="4540"/>
    <m/>
  </r>
  <r>
    <x v="14"/>
    <x v="7"/>
    <x v="72"/>
    <x v="3"/>
    <x v="15"/>
    <n v="67848"/>
    <n v="0"/>
    <n v="0"/>
    <m/>
    <m/>
    <n v="67848"/>
    <m/>
  </r>
  <r>
    <x v="14"/>
    <x v="7"/>
    <x v="62"/>
    <x v="0"/>
    <x v="11"/>
    <n v="1009744"/>
    <n v="0"/>
    <n v="0"/>
    <m/>
    <m/>
    <n v="1009744"/>
    <m/>
  </r>
  <r>
    <x v="14"/>
    <x v="7"/>
    <x v="62"/>
    <x v="1"/>
    <x v="12"/>
    <n v="1297465"/>
    <n v="271186"/>
    <n v="0"/>
    <m/>
    <m/>
    <n v="1568651"/>
    <m/>
  </r>
  <r>
    <x v="14"/>
    <x v="7"/>
    <x v="62"/>
    <x v="2"/>
    <x v="6"/>
    <n v="1395913"/>
    <n v="11520"/>
    <n v="0"/>
    <m/>
    <m/>
    <n v="1407433"/>
    <m/>
  </r>
  <r>
    <x v="14"/>
    <x v="7"/>
    <x v="62"/>
    <x v="2"/>
    <x v="13"/>
    <n v="1136353"/>
    <n v="0"/>
    <n v="0"/>
    <m/>
    <m/>
    <n v="1136353"/>
    <m/>
  </r>
  <r>
    <x v="14"/>
    <x v="7"/>
    <x v="62"/>
    <x v="4"/>
    <x v="7"/>
    <n v="37776"/>
    <n v="0"/>
    <n v="0"/>
    <m/>
    <m/>
    <n v="37776"/>
    <m/>
  </r>
  <r>
    <x v="14"/>
    <x v="7"/>
    <x v="62"/>
    <x v="3"/>
    <x v="5"/>
    <n v="371731"/>
    <n v="0"/>
    <n v="0"/>
    <m/>
    <m/>
    <n v="371731"/>
    <m/>
  </r>
  <r>
    <x v="14"/>
    <x v="7"/>
    <x v="62"/>
    <x v="3"/>
    <x v="10"/>
    <n v="15373"/>
    <n v="0"/>
    <n v="0"/>
    <m/>
    <m/>
    <n v="15373"/>
    <m/>
  </r>
  <r>
    <x v="14"/>
    <x v="7"/>
    <x v="62"/>
    <x v="0"/>
    <x v="11"/>
    <n v="482402"/>
    <n v="0"/>
    <n v="0"/>
    <m/>
    <m/>
    <n v="482402"/>
    <m/>
  </r>
  <r>
    <x v="14"/>
    <x v="7"/>
    <x v="62"/>
    <x v="1"/>
    <x v="12"/>
    <n v="2112678"/>
    <n v="58095"/>
    <n v="0"/>
    <m/>
    <m/>
    <n v="2170773"/>
    <m/>
  </r>
  <r>
    <x v="14"/>
    <x v="7"/>
    <x v="62"/>
    <x v="2"/>
    <x v="6"/>
    <n v="808345"/>
    <n v="0"/>
    <n v="0"/>
    <m/>
    <m/>
    <n v="808345"/>
    <m/>
  </r>
  <r>
    <x v="14"/>
    <x v="7"/>
    <x v="62"/>
    <x v="2"/>
    <x v="13"/>
    <n v="118181"/>
    <n v="0"/>
    <n v="0"/>
    <m/>
    <m/>
    <n v="118181"/>
    <m/>
  </r>
  <r>
    <x v="14"/>
    <x v="7"/>
    <x v="62"/>
    <x v="4"/>
    <x v="7"/>
    <n v="15274"/>
    <n v="0"/>
    <n v="0"/>
    <m/>
    <m/>
    <n v="15274"/>
    <m/>
  </r>
  <r>
    <x v="14"/>
    <x v="7"/>
    <x v="62"/>
    <x v="3"/>
    <x v="5"/>
    <n v="66175"/>
    <n v="0"/>
    <n v="0"/>
    <m/>
    <m/>
    <n v="66175"/>
    <m/>
  </r>
  <r>
    <x v="14"/>
    <x v="7"/>
    <x v="62"/>
    <x v="3"/>
    <x v="10"/>
    <n v="22521"/>
    <n v="13013"/>
    <n v="0"/>
    <m/>
    <m/>
    <n v="35534"/>
    <m/>
  </r>
  <r>
    <x v="14"/>
    <x v="7"/>
    <x v="62"/>
    <x v="3"/>
    <x v="15"/>
    <n v="43000"/>
    <n v="0"/>
    <n v="0"/>
    <m/>
    <m/>
    <n v="43000"/>
    <m/>
  </r>
  <r>
    <x v="14"/>
    <x v="7"/>
    <x v="149"/>
    <x v="1"/>
    <x v="12"/>
    <n v="79335"/>
    <n v="0"/>
    <n v="0"/>
    <m/>
    <m/>
    <n v="79335"/>
    <m/>
  </r>
  <r>
    <x v="14"/>
    <x v="7"/>
    <x v="133"/>
    <x v="0"/>
    <x v="11"/>
    <n v="36070"/>
    <n v="0"/>
    <n v="0"/>
    <m/>
    <m/>
    <n v="36070"/>
    <m/>
  </r>
  <r>
    <x v="14"/>
    <x v="7"/>
    <x v="133"/>
    <x v="1"/>
    <x v="12"/>
    <n v="141865"/>
    <n v="0"/>
    <n v="0"/>
    <m/>
    <m/>
    <n v="141865"/>
    <m/>
  </r>
  <r>
    <x v="14"/>
    <x v="7"/>
    <x v="130"/>
    <x v="0"/>
    <x v="11"/>
    <n v="15734"/>
    <n v="0"/>
    <n v="0"/>
    <m/>
    <m/>
    <n v="15734"/>
    <m/>
  </r>
  <r>
    <x v="14"/>
    <x v="7"/>
    <x v="130"/>
    <x v="1"/>
    <x v="12"/>
    <n v="27970"/>
    <n v="0"/>
    <n v="0"/>
    <m/>
    <m/>
    <n v="27970"/>
    <m/>
  </r>
  <r>
    <x v="14"/>
    <x v="9"/>
    <x v="106"/>
    <x v="0"/>
    <x v="11"/>
    <n v="224266"/>
    <n v="0"/>
    <n v="0"/>
    <m/>
    <m/>
    <n v="224266"/>
    <m/>
  </r>
  <r>
    <x v="14"/>
    <x v="9"/>
    <x v="106"/>
    <x v="1"/>
    <x v="12"/>
    <n v="148175"/>
    <n v="0"/>
    <n v="0"/>
    <m/>
    <m/>
    <n v="148175"/>
    <m/>
  </r>
  <r>
    <x v="14"/>
    <x v="9"/>
    <x v="106"/>
    <x v="2"/>
    <x v="6"/>
    <n v="95743"/>
    <n v="0"/>
    <n v="0"/>
    <m/>
    <m/>
    <n v="95743"/>
    <m/>
  </r>
  <r>
    <x v="14"/>
    <x v="9"/>
    <x v="106"/>
    <x v="2"/>
    <x v="13"/>
    <n v="18504"/>
    <n v="0"/>
    <n v="0"/>
    <m/>
    <m/>
    <n v="18504"/>
    <m/>
  </r>
  <r>
    <x v="14"/>
    <x v="9"/>
    <x v="107"/>
    <x v="0"/>
    <x v="11"/>
    <n v="25970"/>
    <n v="0"/>
    <n v="0"/>
    <m/>
    <m/>
    <n v="25970"/>
    <m/>
  </r>
  <r>
    <x v="14"/>
    <x v="9"/>
    <x v="107"/>
    <x v="1"/>
    <x v="12"/>
    <n v="279204"/>
    <n v="0"/>
    <n v="0"/>
    <m/>
    <m/>
    <n v="279204"/>
    <m/>
  </r>
  <r>
    <x v="14"/>
    <x v="9"/>
    <x v="161"/>
    <x v="1"/>
    <x v="12"/>
    <n v="55356"/>
    <n v="0"/>
    <n v="0"/>
    <m/>
    <m/>
    <n v="55356"/>
    <m/>
  </r>
  <r>
    <x v="14"/>
    <x v="9"/>
    <x v="158"/>
    <x v="2"/>
    <x v="6"/>
    <n v="15359"/>
    <n v="0"/>
    <n v="0"/>
    <m/>
    <m/>
    <n v="15359"/>
    <m/>
  </r>
  <r>
    <x v="14"/>
    <x v="9"/>
    <x v="148"/>
    <x v="0"/>
    <x v="11"/>
    <n v="37209"/>
    <n v="0"/>
    <n v="0"/>
    <m/>
    <m/>
    <n v="37209"/>
    <m/>
  </r>
  <r>
    <x v="14"/>
    <x v="9"/>
    <x v="148"/>
    <x v="2"/>
    <x v="6"/>
    <n v="54858"/>
    <n v="0"/>
    <n v="0"/>
    <m/>
    <m/>
    <n v="54858"/>
    <m/>
  </r>
  <r>
    <x v="14"/>
    <x v="9"/>
    <x v="142"/>
    <x v="0"/>
    <x v="11"/>
    <n v="14431"/>
    <n v="0"/>
    <n v="0"/>
    <m/>
    <m/>
    <n v="14431"/>
    <m/>
  </r>
  <r>
    <x v="14"/>
    <x v="9"/>
    <x v="142"/>
    <x v="1"/>
    <x v="12"/>
    <n v="263199"/>
    <n v="0"/>
    <n v="0"/>
    <m/>
    <m/>
    <n v="263199"/>
    <m/>
  </r>
  <r>
    <x v="14"/>
    <x v="9"/>
    <x v="173"/>
    <x v="0"/>
    <x v="11"/>
    <n v="35170"/>
    <n v="0"/>
    <n v="0"/>
    <m/>
    <m/>
    <n v="35170"/>
    <m/>
  </r>
  <r>
    <x v="14"/>
    <x v="9"/>
    <x v="173"/>
    <x v="1"/>
    <x v="12"/>
    <n v="130031"/>
    <n v="0"/>
    <n v="0"/>
    <m/>
    <m/>
    <n v="130031"/>
    <m/>
  </r>
  <r>
    <x v="14"/>
    <x v="9"/>
    <x v="137"/>
    <x v="0"/>
    <x v="11"/>
    <n v="59184"/>
    <n v="0"/>
    <n v="0"/>
    <m/>
    <m/>
    <n v="59184"/>
    <m/>
  </r>
  <r>
    <x v="14"/>
    <x v="9"/>
    <x v="137"/>
    <x v="1"/>
    <x v="12"/>
    <n v="110147"/>
    <n v="0"/>
    <n v="0"/>
    <m/>
    <m/>
    <n v="110147"/>
    <m/>
  </r>
  <r>
    <x v="14"/>
    <x v="9"/>
    <x v="146"/>
    <x v="1"/>
    <x v="12"/>
    <n v="29877"/>
    <n v="0"/>
    <n v="0"/>
    <m/>
    <m/>
    <n v="29877"/>
    <m/>
  </r>
  <r>
    <x v="14"/>
    <x v="9"/>
    <x v="126"/>
    <x v="0"/>
    <x v="11"/>
    <n v="181376"/>
    <n v="0"/>
    <n v="0"/>
    <m/>
    <m/>
    <n v="181376"/>
    <m/>
  </r>
  <r>
    <x v="14"/>
    <x v="9"/>
    <x v="126"/>
    <x v="1"/>
    <x v="12"/>
    <n v="43206"/>
    <n v="0"/>
    <n v="0"/>
    <m/>
    <m/>
    <n v="43206"/>
    <m/>
  </r>
  <r>
    <x v="14"/>
    <x v="9"/>
    <x v="126"/>
    <x v="2"/>
    <x v="6"/>
    <n v="2119"/>
    <n v="0"/>
    <n v="0"/>
    <m/>
    <m/>
    <n v="2119"/>
    <m/>
  </r>
  <r>
    <x v="14"/>
    <x v="9"/>
    <x v="154"/>
    <x v="0"/>
    <x v="11"/>
    <n v="68907"/>
    <n v="0"/>
    <n v="0"/>
    <m/>
    <m/>
    <n v="68907"/>
    <m/>
  </r>
  <r>
    <x v="14"/>
    <x v="9"/>
    <x v="95"/>
    <x v="0"/>
    <x v="11"/>
    <n v="131162"/>
    <n v="0"/>
    <n v="0"/>
    <m/>
    <m/>
    <n v="131162"/>
    <m/>
  </r>
  <r>
    <x v="14"/>
    <x v="9"/>
    <x v="95"/>
    <x v="1"/>
    <x v="12"/>
    <n v="532098"/>
    <n v="9290"/>
    <n v="0"/>
    <m/>
    <m/>
    <n v="541388"/>
    <m/>
  </r>
  <r>
    <x v="14"/>
    <x v="9"/>
    <x v="159"/>
    <x v="1"/>
    <x v="12"/>
    <n v="13801"/>
    <n v="0"/>
    <n v="0"/>
    <m/>
    <m/>
    <n v="13801"/>
    <m/>
  </r>
  <r>
    <x v="14"/>
    <x v="9"/>
    <x v="126"/>
    <x v="0"/>
    <x v="11"/>
    <n v="75227"/>
    <n v="0"/>
    <n v="0"/>
    <m/>
    <m/>
    <n v="75227"/>
    <m/>
  </r>
  <r>
    <x v="14"/>
    <x v="9"/>
    <x v="126"/>
    <x v="1"/>
    <x v="12"/>
    <n v="31646"/>
    <n v="0"/>
    <n v="0"/>
    <m/>
    <m/>
    <n v="31646"/>
    <m/>
  </r>
  <r>
    <x v="14"/>
    <x v="9"/>
    <x v="126"/>
    <x v="0"/>
    <x v="11"/>
    <n v="83947"/>
    <n v="0"/>
    <n v="0"/>
    <m/>
    <m/>
    <n v="83947"/>
    <m/>
  </r>
  <r>
    <x v="14"/>
    <x v="9"/>
    <x v="126"/>
    <x v="1"/>
    <x v="12"/>
    <n v="25328"/>
    <n v="0"/>
    <n v="0"/>
    <m/>
    <m/>
    <n v="25328"/>
    <m/>
  </r>
  <r>
    <x v="14"/>
    <x v="9"/>
    <x v="154"/>
    <x v="0"/>
    <x v="11"/>
    <n v="19523"/>
    <n v="0"/>
    <n v="0"/>
    <m/>
    <m/>
    <n v="19523"/>
    <m/>
  </r>
  <r>
    <x v="14"/>
    <x v="9"/>
    <x v="154"/>
    <x v="1"/>
    <x v="12"/>
    <n v="4283"/>
    <n v="0"/>
    <n v="0"/>
    <m/>
    <m/>
    <n v="4283"/>
    <m/>
  </r>
  <r>
    <x v="14"/>
    <x v="9"/>
    <x v="170"/>
    <x v="0"/>
    <x v="11"/>
    <n v="6227"/>
    <n v="0"/>
    <n v="0"/>
    <m/>
    <m/>
    <n v="6227"/>
    <m/>
  </r>
  <r>
    <x v="14"/>
    <x v="9"/>
    <x v="170"/>
    <x v="1"/>
    <x v="12"/>
    <n v="26340"/>
    <n v="0"/>
    <n v="0"/>
    <m/>
    <m/>
    <n v="26340"/>
    <m/>
  </r>
  <r>
    <x v="14"/>
    <x v="6"/>
    <x v="91"/>
    <x v="0"/>
    <x v="11"/>
    <n v="260047"/>
    <n v="0"/>
    <n v="0"/>
    <m/>
    <m/>
    <n v="260047"/>
    <m/>
  </r>
  <r>
    <x v="14"/>
    <x v="6"/>
    <x v="91"/>
    <x v="0"/>
    <x v="1"/>
    <s v="-"/>
    <m/>
    <m/>
    <n v="37665"/>
    <n v="0"/>
    <n v="37665"/>
    <m/>
  </r>
  <r>
    <x v="14"/>
    <x v="6"/>
    <x v="91"/>
    <x v="1"/>
    <x v="12"/>
    <n v="100788"/>
    <n v="0"/>
    <n v="0"/>
    <m/>
    <m/>
    <n v="100788"/>
    <m/>
  </r>
  <r>
    <x v="14"/>
    <x v="6"/>
    <x v="91"/>
    <x v="2"/>
    <x v="6"/>
    <n v="126917"/>
    <n v="0"/>
    <n v="0"/>
    <m/>
    <m/>
    <n v="126917"/>
    <m/>
  </r>
  <r>
    <x v="14"/>
    <x v="6"/>
    <x v="108"/>
    <x v="0"/>
    <x v="11"/>
    <n v="468447"/>
    <n v="0"/>
    <n v="0"/>
    <m/>
    <m/>
    <n v="468447"/>
    <m/>
  </r>
  <r>
    <x v="14"/>
    <x v="6"/>
    <x v="108"/>
    <x v="1"/>
    <x v="12"/>
    <n v="20927"/>
    <n v="0"/>
    <n v="0"/>
    <m/>
    <m/>
    <n v="20927"/>
    <m/>
  </r>
  <r>
    <x v="14"/>
    <x v="6"/>
    <x v="80"/>
    <x v="0"/>
    <x v="11"/>
    <n v="801788"/>
    <n v="0"/>
    <n v="0"/>
    <m/>
    <m/>
    <n v="801788"/>
    <m/>
  </r>
  <r>
    <x v="14"/>
    <x v="6"/>
    <x v="80"/>
    <x v="0"/>
    <x v="1"/>
    <s v="-"/>
    <m/>
    <m/>
    <n v="207452"/>
    <n v="0"/>
    <n v="207452"/>
    <m/>
  </r>
  <r>
    <x v="14"/>
    <x v="6"/>
    <x v="80"/>
    <x v="1"/>
    <x v="12"/>
    <n v="28913"/>
    <n v="0"/>
    <n v="0"/>
    <m/>
    <m/>
    <n v="28913"/>
    <m/>
  </r>
  <r>
    <x v="14"/>
    <x v="6"/>
    <x v="80"/>
    <x v="2"/>
    <x v="6"/>
    <n v="84100"/>
    <n v="0"/>
    <n v="0"/>
    <m/>
    <m/>
    <n v="84100"/>
    <m/>
  </r>
  <r>
    <x v="14"/>
    <x v="6"/>
    <x v="44"/>
    <x v="0"/>
    <x v="11"/>
    <n v="2515186"/>
    <n v="0"/>
    <n v="0"/>
    <m/>
    <m/>
    <n v="2515186"/>
    <m/>
  </r>
  <r>
    <x v="14"/>
    <x v="6"/>
    <x v="44"/>
    <x v="0"/>
    <x v="1"/>
    <s v="-"/>
    <m/>
    <m/>
    <n v="229005"/>
    <n v="0"/>
    <n v="229005"/>
    <m/>
  </r>
  <r>
    <x v="14"/>
    <x v="6"/>
    <x v="44"/>
    <x v="1"/>
    <x v="8"/>
    <s v="-"/>
    <m/>
    <m/>
    <n v="43982"/>
    <n v="0"/>
    <n v="43982"/>
    <m/>
  </r>
  <r>
    <x v="14"/>
    <x v="6"/>
    <x v="44"/>
    <x v="3"/>
    <x v="5"/>
    <n v="78115"/>
    <n v="0"/>
    <n v="0"/>
    <m/>
    <m/>
    <n v="78115"/>
    <m/>
  </r>
  <r>
    <x v="14"/>
    <x v="6"/>
    <x v="90"/>
    <x v="0"/>
    <x v="11"/>
    <n v="701269"/>
    <n v="0"/>
    <n v="0"/>
    <m/>
    <m/>
    <n v="701269"/>
    <m/>
  </r>
  <r>
    <x v="14"/>
    <x v="6"/>
    <x v="90"/>
    <x v="2"/>
    <x v="6"/>
    <n v="70867"/>
    <n v="0"/>
    <n v="0"/>
    <m/>
    <m/>
    <n v="70867"/>
    <m/>
  </r>
  <r>
    <x v="14"/>
    <x v="6"/>
    <x v="90"/>
    <x v="3"/>
    <x v="5"/>
    <n v="3578"/>
    <n v="0"/>
    <n v="0"/>
    <m/>
    <m/>
    <n v="3578"/>
    <m/>
  </r>
  <r>
    <x v="14"/>
    <x v="6"/>
    <x v="177"/>
    <x v="0"/>
    <x v="11"/>
    <n v="121858"/>
    <n v="0"/>
    <n v="0"/>
    <m/>
    <m/>
    <n v="121858"/>
    <m/>
  </r>
  <r>
    <x v="14"/>
    <x v="6"/>
    <x v="61"/>
    <x v="0"/>
    <x v="11"/>
    <n v="1542183"/>
    <n v="0"/>
    <n v="0"/>
    <m/>
    <m/>
    <n v="1542183"/>
    <m/>
  </r>
  <r>
    <x v="14"/>
    <x v="6"/>
    <x v="61"/>
    <x v="0"/>
    <x v="1"/>
    <s v="-"/>
    <m/>
    <m/>
    <n v="60768"/>
    <n v="0"/>
    <n v="60768"/>
    <m/>
  </r>
  <r>
    <x v="14"/>
    <x v="6"/>
    <x v="61"/>
    <x v="1"/>
    <x v="12"/>
    <n v="275074"/>
    <n v="0"/>
    <n v="0"/>
    <m/>
    <m/>
    <n v="275074"/>
    <m/>
  </r>
  <r>
    <x v="14"/>
    <x v="6"/>
    <x v="61"/>
    <x v="2"/>
    <x v="6"/>
    <n v="16826"/>
    <n v="0"/>
    <n v="0"/>
    <m/>
    <m/>
    <n v="16826"/>
    <m/>
  </r>
  <r>
    <x v="14"/>
    <x v="6"/>
    <x v="105"/>
    <x v="0"/>
    <x v="11"/>
    <n v="299646"/>
    <n v="5321"/>
    <n v="0"/>
    <m/>
    <m/>
    <n v="304967"/>
    <m/>
  </r>
  <r>
    <x v="14"/>
    <x v="6"/>
    <x v="138"/>
    <x v="0"/>
    <x v="11"/>
    <n v="23736"/>
    <n v="0"/>
    <n v="0"/>
    <m/>
    <m/>
    <n v="23736"/>
    <m/>
  </r>
  <r>
    <x v="14"/>
    <x v="6"/>
    <x v="108"/>
    <x v="0"/>
    <x v="11"/>
    <n v="83796"/>
    <n v="0"/>
    <n v="0"/>
    <m/>
    <m/>
    <n v="83796"/>
    <m/>
  </r>
  <r>
    <x v="14"/>
    <x v="12"/>
    <x v="157"/>
    <x v="0"/>
    <x v="11"/>
    <n v="60840"/>
    <n v="0"/>
    <n v="0"/>
    <m/>
    <m/>
    <n v="60840"/>
    <m/>
  </r>
  <r>
    <x v="14"/>
    <x v="12"/>
    <x v="156"/>
    <x v="0"/>
    <x v="11"/>
    <n v="3520"/>
    <n v="0"/>
    <n v="0"/>
    <m/>
    <m/>
    <n v="3520"/>
    <m/>
  </r>
  <r>
    <x v="14"/>
    <x v="12"/>
    <x v="156"/>
    <x v="1"/>
    <x v="12"/>
    <n v="9280"/>
    <n v="0"/>
    <n v="0"/>
    <m/>
    <m/>
    <n v="9280"/>
    <m/>
  </r>
  <r>
    <x v="14"/>
    <x v="8"/>
    <x v="136"/>
    <x v="0"/>
    <x v="11"/>
    <n v="6098"/>
    <n v="0"/>
    <n v="0"/>
    <m/>
    <m/>
    <n v="6098"/>
    <m/>
  </r>
  <r>
    <x v="14"/>
    <x v="8"/>
    <x v="136"/>
    <x v="1"/>
    <x v="12"/>
    <n v="28127"/>
    <n v="0"/>
    <n v="0"/>
    <m/>
    <m/>
    <n v="28127"/>
    <m/>
  </r>
  <r>
    <x v="14"/>
    <x v="8"/>
    <x v="182"/>
    <x v="0"/>
    <x v="11"/>
    <n v="41257"/>
    <n v="0"/>
    <n v="0"/>
    <m/>
    <m/>
    <n v="41257"/>
    <m/>
  </r>
  <r>
    <x v="14"/>
    <x v="8"/>
    <x v="182"/>
    <x v="1"/>
    <x v="12"/>
    <n v="13373"/>
    <n v="0"/>
    <n v="0"/>
    <m/>
    <m/>
    <n v="13373"/>
    <m/>
  </r>
  <r>
    <x v="14"/>
    <x v="8"/>
    <x v="171"/>
    <x v="0"/>
    <x v="11"/>
    <n v="28039"/>
    <n v="0"/>
    <n v="0"/>
    <m/>
    <m/>
    <n v="28039"/>
    <m/>
  </r>
  <r>
    <x v="14"/>
    <x v="8"/>
    <x v="179"/>
    <x v="0"/>
    <x v="11"/>
    <n v="51344"/>
    <n v="0"/>
    <n v="0"/>
    <m/>
    <m/>
    <n v="51344"/>
    <m/>
  </r>
  <r>
    <x v="14"/>
    <x v="8"/>
    <x v="135"/>
    <x v="0"/>
    <x v="11"/>
    <n v="68285"/>
    <n v="0"/>
    <n v="0"/>
    <m/>
    <m/>
    <n v="68285"/>
    <m/>
  </r>
  <r>
    <x v="14"/>
    <x v="8"/>
    <x v="135"/>
    <x v="2"/>
    <x v="6"/>
    <n v="10719"/>
    <n v="0"/>
    <n v="0"/>
    <m/>
    <m/>
    <n v="10719"/>
    <m/>
  </r>
  <r>
    <x v="14"/>
    <x v="8"/>
    <x v="114"/>
    <x v="0"/>
    <x v="11"/>
    <n v="834600"/>
    <n v="0"/>
    <n v="0"/>
    <m/>
    <m/>
    <n v="834600"/>
    <m/>
  </r>
  <r>
    <x v="14"/>
    <x v="8"/>
    <x v="136"/>
    <x v="0"/>
    <x v="11"/>
    <n v="36666"/>
    <n v="0"/>
    <n v="0"/>
    <m/>
    <m/>
    <n v="36666"/>
    <m/>
  </r>
  <r>
    <x v="14"/>
    <x v="8"/>
    <x v="136"/>
    <x v="1"/>
    <x v="12"/>
    <n v="12597"/>
    <n v="0"/>
    <n v="0"/>
    <m/>
    <m/>
    <n v="12597"/>
    <m/>
  </r>
  <r>
    <x v="14"/>
    <x v="8"/>
    <x v="136"/>
    <x v="0"/>
    <x v="11"/>
    <n v="19456"/>
    <n v="0"/>
    <n v="0"/>
    <m/>
    <m/>
    <n v="19456"/>
    <m/>
  </r>
  <r>
    <x v="14"/>
    <x v="8"/>
    <x v="175"/>
    <x v="0"/>
    <x v="11"/>
    <n v="179196"/>
    <n v="0"/>
    <n v="0"/>
    <m/>
    <m/>
    <n v="179196"/>
    <m/>
  </r>
  <r>
    <x v="14"/>
    <x v="8"/>
    <x v="83"/>
    <x v="0"/>
    <x v="11"/>
    <n v="104005"/>
    <n v="0"/>
    <n v="0"/>
    <m/>
    <m/>
    <n v="104005"/>
    <m/>
  </r>
  <r>
    <x v="14"/>
    <x v="8"/>
    <x v="83"/>
    <x v="1"/>
    <x v="12"/>
    <n v="102095"/>
    <n v="0"/>
    <n v="0"/>
    <m/>
    <m/>
    <n v="102095"/>
    <m/>
  </r>
  <r>
    <x v="14"/>
    <x v="8"/>
    <x v="221"/>
    <x v="0"/>
    <x v="11"/>
    <n v="70848"/>
    <n v="0"/>
    <n v="0"/>
    <m/>
    <m/>
    <n v="70848"/>
    <m/>
  </r>
  <r>
    <x v="14"/>
    <x v="8"/>
    <x v="71"/>
    <x v="0"/>
    <x v="11"/>
    <n v="26426"/>
    <n v="26426"/>
    <n v="0"/>
    <m/>
    <m/>
    <n v="52852"/>
    <m/>
  </r>
  <r>
    <x v="14"/>
    <x v="8"/>
    <x v="83"/>
    <x v="0"/>
    <x v="11"/>
    <n v="18247"/>
    <n v="0"/>
    <n v="0"/>
    <m/>
    <m/>
    <n v="18247"/>
    <m/>
  </r>
  <r>
    <x v="14"/>
    <x v="10"/>
    <x v="109"/>
    <x v="0"/>
    <x v="11"/>
    <n v="311450"/>
    <n v="0"/>
    <n v="0"/>
    <m/>
    <m/>
    <n v="311450"/>
    <m/>
  </r>
  <r>
    <x v="14"/>
    <x v="10"/>
    <x v="109"/>
    <x v="1"/>
    <x v="12"/>
    <n v="36609"/>
    <n v="0"/>
    <n v="0"/>
    <m/>
    <m/>
    <n v="36609"/>
    <m/>
  </r>
  <r>
    <x v="14"/>
    <x v="10"/>
    <x v="109"/>
    <x v="2"/>
    <x v="6"/>
    <n v="30592"/>
    <n v="0"/>
    <n v="0"/>
    <m/>
    <m/>
    <n v="30592"/>
    <m/>
  </r>
  <r>
    <x v="14"/>
    <x v="10"/>
    <x v="151"/>
    <x v="1"/>
    <x v="12"/>
    <n v="57320"/>
    <n v="0"/>
    <n v="0"/>
    <m/>
    <m/>
    <n v="57320"/>
    <m/>
  </r>
  <r>
    <x v="14"/>
    <x v="4"/>
    <x v="36"/>
    <x v="0"/>
    <x v="11"/>
    <n v="2491635"/>
    <n v="7901"/>
    <n v="0"/>
    <m/>
    <m/>
    <n v="2499536"/>
    <m/>
  </r>
  <r>
    <x v="14"/>
    <x v="4"/>
    <x v="36"/>
    <x v="0"/>
    <x v="1"/>
    <s v="-"/>
    <m/>
    <m/>
    <n v="220800"/>
    <n v="85320"/>
    <n v="306120"/>
    <m/>
  </r>
  <r>
    <x v="14"/>
    <x v="4"/>
    <x v="36"/>
    <x v="6"/>
    <x v="4"/>
    <n v="31657"/>
    <n v="0"/>
    <n v="0"/>
    <m/>
    <m/>
    <n v="31657"/>
    <m/>
  </r>
  <r>
    <x v="14"/>
    <x v="4"/>
    <x v="36"/>
    <x v="1"/>
    <x v="12"/>
    <n v="1184670"/>
    <n v="0"/>
    <n v="0"/>
    <m/>
    <m/>
    <n v="1184670"/>
    <m/>
  </r>
  <r>
    <x v="14"/>
    <x v="4"/>
    <x v="36"/>
    <x v="1"/>
    <x v="8"/>
    <s v="-"/>
    <m/>
    <m/>
    <n v="0"/>
    <n v="23600"/>
    <n v="23600"/>
    <m/>
  </r>
  <r>
    <x v="14"/>
    <x v="4"/>
    <x v="36"/>
    <x v="2"/>
    <x v="6"/>
    <n v="1640783"/>
    <n v="24834"/>
    <n v="0"/>
    <m/>
    <m/>
    <n v="1665617"/>
    <m/>
  </r>
  <r>
    <x v="14"/>
    <x v="4"/>
    <x v="36"/>
    <x v="2"/>
    <x v="13"/>
    <n v="3042905"/>
    <n v="0"/>
    <n v="0"/>
    <m/>
    <m/>
    <n v="3042905"/>
    <m/>
  </r>
  <r>
    <x v="14"/>
    <x v="4"/>
    <x v="36"/>
    <x v="2"/>
    <x v="9"/>
    <s v="-"/>
    <m/>
    <m/>
    <n v="115806"/>
    <n v="86000"/>
    <n v="201806"/>
    <m/>
  </r>
  <r>
    <x v="14"/>
    <x v="4"/>
    <x v="36"/>
    <x v="4"/>
    <x v="7"/>
    <n v="50659"/>
    <n v="0"/>
    <n v="0"/>
    <m/>
    <m/>
    <n v="50659"/>
    <m/>
  </r>
  <r>
    <x v="14"/>
    <x v="4"/>
    <x v="36"/>
    <x v="3"/>
    <x v="5"/>
    <n v="92573"/>
    <n v="0"/>
    <n v="0"/>
    <m/>
    <m/>
    <n v="92573"/>
    <m/>
  </r>
  <r>
    <x v="14"/>
    <x v="4"/>
    <x v="36"/>
    <x v="3"/>
    <x v="15"/>
    <n v="182943"/>
    <n v="0"/>
    <n v="0"/>
    <m/>
    <m/>
    <n v="182943"/>
    <m/>
  </r>
  <r>
    <x v="14"/>
    <x v="4"/>
    <x v="57"/>
    <x v="0"/>
    <x v="11"/>
    <n v="177780"/>
    <n v="0"/>
    <n v="0"/>
    <m/>
    <m/>
    <n v="177780"/>
    <m/>
  </r>
  <r>
    <x v="14"/>
    <x v="4"/>
    <x v="57"/>
    <x v="0"/>
    <x v="1"/>
    <s v="-"/>
    <m/>
    <m/>
    <n v="79161"/>
    <n v="0"/>
    <n v="79161"/>
    <m/>
  </r>
  <r>
    <x v="14"/>
    <x v="4"/>
    <x v="57"/>
    <x v="2"/>
    <x v="6"/>
    <n v="267020"/>
    <n v="0"/>
    <n v="0"/>
    <m/>
    <m/>
    <n v="267020"/>
    <m/>
  </r>
  <r>
    <x v="14"/>
    <x v="4"/>
    <x v="57"/>
    <x v="2"/>
    <x v="13"/>
    <n v="494896"/>
    <n v="0"/>
    <n v="0"/>
    <m/>
    <m/>
    <n v="494896"/>
    <m/>
  </r>
  <r>
    <x v="14"/>
    <x v="4"/>
    <x v="57"/>
    <x v="2"/>
    <x v="9"/>
    <s v="-"/>
    <m/>
    <m/>
    <n v="1123408"/>
    <n v="0"/>
    <n v="1123408"/>
    <m/>
  </r>
  <r>
    <x v="14"/>
    <x v="4"/>
    <x v="57"/>
    <x v="3"/>
    <x v="15"/>
    <n v="223481"/>
    <n v="0"/>
    <n v="0"/>
    <m/>
    <m/>
    <n v="223481"/>
    <m/>
  </r>
  <r>
    <x v="14"/>
    <x v="4"/>
    <x v="35"/>
    <x v="0"/>
    <x v="11"/>
    <n v="2239871"/>
    <n v="25489"/>
    <n v="0"/>
    <m/>
    <m/>
    <n v="2265360"/>
    <m/>
  </r>
  <r>
    <x v="14"/>
    <x v="4"/>
    <x v="35"/>
    <x v="0"/>
    <x v="1"/>
    <s v="-"/>
    <m/>
    <m/>
    <n v="127515"/>
    <n v="70400"/>
    <n v="197915"/>
    <m/>
  </r>
  <r>
    <x v="14"/>
    <x v="4"/>
    <x v="35"/>
    <x v="6"/>
    <x v="4"/>
    <n v="85550"/>
    <n v="0"/>
    <n v="0"/>
    <m/>
    <m/>
    <n v="85550"/>
    <m/>
  </r>
  <r>
    <x v="14"/>
    <x v="4"/>
    <x v="35"/>
    <x v="1"/>
    <x v="12"/>
    <n v="1048386"/>
    <n v="15882"/>
    <n v="0"/>
    <m/>
    <m/>
    <n v="1064268"/>
    <m/>
  </r>
  <r>
    <x v="14"/>
    <x v="4"/>
    <x v="35"/>
    <x v="1"/>
    <x v="8"/>
    <s v="-"/>
    <m/>
    <m/>
    <n v="224911"/>
    <n v="42325"/>
    <n v="267236"/>
    <m/>
  </r>
  <r>
    <x v="14"/>
    <x v="4"/>
    <x v="35"/>
    <x v="2"/>
    <x v="6"/>
    <n v="2646892"/>
    <n v="314794"/>
    <n v="0"/>
    <m/>
    <m/>
    <n v="2961686"/>
    <m/>
  </r>
  <r>
    <x v="14"/>
    <x v="4"/>
    <x v="35"/>
    <x v="2"/>
    <x v="13"/>
    <n v="3333430"/>
    <n v="7621"/>
    <n v="0"/>
    <m/>
    <m/>
    <n v="3341051"/>
    <m/>
  </r>
  <r>
    <x v="14"/>
    <x v="4"/>
    <x v="35"/>
    <x v="2"/>
    <x v="9"/>
    <s v="-"/>
    <m/>
    <m/>
    <n v="284462"/>
    <n v="48300"/>
    <n v="332762"/>
    <m/>
  </r>
  <r>
    <x v="14"/>
    <x v="4"/>
    <x v="35"/>
    <x v="4"/>
    <x v="7"/>
    <n v="11970"/>
    <n v="0"/>
    <n v="0"/>
    <m/>
    <m/>
    <n v="11970"/>
    <m/>
  </r>
  <r>
    <x v="14"/>
    <x v="4"/>
    <x v="35"/>
    <x v="3"/>
    <x v="15"/>
    <n v="554906"/>
    <n v="0"/>
    <n v="0"/>
    <m/>
    <m/>
    <n v="554906"/>
    <m/>
  </r>
  <r>
    <x v="14"/>
    <x v="4"/>
    <x v="34"/>
    <x v="0"/>
    <x v="11"/>
    <n v="832887"/>
    <n v="0"/>
    <n v="0"/>
    <m/>
    <m/>
    <n v="832887"/>
    <m/>
  </r>
  <r>
    <x v="14"/>
    <x v="4"/>
    <x v="34"/>
    <x v="0"/>
    <x v="1"/>
    <s v="-"/>
    <m/>
    <m/>
    <n v="244217"/>
    <n v="46210"/>
    <n v="290427"/>
    <m/>
  </r>
  <r>
    <x v="14"/>
    <x v="4"/>
    <x v="34"/>
    <x v="6"/>
    <x v="2"/>
    <s v="-"/>
    <m/>
    <m/>
    <n v="58410"/>
    <n v="0"/>
    <n v="58410"/>
    <m/>
  </r>
  <r>
    <x v="14"/>
    <x v="4"/>
    <x v="34"/>
    <x v="1"/>
    <x v="12"/>
    <n v="368841"/>
    <n v="0"/>
    <n v="0"/>
    <m/>
    <m/>
    <n v="368841"/>
    <m/>
  </r>
  <r>
    <x v="14"/>
    <x v="4"/>
    <x v="34"/>
    <x v="1"/>
    <x v="8"/>
    <s v="-"/>
    <m/>
    <m/>
    <n v="284261"/>
    <n v="16065"/>
    <n v="300326"/>
    <m/>
  </r>
  <r>
    <x v="14"/>
    <x v="4"/>
    <x v="34"/>
    <x v="2"/>
    <x v="6"/>
    <n v="2260207"/>
    <n v="0"/>
    <n v="0"/>
    <m/>
    <m/>
    <n v="2260207"/>
    <m/>
  </r>
  <r>
    <x v="14"/>
    <x v="4"/>
    <x v="34"/>
    <x v="2"/>
    <x v="13"/>
    <n v="1610199"/>
    <n v="95569"/>
    <n v="0"/>
    <m/>
    <m/>
    <n v="1705768"/>
    <m/>
  </r>
  <r>
    <x v="14"/>
    <x v="4"/>
    <x v="34"/>
    <x v="2"/>
    <x v="9"/>
    <s v="-"/>
    <m/>
    <m/>
    <n v="1183649"/>
    <n v="36805"/>
    <n v="1220454"/>
    <m/>
  </r>
  <r>
    <x v="14"/>
    <x v="4"/>
    <x v="34"/>
    <x v="3"/>
    <x v="5"/>
    <n v="140776"/>
    <n v="0"/>
    <n v="0"/>
    <m/>
    <m/>
    <n v="140776"/>
    <m/>
  </r>
  <r>
    <x v="14"/>
    <x v="4"/>
    <x v="34"/>
    <x v="3"/>
    <x v="15"/>
    <n v="48495"/>
    <n v="0"/>
    <n v="0"/>
    <m/>
    <m/>
    <n v="48495"/>
    <m/>
  </r>
  <r>
    <x v="14"/>
    <x v="3"/>
    <x v="97"/>
    <x v="0"/>
    <x v="11"/>
    <n v="408396"/>
    <n v="0"/>
    <n v="0"/>
    <m/>
    <m/>
    <n v="408396"/>
    <m/>
  </r>
  <r>
    <x v="14"/>
    <x v="3"/>
    <x v="97"/>
    <x v="1"/>
    <x v="12"/>
    <n v="76406"/>
    <n v="76406"/>
    <n v="0"/>
    <m/>
    <m/>
    <n v="152812"/>
    <m/>
  </r>
  <r>
    <x v="14"/>
    <x v="3"/>
    <x v="97"/>
    <x v="2"/>
    <x v="6"/>
    <n v="123851"/>
    <n v="0"/>
    <n v="0"/>
    <m/>
    <m/>
    <n v="123851"/>
    <m/>
  </r>
  <r>
    <x v="14"/>
    <x v="3"/>
    <x v="97"/>
    <x v="2"/>
    <x v="13"/>
    <n v="678375"/>
    <n v="0"/>
    <n v="0"/>
    <m/>
    <m/>
    <n v="678375"/>
    <m/>
  </r>
  <r>
    <x v="14"/>
    <x v="3"/>
    <x v="97"/>
    <x v="2"/>
    <x v="9"/>
    <s v="-"/>
    <m/>
    <m/>
    <n v="95908"/>
    <n v="0"/>
    <n v="95908"/>
    <m/>
  </r>
  <r>
    <x v="14"/>
    <x v="3"/>
    <x v="55"/>
    <x v="0"/>
    <x v="11"/>
    <n v="141384"/>
    <n v="9650"/>
    <n v="0"/>
    <m/>
    <m/>
    <n v="151034"/>
    <m/>
  </r>
  <r>
    <x v="14"/>
    <x v="3"/>
    <x v="55"/>
    <x v="0"/>
    <x v="1"/>
    <s v="-"/>
    <m/>
    <m/>
    <n v="0"/>
    <n v="19730"/>
    <n v="19730"/>
    <m/>
  </r>
  <r>
    <x v="14"/>
    <x v="3"/>
    <x v="55"/>
    <x v="6"/>
    <x v="4"/>
    <n v="12715"/>
    <n v="12715"/>
    <n v="0"/>
    <m/>
    <m/>
    <n v="25430"/>
    <m/>
  </r>
  <r>
    <x v="14"/>
    <x v="3"/>
    <x v="55"/>
    <x v="6"/>
    <x v="2"/>
    <s v="-"/>
    <m/>
    <m/>
    <n v="0"/>
    <n v="3170"/>
    <n v="3170"/>
    <m/>
  </r>
  <r>
    <x v="14"/>
    <x v="3"/>
    <x v="55"/>
    <x v="1"/>
    <x v="12"/>
    <n v="180084"/>
    <n v="31425"/>
    <n v="0"/>
    <m/>
    <m/>
    <n v="211509"/>
    <m/>
  </r>
  <r>
    <x v="14"/>
    <x v="3"/>
    <x v="55"/>
    <x v="1"/>
    <x v="8"/>
    <s v="-"/>
    <m/>
    <m/>
    <n v="0"/>
    <n v="640"/>
    <n v="640"/>
    <m/>
  </r>
  <r>
    <x v="14"/>
    <x v="3"/>
    <x v="55"/>
    <x v="2"/>
    <x v="6"/>
    <n v="129850"/>
    <n v="22153"/>
    <n v="0"/>
    <m/>
    <m/>
    <n v="152003"/>
    <m/>
  </r>
  <r>
    <x v="14"/>
    <x v="3"/>
    <x v="55"/>
    <x v="2"/>
    <x v="13"/>
    <n v="383966"/>
    <n v="7838"/>
    <n v="0"/>
    <m/>
    <m/>
    <n v="391804"/>
    <m/>
  </r>
  <r>
    <x v="14"/>
    <x v="3"/>
    <x v="55"/>
    <x v="2"/>
    <x v="9"/>
    <s v="-"/>
    <m/>
    <m/>
    <n v="0"/>
    <n v="26240"/>
    <n v="26240"/>
    <m/>
  </r>
  <r>
    <x v="14"/>
    <x v="3"/>
    <x v="55"/>
    <x v="4"/>
    <x v="7"/>
    <n v="14994"/>
    <n v="14994"/>
    <n v="0"/>
    <m/>
    <m/>
    <n v="29988"/>
    <m/>
  </r>
  <r>
    <x v="14"/>
    <x v="3"/>
    <x v="55"/>
    <x v="4"/>
    <x v="14"/>
    <s v="-"/>
    <m/>
    <m/>
    <n v="0"/>
    <n v="6330"/>
    <n v="6330"/>
    <m/>
  </r>
  <r>
    <x v="14"/>
    <x v="3"/>
    <x v="55"/>
    <x v="3"/>
    <x v="10"/>
    <n v="31850"/>
    <n v="31850"/>
    <n v="0"/>
    <m/>
    <m/>
    <n v="63700"/>
    <m/>
  </r>
  <r>
    <x v="14"/>
    <x v="3"/>
    <x v="55"/>
    <x v="3"/>
    <x v="3"/>
    <s v="-"/>
    <m/>
    <m/>
    <n v="0"/>
    <n v="1740"/>
    <n v="1740"/>
    <m/>
  </r>
  <r>
    <x v="14"/>
    <x v="3"/>
    <x v="55"/>
    <x v="3"/>
    <x v="15"/>
    <n v="3602"/>
    <n v="3602"/>
    <n v="0"/>
    <m/>
    <m/>
    <n v="7204"/>
    <m/>
  </r>
  <r>
    <x v="14"/>
    <x v="3"/>
    <x v="16"/>
    <x v="0"/>
    <x v="11"/>
    <n v="1015603"/>
    <n v="13204"/>
    <n v="0"/>
    <m/>
    <m/>
    <n v="1028807"/>
    <m/>
  </r>
  <r>
    <x v="14"/>
    <x v="3"/>
    <x v="16"/>
    <x v="0"/>
    <x v="1"/>
    <s v="-"/>
    <m/>
    <m/>
    <n v="164128"/>
    <n v="40200"/>
    <n v="204328"/>
    <m/>
  </r>
  <r>
    <x v="14"/>
    <x v="3"/>
    <x v="16"/>
    <x v="1"/>
    <x v="12"/>
    <n v="729010"/>
    <n v="32026"/>
    <n v="0"/>
    <m/>
    <m/>
    <n v="761036"/>
    <m/>
  </r>
  <r>
    <x v="14"/>
    <x v="3"/>
    <x v="16"/>
    <x v="1"/>
    <x v="8"/>
    <s v="-"/>
    <m/>
    <m/>
    <n v="41305"/>
    <n v="11850"/>
    <n v="53155"/>
    <m/>
  </r>
  <r>
    <x v="14"/>
    <x v="3"/>
    <x v="16"/>
    <x v="2"/>
    <x v="6"/>
    <n v="916147"/>
    <n v="42785"/>
    <n v="0"/>
    <m/>
    <m/>
    <n v="958932"/>
    <m/>
  </r>
  <r>
    <x v="14"/>
    <x v="3"/>
    <x v="16"/>
    <x v="2"/>
    <x v="13"/>
    <n v="3019982"/>
    <n v="27784"/>
    <n v="0"/>
    <m/>
    <m/>
    <n v="3047766"/>
    <m/>
  </r>
  <r>
    <x v="14"/>
    <x v="3"/>
    <x v="16"/>
    <x v="2"/>
    <x v="9"/>
    <s v="-"/>
    <m/>
    <m/>
    <n v="408549"/>
    <n v="49800"/>
    <n v="458349"/>
    <m/>
  </r>
  <r>
    <x v="14"/>
    <x v="3"/>
    <x v="16"/>
    <x v="3"/>
    <x v="10"/>
    <n v="23374"/>
    <n v="0"/>
    <n v="0"/>
    <m/>
    <m/>
    <n v="23374"/>
    <m/>
  </r>
  <r>
    <x v="14"/>
    <x v="4"/>
    <x v="73"/>
    <x v="0"/>
    <x v="11"/>
    <n v="380301"/>
    <n v="0"/>
    <n v="0"/>
    <m/>
    <m/>
    <n v="380301"/>
    <m/>
  </r>
  <r>
    <x v="14"/>
    <x v="4"/>
    <x v="73"/>
    <x v="0"/>
    <x v="1"/>
    <s v="-"/>
    <m/>
    <m/>
    <n v="181623"/>
    <n v="7100"/>
    <n v="188723"/>
    <m/>
  </r>
  <r>
    <x v="14"/>
    <x v="4"/>
    <x v="73"/>
    <x v="1"/>
    <x v="12"/>
    <n v="329321"/>
    <n v="11754"/>
    <n v="0"/>
    <m/>
    <m/>
    <n v="341075"/>
    <m/>
  </r>
  <r>
    <x v="14"/>
    <x v="4"/>
    <x v="73"/>
    <x v="1"/>
    <x v="8"/>
    <s v="-"/>
    <m/>
    <m/>
    <n v="0"/>
    <n v="5000"/>
    <n v="5000"/>
    <m/>
  </r>
  <r>
    <x v="14"/>
    <x v="4"/>
    <x v="73"/>
    <x v="2"/>
    <x v="6"/>
    <n v="475789"/>
    <n v="82819"/>
    <n v="0"/>
    <m/>
    <m/>
    <n v="558608"/>
    <m/>
  </r>
  <r>
    <x v="14"/>
    <x v="4"/>
    <x v="73"/>
    <x v="2"/>
    <x v="13"/>
    <n v="648395"/>
    <n v="19275"/>
    <n v="0"/>
    <m/>
    <m/>
    <n v="667670"/>
    <m/>
  </r>
  <r>
    <x v="14"/>
    <x v="4"/>
    <x v="73"/>
    <x v="2"/>
    <x v="9"/>
    <s v="-"/>
    <m/>
    <m/>
    <n v="0"/>
    <n v="4700"/>
    <n v="4700"/>
    <m/>
  </r>
  <r>
    <x v="14"/>
    <x v="4"/>
    <x v="73"/>
    <x v="3"/>
    <x v="15"/>
    <n v="11863"/>
    <n v="0"/>
    <n v="0"/>
    <m/>
    <m/>
    <n v="11863"/>
    <m/>
  </r>
  <r>
    <x v="14"/>
    <x v="4"/>
    <x v="56"/>
    <x v="0"/>
    <x v="11"/>
    <n v="1532431"/>
    <n v="67583"/>
    <n v="0"/>
    <m/>
    <m/>
    <n v="1600014"/>
    <m/>
  </r>
  <r>
    <x v="14"/>
    <x v="4"/>
    <x v="56"/>
    <x v="0"/>
    <x v="1"/>
    <s v="-"/>
    <m/>
    <m/>
    <n v="56719"/>
    <n v="150610"/>
    <n v="207329"/>
    <m/>
  </r>
  <r>
    <x v="14"/>
    <x v="4"/>
    <x v="56"/>
    <x v="6"/>
    <x v="4"/>
    <n v="-11732"/>
    <n v="0"/>
    <n v="0"/>
    <m/>
    <m/>
    <n v="-11732"/>
    <m/>
  </r>
  <r>
    <x v="14"/>
    <x v="4"/>
    <x v="56"/>
    <x v="1"/>
    <x v="12"/>
    <n v="647236"/>
    <n v="64284"/>
    <n v="0"/>
    <m/>
    <m/>
    <n v="711520"/>
    <m/>
  </r>
  <r>
    <x v="14"/>
    <x v="4"/>
    <x v="56"/>
    <x v="1"/>
    <x v="8"/>
    <s v="-"/>
    <m/>
    <m/>
    <n v="45993"/>
    <n v="28600"/>
    <n v="74593"/>
    <m/>
  </r>
  <r>
    <x v="14"/>
    <x v="4"/>
    <x v="56"/>
    <x v="2"/>
    <x v="6"/>
    <n v="2435545"/>
    <n v="9174"/>
    <n v="0"/>
    <m/>
    <m/>
    <n v="2444719"/>
    <m/>
  </r>
  <r>
    <x v="14"/>
    <x v="4"/>
    <x v="56"/>
    <x v="2"/>
    <x v="13"/>
    <n v="2112402"/>
    <n v="42815"/>
    <n v="0"/>
    <m/>
    <m/>
    <n v="2155217"/>
    <m/>
  </r>
  <r>
    <x v="14"/>
    <x v="4"/>
    <x v="56"/>
    <x v="2"/>
    <x v="9"/>
    <s v="-"/>
    <m/>
    <m/>
    <n v="230192"/>
    <n v="175550"/>
    <n v="405742"/>
    <m/>
  </r>
  <r>
    <x v="14"/>
    <x v="4"/>
    <x v="56"/>
    <x v="4"/>
    <x v="7"/>
    <n v="20730"/>
    <n v="0"/>
    <n v="0"/>
    <m/>
    <m/>
    <n v="20730"/>
    <m/>
  </r>
  <r>
    <x v="14"/>
    <x v="4"/>
    <x v="56"/>
    <x v="3"/>
    <x v="5"/>
    <n v="11746"/>
    <n v="0"/>
    <n v="0"/>
    <m/>
    <m/>
    <n v="11746"/>
    <m/>
  </r>
  <r>
    <x v="14"/>
    <x v="4"/>
    <x v="56"/>
    <x v="3"/>
    <x v="15"/>
    <n v="15657"/>
    <n v="15330"/>
    <n v="0"/>
    <m/>
    <m/>
    <n v="30987"/>
    <m/>
  </r>
  <r>
    <x v="14"/>
    <x v="4"/>
    <x v="27"/>
    <x v="0"/>
    <x v="11"/>
    <n v="7100555"/>
    <n v="54645"/>
    <n v="0"/>
    <m/>
    <m/>
    <n v="7155200"/>
    <m/>
  </r>
  <r>
    <x v="14"/>
    <x v="4"/>
    <x v="27"/>
    <x v="0"/>
    <x v="1"/>
    <s v="-"/>
    <m/>
    <m/>
    <n v="267627"/>
    <n v="132850"/>
    <n v="400477"/>
    <m/>
  </r>
  <r>
    <x v="14"/>
    <x v="4"/>
    <x v="27"/>
    <x v="6"/>
    <x v="4"/>
    <n v="161652"/>
    <n v="54873"/>
    <n v="0"/>
    <m/>
    <m/>
    <n v="216525"/>
    <m/>
  </r>
  <r>
    <x v="14"/>
    <x v="4"/>
    <x v="27"/>
    <x v="1"/>
    <x v="12"/>
    <n v="4725319"/>
    <n v="165172"/>
    <n v="0"/>
    <m/>
    <m/>
    <n v="4890491"/>
    <m/>
  </r>
  <r>
    <x v="14"/>
    <x v="4"/>
    <x v="27"/>
    <x v="1"/>
    <x v="8"/>
    <s v="-"/>
    <m/>
    <m/>
    <n v="890522"/>
    <n v="97342"/>
    <n v="987864"/>
    <m/>
  </r>
  <r>
    <x v="14"/>
    <x v="4"/>
    <x v="27"/>
    <x v="2"/>
    <x v="6"/>
    <n v="14015425"/>
    <n v="130646"/>
    <n v="0"/>
    <m/>
    <m/>
    <n v="14146071"/>
    <m/>
  </r>
  <r>
    <x v="14"/>
    <x v="4"/>
    <x v="27"/>
    <x v="2"/>
    <x v="13"/>
    <n v="13986960"/>
    <n v="82068"/>
    <n v="0"/>
    <m/>
    <m/>
    <n v="14069028"/>
    <m/>
  </r>
  <r>
    <x v="14"/>
    <x v="4"/>
    <x v="27"/>
    <x v="2"/>
    <x v="9"/>
    <s v="-"/>
    <m/>
    <m/>
    <n v="394440"/>
    <n v="331748"/>
    <n v="726188"/>
    <m/>
  </r>
  <r>
    <x v="14"/>
    <x v="4"/>
    <x v="27"/>
    <x v="4"/>
    <x v="7"/>
    <n v="189557"/>
    <n v="27052"/>
    <n v="0"/>
    <m/>
    <m/>
    <n v="216609"/>
    <m/>
  </r>
  <r>
    <x v="14"/>
    <x v="4"/>
    <x v="27"/>
    <x v="3"/>
    <x v="5"/>
    <n v="126934"/>
    <n v="0"/>
    <n v="0"/>
    <m/>
    <m/>
    <n v="126934"/>
    <m/>
  </r>
  <r>
    <x v="14"/>
    <x v="4"/>
    <x v="27"/>
    <x v="3"/>
    <x v="10"/>
    <n v="88170"/>
    <n v="88170"/>
    <n v="0"/>
    <m/>
    <m/>
    <n v="176340"/>
    <m/>
  </r>
  <r>
    <x v="14"/>
    <x v="4"/>
    <x v="27"/>
    <x v="3"/>
    <x v="15"/>
    <n v="1017951"/>
    <n v="145755"/>
    <n v="0"/>
    <m/>
    <m/>
    <n v="1163706"/>
    <m/>
  </r>
  <r>
    <x v="14"/>
    <x v="4"/>
    <x v="45"/>
    <x v="0"/>
    <x v="11"/>
    <n v="716869"/>
    <n v="0"/>
    <n v="0"/>
    <m/>
    <m/>
    <n v="716869"/>
    <m/>
  </r>
  <r>
    <x v="14"/>
    <x v="4"/>
    <x v="45"/>
    <x v="0"/>
    <x v="1"/>
    <s v="-"/>
    <m/>
    <m/>
    <n v="0"/>
    <n v="49380"/>
    <n v="49380"/>
    <m/>
  </r>
  <r>
    <x v="14"/>
    <x v="4"/>
    <x v="45"/>
    <x v="1"/>
    <x v="12"/>
    <n v="403519"/>
    <n v="0"/>
    <n v="0"/>
    <m/>
    <m/>
    <n v="403519"/>
    <m/>
  </r>
  <r>
    <x v="14"/>
    <x v="4"/>
    <x v="45"/>
    <x v="1"/>
    <x v="8"/>
    <s v="-"/>
    <m/>
    <m/>
    <n v="0"/>
    <n v="39047"/>
    <n v="39047"/>
    <m/>
  </r>
  <r>
    <x v="14"/>
    <x v="4"/>
    <x v="45"/>
    <x v="2"/>
    <x v="6"/>
    <n v="1439253"/>
    <n v="0"/>
    <n v="0"/>
    <m/>
    <m/>
    <n v="1439253"/>
    <m/>
  </r>
  <r>
    <x v="14"/>
    <x v="4"/>
    <x v="45"/>
    <x v="2"/>
    <x v="13"/>
    <n v="1045500"/>
    <n v="0"/>
    <n v="0"/>
    <m/>
    <m/>
    <n v="1045500"/>
    <m/>
  </r>
  <r>
    <x v="14"/>
    <x v="4"/>
    <x v="45"/>
    <x v="2"/>
    <x v="9"/>
    <s v="-"/>
    <m/>
    <m/>
    <n v="0"/>
    <n v="36250"/>
    <n v="36250"/>
    <m/>
  </r>
  <r>
    <x v="14"/>
    <x v="4"/>
    <x v="17"/>
    <x v="0"/>
    <x v="11"/>
    <n v="5491104"/>
    <n v="0"/>
    <n v="0"/>
    <m/>
    <m/>
    <n v="5491104"/>
    <m/>
  </r>
  <r>
    <x v="14"/>
    <x v="4"/>
    <x v="17"/>
    <x v="0"/>
    <x v="1"/>
    <s v="-"/>
    <m/>
    <m/>
    <n v="136545"/>
    <n v="220100"/>
    <n v="356645"/>
    <m/>
  </r>
  <r>
    <x v="14"/>
    <x v="4"/>
    <x v="17"/>
    <x v="6"/>
    <x v="4"/>
    <n v="42265"/>
    <n v="0"/>
    <n v="0"/>
    <m/>
    <m/>
    <n v="42265"/>
    <m/>
  </r>
  <r>
    <x v="14"/>
    <x v="4"/>
    <x v="17"/>
    <x v="1"/>
    <x v="12"/>
    <n v="5382023"/>
    <n v="95152"/>
    <n v="0"/>
    <m/>
    <m/>
    <n v="5477175"/>
    <m/>
  </r>
  <r>
    <x v="14"/>
    <x v="4"/>
    <x v="17"/>
    <x v="1"/>
    <x v="8"/>
    <s v="-"/>
    <m/>
    <m/>
    <n v="70327"/>
    <n v="178988"/>
    <n v="249315"/>
    <m/>
  </r>
  <r>
    <x v="14"/>
    <x v="4"/>
    <x v="17"/>
    <x v="2"/>
    <x v="6"/>
    <n v="12173930"/>
    <n v="475048"/>
    <n v="0"/>
    <m/>
    <m/>
    <n v="12648978"/>
    <m/>
  </r>
  <r>
    <x v="14"/>
    <x v="4"/>
    <x v="17"/>
    <x v="2"/>
    <x v="13"/>
    <n v="5797895"/>
    <n v="0"/>
    <n v="0"/>
    <m/>
    <m/>
    <n v="5797895"/>
    <m/>
  </r>
  <r>
    <x v="14"/>
    <x v="4"/>
    <x v="17"/>
    <x v="2"/>
    <x v="9"/>
    <s v="-"/>
    <m/>
    <m/>
    <n v="681226"/>
    <n v="254100"/>
    <n v="935326"/>
    <m/>
  </r>
  <r>
    <x v="14"/>
    <x v="4"/>
    <x v="17"/>
    <x v="4"/>
    <x v="7"/>
    <n v="107262"/>
    <n v="97277"/>
    <n v="0"/>
    <m/>
    <m/>
    <n v="204539"/>
    <m/>
  </r>
  <r>
    <x v="14"/>
    <x v="4"/>
    <x v="17"/>
    <x v="4"/>
    <x v="14"/>
    <s v="-"/>
    <m/>
    <m/>
    <n v="0"/>
    <n v="31010"/>
    <n v="31010"/>
    <m/>
  </r>
  <r>
    <x v="14"/>
    <x v="4"/>
    <x v="17"/>
    <x v="3"/>
    <x v="5"/>
    <n v="108877"/>
    <n v="9947"/>
    <n v="0"/>
    <m/>
    <m/>
    <n v="118824"/>
    <m/>
  </r>
  <r>
    <x v="14"/>
    <x v="4"/>
    <x v="17"/>
    <x v="3"/>
    <x v="15"/>
    <n v="600808"/>
    <n v="220082"/>
    <n v="0"/>
    <m/>
    <m/>
    <n v="820890"/>
    <m/>
  </r>
  <r>
    <x v="14"/>
    <x v="4"/>
    <x v="17"/>
    <x v="3"/>
    <x v="16"/>
    <s v="-"/>
    <m/>
    <m/>
    <n v="0"/>
    <n v="32000"/>
    <n v="32000"/>
    <m/>
  </r>
  <r>
    <x v="14"/>
    <x v="4"/>
    <x v="65"/>
    <x v="0"/>
    <x v="11"/>
    <n v="396058"/>
    <n v="25278"/>
    <n v="0"/>
    <m/>
    <m/>
    <n v="421336"/>
    <m/>
  </r>
  <r>
    <x v="14"/>
    <x v="4"/>
    <x v="65"/>
    <x v="0"/>
    <x v="1"/>
    <s v="-"/>
    <m/>
    <m/>
    <n v="65358"/>
    <n v="52665"/>
    <n v="118023"/>
    <m/>
  </r>
  <r>
    <x v="14"/>
    <x v="4"/>
    <x v="65"/>
    <x v="1"/>
    <x v="12"/>
    <n v="260054"/>
    <n v="0"/>
    <n v="0"/>
    <m/>
    <m/>
    <n v="260054"/>
    <m/>
  </r>
  <r>
    <x v="14"/>
    <x v="4"/>
    <x v="65"/>
    <x v="1"/>
    <x v="8"/>
    <s v="-"/>
    <m/>
    <m/>
    <n v="119676"/>
    <n v="20330"/>
    <n v="140006"/>
    <m/>
  </r>
  <r>
    <x v="14"/>
    <x v="4"/>
    <x v="65"/>
    <x v="2"/>
    <x v="6"/>
    <n v="1523073"/>
    <n v="0"/>
    <n v="0"/>
    <m/>
    <m/>
    <n v="1523073"/>
    <m/>
  </r>
  <r>
    <x v="14"/>
    <x v="4"/>
    <x v="65"/>
    <x v="2"/>
    <x v="13"/>
    <n v="1877776"/>
    <n v="22069"/>
    <n v="0"/>
    <m/>
    <m/>
    <n v="1899845"/>
    <m/>
  </r>
  <r>
    <x v="14"/>
    <x v="4"/>
    <x v="65"/>
    <x v="2"/>
    <x v="9"/>
    <s v="-"/>
    <m/>
    <m/>
    <n v="454182"/>
    <n v="83430"/>
    <n v="537612"/>
    <m/>
  </r>
  <r>
    <x v="14"/>
    <x v="4"/>
    <x v="65"/>
    <x v="4"/>
    <x v="7"/>
    <n v="14500"/>
    <n v="0"/>
    <n v="0"/>
    <m/>
    <m/>
    <n v="14500"/>
    <m/>
  </r>
  <r>
    <x v="14"/>
    <x v="4"/>
    <x v="65"/>
    <x v="3"/>
    <x v="15"/>
    <n v="102097"/>
    <n v="0"/>
    <n v="0"/>
    <m/>
    <m/>
    <n v="102097"/>
    <m/>
  </r>
  <r>
    <x v="14"/>
    <x v="4"/>
    <x v="53"/>
    <x v="0"/>
    <x v="11"/>
    <n v="462060"/>
    <n v="0"/>
    <n v="0"/>
    <m/>
    <m/>
    <n v="462060"/>
    <m/>
  </r>
  <r>
    <x v="14"/>
    <x v="4"/>
    <x v="53"/>
    <x v="0"/>
    <x v="1"/>
    <s v="-"/>
    <m/>
    <m/>
    <n v="73271"/>
    <n v="20541"/>
    <n v="93812"/>
    <m/>
  </r>
  <r>
    <x v="14"/>
    <x v="4"/>
    <x v="53"/>
    <x v="1"/>
    <x v="12"/>
    <n v="251613"/>
    <n v="0"/>
    <n v="0"/>
    <m/>
    <m/>
    <n v="251613"/>
    <m/>
  </r>
  <r>
    <x v="14"/>
    <x v="4"/>
    <x v="53"/>
    <x v="1"/>
    <x v="8"/>
    <s v="-"/>
    <m/>
    <m/>
    <n v="149864"/>
    <n v="19087"/>
    <n v="168951"/>
    <m/>
  </r>
  <r>
    <x v="14"/>
    <x v="4"/>
    <x v="53"/>
    <x v="2"/>
    <x v="6"/>
    <n v="696015"/>
    <n v="0"/>
    <n v="0"/>
    <m/>
    <m/>
    <n v="696015"/>
    <m/>
  </r>
  <r>
    <x v="14"/>
    <x v="4"/>
    <x v="53"/>
    <x v="2"/>
    <x v="13"/>
    <n v="837311"/>
    <n v="0"/>
    <n v="0"/>
    <m/>
    <m/>
    <n v="837311"/>
    <m/>
  </r>
  <r>
    <x v="14"/>
    <x v="4"/>
    <x v="53"/>
    <x v="2"/>
    <x v="9"/>
    <s v="-"/>
    <m/>
    <m/>
    <n v="272337"/>
    <n v="3500"/>
    <n v="275837"/>
    <m/>
  </r>
  <r>
    <x v="14"/>
    <x v="4"/>
    <x v="53"/>
    <x v="3"/>
    <x v="15"/>
    <n v="2479"/>
    <n v="0"/>
    <n v="0"/>
    <m/>
    <m/>
    <n v="2479"/>
    <m/>
  </r>
  <r>
    <x v="14"/>
    <x v="4"/>
    <x v="53"/>
    <x v="3"/>
    <x v="16"/>
    <s v="-"/>
    <m/>
    <m/>
    <n v="0"/>
    <n v="1817"/>
    <n v="1817"/>
    <m/>
  </r>
  <r>
    <x v="14"/>
    <x v="2"/>
    <x v="48"/>
    <x v="0"/>
    <x v="11"/>
    <n v="578933"/>
    <n v="0"/>
    <n v="0"/>
    <m/>
    <m/>
    <n v="578933"/>
    <m/>
  </r>
  <r>
    <x v="14"/>
    <x v="2"/>
    <x v="48"/>
    <x v="0"/>
    <x v="1"/>
    <s v="-"/>
    <m/>
    <m/>
    <n v="0"/>
    <n v="15330"/>
    <n v="15330"/>
    <m/>
  </r>
  <r>
    <x v="14"/>
    <x v="2"/>
    <x v="48"/>
    <x v="1"/>
    <x v="12"/>
    <n v="540322"/>
    <n v="0"/>
    <n v="0"/>
    <m/>
    <m/>
    <n v="540322"/>
    <m/>
  </r>
  <r>
    <x v="14"/>
    <x v="2"/>
    <x v="48"/>
    <x v="1"/>
    <x v="8"/>
    <s v="-"/>
    <m/>
    <m/>
    <n v="0"/>
    <n v="25103"/>
    <n v="25103"/>
    <m/>
  </r>
  <r>
    <x v="14"/>
    <x v="2"/>
    <x v="48"/>
    <x v="2"/>
    <x v="6"/>
    <n v="1600610"/>
    <n v="0"/>
    <n v="0"/>
    <m/>
    <m/>
    <n v="1600610"/>
    <m/>
  </r>
  <r>
    <x v="14"/>
    <x v="2"/>
    <x v="48"/>
    <x v="2"/>
    <x v="13"/>
    <n v="1504171"/>
    <n v="0"/>
    <n v="0"/>
    <m/>
    <m/>
    <n v="1504171"/>
    <m/>
  </r>
  <r>
    <x v="14"/>
    <x v="2"/>
    <x v="48"/>
    <x v="2"/>
    <x v="9"/>
    <s v="-"/>
    <m/>
    <m/>
    <n v="0"/>
    <n v="123931"/>
    <n v="123931"/>
    <m/>
  </r>
  <r>
    <x v="14"/>
    <x v="2"/>
    <x v="48"/>
    <x v="4"/>
    <x v="14"/>
    <s v="-"/>
    <m/>
    <m/>
    <n v="0"/>
    <n v="6200"/>
    <n v="6200"/>
    <m/>
  </r>
  <r>
    <x v="14"/>
    <x v="2"/>
    <x v="48"/>
    <x v="3"/>
    <x v="5"/>
    <n v="8973"/>
    <n v="0"/>
    <n v="0"/>
    <m/>
    <m/>
    <n v="8973"/>
    <m/>
  </r>
  <r>
    <x v="14"/>
    <x v="2"/>
    <x v="48"/>
    <x v="3"/>
    <x v="10"/>
    <n v="62576"/>
    <n v="0"/>
    <n v="0"/>
    <m/>
    <m/>
    <n v="62576"/>
    <m/>
  </r>
  <r>
    <x v="14"/>
    <x v="2"/>
    <x v="48"/>
    <x v="3"/>
    <x v="15"/>
    <n v="620024"/>
    <n v="0"/>
    <n v="0"/>
    <m/>
    <m/>
    <n v="620024"/>
    <m/>
  </r>
  <r>
    <x v="14"/>
    <x v="2"/>
    <x v="48"/>
    <x v="3"/>
    <x v="16"/>
    <s v="-"/>
    <m/>
    <m/>
    <n v="0"/>
    <n v="32400"/>
    <n v="32400"/>
    <m/>
  </r>
  <r>
    <x v="14"/>
    <x v="2"/>
    <x v="49"/>
    <x v="0"/>
    <x v="11"/>
    <n v="547696"/>
    <n v="0"/>
    <n v="0"/>
    <m/>
    <m/>
    <n v="547696"/>
    <m/>
  </r>
  <r>
    <x v="14"/>
    <x v="2"/>
    <x v="49"/>
    <x v="0"/>
    <x v="1"/>
    <s v="-"/>
    <m/>
    <m/>
    <n v="484800"/>
    <n v="3040"/>
    <n v="487840"/>
    <m/>
  </r>
  <r>
    <x v="14"/>
    <x v="2"/>
    <x v="49"/>
    <x v="1"/>
    <x v="12"/>
    <n v="969201"/>
    <n v="99504"/>
    <n v="0"/>
    <m/>
    <m/>
    <n v="1068705"/>
    <m/>
  </r>
  <r>
    <x v="14"/>
    <x v="2"/>
    <x v="49"/>
    <x v="1"/>
    <x v="8"/>
    <s v="-"/>
    <m/>
    <m/>
    <n v="468755"/>
    <n v="2040"/>
    <n v="470795"/>
    <m/>
  </r>
  <r>
    <x v="14"/>
    <x v="2"/>
    <x v="49"/>
    <x v="2"/>
    <x v="6"/>
    <n v="1158158"/>
    <n v="0"/>
    <n v="0"/>
    <m/>
    <m/>
    <n v="1158158"/>
    <m/>
  </r>
  <r>
    <x v="14"/>
    <x v="2"/>
    <x v="49"/>
    <x v="2"/>
    <x v="13"/>
    <n v="2054632"/>
    <n v="0"/>
    <n v="0"/>
    <m/>
    <m/>
    <n v="2054632"/>
    <m/>
  </r>
  <r>
    <x v="14"/>
    <x v="2"/>
    <x v="49"/>
    <x v="2"/>
    <x v="9"/>
    <s v="-"/>
    <m/>
    <m/>
    <n v="685055"/>
    <n v="39710"/>
    <n v="724765"/>
    <m/>
  </r>
  <r>
    <x v="14"/>
    <x v="2"/>
    <x v="49"/>
    <x v="3"/>
    <x v="5"/>
    <n v="21432"/>
    <n v="0"/>
    <n v="0"/>
    <m/>
    <m/>
    <n v="21432"/>
    <m/>
  </r>
  <r>
    <x v="14"/>
    <x v="2"/>
    <x v="49"/>
    <x v="3"/>
    <x v="15"/>
    <n v="189723"/>
    <n v="22602"/>
    <n v="0"/>
    <m/>
    <m/>
    <n v="212325"/>
    <m/>
  </r>
  <r>
    <x v="14"/>
    <x v="2"/>
    <x v="47"/>
    <x v="0"/>
    <x v="11"/>
    <n v="1201534"/>
    <n v="0"/>
    <n v="0"/>
    <m/>
    <m/>
    <n v="1201534"/>
    <m/>
  </r>
  <r>
    <x v="14"/>
    <x v="2"/>
    <x v="47"/>
    <x v="0"/>
    <x v="1"/>
    <s v="-"/>
    <m/>
    <m/>
    <n v="461917"/>
    <n v="36424"/>
    <n v="498341"/>
    <m/>
  </r>
  <r>
    <x v="14"/>
    <x v="2"/>
    <x v="47"/>
    <x v="1"/>
    <x v="12"/>
    <n v="314970"/>
    <n v="5067"/>
    <n v="0"/>
    <m/>
    <m/>
    <n v="320037"/>
    <m/>
  </r>
  <r>
    <x v="14"/>
    <x v="2"/>
    <x v="47"/>
    <x v="1"/>
    <x v="8"/>
    <s v="-"/>
    <m/>
    <m/>
    <n v="459624"/>
    <n v="13990"/>
    <n v="473614"/>
    <m/>
  </r>
  <r>
    <x v="14"/>
    <x v="2"/>
    <x v="47"/>
    <x v="2"/>
    <x v="6"/>
    <n v="1323992"/>
    <n v="74697"/>
    <n v="0"/>
    <m/>
    <m/>
    <n v="1398689"/>
    <m/>
  </r>
  <r>
    <x v="14"/>
    <x v="2"/>
    <x v="47"/>
    <x v="2"/>
    <x v="13"/>
    <n v="3822272"/>
    <n v="0"/>
    <n v="0"/>
    <m/>
    <m/>
    <n v="3822272"/>
    <m/>
  </r>
  <r>
    <x v="14"/>
    <x v="2"/>
    <x v="47"/>
    <x v="2"/>
    <x v="9"/>
    <s v="-"/>
    <m/>
    <m/>
    <n v="839395"/>
    <n v="63361"/>
    <n v="902756"/>
    <m/>
  </r>
  <r>
    <x v="14"/>
    <x v="2"/>
    <x v="47"/>
    <x v="4"/>
    <x v="7"/>
    <n v="167041"/>
    <n v="0"/>
    <n v="0"/>
    <m/>
    <m/>
    <n v="167041"/>
    <m/>
  </r>
  <r>
    <x v="14"/>
    <x v="2"/>
    <x v="47"/>
    <x v="4"/>
    <x v="14"/>
    <s v="-"/>
    <m/>
    <m/>
    <n v="0"/>
    <n v="7780"/>
    <n v="7780"/>
    <m/>
  </r>
  <r>
    <x v="14"/>
    <x v="2"/>
    <x v="47"/>
    <x v="3"/>
    <x v="15"/>
    <n v="932597"/>
    <n v="0"/>
    <n v="0"/>
    <m/>
    <m/>
    <n v="932597"/>
    <m/>
  </r>
  <r>
    <x v="14"/>
    <x v="2"/>
    <x v="47"/>
    <x v="3"/>
    <x v="16"/>
    <s v="-"/>
    <m/>
    <m/>
    <n v="0"/>
    <n v="22828"/>
    <n v="22828"/>
    <m/>
  </r>
  <r>
    <x v="14"/>
    <x v="2"/>
    <x v="88"/>
    <x v="0"/>
    <x v="11"/>
    <n v="86570"/>
    <n v="0"/>
    <n v="0"/>
    <m/>
    <m/>
    <n v="86570"/>
    <m/>
  </r>
  <r>
    <x v="14"/>
    <x v="2"/>
    <x v="88"/>
    <x v="1"/>
    <x v="12"/>
    <n v="80736"/>
    <n v="0"/>
    <n v="0"/>
    <m/>
    <m/>
    <n v="80736"/>
    <m/>
  </r>
  <r>
    <x v="14"/>
    <x v="2"/>
    <x v="88"/>
    <x v="1"/>
    <x v="8"/>
    <s v="-"/>
    <m/>
    <m/>
    <n v="0"/>
    <n v="5770"/>
    <n v="5770"/>
    <m/>
  </r>
  <r>
    <x v="14"/>
    <x v="2"/>
    <x v="88"/>
    <x v="2"/>
    <x v="6"/>
    <n v="389497"/>
    <n v="0"/>
    <n v="0"/>
    <m/>
    <m/>
    <n v="389497"/>
    <m/>
  </r>
  <r>
    <x v="14"/>
    <x v="2"/>
    <x v="88"/>
    <x v="2"/>
    <x v="13"/>
    <n v="526763"/>
    <n v="0"/>
    <n v="0"/>
    <m/>
    <m/>
    <n v="526763"/>
    <m/>
  </r>
  <r>
    <x v="14"/>
    <x v="2"/>
    <x v="88"/>
    <x v="2"/>
    <x v="9"/>
    <s v="-"/>
    <m/>
    <m/>
    <n v="0"/>
    <n v="6500"/>
    <n v="6500"/>
    <m/>
  </r>
  <r>
    <x v="14"/>
    <x v="2"/>
    <x v="88"/>
    <x v="3"/>
    <x v="15"/>
    <n v="10267"/>
    <n v="0"/>
    <n v="0"/>
    <m/>
    <m/>
    <n v="10267"/>
    <m/>
  </r>
  <r>
    <x v="14"/>
    <x v="2"/>
    <x v="110"/>
    <x v="1"/>
    <x v="12"/>
    <n v="55951"/>
    <n v="0"/>
    <n v="0"/>
    <m/>
    <m/>
    <n v="55951"/>
    <m/>
  </r>
  <r>
    <x v="14"/>
    <x v="2"/>
    <x v="110"/>
    <x v="1"/>
    <x v="8"/>
    <s v="-"/>
    <m/>
    <m/>
    <n v="0"/>
    <n v="6100"/>
    <n v="6100"/>
    <m/>
  </r>
  <r>
    <x v="14"/>
    <x v="2"/>
    <x v="110"/>
    <x v="2"/>
    <x v="6"/>
    <n v="120614"/>
    <n v="0"/>
    <n v="0"/>
    <m/>
    <m/>
    <n v="120614"/>
    <m/>
  </r>
  <r>
    <x v="14"/>
    <x v="2"/>
    <x v="110"/>
    <x v="2"/>
    <x v="13"/>
    <n v="232553"/>
    <n v="0"/>
    <n v="0"/>
    <m/>
    <m/>
    <n v="232553"/>
    <m/>
  </r>
  <r>
    <x v="14"/>
    <x v="2"/>
    <x v="110"/>
    <x v="2"/>
    <x v="9"/>
    <s v="-"/>
    <m/>
    <m/>
    <n v="0"/>
    <n v="7400"/>
    <n v="7400"/>
    <m/>
  </r>
  <r>
    <x v="14"/>
    <x v="2"/>
    <x v="87"/>
    <x v="0"/>
    <x v="11"/>
    <n v="664795"/>
    <n v="0"/>
    <n v="0"/>
    <m/>
    <m/>
    <n v="664795"/>
    <m/>
  </r>
  <r>
    <x v="14"/>
    <x v="2"/>
    <x v="87"/>
    <x v="0"/>
    <x v="1"/>
    <s v="-"/>
    <m/>
    <m/>
    <n v="185558"/>
    <n v="0"/>
    <n v="185558"/>
    <m/>
  </r>
  <r>
    <x v="14"/>
    <x v="2"/>
    <x v="87"/>
    <x v="1"/>
    <x v="12"/>
    <n v="147153"/>
    <n v="0"/>
    <n v="0"/>
    <m/>
    <m/>
    <n v="147153"/>
    <m/>
  </r>
  <r>
    <x v="14"/>
    <x v="2"/>
    <x v="87"/>
    <x v="1"/>
    <x v="8"/>
    <s v="-"/>
    <m/>
    <m/>
    <n v="83801"/>
    <n v="0"/>
    <n v="83801"/>
    <m/>
  </r>
  <r>
    <x v="14"/>
    <x v="2"/>
    <x v="87"/>
    <x v="2"/>
    <x v="6"/>
    <n v="87906"/>
    <n v="56793"/>
    <n v="0"/>
    <m/>
    <m/>
    <n v="144699"/>
    <m/>
  </r>
  <r>
    <x v="14"/>
    <x v="2"/>
    <x v="87"/>
    <x v="2"/>
    <x v="13"/>
    <n v="292143"/>
    <n v="0"/>
    <n v="0"/>
    <m/>
    <m/>
    <n v="292143"/>
    <m/>
  </r>
  <r>
    <x v="14"/>
    <x v="2"/>
    <x v="87"/>
    <x v="2"/>
    <x v="9"/>
    <s v="-"/>
    <m/>
    <m/>
    <n v="93801"/>
    <n v="0"/>
    <n v="93801"/>
    <m/>
  </r>
  <r>
    <x v="14"/>
    <x v="2"/>
    <x v="87"/>
    <x v="3"/>
    <x v="15"/>
    <n v="217452"/>
    <n v="0"/>
    <n v="0"/>
    <m/>
    <m/>
    <n v="217452"/>
    <m/>
  </r>
  <r>
    <x v="14"/>
    <x v="2"/>
    <x v="84"/>
    <x v="0"/>
    <x v="11"/>
    <n v="446325"/>
    <n v="0"/>
    <n v="0"/>
    <m/>
    <m/>
    <n v="446325"/>
    <m/>
  </r>
  <r>
    <x v="14"/>
    <x v="2"/>
    <x v="84"/>
    <x v="1"/>
    <x v="12"/>
    <n v="127698"/>
    <n v="25856"/>
    <n v="0"/>
    <m/>
    <m/>
    <n v="153554"/>
    <m/>
  </r>
  <r>
    <x v="14"/>
    <x v="2"/>
    <x v="84"/>
    <x v="2"/>
    <x v="6"/>
    <n v="554659"/>
    <n v="0"/>
    <n v="0"/>
    <m/>
    <m/>
    <n v="554659"/>
    <m/>
  </r>
  <r>
    <x v="14"/>
    <x v="2"/>
    <x v="84"/>
    <x v="2"/>
    <x v="13"/>
    <n v="260427"/>
    <n v="0"/>
    <n v="0"/>
    <m/>
    <m/>
    <n v="260427"/>
    <m/>
  </r>
  <r>
    <x v="14"/>
    <x v="2"/>
    <x v="84"/>
    <x v="4"/>
    <x v="7"/>
    <n v="37891"/>
    <n v="0"/>
    <n v="0"/>
    <m/>
    <m/>
    <n v="37891"/>
    <m/>
  </r>
  <r>
    <x v="14"/>
    <x v="2"/>
    <x v="84"/>
    <x v="3"/>
    <x v="5"/>
    <n v="7201"/>
    <n v="0"/>
    <n v="0"/>
    <m/>
    <m/>
    <n v="7201"/>
    <m/>
  </r>
  <r>
    <x v="14"/>
    <x v="2"/>
    <x v="11"/>
    <x v="0"/>
    <x v="11"/>
    <n v="2322830"/>
    <n v="0"/>
    <n v="0"/>
    <m/>
    <m/>
    <n v="2322830"/>
    <m/>
  </r>
  <r>
    <x v="14"/>
    <x v="2"/>
    <x v="11"/>
    <x v="0"/>
    <x v="1"/>
    <s v="-"/>
    <m/>
    <m/>
    <n v="0"/>
    <n v="168845"/>
    <n v="168845"/>
    <m/>
  </r>
  <r>
    <x v="14"/>
    <x v="2"/>
    <x v="11"/>
    <x v="6"/>
    <x v="4"/>
    <n v="19160"/>
    <n v="0"/>
    <n v="0"/>
    <m/>
    <m/>
    <n v="19160"/>
    <m/>
  </r>
  <r>
    <x v="14"/>
    <x v="2"/>
    <x v="11"/>
    <x v="1"/>
    <x v="12"/>
    <n v="1861172"/>
    <n v="0"/>
    <n v="0"/>
    <m/>
    <m/>
    <n v="1861172"/>
    <m/>
  </r>
  <r>
    <x v="14"/>
    <x v="2"/>
    <x v="11"/>
    <x v="1"/>
    <x v="8"/>
    <s v="-"/>
    <m/>
    <m/>
    <n v="143929"/>
    <n v="123637"/>
    <n v="267566"/>
    <m/>
  </r>
  <r>
    <x v="14"/>
    <x v="2"/>
    <x v="11"/>
    <x v="2"/>
    <x v="6"/>
    <n v="2744307"/>
    <n v="7096"/>
    <n v="0"/>
    <m/>
    <m/>
    <n v="2751403"/>
    <m/>
  </r>
  <r>
    <x v="14"/>
    <x v="2"/>
    <x v="11"/>
    <x v="2"/>
    <x v="13"/>
    <n v="1909737"/>
    <n v="7146"/>
    <n v="0"/>
    <m/>
    <m/>
    <n v="1916883"/>
    <m/>
  </r>
  <r>
    <x v="14"/>
    <x v="2"/>
    <x v="11"/>
    <x v="2"/>
    <x v="9"/>
    <s v="-"/>
    <m/>
    <m/>
    <n v="0"/>
    <n v="217865"/>
    <n v="217865"/>
    <m/>
  </r>
  <r>
    <x v="14"/>
    <x v="2"/>
    <x v="11"/>
    <x v="3"/>
    <x v="15"/>
    <n v="172716"/>
    <n v="0"/>
    <n v="0"/>
    <m/>
    <m/>
    <n v="172716"/>
    <m/>
  </r>
  <r>
    <x v="14"/>
    <x v="2"/>
    <x v="120"/>
    <x v="0"/>
    <x v="11"/>
    <n v="23676"/>
    <n v="0"/>
    <n v="0"/>
    <m/>
    <m/>
    <n v="23676"/>
    <m/>
  </r>
  <r>
    <x v="14"/>
    <x v="2"/>
    <x v="58"/>
    <x v="0"/>
    <x v="11"/>
    <n v="236579"/>
    <n v="0"/>
    <n v="0"/>
    <m/>
    <m/>
    <n v="236579"/>
    <m/>
  </r>
  <r>
    <x v="14"/>
    <x v="2"/>
    <x v="58"/>
    <x v="0"/>
    <x v="1"/>
    <s v="-"/>
    <m/>
    <m/>
    <n v="0"/>
    <n v="1820"/>
    <n v="1820"/>
    <m/>
  </r>
  <r>
    <x v="14"/>
    <x v="2"/>
    <x v="58"/>
    <x v="1"/>
    <x v="12"/>
    <n v="667145"/>
    <n v="0"/>
    <n v="0"/>
    <m/>
    <m/>
    <n v="667145"/>
    <m/>
  </r>
  <r>
    <x v="14"/>
    <x v="2"/>
    <x v="58"/>
    <x v="1"/>
    <x v="8"/>
    <s v="-"/>
    <m/>
    <m/>
    <n v="0"/>
    <n v="5430"/>
    <n v="5430"/>
    <m/>
  </r>
  <r>
    <x v="14"/>
    <x v="2"/>
    <x v="58"/>
    <x v="2"/>
    <x v="6"/>
    <n v="370791"/>
    <n v="0"/>
    <n v="0"/>
    <m/>
    <m/>
    <n v="370791"/>
    <m/>
  </r>
  <r>
    <x v="14"/>
    <x v="2"/>
    <x v="58"/>
    <x v="2"/>
    <x v="13"/>
    <n v="626407"/>
    <n v="14643"/>
    <n v="0"/>
    <m/>
    <m/>
    <n v="641050"/>
    <m/>
  </r>
  <r>
    <x v="14"/>
    <x v="2"/>
    <x v="58"/>
    <x v="3"/>
    <x v="15"/>
    <n v="31261"/>
    <n v="0"/>
    <n v="0"/>
    <m/>
    <m/>
    <n v="31261"/>
    <m/>
  </r>
  <r>
    <x v="14"/>
    <x v="2"/>
    <x v="112"/>
    <x v="0"/>
    <x v="11"/>
    <n v="73904"/>
    <n v="0"/>
    <n v="0"/>
    <m/>
    <m/>
    <n v="73904"/>
    <m/>
  </r>
  <r>
    <x v="14"/>
    <x v="2"/>
    <x v="112"/>
    <x v="1"/>
    <x v="12"/>
    <n v="76358"/>
    <n v="0"/>
    <n v="0"/>
    <m/>
    <m/>
    <n v="76358"/>
    <m/>
  </r>
  <r>
    <x v="14"/>
    <x v="2"/>
    <x v="20"/>
    <x v="0"/>
    <x v="11"/>
    <n v="4396082"/>
    <n v="0"/>
    <n v="0"/>
    <m/>
    <m/>
    <n v="4396082"/>
    <m/>
  </r>
  <r>
    <x v="14"/>
    <x v="2"/>
    <x v="20"/>
    <x v="0"/>
    <x v="1"/>
    <s v="-"/>
    <m/>
    <m/>
    <n v="311033"/>
    <n v="68463"/>
    <n v="379496"/>
    <m/>
  </r>
  <r>
    <x v="14"/>
    <x v="2"/>
    <x v="20"/>
    <x v="1"/>
    <x v="12"/>
    <n v="3722663"/>
    <n v="0"/>
    <n v="0"/>
    <m/>
    <m/>
    <n v="3722663"/>
    <m/>
  </r>
  <r>
    <x v="14"/>
    <x v="2"/>
    <x v="20"/>
    <x v="1"/>
    <x v="8"/>
    <s v="-"/>
    <m/>
    <m/>
    <n v="645722"/>
    <n v="62448"/>
    <n v="708170"/>
    <m/>
  </r>
  <r>
    <x v="14"/>
    <x v="2"/>
    <x v="20"/>
    <x v="2"/>
    <x v="6"/>
    <n v="3944357"/>
    <n v="30452"/>
    <n v="0"/>
    <m/>
    <m/>
    <n v="3974809"/>
    <m/>
  </r>
  <r>
    <x v="14"/>
    <x v="2"/>
    <x v="20"/>
    <x v="2"/>
    <x v="13"/>
    <n v="2011964"/>
    <n v="12249"/>
    <n v="0"/>
    <m/>
    <m/>
    <n v="2024213"/>
    <m/>
  </r>
  <r>
    <x v="14"/>
    <x v="2"/>
    <x v="20"/>
    <x v="2"/>
    <x v="9"/>
    <s v="-"/>
    <m/>
    <m/>
    <n v="426766"/>
    <n v="49599"/>
    <n v="476365"/>
    <m/>
  </r>
  <r>
    <x v="14"/>
    <x v="2"/>
    <x v="20"/>
    <x v="3"/>
    <x v="5"/>
    <n v="41897"/>
    <n v="0"/>
    <n v="0"/>
    <m/>
    <m/>
    <n v="41897"/>
    <m/>
  </r>
  <r>
    <x v="14"/>
    <x v="2"/>
    <x v="20"/>
    <x v="3"/>
    <x v="15"/>
    <n v="365684"/>
    <n v="0"/>
    <n v="0"/>
    <m/>
    <m/>
    <n v="365684"/>
    <m/>
  </r>
  <r>
    <x v="14"/>
    <x v="2"/>
    <x v="86"/>
    <x v="0"/>
    <x v="11"/>
    <n v="17759"/>
    <n v="0"/>
    <n v="0"/>
    <m/>
    <m/>
    <n v="17759"/>
    <m/>
  </r>
  <r>
    <x v="14"/>
    <x v="2"/>
    <x v="86"/>
    <x v="1"/>
    <x v="12"/>
    <n v="16743"/>
    <n v="3719"/>
    <n v="0"/>
    <m/>
    <m/>
    <n v="20462"/>
    <m/>
  </r>
  <r>
    <x v="14"/>
    <x v="2"/>
    <x v="86"/>
    <x v="2"/>
    <x v="6"/>
    <n v="180974"/>
    <n v="4088"/>
    <n v="0"/>
    <m/>
    <m/>
    <n v="185062"/>
    <m/>
  </r>
  <r>
    <x v="14"/>
    <x v="2"/>
    <x v="86"/>
    <x v="2"/>
    <x v="13"/>
    <n v="44277"/>
    <n v="0"/>
    <n v="0"/>
    <m/>
    <m/>
    <n v="44277"/>
    <m/>
  </r>
  <r>
    <x v="14"/>
    <x v="2"/>
    <x v="59"/>
    <x v="0"/>
    <x v="11"/>
    <n v="460185"/>
    <n v="0"/>
    <n v="0"/>
    <m/>
    <m/>
    <n v="460185"/>
    <m/>
  </r>
  <r>
    <x v="14"/>
    <x v="2"/>
    <x v="59"/>
    <x v="1"/>
    <x v="12"/>
    <n v="788803"/>
    <n v="48607"/>
    <n v="0"/>
    <m/>
    <m/>
    <n v="837410"/>
    <m/>
  </r>
  <r>
    <x v="14"/>
    <x v="2"/>
    <x v="59"/>
    <x v="1"/>
    <x v="8"/>
    <s v="-"/>
    <m/>
    <m/>
    <n v="34536"/>
    <n v="0"/>
    <n v="34536"/>
    <m/>
  </r>
  <r>
    <x v="14"/>
    <x v="2"/>
    <x v="59"/>
    <x v="2"/>
    <x v="6"/>
    <n v="593014"/>
    <n v="0"/>
    <n v="0"/>
    <m/>
    <m/>
    <n v="593014"/>
    <m/>
  </r>
  <r>
    <x v="14"/>
    <x v="2"/>
    <x v="59"/>
    <x v="2"/>
    <x v="13"/>
    <n v="335974"/>
    <n v="0"/>
    <n v="0"/>
    <m/>
    <m/>
    <n v="335974"/>
    <m/>
  </r>
  <r>
    <x v="14"/>
    <x v="2"/>
    <x v="59"/>
    <x v="2"/>
    <x v="9"/>
    <s v="-"/>
    <m/>
    <m/>
    <n v="677020"/>
    <n v="0"/>
    <n v="677020"/>
    <m/>
  </r>
  <r>
    <x v="14"/>
    <x v="2"/>
    <x v="10"/>
    <x v="0"/>
    <x v="11"/>
    <n v="2811895"/>
    <n v="0"/>
    <n v="0"/>
    <m/>
    <m/>
    <n v="2811895"/>
    <m/>
  </r>
  <r>
    <x v="14"/>
    <x v="2"/>
    <x v="10"/>
    <x v="0"/>
    <x v="1"/>
    <s v="-"/>
    <m/>
    <m/>
    <n v="636318"/>
    <n v="0"/>
    <n v="636318"/>
    <m/>
  </r>
  <r>
    <x v="14"/>
    <x v="2"/>
    <x v="10"/>
    <x v="1"/>
    <x v="12"/>
    <n v="2606141"/>
    <n v="0"/>
    <n v="0"/>
    <m/>
    <m/>
    <n v="2606141"/>
    <m/>
  </r>
  <r>
    <x v="14"/>
    <x v="2"/>
    <x v="10"/>
    <x v="1"/>
    <x v="8"/>
    <s v="-"/>
    <m/>
    <m/>
    <n v="625680"/>
    <n v="0"/>
    <n v="625680"/>
    <m/>
  </r>
  <r>
    <x v="14"/>
    <x v="2"/>
    <x v="10"/>
    <x v="2"/>
    <x v="6"/>
    <n v="3792631"/>
    <n v="0"/>
    <n v="0"/>
    <m/>
    <m/>
    <n v="3792631"/>
    <m/>
  </r>
  <r>
    <x v="14"/>
    <x v="2"/>
    <x v="10"/>
    <x v="2"/>
    <x v="13"/>
    <n v="2658808"/>
    <n v="0"/>
    <n v="0"/>
    <m/>
    <m/>
    <n v="2658808"/>
    <m/>
  </r>
  <r>
    <x v="14"/>
    <x v="2"/>
    <x v="10"/>
    <x v="2"/>
    <x v="9"/>
    <s v="-"/>
    <m/>
    <m/>
    <n v="2021350"/>
    <n v="3719"/>
    <n v="2025069"/>
    <m/>
  </r>
  <r>
    <x v="14"/>
    <x v="2"/>
    <x v="10"/>
    <x v="4"/>
    <x v="7"/>
    <n v="40166"/>
    <n v="0"/>
    <n v="0"/>
    <m/>
    <m/>
    <n v="40166"/>
    <m/>
  </r>
  <r>
    <x v="14"/>
    <x v="2"/>
    <x v="10"/>
    <x v="3"/>
    <x v="5"/>
    <n v="31259"/>
    <n v="0"/>
    <n v="0"/>
    <m/>
    <m/>
    <n v="31259"/>
    <m/>
  </r>
  <r>
    <x v="14"/>
    <x v="2"/>
    <x v="10"/>
    <x v="3"/>
    <x v="15"/>
    <n v="351075"/>
    <n v="0"/>
    <n v="0"/>
    <m/>
    <m/>
    <n v="351075"/>
    <m/>
  </r>
  <r>
    <x v="14"/>
    <x v="2"/>
    <x v="10"/>
    <x v="3"/>
    <x v="16"/>
    <s v="-"/>
    <m/>
    <m/>
    <n v="197767"/>
    <n v="0"/>
    <n v="197767"/>
    <m/>
  </r>
  <r>
    <x v="14"/>
    <x v="2"/>
    <x v="4"/>
    <x v="0"/>
    <x v="11"/>
    <n v="7060590"/>
    <n v="0"/>
    <n v="0"/>
    <m/>
    <m/>
    <n v="7060590"/>
    <m/>
  </r>
  <r>
    <x v="14"/>
    <x v="2"/>
    <x v="4"/>
    <x v="0"/>
    <x v="1"/>
    <s v="-"/>
    <m/>
    <m/>
    <n v="626312"/>
    <n v="0"/>
    <n v="626312"/>
    <m/>
  </r>
  <r>
    <x v="14"/>
    <x v="2"/>
    <x v="4"/>
    <x v="6"/>
    <x v="4"/>
    <n v="74122"/>
    <n v="14632"/>
    <n v="0"/>
    <m/>
    <m/>
    <n v="88754"/>
    <m/>
  </r>
  <r>
    <x v="14"/>
    <x v="2"/>
    <x v="4"/>
    <x v="1"/>
    <x v="12"/>
    <n v="7427347"/>
    <n v="78689"/>
    <n v="0"/>
    <m/>
    <m/>
    <n v="7506036"/>
    <m/>
  </r>
  <r>
    <x v="14"/>
    <x v="2"/>
    <x v="4"/>
    <x v="1"/>
    <x v="8"/>
    <s v="-"/>
    <m/>
    <m/>
    <n v="1935448"/>
    <n v="18965"/>
    <n v="1954413"/>
    <m/>
  </r>
  <r>
    <x v="14"/>
    <x v="2"/>
    <x v="4"/>
    <x v="2"/>
    <x v="6"/>
    <n v="4609818"/>
    <n v="0"/>
    <n v="0"/>
    <m/>
    <m/>
    <n v="4609818"/>
    <m/>
  </r>
  <r>
    <x v="14"/>
    <x v="2"/>
    <x v="4"/>
    <x v="2"/>
    <x v="13"/>
    <n v="5559533"/>
    <n v="5902"/>
    <n v="0"/>
    <m/>
    <m/>
    <n v="5565435"/>
    <m/>
  </r>
  <r>
    <x v="14"/>
    <x v="2"/>
    <x v="4"/>
    <x v="2"/>
    <x v="9"/>
    <s v="-"/>
    <m/>
    <m/>
    <n v="323867"/>
    <n v="0"/>
    <n v="323867"/>
    <m/>
  </r>
  <r>
    <x v="14"/>
    <x v="2"/>
    <x v="4"/>
    <x v="4"/>
    <x v="7"/>
    <n v="11635"/>
    <n v="11635"/>
    <n v="0"/>
    <m/>
    <m/>
    <n v="23270"/>
    <m/>
  </r>
  <r>
    <x v="14"/>
    <x v="2"/>
    <x v="4"/>
    <x v="3"/>
    <x v="5"/>
    <n v="279389"/>
    <n v="0"/>
    <n v="0"/>
    <m/>
    <m/>
    <n v="279389"/>
    <m/>
  </r>
  <r>
    <x v="14"/>
    <x v="2"/>
    <x v="4"/>
    <x v="3"/>
    <x v="10"/>
    <n v="86651"/>
    <n v="0"/>
    <n v="0"/>
    <m/>
    <m/>
    <n v="86651"/>
    <m/>
  </r>
  <r>
    <x v="14"/>
    <x v="2"/>
    <x v="4"/>
    <x v="3"/>
    <x v="15"/>
    <n v="505164"/>
    <n v="0"/>
    <n v="0"/>
    <m/>
    <m/>
    <n v="505164"/>
    <m/>
  </r>
  <r>
    <x v="14"/>
    <x v="2"/>
    <x v="29"/>
    <x v="0"/>
    <x v="11"/>
    <n v="1487281"/>
    <n v="0"/>
    <n v="0"/>
    <m/>
    <m/>
    <n v="1487281"/>
    <m/>
  </r>
  <r>
    <x v="14"/>
    <x v="2"/>
    <x v="29"/>
    <x v="0"/>
    <x v="1"/>
    <s v="-"/>
    <m/>
    <m/>
    <n v="372595"/>
    <n v="0"/>
    <n v="372595"/>
    <m/>
  </r>
  <r>
    <x v="14"/>
    <x v="2"/>
    <x v="29"/>
    <x v="1"/>
    <x v="12"/>
    <n v="156934"/>
    <n v="0"/>
    <n v="0"/>
    <m/>
    <m/>
    <n v="156934"/>
    <m/>
  </r>
  <r>
    <x v="14"/>
    <x v="2"/>
    <x v="29"/>
    <x v="2"/>
    <x v="6"/>
    <n v="734331"/>
    <n v="0"/>
    <n v="0"/>
    <m/>
    <m/>
    <n v="734331"/>
    <m/>
  </r>
  <r>
    <x v="14"/>
    <x v="2"/>
    <x v="29"/>
    <x v="2"/>
    <x v="13"/>
    <n v="284766"/>
    <n v="52987"/>
    <n v="0"/>
    <m/>
    <m/>
    <n v="337753"/>
    <m/>
  </r>
  <r>
    <x v="14"/>
    <x v="2"/>
    <x v="29"/>
    <x v="3"/>
    <x v="5"/>
    <n v="41270"/>
    <n v="0"/>
    <n v="0"/>
    <m/>
    <m/>
    <n v="41270"/>
    <m/>
  </r>
  <r>
    <x v="14"/>
    <x v="2"/>
    <x v="29"/>
    <x v="3"/>
    <x v="10"/>
    <n v="42583"/>
    <n v="0"/>
    <n v="0"/>
    <m/>
    <m/>
    <n v="42583"/>
    <m/>
  </r>
  <r>
    <x v="14"/>
    <x v="2"/>
    <x v="29"/>
    <x v="3"/>
    <x v="15"/>
    <n v="198178"/>
    <n v="0"/>
    <n v="0"/>
    <m/>
    <m/>
    <n v="198178"/>
    <m/>
  </r>
  <r>
    <x v="14"/>
    <x v="2"/>
    <x v="26"/>
    <x v="0"/>
    <x v="11"/>
    <n v="1669642"/>
    <n v="0"/>
    <n v="0"/>
    <m/>
    <m/>
    <n v="1669642"/>
    <m/>
  </r>
  <r>
    <x v="14"/>
    <x v="2"/>
    <x v="26"/>
    <x v="0"/>
    <x v="1"/>
    <s v="-"/>
    <m/>
    <m/>
    <n v="242066"/>
    <n v="0"/>
    <n v="242066"/>
    <m/>
  </r>
  <r>
    <x v="14"/>
    <x v="2"/>
    <x v="26"/>
    <x v="6"/>
    <x v="4"/>
    <n v="21866"/>
    <n v="0"/>
    <n v="0"/>
    <m/>
    <m/>
    <n v="21866"/>
    <m/>
  </r>
  <r>
    <x v="14"/>
    <x v="2"/>
    <x v="26"/>
    <x v="1"/>
    <x v="12"/>
    <n v="2247041"/>
    <n v="0"/>
    <n v="0"/>
    <m/>
    <m/>
    <n v="2247041"/>
    <m/>
  </r>
  <r>
    <x v="14"/>
    <x v="2"/>
    <x v="26"/>
    <x v="1"/>
    <x v="8"/>
    <s v="-"/>
    <m/>
    <m/>
    <n v="304777"/>
    <n v="0"/>
    <n v="304777"/>
    <m/>
  </r>
  <r>
    <x v="14"/>
    <x v="2"/>
    <x v="26"/>
    <x v="2"/>
    <x v="6"/>
    <n v="1254304"/>
    <n v="0"/>
    <n v="0"/>
    <m/>
    <m/>
    <n v="1254304"/>
    <m/>
  </r>
  <r>
    <x v="14"/>
    <x v="2"/>
    <x v="26"/>
    <x v="2"/>
    <x v="13"/>
    <n v="639855"/>
    <n v="0"/>
    <n v="0"/>
    <m/>
    <m/>
    <n v="639855"/>
    <m/>
  </r>
  <r>
    <x v="14"/>
    <x v="2"/>
    <x v="122"/>
    <x v="0"/>
    <x v="11"/>
    <n v="45331"/>
    <n v="0"/>
    <n v="0"/>
    <m/>
    <m/>
    <n v="45331"/>
    <m/>
  </r>
  <r>
    <x v="14"/>
    <x v="2"/>
    <x v="122"/>
    <x v="3"/>
    <x v="15"/>
    <n v="46877"/>
    <n v="0"/>
    <n v="0"/>
    <m/>
    <m/>
    <n v="46877"/>
    <m/>
  </r>
  <r>
    <x v="14"/>
    <x v="3"/>
    <x v="74"/>
    <x v="0"/>
    <x v="11"/>
    <n v="302731"/>
    <n v="0"/>
    <n v="0"/>
    <m/>
    <m/>
    <n v="302731"/>
    <m/>
  </r>
  <r>
    <x v="14"/>
    <x v="3"/>
    <x v="74"/>
    <x v="0"/>
    <x v="1"/>
    <s v="-"/>
    <m/>
    <m/>
    <n v="0"/>
    <n v="10425"/>
    <n v="10425"/>
    <m/>
  </r>
  <r>
    <x v="14"/>
    <x v="3"/>
    <x v="74"/>
    <x v="1"/>
    <x v="12"/>
    <n v="16934"/>
    <n v="0"/>
    <n v="0"/>
    <m/>
    <m/>
    <n v="16934"/>
    <m/>
  </r>
  <r>
    <x v="14"/>
    <x v="3"/>
    <x v="74"/>
    <x v="1"/>
    <x v="8"/>
    <s v="-"/>
    <m/>
    <m/>
    <n v="0"/>
    <n v="4800"/>
    <n v="4800"/>
    <m/>
  </r>
  <r>
    <x v="14"/>
    <x v="3"/>
    <x v="74"/>
    <x v="2"/>
    <x v="6"/>
    <n v="162031"/>
    <n v="0"/>
    <n v="0"/>
    <m/>
    <m/>
    <n v="162031"/>
    <m/>
  </r>
  <r>
    <x v="14"/>
    <x v="3"/>
    <x v="74"/>
    <x v="2"/>
    <x v="13"/>
    <n v="1950776"/>
    <n v="0"/>
    <n v="0"/>
    <m/>
    <m/>
    <n v="1950776"/>
    <m/>
  </r>
  <r>
    <x v="14"/>
    <x v="3"/>
    <x v="74"/>
    <x v="2"/>
    <x v="9"/>
    <s v="-"/>
    <m/>
    <m/>
    <n v="0"/>
    <n v="39800"/>
    <n v="39800"/>
    <m/>
  </r>
  <r>
    <x v="14"/>
    <x v="3"/>
    <x v="111"/>
    <x v="0"/>
    <x v="11"/>
    <n v="142385"/>
    <n v="0"/>
    <n v="0"/>
    <m/>
    <m/>
    <n v="142385"/>
    <m/>
  </r>
  <r>
    <x v="14"/>
    <x v="3"/>
    <x v="111"/>
    <x v="1"/>
    <x v="12"/>
    <n v="139641"/>
    <n v="0"/>
    <n v="0"/>
    <m/>
    <m/>
    <n v="139641"/>
    <m/>
  </r>
  <r>
    <x v="14"/>
    <x v="3"/>
    <x v="111"/>
    <x v="2"/>
    <x v="6"/>
    <n v="52749"/>
    <n v="0"/>
    <n v="0"/>
    <m/>
    <m/>
    <n v="52749"/>
    <m/>
  </r>
  <r>
    <x v="14"/>
    <x v="3"/>
    <x v="111"/>
    <x v="2"/>
    <x v="13"/>
    <n v="35000"/>
    <n v="0"/>
    <n v="0"/>
    <m/>
    <m/>
    <n v="35000"/>
    <m/>
  </r>
  <r>
    <x v="14"/>
    <x v="3"/>
    <x v="51"/>
    <x v="0"/>
    <x v="11"/>
    <n v="110265"/>
    <n v="0"/>
    <n v="0"/>
    <m/>
    <m/>
    <n v="110265"/>
    <m/>
  </r>
  <r>
    <x v="14"/>
    <x v="3"/>
    <x v="51"/>
    <x v="1"/>
    <x v="12"/>
    <n v="609907"/>
    <n v="51441"/>
    <n v="0"/>
    <m/>
    <m/>
    <n v="661348"/>
    <m/>
  </r>
  <r>
    <x v="14"/>
    <x v="3"/>
    <x v="51"/>
    <x v="2"/>
    <x v="6"/>
    <n v="33998"/>
    <n v="19451"/>
    <n v="0"/>
    <m/>
    <m/>
    <n v="53449"/>
    <m/>
  </r>
  <r>
    <x v="14"/>
    <x v="3"/>
    <x v="51"/>
    <x v="2"/>
    <x v="13"/>
    <n v="57404"/>
    <n v="0"/>
    <n v="0"/>
    <m/>
    <m/>
    <n v="57404"/>
    <m/>
  </r>
  <r>
    <x v="14"/>
    <x v="3"/>
    <x v="51"/>
    <x v="3"/>
    <x v="10"/>
    <n v="14102"/>
    <n v="4800"/>
    <n v="0"/>
    <m/>
    <m/>
    <n v="18902"/>
    <m/>
  </r>
  <r>
    <x v="14"/>
    <x v="3"/>
    <x v="104"/>
    <x v="0"/>
    <x v="11"/>
    <n v="162935"/>
    <n v="839"/>
    <n v="0"/>
    <m/>
    <m/>
    <n v="163774"/>
    <m/>
  </r>
  <r>
    <x v="14"/>
    <x v="3"/>
    <x v="104"/>
    <x v="1"/>
    <x v="12"/>
    <n v="98057"/>
    <n v="0"/>
    <n v="0"/>
    <m/>
    <m/>
    <n v="98057"/>
    <m/>
  </r>
  <r>
    <x v="14"/>
    <x v="3"/>
    <x v="104"/>
    <x v="2"/>
    <x v="6"/>
    <n v="141578"/>
    <n v="0"/>
    <n v="0"/>
    <m/>
    <m/>
    <n v="141578"/>
    <m/>
  </r>
  <r>
    <x v="14"/>
    <x v="3"/>
    <x v="104"/>
    <x v="3"/>
    <x v="5"/>
    <n v="8427"/>
    <n v="0"/>
    <n v="0"/>
    <m/>
    <m/>
    <n v="8427"/>
    <m/>
  </r>
  <r>
    <x v="14"/>
    <x v="3"/>
    <x v="42"/>
    <x v="0"/>
    <x v="11"/>
    <n v="759261"/>
    <n v="0"/>
    <n v="0"/>
    <m/>
    <m/>
    <n v="759261"/>
    <m/>
  </r>
  <r>
    <x v="14"/>
    <x v="3"/>
    <x v="42"/>
    <x v="0"/>
    <x v="1"/>
    <s v="-"/>
    <m/>
    <m/>
    <n v="0"/>
    <n v="9000"/>
    <n v="9000"/>
    <m/>
  </r>
  <r>
    <x v="14"/>
    <x v="3"/>
    <x v="42"/>
    <x v="6"/>
    <x v="4"/>
    <n v="1028"/>
    <n v="1028"/>
    <n v="0"/>
    <m/>
    <m/>
    <n v="2056"/>
    <m/>
  </r>
  <r>
    <x v="14"/>
    <x v="3"/>
    <x v="42"/>
    <x v="1"/>
    <x v="12"/>
    <n v="482873"/>
    <n v="5609"/>
    <n v="0"/>
    <m/>
    <m/>
    <n v="488482"/>
    <m/>
  </r>
  <r>
    <x v="14"/>
    <x v="3"/>
    <x v="42"/>
    <x v="1"/>
    <x v="8"/>
    <s v="-"/>
    <m/>
    <m/>
    <n v="69078"/>
    <n v="5400"/>
    <n v="74478"/>
    <m/>
  </r>
  <r>
    <x v="14"/>
    <x v="3"/>
    <x v="42"/>
    <x v="2"/>
    <x v="6"/>
    <n v="376877"/>
    <n v="118725"/>
    <n v="0"/>
    <m/>
    <m/>
    <n v="495602"/>
    <m/>
  </r>
  <r>
    <x v="14"/>
    <x v="3"/>
    <x v="42"/>
    <x v="2"/>
    <x v="13"/>
    <n v="1189002"/>
    <n v="3064"/>
    <n v="0"/>
    <m/>
    <m/>
    <n v="1192066"/>
    <m/>
  </r>
  <r>
    <x v="14"/>
    <x v="3"/>
    <x v="42"/>
    <x v="2"/>
    <x v="9"/>
    <s v="-"/>
    <m/>
    <m/>
    <n v="126424"/>
    <n v="2840"/>
    <n v="129264"/>
    <m/>
  </r>
  <r>
    <x v="14"/>
    <x v="3"/>
    <x v="42"/>
    <x v="3"/>
    <x v="10"/>
    <n v="16799"/>
    <n v="16799"/>
    <n v="0"/>
    <m/>
    <m/>
    <n v="33598"/>
    <m/>
  </r>
  <r>
    <x v="14"/>
    <x v="3"/>
    <x v="42"/>
    <x v="3"/>
    <x v="15"/>
    <n v="18448"/>
    <n v="0"/>
    <n v="0"/>
    <m/>
    <m/>
    <n v="18448"/>
    <m/>
  </r>
  <r>
    <x v="14"/>
    <x v="3"/>
    <x v="38"/>
    <x v="0"/>
    <x v="11"/>
    <n v="166636"/>
    <n v="17984"/>
    <n v="0"/>
    <m/>
    <m/>
    <n v="184620"/>
    <m/>
  </r>
  <r>
    <x v="14"/>
    <x v="3"/>
    <x v="38"/>
    <x v="6"/>
    <x v="4"/>
    <n v="3084"/>
    <n v="3084"/>
    <n v="0"/>
    <m/>
    <m/>
    <n v="6168"/>
    <m/>
  </r>
  <r>
    <x v="14"/>
    <x v="3"/>
    <x v="38"/>
    <x v="1"/>
    <x v="12"/>
    <n v="133658"/>
    <n v="9321"/>
    <n v="0"/>
    <m/>
    <m/>
    <n v="142979"/>
    <m/>
  </r>
  <r>
    <x v="14"/>
    <x v="3"/>
    <x v="38"/>
    <x v="2"/>
    <x v="6"/>
    <n v="286213"/>
    <n v="0"/>
    <n v="0"/>
    <m/>
    <m/>
    <n v="286213"/>
    <m/>
  </r>
  <r>
    <x v="14"/>
    <x v="3"/>
    <x v="38"/>
    <x v="2"/>
    <x v="13"/>
    <n v="1396183"/>
    <n v="0"/>
    <n v="0"/>
    <m/>
    <m/>
    <n v="1396183"/>
    <m/>
  </r>
  <r>
    <x v="14"/>
    <x v="3"/>
    <x v="38"/>
    <x v="2"/>
    <x v="9"/>
    <s v="-"/>
    <m/>
    <m/>
    <n v="1481722"/>
    <n v="14860"/>
    <n v="1496582"/>
    <m/>
  </r>
  <r>
    <x v="14"/>
    <x v="3"/>
    <x v="63"/>
    <x v="0"/>
    <x v="11"/>
    <n v="78207"/>
    <n v="0"/>
    <n v="0"/>
    <m/>
    <m/>
    <n v="78207"/>
    <m/>
  </r>
  <r>
    <x v="14"/>
    <x v="3"/>
    <x v="63"/>
    <x v="1"/>
    <x v="12"/>
    <n v="38503"/>
    <n v="0"/>
    <n v="0"/>
    <m/>
    <m/>
    <n v="38503"/>
    <m/>
  </r>
  <r>
    <x v="14"/>
    <x v="3"/>
    <x v="63"/>
    <x v="2"/>
    <x v="6"/>
    <n v="43433"/>
    <n v="7320"/>
    <n v="0"/>
    <m/>
    <m/>
    <n v="50753"/>
    <m/>
  </r>
  <r>
    <x v="14"/>
    <x v="3"/>
    <x v="63"/>
    <x v="3"/>
    <x v="3"/>
    <s v="-"/>
    <m/>
    <m/>
    <n v="0"/>
    <n v="6200"/>
    <n v="6200"/>
    <m/>
  </r>
  <r>
    <x v="14"/>
    <x v="3"/>
    <x v="98"/>
    <x v="0"/>
    <x v="11"/>
    <n v="103880"/>
    <n v="0"/>
    <n v="0"/>
    <m/>
    <m/>
    <n v="103880"/>
    <m/>
  </r>
  <r>
    <x v="14"/>
    <x v="3"/>
    <x v="98"/>
    <x v="1"/>
    <x v="12"/>
    <n v="415306"/>
    <n v="10964"/>
    <n v="0"/>
    <m/>
    <m/>
    <n v="426270"/>
    <m/>
  </r>
  <r>
    <x v="14"/>
    <x v="3"/>
    <x v="98"/>
    <x v="2"/>
    <x v="13"/>
    <n v="58918"/>
    <n v="0"/>
    <n v="0"/>
    <m/>
    <m/>
    <n v="58918"/>
    <m/>
  </r>
  <r>
    <x v="14"/>
    <x v="3"/>
    <x v="98"/>
    <x v="3"/>
    <x v="5"/>
    <n v="22345"/>
    <n v="0"/>
    <n v="0"/>
    <m/>
    <m/>
    <n v="22345"/>
    <m/>
  </r>
  <r>
    <x v="14"/>
    <x v="3"/>
    <x v="119"/>
    <x v="0"/>
    <x v="11"/>
    <n v="28795"/>
    <n v="0"/>
    <n v="0"/>
    <m/>
    <m/>
    <n v="28795"/>
    <m/>
  </r>
  <r>
    <x v="14"/>
    <x v="2"/>
    <x v="81"/>
    <x v="0"/>
    <x v="11"/>
    <n v="28833"/>
    <n v="0"/>
    <n v="0"/>
    <m/>
    <m/>
    <n v="28833"/>
    <m/>
  </r>
  <r>
    <x v="14"/>
    <x v="2"/>
    <x v="81"/>
    <x v="2"/>
    <x v="13"/>
    <n v="69908"/>
    <n v="0"/>
    <n v="0"/>
    <m/>
    <m/>
    <n v="69908"/>
    <m/>
  </r>
  <r>
    <x v="14"/>
    <x v="2"/>
    <x v="43"/>
    <x v="0"/>
    <x v="11"/>
    <n v="934676"/>
    <n v="0"/>
    <n v="0"/>
    <m/>
    <m/>
    <n v="934676"/>
    <m/>
  </r>
  <r>
    <x v="14"/>
    <x v="2"/>
    <x v="43"/>
    <x v="0"/>
    <x v="1"/>
    <s v="-"/>
    <m/>
    <m/>
    <n v="0"/>
    <n v="4160"/>
    <n v="4160"/>
    <m/>
  </r>
  <r>
    <x v="14"/>
    <x v="2"/>
    <x v="43"/>
    <x v="1"/>
    <x v="12"/>
    <n v="68013"/>
    <n v="0"/>
    <n v="0"/>
    <m/>
    <m/>
    <n v="68013"/>
    <m/>
  </r>
  <r>
    <x v="14"/>
    <x v="2"/>
    <x v="43"/>
    <x v="2"/>
    <x v="6"/>
    <n v="196276"/>
    <n v="0"/>
    <n v="0"/>
    <m/>
    <m/>
    <n v="196276"/>
    <m/>
  </r>
  <r>
    <x v="14"/>
    <x v="2"/>
    <x v="43"/>
    <x v="2"/>
    <x v="13"/>
    <n v="75322"/>
    <n v="0"/>
    <n v="0"/>
    <m/>
    <m/>
    <n v="75322"/>
    <m/>
  </r>
  <r>
    <x v="14"/>
    <x v="2"/>
    <x v="43"/>
    <x v="3"/>
    <x v="5"/>
    <n v="191166"/>
    <n v="0"/>
    <n v="0"/>
    <m/>
    <m/>
    <n v="191166"/>
    <m/>
  </r>
  <r>
    <x v="14"/>
    <x v="2"/>
    <x v="43"/>
    <x v="3"/>
    <x v="15"/>
    <n v="194164"/>
    <n v="0"/>
    <n v="0"/>
    <m/>
    <m/>
    <n v="194164"/>
    <m/>
  </r>
  <r>
    <x v="14"/>
    <x v="1"/>
    <x v="23"/>
    <x v="0"/>
    <x v="11"/>
    <n v="1876739"/>
    <n v="0"/>
    <n v="0"/>
    <m/>
    <m/>
    <n v="1876739"/>
    <m/>
  </r>
  <r>
    <x v="14"/>
    <x v="1"/>
    <x v="23"/>
    <x v="0"/>
    <x v="1"/>
    <s v="-"/>
    <m/>
    <m/>
    <n v="399156"/>
    <n v="0"/>
    <n v="399156"/>
    <m/>
  </r>
  <r>
    <x v="14"/>
    <x v="1"/>
    <x v="23"/>
    <x v="1"/>
    <x v="12"/>
    <n v="2559828"/>
    <n v="0"/>
    <n v="0"/>
    <m/>
    <m/>
    <n v="2559828"/>
    <m/>
  </r>
  <r>
    <x v="14"/>
    <x v="1"/>
    <x v="23"/>
    <x v="1"/>
    <x v="8"/>
    <s v="-"/>
    <m/>
    <m/>
    <n v="106359"/>
    <n v="0"/>
    <n v="106359"/>
    <m/>
  </r>
  <r>
    <x v="14"/>
    <x v="1"/>
    <x v="23"/>
    <x v="2"/>
    <x v="6"/>
    <n v="464849"/>
    <n v="0"/>
    <n v="0"/>
    <m/>
    <m/>
    <n v="464849"/>
    <m/>
  </r>
  <r>
    <x v="14"/>
    <x v="1"/>
    <x v="23"/>
    <x v="2"/>
    <x v="13"/>
    <n v="189465"/>
    <n v="0"/>
    <n v="0"/>
    <m/>
    <m/>
    <n v="189465"/>
    <m/>
  </r>
  <r>
    <x v="14"/>
    <x v="1"/>
    <x v="23"/>
    <x v="2"/>
    <x v="9"/>
    <s v="-"/>
    <m/>
    <m/>
    <n v="0"/>
    <n v="7455"/>
    <n v="7455"/>
    <m/>
  </r>
  <r>
    <x v="14"/>
    <x v="1"/>
    <x v="23"/>
    <x v="3"/>
    <x v="16"/>
    <s v="-"/>
    <m/>
    <m/>
    <n v="0"/>
    <n v="21220"/>
    <n v="21220"/>
    <m/>
  </r>
  <r>
    <x v="14"/>
    <x v="1"/>
    <x v="24"/>
    <x v="0"/>
    <x v="11"/>
    <n v="4394616"/>
    <n v="0"/>
    <n v="0"/>
    <m/>
    <m/>
    <n v="4394616"/>
    <m/>
  </r>
  <r>
    <x v="14"/>
    <x v="1"/>
    <x v="24"/>
    <x v="0"/>
    <x v="1"/>
    <s v="-"/>
    <m/>
    <m/>
    <n v="561204"/>
    <n v="22910"/>
    <n v="584114"/>
    <m/>
  </r>
  <r>
    <x v="14"/>
    <x v="1"/>
    <x v="24"/>
    <x v="6"/>
    <x v="4"/>
    <n v="44397"/>
    <n v="44397"/>
    <n v="0"/>
    <m/>
    <m/>
    <n v="88794"/>
    <m/>
  </r>
  <r>
    <x v="14"/>
    <x v="1"/>
    <x v="24"/>
    <x v="1"/>
    <x v="12"/>
    <n v="85576"/>
    <n v="0"/>
    <n v="0"/>
    <m/>
    <m/>
    <n v="85576"/>
    <m/>
  </r>
  <r>
    <x v="14"/>
    <x v="1"/>
    <x v="24"/>
    <x v="1"/>
    <x v="8"/>
    <s v="-"/>
    <m/>
    <m/>
    <n v="16177"/>
    <n v="5460"/>
    <n v="21637"/>
    <m/>
  </r>
  <r>
    <x v="14"/>
    <x v="1"/>
    <x v="24"/>
    <x v="2"/>
    <x v="6"/>
    <n v="1443990"/>
    <n v="0"/>
    <n v="0"/>
    <m/>
    <m/>
    <n v="1443990"/>
    <m/>
  </r>
  <r>
    <x v="14"/>
    <x v="1"/>
    <x v="24"/>
    <x v="2"/>
    <x v="13"/>
    <n v="1985531"/>
    <n v="0"/>
    <n v="0"/>
    <m/>
    <m/>
    <n v="1985531"/>
    <m/>
  </r>
  <r>
    <x v="14"/>
    <x v="1"/>
    <x v="24"/>
    <x v="2"/>
    <x v="9"/>
    <s v="-"/>
    <m/>
    <m/>
    <n v="0"/>
    <n v="22729"/>
    <n v="22729"/>
    <m/>
  </r>
  <r>
    <x v="14"/>
    <x v="1"/>
    <x v="24"/>
    <x v="3"/>
    <x v="15"/>
    <n v="136990"/>
    <n v="0"/>
    <n v="0"/>
    <m/>
    <m/>
    <n v="136990"/>
    <m/>
  </r>
  <r>
    <x v="14"/>
    <x v="1"/>
    <x v="79"/>
    <x v="0"/>
    <x v="11"/>
    <n v="64954"/>
    <n v="0"/>
    <n v="0"/>
    <m/>
    <m/>
    <n v="64954"/>
    <m/>
  </r>
  <r>
    <x v="14"/>
    <x v="1"/>
    <x v="79"/>
    <x v="2"/>
    <x v="13"/>
    <n v="103265"/>
    <n v="0"/>
    <n v="0"/>
    <m/>
    <m/>
    <n v="103265"/>
    <m/>
  </r>
  <r>
    <x v="14"/>
    <x v="1"/>
    <x v="41"/>
    <x v="0"/>
    <x v="11"/>
    <n v="502107"/>
    <n v="0"/>
    <n v="0"/>
    <m/>
    <m/>
    <n v="502107"/>
    <m/>
  </r>
  <r>
    <x v="14"/>
    <x v="1"/>
    <x v="41"/>
    <x v="0"/>
    <x v="1"/>
    <s v="-"/>
    <m/>
    <m/>
    <n v="226254"/>
    <n v="0"/>
    <n v="226254"/>
    <m/>
  </r>
  <r>
    <x v="14"/>
    <x v="1"/>
    <x v="41"/>
    <x v="1"/>
    <x v="12"/>
    <n v="59980"/>
    <n v="0"/>
    <n v="0"/>
    <m/>
    <m/>
    <n v="59980"/>
    <m/>
  </r>
  <r>
    <x v="14"/>
    <x v="1"/>
    <x v="41"/>
    <x v="1"/>
    <x v="8"/>
    <s v="-"/>
    <m/>
    <m/>
    <n v="54412"/>
    <n v="0"/>
    <n v="54412"/>
    <m/>
  </r>
  <r>
    <x v="14"/>
    <x v="1"/>
    <x v="41"/>
    <x v="2"/>
    <x v="6"/>
    <n v="164065"/>
    <n v="0"/>
    <n v="0"/>
    <m/>
    <m/>
    <n v="164065"/>
    <m/>
  </r>
  <r>
    <x v="14"/>
    <x v="1"/>
    <x v="41"/>
    <x v="2"/>
    <x v="13"/>
    <n v="70137"/>
    <n v="0"/>
    <n v="0"/>
    <m/>
    <m/>
    <n v="70137"/>
    <m/>
  </r>
  <r>
    <x v="14"/>
    <x v="1"/>
    <x v="41"/>
    <x v="2"/>
    <x v="9"/>
    <s v="-"/>
    <m/>
    <m/>
    <n v="46339"/>
    <n v="0"/>
    <n v="46339"/>
    <m/>
  </r>
  <r>
    <x v="14"/>
    <x v="1"/>
    <x v="2"/>
    <x v="0"/>
    <x v="11"/>
    <n v="10803683"/>
    <n v="20587"/>
    <n v="0"/>
    <m/>
    <m/>
    <n v="10824270"/>
    <m/>
  </r>
  <r>
    <x v="14"/>
    <x v="1"/>
    <x v="2"/>
    <x v="0"/>
    <x v="1"/>
    <s v="-"/>
    <m/>
    <m/>
    <n v="2056204"/>
    <n v="4400"/>
    <n v="2060604"/>
    <m/>
  </r>
  <r>
    <x v="14"/>
    <x v="1"/>
    <x v="2"/>
    <x v="6"/>
    <x v="4"/>
    <n v="24564"/>
    <n v="0"/>
    <n v="0"/>
    <m/>
    <m/>
    <n v="24564"/>
    <m/>
  </r>
  <r>
    <x v="14"/>
    <x v="1"/>
    <x v="2"/>
    <x v="1"/>
    <x v="12"/>
    <n v="451361"/>
    <n v="37372"/>
    <n v="0"/>
    <m/>
    <m/>
    <n v="488733"/>
    <m/>
  </r>
  <r>
    <x v="14"/>
    <x v="1"/>
    <x v="2"/>
    <x v="1"/>
    <x v="8"/>
    <s v="-"/>
    <m/>
    <m/>
    <n v="222785"/>
    <n v="0"/>
    <n v="222785"/>
    <m/>
  </r>
  <r>
    <x v="14"/>
    <x v="1"/>
    <x v="2"/>
    <x v="2"/>
    <x v="6"/>
    <n v="2514179"/>
    <n v="2882"/>
    <n v="0"/>
    <m/>
    <m/>
    <n v="2517061"/>
    <m/>
  </r>
  <r>
    <x v="14"/>
    <x v="1"/>
    <x v="2"/>
    <x v="2"/>
    <x v="13"/>
    <n v="5155966"/>
    <n v="0"/>
    <n v="0"/>
    <m/>
    <m/>
    <n v="5155966"/>
    <m/>
  </r>
  <r>
    <x v="14"/>
    <x v="1"/>
    <x v="2"/>
    <x v="2"/>
    <x v="9"/>
    <s v="-"/>
    <m/>
    <m/>
    <n v="1609923"/>
    <n v="0"/>
    <n v="1609923"/>
    <m/>
  </r>
  <r>
    <x v="14"/>
    <x v="1"/>
    <x v="2"/>
    <x v="4"/>
    <x v="7"/>
    <n v="34488"/>
    <n v="0"/>
    <n v="0"/>
    <m/>
    <m/>
    <n v="34488"/>
    <m/>
  </r>
  <r>
    <x v="14"/>
    <x v="1"/>
    <x v="2"/>
    <x v="3"/>
    <x v="5"/>
    <n v="114603"/>
    <n v="0"/>
    <n v="0"/>
    <m/>
    <m/>
    <n v="114603"/>
    <m/>
  </r>
  <r>
    <x v="14"/>
    <x v="1"/>
    <x v="2"/>
    <x v="3"/>
    <x v="10"/>
    <n v="266058"/>
    <n v="0"/>
    <n v="0"/>
    <m/>
    <m/>
    <n v="266058"/>
    <m/>
  </r>
  <r>
    <x v="14"/>
    <x v="1"/>
    <x v="2"/>
    <x v="3"/>
    <x v="15"/>
    <n v="90584"/>
    <n v="0"/>
    <n v="0"/>
    <m/>
    <m/>
    <n v="90584"/>
    <m/>
  </r>
  <r>
    <x v="14"/>
    <x v="1"/>
    <x v="21"/>
    <x v="0"/>
    <x v="11"/>
    <n v="4291711"/>
    <n v="0"/>
    <n v="0"/>
    <m/>
    <m/>
    <n v="4291711"/>
    <m/>
  </r>
  <r>
    <x v="14"/>
    <x v="1"/>
    <x v="21"/>
    <x v="0"/>
    <x v="1"/>
    <s v="-"/>
    <m/>
    <m/>
    <n v="1667554"/>
    <n v="36840"/>
    <n v="1704394"/>
    <m/>
  </r>
  <r>
    <x v="14"/>
    <x v="1"/>
    <x v="21"/>
    <x v="1"/>
    <x v="12"/>
    <n v="33179"/>
    <n v="0"/>
    <n v="0"/>
    <m/>
    <m/>
    <n v="33179"/>
    <m/>
  </r>
  <r>
    <x v="14"/>
    <x v="1"/>
    <x v="21"/>
    <x v="2"/>
    <x v="6"/>
    <n v="630306"/>
    <n v="0"/>
    <n v="0"/>
    <m/>
    <m/>
    <n v="630306"/>
    <m/>
  </r>
  <r>
    <x v="14"/>
    <x v="1"/>
    <x v="21"/>
    <x v="2"/>
    <x v="13"/>
    <n v="11344"/>
    <n v="2103"/>
    <n v="0"/>
    <m/>
    <m/>
    <n v="13447"/>
    <m/>
  </r>
  <r>
    <x v="14"/>
    <x v="1"/>
    <x v="21"/>
    <x v="3"/>
    <x v="10"/>
    <n v="24953"/>
    <n v="0"/>
    <n v="0"/>
    <m/>
    <m/>
    <n v="24953"/>
    <m/>
  </r>
  <r>
    <x v="14"/>
    <x v="1"/>
    <x v="5"/>
    <x v="0"/>
    <x v="11"/>
    <n v="12268416"/>
    <n v="156882"/>
    <n v="0"/>
    <m/>
    <m/>
    <n v="12425298"/>
    <m/>
  </r>
  <r>
    <x v="14"/>
    <x v="1"/>
    <x v="5"/>
    <x v="0"/>
    <x v="1"/>
    <s v="-"/>
    <m/>
    <m/>
    <n v="573523"/>
    <n v="23260"/>
    <n v="596783"/>
    <m/>
  </r>
  <r>
    <x v="14"/>
    <x v="1"/>
    <x v="5"/>
    <x v="6"/>
    <x v="4"/>
    <n v="33740"/>
    <n v="33740"/>
    <n v="0"/>
    <m/>
    <m/>
    <n v="67480"/>
    <m/>
  </r>
  <r>
    <x v="14"/>
    <x v="1"/>
    <x v="5"/>
    <x v="6"/>
    <x v="2"/>
    <s v="-"/>
    <m/>
    <m/>
    <n v="0"/>
    <n v="5300"/>
    <n v="5300"/>
    <m/>
  </r>
  <r>
    <x v="14"/>
    <x v="1"/>
    <x v="5"/>
    <x v="1"/>
    <x v="12"/>
    <n v="222024"/>
    <n v="69725"/>
    <n v="0"/>
    <m/>
    <m/>
    <n v="291749"/>
    <m/>
  </r>
  <r>
    <x v="14"/>
    <x v="1"/>
    <x v="5"/>
    <x v="1"/>
    <x v="8"/>
    <s v="-"/>
    <m/>
    <m/>
    <n v="89316"/>
    <n v="2275"/>
    <n v="91591"/>
    <m/>
  </r>
  <r>
    <x v="14"/>
    <x v="1"/>
    <x v="5"/>
    <x v="2"/>
    <x v="6"/>
    <n v="2385847"/>
    <n v="70610"/>
    <n v="0"/>
    <m/>
    <m/>
    <n v="2456457"/>
    <m/>
  </r>
  <r>
    <x v="14"/>
    <x v="1"/>
    <x v="5"/>
    <x v="2"/>
    <x v="13"/>
    <n v="5533134"/>
    <n v="0"/>
    <n v="0"/>
    <m/>
    <m/>
    <n v="5533134"/>
    <m/>
  </r>
  <r>
    <x v="14"/>
    <x v="1"/>
    <x v="5"/>
    <x v="2"/>
    <x v="9"/>
    <s v="-"/>
    <m/>
    <m/>
    <n v="209251"/>
    <n v="6630"/>
    <n v="215881"/>
    <m/>
  </r>
  <r>
    <x v="14"/>
    <x v="1"/>
    <x v="5"/>
    <x v="3"/>
    <x v="10"/>
    <n v="65779"/>
    <n v="0"/>
    <n v="0"/>
    <m/>
    <m/>
    <n v="65779"/>
    <m/>
  </r>
  <r>
    <x v="14"/>
    <x v="1"/>
    <x v="37"/>
    <x v="0"/>
    <x v="11"/>
    <n v="43297"/>
    <n v="0"/>
    <n v="0"/>
    <m/>
    <m/>
    <n v="43297"/>
    <m/>
  </r>
  <r>
    <x v="14"/>
    <x v="1"/>
    <x v="37"/>
    <x v="0"/>
    <x v="1"/>
    <s v="-"/>
    <m/>
    <m/>
    <n v="72136"/>
    <n v="0"/>
    <n v="72136"/>
    <m/>
  </r>
  <r>
    <x v="14"/>
    <x v="1"/>
    <x v="37"/>
    <x v="1"/>
    <x v="12"/>
    <n v="289557"/>
    <n v="0"/>
    <n v="0"/>
    <m/>
    <m/>
    <n v="289557"/>
    <m/>
  </r>
  <r>
    <x v="14"/>
    <x v="1"/>
    <x v="37"/>
    <x v="1"/>
    <x v="8"/>
    <s v="-"/>
    <m/>
    <m/>
    <n v="462444"/>
    <n v="0"/>
    <n v="462444"/>
    <m/>
  </r>
  <r>
    <x v="14"/>
    <x v="1"/>
    <x v="19"/>
    <x v="0"/>
    <x v="11"/>
    <n v="1766684"/>
    <n v="0"/>
    <n v="0"/>
    <m/>
    <m/>
    <n v="1766684"/>
    <m/>
  </r>
  <r>
    <x v="14"/>
    <x v="1"/>
    <x v="19"/>
    <x v="0"/>
    <x v="1"/>
    <s v="-"/>
    <m/>
    <m/>
    <n v="1763616"/>
    <n v="0"/>
    <n v="1763616"/>
    <m/>
  </r>
  <r>
    <x v="14"/>
    <x v="1"/>
    <x v="19"/>
    <x v="1"/>
    <x v="12"/>
    <n v="1316018"/>
    <n v="0"/>
    <n v="0"/>
    <m/>
    <m/>
    <n v="1316018"/>
    <m/>
  </r>
  <r>
    <x v="14"/>
    <x v="1"/>
    <x v="19"/>
    <x v="1"/>
    <x v="8"/>
    <s v="-"/>
    <m/>
    <m/>
    <n v="1733538"/>
    <n v="0"/>
    <n v="1733538"/>
    <m/>
  </r>
  <r>
    <x v="14"/>
    <x v="1"/>
    <x v="19"/>
    <x v="2"/>
    <x v="6"/>
    <n v="385157"/>
    <n v="0"/>
    <n v="0"/>
    <m/>
    <m/>
    <n v="385157"/>
    <m/>
  </r>
  <r>
    <x v="14"/>
    <x v="1"/>
    <x v="19"/>
    <x v="2"/>
    <x v="13"/>
    <n v="686598"/>
    <n v="0"/>
    <n v="0"/>
    <m/>
    <m/>
    <n v="686598"/>
    <m/>
  </r>
  <r>
    <x v="14"/>
    <x v="1"/>
    <x v="19"/>
    <x v="2"/>
    <x v="9"/>
    <s v="-"/>
    <m/>
    <m/>
    <n v="150238"/>
    <n v="0"/>
    <n v="150238"/>
    <m/>
  </r>
  <r>
    <x v="14"/>
    <x v="1"/>
    <x v="19"/>
    <x v="3"/>
    <x v="15"/>
    <n v="32064"/>
    <n v="0"/>
    <n v="0"/>
    <m/>
    <m/>
    <n v="32064"/>
    <m/>
  </r>
  <r>
    <x v="14"/>
    <x v="1"/>
    <x v="30"/>
    <x v="0"/>
    <x v="11"/>
    <n v="1522234"/>
    <n v="0"/>
    <n v="0"/>
    <m/>
    <m/>
    <n v="1522234"/>
    <m/>
  </r>
  <r>
    <x v="14"/>
    <x v="1"/>
    <x v="30"/>
    <x v="1"/>
    <x v="12"/>
    <n v="791700"/>
    <n v="0"/>
    <n v="0"/>
    <m/>
    <m/>
    <n v="791700"/>
    <m/>
  </r>
  <r>
    <x v="14"/>
    <x v="1"/>
    <x v="30"/>
    <x v="1"/>
    <x v="8"/>
    <s v="-"/>
    <m/>
    <m/>
    <n v="0"/>
    <n v="2900"/>
    <n v="2900"/>
    <m/>
  </r>
  <r>
    <x v="14"/>
    <x v="1"/>
    <x v="30"/>
    <x v="2"/>
    <x v="6"/>
    <n v="545353"/>
    <n v="0"/>
    <n v="0"/>
    <m/>
    <m/>
    <n v="545353"/>
    <m/>
  </r>
  <r>
    <x v="14"/>
    <x v="1"/>
    <x v="30"/>
    <x v="2"/>
    <x v="13"/>
    <n v="135316"/>
    <n v="0"/>
    <n v="0"/>
    <m/>
    <m/>
    <n v="135316"/>
    <m/>
  </r>
  <r>
    <x v="14"/>
    <x v="1"/>
    <x v="14"/>
    <x v="0"/>
    <x v="11"/>
    <n v="5772388"/>
    <n v="8992"/>
    <n v="0"/>
    <m/>
    <m/>
    <n v="5781380"/>
    <m/>
  </r>
  <r>
    <x v="14"/>
    <x v="1"/>
    <x v="14"/>
    <x v="0"/>
    <x v="1"/>
    <s v="-"/>
    <m/>
    <m/>
    <n v="1812438"/>
    <n v="10860"/>
    <n v="1823298"/>
    <m/>
  </r>
  <r>
    <x v="14"/>
    <x v="1"/>
    <x v="14"/>
    <x v="1"/>
    <x v="12"/>
    <n v="348454"/>
    <n v="0"/>
    <n v="0"/>
    <m/>
    <m/>
    <n v="348454"/>
    <m/>
  </r>
  <r>
    <x v="14"/>
    <x v="1"/>
    <x v="14"/>
    <x v="1"/>
    <x v="8"/>
    <s v="-"/>
    <m/>
    <m/>
    <n v="61126"/>
    <n v="0"/>
    <n v="61126"/>
    <m/>
  </r>
  <r>
    <x v="14"/>
    <x v="1"/>
    <x v="14"/>
    <x v="2"/>
    <x v="6"/>
    <n v="1624847"/>
    <n v="19392"/>
    <n v="0"/>
    <m/>
    <m/>
    <n v="1644239"/>
    <m/>
  </r>
  <r>
    <x v="14"/>
    <x v="1"/>
    <x v="14"/>
    <x v="2"/>
    <x v="13"/>
    <n v="360548"/>
    <n v="8320"/>
    <n v="0"/>
    <m/>
    <m/>
    <n v="368868"/>
    <m/>
  </r>
  <r>
    <x v="14"/>
    <x v="1"/>
    <x v="14"/>
    <x v="2"/>
    <x v="9"/>
    <s v="-"/>
    <m/>
    <m/>
    <n v="152121"/>
    <n v="3600"/>
    <n v="155721"/>
    <m/>
  </r>
  <r>
    <x v="14"/>
    <x v="1"/>
    <x v="14"/>
    <x v="3"/>
    <x v="3"/>
    <s v="-"/>
    <m/>
    <m/>
    <n v="0"/>
    <n v="2917"/>
    <n v="2917"/>
    <m/>
  </r>
  <r>
    <x v="14"/>
    <x v="1"/>
    <x v="6"/>
    <x v="0"/>
    <x v="11"/>
    <n v="8079447"/>
    <n v="1002"/>
    <n v="0"/>
    <m/>
    <m/>
    <n v="8080449"/>
    <m/>
  </r>
  <r>
    <x v="14"/>
    <x v="1"/>
    <x v="6"/>
    <x v="0"/>
    <x v="1"/>
    <s v="-"/>
    <m/>
    <m/>
    <n v="2415088"/>
    <n v="164225"/>
    <n v="2579313"/>
    <m/>
  </r>
  <r>
    <x v="14"/>
    <x v="1"/>
    <x v="6"/>
    <x v="1"/>
    <x v="12"/>
    <n v="1793589"/>
    <n v="3909"/>
    <n v="0"/>
    <m/>
    <m/>
    <n v="1797498"/>
    <m/>
  </r>
  <r>
    <x v="14"/>
    <x v="1"/>
    <x v="6"/>
    <x v="1"/>
    <x v="8"/>
    <s v="-"/>
    <m/>
    <m/>
    <n v="366357"/>
    <n v="76421"/>
    <n v="442778"/>
    <m/>
  </r>
  <r>
    <x v="14"/>
    <x v="1"/>
    <x v="6"/>
    <x v="2"/>
    <x v="6"/>
    <n v="1076078"/>
    <n v="0"/>
    <n v="0"/>
    <m/>
    <m/>
    <n v="1076078"/>
    <m/>
  </r>
  <r>
    <x v="14"/>
    <x v="1"/>
    <x v="6"/>
    <x v="2"/>
    <x v="13"/>
    <n v="26278"/>
    <n v="0"/>
    <n v="0"/>
    <m/>
    <m/>
    <n v="26278"/>
    <m/>
  </r>
  <r>
    <x v="14"/>
    <x v="1"/>
    <x v="6"/>
    <x v="2"/>
    <x v="9"/>
    <s v="-"/>
    <m/>
    <m/>
    <n v="0"/>
    <n v="13153"/>
    <n v="13153"/>
    <m/>
  </r>
  <r>
    <x v="14"/>
    <x v="1"/>
    <x v="6"/>
    <x v="3"/>
    <x v="3"/>
    <s v="-"/>
    <m/>
    <m/>
    <n v="0"/>
    <n v="5475"/>
    <n v="5475"/>
    <m/>
  </r>
  <r>
    <x v="14"/>
    <x v="1"/>
    <x v="25"/>
    <x v="0"/>
    <x v="11"/>
    <n v="3829960"/>
    <n v="0"/>
    <n v="0"/>
    <m/>
    <m/>
    <n v="3829960"/>
    <m/>
  </r>
  <r>
    <x v="14"/>
    <x v="1"/>
    <x v="25"/>
    <x v="0"/>
    <x v="1"/>
    <s v="-"/>
    <m/>
    <m/>
    <n v="0"/>
    <n v="93709"/>
    <n v="93709"/>
    <m/>
  </r>
  <r>
    <x v="14"/>
    <x v="1"/>
    <x v="25"/>
    <x v="1"/>
    <x v="12"/>
    <n v="877832"/>
    <n v="21312"/>
    <n v="0"/>
    <m/>
    <m/>
    <n v="899144"/>
    <m/>
  </r>
  <r>
    <x v="14"/>
    <x v="1"/>
    <x v="25"/>
    <x v="1"/>
    <x v="8"/>
    <s v="-"/>
    <m/>
    <m/>
    <n v="48517"/>
    <n v="34185"/>
    <n v="82702"/>
    <m/>
  </r>
  <r>
    <x v="14"/>
    <x v="1"/>
    <x v="25"/>
    <x v="2"/>
    <x v="6"/>
    <n v="426649"/>
    <n v="0"/>
    <n v="0"/>
    <m/>
    <m/>
    <n v="426649"/>
    <m/>
  </r>
  <r>
    <x v="14"/>
    <x v="1"/>
    <x v="28"/>
    <x v="0"/>
    <x v="11"/>
    <n v="1409180"/>
    <n v="0"/>
    <n v="0"/>
    <m/>
    <m/>
    <n v="1409180"/>
    <m/>
  </r>
  <r>
    <x v="14"/>
    <x v="1"/>
    <x v="28"/>
    <x v="0"/>
    <x v="1"/>
    <s v="-"/>
    <m/>
    <m/>
    <n v="49756"/>
    <n v="2104"/>
    <n v="51860"/>
    <m/>
  </r>
  <r>
    <x v="14"/>
    <x v="1"/>
    <x v="28"/>
    <x v="1"/>
    <x v="12"/>
    <n v="452638"/>
    <n v="0"/>
    <n v="0"/>
    <m/>
    <m/>
    <n v="452638"/>
    <m/>
  </r>
  <r>
    <x v="14"/>
    <x v="1"/>
    <x v="28"/>
    <x v="2"/>
    <x v="6"/>
    <n v="109738"/>
    <n v="0"/>
    <n v="0"/>
    <m/>
    <m/>
    <n v="109738"/>
    <m/>
  </r>
  <r>
    <x v="14"/>
    <x v="1"/>
    <x v="28"/>
    <x v="2"/>
    <x v="13"/>
    <n v="84723"/>
    <n v="0"/>
    <n v="0"/>
    <m/>
    <m/>
    <n v="84723"/>
    <m/>
  </r>
  <r>
    <x v="14"/>
    <x v="1"/>
    <x v="64"/>
    <x v="0"/>
    <x v="11"/>
    <n v="711206"/>
    <n v="0"/>
    <n v="0"/>
    <m/>
    <m/>
    <n v="711206"/>
    <m/>
  </r>
  <r>
    <x v="14"/>
    <x v="1"/>
    <x v="64"/>
    <x v="1"/>
    <x v="12"/>
    <n v="42457"/>
    <n v="0"/>
    <n v="0"/>
    <m/>
    <m/>
    <n v="42457"/>
    <m/>
  </r>
  <r>
    <x v="14"/>
    <x v="1"/>
    <x v="75"/>
    <x v="0"/>
    <x v="11"/>
    <n v="226238"/>
    <n v="0"/>
    <n v="0"/>
    <m/>
    <m/>
    <n v="226238"/>
    <m/>
  </r>
  <r>
    <x v="14"/>
    <x v="1"/>
    <x v="75"/>
    <x v="1"/>
    <x v="8"/>
    <s v="-"/>
    <m/>
    <m/>
    <n v="47775"/>
    <n v="0"/>
    <n v="47775"/>
    <m/>
  </r>
  <r>
    <x v="14"/>
    <x v="1"/>
    <x v="150"/>
    <x v="0"/>
    <x v="11"/>
    <n v="1231"/>
    <n v="0"/>
    <n v="0"/>
    <m/>
    <m/>
    <n v="1231"/>
    <m/>
  </r>
  <r>
    <x v="14"/>
    <x v="1"/>
    <x v="118"/>
    <x v="0"/>
    <x v="11"/>
    <n v="61764"/>
    <n v="6754"/>
    <n v="0"/>
    <m/>
    <m/>
    <n v="68518"/>
    <m/>
  </r>
  <r>
    <x v="14"/>
    <x v="1"/>
    <x v="93"/>
    <x v="0"/>
    <x v="11"/>
    <n v="65939"/>
    <n v="0"/>
    <n v="0"/>
    <m/>
    <m/>
    <n v="65939"/>
    <m/>
  </r>
  <r>
    <x v="14"/>
    <x v="1"/>
    <x v="93"/>
    <x v="2"/>
    <x v="6"/>
    <n v="37580"/>
    <n v="37580"/>
    <n v="0"/>
    <m/>
    <m/>
    <n v="75160"/>
    <m/>
  </r>
  <r>
    <x v="14"/>
    <x v="1"/>
    <x v="67"/>
    <x v="0"/>
    <x v="11"/>
    <n v="468145"/>
    <n v="35799"/>
    <n v="0"/>
    <m/>
    <m/>
    <n v="503944"/>
    <m/>
  </r>
  <r>
    <x v="14"/>
    <x v="1"/>
    <x v="67"/>
    <x v="1"/>
    <x v="12"/>
    <n v="6959"/>
    <n v="0"/>
    <n v="0"/>
    <m/>
    <m/>
    <n v="6959"/>
    <m/>
  </r>
  <r>
    <x v="14"/>
    <x v="1"/>
    <x v="67"/>
    <x v="2"/>
    <x v="6"/>
    <n v="8526"/>
    <n v="8526"/>
    <n v="0"/>
    <m/>
    <m/>
    <n v="17052"/>
    <m/>
  </r>
  <r>
    <x v="14"/>
    <x v="1"/>
    <x v="67"/>
    <x v="2"/>
    <x v="13"/>
    <n v="23349"/>
    <n v="23349"/>
    <n v="0"/>
    <m/>
    <m/>
    <n v="46698"/>
    <m/>
  </r>
  <r>
    <x v="14"/>
    <x v="1"/>
    <x v="85"/>
    <x v="0"/>
    <x v="11"/>
    <n v="60088"/>
    <n v="27045"/>
    <n v="0"/>
    <m/>
    <m/>
    <n v="87133"/>
    <m/>
  </r>
  <r>
    <x v="14"/>
    <x v="1"/>
    <x v="85"/>
    <x v="2"/>
    <x v="6"/>
    <n v="22015"/>
    <n v="0"/>
    <n v="0"/>
    <m/>
    <m/>
    <n v="22015"/>
    <m/>
  </r>
  <r>
    <x v="14"/>
    <x v="1"/>
    <x v="3"/>
    <x v="0"/>
    <x v="11"/>
    <n v="7359108"/>
    <n v="0"/>
    <n v="0"/>
    <m/>
    <m/>
    <n v="7359108"/>
    <m/>
  </r>
  <r>
    <x v="14"/>
    <x v="1"/>
    <x v="3"/>
    <x v="0"/>
    <x v="1"/>
    <s v="-"/>
    <m/>
    <m/>
    <n v="2092310"/>
    <n v="3580"/>
    <n v="2095890"/>
    <m/>
  </r>
  <r>
    <x v="14"/>
    <x v="1"/>
    <x v="3"/>
    <x v="6"/>
    <x v="4"/>
    <n v="31668"/>
    <n v="0"/>
    <n v="0"/>
    <m/>
    <m/>
    <n v="31668"/>
    <m/>
  </r>
  <r>
    <x v="14"/>
    <x v="1"/>
    <x v="3"/>
    <x v="1"/>
    <x v="12"/>
    <n v="136789"/>
    <n v="13928"/>
    <n v="0"/>
    <m/>
    <m/>
    <n v="150717"/>
    <m/>
  </r>
  <r>
    <x v="14"/>
    <x v="1"/>
    <x v="3"/>
    <x v="2"/>
    <x v="6"/>
    <n v="670744"/>
    <n v="32558"/>
    <n v="0"/>
    <m/>
    <m/>
    <n v="703302"/>
    <m/>
  </r>
  <r>
    <x v="14"/>
    <x v="1"/>
    <x v="3"/>
    <x v="2"/>
    <x v="13"/>
    <n v="920899"/>
    <n v="0"/>
    <n v="0"/>
    <m/>
    <m/>
    <n v="920899"/>
    <m/>
  </r>
  <r>
    <x v="14"/>
    <x v="1"/>
    <x v="3"/>
    <x v="2"/>
    <x v="9"/>
    <s v="-"/>
    <m/>
    <m/>
    <n v="554166"/>
    <n v="0"/>
    <n v="554166"/>
    <m/>
  </r>
  <r>
    <x v="14"/>
    <x v="1"/>
    <x v="3"/>
    <x v="3"/>
    <x v="5"/>
    <n v="26304"/>
    <n v="0"/>
    <n v="0"/>
    <m/>
    <m/>
    <n v="26304"/>
    <m/>
  </r>
  <r>
    <x v="14"/>
    <x v="1"/>
    <x v="13"/>
    <x v="0"/>
    <x v="11"/>
    <n v="3290744"/>
    <n v="38843"/>
    <n v="0"/>
    <m/>
    <m/>
    <n v="3329587"/>
    <m/>
  </r>
  <r>
    <x v="14"/>
    <x v="1"/>
    <x v="13"/>
    <x v="0"/>
    <x v="1"/>
    <s v="-"/>
    <m/>
    <m/>
    <n v="237161"/>
    <n v="0"/>
    <n v="237161"/>
    <m/>
  </r>
  <r>
    <x v="14"/>
    <x v="1"/>
    <x v="13"/>
    <x v="1"/>
    <x v="12"/>
    <n v="78602"/>
    <n v="0"/>
    <n v="0"/>
    <m/>
    <m/>
    <n v="78602"/>
    <m/>
  </r>
  <r>
    <x v="14"/>
    <x v="1"/>
    <x v="13"/>
    <x v="2"/>
    <x v="6"/>
    <n v="267124"/>
    <n v="0"/>
    <n v="0"/>
    <m/>
    <m/>
    <n v="267124"/>
    <m/>
  </r>
  <r>
    <x v="14"/>
    <x v="1"/>
    <x v="13"/>
    <x v="3"/>
    <x v="5"/>
    <n v="26030"/>
    <n v="0"/>
    <n v="0"/>
    <m/>
    <m/>
    <n v="26030"/>
    <m/>
  </r>
  <r>
    <x v="14"/>
    <x v="1"/>
    <x v="15"/>
    <x v="0"/>
    <x v="11"/>
    <n v="764234"/>
    <n v="0"/>
    <n v="0"/>
    <m/>
    <m/>
    <n v="764234"/>
    <m/>
  </r>
  <r>
    <x v="14"/>
    <x v="1"/>
    <x v="15"/>
    <x v="0"/>
    <x v="1"/>
    <s v="-"/>
    <m/>
    <m/>
    <n v="290082"/>
    <n v="46240"/>
    <n v="336322"/>
    <m/>
  </r>
  <r>
    <x v="14"/>
    <x v="1"/>
    <x v="15"/>
    <x v="1"/>
    <x v="12"/>
    <n v="122187"/>
    <n v="0"/>
    <n v="0"/>
    <m/>
    <m/>
    <n v="122187"/>
    <m/>
  </r>
  <r>
    <x v="14"/>
    <x v="1"/>
    <x v="15"/>
    <x v="1"/>
    <x v="8"/>
    <s v="-"/>
    <m/>
    <m/>
    <n v="0"/>
    <n v="5400"/>
    <n v="5400"/>
    <m/>
  </r>
  <r>
    <x v="14"/>
    <x v="1"/>
    <x v="15"/>
    <x v="2"/>
    <x v="6"/>
    <n v="513911"/>
    <n v="2880"/>
    <n v="0"/>
    <m/>
    <m/>
    <n v="516791"/>
    <m/>
  </r>
  <r>
    <x v="14"/>
    <x v="1"/>
    <x v="15"/>
    <x v="2"/>
    <x v="13"/>
    <n v="839088"/>
    <n v="0"/>
    <n v="0"/>
    <m/>
    <m/>
    <n v="839088"/>
    <m/>
  </r>
  <r>
    <x v="14"/>
    <x v="1"/>
    <x v="15"/>
    <x v="2"/>
    <x v="9"/>
    <s v="-"/>
    <m/>
    <m/>
    <n v="103034"/>
    <n v="17740"/>
    <n v="120774"/>
    <m/>
  </r>
  <r>
    <x v="14"/>
    <x v="1"/>
    <x v="15"/>
    <x v="3"/>
    <x v="10"/>
    <n v="11467"/>
    <n v="0"/>
    <n v="0"/>
    <m/>
    <m/>
    <n v="11467"/>
    <m/>
  </r>
  <r>
    <x v="14"/>
    <x v="1"/>
    <x v="15"/>
    <x v="3"/>
    <x v="15"/>
    <n v="75848"/>
    <n v="0"/>
    <n v="0"/>
    <m/>
    <m/>
    <n v="75848"/>
    <m/>
  </r>
  <r>
    <x v="14"/>
    <x v="1"/>
    <x v="76"/>
    <x v="0"/>
    <x v="11"/>
    <n v="138569"/>
    <n v="0"/>
    <n v="0"/>
    <m/>
    <m/>
    <n v="138569"/>
    <m/>
  </r>
  <r>
    <x v="14"/>
    <x v="1"/>
    <x v="76"/>
    <x v="1"/>
    <x v="12"/>
    <n v="261430"/>
    <n v="0"/>
    <n v="0"/>
    <m/>
    <m/>
    <n v="261430"/>
    <m/>
  </r>
  <r>
    <x v="14"/>
    <x v="1"/>
    <x v="76"/>
    <x v="1"/>
    <x v="8"/>
    <s v="-"/>
    <m/>
    <m/>
    <n v="61226"/>
    <n v="0"/>
    <n v="61226"/>
    <m/>
  </r>
  <r>
    <x v="14"/>
    <x v="1"/>
    <x v="76"/>
    <x v="2"/>
    <x v="6"/>
    <n v="136471"/>
    <n v="0"/>
    <n v="0"/>
    <m/>
    <m/>
    <n v="136471"/>
    <m/>
  </r>
  <r>
    <x v="14"/>
    <x v="1"/>
    <x v="76"/>
    <x v="2"/>
    <x v="13"/>
    <n v="67455"/>
    <n v="3161"/>
    <n v="0"/>
    <m/>
    <m/>
    <n v="70616"/>
    <m/>
  </r>
  <r>
    <x v="14"/>
    <x v="1"/>
    <x v="92"/>
    <x v="0"/>
    <x v="11"/>
    <n v="6960"/>
    <n v="0"/>
    <n v="0"/>
    <m/>
    <m/>
    <n v="6960"/>
    <m/>
  </r>
  <r>
    <x v="14"/>
    <x v="1"/>
    <x v="92"/>
    <x v="1"/>
    <x v="12"/>
    <n v="64331"/>
    <n v="0"/>
    <n v="0"/>
    <m/>
    <m/>
    <n v="64331"/>
    <m/>
  </r>
  <r>
    <x v="14"/>
    <x v="1"/>
    <x v="125"/>
    <x v="1"/>
    <x v="12"/>
    <n v="7518"/>
    <n v="0"/>
    <n v="0"/>
    <m/>
    <m/>
    <n v="7518"/>
    <m/>
  </r>
  <r>
    <x v="14"/>
    <x v="1"/>
    <x v="125"/>
    <x v="2"/>
    <x v="6"/>
    <n v="7088"/>
    <n v="0"/>
    <n v="0"/>
    <m/>
    <m/>
    <n v="7088"/>
    <m/>
  </r>
  <r>
    <x v="14"/>
    <x v="1"/>
    <x v="125"/>
    <x v="2"/>
    <x v="13"/>
    <n v="10562"/>
    <n v="0"/>
    <n v="0"/>
    <m/>
    <m/>
    <n v="10562"/>
    <m/>
  </r>
  <r>
    <x v="14"/>
    <x v="5"/>
    <x v="89"/>
    <x v="0"/>
    <x v="11"/>
    <n v="295761"/>
    <n v="0"/>
    <n v="0"/>
    <m/>
    <m/>
    <n v="295761"/>
    <m/>
  </r>
  <r>
    <x v="14"/>
    <x v="5"/>
    <x v="89"/>
    <x v="6"/>
    <x v="4"/>
    <n v="15301"/>
    <n v="15301"/>
    <n v="0"/>
    <m/>
    <m/>
    <n v="30602"/>
    <m/>
  </r>
  <r>
    <x v="14"/>
    <x v="5"/>
    <x v="89"/>
    <x v="6"/>
    <x v="2"/>
    <s v="-"/>
    <m/>
    <m/>
    <n v="0"/>
    <n v="3000"/>
    <n v="3000"/>
    <m/>
  </r>
  <r>
    <x v="14"/>
    <x v="5"/>
    <x v="89"/>
    <x v="1"/>
    <x v="12"/>
    <n v="107142"/>
    <n v="21266"/>
    <n v="0"/>
    <m/>
    <m/>
    <n v="128408"/>
    <m/>
  </r>
  <r>
    <x v="14"/>
    <x v="5"/>
    <x v="89"/>
    <x v="1"/>
    <x v="8"/>
    <s v="-"/>
    <m/>
    <m/>
    <n v="0"/>
    <n v="1650"/>
    <n v="1650"/>
    <m/>
  </r>
  <r>
    <x v="14"/>
    <x v="5"/>
    <x v="89"/>
    <x v="2"/>
    <x v="6"/>
    <n v="1139671"/>
    <n v="50572"/>
    <n v="0"/>
    <m/>
    <m/>
    <n v="1190243"/>
    <m/>
  </r>
  <r>
    <x v="14"/>
    <x v="5"/>
    <x v="89"/>
    <x v="2"/>
    <x v="13"/>
    <n v="835786"/>
    <n v="0"/>
    <n v="0"/>
    <m/>
    <m/>
    <n v="835786"/>
    <m/>
  </r>
  <r>
    <x v="14"/>
    <x v="5"/>
    <x v="89"/>
    <x v="2"/>
    <x v="9"/>
    <s v="-"/>
    <m/>
    <m/>
    <n v="0"/>
    <n v="40810"/>
    <n v="40810"/>
    <m/>
  </r>
  <r>
    <x v="14"/>
    <x v="5"/>
    <x v="89"/>
    <x v="4"/>
    <x v="7"/>
    <n v="80631"/>
    <n v="0"/>
    <n v="0"/>
    <m/>
    <m/>
    <n v="80631"/>
    <m/>
  </r>
  <r>
    <x v="14"/>
    <x v="5"/>
    <x v="89"/>
    <x v="4"/>
    <x v="14"/>
    <s v="-"/>
    <m/>
    <m/>
    <n v="0"/>
    <n v="1200"/>
    <n v="1200"/>
    <m/>
  </r>
  <r>
    <x v="14"/>
    <x v="5"/>
    <x v="89"/>
    <x v="3"/>
    <x v="5"/>
    <n v="7637"/>
    <n v="0"/>
    <n v="0"/>
    <m/>
    <m/>
    <n v="7637"/>
    <m/>
  </r>
  <r>
    <x v="14"/>
    <x v="5"/>
    <x v="89"/>
    <x v="3"/>
    <x v="15"/>
    <n v="21094"/>
    <n v="0"/>
    <n v="0"/>
    <m/>
    <m/>
    <n v="21094"/>
    <m/>
  </r>
  <r>
    <x v="14"/>
    <x v="5"/>
    <x v="69"/>
    <x v="0"/>
    <x v="11"/>
    <n v="1131575"/>
    <n v="10982"/>
    <n v="0"/>
    <m/>
    <m/>
    <n v="1142557"/>
    <m/>
  </r>
  <r>
    <x v="14"/>
    <x v="5"/>
    <x v="69"/>
    <x v="0"/>
    <x v="1"/>
    <s v="-"/>
    <m/>
    <m/>
    <n v="0"/>
    <n v="13081"/>
    <n v="13081"/>
    <m/>
  </r>
  <r>
    <x v="14"/>
    <x v="5"/>
    <x v="69"/>
    <x v="1"/>
    <x v="12"/>
    <n v="615524"/>
    <n v="0"/>
    <n v="0"/>
    <m/>
    <m/>
    <n v="615524"/>
    <m/>
  </r>
  <r>
    <x v="14"/>
    <x v="5"/>
    <x v="69"/>
    <x v="1"/>
    <x v="8"/>
    <s v="-"/>
    <m/>
    <m/>
    <n v="350624"/>
    <n v="22308"/>
    <n v="372932"/>
    <m/>
  </r>
  <r>
    <x v="14"/>
    <x v="5"/>
    <x v="69"/>
    <x v="2"/>
    <x v="6"/>
    <n v="1334691"/>
    <n v="0"/>
    <n v="0"/>
    <m/>
    <m/>
    <n v="1334691"/>
    <m/>
  </r>
  <r>
    <x v="14"/>
    <x v="5"/>
    <x v="69"/>
    <x v="2"/>
    <x v="13"/>
    <n v="1655026"/>
    <n v="14829"/>
    <n v="0"/>
    <m/>
    <m/>
    <n v="1669855"/>
    <m/>
  </r>
  <r>
    <x v="14"/>
    <x v="5"/>
    <x v="69"/>
    <x v="2"/>
    <x v="9"/>
    <s v="-"/>
    <m/>
    <m/>
    <n v="624976"/>
    <n v="40279"/>
    <n v="665255"/>
    <m/>
  </r>
  <r>
    <x v="14"/>
    <x v="5"/>
    <x v="69"/>
    <x v="4"/>
    <x v="7"/>
    <n v="10564"/>
    <n v="0"/>
    <n v="0"/>
    <m/>
    <m/>
    <n v="10564"/>
    <m/>
  </r>
  <r>
    <x v="14"/>
    <x v="5"/>
    <x v="33"/>
    <x v="0"/>
    <x v="11"/>
    <n v="1989154"/>
    <n v="10766"/>
    <n v="0"/>
    <m/>
    <m/>
    <n v="1999920"/>
    <m/>
  </r>
  <r>
    <x v="14"/>
    <x v="5"/>
    <x v="33"/>
    <x v="0"/>
    <x v="1"/>
    <s v="-"/>
    <m/>
    <m/>
    <n v="972288"/>
    <n v="6040"/>
    <n v="978328"/>
    <m/>
  </r>
  <r>
    <x v="14"/>
    <x v="5"/>
    <x v="33"/>
    <x v="1"/>
    <x v="12"/>
    <n v="545914"/>
    <n v="9074"/>
    <n v="0"/>
    <m/>
    <m/>
    <n v="554988"/>
    <m/>
  </r>
  <r>
    <x v="14"/>
    <x v="5"/>
    <x v="33"/>
    <x v="1"/>
    <x v="8"/>
    <s v="-"/>
    <m/>
    <m/>
    <n v="1093289"/>
    <n v="0"/>
    <n v="1093289"/>
    <m/>
  </r>
  <r>
    <x v="14"/>
    <x v="5"/>
    <x v="33"/>
    <x v="2"/>
    <x v="6"/>
    <n v="4635474"/>
    <n v="32129"/>
    <n v="0"/>
    <m/>
    <m/>
    <n v="4667603"/>
    <m/>
  </r>
  <r>
    <x v="14"/>
    <x v="5"/>
    <x v="33"/>
    <x v="2"/>
    <x v="13"/>
    <n v="3924134"/>
    <n v="35035"/>
    <n v="0"/>
    <m/>
    <m/>
    <n v="3959169"/>
    <m/>
  </r>
  <r>
    <x v="14"/>
    <x v="5"/>
    <x v="33"/>
    <x v="2"/>
    <x v="9"/>
    <s v="-"/>
    <m/>
    <m/>
    <n v="1265330"/>
    <n v="172420"/>
    <n v="1437750"/>
    <m/>
  </r>
  <r>
    <x v="14"/>
    <x v="5"/>
    <x v="33"/>
    <x v="4"/>
    <x v="7"/>
    <n v="245440"/>
    <n v="67011"/>
    <n v="0"/>
    <m/>
    <m/>
    <n v="312451"/>
    <m/>
  </r>
  <r>
    <x v="14"/>
    <x v="5"/>
    <x v="33"/>
    <x v="3"/>
    <x v="10"/>
    <n v="42632"/>
    <n v="3430"/>
    <n v="0"/>
    <m/>
    <m/>
    <n v="46062"/>
    <m/>
  </r>
  <r>
    <x v="14"/>
    <x v="5"/>
    <x v="33"/>
    <x v="3"/>
    <x v="15"/>
    <n v="4310"/>
    <n v="4310"/>
    <n v="0"/>
    <m/>
    <m/>
    <n v="8620"/>
    <m/>
  </r>
  <r>
    <x v="14"/>
    <x v="5"/>
    <x v="39"/>
    <x v="0"/>
    <x v="11"/>
    <n v="867168"/>
    <n v="0"/>
    <n v="0"/>
    <m/>
    <m/>
    <n v="867168"/>
    <m/>
  </r>
  <r>
    <x v="14"/>
    <x v="5"/>
    <x v="39"/>
    <x v="0"/>
    <x v="1"/>
    <s v="-"/>
    <m/>
    <m/>
    <n v="201556"/>
    <n v="32630"/>
    <n v="234186"/>
    <m/>
  </r>
  <r>
    <x v="14"/>
    <x v="5"/>
    <x v="39"/>
    <x v="1"/>
    <x v="12"/>
    <n v="205876"/>
    <n v="15141"/>
    <n v="0"/>
    <m/>
    <m/>
    <n v="221017"/>
    <m/>
  </r>
  <r>
    <x v="14"/>
    <x v="5"/>
    <x v="39"/>
    <x v="1"/>
    <x v="8"/>
    <s v="-"/>
    <m/>
    <m/>
    <n v="0"/>
    <n v="10300"/>
    <n v="10300"/>
    <m/>
  </r>
  <r>
    <x v="14"/>
    <x v="5"/>
    <x v="39"/>
    <x v="2"/>
    <x v="6"/>
    <n v="1253524"/>
    <n v="0"/>
    <n v="0"/>
    <m/>
    <m/>
    <n v="1253524"/>
    <m/>
  </r>
  <r>
    <x v="14"/>
    <x v="5"/>
    <x v="39"/>
    <x v="2"/>
    <x v="13"/>
    <n v="1024537"/>
    <n v="0"/>
    <n v="0"/>
    <m/>
    <m/>
    <n v="1024537"/>
    <m/>
  </r>
  <r>
    <x v="14"/>
    <x v="5"/>
    <x v="39"/>
    <x v="2"/>
    <x v="9"/>
    <s v="-"/>
    <m/>
    <m/>
    <n v="749853"/>
    <n v="78120"/>
    <n v="827973"/>
    <m/>
  </r>
  <r>
    <x v="14"/>
    <x v="5"/>
    <x v="39"/>
    <x v="4"/>
    <x v="7"/>
    <n v="191855"/>
    <n v="0"/>
    <n v="0"/>
    <m/>
    <m/>
    <n v="191855"/>
    <m/>
  </r>
  <r>
    <x v="14"/>
    <x v="5"/>
    <x v="39"/>
    <x v="3"/>
    <x v="5"/>
    <n v="5897"/>
    <n v="0"/>
    <n v="0"/>
    <m/>
    <m/>
    <n v="5897"/>
    <m/>
  </r>
  <r>
    <x v="14"/>
    <x v="5"/>
    <x v="39"/>
    <x v="3"/>
    <x v="10"/>
    <n v="22695"/>
    <n v="0"/>
    <n v="0"/>
    <m/>
    <m/>
    <n v="22695"/>
    <m/>
  </r>
  <r>
    <x v="14"/>
    <x v="5"/>
    <x v="39"/>
    <x v="3"/>
    <x v="15"/>
    <n v="442654"/>
    <n v="0"/>
    <n v="0"/>
    <m/>
    <m/>
    <n v="442654"/>
    <m/>
  </r>
  <r>
    <x v="14"/>
    <x v="5"/>
    <x v="39"/>
    <x v="3"/>
    <x v="16"/>
    <s v="-"/>
    <m/>
    <m/>
    <n v="0"/>
    <n v="6590"/>
    <n v="6590"/>
    <m/>
  </r>
  <r>
    <x v="14"/>
    <x v="5"/>
    <x v="22"/>
    <x v="0"/>
    <x v="11"/>
    <n v="311778"/>
    <n v="0"/>
    <n v="0"/>
    <m/>
    <m/>
    <n v="311778"/>
    <m/>
  </r>
  <r>
    <x v="14"/>
    <x v="5"/>
    <x v="22"/>
    <x v="0"/>
    <x v="1"/>
    <s v="-"/>
    <m/>
    <m/>
    <n v="74612"/>
    <n v="480"/>
    <n v="75092"/>
    <m/>
  </r>
  <r>
    <x v="14"/>
    <x v="5"/>
    <x v="22"/>
    <x v="1"/>
    <x v="12"/>
    <n v="112794"/>
    <n v="0"/>
    <n v="0"/>
    <m/>
    <m/>
    <n v="112794"/>
    <m/>
  </r>
  <r>
    <x v="14"/>
    <x v="5"/>
    <x v="22"/>
    <x v="1"/>
    <x v="8"/>
    <s v="-"/>
    <m/>
    <m/>
    <n v="32489"/>
    <n v="0"/>
    <n v="32489"/>
    <m/>
  </r>
  <r>
    <x v="14"/>
    <x v="5"/>
    <x v="22"/>
    <x v="2"/>
    <x v="6"/>
    <n v="312077"/>
    <n v="0"/>
    <n v="0"/>
    <m/>
    <m/>
    <n v="312077"/>
    <m/>
  </r>
  <r>
    <x v="14"/>
    <x v="5"/>
    <x v="22"/>
    <x v="2"/>
    <x v="13"/>
    <n v="1656111"/>
    <n v="0"/>
    <n v="0"/>
    <m/>
    <m/>
    <n v="1656111"/>
    <m/>
  </r>
  <r>
    <x v="14"/>
    <x v="5"/>
    <x v="22"/>
    <x v="2"/>
    <x v="9"/>
    <s v="-"/>
    <m/>
    <m/>
    <n v="791382"/>
    <n v="0"/>
    <n v="791382"/>
    <m/>
  </r>
  <r>
    <x v="14"/>
    <x v="5"/>
    <x v="22"/>
    <x v="4"/>
    <x v="7"/>
    <n v="43927"/>
    <n v="0"/>
    <n v="0"/>
    <m/>
    <m/>
    <n v="43927"/>
    <m/>
  </r>
  <r>
    <x v="14"/>
    <x v="7"/>
    <x v="52"/>
    <x v="0"/>
    <x v="11"/>
    <n v="63183"/>
    <n v="12258"/>
    <n v="0"/>
    <m/>
    <m/>
    <n v="75441"/>
    <m/>
  </r>
  <r>
    <x v="14"/>
    <x v="7"/>
    <x v="52"/>
    <x v="2"/>
    <x v="6"/>
    <n v="88802"/>
    <n v="0"/>
    <n v="0"/>
    <m/>
    <m/>
    <n v="88802"/>
    <m/>
  </r>
  <r>
    <x v="14"/>
    <x v="7"/>
    <x v="52"/>
    <x v="2"/>
    <x v="13"/>
    <n v="206887"/>
    <n v="0"/>
    <n v="0"/>
    <m/>
    <m/>
    <n v="206887"/>
    <m/>
  </r>
  <r>
    <x v="14"/>
    <x v="7"/>
    <x v="52"/>
    <x v="2"/>
    <x v="9"/>
    <s v="-"/>
    <m/>
    <m/>
    <n v="75887"/>
    <n v="0"/>
    <n v="75887"/>
    <m/>
  </r>
  <r>
    <x v="14"/>
    <x v="5"/>
    <x v="66"/>
    <x v="2"/>
    <x v="6"/>
    <n v="117370"/>
    <n v="0"/>
    <n v="0"/>
    <m/>
    <m/>
    <n v="117370"/>
    <m/>
  </r>
  <r>
    <x v="14"/>
    <x v="5"/>
    <x v="66"/>
    <x v="2"/>
    <x v="13"/>
    <n v="301133"/>
    <n v="0"/>
    <n v="0"/>
    <m/>
    <m/>
    <n v="301133"/>
    <m/>
  </r>
  <r>
    <x v="14"/>
    <x v="5"/>
    <x v="66"/>
    <x v="2"/>
    <x v="9"/>
    <s v="-"/>
    <m/>
    <m/>
    <n v="460644"/>
    <n v="3580"/>
    <n v="464224"/>
    <m/>
  </r>
  <r>
    <x v="14"/>
    <x v="7"/>
    <x v="72"/>
    <x v="0"/>
    <x v="11"/>
    <n v="53043"/>
    <n v="0"/>
    <n v="0"/>
    <m/>
    <m/>
    <n v="53043"/>
    <m/>
  </r>
  <r>
    <x v="14"/>
    <x v="7"/>
    <x v="72"/>
    <x v="1"/>
    <x v="8"/>
    <s v="-"/>
    <m/>
    <m/>
    <n v="51340"/>
    <n v="0"/>
    <n v="51340"/>
    <m/>
  </r>
  <r>
    <x v="14"/>
    <x v="7"/>
    <x v="72"/>
    <x v="2"/>
    <x v="6"/>
    <n v="24877"/>
    <n v="0"/>
    <n v="0"/>
    <m/>
    <m/>
    <n v="24877"/>
    <m/>
  </r>
  <r>
    <x v="14"/>
    <x v="7"/>
    <x v="72"/>
    <x v="2"/>
    <x v="13"/>
    <n v="123893"/>
    <n v="0"/>
    <n v="0"/>
    <m/>
    <m/>
    <n v="123893"/>
    <m/>
  </r>
  <r>
    <x v="14"/>
    <x v="7"/>
    <x v="62"/>
    <x v="0"/>
    <x v="11"/>
    <n v="206159"/>
    <n v="0"/>
    <n v="0"/>
    <m/>
    <m/>
    <n v="206159"/>
    <m/>
  </r>
  <r>
    <x v="14"/>
    <x v="7"/>
    <x v="62"/>
    <x v="6"/>
    <x v="4"/>
    <n v="4912"/>
    <n v="4912"/>
    <n v="0"/>
    <m/>
    <m/>
    <n v="9824"/>
    <m/>
  </r>
  <r>
    <x v="14"/>
    <x v="7"/>
    <x v="62"/>
    <x v="1"/>
    <x v="12"/>
    <n v="75993"/>
    <n v="0"/>
    <n v="0"/>
    <m/>
    <m/>
    <n v="75993"/>
    <m/>
  </r>
  <r>
    <x v="14"/>
    <x v="7"/>
    <x v="62"/>
    <x v="1"/>
    <x v="8"/>
    <s v="-"/>
    <m/>
    <m/>
    <n v="33961"/>
    <n v="0"/>
    <n v="33961"/>
    <m/>
  </r>
  <r>
    <x v="14"/>
    <x v="7"/>
    <x v="62"/>
    <x v="2"/>
    <x v="6"/>
    <n v="859880"/>
    <n v="0"/>
    <n v="0"/>
    <m/>
    <m/>
    <n v="859880"/>
    <m/>
  </r>
  <r>
    <x v="14"/>
    <x v="7"/>
    <x v="62"/>
    <x v="2"/>
    <x v="13"/>
    <n v="607199"/>
    <n v="0"/>
    <n v="0"/>
    <m/>
    <m/>
    <n v="607199"/>
    <m/>
  </r>
  <r>
    <x v="14"/>
    <x v="7"/>
    <x v="62"/>
    <x v="3"/>
    <x v="3"/>
    <s v="-"/>
    <m/>
    <m/>
    <n v="0"/>
    <n v="800"/>
    <n v="800"/>
    <m/>
  </r>
  <r>
    <x v="14"/>
    <x v="7"/>
    <x v="130"/>
    <x v="0"/>
    <x v="11"/>
    <n v="68093"/>
    <n v="0"/>
    <n v="0"/>
    <m/>
    <m/>
    <n v="68093"/>
    <m/>
  </r>
  <r>
    <x v="14"/>
    <x v="9"/>
    <x v="146"/>
    <x v="1"/>
    <x v="8"/>
    <s v="-"/>
    <m/>
    <m/>
    <n v="53781"/>
    <n v="0"/>
    <n v="53781"/>
    <m/>
  </r>
  <r>
    <x v="14"/>
    <x v="0"/>
    <x v="9"/>
    <x v="0"/>
    <x v="11"/>
    <n v="12911719"/>
    <n v="85317"/>
    <n v="0"/>
    <m/>
    <m/>
    <n v="12997036"/>
    <m/>
  </r>
  <r>
    <x v="14"/>
    <x v="0"/>
    <x v="9"/>
    <x v="0"/>
    <x v="1"/>
    <s v="-"/>
    <m/>
    <m/>
    <n v="728362"/>
    <n v="13260"/>
    <n v="741622"/>
    <m/>
  </r>
  <r>
    <x v="14"/>
    <x v="0"/>
    <x v="9"/>
    <x v="6"/>
    <x v="4"/>
    <n v="45313"/>
    <n v="0"/>
    <n v="0"/>
    <m/>
    <m/>
    <n v="45313"/>
    <m/>
  </r>
  <r>
    <x v="14"/>
    <x v="0"/>
    <x v="9"/>
    <x v="1"/>
    <x v="12"/>
    <n v="2449030"/>
    <n v="5229"/>
    <n v="0"/>
    <m/>
    <m/>
    <n v="2454259"/>
    <m/>
  </r>
  <r>
    <x v="14"/>
    <x v="0"/>
    <x v="9"/>
    <x v="1"/>
    <x v="8"/>
    <s v="-"/>
    <m/>
    <m/>
    <n v="233781"/>
    <n v="0"/>
    <n v="233781"/>
    <m/>
  </r>
  <r>
    <x v="14"/>
    <x v="0"/>
    <x v="9"/>
    <x v="2"/>
    <x v="6"/>
    <n v="898170"/>
    <n v="0"/>
    <n v="0"/>
    <m/>
    <m/>
    <n v="898170"/>
    <m/>
  </r>
  <r>
    <x v="14"/>
    <x v="0"/>
    <x v="9"/>
    <x v="2"/>
    <x v="13"/>
    <n v="96175"/>
    <n v="0"/>
    <n v="0"/>
    <m/>
    <m/>
    <n v="96175"/>
    <m/>
  </r>
  <r>
    <x v="14"/>
    <x v="0"/>
    <x v="0"/>
    <x v="0"/>
    <x v="11"/>
    <n v="22106289"/>
    <n v="195631"/>
    <n v="0"/>
    <m/>
    <m/>
    <n v="22301920"/>
    <m/>
  </r>
  <r>
    <x v="14"/>
    <x v="0"/>
    <x v="0"/>
    <x v="1"/>
    <x v="12"/>
    <n v="1108853"/>
    <n v="5913"/>
    <n v="0"/>
    <m/>
    <m/>
    <n v="1114766"/>
    <m/>
  </r>
  <r>
    <x v="14"/>
    <x v="0"/>
    <x v="0"/>
    <x v="2"/>
    <x v="6"/>
    <n v="158722"/>
    <n v="5590"/>
    <n v="0"/>
    <m/>
    <m/>
    <n v="164312"/>
    <m/>
  </r>
  <r>
    <x v="14"/>
    <x v="0"/>
    <x v="0"/>
    <x v="2"/>
    <x v="13"/>
    <n v="11585"/>
    <n v="0"/>
    <n v="0"/>
    <m/>
    <m/>
    <n v="11585"/>
    <m/>
  </r>
  <r>
    <x v="14"/>
    <x v="0"/>
    <x v="68"/>
    <x v="0"/>
    <x v="11"/>
    <n v="474428"/>
    <n v="0"/>
    <n v="0"/>
    <m/>
    <m/>
    <n v="474428"/>
    <m/>
  </r>
  <r>
    <x v="14"/>
    <x v="0"/>
    <x v="68"/>
    <x v="1"/>
    <x v="12"/>
    <n v="12614"/>
    <n v="0"/>
    <n v="0"/>
    <m/>
    <m/>
    <n v="12614"/>
    <m/>
  </r>
  <r>
    <x v="14"/>
    <x v="0"/>
    <x v="0"/>
    <x v="0"/>
    <x v="11"/>
    <n v="3603785"/>
    <n v="20718"/>
    <n v="0"/>
    <m/>
    <m/>
    <n v="3624503"/>
    <m/>
  </r>
  <r>
    <x v="14"/>
    <x v="0"/>
    <x v="0"/>
    <x v="0"/>
    <x v="1"/>
    <s v="-"/>
    <m/>
    <m/>
    <n v="1607706"/>
    <n v="496611"/>
    <n v="2104317"/>
    <m/>
  </r>
  <r>
    <x v="14"/>
    <x v="0"/>
    <x v="0"/>
    <x v="1"/>
    <x v="12"/>
    <n v="112728"/>
    <n v="11168"/>
    <n v="0"/>
    <m/>
    <m/>
    <n v="123896"/>
    <m/>
  </r>
  <r>
    <x v="14"/>
    <x v="0"/>
    <x v="0"/>
    <x v="1"/>
    <x v="8"/>
    <s v="-"/>
    <m/>
    <m/>
    <n v="0"/>
    <n v="2400"/>
    <n v="2400"/>
    <m/>
  </r>
  <r>
    <x v="14"/>
    <x v="0"/>
    <x v="0"/>
    <x v="2"/>
    <x v="6"/>
    <n v="160705"/>
    <n v="53870"/>
    <n v="0"/>
    <m/>
    <m/>
    <n v="214575"/>
    <m/>
  </r>
  <r>
    <x v="14"/>
    <x v="0"/>
    <x v="0"/>
    <x v="2"/>
    <x v="9"/>
    <s v="-"/>
    <m/>
    <m/>
    <n v="0"/>
    <n v="20703"/>
    <n v="20703"/>
    <m/>
  </r>
  <r>
    <x v="14"/>
    <x v="0"/>
    <x v="0"/>
    <x v="3"/>
    <x v="5"/>
    <n v="2300"/>
    <n v="2300"/>
    <n v="0"/>
    <m/>
    <m/>
    <n v="4600"/>
    <m/>
  </r>
  <r>
    <x v="14"/>
    <x v="0"/>
    <x v="68"/>
    <x v="0"/>
    <x v="11"/>
    <n v="50356"/>
    <n v="0"/>
    <n v="0"/>
    <m/>
    <m/>
    <n v="50356"/>
    <m/>
  </r>
  <r>
    <x v="14"/>
    <x v="0"/>
    <x v="68"/>
    <x v="0"/>
    <x v="1"/>
    <s v="-"/>
    <m/>
    <m/>
    <n v="0"/>
    <n v="2400"/>
    <n v="2400"/>
    <m/>
  </r>
  <r>
    <x v="14"/>
    <x v="0"/>
    <x v="68"/>
    <x v="2"/>
    <x v="6"/>
    <n v="98099"/>
    <n v="98099"/>
    <n v="0"/>
    <m/>
    <m/>
    <n v="196198"/>
    <m/>
  </r>
  <r>
    <x v="14"/>
    <x v="0"/>
    <x v="31"/>
    <x v="0"/>
    <x v="11"/>
    <n v="6478976"/>
    <n v="30548"/>
    <n v="0"/>
    <m/>
    <m/>
    <n v="6509524"/>
    <m/>
  </r>
  <r>
    <x v="14"/>
    <x v="0"/>
    <x v="31"/>
    <x v="1"/>
    <x v="12"/>
    <n v="594606"/>
    <n v="5838"/>
    <n v="0"/>
    <m/>
    <m/>
    <n v="600444"/>
    <m/>
  </r>
  <r>
    <x v="14"/>
    <x v="0"/>
    <x v="54"/>
    <x v="0"/>
    <x v="11"/>
    <n v="199988"/>
    <n v="0"/>
    <n v="0"/>
    <m/>
    <m/>
    <n v="199988"/>
    <m/>
  </r>
  <r>
    <x v="14"/>
    <x v="0"/>
    <x v="31"/>
    <x v="0"/>
    <x v="11"/>
    <n v="1113732"/>
    <n v="0"/>
    <n v="0"/>
    <m/>
    <m/>
    <n v="1113732"/>
    <m/>
  </r>
  <r>
    <x v="14"/>
    <x v="0"/>
    <x v="31"/>
    <x v="1"/>
    <x v="12"/>
    <n v="187649"/>
    <n v="0"/>
    <n v="0"/>
    <m/>
    <m/>
    <n v="187649"/>
    <m/>
  </r>
  <r>
    <x v="14"/>
    <x v="0"/>
    <x v="96"/>
    <x v="0"/>
    <x v="11"/>
    <n v="537489"/>
    <n v="54999"/>
    <n v="0"/>
    <m/>
    <m/>
    <n v="592488"/>
    <m/>
  </r>
  <r>
    <x v="14"/>
    <x v="0"/>
    <x v="96"/>
    <x v="1"/>
    <x v="12"/>
    <n v="5466"/>
    <n v="0"/>
    <n v="0"/>
    <m/>
    <m/>
    <n v="5466"/>
    <m/>
  </r>
  <r>
    <x v="14"/>
    <x v="0"/>
    <x v="96"/>
    <x v="0"/>
    <x v="11"/>
    <n v="115563"/>
    <n v="0"/>
    <n v="0"/>
    <m/>
    <m/>
    <n v="115563"/>
    <m/>
  </r>
  <r>
    <x v="14"/>
    <x v="0"/>
    <x v="128"/>
    <x v="0"/>
    <x v="11"/>
    <n v="672511"/>
    <n v="0"/>
    <n v="0"/>
    <m/>
    <m/>
    <n v="672511"/>
    <m/>
  </r>
  <r>
    <x v="14"/>
    <x v="0"/>
    <x v="54"/>
    <x v="0"/>
    <x v="11"/>
    <n v="1969539"/>
    <n v="0"/>
    <n v="0"/>
    <m/>
    <m/>
    <n v="1969539"/>
    <m/>
  </r>
  <r>
    <x v="14"/>
    <x v="0"/>
    <x v="54"/>
    <x v="1"/>
    <x v="12"/>
    <n v="27657"/>
    <n v="14100"/>
    <n v="0"/>
    <m/>
    <m/>
    <n v="41757"/>
    <m/>
  </r>
  <r>
    <x v="14"/>
    <x v="0"/>
    <x v="54"/>
    <x v="0"/>
    <x v="11"/>
    <n v="2594205"/>
    <n v="0"/>
    <n v="0"/>
    <m/>
    <m/>
    <n v="2594205"/>
    <m/>
  </r>
  <r>
    <x v="14"/>
    <x v="0"/>
    <x v="54"/>
    <x v="1"/>
    <x v="12"/>
    <n v="511939"/>
    <n v="0"/>
    <n v="0"/>
    <m/>
    <m/>
    <n v="511939"/>
    <m/>
  </r>
  <r>
    <x v="14"/>
    <x v="0"/>
    <x v="124"/>
    <x v="0"/>
    <x v="11"/>
    <n v="150150"/>
    <n v="0"/>
    <n v="0"/>
    <m/>
    <m/>
    <n v="150150"/>
    <m/>
  </r>
  <r>
    <x v="14"/>
    <x v="0"/>
    <x v="124"/>
    <x v="1"/>
    <x v="12"/>
    <n v="73765"/>
    <n v="26476"/>
    <n v="0"/>
    <m/>
    <m/>
    <n v="100241"/>
    <m/>
  </r>
  <r>
    <x v="14"/>
    <x v="0"/>
    <x v="12"/>
    <x v="0"/>
    <x v="11"/>
    <n v="12325829"/>
    <n v="103780"/>
    <n v="0"/>
    <m/>
    <m/>
    <n v="12429609"/>
    <m/>
  </r>
  <r>
    <x v="14"/>
    <x v="0"/>
    <x v="12"/>
    <x v="0"/>
    <x v="1"/>
    <s v="-"/>
    <m/>
    <m/>
    <n v="0"/>
    <n v="76130"/>
    <n v="76130"/>
    <m/>
  </r>
  <r>
    <x v="14"/>
    <x v="0"/>
    <x v="12"/>
    <x v="6"/>
    <x v="4"/>
    <n v="14489"/>
    <n v="14489"/>
    <n v="0"/>
    <m/>
    <m/>
    <n v="28978"/>
    <m/>
  </r>
  <r>
    <x v="14"/>
    <x v="0"/>
    <x v="12"/>
    <x v="1"/>
    <x v="12"/>
    <n v="1954446"/>
    <n v="206347"/>
    <n v="0"/>
    <m/>
    <m/>
    <n v="2160793"/>
    <m/>
  </r>
  <r>
    <x v="14"/>
    <x v="0"/>
    <x v="12"/>
    <x v="1"/>
    <x v="8"/>
    <s v="-"/>
    <m/>
    <m/>
    <n v="0"/>
    <n v="7650"/>
    <n v="7650"/>
    <m/>
  </r>
  <r>
    <x v="14"/>
    <x v="0"/>
    <x v="12"/>
    <x v="2"/>
    <x v="6"/>
    <n v="47769"/>
    <n v="0"/>
    <n v="0"/>
    <m/>
    <m/>
    <n v="47769"/>
    <m/>
  </r>
  <r>
    <x v="14"/>
    <x v="0"/>
    <x v="12"/>
    <x v="2"/>
    <x v="13"/>
    <n v="87506"/>
    <n v="0"/>
    <n v="0"/>
    <m/>
    <m/>
    <n v="87506"/>
    <m/>
  </r>
  <r>
    <x v="14"/>
    <x v="0"/>
    <x v="12"/>
    <x v="3"/>
    <x v="15"/>
    <n v="74471"/>
    <n v="74471"/>
    <n v="0"/>
    <m/>
    <m/>
    <n v="148942"/>
    <m/>
  </r>
  <r>
    <x v="14"/>
    <x v="0"/>
    <x v="40"/>
    <x v="0"/>
    <x v="11"/>
    <n v="4548717"/>
    <n v="28001"/>
    <n v="0"/>
    <m/>
    <m/>
    <n v="4576718"/>
    <m/>
  </r>
  <r>
    <x v="14"/>
    <x v="0"/>
    <x v="40"/>
    <x v="0"/>
    <x v="1"/>
    <s v="-"/>
    <m/>
    <m/>
    <n v="0"/>
    <n v="3000"/>
    <n v="3000"/>
    <m/>
  </r>
  <r>
    <x v="14"/>
    <x v="0"/>
    <x v="40"/>
    <x v="1"/>
    <x v="12"/>
    <n v="217715"/>
    <n v="16688"/>
    <n v="0"/>
    <m/>
    <m/>
    <n v="234403"/>
    <m/>
  </r>
  <r>
    <x v="14"/>
    <x v="0"/>
    <x v="40"/>
    <x v="2"/>
    <x v="6"/>
    <n v="207439"/>
    <n v="0"/>
    <n v="0"/>
    <m/>
    <m/>
    <n v="207439"/>
    <m/>
  </r>
  <r>
    <x v="14"/>
    <x v="0"/>
    <x v="9"/>
    <x v="0"/>
    <x v="11"/>
    <n v="781857"/>
    <n v="0"/>
    <n v="0"/>
    <m/>
    <m/>
    <n v="781857"/>
    <m/>
  </r>
  <r>
    <x v="14"/>
    <x v="0"/>
    <x v="9"/>
    <x v="1"/>
    <x v="12"/>
    <n v="180322"/>
    <n v="0"/>
    <n v="0"/>
    <m/>
    <m/>
    <n v="180322"/>
    <m/>
  </r>
  <r>
    <x v="14"/>
    <x v="0"/>
    <x v="9"/>
    <x v="2"/>
    <x v="6"/>
    <n v="26408"/>
    <n v="0"/>
    <n v="0"/>
    <m/>
    <m/>
    <n v="26408"/>
    <m/>
  </r>
  <r>
    <x v="14"/>
    <x v="0"/>
    <x v="70"/>
    <x v="0"/>
    <x v="11"/>
    <n v="1808730"/>
    <n v="0"/>
    <n v="0"/>
    <m/>
    <m/>
    <n v="1808730"/>
    <m/>
  </r>
  <r>
    <x v="14"/>
    <x v="0"/>
    <x v="70"/>
    <x v="0"/>
    <x v="1"/>
    <s v="-"/>
    <m/>
    <m/>
    <n v="0"/>
    <n v="21600"/>
    <n v="21600"/>
    <m/>
  </r>
  <r>
    <x v="14"/>
    <x v="0"/>
    <x v="70"/>
    <x v="6"/>
    <x v="4"/>
    <n v="56000"/>
    <n v="0"/>
    <n v="0"/>
    <m/>
    <m/>
    <n v="56000"/>
    <m/>
  </r>
  <r>
    <x v="14"/>
    <x v="0"/>
    <x v="70"/>
    <x v="1"/>
    <x v="12"/>
    <n v="239489"/>
    <n v="0"/>
    <n v="0"/>
    <m/>
    <m/>
    <n v="239489"/>
    <m/>
  </r>
  <r>
    <x v="14"/>
    <x v="0"/>
    <x v="70"/>
    <x v="2"/>
    <x v="6"/>
    <n v="54317"/>
    <n v="0"/>
    <n v="0"/>
    <m/>
    <m/>
    <n v="54317"/>
    <m/>
  </r>
  <r>
    <x v="14"/>
    <x v="0"/>
    <x v="77"/>
    <x v="0"/>
    <x v="11"/>
    <n v="1405620"/>
    <n v="0"/>
    <n v="0"/>
    <m/>
    <m/>
    <n v="1405620"/>
    <m/>
  </r>
  <r>
    <x v="14"/>
    <x v="0"/>
    <x v="77"/>
    <x v="1"/>
    <x v="12"/>
    <n v="1069413"/>
    <n v="0"/>
    <n v="0"/>
    <m/>
    <m/>
    <n v="1069413"/>
    <m/>
  </r>
  <r>
    <x v="14"/>
    <x v="0"/>
    <x v="77"/>
    <x v="2"/>
    <x v="6"/>
    <n v="61403"/>
    <n v="0"/>
    <n v="0"/>
    <m/>
    <m/>
    <n v="61403"/>
    <m/>
  </r>
  <r>
    <x v="14"/>
    <x v="0"/>
    <x v="131"/>
    <x v="0"/>
    <x v="11"/>
    <n v="110392"/>
    <n v="0"/>
    <n v="0"/>
    <m/>
    <m/>
    <n v="110392"/>
    <m/>
  </r>
  <r>
    <x v="14"/>
    <x v="0"/>
    <x v="131"/>
    <x v="1"/>
    <x v="12"/>
    <n v="19851"/>
    <n v="0"/>
    <n v="0"/>
    <m/>
    <m/>
    <n v="19851"/>
    <m/>
  </r>
  <r>
    <x v="14"/>
    <x v="0"/>
    <x v="7"/>
    <x v="0"/>
    <x v="11"/>
    <n v="13450969"/>
    <n v="0"/>
    <n v="42862"/>
    <m/>
    <m/>
    <n v="13493831"/>
    <m/>
  </r>
  <r>
    <x v="14"/>
    <x v="0"/>
    <x v="7"/>
    <x v="0"/>
    <x v="1"/>
    <s v="-"/>
    <m/>
    <m/>
    <n v="132979"/>
    <n v="153995"/>
    <n v="286974"/>
    <m/>
  </r>
  <r>
    <x v="14"/>
    <x v="0"/>
    <x v="7"/>
    <x v="1"/>
    <x v="12"/>
    <n v="3331701"/>
    <n v="34306"/>
    <n v="0"/>
    <m/>
    <m/>
    <n v="3366007"/>
    <m/>
  </r>
  <r>
    <x v="14"/>
    <x v="0"/>
    <x v="7"/>
    <x v="1"/>
    <x v="8"/>
    <s v="-"/>
    <m/>
    <m/>
    <n v="170933"/>
    <n v="9550"/>
    <n v="180483"/>
    <m/>
  </r>
  <r>
    <x v="14"/>
    <x v="0"/>
    <x v="7"/>
    <x v="2"/>
    <x v="6"/>
    <n v="1062383"/>
    <n v="0"/>
    <n v="0"/>
    <m/>
    <m/>
    <n v="1062383"/>
    <m/>
  </r>
  <r>
    <x v="14"/>
    <x v="0"/>
    <x v="7"/>
    <x v="2"/>
    <x v="13"/>
    <n v="232107"/>
    <n v="0"/>
    <n v="0"/>
    <m/>
    <m/>
    <n v="232107"/>
    <m/>
  </r>
  <r>
    <x v="14"/>
    <x v="0"/>
    <x v="7"/>
    <x v="2"/>
    <x v="9"/>
    <s v="-"/>
    <m/>
    <m/>
    <n v="0"/>
    <n v="11600"/>
    <n v="11600"/>
    <m/>
  </r>
  <r>
    <x v="14"/>
    <x v="0"/>
    <x v="50"/>
    <x v="0"/>
    <x v="11"/>
    <n v="4435129"/>
    <n v="0"/>
    <n v="0"/>
    <m/>
    <m/>
    <n v="4435129"/>
    <m/>
  </r>
  <r>
    <x v="14"/>
    <x v="0"/>
    <x v="50"/>
    <x v="0"/>
    <x v="1"/>
    <s v="-"/>
    <m/>
    <m/>
    <n v="0"/>
    <n v="71928"/>
    <n v="71928"/>
    <m/>
  </r>
  <r>
    <x v="14"/>
    <x v="0"/>
    <x v="50"/>
    <x v="6"/>
    <x v="4"/>
    <n v="10972"/>
    <n v="0"/>
    <n v="0"/>
    <m/>
    <m/>
    <n v="10972"/>
    <m/>
  </r>
  <r>
    <x v="14"/>
    <x v="0"/>
    <x v="50"/>
    <x v="2"/>
    <x v="13"/>
    <n v="46167"/>
    <n v="0"/>
    <n v="0"/>
    <m/>
    <m/>
    <n v="46167"/>
    <m/>
  </r>
  <r>
    <x v="14"/>
    <x v="0"/>
    <x v="50"/>
    <x v="2"/>
    <x v="9"/>
    <s v="-"/>
    <m/>
    <m/>
    <n v="0"/>
    <n v="1750"/>
    <n v="1750"/>
    <m/>
  </r>
  <r>
    <x v="14"/>
    <x v="0"/>
    <x v="1"/>
    <x v="0"/>
    <x v="11"/>
    <n v="26269747"/>
    <n v="237241"/>
    <n v="0"/>
    <m/>
    <m/>
    <n v="26506988"/>
    <m/>
  </r>
  <r>
    <x v="14"/>
    <x v="0"/>
    <x v="1"/>
    <x v="0"/>
    <x v="1"/>
    <s v="-"/>
    <m/>
    <m/>
    <n v="1278428"/>
    <n v="501091"/>
    <n v="1779519"/>
    <m/>
  </r>
  <r>
    <x v="14"/>
    <x v="0"/>
    <x v="1"/>
    <x v="1"/>
    <x v="12"/>
    <n v="824621"/>
    <n v="105613"/>
    <n v="0"/>
    <m/>
    <m/>
    <n v="930234"/>
    <m/>
  </r>
  <r>
    <x v="14"/>
    <x v="0"/>
    <x v="1"/>
    <x v="1"/>
    <x v="8"/>
    <s v="-"/>
    <m/>
    <m/>
    <n v="84237"/>
    <n v="0"/>
    <n v="84237"/>
    <m/>
  </r>
  <r>
    <x v="14"/>
    <x v="0"/>
    <x v="1"/>
    <x v="2"/>
    <x v="6"/>
    <n v="1129534"/>
    <n v="45675"/>
    <n v="0"/>
    <m/>
    <m/>
    <n v="1175209"/>
    <m/>
  </r>
  <r>
    <x v="14"/>
    <x v="0"/>
    <x v="1"/>
    <x v="2"/>
    <x v="13"/>
    <n v="36843"/>
    <n v="25843"/>
    <n v="0"/>
    <m/>
    <m/>
    <n v="62686"/>
    <m/>
  </r>
  <r>
    <x v="14"/>
    <x v="0"/>
    <x v="1"/>
    <x v="2"/>
    <x v="9"/>
    <s v="-"/>
    <m/>
    <m/>
    <n v="0"/>
    <n v="5000"/>
    <n v="5000"/>
    <m/>
  </r>
  <r>
    <x v="14"/>
    <x v="0"/>
    <x v="1"/>
    <x v="4"/>
    <x v="7"/>
    <n v="4814"/>
    <n v="0"/>
    <n v="0"/>
    <m/>
    <m/>
    <n v="4814"/>
    <m/>
  </r>
  <r>
    <x v="14"/>
    <x v="0"/>
    <x v="1"/>
    <x v="3"/>
    <x v="3"/>
    <s v="-"/>
    <m/>
    <m/>
    <n v="0"/>
    <n v="21040"/>
    <n v="21040"/>
    <m/>
  </r>
  <r>
    <x v="14"/>
    <x v="0"/>
    <x v="8"/>
    <x v="0"/>
    <x v="11"/>
    <n v="14476394"/>
    <n v="65230"/>
    <n v="0"/>
    <m/>
    <m/>
    <n v="14541624"/>
    <m/>
  </r>
  <r>
    <x v="14"/>
    <x v="0"/>
    <x v="8"/>
    <x v="0"/>
    <x v="1"/>
    <s v="-"/>
    <m/>
    <m/>
    <n v="242998"/>
    <n v="290090"/>
    <n v="533088"/>
    <m/>
  </r>
  <r>
    <x v="14"/>
    <x v="0"/>
    <x v="8"/>
    <x v="6"/>
    <x v="4"/>
    <n v="7385"/>
    <n v="0"/>
    <n v="0"/>
    <m/>
    <m/>
    <n v="7385"/>
    <m/>
  </r>
  <r>
    <x v="14"/>
    <x v="0"/>
    <x v="8"/>
    <x v="1"/>
    <x v="12"/>
    <n v="605234"/>
    <n v="25116"/>
    <n v="0"/>
    <m/>
    <m/>
    <n v="630350"/>
    <m/>
  </r>
  <r>
    <x v="14"/>
    <x v="0"/>
    <x v="8"/>
    <x v="2"/>
    <x v="6"/>
    <n v="286505"/>
    <n v="0"/>
    <n v="0"/>
    <m/>
    <m/>
    <n v="286505"/>
    <m/>
  </r>
  <r>
    <x v="14"/>
    <x v="0"/>
    <x v="8"/>
    <x v="2"/>
    <x v="13"/>
    <n v="170564"/>
    <n v="0"/>
    <n v="0"/>
    <m/>
    <m/>
    <n v="170564"/>
    <m/>
  </r>
  <r>
    <x v="14"/>
    <x v="0"/>
    <x v="8"/>
    <x v="3"/>
    <x v="3"/>
    <s v="-"/>
    <m/>
    <m/>
    <n v="0"/>
    <n v="3000"/>
    <n v="3000"/>
    <m/>
  </r>
  <r>
    <x v="14"/>
    <x v="0"/>
    <x v="0"/>
    <x v="0"/>
    <x v="11"/>
    <n v="140347"/>
    <n v="0"/>
    <n v="0"/>
    <m/>
    <m/>
    <n v="140347"/>
    <m/>
  </r>
  <r>
    <x v="14"/>
    <x v="0"/>
    <x v="0"/>
    <x v="0"/>
    <x v="1"/>
    <s v="-"/>
    <m/>
    <m/>
    <n v="0"/>
    <n v="4800"/>
    <n v="4800"/>
    <m/>
  </r>
  <r>
    <x v="14"/>
    <x v="0"/>
    <x v="68"/>
    <x v="0"/>
    <x v="11"/>
    <n v="1571576"/>
    <n v="442360"/>
    <n v="0"/>
    <m/>
    <m/>
    <n v="2013936"/>
    <m/>
  </r>
  <r>
    <x v="14"/>
    <x v="0"/>
    <x v="60"/>
    <x v="0"/>
    <x v="11"/>
    <n v="2777814"/>
    <n v="46051"/>
    <n v="0"/>
    <m/>
    <m/>
    <n v="2823865"/>
    <m/>
  </r>
  <r>
    <x v="14"/>
    <x v="0"/>
    <x v="60"/>
    <x v="0"/>
    <x v="1"/>
    <s v="-"/>
    <m/>
    <m/>
    <n v="0"/>
    <n v="38015"/>
    <n v="38015"/>
    <m/>
  </r>
  <r>
    <x v="14"/>
    <x v="0"/>
    <x v="60"/>
    <x v="6"/>
    <x v="4"/>
    <n v="16314"/>
    <n v="16314"/>
    <n v="0"/>
    <m/>
    <m/>
    <n v="32628"/>
    <m/>
  </r>
  <r>
    <x v="14"/>
    <x v="0"/>
    <x v="60"/>
    <x v="1"/>
    <x v="12"/>
    <n v="261957"/>
    <n v="80519"/>
    <n v="0"/>
    <m/>
    <m/>
    <n v="342476"/>
    <m/>
  </r>
  <r>
    <x v="14"/>
    <x v="0"/>
    <x v="60"/>
    <x v="1"/>
    <x v="8"/>
    <s v="-"/>
    <m/>
    <m/>
    <n v="0"/>
    <n v="4160"/>
    <n v="4160"/>
    <m/>
  </r>
  <r>
    <x v="14"/>
    <x v="0"/>
    <x v="60"/>
    <x v="2"/>
    <x v="6"/>
    <n v="92538"/>
    <n v="0"/>
    <n v="0"/>
    <m/>
    <m/>
    <n v="92538"/>
    <m/>
  </r>
  <r>
    <x v="14"/>
    <x v="0"/>
    <x v="60"/>
    <x v="2"/>
    <x v="9"/>
    <s v="-"/>
    <m/>
    <m/>
    <n v="0"/>
    <n v="2516"/>
    <n v="2516"/>
    <m/>
  </r>
  <r>
    <x v="14"/>
    <x v="0"/>
    <x v="78"/>
    <x v="0"/>
    <x v="11"/>
    <n v="820219"/>
    <n v="0"/>
    <n v="0"/>
    <m/>
    <m/>
    <n v="820219"/>
    <m/>
  </r>
  <r>
    <x v="14"/>
    <x v="0"/>
    <x v="78"/>
    <x v="0"/>
    <x v="1"/>
    <s v="-"/>
    <m/>
    <m/>
    <n v="0"/>
    <n v="3650"/>
    <n v="3650"/>
    <m/>
  </r>
  <r>
    <x v="14"/>
    <x v="0"/>
    <x v="78"/>
    <x v="1"/>
    <x v="12"/>
    <n v="139837"/>
    <n v="0"/>
    <n v="0"/>
    <m/>
    <m/>
    <n v="139837"/>
    <m/>
  </r>
  <r>
    <x v="14"/>
    <x v="0"/>
    <x v="78"/>
    <x v="2"/>
    <x v="6"/>
    <n v="1700"/>
    <n v="1700"/>
    <n v="0"/>
    <m/>
    <m/>
    <n v="3400"/>
    <m/>
  </r>
  <r>
    <x v="14"/>
    <x v="0"/>
    <x v="78"/>
    <x v="2"/>
    <x v="9"/>
    <s v="-"/>
    <m/>
    <m/>
    <n v="0"/>
    <n v="7496"/>
    <n v="7496"/>
    <m/>
  </r>
  <r>
    <x v="14"/>
    <x v="0"/>
    <x v="101"/>
    <x v="0"/>
    <x v="11"/>
    <n v="444287"/>
    <n v="90366"/>
    <n v="0"/>
    <m/>
    <m/>
    <n v="534653"/>
    <m/>
  </r>
  <r>
    <x v="14"/>
    <x v="0"/>
    <x v="101"/>
    <x v="1"/>
    <x v="12"/>
    <n v="106219"/>
    <n v="68678"/>
    <n v="0"/>
    <m/>
    <m/>
    <n v="174897"/>
    <m/>
  </r>
  <r>
    <x v="14"/>
    <x v="0"/>
    <x v="101"/>
    <x v="2"/>
    <x v="6"/>
    <n v="70302"/>
    <n v="0"/>
    <n v="0"/>
    <m/>
    <m/>
    <n v="70302"/>
    <m/>
  </r>
  <r>
    <x v="14"/>
    <x v="0"/>
    <x v="32"/>
    <x v="0"/>
    <x v="11"/>
    <n v="4578593"/>
    <n v="0"/>
    <n v="0"/>
    <m/>
    <m/>
    <n v="4578593"/>
    <m/>
  </r>
  <r>
    <x v="14"/>
    <x v="0"/>
    <x v="32"/>
    <x v="0"/>
    <x v="1"/>
    <s v="-"/>
    <m/>
    <m/>
    <n v="0"/>
    <n v="42940"/>
    <n v="42940"/>
    <m/>
  </r>
  <r>
    <x v="14"/>
    <x v="0"/>
    <x v="32"/>
    <x v="1"/>
    <x v="12"/>
    <n v="22085"/>
    <n v="0"/>
    <n v="0"/>
    <m/>
    <m/>
    <n v="22085"/>
    <m/>
  </r>
  <r>
    <x v="14"/>
    <x v="0"/>
    <x v="32"/>
    <x v="2"/>
    <x v="6"/>
    <n v="62761"/>
    <n v="0"/>
    <n v="0"/>
    <m/>
    <m/>
    <n v="62761"/>
    <m/>
  </r>
  <r>
    <x v="14"/>
    <x v="0"/>
    <x v="68"/>
    <x v="0"/>
    <x v="11"/>
    <n v="188542"/>
    <n v="0"/>
    <n v="0"/>
    <m/>
    <m/>
    <n v="188542"/>
    <m/>
  </r>
  <r>
    <x v="14"/>
    <x v="0"/>
    <x v="132"/>
    <x v="0"/>
    <x v="11"/>
    <n v="185343"/>
    <n v="0"/>
    <n v="0"/>
    <m/>
    <m/>
    <n v="185343"/>
    <m/>
  </r>
  <r>
    <x v="14"/>
    <x v="0"/>
    <x v="132"/>
    <x v="1"/>
    <x v="12"/>
    <n v="7839"/>
    <n v="0"/>
    <n v="0"/>
    <m/>
    <m/>
    <n v="7839"/>
    <m/>
  </r>
  <r>
    <x v="14"/>
    <x v="0"/>
    <x v="103"/>
    <x v="0"/>
    <x v="11"/>
    <n v="54137"/>
    <n v="48408"/>
    <n v="0"/>
    <m/>
    <m/>
    <n v="102545"/>
    <m/>
  </r>
  <r>
    <x v="14"/>
    <x v="0"/>
    <x v="103"/>
    <x v="0"/>
    <x v="11"/>
    <n v="22673"/>
    <n v="0"/>
    <n v="0"/>
    <m/>
    <m/>
    <n v="22673"/>
    <m/>
  </r>
  <r>
    <x v="14"/>
    <x v="0"/>
    <x v="103"/>
    <x v="1"/>
    <x v="12"/>
    <n v="17407"/>
    <n v="17407"/>
    <n v="0"/>
    <m/>
    <m/>
    <n v="34814"/>
    <m/>
  </r>
  <r>
    <x v="14"/>
    <x v="0"/>
    <x v="103"/>
    <x v="3"/>
    <x v="5"/>
    <n v="6189"/>
    <n v="6189"/>
    <n v="0"/>
    <m/>
    <m/>
    <n v="12378"/>
    <m/>
  </r>
  <r>
    <x v="14"/>
    <x v="0"/>
    <x v="162"/>
    <x v="0"/>
    <x v="11"/>
    <n v="43418"/>
    <n v="0"/>
    <n v="0"/>
    <m/>
    <m/>
    <n v="43418"/>
    <m/>
  </r>
  <r>
    <x v="14"/>
    <x v="0"/>
    <x v="18"/>
    <x v="0"/>
    <x v="11"/>
    <n v="9315802"/>
    <n v="161476"/>
    <n v="0"/>
    <m/>
    <m/>
    <n v="9477278"/>
    <m/>
  </r>
  <r>
    <x v="14"/>
    <x v="0"/>
    <x v="18"/>
    <x v="0"/>
    <x v="1"/>
    <s v="-"/>
    <m/>
    <m/>
    <n v="1822295"/>
    <n v="136547"/>
    <n v="1958842"/>
    <m/>
  </r>
  <r>
    <x v="14"/>
    <x v="0"/>
    <x v="18"/>
    <x v="1"/>
    <x v="12"/>
    <n v="452833"/>
    <n v="7837"/>
    <n v="0"/>
    <m/>
    <m/>
    <n v="460670"/>
    <m/>
  </r>
  <r>
    <x v="14"/>
    <x v="0"/>
    <x v="18"/>
    <x v="1"/>
    <x v="8"/>
    <s v="-"/>
    <m/>
    <m/>
    <n v="92731"/>
    <n v="21720"/>
    <n v="114451"/>
    <m/>
  </r>
  <r>
    <x v="14"/>
    <x v="0"/>
    <x v="18"/>
    <x v="2"/>
    <x v="6"/>
    <n v="490552"/>
    <n v="20548"/>
    <n v="0"/>
    <m/>
    <m/>
    <n v="511100"/>
    <m/>
  </r>
  <r>
    <x v="14"/>
    <x v="0"/>
    <x v="18"/>
    <x v="2"/>
    <x v="13"/>
    <n v="169425"/>
    <n v="0"/>
    <n v="0"/>
    <m/>
    <m/>
    <n v="169425"/>
    <m/>
  </r>
  <r>
    <x v="14"/>
    <x v="0"/>
    <x v="18"/>
    <x v="2"/>
    <x v="9"/>
    <s v="-"/>
    <m/>
    <m/>
    <n v="0"/>
    <n v="10510"/>
    <n v="10510"/>
    <m/>
  </r>
  <r>
    <x v="14"/>
    <x v="0"/>
    <x v="18"/>
    <x v="4"/>
    <x v="7"/>
    <n v="44422"/>
    <n v="0"/>
    <n v="0"/>
    <m/>
    <m/>
    <n v="44422"/>
    <m/>
  </r>
  <r>
    <x v="14"/>
    <x v="0"/>
    <x v="18"/>
    <x v="3"/>
    <x v="5"/>
    <n v="1226"/>
    <n v="1226"/>
    <n v="0"/>
    <m/>
    <m/>
    <n v="2452"/>
    <m/>
  </r>
  <r>
    <x v="14"/>
    <x v="0"/>
    <x v="18"/>
    <x v="3"/>
    <x v="15"/>
    <n v="26995"/>
    <n v="0"/>
    <n v="0"/>
    <m/>
    <m/>
    <n v="26995"/>
    <m/>
  </r>
  <r>
    <x v="14"/>
    <x v="0"/>
    <x v="31"/>
    <x v="0"/>
    <x v="11"/>
    <n v="1360718"/>
    <n v="0"/>
    <n v="0"/>
    <m/>
    <m/>
    <n v="1360718"/>
    <m/>
  </r>
  <r>
    <x v="14"/>
    <x v="0"/>
    <x v="31"/>
    <x v="1"/>
    <x v="12"/>
    <n v="209116"/>
    <n v="0"/>
    <n v="0"/>
    <m/>
    <m/>
    <n v="209116"/>
    <m/>
  </r>
  <r>
    <x v="14"/>
    <x v="0"/>
    <x v="31"/>
    <x v="2"/>
    <x v="6"/>
    <n v="1804"/>
    <n v="0"/>
    <n v="0"/>
    <m/>
    <m/>
    <n v="1804"/>
    <m/>
  </r>
  <r>
    <x v="14"/>
    <x v="0"/>
    <x v="96"/>
    <x v="0"/>
    <x v="11"/>
    <n v="71851"/>
    <n v="0"/>
    <n v="0"/>
    <m/>
    <m/>
    <n v="71851"/>
    <m/>
  </r>
  <r>
    <x v="14"/>
    <x v="0"/>
    <x v="54"/>
    <x v="0"/>
    <x v="11"/>
    <n v="27087"/>
    <n v="0"/>
    <n v="0"/>
    <m/>
    <m/>
    <n v="27087"/>
    <m/>
  </r>
  <r>
    <x v="14"/>
    <x v="0"/>
    <x v="54"/>
    <x v="0"/>
    <x v="1"/>
    <s v="-"/>
    <m/>
    <m/>
    <n v="940043"/>
    <n v="0"/>
    <n v="940043"/>
    <m/>
  </r>
  <r>
    <x v="14"/>
    <x v="0"/>
    <x v="103"/>
    <x v="0"/>
    <x v="11"/>
    <n v="32106"/>
    <n v="0"/>
    <n v="0"/>
    <m/>
    <m/>
    <n v="32106"/>
    <m/>
  </r>
  <r>
    <x v="15"/>
    <x v="11"/>
    <x v="113"/>
    <x v="0"/>
    <x v="11"/>
    <n v="419830"/>
    <n v="0"/>
    <n v="0"/>
    <m/>
    <m/>
    <n v="419830"/>
    <m/>
  </r>
  <r>
    <x v="15"/>
    <x v="11"/>
    <x v="113"/>
    <x v="1"/>
    <x v="12"/>
    <n v="467592"/>
    <n v="0"/>
    <n v="0"/>
    <m/>
    <m/>
    <n v="467592"/>
    <m/>
  </r>
  <r>
    <x v="15"/>
    <x v="11"/>
    <x v="113"/>
    <x v="2"/>
    <x v="6"/>
    <n v="74787"/>
    <n v="0"/>
    <n v="0"/>
    <m/>
    <m/>
    <n v="74787"/>
    <m/>
  </r>
  <r>
    <x v="15"/>
    <x v="11"/>
    <x v="113"/>
    <x v="2"/>
    <x v="13"/>
    <n v="183779"/>
    <n v="0"/>
    <n v="0"/>
    <m/>
    <m/>
    <n v="183779"/>
    <m/>
  </r>
  <r>
    <x v="15"/>
    <x v="11"/>
    <x v="113"/>
    <x v="4"/>
    <x v="7"/>
    <n v="15414"/>
    <n v="0"/>
    <n v="0"/>
    <m/>
    <m/>
    <n v="15414"/>
    <m/>
  </r>
  <r>
    <x v="15"/>
    <x v="6"/>
    <x v="108"/>
    <x v="0"/>
    <x v="11"/>
    <n v="1050380"/>
    <n v="0"/>
    <n v="0"/>
    <m/>
    <m/>
    <n v="1050380"/>
    <m/>
  </r>
  <r>
    <x v="15"/>
    <x v="6"/>
    <x v="108"/>
    <x v="1"/>
    <x v="12"/>
    <n v="126164"/>
    <n v="0"/>
    <n v="0"/>
    <m/>
    <m/>
    <n v="126164"/>
    <m/>
  </r>
  <r>
    <x v="15"/>
    <x v="6"/>
    <x v="91"/>
    <x v="0"/>
    <x v="11"/>
    <n v="439254"/>
    <n v="0"/>
    <n v="0"/>
    <m/>
    <m/>
    <n v="439254"/>
    <m/>
  </r>
  <r>
    <x v="15"/>
    <x v="6"/>
    <x v="91"/>
    <x v="1"/>
    <x v="12"/>
    <n v="391767"/>
    <n v="0"/>
    <n v="0"/>
    <m/>
    <m/>
    <n v="391767"/>
    <m/>
  </r>
  <r>
    <x v="15"/>
    <x v="6"/>
    <x v="91"/>
    <x v="2"/>
    <x v="6"/>
    <n v="3811"/>
    <n v="0"/>
    <n v="0"/>
    <m/>
    <m/>
    <n v="3811"/>
    <m/>
  </r>
  <r>
    <x v="15"/>
    <x v="6"/>
    <x v="80"/>
    <x v="0"/>
    <x v="11"/>
    <n v="924546"/>
    <n v="0"/>
    <n v="0"/>
    <m/>
    <m/>
    <n v="924546"/>
    <m/>
  </r>
  <r>
    <x v="15"/>
    <x v="6"/>
    <x v="80"/>
    <x v="0"/>
    <x v="1"/>
    <s v="-"/>
    <n v="0"/>
    <m/>
    <n v="258252"/>
    <n v="0"/>
    <n v="258252"/>
    <m/>
  </r>
  <r>
    <x v="15"/>
    <x v="6"/>
    <x v="80"/>
    <x v="1"/>
    <x v="12"/>
    <n v="14805"/>
    <n v="0"/>
    <n v="0"/>
    <m/>
    <m/>
    <n v="14805"/>
    <m/>
  </r>
  <r>
    <x v="15"/>
    <x v="6"/>
    <x v="80"/>
    <x v="2"/>
    <x v="6"/>
    <n v="23349"/>
    <n v="0"/>
    <n v="0"/>
    <m/>
    <m/>
    <n v="23349"/>
    <m/>
  </r>
  <r>
    <x v="15"/>
    <x v="6"/>
    <x v="44"/>
    <x v="0"/>
    <x v="11"/>
    <n v="3432188"/>
    <n v="0"/>
    <n v="0"/>
    <m/>
    <m/>
    <n v="3432188"/>
    <m/>
  </r>
  <r>
    <x v="15"/>
    <x v="6"/>
    <x v="44"/>
    <x v="0"/>
    <x v="1"/>
    <m/>
    <m/>
    <m/>
    <n v="228256"/>
    <n v="0"/>
    <n v="228256"/>
    <m/>
  </r>
  <r>
    <x v="15"/>
    <x v="6"/>
    <x v="44"/>
    <x v="1"/>
    <x v="12"/>
    <n v="13408"/>
    <n v="0"/>
    <n v="0"/>
    <m/>
    <m/>
    <n v="13408"/>
    <m/>
  </r>
  <r>
    <x v="15"/>
    <x v="6"/>
    <x v="44"/>
    <x v="1"/>
    <x v="8"/>
    <m/>
    <m/>
    <m/>
    <n v="37446"/>
    <n v="0"/>
    <n v="37446"/>
    <m/>
  </r>
  <r>
    <x v="15"/>
    <x v="6"/>
    <x v="44"/>
    <x v="3"/>
    <x v="5"/>
    <n v="87551"/>
    <n v="0"/>
    <n v="0"/>
    <m/>
    <m/>
    <n v="87551"/>
    <m/>
  </r>
  <r>
    <x v="15"/>
    <x v="6"/>
    <x v="90"/>
    <x v="0"/>
    <x v="11"/>
    <n v="978177"/>
    <n v="0"/>
    <n v="0"/>
    <m/>
    <m/>
    <n v="978177"/>
    <m/>
  </r>
  <r>
    <x v="15"/>
    <x v="6"/>
    <x v="90"/>
    <x v="1"/>
    <x v="12"/>
    <n v="49619"/>
    <n v="0"/>
    <n v="0"/>
    <m/>
    <m/>
    <n v="49619"/>
    <m/>
  </r>
  <r>
    <x v="15"/>
    <x v="6"/>
    <x v="90"/>
    <x v="2"/>
    <x v="6"/>
    <n v="33126"/>
    <n v="0"/>
    <n v="0"/>
    <m/>
    <m/>
    <n v="33126"/>
    <m/>
  </r>
  <r>
    <x v="15"/>
    <x v="6"/>
    <x v="177"/>
    <x v="0"/>
    <x v="11"/>
    <n v="86745"/>
    <n v="0"/>
    <n v="0"/>
    <m/>
    <m/>
    <n v="86745"/>
    <m/>
  </r>
  <r>
    <x v="15"/>
    <x v="6"/>
    <x v="61"/>
    <x v="0"/>
    <x v="11"/>
    <n v="1645408"/>
    <n v="0"/>
    <n v="0"/>
    <m/>
    <m/>
    <n v="1645408"/>
    <m/>
  </r>
  <r>
    <x v="15"/>
    <x v="6"/>
    <x v="61"/>
    <x v="0"/>
    <x v="1"/>
    <m/>
    <m/>
    <m/>
    <n v="76133"/>
    <n v="0"/>
    <n v="76133"/>
    <m/>
  </r>
  <r>
    <x v="15"/>
    <x v="6"/>
    <x v="61"/>
    <x v="1"/>
    <x v="12"/>
    <n v="467071"/>
    <n v="0"/>
    <n v="0"/>
    <m/>
    <m/>
    <n v="467071"/>
    <m/>
  </r>
  <r>
    <x v="15"/>
    <x v="6"/>
    <x v="61"/>
    <x v="2"/>
    <x v="6"/>
    <n v="22969"/>
    <n v="0"/>
    <n v="0"/>
    <m/>
    <m/>
    <n v="22969"/>
    <m/>
  </r>
  <r>
    <x v="15"/>
    <x v="6"/>
    <x v="105"/>
    <x v="0"/>
    <x v="11"/>
    <n v="634966"/>
    <n v="8898"/>
    <n v="0"/>
    <m/>
    <m/>
    <n v="634966"/>
    <m/>
  </r>
  <r>
    <x v="15"/>
    <x v="6"/>
    <x v="105"/>
    <x v="1"/>
    <x v="12"/>
    <n v="368"/>
    <n v="0"/>
    <n v="0"/>
    <m/>
    <m/>
    <n v="368"/>
    <m/>
  </r>
  <r>
    <x v="15"/>
    <x v="6"/>
    <x v="105"/>
    <x v="2"/>
    <x v="6"/>
    <n v="64606"/>
    <n v="0"/>
    <n v="0"/>
    <m/>
    <m/>
    <n v="64606"/>
    <m/>
  </r>
  <r>
    <x v="15"/>
    <x v="6"/>
    <x v="138"/>
    <x v="0"/>
    <x v="11"/>
    <n v="87558"/>
    <n v="0"/>
    <n v="0"/>
    <m/>
    <m/>
    <n v="87558"/>
    <m/>
  </r>
  <r>
    <x v="15"/>
    <x v="8"/>
    <x v="136"/>
    <x v="0"/>
    <x v="11"/>
    <n v="113710"/>
    <n v="0"/>
    <n v="0"/>
    <m/>
    <m/>
    <n v="113710"/>
    <m/>
  </r>
  <r>
    <x v="15"/>
    <x v="8"/>
    <x v="136"/>
    <x v="1"/>
    <x v="12"/>
    <n v="19958"/>
    <n v="0"/>
    <n v="0"/>
    <m/>
    <m/>
    <n v="19958"/>
    <m/>
  </r>
  <r>
    <x v="15"/>
    <x v="8"/>
    <x v="182"/>
    <x v="0"/>
    <x v="11"/>
    <n v="11383"/>
    <n v="0"/>
    <n v="0"/>
    <m/>
    <m/>
    <n v="11383"/>
    <m/>
  </r>
  <r>
    <x v="15"/>
    <x v="8"/>
    <x v="182"/>
    <x v="1"/>
    <x v="12"/>
    <n v="12465"/>
    <n v="0"/>
    <n v="0"/>
    <m/>
    <m/>
    <n v="12465"/>
    <m/>
  </r>
  <r>
    <x v="15"/>
    <x v="8"/>
    <x v="179"/>
    <x v="0"/>
    <x v="11"/>
    <n v="42176"/>
    <n v="0"/>
    <n v="0"/>
    <m/>
    <m/>
    <n v="42176"/>
    <m/>
  </r>
  <r>
    <x v="15"/>
    <x v="8"/>
    <x v="135"/>
    <x v="0"/>
    <x v="11"/>
    <n v="31722"/>
    <n v="0"/>
    <n v="0"/>
    <m/>
    <m/>
    <n v="31722"/>
    <m/>
  </r>
  <r>
    <x v="15"/>
    <x v="8"/>
    <x v="114"/>
    <x v="0"/>
    <x v="11"/>
    <n v="550104"/>
    <n v="0"/>
    <n v="0"/>
    <m/>
    <m/>
    <n v="550104"/>
    <m/>
  </r>
  <r>
    <x v="15"/>
    <x v="8"/>
    <x v="114"/>
    <x v="1"/>
    <x v="12"/>
    <n v="4282"/>
    <n v="0"/>
    <n v="0"/>
    <m/>
    <m/>
    <n v="4282"/>
    <m/>
  </r>
  <r>
    <x v="15"/>
    <x v="8"/>
    <x v="175"/>
    <x v="0"/>
    <x v="11"/>
    <n v="168448"/>
    <n v="0"/>
    <n v="0"/>
    <m/>
    <m/>
    <n v="168448"/>
    <m/>
  </r>
  <r>
    <x v="15"/>
    <x v="8"/>
    <x v="221"/>
    <x v="0"/>
    <x v="11"/>
    <n v="47871"/>
    <n v="0"/>
    <n v="0"/>
    <m/>
    <m/>
    <n v="47871"/>
    <m/>
  </r>
  <r>
    <x v="15"/>
    <x v="8"/>
    <x v="194"/>
    <x v="0"/>
    <x v="11"/>
    <n v="33332"/>
    <n v="0"/>
    <n v="0"/>
    <m/>
    <m/>
    <n v="33332"/>
    <m/>
  </r>
  <r>
    <x v="15"/>
    <x v="8"/>
    <x v="102"/>
    <x v="0"/>
    <x v="11"/>
    <n v="613674"/>
    <n v="0"/>
    <n v="0"/>
    <m/>
    <m/>
    <n v="613674"/>
    <m/>
  </r>
  <r>
    <x v="15"/>
    <x v="8"/>
    <x v="102"/>
    <x v="2"/>
    <x v="6"/>
    <n v="40649"/>
    <n v="0"/>
    <n v="0"/>
    <m/>
    <m/>
    <n v="40649"/>
    <m/>
  </r>
  <r>
    <x v="15"/>
    <x v="8"/>
    <x v="71"/>
    <x v="0"/>
    <x v="11"/>
    <n v="1455216"/>
    <n v="23515"/>
    <n v="0"/>
    <m/>
    <m/>
    <n v="1455216"/>
    <m/>
  </r>
  <r>
    <x v="15"/>
    <x v="8"/>
    <x v="71"/>
    <x v="1"/>
    <x v="12"/>
    <n v="57586"/>
    <n v="0"/>
    <n v="0"/>
    <m/>
    <m/>
    <n v="57586"/>
    <m/>
  </r>
  <r>
    <x v="15"/>
    <x v="8"/>
    <x v="71"/>
    <x v="2"/>
    <x v="6"/>
    <n v="7929"/>
    <n v="0"/>
    <n v="0"/>
    <m/>
    <m/>
    <n v="7929"/>
    <m/>
  </r>
  <r>
    <x v="15"/>
    <x v="8"/>
    <x v="222"/>
    <x v="0"/>
    <x v="11"/>
    <n v="3829"/>
    <n v="0"/>
    <n v="0"/>
    <m/>
    <m/>
    <n v="3829"/>
    <m/>
  </r>
  <r>
    <x v="15"/>
    <x v="8"/>
    <x v="171"/>
    <x v="0"/>
    <x v="11"/>
    <n v="19883"/>
    <n v="0"/>
    <n v="0"/>
    <m/>
    <m/>
    <n v="19883"/>
    <m/>
  </r>
  <r>
    <x v="15"/>
    <x v="8"/>
    <x v="83"/>
    <x v="0"/>
    <x v="11"/>
    <n v="182635"/>
    <n v="0"/>
    <n v="0"/>
    <m/>
    <m/>
    <n v="182635"/>
    <m/>
  </r>
  <r>
    <x v="15"/>
    <x v="8"/>
    <x v="83"/>
    <x v="1"/>
    <x v="12"/>
    <n v="30156"/>
    <n v="0"/>
    <n v="0"/>
    <m/>
    <m/>
    <n v="30156"/>
    <m/>
  </r>
  <r>
    <x v="15"/>
    <x v="10"/>
    <x v="109"/>
    <x v="0"/>
    <x v="11"/>
    <n v="277557"/>
    <n v="0"/>
    <n v="0"/>
    <m/>
    <m/>
    <n v="277557"/>
    <m/>
  </r>
  <r>
    <x v="15"/>
    <x v="10"/>
    <x v="109"/>
    <x v="1"/>
    <x v="12"/>
    <n v="54394"/>
    <n v="0"/>
    <n v="0"/>
    <m/>
    <m/>
    <n v="54394"/>
    <m/>
  </r>
  <r>
    <x v="15"/>
    <x v="10"/>
    <x v="165"/>
    <x v="0"/>
    <x v="11"/>
    <n v="10289"/>
    <n v="0"/>
    <n v="0"/>
    <m/>
    <m/>
    <n v="10289"/>
    <m/>
  </r>
  <r>
    <x v="15"/>
    <x v="10"/>
    <x v="151"/>
    <x v="1"/>
    <x v="12"/>
    <n v="41908"/>
    <n v="0"/>
    <n v="0"/>
    <m/>
    <m/>
    <n v="41908"/>
    <m/>
  </r>
  <r>
    <x v="15"/>
    <x v="4"/>
    <x v="36"/>
    <x v="0"/>
    <x v="11"/>
    <n v="8105902"/>
    <n v="0"/>
    <n v="0"/>
    <m/>
    <m/>
    <n v="8105902"/>
    <m/>
  </r>
  <r>
    <x v="15"/>
    <x v="4"/>
    <x v="36"/>
    <x v="0"/>
    <x v="1"/>
    <m/>
    <m/>
    <m/>
    <n v="271479"/>
    <n v="0"/>
    <n v="271479"/>
    <m/>
  </r>
  <r>
    <x v="15"/>
    <x v="4"/>
    <x v="36"/>
    <x v="6"/>
    <x v="4"/>
    <n v="228040"/>
    <n v="0"/>
    <n v="0"/>
    <m/>
    <m/>
    <n v="228040"/>
    <m/>
  </r>
  <r>
    <x v="15"/>
    <x v="4"/>
    <x v="36"/>
    <x v="1"/>
    <x v="12"/>
    <n v="3424911"/>
    <n v="35057"/>
    <n v="0"/>
    <m/>
    <m/>
    <n v="3424911"/>
    <m/>
  </r>
  <r>
    <x v="15"/>
    <x v="4"/>
    <x v="36"/>
    <x v="2"/>
    <x v="6"/>
    <n v="1957252"/>
    <n v="0"/>
    <n v="0"/>
    <m/>
    <m/>
    <n v="1957252"/>
    <m/>
  </r>
  <r>
    <x v="15"/>
    <x v="4"/>
    <x v="36"/>
    <x v="2"/>
    <x v="13"/>
    <n v="7194943"/>
    <n v="25534"/>
    <n v="0"/>
    <m/>
    <m/>
    <n v="7194943"/>
    <m/>
  </r>
  <r>
    <x v="15"/>
    <x v="4"/>
    <x v="36"/>
    <x v="2"/>
    <x v="9"/>
    <m/>
    <m/>
    <m/>
    <n v="88721"/>
    <n v="0"/>
    <n v="88721"/>
    <m/>
  </r>
  <r>
    <x v="15"/>
    <x v="4"/>
    <x v="36"/>
    <x v="4"/>
    <x v="7"/>
    <n v="645568"/>
    <n v="0"/>
    <n v="0"/>
    <m/>
    <m/>
    <n v="645568"/>
    <m/>
  </r>
  <r>
    <x v="15"/>
    <x v="4"/>
    <x v="36"/>
    <x v="3"/>
    <x v="5"/>
    <n v="37193"/>
    <n v="0"/>
    <n v="0"/>
    <m/>
    <m/>
    <n v="37193"/>
    <m/>
  </r>
  <r>
    <x v="15"/>
    <x v="4"/>
    <x v="36"/>
    <x v="3"/>
    <x v="10"/>
    <n v="70778"/>
    <n v="0"/>
    <n v="0"/>
    <m/>
    <m/>
    <n v="70778"/>
    <m/>
  </r>
  <r>
    <x v="15"/>
    <x v="4"/>
    <x v="36"/>
    <x v="3"/>
    <x v="15"/>
    <n v="370032"/>
    <n v="0"/>
    <n v="0"/>
    <m/>
    <m/>
    <n v="370032"/>
    <m/>
  </r>
  <r>
    <x v="15"/>
    <x v="4"/>
    <x v="57"/>
    <x v="0"/>
    <x v="11"/>
    <n v="1859769"/>
    <n v="109924"/>
    <n v="0"/>
    <m/>
    <m/>
    <n v="1859769"/>
    <m/>
  </r>
  <r>
    <x v="15"/>
    <x v="4"/>
    <x v="57"/>
    <x v="0"/>
    <x v="1"/>
    <m/>
    <m/>
    <m/>
    <n v="131825"/>
    <n v="0"/>
    <n v="131825"/>
    <m/>
  </r>
  <r>
    <x v="15"/>
    <x v="4"/>
    <x v="57"/>
    <x v="6"/>
    <x v="4"/>
    <n v="20611"/>
    <n v="0"/>
    <n v="0"/>
    <m/>
    <m/>
    <n v="20611"/>
    <m/>
  </r>
  <r>
    <x v="15"/>
    <x v="4"/>
    <x v="57"/>
    <x v="1"/>
    <x v="12"/>
    <n v="348778"/>
    <n v="0"/>
    <n v="0"/>
    <m/>
    <m/>
    <n v="348778"/>
    <m/>
  </r>
  <r>
    <x v="15"/>
    <x v="4"/>
    <x v="57"/>
    <x v="1"/>
    <x v="8"/>
    <m/>
    <m/>
    <m/>
    <n v="65222"/>
    <n v="0"/>
    <n v="65222"/>
    <m/>
  </r>
  <r>
    <x v="15"/>
    <x v="4"/>
    <x v="57"/>
    <x v="2"/>
    <x v="6"/>
    <n v="825169"/>
    <n v="0"/>
    <n v="0"/>
    <m/>
    <m/>
    <n v="825169"/>
    <m/>
  </r>
  <r>
    <x v="15"/>
    <x v="4"/>
    <x v="57"/>
    <x v="2"/>
    <x v="13"/>
    <n v="2583923"/>
    <n v="0"/>
    <n v="0"/>
    <m/>
    <m/>
    <n v="2583923"/>
    <m/>
  </r>
  <r>
    <x v="15"/>
    <x v="4"/>
    <x v="57"/>
    <x v="2"/>
    <x v="9"/>
    <m/>
    <m/>
    <m/>
    <n v="1025268"/>
    <n v="0"/>
    <n v="1025268"/>
    <m/>
  </r>
  <r>
    <x v="15"/>
    <x v="4"/>
    <x v="57"/>
    <x v="4"/>
    <x v="7"/>
    <n v="127023"/>
    <n v="44244"/>
    <n v="0"/>
    <m/>
    <m/>
    <n v="127023"/>
    <m/>
  </r>
  <r>
    <x v="15"/>
    <x v="4"/>
    <x v="57"/>
    <x v="4"/>
    <x v="14"/>
    <m/>
    <m/>
    <m/>
    <n v="0"/>
    <n v="12779"/>
    <n v="12779"/>
    <m/>
  </r>
  <r>
    <x v="15"/>
    <x v="4"/>
    <x v="57"/>
    <x v="3"/>
    <x v="5"/>
    <n v="10239"/>
    <n v="0"/>
    <n v="0"/>
    <m/>
    <m/>
    <n v="10239"/>
    <m/>
  </r>
  <r>
    <x v="15"/>
    <x v="4"/>
    <x v="57"/>
    <x v="3"/>
    <x v="10"/>
    <n v="96164"/>
    <n v="0"/>
    <n v="0"/>
    <m/>
    <m/>
    <n v="96164"/>
    <m/>
  </r>
  <r>
    <x v="15"/>
    <x v="4"/>
    <x v="57"/>
    <x v="3"/>
    <x v="15"/>
    <n v="1064589"/>
    <n v="0"/>
    <n v="0"/>
    <m/>
    <m/>
    <n v="1064589"/>
    <m/>
  </r>
  <r>
    <x v="15"/>
    <x v="4"/>
    <x v="57"/>
    <x v="3"/>
    <x v="16"/>
    <m/>
    <m/>
    <m/>
    <n v="55667"/>
    <n v="0"/>
    <n v="55667"/>
    <m/>
  </r>
  <r>
    <x v="15"/>
    <x v="4"/>
    <x v="35"/>
    <x v="0"/>
    <x v="11"/>
    <n v="7659484"/>
    <n v="288638"/>
    <n v="0"/>
    <m/>
    <m/>
    <n v="7659484"/>
    <m/>
  </r>
  <r>
    <x v="15"/>
    <x v="4"/>
    <x v="35"/>
    <x v="6"/>
    <x v="4"/>
    <n v="100506"/>
    <n v="12075"/>
    <n v="0"/>
    <m/>
    <m/>
    <n v="100506"/>
    <m/>
  </r>
  <r>
    <x v="15"/>
    <x v="4"/>
    <x v="35"/>
    <x v="6"/>
    <x v="2"/>
    <m/>
    <m/>
    <m/>
    <n v="22220"/>
    <n v="0"/>
    <n v="22220"/>
    <m/>
  </r>
  <r>
    <x v="15"/>
    <x v="4"/>
    <x v="35"/>
    <x v="1"/>
    <x v="12"/>
    <n v="6300121"/>
    <n v="165724"/>
    <n v="0"/>
    <m/>
    <m/>
    <n v="6300121"/>
    <m/>
  </r>
  <r>
    <x v="15"/>
    <x v="4"/>
    <x v="35"/>
    <x v="1"/>
    <x v="8"/>
    <m/>
    <m/>
    <m/>
    <n v="390315"/>
    <n v="0"/>
    <n v="390315"/>
    <m/>
  </r>
  <r>
    <x v="15"/>
    <x v="4"/>
    <x v="35"/>
    <x v="2"/>
    <x v="6"/>
    <n v="2267052"/>
    <n v="74812"/>
    <n v="0"/>
    <m/>
    <m/>
    <n v="2267052"/>
    <m/>
  </r>
  <r>
    <x v="15"/>
    <x v="4"/>
    <x v="35"/>
    <x v="2"/>
    <x v="13"/>
    <n v="6727774"/>
    <n v="86841"/>
    <n v="0"/>
    <m/>
    <m/>
    <n v="6727774"/>
    <m/>
  </r>
  <r>
    <x v="15"/>
    <x v="4"/>
    <x v="35"/>
    <x v="2"/>
    <x v="9"/>
    <m/>
    <m/>
    <m/>
    <n v="101858"/>
    <n v="34000"/>
    <n v="135858"/>
    <m/>
  </r>
  <r>
    <x v="15"/>
    <x v="4"/>
    <x v="35"/>
    <x v="4"/>
    <x v="7"/>
    <n v="634104"/>
    <n v="156574"/>
    <n v="0"/>
    <m/>
    <m/>
    <n v="634104"/>
    <m/>
  </r>
  <r>
    <x v="15"/>
    <x v="4"/>
    <x v="35"/>
    <x v="3"/>
    <x v="5"/>
    <n v="18136"/>
    <n v="18136"/>
    <n v="0"/>
    <m/>
    <m/>
    <n v="18136"/>
    <m/>
  </r>
  <r>
    <x v="15"/>
    <x v="4"/>
    <x v="35"/>
    <x v="3"/>
    <x v="10"/>
    <n v="18105"/>
    <n v="18105"/>
    <n v="0"/>
    <m/>
    <m/>
    <n v="18105"/>
    <m/>
  </r>
  <r>
    <x v="15"/>
    <x v="4"/>
    <x v="35"/>
    <x v="3"/>
    <x v="3"/>
    <m/>
    <m/>
    <m/>
    <n v="0"/>
    <n v="11300"/>
    <n v="11300"/>
    <m/>
  </r>
  <r>
    <x v="15"/>
    <x v="4"/>
    <x v="35"/>
    <x v="3"/>
    <x v="15"/>
    <n v="739284"/>
    <n v="22511"/>
    <n v="0"/>
    <m/>
    <m/>
    <n v="739284"/>
    <m/>
  </r>
  <r>
    <x v="15"/>
    <x v="4"/>
    <x v="34"/>
    <x v="0"/>
    <x v="11"/>
    <n v="8319930"/>
    <n v="19666"/>
    <n v="0"/>
    <m/>
    <m/>
    <n v="8319930"/>
    <m/>
  </r>
  <r>
    <x v="15"/>
    <x v="4"/>
    <x v="34"/>
    <x v="0"/>
    <x v="1"/>
    <m/>
    <m/>
    <m/>
    <n v="208458"/>
    <n v="0"/>
    <n v="208458"/>
    <m/>
  </r>
  <r>
    <x v="15"/>
    <x v="4"/>
    <x v="34"/>
    <x v="6"/>
    <x v="4"/>
    <n v="227083"/>
    <n v="0"/>
    <n v="0"/>
    <m/>
    <m/>
    <n v="227083"/>
    <m/>
  </r>
  <r>
    <x v="15"/>
    <x v="4"/>
    <x v="34"/>
    <x v="1"/>
    <x v="12"/>
    <n v="4301186"/>
    <n v="40696"/>
    <n v="0"/>
    <m/>
    <m/>
    <n v="4301186"/>
    <m/>
  </r>
  <r>
    <x v="15"/>
    <x v="4"/>
    <x v="34"/>
    <x v="1"/>
    <x v="8"/>
    <m/>
    <m/>
    <m/>
    <n v="617256"/>
    <n v="3500"/>
    <n v="620756"/>
    <m/>
  </r>
  <r>
    <x v="15"/>
    <x v="4"/>
    <x v="34"/>
    <x v="2"/>
    <x v="6"/>
    <n v="2668927"/>
    <n v="24247"/>
    <n v="0"/>
    <m/>
    <m/>
    <n v="2668927"/>
    <m/>
  </r>
  <r>
    <x v="15"/>
    <x v="4"/>
    <x v="34"/>
    <x v="2"/>
    <x v="13"/>
    <n v="5911864"/>
    <n v="148852"/>
    <n v="0"/>
    <m/>
    <m/>
    <n v="5911864"/>
    <m/>
  </r>
  <r>
    <x v="15"/>
    <x v="4"/>
    <x v="34"/>
    <x v="2"/>
    <x v="9"/>
    <m/>
    <m/>
    <m/>
    <n v="319791"/>
    <n v="3212"/>
    <n v="323003"/>
    <m/>
  </r>
  <r>
    <x v="15"/>
    <x v="4"/>
    <x v="34"/>
    <x v="4"/>
    <x v="7"/>
    <n v="880988"/>
    <n v="117610"/>
    <n v="0"/>
    <m/>
    <m/>
    <n v="880988"/>
    <m/>
  </r>
  <r>
    <x v="15"/>
    <x v="4"/>
    <x v="34"/>
    <x v="3"/>
    <x v="10"/>
    <n v="10879"/>
    <n v="0"/>
    <n v="0"/>
    <m/>
    <m/>
    <n v="10879"/>
    <m/>
  </r>
  <r>
    <x v="15"/>
    <x v="4"/>
    <x v="34"/>
    <x v="3"/>
    <x v="15"/>
    <n v="695544"/>
    <n v="0"/>
    <n v="0"/>
    <m/>
    <m/>
    <n v="695544"/>
    <m/>
  </r>
  <r>
    <x v="15"/>
    <x v="3"/>
    <x v="97"/>
    <x v="0"/>
    <x v="11"/>
    <n v="2155672"/>
    <n v="0"/>
    <n v="0"/>
    <m/>
    <m/>
    <n v="2155672"/>
    <m/>
  </r>
  <r>
    <x v="15"/>
    <x v="3"/>
    <x v="97"/>
    <x v="0"/>
    <x v="1"/>
    <m/>
    <m/>
    <m/>
    <n v="53819"/>
    <n v="0"/>
    <n v="53819"/>
    <m/>
  </r>
  <r>
    <x v="15"/>
    <x v="3"/>
    <x v="97"/>
    <x v="1"/>
    <x v="12"/>
    <n v="766485"/>
    <n v="57950"/>
    <n v="0"/>
    <m/>
    <m/>
    <n v="766485"/>
    <m/>
  </r>
  <r>
    <x v="15"/>
    <x v="3"/>
    <x v="97"/>
    <x v="2"/>
    <x v="6"/>
    <n v="148830"/>
    <n v="0"/>
    <n v="0"/>
    <m/>
    <m/>
    <n v="148830"/>
    <m/>
  </r>
  <r>
    <x v="15"/>
    <x v="3"/>
    <x v="97"/>
    <x v="2"/>
    <x v="13"/>
    <n v="2307790"/>
    <n v="0"/>
    <n v="0"/>
    <m/>
    <m/>
    <n v="2307790"/>
    <m/>
  </r>
  <r>
    <x v="15"/>
    <x v="3"/>
    <x v="97"/>
    <x v="2"/>
    <x v="9"/>
    <m/>
    <m/>
    <m/>
    <n v="108723"/>
    <n v="0"/>
    <n v="108723"/>
    <m/>
  </r>
  <r>
    <x v="15"/>
    <x v="3"/>
    <x v="97"/>
    <x v="4"/>
    <x v="7"/>
    <n v="62034"/>
    <n v="0"/>
    <n v="0"/>
    <m/>
    <m/>
    <n v="62034"/>
    <m/>
  </r>
  <r>
    <x v="15"/>
    <x v="3"/>
    <x v="97"/>
    <x v="3"/>
    <x v="5"/>
    <n v="3743"/>
    <n v="0"/>
    <n v="0"/>
    <m/>
    <m/>
    <n v="3743"/>
    <m/>
  </r>
  <r>
    <x v="15"/>
    <x v="3"/>
    <x v="97"/>
    <x v="3"/>
    <x v="10"/>
    <n v="105796"/>
    <n v="0"/>
    <n v="0"/>
    <m/>
    <m/>
    <n v="105796"/>
    <m/>
  </r>
  <r>
    <x v="15"/>
    <x v="3"/>
    <x v="55"/>
    <x v="0"/>
    <x v="11"/>
    <n v="1468691"/>
    <n v="38888"/>
    <n v="0"/>
    <m/>
    <m/>
    <n v="1468691"/>
    <m/>
  </r>
  <r>
    <x v="15"/>
    <x v="3"/>
    <x v="55"/>
    <x v="6"/>
    <x v="4"/>
    <n v="17075"/>
    <n v="17075"/>
    <n v="0"/>
    <m/>
    <m/>
    <n v="17075"/>
    <m/>
  </r>
  <r>
    <x v="15"/>
    <x v="3"/>
    <x v="55"/>
    <x v="1"/>
    <x v="12"/>
    <n v="4123926"/>
    <n v="31617"/>
    <n v="0"/>
    <m/>
    <m/>
    <n v="4123926"/>
    <m/>
  </r>
  <r>
    <x v="15"/>
    <x v="3"/>
    <x v="55"/>
    <x v="1"/>
    <x v="8"/>
    <m/>
    <m/>
    <m/>
    <n v="0"/>
    <n v="16460"/>
    <n v="16460"/>
    <m/>
  </r>
  <r>
    <x v="15"/>
    <x v="3"/>
    <x v="55"/>
    <x v="2"/>
    <x v="6"/>
    <n v="203625"/>
    <n v="47061"/>
    <n v="0"/>
    <m/>
    <m/>
    <n v="203625"/>
    <m/>
  </r>
  <r>
    <x v="15"/>
    <x v="3"/>
    <x v="55"/>
    <x v="2"/>
    <x v="13"/>
    <n v="917654"/>
    <n v="87233"/>
    <n v="0"/>
    <m/>
    <m/>
    <n v="917654"/>
    <m/>
  </r>
  <r>
    <x v="15"/>
    <x v="3"/>
    <x v="55"/>
    <x v="2"/>
    <x v="9"/>
    <m/>
    <m/>
    <m/>
    <n v="0"/>
    <n v="8830"/>
    <n v="8830"/>
    <m/>
  </r>
  <r>
    <x v="15"/>
    <x v="3"/>
    <x v="55"/>
    <x v="4"/>
    <x v="7"/>
    <n v="75915"/>
    <n v="23260"/>
    <n v="0"/>
    <m/>
    <m/>
    <n v="75915"/>
    <m/>
  </r>
  <r>
    <x v="15"/>
    <x v="3"/>
    <x v="55"/>
    <x v="3"/>
    <x v="10"/>
    <n v="65958"/>
    <n v="0"/>
    <n v="0"/>
    <m/>
    <m/>
    <n v="65958"/>
    <m/>
  </r>
  <r>
    <x v="15"/>
    <x v="3"/>
    <x v="55"/>
    <x v="3"/>
    <x v="3"/>
    <m/>
    <m/>
    <m/>
    <n v="0"/>
    <n v="4520"/>
    <n v="4520"/>
    <m/>
  </r>
  <r>
    <x v="15"/>
    <x v="3"/>
    <x v="55"/>
    <x v="3"/>
    <x v="15"/>
    <n v="477501"/>
    <n v="0"/>
    <n v="0"/>
    <m/>
    <m/>
    <n v="477501"/>
    <m/>
  </r>
  <r>
    <x v="15"/>
    <x v="3"/>
    <x v="16"/>
    <x v="0"/>
    <x v="11"/>
    <n v="6421808"/>
    <n v="250203"/>
    <n v="0"/>
    <m/>
    <m/>
    <n v="6421808"/>
    <m/>
  </r>
  <r>
    <x v="15"/>
    <x v="3"/>
    <x v="16"/>
    <x v="0"/>
    <x v="1"/>
    <m/>
    <m/>
    <m/>
    <n v="161435"/>
    <n v="29080"/>
    <n v="190515"/>
    <m/>
  </r>
  <r>
    <x v="15"/>
    <x v="3"/>
    <x v="16"/>
    <x v="6"/>
    <x v="4"/>
    <n v="79812"/>
    <n v="11039"/>
    <n v="0"/>
    <m/>
    <m/>
    <n v="79812"/>
    <m/>
  </r>
  <r>
    <x v="15"/>
    <x v="3"/>
    <x v="16"/>
    <x v="1"/>
    <x v="12"/>
    <n v="5414487"/>
    <n v="233964"/>
    <n v="0"/>
    <m/>
    <m/>
    <n v="5414487"/>
    <m/>
  </r>
  <r>
    <x v="15"/>
    <x v="3"/>
    <x v="16"/>
    <x v="1"/>
    <x v="8"/>
    <m/>
    <m/>
    <m/>
    <n v="142600"/>
    <n v="13350"/>
    <n v="155950"/>
    <m/>
  </r>
  <r>
    <x v="15"/>
    <x v="3"/>
    <x v="16"/>
    <x v="2"/>
    <x v="6"/>
    <n v="1010195"/>
    <n v="9279"/>
    <n v="0"/>
    <m/>
    <m/>
    <n v="1010195"/>
    <m/>
  </r>
  <r>
    <x v="15"/>
    <x v="3"/>
    <x v="16"/>
    <x v="2"/>
    <x v="13"/>
    <n v="7744262"/>
    <n v="27556"/>
    <n v="0"/>
    <m/>
    <m/>
    <n v="7744262"/>
    <m/>
  </r>
  <r>
    <x v="15"/>
    <x v="3"/>
    <x v="16"/>
    <x v="2"/>
    <x v="9"/>
    <m/>
    <m/>
    <m/>
    <n v="367375"/>
    <n v="135370"/>
    <n v="502745"/>
    <m/>
  </r>
  <r>
    <x v="15"/>
    <x v="3"/>
    <x v="16"/>
    <x v="4"/>
    <x v="7"/>
    <n v="94077"/>
    <n v="0"/>
    <n v="0"/>
    <m/>
    <m/>
    <n v="94077"/>
    <m/>
  </r>
  <r>
    <x v="15"/>
    <x v="3"/>
    <x v="16"/>
    <x v="3"/>
    <x v="5"/>
    <n v="8120"/>
    <n v="0"/>
    <n v="0"/>
    <m/>
    <m/>
    <n v="8120"/>
    <m/>
  </r>
  <r>
    <x v="15"/>
    <x v="3"/>
    <x v="16"/>
    <x v="3"/>
    <x v="15"/>
    <n v="90617"/>
    <n v="22888"/>
    <n v="0"/>
    <m/>
    <m/>
    <n v="90617"/>
    <m/>
  </r>
  <r>
    <x v="15"/>
    <x v="4"/>
    <x v="155"/>
    <x v="0"/>
    <x v="11"/>
    <n v="32859"/>
    <n v="0"/>
    <n v="0"/>
    <m/>
    <m/>
    <n v="32859"/>
    <m/>
  </r>
  <r>
    <x v="15"/>
    <x v="4"/>
    <x v="155"/>
    <x v="6"/>
    <x v="4"/>
    <n v="31947"/>
    <n v="0"/>
    <n v="0"/>
    <m/>
    <m/>
    <n v="31947"/>
    <m/>
  </r>
  <r>
    <x v="15"/>
    <x v="4"/>
    <x v="155"/>
    <x v="2"/>
    <x v="6"/>
    <n v="9368"/>
    <n v="0"/>
    <n v="0"/>
    <m/>
    <m/>
    <n v="9368"/>
    <m/>
  </r>
  <r>
    <x v="15"/>
    <x v="4"/>
    <x v="155"/>
    <x v="2"/>
    <x v="13"/>
    <n v="33543"/>
    <n v="0"/>
    <n v="0"/>
    <m/>
    <m/>
    <n v="33543"/>
    <m/>
  </r>
  <r>
    <x v="15"/>
    <x v="4"/>
    <x v="73"/>
    <x v="0"/>
    <x v="11"/>
    <n v="1786583"/>
    <n v="17374"/>
    <n v="0"/>
    <m/>
    <m/>
    <n v="1786583"/>
    <m/>
  </r>
  <r>
    <x v="15"/>
    <x v="4"/>
    <x v="73"/>
    <x v="0"/>
    <x v="1"/>
    <m/>
    <m/>
    <m/>
    <n v="159643"/>
    <n v="0"/>
    <n v="159643"/>
    <m/>
  </r>
  <r>
    <x v="15"/>
    <x v="4"/>
    <x v="73"/>
    <x v="1"/>
    <x v="12"/>
    <n v="1888006"/>
    <n v="55750"/>
    <n v="0"/>
    <m/>
    <m/>
    <n v="1888006"/>
    <m/>
  </r>
  <r>
    <x v="15"/>
    <x v="4"/>
    <x v="73"/>
    <x v="1"/>
    <x v="8"/>
    <m/>
    <m/>
    <m/>
    <n v="0"/>
    <n v="1500"/>
    <n v="1500"/>
    <m/>
  </r>
  <r>
    <x v="15"/>
    <x v="4"/>
    <x v="73"/>
    <x v="2"/>
    <x v="6"/>
    <n v="293319"/>
    <n v="108761"/>
    <n v="0"/>
    <m/>
    <m/>
    <n v="293319"/>
    <m/>
  </r>
  <r>
    <x v="15"/>
    <x v="4"/>
    <x v="73"/>
    <x v="2"/>
    <x v="13"/>
    <n v="735381"/>
    <n v="11273"/>
    <n v="0"/>
    <m/>
    <m/>
    <n v="735381"/>
    <m/>
  </r>
  <r>
    <x v="15"/>
    <x v="4"/>
    <x v="73"/>
    <x v="4"/>
    <x v="7"/>
    <n v="1979"/>
    <n v="0"/>
    <n v="0"/>
    <m/>
    <m/>
    <n v="1979"/>
    <m/>
  </r>
  <r>
    <x v="15"/>
    <x v="4"/>
    <x v="73"/>
    <x v="3"/>
    <x v="10"/>
    <n v="13858"/>
    <n v="0"/>
    <n v="0"/>
    <m/>
    <m/>
    <n v="13858"/>
    <m/>
  </r>
  <r>
    <x v="15"/>
    <x v="4"/>
    <x v="56"/>
    <x v="0"/>
    <x v="11"/>
    <n v="5229862"/>
    <n v="78819"/>
    <n v="0"/>
    <m/>
    <m/>
    <n v="5229862"/>
    <m/>
  </r>
  <r>
    <x v="15"/>
    <x v="4"/>
    <x v="56"/>
    <x v="0"/>
    <x v="1"/>
    <m/>
    <m/>
    <m/>
    <n v="97146"/>
    <n v="116980"/>
    <n v="214126"/>
    <m/>
  </r>
  <r>
    <x v="15"/>
    <x v="4"/>
    <x v="56"/>
    <x v="6"/>
    <x v="4"/>
    <n v="26571"/>
    <n v="8088"/>
    <n v="0"/>
    <m/>
    <m/>
    <n v="26571"/>
    <m/>
  </r>
  <r>
    <x v="15"/>
    <x v="4"/>
    <x v="56"/>
    <x v="1"/>
    <x v="12"/>
    <n v="2796046"/>
    <n v="146664"/>
    <n v="0"/>
    <m/>
    <m/>
    <n v="2796046"/>
    <m/>
  </r>
  <r>
    <x v="15"/>
    <x v="4"/>
    <x v="56"/>
    <x v="1"/>
    <x v="8"/>
    <m/>
    <m/>
    <m/>
    <n v="49637"/>
    <n v="55810"/>
    <n v="105447"/>
    <m/>
  </r>
  <r>
    <x v="15"/>
    <x v="4"/>
    <x v="56"/>
    <x v="2"/>
    <x v="6"/>
    <n v="2248078"/>
    <n v="3680"/>
    <n v="0"/>
    <m/>
    <m/>
    <n v="2248078"/>
    <m/>
  </r>
  <r>
    <x v="15"/>
    <x v="4"/>
    <x v="56"/>
    <x v="2"/>
    <x v="13"/>
    <n v="3028704"/>
    <n v="37734"/>
    <n v="0"/>
    <m/>
    <m/>
    <n v="3028704"/>
    <m/>
  </r>
  <r>
    <x v="15"/>
    <x v="4"/>
    <x v="56"/>
    <x v="2"/>
    <x v="9"/>
    <m/>
    <m/>
    <m/>
    <n v="214372"/>
    <n v="194277"/>
    <n v="408649"/>
    <m/>
  </r>
  <r>
    <x v="15"/>
    <x v="4"/>
    <x v="56"/>
    <x v="4"/>
    <x v="7"/>
    <n v="170947"/>
    <n v="0"/>
    <n v="0"/>
    <m/>
    <m/>
    <n v="170947"/>
    <m/>
  </r>
  <r>
    <x v="15"/>
    <x v="4"/>
    <x v="56"/>
    <x v="3"/>
    <x v="5"/>
    <n v="65"/>
    <n v="0"/>
    <n v="0"/>
    <m/>
    <m/>
    <n v="65"/>
    <m/>
  </r>
  <r>
    <x v="15"/>
    <x v="4"/>
    <x v="56"/>
    <x v="3"/>
    <x v="3"/>
    <m/>
    <m/>
    <m/>
    <n v="0"/>
    <n v="6000"/>
    <n v="6000"/>
    <m/>
  </r>
  <r>
    <x v="15"/>
    <x v="4"/>
    <x v="56"/>
    <x v="3"/>
    <x v="15"/>
    <n v="21246"/>
    <n v="0"/>
    <n v="0"/>
    <m/>
    <m/>
    <n v="21246"/>
    <m/>
  </r>
  <r>
    <x v="15"/>
    <x v="4"/>
    <x v="27"/>
    <x v="0"/>
    <x v="11"/>
    <n v="29029924"/>
    <n v="168704"/>
    <n v="0"/>
    <m/>
    <m/>
    <n v="29029924"/>
    <m/>
  </r>
  <r>
    <x v="15"/>
    <x v="4"/>
    <x v="27"/>
    <x v="0"/>
    <x v="1"/>
    <m/>
    <m/>
    <m/>
    <n v="224157"/>
    <n v="252261"/>
    <n v="476418"/>
    <m/>
  </r>
  <r>
    <x v="15"/>
    <x v="4"/>
    <x v="27"/>
    <x v="6"/>
    <x v="4"/>
    <n v="526492"/>
    <n v="29417"/>
    <n v="0"/>
    <m/>
    <m/>
    <n v="526492"/>
    <m/>
  </r>
  <r>
    <x v="15"/>
    <x v="4"/>
    <x v="27"/>
    <x v="1"/>
    <x v="12"/>
    <n v="21021224"/>
    <n v="602959"/>
    <n v="0"/>
    <m/>
    <m/>
    <n v="21021224"/>
    <m/>
  </r>
  <r>
    <x v="15"/>
    <x v="4"/>
    <x v="27"/>
    <x v="1"/>
    <x v="8"/>
    <m/>
    <m/>
    <m/>
    <n v="891019"/>
    <n v="163016"/>
    <n v="1054035"/>
    <m/>
  </r>
  <r>
    <x v="15"/>
    <x v="4"/>
    <x v="27"/>
    <x v="2"/>
    <x v="6"/>
    <n v="7364855"/>
    <n v="148525"/>
    <n v="0"/>
    <m/>
    <m/>
    <n v="7364855"/>
    <m/>
  </r>
  <r>
    <x v="15"/>
    <x v="4"/>
    <x v="27"/>
    <x v="2"/>
    <x v="13"/>
    <n v="21716973"/>
    <n v="287412"/>
    <n v="0"/>
    <m/>
    <m/>
    <n v="21716973"/>
    <m/>
  </r>
  <r>
    <x v="15"/>
    <x v="4"/>
    <x v="27"/>
    <x v="2"/>
    <x v="9"/>
    <m/>
    <m/>
    <m/>
    <n v="625703"/>
    <n v="686831"/>
    <n v="1312534"/>
    <m/>
  </r>
  <r>
    <x v="15"/>
    <x v="4"/>
    <x v="27"/>
    <x v="4"/>
    <x v="7"/>
    <n v="1622201"/>
    <n v="160879"/>
    <n v="0"/>
    <m/>
    <m/>
    <n v="1622201"/>
    <m/>
  </r>
  <r>
    <x v="15"/>
    <x v="4"/>
    <x v="27"/>
    <x v="3"/>
    <x v="5"/>
    <n v="30248"/>
    <n v="20337"/>
    <n v="0"/>
    <m/>
    <m/>
    <n v="30248"/>
    <m/>
  </r>
  <r>
    <x v="15"/>
    <x v="4"/>
    <x v="27"/>
    <x v="3"/>
    <x v="10"/>
    <n v="124490"/>
    <n v="64273"/>
    <n v="0"/>
    <m/>
    <m/>
    <n v="124490"/>
    <m/>
  </r>
  <r>
    <x v="15"/>
    <x v="4"/>
    <x v="27"/>
    <x v="3"/>
    <x v="3"/>
    <m/>
    <m/>
    <m/>
    <n v="0"/>
    <n v="85015"/>
    <n v="85015"/>
    <m/>
  </r>
  <r>
    <x v="15"/>
    <x v="4"/>
    <x v="27"/>
    <x v="3"/>
    <x v="15"/>
    <n v="516268"/>
    <n v="162551"/>
    <n v="0"/>
    <m/>
    <m/>
    <n v="516268"/>
    <m/>
  </r>
  <r>
    <x v="15"/>
    <x v="4"/>
    <x v="27"/>
    <x v="3"/>
    <x v="16"/>
    <m/>
    <m/>
    <m/>
    <n v="63428"/>
    <n v="7200"/>
    <n v="70628"/>
    <m/>
  </r>
  <r>
    <x v="15"/>
    <x v="4"/>
    <x v="45"/>
    <x v="0"/>
    <x v="11"/>
    <n v="4296387"/>
    <n v="68853"/>
    <n v="0"/>
    <m/>
    <m/>
    <n v="4296387"/>
    <m/>
  </r>
  <r>
    <x v="15"/>
    <x v="4"/>
    <x v="45"/>
    <x v="0"/>
    <x v="1"/>
    <m/>
    <m/>
    <m/>
    <n v="0"/>
    <n v="58610"/>
    <n v="58610"/>
    <m/>
  </r>
  <r>
    <x v="15"/>
    <x v="4"/>
    <x v="45"/>
    <x v="6"/>
    <x v="4"/>
    <n v="26821"/>
    <n v="0"/>
    <n v="0"/>
    <m/>
    <m/>
    <n v="26821"/>
    <m/>
  </r>
  <r>
    <x v="15"/>
    <x v="4"/>
    <x v="45"/>
    <x v="1"/>
    <x v="12"/>
    <n v="2861167"/>
    <n v="19178"/>
    <n v="0"/>
    <m/>
    <m/>
    <n v="2861167"/>
    <m/>
  </r>
  <r>
    <x v="15"/>
    <x v="4"/>
    <x v="45"/>
    <x v="1"/>
    <x v="8"/>
    <m/>
    <m/>
    <m/>
    <n v="0"/>
    <n v="34490"/>
    <n v="34490"/>
    <m/>
  </r>
  <r>
    <x v="15"/>
    <x v="4"/>
    <x v="45"/>
    <x v="2"/>
    <x v="6"/>
    <n v="1130110"/>
    <n v="14052"/>
    <n v="0"/>
    <m/>
    <m/>
    <n v="1130110"/>
    <m/>
  </r>
  <r>
    <x v="15"/>
    <x v="4"/>
    <x v="45"/>
    <x v="2"/>
    <x v="13"/>
    <n v="1820676"/>
    <n v="18959"/>
    <n v="0"/>
    <m/>
    <m/>
    <n v="1820676"/>
    <m/>
  </r>
  <r>
    <x v="15"/>
    <x v="4"/>
    <x v="45"/>
    <x v="2"/>
    <x v="9"/>
    <m/>
    <m/>
    <m/>
    <n v="0"/>
    <n v="108800"/>
    <n v="108800"/>
    <m/>
  </r>
  <r>
    <x v="15"/>
    <x v="4"/>
    <x v="45"/>
    <x v="4"/>
    <x v="7"/>
    <n v="62648"/>
    <n v="22032"/>
    <n v="0"/>
    <m/>
    <m/>
    <n v="62648"/>
    <m/>
  </r>
  <r>
    <x v="15"/>
    <x v="4"/>
    <x v="45"/>
    <x v="3"/>
    <x v="10"/>
    <n v="21807"/>
    <n v="21807"/>
    <n v="0"/>
    <m/>
    <m/>
    <n v="21807"/>
    <m/>
  </r>
  <r>
    <x v="15"/>
    <x v="4"/>
    <x v="45"/>
    <x v="3"/>
    <x v="3"/>
    <m/>
    <m/>
    <m/>
    <n v="0"/>
    <n v="1500"/>
    <n v="1500"/>
    <m/>
  </r>
  <r>
    <x v="15"/>
    <x v="4"/>
    <x v="45"/>
    <x v="3"/>
    <x v="15"/>
    <n v="95880"/>
    <n v="37415"/>
    <n v="0"/>
    <m/>
    <m/>
    <n v="95880"/>
    <m/>
  </r>
  <r>
    <x v="15"/>
    <x v="4"/>
    <x v="17"/>
    <x v="0"/>
    <x v="11"/>
    <n v="13986299"/>
    <n v="54926"/>
    <n v="0"/>
    <m/>
    <m/>
    <n v="13986299"/>
    <m/>
  </r>
  <r>
    <x v="15"/>
    <x v="4"/>
    <x v="17"/>
    <x v="0"/>
    <x v="1"/>
    <m/>
    <m/>
    <m/>
    <n v="0"/>
    <n v="255685"/>
    <n v="255685"/>
    <m/>
  </r>
  <r>
    <x v="15"/>
    <x v="4"/>
    <x v="17"/>
    <x v="6"/>
    <x v="4"/>
    <n v="85534"/>
    <n v="0"/>
    <n v="0"/>
    <m/>
    <m/>
    <n v="85534"/>
    <m/>
  </r>
  <r>
    <x v="15"/>
    <x v="4"/>
    <x v="17"/>
    <x v="1"/>
    <x v="12"/>
    <n v="11310498"/>
    <n v="180789"/>
    <n v="0"/>
    <m/>
    <m/>
    <n v="11310498"/>
    <m/>
  </r>
  <r>
    <x v="15"/>
    <x v="4"/>
    <x v="17"/>
    <x v="1"/>
    <x v="8"/>
    <m/>
    <m/>
    <m/>
    <n v="338134"/>
    <n v="0"/>
    <n v="338134"/>
    <m/>
  </r>
  <r>
    <x v="15"/>
    <x v="4"/>
    <x v="17"/>
    <x v="2"/>
    <x v="6"/>
    <n v="6278844"/>
    <n v="105544"/>
    <n v="0"/>
    <m/>
    <m/>
    <n v="6278844"/>
    <m/>
  </r>
  <r>
    <x v="15"/>
    <x v="4"/>
    <x v="17"/>
    <x v="2"/>
    <x v="13"/>
    <n v="8537114"/>
    <n v="138739"/>
    <n v="0"/>
    <m/>
    <m/>
    <n v="8537114"/>
    <m/>
  </r>
  <r>
    <x v="15"/>
    <x v="4"/>
    <x v="17"/>
    <x v="2"/>
    <x v="9"/>
    <m/>
    <m/>
    <m/>
    <n v="637255"/>
    <n v="366940"/>
    <n v="1004195"/>
    <m/>
  </r>
  <r>
    <x v="15"/>
    <x v="4"/>
    <x v="17"/>
    <x v="4"/>
    <x v="7"/>
    <n v="961502"/>
    <n v="124943"/>
    <n v="0"/>
    <m/>
    <m/>
    <n v="961502"/>
    <m/>
  </r>
  <r>
    <x v="15"/>
    <x v="4"/>
    <x v="17"/>
    <x v="4"/>
    <x v="14"/>
    <m/>
    <m/>
    <m/>
    <n v="0"/>
    <n v="13157"/>
    <n v="13157"/>
    <m/>
  </r>
  <r>
    <x v="15"/>
    <x v="4"/>
    <x v="17"/>
    <x v="3"/>
    <x v="5"/>
    <n v="63356"/>
    <n v="0"/>
    <n v="0"/>
    <m/>
    <m/>
    <n v="63356"/>
    <m/>
  </r>
  <r>
    <x v="15"/>
    <x v="4"/>
    <x v="17"/>
    <x v="3"/>
    <x v="10"/>
    <n v="133459"/>
    <n v="0"/>
    <n v="0"/>
    <m/>
    <m/>
    <n v="133459"/>
    <m/>
  </r>
  <r>
    <x v="15"/>
    <x v="4"/>
    <x v="17"/>
    <x v="3"/>
    <x v="3"/>
    <m/>
    <m/>
    <m/>
    <n v="0"/>
    <n v="174896"/>
    <n v="174896"/>
    <m/>
  </r>
  <r>
    <x v="15"/>
    <x v="4"/>
    <x v="17"/>
    <x v="3"/>
    <x v="15"/>
    <n v="483519"/>
    <n v="0"/>
    <n v="0"/>
    <m/>
    <m/>
    <n v="483519"/>
    <m/>
  </r>
  <r>
    <x v="15"/>
    <x v="4"/>
    <x v="65"/>
    <x v="0"/>
    <x v="11"/>
    <n v="3228393"/>
    <n v="0"/>
    <n v="0"/>
    <m/>
    <m/>
    <n v="3228393"/>
    <m/>
  </r>
  <r>
    <x v="15"/>
    <x v="4"/>
    <x v="65"/>
    <x v="0"/>
    <x v="1"/>
    <m/>
    <m/>
    <m/>
    <n v="0"/>
    <n v="23170"/>
    <n v="23170"/>
    <m/>
  </r>
  <r>
    <x v="15"/>
    <x v="4"/>
    <x v="65"/>
    <x v="6"/>
    <x v="4"/>
    <n v="328703"/>
    <n v="0"/>
    <n v="0"/>
    <m/>
    <m/>
    <n v="328703"/>
    <m/>
  </r>
  <r>
    <x v="15"/>
    <x v="4"/>
    <x v="65"/>
    <x v="1"/>
    <x v="12"/>
    <n v="2107995"/>
    <n v="21584"/>
    <n v="0"/>
    <m/>
    <m/>
    <n v="2107995"/>
    <m/>
  </r>
  <r>
    <x v="15"/>
    <x v="4"/>
    <x v="65"/>
    <x v="1"/>
    <x v="8"/>
    <m/>
    <m/>
    <m/>
    <n v="96207"/>
    <n v="0"/>
    <n v="96207"/>
    <m/>
  </r>
  <r>
    <x v="15"/>
    <x v="4"/>
    <x v="65"/>
    <x v="2"/>
    <x v="6"/>
    <n v="1648938"/>
    <n v="11016"/>
    <n v="0"/>
    <m/>
    <m/>
    <n v="1648938"/>
    <m/>
  </r>
  <r>
    <x v="15"/>
    <x v="4"/>
    <x v="65"/>
    <x v="2"/>
    <x v="13"/>
    <n v="4628147"/>
    <n v="0"/>
    <n v="0"/>
    <m/>
    <m/>
    <n v="4628147"/>
    <m/>
  </r>
  <r>
    <x v="15"/>
    <x v="4"/>
    <x v="65"/>
    <x v="2"/>
    <x v="9"/>
    <m/>
    <m/>
    <m/>
    <n v="308773"/>
    <n v="38640"/>
    <n v="347413"/>
    <m/>
  </r>
  <r>
    <x v="15"/>
    <x v="4"/>
    <x v="65"/>
    <x v="4"/>
    <x v="7"/>
    <n v="299306"/>
    <n v="0"/>
    <n v="0"/>
    <m/>
    <m/>
    <n v="299306"/>
    <m/>
  </r>
  <r>
    <x v="15"/>
    <x v="4"/>
    <x v="65"/>
    <x v="3"/>
    <x v="15"/>
    <n v="780840"/>
    <n v="0"/>
    <n v="0"/>
    <m/>
    <m/>
    <n v="780840"/>
    <m/>
  </r>
  <r>
    <x v="15"/>
    <x v="4"/>
    <x v="53"/>
    <x v="0"/>
    <x v="11"/>
    <n v="3684123"/>
    <n v="0"/>
    <n v="0"/>
    <m/>
    <m/>
    <n v="3684123"/>
    <m/>
  </r>
  <r>
    <x v="15"/>
    <x v="4"/>
    <x v="53"/>
    <x v="0"/>
    <x v="1"/>
    <m/>
    <m/>
    <m/>
    <n v="30773"/>
    <n v="27482"/>
    <n v="58255"/>
    <m/>
  </r>
  <r>
    <x v="15"/>
    <x v="4"/>
    <x v="53"/>
    <x v="6"/>
    <x v="4"/>
    <n v="105794"/>
    <n v="0"/>
    <n v="0"/>
    <m/>
    <m/>
    <n v="105794"/>
    <m/>
  </r>
  <r>
    <x v="15"/>
    <x v="4"/>
    <x v="53"/>
    <x v="1"/>
    <x v="12"/>
    <n v="3061475"/>
    <n v="166186"/>
    <n v="0"/>
    <m/>
    <m/>
    <n v="3061475"/>
    <m/>
  </r>
  <r>
    <x v="15"/>
    <x v="4"/>
    <x v="53"/>
    <x v="1"/>
    <x v="8"/>
    <m/>
    <m/>
    <m/>
    <n v="375068"/>
    <n v="30351"/>
    <n v="405419"/>
    <m/>
  </r>
  <r>
    <x v="15"/>
    <x v="4"/>
    <x v="53"/>
    <x v="2"/>
    <x v="6"/>
    <n v="1437928"/>
    <n v="0"/>
    <n v="0"/>
    <m/>
    <m/>
    <n v="1437928"/>
    <m/>
  </r>
  <r>
    <x v="15"/>
    <x v="4"/>
    <x v="53"/>
    <x v="2"/>
    <x v="13"/>
    <n v="2635830"/>
    <n v="0"/>
    <n v="0"/>
    <m/>
    <m/>
    <n v="2635830"/>
    <m/>
  </r>
  <r>
    <x v="15"/>
    <x v="4"/>
    <x v="53"/>
    <x v="2"/>
    <x v="9"/>
    <m/>
    <m/>
    <m/>
    <n v="132355"/>
    <n v="20127"/>
    <n v="152482"/>
    <m/>
  </r>
  <r>
    <x v="15"/>
    <x v="4"/>
    <x v="53"/>
    <x v="4"/>
    <x v="7"/>
    <n v="262998"/>
    <n v="12137"/>
    <n v="0"/>
    <m/>
    <m/>
    <n v="262998"/>
    <m/>
  </r>
  <r>
    <x v="15"/>
    <x v="4"/>
    <x v="53"/>
    <x v="3"/>
    <x v="15"/>
    <n v="307131"/>
    <n v="0"/>
    <n v="0"/>
    <m/>
    <m/>
    <n v="307131"/>
    <m/>
  </r>
  <r>
    <x v="15"/>
    <x v="2"/>
    <x v="48"/>
    <x v="0"/>
    <x v="11"/>
    <n v="3669801"/>
    <n v="0"/>
    <n v="0"/>
    <m/>
    <m/>
    <n v="3669801"/>
    <m/>
  </r>
  <r>
    <x v="15"/>
    <x v="2"/>
    <x v="48"/>
    <x v="0"/>
    <x v="1"/>
    <m/>
    <m/>
    <m/>
    <n v="0"/>
    <n v="36739"/>
    <n v="36739"/>
    <m/>
  </r>
  <r>
    <x v="15"/>
    <x v="2"/>
    <x v="48"/>
    <x v="1"/>
    <x v="12"/>
    <n v="2704629"/>
    <n v="0"/>
    <n v="0"/>
    <m/>
    <m/>
    <n v="2704629"/>
    <m/>
  </r>
  <r>
    <x v="15"/>
    <x v="2"/>
    <x v="48"/>
    <x v="1"/>
    <x v="8"/>
    <m/>
    <m/>
    <m/>
    <n v="0"/>
    <n v="44936"/>
    <n v="44936"/>
    <m/>
  </r>
  <r>
    <x v="15"/>
    <x v="2"/>
    <x v="48"/>
    <x v="2"/>
    <x v="6"/>
    <n v="1571013"/>
    <n v="0"/>
    <n v="0"/>
    <m/>
    <m/>
    <n v="1571013"/>
    <m/>
  </r>
  <r>
    <x v="15"/>
    <x v="2"/>
    <x v="48"/>
    <x v="2"/>
    <x v="13"/>
    <n v="4209190"/>
    <n v="0"/>
    <n v="0"/>
    <m/>
    <m/>
    <n v="4209190"/>
    <m/>
  </r>
  <r>
    <x v="15"/>
    <x v="2"/>
    <x v="48"/>
    <x v="2"/>
    <x v="9"/>
    <m/>
    <m/>
    <m/>
    <n v="0"/>
    <n v="83815"/>
    <n v="83815"/>
    <m/>
  </r>
  <r>
    <x v="15"/>
    <x v="2"/>
    <x v="48"/>
    <x v="4"/>
    <x v="7"/>
    <n v="895392"/>
    <n v="0"/>
    <n v="0"/>
    <m/>
    <m/>
    <n v="895392"/>
    <m/>
  </r>
  <r>
    <x v="15"/>
    <x v="2"/>
    <x v="48"/>
    <x v="4"/>
    <x v="14"/>
    <m/>
    <m/>
    <m/>
    <n v="0"/>
    <n v="3886"/>
    <n v="3886"/>
    <m/>
  </r>
  <r>
    <x v="15"/>
    <x v="2"/>
    <x v="48"/>
    <x v="3"/>
    <x v="15"/>
    <n v="882439"/>
    <n v="0"/>
    <n v="0"/>
    <m/>
    <m/>
    <n v="882439"/>
    <m/>
  </r>
  <r>
    <x v="15"/>
    <x v="2"/>
    <x v="48"/>
    <x v="3"/>
    <x v="16"/>
    <m/>
    <m/>
    <m/>
    <n v="0"/>
    <n v="7102"/>
    <n v="7102"/>
    <m/>
  </r>
  <r>
    <x v="15"/>
    <x v="2"/>
    <x v="49"/>
    <x v="0"/>
    <x v="11"/>
    <n v="6108042"/>
    <n v="69434"/>
    <n v="0"/>
    <m/>
    <m/>
    <n v="6108042"/>
    <m/>
  </r>
  <r>
    <x v="15"/>
    <x v="2"/>
    <x v="49"/>
    <x v="0"/>
    <x v="1"/>
    <m/>
    <m/>
    <m/>
    <n v="564411"/>
    <n v="3000"/>
    <n v="567411"/>
    <m/>
  </r>
  <r>
    <x v="15"/>
    <x v="2"/>
    <x v="49"/>
    <x v="6"/>
    <x v="4"/>
    <n v="32907"/>
    <n v="0"/>
    <n v="0"/>
    <m/>
    <m/>
    <n v="32907"/>
    <m/>
  </r>
  <r>
    <x v="15"/>
    <x v="2"/>
    <x v="49"/>
    <x v="6"/>
    <x v="2"/>
    <m/>
    <m/>
    <m/>
    <n v="53740"/>
    <n v="0"/>
    <n v="53740"/>
    <m/>
  </r>
  <r>
    <x v="15"/>
    <x v="2"/>
    <x v="49"/>
    <x v="1"/>
    <x v="12"/>
    <n v="3861270"/>
    <n v="59918"/>
    <n v="0"/>
    <m/>
    <m/>
    <n v="3861270"/>
    <m/>
  </r>
  <r>
    <x v="15"/>
    <x v="2"/>
    <x v="49"/>
    <x v="1"/>
    <x v="8"/>
    <m/>
    <m/>
    <m/>
    <n v="380335"/>
    <n v="0"/>
    <n v="380335"/>
    <m/>
  </r>
  <r>
    <x v="15"/>
    <x v="2"/>
    <x v="49"/>
    <x v="2"/>
    <x v="6"/>
    <n v="1413916"/>
    <n v="0"/>
    <n v="0"/>
    <m/>
    <m/>
    <n v="1413916"/>
    <m/>
  </r>
  <r>
    <x v="15"/>
    <x v="2"/>
    <x v="49"/>
    <x v="2"/>
    <x v="13"/>
    <n v="4408050"/>
    <n v="0"/>
    <n v="0"/>
    <m/>
    <m/>
    <n v="4408050"/>
    <m/>
  </r>
  <r>
    <x v="15"/>
    <x v="2"/>
    <x v="49"/>
    <x v="2"/>
    <x v="9"/>
    <m/>
    <m/>
    <m/>
    <n v="307170"/>
    <n v="11631"/>
    <n v="318801"/>
    <m/>
  </r>
  <r>
    <x v="15"/>
    <x v="2"/>
    <x v="49"/>
    <x v="4"/>
    <x v="7"/>
    <n v="70443"/>
    <n v="0"/>
    <n v="0"/>
    <m/>
    <m/>
    <n v="70443"/>
    <m/>
  </r>
  <r>
    <x v="15"/>
    <x v="2"/>
    <x v="49"/>
    <x v="3"/>
    <x v="15"/>
    <n v="415977"/>
    <n v="0"/>
    <n v="0"/>
    <m/>
    <m/>
    <n v="415977"/>
    <m/>
  </r>
  <r>
    <x v="15"/>
    <x v="2"/>
    <x v="49"/>
    <x v="3"/>
    <x v="16"/>
    <m/>
    <m/>
    <m/>
    <n v="95721"/>
    <n v="0"/>
    <n v="95721"/>
    <m/>
  </r>
  <r>
    <x v="15"/>
    <x v="2"/>
    <x v="47"/>
    <x v="0"/>
    <x v="11"/>
    <n v="7003546"/>
    <n v="25343"/>
    <n v="0"/>
    <m/>
    <m/>
    <n v="7003546"/>
    <m/>
  </r>
  <r>
    <x v="15"/>
    <x v="2"/>
    <x v="47"/>
    <x v="0"/>
    <x v="1"/>
    <m/>
    <m/>
    <m/>
    <n v="90818"/>
    <n v="66013"/>
    <n v="156831"/>
    <m/>
  </r>
  <r>
    <x v="15"/>
    <x v="2"/>
    <x v="47"/>
    <x v="6"/>
    <x v="4"/>
    <n v="157727"/>
    <n v="0"/>
    <n v="0"/>
    <m/>
    <m/>
    <n v="157727"/>
    <m/>
  </r>
  <r>
    <x v="15"/>
    <x v="2"/>
    <x v="47"/>
    <x v="1"/>
    <x v="12"/>
    <n v="2241956"/>
    <n v="0"/>
    <n v="0"/>
    <m/>
    <m/>
    <n v="2241956"/>
    <m/>
  </r>
  <r>
    <x v="15"/>
    <x v="2"/>
    <x v="47"/>
    <x v="1"/>
    <x v="8"/>
    <m/>
    <m/>
    <m/>
    <n v="871097"/>
    <n v="18240"/>
    <n v="889337"/>
    <m/>
  </r>
  <r>
    <x v="15"/>
    <x v="2"/>
    <x v="47"/>
    <x v="2"/>
    <x v="6"/>
    <n v="1817259"/>
    <n v="0"/>
    <n v="0"/>
    <m/>
    <m/>
    <n v="1817259"/>
    <m/>
  </r>
  <r>
    <x v="15"/>
    <x v="2"/>
    <x v="47"/>
    <x v="2"/>
    <x v="13"/>
    <n v="2221663"/>
    <n v="0"/>
    <n v="0"/>
    <m/>
    <m/>
    <n v="2221663"/>
    <m/>
  </r>
  <r>
    <x v="15"/>
    <x v="2"/>
    <x v="47"/>
    <x v="2"/>
    <x v="9"/>
    <m/>
    <m/>
    <m/>
    <n v="617563"/>
    <n v="40267"/>
    <n v="657830"/>
    <m/>
  </r>
  <r>
    <x v="15"/>
    <x v="2"/>
    <x v="47"/>
    <x v="4"/>
    <x v="7"/>
    <n v="1221271"/>
    <n v="30198"/>
    <n v="0"/>
    <m/>
    <m/>
    <n v="1221271"/>
    <m/>
  </r>
  <r>
    <x v="15"/>
    <x v="2"/>
    <x v="47"/>
    <x v="3"/>
    <x v="5"/>
    <n v="95442"/>
    <n v="0"/>
    <n v="0"/>
    <m/>
    <m/>
    <n v="95442"/>
    <m/>
  </r>
  <r>
    <x v="15"/>
    <x v="2"/>
    <x v="47"/>
    <x v="3"/>
    <x v="10"/>
    <n v="57945"/>
    <n v="0"/>
    <n v="0"/>
    <m/>
    <m/>
    <n v="57945"/>
    <m/>
  </r>
  <r>
    <x v="15"/>
    <x v="2"/>
    <x v="47"/>
    <x v="3"/>
    <x v="15"/>
    <n v="1307042"/>
    <n v="0"/>
    <n v="0"/>
    <m/>
    <m/>
    <n v="1307042"/>
    <m/>
  </r>
  <r>
    <x v="15"/>
    <x v="2"/>
    <x v="88"/>
    <x v="0"/>
    <x v="11"/>
    <n v="1824788"/>
    <n v="0"/>
    <n v="0"/>
    <m/>
    <m/>
    <n v="1824788"/>
    <m/>
  </r>
  <r>
    <x v="15"/>
    <x v="2"/>
    <x v="88"/>
    <x v="0"/>
    <x v="1"/>
    <m/>
    <m/>
    <m/>
    <n v="0"/>
    <n v="2787"/>
    <n v="2787"/>
    <m/>
  </r>
  <r>
    <x v="15"/>
    <x v="2"/>
    <x v="88"/>
    <x v="1"/>
    <x v="12"/>
    <n v="996091"/>
    <n v="0"/>
    <n v="0"/>
    <m/>
    <m/>
    <n v="996091"/>
    <m/>
  </r>
  <r>
    <x v="15"/>
    <x v="2"/>
    <x v="88"/>
    <x v="1"/>
    <x v="8"/>
    <m/>
    <m/>
    <m/>
    <n v="0"/>
    <n v="6599"/>
    <n v="6599"/>
    <m/>
  </r>
  <r>
    <x v="15"/>
    <x v="2"/>
    <x v="88"/>
    <x v="2"/>
    <x v="6"/>
    <n v="338710"/>
    <n v="0"/>
    <n v="0"/>
    <m/>
    <m/>
    <n v="338710"/>
    <m/>
  </r>
  <r>
    <x v="15"/>
    <x v="2"/>
    <x v="88"/>
    <x v="2"/>
    <x v="13"/>
    <n v="1389139"/>
    <n v="0"/>
    <n v="0"/>
    <m/>
    <m/>
    <n v="1389139"/>
    <m/>
  </r>
  <r>
    <x v="15"/>
    <x v="2"/>
    <x v="88"/>
    <x v="2"/>
    <x v="9"/>
    <m/>
    <m/>
    <m/>
    <n v="0"/>
    <n v="6971"/>
    <n v="6971"/>
    <m/>
  </r>
  <r>
    <x v="15"/>
    <x v="2"/>
    <x v="88"/>
    <x v="4"/>
    <x v="7"/>
    <n v="178598"/>
    <n v="0"/>
    <n v="0"/>
    <m/>
    <m/>
    <n v="178598"/>
    <m/>
  </r>
  <r>
    <x v="15"/>
    <x v="2"/>
    <x v="88"/>
    <x v="3"/>
    <x v="15"/>
    <n v="518212"/>
    <n v="0"/>
    <n v="0"/>
    <m/>
    <m/>
    <n v="518212"/>
    <m/>
  </r>
  <r>
    <x v="15"/>
    <x v="2"/>
    <x v="110"/>
    <x v="0"/>
    <x v="11"/>
    <n v="64775"/>
    <n v="0"/>
    <n v="0"/>
    <m/>
    <m/>
    <n v="64775"/>
    <m/>
  </r>
  <r>
    <x v="15"/>
    <x v="2"/>
    <x v="110"/>
    <x v="1"/>
    <x v="12"/>
    <n v="268279"/>
    <n v="0"/>
    <n v="0"/>
    <m/>
    <m/>
    <n v="268279"/>
    <m/>
  </r>
  <r>
    <x v="15"/>
    <x v="2"/>
    <x v="110"/>
    <x v="1"/>
    <x v="8"/>
    <m/>
    <m/>
    <m/>
    <n v="0"/>
    <n v="6341"/>
    <n v="6341"/>
    <m/>
  </r>
  <r>
    <x v="15"/>
    <x v="2"/>
    <x v="110"/>
    <x v="2"/>
    <x v="6"/>
    <n v="80790"/>
    <n v="0"/>
    <n v="0"/>
    <m/>
    <m/>
    <n v="80790"/>
    <m/>
  </r>
  <r>
    <x v="15"/>
    <x v="2"/>
    <x v="110"/>
    <x v="2"/>
    <x v="13"/>
    <n v="470875"/>
    <n v="0"/>
    <n v="0"/>
    <m/>
    <m/>
    <n v="470875"/>
    <m/>
  </r>
  <r>
    <x v="15"/>
    <x v="2"/>
    <x v="110"/>
    <x v="4"/>
    <x v="7"/>
    <n v="53513"/>
    <n v="0"/>
    <n v="0"/>
    <m/>
    <m/>
    <n v="53513"/>
    <m/>
  </r>
  <r>
    <x v="15"/>
    <x v="2"/>
    <x v="110"/>
    <x v="3"/>
    <x v="15"/>
    <n v="41975"/>
    <n v="0"/>
    <n v="0"/>
    <m/>
    <m/>
    <n v="41975"/>
    <m/>
  </r>
  <r>
    <x v="15"/>
    <x v="2"/>
    <x v="87"/>
    <x v="0"/>
    <x v="11"/>
    <n v="896088"/>
    <n v="0"/>
    <n v="0"/>
    <m/>
    <m/>
    <n v="896088"/>
    <m/>
  </r>
  <r>
    <x v="15"/>
    <x v="2"/>
    <x v="87"/>
    <x v="0"/>
    <x v="1"/>
    <m/>
    <m/>
    <m/>
    <n v="177751"/>
    <n v="0"/>
    <n v="177751"/>
    <m/>
  </r>
  <r>
    <x v="15"/>
    <x v="2"/>
    <x v="87"/>
    <x v="1"/>
    <x v="12"/>
    <n v="793285"/>
    <n v="140131"/>
    <n v="0"/>
    <m/>
    <m/>
    <n v="793285"/>
    <m/>
  </r>
  <r>
    <x v="15"/>
    <x v="2"/>
    <x v="87"/>
    <x v="1"/>
    <x v="8"/>
    <m/>
    <m/>
    <m/>
    <n v="163859"/>
    <n v="0"/>
    <n v="163859"/>
    <m/>
  </r>
  <r>
    <x v="15"/>
    <x v="2"/>
    <x v="87"/>
    <x v="2"/>
    <x v="6"/>
    <n v="147554"/>
    <n v="0"/>
    <n v="0"/>
    <m/>
    <m/>
    <n v="147554"/>
    <m/>
  </r>
  <r>
    <x v="15"/>
    <x v="2"/>
    <x v="87"/>
    <x v="2"/>
    <x v="13"/>
    <n v="566327"/>
    <n v="0"/>
    <n v="0"/>
    <m/>
    <m/>
    <n v="566327"/>
    <m/>
  </r>
  <r>
    <x v="15"/>
    <x v="2"/>
    <x v="87"/>
    <x v="2"/>
    <x v="9"/>
    <m/>
    <m/>
    <m/>
    <n v="141867"/>
    <n v="0"/>
    <n v="141867"/>
    <m/>
  </r>
  <r>
    <x v="15"/>
    <x v="2"/>
    <x v="87"/>
    <x v="4"/>
    <x v="7"/>
    <n v="115428"/>
    <n v="0"/>
    <n v="0"/>
    <m/>
    <m/>
    <n v="115428"/>
    <m/>
  </r>
  <r>
    <x v="15"/>
    <x v="2"/>
    <x v="87"/>
    <x v="3"/>
    <x v="15"/>
    <n v="150752"/>
    <n v="0"/>
    <n v="0"/>
    <m/>
    <m/>
    <n v="150752"/>
    <m/>
  </r>
  <r>
    <x v="15"/>
    <x v="2"/>
    <x v="84"/>
    <x v="0"/>
    <x v="11"/>
    <n v="3244307"/>
    <n v="0"/>
    <n v="0"/>
    <m/>
    <m/>
    <n v="3244307"/>
    <m/>
  </r>
  <r>
    <x v="15"/>
    <x v="2"/>
    <x v="84"/>
    <x v="6"/>
    <x v="4"/>
    <n v="17612"/>
    <n v="0"/>
    <n v="0"/>
    <m/>
    <m/>
    <n v="17612"/>
    <m/>
  </r>
  <r>
    <x v="15"/>
    <x v="2"/>
    <x v="84"/>
    <x v="1"/>
    <x v="12"/>
    <n v="2034830"/>
    <n v="0"/>
    <n v="0"/>
    <m/>
    <m/>
    <n v="2034830"/>
    <m/>
  </r>
  <r>
    <x v="15"/>
    <x v="2"/>
    <x v="84"/>
    <x v="2"/>
    <x v="6"/>
    <n v="1144468"/>
    <n v="4526"/>
    <n v="0"/>
    <m/>
    <m/>
    <n v="1144468"/>
    <m/>
  </r>
  <r>
    <x v="15"/>
    <x v="2"/>
    <x v="84"/>
    <x v="2"/>
    <x v="13"/>
    <n v="3332236"/>
    <n v="9960"/>
    <n v="0"/>
    <m/>
    <m/>
    <n v="3332236"/>
    <m/>
  </r>
  <r>
    <x v="15"/>
    <x v="2"/>
    <x v="84"/>
    <x v="4"/>
    <x v="7"/>
    <n v="315241"/>
    <n v="0"/>
    <n v="0"/>
    <m/>
    <m/>
    <n v="315241"/>
    <m/>
  </r>
  <r>
    <x v="15"/>
    <x v="2"/>
    <x v="84"/>
    <x v="3"/>
    <x v="10"/>
    <n v="83809"/>
    <n v="0"/>
    <n v="0"/>
    <m/>
    <m/>
    <n v="83809"/>
    <m/>
  </r>
  <r>
    <x v="15"/>
    <x v="2"/>
    <x v="11"/>
    <x v="0"/>
    <x v="11"/>
    <n v="12769037"/>
    <n v="0"/>
    <n v="0"/>
    <m/>
    <m/>
    <n v="12769037"/>
    <m/>
  </r>
  <r>
    <x v="15"/>
    <x v="2"/>
    <x v="11"/>
    <x v="0"/>
    <x v="1"/>
    <m/>
    <m/>
    <m/>
    <n v="0"/>
    <n v="52979"/>
    <n v="52979"/>
    <m/>
  </r>
  <r>
    <x v="15"/>
    <x v="2"/>
    <x v="11"/>
    <x v="6"/>
    <x v="4"/>
    <n v="43618"/>
    <n v="16665"/>
    <n v="0"/>
    <m/>
    <m/>
    <n v="43618"/>
    <m/>
  </r>
  <r>
    <x v="15"/>
    <x v="2"/>
    <x v="11"/>
    <x v="1"/>
    <x v="12"/>
    <n v="13897287"/>
    <n v="164732"/>
    <n v="0"/>
    <m/>
    <m/>
    <n v="13897287"/>
    <m/>
  </r>
  <r>
    <x v="15"/>
    <x v="2"/>
    <x v="11"/>
    <x v="1"/>
    <x v="8"/>
    <m/>
    <m/>
    <m/>
    <n v="115718"/>
    <n v="77797"/>
    <n v="193515"/>
    <m/>
  </r>
  <r>
    <x v="15"/>
    <x v="2"/>
    <x v="11"/>
    <x v="2"/>
    <x v="6"/>
    <n v="4014013"/>
    <n v="6200"/>
    <n v="0"/>
    <m/>
    <m/>
    <n v="4014013"/>
    <m/>
  </r>
  <r>
    <x v="15"/>
    <x v="2"/>
    <x v="11"/>
    <x v="2"/>
    <x v="13"/>
    <n v="4230535"/>
    <n v="32109"/>
    <n v="0"/>
    <m/>
    <m/>
    <n v="4230535"/>
    <m/>
  </r>
  <r>
    <x v="15"/>
    <x v="2"/>
    <x v="11"/>
    <x v="2"/>
    <x v="9"/>
    <m/>
    <m/>
    <m/>
    <n v="0"/>
    <n v="152837"/>
    <n v="152837"/>
    <m/>
  </r>
  <r>
    <x v="15"/>
    <x v="2"/>
    <x v="11"/>
    <x v="4"/>
    <x v="7"/>
    <n v="268956"/>
    <n v="0"/>
    <n v="0"/>
    <m/>
    <m/>
    <n v="268956"/>
    <m/>
  </r>
  <r>
    <x v="15"/>
    <x v="2"/>
    <x v="11"/>
    <x v="3"/>
    <x v="5"/>
    <n v="60216"/>
    <n v="0"/>
    <n v="0"/>
    <m/>
    <m/>
    <n v="60216"/>
    <m/>
  </r>
  <r>
    <x v="15"/>
    <x v="2"/>
    <x v="11"/>
    <x v="3"/>
    <x v="10"/>
    <n v="129283"/>
    <n v="0"/>
    <n v="0"/>
    <m/>
    <m/>
    <n v="129283"/>
    <m/>
  </r>
  <r>
    <x v="15"/>
    <x v="2"/>
    <x v="11"/>
    <x v="3"/>
    <x v="15"/>
    <n v="1233658"/>
    <n v="0"/>
    <n v="0"/>
    <m/>
    <m/>
    <n v="1233658"/>
    <m/>
  </r>
  <r>
    <x v="15"/>
    <x v="2"/>
    <x v="120"/>
    <x v="0"/>
    <x v="11"/>
    <n v="86205"/>
    <n v="0"/>
    <n v="0"/>
    <m/>
    <m/>
    <n v="86205"/>
    <m/>
  </r>
  <r>
    <x v="15"/>
    <x v="2"/>
    <x v="120"/>
    <x v="1"/>
    <x v="12"/>
    <n v="606696"/>
    <n v="71049"/>
    <n v="0"/>
    <m/>
    <m/>
    <n v="606696"/>
    <m/>
  </r>
  <r>
    <x v="15"/>
    <x v="2"/>
    <x v="120"/>
    <x v="2"/>
    <x v="6"/>
    <n v="41226"/>
    <n v="0"/>
    <n v="0"/>
    <m/>
    <m/>
    <n v="41226"/>
    <m/>
  </r>
  <r>
    <x v="15"/>
    <x v="2"/>
    <x v="120"/>
    <x v="2"/>
    <x v="13"/>
    <n v="170950"/>
    <n v="0"/>
    <n v="0"/>
    <m/>
    <m/>
    <n v="170950"/>
    <m/>
  </r>
  <r>
    <x v="15"/>
    <x v="2"/>
    <x v="120"/>
    <x v="4"/>
    <x v="7"/>
    <n v="29782"/>
    <n v="0"/>
    <n v="0"/>
    <m/>
    <m/>
    <n v="29782"/>
    <m/>
  </r>
  <r>
    <x v="15"/>
    <x v="2"/>
    <x v="58"/>
    <x v="0"/>
    <x v="11"/>
    <n v="2439383"/>
    <n v="0"/>
    <n v="0"/>
    <m/>
    <m/>
    <n v="2439383"/>
    <m/>
  </r>
  <r>
    <x v="15"/>
    <x v="2"/>
    <x v="58"/>
    <x v="0"/>
    <x v="1"/>
    <m/>
    <m/>
    <m/>
    <n v="0"/>
    <n v="5740"/>
    <n v="5740"/>
    <m/>
  </r>
  <r>
    <x v="15"/>
    <x v="2"/>
    <x v="58"/>
    <x v="1"/>
    <x v="12"/>
    <n v="5225280"/>
    <n v="43118"/>
    <n v="0"/>
    <m/>
    <m/>
    <n v="5225280"/>
    <m/>
  </r>
  <r>
    <x v="15"/>
    <x v="2"/>
    <x v="58"/>
    <x v="2"/>
    <x v="6"/>
    <n v="322795"/>
    <n v="0"/>
    <n v="0"/>
    <m/>
    <m/>
    <n v="322795"/>
    <m/>
  </r>
  <r>
    <x v="15"/>
    <x v="2"/>
    <x v="58"/>
    <x v="2"/>
    <x v="13"/>
    <n v="536939"/>
    <n v="25100"/>
    <n v="0"/>
    <m/>
    <m/>
    <n v="536939"/>
    <m/>
  </r>
  <r>
    <x v="15"/>
    <x v="2"/>
    <x v="58"/>
    <x v="4"/>
    <x v="7"/>
    <n v="78791"/>
    <n v="0"/>
    <n v="0"/>
    <m/>
    <m/>
    <n v="78791"/>
    <m/>
  </r>
  <r>
    <x v="15"/>
    <x v="2"/>
    <x v="58"/>
    <x v="3"/>
    <x v="3"/>
    <m/>
    <m/>
    <m/>
    <n v="0"/>
    <n v="4860"/>
    <n v="4860"/>
    <m/>
  </r>
  <r>
    <x v="15"/>
    <x v="2"/>
    <x v="58"/>
    <x v="3"/>
    <x v="15"/>
    <n v="36384"/>
    <n v="0"/>
    <n v="0"/>
    <m/>
    <m/>
    <n v="36384"/>
    <m/>
  </r>
  <r>
    <x v="15"/>
    <x v="2"/>
    <x v="112"/>
    <x v="0"/>
    <x v="11"/>
    <n v="433007"/>
    <n v="0"/>
    <n v="0"/>
    <m/>
    <m/>
    <n v="433007"/>
    <m/>
  </r>
  <r>
    <x v="15"/>
    <x v="2"/>
    <x v="112"/>
    <x v="1"/>
    <x v="12"/>
    <n v="561805"/>
    <n v="0"/>
    <n v="0"/>
    <m/>
    <m/>
    <n v="561805"/>
    <m/>
  </r>
  <r>
    <x v="15"/>
    <x v="2"/>
    <x v="112"/>
    <x v="2"/>
    <x v="6"/>
    <n v="58752"/>
    <n v="0"/>
    <n v="0"/>
    <m/>
    <m/>
    <n v="58752"/>
    <m/>
  </r>
  <r>
    <x v="15"/>
    <x v="2"/>
    <x v="112"/>
    <x v="2"/>
    <x v="13"/>
    <n v="43387"/>
    <n v="0"/>
    <n v="0"/>
    <m/>
    <m/>
    <n v="43387"/>
    <m/>
  </r>
  <r>
    <x v="15"/>
    <x v="2"/>
    <x v="20"/>
    <x v="0"/>
    <x v="11"/>
    <n v="13998555"/>
    <n v="0"/>
    <n v="0"/>
    <m/>
    <m/>
    <n v="13998555"/>
    <m/>
  </r>
  <r>
    <x v="15"/>
    <x v="2"/>
    <x v="20"/>
    <x v="0"/>
    <x v="1"/>
    <m/>
    <m/>
    <m/>
    <n v="389293"/>
    <n v="0"/>
    <n v="389293"/>
    <m/>
  </r>
  <r>
    <x v="15"/>
    <x v="2"/>
    <x v="20"/>
    <x v="6"/>
    <x v="4"/>
    <n v="230730"/>
    <n v="0"/>
    <n v="0"/>
    <m/>
    <m/>
    <n v="230730"/>
    <m/>
  </r>
  <r>
    <x v="15"/>
    <x v="2"/>
    <x v="20"/>
    <x v="1"/>
    <x v="12"/>
    <n v="17796942"/>
    <n v="223305"/>
    <n v="0"/>
    <m/>
    <m/>
    <n v="17796942"/>
    <m/>
  </r>
  <r>
    <x v="15"/>
    <x v="2"/>
    <x v="20"/>
    <x v="1"/>
    <x v="8"/>
    <m/>
    <m/>
    <m/>
    <n v="857272"/>
    <n v="0"/>
    <n v="857272"/>
    <m/>
  </r>
  <r>
    <x v="15"/>
    <x v="2"/>
    <x v="20"/>
    <x v="2"/>
    <x v="6"/>
    <n v="2973204"/>
    <n v="28533"/>
    <n v="0"/>
    <m/>
    <m/>
    <n v="2973204"/>
    <m/>
  </r>
  <r>
    <x v="15"/>
    <x v="2"/>
    <x v="20"/>
    <x v="2"/>
    <x v="13"/>
    <n v="4900395"/>
    <n v="5422"/>
    <n v="0"/>
    <m/>
    <m/>
    <n v="4900395"/>
    <m/>
  </r>
  <r>
    <x v="15"/>
    <x v="2"/>
    <x v="20"/>
    <x v="2"/>
    <x v="9"/>
    <m/>
    <m/>
    <m/>
    <n v="0"/>
    <n v="4200"/>
    <n v="4200"/>
    <m/>
  </r>
  <r>
    <x v="15"/>
    <x v="2"/>
    <x v="20"/>
    <x v="4"/>
    <x v="7"/>
    <n v="468347"/>
    <n v="0"/>
    <n v="0"/>
    <m/>
    <m/>
    <n v="468347"/>
    <m/>
  </r>
  <r>
    <x v="15"/>
    <x v="2"/>
    <x v="20"/>
    <x v="3"/>
    <x v="5"/>
    <n v="28741"/>
    <n v="0"/>
    <n v="0"/>
    <m/>
    <m/>
    <n v="28741"/>
    <m/>
  </r>
  <r>
    <x v="15"/>
    <x v="2"/>
    <x v="20"/>
    <x v="3"/>
    <x v="10"/>
    <n v="26560"/>
    <n v="0"/>
    <n v="0"/>
    <m/>
    <m/>
    <n v="26560"/>
    <m/>
  </r>
  <r>
    <x v="15"/>
    <x v="2"/>
    <x v="20"/>
    <x v="3"/>
    <x v="15"/>
    <n v="1004162"/>
    <n v="1567"/>
    <n v="0"/>
    <m/>
    <m/>
    <n v="1004162"/>
    <m/>
  </r>
  <r>
    <x v="15"/>
    <x v="2"/>
    <x v="86"/>
    <x v="0"/>
    <x v="11"/>
    <n v="1144960"/>
    <n v="0"/>
    <n v="0"/>
    <m/>
    <m/>
    <n v="1144960"/>
    <m/>
  </r>
  <r>
    <x v="15"/>
    <x v="2"/>
    <x v="86"/>
    <x v="1"/>
    <x v="12"/>
    <n v="1788449"/>
    <n v="0"/>
    <n v="0"/>
    <m/>
    <m/>
    <n v="1788449"/>
    <m/>
  </r>
  <r>
    <x v="15"/>
    <x v="2"/>
    <x v="86"/>
    <x v="2"/>
    <x v="6"/>
    <n v="489486"/>
    <n v="0"/>
    <n v="0"/>
    <m/>
    <m/>
    <n v="489486"/>
    <m/>
  </r>
  <r>
    <x v="15"/>
    <x v="2"/>
    <x v="86"/>
    <x v="2"/>
    <x v="13"/>
    <n v="412556"/>
    <n v="0"/>
    <n v="0"/>
    <m/>
    <m/>
    <n v="412556"/>
    <m/>
  </r>
  <r>
    <x v="15"/>
    <x v="2"/>
    <x v="86"/>
    <x v="4"/>
    <x v="7"/>
    <n v="17934"/>
    <n v="0"/>
    <n v="0"/>
    <m/>
    <m/>
    <n v="17934"/>
    <m/>
  </r>
  <r>
    <x v="15"/>
    <x v="2"/>
    <x v="86"/>
    <x v="3"/>
    <x v="15"/>
    <n v="58153"/>
    <n v="0"/>
    <n v="0"/>
    <m/>
    <m/>
    <n v="58153"/>
    <m/>
  </r>
  <r>
    <x v="15"/>
    <x v="2"/>
    <x v="59"/>
    <x v="0"/>
    <x v="11"/>
    <n v="1894199"/>
    <n v="0"/>
    <n v="0"/>
    <m/>
    <m/>
    <n v="1894199"/>
    <m/>
  </r>
  <r>
    <x v="15"/>
    <x v="2"/>
    <x v="59"/>
    <x v="1"/>
    <x v="12"/>
    <n v="3009486"/>
    <n v="7520"/>
    <n v="0"/>
    <m/>
    <m/>
    <n v="3009486"/>
    <m/>
  </r>
  <r>
    <x v="15"/>
    <x v="2"/>
    <x v="59"/>
    <x v="1"/>
    <x v="8"/>
    <m/>
    <m/>
    <m/>
    <n v="264707"/>
    <n v="0"/>
    <n v="264707"/>
    <m/>
  </r>
  <r>
    <x v="15"/>
    <x v="2"/>
    <x v="59"/>
    <x v="2"/>
    <x v="6"/>
    <n v="1134360"/>
    <n v="0"/>
    <n v="0"/>
    <m/>
    <m/>
    <n v="1134360"/>
    <m/>
  </r>
  <r>
    <x v="15"/>
    <x v="2"/>
    <x v="59"/>
    <x v="2"/>
    <x v="13"/>
    <n v="962332"/>
    <n v="0"/>
    <n v="0"/>
    <m/>
    <m/>
    <n v="962332"/>
    <m/>
  </r>
  <r>
    <x v="15"/>
    <x v="2"/>
    <x v="59"/>
    <x v="2"/>
    <x v="9"/>
    <m/>
    <m/>
    <m/>
    <n v="548515"/>
    <n v="0"/>
    <n v="548515"/>
    <m/>
  </r>
  <r>
    <x v="15"/>
    <x v="2"/>
    <x v="59"/>
    <x v="3"/>
    <x v="5"/>
    <n v="73759"/>
    <n v="0"/>
    <n v="0"/>
    <m/>
    <m/>
    <n v="73759"/>
    <m/>
  </r>
  <r>
    <x v="15"/>
    <x v="2"/>
    <x v="10"/>
    <x v="0"/>
    <x v="11"/>
    <n v="11595715"/>
    <n v="0"/>
    <n v="0"/>
    <m/>
    <m/>
    <n v="11595715"/>
    <m/>
  </r>
  <r>
    <x v="15"/>
    <x v="2"/>
    <x v="10"/>
    <x v="0"/>
    <x v="1"/>
    <m/>
    <m/>
    <m/>
    <n v="525705"/>
    <n v="0"/>
    <n v="525705"/>
    <m/>
  </r>
  <r>
    <x v="15"/>
    <x v="2"/>
    <x v="10"/>
    <x v="6"/>
    <x v="4"/>
    <n v="101441"/>
    <n v="0"/>
    <n v="0"/>
    <m/>
    <m/>
    <n v="101441"/>
    <m/>
  </r>
  <r>
    <x v="15"/>
    <x v="2"/>
    <x v="10"/>
    <x v="1"/>
    <x v="12"/>
    <n v="12560381"/>
    <n v="5891"/>
    <n v="0"/>
    <m/>
    <m/>
    <n v="12560381"/>
    <m/>
  </r>
  <r>
    <x v="15"/>
    <x v="2"/>
    <x v="10"/>
    <x v="1"/>
    <x v="8"/>
    <m/>
    <m/>
    <m/>
    <n v="2065386"/>
    <n v="0"/>
    <n v="2065386"/>
    <m/>
  </r>
  <r>
    <x v="15"/>
    <x v="2"/>
    <x v="10"/>
    <x v="2"/>
    <x v="6"/>
    <n v="1867233"/>
    <n v="0"/>
    <n v="0"/>
    <m/>
    <m/>
    <n v="1867233"/>
    <m/>
  </r>
  <r>
    <x v="15"/>
    <x v="2"/>
    <x v="10"/>
    <x v="2"/>
    <x v="13"/>
    <n v="3085087"/>
    <n v="0"/>
    <n v="0"/>
    <m/>
    <m/>
    <n v="3085087"/>
    <m/>
  </r>
  <r>
    <x v="15"/>
    <x v="2"/>
    <x v="10"/>
    <x v="2"/>
    <x v="9"/>
    <m/>
    <m/>
    <m/>
    <n v="484111"/>
    <n v="0"/>
    <n v="484111"/>
    <m/>
  </r>
  <r>
    <x v="15"/>
    <x v="2"/>
    <x v="10"/>
    <x v="4"/>
    <x v="7"/>
    <n v="404649"/>
    <n v="0"/>
    <n v="0"/>
    <m/>
    <m/>
    <n v="404649"/>
    <m/>
  </r>
  <r>
    <x v="15"/>
    <x v="2"/>
    <x v="10"/>
    <x v="3"/>
    <x v="5"/>
    <n v="67432"/>
    <n v="0"/>
    <n v="0"/>
    <m/>
    <m/>
    <n v="67432"/>
    <m/>
  </r>
  <r>
    <x v="15"/>
    <x v="2"/>
    <x v="10"/>
    <x v="3"/>
    <x v="10"/>
    <n v="82937"/>
    <n v="0"/>
    <n v="0"/>
    <m/>
    <m/>
    <n v="82937"/>
    <m/>
  </r>
  <r>
    <x v="15"/>
    <x v="2"/>
    <x v="10"/>
    <x v="3"/>
    <x v="15"/>
    <n v="711873"/>
    <n v="0"/>
    <n v="0"/>
    <m/>
    <m/>
    <n v="711873"/>
    <m/>
  </r>
  <r>
    <x v="15"/>
    <x v="2"/>
    <x v="10"/>
    <x v="3"/>
    <x v="16"/>
    <m/>
    <m/>
    <m/>
    <n v="253875"/>
    <n v="0"/>
    <n v="253875"/>
    <m/>
  </r>
  <r>
    <x v="15"/>
    <x v="2"/>
    <x v="4"/>
    <x v="0"/>
    <x v="11"/>
    <n v="24776738"/>
    <n v="0"/>
    <n v="0"/>
    <m/>
    <m/>
    <n v="24776738"/>
    <m/>
  </r>
  <r>
    <x v="15"/>
    <x v="2"/>
    <x v="4"/>
    <x v="0"/>
    <x v="1"/>
    <m/>
    <m/>
    <m/>
    <n v="294681"/>
    <n v="0"/>
    <n v="294681"/>
    <m/>
  </r>
  <r>
    <x v="15"/>
    <x v="2"/>
    <x v="4"/>
    <x v="6"/>
    <x v="4"/>
    <n v="37297"/>
    <n v="0"/>
    <n v="0"/>
    <m/>
    <m/>
    <n v="37297"/>
    <m/>
  </r>
  <r>
    <x v="15"/>
    <x v="2"/>
    <x v="4"/>
    <x v="6"/>
    <x v="2"/>
    <m/>
    <m/>
    <m/>
    <n v="9345"/>
    <n v="0"/>
    <n v="9345"/>
    <m/>
  </r>
  <r>
    <x v="15"/>
    <x v="2"/>
    <x v="4"/>
    <x v="1"/>
    <x v="12"/>
    <n v="22726185"/>
    <n v="146650"/>
    <n v="0"/>
    <m/>
    <m/>
    <n v="22726185"/>
    <m/>
  </r>
  <r>
    <x v="15"/>
    <x v="2"/>
    <x v="4"/>
    <x v="1"/>
    <x v="8"/>
    <m/>
    <m/>
    <m/>
    <n v="2327042"/>
    <n v="0"/>
    <n v="2327042"/>
    <m/>
  </r>
  <r>
    <x v="15"/>
    <x v="2"/>
    <x v="4"/>
    <x v="2"/>
    <x v="6"/>
    <n v="1887420"/>
    <n v="3549"/>
    <n v="0"/>
    <m/>
    <m/>
    <n v="1887420"/>
    <m/>
  </r>
  <r>
    <x v="15"/>
    <x v="2"/>
    <x v="4"/>
    <x v="2"/>
    <x v="13"/>
    <n v="5602707"/>
    <n v="21644"/>
    <n v="0"/>
    <m/>
    <m/>
    <n v="5602707"/>
    <m/>
  </r>
  <r>
    <x v="15"/>
    <x v="2"/>
    <x v="4"/>
    <x v="2"/>
    <x v="9"/>
    <m/>
    <m/>
    <m/>
    <n v="161863"/>
    <n v="19370"/>
    <n v="181233"/>
    <m/>
  </r>
  <r>
    <x v="15"/>
    <x v="2"/>
    <x v="4"/>
    <x v="4"/>
    <x v="7"/>
    <n v="481276"/>
    <n v="0"/>
    <n v="0"/>
    <m/>
    <m/>
    <n v="481276"/>
    <m/>
  </r>
  <r>
    <x v="15"/>
    <x v="2"/>
    <x v="4"/>
    <x v="3"/>
    <x v="5"/>
    <n v="125259"/>
    <n v="0"/>
    <n v="0"/>
    <m/>
    <m/>
    <n v="125259"/>
    <m/>
  </r>
  <r>
    <x v="15"/>
    <x v="2"/>
    <x v="4"/>
    <x v="3"/>
    <x v="10"/>
    <n v="50035"/>
    <n v="50035"/>
    <n v="0"/>
    <m/>
    <m/>
    <n v="50035"/>
    <m/>
  </r>
  <r>
    <x v="15"/>
    <x v="2"/>
    <x v="4"/>
    <x v="3"/>
    <x v="15"/>
    <n v="1584918"/>
    <n v="0"/>
    <n v="0"/>
    <m/>
    <m/>
    <n v="1584918"/>
    <m/>
  </r>
  <r>
    <x v="15"/>
    <x v="2"/>
    <x v="29"/>
    <x v="0"/>
    <x v="11"/>
    <n v="5116345"/>
    <n v="163747"/>
    <n v="0"/>
    <m/>
    <m/>
    <n v="5116345"/>
    <m/>
  </r>
  <r>
    <x v="15"/>
    <x v="2"/>
    <x v="29"/>
    <x v="0"/>
    <x v="1"/>
    <m/>
    <m/>
    <m/>
    <n v="343980"/>
    <n v="0"/>
    <n v="343980"/>
    <m/>
  </r>
  <r>
    <x v="15"/>
    <x v="2"/>
    <x v="29"/>
    <x v="6"/>
    <x v="4"/>
    <n v="84445"/>
    <n v="42502"/>
    <n v="0"/>
    <m/>
    <m/>
    <n v="84445"/>
    <m/>
  </r>
  <r>
    <x v="15"/>
    <x v="2"/>
    <x v="29"/>
    <x v="1"/>
    <x v="12"/>
    <n v="3494312"/>
    <n v="303414"/>
    <n v="0"/>
    <m/>
    <m/>
    <n v="3494312"/>
    <m/>
  </r>
  <r>
    <x v="15"/>
    <x v="2"/>
    <x v="29"/>
    <x v="1"/>
    <x v="8"/>
    <m/>
    <m/>
    <m/>
    <n v="264263"/>
    <n v="0"/>
    <n v="264263"/>
    <m/>
  </r>
  <r>
    <x v="15"/>
    <x v="2"/>
    <x v="29"/>
    <x v="2"/>
    <x v="6"/>
    <n v="141110"/>
    <n v="16551"/>
    <n v="0"/>
    <m/>
    <m/>
    <n v="141110"/>
    <m/>
  </r>
  <r>
    <x v="15"/>
    <x v="2"/>
    <x v="29"/>
    <x v="2"/>
    <x v="13"/>
    <n v="745772"/>
    <n v="101953"/>
    <n v="0"/>
    <m/>
    <m/>
    <n v="745772"/>
    <m/>
  </r>
  <r>
    <x v="15"/>
    <x v="2"/>
    <x v="29"/>
    <x v="3"/>
    <x v="10"/>
    <n v="73464"/>
    <n v="0"/>
    <n v="0"/>
    <m/>
    <m/>
    <n v="73464"/>
    <m/>
  </r>
  <r>
    <x v="15"/>
    <x v="2"/>
    <x v="29"/>
    <x v="3"/>
    <x v="15"/>
    <n v="318392"/>
    <n v="0"/>
    <n v="0"/>
    <m/>
    <m/>
    <n v="318392"/>
    <m/>
  </r>
  <r>
    <x v="15"/>
    <x v="2"/>
    <x v="26"/>
    <x v="0"/>
    <x v="11"/>
    <n v="4799826"/>
    <n v="0"/>
    <n v="0"/>
    <m/>
    <m/>
    <n v="4799826"/>
    <m/>
  </r>
  <r>
    <x v="15"/>
    <x v="2"/>
    <x v="26"/>
    <x v="0"/>
    <x v="1"/>
    <m/>
    <m/>
    <m/>
    <n v="244768"/>
    <n v="0"/>
    <n v="244768"/>
    <m/>
  </r>
  <r>
    <x v="15"/>
    <x v="2"/>
    <x v="26"/>
    <x v="6"/>
    <x v="4"/>
    <n v="96999"/>
    <n v="0"/>
    <n v="0"/>
    <m/>
    <m/>
    <n v="96999"/>
    <m/>
  </r>
  <r>
    <x v="15"/>
    <x v="2"/>
    <x v="26"/>
    <x v="1"/>
    <x v="12"/>
    <n v="7031470"/>
    <n v="34143"/>
    <n v="0"/>
    <m/>
    <m/>
    <n v="7031470"/>
    <m/>
  </r>
  <r>
    <x v="15"/>
    <x v="2"/>
    <x v="26"/>
    <x v="1"/>
    <x v="8"/>
    <m/>
    <m/>
    <m/>
    <n v="467311"/>
    <n v="0"/>
    <n v="467311"/>
    <m/>
  </r>
  <r>
    <x v="15"/>
    <x v="2"/>
    <x v="26"/>
    <x v="2"/>
    <x v="6"/>
    <n v="868671"/>
    <n v="57439"/>
    <n v="0"/>
    <m/>
    <m/>
    <n v="868671"/>
    <m/>
  </r>
  <r>
    <x v="15"/>
    <x v="2"/>
    <x v="26"/>
    <x v="2"/>
    <x v="13"/>
    <n v="1200688"/>
    <n v="22489"/>
    <n v="0"/>
    <m/>
    <m/>
    <n v="1200688"/>
    <m/>
  </r>
  <r>
    <x v="15"/>
    <x v="2"/>
    <x v="26"/>
    <x v="4"/>
    <x v="7"/>
    <n v="37619"/>
    <n v="0"/>
    <n v="0"/>
    <m/>
    <m/>
    <n v="37619"/>
    <m/>
  </r>
  <r>
    <x v="15"/>
    <x v="2"/>
    <x v="26"/>
    <x v="3"/>
    <x v="15"/>
    <n v="76574"/>
    <n v="0"/>
    <n v="0"/>
    <m/>
    <m/>
    <n v="76574"/>
    <m/>
  </r>
  <r>
    <x v="15"/>
    <x v="2"/>
    <x v="122"/>
    <x v="0"/>
    <x v="11"/>
    <n v="155366"/>
    <n v="0"/>
    <n v="0"/>
    <m/>
    <m/>
    <n v="155366"/>
    <m/>
  </r>
  <r>
    <x v="15"/>
    <x v="2"/>
    <x v="122"/>
    <x v="1"/>
    <x v="12"/>
    <n v="261298"/>
    <n v="22179"/>
    <n v="0"/>
    <m/>
    <m/>
    <n v="261298"/>
    <m/>
  </r>
  <r>
    <x v="15"/>
    <x v="2"/>
    <x v="122"/>
    <x v="2"/>
    <x v="13"/>
    <n v="9596"/>
    <n v="9596"/>
    <n v="0"/>
    <m/>
    <m/>
    <n v="9596"/>
    <m/>
  </r>
  <r>
    <x v="15"/>
    <x v="3"/>
    <x v="74"/>
    <x v="0"/>
    <x v="11"/>
    <n v="2305810"/>
    <n v="0"/>
    <n v="0"/>
    <m/>
    <m/>
    <n v="2305810"/>
    <m/>
  </r>
  <r>
    <x v="15"/>
    <x v="3"/>
    <x v="74"/>
    <x v="0"/>
    <x v="1"/>
    <m/>
    <m/>
    <m/>
    <n v="0"/>
    <n v="17080"/>
    <n v="17080"/>
    <m/>
  </r>
  <r>
    <x v="15"/>
    <x v="3"/>
    <x v="74"/>
    <x v="6"/>
    <x v="4"/>
    <n v="4358"/>
    <n v="0"/>
    <n v="0"/>
    <m/>
    <m/>
    <n v="4358"/>
    <m/>
  </r>
  <r>
    <x v="15"/>
    <x v="3"/>
    <x v="74"/>
    <x v="1"/>
    <x v="12"/>
    <n v="459688"/>
    <n v="0"/>
    <n v="0"/>
    <m/>
    <m/>
    <n v="459688"/>
    <m/>
  </r>
  <r>
    <x v="15"/>
    <x v="3"/>
    <x v="74"/>
    <x v="2"/>
    <x v="6"/>
    <n v="205135"/>
    <n v="0"/>
    <n v="0"/>
    <m/>
    <m/>
    <n v="205135"/>
    <m/>
  </r>
  <r>
    <x v="15"/>
    <x v="3"/>
    <x v="74"/>
    <x v="2"/>
    <x v="13"/>
    <n v="5426660"/>
    <n v="0"/>
    <n v="0"/>
    <m/>
    <m/>
    <n v="5426660"/>
    <m/>
  </r>
  <r>
    <x v="15"/>
    <x v="3"/>
    <x v="74"/>
    <x v="2"/>
    <x v="9"/>
    <m/>
    <m/>
    <m/>
    <n v="0"/>
    <n v="55470"/>
    <n v="55470"/>
    <m/>
  </r>
  <r>
    <x v="15"/>
    <x v="3"/>
    <x v="74"/>
    <x v="4"/>
    <x v="7"/>
    <n v="84498"/>
    <n v="0"/>
    <n v="0"/>
    <m/>
    <m/>
    <n v="84498"/>
    <m/>
  </r>
  <r>
    <x v="15"/>
    <x v="3"/>
    <x v="111"/>
    <x v="0"/>
    <x v="11"/>
    <n v="156239"/>
    <n v="0"/>
    <n v="0"/>
    <m/>
    <m/>
    <n v="156239"/>
    <m/>
  </r>
  <r>
    <x v="15"/>
    <x v="3"/>
    <x v="111"/>
    <x v="1"/>
    <x v="12"/>
    <n v="456928"/>
    <n v="0"/>
    <n v="0"/>
    <m/>
    <m/>
    <n v="456928"/>
    <m/>
  </r>
  <r>
    <x v="15"/>
    <x v="3"/>
    <x v="111"/>
    <x v="1"/>
    <x v="8"/>
    <m/>
    <m/>
    <m/>
    <n v="90671"/>
    <n v="0"/>
    <n v="90671"/>
    <m/>
  </r>
  <r>
    <x v="15"/>
    <x v="3"/>
    <x v="111"/>
    <x v="2"/>
    <x v="6"/>
    <n v="32255"/>
    <n v="0"/>
    <n v="0"/>
    <m/>
    <m/>
    <n v="32255"/>
    <m/>
  </r>
  <r>
    <x v="15"/>
    <x v="3"/>
    <x v="111"/>
    <x v="2"/>
    <x v="13"/>
    <n v="66414"/>
    <n v="0"/>
    <n v="0"/>
    <m/>
    <m/>
    <n v="66414"/>
    <m/>
  </r>
  <r>
    <x v="15"/>
    <x v="3"/>
    <x v="183"/>
    <x v="0"/>
    <x v="11"/>
    <n v="9316"/>
    <n v="0"/>
    <n v="0"/>
    <m/>
    <m/>
    <n v="9316"/>
    <m/>
  </r>
  <r>
    <x v="15"/>
    <x v="3"/>
    <x v="256"/>
    <x v="0"/>
    <x v="11"/>
    <n v="22294"/>
    <n v="0"/>
    <n v="0"/>
    <m/>
    <m/>
    <n v="22294"/>
    <m/>
  </r>
  <r>
    <x v="15"/>
    <x v="3"/>
    <x v="211"/>
    <x v="0"/>
    <x v="11"/>
    <n v="114335"/>
    <n v="0"/>
    <n v="0"/>
    <m/>
    <m/>
    <n v="114335"/>
    <m/>
  </r>
  <r>
    <x v="15"/>
    <x v="3"/>
    <x v="51"/>
    <x v="0"/>
    <x v="11"/>
    <n v="2317934"/>
    <n v="0"/>
    <n v="0"/>
    <m/>
    <m/>
    <n v="2317934"/>
    <m/>
  </r>
  <r>
    <x v="15"/>
    <x v="3"/>
    <x v="51"/>
    <x v="1"/>
    <x v="12"/>
    <n v="3823944"/>
    <n v="55566"/>
    <n v="0"/>
    <m/>
    <m/>
    <n v="3823944"/>
    <m/>
  </r>
  <r>
    <x v="15"/>
    <x v="3"/>
    <x v="51"/>
    <x v="2"/>
    <x v="6"/>
    <n v="45896"/>
    <n v="19408"/>
    <n v="0"/>
    <m/>
    <m/>
    <n v="45896"/>
    <m/>
  </r>
  <r>
    <x v="15"/>
    <x v="3"/>
    <x v="51"/>
    <x v="2"/>
    <x v="13"/>
    <n v="395722"/>
    <n v="0"/>
    <n v="0"/>
    <m/>
    <m/>
    <n v="395722"/>
    <m/>
  </r>
  <r>
    <x v="15"/>
    <x v="3"/>
    <x v="51"/>
    <x v="3"/>
    <x v="10"/>
    <n v="28653"/>
    <n v="28653"/>
    <n v="0"/>
    <m/>
    <m/>
    <n v="28653"/>
    <m/>
  </r>
  <r>
    <x v="15"/>
    <x v="3"/>
    <x v="51"/>
    <x v="3"/>
    <x v="15"/>
    <n v="79356"/>
    <n v="0"/>
    <n v="0"/>
    <m/>
    <m/>
    <n v="79356"/>
    <m/>
  </r>
  <r>
    <x v="15"/>
    <x v="3"/>
    <x v="104"/>
    <x v="0"/>
    <x v="11"/>
    <n v="418895"/>
    <n v="0"/>
    <n v="0"/>
    <m/>
    <m/>
    <n v="418895"/>
    <m/>
  </r>
  <r>
    <x v="15"/>
    <x v="3"/>
    <x v="104"/>
    <x v="1"/>
    <x v="12"/>
    <n v="636205"/>
    <n v="0"/>
    <n v="0"/>
    <m/>
    <m/>
    <n v="636205"/>
    <m/>
  </r>
  <r>
    <x v="15"/>
    <x v="3"/>
    <x v="104"/>
    <x v="2"/>
    <x v="6"/>
    <n v="10222"/>
    <n v="10222"/>
    <n v="0"/>
    <m/>
    <m/>
    <n v="10222"/>
    <m/>
  </r>
  <r>
    <x v="15"/>
    <x v="3"/>
    <x v="104"/>
    <x v="2"/>
    <x v="13"/>
    <n v="314990"/>
    <n v="0"/>
    <n v="0"/>
    <m/>
    <m/>
    <n v="314990"/>
    <m/>
  </r>
  <r>
    <x v="15"/>
    <x v="3"/>
    <x v="104"/>
    <x v="4"/>
    <x v="7"/>
    <n v="27779"/>
    <n v="0"/>
    <n v="0"/>
    <m/>
    <m/>
    <n v="27779"/>
    <m/>
  </r>
  <r>
    <x v="15"/>
    <x v="3"/>
    <x v="104"/>
    <x v="3"/>
    <x v="10"/>
    <n v="57157"/>
    <n v="15505"/>
    <n v="0"/>
    <m/>
    <m/>
    <n v="57157"/>
    <m/>
  </r>
  <r>
    <x v="15"/>
    <x v="3"/>
    <x v="42"/>
    <x v="0"/>
    <x v="11"/>
    <n v="4229682"/>
    <n v="11477"/>
    <n v="0"/>
    <m/>
    <m/>
    <n v="4229682"/>
    <m/>
  </r>
  <r>
    <x v="15"/>
    <x v="3"/>
    <x v="42"/>
    <x v="6"/>
    <x v="4"/>
    <n v="70393"/>
    <n v="15082"/>
    <n v="0"/>
    <m/>
    <m/>
    <n v="70393"/>
    <m/>
  </r>
  <r>
    <x v="15"/>
    <x v="3"/>
    <x v="42"/>
    <x v="1"/>
    <x v="12"/>
    <n v="4300074"/>
    <n v="125026"/>
    <n v="0"/>
    <m/>
    <m/>
    <n v="4300074"/>
    <m/>
  </r>
  <r>
    <x v="15"/>
    <x v="3"/>
    <x v="42"/>
    <x v="2"/>
    <x v="6"/>
    <n v="361936"/>
    <n v="31529"/>
    <n v="0"/>
    <m/>
    <m/>
    <n v="361936"/>
    <m/>
  </r>
  <r>
    <x v="15"/>
    <x v="3"/>
    <x v="42"/>
    <x v="2"/>
    <x v="13"/>
    <n v="3565999"/>
    <n v="0"/>
    <n v="0"/>
    <m/>
    <m/>
    <n v="3565999"/>
    <m/>
  </r>
  <r>
    <x v="15"/>
    <x v="3"/>
    <x v="42"/>
    <x v="2"/>
    <x v="9"/>
    <m/>
    <m/>
    <m/>
    <n v="208506"/>
    <n v="13780"/>
    <n v="222286"/>
    <m/>
  </r>
  <r>
    <x v="15"/>
    <x v="3"/>
    <x v="42"/>
    <x v="4"/>
    <x v="7"/>
    <n v="40703"/>
    <n v="0"/>
    <n v="0"/>
    <m/>
    <m/>
    <n v="40703"/>
    <m/>
  </r>
  <r>
    <x v="15"/>
    <x v="3"/>
    <x v="42"/>
    <x v="3"/>
    <x v="10"/>
    <n v="8937"/>
    <n v="6304"/>
    <n v="0"/>
    <m/>
    <m/>
    <n v="8937"/>
    <m/>
  </r>
  <r>
    <x v="15"/>
    <x v="3"/>
    <x v="42"/>
    <x v="3"/>
    <x v="15"/>
    <n v="154137"/>
    <n v="0"/>
    <n v="0"/>
    <m/>
    <m/>
    <n v="154137"/>
    <m/>
  </r>
  <r>
    <x v="15"/>
    <x v="3"/>
    <x v="38"/>
    <x v="0"/>
    <x v="11"/>
    <n v="3672723"/>
    <n v="44290"/>
    <n v="0"/>
    <m/>
    <m/>
    <n v="3672723"/>
    <m/>
  </r>
  <r>
    <x v="15"/>
    <x v="3"/>
    <x v="38"/>
    <x v="0"/>
    <x v="1"/>
    <m/>
    <m/>
    <m/>
    <n v="0"/>
    <n v="7830"/>
    <n v="7830"/>
    <m/>
  </r>
  <r>
    <x v="15"/>
    <x v="3"/>
    <x v="38"/>
    <x v="6"/>
    <x v="4"/>
    <n v="215457"/>
    <n v="5292"/>
    <n v="0"/>
    <m/>
    <m/>
    <n v="215457"/>
    <m/>
  </r>
  <r>
    <x v="15"/>
    <x v="3"/>
    <x v="38"/>
    <x v="6"/>
    <x v="2"/>
    <m/>
    <m/>
    <m/>
    <n v="42660"/>
    <n v="0"/>
    <n v="42660"/>
    <m/>
  </r>
  <r>
    <x v="15"/>
    <x v="3"/>
    <x v="38"/>
    <x v="1"/>
    <x v="12"/>
    <n v="2221540"/>
    <n v="2377"/>
    <n v="0"/>
    <m/>
    <m/>
    <n v="2221540"/>
    <m/>
  </r>
  <r>
    <x v="15"/>
    <x v="3"/>
    <x v="38"/>
    <x v="2"/>
    <x v="6"/>
    <n v="481485"/>
    <n v="0"/>
    <n v="0"/>
    <m/>
    <m/>
    <n v="481485"/>
    <m/>
  </r>
  <r>
    <x v="15"/>
    <x v="3"/>
    <x v="38"/>
    <x v="2"/>
    <x v="13"/>
    <n v="5012338"/>
    <n v="16676"/>
    <n v="0"/>
    <m/>
    <m/>
    <n v="5012338"/>
    <m/>
  </r>
  <r>
    <x v="15"/>
    <x v="3"/>
    <x v="38"/>
    <x v="2"/>
    <x v="9"/>
    <m/>
    <m/>
    <m/>
    <n v="934751"/>
    <n v="0"/>
    <n v="934751"/>
    <m/>
  </r>
  <r>
    <x v="15"/>
    <x v="3"/>
    <x v="38"/>
    <x v="4"/>
    <x v="7"/>
    <n v="105126"/>
    <n v="0"/>
    <n v="0"/>
    <m/>
    <m/>
    <n v="105126"/>
    <m/>
  </r>
  <r>
    <x v="15"/>
    <x v="3"/>
    <x v="38"/>
    <x v="3"/>
    <x v="5"/>
    <n v="36741"/>
    <n v="0"/>
    <n v="0"/>
    <m/>
    <m/>
    <n v="36741"/>
    <m/>
  </r>
  <r>
    <x v="15"/>
    <x v="3"/>
    <x v="38"/>
    <x v="3"/>
    <x v="10"/>
    <n v="430835"/>
    <n v="0"/>
    <n v="0"/>
    <m/>
    <m/>
    <n v="430835"/>
    <m/>
  </r>
  <r>
    <x v="15"/>
    <x v="3"/>
    <x v="38"/>
    <x v="3"/>
    <x v="15"/>
    <n v="578755"/>
    <n v="0"/>
    <n v="0"/>
    <m/>
    <m/>
    <n v="578755"/>
    <m/>
  </r>
  <r>
    <x v="15"/>
    <x v="3"/>
    <x v="63"/>
    <x v="0"/>
    <x v="11"/>
    <n v="1659937"/>
    <n v="22347"/>
    <n v="0"/>
    <m/>
    <m/>
    <n v="1659937"/>
    <m/>
  </r>
  <r>
    <x v="15"/>
    <x v="3"/>
    <x v="63"/>
    <x v="6"/>
    <x v="4"/>
    <n v="5862"/>
    <n v="5862"/>
    <n v="0"/>
    <m/>
    <m/>
    <n v="5862"/>
    <m/>
  </r>
  <r>
    <x v="15"/>
    <x v="3"/>
    <x v="63"/>
    <x v="1"/>
    <x v="12"/>
    <n v="1385014"/>
    <n v="260170"/>
    <n v="0"/>
    <m/>
    <m/>
    <n v="1385014"/>
    <m/>
  </r>
  <r>
    <x v="15"/>
    <x v="3"/>
    <x v="63"/>
    <x v="2"/>
    <x v="6"/>
    <n v="385957"/>
    <n v="0"/>
    <n v="0"/>
    <m/>
    <m/>
    <n v="385957"/>
    <m/>
  </r>
  <r>
    <x v="15"/>
    <x v="3"/>
    <x v="63"/>
    <x v="2"/>
    <x v="13"/>
    <n v="929151"/>
    <n v="0"/>
    <n v="0"/>
    <m/>
    <m/>
    <n v="929151"/>
    <m/>
  </r>
  <r>
    <x v="15"/>
    <x v="3"/>
    <x v="63"/>
    <x v="4"/>
    <x v="7"/>
    <n v="58005"/>
    <n v="0"/>
    <n v="0"/>
    <m/>
    <m/>
    <n v="58005"/>
    <m/>
  </r>
  <r>
    <x v="15"/>
    <x v="3"/>
    <x v="63"/>
    <x v="3"/>
    <x v="5"/>
    <n v="18154"/>
    <n v="18154"/>
    <n v="0"/>
    <m/>
    <m/>
    <n v="18154"/>
    <m/>
  </r>
  <r>
    <x v="15"/>
    <x v="3"/>
    <x v="63"/>
    <x v="3"/>
    <x v="10"/>
    <n v="25072"/>
    <n v="0"/>
    <n v="0"/>
    <m/>
    <m/>
    <n v="25072"/>
    <m/>
  </r>
  <r>
    <x v="15"/>
    <x v="3"/>
    <x v="63"/>
    <x v="3"/>
    <x v="3"/>
    <m/>
    <m/>
    <m/>
    <n v="0"/>
    <n v="18440"/>
    <n v="18440"/>
    <m/>
  </r>
  <r>
    <x v="15"/>
    <x v="3"/>
    <x v="98"/>
    <x v="0"/>
    <x v="11"/>
    <n v="318467"/>
    <n v="0"/>
    <n v="0"/>
    <m/>
    <m/>
    <n v="318467"/>
    <m/>
  </r>
  <r>
    <x v="15"/>
    <x v="3"/>
    <x v="98"/>
    <x v="1"/>
    <x v="12"/>
    <n v="1057177"/>
    <n v="6397"/>
    <n v="0"/>
    <m/>
    <m/>
    <n v="1057177"/>
    <m/>
  </r>
  <r>
    <x v="15"/>
    <x v="3"/>
    <x v="98"/>
    <x v="2"/>
    <x v="13"/>
    <n v="210865"/>
    <n v="0"/>
    <n v="0"/>
    <m/>
    <m/>
    <n v="210865"/>
    <m/>
  </r>
  <r>
    <x v="15"/>
    <x v="3"/>
    <x v="119"/>
    <x v="0"/>
    <x v="11"/>
    <n v="252949"/>
    <n v="0"/>
    <n v="0"/>
    <m/>
    <m/>
    <n v="252949"/>
    <m/>
  </r>
  <r>
    <x v="15"/>
    <x v="3"/>
    <x v="119"/>
    <x v="1"/>
    <x v="12"/>
    <n v="468920"/>
    <n v="0"/>
    <n v="0"/>
    <m/>
    <m/>
    <n v="468920"/>
    <m/>
  </r>
  <r>
    <x v="15"/>
    <x v="3"/>
    <x v="190"/>
    <x v="2"/>
    <x v="6"/>
    <n v="68994"/>
    <n v="0"/>
    <n v="0"/>
    <m/>
    <m/>
    <n v="68994"/>
    <m/>
  </r>
  <r>
    <x v="15"/>
    <x v="3"/>
    <x v="190"/>
    <x v="2"/>
    <x v="13"/>
    <n v="141678"/>
    <n v="0"/>
    <n v="0"/>
    <m/>
    <m/>
    <n v="141678"/>
    <m/>
  </r>
  <r>
    <x v="15"/>
    <x v="2"/>
    <x v="81"/>
    <x v="0"/>
    <x v="11"/>
    <n v="1261340"/>
    <n v="0"/>
    <n v="0"/>
    <m/>
    <m/>
    <n v="1261340"/>
    <m/>
  </r>
  <r>
    <x v="15"/>
    <x v="2"/>
    <x v="81"/>
    <x v="1"/>
    <x v="12"/>
    <n v="360768"/>
    <n v="34012"/>
    <n v="0"/>
    <m/>
    <m/>
    <n v="360768"/>
    <m/>
  </r>
  <r>
    <x v="15"/>
    <x v="2"/>
    <x v="81"/>
    <x v="1"/>
    <x v="8"/>
    <m/>
    <m/>
    <m/>
    <n v="0"/>
    <n v="3140"/>
    <n v="3140"/>
    <m/>
  </r>
  <r>
    <x v="15"/>
    <x v="2"/>
    <x v="81"/>
    <x v="2"/>
    <x v="6"/>
    <n v="7623"/>
    <n v="4152"/>
    <n v="0"/>
    <m/>
    <m/>
    <n v="7623"/>
    <m/>
  </r>
  <r>
    <x v="15"/>
    <x v="2"/>
    <x v="81"/>
    <x v="2"/>
    <x v="13"/>
    <n v="121948"/>
    <n v="0"/>
    <n v="0"/>
    <m/>
    <m/>
    <n v="121948"/>
    <m/>
  </r>
  <r>
    <x v="15"/>
    <x v="2"/>
    <x v="81"/>
    <x v="3"/>
    <x v="5"/>
    <n v="1272"/>
    <n v="0"/>
    <n v="0"/>
    <m/>
    <m/>
    <n v="1272"/>
    <m/>
  </r>
  <r>
    <x v="15"/>
    <x v="2"/>
    <x v="81"/>
    <x v="3"/>
    <x v="15"/>
    <n v="144502"/>
    <n v="0"/>
    <n v="0"/>
    <m/>
    <m/>
    <n v="144502"/>
    <m/>
  </r>
  <r>
    <x v="15"/>
    <x v="2"/>
    <x v="43"/>
    <x v="0"/>
    <x v="11"/>
    <n v="5212602"/>
    <n v="7730"/>
    <n v="0"/>
    <m/>
    <m/>
    <n v="5212602"/>
    <m/>
  </r>
  <r>
    <x v="15"/>
    <x v="2"/>
    <x v="43"/>
    <x v="0"/>
    <x v="1"/>
    <m/>
    <m/>
    <m/>
    <n v="0"/>
    <n v="19710"/>
    <n v="19710"/>
    <m/>
  </r>
  <r>
    <x v="15"/>
    <x v="2"/>
    <x v="43"/>
    <x v="6"/>
    <x v="4"/>
    <n v="17482"/>
    <n v="0"/>
    <n v="0"/>
    <m/>
    <m/>
    <n v="17482"/>
    <m/>
  </r>
  <r>
    <x v="15"/>
    <x v="2"/>
    <x v="43"/>
    <x v="1"/>
    <x v="12"/>
    <n v="1101365"/>
    <n v="0"/>
    <n v="0"/>
    <m/>
    <m/>
    <n v="1101365"/>
    <m/>
  </r>
  <r>
    <x v="15"/>
    <x v="2"/>
    <x v="43"/>
    <x v="2"/>
    <x v="6"/>
    <n v="45426"/>
    <n v="0"/>
    <n v="0"/>
    <m/>
    <m/>
    <n v="45426"/>
    <m/>
  </r>
  <r>
    <x v="15"/>
    <x v="2"/>
    <x v="43"/>
    <x v="2"/>
    <x v="13"/>
    <n v="710081"/>
    <n v="0"/>
    <n v="0"/>
    <m/>
    <m/>
    <n v="710081"/>
    <m/>
  </r>
  <r>
    <x v="15"/>
    <x v="2"/>
    <x v="43"/>
    <x v="4"/>
    <x v="7"/>
    <n v="18552"/>
    <n v="0"/>
    <n v="0"/>
    <m/>
    <m/>
    <n v="18552"/>
    <m/>
  </r>
  <r>
    <x v="15"/>
    <x v="2"/>
    <x v="43"/>
    <x v="3"/>
    <x v="10"/>
    <n v="10031"/>
    <n v="10031"/>
    <n v="0"/>
    <m/>
    <m/>
    <n v="10031"/>
    <m/>
  </r>
  <r>
    <x v="15"/>
    <x v="2"/>
    <x v="43"/>
    <x v="3"/>
    <x v="15"/>
    <n v="314692"/>
    <n v="0"/>
    <n v="0"/>
    <m/>
    <m/>
    <n v="314692"/>
    <m/>
  </r>
  <r>
    <x v="15"/>
    <x v="1"/>
    <x v="23"/>
    <x v="0"/>
    <x v="11"/>
    <n v="5644951"/>
    <n v="0"/>
    <n v="0"/>
    <m/>
    <m/>
    <n v="5644951"/>
    <m/>
  </r>
  <r>
    <x v="15"/>
    <x v="1"/>
    <x v="23"/>
    <x v="0"/>
    <x v="1"/>
    <m/>
    <m/>
    <m/>
    <n v="133479"/>
    <n v="7400"/>
    <n v="140879"/>
    <m/>
  </r>
  <r>
    <x v="15"/>
    <x v="1"/>
    <x v="23"/>
    <x v="1"/>
    <x v="12"/>
    <n v="7322605"/>
    <n v="0"/>
    <n v="0"/>
    <m/>
    <m/>
    <n v="7322605"/>
    <m/>
  </r>
  <r>
    <x v="15"/>
    <x v="1"/>
    <x v="23"/>
    <x v="1"/>
    <x v="8"/>
    <m/>
    <m/>
    <m/>
    <n v="608386"/>
    <n v="39201"/>
    <n v="647587"/>
    <m/>
  </r>
  <r>
    <x v="15"/>
    <x v="1"/>
    <x v="23"/>
    <x v="2"/>
    <x v="6"/>
    <n v="232374"/>
    <n v="0"/>
    <n v="0"/>
    <m/>
    <m/>
    <n v="232374"/>
    <m/>
  </r>
  <r>
    <x v="15"/>
    <x v="1"/>
    <x v="23"/>
    <x v="2"/>
    <x v="13"/>
    <n v="238562"/>
    <n v="0"/>
    <n v="0"/>
    <m/>
    <m/>
    <n v="238562"/>
    <m/>
  </r>
  <r>
    <x v="15"/>
    <x v="1"/>
    <x v="23"/>
    <x v="2"/>
    <x v="9"/>
    <m/>
    <m/>
    <m/>
    <n v="0"/>
    <n v="1610"/>
    <n v="1610"/>
    <m/>
  </r>
  <r>
    <x v="15"/>
    <x v="1"/>
    <x v="23"/>
    <x v="3"/>
    <x v="5"/>
    <n v="5811"/>
    <n v="0"/>
    <n v="0"/>
    <m/>
    <m/>
    <n v="5811"/>
    <m/>
  </r>
  <r>
    <x v="15"/>
    <x v="1"/>
    <x v="23"/>
    <x v="3"/>
    <x v="15"/>
    <n v="125174"/>
    <n v="0"/>
    <n v="0"/>
    <m/>
    <m/>
    <n v="125174"/>
    <m/>
  </r>
  <r>
    <x v="15"/>
    <x v="1"/>
    <x v="24"/>
    <x v="0"/>
    <x v="11"/>
    <n v="12652535"/>
    <n v="0"/>
    <n v="0"/>
    <m/>
    <m/>
    <n v="12652535"/>
    <m/>
  </r>
  <r>
    <x v="15"/>
    <x v="1"/>
    <x v="24"/>
    <x v="0"/>
    <x v="1"/>
    <m/>
    <m/>
    <m/>
    <n v="755611"/>
    <n v="38051"/>
    <n v="793662"/>
    <m/>
  </r>
  <r>
    <x v="15"/>
    <x v="1"/>
    <x v="24"/>
    <x v="6"/>
    <x v="4"/>
    <n v="42277"/>
    <n v="42277"/>
    <n v="0"/>
    <m/>
    <m/>
    <n v="42277"/>
    <m/>
  </r>
  <r>
    <x v="15"/>
    <x v="1"/>
    <x v="24"/>
    <x v="1"/>
    <x v="12"/>
    <n v="718978"/>
    <n v="0"/>
    <n v="0"/>
    <m/>
    <m/>
    <n v="718978"/>
    <m/>
  </r>
  <r>
    <x v="15"/>
    <x v="1"/>
    <x v="24"/>
    <x v="1"/>
    <x v="8"/>
    <m/>
    <m/>
    <m/>
    <n v="215176"/>
    <n v="0"/>
    <n v="215176"/>
    <m/>
  </r>
  <r>
    <x v="15"/>
    <x v="1"/>
    <x v="24"/>
    <x v="2"/>
    <x v="6"/>
    <n v="789760"/>
    <n v="0"/>
    <n v="0"/>
    <m/>
    <m/>
    <n v="789760"/>
    <m/>
  </r>
  <r>
    <x v="15"/>
    <x v="1"/>
    <x v="24"/>
    <x v="2"/>
    <x v="13"/>
    <n v="3779133"/>
    <n v="62545"/>
    <n v="0"/>
    <m/>
    <m/>
    <n v="3779133"/>
    <m/>
  </r>
  <r>
    <x v="15"/>
    <x v="1"/>
    <x v="24"/>
    <x v="2"/>
    <x v="9"/>
    <m/>
    <m/>
    <m/>
    <n v="0"/>
    <n v="27815"/>
    <n v="27815"/>
    <m/>
  </r>
  <r>
    <x v="15"/>
    <x v="1"/>
    <x v="24"/>
    <x v="4"/>
    <x v="7"/>
    <n v="156314"/>
    <n v="0"/>
    <n v="0"/>
    <m/>
    <m/>
    <n v="156314"/>
    <m/>
  </r>
  <r>
    <x v="15"/>
    <x v="1"/>
    <x v="24"/>
    <x v="3"/>
    <x v="5"/>
    <n v="189263"/>
    <n v="0"/>
    <n v="0"/>
    <m/>
    <m/>
    <n v="189263"/>
    <m/>
  </r>
  <r>
    <x v="15"/>
    <x v="1"/>
    <x v="24"/>
    <x v="3"/>
    <x v="10"/>
    <n v="133514"/>
    <n v="0"/>
    <n v="0"/>
    <m/>
    <m/>
    <n v="133514"/>
    <m/>
  </r>
  <r>
    <x v="15"/>
    <x v="1"/>
    <x v="24"/>
    <x v="3"/>
    <x v="15"/>
    <n v="98848"/>
    <n v="0"/>
    <n v="0"/>
    <m/>
    <m/>
    <n v="98848"/>
    <m/>
  </r>
  <r>
    <x v="15"/>
    <x v="1"/>
    <x v="79"/>
    <x v="0"/>
    <x v="11"/>
    <n v="1230812"/>
    <n v="61726"/>
    <n v="0"/>
    <m/>
    <m/>
    <n v="1230812"/>
    <m/>
  </r>
  <r>
    <x v="15"/>
    <x v="1"/>
    <x v="79"/>
    <x v="1"/>
    <x v="12"/>
    <n v="115125"/>
    <n v="2450"/>
    <n v="0"/>
    <m/>
    <m/>
    <n v="115125"/>
    <m/>
  </r>
  <r>
    <x v="15"/>
    <x v="1"/>
    <x v="79"/>
    <x v="2"/>
    <x v="13"/>
    <n v="195519"/>
    <n v="0"/>
    <n v="0"/>
    <m/>
    <m/>
    <n v="195519"/>
    <m/>
  </r>
  <r>
    <x v="15"/>
    <x v="1"/>
    <x v="41"/>
    <x v="0"/>
    <x v="11"/>
    <n v="3792775"/>
    <n v="0"/>
    <n v="0"/>
    <m/>
    <m/>
    <n v="3792775"/>
    <m/>
  </r>
  <r>
    <x v="15"/>
    <x v="1"/>
    <x v="41"/>
    <x v="0"/>
    <x v="1"/>
    <m/>
    <m/>
    <m/>
    <n v="302293"/>
    <n v="0"/>
    <n v="302293"/>
    <m/>
  </r>
  <r>
    <x v="15"/>
    <x v="1"/>
    <x v="41"/>
    <x v="1"/>
    <x v="12"/>
    <n v="1186170"/>
    <n v="0"/>
    <n v="0"/>
    <m/>
    <m/>
    <n v="1186170"/>
    <m/>
  </r>
  <r>
    <x v="15"/>
    <x v="1"/>
    <x v="41"/>
    <x v="1"/>
    <x v="8"/>
    <m/>
    <m/>
    <m/>
    <n v="59991"/>
    <n v="0"/>
    <n v="59991"/>
    <m/>
  </r>
  <r>
    <x v="15"/>
    <x v="1"/>
    <x v="41"/>
    <x v="2"/>
    <x v="6"/>
    <n v="87180"/>
    <n v="0"/>
    <n v="0"/>
    <m/>
    <m/>
    <n v="87180"/>
    <m/>
  </r>
  <r>
    <x v="15"/>
    <x v="1"/>
    <x v="41"/>
    <x v="2"/>
    <x v="13"/>
    <n v="421402"/>
    <n v="0"/>
    <n v="0"/>
    <m/>
    <m/>
    <n v="421402"/>
    <m/>
  </r>
  <r>
    <x v="15"/>
    <x v="1"/>
    <x v="41"/>
    <x v="2"/>
    <x v="9"/>
    <m/>
    <m/>
    <m/>
    <n v="54974"/>
    <n v="0"/>
    <n v="54974"/>
    <m/>
  </r>
  <r>
    <x v="15"/>
    <x v="1"/>
    <x v="41"/>
    <x v="3"/>
    <x v="15"/>
    <n v="40696"/>
    <n v="0"/>
    <n v="0"/>
    <m/>
    <m/>
    <n v="40696"/>
    <m/>
  </r>
  <r>
    <x v="15"/>
    <x v="1"/>
    <x v="2"/>
    <x v="0"/>
    <x v="11"/>
    <n v="26753626"/>
    <n v="190005"/>
    <n v="0"/>
    <m/>
    <m/>
    <n v="26753626"/>
    <m/>
  </r>
  <r>
    <x v="15"/>
    <x v="1"/>
    <x v="2"/>
    <x v="0"/>
    <x v="1"/>
    <m/>
    <m/>
    <m/>
    <n v="4339599"/>
    <n v="7750"/>
    <n v="4347349"/>
    <m/>
  </r>
  <r>
    <x v="15"/>
    <x v="1"/>
    <x v="2"/>
    <x v="6"/>
    <x v="4"/>
    <n v="114766"/>
    <n v="0"/>
    <n v="0"/>
    <m/>
    <m/>
    <n v="114766"/>
    <m/>
  </r>
  <r>
    <x v="15"/>
    <x v="1"/>
    <x v="2"/>
    <x v="1"/>
    <x v="12"/>
    <n v="2199808"/>
    <n v="48534"/>
    <n v="0"/>
    <m/>
    <m/>
    <n v="2199808"/>
    <m/>
  </r>
  <r>
    <x v="15"/>
    <x v="1"/>
    <x v="2"/>
    <x v="1"/>
    <x v="8"/>
    <m/>
    <m/>
    <m/>
    <n v="629777"/>
    <n v="0"/>
    <n v="629777"/>
    <m/>
  </r>
  <r>
    <x v="15"/>
    <x v="1"/>
    <x v="2"/>
    <x v="2"/>
    <x v="6"/>
    <n v="1994589"/>
    <n v="6896"/>
    <n v="0"/>
    <m/>
    <m/>
    <n v="1994589"/>
    <m/>
  </r>
  <r>
    <x v="15"/>
    <x v="1"/>
    <x v="2"/>
    <x v="2"/>
    <x v="13"/>
    <n v="10988279"/>
    <n v="0"/>
    <n v="0"/>
    <m/>
    <m/>
    <n v="10988279"/>
    <m/>
  </r>
  <r>
    <x v="15"/>
    <x v="1"/>
    <x v="2"/>
    <x v="2"/>
    <x v="9"/>
    <m/>
    <m/>
    <m/>
    <n v="2223687"/>
    <n v="2690"/>
    <n v="2226377"/>
    <m/>
  </r>
  <r>
    <x v="15"/>
    <x v="1"/>
    <x v="2"/>
    <x v="4"/>
    <x v="7"/>
    <n v="164090"/>
    <n v="0"/>
    <n v="0"/>
    <m/>
    <m/>
    <n v="164090"/>
    <m/>
  </r>
  <r>
    <x v="15"/>
    <x v="1"/>
    <x v="2"/>
    <x v="4"/>
    <x v="14"/>
    <m/>
    <m/>
    <m/>
    <n v="0"/>
    <n v="4720"/>
    <n v="4720"/>
    <m/>
  </r>
  <r>
    <x v="15"/>
    <x v="1"/>
    <x v="2"/>
    <x v="3"/>
    <x v="5"/>
    <n v="89832"/>
    <n v="0"/>
    <n v="0"/>
    <m/>
    <m/>
    <n v="89832"/>
    <m/>
  </r>
  <r>
    <x v="15"/>
    <x v="1"/>
    <x v="2"/>
    <x v="3"/>
    <x v="10"/>
    <n v="331585"/>
    <n v="0"/>
    <n v="0"/>
    <m/>
    <m/>
    <n v="331585"/>
    <m/>
  </r>
  <r>
    <x v="15"/>
    <x v="1"/>
    <x v="2"/>
    <x v="3"/>
    <x v="15"/>
    <n v="34949"/>
    <n v="0"/>
    <n v="0"/>
    <m/>
    <m/>
    <n v="34949"/>
    <m/>
  </r>
  <r>
    <x v="15"/>
    <x v="1"/>
    <x v="21"/>
    <x v="0"/>
    <x v="11"/>
    <n v="9591463"/>
    <n v="0"/>
    <n v="0"/>
    <m/>
    <m/>
    <n v="9591463"/>
    <m/>
  </r>
  <r>
    <x v="15"/>
    <x v="1"/>
    <x v="21"/>
    <x v="0"/>
    <x v="1"/>
    <m/>
    <m/>
    <m/>
    <n v="2398740"/>
    <n v="48453"/>
    <n v="2447193"/>
    <m/>
  </r>
  <r>
    <x v="15"/>
    <x v="1"/>
    <x v="21"/>
    <x v="1"/>
    <x v="12"/>
    <n v="916691"/>
    <n v="28099"/>
    <n v="0"/>
    <m/>
    <m/>
    <n v="916691"/>
    <m/>
  </r>
  <r>
    <x v="15"/>
    <x v="1"/>
    <x v="21"/>
    <x v="1"/>
    <x v="8"/>
    <m/>
    <m/>
    <m/>
    <n v="54539"/>
    <n v="0"/>
    <n v="54539"/>
    <m/>
  </r>
  <r>
    <x v="15"/>
    <x v="1"/>
    <x v="21"/>
    <x v="2"/>
    <x v="6"/>
    <n v="293400"/>
    <n v="0"/>
    <n v="0"/>
    <m/>
    <m/>
    <n v="293400"/>
    <m/>
  </r>
  <r>
    <x v="15"/>
    <x v="1"/>
    <x v="21"/>
    <x v="2"/>
    <x v="13"/>
    <n v="340759"/>
    <n v="365"/>
    <n v="0"/>
    <m/>
    <m/>
    <n v="340759"/>
    <m/>
  </r>
  <r>
    <x v="15"/>
    <x v="1"/>
    <x v="21"/>
    <x v="3"/>
    <x v="5"/>
    <n v="12228"/>
    <n v="0"/>
    <n v="0"/>
    <m/>
    <m/>
    <n v="12228"/>
    <m/>
  </r>
  <r>
    <x v="15"/>
    <x v="1"/>
    <x v="21"/>
    <x v="3"/>
    <x v="15"/>
    <n v="103617"/>
    <n v="0"/>
    <n v="0"/>
    <m/>
    <m/>
    <n v="103617"/>
    <m/>
  </r>
  <r>
    <x v="15"/>
    <x v="1"/>
    <x v="5"/>
    <x v="0"/>
    <x v="11"/>
    <n v="24870785"/>
    <n v="371563"/>
    <n v="0"/>
    <m/>
    <m/>
    <n v="24870785"/>
    <m/>
  </r>
  <r>
    <x v="15"/>
    <x v="1"/>
    <x v="5"/>
    <x v="0"/>
    <x v="1"/>
    <m/>
    <m/>
    <m/>
    <n v="860682"/>
    <n v="23605"/>
    <n v="884287"/>
    <m/>
  </r>
  <r>
    <x v="15"/>
    <x v="1"/>
    <x v="5"/>
    <x v="6"/>
    <x v="4"/>
    <n v="131102"/>
    <n v="83837"/>
    <n v="0"/>
    <m/>
    <m/>
    <n v="131102"/>
    <m/>
  </r>
  <r>
    <x v="15"/>
    <x v="1"/>
    <x v="5"/>
    <x v="1"/>
    <x v="12"/>
    <n v="1406910"/>
    <n v="67036"/>
    <n v="0"/>
    <m/>
    <m/>
    <n v="1406910"/>
    <m/>
  </r>
  <r>
    <x v="15"/>
    <x v="1"/>
    <x v="5"/>
    <x v="1"/>
    <x v="8"/>
    <m/>
    <m/>
    <m/>
    <n v="88228"/>
    <n v="0"/>
    <n v="88228"/>
    <m/>
  </r>
  <r>
    <x v="15"/>
    <x v="1"/>
    <x v="5"/>
    <x v="2"/>
    <x v="6"/>
    <n v="1912462"/>
    <n v="9532"/>
    <n v="0"/>
    <m/>
    <m/>
    <n v="1912462"/>
    <m/>
  </r>
  <r>
    <x v="15"/>
    <x v="1"/>
    <x v="5"/>
    <x v="2"/>
    <x v="13"/>
    <n v="10393421"/>
    <n v="91003"/>
    <n v="0"/>
    <m/>
    <m/>
    <n v="10393421"/>
    <m/>
  </r>
  <r>
    <x v="15"/>
    <x v="1"/>
    <x v="5"/>
    <x v="2"/>
    <x v="9"/>
    <m/>
    <m/>
    <m/>
    <n v="248957"/>
    <n v="13310"/>
    <n v="262267"/>
    <m/>
  </r>
  <r>
    <x v="15"/>
    <x v="1"/>
    <x v="5"/>
    <x v="4"/>
    <x v="7"/>
    <n v="23616"/>
    <n v="0"/>
    <n v="0"/>
    <m/>
    <m/>
    <n v="23616"/>
    <m/>
  </r>
  <r>
    <x v="15"/>
    <x v="1"/>
    <x v="5"/>
    <x v="3"/>
    <x v="5"/>
    <n v="51480"/>
    <n v="0"/>
    <n v="0"/>
    <m/>
    <m/>
    <n v="51480"/>
    <m/>
  </r>
  <r>
    <x v="15"/>
    <x v="1"/>
    <x v="5"/>
    <x v="3"/>
    <x v="10"/>
    <n v="219395"/>
    <n v="18362"/>
    <n v="0"/>
    <m/>
    <m/>
    <n v="219395"/>
    <m/>
  </r>
  <r>
    <x v="15"/>
    <x v="1"/>
    <x v="5"/>
    <x v="3"/>
    <x v="15"/>
    <n v="102495"/>
    <n v="0"/>
    <n v="0"/>
    <m/>
    <m/>
    <n v="102495"/>
    <m/>
  </r>
  <r>
    <x v="15"/>
    <x v="1"/>
    <x v="37"/>
    <x v="0"/>
    <x v="11"/>
    <n v="814477"/>
    <n v="0"/>
    <n v="0"/>
    <m/>
    <m/>
    <n v="814477"/>
    <m/>
  </r>
  <r>
    <x v="15"/>
    <x v="1"/>
    <x v="37"/>
    <x v="0"/>
    <x v="1"/>
    <m/>
    <m/>
    <m/>
    <n v="129615"/>
    <n v="0"/>
    <n v="129615"/>
    <m/>
  </r>
  <r>
    <x v="15"/>
    <x v="1"/>
    <x v="37"/>
    <x v="1"/>
    <x v="12"/>
    <n v="5281149"/>
    <n v="0"/>
    <n v="0"/>
    <m/>
    <m/>
    <n v="5281149"/>
    <m/>
  </r>
  <r>
    <x v="15"/>
    <x v="1"/>
    <x v="37"/>
    <x v="1"/>
    <x v="8"/>
    <m/>
    <m/>
    <m/>
    <n v="824135"/>
    <n v="0"/>
    <n v="824135"/>
    <m/>
  </r>
  <r>
    <x v="15"/>
    <x v="1"/>
    <x v="37"/>
    <x v="2"/>
    <x v="6"/>
    <n v="52098"/>
    <n v="0"/>
    <n v="0"/>
    <m/>
    <m/>
    <n v="52098"/>
    <m/>
  </r>
  <r>
    <x v="15"/>
    <x v="1"/>
    <x v="37"/>
    <x v="2"/>
    <x v="13"/>
    <n v="188035"/>
    <n v="0"/>
    <n v="0"/>
    <m/>
    <m/>
    <n v="188035"/>
    <m/>
  </r>
  <r>
    <x v="15"/>
    <x v="1"/>
    <x v="37"/>
    <x v="3"/>
    <x v="10"/>
    <n v="53266"/>
    <n v="0"/>
    <n v="0"/>
    <m/>
    <m/>
    <n v="53266"/>
    <m/>
  </r>
  <r>
    <x v="15"/>
    <x v="1"/>
    <x v="19"/>
    <x v="0"/>
    <x v="11"/>
    <n v="9352066"/>
    <n v="0"/>
    <n v="0"/>
    <m/>
    <m/>
    <n v="9352066"/>
    <m/>
  </r>
  <r>
    <x v="15"/>
    <x v="1"/>
    <x v="19"/>
    <x v="0"/>
    <x v="1"/>
    <m/>
    <m/>
    <m/>
    <n v="1661618"/>
    <n v="0"/>
    <n v="1661618"/>
    <m/>
  </r>
  <r>
    <x v="15"/>
    <x v="1"/>
    <x v="19"/>
    <x v="1"/>
    <x v="12"/>
    <n v="7999949"/>
    <n v="0"/>
    <n v="0"/>
    <m/>
    <m/>
    <n v="7999949"/>
    <m/>
  </r>
  <r>
    <x v="15"/>
    <x v="1"/>
    <x v="19"/>
    <x v="1"/>
    <x v="8"/>
    <m/>
    <m/>
    <m/>
    <n v="3043321"/>
    <n v="4455"/>
    <n v="3047776"/>
    <m/>
  </r>
  <r>
    <x v="15"/>
    <x v="1"/>
    <x v="19"/>
    <x v="2"/>
    <x v="6"/>
    <n v="220565"/>
    <n v="0"/>
    <n v="0"/>
    <m/>
    <m/>
    <n v="220565"/>
    <m/>
  </r>
  <r>
    <x v="15"/>
    <x v="1"/>
    <x v="19"/>
    <x v="2"/>
    <x v="13"/>
    <n v="3124095"/>
    <n v="0"/>
    <n v="0"/>
    <m/>
    <m/>
    <n v="3124095"/>
    <m/>
  </r>
  <r>
    <x v="15"/>
    <x v="1"/>
    <x v="19"/>
    <x v="2"/>
    <x v="9"/>
    <m/>
    <m/>
    <m/>
    <n v="132012"/>
    <n v="0"/>
    <n v="132012"/>
    <m/>
  </r>
  <r>
    <x v="15"/>
    <x v="1"/>
    <x v="19"/>
    <x v="3"/>
    <x v="5"/>
    <n v="30242"/>
    <n v="0"/>
    <n v="0"/>
    <m/>
    <m/>
    <n v="30242"/>
    <m/>
  </r>
  <r>
    <x v="15"/>
    <x v="1"/>
    <x v="19"/>
    <x v="3"/>
    <x v="10"/>
    <n v="31644"/>
    <n v="0"/>
    <n v="0"/>
    <m/>
    <m/>
    <n v="31644"/>
    <m/>
  </r>
  <r>
    <x v="15"/>
    <x v="1"/>
    <x v="19"/>
    <x v="3"/>
    <x v="15"/>
    <n v="42747"/>
    <n v="0"/>
    <n v="0"/>
    <m/>
    <m/>
    <n v="42747"/>
    <m/>
  </r>
  <r>
    <x v="15"/>
    <x v="1"/>
    <x v="30"/>
    <x v="0"/>
    <x v="11"/>
    <n v="4128530"/>
    <n v="0"/>
    <n v="0"/>
    <m/>
    <m/>
    <n v="4128530"/>
    <m/>
  </r>
  <r>
    <x v="15"/>
    <x v="1"/>
    <x v="30"/>
    <x v="0"/>
    <x v="1"/>
    <m/>
    <m/>
    <m/>
    <n v="0"/>
    <n v="3390"/>
    <n v="3390"/>
    <m/>
  </r>
  <r>
    <x v="15"/>
    <x v="1"/>
    <x v="30"/>
    <x v="1"/>
    <x v="12"/>
    <n v="5045906"/>
    <n v="0"/>
    <n v="0"/>
    <m/>
    <m/>
    <n v="5045906"/>
    <m/>
  </r>
  <r>
    <x v="15"/>
    <x v="1"/>
    <x v="30"/>
    <x v="1"/>
    <x v="8"/>
    <m/>
    <m/>
    <m/>
    <n v="0"/>
    <n v="3800"/>
    <n v="3800"/>
    <m/>
  </r>
  <r>
    <x v="15"/>
    <x v="1"/>
    <x v="30"/>
    <x v="2"/>
    <x v="6"/>
    <n v="559697"/>
    <n v="0"/>
    <n v="0"/>
    <m/>
    <m/>
    <n v="559697"/>
    <m/>
  </r>
  <r>
    <x v="15"/>
    <x v="1"/>
    <x v="30"/>
    <x v="2"/>
    <x v="13"/>
    <n v="436602"/>
    <n v="0"/>
    <n v="0"/>
    <m/>
    <m/>
    <n v="436602"/>
    <m/>
  </r>
  <r>
    <x v="15"/>
    <x v="1"/>
    <x v="30"/>
    <x v="4"/>
    <x v="7"/>
    <n v="39197"/>
    <n v="0"/>
    <n v="0"/>
    <m/>
    <m/>
    <n v="39197"/>
    <m/>
  </r>
  <r>
    <x v="15"/>
    <x v="1"/>
    <x v="30"/>
    <x v="3"/>
    <x v="10"/>
    <n v="40322"/>
    <n v="4211"/>
    <n v="0"/>
    <m/>
    <m/>
    <n v="40322"/>
    <m/>
  </r>
  <r>
    <x v="15"/>
    <x v="1"/>
    <x v="30"/>
    <x v="3"/>
    <x v="15"/>
    <n v="64068"/>
    <n v="0"/>
    <n v="0"/>
    <m/>
    <m/>
    <n v="64068"/>
    <m/>
  </r>
  <r>
    <x v="15"/>
    <x v="1"/>
    <x v="14"/>
    <x v="0"/>
    <x v="11"/>
    <n v="14899541"/>
    <n v="0"/>
    <n v="0"/>
    <m/>
    <m/>
    <n v="14899541"/>
    <m/>
  </r>
  <r>
    <x v="15"/>
    <x v="1"/>
    <x v="14"/>
    <x v="0"/>
    <x v="1"/>
    <m/>
    <m/>
    <m/>
    <n v="1220177"/>
    <n v="25783"/>
    <n v="1245960"/>
    <m/>
  </r>
  <r>
    <x v="15"/>
    <x v="1"/>
    <x v="14"/>
    <x v="1"/>
    <x v="12"/>
    <n v="4305717"/>
    <n v="30998"/>
    <n v="0"/>
    <m/>
    <m/>
    <n v="4305717"/>
    <m/>
  </r>
  <r>
    <x v="15"/>
    <x v="1"/>
    <x v="14"/>
    <x v="1"/>
    <x v="8"/>
    <m/>
    <m/>
    <m/>
    <n v="801505"/>
    <n v="0"/>
    <n v="801505"/>
    <m/>
  </r>
  <r>
    <x v="15"/>
    <x v="1"/>
    <x v="14"/>
    <x v="2"/>
    <x v="6"/>
    <n v="1109534"/>
    <n v="34837"/>
    <n v="0"/>
    <m/>
    <m/>
    <n v="1109534"/>
    <m/>
  </r>
  <r>
    <x v="15"/>
    <x v="1"/>
    <x v="14"/>
    <x v="2"/>
    <x v="13"/>
    <n v="1078584"/>
    <n v="24450"/>
    <n v="0"/>
    <m/>
    <m/>
    <n v="1078584"/>
    <m/>
  </r>
  <r>
    <x v="15"/>
    <x v="1"/>
    <x v="14"/>
    <x v="2"/>
    <x v="9"/>
    <m/>
    <m/>
    <m/>
    <n v="348796"/>
    <n v="5336"/>
    <n v="354132"/>
    <m/>
  </r>
  <r>
    <x v="15"/>
    <x v="1"/>
    <x v="14"/>
    <x v="4"/>
    <x v="7"/>
    <n v="32004"/>
    <n v="0"/>
    <n v="0"/>
    <m/>
    <m/>
    <n v="32004"/>
    <m/>
  </r>
  <r>
    <x v="15"/>
    <x v="1"/>
    <x v="14"/>
    <x v="3"/>
    <x v="5"/>
    <n v="190"/>
    <n v="0"/>
    <n v="0"/>
    <m/>
    <m/>
    <n v="190"/>
    <m/>
  </r>
  <r>
    <x v="15"/>
    <x v="1"/>
    <x v="14"/>
    <x v="3"/>
    <x v="10"/>
    <n v="17344"/>
    <n v="17344"/>
    <n v="0"/>
    <m/>
    <m/>
    <n v="17344"/>
    <m/>
  </r>
  <r>
    <x v="15"/>
    <x v="1"/>
    <x v="6"/>
    <x v="0"/>
    <x v="11"/>
    <n v="20470969"/>
    <n v="3871"/>
    <n v="0"/>
    <m/>
    <m/>
    <n v="20470969"/>
    <m/>
  </r>
  <r>
    <x v="15"/>
    <x v="1"/>
    <x v="6"/>
    <x v="0"/>
    <x v="1"/>
    <m/>
    <m/>
    <m/>
    <n v="2794307"/>
    <n v="241402"/>
    <n v="3035709"/>
    <m/>
  </r>
  <r>
    <x v="15"/>
    <x v="1"/>
    <x v="6"/>
    <x v="1"/>
    <x v="12"/>
    <n v="11140589"/>
    <n v="27889"/>
    <n v="0"/>
    <m/>
    <m/>
    <n v="11140589"/>
    <m/>
  </r>
  <r>
    <x v="15"/>
    <x v="1"/>
    <x v="6"/>
    <x v="1"/>
    <x v="8"/>
    <m/>
    <m/>
    <m/>
    <n v="669609"/>
    <n v="92108"/>
    <n v="761717"/>
    <m/>
  </r>
  <r>
    <x v="15"/>
    <x v="1"/>
    <x v="6"/>
    <x v="2"/>
    <x v="6"/>
    <n v="2027866"/>
    <n v="0"/>
    <n v="0"/>
    <m/>
    <m/>
    <n v="2027866"/>
    <m/>
  </r>
  <r>
    <x v="15"/>
    <x v="1"/>
    <x v="6"/>
    <x v="2"/>
    <x v="13"/>
    <n v="962117"/>
    <n v="41308"/>
    <n v="0"/>
    <m/>
    <m/>
    <n v="962117"/>
    <m/>
  </r>
  <r>
    <x v="15"/>
    <x v="1"/>
    <x v="6"/>
    <x v="2"/>
    <x v="9"/>
    <m/>
    <m/>
    <m/>
    <n v="61387"/>
    <n v="23000"/>
    <n v="84387"/>
    <m/>
  </r>
  <r>
    <x v="15"/>
    <x v="1"/>
    <x v="6"/>
    <x v="3"/>
    <x v="5"/>
    <n v="25902"/>
    <n v="25902"/>
    <n v="0"/>
    <m/>
    <m/>
    <n v="25902"/>
    <m/>
  </r>
  <r>
    <x v="15"/>
    <x v="1"/>
    <x v="25"/>
    <x v="0"/>
    <x v="11"/>
    <n v="11061865"/>
    <n v="0"/>
    <n v="0"/>
    <m/>
    <m/>
    <n v="11061865"/>
    <m/>
  </r>
  <r>
    <x v="15"/>
    <x v="1"/>
    <x v="25"/>
    <x v="0"/>
    <x v="1"/>
    <m/>
    <m/>
    <m/>
    <n v="0"/>
    <n v="115158"/>
    <n v="115158"/>
    <m/>
  </r>
  <r>
    <x v="15"/>
    <x v="1"/>
    <x v="25"/>
    <x v="1"/>
    <x v="12"/>
    <n v="5245843"/>
    <n v="12400"/>
    <n v="0"/>
    <m/>
    <m/>
    <n v="5245843"/>
    <m/>
  </r>
  <r>
    <x v="15"/>
    <x v="1"/>
    <x v="25"/>
    <x v="1"/>
    <x v="8"/>
    <m/>
    <m/>
    <m/>
    <n v="142261"/>
    <n v="75948"/>
    <n v="218209"/>
    <m/>
  </r>
  <r>
    <x v="15"/>
    <x v="1"/>
    <x v="25"/>
    <x v="2"/>
    <x v="6"/>
    <n v="238203"/>
    <n v="0"/>
    <n v="0"/>
    <m/>
    <m/>
    <n v="238203"/>
    <m/>
  </r>
  <r>
    <x v="15"/>
    <x v="1"/>
    <x v="25"/>
    <x v="2"/>
    <x v="13"/>
    <n v="348842"/>
    <n v="20797"/>
    <n v="0"/>
    <m/>
    <m/>
    <n v="348842"/>
    <m/>
  </r>
  <r>
    <x v="15"/>
    <x v="1"/>
    <x v="25"/>
    <x v="2"/>
    <x v="9"/>
    <m/>
    <m/>
    <m/>
    <n v="0"/>
    <n v="2033"/>
    <n v="2033"/>
    <m/>
  </r>
  <r>
    <x v="15"/>
    <x v="1"/>
    <x v="25"/>
    <x v="3"/>
    <x v="10"/>
    <n v="26630"/>
    <n v="26630"/>
    <n v="0"/>
    <m/>
    <m/>
    <n v="26630"/>
    <m/>
  </r>
  <r>
    <x v="15"/>
    <x v="1"/>
    <x v="25"/>
    <x v="3"/>
    <x v="15"/>
    <n v="76741"/>
    <n v="0"/>
    <n v="0"/>
    <m/>
    <m/>
    <n v="76741"/>
    <m/>
  </r>
  <r>
    <x v="15"/>
    <x v="1"/>
    <x v="28"/>
    <x v="0"/>
    <x v="11"/>
    <n v="5440795"/>
    <n v="75964"/>
    <n v="0"/>
    <m/>
    <m/>
    <n v="5440795"/>
    <m/>
  </r>
  <r>
    <x v="15"/>
    <x v="1"/>
    <x v="28"/>
    <x v="0"/>
    <x v="1"/>
    <m/>
    <m/>
    <m/>
    <n v="55493"/>
    <n v="18472"/>
    <n v="73965"/>
    <m/>
  </r>
  <r>
    <x v="15"/>
    <x v="1"/>
    <x v="28"/>
    <x v="1"/>
    <x v="12"/>
    <n v="3828121"/>
    <n v="48382"/>
    <n v="0"/>
    <m/>
    <m/>
    <n v="3828121"/>
    <m/>
  </r>
  <r>
    <x v="15"/>
    <x v="1"/>
    <x v="28"/>
    <x v="1"/>
    <x v="8"/>
    <m/>
    <m/>
    <m/>
    <n v="0"/>
    <n v="3202"/>
    <n v="3202"/>
    <m/>
  </r>
  <r>
    <x v="15"/>
    <x v="1"/>
    <x v="28"/>
    <x v="2"/>
    <x v="6"/>
    <n v="106071"/>
    <n v="10704"/>
    <n v="0"/>
    <m/>
    <m/>
    <n v="106071"/>
    <m/>
  </r>
  <r>
    <x v="15"/>
    <x v="1"/>
    <x v="28"/>
    <x v="2"/>
    <x v="13"/>
    <n v="172747"/>
    <n v="6595"/>
    <n v="0"/>
    <m/>
    <m/>
    <n v="172747"/>
    <m/>
  </r>
  <r>
    <x v="15"/>
    <x v="1"/>
    <x v="28"/>
    <x v="3"/>
    <x v="10"/>
    <n v="50995"/>
    <n v="0"/>
    <n v="0"/>
    <m/>
    <m/>
    <n v="50995"/>
    <m/>
  </r>
  <r>
    <x v="15"/>
    <x v="1"/>
    <x v="169"/>
    <x v="0"/>
    <x v="11"/>
    <n v="14427"/>
    <n v="0"/>
    <n v="0"/>
    <m/>
    <m/>
    <n v="14427"/>
    <m/>
  </r>
  <r>
    <x v="15"/>
    <x v="1"/>
    <x v="64"/>
    <x v="0"/>
    <x v="11"/>
    <n v="2007355"/>
    <n v="0"/>
    <n v="0"/>
    <m/>
    <m/>
    <n v="2007355"/>
    <m/>
  </r>
  <r>
    <x v="15"/>
    <x v="1"/>
    <x v="64"/>
    <x v="1"/>
    <x v="12"/>
    <n v="192302"/>
    <n v="0"/>
    <n v="0"/>
    <m/>
    <m/>
    <n v="192302"/>
    <m/>
  </r>
  <r>
    <x v="15"/>
    <x v="1"/>
    <x v="75"/>
    <x v="0"/>
    <x v="11"/>
    <n v="1615059"/>
    <n v="0"/>
    <n v="0"/>
    <m/>
    <m/>
    <n v="1615059"/>
    <m/>
  </r>
  <r>
    <x v="15"/>
    <x v="1"/>
    <x v="75"/>
    <x v="1"/>
    <x v="12"/>
    <n v="42200"/>
    <n v="11041"/>
    <n v="0"/>
    <m/>
    <m/>
    <n v="42200"/>
    <m/>
  </r>
  <r>
    <x v="15"/>
    <x v="1"/>
    <x v="75"/>
    <x v="1"/>
    <x v="8"/>
    <m/>
    <m/>
    <m/>
    <n v="41899"/>
    <n v="0"/>
    <n v="41899"/>
    <m/>
  </r>
  <r>
    <x v="15"/>
    <x v="1"/>
    <x v="94"/>
    <x v="0"/>
    <x v="11"/>
    <n v="1274698"/>
    <n v="0"/>
    <n v="0"/>
    <m/>
    <m/>
    <n v="1274698"/>
    <m/>
  </r>
  <r>
    <x v="15"/>
    <x v="1"/>
    <x v="94"/>
    <x v="1"/>
    <x v="12"/>
    <n v="41131"/>
    <n v="0"/>
    <n v="0"/>
    <m/>
    <m/>
    <n v="41131"/>
    <m/>
  </r>
  <r>
    <x v="15"/>
    <x v="1"/>
    <x v="163"/>
    <x v="0"/>
    <x v="11"/>
    <n v="46465"/>
    <n v="24391"/>
    <n v="0"/>
    <m/>
    <m/>
    <n v="46465"/>
    <m/>
  </r>
  <r>
    <x v="15"/>
    <x v="1"/>
    <x v="166"/>
    <x v="0"/>
    <x v="11"/>
    <n v="109173"/>
    <n v="76813"/>
    <n v="0"/>
    <m/>
    <m/>
    <n v="109173"/>
    <m/>
  </r>
  <r>
    <x v="15"/>
    <x v="1"/>
    <x v="116"/>
    <x v="0"/>
    <x v="11"/>
    <n v="506904"/>
    <n v="0"/>
    <n v="0"/>
    <m/>
    <m/>
    <n v="506904"/>
    <m/>
  </r>
  <r>
    <x v="15"/>
    <x v="1"/>
    <x v="145"/>
    <x v="0"/>
    <x v="11"/>
    <n v="52229"/>
    <n v="0"/>
    <n v="0"/>
    <m/>
    <m/>
    <n v="52229"/>
    <m/>
  </r>
  <r>
    <x v="15"/>
    <x v="1"/>
    <x v="118"/>
    <x v="0"/>
    <x v="11"/>
    <n v="394895"/>
    <n v="5533"/>
    <n v="0"/>
    <m/>
    <m/>
    <n v="394895"/>
    <m/>
  </r>
  <r>
    <x v="15"/>
    <x v="1"/>
    <x v="118"/>
    <x v="2"/>
    <x v="6"/>
    <n v="27048"/>
    <n v="7088"/>
    <n v="0"/>
    <m/>
    <m/>
    <n v="27048"/>
    <m/>
  </r>
  <r>
    <x v="15"/>
    <x v="1"/>
    <x v="153"/>
    <x v="0"/>
    <x v="11"/>
    <n v="96903"/>
    <n v="0"/>
    <n v="0"/>
    <m/>
    <m/>
    <n v="96903"/>
    <m/>
  </r>
  <r>
    <x v="15"/>
    <x v="1"/>
    <x v="129"/>
    <x v="0"/>
    <x v="11"/>
    <n v="70723"/>
    <n v="0"/>
    <n v="0"/>
    <m/>
    <m/>
    <n v="70723"/>
    <m/>
  </r>
  <r>
    <x v="15"/>
    <x v="1"/>
    <x v="93"/>
    <x v="0"/>
    <x v="11"/>
    <n v="860916"/>
    <n v="0"/>
    <n v="0"/>
    <m/>
    <m/>
    <n v="860916"/>
    <m/>
  </r>
  <r>
    <x v="15"/>
    <x v="1"/>
    <x v="93"/>
    <x v="1"/>
    <x v="12"/>
    <n v="30104"/>
    <n v="0"/>
    <n v="0"/>
    <m/>
    <m/>
    <n v="30104"/>
    <m/>
  </r>
  <r>
    <x v="15"/>
    <x v="1"/>
    <x v="93"/>
    <x v="2"/>
    <x v="6"/>
    <n v="49495"/>
    <n v="49495"/>
    <n v="0"/>
    <m/>
    <m/>
    <n v="49495"/>
    <m/>
  </r>
  <r>
    <x v="15"/>
    <x v="1"/>
    <x v="93"/>
    <x v="3"/>
    <x v="5"/>
    <n v="21585"/>
    <n v="0"/>
    <n v="0"/>
    <m/>
    <m/>
    <n v="21585"/>
    <m/>
  </r>
  <r>
    <x v="15"/>
    <x v="1"/>
    <x v="67"/>
    <x v="0"/>
    <x v="11"/>
    <n v="1568842"/>
    <n v="42345"/>
    <n v="0"/>
    <m/>
    <m/>
    <n v="1568842"/>
    <m/>
  </r>
  <r>
    <x v="15"/>
    <x v="1"/>
    <x v="67"/>
    <x v="2"/>
    <x v="6"/>
    <n v="18209"/>
    <n v="18209"/>
    <n v="0"/>
    <m/>
    <m/>
    <n v="18209"/>
    <m/>
  </r>
  <r>
    <x v="15"/>
    <x v="1"/>
    <x v="85"/>
    <x v="0"/>
    <x v="11"/>
    <n v="1171702"/>
    <n v="48926"/>
    <n v="0"/>
    <m/>
    <m/>
    <n v="1171702"/>
    <m/>
  </r>
  <r>
    <x v="15"/>
    <x v="1"/>
    <x v="85"/>
    <x v="2"/>
    <x v="6"/>
    <n v="21028"/>
    <n v="0"/>
    <n v="0"/>
    <m/>
    <m/>
    <n v="21028"/>
    <m/>
  </r>
  <r>
    <x v="15"/>
    <x v="1"/>
    <x v="85"/>
    <x v="2"/>
    <x v="13"/>
    <n v="36120"/>
    <n v="0"/>
    <n v="0"/>
    <m/>
    <m/>
    <n v="36120"/>
    <m/>
  </r>
  <r>
    <x v="15"/>
    <x v="1"/>
    <x v="99"/>
    <x v="0"/>
    <x v="11"/>
    <n v="243473"/>
    <n v="0"/>
    <n v="0"/>
    <m/>
    <m/>
    <n v="243473"/>
    <m/>
  </r>
  <r>
    <x v="15"/>
    <x v="1"/>
    <x v="99"/>
    <x v="1"/>
    <x v="12"/>
    <n v="31425"/>
    <n v="0"/>
    <n v="0"/>
    <m/>
    <m/>
    <n v="31425"/>
    <m/>
  </r>
  <r>
    <x v="15"/>
    <x v="1"/>
    <x v="123"/>
    <x v="0"/>
    <x v="11"/>
    <n v="507352"/>
    <n v="0"/>
    <n v="0"/>
    <m/>
    <m/>
    <n v="507352"/>
    <m/>
  </r>
  <r>
    <x v="15"/>
    <x v="1"/>
    <x v="123"/>
    <x v="2"/>
    <x v="13"/>
    <n v="25469"/>
    <n v="0"/>
    <n v="0"/>
    <m/>
    <m/>
    <n v="25469"/>
    <m/>
  </r>
  <r>
    <x v="15"/>
    <x v="1"/>
    <x v="100"/>
    <x v="0"/>
    <x v="11"/>
    <n v="801397"/>
    <n v="0"/>
    <n v="0"/>
    <m/>
    <m/>
    <n v="801397"/>
    <m/>
  </r>
  <r>
    <x v="15"/>
    <x v="1"/>
    <x v="100"/>
    <x v="1"/>
    <x v="12"/>
    <n v="47534"/>
    <n v="0"/>
    <n v="0"/>
    <m/>
    <m/>
    <n v="47534"/>
    <m/>
  </r>
  <r>
    <x v="15"/>
    <x v="1"/>
    <x v="100"/>
    <x v="2"/>
    <x v="6"/>
    <n v="114824"/>
    <n v="0"/>
    <n v="0"/>
    <m/>
    <m/>
    <n v="114824"/>
    <m/>
  </r>
  <r>
    <x v="15"/>
    <x v="1"/>
    <x v="100"/>
    <x v="2"/>
    <x v="13"/>
    <n v="137026"/>
    <n v="0"/>
    <n v="0"/>
    <m/>
    <m/>
    <n v="137026"/>
    <m/>
  </r>
  <r>
    <x v="15"/>
    <x v="1"/>
    <x v="3"/>
    <x v="0"/>
    <x v="11"/>
    <n v="24091807"/>
    <n v="156347"/>
    <n v="0"/>
    <m/>
    <m/>
    <n v="24091807"/>
    <m/>
  </r>
  <r>
    <x v="15"/>
    <x v="1"/>
    <x v="3"/>
    <x v="0"/>
    <x v="1"/>
    <m/>
    <m/>
    <m/>
    <n v="3614381"/>
    <n v="0"/>
    <n v="3614381"/>
    <m/>
  </r>
  <r>
    <x v="15"/>
    <x v="1"/>
    <x v="3"/>
    <x v="6"/>
    <x v="4"/>
    <n v="64196"/>
    <n v="0"/>
    <n v="0"/>
    <m/>
    <m/>
    <n v="64196"/>
    <m/>
  </r>
  <r>
    <x v="15"/>
    <x v="1"/>
    <x v="3"/>
    <x v="6"/>
    <x v="2"/>
    <m/>
    <m/>
    <m/>
    <n v="56570"/>
    <n v="0"/>
    <n v="56570"/>
    <m/>
  </r>
  <r>
    <x v="15"/>
    <x v="1"/>
    <x v="3"/>
    <x v="1"/>
    <x v="12"/>
    <n v="906155"/>
    <n v="67989"/>
    <n v="0"/>
    <m/>
    <m/>
    <n v="906155"/>
    <m/>
  </r>
  <r>
    <x v="15"/>
    <x v="1"/>
    <x v="3"/>
    <x v="1"/>
    <x v="8"/>
    <m/>
    <m/>
    <m/>
    <n v="474789"/>
    <n v="0"/>
    <n v="474789"/>
    <m/>
  </r>
  <r>
    <x v="15"/>
    <x v="1"/>
    <x v="3"/>
    <x v="2"/>
    <x v="6"/>
    <n v="561345"/>
    <n v="5684"/>
    <n v="0"/>
    <m/>
    <m/>
    <n v="561345"/>
    <m/>
  </r>
  <r>
    <x v="15"/>
    <x v="1"/>
    <x v="3"/>
    <x v="2"/>
    <x v="13"/>
    <n v="3324867"/>
    <n v="76011"/>
    <n v="0"/>
    <m/>
    <m/>
    <n v="3324867"/>
    <m/>
  </r>
  <r>
    <x v="15"/>
    <x v="1"/>
    <x v="3"/>
    <x v="2"/>
    <x v="9"/>
    <m/>
    <m/>
    <m/>
    <n v="777584"/>
    <n v="0"/>
    <n v="777584"/>
    <m/>
  </r>
  <r>
    <x v="15"/>
    <x v="1"/>
    <x v="3"/>
    <x v="4"/>
    <x v="7"/>
    <n v="35866"/>
    <n v="0"/>
    <n v="0"/>
    <m/>
    <m/>
    <n v="35866"/>
    <m/>
  </r>
  <r>
    <x v="15"/>
    <x v="1"/>
    <x v="3"/>
    <x v="3"/>
    <x v="15"/>
    <n v="254766"/>
    <n v="0"/>
    <n v="0"/>
    <m/>
    <m/>
    <n v="254766"/>
    <m/>
  </r>
  <r>
    <x v="15"/>
    <x v="1"/>
    <x v="13"/>
    <x v="0"/>
    <x v="11"/>
    <n v="12152987"/>
    <n v="312300"/>
    <n v="0"/>
    <m/>
    <m/>
    <n v="12152987"/>
    <m/>
  </r>
  <r>
    <x v="15"/>
    <x v="1"/>
    <x v="13"/>
    <x v="0"/>
    <x v="1"/>
    <m/>
    <m/>
    <m/>
    <n v="911543"/>
    <n v="0"/>
    <n v="911543"/>
    <m/>
  </r>
  <r>
    <x v="15"/>
    <x v="1"/>
    <x v="13"/>
    <x v="6"/>
    <x v="4"/>
    <n v="23663"/>
    <n v="23663"/>
    <n v="0"/>
    <m/>
    <m/>
    <n v="23663"/>
    <m/>
  </r>
  <r>
    <x v="15"/>
    <x v="1"/>
    <x v="13"/>
    <x v="1"/>
    <x v="12"/>
    <n v="1256098"/>
    <n v="113839"/>
    <n v="0"/>
    <m/>
    <m/>
    <n v="1256098"/>
    <m/>
  </r>
  <r>
    <x v="15"/>
    <x v="1"/>
    <x v="13"/>
    <x v="1"/>
    <x v="8"/>
    <m/>
    <m/>
    <m/>
    <n v="93829"/>
    <n v="0"/>
    <n v="93829"/>
    <m/>
  </r>
  <r>
    <x v="15"/>
    <x v="1"/>
    <x v="13"/>
    <x v="2"/>
    <x v="13"/>
    <n v="128162"/>
    <n v="0"/>
    <n v="0"/>
    <m/>
    <m/>
    <n v="128162"/>
    <m/>
  </r>
  <r>
    <x v="15"/>
    <x v="1"/>
    <x v="13"/>
    <x v="4"/>
    <x v="7"/>
    <n v="47279"/>
    <n v="0"/>
    <n v="0"/>
    <m/>
    <m/>
    <n v="47279"/>
    <m/>
  </r>
  <r>
    <x v="15"/>
    <x v="1"/>
    <x v="15"/>
    <x v="0"/>
    <x v="11"/>
    <n v="9623577"/>
    <n v="16078"/>
    <n v="0"/>
    <m/>
    <m/>
    <n v="9623577"/>
    <m/>
  </r>
  <r>
    <x v="15"/>
    <x v="1"/>
    <x v="15"/>
    <x v="0"/>
    <x v="1"/>
    <m/>
    <m/>
    <m/>
    <n v="268353"/>
    <n v="65640"/>
    <n v="333993"/>
    <m/>
  </r>
  <r>
    <x v="15"/>
    <x v="1"/>
    <x v="15"/>
    <x v="6"/>
    <x v="4"/>
    <n v="17382"/>
    <n v="6128"/>
    <n v="0"/>
    <m/>
    <m/>
    <n v="17382"/>
    <m/>
  </r>
  <r>
    <x v="15"/>
    <x v="1"/>
    <x v="15"/>
    <x v="1"/>
    <x v="12"/>
    <n v="1355707"/>
    <n v="67798"/>
    <n v="0"/>
    <m/>
    <m/>
    <n v="1355707"/>
    <m/>
  </r>
  <r>
    <x v="15"/>
    <x v="1"/>
    <x v="15"/>
    <x v="1"/>
    <x v="8"/>
    <m/>
    <m/>
    <m/>
    <n v="88258"/>
    <n v="7600"/>
    <n v="95858"/>
    <m/>
  </r>
  <r>
    <x v="15"/>
    <x v="1"/>
    <x v="15"/>
    <x v="2"/>
    <x v="6"/>
    <n v="692975"/>
    <n v="43060"/>
    <n v="0"/>
    <m/>
    <m/>
    <n v="692975"/>
    <m/>
  </r>
  <r>
    <x v="15"/>
    <x v="1"/>
    <x v="15"/>
    <x v="2"/>
    <x v="13"/>
    <n v="3350373"/>
    <n v="0"/>
    <n v="0"/>
    <m/>
    <m/>
    <n v="3350373"/>
    <m/>
  </r>
  <r>
    <x v="15"/>
    <x v="1"/>
    <x v="15"/>
    <x v="2"/>
    <x v="9"/>
    <m/>
    <m/>
    <m/>
    <n v="130912"/>
    <n v="31560"/>
    <n v="162472"/>
    <m/>
  </r>
  <r>
    <x v="15"/>
    <x v="1"/>
    <x v="15"/>
    <x v="4"/>
    <x v="7"/>
    <n v="7570"/>
    <n v="0"/>
    <n v="0"/>
    <m/>
    <m/>
    <n v="7570"/>
    <m/>
  </r>
  <r>
    <x v="15"/>
    <x v="1"/>
    <x v="15"/>
    <x v="3"/>
    <x v="5"/>
    <n v="9082"/>
    <n v="0"/>
    <n v="0"/>
    <m/>
    <m/>
    <n v="9082"/>
    <m/>
  </r>
  <r>
    <x v="15"/>
    <x v="1"/>
    <x v="15"/>
    <x v="3"/>
    <x v="10"/>
    <n v="125603"/>
    <n v="0"/>
    <n v="0"/>
    <m/>
    <m/>
    <n v="125603"/>
    <m/>
  </r>
  <r>
    <x v="15"/>
    <x v="1"/>
    <x v="15"/>
    <x v="3"/>
    <x v="15"/>
    <n v="199495"/>
    <n v="0"/>
    <n v="0"/>
    <m/>
    <m/>
    <n v="199495"/>
    <m/>
  </r>
  <r>
    <x v="15"/>
    <x v="1"/>
    <x v="76"/>
    <x v="0"/>
    <x v="11"/>
    <n v="938001"/>
    <n v="8872"/>
    <n v="0"/>
    <m/>
    <m/>
    <n v="938001"/>
    <m/>
  </r>
  <r>
    <x v="15"/>
    <x v="1"/>
    <x v="76"/>
    <x v="6"/>
    <x v="4"/>
    <n v="23532"/>
    <n v="0"/>
    <n v="0"/>
    <m/>
    <m/>
    <n v="23532"/>
    <m/>
  </r>
  <r>
    <x v="15"/>
    <x v="1"/>
    <x v="76"/>
    <x v="1"/>
    <x v="12"/>
    <n v="1751180"/>
    <n v="49279"/>
    <n v="0"/>
    <m/>
    <m/>
    <n v="1751180"/>
    <m/>
  </r>
  <r>
    <x v="15"/>
    <x v="1"/>
    <x v="76"/>
    <x v="2"/>
    <x v="6"/>
    <n v="79715"/>
    <n v="0"/>
    <n v="0"/>
    <m/>
    <m/>
    <n v="79715"/>
    <m/>
  </r>
  <r>
    <x v="15"/>
    <x v="1"/>
    <x v="76"/>
    <x v="2"/>
    <x v="13"/>
    <n v="209099"/>
    <n v="5568"/>
    <n v="0"/>
    <m/>
    <m/>
    <n v="209099"/>
    <m/>
  </r>
  <r>
    <x v="15"/>
    <x v="1"/>
    <x v="76"/>
    <x v="3"/>
    <x v="15"/>
    <n v="75590"/>
    <n v="0"/>
    <n v="0"/>
    <m/>
    <m/>
    <n v="75590"/>
    <m/>
  </r>
  <r>
    <x v="15"/>
    <x v="1"/>
    <x v="92"/>
    <x v="0"/>
    <x v="11"/>
    <n v="300339"/>
    <n v="0"/>
    <n v="0"/>
    <m/>
    <m/>
    <n v="300339"/>
    <m/>
  </r>
  <r>
    <x v="15"/>
    <x v="1"/>
    <x v="92"/>
    <x v="1"/>
    <x v="12"/>
    <n v="647808"/>
    <n v="0"/>
    <n v="0"/>
    <m/>
    <m/>
    <n v="647808"/>
    <m/>
  </r>
  <r>
    <x v="15"/>
    <x v="1"/>
    <x v="92"/>
    <x v="3"/>
    <x v="5"/>
    <n v="26100"/>
    <n v="0"/>
    <n v="0"/>
    <m/>
    <m/>
    <n v="26100"/>
    <m/>
  </r>
  <r>
    <x v="15"/>
    <x v="1"/>
    <x v="125"/>
    <x v="0"/>
    <x v="11"/>
    <n v="5659"/>
    <n v="0"/>
    <n v="0"/>
    <m/>
    <m/>
    <n v="5659"/>
    <m/>
  </r>
  <r>
    <x v="15"/>
    <x v="1"/>
    <x v="125"/>
    <x v="1"/>
    <x v="12"/>
    <n v="62281"/>
    <n v="0"/>
    <n v="0"/>
    <m/>
    <m/>
    <n v="62281"/>
    <m/>
  </r>
  <r>
    <x v="15"/>
    <x v="1"/>
    <x v="125"/>
    <x v="2"/>
    <x v="13"/>
    <n v="20068"/>
    <n v="0"/>
    <n v="0"/>
    <m/>
    <m/>
    <n v="20068"/>
    <m/>
  </r>
  <r>
    <x v="15"/>
    <x v="1"/>
    <x v="127"/>
    <x v="0"/>
    <x v="11"/>
    <n v="169526"/>
    <n v="0"/>
    <n v="0"/>
    <m/>
    <m/>
    <n v="169526"/>
    <m/>
  </r>
  <r>
    <x v="15"/>
    <x v="1"/>
    <x v="141"/>
    <x v="0"/>
    <x v="11"/>
    <n v="27283"/>
    <n v="0"/>
    <n v="0"/>
    <m/>
    <m/>
    <n v="27283"/>
    <m/>
  </r>
  <r>
    <x v="15"/>
    <x v="5"/>
    <x v="89"/>
    <x v="0"/>
    <x v="11"/>
    <n v="1266154"/>
    <n v="0"/>
    <n v="0"/>
    <m/>
    <m/>
    <n v="1266154"/>
    <m/>
  </r>
  <r>
    <x v="15"/>
    <x v="5"/>
    <x v="89"/>
    <x v="0"/>
    <x v="1"/>
    <m/>
    <m/>
    <m/>
    <n v="0"/>
    <n v="3830"/>
    <n v="3830"/>
    <m/>
  </r>
  <r>
    <x v="15"/>
    <x v="5"/>
    <x v="89"/>
    <x v="6"/>
    <x v="4"/>
    <n v="7043"/>
    <n v="0"/>
    <n v="0"/>
    <m/>
    <m/>
    <n v="7043"/>
    <m/>
  </r>
  <r>
    <x v="15"/>
    <x v="5"/>
    <x v="89"/>
    <x v="6"/>
    <x v="2"/>
    <m/>
    <m/>
    <m/>
    <n v="12880"/>
    <n v="0"/>
    <n v="12880"/>
    <m/>
  </r>
  <r>
    <x v="15"/>
    <x v="5"/>
    <x v="89"/>
    <x v="1"/>
    <x v="12"/>
    <n v="391084"/>
    <n v="34203"/>
    <n v="0"/>
    <m/>
    <m/>
    <n v="391084"/>
    <m/>
  </r>
  <r>
    <x v="15"/>
    <x v="5"/>
    <x v="89"/>
    <x v="1"/>
    <x v="8"/>
    <m/>
    <m/>
    <m/>
    <n v="28588"/>
    <n v="0"/>
    <n v="28588"/>
    <m/>
  </r>
  <r>
    <x v="15"/>
    <x v="5"/>
    <x v="89"/>
    <x v="2"/>
    <x v="6"/>
    <n v="485713"/>
    <n v="74677"/>
    <n v="0"/>
    <m/>
    <m/>
    <n v="485713"/>
    <m/>
  </r>
  <r>
    <x v="15"/>
    <x v="5"/>
    <x v="89"/>
    <x v="2"/>
    <x v="13"/>
    <n v="3088652"/>
    <n v="32702"/>
    <n v="0"/>
    <m/>
    <m/>
    <n v="3088652"/>
    <m/>
  </r>
  <r>
    <x v="15"/>
    <x v="5"/>
    <x v="89"/>
    <x v="2"/>
    <x v="9"/>
    <m/>
    <m/>
    <m/>
    <n v="0"/>
    <n v="38690"/>
    <n v="38690"/>
    <m/>
  </r>
  <r>
    <x v="15"/>
    <x v="5"/>
    <x v="89"/>
    <x v="4"/>
    <x v="7"/>
    <n v="121167"/>
    <n v="33141"/>
    <n v="0"/>
    <m/>
    <m/>
    <n v="121167"/>
    <m/>
  </r>
  <r>
    <x v="15"/>
    <x v="5"/>
    <x v="89"/>
    <x v="3"/>
    <x v="5"/>
    <n v="134759"/>
    <n v="2209"/>
    <n v="0"/>
    <m/>
    <m/>
    <n v="134759"/>
    <m/>
  </r>
  <r>
    <x v="15"/>
    <x v="5"/>
    <x v="89"/>
    <x v="3"/>
    <x v="10"/>
    <n v="368630"/>
    <n v="0"/>
    <n v="0"/>
    <m/>
    <m/>
    <n v="368630"/>
    <m/>
  </r>
  <r>
    <x v="15"/>
    <x v="5"/>
    <x v="89"/>
    <x v="3"/>
    <x v="15"/>
    <n v="65042"/>
    <n v="0"/>
    <n v="0"/>
    <m/>
    <m/>
    <n v="65042"/>
    <m/>
  </r>
  <r>
    <x v="15"/>
    <x v="5"/>
    <x v="69"/>
    <x v="0"/>
    <x v="11"/>
    <n v="5071425"/>
    <n v="8999"/>
    <n v="0"/>
    <m/>
    <m/>
    <n v="5071425"/>
    <m/>
  </r>
  <r>
    <x v="15"/>
    <x v="5"/>
    <x v="69"/>
    <x v="0"/>
    <x v="1"/>
    <m/>
    <m/>
    <m/>
    <n v="0"/>
    <n v="1270"/>
    <n v="1270"/>
    <m/>
  </r>
  <r>
    <x v="15"/>
    <x v="5"/>
    <x v="69"/>
    <x v="1"/>
    <x v="12"/>
    <n v="4821199"/>
    <n v="149968"/>
    <n v="0"/>
    <m/>
    <m/>
    <n v="4821199"/>
    <m/>
  </r>
  <r>
    <x v="15"/>
    <x v="5"/>
    <x v="69"/>
    <x v="1"/>
    <x v="8"/>
    <m/>
    <m/>
    <m/>
    <n v="620169"/>
    <n v="12550"/>
    <n v="632719"/>
    <m/>
  </r>
  <r>
    <x v="15"/>
    <x v="5"/>
    <x v="69"/>
    <x v="2"/>
    <x v="6"/>
    <n v="1165058"/>
    <n v="44995"/>
    <n v="0"/>
    <m/>
    <m/>
    <n v="1165058"/>
    <m/>
  </r>
  <r>
    <x v="15"/>
    <x v="5"/>
    <x v="69"/>
    <x v="2"/>
    <x v="13"/>
    <n v="7217748"/>
    <n v="59739"/>
    <n v="0"/>
    <m/>
    <m/>
    <n v="7217748"/>
    <m/>
  </r>
  <r>
    <x v="15"/>
    <x v="5"/>
    <x v="69"/>
    <x v="2"/>
    <x v="9"/>
    <m/>
    <m/>
    <m/>
    <n v="370821"/>
    <n v="20120"/>
    <n v="390941"/>
    <m/>
  </r>
  <r>
    <x v="15"/>
    <x v="5"/>
    <x v="69"/>
    <x v="4"/>
    <x v="7"/>
    <n v="464891"/>
    <n v="20502"/>
    <n v="0"/>
    <m/>
    <m/>
    <n v="464891"/>
    <m/>
  </r>
  <r>
    <x v="15"/>
    <x v="5"/>
    <x v="69"/>
    <x v="3"/>
    <x v="5"/>
    <n v="47027"/>
    <n v="0"/>
    <n v="0"/>
    <m/>
    <m/>
    <n v="47027"/>
    <m/>
  </r>
  <r>
    <x v="15"/>
    <x v="5"/>
    <x v="69"/>
    <x v="3"/>
    <x v="10"/>
    <n v="133882"/>
    <n v="0"/>
    <n v="0"/>
    <m/>
    <m/>
    <n v="133882"/>
    <m/>
  </r>
  <r>
    <x v="15"/>
    <x v="5"/>
    <x v="69"/>
    <x v="3"/>
    <x v="15"/>
    <n v="26719"/>
    <n v="0"/>
    <n v="0"/>
    <m/>
    <m/>
    <n v="26719"/>
    <m/>
  </r>
  <r>
    <x v="15"/>
    <x v="5"/>
    <x v="69"/>
    <x v="3"/>
    <x v="16"/>
    <m/>
    <m/>
    <m/>
    <n v="276192"/>
    <n v="0"/>
    <n v="276192"/>
    <m/>
  </r>
  <r>
    <x v="15"/>
    <x v="5"/>
    <x v="33"/>
    <x v="0"/>
    <x v="11"/>
    <n v="7570473"/>
    <n v="201458"/>
    <n v="0"/>
    <m/>
    <m/>
    <n v="7570473"/>
    <m/>
  </r>
  <r>
    <x v="15"/>
    <x v="5"/>
    <x v="33"/>
    <x v="0"/>
    <x v="1"/>
    <m/>
    <m/>
    <m/>
    <n v="496187"/>
    <n v="18390"/>
    <n v="514577"/>
    <m/>
  </r>
  <r>
    <x v="15"/>
    <x v="5"/>
    <x v="33"/>
    <x v="6"/>
    <x v="4"/>
    <n v="16357"/>
    <n v="16357"/>
    <n v="0"/>
    <m/>
    <m/>
    <n v="16357"/>
    <m/>
  </r>
  <r>
    <x v="15"/>
    <x v="5"/>
    <x v="33"/>
    <x v="1"/>
    <x v="12"/>
    <n v="4096209"/>
    <n v="218308"/>
    <n v="0"/>
    <m/>
    <m/>
    <n v="4096209"/>
    <m/>
  </r>
  <r>
    <x v="15"/>
    <x v="5"/>
    <x v="33"/>
    <x v="1"/>
    <x v="8"/>
    <m/>
    <m/>
    <m/>
    <n v="920904"/>
    <n v="11150"/>
    <n v="932054"/>
    <m/>
  </r>
  <r>
    <x v="15"/>
    <x v="5"/>
    <x v="33"/>
    <x v="2"/>
    <x v="6"/>
    <n v="5900564"/>
    <n v="121676"/>
    <n v="0"/>
    <m/>
    <m/>
    <n v="5900564"/>
    <m/>
  </r>
  <r>
    <x v="15"/>
    <x v="5"/>
    <x v="33"/>
    <x v="2"/>
    <x v="13"/>
    <n v="14628805"/>
    <n v="133884"/>
    <n v="0"/>
    <m/>
    <m/>
    <n v="14628805"/>
    <m/>
  </r>
  <r>
    <x v="15"/>
    <x v="5"/>
    <x v="33"/>
    <x v="2"/>
    <x v="9"/>
    <m/>
    <m/>
    <m/>
    <n v="2345029"/>
    <n v="166140"/>
    <n v="2511169"/>
    <m/>
  </r>
  <r>
    <x v="15"/>
    <x v="5"/>
    <x v="33"/>
    <x v="4"/>
    <x v="7"/>
    <n v="1595653"/>
    <n v="197678"/>
    <n v="0"/>
    <m/>
    <m/>
    <n v="1595653"/>
    <m/>
  </r>
  <r>
    <x v="15"/>
    <x v="5"/>
    <x v="33"/>
    <x v="4"/>
    <x v="14"/>
    <m/>
    <m/>
    <m/>
    <n v="0"/>
    <n v="2510"/>
    <n v="2510"/>
    <m/>
  </r>
  <r>
    <x v="15"/>
    <x v="5"/>
    <x v="33"/>
    <x v="3"/>
    <x v="5"/>
    <n v="97815"/>
    <n v="55058"/>
    <n v="0"/>
    <m/>
    <m/>
    <n v="97815"/>
    <m/>
  </r>
  <r>
    <x v="15"/>
    <x v="5"/>
    <x v="33"/>
    <x v="3"/>
    <x v="10"/>
    <n v="1132987"/>
    <n v="115393"/>
    <n v="0"/>
    <m/>
    <m/>
    <n v="1132987"/>
    <m/>
  </r>
  <r>
    <x v="15"/>
    <x v="5"/>
    <x v="33"/>
    <x v="3"/>
    <x v="3"/>
    <m/>
    <m/>
    <m/>
    <n v="0"/>
    <n v="920"/>
    <n v="920"/>
    <m/>
  </r>
  <r>
    <x v="15"/>
    <x v="5"/>
    <x v="33"/>
    <x v="3"/>
    <x v="15"/>
    <n v="486576"/>
    <n v="0"/>
    <n v="0"/>
    <m/>
    <m/>
    <n v="486576"/>
    <m/>
  </r>
  <r>
    <x v="15"/>
    <x v="5"/>
    <x v="33"/>
    <x v="3"/>
    <x v="16"/>
    <m/>
    <m/>
    <m/>
    <n v="159886"/>
    <n v="2190"/>
    <n v="162076"/>
    <m/>
  </r>
  <r>
    <x v="15"/>
    <x v="5"/>
    <x v="39"/>
    <x v="0"/>
    <x v="11"/>
    <n v="8826511"/>
    <n v="22874"/>
    <n v="0"/>
    <m/>
    <m/>
    <n v="8826511"/>
    <m/>
  </r>
  <r>
    <x v="15"/>
    <x v="5"/>
    <x v="39"/>
    <x v="0"/>
    <x v="1"/>
    <m/>
    <m/>
    <m/>
    <n v="185556"/>
    <n v="19280"/>
    <n v="204836"/>
    <m/>
  </r>
  <r>
    <x v="15"/>
    <x v="5"/>
    <x v="39"/>
    <x v="6"/>
    <x v="4"/>
    <n v="143118"/>
    <n v="0"/>
    <n v="0"/>
    <m/>
    <m/>
    <n v="143118"/>
    <m/>
  </r>
  <r>
    <x v="15"/>
    <x v="5"/>
    <x v="39"/>
    <x v="6"/>
    <x v="2"/>
    <m/>
    <m/>
    <m/>
    <n v="46984"/>
    <n v="0"/>
    <n v="46984"/>
    <m/>
  </r>
  <r>
    <x v="15"/>
    <x v="5"/>
    <x v="39"/>
    <x v="1"/>
    <x v="12"/>
    <n v="4104218"/>
    <n v="160677"/>
    <n v="0"/>
    <m/>
    <m/>
    <n v="4104218"/>
    <m/>
  </r>
  <r>
    <x v="15"/>
    <x v="5"/>
    <x v="39"/>
    <x v="1"/>
    <x v="8"/>
    <m/>
    <m/>
    <m/>
    <n v="224036"/>
    <n v="7650"/>
    <n v="231686"/>
    <m/>
  </r>
  <r>
    <x v="15"/>
    <x v="5"/>
    <x v="39"/>
    <x v="2"/>
    <x v="6"/>
    <n v="2626797"/>
    <n v="20013"/>
    <n v="0"/>
    <m/>
    <m/>
    <n v="2626797"/>
    <m/>
  </r>
  <r>
    <x v="15"/>
    <x v="5"/>
    <x v="39"/>
    <x v="2"/>
    <x v="13"/>
    <n v="8759526"/>
    <n v="58461"/>
    <n v="0"/>
    <m/>
    <m/>
    <n v="8759526"/>
    <m/>
  </r>
  <r>
    <x v="15"/>
    <x v="5"/>
    <x v="39"/>
    <x v="2"/>
    <x v="9"/>
    <m/>
    <m/>
    <m/>
    <n v="649936"/>
    <n v="49800"/>
    <n v="699736"/>
    <m/>
  </r>
  <r>
    <x v="15"/>
    <x v="5"/>
    <x v="39"/>
    <x v="4"/>
    <x v="7"/>
    <n v="1054705"/>
    <n v="21518"/>
    <n v="0"/>
    <m/>
    <m/>
    <n v="1054705"/>
    <m/>
  </r>
  <r>
    <x v="15"/>
    <x v="5"/>
    <x v="39"/>
    <x v="4"/>
    <x v="14"/>
    <m/>
    <m/>
    <m/>
    <n v="0"/>
    <n v="1090"/>
    <n v="1090"/>
    <m/>
  </r>
  <r>
    <x v="15"/>
    <x v="5"/>
    <x v="39"/>
    <x v="3"/>
    <x v="5"/>
    <n v="176171"/>
    <n v="0"/>
    <n v="0"/>
    <m/>
    <m/>
    <n v="176171"/>
    <m/>
  </r>
  <r>
    <x v="15"/>
    <x v="5"/>
    <x v="39"/>
    <x v="3"/>
    <x v="10"/>
    <n v="848752"/>
    <n v="0"/>
    <n v="0"/>
    <m/>
    <m/>
    <n v="848752"/>
    <m/>
  </r>
  <r>
    <x v="15"/>
    <x v="5"/>
    <x v="39"/>
    <x v="3"/>
    <x v="15"/>
    <n v="3133281"/>
    <n v="8865"/>
    <n v="0"/>
    <m/>
    <m/>
    <n v="3133281"/>
    <m/>
  </r>
  <r>
    <x v="15"/>
    <x v="5"/>
    <x v="39"/>
    <x v="3"/>
    <x v="16"/>
    <m/>
    <m/>
    <m/>
    <n v="0"/>
    <n v="9950"/>
    <n v="9950"/>
    <m/>
  </r>
  <r>
    <x v="15"/>
    <x v="5"/>
    <x v="22"/>
    <x v="0"/>
    <x v="11"/>
    <n v="3710916"/>
    <n v="0"/>
    <n v="0"/>
    <m/>
    <m/>
    <n v="3710916"/>
    <m/>
  </r>
  <r>
    <x v="15"/>
    <x v="5"/>
    <x v="22"/>
    <x v="6"/>
    <x v="4"/>
    <n v="241220"/>
    <n v="0"/>
    <n v="0"/>
    <m/>
    <m/>
    <n v="241220"/>
    <m/>
  </r>
  <r>
    <x v="15"/>
    <x v="5"/>
    <x v="22"/>
    <x v="1"/>
    <x v="12"/>
    <n v="3562937"/>
    <n v="35829"/>
    <n v="0"/>
    <m/>
    <m/>
    <n v="3562937"/>
    <m/>
  </r>
  <r>
    <x v="15"/>
    <x v="5"/>
    <x v="22"/>
    <x v="1"/>
    <x v="8"/>
    <m/>
    <m/>
    <m/>
    <n v="0"/>
    <n v="6000"/>
    <n v="6000"/>
    <m/>
  </r>
  <r>
    <x v="15"/>
    <x v="5"/>
    <x v="22"/>
    <x v="2"/>
    <x v="6"/>
    <n v="1885177"/>
    <n v="75509"/>
    <n v="0"/>
    <m/>
    <m/>
    <n v="1885177"/>
    <m/>
  </r>
  <r>
    <x v="15"/>
    <x v="5"/>
    <x v="22"/>
    <x v="2"/>
    <x v="13"/>
    <n v="10498077"/>
    <n v="75038"/>
    <n v="0"/>
    <m/>
    <m/>
    <n v="10498077"/>
    <m/>
  </r>
  <r>
    <x v="15"/>
    <x v="5"/>
    <x v="22"/>
    <x v="2"/>
    <x v="9"/>
    <m/>
    <m/>
    <m/>
    <n v="901517"/>
    <n v="0"/>
    <n v="901517"/>
    <m/>
  </r>
  <r>
    <x v="15"/>
    <x v="5"/>
    <x v="22"/>
    <x v="4"/>
    <x v="7"/>
    <n v="369130"/>
    <n v="0"/>
    <n v="0"/>
    <m/>
    <m/>
    <n v="369130"/>
    <m/>
  </r>
  <r>
    <x v="15"/>
    <x v="5"/>
    <x v="22"/>
    <x v="3"/>
    <x v="5"/>
    <n v="1036694"/>
    <n v="0"/>
    <n v="0"/>
    <m/>
    <m/>
    <n v="1036694"/>
    <m/>
  </r>
  <r>
    <x v="15"/>
    <x v="5"/>
    <x v="22"/>
    <x v="3"/>
    <x v="10"/>
    <n v="2007923"/>
    <n v="0"/>
    <n v="0"/>
    <m/>
    <m/>
    <n v="2007923"/>
    <m/>
  </r>
  <r>
    <x v="15"/>
    <x v="5"/>
    <x v="22"/>
    <x v="3"/>
    <x v="3"/>
    <m/>
    <m/>
    <m/>
    <n v="0"/>
    <n v="1160"/>
    <n v="1160"/>
    <m/>
  </r>
  <r>
    <x v="15"/>
    <x v="5"/>
    <x v="22"/>
    <x v="3"/>
    <x v="15"/>
    <n v="1247577"/>
    <n v="18374"/>
    <n v="0"/>
    <m/>
    <m/>
    <n v="1247577"/>
    <m/>
  </r>
  <r>
    <x v="15"/>
    <x v="7"/>
    <x v="121"/>
    <x v="0"/>
    <x v="11"/>
    <n v="83600"/>
    <n v="0"/>
    <n v="0"/>
    <m/>
    <m/>
    <n v="83600"/>
    <m/>
  </r>
  <r>
    <x v="15"/>
    <x v="7"/>
    <x v="121"/>
    <x v="1"/>
    <x v="12"/>
    <n v="144865"/>
    <n v="0"/>
    <n v="0"/>
    <m/>
    <m/>
    <n v="144865"/>
    <m/>
  </r>
  <r>
    <x v="15"/>
    <x v="7"/>
    <x v="121"/>
    <x v="3"/>
    <x v="15"/>
    <n v="17362"/>
    <n v="0"/>
    <n v="0"/>
    <m/>
    <m/>
    <n v="17362"/>
    <m/>
  </r>
  <r>
    <x v="15"/>
    <x v="7"/>
    <x v="52"/>
    <x v="0"/>
    <x v="11"/>
    <n v="2765512"/>
    <n v="154338"/>
    <n v="0"/>
    <m/>
    <m/>
    <n v="2765512"/>
    <m/>
  </r>
  <r>
    <x v="15"/>
    <x v="7"/>
    <x v="52"/>
    <x v="6"/>
    <x v="4"/>
    <n v="52529"/>
    <n v="0"/>
    <n v="0"/>
    <m/>
    <m/>
    <n v="52529"/>
    <m/>
  </r>
  <r>
    <x v="15"/>
    <x v="7"/>
    <x v="52"/>
    <x v="1"/>
    <x v="12"/>
    <n v="775279"/>
    <n v="0"/>
    <n v="0"/>
    <m/>
    <m/>
    <n v="775279"/>
    <m/>
  </r>
  <r>
    <x v="15"/>
    <x v="7"/>
    <x v="52"/>
    <x v="2"/>
    <x v="6"/>
    <n v="376156"/>
    <n v="0"/>
    <n v="0"/>
    <m/>
    <m/>
    <n v="376156"/>
    <m/>
  </r>
  <r>
    <x v="15"/>
    <x v="7"/>
    <x v="52"/>
    <x v="2"/>
    <x v="13"/>
    <n v="1931224"/>
    <n v="11288"/>
    <n v="0"/>
    <m/>
    <m/>
    <n v="1931224"/>
    <m/>
  </r>
  <r>
    <x v="15"/>
    <x v="7"/>
    <x v="52"/>
    <x v="2"/>
    <x v="9"/>
    <m/>
    <m/>
    <m/>
    <n v="86404"/>
    <n v="0"/>
    <n v="86404"/>
    <m/>
  </r>
  <r>
    <x v="15"/>
    <x v="7"/>
    <x v="52"/>
    <x v="4"/>
    <x v="7"/>
    <n v="24560"/>
    <n v="0"/>
    <n v="0"/>
    <m/>
    <m/>
    <n v="24560"/>
    <m/>
  </r>
  <r>
    <x v="15"/>
    <x v="7"/>
    <x v="52"/>
    <x v="3"/>
    <x v="5"/>
    <n v="13534"/>
    <n v="0"/>
    <n v="0"/>
    <m/>
    <m/>
    <n v="13534"/>
    <m/>
  </r>
  <r>
    <x v="15"/>
    <x v="7"/>
    <x v="52"/>
    <x v="3"/>
    <x v="10"/>
    <n v="176540"/>
    <n v="0"/>
    <n v="0"/>
    <m/>
    <m/>
    <n v="176540"/>
    <m/>
  </r>
  <r>
    <x v="15"/>
    <x v="7"/>
    <x v="52"/>
    <x v="3"/>
    <x v="15"/>
    <n v="315547"/>
    <n v="0"/>
    <n v="0"/>
    <m/>
    <m/>
    <n v="315547"/>
    <m/>
  </r>
  <r>
    <x v="15"/>
    <x v="7"/>
    <x v="82"/>
    <x v="0"/>
    <x v="11"/>
    <n v="801465"/>
    <n v="0"/>
    <n v="0"/>
    <m/>
    <m/>
    <n v="801465"/>
    <m/>
  </r>
  <r>
    <x v="15"/>
    <x v="7"/>
    <x v="82"/>
    <x v="1"/>
    <x v="12"/>
    <n v="1861067"/>
    <n v="0"/>
    <n v="0"/>
    <m/>
    <m/>
    <n v="1861067"/>
    <m/>
  </r>
  <r>
    <x v="15"/>
    <x v="7"/>
    <x v="82"/>
    <x v="2"/>
    <x v="6"/>
    <n v="46378"/>
    <n v="13623"/>
    <n v="0"/>
    <m/>
    <m/>
    <n v="46378"/>
    <m/>
  </r>
  <r>
    <x v="15"/>
    <x v="7"/>
    <x v="82"/>
    <x v="2"/>
    <x v="13"/>
    <n v="715655"/>
    <n v="0"/>
    <n v="0"/>
    <m/>
    <m/>
    <n v="715655"/>
    <m/>
  </r>
  <r>
    <x v="15"/>
    <x v="7"/>
    <x v="82"/>
    <x v="3"/>
    <x v="15"/>
    <n v="69649"/>
    <n v="0"/>
    <n v="0"/>
    <m/>
    <m/>
    <n v="69649"/>
    <m/>
  </r>
  <r>
    <x v="15"/>
    <x v="5"/>
    <x v="66"/>
    <x v="0"/>
    <x v="11"/>
    <n v="1269034"/>
    <n v="0"/>
    <n v="0"/>
    <m/>
    <m/>
    <n v="1269034"/>
    <m/>
  </r>
  <r>
    <x v="15"/>
    <x v="5"/>
    <x v="66"/>
    <x v="0"/>
    <x v="1"/>
    <m/>
    <m/>
    <m/>
    <n v="0"/>
    <n v="26930"/>
    <n v="26930"/>
    <m/>
  </r>
  <r>
    <x v="15"/>
    <x v="5"/>
    <x v="66"/>
    <x v="1"/>
    <x v="12"/>
    <n v="138390"/>
    <n v="0"/>
    <n v="0"/>
    <m/>
    <m/>
    <n v="138390"/>
    <m/>
  </r>
  <r>
    <x v="15"/>
    <x v="5"/>
    <x v="66"/>
    <x v="2"/>
    <x v="6"/>
    <n v="914235"/>
    <n v="0"/>
    <n v="0"/>
    <m/>
    <m/>
    <n v="914235"/>
    <m/>
  </r>
  <r>
    <x v="15"/>
    <x v="5"/>
    <x v="66"/>
    <x v="2"/>
    <x v="13"/>
    <n v="1559202"/>
    <n v="0"/>
    <n v="0"/>
    <m/>
    <m/>
    <n v="1559202"/>
    <m/>
  </r>
  <r>
    <x v="15"/>
    <x v="5"/>
    <x v="66"/>
    <x v="2"/>
    <x v="9"/>
    <m/>
    <m/>
    <m/>
    <n v="951842"/>
    <n v="32800"/>
    <n v="984642"/>
    <m/>
  </r>
  <r>
    <x v="15"/>
    <x v="5"/>
    <x v="66"/>
    <x v="4"/>
    <x v="7"/>
    <n v="19466"/>
    <n v="0"/>
    <n v="0"/>
    <m/>
    <m/>
    <n v="19466"/>
    <m/>
  </r>
  <r>
    <x v="15"/>
    <x v="5"/>
    <x v="66"/>
    <x v="3"/>
    <x v="5"/>
    <n v="15200"/>
    <n v="0"/>
    <n v="0"/>
    <m/>
    <m/>
    <n v="15200"/>
    <m/>
  </r>
  <r>
    <x v="15"/>
    <x v="5"/>
    <x v="66"/>
    <x v="3"/>
    <x v="10"/>
    <n v="60629"/>
    <n v="0"/>
    <n v="0"/>
    <m/>
    <m/>
    <n v="60629"/>
    <m/>
  </r>
  <r>
    <x v="15"/>
    <x v="7"/>
    <x v="117"/>
    <x v="0"/>
    <x v="11"/>
    <n v="103479"/>
    <n v="0"/>
    <n v="0"/>
    <m/>
    <m/>
    <n v="103479"/>
    <m/>
  </r>
  <r>
    <x v="15"/>
    <x v="7"/>
    <x v="117"/>
    <x v="1"/>
    <x v="12"/>
    <n v="241858"/>
    <n v="0"/>
    <n v="0"/>
    <m/>
    <m/>
    <n v="241858"/>
    <m/>
  </r>
  <r>
    <x v="15"/>
    <x v="7"/>
    <x v="117"/>
    <x v="2"/>
    <x v="6"/>
    <n v="85616"/>
    <n v="0"/>
    <n v="0"/>
    <m/>
    <m/>
    <n v="85616"/>
    <m/>
  </r>
  <r>
    <x v="15"/>
    <x v="7"/>
    <x v="117"/>
    <x v="2"/>
    <x v="13"/>
    <n v="134001"/>
    <n v="0"/>
    <n v="0"/>
    <m/>
    <m/>
    <n v="134001"/>
    <m/>
  </r>
  <r>
    <x v="15"/>
    <x v="7"/>
    <x v="117"/>
    <x v="3"/>
    <x v="15"/>
    <n v="394648"/>
    <n v="0"/>
    <n v="0"/>
    <m/>
    <m/>
    <n v="394648"/>
    <m/>
  </r>
  <r>
    <x v="15"/>
    <x v="7"/>
    <x v="115"/>
    <x v="0"/>
    <x v="11"/>
    <n v="489439"/>
    <n v="0"/>
    <n v="0"/>
    <m/>
    <m/>
    <n v="489439"/>
    <m/>
  </r>
  <r>
    <x v="15"/>
    <x v="7"/>
    <x v="115"/>
    <x v="1"/>
    <x v="12"/>
    <n v="47125"/>
    <n v="0"/>
    <n v="0"/>
    <m/>
    <m/>
    <n v="47125"/>
    <m/>
  </r>
  <r>
    <x v="15"/>
    <x v="7"/>
    <x v="115"/>
    <x v="2"/>
    <x v="6"/>
    <n v="76139"/>
    <n v="0"/>
    <n v="0"/>
    <m/>
    <m/>
    <n v="76139"/>
    <m/>
  </r>
  <r>
    <x v="15"/>
    <x v="7"/>
    <x v="115"/>
    <x v="2"/>
    <x v="13"/>
    <n v="221510"/>
    <n v="0"/>
    <n v="0"/>
    <m/>
    <m/>
    <n v="221510"/>
    <m/>
  </r>
  <r>
    <x v="15"/>
    <x v="7"/>
    <x v="139"/>
    <x v="0"/>
    <x v="11"/>
    <n v="11671"/>
    <n v="11671"/>
    <n v="0"/>
    <m/>
    <m/>
    <n v="11671"/>
    <m/>
  </r>
  <r>
    <x v="15"/>
    <x v="7"/>
    <x v="139"/>
    <x v="1"/>
    <x v="12"/>
    <n v="88501"/>
    <n v="0"/>
    <n v="0"/>
    <m/>
    <m/>
    <n v="88501"/>
    <m/>
  </r>
  <r>
    <x v="15"/>
    <x v="7"/>
    <x v="72"/>
    <x v="0"/>
    <x v="11"/>
    <n v="1457792"/>
    <n v="0"/>
    <n v="0"/>
    <m/>
    <m/>
    <n v="1457792"/>
    <m/>
  </r>
  <r>
    <x v="15"/>
    <x v="7"/>
    <x v="72"/>
    <x v="1"/>
    <x v="12"/>
    <n v="1505561"/>
    <n v="0"/>
    <n v="0"/>
    <m/>
    <m/>
    <n v="1505561"/>
    <m/>
  </r>
  <r>
    <x v="15"/>
    <x v="7"/>
    <x v="72"/>
    <x v="1"/>
    <x v="8"/>
    <m/>
    <m/>
    <m/>
    <n v="46231"/>
    <n v="0"/>
    <n v="46231"/>
    <m/>
  </r>
  <r>
    <x v="15"/>
    <x v="7"/>
    <x v="72"/>
    <x v="2"/>
    <x v="6"/>
    <n v="644196"/>
    <n v="0"/>
    <n v="0"/>
    <m/>
    <m/>
    <n v="644196"/>
    <m/>
  </r>
  <r>
    <x v="15"/>
    <x v="7"/>
    <x v="72"/>
    <x v="2"/>
    <x v="13"/>
    <n v="1338852"/>
    <n v="0"/>
    <n v="0"/>
    <m/>
    <m/>
    <n v="1338852"/>
    <m/>
  </r>
  <r>
    <x v="15"/>
    <x v="7"/>
    <x v="72"/>
    <x v="4"/>
    <x v="7"/>
    <n v="105358"/>
    <n v="0"/>
    <n v="0"/>
    <m/>
    <m/>
    <n v="105358"/>
    <m/>
  </r>
  <r>
    <x v="15"/>
    <x v="7"/>
    <x v="72"/>
    <x v="3"/>
    <x v="15"/>
    <n v="229075"/>
    <n v="0"/>
    <n v="0"/>
    <m/>
    <m/>
    <n v="229075"/>
    <m/>
  </r>
  <r>
    <x v="15"/>
    <x v="7"/>
    <x v="62"/>
    <x v="0"/>
    <x v="11"/>
    <n v="1789756"/>
    <n v="143103"/>
    <n v="0"/>
    <m/>
    <m/>
    <n v="1789756"/>
    <m/>
  </r>
  <r>
    <x v="15"/>
    <x v="7"/>
    <x v="62"/>
    <x v="0"/>
    <x v="1"/>
    <m/>
    <m/>
    <m/>
    <n v="94120"/>
    <n v="0"/>
    <n v="94120"/>
    <m/>
  </r>
  <r>
    <x v="15"/>
    <x v="7"/>
    <x v="62"/>
    <x v="1"/>
    <x v="12"/>
    <n v="4212879"/>
    <n v="167409"/>
    <n v="0"/>
    <m/>
    <m/>
    <n v="4212879"/>
    <m/>
  </r>
  <r>
    <x v="15"/>
    <x v="7"/>
    <x v="62"/>
    <x v="1"/>
    <x v="8"/>
    <m/>
    <m/>
    <m/>
    <n v="115805"/>
    <n v="0"/>
    <n v="115805"/>
    <m/>
  </r>
  <r>
    <x v="15"/>
    <x v="7"/>
    <x v="62"/>
    <x v="2"/>
    <x v="6"/>
    <n v="946739"/>
    <n v="13947"/>
    <n v="0"/>
    <m/>
    <m/>
    <n v="946739"/>
    <m/>
  </r>
  <r>
    <x v="15"/>
    <x v="7"/>
    <x v="62"/>
    <x v="2"/>
    <x v="13"/>
    <n v="2604108"/>
    <n v="16867"/>
    <n v="0"/>
    <m/>
    <m/>
    <n v="2604108"/>
    <m/>
  </r>
  <r>
    <x v="15"/>
    <x v="7"/>
    <x v="62"/>
    <x v="4"/>
    <x v="7"/>
    <n v="118107"/>
    <n v="0"/>
    <n v="0"/>
    <m/>
    <m/>
    <n v="118107"/>
    <m/>
  </r>
  <r>
    <x v="15"/>
    <x v="7"/>
    <x v="62"/>
    <x v="3"/>
    <x v="10"/>
    <n v="140550"/>
    <n v="0"/>
    <n v="0"/>
    <m/>
    <m/>
    <n v="140550"/>
    <m/>
  </r>
  <r>
    <x v="15"/>
    <x v="7"/>
    <x v="62"/>
    <x v="3"/>
    <x v="15"/>
    <n v="362117"/>
    <n v="0"/>
    <n v="0"/>
    <m/>
    <m/>
    <n v="362117"/>
    <m/>
  </r>
  <r>
    <x v="15"/>
    <x v="7"/>
    <x v="149"/>
    <x v="0"/>
    <x v="11"/>
    <n v="78907"/>
    <n v="0"/>
    <n v="0"/>
    <m/>
    <m/>
    <n v="78907"/>
    <m/>
  </r>
  <r>
    <x v="15"/>
    <x v="7"/>
    <x v="149"/>
    <x v="1"/>
    <x v="12"/>
    <n v="24219"/>
    <n v="0"/>
    <n v="0"/>
    <m/>
    <m/>
    <n v="24219"/>
    <m/>
  </r>
  <r>
    <x v="15"/>
    <x v="7"/>
    <x v="133"/>
    <x v="0"/>
    <x v="11"/>
    <n v="162307"/>
    <n v="0"/>
    <n v="0"/>
    <m/>
    <m/>
    <n v="162307"/>
    <m/>
  </r>
  <r>
    <x v="15"/>
    <x v="7"/>
    <x v="133"/>
    <x v="1"/>
    <x v="12"/>
    <n v="47300"/>
    <n v="0"/>
    <n v="0"/>
    <m/>
    <m/>
    <n v="47300"/>
    <m/>
  </r>
  <r>
    <x v="15"/>
    <x v="7"/>
    <x v="130"/>
    <x v="0"/>
    <x v="11"/>
    <n v="96901"/>
    <n v="0"/>
    <n v="0"/>
    <m/>
    <m/>
    <n v="96901"/>
    <m/>
  </r>
  <r>
    <x v="15"/>
    <x v="7"/>
    <x v="130"/>
    <x v="1"/>
    <x v="12"/>
    <n v="28186"/>
    <n v="0"/>
    <n v="0"/>
    <m/>
    <m/>
    <n v="28186"/>
    <m/>
  </r>
  <r>
    <x v="15"/>
    <x v="9"/>
    <x v="106"/>
    <x v="0"/>
    <x v="11"/>
    <n v="449464"/>
    <n v="0"/>
    <n v="0"/>
    <m/>
    <m/>
    <n v="449464"/>
    <m/>
  </r>
  <r>
    <x v="15"/>
    <x v="9"/>
    <x v="106"/>
    <x v="1"/>
    <x v="12"/>
    <n v="172259"/>
    <n v="0"/>
    <n v="0"/>
    <m/>
    <m/>
    <n v="172259"/>
    <m/>
  </r>
  <r>
    <x v="15"/>
    <x v="9"/>
    <x v="106"/>
    <x v="2"/>
    <x v="6"/>
    <n v="14715"/>
    <n v="0"/>
    <n v="0"/>
    <m/>
    <m/>
    <n v="14715"/>
    <m/>
  </r>
  <r>
    <x v="15"/>
    <x v="9"/>
    <x v="106"/>
    <x v="2"/>
    <x v="13"/>
    <n v="26639"/>
    <n v="0"/>
    <n v="0"/>
    <m/>
    <m/>
    <n v="26639"/>
    <m/>
  </r>
  <r>
    <x v="15"/>
    <x v="9"/>
    <x v="107"/>
    <x v="0"/>
    <x v="11"/>
    <n v="85934"/>
    <n v="0"/>
    <n v="0"/>
    <m/>
    <m/>
    <n v="85934"/>
    <m/>
  </r>
  <r>
    <x v="15"/>
    <x v="9"/>
    <x v="107"/>
    <x v="1"/>
    <x v="12"/>
    <n v="654063"/>
    <n v="0"/>
    <n v="0"/>
    <m/>
    <m/>
    <n v="654063"/>
    <m/>
  </r>
  <r>
    <x v="15"/>
    <x v="9"/>
    <x v="126"/>
    <x v="0"/>
    <x v="11"/>
    <n v="230465"/>
    <n v="0"/>
    <n v="0"/>
    <m/>
    <m/>
    <n v="230465"/>
    <m/>
  </r>
  <r>
    <x v="15"/>
    <x v="9"/>
    <x v="126"/>
    <x v="1"/>
    <x v="12"/>
    <n v="321961"/>
    <n v="0"/>
    <n v="0"/>
    <m/>
    <m/>
    <n v="321961"/>
    <m/>
  </r>
  <r>
    <x v="15"/>
    <x v="9"/>
    <x v="126"/>
    <x v="2"/>
    <x v="6"/>
    <n v="1435"/>
    <n v="0"/>
    <n v="0"/>
    <m/>
    <m/>
    <n v="1435"/>
    <m/>
  </r>
  <r>
    <x v="15"/>
    <x v="9"/>
    <x v="154"/>
    <x v="0"/>
    <x v="11"/>
    <n v="99590"/>
    <n v="0"/>
    <n v="0"/>
    <m/>
    <m/>
    <n v="99590"/>
    <m/>
  </r>
  <r>
    <x v="15"/>
    <x v="9"/>
    <x v="95"/>
    <x v="0"/>
    <x v="11"/>
    <n v="350155"/>
    <n v="0"/>
    <n v="0"/>
    <m/>
    <m/>
    <n v="350155"/>
    <m/>
  </r>
  <r>
    <x v="15"/>
    <x v="9"/>
    <x v="95"/>
    <x v="1"/>
    <x v="12"/>
    <n v="551772"/>
    <n v="0"/>
    <n v="0"/>
    <m/>
    <m/>
    <n v="551772"/>
    <m/>
  </r>
  <r>
    <x v="15"/>
    <x v="9"/>
    <x v="161"/>
    <x v="1"/>
    <x v="12"/>
    <n v="86801"/>
    <n v="0"/>
    <n v="0"/>
    <m/>
    <m/>
    <n v="86801"/>
    <m/>
  </r>
  <r>
    <x v="15"/>
    <x v="9"/>
    <x v="158"/>
    <x v="2"/>
    <x v="6"/>
    <n v="7580"/>
    <n v="0"/>
    <n v="0"/>
    <m/>
    <m/>
    <n v="7580"/>
    <m/>
  </r>
  <r>
    <x v="15"/>
    <x v="9"/>
    <x v="158"/>
    <x v="2"/>
    <x v="13"/>
    <n v="46333"/>
    <n v="0"/>
    <n v="0"/>
    <m/>
    <m/>
    <n v="46333"/>
    <m/>
  </r>
  <r>
    <x v="15"/>
    <x v="9"/>
    <x v="148"/>
    <x v="1"/>
    <x v="12"/>
    <n v="249370"/>
    <n v="0"/>
    <n v="0"/>
    <m/>
    <m/>
    <n v="249370"/>
    <m/>
  </r>
  <r>
    <x v="15"/>
    <x v="9"/>
    <x v="142"/>
    <x v="0"/>
    <x v="11"/>
    <n v="11301"/>
    <n v="0"/>
    <n v="0"/>
    <m/>
    <m/>
    <n v="11301"/>
    <m/>
  </r>
  <r>
    <x v="15"/>
    <x v="9"/>
    <x v="142"/>
    <x v="1"/>
    <x v="12"/>
    <n v="275580"/>
    <n v="0"/>
    <n v="0"/>
    <m/>
    <m/>
    <n v="275580"/>
    <m/>
  </r>
  <r>
    <x v="15"/>
    <x v="9"/>
    <x v="173"/>
    <x v="0"/>
    <x v="11"/>
    <n v="126126"/>
    <n v="0"/>
    <n v="0"/>
    <m/>
    <m/>
    <n v="126126"/>
    <m/>
  </r>
  <r>
    <x v="15"/>
    <x v="9"/>
    <x v="173"/>
    <x v="1"/>
    <x v="12"/>
    <n v="121458"/>
    <n v="0"/>
    <n v="0"/>
    <m/>
    <m/>
    <n v="121458"/>
    <m/>
  </r>
  <r>
    <x v="15"/>
    <x v="9"/>
    <x v="137"/>
    <x v="1"/>
    <x v="12"/>
    <n v="140316"/>
    <n v="0"/>
    <n v="0"/>
    <m/>
    <m/>
    <n v="140316"/>
    <m/>
  </r>
  <r>
    <x v="15"/>
    <x v="9"/>
    <x v="146"/>
    <x v="1"/>
    <x v="12"/>
    <n v="42149"/>
    <n v="0"/>
    <n v="0"/>
    <m/>
    <m/>
    <n v="42149"/>
    <m/>
  </r>
  <r>
    <x v="15"/>
    <x v="9"/>
    <x v="146"/>
    <x v="1"/>
    <x v="8"/>
    <m/>
    <m/>
    <m/>
    <n v="84648"/>
    <n v="0"/>
    <n v="84648"/>
    <m/>
  </r>
  <r>
    <x v="15"/>
    <x v="9"/>
    <x v="159"/>
    <x v="1"/>
    <x v="12"/>
    <n v="20823"/>
    <n v="0"/>
    <n v="0"/>
    <m/>
    <m/>
    <n v="20823"/>
    <m/>
  </r>
  <r>
    <x v="15"/>
    <x v="9"/>
    <x v="170"/>
    <x v="0"/>
    <x v="11"/>
    <n v="6324"/>
    <n v="0"/>
    <n v="0"/>
    <m/>
    <m/>
    <n v="6324"/>
    <m/>
  </r>
  <r>
    <x v="15"/>
    <x v="9"/>
    <x v="170"/>
    <x v="1"/>
    <x v="12"/>
    <n v="15209"/>
    <n v="0"/>
    <n v="0"/>
    <m/>
    <m/>
    <n v="15209"/>
    <m/>
  </r>
  <r>
    <x v="15"/>
    <x v="12"/>
    <x v="157"/>
    <x v="0"/>
    <x v="11"/>
    <n v="35125"/>
    <n v="0"/>
    <n v="0"/>
    <m/>
    <m/>
    <n v="35125"/>
    <m/>
  </r>
  <r>
    <x v="15"/>
    <x v="12"/>
    <x v="156"/>
    <x v="0"/>
    <x v="11"/>
    <n v="6335"/>
    <n v="0"/>
    <n v="0"/>
    <m/>
    <m/>
    <n v="6335"/>
    <m/>
  </r>
  <r>
    <x v="15"/>
    <x v="12"/>
    <x v="156"/>
    <x v="1"/>
    <x v="12"/>
    <n v="10530"/>
    <n v="0"/>
    <n v="0"/>
    <m/>
    <m/>
    <n v="10530"/>
    <m/>
  </r>
  <r>
    <x v="15"/>
    <x v="0"/>
    <x v="9"/>
    <x v="0"/>
    <x v="11"/>
    <n v="12409936"/>
    <n v="83936"/>
    <n v="0"/>
    <m/>
    <m/>
    <n v="12409936"/>
    <m/>
  </r>
  <r>
    <x v="15"/>
    <x v="0"/>
    <x v="9"/>
    <x v="0"/>
    <x v="1"/>
    <m/>
    <m/>
    <m/>
    <n v="502575"/>
    <n v="55026"/>
    <n v="557601"/>
    <m/>
  </r>
  <r>
    <x v="15"/>
    <x v="0"/>
    <x v="9"/>
    <x v="6"/>
    <x v="4"/>
    <n v="9948"/>
    <n v="0"/>
    <n v="0"/>
    <m/>
    <m/>
    <n v="9948"/>
    <m/>
  </r>
  <r>
    <x v="15"/>
    <x v="0"/>
    <x v="9"/>
    <x v="1"/>
    <x v="12"/>
    <n v="2270549"/>
    <n v="0"/>
    <n v="0"/>
    <m/>
    <m/>
    <n v="2270549"/>
    <m/>
  </r>
  <r>
    <x v="15"/>
    <x v="0"/>
    <x v="9"/>
    <x v="1"/>
    <x v="8"/>
    <m/>
    <m/>
    <m/>
    <n v="133176"/>
    <n v="0"/>
    <n v="133176"/>
    <m/>
  </r>
  <r>
    <x v="15"/>
    <x v="0"/>
    <x v="9"/>
    <x v="2"/>
    <x v="6"/>
    <n v="302923"/>
    <n v="0"/>
    <n v="0"/>
    <m/>
    <m/>
    <n v="302923"/>
    <m/>
  </r>
  <r>
    <x v="15"/>
    <x v="0"/>
    <x v="9"/>
    <x v="3"/>
    <x v="3"/>
    <m/>
    <m/>
    <m/>
    <n v="0"/>
    <n v="14010"/>
    <n v="14010"/>
    <m/>
  </r>
  <r>
    <x v="15"/>
    <x v="0"/>
    <x v="0"/>
    <x v="0"/>
    <x v="11"/>
    <n v="18814223"/>
    <n v="241604"/>
    <n v="0"/>
    <m/>
    <m/>
    <n v="18814223"/>
    <m/>
  </r>
  <r>
    <x v="15"/>
    <x v="0"/>
    <x v="0"/>
    <x v="0"/>
    <x v="1"/>
    <m/>
    <m/>
    <m/>
    <n v="860082"/>
    <n v="138353"/>
    <n v="998435"/>
    <m/>
  </r>
  <r>
    <x v="15"/>
    <x v="0"/>
    <x v="0"/>
    <x v="1"/>
    <x v="12"/>
    <n v="960855"/>
    <n v="24133"/>
    <n v="0"/>
    <m/>
    <m/>
    <n v="960855"/>
    <m/>
  </r>
  <r>
    <x v="15"/>
    <x v="0"/>
    <x v="0"/>
    <x v="1"/>
    <x v="8"/>
    <m/>
    <m/>
    <m/>
    <n v="39369"/>
    <n v="2400"/>
    <n v="41769"/>
    <m/>
  </r>
  <r>
    <x v="15"/>
    <x v="0"/>
    <x v="0"/>
    <x v="2"/>
    <x v="6"/>
    <n v="229365"/>
    <n v="34120"/>
    <n v="0"/>
    <m/>
    <m/>
    <n v="229365"/>
    <m/>
  </r>
  <r>
    <x v="15"/>
    <x v="0"/>
    <x v="0"/>
    <x v="2"/>
    <x v="9"/>
    <m/>
    <m/>
    <m/>
    <n v="0"/>
    <n v="23048"/>
    <n v="23048"/>
    <m/>
  </r>
  <r>
    <x v="15"/>
    <x v="0"/>
    <x v="0"/>
    <x v="3"/>
    <x v="15"/>
    <n v="33407"/>
    <n v="0"/>
    <n v="0"/>
    <m/>
    <m/>
    <n v="33407"/>
    <m/>
  </r>
  <r>
    <x v="15"/>
    <x v="0"/>
    <x v="68"/>
    <x v="0"/>
    <x v="11"/>
    <n v="1477823"/>
    <n v="253646"/>
    <n v="0"/>
    <m/>
    <m/>
    <n v="1477823"/>
    <m/>
  </r>
  <r>
    <x v="15"/>
    <x v="0"/>
    <x v="68"/>
    <x v="1"/>
    <x v="12"/>
    <n v="20380"/>
    <n v="12053"/>
    <n v="0"/>
    <m/>
    <m/>
    <n v="20380"/>
    <m/>
  </r>
  <r>
    <x v="15"/>
    <x v="0"/>
    <x v="68"/>
    <x v="2"/>
    <x v="6"/>
    <n v="160549"/>
    <n v="132356"/>
    <n v="0"/>
    <m/>
    <m/>
    <n v="160549"/>
    <m/>
  </r>
  <r>
    <x v="15"/>
    <x v="0"/>
    <x v="128"/>
    <x v="0"/>
    <x v="11"/>
    <n v="528028"/>
    <n v="0"/>
    <n v="0"/>
    <m/>
    <m/>
    <n v="528028"/>
    <m/>
  </r>
  <r>
    <x v="15"/>
    <x v="0"/>
    <x v="124"/>
    <x v="0"/>
    <x v="11"/>
    <n v="180705"/>
    <n v="40290"/>
    <n v="0"/>
    <m/>
    <m/>
    <n v="180705"/>
    <m/>
  </r>
  <r>
    <x v="15"/>
    <x v="0"/>
    <x v="124"/>
    <x v="0"/>
    <x v="1"/>
    <m/>
    <m/>
    <m/>
    <n v="0"/>
    <n v="3000"/>
    <n v="3000"/>
    <m/>
  </r>
  <r>
    <x v="15"/>
    <x v="0"/>
    <x v="124"/>
    <x v="1"/>
    <x v="12"/>
    <n v="49542"/>
    <n v="0"/>
    <n v="0"/>
    <m/>
    <m/>
    <n v="49542"/>
    <m/>
  </r>
  <r>
    <x v="15"/>
    <x v="0"/>
    <x v="12"/>
    <x v="0"/>
    <x v="11"/>
    <n v="9760512"/>
    <n v="223165"/>
    <n v="0"/>
    <m/>
    <m/>
    <n v="9760512"/>
    <m/>
  </r>
  <r>
    <x v="15"/>
    <x v="0"/>
    <x v="12"/>
    <x v="0"/>
    <x v="1"/>
    <m/>
    <m/>
    <m/>
    <n v="154549"/>
    <n v="10792"/>
    <n v="165341"/>
    <m/>
  </r>
  <r>
    <x v="15"/>
    <x v="0"/>
    <x v="12"/>
    <x v="6"/>
    <x v="4"/>
    <n v="2353"/>
    <n v="2353"/>
    <n v="0"/>
    <m/>
    <m/>
    <n v="2353"/>
    <m/>
  </r>
  <r>
    <x v="15"/>
    <x v="0"/>
    <x v="12"/>
    <x v="1"/>
    <x v="12"/>
    <n v="1612811"/>
    <n v="44195"/>
    <n v="0"/>
    <m/>
    <m/>
    <n v="1612811"/>
    <m/>
  </r>
  <r>
    <x v="15"/>
    <x v="0"/>
    <x v="12"/>
    <x v="1"/>
    <x v="8"/>
    <m/>
    <m/>
    <m/>
    <n v="106488"/>
    <n v="0"/>
    <n v="106488"/>
    <m/>
  </r>
  <r>
    <x v="15"/>
    <x v="0"/>
    <x v="12"/>
    <x v="2"/>
    <x v="6"/>
    <n v="165149"/>
    <n v="0"/>
    <n v="0"/>
    <m/>
    <m/>
    <n v="165149"/>
    <m/>
  </r>
  <r>
    <x v="15"/>
    <x v="0"/>
    <x v="12"/>
    <x v="2"/>
    <x v="13"/>
    <n v="53396"/>
    <n v="0"/>
    <n v="0"/>
    <m/>
    <m/>
    <n v="53396"/>
    <m/>
  </r>
  <r>
    <x v="15"/>
    <x v="0"/>
    <x v="12"/>
    <x v="4"/>
    <x v="7"/>
    <n v="2075"/>
    <n v="2075"/>
    <n v="0"/>
    <m/>
    <m/>
    <n v="2075"/>
    <m/>
  </r>
  <r>
    <x v="15"/>
    <x v="0"/>
    <x v="12"/>
    <x v="3"/>
    <x v="3"/>
    <m/>
    <m/>
    <m/>
    <n v="0"/>
    <n v="39945"/>
    <n v="39945"/>
    <m/>
  </r>
  <r>
    <x v="15"/>
    <x v="0"/>
    <x v="40"/>
    <x v="0"/>
    <x v="11"/>
    <n v="4684546"/>
    <n v="60408"/>
    <n v="0"/>
    <m/>
    <m/>
    <n v="4684546"/>
    <m/>
  </r>
  <r>
    <x v="15"/>
    <x v="0"/>
    <x v="40"/>
    <x v="0"/>
    <x v="1"/>
    <m/>
    <m/>
    <m/>
    <n v="0"/>
    <n v="6610"/>
    <n v="6610"/>
    <m/>
  </r>
  <r>
    <x v="15"/>
    <x v="0"/>
    <x v="40"/>
    <x v="1"/>
    <x v="12"/>
    <n v="271031"/>
    <n v="11477"/>
    <n v="0"/>
    <m/>
    <m/>
    <n v="271031"/>
    <m/>
  </r>
  <r>
    <x v="15"/>
    <x v="0"/>
    <x v="40"/>
    <x v="3"/>
    <x v="3"/>
    <m/>
    <m/>
    <m/>
    <n v="0"/>
    <n v="2790"/>
    <n v="2790"/>
    <m/>
  </r>
  <r>
    <x v="15"/>
    <x v="0"/>
    <x v="70"/>
    <x v="0"/>
    <x v="11"/>
    <n v="1567652"/>
    <n v="0"/>
    <n v="0"/>
    <m/>
    <m/>
    <n v="1567652"/>
    <m/>
  </r>
  <r>
    <x v="15"/>
    <x v="0"/>
    <x v="70"/>
    <x v="1"/>
    <x v="12"/>
    <n v="236444"/>
    <n v="0"/>
    <n v="0"/>
    <m/>
    <m/>
    <n v="236444"/>
    <m/>
  </r>
  <r>
    <x v="15"/>
    <x v="0"/>
    <x v="70"/>
    <x v="2"/>
    <x v="6"/>
    <n v="80620"/>
    <n v="0"/>
    <n v="0"/>
    <m/>
    <m/>
    <n v="80620"/>
    <m/>
  </r>
  <r>
    <x v="15"/>
    <x v="0"/>
    <x v="70"/>
    <x v="3"/>
    <x v="3"/>
    <m/>
    <m/>
    <m/>
    <n v="0"/>
    <n v="11200"/>
    <n v="11200"/>
    <m/>
  </r>
  <r>
    <x v="15"/>
    <x v="0"/>
    <x v="77"/>
    <x v="0"/>
    <x v="11"/>
    <n v="1304319"/>
    <n v="0"/>
    <n v="0"/>
    <m/>
    <m/>
    <n v="1304319"/>
    <m/>
  </r>
  <r>
    <x v="15"/>
    <x v="0"/>
    <x v="77"/>
    <x v="1"/>
    <x v="12"/>
    <n v="792353"/>
    <n v="0"/>
    <n v="0"/>
    <m/>
    <m/>
    <n v="792353"/>
    <m/>
  </r>
  <r>
    <x v="15"/>
    <x v="0"/>
    <x v="77"/>
    <x v="2"/>
    <x v="6"/>
    <n v="29894"/>
    <n v="0"/>
    <n v="0"/>
    <m/>
    <m/>
    <n v="29894"/>
    <m/>
  </r>
  <r>
    <x v="15"/>
    <x v="0"/>
    <x v="131"/>
    <x v="0"/>
    <x v="11"/>
    <n v="173971"/>
    <n v="0"/>
    <n v="0"/>
    <m/>
    <m/>
    <n v="173971"/>
    <m/>
  </r>
  <r>
    <x v="15"/>
    <x v="0"/>
    <x v="131"/>
    <x v="1"/>
    <x v="12"/>
    <n v="18670"/>
    <n v="0"/>
    <n v="0"/>
    <m/>
    <m/>
    <n v="18670"/>
    <m/>
  </r>
  <r>
    <x v="15"/>
    <x v="0"/>
    <x v="7"/>
    <x v="0"/>
    <x v="11"/>
    <n v="11379433"/>
    <n v="0"/>
    <n v="0"/>
    <m/>
    <m/>
    <n v="11379433"/>
    <m/>
  </r>
  <r>
    <x v="15"/>
    <x v="0"/>
    <x v="7"/>
    <x v="0"/>
    <x v="1"/>
    <m/>
    <m/>
    <m/>
    <n v="78421"/>
    <n v="132800"/>
    <n v="211221"/>
    <m/>
  </r>
  <r>
    <x v="15"/>
    <x v="0"/>
    <x v="7"/>
    <x v="1"/>
    <x v="12"/>
    <n v="2424633"/>
    <n v="26710"/>
    <n v="0"/>
    <m/>
    <m/>
    <n v="2424633"/>
    <m/>
  </r>
  <r>
    <x v="15"/>
    <x v="0"/>
    <x v="7"/>
    <x v="1"/>
    <x v="8"/>
    <m/>
    <m/>
    <m/>
    <n v="75868"/>
    <n v="2400"/>
    <n v="78268"/>
    <m/>
  </r>
  <r>
    <x v="15"/>
    <x v="0"/>
    <x v="7"/>
    <x v="2"/>
    <x v="6"/>
    <n v="902095"/>
    <n v="0"/>
    <n v="0"/>
    <m/>
    <m/>
    <n v="902095"/>
    <m/>
  </r>
  <r>
    <x v="15"/>
    <x v="0"/>
    <x v="50"/>
    <x v="0"/>
    <x v="11"/>
    <n v="2944103"/>
    <n v="0"/>
    <n v="0"/>
    <m/>
    <m/>
    <n v="2944103"/>
    <m/>
  </r>
  <r>
    <x v="15"/>
    <x v="0"/>
    <x v="50"/>
    <x v="0"/>
    <x v="1"/>
    <m/>
    <m/>
    <m/>
    <n v="0"/>
    <n v="41315"/>
    <n v="41315"/>
    <m/>
  </r>
  <r>
    <x v="15"/>
    <x v="0"/>
    <x v="50"/>
    <x v="2"/>
    <x v="6"/>
    <n v="60065"/>
    <n v="0"/>
    <n v="0"/>
    <m/>
    <m/>
    <n v="60065"/>
    <m/>
  </r>
  <r>
    <x v="15"/>
    <x v="0"/>
    <x v="1"/>
    <x v="0"/>
    <x v="11"/>
    <n v="20881271"/>
    <n v="229323"/>
    <n v="0"/>
    <m/>
    <m/>
    <n v="20881271"/>
    <m/>
  </r>
  <r>
    <x v="15"/>
    <x v="0"/>
    <x v="1"/>
    <x v="0"/>
    <x v="1"/>
    <m/>
    <m/>
    <m/>
    <n v="475649"/>
    <n v="198196"/>
    <n v="673845"/>
    <m/>
  </r>
  <r>
    <x v="15"/>
    <x v="0"/>
    <x v="1"/>
    <x v="1"/>
    <x v="12"/>
    <n v="447316"/>
    <n v="43970"/>
    <n v="0"/>
    <m/>
    <m/>
    <n v="447316"/>
    <m/>
  </r>
  <r>
    <x v="15"/>
    <x v="0"/>
    <x v="1"/>
    <x v="1"/>
    <x v="8"/>
    <m/>
    <m/>
    <m/>
    <n v="65579"/>
    <n v="0"/>
    <n v="65579"/>
    <m/>
  </r>
  <r>
    <x v="15"/>
    <x v="0"/>
    <x v="1"/>
    <x v="2"/>
    <x v="6"/>
    <n v="525948"/>
    <n v="91444"/>
    <n v="0"/>
    <m/>
    <m/>
    <n v="525948"/>
    <m/>
  </r>
  <r>
    <x v="15"/>
    <x v="0"/>
    <x v="1"/>
    <x v="2"/>
    <x v="13"/>
    <n v="319646"/>
    <n v="21929"/>
    <n v="0"/>
    <m/>
    <m/>
    <n v="319646"/>
    <m/>
  </r>
  <r>
    <x v="15"/>
    <x v="0"/>
    <x v="1"/>
    <x v="4"/>
    <x v="7"/>
    <n v="53440"/>
    <n v="11161"/>
    <n v="0"/>
    <m/>
    <m/>
    <n v="53440"/>
    <m/>
  </r>
  <r>
    <x v="15"/>
    <x v="0"/>
    <x v="8"/>
    <x v="0"/>
    <x v="11"/>
    <n v="10766400"/>
    <n v="45783"/>
    <n v="0"/>
    <m/>
    <m/>
    <n v="10766400"/>
    <m/>
  </r>
  <r>
    <x v="15"/>
    <x v="0"/>
    <x v="8"/>
    <x v="0"/>
    <x v="1"/>
    <m/>
    <m/>
    <m/>
    <n v="112744"/>
    <n v="113603"/>
    <n v="226347"/>
    <m/>
  </r>
  <r>
    <x v="15"/>
    <x v="0"/>
    <x v="8"/>
    <x v="1"/>
    <x v="12"/>
    <n v="550153"/>
    <n v="28947"/>
    <n v="0"/>
    <m/>
    <m/>
    <n v="550153"/>
    <m/>
  </r>
  <r>
    <x v="15"/>
    <x v="0"/>
    <x v="8"/>
    <x v="1"/>
    <x v="8"/>
    <m/>
    <m/>
    <m/>
    <n v="47451"/>
    <n v="0"/>
    <n v="47451"/>
    <m/>
  </r>
  <r>
    <x v="15"/>
    <x v="0"/>
    <x v="8"/>
    <x v="2"/>
    <x v="6"/>
    <n v="181675"/>
    <n v="0"/>
    <n v="0"/>
    <m/>
    <m/>
    <n v="181675"/>
    <m/>
  </r>
  <r>
    <x v="15"/>
    <x v="0"/>
    <x v="8"/>
    <x v="2"/>
    <x v="13"/>
    <n v="72164"/>
    <n v="0"/>
    <n v="0"/>
    <m/>
    <m/>
    <n v="72164"/>
    <m/>
  </r>
  <r>
    <x v="15"/>
    <x v="0"/>
    <x v="8"/>
    <x v="3"/>
    <x v="3"/>
    <m/>
    <m/>
    <m/>
    <n v="0"/>
    <n v="600"/>
    <n v="600"/>
    <m/>
  </r>
  <r>
    <x v="15"/>
    <x v="0"/>
    <x v="60"/>
    <x v="0"/>
    <x v="11"/>
    <n v="2210843"/>
    <n v="57909"/>
    <n v="0"/>
    <m/>
    <m/>
    <n v="2210843"/>
    <m/>
  </r>
  <r>
    <x v="15"/>
    <x v="0"/>
    <x v="60"/>
    <x v="0"/>
    <x v="1"/>
    <m/>
    <m/>
    <m/>
    <n v="0"/>
    <n v="12600"/>
    <n v="12600"/>
    <m/>
  </r>
  <r>
    <x v="15"/>
    <x v="0"/>
    <x v="60"/>
    <x v="6"/>
    <x v="4"/>
    <n v="3913"/>
    <n v="3913"/>
    <n v="0"/>
    <m/>
    <m/>
    <n v="3913"/>
    <m/>
  </r>
  <r>
    <x v="15"/>
    <x v="0"/>
    <x v="60"/>
    <x v="1"/>
    <x v="12"/>
    <n v="158086"/>
    <n v="0"/>
    <n v="0"/>
    <m/>
    <m/>
    <n v="158086"/>
    <m/>
  </r>
  <r>
    <x v="15"/>
    <x v="0"/>
    <x v="60"/>
    <x v="2"/>
    <x v="6"/>
    <n v="24963"/>
    <n v="0"/>
    <n v="0"/>
    <m/>
    <m/>
    <n v="24963"/>
    <m/>
  </r>
  <r>
    <x v="15"/>
    <x v="0"/>
    <x v="60"/>
    <x v="2"/>
    <x v="9"/>
    <m/>
    <m/>
    <m/>
    <n v="0"/>
    <n v="3385"/>
    <n v="3385"/>
    <m/>
  </r>
  <r>
    <x v="15"/>
    <x v="0"/>
    <x v="60"/>
    <x v="3"/>
    <x v="15"/>
    <n v="10689"/>
    <n v="0"/>
    <n v="0"/>
    <m/>
    <m/>
    <n v="10689"/>
    <m/>
  </r>
  <r>
    <x v="15"/>
    <x v="0"/>
    <x v="78"/>
    <x v="0"/>
    <x v="11"/>
    <n v="647864"/>
    <n v="0"/>
    <n v="0"/>
    <m/>
    <m/>
    <n v="647864"/>
    <m/>
  </r>
  <r>
    <x v="15"/>
    <x v="0"/>
    <x v="78"/>
    <x v="1"/>
    <x v="12"/>
    <n v="137261"/>
    <n v="0"/>
    <n v="0"/>
    <m/>
    <m/>
    <n v="137261"/>
    <m/>
  </r>
  <r>
    <x v="15"/>
    <x v="0"/>
    <x v="78"/>
    <x v="2"/>
    <x v="6"/>
    <n v="977"/>
    <n v="977"/>
    <n v="0"/>
    <m/>
    <m/>
    <n v="977"/>
    <m/>
  </r>
  <r>
    <x v="15"/>
    <x v="0"/>
    <x v="78"/>
    <x v="2"/>
    <x v="9"/>
    <m/>
    <m/>
    <m/>
    <n v="0"/>
    <n v="2190"/>
    <n v="2190"/>
    <m/>
  </r>
  <r>
    <x v="15"/>
    <x v="0"/>
    <x v="78"/>
    <x v="3"/>
    <x v="16"/>
    <m/>
    <m/>
    <m/>
    <n v="0"/>
    <n v="392"/>
    <n v="392"/>
    <m/>
  </r>
  <r>
    <x v="15"/>
    <x v="0"/>
    <x v="101"/>
    <x v="0"/>
    <x v="11"/>
    <n v="489973"/>
    <n v="53635"/>
    <n v="0"/>
    <m/>
    <m/>
    <n v="489973"/>
    <m/>
  </r>
  <r>
    <x v="15"/>
    <x v="0"/>
    <x v="101"/>
    <x v="1"/>
    <x v="12"/>
    <n v="81656"/>
    <n v="49724"/>
    <n v="0"/>
    <m/>
    <m/>
    <n v="81656"/>
    <m/>
  </r>
  <r>
    <x v="15"/>
    <x v="0"/>
    <x v="101"/>
    <x v="2"/>
    <x v="6"/>
    <n v="29709"/>
    <n v="0"/>
    <n v="0"/>
    <m/>
    <m/>
    <n v="29709"/>
    <m/>
  </r>
  <r>
    <x v="15"/>
    <x v="0"/>
    <x v="32"/>
    <x v="0"/>
    <x v="11"/>
    <n v="3530479"/>
    <n v="0"/>
    <n v="0"/>
    <m/>
    <m/>
    <n v="3530479"/>
    <m/>
  </r>
  <r>
    <x v="15"/>
    <x v="0"/>
    <x v="32"/>
    <x v="0"/>
    <x v="1"/>
    <m/>
    <m/>
    <m/>
    <n v="0"/>
    <n v="28720"/>
    <n v="28720"/>
    <m/>
  </r>
  <r>
    <x v="15"/>
    <x v="0"/>
    <x v="32"/>
    <x v="2"/>
    <x v="6"/>
    <n v="46820"/>
    <n v="0"/>
    <n v="0"/>
    <m/>
    <m/>
    <n v="46820"/>
    <m/>
  </r>
  <r>
    <x v="15"/>
    <x v="0"/>
    <x v="132"/>
    <x v="0"/>
    <x v="11"/>
    <n v="108921"/>
    <n v="0"/>
    <n v="0"/>
    <m/>
    <m/>
    <n v="108921"/>
    <m/>
  </r>
  <r>
    <x v="15"/>
    <x v="0"/>
    <x v="132"/>
    <x v="1"/>
    <x v="12"/>
    <n v="5835"/>
    <n v="0"/>
    <n v="0"/>
    <m/>
    <m/>
    <n v="5835"/>
    <m/>
  </r>
  <r>
    <x v="15"/>
    <x v="0"/>
    <x v="162"/>
    <x v="0"/>
    <x v="11"/>
    <n v="51458"/>
    <n v="0"/>
    <n v="0"/>
    <m/>
    <m/>
    <n v="51458"/>
    <m/>
  </r>
  <r>
    <x v="15"/>
    <x v="0"/>
    <x v="18"/>
    <x v="0"/>
    <x v="11"/>
    <n v="7366454"/>
    <n v="79344"/>
    <n v="0"/>
    <m/>
    <m/>
    <n v="7366454"/>
    <m/>
  </r>
  <r>
    <x v="15"/>
    <x v="0"/>
    <x v="18"/>
    <x v="0"/>
    <x v="1"/>
    <m/>
    <m/>
    <m/>
    <n v="407423"/>
    <n v="101555"/>
    <n v="508978"/>
    <m/>
  </r>
  <r>
    <x v="15"/>
    <x v="0"/>
    <x v="18"/>
    <x v="1"/>
    <x v="12"/>
    <n v="368932"/>
    <n v="9039"/>
    <n v="0"/>
    <m/>
    <m/>
    <n v="368932"/>
    <m/>
  </r>
  <r>
    <x v="15"/>
    <x v="0"/>
    <x v="18"/>
    <x v="1"/>
    <x v="8"/>
    <m/>
    <m/>
    <m/>
    <n v="72254"/>
    <n v="16740"/>
    <n v="88994"/>
    <m/>
  </r>
  <r>
    <x v="15"/>
    <x v="0"/>
    <x v="18"/>
    <x v="2"/>
    <x v="6"/>
    <n v="129614"/>
    <n v="8793"/>
    <n v="0"/>
    <m/>
    <m/>
    <n v="129614"/>
    <m/>
  </r>
  <r>
    <x v="15"/>
    <x v="0"/>
    <x v="18"/>
    <x v="2"/>
    <x v="13"/>
    <n v="112171"/>
    <n v="0"/>
    <n v="0"/>
    <m/>
    <m/>
    <n v="112171"/>
    <m/>
  </r>
  <r>
    <x v="15"/>
    <x v="0"/>
    <x v="18"/>
    <x v="2"/>
    <x v="9"/>
    <m/>
    <m/>
    <m/>
    <n v="0"/>
    <n v="4890"/>
    <n v="4890"/>
    <m/>
  </r>
  <r>
    <x v="15"/>
    <x v="0"/>
    <x v="18"/>
    <x v="3"/>
    <x v="10"/>
    <n v="1263"/>
    <n v="1263"/>
    <n v="0"/>
    <m/>
    <m/>
    <n v="1263"/>
    <m/>
  </r>
  <r>
    <x v="15"/>
    <x v="0"/>
    <x v="18"/>
    <x v="3"/>
    <x v="3"/>
    <m/>
    <m/>
    <m/>
    <n v="0"/>
    <n v="6100"/>
    <n v="6100"/>
    <m/>
  </r>
  <r>
    <x v="15"/>
    <x v="0"/>
    <x v="18"/>
    <x v="3"/>
    <x v="15"/>
    <n v="15001"/>
    <n v="0"/>
    <n v="0"/>
    <m/>
    <m/>
    <n v="15001"/>
    <m/>
  </r>
  <r>
    <x v="15"/>
    <x v="0"/>
    <x v="31"/>
    <x v="0"/>
    <x v="11"/>
    <n v="7127288"/>
    <n v="52339"/>
    <n v="0"/>
    <m/>
    <m/>
    <n v="7127288"/>
    <m/>
  </r>
  <r>
    <x v="15"/>
    <x v="0"/>
    <x v="31"/>
    <x v="6"/>
    <x v="4"/>
    <n v="4633"/>
    <n v="0"/>
    <n v="0"/>
    <m/>
    <m/>
    <n v="4633"/>
    <m/>
  </r>
  <r>
    <x v="15"/>
    <x v="0"/>
    <x v="31"/>
    <x v="1"/>
    <x v="12"/>
    <n v="623527"/>
    <n v="1741"/>
    <n v="0"/>
    <m/>
    <m/>
    <n v="623527"/>
    <m/>
  </r>
  <r>
    <x v="15"/>
    <x v="0"/>
    <x v="31"/>
    <x v="2"/>
    <x v="6"/>
    <n v="41705"/>
    <n v="0"/>
    <n v="0"/>
    <m/>
    <m/>
    <n v="41705"/>
    <m/>
  </r>
  <r>
    <x v="15"/>
    <x v="0"/>
    <x v="96"/>
    <x v="0"/>
    <x v="11"/>
    <n v="419033"/>
    <n v="26859"/>
    <n v="0"/>
    <m/>
    <m/>
    <n v="419033"/>
    <m/>
  </r>
  <r>
    <x v="15"/>
    <x v="0"/>
    <x v="96"/>
    <x v="1"/>
    <x v="12"/>
    <n v="5321"/>
    <n v="0"/>
    <n v="0"/>
    <m/>
    <m/>
    <n v="5321"/>
    <m/>
  </r>
  <r>
    <x v="15"/>
    <x v="0"/>
    <x v="54"/>
    <x v="0"/>
    <x v="11"/>
    <n v="4999738"/>
    <n v="0"/>
    <n v="0"/>
    <m/>
    <m/>
    <n v="4999738"/>
    <m/>
  </r>
  <r>
    <x v="15"/>
    <x v="0"/>
    <x v="54"/>
    <x v="0"/>
    <x v="1"/>
    <m/>
    <m/>
    <m/>
    <n v="430392"/>
    <n v="5000"/>
    <n v="435392"/>
    <m/>
  </r>
  <r>
    <x v="15"/>
    <x v="0"/>
    <x v="54"/>
    <x v="1"/>
    <x v="12"/>
    <n v="359422"/>
    <n v="0"/>
    <n v="0"/>
    <m/>
    <m/>
    <n v="359422"/>
    <m/>
  </r>
  <r>
    <x v="15"/>
    <x v="0"/>
    <x v="54"/>
    <x v="2"/>
    <x v="6"/>
    <n v="33176"/>
    <n v="0"/>
    <n v="0"/>
    <m/>
    <m/>
    <n v="33176"/>
    <m/>
  </r>
  <r>
    <x v="15"/>
    <x v="0"/>
    <x v="103"/>
    <x v="0"/>
    <x v="11"/>
    <n v="188927"/>
    <n v="80844"/>
    <n v="0"/>
    <m/>
    <m/>
    <n v="188927"/>
    <m/>
  </r>
  <r>
    <x v="15"/>
    <x v="0"/>
    <x v="103"/>
    <x v="2"/>
    <x v="6"/>
    <n v="9166"/>
    <n v="9166"/>
    <n v="0"/>
    <m/>
    <m/>
    <n v="9166"/>
    <m/>
  </r>
  <r>
    <x v="15"/>
    <x v="0"/>
    <x v="103"/>
    <x v="2"/>
    <x v="13"/>
    <n v="6697"/>
    <n v="6697"/>
    <n v="0"/>
    <m/>
    <m/>
    <n v="6697"/>
    <m/>
  </r>
  <r>
    <x v="15"/>
    <x v="0"/>
    <x v="103"/>
    <x v="3"/>
    <x v="15"/>
    <n v="19982"/>
    <n v="19982"/>
    <n v="0"/>
    <m/>
    <m/>
    <n v="19982"/>
    <m/>
  </r>
  <r>
    <x v="15"/>
    <x v="9"/>
    <x v="107"/>
    <x v="0"/>
    <x v="0"/>
    <m/>
    <m/>
    <m/>
    <m/>
    <m/>
    <m/>
    <n v="193"/>
  </r>
  <r>
    <x v="15"/>
    <x v="9"/>
    <x v="107"/>
    <x v="1"/>
    <x v="0"/>
    <m/>
    <m/>
    <m/>
    <m/>
    <m/>
    <m/>
    <n v="653"/>
  </r>
  <r>
    <x v="15"/>
    <x v="9"/>
    <x v="173"/>
    <x v="0"/>
    <x v="0"/>
    <m/>
    <m/>
    <m/>
    <m/>
    <m/>
    <m/>
    <n v="212"/>
  </r>
  <r>
    <x v="15"/>
    <x v="9"/>
    <x v="173"/>
    <x v="1"/>
    <x v="0"/>
    <m/>
    <m/>
    <m/>
    <m/>
    <m/>
    <m/>
    <n v="256"/>
  </r>
  <r>
    <x v="15"/>
    <x v="9"/>
    <x v="146"/>
    <x v="1"/>
    <x v="0"/>
    <m/>
    <m/>
    <m/>
    <m/>
    <m/>
    <m/>
    <n v="259"/>
  </r>
  <r>
    <x v="15"/>
    <x v="9"/>
    <x v="95"/>
    <x v="0"/>
    <x v="0"/>
    <m/>
    <m/>
    <m/>
    <m/>
    <m/>
    <m/>
    <n v="800"/>
  </r>
  <r>
    <x v="15"/>
    <x v="9"/>
    <x v="95"/>
    <x v="1"/>
    <x v="0"/>
    <m/>
    <m/>
    <m/>
    <m/>
    <m/>
    <m/>
    <n v="1512"/>
  </r>
  <r>
    <x v="15"/>
    <x v="9"/>
    <x v="148"/>
    <x v="1"/>
    <x v="0"/>
    <m/>
    <m/>
    <m/>
    <m/>
    <m/>
    <m/>
    <n v="430"/>
  </r>
  <r>
    <x v="15"/>
    <x v="9"/>
    <x v="161"/>
    <x v="1"/>
    <x v="0"/>
    <m/>
    <m/>
    <m/>
    <m/>
    <m/>
    <m/>
    <n v="210"/>
  </r>
  <r>
    <x v="15"/>
    <x v="9"/>
    <x v="106"/>
    <x v="2"/>
    <x v="0"/>
    <m/>
    <m/>
    <m/>
    <m/>
    <m/>
    <m/>
    <n v="162"/>
  </r>
  <r>
    <x v="15"/>
    <x v="9"/>
    <x v="106"/>
    <x v="0"/>
    <x v="0"/>
    <m/>
    <m/>
    <m/>
    <m/>
    <m/>
    <m/>
    <n v="780"/>
  </r>
  <r>
    <x v="15"/>
    <x v="9"/>
    <x v="106"/>
    <x v="1"/>
    <x v="0"/>
    <m/>
    <m/>
    <m/>
    <m/>
    <m/>
    <m/>
    <n v="1040"/>
  </r>
  <r>
    <x v="15"/>
    <x v="9"/>
    <x v="126"/>
    <x v="0"/>
    <x v="0"/>
    <m/>
    <m/>
    <m/>
    <m/>
    <m/>
    <m/>
    <n v="544"/>
  </r>
  <r>
    <x v="15"/>
    <x v="9"/>
    <x v="126"/>
    <x v="1"/>
    <x v="0"/>
    <m/>
    <m/>
    <m/>
    <m/>
    <m/>
    <m/>
    <n v="619"/>
  </r>
  <r>
    <x v="15"/>
    <x v="9"/>
    <x v="142"/>
    <x v="0"/>
    <x v="0"/>
    <m/>
    <m/>
    <m/>
    <m/>
    <m/>
    <m/>
    <n v="46"/>
  </r>
  <r>
    <x v="15"/>
    <x v="9"/>
    <x v="142"/>
    <x v="1"/>
    <x v="0"/>
    <m/>
    <m/>
    <m/>
    <m/>
    <m/>
    <m/>
    <n v="688"/>
  </r>
  <r>
    <x v="15"/>
    <x v="9"/>
    <x v="154"/>
    <x v="0"/>
    <x v="0"/>
    <m/>
    <m/>
    <m/>
    <m/>
    <m/>
    <m/>
    <n v="192"/>
  </r>
  <r>
    <x v="15"/>
    <x v="9"/>
    <x v="170"/>
    <x v="0"/>
    <x v="0"/>
    <m/>
    <m/>
    <m/>
    <m/>
    <m/>
    <m/>
    <n v="15"/>
  </r>
  <r>
    <x v="15"/>
    <x v="9"/>
    <x v="170"/>
    <x v="1"/>
    <x v="0"/>
    <m/>
    <m/>
    <m/>
    <m/>
    <m/>
    <m/>
    <n v="37"/>
  </r>
  <r>
    <x v="15"/>
    <x v="9"/>
    <x v="158"/>
    <x v="2"/>
    <x v="0"/>
    <m/>
    <m/>
    <m/>
    <m/>
    <m/>
    <m/>
    <n v="107"/>
  </r>
  <r>
    <x v="15"/>
    <x v="9"/>
    <x v="159"/>
    <x v="1"/>
    <x v="0"/>
    <m/>
    <m/>
    <m/>
    <m/>
    <m/>
    <m/>
    <n v="43"/>
  </r>
  <r>
    <x v="15"/>
    <x v="9"/>
    <x v="137"/>
    <x v="0"/>
    <x v="0"/>
    <m/>
    <m/>
    <m/>
    <m/>
    <m/>
    <m/>
    <n v="23"/>
  </r>
  <r>
    <x v="15"/>
    <x v="9"/>
    <x v="137"/>
    <x v="1"/>
    <x v="0"/>
    <m/>
    <m/>
    <m/>
    <m/>
    <m/>
    <m/>
    <n v="642"/>
  </r>
  <r>
    <x v="15"/>
    <x v="1"/>
    <x v="116"/>
    <x v="0"/>
    <x v="0"/>
    <m/>
    <m/>
    <m/>
    <m/>
    <m/>
    <m/>
    <n v="1470"/>
  </r>
  <r>
    <x v="15"/>
    <x v="1"/>
    <x v="145"/>
    <x v="0"/>
    <x v="0"/>
    <m/>
    <m/>
    <m/>
    <m/>
    <m/>
    <m/>
    <n v="265"/>
  </r>
  <r>
    <x v="15"/>
    <x v="1"/>
    <x v="30"/>
    <x v="4"/>
    <x v="0"/>
    <m/>
    <m/>
    <m/>
    <m/>
    <m/>
    <m/>
    <n v="220"/>
  </r>
  <r>
    <x v="15"/>
    <x v="1"/>
    <x v="30"/>
    <x v="3"/>
    <x v="0"/>
    <m/>
    <m/>
    <m/>
    <m/>
    <m/>
    <m/>
    <n v="375"/>
  </r>
  <r>
    <x v="15"/>
    <x v="1"/>
    <x v="30"/>
    <x v="2"/>
    <x v="0"/>
    <m/>
    <m/>
    <m/>
    <m/>
    <m/>
    <m/>
    <n v="1185"/>
  </r>
  <r>
    <x v="15"/>
    <x v="1"/>
    <x v="30"/>
    <x v="0"/>
    <x v="0"/>
    <m/>
    <m/>
    <m/>
    <m/>
    <m/>
    <m/>
    <n v="8913"/>
  </r>
  <r>
    <x v="15"/>
    <x v="1"/>
    <x v="30"/>
    <x v="1"/>
    <x v="0"/>
    <m/>
    <m/>
    <m/>
    <m/>
    <m/>
    <m/>
    <n v="12218"/>
  </r>
  <r>
    <x v="15"/>
    <x v="1"/>
    <x v="30"/>
    <x v="2"/>
    <x v="0"/>
    <m/>
    <m/>
    <m/>
    <m/>
    <m/>
    <m/>
    <n v="1205"/>
  </r>
  <r>
    <x v="15"/>
    <x v="1"/>
    <x v="30"/>
    <x v="5"/>
    <x v="0"/>
    <m/>
    <m/>
    <m/>
    <m/>
    <m/>
    <m/>
    <n v="33"/>
  </r>
  <r>
    <x v="15"/>
    <x v="1"/>
    <x v="28"/>
    <x v="3"/>
    <x v="0"/>
    <m/>
    <m/>
    <m/>
    <m/>
    <m/>
    <m/>
    <n v="145"/>
  </r>
  <r>
    <x v="15"/>
    <x v="1"/>
    <x v="28"/>
    <x v="2"/>
    <x v="0"/>
    <m/>
    <m/>
    <m/>
    <m/>
    <m/>
    <m/>
    <n v="347"/>
  </r>
  <r>
    <x v="15"/>
    <x v="1"/>
    <x v="28"/>
    <x v="0"/>
    <x v="0"/>
    <m/>
    <m/>
    <m/>
    <m/>
    <m/>
    <m/>
    <n v="12453"/>
  </r>
  <r>
    <x v="15"/>
    <x v="1"/>
    <x v="28"/>
    <x v="1"/>
    <x v="0"/>
    <m/>
    <m/>
    <m/>
    <m/>
    <m/>
    <m/>
    <n v="8102"/>
  </r>
  <r>
    <x v="15"/>
    <x v="1"/>
    <x v="28"/>
    <x v="2"/>
    <x v="0"/>
    <m/>
    <m/>
    <m/>
    <m/>
    <m/>
    <m/>
    <n v="90"/>
  </r>
  <r>
    <x v="15"/>
    <x v="1"/>
    <x v="28"/>
    <x v="5"/>
    <x v="0"/>
    <m/>
    <m/>
    <m/>
    <m/>
    <m/>
    <m/>
    <n v="411"/>
  </r>
  <r>
    <x v="15"/>
    <x v="1"/>
    <x v="100"/>
    <x v="2"/>
    <x v="0"/>
    <m/>
    <m/>
    <m/>
    <m/>
    <m/>
    <m/>
    <n v="402"/>
  </r>
  <r>
    <x v="15"/>
    <x v="1"/>
    <x v="100"/>
    <x v="0"/>
    <x v="0"/>
    <m/>
    <m/>
    <m/>
    <m/>
    <m/>
    <m/>
    <n v="1520"/>
  </r>
  <r>
    <x v="15"/>
    <x v="1"/>
    <x v="100"/>
    <x v="1"/>
    <x v="0"/>
    <m/>
    <m/>
    <m/>
    <m/>
    <m/>
    <m/>
    <n v="64"/>
  </r>
  <r>
    <x v="15"/>
    <x v="1"/>
    <x v="100"/>
    <x v="2"/>
    <x v="0"/>
    <m/>
    <m/>
    <m/>
    <m/>
    <m/>
    <m/>
    <n v="70"/>
  </r>
  <r>
    <x v="15"/>
    <x v="1"/>
    <x v="41"/>
    <x v="3"/>
    <x v="0"/>
    <m/>
    <m/>
    <m/>
    <m/>
    <m/>
    <m/>
    <n v="34"/>
  </r>
  <r>
    <x v="15"/>
    <x v="1"/>
    <x v="41"/>
    <x v="2"/>
    <x v="0"/>
    <m/>
    <m/>
    <m/>
    <m/>
    <m/>
    <m/>
    <n v="1139"/>
  </r>
  <r>
    <x v="15"/>
    <x v="1"/>
    <x v="41"/>
    <x v="0"/>
    <x v="0"/>
    <m/>
    <m/>
    <m/>
    <m/>
    <m/>
    <m/>
    <n v="8232"/>
  </r>
  <r>
    <x v="15"/>
    <x v="1"/>
    <x v="41"/>
    <x v="1"/>
    <x v="0"/>
    <m/>
    <m/>
    <m/>
    <m/>
    <m/>
    <m/>
    <n v="2461"/>
  </r>
  <r>
    <x v="15"/>
    <x v="1"/>
    <x v="15"/>
    <x v="4"/>
    <x v="0"/>
    <m/>
    <m/>
    <m/>
    <m/>
    <m/>
    <m/>
    <n v="39"/>
  </r>
  <r>
    <x v="15"/>
    <x v="1"/>
    <x v="15"/>
    <x v="3"/>
    <x v="0"/>
    <m/>
    <m/>
    <m/>
    <m/>
    <m/>
    <m/>
    <n v="512"/>
  </r>
  <r>
    <x v="15"/>
    <x v="1"/>
    <x v="15"/>
    <x v="2"/>
    <x v="0"/>
    <m/>
    <m/>
    <m/>
    <m/>
    <m/>
    <m/>
    <n v="7581"/>
  </r>
  <r>
    <x v="15"/>
    <x v="1"/>
    <x v="15"/>
    <x v="0"/>
    <x v="0"/>
    <m/>
    <m/>
    <m/>
    <m/>
    <m/>
    <m/>
    <n v="19798"/>
  </r>
  <r>
    <x v="15"/>
    <x v="1"/>
    <x v="15"/>
    <x v="1"/>
    <x v="0"/>
    <m/>
    <m/>
    <m/>
    <m/>
    <m/>
    <m/>
    <n v="3114"/>
  </r>
  <r>
    <x v="15"/>
    <x v="1"/>
    <x v="15"/>
    <x v="2"/>
    <x v="0"/>
    <m/>
    <m/>
    <m/>
    <m/>
    <m/>
    <m/>
    <n v="857"/>
  </r>
  <r>
    <x v="15"/>
    <x v="1"/>
    <x v="15"/>
    <x v="5"/>
    <x v="0"/>
    <m/>
    <m/>
    <m/>
    <m/>
    <m/>
    <m/>
    <n v="567"/>
  </r>
  <r>
    <x v="15"/>
    <x v="1"/>
    <x v="14"/>
    <x v="4"/>
    <x v="0"/>
    <m/>
    <m/>
    <m/>
    <m/>
    <m/>
    <m/>
    <n v="125"/>
  </r>
  <r>
    <x v="15"/>
    <x v="1"/>
    <x v="14"/>
    <x v="3"/>
    <x v="0"/>
    <m/>
    <m/>
    <m/>
    <m/>
    <m/>
    <m/>
    <n v="139"/>
  </r>
  <r>
    <x v="15"/>
    <x v="1"/>
    <x v="14"/>
    <x v="2"/>
    <x v="0"/>
    <m/>
    <m/>
    <m/>
    <m/>
    <m/>
    <m/>
    <n v="3864"/>
  </r>
  <r>
    <x v="15"/>
    <x v="1"/>
    <x v="14"/>
    <x v="0"/>
    <x v="0"/>
    <m/>
    <m/>
    <m/>
    <m/>
    <m/>
    <m/>
    <n v="28688"/>
  </r>
  <r>
    <x v="15"/>
    <x v="1"/>
    <x v="14"/>
    <x v="1"/>
    <x v="0"/>
    <m/>
    <m/>
    <m/>
    <m/>
    <m/>
    <m/>
    <n v="11130"/>
  </r>
  <r>
    <x v="15"/>
    <x v="1"/>
    <x v="14"/>
    <x v="2"/>
    <x v="0"/>
    <m/>
    <m/>
    <m/>
    <m/>
    <m/>
    <m/>
    <n v="910"/>
  </r>
  <r>
    <x v="15"/>
    <x v="1"/>
    <x v="14"/>
    <x v="5"/>
    <x v="0"/>
    <m/>
    <m/>
    <m/>
    <m/>
    <m/>
    <m/>
    <n v="1058"/>
  </r>
  <r>
    <x v="15"/>
    <x v="1"/>
    <x v="24"/>
    <x v="4"/>
    <x v="0"/>
    <m/>
    <m/>
    <m/>
    <m/>
    <m/>
    <m/>
    <n v="419"/>
  </r>
  <r>
    <x v="15"/>
    <x v="1"/>
    <x v="24"/>
    <x v="3"/>
    <x v="0"/>
    <m/>
    <m/>
    <m/>
    <m/>
    <m/>
    <m/>
    <n v="557"/>
  </r>
  <r>
    <x v="15"/>
    <x v="1"/>
    <x v="24"/>
    <x v="2"/>
    <x v="0"/>
    <m/>
    <m/>
    <m/>
    <m/>
    <m/>
    <m/>
    <n v="8573"/>
  </r>
  <r>
    <x v="15"/>
    <x v="1"/>
    <x v="24"/>
    <x v="0"/>
    <x v="0"/>
    <m/>
    <m/>
    <m/>
    <m/>
    <m/>
    <m/>
    <n v="23893"/>
  </r>
  <r>
    <x v="15"/>
    <x v="1"/>
    <x v="24"/>
    <x v="1"/>
    <x v="0"/>
    <m/>
    <m/>
    <m/>
    <m/>
    <m/>
    <m/>
    <n v="1950"/>
  </r>
  <r>
    <x v="15"/>
    <x v="1"/>
    <x v="24"/>
    <x v="2"/>
    <x v="0"/>
    <m/>
    <m/>
    <m/>
    <m/>
    <m/>
    <m/>
    <n v="688"/>
  </r>
  <r>
    <x v="15"/>
    <x v="1"/>
    <x v="24"/>
    <x v="5"/>
    <x v="0"/>
    <m/>
    <m/>
    <m/>
    <m/>
    <m/>
    <m/>
    <n v="200"/>
  </r>
  <r>
    <x v="15"/>
    <x v="1"/>
    <x v="23"/>
    <x v="3"/>
    <x v="0"/>
    <m/>
    <m/>
    <m/>
    <m/>
    <m/>
    <m/>
    <n v="70"/>
  </r>
  <r>
    <x v="15"/>
    <x v="1"/>
    <x v="23"/>
    <x v="2"/>
    <x v="0"/>
    <m/>
    <m/>
    <m/>
    <m/>
    <m/>
    <m/>
    <n v="710"/>
  </r>
  <r>
    <x v="15"/>
    <x v="1"/>
    <x v="23"/>
    <x v="0"/>
    <x v="0"/>
    <m/>
    <m/>
    <m/>
    <m/>
    <m/>
    <m/>
    <n v="11702"/>
  </r>
  <r>
    <x v="15"/>
    <x v="1"/>
    <x v="23"/>
    <x v="1"/>
    <x v="0"/>
    <m/>
    <m/>
    <m/>
    <m/>
    <m/>
    <m/>
    <n v="18499"/>
  </r>
  <r>
    <x v="15"/>
    <x v="1"/>
    <x v="23"/>
    <x v="2"/>
    <x v="0"/>
    <m/>
    <m/>
    <m/>
    <m/>
    <m/>
    <m/>
    <n v="185"/>
  </r>
  <r>
    <x v="15"/>
    <x v="1"/>
    <x v="79"/>
    <x v="2"/>
    <x v="0"/>
    <m/>
    <m/>
    <m/>
    <m/>
    <m/>
    <m/>
    <n v="365"/>
  </r>
  <r>
    <x v="15"/>
    <x v="1"/>
    <x v="79"/>
    <x v="0"/>
    <x v="0"/>
    <m/>
    <m/>
    <m/>
    <m/>
    <m/>
    <m/>
    <n v="2694"/>
  </r>
  <r>
    <x v="15"/>
    <x v="1"/>
    <x v="79"/>
    <x v="1"/>
    <x v="0"/>
    <m/>
    <m/>
    <m/>
    <m/>
    <m/>
    <m/>
    <n v="207"/>
  </r>
  <r>
    <x v="15"/>
    <x v="1"/>
    <x v="79"/>
    <x v="5"/>
    <x v="0"/>
    <m/>
    <m/>
    <m/>
    <m/>
    <m/>
    <m/>
    <n v="205"/>
  </r>
  <r>
    <x v="15"/>
    <x v="1"/>
    <x v="153"/>
    <x v="0"/>
    <x v="0"/>
    <m/>
    <m/>
    <m/>
    <m/>
    <m/>
    <m/>
    <n v="169"/>
  </r>
  <r>
    <x v="15"/>
    <x v="1"/>
    <x v="21"/>
    <x v="3"/>
    <x v="0"/>
    <m/>
    <m/>
    <m/>
    <m/>
    <m/>
    <m/>
    <n v="193"/>
  </r>
  <r>
    <x v="15"/>
    <x v="1"/>
    <x v="21"/>
    <x v="2"/>
    <x v="0"/>
    <m/>
    <m/>
    <m/>
    <m/>
    <m/>
    <m/>
    <n v="446"/>
  </r>
  <r>
    <x v="15"/>
    <x v="1"/>
    <x v="21"/>
    <x v="0"/>
    <x v="0"/>
    <m/>
    <m/>
    <m/>
    <m/>
    <m/>
    <m/>
    <n v="21615"/>
  </r>
  <r>
    <x v="15"/>
    <x v="1"/>
    <x v="21"/>
    <x v="1"/>
    <x v="0"/>
    <m/>
    <m/>
    <m/>
    <m/>
    <m/>
    <m/>
    <n v="1620"/>
  </r>
  <r>
    <x v="15"/>
    <x v="1"/>
    <x v="21"/>
    <x v="2"/>
    <x v="0"/>
    <m/>
    <m/>
    <m/>
    <m/>
    <m/>
    <m/>
    <n v="673"/>
  </r>
  <r>
    <x v="15"/>
    <x v="1"/>
    <x v="21"/>
    <x v="5"/>
    <x v="0"/>
    <m/>
    <m/>
    <m/>
    <m/>
    <m/>
    <m/>
    <n v="129"/>
  </r>
  <r>
    <x v="15"/>
    <x v="1"/>
    <x v="147"/>
    <x v="0"/>
    <x v="0"/>
    <m/>
    <m/>
    <m/>
    <m/>
    <m/>
    <m/>
    <n v="7"/>
  </r>
  <r>
    <x v="15"/>
    <x v="1"/>
    <x v="93"/>
    <x v="3"/>
    <x v="0"/>
    <m/>
    <m/>
    <m/>
    <m/>
    <m/>
    <m/>
    <n v="77"/>
  </r>
  <r>
    <x v="15"/>
    <x v="1"/>
    <x v="93"/>
    <x v="2"/>
    <x v="0"/>
    <m/>
    <m/>
    <m/>
    <m/>
    <m/>
    <m/>
    <n v="131"/>
  </r>
  <r>
    <x v="15"/>
    <x v="1"/>
    <x v="93"/>
    <x v="0"/>
    <x v="0"/>
    <m/>
    <m/>
    <m/>
    <m/>
    <m/>
    <m/>
    <n v="1980"/>
  </r>
  <r>
    <x v="15"/>
    <x v="1"/>
    <x v="93"/>
    <x v="1"/>
    <x v="0"/>
    <m/>
    <m/>
    <m/>
    <m/>
    <m/>
    <m/>
    <n v="62"/>
  </r>
  <r>
    <x v="15"/>
    <x v="1"/>
    <x v="37"/>
    <x v="2"/>
    <x v="0"/>
    <m/>
    <m/>
    <m/>
    <m/>
    <m/>
    <m/>
    <n v="352"/>
  </r>
  <r>
    <x v="15"/>
    <x v="1"/>
    <x v="37"/>
    <x v="0"/>
    <x v="0"/>
    <m/>
    <m/>
    <m/>
    <m/>
    <m/>
    <m/>
    <n v="1966"/>
  </r>
  <r>
    <x v="15"/>
    <x v="1"/>
    <x v="37"/>
    <x v="1"/>
    <x v="0"/>
    <m/>
    <m/>
    <m/>
    <m/>
    <m/>
    <m/>
    <n v="13508"/>
  </r>
  <r>
    <x v="15"/>
    <x v="1"/>
    <x v="37"/>
    <x v="2"/>
    <x v="0"/>
    <m/>
    <m/>
    <m/>
    <m/>
    <m/>
    <m/>
    <n v="115"/>
  </r>
  <r>
    <x v="15"/>
    <x v="1"/>
    <x v="92"/>
    <x v="3"/>
    <x v="0"/>
    <m/>
    <m/>
    <m/>
    <m/>
    <m/>
    <m/>
    <n v="58"/>
  </r>
  <r>
    <x v="15"/>
    <x v="1"/>
    <x v="92"/>
    <x v="0"/>
    <x v="0"/>
    <m/>
    <m/>
    <m/>
    <m/>
    <m/>
    <m/>
    <n v="814"/>
  </r>
  <r>
    <x v="15"/>
    <x v="1"/>
    <x v="92"/>
    <x v="1"/>
    <x v="0"/>
    <m/>
    <m/>
    <m/>
    <m/>
    <m/>
    <m/>
    <n v="1631"/>
  </r>
  <r>
    <x v="15"/>
    <x v="1"/>
    <x v="94"/>
    <x v="0"/>
    <x v="0"/>
    <m/>
    <m/>
    <m/>
    <m/>
    <m/>
    <m/>
    <n v="3037"/>
  </r>
  <r>
    <x v="15"/>
    <x v="1"/>
    <x v="94"/>
    <x v="1"/>
    <x v="0"/>
    <m/>
    <m/>
    <m/>
    <m/>
    <m/>
    <m/>
    <n v="96"/>
  </r>
  <r>
    <x v="15"/>
    <x v="1"/>
    <x v="94"/>
    <x v="5"/>
    <x v="0"/>
    <m/>
    <m/>
    <m/>
    <m/>
    <m/>
    <m/>
    <n v="37"/>
  </r>
  <r>
    <x v="15"/>
    <x v="1"/>
    <x v="99"/>
    <x v="0"/>
    <x v="0"/>
    <m/>
    <m/>
    <m/>
    <m/>
    <m/>
    <m/>
    <n v="638"/>
  </r>
  <r>
    <x v="15"/>
    <x v="1"/>
    <x v="99"/>
    <x v="1"/>
    <x v="0"/>
    <m/>
    <m/>
    <m/>
    <m/>
    <m/>
    <m/>
    <n v="55"/>
  </r>
  <r>
    <x v="15"/>
    <x v="1"/>
    <x v="99"/>
    <x v="2"/>
    <x v="0"/>
    <m/>
    <m/>
    <m/>
    <m/>
    <m/>
    <m/>
    <n v="40"/>
  </r>
  <r>
    <x v="15"/>
    <x v="1"/>
    <x v="2"/>
    <x v="4"/>
    <x v="0"/>
    <m/>
    <m/>
    <m/>
    <m/>
    <m/>
    <m/>
    <n v="260"/>
  </r>
  <r>
    <x v="15"/>
    <x v="1"/>
    <x v="2"/>
    <x v="3"/>
    <x v="0"/>
    <m/>
    <m/>
    <m/>
    <m/>
    <m/>
    <m/>
    <n v="737"/>
  </r>
  <r>
    <x v="15"/>
    <x v="1"/>
    <x v="2"/>
    <x v="2"/>
    <x v="0"/>
    <m/>
    <m/>
    <m/>
    <m/>
    <m/>
    <m/>
    <n v="21129"/>
  </r>
  <r>
    <x v="15"/>
    <x v="1"/>
    <x v="2"/>
    <x v="0"/>
    <x v="0"/>
    <m/>
    <m/>
    <m/>
    <m/>
    <m/>
    <m/>
    <n v="53857"/>
  </r>
  <r>
    <x v="15"/>
    <x v="1"/>
    <x v="2"/>
    <x v="1"/>
    <x v="0"/>
    <m/>
    <m/>
    <m/>
    <m/>
    <m/>
    <m/>
    <n v="5022"/>
  </r>
  <r>
    <x v="15"/>
    <x v="1"/>
    <x v="2"/>
    <x v="2"/>
    <x v="0"/>
    <m/>
    <m/>
    <m/>
    <m/>
    <m/>
    <m/>
    <n v="3569"/>
  </r>
  <r>
    <x v="15"/>
    <x v="1"/>
    <x v="2"/>
    <x v="5"/>
    <x v="0"/>
    <m/>
    <m/>
    <m/>
    <m/>
    <m/>
    <m/>
    <n v="1590"/>
  </r>
  <r>
    <x v="15"/>
    <x v="1"/>
    <x v="67"/>
    <x v="2"/>
    <x v="0"/>
    <m/>
    <m/>
    <m/>
    <m/>
    <m/>
    <m/>
    <n v="45"/>
  </r>
  <r>
    <x v="15"/>
    <x v="1"/>
    <x v="67"/>
    <x v="0"/>
    <x v="0"/>
    <m/>
    <m/>
    <m/>
    <m/>
    <m/>
    <m/>
    <n v="3396"/>
  </r>
  <r>
    <x v="15"/>
    <x v="1"/>
    <x v="67"/>
    <x v="5"/>
    <x v="0"/>
    <m/>
    <m/>
    <m/>
    <m/>
    <m/>
    <m/>
    <n v="120"/>
  </r>
  <r>
    <x v="15"/>
    <x v="1"/>
    <x v="118"/>
    <x v="2"/>
    <x v="0"/>
    <m/>
    <m/>
    <m/>
    <m/>
    <m/>
    <m/>
    <n v="69"/>
  </r>
  <r>
    <x v="15"/>
    <x v="1"/>
    <x v="118"/>
    <x v="0"/>
    <x v="0"/>
    <m/>
    <m/>
    <m/>
    <m/>
    <m/>
    <m/>
    <n v="868"/>
  </r>
  <r>
    <x v="15"/>
    <x v="1"/>
    <x v="118"/>
    <x v="5"/>
    <x v="0"/>
    <m/>
    <m/>
    <m/>
    <m/>
    <m/>
    <m/>
    <n v="31"/>
  </r>
  <r>
    <x v="15"/>
    <x v="1"/>
    <x v="5"/>
    <x v="4"/>
    <x v="0"/>
    <m/>
    <m/>
    <m/>
    <m/>
    <m/>
    <m/>
    <n v="42"/>
  </r>
  <r>
    <x v="15"/>
    <x v="1"/>
    <x v="5"/>
    <x v="3"/>
    <x v="0"/>
    <m/>
    <m/>
    <m/>
    <m/>
    <m/>
    <m/>
    <n v="526"/>
  </r>
  <r>
    <x v="15"/>
    <x v="1"/>
    <x v="5"/>
    <x v="2"/>
    <x v="0"/>
    <m/>
    <m/>
    <m/>
    <m/>
    <m/>
    <m/>
    <n v="14447"/>
  </r>
  <r>
    <x v="15"/>
    <x v="1"/>
    <x v="5"/>
    <x v="0"/>
    <x v="0"/>
    <m/>
    <m/>
    <m/>
    <m/>
    <m/>
    <m/>
    <n v="40957"/>
  </r>
  <r>
    <x v="15"/>
    <x v="1"/>
    <x v="5"/>
    <x v="1"/>
    <x v="0"/>
    <m/>
    <m/>
    <m/>
    <m/>
    <m/>
    <m/>
    <n v="2618"/>
  </r>
  <r>
    <x v="15"/>
    <x v="1"/>
    <x v="5"/>
    <x v="2"/>
    <x v="0"/>
    <m/>
    <m/>
    <m/>
    <m/>
    <m/>
    <m/>
    <n v="5099"/>
  </r>
  <r>
    <x v="15"/>
    <x v="1"/>
    <x v="5"/>
    <x v="5"/>
    <x v="0"/>
    <m/>
    <m/>
    <m/>
    <m/>
    <m/>
    <m/>
    <n v="1758"/>
  </r>
  <r>
    <x v="15"/>
    <x v="1"/>
    <x v="75"/>
    <x v="0"/>
    <x v="0"/>
    <m/>
    <m/>
    <m/>
    <m/>
    <m/>
    <m/>
    <n v="3422"/>
  </r>
  <r>
    <x v="15"/>
    <x v="1"/>
    <x v="75"/>
    <x v="1"/>
    <x v="0"/>
    <m/>
    <m/>
    <m/>
    <m/>
    <m/>
    <m/>
    <n v="220"/>
  </r>
  <r>
    <x v="15"/>
    <x v="1"/>
    <x v="75"/>
    <x v="5"/>
    <x v="0"/>
    <m/>
    <m/>
    <m/>
    <m/>
    <m/>
    <m/>
    <n v="49"/>
  </r>
  <r>
    <x v="15"/>
    <x v="1"/>
    <x v="76"/>
    <x v="3"/>
    <x v="0"/>
    <m/>
    <m/>
    <m/>
    <m/>
    <m/>
    <m/>
    <n v="216"/>
  </r>
  <r>
    <x v="15"/>
    <x v="1"/>
    <x v="76"/>
    <x v="2"/>
    <x v="0"/>
    <m/>
    <m/>
    <m/>
    <m/>
    <m/>
    <m/>
    <n v="406"/>
  </r>
  <r>
    <x v="15"/>
    <x v="1"/>
    <x v="76"/>
    <x v="0"/>
    <x v="0"/>
    <m/>
    <m/>
    <m/>
    <m/>
    <m/>
    <m/>
    <n v="2521"/>
  </r>
  <r>
    <x v="15"/>
    <x v="1"/>
    <x v="76"/>
    <x v="1"/>
    <x v="0"/>
    <m/>
    <m/>
    <m/>
    <m/>
    <m/>
    <m/>
    <n v="3831"/>
  </r>
  <r>
    <x v="15"/>
    <x v="1"/>
    <x v="76"/>
    <x v="2"/>
    <x v="0"/>
    <m/>
    <m/>
    <m/>
    <m/>
    <m/>
    <m/>
    <n v="385"/>
  </r>
  <r>
    <x v="15"/>
    <x v="1"/>
    <x v="76"/>
    <x v="5"/>
    <x v="0"/>
    <m/>
    <m/>
    <m/>
    <m/>
    <m/>
    <m/>
    <n v="276"/>
  </r>
  <r>
    <x v="15"/>
    <x v="1"/>
    <x v="125"/>
    <x v="2"/>
    <x v="0"/>
    <m/>
    <m/>
    <m/>
    <m/>
    <m/>
    <m/>
    <n v="74"/>
  </r>
  <r>
    <x v="15"/>
    <x v="1"/>
    <x v="125"/>
    <x v="0"/>
    <x v="0"/>
    <m/>
    <m/>
    <m/>
    <m/>
    <m/>
    <m/>
    <n v="10"/>
  </r>
  <r>
    <x v="15"/>
    <x v="1"/>
    <x v="125"/>
    <x v="1"/>
    <x v="0"/>
    <m/>
    <m/>
    <m/>
    <m/>
    <m/>
    <m/>
    <n v="198"/>
  </r>
  <r>
    <x v="15"/>
    <x v="1"/>
    <x v="85"/>
    <x v="2"/>
    <x v="0"/>
    <m/>
    <m/>
    <m/>
    <m/>
    <m/>
    <m/>
    <n v="107"/>
  </r>
  <r>
    <x v="15"/>
    <x v="1"/>
    <x v="85"/>
    <x v="0"/>
    <x v="0"/>
    <m/>
    <m/>
    <m/>
    <m/>
    <m/>
    <m/>
    <n v="2722"/>
  </r>
  <r>
    <x v="15"/>
    <x v="1"/>
    <x v="85"/>
    <x v="5"/>
    <x v="0"/>
    <m/>
    <m/>
    <m/>
    <m/>
    <m/>
    <m/>
    <n v="182"/>
  </r>
  <r>
    <x v="15"/>
    <x v="1"/>
    <x v="19"/>
    <x v="3"/>
    <x v="0"/>
    <m/>
    <m/>
    <m/>
    <m/>
    <m/>
    <m/>
    <n v="195"/>
  </r>
  <r>
    <x v="15"/>
    <x v="1"/>
    <x v="19"/>
    <x v="2"/>
    <x v="0"/>
    <m/>
    <m/>
    <m/>
    <m/>
    <m/>
    <m/>
    <n v="6711"/>
  </r>
  <r>
    <x v="15"/>
    <x v="1"/>
    <x v="19"/>
    <x v="0"/>
    <x v="0"/>
    <m/>
    <m/>
    <m/>
    <m/>
    <m/>
    <m/>
    <n v="20935"/>
  </r>
  <r>
    <x v="15"/>
    <x v="1"/>
    <x v="19"/>
    <x v="1"/>
    <x v="0"/>
    <m/>
    <m/>
    <m/>
    <m/>
    <m/>
    <m/>
    <n v="22243"/>
  </r>
  <r>
    <x v="15"/>
    <x v="1"/>
    <x v="19"/>
    <x v="2"/>
    <x v="0"/>
    <m/>
    <m/>
    <m/>
    <m/>
    <m/>
    <m/>
    <n v="147"/>
  </r>
  <r>
    <x v="15"/>
    <x v="1"/>
    <x v="163"/>
    <x v="0"/>
    <x v="0"/>
    <m/>
    <m/>
    <m/>
    <m/>
    <m/>
    <m/>
    <n v="98"/>
  </r>
  <r>
    <x v="15"/>
    <x v="1"/>
    <x v="163"/>
    <x v="5"/>
    <x v="0"/>
    <m/>
    <m/>
    <m/>
    <m/>
    <m/>
    <m/>
    <n v="218"/>
  </r>
  <r>
    <x v="15"/>
    <x v="1"/>
    <x v="169"/>
    <x v="0"/>
    <x v="0"/>
    <m/>
    <m/>
    <m/>
    <m/>
    <m/>
    <m/>
    <n v="50"/>
  </r>
  <r>
    <x v="15"/>
    <x v="1"/>
    <x v="166"/>
    <x v="0"/>
    <x v="0"/>
    <m/>
    <m/>
    <m/>
    <m/>
    <m/>
    <m/>
    <n v="352"/>
  </r>
  <r>
    <x v="15"/>
    <x v="1"/>
    <x v="166"/>
    <x v="5"/>
    <x v="0"/>
    <m/>
    <m/>
    <m/>
    <m/>
    <m/>
    <m/>
    <n v="320"/>
  </r>
  <r>
    <x v="15"/>
    <x v="1"/>
    <x v="127"/>
    <x v="0"/>
    <x v="0"/>
    <m/>
    <m/>
    <m/>
    <m/>
    <m/>
    <m/>
    <n v="386"/>
  </r>
  <r>
    <x v="15"/>
    <x v="1"/>
    <x v="127"/>
    <x v="5"/>
    <x v="0"/>
    <m/>
    <m/>
    <m/>
    <m/>
    <m/>
    <m/>
    <n v="2"/>
  </r>
  <r>
    <x v="15"/>
    <x v="1"/>
    <x v="13"/>
    <x v="4"/>
    <x v="0"/>
    <m/>
    <m/>
    <m/>
    <m/>
    <m/>
    <m/>
    <n v="167"/>
  </r>
  <r>
    <x v="15"/>
    <x v="1"/>
    <x v="13"/>
    <x v="3"/>
    <x v="0"/>
    <m/>
    <m/>
    <m/>
    <m/>
    <m/>
    <m/>
    <n v="15"/>
  </r>
  <r>
    <x v="15"/>
    <x v="1"/>
    <x v="13"/>
    <x v="2"/>
    <x v="0"/>
    <m/>
    <m/>
    <m/>
    <m/>
    <m/>
    <m/>
    <n v="222"/>
  </r>
  <r>
    <x v="15"/>
    <x v="1"/>
    <x v="13"/>
    <x v="0"/>
    <x v="0"/>
    <m/>
    <m/>
    <m/>
    <m/>
    <m/>
    <m/>
    <n v="25125"/>
  </r>
  <r>
    <x v="15"/>
    <x v="1"/>
    <x v="13"/>
    <x v="1"/>
    <x v="0"/>
    <m/>
    <m/>
    <m/>
    <m/>
    <m/>
    <m/>
    <n v="2484"/>
  </r>
  <r>
    <x v="15"/>
    <x v="1"/>
    <x v="13"/>
    <x v="5"/>
    <x v="0"/>
    <m/>
    <m/>
    <m/>
    <m/>
    <m/>
    <m/>
    <n v="1189"/>
  </r>
  <r>
    <x v="15"/>
    <x v="1"/>
    <x v="129"/>
    <x v="0"/>
    <x v="0"/>
    <m/>
    <m/>
    <m/>
    <m/>
    <m/>
    <m/>
    <n v="164"/>
  </r>
  <r>
    <x v="15"/>
    <x v="1"/>
    <x v="25"/>
    <x v="3"/>
    <x v="0"/>
    <m/>
    <m/>
    <m/>
    <m/>
    <m/>
    <m/>
    <n v="171"/>
  </r>
  <r>
    <x v="15"/>
    <x v="1"/>
    <x v="25"/>
    <x v="2"/>
    <x v="0"/>
    <m/>
    <m/>
    <m/>
    <m/>
    <m/>
    <m/>
    <n v="961"/>
  </r>
  <r>
    <x v="15"/>
    <x v="1"/>
    <x v="25"/>
    <x v="0"/>
    <x v="0"/>
    <m/>
    <m/>
    <m/>
    <m/>
    <m/>
    <m/>
    <n v="21434"/>
  </r>
  <r>
    <x v="15"/>
    <x v="1"/>
    <x v="25"/>
    <x v="1"/>
    <x v="0"/>
    <m/>
    <m/>
    <m/>
    <m/>
    <m/>
    <m/>
    <n v="11092"/>
  </r>
  <r>
    <x v="15"/>
    <x v="1"/>
    <x v="25"/>
    <x v="2"/>
    <x v="0"/>
    <m/>
    <m/>
    <m/>
    <m/>
    <m/>
    <m/>
    <n v="295"/>
  </r>
  <r>
    <x v="15"/>
    <x v="1"/>
    <x v="25"/>
    <x v="5"/>
    <x v="0"/>
    <m/>
    <m/>
    <m/>
    <m/>
    <m/>
    <m/>
    <n v="183"/>
  </r>
  <r>
    <x v="15"/>
    <x v="1"/>
    <x v="3"/>
    <x v="4"/>
    <x v="0"/>
    <m/>
    <m/>
    <m/>
    <m/>
    <m/>
    <m/>
    <n v="161"/>
  </r>
  <r>
    <x v="15"/>
    <x v="1"/>
    <x v="3"/>
    <x v="3"/>
    <x v="0"/>
    <m/>
    <m/>
    <m/>
    <m/>
    <m/>
    <m/>
    <n v="354"/>
  </r>
  <r>
    <x v="15"/>
    <x v="1"/>
    <x v="3"/>
    <x v="2"/>
    <x v="0"/>
    <m/>
    <m/>
    <m/>
    <m/>
    <m/>
    <m/>
    <n v="7668"/>
  </r>
  <r>
    <x v="15"/>
    <x v="1"/>
    <x v="3"/>
    <x v="0"/>
    <x v="0"/>
    <m/>
    <m/>
    <m/>
    <m/>
    <m/>
    <m/>
    <n v="48336"/>
  </r>
  <r>
    <x v="15"/>
    <x v="1"/>
    <x v="3"/>
    <x v="1"/>
    <x v="0"/>
    <m/>
    <m/>
    <m/>
    <m/>
    <m/>
    <m/>
    <n v="2568"/>
  </r>
  <r>
    <x v="15"/>
    <x v="1"/>
    <x v="3"/>
    <x v="2"/>
    <x v="0"/>
    <m/>
    <m/>
    <m/>
    <m/>
    <m/>
    <m/>
    <n v="290"/>
  </r>
  <r>
    <x v="15"/>
    <x v="1"/>
    <x v="3"/>
    <x v="5"/>
    <x v="0"/>
    <m/>
    <m/>
    <m/>
    <m/>
    <m/>
    <m/>
    <n v="807"/>
  </r>
  <r>
    <x v="15"/>
    <x v="1"/>
    <x v="123"/>
    <x v="2"/>
    <x v="0"/>
    <m/>
    <m/>
    <m/>
    <m/>
    <m/>
    <m/>
    <n v="64"/>
  </r>
  <r>
    <x v="15"/>
    <x v="1"/>
    <x v="123"/>
    <x v="0"/>
    <x v="0"/>
    <m/>
    <m/>
    <m/>
    <m/>
    <m/>
    <m/>
    <n v="1087"/>
  </r>
  <r>
    <x v="15"/>
    <x v="1"/>
    <x v="141"/>
    <x v="0"/>
    <x v="0"/>
    <m/>
    <m/>
    <m/>
    <m/>
    <m/>
    <m/>
    <n v="54"/>
  </r>
  <r>
    <x v="15"/>
    <x v="1"/>
    <x v="64"/>
    <x v="0"/>
    <x v="0"/>
    <m/>
    <m/>
    <m/>
    <m/>
    <m/>
    <m/>
    <n v="5475"/>
  </r>
  <r>
    <x v="15"/>
    <x v="1"/>
    <x v="64"/>
    <x v="1"/>
    <x v="0"/>
    <m/>
    <m/>
    <m/>
    <m/>
    <m/>
    <m/>
    <n v="757"/>
  </r>
  <r>
    <x v="15"/>
    <x v="1"/>
    <x v="6"/>
    <x v="3"/>
    <x v="0"/>
    <m/>
    <m/>
    <m/>
    <m/>
    <m/>
    <m/>
    <n v="30"/>
  </r>
  <r>
    <x v="15"/>
    <x v="1"/>
    <x v="6"/>
    <x v="2"/>
    <x v="0"/>
    <m/>
    <m/>
    <m/>
    <m/>
    <m/>
    <m/>
    <n v="6353"/>
  </r>
  <r>
    <x v="15"/>
    <x v="1"/>
    <x v="6"/>
    <x v="0"/>
    <x v="0"/>
    <m/>
    <m/>
    <m/>
    <m/>
    <m/>
    <m/>
    <n v="44180"/>
  </r>
  <r>
    <x v="15"/>
    <x v="1"/>
    <x v="6"/>
    <x v="1"/>
    <x v="0"/>
    <m/>
    <m/>
    <m/>
    <m/>
    <m/>
    <m/>
    <n v="24275"/>
  </r>
  <r>
    <x v="15"/>
    <x v="1"/>
    <x v="6"/>
    <x v="2"/>
    <x v="0"/>
    <m/>
    <m/>
    <m/>
    <m/>
    <m/>
    <m/>
    <n v="235"/>
  </r>
  <r>
    <x v="15"/>
    <x v="1"/>
    <x v="6"/>
    <x v="5"/>
    <x v="0"/>
    <m/>
    <m/>
    <m/>
    <m/>
    <m/>
    <m/>
    <n v="339"/>
  </r>
  <r>
    <x v="15"/>
    <x v="8"/>
    <x v="175"/>
    <x v="0"/>
    <x v="0"/>
    <m/>
    <m/>
    <m/>
    <m/>
    <m/>
    <m/>
    <n v="385"/>
  </r>
  <r>
    <x v="15"/>
    <x v="8"/>
    <x v="171"/>
    <x v="0"/>
    <x v="0"/>
    <m/>
    <m/>
    <m/>
    <m/>
    <m/>
    <m/>
    <n v="70"/>
  </r>
  <r>
    <x v="15"/>
    <x v="8"/>
    <x v="179"/>
    <x v="0"/>
    <x v="0"/>
    <m/>
    <m/>
    <m/>
    <m/>
    <m/>
    <m/>
    <n v="125"/>
  </r>
  <r>
    <x v="15"/>
    <x v="8"/>
    <x v="221"/>
    <x v="0"/>
    <x v="0"/>
    <m/>
    <m/>
    <m/>
    <m/>
    <m/>
    <m/>
    <n v="144"/>
  </r>
  <r>
    <x v="15"/>
    <x v="8"/>
    <x v="83"/>
    <x v="0"/>
    <x v="0"/>
    <m/>
    <m/>
    <m/>
    <m/>
    <m/>
    <m/>
    <n v="804"/>
  </r>
  <r>
    <x v="15"/>
    <x v="8"/>
    <x v="83"/>
    <x v="1"/>
    <x v="0"/>
    <m/>
    <m/>
    <m/>
    <m/>
    <m/>
    <m/>
    <n v="152"/>
  </r>
  <r>
    <x v="15"/>
    <x v="8"/>
    <x v="136"/>
    <x v="0"/>
    <x v="0"/>
    <m/>
    <m/>
    <m/>
    <m/>
    <m/>
    <m/>
    <n v="336"/>
  </r>
  <r>
    <x v="15"/>
    <x v="8"/>
    <x v="136"/>
    <x v="1"/>
    <x v="0"/>
    <m/>
    <m/>
    <m/>
    <m/>
    <m/>
    <m/>
    <n v="191"/>
  </r>
  <r>
    <x v="15"/>
    <x v="8"/>
    <x v="114"/>
    <x v="0"/>
    <x v="0"/>
    <m/>
    <m/>
    <m/>
    <m/>
    <m/>
    <m/>
    <n v="1783"/>
  </r>
  <r>
    <x v="15"/>
    <x v="8"/>
    <x v="114"/>
    <x v="1"/>
    <x v="0"/>
    <m/>
    <m/>
    <m/>
    <m/>
    <m/>
    <m/>
    <n v="20"/>
  </r>
  <r>
    <x v="15"/>
    <x v="8"/>
    <x v="222"/>
    <x v="0"/>
    <x v="0"/>
    <m/>
    <m/>
    <m/>
    <m/>
    <m/>
    <m/>
    <n v="20"/>
  </r>
  <r>
    <x v="15"/>
    <x v="8"/>
    <x v="102"/>
    <x v="0"/>
    <x v="0"/>
    <m/>
    <m/>
    <m/>
    <m/>
    <m/>
    <m/>
    <n v="1989"/>
  </r>
  <r>
    <x v="15"/>
    <x v="8"/>
    <x v="102"/>
    <x v="2"/>
    <x v="0"/>
    <m/>
    <m/>
    <m/>
    <m/>
    <m/>
    <m/>
    <n v="76"/>
  </r>
  <r>
    <x v="15"/>
    <x v="8"/>
    <x v="71"/>
    <x v="2"/>
    <x v="0"/>
    <m/>
    <m/>
    <m/>
    <m/>
    <m/>
    <m/>
    <n v="27"/>
  </r>
  <r>
    <x v="15"/>
    <x v="8"/>
    <x v="71"/>
    <x v="0"/>
    <x v="0"/>
    <m/>
    <m/>
    <m/>
    <m/>
    <m/>
    <m/>
    <n v="4187"/>
  </r>
  <r>
    <x v="15"/>
    <x v="8"/>
    <x v="71"/>
    <x v="1"/>
    <x v="0"/>
    <m/>
    <m/>
    <m/>
    <m/>
    <m/>
    <m/>
    <n v="196"/>
  </r>
  <r>
    <x v="15"/>
    <x v="8"/>
    <x v="71"/>
    <x v="5"/>
    <x v="0"/>
    <m/>
    <m/>
    <m/>
    <m/>
    <m/>
    <m/>
    <n v="69"/>
  </r>
  <r>
    <x v="15"/>
    <x v="8"/>
    <x v="194"/>
    <x v="0"/>
    <x v="0"/>
    <m/>
    <m/>
    <m/>
    <m/>
    <m/>
    <m/>
    <n v="100"/>
  </r>
  <r>
    <x v="15"/>
    <x v="8"/>
    <x v="135"/>
    <x v="0"/>
    <x v="0"/>
    <m/>
    <m/>
    <m/>
    <m/>
    <m/>
    <m/>
    <n v="170"/>
  </r>
  <r>
    <x v="15"/>
    <x v="8"/>
    <x v="135"/>
    <x v="2"/>
    <x v="0"/>
    <m/>
    <m/>
    <m/>
    <m/>
    <m/>
    <m/>
    <n v="30"/>
  </r>
  <r>
    <x v="15"/>
    <x v="8"/>
    <x v="182"/>
    <x v="0"/>
    <x v="0"/>
    <m/>
    <m/>
    <m/>
    <m/>
    <m/>
    <m/>
    <n v="67"/>
  </r>
  <r>
    <x v="15"/>
    <x v="8"/>
    <x v="182"/>
    <x v="1"/>
    <x v="0"/>
    <m/>
    <m/>
    <m/>
    <m/>
    <m/>
    <m/>
    <n v="112"/>
  </r>
  <r>
    <x v="15"/>
    <x v="10"/>
    <x v="144"/>
    <x v="0"/>
    <x v="0"/>
    <m/>
    <m/>
    <m/>
    <m/>
    <m/>
    <m/>
    <n v="67"/>
  </r>
  <r>
    <x v="15"/>
    <x v="10"/>
    <x v="144"/>
    <x v="1"/>
    <x v="0"/>
    <m/>
    <m/>
    <m/>
    <m/>
    <m/>
    <m/>
    <n v="20"/>
  </r>
  <r>
    <x v="15"/>
    <x v="10"/>
    <x v="144"/>
    <x v="5"/>
    <x v="0"/>
    <m/>
    <m/>
    <m/>
    <m/>
    <m/>
    <m/>
    <n v="87"/>
  </r>
  <r>
    <x v="15"/>
    <x v="10"/>
    <x v="168"/>
    <x v="0"/>
    <x v="0"/>
    <m/>
    <m/>
    <m/>
    <m/>
    <m/>
    <m/>
    <n v="1"/>
  </r>
  <r>
    <x v="15"/>
    <x v="10"/>
    <x v="165"/>
    <x v="0"/>
    <x v="0"/>
    <m/>
    <m/>
    <m/>
    <m/>
    <m/>
    <m/>
    <n v="53"/>
  </r>
  <r>
    <x v="15"/>
    <x v="10"/>
    <x v="257"/>
    <x v="1"/>
    <x v="0"/>
    <m/>
    <m/>
    <m/>
    <m/>
    <m/>
    <m/>
    <n v="33"/>
  </r>
  <r>
    <x v="15"/>
    <x v="10"/>
    <x v="246"/>
    <x v="5"/>
    <x v="0"/>
    <m/>
    <m/>
    <m/>
    <m/>
    <m/>
    <m/>
    <n v="58"/>
  </r>
  <r>
    <x v="15"/>
    <x v="10"/>
    <x v="109"/>
    <x v="2"/>
    <x v="0"/>
    <m/>
    <m/>
    <m/>
    <m/>
    <m/>
    <m/>
    <n v="138"/>
  </r>
  <r>
    <x v="15"/>
    <x v="10"/>
    <x v="109"/>
    <x v="0"/>
    <x v="0"/>
    <m/>
    <m/>
    <m/>
    <m/>
    <m/>
    <m/>
    <n v="1160"/>
  </r>
  <r>
    <x v="15"/>
    <x v="10"/>
    <x v="109"/>
    <x v="1"/>
    <x v="0"/>
    <m/>
    <m/>
    <m/>
    <m/>
    <m/>
    <m/>
    <n v="196"/>
  </r>
  <r>
    <x v="15"/>
    <x v="10"/>
    <x v="151"/>
    <x v="1"/>
    <x v="0"/>
    <m/>
    <m/>
    <m/>
    <m/>
    <m/>
    <m/>
    <n v="285"/>
  </r>
  <r>
    <x v="15"/>
    <x v="11"/>
    <x v="113"/>
    <x v="4"/>
    <x v="0"/>
    <m/>
    <m/>
    <m/>
    <m/>
    <m/>
    <m/>
    <n v="130"/>
  </r>
  <r>
    <x v="15"/>
    <x v="11"/>
    <x v="113"/>
    <x v="2"/>
    <x v="0"/>
    <m/>
    <m/>
    <m/>
    <m/>
    <m/>
    <m/>
    <n v="397"/>
  </r>
  <r>
    <x v="15"/>
    <x v="11"/>
    <x v="113"/>
    <x v="0"/>
    <x v="0"/>
    <m/>
    <m/>
    <m/>
    <m/>
    <m/>
    <m/>
    <n v="778"/>
  </r>
  <r>
    <x v="15"/>
    <x v="11"/>
    <x v="113"/>
    <x v="1"/>
    <x v="0"/>
    <m/>
    <m/>
    <m/>
    <m/>
    <m/>
    <m/>
    <n v="1223"/>
  </r>
  <r>
    <x v="15"/>
    <x v="11"/>
    <x v="113"/>
    <x v="2"/>
    <x v="0"/>
    <m/>
    <m/>
    <m/>
    <m/>
    <m/>
    <m/>
    <n v="327"/>
  </r>
  <r>
    <x v="15"/>
    <x v="11"/>
    <x v="113"/>
    <x v="5"/>
    <x v="0"/>
    <m/>
    <m/>
    <m/>
    <m/>
    <m/>
    <m/>
    <n v="203"/>
  </r>
  <r>
    <x v="15"/>
    <x v="6"/>
    <x v="160"/>
    <x v="0"/>
    <x v="0"/>
    <m/>
    <m/>
    <m/>
    <m/>
    <m/>
    <m/>
    <n v="211"/>
  </r>
  <r>
    <x v="15"/>
    <x v="6"/>
    <x v="177"/>
    <x v="0"/>
    <x v="0"/>
    <m/>
    <m/>
    <m/>
    <m/>
    <m/>
    <m/>
    <n v="186"/>
  </r>
  <r>
    <x v="15"/>
    <x v="6"/>
    <x v="138"/>
    <x v="0"/>
    <x v="0"/>
    <m/>
    <m/>
    <m/>
    <m/>
    <m/>
    <m/>
    <n v="277"/>
  </r>
  <r>
    <x v="15"/>
    <x v="6"/>
    <x v="80"/>
    <x v="2"/>
    <x v="0"/>
    <m/>
    <m/>
    <m/>
    <m/>
    <m/>
    <m/>
    <n v="53"/>
  </r>
  <r>
    <x v="15"/>
    <x v="6"/>
    <x v="80"/>
    <x v="0"/>
    <x v="0"/>
    <m/>
    <m/>
    <m/>
    <m/>
    <m/>
    <m/>
    <n v="2421"/>
  </r>
  <r>
    <x v="15"/>
    <x v="6"/>
    <x v="80"/>
    <x v="1"/>
    <x v="0"/>
    <m/>
    <m/>
    <m/>
    <m/>
    <m/>
    <m/>
    <n v="60"/>
  </r>
  <r>
    <x v="15"/>
    <x v="6"/>
    <x v="44"/>
    <x v="3"/>
    <x v="0"/>
    <m/>
    <m/>
    <m/>
    <m/>
    <m/>
    <m/>
    <n v="99"/>
  </r>
  <r>
    <x v="15"/>
    <x v="6"/>
    <x v="44"/>
    <x v="0"/>
    <x v="0"/>
    <m/>
    <m/>
    <m/>
    <m/>
    <m/>
    <m/>
    <n v="7109"/>
  </r>
  <r>
    <x v="15"/>
    <x v="6"/>
    <x v="44"/>
    <x v="1"/>
    <x v="0"/>
    <m/>
    <m/>
    <m/>
    <m/>
    <m/>
    <m/>
    <n v="93"/>
  </r>
  <r>
    <x v="15"/>
    <x v="6"/>
    <x v="44"/>
    <x v="5"/>
    <x v="0"/>
    <m/>
    <m/>
    <m/>
    <m/>
    <m/>
    <m/>
    <n v="35"/>
  </r>
  <r>
    <x v="15"/>
    <x v="6"/>
    <x v="105"/>
    <x v="0"/>
    <x v="0"/>
    <m/>
    <m/>
    <m/>
    <m/>
    <m/>
    <m/>
    <n v="1154"/>
  </r>
  <r>
    <x v="15"/>
    <x v="6"/>
    <x v="105"/>
    <x v="1"/>
    <x v="0"/>
    <m/>
    <m/>
    <m/>
    <m/>
    <m/>
    <m/>
    <n v="1"/>
  </r>
  <r>
    <x v="15"/>
    <x v="6"/>
    <x v="105"/>
    <x v="2"/>
    <x v="0"/>
    <m/>
    <m/>
    <m/>
    <m/>
    <m/>
    <m/>
    <n v="112"/>
  </r>
  <r>
    <x v="15"/>
    <x v="6"/>
    <x v="105"/>
    <x v="5"/>
    <x v="0"/>
    <m/>
    <m/>
    <m/>
    <m/>
    <m/>
    <m/>
    <n v="23"/>
  </r>
  <r>
    <x v="15"/>
    <x v="6"/>
    <x v="91"/>
    <x v="0"/>
    <x v="0"/>
    <m/>
    <m/>
    <m/>
    <m/>
    <m/>
    <m/>
    <n v="1130"/>
  </r>
  <r>
    <x v="15"/>
    <x v="6"/>
    <x v="91"/>
    <x v="1"/>
    <x v="0"/>
    <m/>
    <m/>
    <m/>
    <m/>
    <m/>
    <m/>
    <n v="718"/>
  </r>
  <r>
    <x v="15"/>
    <x v="6"/>
    <x v="91"/>
    <x v="2"/>
    <x v="0"/>
    <m/>
    <m/>
    <m/>
    <m/>
    <m/>
    <m/>
    <n v="10"/>
  </r>
  <r>
    <x v="15"/>
    <x v="6"/>
    <x v="61"/>
    <x v="2"/>
    <x v="0"/>
    <m/>
    <m/>
    <m/>
    <m/>
    <m/>
    <m/>
    <n v="65"/>
  </r>
  <r>
    <x v="15"/>
    <x v="6"/>
    <x v="61"/>
    <x v="0"/>
    <x v="0"/>
    <m/>
    <m/>
    <m/>
    <m/>
    <m/>
    <m/>
    <n v="3306"/>
  </r>
  <r>
    <x v="15"/>
    <x v="6"/>
    <x v="61"/>
    <x v="1"/>
    <x v="0"/>
    <m/>
    <m/>
    <m/>
    <m/>
    <m/>
    <m/>
    <n v="788"/>
  </r>
  <r>
    <x v="15"/>
    <x v="6"/>
    <x v="108"/>
    <x v="0"/>
    <x v="0"/>
    <m/>
    <m/>
    <m/>
    <m/>
    <m/>
    <m/>
    <n v="2037"/>
  </r>
  <r>
    <x v="15"/>
    <x v="6"/>
    <x v="108"/>
    <x v="1"/>
    <x v="0"/>
    <m/>
    <m/>
    <m/>
    <m/>
    <m/>
    <m/>
    <n v="305"/>
  </r>
  <r>
    <x v="15"/>
    <x v="6"/>
    <x v="90"/>
    <x v="2"/>
    <x v="0"/>
    <m/>
    <m/>
    <m/>
    <m/>
    <m/>
    <m/>
    <n v="315"/>
  </r>
  <r>
    <x v="15"/>
    <x v="6"/>
    <x v="90"/>
    <x v="0"/>
    <x v="0"/>
    <m/>
    <m/>
    <m/>
    <m/>
    <m/>
    <m/>
    <n v="2043"/>
  </r>
  <r>
    <x v="15"/>
    <x v="6"/>
    <x v="90"/>
    <x v="1"/>
    <x v="0"/>
    <m/>
    <m/>
    <m/>
    <m/>
    <m/>
    <m/>
    <n v="104"/>
  </r>
  <r>
    <x v="15"/>
    <x v="6"/>
    <x v="90"/>
    <x v="2"/>
    <x v="0"/>
    <m/>
    <m/>
    <m/>
    <m/>
    <m/>
    <m/>
    <n v="41"/>
  </r>
  <r>
    <x v="15"/>
    <x v="14"/>
    <x v="230"/>
    <x v="0"/>
    <x v="0"/>
    <m/>
    <m/>
    <m/>
    <m/>
    <m/>
    <m/>
    <n v="12"/>
  </r>
  <r>
    <x v="15"/>
    <x v="15"/>
    <x v="258"/>
    <x v="0"/>
    <x v="0"/>
    <m/>
    <m/>
    <m/>
    <m/>
    <m/>
    <m/>
    <n v="14"/>
  </r>
  <r>
    <x v="15"/>
    <x v="14"/>
    <x v="252"/>
    <x v="5"/>
    <x v="0"/>
    <m/>
    <m/>
    <m/>
    <m/>
    <m/>
    <m/>
    <n v="35"/>
  </r>
  <r>
    <x v="15"/>
    <x v="13"/>
    <x v="228"/>
    <x v="0"/>
    <x v="0"/>
    <m/>
    <m/>
    <m/>
    <m/>
    <m/>
    <m/>
    <n v="1"/>
  </r>
  <r>
    <x v="15"/>
    <x v="0"/>
    <x v="132"/>
    <x v="0"/>
    <x v="0"/>
    <m/>
    <m/>
    <m/>
    <m/>
    <m/>
    <m/>
    <n v="568"/>
  </r>
  <r>
    <x v="15"/>
    <x v="0"/>
    <x v="132"/>
    <x v="1"/>
    <x v="0"/>
    <m/>
    <m/>
    <m/>
    <m/>
    <m/>
    <m/>
    <n v="49"/>
  </r>
  <r>
    <x v="15"/>
    <x v="0"/>
    <x v="132"/>
    <x v="5"/>
    <x v="0"/>
    <m/>
    <m/>
    <m/>
    <m/>
    <m/>
    <m/>
    <n v="45"/>
  </r>
  <r>
    <x v="15"/>
    <x v="0"/>
    <x v="50"/>
    <x v="4"/>
    <x v="0"/>
    <m/>
    <m/>
    <m/>
    <m/>
    <m/>
    <m/>
    <n v="9"/>
  </r>
  <r>
    <x v="15"/>
    <x v="0"/>
    <x v="50"/>
    <x v="3"/>
    <x v="0"/>
    <m/>
    <m/>
    <m/>
    <m/>
    <m/>
    <m/>
    <n v="15"/>
  </r>
  <r>
    <x v="15"/>
    <x v="0"/>
    <x v="50"/>
    <x v="0"/>
    <x v="0"/>
    <m/>
    <m/>
    <m/>
    <m/>
    <m/>
    <m/>
    <n v="9239"/>
  </r>
  <r>
    <x v="15"/>
    <x v="0"/>
    <x v="50"/>
    <x v="1"/>
    <x v="0"/>
    <m/>
    <m/>
    <m/>
    <m/>
    <m/>
    <m/>
    <n v="33"/>
  </r>
  <r>
    <x v="15"/>
    <x v="0"/>
    <x v="50"/>
    <x v="2"/>
    <x v="0"/>
    <m/>
    <m/>
    <m/>
    <m/>
    <m/>
    <m/>
    <n v="78"/>
  </r>
  <r>
    <x v="15"/>
    <x v="0"/>
    <x v="78"/>
    <x v="3"/>
    <x v="0"/>
    <m/>
    <m/>
    <m/>
    <m/>
    <m/>
    <m/>
    <n v="10"/>
  </r>
  <r>
    <x v="15"/>
    <x v="0"/>
    <x v="78"/>
    <x v="2"/>
    <x v="0"/>
    <m/>
    <m/>
    <m/>
    <m/>
    <m/>
    <m/>
    <n v="30"/>
  </r>
  <r>
    <x v="15"/>
    <x v="0"/>
    <x v="78"/>
    <x v="0"/>
    <x v="0"/>
    <m/>
    <m/>
    <m/>
    <m/>
    <m/>
    <m/>
    <n v="3078"/>
  </r>
  <r>
    <x v="15"/>
    <x v="0"/>
    <x v="78"/>
    <x v="1"/>
    <x v="0"/>
    <m/>
    <m/>
    <m/>
    <m/>
    <m/>
    <m/>
    <n v="505"/>
  </r>
  <r>
    <x v="15"/>
    <x v="0"/>
    <x v="78"/>
    <x v="5"/>
    <x v="0"/>
    <m/>
    <m/>
    <m/>
    <m/>
    <m/>
    <m/>
    <n v="40"/>
  </r>
  <r>
    <x v="15"/>
    <x v="0"/>
    <x v="101"/>
    <x v="2"/>
    <x v="0"/>
    <m/>
    <m/>
    <m/>
    <m/>
    <m/>
    <m/>
    <n v="247"/>
  </r>
  <r>
    <x v="15"/>
    <x v="0"/>
    <x v="101"/>
    <x v="0"/>
    <x v="0"/>
    <m/>
    <m/>
    <m/>
    <m/>
    <m/>
    <m/>
    <n v="2007"/>
  </r>
  <r>
    <x v="15"/>
    <x v="0"/>
    <x v="101"/>
    <x v="1"/>
    <x v="0"/>
    <m/>
    <m/>
    <m/>
    <m/>
    <m/>
    <m/>
    <n v="374"/>
  </r>
  <r>
    <x v="15"/>
    <x v="0"/>
    <x v="101"/>
    <x v="5"/>
    <x v="0"/>
    <m/>
    <m/>
    <m/>
    <m/>
    <m/>
    <m/>
    <n v="714"/>
  </r>
  <r>
    <x v="15"/>
    <x v="0"/>
    <x v="18"/>
    <x v="4"/>
    <x v="0"/>
    <m/>
    <m/>
    <m/>
    <m/>
    <m/>
    <m/>
    <n v="104"/>
  </r>
  <r>
    <x v="15"/>
    <x v="0"/>
    <x v="18"/>
    <x v="3"/>
    <x v="0"/>
    <m/>
    <m/>
    <m/>
    <m/>
    <m/>
    <m/>
    <n v="35"/>
  </r>
  <r>
    <x v="15"/>
    <x v="0"/>
    <x v="18"/>
    <x v="2"/>
    <x v="0"/>
    <m/>
    <m/>
    <m/>
    <m/>
    <m/>
    <m/>
    <n v="136"/>
  </r>
  <r>
    <x v="15"/>
    <x v="0"/>
    <x v="18"/>
    <x v="0"/>
    <x v="0"/>
    <m/>
    <m/>
    <m/>
    <m/>
    <m/>
    <m/>
    <n v="24067"/>
  </r>
  <r>
    <x v="15"/>
    <x v="0"/>
    <x v="18"/>
    <x v="1"/>
    <x v="0"/>
    <m/>
    <m/>
    <m/>
    <m/>
    <m/>
    <m/>
    <n v="1992"/>
  </r>
  <r>
    <x v="15"/>
    <x v="0"/>
    <x v="18"/>
    <x v="2"/>
    <x v="0"/>
    <m/>
    <m/>
    <m/>
    <m/>
    <m/>
    <m/>
    <n v="433"/>
  </r>
  <r>
    <x v="15"/>
    <x v="0"/>
    <x v="18"/>
    <x v="5"/>
    <x v="0"/>
    <m/>
    <m/>
    <m/>
    <m/>
    <m/>
    <m/>
    <n v="964"/>
  </r>
  <r>
    <x v="15"/>
    <x v="0"/>
    <x v="46"/>
    <x v="0"/>
    <x v="0"/>
    <m/>
    <m/>
    <m/>
    <m/>
    <m/>
    <m/>
    <n v="12390"/>
  </r>
  <r>
    <x v="15"/>
    <x v="0"/>
    <x v="46"/>
    <x v="1"/>
    <x v="0"/>
    <m/>
    <m/>
    <m/>
    <m/>
    <m/>
    <m/>
    <n v="2434"/>
  </r>
  <r>
    <x v="15"/>
    <x v="0"/>
    <x v="46"/>
    <x v="2"/>
    <x v="0"/>
    <m/>
    <m/>
    <m/>
    <m/>
    <m/>
    <m/>
    <n v="40"/>
  </r>
  <r>
    <x v="15"/>
    <x v="0"/>
    <x v="46"/>
    <x v="5"/>
    <x v="0"/>
    <m/>
    <m/>
    <m/>
    <m/>
    <m/>
    <m/>
    <n v="497"/>
  </r>
  <r>
    <x v="15"/>
    <x v="0"/>
    <x v="162"/>
    <x v="0"/>
    <x v="0"/>
    <m/>
    <m/>
    <m/>
    <m/>
    <m/>
    <m/>
    <n v="50"/>
  </r>
  <r>
    <x v="15"/>
    <x v="0"/>
    <x v="1"/>
    <x v="4"/>
    <x v="0"/>
    <m/>
    <m/>
    <m/>
    <m/>
    <m/>
    <m/>
    <n v="178"/>
  </r>
  <r>
    <x v="15"/>
    <x v="0"/>
    <x v="1"/>
    <x v="2"/>
    <x v="0"/>
    <m/>
    <m/>
    <m/>
    <m/>
    <m/>
    <m/>
    <n v="368"/>
  </r>
  <r>
    <x v="15"/>
    <x v="0"/>
    <x v="1"/>
    <x v="0"/>
    <x v="0"/>
    <m/>
    <m/>
    <m/>
    <m/>
    <m/>
    <m/>
    <n v="57368"/>
  </r>
  <r>
    <x v="15"/>
    <x v="0"/>
    <x v="1"/>
    <x v="1"/>
    <x v="0"/>
    <m/>
    <m/>
    <m/>
    <m/>
    <m/>
    <m/>
    <n v="2159"/>
  </r>
  <r>
    <x v="15"/>
    <x v="0"/>
    <x v="1"/>
    <x v="2"/>
    <x v="0"/>
    <m/>
    <m/>
    <m/>
    <m/>
    <m/>
    <m/>
    <n v="1659"/>
  </r>
  <r>
    <x v="15"/>
    <x v="0"/>
    <x v="1"/>
    <x v="5"/>
    <x v="0"/>
    <m/>
    <m/>
    <m/>
    <m/>
    <m/>
    <m/>
    <n v="1761"/>
  </r>
  <r>
    <x v="15"/>
    <x v="0"/>
    <x v="70"/>
    <x v="2"/>
    <x v="0"/>
    <m/>
    <m/>
    <m/>
    <m/>
    <m/>
    <m/>
    <n v="110"/>
  </r>
  <r>
    <x v="15"/>
    <x v="0"/>
    <x v="70"/>
    <x v="0"/>
    <x v="0"/>
    <m/>
    <m/>
    <m/>
    <m/>
    <m/>
    <m/>
    <n v="4145"/>
  </r>
  <r>
    <x v="15"/>
    <x v="0"/>
    <x v="70"/>
    <x v="1"/>
    <x v="0"/>
    <m/>
    <m/>
    <m/>
    <m/>
    <m/>
    <m/>
    <n v="820"/>
  </r>
  <r>
    <x v="15"/>
    <x v="0"/>
    <x v="70"/>
    <x v="2"/>
    <x v="0"/>
    <m/>
    <m/>
    <m/>
    <m/>
    <m/>
    <m/>
    <n v="40"/>
  </r>
  <r>
    <x v="15"/>
    <x v="0"/>
    <x v="12"/>
    <x v="4"/>
    <x v="0"/>
    <m/>
    <m/>
    <m/>
    <m/>
    <m/>
    <m/>
    <n v="17"/>
  </r>
  <r>
    <x v="15"/>
    <x v="0"/>
    <x v="12"/>
    <x v="2"/>
    <x v="0"/>
    <m/>
    <m/>
    <m/>
    <m/>
    <m/>
    <m/>
    <n v="180"/>
  </r>
  <r>
    <x v="15"/>
    <x v="0"/>
    <x v="12"/>
    <x v="0"/>
    <x v="0"/>
    <m/>
    <m/>
    <m/>
    <m/>
    <m/>
    <m/>
    <n v="26709"/>
  </r>
  <r>
    <x v="15"/>
    <x v="0"/>
    <x v="12"/>
    <x v="1"/>
    <x v="0"/>
    <m/>
    <m/>
    <m/>
    <m/>
    <m/>
    <m/>
    <n v="4949"/>
  </r>
  <r>
    <x v="15"/>
    <x v="0"/>
    <x v="12"/>
    <x v="2"/>
    <x v="0"/>
    <m/>
    <m/>
    <m/>
    <m/>
    <m/>
    <m/>
    <n v="315"/>
  </r>
  <r>
    <x v="15"/>
    <x v="0"/>
    <x v="12"/>
    <x v="5"/>
    <x v="0"/>
    <m/>
    <m/>
    <m/>
    <m/>
    <m/>
    <m/>
    <n v="1599"/>
  </r>
  <r>
    <x v="15"/>
    <x v="0"/>
    <x v="131"/>
    <x v="0"/>
    <x v="0"/>
    <m/>
    <m/>
    <m/>
    <m/>
    <m/>
    <m/>
    <n v="718"/>
  </r>
  <r>
    <x v="15"/>
    <x v="0"/>
    <x v="131"/>
    <x v="1"/>
    <x v="0"/>
    <m/>
    <m/>
    <m/>
    <m/>
    <m/>
    <m/>
    <n v="74"/>
  </r>
  <r>
    <x v="15"/>
    <x v="0"/>
    <x v="124"/>
    <x v="0"/>
    <x v="0"/>
    <m/>
    <m/>
    <m/>
    <m/>
    <m/>
    <m/>
    <n v="646"/>
  </r>
  <r>
    <x v="15"/>
    <x v="0"/>
    <x v="124"/>
    <x v="1"/>
    <x v="0"/>
    <m/>
    <m/>
    <m/>
    <m/>
    <m/>
    <m/>
    <n v="187"/>
  </r>
  <r>
    <x v="15"/>
    <x v="0"/>
    <x v="124"/>
    <x v="5"/>
    <x v="0"/>
    <m/>
    <m/>
    <m/>
    <m/>
    <m/>
    <m/>
    <n v="305"/>
  </r>
  <r>
    <x v="15"/>
    <x v="0"/>
    <x v="68"/>
    <x v="0"/>
    <x v="0"/>
    <m/>
    <m/>
    <m/>
    <m/>
    <m/>
    <m/>
    <n v="5803"/>
  </r>
  <r>
    <x v="15"/>
    <x v="0"/>
    <x v="68"/>
    <x v="1"/>
    <x v="0"/>
    <m/>
    <m/>
    <m/>
    <m/>
    <m/>
    <m/>
    <n v="114"/>
  </r>
  <r>
    <x v="15"/>
    <x v="0"/>
    <x v="68"/>
    <x v="2"/>
    <x v="0"/>
    <m/>
    <m/>
    <m/>
    <m/>
    <m/>
    <m/>
    <n v="49"/>
  </r>
  <r>
    <x v="15"/>
    <x v="0"/>
    <x v="68"/>
    <x v="5"/>
    <x v="0"/>
    <m/>
    <m/>
    <m/>
    <m/>
    <m/>
    <m/>
    <n v="1827"/>
  </r>
  <r>
    <x v="15"/>
    <x v="0"/>
    <x v="103"/>
    <x v="3"/>
    <x v="0"/>
    <m/>
    <m/>
    <m/>
    <m/>
    <m/>
    <m/>
    <n v="62"/>
  </r>
  <r>
    <x v="15"/>
    <x v="0"/>
    <x v="103"/>
    <x v="2"/>
    <x v="0"/>
    <m/>
    <m/>
    <m/>
    <m/>
    <m/>
    <m/>
    <n v="28"/>
  </r>
  <r>
    <x v="15"/>
    <x v="0"/>
    <x v="103"/>
    <x v="0"/>
    <x v="0"/>
    <m/>
    <m/>
    <m/>
    <m/>
    <m/>
    <m/>
    <n v="833"/>
  </r>
  <r>
    <x v="15"/>
    <x v="0"/>
    <x v="103"/>
    <x v="1"/>
    <x v="0"/>
    <m/>
    <m/>
    <m/>
    <m/>
    <m/>
    <m/>
    <n v="1"/>
  </r>
  <r>
    <x v="15"/>
    <x v="0"/>
    <x v="103"/>
    <x v="5"/>
    <x v="0"/>
    <m/>
    <m/>
    <m/>
    <m/>
    <m/>
    <m/>
    <n v="536"/>
  </r>
  <r>
    <x v="15"/>
    <x v="0"/>
    <x v="152"/>
    <x v="4"/>
    <x v="0"/>
    <m/>
    <m/>
    <m/>
    <m/>
    <m/>
    <m/>
    <n v="9"/>
  </r>
  <r>
    <x v="15"/>
    <x v="0"/>
    <x v="54"/>
    <x v="0"/>
    <x v="0"/>
    <m/>
    <m/>
    <m/>
    <m/>
    <m/>
    <m/>
    <n v="13266"/>
  </r>
  <r>
    <x v="15"/>
    <x v="0"/>
    <x v="54"/>
    <x v="1"/>
    <x v="0"/>
    <m/>
    <m/>
    <m/>
    <m/>
    <m/>
    <m/>
    <n v="799"/>
  </r>
  <r>
    <x v="15"/>
    <x v="0"/>
    <x v="54"/>
    <x v="2"/>
    <x v="0"/>
    <m/>
    <m/>
    <m/>
    <m/>
    <m/>
    <m/>
    <n v="70"/>
  </r>
  <r>
    <x v="15"/>
    <x v="0"/>
    <x v="54"/>
    <x v="5"/>
    <x v="0"/>
    <m/>
    <m/>
    <m/>
    <m/>
    <m/>
    <m/>
    <n v="70"/>
  </r>
  <r>
    <x v="15"/>
    <x v="0"/>
    <x v="32"/>
    <x v="2"/>
    <x v="0"/>
    <m/>
    <m/>
    <m/>
    <m/>
    <m/>
    <m/>
    <n v="150"/>
  </r>
  <r>
    <x v="15"/>
    <x v="0"/>
    <x v="32"/>
    <x v="0"/>
    <x v="0"/>
    <m/>
    <m/>
    <m/>
    <m/>
    <m/>
    <m/>
    <n v="14030"/>
  </r>
  <r>
    <x v="15"/>
    <x v="0"/>
    <x v="32"/>
    <x v="5"/>
    <x v="0"/>
    <m/>
    <m/>
    <m/>
    <m/>
    <m/>
    <m/>
    <n v="27"/>
  </r>
  <r>
    <x v="15"/>
    <x v="0"/>
    <x v="128"/>
    <x v="0"/>
    <x v="0"/>
    <m/>
    <m/>
    <m/>
    <m/>
    <m/>
    <m/>
    <n v="1530"/>
  </r>
  <r>
    <x v="15"/>
    <x v="0"/>
    <x v="77"/>
    <x v="0"/>
    <x v="0"/>
    <m/>
    <m/>
    <m/>
    <m/>
    <m/>
    <m/>
    <n v="3732"/>
  </r>
  <r>
    <x v="15"/>
    <x v="0"/>
    <x v="77"/>
    <x v="1"/>
    <x v="0"/>
    <m/>
    <m/>
    <m/>
    <m/>
    <m/>
    <m/>
    <n v="2268"/>
  </r>
  <r>
    <x v="15"/>
    <x v="0"/>
    <x v="77"/>
    <x v="2"/>
    <x v="0"/>
    <m/>
    <m/>
    <m/>
    <m/>
    <m/>
    <m/>
    <n v="71"/>
  </r>
  <r>
    <x v="15"/>
    <x v="0"/>
    <x v="40"/>
    <x v="0"/>
    <x v="0"/>
    <m/>
    <m/>
    <m/>
    <m/>
    <m/>
    <m/>
    <n v="12609"/>
  </r>
  <r>
    <x v="15"/>
    <x v="0"/>
    <x v="40"/>
    <x v="1"/>
    <x v="0"/>
    <m/>
    <m/>
    <m/>
    <m/>
    <m/>
    <m/>
    <n v="1033"/>
  </r>
  <r>
    <x v="15"/>
    <x v="0"/>
    <x v="40"/>
    <x v="5"/>
    <x v="0"/>
    <m/>
    <m/>
    <m/>
    <m/>
    <m/>
    <m/>
    <n v="248"/>
  </r>
  <r>
    <x v="15"/>
    <x v="0"/>
    <x v="60"/>
    <x v="3"/>
    <x v="0"/>
    <m/>
    <m/>
    <m/>
    <m/>
    <m/>
    <m/>
    <n v="34"/>
  </r>
  <r>
    <x v="15"/>
    <x v="0"/>
    <x v="60"/>
    <x v="2"/>
    <x v="0"/>
    <m/>
    <m/>
    <m/>
    <m/>
    <m/>
    <m/>
    <n v="105"/>
  </r>
  <r>
    <x v="15"/>
    <x v="0"/>
    <x v="60"/>
    <x v="0"/>
    <x v="0"/>
    <m/>
    <m/>
    <m/>
    <m/>
    <m/>
    <m/>
    <n v="9674"/>
  </r>
  <r>
    <x v="15"/>
    <x v="0"/>
    <x v="60"/>
    <x v="1"/>
    <x v="0"/>
    <m/>
    <m/>
    <m/>
    <m/>
    <m/>
    <m/>
    <n v="491"/>
  </r>
  <r>
    <x v="15"/>
    <x v="0"/>
    <x v="60"/>
    <x v="2"/>
    <x v="0"/>
    <m/>
    <m/>
    <m/>
    <m/>
    <m/>
    <m/>
    <n v="131"/>
  </r>
  <r>
    <x v="15"/>
    <x v="0"/>
    <x v="60"/>
    <x v="5"/>
    <x v="0"/>
    <m/>
    <m/>
    <m/>
    <m/>
    <m/>
    <m/>
    <n v="570"/>
  </r>
  <r>
    <x v="15"/>
    <x v="0"/>
    <x v="0"/>
    <x v="3"/>
    <x v="0"/>
    <m/>
    <m/>
    <m/>
    <m/>
    <m/>
    <m/>
    <n v="100"/>
  </r>
  <r>
    <x v="15"/>
    <x v="0"/>
    <x v="0"/>
    <x v="2"/>
    <x v="0"/>
    <m/>
    <m/>
    <m/>
    <m/>
    <m/>
    <m/>
    <n v="859"/>
  </r>
  <r>
    <x v="15"/>
    <x v="0"/>
    <x v="0"/>
    <x v="0"/>
    <x v="0"/>
    <m/>
    <m/>
    <m/>
    <m/>
    <m/>
    <m/>
    <n v="67640"/>
  </r>
  <r>
    <x v="15"/>
    <x v="0"/>
    <x v="0"/>
    <x v="1"/>
    <x v="0"/>
    <m/>
    <m/>
    <m/>
    <m/>
    <m/>
    <m/>
    <n v="3656"/>
  </r>
  <r>
    <x v="15"/>
    <x v="0"/>
    <x v="0"/>
    <x v="2"/>
    <x v="0"/>
    <m/>
    <m/>
    <m/>
    <m/>
    <m/>
    <m/>
    <n v="465"/>
  </r>
  <r>
    <x v="15"/>
    <x v="0"/>
    <x v="0"/>
    <x v="5"/>
    <x v="0"/>
    <m/>
    <m/>
    <m/>
    <m/>
    <m/>
    <m/>
    <n v="1752"/>
  </r>
  <r>
    <x v="15"/>
    <x v="0"/>
    <x v="7"/>
    <x v="4"/>
    <x v="0"/>
    <m/>
    <m/>
    <m/>
    <m/>
    <m/>
    <m/>
    <n v="31"/>
  </r>
  <r>
    <x v="15"/>
    <x v="0"/>
    <x v="7"/>
    <x v="2"/>
    <x v="0"/>
    <m/>
    <m/>
    <m/>
    <m/>
    <m/>
    <m/>
    <n v="1908"/>
  </r>
  <r>
    <x v="15"/>
    <x v="0"/>
    <x v="7"/>
    <x v="0"/>
    <x v="0"/>
    <m/>
    <m/>
    <m/>
    <m/>
    <m/>
    <m/>
    <n v="34129"/>
  </r>
  <r>
    <x v="15"/>
    <x v="0"/>
    <x v="7"/>
    <x v="1"/>
    <x v="0"/>
    <m/>
    <m/>
    <m/>
    <m/>
    <m/>
    <m/>
    <n v="7710"/>
  </r>
  <r>
    <x v="15"/>
    <x v="0"/>
    <x v="7"/>
    <x v="2"/>
    <x v="0"/>
    <m/>
    <m/>
    <m/>
    <m/>
    <m/>
    <m/>
    <n v="787"/>
  </r>
  <r>
    <x v="15"/>
    <x v="0"/>
    <x v="7"/>
    <x v="5"/>
    <x v="0"/>
    <m/>
    <m/>
    <m/>
    <m/>
    <m/>
    <m/>
    <n v="208"/>
  </r>
  <r>
    <x v="15"/>
    <x v="0"/>
    <x v="9"/>
    <x v="2"/>
    <x v="0"/>
    <m/>
    <m/>
    <m/>
    <m/>
    <m/>
    <m/>
    <n v="283"/>
  </r>
  <r>
    <x v="15"/>
    <x v="0"/>
    <x v="9"/>
    <x v="0"/>
    <x v="0"/>
    <m/>
    <m/>
    <m/>
    <m/>
    <m/>
    <m/>
    <n v="33552"/>
  </r>
  <r>
    <x v="15"/>
    <x v="0"/>
    <x v="9"/>
    <x v="1"/>
    <x v="0"/>
    <m/>
    <m/>
    <m/>
    <m/>
    <m/>
    <m/>
    <n v="7071"/>
  </r>
  <r>
    <x v="15"/>
    <x v="0"/>
    <x v="9"/>
    <x v="2"/>
    <x v="0"/>
    <m/>
    <m/>
    <m/>
    <m/>
    <m/>
    <m/>
    <n v="618"/>
  </r>
  <r>
    <x v="15"/>
    <x v="0"/>
    <x v="9"/>
    <x v="5"/>
    <x v="0"/>
    <m/>
    <m/>
    <m/>
    <m/>
    <m/>
    <m/>
    <n v="283"/>
  </r>
  <r>
    <x v="15"/>
    <x v="0"/>
    <x v="8"/>
    <x v="2"/>
    <x v="0"/>
    <m/>
    <m/>
    <m/>
    <m/>
    <m/>
    <m/>
    <n v="343"/>
  </r>
  <r>
    <x v="15"/>
    <x v="0"/>
    <x v="8"/>
    <x v="0"/>
    <x v="0"/>
    <m/>
    <m/>
    <m/>
    <m/>
    <m/>
    <m/>
    <n v="32730"/>
  </r>
  <r>
    <x v="15"/>
    <x v="0"/>
    <x v="8"/>
    <x v="1"/>
    <x v="0"/>
    <m/>
    <m/>
    <m/>
    <m/>
    <m/>
    <m/>
    <n v="1760"/>
  </r>
  <r>
    <x v="15"/>
    <x v="0"/>
    <x v="8"/>
    <x v="2"/>
    <x v="0"/>
    <m/>
    <m/>
    <m/>
    <m/>
    <m/>
    <m/>
    <n v="215"/>
  </r>
  <r>
    <x v="15"/>
    <x v="0"/>
    <x v="8"/>
    <x v="5"/>
    <x v="0"/>
    <m/>
    <m/>
    <m/>
    <m/>
    <m/>
    <m/>
    <n v="346"/>
  </r>
  <r>
    <x v="15"/>
    <x v="0"/>
    <x v="31"/>
    <x v="0"/>
    <x v="0"/>
    <m/>
    <m/>
    <m/>
    <m/>
    <m/>
    <m/>
    <n v="21916"/>
  </r>
  <r>
    <x v="15"/>
    <x v="0"/>
    <x v="31"/>
    <x v="1"/>
    <x v="0"/>
    <m/>
    <m/>
    <m/>
    <m/>
    <m/>
    <m/>
    <n v="2166"/>
  </r>
  <r>
    <x v="15"/>
    <x v="0"/>
    <x v="31"/>
    <x v="2"/>
    <x v="0"/>
    <m/>
    <m/>
    <m/>
    <m/>
    <m/>
    <m/>
    <n v="69"/>
  </r>
  <r>
    <x v="15"/>
    <x v="0"/>
    <x v="31"/>
    <x v="5"/>
    <x v="0"/>
    <m/>
    <m/>
    <m/>
    <m/>
    <m/>
    <m/>
    <n v="274"/>
  </r>
  <r>
    <x v="15"/>
    <x v="0"/>
    <x v="96"/>
    <x v="0"/>
    <x v="0"/>
    <m/>
    <m/>
    <m/>
    <m/>
    <m/>
    <m/>
    <n v="2612"/>
  </r>
  <r>
    <x v="15"/>
    <x v="0"/>
    <x v="96"/>
    <x v="1"/>
    <x v="0"/>
    <m/>
    <m/>
    <m/>
    <m/>
    <m/>
    <m/>
    <n v="48"/>
  </r>
  <r>
    <x v="15"/>
    <x v="0"/>
    <x v="96"/>
    <x v="5"/>
    <x v="0"/>
    <m/>
    <m/>
    <m/>
    <m/>
    <m/>
    <m/>
    <n v="148"/>
  </r>
  <r>
    <x v="15"/>
    <x v="7"/>
    <x v="115"/>
    <x v="2"/>
    <x v="0"/>
    <m/>
    <m/>
    <m/>
    <m/>
    <m/>
    <m/>
    <n v="781"/>
  </r>
  <r>
    <x v="15"/>
    <x v="7"/>
    <x v="115"/>
    <x v="0"/>
    <x v="0"/>
    <m/>
    <m/>
    <m/>
    <m/>
    <m/>
    <m/>
    <n v="1025"/>
  </r>
  <r>
    <x v="15"/>
    <x v="7"/>
    <x v="115"/>
    <x v="1"/>
    <x v="0"/>
    <m/>
    <m/>
    <m/>
    <m/>
    <m/>
    <m/>
    <n v="159"/>
  </r>
  <r>
    <x v="15"/>
    <x v="7"/>
    <x v="139"/>
    <x v="0"/>
    <x v="0"/>
    <m/>
    <m/>
    <m/>
    <m/>
    <m/>
    <m/>
    <n v="35"/>
  </r>
  <r>
    <x v="15"/>
    <x v="7"/>
    <x v="139"/>
    <x v="1"/>
    <x v="0"/>
    <m/>
    <m/>
    <m/>
    <m/>
    <m/>
    <m/>
    <n v="234"/>
  </r>
  <r>
    <x v="15"/>
    <x v="7"/>
    <x v="139"/>
    <x v="5"/>
    <x v="0"/>
    <m/>
    <m/>
    <m/>
    <m/>
    <m/>
    <m/>
    <n v="35"/>
  </r>
  <r>
    <x v="15"/>
    <x v="5"/>
    <x v="66"/>
    <x v="3"/>
    <x v="0"/>
    <m/>
    <m/>
    <m/>
    <m/>
    <m/>
    <m/>
    <n v="152"/>
  </r>
  <r>
    <x v="15"/>
    <x v="5"/>
    <x v="66"/>
    <x v="2"/>
    <x v="0"/>
    <m/>
    <m/>
    <m/>
    <m/>
    <m/>
    <m/>
    <n v="3910"/>
  </r>
  <r>
    <x v="15"/>
    <x v="5"/>
    <x v="66"/>
    <x v="0"/>
    <x v="0"/>
    <m/>
    <m/>
    <m/>
    <m/>
    <m/>
    <m/>
    <n v="2142"/>
  </r>
  <r>
    <x v="15"/>
    <x v="5"/>
    <x v="66"/>
    <x v="1"/>
    <x v="0"/>
    <m/>
    <m/>
    <m/>
    <m/>
    <m/>
    <m/>
    <n v="286"/>
  </r>
  <r>
    <x v="15"/>
    <x v="5"/>
    <x v="66"/>
    <x v="2"/>
    <x v="0"/>
    <m/>
    <m/>
    <m/>
    <m/>
    <m/>
    <m/>
    <n v="1947"/>
  </r>
  <r>
    <x v="15"/>
    <x v="5"/>
    <x v="66"/>
    <x v="5"/>
    <x v="0"/>
    <m/>
    <m/>
    <m/>
    <m/>
    <m/>
    <m/>
    <n v="57"/>
  </r>
  <r>
    <x v="15"/>
    <x v="7"/>
    <x v="149"/>
    <x v="0"/>
    <x v="0"/>
    <m/>
    <m/>
    <m/>
    <m/>
    <m/>
    <m/>
    <n v="141"/>
  </r>
  <r>
    <x v="15"/>
    <x v="7"/>
    <x v="149"/>
    <x v="1"/>
    <x v="0"/>
    <m/>
    <m/>
    <m/>
    <m/>
    <m/>
    <m/>
    <n v="152"/>
  </r>
  <r>
    <x v="15"/>
    <x v="5"/>
    <x v="69"/>
    <x v="4"/>
    <x v="0"/>
    <m/>
    <m/>
    <m/>
    <m/>
    <m/>
    <m/>
    <n v="986"/>
  </r>
  <r>
    <x v="15"/>
    <x v="5"/>
    <x v="69"/>
    <x v="3"/>
    <x v="0"/>
    <m/>
    <m/>
    <m/>
    <m/>
    <m/>
    <m/>
    <n v="790"/>
  </r>
  <r>
    <x v="15"/>
    <x v="5"/>
    <x v="69"/>
    <x v="2"/>
    <x v="0"/>
    <m/>
    <m/>
    <m/>
    <m/>
    <m/>
    <m/>
    <n v="15316"/>
  </r>
  <r>
    <x v="15"/>
    <x v="5"/>
    <x v="69"/>
    <x v="0"/>
    <x v="0"/>
    <m/>
    <m/>
    <m/>
    <m/>
    <m/>
    <m/>
    <n v="9332"/>
  </r>
  <r>
    <x v="15"/>
    <x v="5"/>
    <x v="69"/>
    <x v="1"/>
    <x v="0"/>
    <m/>
    <m/>
    <m/>
    <m/>
    <m/>
    <m/>
    <n v="10466"/>
  </r>
  <r>
    <x v="15"/>
    <x v="5"/>
    <x v="69"/>
    <x v="2"/>
    <x v="0"/>
    <m/>
    <m/>
    <m/>
    <m/>
    <m/>
    <m/>
    <n v="2165"/>
  </r>
  <r>
    <x v="15"/>
    <x v="5"/>
    <x v="69"/>
    <x v="5"/>
    <x v="0"/>
    <m/>
    <m/>
    <m/>
    <m/>
    <m/>
    <m/>
    <n v="1066"/>
  </r>
  <r>
    <x v="15"/>
    <x v="5"/>
    <x v="89"/>
    <x v="4"/>
    <x v="0"/>
    <m/>
    <m/>
    <m/>
    <m/>
    <m/>
    <m/>
    <n v="178"/>
  </r>
  <r>
    <x v="15"/>
    <x v="5"/>
    <x v="89"/>
    <x v="3"/>
    <x v="0"/>
    <m/>
    <m/>
    <m/>
    <m/>
    <m/>
    <m/>
    <n v="926"/>
  </r>
  <r>
    <x v="15"/>
    <x v="5"/>
    <x v="89"/>
    <x v="2"/>
    <x v="0"/>
    <m/>
    <m/>
    <m/>
    <m/>
    <m/>
    <m/>
    <n v="5334"/>
  </r>
  <r>
    <x v="15"/>
    <x v="5"/>
    <x v="89"/>
    <x v="0"/>
    <x v="0"/>
    <m/>
    <m/>
    <m/>
    <m/>
    <m/>
    <m/>
    <n v="2057"/>
  </r>
  <r>
    <x v="15"/>
    <x v="5"/>
    <x v="89"/>
    <x v="1"/>
    <x v="0"/>
    <m/>
    <m/>
    <m/>
    <m/>
    <m/>
    <m/>
    <n v="957"/>
  </r>
  <r>
    <x v="15"/>
    <x v="5"/>
    <x v="89"/>
    <x v="2"/>
    <x v="0"/>
    <m/>
    <m/>
    <m/>
    <m/>
    <m/>
    <m/>
    <n v="979"/>
  </r>
  <r>
    <x v="15"/>
    <x v="5"/>
    <x v="89"/>
    <x v="5"/>
    <x v="0"/>
    <m/>
    <m/>
    <m/>
    <m/>
    <m/>
    <m/>
    <n v="859"/>
  </r>
  <r>
    <x v="15"/>
    <x v="7"/>
    <x v="130"/>
    <x v="0"/>
    <x v="0"/>
    <m/>
    <m/>
    <m/>
    <m/>
    <m/>
    <m/>
    <n v="199"/>
  </r>
  <r>
    <x v="15"/>
    <x v="7"/>
    <x v="130"/>
    <x v="1"/>
    <x v="0"/>
    <m/>
    <m/>
    <m/>
    <m/>
    <m/>
    <m/>
    <n v="71"/>
  </r>
  <r>
    <x v="15"/>
    <x v="5"/>
    <x v="22"/>
    <x v="4"/>
    <x v="0"/>
    <m/>
    <m/>
    <m/>
    <m/>
    <m/>
    <m/>
    <n v="600"/>
  </r>
  <r>
    <x v="15"/>
    <x v="5"/>
    <x v="22"/>
    <x v="3"/>
    <x v="0"/>
    <m/>
    <m/>
    <m/>
    <m/>
    <m/>
    <m/>
    <n v="7027"/>
  </r>
  <r>
    <x v="15"/>
    <x v="5"/>
    <x v="22"/>
    <x v="2"/>
    <x v="0"/>
    <m/>
    <m/>
    <m/>
    <m/>
    <m/>
    <m/>
    <n v="27154"/>
  </r>
  <r>
    <x v="15"/>
    <x v="5"/>
    <x v="22"/>
    <x v="0"/>
    <x v="0"/>
    <m/>
    <m/>
    <m/>
    <m/>
    <m/>
    <m/>
    <n v="8595"/>
  </r>
  <r>
    <x v="15"/>
    <x v="5"/>
    <x v="22"/>
    <x v="1"/>
    <x v="0"/>
    <m/>
    <m/>
    <m/>
    <m/>
    <m/>
    <m/>
    <n v="7816"/>
  </r>
  <r>
    <x v="15"/>
    <x v="5"/>
    <x v="22"/>
    <x v="2"/>
    <x v="0"/>
    <m/>
    <m/>
    <m/>
    <m/>
    <m/>
    <m/>
    <n v="2335"/>
  </r>
  <r>
    <x v="15"/>
    <x v="5"/>
    <x v="22"/>
    <x v="5"/>
    <x v="0"/>
    <m/>
    <m/>
    <m/>
    <m/>
    <m/>
    <m/>
    <n v="955"/>
  </r>
  <r>
    <x v="15"/>
    <x v="7"/>
    <x v="62"/>
    <x v="4"/>
    <x v="0"/>
    <m/>
    <m/>
    <m/>
    <m/>
    <m/>
    <m/>
    <n v="423"/>
  </r>
  <r>
    <x v="15"/>
    <x v="7"/>
    <x v="62"/>
    <x v="3"/>
    <x v="0"/>
    <m/>
    <m/>
    <m/>
    <m/>
    <m/>
    <m/>
    <n v="1267"/>
  </r>
  <r>
    <x v="15"/>
    <x v="7"/>
    <x v="62"/>
    <x v="2"/>
    <x v="0"/>
    <m/>
    <m/>
    <m/>
    <m/>
    <m/>
    <m/>
    <n v="7122"/>
  </r>
  <r>
    <x v="15"/>
    <x v="7"/>
    <x v="62"/>
    <x v="0"/>
    <x v="0"/>
    <m/>
    <m/>
    <m/>
    <m/>
    <m/>
    <m/>
    <n v="4284"/>
  </r>
  <r>
    <x v="15"/>
    <x v="7"/>
    <x v="62"/>
    <x v="1"/>
    <x v="0"/>
    <m/>
    <m/>
    <m/>
    <m/>
    <m/>
    <m/>
    <n v="9708"/>
  </r>
  <r>
    <x v="15"/>
    <x v="7"/>
    <x v="62"/>
    <x v="2"/>
    <x v="0"/>
    <m/>
    <m/>
    <m/>
    <m/>
    <m/>
    <m/>
    <n v="1946"/>
  </r>
  <r>
    <x v="15"/>
    <x v="7"/>
    <x v="62"/>
    <x v="5"/>
    <x v="0"/>
    <m/>
    <m/>
    <m/>
    <m/>
    <m/>
    <m/>
    <n v="1588"/>
  </r>
  <r>
    <x v="15"/>
    <x v="7"/>
    <x v="72"/>
    <x v="4"/>
    <x v="0"/>
    <m/>
    <m/>
    <m/>
    <m/>
    <m/>
    <m/>
    <n v="204"/>
  </r>
  <r>
    <x v="15"/>
    <x v="7"/>
    <x v="72"/>
    <x v="3"/>
    <x v="0"/>
    <m/>
    <m/>
    <m/>
    <m/>
    <m/>
    <m/>
    <n v="423"/>
  </r>
  <r>
    <x v="15"/>
    <x v="7"/>
    <x v="72"/>
    <x v="2"/>
    <x v="0"/>
    <m/>
    <m/>
    <m/>
    <m/>
    <m/>
    <m/>
    <n v="3311"/>
  </r>
  <r>
    <x v="15"/>
    <x v="7"/>
    <x v="72"/>
    <x v="0"/>
    <x v="0"/>
    <m/>
    <m/>
    <m/>
    <m/>
    <m/>
    <m/>
    <n v="2900"/>
  </r>
  <r>
    <x v="15"/>
    <x v="7"/>
    <x v="72"/>
    <x v="1"/>
    <x v="0"/>
    <m/>
    <m/>
    <m/>
    <m/>
    <m/>
    <m/>
    <n v="3035"/>
  </r>
  <r>
    <x v="15"/>
    <x v="7"/>
    <x v="72"/>
    <x v="2"/>
    <x v="0"/>
    <m/>
    <m/>
    <m/>
    <m/>
    <m/>
    <m/>
    <n v="1154"/>
  </r>
  <r>
    <x v="15"/>
    <x v="7"/>
    <x v="82"/>
    <x v="3"/>
    <x v="0"/>
    <m/>
    <m/>
    <m/>
    <m/>
    <m/>
    <m/>
    <n v="115"/>
  </r>
  <r>
    <x v="15"/>
    <x v="7"/>
    <x v="82"/>
    <x v="2"/>
    <x v="0"/>
    <m/>
    <m/>
    <m/>
    <m/>
    <m/>
    <m/>
    <n v="1419"/>
  </r>
  <r>
    <x v="15"/>
    <x v="7"/>
    <x v="82"/>
    <x v="0"/>
    <x v="0"/>
    <m/>
    <m/>
    <m/>
    <m/>
    <m/>
    <m/>
    <n v="1939"/>
  </r>
  <r>
    <x v="15"/>
    <x v="7"/>
    <x v="82"/>
    <x v="1"/>
    <x v="0"/>
    <m/>
    <m/>
    <m/>
    <m/>
    <m/>
    <m/>
    <n v="4185"/>
  </r>
  <r>
    <x v="15"/>
    <x v="7"/>
    <x v="82"/>
    <x v="2"/>
    <x v="0"/>
    <m/>
    <m/>
    <m/>
    <m/>
    <m/>
    <m/>
    <n v="361"/>
  </r>
  <r>
    <x v="15"/>
    <x v="7"/>
    <x v="82"/>
    <x v="5"/>
    <x v="0"/>
    <m/>
    <m/>
    <m/>
    <m/>
    <m/>
    <m/>
    <n v="56"/>
  </r>
  <r>
    <x v="15"/>
    <x v="7"/>
    <x v="121"/>
    <x v="3"/>
    <x v="0"/>
    <m/>
    <m/>
    <m/>
    <m/>
    <m/>
    <m/>
    <n v="92"/>
  </r>
  <r>
    <x v="15"/>
    <x v="7"/>
    <x v="121"/>
    <x v="0"/>
    <x v="0"/>
    <m/>
    <m/>
    <m/>
    <m/>
    <m/>
    <m/>
    <n v="151"/>
  </r>
  <r>
    <x v="15"/>
    <x v="7"/>
    <x v="121"/>
    <x v="1"/>
    <x v="0"/>
    <m/>
    <m/>
    <m/>
    <m/>
    <m/>
    <m/>
    <n v="275"/>
  </r>
  <r>
    <x v="15"/>
    <x v="5"/>
    <x v="39"/>
    <x v="4"/>
    <x v="0"/>
    <m/>
    <m/>
    <m/>
    <m/>
    <m/>
    <m/>
    <n v="1335"/>
  </r>
  <r>
    <x v="15"/>
    <x v="5"/>
    <x v="39"/>
    <x v="3"/>
    <x v="0"/>
    <m/>
    <m/>
    <m/>
    <m/>
    <m/>
    <m/>
    <n v="8063"/>
  </r>
  <r>
    <x v="15"/>
    <x v="5"/>
    <x v="39"/>
    <x v="2"/>
    <x v="0"/>
    <m/>
    <m/>
    <m/>
    <m/>
    <m/>
    <m/>
    <n v="21336"/>
  </r>
  <r>
    <x v="15"/>
    <x v="5"/>
    <x v="39"/>
    <x v="0"/>
    <x v="0"/>
    <m/>
    <m/>
    <m/>
    <m/>
    <m/>
    <m/>
    <n v="17526"/>
  </r>
  <r>
    <x v="15"/>
    <x v="5"/>
    <x v="39"/>
    <x v="1"/>
    <x v="0"/>
    <m/>
    <m/>
    <m/>
    <m/>
    <m/>
    <m/>
    <n v="9007"/>
  </r>
  <r>
    <x v="15"/>
    <x v="5"/>
    <x v="39"/>
    <x v="2"/>
    <x v="0"/>
    <m/>
    <m/>
    <m/>
    <m/>
    <m/>
    <m/>
    <n v="3935"/>
  </r>
  <r>
    <x v="15"/>
    <x v="5"/>
    <x v="39"/>
    <x v="5"/>
    <x v="0"/>
    <m/>
    <m/>
    <m/>
    <m/>
    <m/>
    <m/>
    <n v="1558"/>
  </r>
  <r>
    <x v="15"/>
    <x v="7"/>
    <x v="133"/>
    <x v="0"/>
    <x v="0"/>
    <m/>
    <m/>
    <m/>
    <m/>
    <m/>
    <m/>
    <n v="271"/>
  </r>
  <r>
    <x v="15"/>
    <x v="7"/>
    <x v="133"/>
    <x v="1"/>
    <x v="0"/>
    <m/>
    <m/>
    <m/>
    <m/>
    <m/>
    <m/>
    <n v="93"/>
  </r>
  <r>
    <x v="15"/>
    <x v="7"/>
    <x v="117"/>
    <x v="3"/>
    <x v="0"/>
    <m/>
    <m/>
    <m/>
    <m/>
    <m/>
    <m/>
    <n v="528"/>
  </r>
  <r>
    <x v="15"/>
    <x v="7"/>
    <x v="117"/>
    <x v="2"/>
    <x v="0"/>
    <m/>
    <m/>
    <m/>
    <m/>
    <m/>
    <m/>
    <n v="520"/>
  </r>
  <r>
    <x v="15"/>
    <x v="7"/>
    <x v="117"/>
    <x v="0"/>
    <x v="0"/>
    <m/>
    <m/>
    <m/>
    <m/>
    <m/>
    <m/>
    <n v="273"/>
  </r>
  <r>
    <x v="15"/>
    <x v="7"/>
    <x v="117"/>
    <x v="1"/>
    <x v="0"/>
    <m/>
    <m/>
    <m/>
    <m/>
    <m/>
    <m/>
    <n v="707"/>
  </r>
  <r>
    <x v="15"/>
    <x v="7"/>
    <x v="117"/>
    <x v="2"/>
    <x v="0"/>
    <m/>
    <m/>
    <m/>
    <m/>
    <m/>
    <m/>
    <n v="158"/>
  </r>
  <r>
    <x v="15"/>
    <x v="7"/>
    <x v="52"/>
    <x v="4"/>
    <x v="0"/>
    <m/>
    <m/>
    <m/>
    <m/>
    <m/>
    <m/>
    <n v="30"/>
  </r>
  <r>
    <x v="15"/>
    <x v="7"/>
    <x v="52"/>
    <x v="3"/>
    <x v="0"/>
    <m/>
    <m/>
    <m/>
    <m/>
    <m/>
    <m/>
    <n v="778"/>
  </r>
  <r>
    <x v="15"/>
    <x v="7"/>
    <x v="52"/>
    <x v="2"/>
    <x v="0"/>
    <m/>
    <m/>
    <m/>
    <m/>
    <m/>
    <m/>
    <n v="4258"/>
  </r>
  <r>
    <x v="15"/>
    <x v="7"/>
    <x v="52"/>
    <x v="0"/>
    <x v="0"/>
    <m/>
    <m/>
    <m/>
    <m/>
    <m/>
    <m/>
    <n v="5842"/>
  </r>
  <r>
    <x v="15"/>
    <x v="7"/>
    <x v="52"/>
    <x v="1"/>
    <x v="0"/>
    <m/>
    <m/>
    <m/>
    <m/>
    <m/>
    <m/>
    <n v="1636"/>
  </r>
  <r>
    <x v="15"/>
    <x v="7"/>
    <x v="52"/>
    <x v="2"/>
    <x v="0"/>
    <m/>
    <m/>
    <m/>
    <m/>
    <m/>
    <m/>
    <n v="262"/>
  </r>
  <r>
    <x v="15"/>
    <x v="7"/>
    <x v="52"/>
    <x v="5"/>
    <x v="0"/>
    <m/>
    <m/>
    <m/>
    <m/>
    <m/>
    <m/>
    <n v="485"/>
  </r>
  <r>
    <x v="15"/>
    <x v="7"/>
    <x v="191"/>
    <x v="0"/>
    <x v="0"/>
    <m/>
    <m/>
    <m/>
    <m/>
    <m/>
    <m/>
    <n v="4"/>
  </r>
  <r>
    <x v="15"/>
    <x v="5"/>
    <x v="33"/>
    <x v="4"/>
    <x v="0"/>
    <m/>
    <m/>
    <m/>
    <m/>
    <m/>
    <m/>
    <n v="1191"/>
  </r>
  <r>
    <x v="15"/>
    <x v="5"/>
    <x v="33"/>
    <x v="3"/>
    <x v="0"/>
    <m/>
    <m/>
    <m/>
    <m/>
    <m/>
    <m/>
    <n v="3159"/>
  </r>
  <r>
    <x v="15"/>
    <x v="5"/>
    <x v="33"/>
    <x v="2"/>
    <x v="0"/>
    <m/>
    <m/>
    <m/>
    <m/>
    <m/>
    <m/>
    <n v="26794"/>
  </r>
  <r>
    <x v="15"/>
    <x v="5"/>
    <x v="33"/>
    <x v="0"/>
    <x v="0"/>
    <m/>
    <m/>
    <m/>
    <m/>
    <m/>
    <m/>
    <n v="15097"/>
  </r>
  <r>
    <x v="15"/>
    <x v="5"/>
    <x v="33"/>
    <x v="1"/>
    <x v="0"/>
    <m/>
    <m/>
    <m/>
    <m/>
    <m/>
    <m/>
    <n v="10064"/>
  </r>
  <r>
    <x v="15"/>
    <x v="5"/>
    <x v="33"/>
    <x v="2"/>
    <x v="0"/>
    <m/>
    <m/>
    <m/>
    <m/>
    <m/>
    <m/>
    <n v="12951"/>
  </r>
  <r>
    <x v="15"/>
    <x v="5"/>
    <x v="33"/>
    <x v="5"/>
    <x v="0"/>
    <m/>
    <m/>
    <m/>
    <m/>
    <m/>
    <m/>
    <n v="5015"/>
  </r>
  <r>
    <x v="15"/>
    <x v="12"/>
    <x v="199"/>
    <x v="0"/>
    <x v="0"/>
    <m/>
    <m/>
    <m/>
    <m/>
    <m/>
    <m/>
    <n v="7"/>
  </r>
  <r>
    <x v="15"/>
    <x v="12"/>
    <x v="199"/>
    <x v="5"/>
    <x v="0"/>
    <m/>
    <m/>
    <m/>
    <m/>
    <m/>
    <m/>
    <n v="7"/>
  </r>
  <r>
    <x v="15"/>
    <x v="12"/>
    <x v="157"/>
    <x v="0"/>
    <x v="0"/>
    <m/>
    <m/>
    <m/>
    <m/>
    <m/>
    <m/>
    <n v="111"/>
  </r>
  <r>
    <x v="15"/>
    <x v="12"/>
    <x v="156"/>
    <x v="4"/>
    <x v="0"/>
    <m/>
    <m/>
    <m/>
    <m/>
    <m/>
    <m/>
    <n v="5"/>
  </r>
  <r>
    <x v="15"/>
    <x v="12"/>
    <x v="156"/>
    <x v="0"/>
    <x v="0"/>
    <m/>
    <m/>
    <m/>
    <m/>
    <m/>
    <m/>
    <n v="30"/>
  </r>
  <r>
    <x v="15"/>
    <x v="12"/>
    <x v="156"/>
    <x v="1"/>
    <x v="0"/>
    <m/>
    <m/>
    <m/>
    <m/>
    <m/>
    <m/>
    <n v="58"/>
  </r>
  <r>
    <x v="15"/>
    <x v="12"/>
    <x v="203"/>
    <x v="0"/>
    <x v="0"/>
    <m/>
    <m/>
    <m/>
    <m/>
    <m/>
    <m/>
    <n v="6"/>
  </r>
  <r>
    <x v="15"/>
    <x v="12"/>
    <x v="203"/>
    <x v="5"/>
    <x v="0"/>
    <m/>
    <m/>
    <m/>
    <m/>
    <m/>
    <m/>
    <n v="6"/>
  </r>
  <r>
    <x v="15"/>
    <x v="4"/>
    <x v="73"/>
    <x v="4"/>
    <x v="0"/>
    <m/>
    <m/>
    <m/>
    <m/>
    <m/>
    <m/>
    <n v="27"/>
  </r>
  <r>
    <x v="15"/>
    <x v="4"/>
    <x v="73"/>
    <x v="3"/>
    <x v="0"/>
    <m/>
    <m/>
    <m/>
    <m/>
    <m/>
    <m/>
    <n v="42"/>
  </r>
  <r>
    <x v="15"/>
    <x v="4"/>
    <x v="73"/>
    <x v="2"/>
    <x v="0"/>
    <m/>
    <m/>
    <m/>
    <m/>
    <m/>
    <m/>
    <n v="2487"/>
  </r>
  <r>
    <x v="15"/>
    <x v="4"/>
    <x v="73"/>
    <x v="0"/>
    <x v="0"/>
    <m/>
    <m/>
    <m/>
    <m/>
    <m/>
    <m/>
    <n v="4922"/>
  </r>
  <r>
    <x v="15"/>
    <x v="4"/>
    <x v="73"/>
    <x v="1"/>
    <x v="0"/>
    <m/>
    <m/>
    <m/>
    <m/>
    <m/>
    <m/>
    <n v="4219"/>
  </r>
  <r>
    <x v="15"/>
    <x v="4"/>
    <x v="73"/>
    <x v="2"/>
    <x v="0"/>
    <m/>
    <m/>
    <m/>
    <m/>
    <m/>
    <m/>
    <n v="297"/>
  </r>
  <r>
    <x v="15"/>
    <x v="4"/>
    <x v="73"/>
    <x v="5"/>
    <x v="0"/>
    <m/>
    <m/>
    <m/>
    <m/>
    <m/>
    <m/>
    <n v="758"/>
  </r>
  <r>
    <x v="15"/>
    <x v="2"/>
    <x v="84"/>
    <x v="4"/>
    <x v="0"/>
    <m/>
    <m/>
    <m/>
    <m/>
    <m/>
    <m/>
    <n v="745"/>
  </r>
  <r>
    <x v="15"/>
    <x v="2"/>
    <x v="84"/>
    <x v="3"/>
    <x v="0"/>
    <m/>
    <m/>
    <m/>
    <m/>
    <m/>
    <m/>
    <n v="157"/>
  </r>
  <r>
    <x v="15"/>
    <x v="2"/>
    <x v="84"/>
    <x v="2"/>
    <x v="0"/>
    <m/>
    <m/>
    <m/>
    <m/>
    <m/>
    <m/>
    <n v="6781"/>
  </r>
  <r>
    <x v="15"/>
    <x v="2"/>
    <x v="84"/>
    <x v="0"/>
    <x v="0"/>
    <m/>
    <m/>
    <m/>
    <m/>
    <m/>
    <m/>
    <n v="6482"/>
  </r>
  <r>
    <x v="15"/>
    <x v="2"/>
    <x v="84"/>
    <x v="1"/>
    <x v="0"/>
    <m/>
    <m/>
    <m/>
    <m/>
    <m/>
    <m/>
    <n v="4168"/>
  </r>
  <r>
    <x v="15"/>
    <x v="2"/>
    <x v="84"/>
    <x v="2"/>
    <x v="0"/>
    <m/>
    <m/>
    <m/>
    <m/>
    <m/>
    <m/>
    <n v="2006"/>
  </r>
  <r>
    <x v="15"/>
    <x v="2"/>
    <x v="84"/>
    <x v="5"/>
    <x v="0"/>
    <m/>
    <m/>
    <m/>
    <m/>
    <m/>
    <m/>
    <n v="62"/>
  </r>
  <r>
    <x v="15"/>
    <x v="2"/>
    <x v="11"/>
    <x v="4"/>
    <x v="0"/>
    <m/>
    <m/>
    <m/>
    <m/>
    <m/>
    <m/>
    <n v="1005"/>
  </r>
  <r>
    <x v="15"/>
    <x v="2"/>
    <x v="11"/>
    <x v="3"/>
    <x v="0"/>
    <m/>
    <m/>
    <m/>
    <m/>
    <m/>
    <m/>
    <n v="2904"/>
  </r>
  <r>
    <x v="15"/>
    <x v="2"/>
    <x v="11"/>
    <x v="2"/>
    <x v="0"/>
    <m/>
    <m/>
    <m/>
    <m/>
    <m/>
    <m/>
    <n v="10176"/>
  </r>
  <r>
    <x v="15"/>
    <x v="2"/>
    <x v="11"/>
    <x v="0"/>
    <x v="0"/>
    <m/>
    <m/>
    <m/>
    <m/>
    <m/>
    <m/>
    <n v="27080"/>
  </r>
  <r>
    <x v="15"/>
    <x v="2"/>
    <x v="11"/>
    <x v="1"/>
    <x v="0"/>
    <m/>
    <m/>
    <m/>
    <m/>
    <m/>
    <m/>
    <n v="30443"/>
  </r>
  <r>
    <x v="15"/>
    <x v="2"/>
    <x v="11"/>
    <x v="2"/>
    <x v="0"/>
    <m/>
    <m/>
    <m/>
    <m/>
    <m/>
    <m/>
    <n v="9226"/>
  </r>
  <r>
    <x v="15"/>
    <x v="2"/>
    <x v="11"/>
    <x v="5"/>
    <x v="0"/>
    <m/>
    <m/>
    <m/>
    <m/>
    <m/>
    <m/>
    <n v="1460"/>
  </r>
  <r>
    <x v="15"/>
    <x v="2"/>
    <x v="87"/>
    <x v="4"/>
    <x v="0"/>
    <m/>
    <m/>
    <m/>
    <m/>
    <m/>
    <m/>
    <n v="479"/>
  </r>
  <r>
    <x v="15"/>
    <x v="2"/>
    <x v="87"/>
    <x v="3"/>
    <x v="0"/>
    <m/>
    <m/>
    <m/>
    <m/>
    <m/>
    <m/>
    <n v="244"/>
  </r>
  <r>
    <x v="15"/>
    <x v="2"/>
    <x v="87"/>
    <x v="2"/>
    <x v="0"/>
    <m/>
    <m/>
    <m/>
    <m/>
    <m/>
    <m/>
    <n v="874"/>
  </r>
  <r>
    <x v="15"/>
    <x v="2"/>
    <x v="87"/>
    <x v="0"/>
    <x v="0"/>
    <m/>
    <m/>
    <m/>
    <m/>
    <m/>
    <m/>
    <n v="2534"/>
  </r>
  <r>
    <x v="15"/>
    <x v="2"/>
    <x v="87"/>
    <x v="1"/>
    <x v="0"/>
    <m/>
    <m/>
    <m/>
    <m/>
    <m/>
    <m/>
    <n v="2228"/>
  </r>
  <r>
    <x v="15"/>
    <x v="2"/>
    <x v="87"/>
    <x v="2"/>
    <x v="0"/>
    <m/>
    <m/>
    <m/>
    <m/>
    <m/>
    <m/>
    <n v="760"/>
  </r>
  <r>
    <x v="15"/>
    <x v="2"/>
    <x v="87"/>
    <x v="5"/>
    <x v="0"/>
    <m/>
    <m/>
    <m/>
    <m/>
    <m/>
    <m/>
    <n v="572"/>
  </r>
  <r>
    <x v="15"/>
    <x v="3"/>
    <x v="97"/>
    <x v="4"/>
    <x v="0"/>
    <m/>
    <m/>
    <m/>
    <m/>
    <m/>
    <m/>
    <n v="348"/>
  </r>
  <r>
    <x v="15"/>
    <x v="3"/>
    <x v="97"/>
    <x v="3"/>
    <x v="0"/>
    <m/>
    <m/>
    <m/>
    <m/>
    <m/>
    <m/>
    <n v="251"/>
  </r>
  <r>
    <x v="15"/>
    <x v="3"/>
    <x v="97"/>
    <x v="2"/>
    <x v="0"/>
    <m/>
    <m/>
    <m/>
    <m/>
    <m/>
    <m/>
    <n v="4566"/>
  </r>
  <r>
    <x v="15"/>
    <x v="3"/>
    <x v="97"/>
    <x v="0"/>
    <x v="0"/>
    <m/>
    <m/>
    <m/>
    <m/>
    <m/>
    <m/>
    <n v="4463"/>
  </r>
  <r>
    <x v="15"/>
    <x v="3"/>
    <x v="97"/>
    <x v="1"/>
    <x v="0"/>
    <m/>
    <m/>
    <m/>
    <m/>
    <m/>
    <m/>
    <n v="1355"/>
  </r>
  <r>
    <x v="15"/>
    <x v="3"/>
    <x v="97"/>
    <x v="2"/>
    <x v="0"/>
    <m/>
    <m/>
    <m/>
    <m/>
    <m/>
    <m/>
    <n v="891"/>
  </r>
  <r>
    <x v="15"/>
    <x v="3"/>
    <x v="97"/>
    <x v="5"/>
    <x v="0"/>
    <m/>
    <m/>
    <m/>
    <m/>
    <m/>
    <m/>
    <n v="140"/>
  </r>
  <r>
    <x v="15"/>
    <x v="2"/>
    <x v="29"/>
    <x v="4"/>
    <x v="0"/>
    <m/>
    <m/>
    <m/>
    <m/>
    <m/>
    <m/>
    <n v="23"/>
  </r>
  <r>
    <x v="15"/>
    <x v="2"/>
    <x v="29"/>
    <x v="3"/>
    <x v="0"/>
    <m/>
    <m/>
    <m/>
    <m/>
    <m/>
    <m/>
    <n v="586"/>
  </r>
  <r>
    <x v="15"/>
    <x v="2"/>
    <x v="29"/>
    <x v="2"/>
    <x v="0"/>
    <m/>
    <m/>
    <m/>
    <m/>
    <m/>
    <m/>
    <n v="1844"/>
  </r>
  <r>
    <x v="15"/>
    <x v="2"/>
    <x v="29"/>
    <x v="0"/>
    <x v="0"/>
    <m/>
    <m/>
    <m/>
    <m/>
    <m/>
    <m/>
    <n v="11347"/>
  </r>
  <r>
    <x v="15"/>
    <x v="2"/>
    <x v="29"/>
    <x v="1"/>
    <x v="0"/>
    <m/>
    <m/>
    <m/>
    <m/>
    <m/>
    <m/>
    <n v="8265"/>
  </r>
  <r>
    <x v="15"/>
    <x v="2"/>
    <x v="29"/>
    <x v="2"/>
    <x v="0"/>
    <m/>
    <m/>
    <m/>
    <m/>
    <m/>
    <m/>
    <n v="411"/>
  </r>
  <r>
    <x v="15"/>
    <x v="2"/>
    <x v="29"/>
    <x v="5"/>
    <x v="0"/>
    <m/>
    <m/>
    <m/>
    <m/>
    <m/>
    <m/>
    <n v="2874"/>
  </r>
  <r>
    <x v="15"/>
    <x v="2"/>
    <x v="58"/>
    <x v="3"/>
    <x v="0"/>
    <m/>
    <m/>
    <m/>
    <m/>
    <m/>
    <m/>
    <n v="68"/>
  </r>
  <r>
    <x v="15"/>
    <x v="2"/>
    <x v="58"/>
    <x v="2"/>
    <x v="0"/>
    <m/>
    <m/>
    <m/>
    <m/>
    <m/>
    <m/>
    <n v="1287"/>
  </r>
  <r>
    <x v="15"/>
    <x v="2"/>
    <x v="58"/>
    <x v="0"/>
    <x v="0"/>
    <m/>
    <m/>
    <m/>
    <m/>
    <m/>
    <m/>
    <n v="4840"/>
  </r>
  <r>
    <x v="15"/>
    <x v="2"/>
    <x v="58"/>
    <x v="1"/>
    <x v="0"/>
    <m/>
    <m/>
    <m/>
    <m/>
    <m/>
    <m/>
    <n v="10085"/>
  </r>
  <r>
    <x v="15"/>
    <x v="2"/>
    <x v="58"/>
    <x v="2"/>
    <x v="0"/>
    <m/>
    <m/>
    <m/>
    <m/>
    <m/>
    <m/>
    <n v="962"/>
  </r>
  <r>
    <x v="15"/>
    <x v="2"/>
    <x v="58"/>
    <x v="5"/>
    <x v="0"/>
    <m/>
    <m/>
    <m/>
    <m/>
    <m/>
    <m/>
    <n v="265"/>
  </r>
  <r>
    <x v="15"/>
    <x v="3"/>
    <x v="98"/>
    <x v="2"/>
    <x v="0"/>
    <m/>
    <m/>
    <m/>
    <m/>
    <m/>
    <m/>
    <n v="518"/>
  </r>
  <r>
    <x v="15"/>
    <x v="3"/>
    <x v="98"/>
    <x v="0"/>
    <x v="0"/>
    <m/>
    <m/>
    <m/>
    <m/>
    <m/>
    <m/>
    <n v="904"/>
  </r>
  <r>
    <x v="15"/>
    <x v="3"/>
    <x v="98"/>
    <x v="1"/>
    <x v="0"/>
    <m/>
    <m/>
    <m/>
    <m/>
    <m/>
    <m/>
    <n v="2931"/>
  </r>
  <r>
    <x v="15"/>
    <x v="3"/>
    <x v="98"/>
    <x v="2"/>
    <x v="0"/>
    <m/>
    <m/>
    <m/>
    <m/>
    <m/>
    <m/>
    <n v="75"/>
  </r>
  <r>
    <x v="15"/>
    <x v="3"/>
    <x v="98"/>
    <x v="5"/>
    <x v="0"/>
    <m/>
    <m/>
    <m/>
    <m/>
    <m/>
    <m/>
    <n v="60"/>
  </r>
  <r>
    <x v="15"/>
    <x v="3"/>
    <x v="111"/>
    <x v="2"/>
    <x v="0"/>
    <m/>
    <m/>
    <m/>
    <m/>
    <m/>
    <m/>
    <n v="131"/>
  </r>
  <r>
    <x v="15"/>
    <x v="3"/>
    <x v="111"/>
    <x v="0"/>
    <x v="0"/>
    <m/>
    <m/>
    <m/>
    <m/>
    <m/>
    <m/>
    <n v="339"/>
  </r>
  <r>
    <x v="15"/>
    <x v="3"/>
    <x v="111"/>
    <x v="1"/>
    <x v="0"/>
    <m/>
    <m/>
    <m/>
    <m/>
    <m/>
    <m/>
    <n v="1147"/>
  </r>
  <r>
    <x v="15"/>
    <x v="3"/>
    <x v="111"/>
    <x v="2"/>
    <x v="0"/>
    <m/>
    <m/>
    <m/>
    <m/>
    <m/>
    <m/>
    <n v="120"/>
  </r>
  <r>
    <x v="15"/>
    <x v="4"/>
    <x v="34"/>
    <x v="4"/>
    <x v="0"/>
    <m/>
    <m/>
    <m/>
    <m/>
    <m/>
    <m/>
    <n v="1192"/>
  </r>
  <r>
    <x v="15"/>
    <x v="4"/>
    <x v="34"/>
    <x v="3"/>
    <x v="0"/>
    <m/>
    <m/>
    <m/>
    <m/>
    <m/>
    <m/>
    <n v="1556"/>
  </r>
  <r>
    <x v="15"/>
    <x v="4"/>
    <x v="34"/>
    <x v="2"/>
    <x v="0"/>
    <m/>
    <m/>
    <m/>
    <m/>
    <m/>
    <m/>
    <n v="13436"/>
  </r>
  <r>
    <x v="15"/>
    <x v="4"/>
    <x v="34"/>
    <x v="0"/>
    <x v="0"/>
    <m/>
    <m/>
    <m/>
    <m/>
    <m/>
    <m/>
    <n v="17339"/>
  </r>
  <r>
    <x v="15"/>
    <x v="4"/>
    <x v="34"/>
    <x v="1"/>
    <x v="0"/>
    <m/>
    <m/>
    <m/>
    <m/>
    <m/>
    <m/>
    <n v="9781"/>
  </r>
  <r>
    <x v="15"/>
    <x v="4"/>
    <x v="34"/>
    <x v="2"/>
    <x v="0"/>
    <m/>
    <m/>
    <m/>
    <m/>
    <m/>
    <m/>
    <n v="6342"/>
  </r>
  <r>
    <x v="15"/>
    <x v="4"/>
    <x v="34"/>
    <x v="5"/>
    <x v="0"/>
    <m/>
    <m/>
    <m/>
    <m/>
    <m/>
    <m/>
    <n v="1370"/>
  </r>
  <r>
    <x v="15"/>
    <x v="2"/>
    <x v="88"/>
    <x v="3"/>
    <x v="0"/>
    <m/>
    <m/>
    <m/>
    <m/>
    <m/>
    <m/>
    <n v="784"/>
  </r>
  <r>
    <x v="15"/>
    <x v="2"/>
    <x v="88"/>
    <x v="2"/>
    <x v="0"/>
    <m/>
    <m/>
    <m/>
    <m/>
    <m/>
    <m/>
    <n v="2577"/>
  </r>
  <r>
    <x v="15"/>
    <x v="2"/>
    <x v="88"/>
    <x v="0"/>
    <x v="0"/>
    <m/>
    <m/>
    <m/>
    <m/>
    <m/>
    <m/>
    <n v="3354"/>
  </r>
  <r>
    <x v="15"/>
    <x v="2"/>
    <x v="88"/>
    <x v="1"/>
    <x v="0"/>
    <m/>
    <m/>
    <m/>
    <m/>
    <m/>
    <m/>
    <n v="1976"/>
  </r>
  <r>
    <x v="15"/>
    <x v="2"/>
    <x v="88"/>
    <x v="2"/>
    <x v="0"/>
    <m/>
    <m/>
    <m/>
    <m/>
    <m/>
    <m/>
    <n v="1151"/>
  </r>
  <r>
    <x v="15"/>
    <x v="2"/>
    <x v="59"/>
    <x v="3"/>
    <x v="0"/>
    <m/>
    <m/>
    <m/>
    <m/>
    <m/>
    <m/>
    <n v="140"/>
  </r>
  <r>
    <x v="15"/>
    <x v="2"/>
    <x v="59"/>
    <x v="2"/>
    <x v="0"/>
    <m/>
    <m/>
    <m/>
    <m/>
    <m/>
    <m/>
    <n v="3798"/>
  </r>
  <r>
    <x v="15"/>
    <x v="2"/>
    <x v="59"/>
    <x v="0"/>
    <x v="0"/>
    <m/>
    <m/>
    <m/>
    <m/>
    <m/>
    <m/>
    <n v="4440"/>
  </r>
  <r>
    <x v="15"/>
    <x v="2"/>
    <x v="59"/>
    <x v="1"/>
    <x v="0"/>
    <m/>
    <m/>
    <m/>
    <m/>
    <m/>
    <m/>
    <n v="6710"/>
  </r>
  <r>
    <x v="15"/>
    <x v="2"/>
    <x v="59"/>
    <x v="2"/>
    <x v="0"/>
    <m/>
    <m/>
    <m/>
    <m/>
    <m/>
    <m/>
    <n v="3404"/>
  </r>
  <r>
    <x v="15"/>
    <x v="2"/>
    <x v="59"/>
    <x v="5"/>
    <x v="0"/>
    <m/>
    <m/>
    <m/>
    <m/>
    <m/>
    <m/>
    <n v="20"/>
  </r>
  <r>
    <x v="15"/>
    <x v="3"/>
    <x v="183"/>
    <x v="0"/>
    <x v="0"/>
    <m/>
    <m/>
    <m/>
    <m/>
    <m/>
    <m/>
    <n v="47"/>
  </r>
  <r>
    <x v="15"/>
    <x v="4"/>
    <x v="36"/>
    <x v="4"/>
    <x v="0"/>
    <m/>
    <m/>
    <m/>
    <m/>
    <m/>
    <m/>
    <n v="764"/>
  </r>
  <r>
    <x v="15"/>
    <x v="4"/>
    <x v="36"/>
    <x v="3"/>
    <x v="0"/>
    <m/>
    <m/>
    <m/>
    <m/>
    <m/>
    <m/>
    <n v="1196"/>
  </r>
  <r>
    <x v="15"/>
    <x v="4"/>
    <x v="36"/>
    <x v="2"/>
    <x v="0"/>
    <m/>
    <m/>
    <m/>
    <m/>
    <m/>
    <m/>
    <n v="12185"/>
  </r>
  <r>
    <x v="15"/>
    <x v="4"/>
    <x v="36"/>
    <x v="0"/>
    <x v="0"/>
    <m/>
    <m/>
    <m/>
    <m/>
    <m/>
    <m/>
    <n v="16631"/>
  </r>
  <r>
    <x v="15"/>
    <x v="4"/>
    <x v="36"/>
    <x v="1"/>
    <x v="0"/>
    <m/>
    <m/>
    <m/>
    <m/>
    <m/>
    <m/>
    <n v="8291"/>
  </r>
  <r>
    <x v="15"/>
    <x v="4"/>
    <x v="36"/>
    <x v="2"/>
    <x v="0"/>
    <m/>
    <m/>
    <m/>
    <m/>
    <m/>
    <m/>
    <n v="5892"/>
  </r>
  <r>
    <x v="15"/>
    <x v="4"/>
    <x v="36"/>
    <x v="5"/>
    <x v="0"/>
    <m/>
    <m/>
    <m/>
    <m/>
    <m/>
    <m/>
    <n v="366"/>
  </r>
  <r>
    <x v="15"/>
    <x v="3"/>
    <x v="256"/>
    <x v="0"/>
    <x v="0"/>
    <m/>
    <m/>
    <m/>
    <m/>
    <m/>
    <m/>
    <n v="85"/>
  </r>
  <r>
    <x v="15"/>
    <x v="3"/>
    <x v="74"/>
    <x v="4"/>
    <x v="0"/>
    <m/>
    <m/>
    <m/>
    <m/>
    <m/>
    <m/>
    <n v="325"/>
  </r>
  <r>
    <x v="15"/>
    <x v="3"/>
    <x v="74"/>
    <x v="3"/>
    <x v="0"/>
    <m/>
    <m/>
    <m/>
    <m/>
    <m/>
    <m/>
    <n v="44"/>
  </r>
  <r>
    <x v="15"/>
    <x v="3"/>
    <x v="74"/>
    <x v="2"/>
    <x v="0"/>
    <m/>
    <m/>
    <m/>
    <m/>
    <m/>
    <m/>
    <n v="5463"/>
  </r>
  <r>
    <x v="15"/>
    <x v="3"/>
    <x v="74"/>
    <x v="0"/>
    <x v="0"/>
    <m/>
    <m/>
    <m/>
    <m/>
    <m/>
    <m/>
    <n v="4525"/>
  </r>
  <r>
    <x v="15"/>
    <x v="3"/>
    <x v="74"/>
    <x v="1"/>
    <x v="0"/>
    <m/>
    <m/>
    <m/>
    <m/>
    <m/>
    <m/>
    <n v="649"/>
  </r>
  <r>
    <x v="15"/>
    <x v="3"/>
    <x v="74"/>
    <x v="2"/>
    <x v="0"/>
    <m/>
    <m/>
    <m/>
    <m/>
    <m/>
    <m/>
    <n v="3723"/>
  </r>
  <r>
    <x v="15"/>
    <x v="2"/>
    <x v="122"/>
    <x v="2"/>
    <x v="0"/>
    <m/>
    <m/>
    <m/>
    <m/>
    <m/>
    <m/>
    <n v="30"/>
  </r>
  <r>
    <x v="15"/>
    <x v="2"/>
    <x v="122"/>
    <x v="0"/>
    <x v="0"/>
    <m/>
    <m/>
    <m/>
    <m/>
    <m/>
    <m/>
    <n v="329"/>
  </r>
  <r>
    <x v="15"/>
    <x v="2"/>
    <x v="122"/>
    <x v="1"/>
    <x v="0"/>
    <m/>
    <m/>
    <m/>
    <m/>
    <m/>
    <m/>
    <n v="659"/>
  </r>
  <r>
    <x v="15"/>
    <x v="2"/>
    <x v="122"/>
    <x v="2"/>
    <x v="0"/>
    <m/>
    <m/>
    <m/>
    <m/>
    <m/>
    <m/>
    <n v="40"/>
  </r>
  <r>
    <x v="15"/>
    <x v="2"/>
    <x v="122"/>
    <x v="5"/>
    <x v="0"/>
    <m/>
    <m/>
    <m/>
    <m/>
    <m/>
    <m/>
    <n v="105"/>
  </r>
  <r>
    <x v="15"/>
    <x v="4"/>
    <x v="155"/>
    <x v="2"/>
    <x v="0"/>
    <m/>
    <m/>
    <m/>
    <m/>
    <m/>
    <m/>
    <n v="133"/>
  </r>
  <r>
    <x v="15"/>
    <x v="4"/>
    <x v="155"/>
    <x v="0"/>
    <x v="0"/>
    <m/>
    <m/>
    <m/>
    <m/>
    <m/>
    <m/>
    <n v="62"/>
  </r>
  <r>
    <x v="15"/>
    <x v="4"/>
    <x v="27"/>
    <x v="4"/>
    <x v="0"/>
    <m/>
    <m/>
    <m/>
    <m/>
    <m/>
    <m/>
    <n v="4814"/>
  </r>
  <r>
    <x v="15"/>
    <x v="4"/>
    <x v="27"/>
    <x v="3"/>
    <x v="0"/>
    <m/>
    <m/>
    <m/>
    <m/>
    <m/>
    <m/>
    <n v="2327"/>
  </r>
  <r>
    <x v="15"/>
    <x v="4"/>
    <x v="27"/>
    <x v="2"/>
    <x v="0"/>
    <m/>
    <m/>
    <m/>
    <m/>
    <m/>
    <m/>
    <n v="39335"/>
  </r>
  <r>
    <x v="15"/>
    <x v="4"/>
    <x v="27"/>
    <x v="0"/>
    <x v="0"/>
    <m/>
    <m/>
    <m/>
    <m/>
    <m/>
    <m/>
    <n v="62053"/>
  </r>
  <r>
    <x v="15"/>
    <x v="4"/>
    <x v="27"/>
    <x v="1"/>
    <x v="0"/>
    <m/>
    <m/>
    <m/>
    <m/>
    <m/>
    <m/>
    <n v="45302"/>
  </r>
  <r>
    <x v="15"/>
    <x v="4"/>
    <x v="27"/>
    <x v="2"/>
    <x v="0"/>
    <m/>
    <m/>
    <m/>
    <m/>
    <m/>
    <m/>
    <n v="28308"/>
  </r>
  <r>
    <x v="15"/>
    <x v="4"/>
    <x v="27"/>
    <x v="5"/>
    <x v="0"/>
    <m/>
    <m/>
    <m/>
    <m/>
    <m/>
    <m/>
    <n v="7548"/>
  </r>
  <r>
    <x v="15"/>
    <x v="2"/>
    <x v="81"/>
    <x v="3"/>
    <x v="0"/>
    <m/>
    <m/>
    <m/>
    <m/>
    <m/>
    <m/>
    <n v="222"/>
  </r>
  <r>
    <x v="15"/>
    <x v="2"/>
    <x v="81"/>
    <x v="2"/>
    <x v="0"/>
    <m/>
    <m/>
    <m/>
    <m/>
    <m/>
    <m/>
    <n v="298"/>
  </r>
  <r>
    <x v="15"/>
    <x v="2"/>
    <x v="81"/>
    <x v="0"/>
    <x v="0"/>
    <m/>
    <m/>
    <m/>
    <m/>
    <m/>
    <m/>
    <n v="2810"/>
  </r>
  <r>
    <x v="15"/>
    <x v="2"/>
    <x v="81"/>
    <x v="1"/>
    <x v="0"/>
    <m/>
    <m/>
    <m/>
    <m/>
    <m/>
    <m/>
    <n v="916"/>
  </r>
  <r>
    <x v="15"/>
    <x v="2"/>
    <x v="81"/>
    <x v="5"/>
    <x v="0"/>
    <m/>
    <m/>
    <m/>
    <m/>
    <m/>
    <m/>
    <n v="310"/>
  </r>
  <r>
    <x v="15"/>
    <x v="3"/>
    <x v="55"/>
    <x v="4"/>
    <x v="0"/>
    <m/>
    <m/>
    <m/>
    <m/>
    <m/>
    <m/>
    <n v="57"/>
  </r>
  <r>
    <x v="15"/>
    <x v="3"/>
    <x v="55"/>
    <x v="3"/>
    <x v="0"/>
    <m/>
    <m/>
    <m/>
    <m/>
    <m/>
    <m/>
    <n v="1161"/>
  </r>
  <r>
    <x v="15"/>
    <x v="3"/>
    <x v="55"/>
    <x v="2"/>
    <x v="0"/>
    <m/>
    <m/>
    <m/>
    <m/>
    <m/>
    <m/>
    <n v="2702"/>
  </r>
  <r>
    <x v="15"/>
    <x v="3"/>
    <x v="55"/>
    <x v="0"/>
    <x v="0"/>
    <m/>
    <m/>
    <m/>
    <m/>
    <m/>
    <m/>
    <n v="3613"/>
  </r>
  <r>
    <x v="15"/>
    <x v="3"/>
    <x v="55"/>
    <x v="1"/>
    <x v="0"/>
    <m/>
    <m/>
    <m/>
    <m/>
    <m/>
    <m/>
    <n v="9137"/>
  </r>
  <r>
    <x v="15"/>
    <x v="3"/>
    <x v="55"/>
    <x v="2"/>
    <x v="0"/>
    <m/>
    <m/>
    <m/>
    <m/>
    <m/>
    <m/>
    <n v="117"/>
  </r>
  <r>
    <x v="15"/>
    <x v="3"/>
    <x v="55"/>
    <x v="5"/>
    <x v="0"/>
    <m/>
    <m/>
    <m/>
    <m/>
    <m/>
    <m/>
    <n v="2223"/>
  </r>
  <r>
    <x v="15"/>
    <x v="3"/>
    <x v="104"/>
    <x v="4"/>
    <x v="0"/>
    <m/>
    <m/>
    <m/>
    <m/>
    <m/>
    <m/>
    <n v="93"/>
  </r>
  <r>
    <x v="15"/>
    <x v="3"/>
    <x v="104"/>
    <x v="3"/>
    <x v="0"/>
    <m/>
    <m/>
    <m/>
    <m/>
    <m/>
    <m/>
    <n v="398"/>
  </r>
  <r>
    <x v="15"/>
    <x v="3"/>
    <x v="104"/>
    <x v="2"/>
    <x v="0"/>
    <m/>
    <m/>
    <m/>
    <m/>
    <m/>
    <m/>
    <n v="779"/>
  </r>
  <r>
    <x v="15"/>
    <x v="3"/>
    <x v="104"/>
    <x v="0"/>
    <x v="0"/>
    <m/>
    <m/>
    <m/>
    <m/>
    <m/>
    <m/>
    <n v="1059"/>
  </r>
  <r>
    <x v="15"/>
    <x v="3"/>
    <x v="104"/>
    <x v="1"/>
    <x v="0"/>
    <m/>
    <m/>
    <m/>
    <m/>
    <m/>
    <m/>
    <n v="1135"/>
  </r>
  <r>
    <x v="15"/>
    <x v="3"/>
    <x v="104"/>
    <x v="5"/>
    <x v="0"/>
    <m/>
    <m/>
    <m/>
    <m/>
    <m/>
    <m/>
    <n v="342"/>
  </r>
  <r>
    <x v="15"/>
    <x v="3"/>
    <x v="63"/>
    <x v="3"/>
    <x v="0"/>
    <m/>
    <m/>
    <m/>
    <m/>
    <m/>
    <m/>
    <n v="241"/>
  </r>
  <r>
    <x v="15"/>
    <x v="3"/>
    <x v="63"/>
    <x v="2"/>
    <x v="0"/>
    <m/>
    <m/>
    <m/>
    <m/>
    <m/>
    <m/>
    <n v="3053"/>
  </r>
  <r>
    <x v="15"/>
    <x v="3"/>
    <x v="63"/>
    <x v="0"/>
    <x v="0"/>
    <m/>
    <m/>
    <m/>
    <m/>
    <m/>
    <m/>
    <n v="3372"/>
  </r>
  <r>
    <x v="15"/>
    <x v="3"/>
    <x v="63"/>
    <x v="1"/>
    <x v="0"/>
    <m/>
    <m/>
    <m/>
    <m/>
    <m/>
    <m/>
    <n v="3216"/>
  </r>
  <r>
    <x v="15"/>
    <x v="3"/>
    <x v="63"/>
    <x v="2"/>
    <x v="0"/>
    <m/>
    <m/>
    <m/>
    <m/>
    <m/>
    <m/>
    <n v="234"/>
  </r>
  <r>
    <x v="15"/>
    <x v="3"/>
    <x v="63"/>
    <x v="5"/>
    <x v="0"/>
    <m/>
    <m/>
    <m/>
    <m/>
    <m/>
    <m/>
    <n v="890"/>
  </r>
  <r>
    <x v="15"/>
    <x v="2"/>
    <x v="20"/>
    <x v="4"/>
    <x v="0"/>
    <m/>
    <m/>
    <m/>
    <m/>
    <m/>
    <m/>
    <n v="1643"/>
  </r>
  <r>
    <x v="15"/>
    <x v="2"/>
    <x v="20"/>
    <x v="3"/>
    <x v="0"/>
    <m/>
    <m/>
    <m/>
    <m/>
    <m/>
    <m/>
    <n v="1776"/>
  </r>
  <r>
    <x v="15"/>
    <x v="2"/>
    <x v="20"/>
    <x v="2"/>
    <x v="0"/>
    <m/>
    <m/>
    <m/>
    <m/>
    <m/>
    <m/>
    <n v="7821"/>
  </r>
  <r>
    <x v="15"/>
    <x v="2"/>
    <x v="20"/>
    <x v="0"/>
    <x v="0"/>
    <m/>
    <m/>
    <m/>
    <m/>
    <m/>
    <m/>
    <n v="27769"/>
  </r>
  <r>
    <x v="15"/>
    <x v="2"/>
    <x v="20"/>
    <x v="1"/>
    <x v="0"/>
    <m/>
    <m/>
    <m/>
    <m/>
    <m/>
    <m/>
    <n v="36430"/>
  </r>
  <r>
    <x v="15"/>
    <x v="2"/>
    <x v="20"/>
    <x v="2"/>
    <x v="0"/>
    <m/>
    <m/>
    <m/>
    <m/>
    <m/>
    <m/>
    <n v="8992"/>
  </r>
  <r>
    <x v="15"/>
    <x v="2"/>
    <x v="20"/>
    <x v="5"/>
    <x v="0"/>
    <m/>
    <m/>
    <m/>
    <m/>
    <m/>
    <m/>
    <n v="1137"/>
  </r>
  <r>
    <x v="15"/>
    <x v="2"/>
    <x v="43"/>
    <x v="4"/>
    <x v="0"/>
    <m/>
    <m/>
    <m/>
    <m/>
    <m/>
    <m/>
    <n v="90"/>
  </r>
  <r>
    <x v="15"/>
    <x v="2"/>
    <x v="43"/>
    <x v="3"/>
    <x v="0"/>
    <m/>
    <m/>
    <m/>
    <m/>
    <m/>
    <m/>
    <n v="550"/>
  </r>
  <r>
    <x v="15"/>
    <x v="2"/>
    <x v="43"/>
    <x v="2"/>
    <x v="0"/>
    <m/>
    <m/>
    <m/>
    <m/>
    <m/>
    <m/>
    <n v="1463"/>
  </r>
  <r>
    <x v="15"/>
    <x v="2"/>
    <x v="43"/>
    <x v="0"/>
    <x v="0"/>
    <m/>
    <m/>
    <m/>
    <m/>
    <m/>
    <m/>
    <n v="10975"/>
  </r>
  <r>
    <x v="15"/>
    <x v="2"/>
    <x v="43"/>
    <x v="1"/>
    <x v="0"/>
    <m/>
    <m/>
    <m/>
    <m/>
    <m/>
    <m/>
    <n v="2086"/>
  </r>
  <r>
    <x v="15"/>
    <x v="2"/>
    <x v="43"/>
    <x v="2"/>
    <x v="0"/>
    <m/>
    <m/>
    <m/>
    <m/>
    <m/>
    <m/>
    <n v="7"/>
  </r>
  <r>
    <x v="15"/>
    <x v="2"/>
    <x v="43"/>
    <x v="5"/>
    <x v="0"/>
    <m/>
    <m/>
    <m/>
    <m/>
    <m/>
    <m/>
    <n v="138"/>
  </r>
  <r>
    <x v="15"/>
    <x v="2"/>
    <x v="112"/>
    <x v="2"/>
    <x v="0"/>
    <m/>
    <m/>
    <m/>
    <m/>
    <m/>
    <m/>
    <n v="280"/>
  </r>
  <r>
    <x v="15"/>
    <x v="2"/>
    <x v="112"/>
    <x v="0"/>
    <x v="0"/>
    <m/>
    <m/>
    <m/>
    <m/>
    <m/>
    <m/>
    <n v="1203"/>
  </r>
  <r>
    <x v="15"/>
    <x v="2"/>
    <x v="112"/>
    <x v="1"/>
    <x v="0"/>
    <m/>
    <m/>
    <m/>
    <m/>
    <m/>
    <m/>
    <n v="1181"/>
  </r>
  <r>
    <x v="15"/>
    <x v="4"/>
    <x v="56"/>
    <x v="4"/>
    <x v="0"/>
    <m/>
    <m/>
    <m/>
    <m/>
    <m/>
    <m/>
    <n v="609"/>
  </r>
  <r>
    <x v="15"/>
    <x v="4"/>
    <x v="56"/>
    <x v="3"/>
    <x v="0"/>
    <m/>
    <m/>
    <m/>
    <m/>
    <m/>
    <m/>
    <n v="40"/>
  </r>
  <r>
    <x v="15"/>
    <x v="4"/>
    <x v="56"/>
    <x v="2"/>
    <x v="0"/>
    <m/>
    <m/>
    <m/>
    <m/>
    <m/>
    <m/>
    <n v="7140"/>
  </r>
  <r>
    <x v="15"/>
    <x v="4"/>
    <x v="56"/>
    <x v="0"/>
    <x v="0"/>
    <m/>
    <m/>
    <m/>
    <m/>
    <m/>
    <m/>
    <n v="11099"/>
  </r>
  <r>
    <x v="15"/>
    <x v="4"/>
    <x v="56"/>
    <x v="1"/>
    <x v="0"/>
    <m/>
    <m/>
    <m/>
    <m/>
    <m/>
    <m/>
    <n v="6043"/>
  </r>
  <r>
    <x v="15"/>
    <x v="4"/>
    <x v="56"/>
    <x v="2"/>
    <x v="0"/>
    <m/>
    <m/>
    <m/>
    <m/>
    <m/>
    <m/>
    <n v="4919"/>
  </r>
  <r>
    <x v="15"/>
    <x v="4"/>
    <x v="56"/>
    <x v="5"/>
    <x v="0"/>
    <m/>
    <m/>
    <m/>
    <m/>
    <m/>
    <m/>
    <n v="1351"/>
  </r>
  <r>
    <x v="15"/>
    <x v="3"/>
    <x v="42"/>
    <x v="4"/>
    <x v="0"/>
    <m/>
    <m/>
    <m/>
    <m/>
    <m/>
    <m/>
    <n v="151"/>
  </r>
  <r>
    <x v="15"/>
    <x v="3"/>
    <x v="42"/>
    <x v="3"/>
    <x v="0"/>
    <m/>
    <m/>
    <m/>
    <m/>
    <m/>
    <m/>
    <n v="219"/>
  </r>
  <r>
    <x v="15"/>
    <x v="3"/>
    <x v="42"/>
    <x v="2"/>
    <x v="0"/>
    <m/>
    <m/>
    <m/>
    <m/>
    <m/>
    <m/>
    <n v="7759"/>
  </r>
  <r>
    <x v="15"/>
    <x v="3"/>
    <x v="42"/>
    <x v="0"/>
    <x v="0"/>
    <m/>
    <m/>
    <m/>
    <m/>
    <m/>
    <m/>
    <n v="9515"/>
  </r>
  <r>
    <x v="15"/>
    <x v="3"/>
    <x v="42"/>
    <x v="1"/>
    <x v="0"/>
    <m/>
    <m/>
    <m/>
    <m/>
    <m/>
    <m/>
    <n v="9050"/>
  </r>
  <r>
    <x v="15"/>
    <x v="3"/>
    <x v="42"/>
    <x v="2"/>
    <x v="0"/>
    <m/>
    <m/>
    <m/>
    <m/>
    <m/>
    <m/>
    <n v="1674"/>
  </r>
  <r>
    <x v="15"/>
    <x v="3"/>
    <x v="42"/>
    <x v="5"/>
    <x v="0"/>
    <m/>
    <m/>
    <m/>
    <m/>
    <m/>
    <m/>
    <n v="767"/>
  </r>
  <r>
    <x v="15"/>
    <x v="4"/>
    <x v="57"/>
    <x v="4"/>
    <x v="0"/>
    <m/>
    <m/>
    <m/>
    <m/>
    <m/>
    <m/>
    <n v="140"/>
  </r>
  <r>
    <x v="15"/>
    <x v="4"/>
    <x v="57"/>
    <x v="3"/>
    <x v="0"/>
    <m/>
    <m/>
    <m/>
    <m/>
    <m/>
    <m/>
    <n v="2024"/>
  </r>
  <r>
    <x v="15"/>
    <x v="4"/>
    <x v="57"/>
    <x v="2"/>
    <x v="0"/>
    <m/>
    <m/>
    <m/>
    <m/>
    <m/>
    <m/>
    <n v="9485"/>
  </r>
  <r>
    <x v="15"/>
    <x v="4"/>
    <x v="57"/>
    <x v="0"/>
    <x v="0"/>
    <m/>
    <m/>
    <m/>
    <m/>
    <m/>
    <m/>
    <n v="4624"/>
  </r>
  <r>
    <x v="15"/>
    <x v="4"/>
    <x v="57"/>
    <x v="1"/>
    <x v="0"/>
    <m/>
    <m/>
    <m/>
    <m/>
    <m/>
    <m/>
    <n v="854"/>
  </r>
  <r>
    <x v="15"/>
    <x v="4"/>
    <x v="57"/>
    <x v="2"/>
    <x v="0"/>
    <m/>
    <m/>
    <m/>
    <m/>
    <m/>
    <m/>
    <n v="450"/>
  </r>
  <r>
    <x v="15"/>
    <x v="4"/>
    <x v="57"/>
    <x v="5"/>
    <x v="0"/>
    <m/>
    <m/>
    <m/>
    <m/>
    <m/>
    <m/>
    <n v="987"/>
  </r>
  <r>
    <x v="15"/>
    <x v="2"/>
    <x v="26"/>
    <x v="4"/>
    <x v="0"/>
    <m/>
    <m/>
    <m/>
    <m/>
    <m/>
    <m/>
    <n v="128"/>
  </r>
  <r>
    <x v="15"/>
    <x v="2"/>
    <x v="26"/>
    <x v="3"/>
    <x v="0"/>
    <m/>
    <m/>
    <m/>
    <m/>
    <m/>
    <m/>
    <n v="152"/>
  </r>
  <r>
    <x v="15"/>
    <x v="2"/>
    <x v="26"/>
    <x v="2"/>
    <x v="0"/>
    <m/>
    <m/>
    <m/>
    <m/>
    <m/>
    <m/>
    <n v="2894"/>
  </r>
  <r>
    <x v="15"/>
    <x v="2"/>
    <x v="26"/>
    <x v="0"/>
    <x v="0"/>
    <m/>
    <m/>
    <m/>
    <m/>
    <m/>
    <m/>
    <n v="10709"/>
  </r>
  <r>
    <x v="15"/>
    <x v="2"/>
    <x v="26"/>
    <x v="1"/>
    <x v="0"/>
    <m/>
    <m/>
    <m/>
    <m/>
    <m/>
    <m/>
    <n v="15366"/>
  </r>
  <r>
    <x v="15"/>
    <x v="2"/>
    <x v="26"/>
    <x v="2"/>
    <x v="0"/>
    <m/>
    <m/>
    <m/>
    <m/>
    <m/>
    <m/>
    <n v="2087"/>
  </r>
  <r>
    <x v="15"/>
    <x v="2"/>
    <x v="26"/>
    <x v="5"/>
    <x v="0"/>
    <m/>
    <m/>
    <m/>
    <m/>
    <m/>
    <m/>
    <n v="757"/>
  </r>
  <r>
    <x v="15"/>
    <x v="2"/>
    <x v="4"/>
    <x v="4"/>
    <x v="0"/>
    <m/>
    <m/>
    <m/>
    <m/>
    <m/>
    <m/>
    <n v="1600"/>
  </r>
  <r>
    <x v="15"/>
    <x v="2"/>
    <x v="4"/>
    <x v="3"/>
    <x v="0"/>
    <m/>
    <m/>
    <m/>
    <m/>
    <m/>
    <m/>
    <n v="3181"/>
  </r>
  <r>
    <x v="15"/>
    <x v="2"/>
    <x v="4"/>
    <x v="2"/>
    <x v="0"/>
    <m/>
    <m/>
    <m/>
    <m/>
    <m/>
    <m/>
    <n v="8552"/>
  </r>
  <r>
    <x v="15"/>
    <x v="2"/>
    <x v="4"/>
    <x v="0"/>
    <x v="0"/>
    <m/>
    <m/>
    <m/>
    <m/>
    <m/>
    <m/>
    <n v="47105"/>
  </r>
  <r>
    <x v="15"/>
    <x v="2"/>
    <x v="4"/>
    <x v="1"/>
    <x v="0"/>
    <m/>
    <m/>
    <m/>
    <m/>
    <m/>
    <m/>
    <n v="46255"/>
  </r>
  <r>
    <x v="15"/>
    <x v="2"/>
    <x v="4"/>
    <x v="2"/>
    <x v="0"/>
    <m/>
    <m/>
    <m/>
    <m/>
    <m/>
    <m/>
    <n v="7317"/>
  </r>
  <r>
    <x v="15"/>
    <x v="2"/>
    <x v="4"/>
    <x v="5"/>
    <x v="0"/>
    <m/>
    <m/>
    <m/>
    <m/>
    <m/>
    <m/>
    <n v="1098"/>
  </r>
  <r>
    <x v="15"/>
    <x v="3"/>
    <x v="134"/>
    <x v="0"/>
    <x v="0"/>
    <m/>
    <m/>
    <m/>
    <m/>
    <m/>
    <m/>
    <n v="427"/>
  </r>
  <r>
    <x v="15"/>
    <x v="3"/>
    <x v="134"/>
    <x v="1"/>
    <x v="0"/>
    <m/>
    <m/>
    <m/>
    <m/>
    <m/>
    <m/>
    <n v="31"/>
  </r>
  <r>
    <x v="15"/>
    <x v="2"/>
    <x v="110"/>
    <x v="4"/>
    <x v="0"/>
    <m/>
    <m/>
    <m/>
    <m/>
    <m/>
    <m/>
    <n v="337"/>
  </r>
  <r>
    <x v="15"/>
    <x v="2"/>
    <x v="110"/>
    <x v="3"/>
    <x v="0"/>
    <m/>
    <m/>
    <m/>
    <m/>
    <m/>
    <m/>
    <n v="90"/>
  </r>
  <r>
    <x v="15"/>
    <x v="2"/>
    <x v="110"/>
    <x v="2"/>
    <x v="0"/>
    <m/>
    <m/>
    <m/>
    <m/>
    <m/>
    <m/>
    <n v="1351"/>
  </r>
  <r>
    <x v="15"/>
    <x v="2"/>
    <x v="110"/>
    <x v="0"/>
    <x v="0"/>
    <m/>
    <m/>
    <m/>
    <m/>
    <m/>
    <m/>
    <n v="171"/>
  </r>
  <r>
    <x v="15"/>
    <x v="2"/>
    <x v="110"/>
    <x v="1"/>
    <x v="0"/>
    <m/>
    <m/>
    <m/>
    <m/>
    <m/>
    <m/>
    <n v="781"/>
  </r>
  <r>
    <x v="15"/>
    <x v="2"/>
    <x v="110"/>
    <x v="2"/>
    <x v="0"/>
    <m/>
    <m/>
    <m/>
    <m/>
    <m/>
    <m/>
    <n v="189"/>
  </r>
  <r>
    <x v="15"/>
    <x v="2"/>
    <x v="86"/>
    <x v="4"/>
    <x v="0"/>
    <m/>
    <m/>
    <m/>
    <m/>
    <m/>
    <m/>
    <n v="48"/>
  </r>
  <r>
    <x v="15"/>
    <x v="2"/>
    <x v="86"/>
    <x v="3"/>
    <x v="0"/>
    <m/>
    <m/>
    <m/>
    <m/>
    <m/>
    <m/>
    <n v="98"/>
  </r>
  <r>
    <x v="15"/>
    <x v="2"/>
    <x v="86"/>
    <x v="2"/>
    <x v="0"/>
    <m/>
    <m/>
    <m/>
    <m/>
    <m/>
    <m/>
    <n v="1860"/>
  </r>
  <r>
    <x v="15"/>
    <x v="2"/>
    <x v="86"/>
    <x v="0"/>
    <x v="0"/>
    <m/>
    <m/>
    <m/>
    <m/>
    <m/>
    <m/>
    <n v="2482"/>
  </r>
  <r>
    <x v="15"/>
    <x v="2"/>
    <x v="86"/>
    <x v="1"/>
    <x v="0"/>
    <m/>
    <m/>
    <m/>
    <m/>
    <m/>
    <m/>
    <n v="4170"/>
  </r>
  <r>
    <x v="15"/>
    <x v="2"/>
    <x v="86"/>
    <x v="2"/>
    <x v="0"/>
    <m/>
    <m/>
    <m/>
    <m/>
    <m/>
    <m/>
    <n v="327"/>
  </r>
  <r>
    <x v="15"/>
    <x v="2"/>
    <x v="49"/>
    <x v="4"/>
    <x v="0"/>
    <m/>
    <m/>
    <m/>
    <m/>
    <m/>
    <m/>
    <n v="327"/>
  </r>
  <r>
    <x v="15"/>
    <x v="2"/>
    <x v="49"/>
    <x v="3"/>
    <x v="0"/>
    <m/>
    <m/>
    <m/>
    <m/>
    <m/>
    <m/>
    <n v="833"/>
  </r>
  <r>
    <x v="15"/>
    <x v="2"/>
    <x v="49"/>
    <x v="2"/>
    <x v="0"/>
    <m/>
    <m/>
    <m/>
    <m/>
    <m/>
    <m/>
    <n v="7415"/>
  </r>
  <r>
    <x v="15"/>
    <x v="2"/>
    <x v="49"/>
    <x v="0"/>
    <x v="0"/>
    <m/>
    <m/>
    <m/>
    <m/>
    <m/>
    <m/>
    <n v="11762"/>
  </r>
  <r>
    <x v="15"/>
    <x v="2"/>
    <x v="49"/>
    <x v="1"/>
    <x v="0"/>
    <m/>
    <m/>
    <m/>
    <m/>
    <m/>
    <m/>
    <n v="7977"/>
  </r>
  <r>
    <x v="15"/>
    <x v="2"/>
    <x v="49"/>
    <x v="2"/>
    <x v="0"/>
    <m/>
    <m/>
    <m/>
    <m/>
    <m/>
    <m/>
    <n v="4233"/>
  </r>
  <r>
    <x v="15"/>
    <x v="2"/>
    <x v="49"/>
    <x v="5"/>
    <x v="0"/>
    <m/>
    <m/>
    <m/>
    <m/>
    <m/>
    <m/>
    <n v="351"/>
  </r>
  <r>
    <x v="15"/>
    <x v="3"/>
    <x v="190"/>
    <x v="2"/>
    <x v="0"/>
    <m/>
    <m/>
    <m/>
    <m/>
    <m/>
    <m/>
    <n v="492"/>
  </r>
  <r>
    <x v="15"/>
    <x v="4"/>
    <x v="17"/>
    <x v="4"/>
    <x v="0"/>
    <m/>
    <m/>
    <m/>
    <m/>
    <m/>
    <m/>
    <n v="1348"/>
  </r>
  <r>
    <x v="15"/>
    <x v="4"/>
    <x v="17"/>
    <x v="3"/>
    <x v="0"/>
    <m/>
    <m/>
    <m/>
    <m/>
    <m/>
    <m/>
    <n v="1031"/>
  </r>
  <r>
    <x v="15"/>
    <x v="4"/>
    <x v="17"/>
    <x v="2"/>
    <x v="0"/>
    <m/>
    <m/>
    <m/>
    <m/>
    <m/>
    <m/>
    <n v="24319"/>
  </r>
  <r>
    <x v="15"/>
    <x v="4"/>
    <x v="17"/>
    <x v="0"/>
    <x v="0"/>
    <m/>
    <m/>
    <m/>
    <m/>
    <m/>
    <m/>
    <n v="28886"/>
  </r>
  <r>
    <x v="15"/>
    <x v="4"/>
    <x v="17"/>
    <x v="1"/>
    <x v="0"/>
    <m/>
    <m/>
    <m/>
    <m/>
    <m/>
    <m/>
    <n v="24680"/>
  </r>
  <r>
    <x v="15"/>
    <x v="4"/>
    <x v="17"/>
    <x v="2"/>
    <x v="0"/>
    <m/>
    <m/>
    <m/>
    <m/>
    <m/>
    <m/>
    <n v="10126"/>
  </r>
  <r>
    <x v="15"/>
    <x v="4"/>
    <x v="17"/>
    <x v="5"/>
    <x v="0"/>
    <m/>
    <m/>
    <m/>
    <m/>
    <m/>
    <m/>
    <n v="2939"/>
  </r>
  <r>
    <x v="15"/>
    <x v="3"/>
    <x v="16"/>
    <x v="4"/>
    <x v="0"/>
    <m/>
    <m/>
    <m/>
    <m/>
    <m/>
    <m/>
    <n v="420"/>
  </r>
  <r>
    <x v="15"/>
    <x v="3"/>
    <x v="16"/>
    <x v="3"/>
    <x v="0"/>
    <m/>
    <m/>
    <m/>
    <m/>
    <m/>
    <m/>
    <n v="284"/>
  </r>
  <r>
    <x v="15"/>
    <x v="3"/>
    <x v="16"/>
    <x v="2"/>
    <x v="0"/>
    <m/>
    <m/>
    <m/>
    <m/>
    <m/>
    <m/>
    <n v="16706"/>
  </r>
  <r>
    <x v="15"/>
    <x v="3"/>
    <x v="16"/>
    <x v="0"/>
    <x v="0"/>
    <m/>
    <m/>
    <m/>
    <m/>
    <m/>
    <m/>
    <n v="14449"/>
  </r>
  <r>
    <x v="15"/>
    <x v="3"/>
    <x v="16"/>
    <x v="1"/>
    <x v="0"/>
    <m/>
    <m/>
    <m/>
    <m/>
    <m/>
    <m/>
    <n v="12310"/>
  </r>
  <r>
    <x v="15"/>
    <x v="3"/>
    <x v="16"/>
    <x v="2"/>
    <x v="0"/>
    <m/>
    <m/>
    <m/>
    <m/>
    <m/>
    <m/>
    <n v="4629"/>
  </r>
  <r>
    <x v="15"/>
    <x v="3"/>
    <x v="16"/>
    <x v="5"/>
    <x v="0"/>
    <m/>
    <m/>
    <m/>
    <m/>
    <m/>
    <m/>
    <n v="1907"/>
  </r>
  <r>
    <x v="15"/>
    <x v="3"/>
    <x v="119"/>
    <x v="0"/>
    <x v="0"/>
    <m/>
    <m/>
    <m/>
    <m/>
    <m/>
    <m/>
    <n v="603"/>
  </r>
  <r>
    <x v="15"/>
    <x v="3"/>
    <x v="119"/>
    <x v="1"/>
    <x v="0"/>
    <m/>
    <m/>
    <m/>
    <m/>
    <m/>
    <m/>
    <n v="988"/>
  </r>
  <r>
    <x v="15"/>
    <x v="2"/>
    <x v="120"/>
    <x v="2"/>
    <x v="0"/>
    <m/>
    <m/>
    <m/>
    <m/>
    <m/>
    <m/>
    <n v="129"/>
  </r>
  <r>
    <x v="15"/>
    <x v="2"/>
    <x v="120"/>
    <x v="0"/>
    <x v="0"/>
    <m/>
    <m/>
    <m/>
    <m/>
    <m/>
    <m/>
    <n v="273"/>
  </r>
  <r>
    <x v="15"/>
    <x v="2"/>
    <x v="120"/>
    <x v="1"/>
    <x v="0"/>
    <m/>
    <m/>
    <m/>
    <m/>
    <m/>
    <m/>
    <n v="1495"/>
  </r>
  <r>
    <x v="15"/>
    <x v="2"/>
    <x v="120"/>
    <x v="2"/>
    <x v="0"/>
    <m/>
    <m/>
    <m/>
    <m/>
    <m/>
    <m/>
    <n v="255"/>
  </r>
  <r>
    <x v="15"/>
    <x v="2"/>
    <x v="120"/>
    <x v="5"/>
    <x v="0"/>
    <m/>
    <m/>
    <m/>
    <m/>
    <m/>
    <m/>
    <n v="264"/>
  </r>
  <r>
    <x v="15"/>
    <x v="4"/>
    <x v="65"/>
    <x v="4"/>
    <x v="0"/>
    <m/>
    <m/>
    <m/>
    <m/>
    <m/>
    <m/>
    <n v="358"/>
  </r>
  <r>
    <x v="15"/>
    <x v="4"/>
    <x v="65"/>
    <x v="3"/>
    <x v="0"/>
    <m/>
    <m/>
    <m/>
    <m/>
    <m/>
    <m/>
    <n v="1506"/>
  </r>
  <r>
    <x v="15"/>
    <x v="4"/>
    <x v="65"/>
    <x v="2"/>
    <x v="0"/>
    <m/>
    <m/>
    <m/>
    <m/>
    <m/>
    <m/>
    <n v="9046"/>
  </r>
  <r>
    <x v="15"/>
    <x v="4"/>
    <x v="65"/>
    <x v="0"/>
    <x v="0"/>
    <m/>
    <m/>
    <m/>
    <m/>
    <m/>
    <m/>
    <n v="6841"/>
  </r>
  <r>
    <x v="15"/>
    <x v="4"/>
    <x v="65"/>
    <x v="1"/>
    <x v="0"/>
    <m/>
    <m/>
    <m/>
    <m/>
    <m/>
    <m/>
    <n v="4669"/>
  </r>
  <r>
    <x v="15"/>
    <x v="4"/>
    <x v="65"/>
    <x v="2"/>
    <x v="0"/>
    <m/>
    <m/>
    <m/>
    <m/>
    <m/>
    <m/>
    <n v="4988"/>
  </r>
  <r>
    <x v="15"/>
    <x v="4"/>
    <x v="65"/>
    <x v="5"/>
    <x v="0"/>
    <m/>
    <m/>
    <m/>
    <m/>
    <m/>
    <m/>
    <n v="163"/>
  </r>
  <r>
    <x v="15"/>
    <x v="4"/>
    <x v="35"/>
    <x v="4"/>
    <x v="0"/>
    <m/>
    <m/>
    <m/>
    <m/>
    <m/>
    <m/>
    <n v="1052"/>
  </r>
  <r>
    <x v="15"/>
    <x v="4"/>
    <x v="35"/>
    <x v="3"/>
    <x v="0"/>
    <m/>
    <m/>
    <m/>
    <m/>
    <m/>
    <m/>
    <n v="1627"/>
  </r>
  <r>
    <x v="15"/>
    <x v="4"/>
    <x v="35"/>
    <x v="2"/>
    <x v="0"/>
    <m/>
    <m/>
    <m/>
    <m/>
    <m/>
    <m/>
    <n v="13307"/>
  </r>
  <r>
    <x v="15"/>
    <x v="4"/>
    <x v="35"/>
    <x v="0"/>
    <x v="0"/>
    <m/>
    <m/>
    <m/>
    <m/>
    <m/>
    <m/>
    <n v="16578"/>
  </r>
  <r>
    <x v="15"/>
    <x v="4"/>
    <x v="35"/>
    <x v="1"/>
    <x v="0"/>
    <m/>
    <m/>
    <m/>
    <m/>
    <m/>
    <m/>
    <n v="13657"/>
  </r>
  <r>
    <x v="15"/>
    <x v="4"/>
    <x v="35"/>
    <x v="2"/>
    <x v="0"/>
    <m/>
    <m/>
    <m/>
    <m/>
    <m/>
    <m/>
    <n v="7160"/>
  </r>
  <r>
    <x v="15"/>
    <x v="4"/>
    <x v="35"/>
    <x v="5"/>
    <x v="0"/>
    <m/>
    <m/>
    <m/>
    <m/>
    <m/>
    <m/>
    <n v="4546"/>
  </r>
  <r>
    <x v="15"/>
    <x v="3"/>
    <x v="51"/>
    <x v="3"/>
    <x v="0"/>
    <m/>
    <m/>
    <m/>
    <m/>
    <m/>
    <m/>
    <n v="532"/>
  </r>
  <r>
    <x v="15"/>
    <x v="3"/>
    <x v="51"/>
    <x v="2"/>
    <x v="0"/>
    <m/>
    <m/>
    <m/>
    <m/>
    <m/>
    <m/>
    <n v="1273"/>
  </r>
  <r>
    <x v="15"/>
    <x v="3"/>
    <x v="51"/>
    <x v="0"/>
    <x v="0"/>
    <m/>
    <m/>
    <m/>
    <m/>
    <m/>
    <m/>
    <n v="4996"/>
  </r>
  <r>
    <x v="15"/>
    <x v="3"/>
    <x v="51"/>
    <x v="1"/>
    <x v="0"/>
    <m/>
    <m/>
    <m/>
    <m/>
    <m/>
    <m/>
    <n v="8562"/>
  </r>
  <r>
    <x v="15"/>
    <x v="3"/>
    <x v="51"/>
    <x v="2"/>
    <x v="0"/>
    <m/>
    <m/>
    <m/>
    <m/>
    <m/>
    <m/>
    <n v="123"/>
  </r>
  <r>
    <x v="15"/>
    <x v="3"/>
    <x v="51"/>
    <x v="5"/>
    <x v="0"/>
    <m/>
    <m/>
    <m/>
    <m/>
    <m/>
    <m/>
    <n v="1278"/>
  </r>
  <r>
    <x v="15"/>
    <x v="4"/>
    <x v="45"/>
    <x v="4"/>
    <x v="0"/>
    <m/>
    <m/>
    <m/>
    <m/>
    <m/>
    <m/>
    <n v="396"/>
  </r>
  <r>
    <x v="15"/>
    <x v="4"/>
    <x v="45"/>
    <x v="3"/>
    <x v="0"/>
    <m/>
    <m/>
    <m/>
    <m/>
    <m/>
    <m/>
    <n v="557"/>
  </r>
  <r>
    <x v="15"/>
    <x v="4"/>
    <x v="45"/>
    <x v="2"/>
    <x v="0"/>
    <m/>
    <m/>
    <m/>
    <m/>
    <m/>
    <m/>
    <n v="3602"/>
  </r>
  <r>
    <x v="15"/>
    <x v="4"/>
    <x v="45"/>
    <x v="0"/>
    <x v="0"/>
    <m/>
    <m/>
    <m/>
    <m/>
    <m/>
    <m/>
    <n v="9485"/>
  </r>
  <r>
    <x v="15"/>
    <x v="4"/>
    <x v="45"/>
    <x v="1"/>
    <x v="0"/>
    <m/>
    <m/>
    <m/>
    <m/>
    <m/>
    <m/>
    <n v="6167"/>
  </r>
  <r>
    <x v="15"/>
    <x v="4"/>
    <x v="45"/>
    <x v="2"/>
    <x v="0"/>
    <m/>
    <m/>
    <m/>
    <m/>
    <m/>
    <m/>
    <n v="2990"/>
  </r>
  <r>
    <x v="15"/>
    <x v="4"/>
    <x v="45"/>
    <x v="5"/>
    <x v="0"/>
    <m/>
    <m/>
    <m/>
    <m/>
    <m/>
    <m/>
    <n v="1820"/>
  </r>
  <r>
    <x v="15"/>
    <x v="2"/>
    <x v="10"/>
    <x v="4"/>
    <x v="0"/>
    <m/>
    <m/>
    <m/>
    <m/>
    <m/>
    <m/>
    <n v="1228"/>
  </r>
  <r>
    <x v="15"/>
    <x v="2"/>
    <x v="10"/>
    <x v="3"/>
    <x v="0"/>
    <m/>
    <m/>
    <m/>
    <m/>
    <m/>
    <m/>
    <n v="2074"/>
  </r>
  <r>
    <x v="15"/>
    <x v="2"/>
    <x v="10"/>
    <x v="2"/>
    <x v="0"/>
    <m/>
    <m/>
    <m/>
    <m/>
    <m/>
    <m/>
    <n v="5585"/>
  </r>
  <r>
    <x v="15"/>
    <x v="2"/>
    <x v="10"/>
    <x v="0"/>
    <x v="0"/>
    <m/>
    <m/>
    <m/>
    <m/>
    <m/>
    <m/>
    <n v="26098"/>
  </r>
  <r>
    <x v="15"/>
    <x v="2"/>
    <x v="10"/>
    <x v="1"/>
    <x v="0"/>
    <m/>
    <m/>
    <m/>
    <m/>
    <m/>
    <m/>
    <n v="27343"/>
  </r>
  <r>
    <x v="15"/>
    <x v="2"/>
    <x v="10"/>
    <x v="2"/>
    <x v="0"/>
    <m/>
    <m/>
    <m/>
    <m/>
    <m/>
    <m/>
    <n v="7581"/>
  </r>
  <r>
    <x v="15"/>
    <x v="2"/>
    <x v="10"/>
    <x v="5"/>
    <x v="0"/>
    <m/>
    <m/>
    <m/>
    <m/>
    <m/>
    <m/>
    <n v="108"/>
  </r>
  <r>
    <x v="15"/>
    <x v="2"/>
    <x v="48"/>
    <x v="4"/>
    <x v="0"/>
    <m/>
    <m/>
    <m/>
    <m/>
    <m/>
    <m/>
    <n v="1093"/>
  </r>
  <r>
    <x v="15"/>
    <x v="2"/>
    <x v="48"/>
    <x v="3"/>
    <x v="0"/>
    <m/>
    <m/>
    <m/>
    <m/>
    <m/>
    <m/>
    <n v="2606"/>
  </r>
  <r>
    <x v="15"/>
    <x v="2"/>
    <x v="48"/>
    <x v="2"/>
    <x v="0"/>
    <m/>
    <m/>
    <m/>
    <m/>
    <m/>
    <m/>
    <n v="8854"/>
  </r>
  <r>
    <x v="15"/>
    <x v="2"/>
    <x v="48"/>
    <x v="0"/>
    <x v="0"/>
    <m/>
    <m/>
    <m/>
    <m/>
    <m/>
    <m/>
    <n v="7439"/>
  </r>
  <r>
    <x v="15"/>
    <x v="2"/>
    <x v="48"/>
    <x v="1"/>
    <x v="0"/>
    <m/>
    <m/>
    <m/>
    <m/>
    <m/>
    <m/>
    <n v="5458"/>
  </r>
  <r>
    <x v="15"/>
    <x v="2"/>
    <x v="48"/>
    <x v="2"/>
    <x v="0"/>
    <m/>
    <m/>
    <m/>
    <m/>
    <m/>
    <m/>
    <n v="3286"/>
  </r>
  <r>
    <x v="15"/>
    <x v="2"/>
    <x v="48"/>
    <x v="5"/>
    <x v="0"/>
    <m/>
    <m/>
    <m/>
    <m/>
    <m/>
    <m/>
    <n v="233"/>
  </r>
  <r>
    <x v="15"/>
    <x v="4"/>
    <x v="53"/>
    <x v="4"/>
    <x v="0"/>
    <m/>
    <m/>
    <m/>
    <m/>
    <m/>
    <m/>
    <n v="626"/>
  </r>
  <r>
    <x v="15"/>
    <x v="4"/>
    <x v="53"/>
    <x v="3"/>
    <x v="0"/>
    <m/>
    <m/>
    <m/>
    <m/>
    <m/>
    <m/>
    <n v="910"/>
  </r>
  <r>
    <x v="15"/>
    <x v="4"/>
    <x v="53"/>
    <x v="2"/>
    <x v="0"/>
    <m/>
    <m/>
    <m/>
    <m/>
    <m/>
    <m/>
    <n v="9163"/>
  </r>
  <r>
    <x v="15"/>
    <x v="4"/>
    <x v="53"/>
    <x v="0"/>
    <x v="0"/>
    <m/>
    <m/>
    <m/>
    <m/>
    <m/>
    <m/>
    <n v="7460"/>
  </r>
  <r>
    <x v="15"/>
    <x v="4"/>
    <x v="53"/>
    <x v="1"/>
    <x v="0"/>
    <m/>
    <m/>
    <m/>
    <m/>
    <m/>
    <m/>
    <n v="7082"/>
  </r>
  <r>
    <x v="15"/>
    <x v="4"/>
    <x v="53"/>
    <x v="2"/>
    <x v="0"/>
    <m/>
    <m/>
    <m/>
    <m/>
    <m/>
    <m/>
    <n v="1184"/>
  </r>
  <r>
    <x v="15"/>
    <x v="4"/>
    <x v="53"/>
    <x v="5"/>
    <x v="0"/>
    <m/>
    <m/>
    <m/>
    <m/>
    <m/>
    <m/>
    <n v="630"/>
  </r>
  <r>
    <x v="15"/>
    <x v="3"/>
    <x v="38"/>
    <x v="4"/>
    <x v="0"/>
    <m/>
    <m/>
    <m/>
    <m/>
    <m/>
    <m/>
    <n v="183"/>
  </r>
  <r>
    <x v="15"/>
    <x v="3"/>
    <x v="38"/>
    <x v="3"/>
    <x v="0"/>
    <m/>
    <m/>
    <m/>
    <m/>
    <m/>
    <m/>
    <n v="2045"/>
  </r>
  <r>
    <x v="15"/>
    <x v="3"/>
    <x v="38"/>
    <x v="2"/>
    <x v="0"/>
    <m/>
    <m/>
    <m/>
    <m/>
    <m/>
    <m/>
    <n v="11319"/>
  </r>
  <r>
    <x v="15"/>
    <x v="3"/>
    <x v="38"/>
    <x v="0"/>
    <x v="0"/>
    <m/>
    <m/>
    <m/>
    <m/>
    <m/>
    <m/>
    <n v="7372"/>
  </r>
  <r>
    <x v="15"/>
    <x v="3"/>
    <x v="38"/>
    <x v="1"/>
    <x v="0"/>
    <m/>
    <m/>
    <m/>
    <m/>
    <m/>
    <m/>
    <n v="4082"/>
  </r>
  <r>
    <x v="15"/>
    <x v="3"/>
    <x v="38"/>
    <x v="2"/>
    <x v="0"/>
    <m/>
    <m/>
    <m/>
    <m/>
    <m/>
    <m/>
    <n v="2601"/>
  </r>
  <r>
    <x v="15"/>
    <x v="3"/>
    <x v="38"/>
    <x v="5"/>
    <x v="0"/>
    <m/>
    <m/>
    <m/>
    <m/>
    <m/>
    <m/>
    <n v="350"/>
  </r>
  <r>
    <x v="15"/>
    <x v="2"/>
    <x v="47"/>
    <x v="4"/>
    <x v="0"/>
    <m/>
    <m/>
    <m/>
    <m/>
    <m/>
    <m/>
    <n v="1192"/>
  </r>
  <r>
    <x v="15"/>
    <x v="2"/>
    <x v="47"/>
    <x v="3"/>
    <x v="0"/>
    <m/>
    <m/>
    <m/>
    <m/>
    <m/>
    <m/>
    <n v="2665"/>
  </r>
  <r>
    <x v="15"/>
    <x v="2"/>
    <x v="47"/>
    <x v="2"/>
    <x v="0"/>
    <m/>
    <m/>
    <m/>
    <m/>
    <m/>
    <m/>
    <n v="5726"/>
  </r>
  <r>
    <x v="15"/>
    <x v="2"/>
    <x v="47"/>
    <x v="0"/>
    <x v="0"/>
    <m/>
    <m/>
    <m/>
    <m/>
    <m/>
    <m/>
    <n v="12495"/>
  </r>
  <r>
    <x v="15"/>
    <x v="2"/>
    <x v="47"/>
    <x v="1"/>
    <x v="0"/>
    <m/>
    <m/>
    <m/>
    <m/>
    <m/>
    <m/>
    <n v="5332"/>
  </r>
  <r>
    <x v="15"/>
    <x v="2"/>
    <x v="47"/>
    <x v="2"/>
    <x v="0"/>
    <m/>
    <m/>
    <m/>
    <m/>
    <m/>
    <m/>
    <n v="3432"/>
  </r>
  <r>
    <x v="15"/>
    <x v="2"/>
    <x v="47"/>
    <x v="5"/>
    <x v="0"/>
    <m/>
    <m/>
    <m/>
    <m/>
    <m/>
    <m/>
    <n v="420"/>
  </r>
  <r>
    <x v="16"/>
    <x v="9"/>
    <x v="106"/>
    <x v="0"/>
    <x v="22"/>
    <n v="279776"/>
    <m/>
    <m/>
    <m/>
    <m/>
    <n v="279776"/>
    <m/>
  </r>
  <r>
    <x v="16"/>
    <x v="9"/>
    <x v="107"/>
    <x v="0"/>
    <x v="22"/>
    <n v="187809"/>
    <m/>
    <m/>
    <m/>
    <m/>
    <n v="187809"/>
    <m/>
  </r>
  <r>
    <x v="16"/>
    <x v="9"/>
    <x v="126"/>
    <x v="0"/>
    <x v="22"/>
    <n v="291656"/>
    <m/>
    <m/>
    <m/>
    <m/>
    <n v="291656"/>
    <m/>
  </r>
  <r>
    <x v="16"/>
    <x v="9"/>
    <x v="154"/>
    <x v="0"/>
    <x v="22"/>
    <n v="64013"/>
    <m/>
    <m/>
    <m/>
    <m/>
    <n v="64013"/>
    <m/>
  </r>
  <r>
    <x v="16"/>
    <x v="9"/>
    <x v="95"/>
    <x v="0"/>
    <x v="22"/>
    <n v="557512"/>
    <m/>
    <m/>
    <m/>
    <m/>
    <n v="557512"/>
    <m/>
  </r>
  <r>
    <x v="16"/>
    <x v="9"/>
    <x v="161"/>
    <x v="0"/>
    <x v="22"/>
    <n v="0"/>
    <m/>
    <m/>
    <m/>
    <m/>
    <n v="0"/>
    <m/>
  </r>
  <r>
    <x v="16"/>
    <x v="9"/>
    <x v="158"/>
    <x v="0"/>
    <x v="22"/>
    <n v="0"/>
    <m/>
    <m/>
    <m/>
    <m/>
    <n v="0"/>
    <m/>
  </r>
  <r>
    <x v="16"/>
    <x v="9"/>
    <x v="148"/>
    <x v="0"/>
    <x v="22"/>
    <n v="0"/>
    <m/>
    <m/>
    <m/>
    <m/>
    <n v="0"/>
    <m/>
  </r>
  <r>
    <x v="16"/>
    <x v="9"/>
    <x v="142"/>
    <x v="0"/>
    <x v="22"/>
    <n v="14497"/>
    <m/>
    <m/>
    <m/>
    <m/>
    <n v="14497"/>
    <m/>
  </r>
  <r>
    <x v="16"/>
    <x v="9"/>
    <x v="173"/>
    <x v="0"/>
    <x v="22"/>
    <n v="0"/>
    <m/>
    <m/>
    <m/>
    <m/>
    <n v="0"/>
    <m/>
  </r>
  <r>
    <x v="16"/>
    <x v="9"/>
    <x v="137"/>
    <x v="0"/>
    <x v="22"/>
    <n v="126360"/>
    <m/>
    <m/>
    <m/>
    <m/>
    <n v="126360"/>
    <m/>
  </r>
  <r>
    <x v="16"/>
    <x v="9"/>
    <x v="146"/>
    <x v="0"/>
    <x v="22"/>
    <n v="0"/>
    <m/>
    <m/>
    <m/>
    <m/>
    <n v="0"/>
    <m/>
  </r>
  <r>
    <x v="16"/>
    <x v="9"/>
    <x v="159"/>
    <x v="0"/>
    <x v="22"/>
    <n v="0"/>
    <m/>
    <m/>
    <m/>
    <m/>
    <n v="0"/>
    <m/>
  </r>
  <r>
    <x v="16"/>
    <x v="9"/>
    <x v="170"/>
    <x v="0"/>
    <x v="22"/>
    <n v="20156"/>
    <m/>
    <m/>
    <m/>
    <m/>
    <n v="20156"/>
    <m/>
  </r>
  <r>
    <x v="16"/>
    <x v="1"/>
    <x v="23"/>
    <x v="0"/>
    <x v="22"/>
    <n v="6832625"/>
    <m/>
    <m/>
    <m/>
    <m/>
    <n v="6832625"/>
    <m/>
  </r>
  <r>
    <x v="16"/>
    <x v="1"/>
    <x v="24"/>
    <x v="0"/>
    <x v="22"/>
    <n v="12492392"/>
    <m/>
    <m/>
    <m/>
    <m/>
    <n v="12492392"/>
    <m/>
  </r>
  <r>
    <x v="16"/>
    <x v="1"/>
    <x v="79"/>
    <x v="0"/>
    <x v="22"/>
    <n v="1108746"/>
    <m/>
    <m/>
    <m/>
    <m/>
    <n v="1108746"/>
    <m/>
  </r>
  <r>
    <x v="16"/>
    <x v="1"/>
    <x v="41"/>
    <x v="0"/>
    <x v="22"/>
    <n v="3354450"/>
    <m/>
    <m/>
    <m/>
    <m/>
    <n v="3354450"/>
    <m/>
  </r>
  <r>
    <x v="16"/>
    <x v="1"/>
    <x v="2"/>
    <x v="0"/>
    <x v="22"/>
    <n v="26427139"/>
    <m/>
    <m/>
    <m/>
    <m/>
    <n v="26427139"/>
    <m/>
  </r>
  <r>
    <x v="16"/>
    <x v="1"/>
    <x v="21"/>
    <x v="0"/>
    <x v="22"/>
    <n v="10215316"/>
    <m/>
    <m/>
    <m/>
    <m/>
    <n v="10215316"/>
    <m/>
  </r>
  <r>
    <x v="16"/>
    <x v="1"/>
    <x v="5"/>
    <x v="0"/>
    <x v="22"/>
    <n v="21842807"/>
    <m/>
    <m/>
    <m/>
    <m/>
    <n v="21842807"/>
    <m/>
  </r>
  <r>
    <x v="16"/>
    <x v="1"/>
    <x v="37"/>
    <x v="0"/>
    <x v="22"/>
    <n v="2157047"/>
    <m/>
    <m/>
    <m/>
    <m/>
    <n v="2157047"/>
    <m/>
  </r>
  <r>
    <x v="16"/>
    <x v="1"/>
    <x v="19"/>
    <x v="0"/>
    <x v="22"/>
    <n v="11227984"/>
    <m/>
    <m/>
    <m/>
    <m/>
    <n v="11227984"/>
    <m/>
  </r>
  <r>
    <x v="16"/>
    <x v="1"/>
    <x v="30"/>
    <x v="0"/>
    <x v="22"/>
    <n v="6464554"/>
    <m/>
    <m/>
    <m/>
    <m/>
    <n v="6464554"/>
    <m/>
  </r>
  <r>
    <x v="16"/>
    <x v="1"/>
    <x v="14"/>
    <x v="0"/>
    <x v="22"/>
    <n v="16244876"/>
    <m/>
    <m/>
    <m/>
    <m/>
    <n v="16244876"/>
    <m/>
  </r>
  <r>
    <x v="16"/>
    <x v="1"/>
    <x v="6"/>
    <x v="0"/>
    <x v="22"/>
    <n v="21748399"/>
    <m/>
    <m/>
    <m/>
    <m/>
    <n v="21748399"/>
    <m/>
  </r>
  <r>
    <x v="16"/>
    <x v="1"/>
    <x v="25"/>
    <x v="0"/>
    <x v="22"/>
    <n v="12192618"/>
    <m/>
    <m/>
    <m/>
    <m/>
    <n v="12192618"/>
    <m/>
  </r>
  <r>
    <x v="16"/>
    <x v="1"/>
    <x v="28"/>
    <x v="0"/>
    <x v="22"/>
    <n v="4686078"/>
    <m/>
    <m/>
    <m/>
    <m/>
    <n v="4686078"/>
    <m/>
  </r>
  <r>
    <x v="16"/>
    <x v="1"/>
    <x v="169"/>
    <x v="0"/>
    <x v="22"/>
    <n v="73979"/>
    <m/>
    <m/>
    <m/>
    <m/>
    <n v="73979"/>
    <m/>
  </r>
  <r>
    <x v="16"/>
    <x v="1"/>
    <x v="64"/>
    <x v="0"/>
    <x v="22"/>
    <n v="1678649"/>
    <m/>
    <m/>
    <m/>
    <m/>
    <n v="1678649"/>
    <m/>
  </r>
  <r>
    <x v="16"/>
    <x v="1"/>
    <x v="75"/>
    <x v="0"/>
    <x v="22"/>
    <n v="1614000"/>
    <m/>
    <m/>
    <m/>
    <m/>
    <n v="1614000"/>
    <m/>
  </r>
  <r>
    <x v="16"/>
    <x v="1"/>
    <x v="94"/>
    <x v="0"/>
    <x v="22"/>
    <n v="1329608"/>
    <m/>
    <m/>
    <m/>
    <m/>
    <n v="1329608"/>
    <m/>
  </r>
  <r>
    <x v="16"/>
    <x v="1"/>
    <x v="163"/>
    <x v="0"/>
    <x v="22"/>
    <n v="54003"/>
    <m/>
    <m/>
    <m/>
    <m/>
    <n v="54003"/>
    <m/>
  </r>
  <r>
    <x v="16"/>
    <x v="1"/>
    <x v="166"/>
    <x v="0"/>
    <x v="22"/>
    <n v="100204"/>
    <m/>
    <m/>
    <m/>
    <m/>
    <n v="100204"/>
    <m/>
  </r>
  <r>
    <x v="16"/>
    <x v="1"/>
    <x v="116"/>
    <x v="0"/>
    <x v="22"/>
    <n v="666163"/>
    <m/>
    <m/>
    <m/>
    <m/>
    <n v="666163"/>
    <m/>
  </r>
  <r>
    <x v="16"/>
    <x v="1"/>
    <x v="145"/>
    <x v="0"/>
    <x v="22"/>
    <n v="72908"/>
    <m/>
    <m/>
    <m/>
    <m/>
    <n v="72908"/>
    <m/>
  </r>
  <r>
    <x v="16"/>
    <x v="1"/>
    <x v="118"/>
    <x v="0"/>
    <x v="22"/>
    <n v="417566"/>
    <m/>
    <m/>
    <m/>
    <m/>
    <n v="417566"/>
    <m/>
  </r>
  <r>
    <x v="16"/>
    <x v="1"/>
    <x v="153"/>
    <x v="0"/>
    <x v="22"/>
    <n v="100255"/>
    <m/>
    <m/>
    <m/>
    <m/>
    <n v="100255"/>
    <m/>
  </r>
  <r>
    <x v="16"/>
    <x v="1"/>
    <x v="129"/>
    <x v="0"/>
    <x v="22"/>
    <n v="81544"/>
    <m/>
    <m/>
    <m/>
    <m/>
    <n v="81544"/>
    <m/>
  </r>
  <r>
    <x v="16"/>
    <x v="1"/>
    <x v="93"/>
    <x v="0"/>
    <x v="22"/>
    <n v="743582"/>
    <m/>
    <m/>
    <m/>
    <m/>
    <n v="743582"/>
    <m/>
  </r>
  <r>
    <x v="16"/>
    <x v="1"/>
    <x v="67"/>
    <x v="0"/>
    <x v="22"/>
    <n v="1572648"/>
    <m/>
    <m/>
    <m/>
    <m/>
    <n v="1572648"/>
    <m/>
  </r>
  <r>
    <x v="16"/>
    <x v="1"/>
    <x v="85"/>
    <x v="0"/>
    <x v="22"/>
    <n v="895843"/>
    <m/>
    <m/>
    <m/>
    <m/>
    <n v="895843"/>
    <m/>
  </r>
  <r>
    <x v="16"/>
    <x v="1"/>
    <x v="99"/>
    <x v="0"/>
    <x v="22"/>
    <n v="356104"/>
    <m/>
    <m/>
    <m/>
    <m/>
    <n v="356104"/>
    <m/>
  </r>
  <r>
    <x v="16"/>
    <x v="1"/>
    <x v="123"/>
    <x v="0"/>
    <x v="22"/>
    <n v="458686"/>
    <m/>
    <m/>
    <m/>
    <m/>
    <n v="458686"/>
    <m/>
  </r>
  <r>
    <x v="16"/>
    <x v="1"/>
    <x v="100"/>
    <x v="0"/>
    <x v="22"/>
    <n v="776249"/>
    <m/>
    <m/>
    <m/>
    <m/>
    <n v="776249"/>
    <m/>
  </r>
  <r>
    <x v="16"/>
    <x v="1"/>
    <x v="3"/>
    <x v="0"/>
    <x v="22"/>
    <n v="22215794"/>
    <m/>
    <m/>
    <m/>
    <m/>
    <n v="22215794"/>
    <m/>
  </r>
  <r>
    <x v="16"/>
    <x v="1"/>
    <x v="13"/>
    <x v="0"/>
    <x v="22"/>
    <n v="12234015"/>
    <m/>
    <m/>
    <m/>
    <m/>
    <n v="12234015"/>
    <m/>
  </r>
  <r>
    <x v="16"/>
    <x v="1"/>
    <x v="15"/>
    <x v="0"/>
    <x v="22"/>
    <n v="11238022"/>
    <m/>
    <m/>
    <m/>
    <m/>
    <n v="11238022"/>
    <m/>
  </r>
  <r>
    <x v="16"/>
    <x v="1"/>
    <x v="76"/>
    <x v="0"/>
    <x v="22"/>
    <n v="1178351"/>
    <m/>
    <m/>
    <m/>
    <m/>
    <n v="1178351"/>
    <m/>
  </r>
  <r>
    <x v="16"/>
    <x v="1"/>
    <x v="92"/>
    <x v="0"/>
    <x v="22"/>
    <n v="276233"/>
    <m/>
    <m/>
    <m/>
    <m/>
    <n v="276233"/>
    <m/>
  </r>
  <r>
    <x v="16"/>
    <x v="1"/>
    <x v="125"/>
    <x v="0"/>
    <x v="22"/>
    <n v="40759"/>
    <m/>
    <m/>
    <m/>
    <m/>
    <n v="40759"/>
    <m/>
  </r>
  <r>
    <x v="16"/>
    <x v="1"/>
    <x v="187"/>
    <x v="0"/>
    <x v="22"/>
    <n v="0"/>
    <m/>
    <m/>
    <m/>
    <m/>
    <n v="0"/>
    <m/>
  </r>
  <r>
    <x v="16"/>
    <x v="1"/>
    <x v="127"/>
    <x v="0"/>
    <x v="22"/>
    <n v="182549"/>
    <m/>
    <m/>
    <m/>
    <m/>
    <n v="182549"/>
    <m/>
  </r>
  <r>
    <x v="16"/>
    <x v="1"/>
    <x v="141"/>
    <x v="0"/>
    <x v="22"/>
    <n v="11341"/>
    <m/>
    <m/>
    <m/>
    <m/>
    <n v="11341"/>
    <m/>
  </r>
  <r>
    <x v="16"/>
    <x v="8"/>
    <x v="136"/>
    <x v="0"/>
    <x v="22"/>
    <n v="80683"/>
    <m/>
    <m/>
    <m/>
    <m/>
    <n v="80683"/>
    <m/>
  </r>
  <r>
    <x v="16"/>
    <x v="8"/>
    <x v="182"/>
    <x v="0"/>
    <x v="22"/>
    <n v="4882"/>
    <m/>
    <m/>
    <m/>
    <m/>
    <n v="4882"/>
    <m/>
  </r>
  <r>
    <x v="16"/>
    <x v="8"/>
    <x v="179"/>
    <x v="0"/>
    <x v="22"/>
    <n v="71453"/>
    <m/>
    <m/>
    <m/>
    <m/>
    <n v="71453"/>
    <m/>
  </r>
  <r>
    <x v="16"/>
    <x v="8"/>
    <x v="135"/>
    <x v="0"/>
    <x v="22"/>
    <n v="47063"/>
    <m/>
    <m/>
    <m/>
    <m/>
    <n v="47063"/>
    <m/>
  </r>
  <r>
    <x v="16"/>
    <x v="8"/>
    <x v="114"/>
    <x v="0"/>
    <x v="22"/>
    <n v="685338"/>
    <m/>
    <m/>
    <m/>
    <m/>
    <n v="685338"/>
    <m/>
  </r>
  <r>
    <x v="16"/>
    <x v="8"/>
    <x v="175"/>
    <x v="0"/>
    <x v="22"/>
    <n v="131929"/>
    <m/>
    <m/>
    <m/>
    <m/>
    <n v="131929"/>
    <m/>
  </r>
  <r>
    <x v="16"/>
    <x v="8"/>
    <x v="221"/>
    <x v="0"/>
    <x v="22"/>
    <n v="46493"/>
    <m/>
    <m/>
    <m/>
    <m/>
    <n v="46493"/>
    <m/>
  </r>
  <r>
    <x v="16"/>
    <x v="8"/>
    <x v="102"/>
    <x v="0"/>
    <x v="22"/>
    <n v="605822"/>
    <m/>
    <m/>
    <m/>
    <m/>
    <n v="605822"/>
    <m/>
  </r>
  <r>
    <x v="16"/>
    <x v="8"/>
    <x v="71"/>
    <x v="0"/>
    <x v="22"/>
    <n v="1437527"/>
    <m/>
    <m/>
    <m/>
    <m/>
    <n v="1437527"/>
    <m/>
  </r>
  <r>
    <x v="16"/>
    <x v="8"/>
    <x v="222"/>
    <x v="0"/>
    <x v="22"/>
    <n v="5190"/>
    <m/>
    <m/>
    <m/>
    <m/>
    <n v="5190"/>
    <m/>
  </r>
  <r>
    <x v="16"/>
    <x v="8"/>
    <x v="171"/>
    <x v="0"/>
    <x v="22"/>
    <n v="9836"/>
    <m/>
    <m/>
    <m/>
    <m/>
    <n v="9836"/>
    <m/>
  </r>
  <r>
    <x v="16"/>
    <x v="8"/>
    <x v="83"/>
    <x v="0"/>
    <x v="22"/>
    <n v="68427"/>
    <m/>
    <m/>
    <m/>
    <m/>
    <n v="68427"/>
    <m/>
  </r>
  <r>
    <x v="16"/>
    <x v="10"/>
    <x v="109"/>
    <x v="0"/>
    <x v="22"/>
    <n v="427491"/>
    <m/>
    <m/>
    <m/>
    <m/>
    <n v="427491"/>
    <m/>
  </r>
  <r>
    <x v="16"/>
    <x v="10"/>
    <x v="144"/>
    <x v="0"/>
    <x v="22"/>
    <n v="10257"/>
    <m/>
    <m/>
    <m/>
    <m/>
    <n v="10257"/>
    <m/>
  </r>
  <r>
    <x v="16"/>
    <x v="10"/>
    <x v="151"/>
    <x v="0"/>
    <x v="22"/>
    <n v="12176"/>
    <m/>
    <m/>
    <m/>
    <m/>
    <n v="12176"/>
    <m/>
  </r>
  <r>
    <x v="16"/>
    <x v="11"/>
    <x v="113"/>
    <x v="0"/>
    <x v="22"/>
    <n v="373470"/>
    <m/>
    <m/>
    <m/>
    <m/>
    <n v="373470"/>
    <m/>
  </r>
  <r>
    <x v="16"/>
    <x v="6"/>
    <x v="108"/>
    <x v="0"/>
    <x v="22"/>
    <n v="1704393"/>
    <m/>
    <m/>
    <m/>
    <m/>
    <n v="1704393"/>
    <m/>
  </r>
  <r>
    <x v="16"/>
    <x v="6"/>
    <x v="91"/>
    <x v="0"/>
    <x v="22"/>
    <n v="988701"/>
    <m/>
    <m/>
    <m/>
    <m/>
    <n v="988701"/>
    <m/>
  </r>
  <r>
    <x v="16"/>
    <x v="6"/>
    <x v="80"/>
    <x v="0"/>
    <x v="22"/>
    <n v="2195155"/>
    <m/>
    <m/>
    <m/>
    <m/>
    <n v="2195155"/>
    <m/>
  </r>
  <r>
    <x v="16"/>
    <x v="6"/>
    <x v="44"/>
    <x v="0"/>
    <x v="22"/>
    <n v="5561775"/>
    <m/>
    <m/>
    <m/>
    <m/>
    <n v="5561775"/>
    <m/>
  </r>
  <r>
    <x v="16"/>
    <x v="6"/>
    <x v="90"/>
    <x v="0"/>
    <x v="22"/>
    <n v="1485958"/>
    <m/>
    <m/>
    <m/>
    <m/>
    <n v="1485958"/>
    <m/>
  </r>
  <r>
    <x v="16"/>
    <x v="6"/>
    <x v="177"/>
    <x v="0"/>
    <x v="22"/>
    <n v="140349"/>
    <m/>
    <m/>
    <m/>
    <m/>
    <n v="140349"/>
    <m/>
  </r>
  <r>
    <x v="16"/>
    <x v="6"/>
    <x v="61"/>
    <x v="0"/>
    <x v="22"/>
    <n v="2598483"/>
    <m/>
    <m/>
    <m/>
    <m/>
    <n v="2598483"/>
    <m/>
  </r>
  <r>
    <x v="16"/>
    <x v="6"/>
    <x v="105"/>
    <x v="0"/>
    <x v="22"/>
    <n v="699806"/>
    <m/>
    <m/>
    <m/>
    <m/>
    <n v="699806"/>
    <m/>
  </r>
  <r>
    <x v="16"/>
    <x v="6"/>
    <x v="138"/>
    <x v="0"/>
    <x v="22"/>
    <n v="72789"/>
    <m/>
    <m/>
    <m/>
    <m/>
    <n v="72789"/>
    <m/>
  </r>
  <r>
    <x v="16"/>
    <x v="0"/>
    <x v="9"/>
    <x v="0"/>
    <x v="22"/>
    <n v="9195313"/>
    <m/>
    <m/>
    <m/>
    <m/>
    <n v="9195313"/>
    <m/>
  </r>
  <r>
    <x v="16"/>
    <x v="0"/>
    <x v="0"/>
    <x v="0"/>
    <x v="22"/>
    <n v="19904139"/>
    <m/>
    <m/>
    <m/>
    <m/>
    <n v="19904139"/>
    <m/>
  </r>
  <r>
    <x v="16"/>
    <x v="0"/>
    <x v="68"/>
    <x v="0"/>
    <x v="22"/>
    <n v="1259127"/>
    <m/>
    <m/>
    <m/>
    <m/>
    <n v="1259127"/>
    <m/>
  </r>
  <r>
    <x v="16"/>
    <x v="0"/>
    <x v="128"/>
    <x v="0"/>
    <x v="22"/>
    <n v="725595"/>
    <m/>
    <m/>
    <m/>
    <m/>
    <n v="725595"/>
    <m/>
  </r>
  <r>
    <x v="16"/>
    <x v="0"/>
    <x v="124"/>
    <x v="0"/>
    <x v="22"/>
    <n v="117794"/>
    <m/>
    <m/>
    <m/>
    <m/>
    <n v="117794"/>
    <m/>
  </r>
  <r>
    <x v="16"/>
    <x v="0"/>
    <x v="12"/>
    <x v="0"/>
    <x v="22"/>
    <n v="9455679"/>
    <m/>
    <m/>
    <m/>
    <m/>
    <n v="9455679"/>
    <m/>
  </r>
  <r>
    <x v="16"/>
    <x v="0"/>
    <x v="40"/>
    <x v="0"/>
    <x v="22"/>
    <n v="3307581"/>
    <m/>
    <m/>
    <m/>
    <m/>
    <n v="3307581"/>
    <m/>
  </r>
  <r>
    <x v="16"/>
    <x v="0"/>
    <x v="70"/>
    <x v="0"/>
    <x v="22"/>
    <n v="1403568"/>
    <m/>
    <m/>
    <m/>
    <m/>
    <n v="1403568"/>
    <m/>
  </r>
  <r>
    <x v="16"/>
    <x v="0"/>
    <x v="77"/>
    <x v="0"/>
    <x v="22"/>
    <n v="1421465"/>
    <m/>
    <m/>
    <m/>
    <m/>
    <n v="1421465"/>
    <m/>
  </r>
  <r>
    <x v="16"/>
    <x v="0"/>
    <x v="131"/>
    <x v="0"/>
    <x v="22"/>
    <n v="41479"/>
    <m/>
    <m/>
    <m/>
    <m/>
    <n v="41479"/>
    <m/>
  </r>
  <r>
    <x v="16"/>
    <x v="0"/>
    <x v="7"/>
    <x v="0"/>
    <x v="22"/>
    <n v="11147452"/>
    <m/>
    <m/>
    <m/>
    <m/>
    <n v="11147452"/>
    <m/>
  </r>
  <r>
    <x v="16"/>
    <x v="0"/>
    <x v="50"/>
    <x v="0"/>
    <x v="22"/>
    <n v="3235903"/>
    <m/>
    <m/>
    <m/>
    <m/>
    <n v="3235903"/>
    <m/>
  </r>
  <r>
    <x v="16"/>
    <x v="0"/>
    <x v="1"/>
    <x v="0"/>
    <x v="22"/>
    <n v="22002119"/>
    <m/>
    <m/>
    <m/>
    <m/>
    <n v="22002119"/>
    <m/>
  </r>
  <r>
    <x v="16"/>
    <x v="0"/>
    <x v="8"/>
    <x v="0"/>
    <x v="22"/>
    <n v="11871305"/>
    <m/>
    <m/>
    <m/>
    <m/>
    <n v="11871305"/>
    <m/>
  </r>
  <r>
    <x v="16"/>
    <x v="0"/>
    <x v="60"/>
    <x v="0"/>
    <x v="22"/>
    <n v="2815555"/>
    <m/>
    <m/>
    <m/>
    <m/>
    <n v="2815555"/>
    <m/>
  </r>
  <r>
    <x v="16"/>
    <x v="0"/>
    <x v="78"/>
    <x v="0"/>
    <x v="22"/>
    <n v="806872"/>
    <m/>
    <m/>
    <m/>
    <m/>
    <n v="806872"/>
    <m/>
  </r>
  <r>
    <x v="16"/>
    <x v="0"/>
    <x v="101"/>
    <x v="0"/>
    <x v="22"/>
    <n v="412924"/>
    <m/>
    <m/>
    <m/>
    <m/>
    <n v="412924"/>
    <m/>
  </r>
  <r>
    <x v="16"/>
    <x v="0"/>
    <x v="32"/>
    <x v="0"/>
    <x v="22"/>
    <n v="3687284"/>
    <m/>
    <m/>
    <m/>
    <m/>
    <n v="3687284"/>
    <m/>
  </r>
  <r>
    <x v="16"/>
    <x v="0"/>
    <x v="132"/>
    <x v="0"/>
    <x v="22"/>
    <n v="93151"/>
    <m/>
    <m/>
    <m/>
    <m/>
    <n v="93151"/>
    <m/>
  </r>
  <r>
    <x v="16"/>
    <x v="0"/>
    <x v="162"/>
    <x v="0"/>
    <x v="22"/>
    <n v="36473"/>
    <m/>
    <m/>
    <m/>
    <m/>
    <n v="36473"/>
    <m/>
  </r>
  <r>
    <x v="16"/>
    <x v="0"/>
    <x v="18"/>
    <x v="0"/>
    <x v="22"/>
    <n v="7289969"/>
    <m/>
    <m/>
    <m/>
    <m/>
    <n v="7289969"/>
    <m/>
  </r>
  <r>
    <x v="16"/>
    <x v="0"/>
    <x v="46"/>
    <x v="0"/>
    <x v="22"/>
    <n v="2620013"/>
    <m/>
    <m/>
    <m/>
    <m/>
    <n v="2620013"/>
    <m/>
  </r>
  <r>
    <x v="16"/>
    <x v="0"/>
    <x v="31"/>
    <x v="0"/>
    <x v="22"/>
    <n v="5858070"/>
    <m/>
    <m/>
    <m/>
    <m/>
    <n v="5858070"/>
    <m/>
  </r>
  <r>
    <x v="16"/>
    <x v="0"/>
    <x v="96"/>
    <x v="0"/>
    <x v="22"/>
    <n v="326629"/>
    <m/>
    <m/>
    <m/>
    <m/>
    <n v="326629"/>
    <m/>
  </r>
  <r>
    <x v="16"/>
    <x v="0"/>
    <x v="54"/>
    <x v="0"/>
    <x v="22"/>
    <n v="4467259"/>
    <m/>
    <m/>
    <m/>
    <m/>
    <n v="4467259"/>
    <m/>
  </r>
  <r>
    <x v="16"/>
    <x v="0"/>
    <x v="103"/>
    <x v="0"/>
    <x v="22"/>
    <n v="92036"/>
    <m/>
    <m/>
    <m/>
    <m/>
    <n v="92036"/>
    <m/>
  </r>
  <r>
    <x v="16"/>
    <x v="5"/>
    <x v="89"/>
    <x v="0"/>
    <x v="22"/>
    <n v="1206008"/>
    <m/>
    <m/>
    <m/>
    <m/>
    <n v="1206008"/>
    <m/>
  </r>
  <r>
    <x v="16"/>
    <x v="5"/>
    <x v="69"/>
    <x v="0"/>
    <x v="22"/>
    <n v="5810623"/>
    <m/>
    <m/>
    <m/>
    <m/>
    <n v="5810623"/>
    <m/>
  </r>
  <r>
    <x v="16"/>
    <x v="5"/>
    <x v="33"/>
    <x v="0"/>
    <x v="22"/>
    <n v="7626482"/>
    <m/>
    <m/>
    <m/>
    <m/>
    <n v="7626482"/>
    <m/>
  </r>
  <r>
    <x v="16"/>
    <x v="5"/>
    <x v="39"/>
    <x v="0"/>
    <x v="22"/>
    <n v="7027758"/>
    <m/>
    <m/>
    <m/>
    <m/>
    <n v="7027758"/>
    <m/>
  </r>
  <r>
    <x v="16"/>
    <x v="5"/>
    <x v="22"/>
    <x v="0"/>
    <x v="22"/>
    <n v="3434245"/>
    <m/>
    <m/>
    <m/>
    <m/>
    <n v="3434245"/>
    <m/>
  </r>
  <r>
    <x v="16"/>
    <x v="7"/>
    <x v="121"/>
    <x v="0"/>
    <x v="22"/>
    <n v="34202"/>
    <m/>
    <m/>
    <m/>
    <m/>
    <n v="34202"/>
    <m/>
  </r>
  <r>
    <x v="16"/>
    <x v="7"/>
    <x v="52"/>
    <x v="0"/>
    <x v="22"/>
    <n v="2170458"/>
    <m/>
    <m/>
    <m/>
    <m/>
    <n v="2170458"/>
    <m/>
  </r>
  <r>
    <x v="16"/>
    <x v="7"/>
    <x v="82"/>
    <x v="0"/>
    <x v="22"/>
    <n v="490679"/>
    <m/>
    <m/>
    <m/>
    <m/>
    <n v="490679"/>
    <m/>
  </r>
  <r>
    <x v="16"/>
    <x v="5"/>
    <x v="66"/>
    <x v="0"/>
    <x v="22"/>
    <n v="715214"/>
    <m/>
    <m/>
    <m/>
    <m/>
    <n v="715214"/>
    <m/>
  </r>
  <r>
    <x v="16"/>
    <x v="7"/>
    <x v="117"/>
    <x v="0"/>
    <x v="22"/>
    <n v="212132"/>
    <m/>
    <m/>
    <m/>
    <m/>
    <n v="212132"/>
    <m/>
  </r>
  <r>
    <x v="16"/>
    <x v="7"/>
    <x v="115"/>
    <x v="0"/>
    <x v="22"/>
    <n v="428418"/>
    <m/>
    <m/>
    <m/>
    <m/>
    <n v="428418"/>
    <m/>
  </r>
  <r>
    <x v="16"/>
    <x v="7"/>
    <x v="139"/>
    <x v="0"/>
    <x v="22"/>
    <n v="7505"/>
    <m/>
    <m/>
    <m/>
    <m/>
    <n v="7505"/>
    <m/>
  </r>
  <r>
    <x v="16"/>
    <x v="7"/>
    <x v="72"/>
    <x v="0"/>
    <x v="22"/>
    <n v="1260916"/>
    <m/>
    <m/>
    <m/>
    <m/>
    <n v="1260916"/>
    <m/>
  </r>
  <r>
    <x v="16"/>
    <x v="7"/>
    <x v="62"/>
    <x v="0"/>
    <x v="22"/>
    <n v="1734248"/>
    <m/>
    <m/>
    <m/>
    <m/>
    <n v="1734248"/>
    <m/>
  </r>
  <r>
    <x v="16"/>
    <x v="7"/>
    <x v="149"/>
    <x v="0"/>
    <x v="22"/>
    <n v="7860"/>
    <m/>
    <m/>
    <m/>
    <m/>
    <n v="7860"/>
    <m/>
  </r>
  <r>
    <x v="16"/>
    <x v="7"/>
    <x v="133"/>
    <x v="0"/>
    <x v="22"/>
    <n v="176619"/>
    <m/>
    <m/>
    <m/>
    <m/>
    <n v="176619"/>
    <m/>
  </r>
  <r>
    <x v="16"/>
    <x v="7"/>
    <x v="130"/>
    <x v="0"/>
    <x v="22"/>
    <n v="96404"/>
    <m/>
    <m/>
    <m/>
    <m/>
    <n v="96404"/>
    <m/>
  </r>
  <r>
    <x v="16"/>
    <x v="7"/>
    <x v="259"/>
    <x v="0"/>
    <x v="22"/>
    <n v="0"/>
    <m/>
    <m/>
    <m/>
    <m/>
    <n v="0"/>
    <m/>
  </r>
  <r>
    <x v="16"/>
    <x v="12"/>
    <x v="157"/>
    <x v="0"/>
    <x v="22"/>
    <n v="48510"/>
    <m/>
    <m/>
    <m/>
    <m/>
    <n v="48510"/>
    <m/>
  </r>
  <r>
    <x v="16"/>
    <x v="12"/>
    <x v="156"/>
    <x v="0"/>
    <x v="22"/>
    <n v="12865"/>
    <m/>
    <m/>
    <m/>
    <m/>
    <n v="12865"/>
    <m/>
  </r>
  <r>
    <x v="16"/>
    <x v="4"/>
    <x v="36"/>
    <x v="0"/>
    <x v="22"/>
    <n v="9339780"/>
    <m/>
    <m/>
    <m/>
    <m/>
    <n v="9339780"/>
    <m/>
  </r>
  <r>
    <x v="16"/>
    <x v="4"/>
    <x v="57"/>
    <x v="0"/>
    <x v="22"/>
    <n v="1504101"/>
    <m/>
    <m/>
    <m/>
    <m/>
    <n v="1504101"/>
    <m/>
  </r>
  <r>
    <x v="16"/>
    <x v="4"/>
    <x v="35"/>
    <x v="0"/>
    <x v="22"/>
    <n v="7777136"/>
    <m/>
    <m/>
    <m/>
    <m/>
    <n v="7777136"/>
    <m/>
  </r>
  <r>
    <x v="16"/>
    <x v="4"/>
    <x v="34"/>
    <x v="0"/>
    <x v="22"/>
    <n v="7516346"/>
    <m/>
    <m/>
    <m/>
    <m/>
    <n v="7516346"/>
    <m/>
  </r>
  <r>
    <x v="16"/>
    <x v="3"/>
    <x v="97"/>
    <x v="0"/>
    <x v="22"/>
    <n v="1806367"/>
    <m/>
    <m/>
    <m/>
    <m/>
    <n v="1806367"/>
    <m/>
  </r>
  <r>
    <x v="16"/>
    <x v="3"/>
    <x v="55"/>
    <x v="0"/>
    <x v="22"/>
    <n v="1915786"/>
    <m/>
    <m/>
    <m/>
    <m/>
    <n v="1915786"/>
    <m/>
  </r>
  <r>
    <x v="16"/>
    <x v="3"/>
    <x v="16"/>
    <x v="0"/>
    <x v="22"/>
    <n v="6721881"/>
    <m/>
    <m/>
    <m/>
    <m/>
    <n v="6721881"/>
    <m/>
  </r>
  <r>
    <x v="16"/>
    <x v="4"/>
    <x v="155"/>
    <x v="0"/>
    <x v="22"/>
    <n v="66664"/>
    <m/>
    <m/>
    <m/>
    <m/>
    <n v="66664"/>
    <m/>
  </r>
  <r>
    <x v="16"/>
    <x v="4"/>
    <x v="73"/>
    <x v="0"/>
    <x v="22"/>
    <n v="1710360"/>
    <m/>
    <m/>
    <m/>
    <m/>
    <n v="1710360"/>
    <m/>
  </r>
  <r>
    <x v="16"/>
    <x v="4"/>
    <x v="56"/>
    <x v="0"/>
    <x v="22"/>
    <n v="4779897"/>
    <m/>
    <m/>
    <m/>
    <m/>
    <n v="4779897"/>
    <m/>
  </r>
  <r>
    <x v="16"/>
    <x v="4"/>
    <x v="27"/>
    <x v="0"/>
    <x v="22"/>
    <n v="29751622"/>
    <m/>
    <m/>
    <m/>
    <m/>
    <n v="29751622"/>
    <m/>
  </r>
  <r>
    <x v="16"/>
    <x v="4"/>
    <x v="45"/>
    <x v="0"/>
    <x v="22"/>
    <n v="3843311"/>
    <m/>
    <m/>
    <m/>
    <m/>
    <n v="3843311"/>
    <m/>
  </r>
  <r>
    <x v="16"/>
    <x v="4"/>
    <x v="17"/>
    <x v="0"/>
    <x v="22"/>
    <n v="15309935"/>
    <m/>
    <m/>
    <m/>
    <m/>
    <n v="15309935"/>
    <m/>
  </r>
  <r>
    <x v="16"/>
    <x v="4"/>
    <x v="65"/>
    <x v="0"/>
    <x v="22"/>
    <n v="3166210"/>
    <m/>
    <m/>
    <m/>
    <m/>
    <n v="3166210"/>
    <m/>
  </r>
  <r>
    <x v="16"/>
    <x v="4"/>
    <x v="53"/>
    <x v="0"/>
    <x v="22"/>
    <n v="4269698"/>
    <m/>
    <m/>
    <m/>
    <m/>
    <n v="4269698"/>
    <m/>
  </r>
  <r>
    <x v="16"/>
    <x v="2"/>
    <x v="48"/>
    <x v="0"/>
    <x v="22"/>
    <n v="2872149"/>
    <m/>
    <m/>
    <m/>
    <m/>
    <n v="2872149"/>
    <m/>
  </r>
  <r>
    <x v="16"/>
    <x v="2"/>
    <x v="49"/>
    <x v="0"/>
    <x v="22"/>
    <n v="6641964"/>
    <m/>
    <m/>
    <m/>
    <m/>
    <n v="6641964"/>
    <m/>
  </r>
  <r>
    <x v="16"/>
    <x v="2"/>
    <x v="47"/>
    <x v="0"/>
    <x v="22"/>
    <n v="5283528"/>
    <m/>
    <m/>
    <m/>
    <m/>
    <n v="5283528"/>
    <m/>
  </r>
  <r>
    <x v="16"/>
    <x v="2"/>
    <x v="88"/>
    <x v="0"/>
    <x v="22"/>
    <n v="2237200"/>
    <m/>
    <m/>
    <m/>
    <m/>
    <n v="2237200"/>
    <m/>
  </r>
  <r>
    <x v="16"/>
    <x v="2"/>
    <x v="110"/>
    <x v="0"/>
    <x v="22"/>
    <n v="254543"/>
    <m/>
    <m/>
    <m/>
    <m/>
    <n v="254543"/>
    <m/>
  </r>
  <r>
    <x v="16"/>
    <x v="2"/>
    <x v="87"/>
    <x v="0"/>
    <x v="22"/>
    <n v="1023447"/>
    <m/>
    <m/>
    <m/>
    <m/>
    <n v="1023447"/>
    <m/>
  </r>
  <r>
    <x v="16"/>
    <x v="2"/>
    <x v="84"/>
    <x v="0"/>
    <x v="22"/>
    <n v="3695926"/>
    <m/>
    <m/>
    <m/>
    <m/>
    <n v="3695926"/>
    <m/>
  </r>
  <r>
    <x v="16"/>
    <x v="2"/>
    <x v="11"/>
    <x v="0"/>
    <x v="22"/>
    <n v="13746658"/>
    <m/>
    <m/>
    <m/>
    <m/>
    <n v="13746658"/>
    <m/>
  </r>
  <r>
    <x v="16"/>
    <x v="2"/>
    <x v="120"/>
    <x v="0"/>
    <x v="22"/>
    <n v="218998"/>
    <m/>
    <m/>
    <m/>
    <m/>
    <n v="218998"/>
    <m/>
  </r>
  <r>
    <x v="16"/>
    <x v="2"/>
    <x v="58"/>
    <x v="0"/>
    <x v="22"/>
    <n v="2875970"/>
    <m/>
    <m/>
    <m/>
    <m/>
    <n v="2875970"/>
    <m/>
  </r>
  <r>
    <x v="16"/>
    <x v="2"/>
    <x v="112"/>
    <x v="0"/>
    <x v="22"/>
    <n v="834904"/>
    <m/>
    <m/>
    <m/>
    <m/>
    <n v="834904"/>
    <m/>
  </r>
  <r>
    <x v="16"/>
    <x v="2"/>
    <x v="20"/>
    <x v="0"/>
    <x v="22"/>
    <n v="13986692"/>
    <m/>
    <m/>
    <m/>
    <m/>
    <n v="13986692"/>
    <m/>
  </r>
  <r>
    <x v="16"/>
    <x v="2"/>
    <x v="86"/>
    <x v="0"/>
    <x v="22"/>
    <n v="1099130"/>
    <m/>
    <m/>
    <m/>
    <m/>
    <n v="1099130"/>
    <m/>
  </r>
  <r>
    <x v="16"/>
    <x v="2"/>
    <x v="59"/>
    <x v="0"/>
    <x v="22"/>
    <n v="1407272"/>
    <m/>
    <m/>
    <m/>
    <m/>
    <n v="1407272"/>
    <m/>
  </r>
  <r>
    <x v="16"/>
    <x v="2"/>
    <x v="10"/>
    <x v="0"/>
    <x v="22"/>
    <n v="10187775"/>
    <m/>
    <m/>
    <m/>
    <m/>
    <n v="10187775"/>
    <m/>
  </r>
  <r>
    <x v="16"/>
    <x v="2"/>
    <x v="4"/>
    <x v="0"/>
    <x v="22"/>
    <n v="21258902"/>
    <m/>
    <m/>
    <m/>
    <m/>
    <n v="21258902"/>
    <m/>
  </r>
  <r>
    <x v="16"/>
    <x v="2"/>
    <x v="29"/>
    <x v="0"/>
    <x v="22"/>
    <n v="4298557"/>
    <m/>
    <m/>
    <m/>
    <m/>
    <n v="4298557"/>
    <m/>
  </r>
  <r>
    <x v="16"/>
    <x v="2"/>
    <x v="26"/>
    <x v="0"/>
    <x v="22"/>
    <n v="4448501"/>
    <m/>
    <m/>
    <m/>
    <m/>
    <n v="4448501"/>
    <m/>
  </r>
  <r>
    <x v="16"/>
    <x v="2"/>
    <x v="122"/>
    <x v="0"/>
    <x v="22"/>
    <n v="217449"/>
    <m/>
    <m/>
    <m/>
    <m/>
    <n v="217449"/>
    <m/>
  </r>
  <r>
    <x v="16"/>
    <x v="3"/>
    <x v="74"/>
    <x v="0"/>
    <x v="22"/>
    <n v="2449410"/>
    <m/>
    <m/>
    <m/>
    <m/>
    <n v="2449410"/>
    <m/>
  </r>
  <r>
    <x v="16"/>
    <x v="3"/>
    <x v="111"/>
    <x v="0"/>
    <x v="22"/>
    <n v="192521"/>
    <m/>
    <m/>
    <m/>
    <m/>
    <n v="192521"/>
    <m/>
  </r>
  <r>
    <x v="16"/>
    <x v="3"/>
    <x v="134"/>
    <x v="0"/>
    <x v="22"/>
    <n v="161453"/>
    <m/>
    <m/>
    <m/>
    <m/>
    <n v="161453"/>
    <m/>
  </r>
  <r>
    <x v="16"/>
    <x v="3"/>
    <x v="183"/>
    <x v="0"/>
    <x v="22"/>
    <n v="5776"/>
    <m/>
    <m/>
    <m/>
    <m/>
    <n v="5776"/>
    <m/>
  </r>
  <r>
    <x v="16"/>
    <x v="3"/>
    <x v="211"/>
    <x v="0"/>
    <x v="22"/>
    <n v="101438"/>
    <m/>
    <m/>
    <m/>
    <m/>
    <n v="101438"/>
    <m/>
  </r>
  <r>
    <x v="16"/>
    <x v="3"/>
    <x v="51"/>
    <x v="0"/>
    <x v="22"/>
    <n v="1939888"/>
    <m/>
    <m/>
    <m/>
    <m/>
    <n v="1939888"/>
    <m/>
  </r>
  <r>
    <x v="16"/>
    <x v="3"/>
    <x v="104"/>
    <x v="0"/>
    <x v="22"/>
    <n v="367088"/>
    <m/>
    <m/>
    <m/>
    <m/>
    <n v="367088"/>
    <m/>
  </r>
  <r>
    <x v="16"/>
    <x v="3"/>
    <x v="42"/>
    <x v="0"/>
    <x v="22"/>
    <n v="3152861"/>
    <m/>
    <m/>
    <m/>
    <m/>
    <n v="3152861"/>
    <m/>
  </r>
  <r>
    <x v="16"/>
    <x v="3"/>
    <x v="38"/>
    <x v="0"/>
    <x v="22"/>
    <n v="3667713"/>
    <m/>
    <m/>
    <m/>
    <m/>
    <n v="3667713"/>
    <m/>
  </r>
  <r>
    <x v="16"/>
    <x v="3"/>
    <x v="63"/>
    <x v="0"/>
    <x v="22"/>
    <n v="1705762"/>
    <m/>
    <m/>
    <m/>
    <m/>
    <n v="1705762"/>
    <m/>
  </r>
  <r>
    <x v="16"/>
    <x v="3"/>
    <x v="98"/>
    <x v="0"/>
    <x v="22"/>
    <n v="401099"/>
    <m/>
    <m/>
    <m/>
    <m/>
    <n v="401099"/>
    <m/>
  </r>
  <r>
    <x v="16"/>
    <x v="3"/>
    <x v="119"/>
    <x v="0"/>
    <x v="22"/>
    <n v="308290"/>
    <m/>
    <m/>
    <m/>
    <m/>
    <n v="308290"/>
    <m/>
  </r>
  <r>
    <x v="16"/>
    <x v="3"/>
    <x v="190"/>
    <x v="0"/>
    <x v="22"/>
    <n v="0"/>
    <m/>
    <m/>
    <m/>
    <m/>
    <n v="0"/>
    <m/>
  </r>
  <r>
    <x v="16"/>
    <x v="2"/>
    <x v="81"/>
    <x v="0"/>
    <x v="22"/>
    <n v="1591222"/>
    <m/>
    <m/>
    <m/>
    <m/>
    <n v="1591222"/>
    <m/>
  </r>
  <r>
    <x v="16"/>
    <x v="2"/>
    <x v="43"/>
    <x v="0"/>
    <x v="22"/>
    <n v="4232233"/>
    <m/>
    <m/>
    <m/>
    <m/>
    <n v="4232233"/>
    <m/>
  </r>
  <r>
    <x v="16"/>
    <x v="9"/>
    <x v="106"/>
    <x v="0"/>
    <x v="1"/>
    <m/>
    <m/>
    <m/>
    <n v="0"/>
    <m/>
    <n v="0"/>
    <m/>
  </r>
  <r>
    <x v="16"/>
    <x v="9"/>
    <x v="107"/>
    <x v="0"/>
    <x v="1"/>
    <m/>
    <m/>
    <m/>
    <n v="0"/>
    <m/>
    <n v="0"/>
    <m/>
  </r>
  <r>
    <x v="16"/>
    <x v="9"/>
    <x v="126"/>
    <x v="0"/>
    <x v="1"/>
    <m/>
    <m/>
    <m/>
    <n v="0"/>
    <m/>
    <n v="0"/>
    <m/>
  </r>
  <r>
    <x v="16"/>
    <x v="9"/>
    <x v="154"/>
    <x v="0"/>
    <x v="1"/>
    <m/>
    <m/>
    <m/>
    <n v="0"/>
    <m/>
    <n v="0"/>
    <m/>
  </r>
  <r>
    <x v="16"/>
    <x v="9"/>
    <x v="95"/>
    <x v="0"/>
    <x v="1"/>
    <m/>
    <m/>
    <m/>
    <n v="0"/>
    <m/>
    <n v="0"/>
    <m/>
  </r>
  <r>
    <x v="16"/>
    <x v="9"/>
    <x v="161"/>
    <x v="0"/>
    <x v="1"/>
    <m/>
    <m/>
    <m/>
    <n v="0"/>
    <m/>
    <n v="0"/>
    <m/>
  </r>
  <r>
    <x v="16"/>
    <x v="9"/>
    <x v="158"/>
    <x v="0"/>
    <x v="1"/>
    <m/>
    <m/>
    <m/>
    <n v="0"/>
    <m/>
    <n v="0"/>
    <m/>
  </r>
  <r>
    <x v="16"/>
    <x v="9"/>
    <x v="148"/>
    <x v="0"/>
    <x v="1"/>
    <m/>
    <m/>
    <m/>
    <n v="0"/>
    <m/>
    <n v="0"/>
    <m/>
  </r>
  <r>
    <x v="16"/>
    <x v="9"/>
    <x v="142"/>
    <x v="0"/>
    <x v="1"/>
    <m/>
    <m/>
    <m/>
    <n v="0"/>
    <m/>
    <n v="0"/>
    <m/>
  </r>
  <r>
    <x v="16"/>
    <x v="9"/>
    <x v="173"/>
    <x v="0"/>
    <x v="1"/>
    <m/>
    <m/>
    <m/>
    <n v="0"/>
    <m/>
    <n v="0"/>
    <m/>
  </r>
  <r>
    <x v="16"/>
    <x v="9"/>
    <x v="137"/>
    <x v="0"/>
    <x v="1"/>
    <m/>
    <m/>
    <m/>
    <n v="0"/>
    <m/>
    <n v="0"/>
    <m/>
  </r>
  <r>
    <x v="16"/>
    <x v="9"/>
    <x v="146"/>
    <x v="0"/>
    <x v="1"/>
    <m/>
    <m/>
    <m/>
    <n v="0"/>
    <m/>
    <n v="0"/>
    <m/>
  </r>
  <r>
    <x v="16"/>
    <x v="9"/>
    <x v="159"/>
    <x v="0"/>
    <x v="1"/>
    <m/>
    <m/>
    <m/>
    <n v="0"/>
    <m/>
    <n v="0"/>
    <m/>
  </r>
  <r>
    <x v="16"/>
    <x v="9"/>
    <x v="170"/>
    <x v="0"/>
    <x v="1"/>
    <m/>
    <m/>
    <m/>
    <n v="0"/>
    <m/>
    <n v="0"/>
    <m/>
  </r>
  <r>
    <x v="16"/>
    <x v="1"/>
    <x v="23"/>
    <x v="0"/>
    <x v="1"/>
    <m/>
    <m/>
    <m/>
    <n v="246435"/>
    <m/>
    <n v="246435"/>
    <m/>
  </r>
  <r>
    <x v="16"/>
    <x v="1"/>
    <x v="24"/>
    <x v="0"/>
    <x v="1"/>
    <m/>
    <m/>
    <m/>
    <n v="649763"/>
    <m/>
    <n v="649763"/>
    <m/>
  </r>
  <r>
    <x v="16"/>
    <x v="1"/>
    <x v="79"/>
    <x v="0"/>
    <x v="1"/>
    <m/>
    <m/>
    <m/>
    <n v="0"/>
    <m/>
    <n v="0"/>
    <m/>
  </r>
  <r>
    <x v="16"/>
    <x v="1"/>
    <x v="41"/>
    <x v="0"/>
    <x v="1"/>
    <m/>
    <m/>
    <m/>
    <n v="301577"/>
    <m/>
    <n v="301577"/>
    <m/>
  </r>
  <r>
    <x v="16"/>
    <x v="1"/>
    <x v="2"/>
    <x v="0"/>
    <x v="1"/>
    <m/>
    <m/>
    <m/>
    <n v="3508728"/>
    <m/>
    <n v="3508728"/>
    <m/>
  </r>
  <r>
    <x v="16"/>
    <x v="1"/>
    <x v="21"/>
    <x v="0"/>
    <x v="1"/>
    <m/>
    <m/>
    <m/>
    <n v="2853813"/>
    <m/>
    <n v="2853813"/>
    <m/>
  </r>
  <r>
    <x v="16"/>
    <x v="1"/>
    <x v="5"/>
    <x v="0"/>
    <x v="1"/>
    <m/>
    <m/>
    <m/>
    <n v="543910"/>
    <m/>
    <n v="543910"/>
    <m/>
  </r>
  <r>
    <x v="16"/>
    <x v="1"/>
    <x v="37"/>
    <x v="0"/>
    <x v="1"/>
    <m/>
    <m/>
    <m/>
    <n v="0"/>
    <m/>
    <n v="0"/>
    <m/>
  </r>
  <r>
    <x v="16"/>
    <x v="1"/>
    <x v="19"/>
    <x v="0"/>
    <x v="1"/>
    <m/>
    <m/>
    <m/>
    <n v="2144373"/>
    <m/>
    <n v="2144373"/>
    <m/>
  </r>
  <r>
    <x v="16"/>
    <x v="1"/>
    <x v="30"/>
    <x v="0"/>
    <x v="1"/>
    <m/>
    <m/>
    <m/>
    <n v="0"/>
    <m/>
    <n v="0"/>
    <m/>
  </r>
  <r>
    <x v="16"/>
    <x v="1"/>
    <x v="14"/>
    <x v="0"/>
    <x v="1"/>
    <m/>
    <m/>
    <m/>
    <n v="1312900"/>
    <m/>
    <n v="1312900"/>
    <m/>
  </r>
  <r>
    <x v="16"/>
    <x v="1"/>
    <x v="6"/>
    <x v="0"/>
    <x v="1"/>
    <m/>
    <m/>
    <m/>
    <n v="3195758"/>
    <m/>
    <n v="3195758"/>
    <m/>
  </r>
  <r>
    <x v="16"/>
    <x v="1"/>
    <x v="25"/>
    <x v="0"/>
    <x v="1"/>
    <m/>
    <m/>
    <m/>
    <n v="0"/>
    <m/>
    <n v="0"/>
    <m/>
  </r>
  <r>
    <x v="16"/>
    <x v="1"/>
    <x v="28"/>
    <x v="0"/>
    <x v="1"/>
    <m/>
    <m/>
    <m/>
    <n v="69729"/>
    <m/>
    <n v="69729"/>
    <m/>
  </r>
  <r>
    <x v="16"/>
    <x v="1"/>
    <x v="169"/>
    <x v="0"/>
    <x v="1"/>
    <m/>
    <m/>
    <m/>
    <n v="0"/>
    <m/>
    <n v="0"/>
    <m/>
  </r>
  <r>
    <x v="16"/>
    <x v="1"/>
    <x v="64"/>
    <x v="0"/>
    <x v="1"/>
    <m/>
    <m/>
    <m/>
    <n v="0"/>
    <m/>
    <n v="0"/>
    <m/>
  </r>
  <r>
    <x v="16"/>
    <x v="1"/>
    <x v="75"/>
    <x v="0"/>
    <x v="1"/>
    <m/>
    <m/>
    <m/>
    <n v="0"/>
    <m/>
    <n v="0"/>
    <m/>
  </r>
  <r>
    <x v="16"/>
    <x v="1"/>
    <x v="94"/>
    <x v="0"/>
    <x v="1"/>
    <m/>
    <m/>
    <m/>
    <n v="0"/>
    <m/>
    <n v="0"/>
    <m/>
  </r>
  <r>
    <x v="16"/>
    <x v="1"/>
    <x v="163"/>
    <x v="0"/>
    <x v="1"/>
    <m/>
    <m/>
    <m/>
    <n v="0"/>
    <m/>
    <n v="0"/>
    <m/>
  </r>
  <r>
    <x v="16"/>
    <x v="1"/>
    <x v="166"/>
    <x v="0"/>
    <x v="1"/>
    <m/>
    <m/>
    <m/>
    <n v="0"/>
    <m/>
    <n v="0"/>
    <m/>
  </r>
  <r>
    <x v="16"/>
    <x v="1"/>
    <x v="116"/>
    <x v="0"/>
    <x v="1"/>
    <m/>
    <m/>
    <m/>
    <n v="0"/>
    <m/>
    <n v="0"/>
    <m/>
  </r>
  <r>
    <x v="16"/>
    <x v="1"/>
    <x v="145"/>
    <x v="0"/>
    <x v="1"/>
    <m/>
    <m/>
    <m/>
    <n v="0"/>
    <m/>
    <n v="0"/>
    <m/>
  </r>
  <r>
    <x v="16"/>
    <x v="1"/>
    <x v="118"/>
    <x v="0"/>
    <x v="1"/>
    <m/>
    <m/>
    <m/>
    <n v="0"/>
    <m/>
    <n v="0"/>
    <m/>
  </r>
  <r>
    <x v="16"/>
    <x v="1"/>
    <x v="153"/>
    <x v="0"/>
    <x v="1"/>
    <m/>
    <m/>
    <m/>
    <n v="0"/>
    <m/>
    <n v="0"/>
    <m/>
  </r>
  <r>
    <x v="16"/>
    <x v="1"/>
    <x v="129"/>
    <x v="0"/>
    <x v="1"/>
    <m/>
    <m/>
    <m/>
    <n v="0"/>
    <m/>
    <n v="0"/>
    <m/>
  </r>
  <r>
    <x v="16"/>
    <x v="1"/>
    <x v="93"/>
    <x v="0"/>
    <x v="1"/>
    <m/>
    <m/>
    <m/>
    <n v="0"/>
    <m/>
    <n v="0"/>
    <m/>
  </r>
  <r>
    <x v="16"/>
    <x v="1"/>
    <x v="67"/>
    <x v="0"/>
    <x v="1"/>
    <m/>
    <m/>
    <m/>
    <n v="0"/>
    <m/>
    <n v="0"/>
    <m/>
  </r>
  <r>
    <x v="16"/>
    <x v="1"/>
    <x v="85"/>
    <x v="0"/>
    <x v="1"/>
    <m/>
    <m/>
    <m/>
    <n v="0"/>
    <m/>
    <n v="0"/>
    <m/>
  </r>
  <r>
    <x v="16"/>
    <x v="1"/>
    <x v="99"/>
    <x v="0"/>
    <x v="1"/>
    <m/>
    <m/>
    <m/>
    <n v="0"/>
    <m/>
    <n v="0"/>
    <m/>
  </r>
  <r>
    <x v="16"/>
    <x v="1"/>
    <x v="123"/>
    <x v="0"/>
    <x v="1"/>
    <m/>
    <m/>
    <m/>
    <n v="0"/>
    <m/>
    <n v="0"/>
    <m/>
  </r>
  <r>
    <x v="16"/>
    <x v="1"/>
    <x v="100"/>
    <x v="0"/>
    <x v="1"/>
    <m/>
    <m/>
    <m/>
    <n v="0"/>
    <m/>
    <n v="0"/>
    <m/>
  </r>
  <r>
    <x v="16"/>
    <x v="1"/>
    <x v="3"/>
    <x v="0"/>
    <x v="1"/>
    <m/>
    <m/>
    <m/>
    <n v="3515527"/>
    <m/>
    <n v="3515527"/>
    <m/>
  </r>
  <r>
    <x v="16"/>
    <x v="1"/>
    <x v="13"/>
    <x v="0"/>
    <x v="1"/>
    <m/>
    <m/>
    <m/>
    <n v="861725"/>
    <m/>
    <n v="861725"/>
    <m/>
  </r>
  <r>
    <x v="16"/>
    <x v="1"/>
    <x v="15"/>
    <x v="0"/>
    <x v="1"/>
    <m/>
    <m/>
    <m/>
    <n v="197627"/>
    <m/>
    <n v="197627"/>
    <m/>
  </r>
  <r>
    <x v="16"/>
    <x v="1"/>
    <x v="76"/>
    <x v="0"/>
    <x v="1"/>
    <m/>
    <m/>
    <m/>
    <n v="0"/>
    <m/>
    <n v="0"/>
    <m/>
  </r>
  <r>
    <x v="16"/>
    <x v="1"/>
    <x v="92"/>
    <x v="0"/>
    <x v="1"/>
    <m/>
    <m/>
    <m/>
    <n v="0"/>
    <m/>
    <n v="0"/>
    <m/>
  </r>
  <r>
    <x v="16"/>
    <x v="1"/>
    <x v="125"/>
    <x v="0"/>
    <x v="1"/>
    <m/>
    <m/>
    <m/>
    <n v="0"/>
    <m/>
    <n v="0"/>
    <m/>
  </r>
  <r>
    <x v="16"/>
    <x v="1"/>
    <x v="187"/>
    <x v="0"/>
    <x v="1"/>
    <m/>
    <m/>
    <m/>
    <n v="0"/>
    <m/>
    <n v="0"/>
    <m/>
  </r>
  <r>
    <x v="16"/>
    <x v="1"/>
    <x v="127"/>
    <x v="0"/>
    <x v="1"/>
    <m/>
    <m/>
    <m/>
    <n v="0"/>
    <m/>
    <n v="0"/>
    <m/>
  </r>
  <r>
    <x v="16"/>
    <x v="1"/>
    <x v="141"/>
    <x v="0"/>
    <x v="1"/>
    <m/>
    <m/>
    <m/>
    <n v="0"/>
    <m/>
    <n v="0"/>
    <m/>
  </r>
  <r>
    <x v="16"/>
    <x v="8"/>
    <x v="136"/>
    <x v="0"/>
    <x v="1"/>
    <m/>
    <m/>
    <m/>
    <n v="0"/>
    <m/>
    <n v="0"/>
    <m/>
  </r>
  <r>
    <x v="16"/>
    <x v="8"/>
    <x v="182"/>
    <x v="0"/>
    <x v="1"/>
    <m/>
    <m/>
    <m/>
    <n v="0"/>
    <m/>
    <n v="0"/>
    <m/>
  </r>
  <r>
    <x v="16"/>
    <x v="8"/>
    <x v="179"/>
    <x v="0"/>
    <x v="1"/>
    <m/>
    <m/>
    <m/>
    <n v="0"/>
    <m/>
    <n v="0"/>
    <m/>
  </r>
  <r>
    <x v="16"/>
    <x v="8"/>
    <x v="135"/>
    <x v="0"/>
    <x v="1"/>
    <m/>
    <m/>
    <m/>
    <n v="0"/>
    <m/>
    <n v="0"/>
    <m/>
  </r>
  <r>
    <x v="16"/>
    <x v="8"/>
    <x v="114"/>
    <x v="0"/>
    <x v="1"/>
    <m/>
    <m/>
    <m/>
    <n v="0"/>
    <m/>
    <n v="0"/>
    <m/>
  </r>
  <r>
    <x v="16"/>
    <x v="8"/>
    <x v="175"/>
    <x v="0"/>
    <x v="1"/>
    <m/>
    <m/>
    <m/>
    <n v="0"/>
    <m/>
    <n v="0"/>
    <m/>
  </r>
  <r>
    <x v="16"/>
    <x v="8"/>
    <x v="221"/>
    <x v="0"/>
    <x v="1"/>
    <m/>
    <m/>
    <m/>
    <n v="0"/>
    <m/>
    <n v="0"/>
    <m/>
  </r>
  <r>
    <x v="16"/>
    <x v="8"/>
    <x v="102"/>
    <x v="0"/>
    <x v="1"/>
    <m/>
    <m/>
    <m/>
    <n v="0"/>
    <m/>
    <n v="0"/>
    <m/>
  </r>
  <r>
    <x v="16"/>
    <x v="8"/>
    <x v="71"/>
    <x v="0"/>
    <x v="1"/>
    <m/>
    <m/>
    <m/>
    <n v="0"/>
    <m/>
    <n v="0"/>
    <m/>
  </r>
  <r>
    <x v="16"/>
    <x v="8"/>
    <x v="222"/>
    <x v="0"/>
    <x v="1"/>
    <m/>
    <m/>
    <m/>
    <n v="0"/>
    <m/>
    <n v="0"/>
    <m/>
  </r>
  <r>
    <x v="16"/>
    <x v="8"/>
    <x v="171"/>
    <x v="0"/>
    <x v="1"/>
    <m/>
    <m/>
    <m/>
    <n v="0"/>
    <m/>
    <n v="0"/>
    <m/>
  </r>
  <r>
    <x v="16"/>
    <x v="8"/>
    <x v="83"/>
    <x v="0"/>
    <x v="1"/>
    <m/>
    <m/>
    <m/>
    <n v="0"/>
    <m/>
    <n v="0"/>
    <m/>
  </r>
  <r>
    <x v="16"/>
    <x v="10"/>
    <x v="109"/>
    <x v="0"/>
    <x v="1"/>
    <m/>
    <m/>
    <m/>
    <n v="0"/>
    <m/>
    <n v="0"/>
    <m/>
  </r>
  <r>
    <x v="16"/>
    <x v="10"/>
    <x v="144"/>
    <x v="0"/>
    <x v="1"/>
    <m/>
    <m/>
    <m/>
    <n v="0"/>
    <m/>
    <n v="0"/>
    <m/>
  </r>
  <r>
    <x v="16"/>
    <x v="10"/>
    <x v="151"/>
    <x v="0"/>
    <x v="1"/>
    <m/>
    <m/>
    <m/>
    <n v="0"/>
    <m/>
    <n v="0"/>
    <m/>
  </r>
  <r>
    <x v="16"/>
    <x v="11"/>
    <x v="113"/>
    <x v="0"/>
    <x v="1"/>
    <m/>
    <m/>
    <m/>
    <n v="0"/>
    <m/>
    <n v="0"/>
    <m/>
  </r>
  <r>
    <x v="16"/>
    <x v="6"/>
    <x v="108"/>
    <x v="0"/>
    <x v="1"/>
    <m/>
    <m/>
    <m/>
    <n v="0"/>
    <m/>
    <n v="0"/>
    <m/>
  </r>
  <r>
    <x v="16"/>
    <x v="6"/>
    <x v="91"/>
    <x v="0"/>
    <x v="1"/>
    <m/>
    <m/>
    <m/>
    <n v="38045"/>
    <m/>
    <n v="38045"/>
    <m/>
  </r>
  <r>
    <x v="16"/>
    <x v="6"/>
    <x v="80"/>
    <x v="0"/>
    <x v="1"/>
    <m/>
    <m/>
    <m/>
    <n v="341195"/>
    <m/>
    <n v="341195"/>
    <m/>
  </r>
  <r>
    <x v="16"/>
    <x v="6"/>
    <x v="44"/>
    <x v="0"/>
    <x v="1"/>
    <m/>
    <m/>
    <m/>
    <n v="0"/>
    <m/>
    <n v="0"/>
    <m/>
  </r>
  <r>
    <x v="16"/>
    <x v="6"/>
    <x v="90"/>
    <x v="0"/>
    <x v="1"/>
    <m/>
    <m/>
    <m/>
    <n v="0"/>
    <m/>
    <n v="0"/>
    <m/>
  </r>
  <r>
    <x v="16"/>
    <x v="6"/>
    <x v="177"/>
    <x v="0"/>
    <x v="1"/>
    <m/>
    <m/>
    <m/>
    <n v="0"/>
    <m/>
    <n v="0"/>
    <m/>
  </r>
  <r>
    <x v="16"/>
    <x v="6"/>
    <x v="61"/>
    <x v="0"/>
    <x v="1"/>
    <m/>
    <m/>
    <m/>
    <n v="109571"/>
    <m/>
    <n v="109571"/>
    <m/>
  </r>
  <r>
    <x v="16"/>
    <x v="6"/>
    <x v="105"/>
    <x v="0"/>
    <x v="1"/>
    <m/>
    <m/>
    <m/>
    <n v="0"/>
    <m/>
    <n v="0"/>
    <m/>
  </r>
  <r>
    <x v="16"/>
    <x v="6"/>
    <x v="138"/>
    <x v="0"/>
    <x v="1"/>
    <m/>
    <m/>
    <m/>
    <n v="0"/>
    <m/>
    <n v="0"/>
    <m/>
  </r>
  <r>
    <x v="16"/>
    <x v="0"/>
    <x v="9"/>
    <x v="0"/>
    <x v="1"/>
    <m/>
    <m/>
    <m/>
    <n v="382239"/>
    <m/>
    <n v="382239"/>
    <m/>
  </r>
  <r>
    <x v="16"/>
    <x v="0"/>
    <x v="0"/>
    <x v="0"/>
    <x v="1"/>
    <m/>
    <m/>
    <m/>
    <n v="1381216"/>
    <m/>
    <n v="1381216"/>
    <m/>
  </r>
  <r>
    <x v="16"/>
    <x v="0"/>
    <x v="68"/>
    <x v="0"/>
    <x v="1"/>
    <m/>
    <m/>
    <m/>
    <n v="0"/>
    <m/>
    <n v="0"/>
    <m/>
  </r>
  <r>
    <x v="16"/>
    <x v="0"/>
    <x v="128"/>
    <x v="0"/>
    <x v="1"/>
    <m/>
    <m/>
    <m/>
    <n v="0"/>
    <m/>
    <n v="0"/>
    <m/>
  </r>
  <r>
    <x v="16"/>
    <x v="0"/>
    <x v="124"/>
    <x v="0"/>
    <x v="1"/>
    <m/>
    <m/>
    <m/>
    <n v="0"/>
    <m/>
    <n v="0"/>
    <m/>
  </r>
  <r>
    <x v="16"/>
    <x v="0"/>
    <x v="12"/>
    <x v="0"/>
    <x v="1"/>
    <m/>
    <m/>
    <m/>
    <n v="190133"/>
    <m/>
    <n v="190133"/>
    <m/>
  </r>
  <r>
    <x v="16"/>
    <x v="0"/>
    <x v="40"/>
    <x v="0"/>
    <x v="1"/>
    <m/>
    <m/>
    <m/>
    <n v="0"/>
    <m/>
    <n v="0"/>
    <m/>
  </r>
  <r>
    <x v="16"/>
    <x v="0"/>
    <x v="70"/>
    <x v="0"/>
    <x v="1"/>
    <m/>
    <m/>
    <m/>
    <n v="0"/>
    <m/>
    <n v="0"/>
    <m/>
  </r>
  <r>
    <x v="16"/>
    <x v="0"/>
    <x v="77"/>
    <x v="0"/>
    <x v="1"/>
    <m/>
    <m/>
    <m/>
    <n v="0"/>
    <m/>
    <n v="0"/>
    <m/>
  </r>
  <r>
    <x v="16"/>
    <x v="0"/>
    <x v="131"/>
    <x v="0"/>
    <x v="1"/>
    <m/>
    <m/>
    <m/>
    <n v="0"/>
    <m/>
    <n v="0"/>
    <m/>
  </r>
  <r>
    <x v="16"/>
    <x v="0"/>
    <x v="7"/>
    <x v="0"/>
    <x v="1"/>
    <m/>
    <m/>
    <m/>
    <n v="82321"/>
    <m/>
    <n v="82321"/>
    <m/>
  </r>
  <r>
    <x v="16"/>
    <x v="0"/>
    <x v="50"/>
    <x v="0"/>
    <x v="1"/>
    <m/>
    <m/>
    <m/>
    <n v="0"/>
    <m/>
    <n v="0"/>
    <m/>
  </r>
  <r>
    <x v="16"/>
    <x v="0"/>
    <x v="1"/>
    <x v="0"/>
    <x v="1"/>
    <m/>
    <m/>
    <m/>
    <n v="1060381"/>
    <m/>
    <n v="1060381"/>
    <m/>
  </r>
  <r>
    <x v="16"/>
    <x v="0"/>
    <x v="8"/>
    <x v="0"/>
    <x v="1"/>
    <m/>
    <m/>
    <m/>
    <n v="95869"/>
    <m/>
    <n v="95869"/>
    <m/>
  </r>
  <r>
    <x v="16"/>
    <x v="0"/>
    <x v="60"/>
    <x v="0"/>
    <x v="1"/>
    <m/>
    <m/>
    <m/>
    <n v="0"/>
    <m/>
    <n v="0"/>
    <m/>
  </r>
  <r>
    <x v="16"/>
    <x v="0"/>
    <x v="78"/>
    <x v="0"/>
    <x v="1"/>
    <m/>
    <m/>
    <m/>
    <n v="0"/>
    <m/>
    <n v="0"/>
    <m/>
  </r>
  <r>
    <x v="16"/>
    <x v="0"/>
    <x v="101"/>
    <x v="0"/>
    <x v="1"/>
    <m/>
    <m/>
    <m/>
    <n v="0"/>
    <m/>
    <n v="0"/>
    <m/>
  </r>
  <r>
    <x v="16"/>
    <x v="0"/>
    <x v="32"/>
    <x v="0"/>
    <x v="1"/>
    <m/>
    <m/>
    <m/>
    <n v="0"/>
    <m/>
    <n v="0"/>
    <m/>
  </r>
  <r>
    <x v="16"/>
    <x v="0"/>
    <x v="132"/>
    <x v="0"/>
    <x v="1"/>
    <m/>
    <m/>
    <m/>
    <n v="0"/>
    <m/>
    <n v="0"/>
    <m/>
  </r>
  <r>
    <x v="16"/>
    <x v="0"/>
    <x v="162"/>
    <x v="0"/>
    <x v="1"/>
    <m/>
    <m/>
    <m/>
    <n v="0"/>
    <m/>
    <n v="0"/>
    <m/>
  </r>
  <r>
    <x v="16"/>
    <x v="0"/>
    <x v="18"/>
    <x v="0"/>
    <x v="1"/>
    <m/>
    <m/>
    <m/>
    <n v="1394196"/>
    <m/>
    <n v="1394196"/>
    <m/>
  </r>
  <r>
    <x v="16"/>
    <x v="0"/>
    <x v="46"/>
    <x v="0"/>
    <x v="1"/>
    <m/>
    <m/>
    <m/>
    <n v="0"/>
    <m/>
    <n v="0"/>
    <m/>
  </r>
  <r>
    <x v="16"/>
    <x v="0"/>
    <x v="31"/>
    <x v="0"/>
    <x v="1"/>
    <m/>
    <m/>
    <m/>
    <n v="0"/>
    <m/>
    <n v="0"/>
    <m/>
  </r>
  <r>
    <x v="16"/>
    <x v="0"/>
    <x v="96"/>
    <x v="0"/>
    <x v="1"/>
    <m/>
    <m/>
    <m/>
    <n v="0"/>
    <m/>
    <n v="0"/>
    <m/>
  </r>
  <r>
    <x v="16"/>
    <x v="0"/>
    <x v="54"/>
    <x v="0"/>
    <x v="1"/>
    <m/>
    <m/>
    <m/>
    <n v="525953"/>
    <m/>
    <n v="525953"/>
    <m/>
  </r>
  <r>
    <x v="16"/>
    <x v="0"/>
    <x v="103"/>
    <x v="0"/>
    <x v="1"/>
    <m/>
    <m/>
    <m/>
    <n v="0"/>
    <m/>
    <n v="0"/>
    <m/>
  </r>
  <r>
    <x v="16"/>
    <x v="5"/>
    <x v="89"/>
    <x v="0"/>
    <x v="1"/>
    <m/>
    <m/>
    <m/>
    <n v="0"/>
    <m/>
    <n v="0"/>
    <m/>
  </r>
  <r>
    <x v="16"/>
    <x v="5"/>
    <x v="69"/>
    <x v="0"/>
    <x v="1"/>
    <m/>
    <m/>
    <m/>
    <n v="209857"/>
    <m/>
    <n v="209857"/>
    <m/>
  </r>
  <r>
    <x v="16"/>
    <x v="5"/>
    <x v="33"/>
    <x v="0"/>
    <x v="1"/>
    <m/>
    <m/>
    <m/>
    <n v="904959"/>
    <m/>
    <n v="904959"/>
    <m/>
  </r>
  <r>
    <x v="16"/>
    <x v="5"/>
    <x v="39"/>
    <x v="0"/>
    <x v="1"/>
    <m/>
    <m/>
    <m/>
    <n v="143318"/>
    <m/>
    <n v="143318"/>
    <m/>
  </r>
  <r>
    <x v="16"/>
    <x v="5"/>
    <x v="22"/>
    <x v="0"/>
    <x v="1"/>
    <m/>
    <m/>
    <m/>
    <n v="136349"/>
    <m/>
    <n v="136349"/>
    <m/>
  </r>
  <r>
    <x v="16"/>
    <x v="7"/>
    <x v="121"/>
    <x v="0"/>
    <x v="1"/>
    <m/>
    <m/>
    <m/>
    <n v="0"/>
    <m/>
    <n v="0"/>
    <m/>
  </r>
  <r>
    <x v="16"/>
    <x v="7"/>
    <x v="52"/>
    <x v="0"/>
    <x v="1"/>
    <m/>
    <m/>
    <m/>
    <n v="0"/>
    <m/>
    <n v="0"/>
    <m/>
  </r>
  <r>
    <x v="16"/>
    <x v="7"/>
    <x v="82"/>
    <x v="0"/>
    <x v="1"/>
    <m/>
    <m/>
    <m/>
    <n v="0"/>
    <m/>
    <n v="0"/>
    <m/>
  </r>
  <r>
    <x v="16"/>
    <x v="5"/>
    <x v="66"/>
    <x v="0"/>
    <x v="1"/>
    <m/>
    <m/>
    <m/>
    <n v="0"/>
    <m/>
    <n v="0"/>
    <m/>
  </r>
  <r>
    <x v="16"/>
    <x v="7"/>
    <x v="117"/>
    <x v="0"/>
    <x v="1"/>
    <m/>
    <m/>
    <m/>
    <n v="0"/>
    <m/>
    <n v="0"/>
    <m/>
  </r>
  <r>
    <x v="16"/>
    <x v="7"/>
    <x v="115"/>
    <x v="0"/>
    <x v="1"/>
    <m/>
    <m/>
    <m/>
    <n v="0"/>
    <m/>
    <n v="0"/>
    <m/>
  </r>
  <r>
    <x v="16"/>
    <x v="7"/>
    <x v="139"/>
    <x v="0"/>
    <x v="1"/>
    <m/>
    <m/>
    <m/>
    <n v="0"/>
    <m/>
    <n v="0"/>
    <m/>
  </r>
  <r>
    <x v="16"/>
    <x v="7"/>
    <x v="72"/>
    <x v="0"/>
    <x v="1"/>
    <m/>
    <m/>
    <m/>
    <n v="0"/>
    <m/>
    <n v="0"/>
    <m/>
  </r>
  <r>
    <x v="16"/>
    <x v="7"/>
    <x v="62"/>
    <x v="0"/>
    <x v="1"/>
    <m/>
    <m/>
    <m/>
    <n v="0"/>
    <m/>
    <n v="0"/>
    <m/>
  </r>
  <r>
    <x v="16"/>
    <x v="7"/>
    <x v="149"/>
    <x v="0"/>
    <x v="1"/>
    <m/>
    <m/>
    <m/>
    <n v="0"/>
    <m/>
    <n v="0"/>
    <m/>
  </r>
  <r>
    <x v="16"/>
    <x v="7"/>
    <x v="133"/>
    <x v="0"/>
    <x v="1"/>
    <m/>
    <m/>
    <m/>
    <n v="0"/>
    <m/>
    <n v="0"/>
    <m/>
  </r>
  <r>
    <x v="16"/>
    <x v="7"/>
    <x v="130"/>
    <x v="0"/>
    <x v="1"/>
    <m/>
    <m/>
    <m/>
    <n v="0"/>
    <m/>
    <n v="0"/>
    <m/>
  </r>
  <r>
    <x v="16"/>
    <x v="7"/>
    <x v="259"/>
    <x v="0"/>
    <x v="1"/>
    <m/>
    <m/>
    <m/>
    <n v="0"/>
    <m/>
    <n v="0"/>
    <m/>
  </r>
  <r>
    <x v="16"/>
    <x v="12"/>
    <x v="157"/>
    <x v="0"/>
    <x v="1"/>
    <m/>
    <m/>
    <m/>
    <n v="0"/>
    <m/>
    <n v="0"/>
    <m/>
  </r>
  <r>
    <x v="16"/>
    <x v="12"/>
    <x v="156"/>
    <x v="0"/>
    <x v="1"/>
    <m/>
    <m/>
    <m/>
    <n v="0"/>
    <m/>
    <n v="0"/>
    <m/>
  </r>
  <r>
    <x v="16"/>
    <x v="4"/>
    <x v="36"/>
    <x v="0"/>
    <x v="1"/>
    <m/>
    <m/>
    <m/>
    <n v="106354"/>
    <m/>
    <n v="106354"/>
    <m/>
  </r>
  <r>
    <x v="16"/>
    <x v="4"/>
    <x v="57"/>
    <x v="0"/>
    <x v="1"/>
    <m/>
    <m/>
    <m/>
    <n v="137577"/>
    <m/>
    <n v="137577"/>
    <m/>
  </r>
  <r>
    <x v="16"/>
    <x v="4"/>
    <x v="35"/>
    <x v="0"/>
    <x v="1"/>
    <m/>
    <m/>
    <m/>
    <n v="87716"/>
    <m/>
    <n v="87716"/>
    <m/>
  </r>
  <r>
    <x v="16"/>
    <x v="4"/>
    <x v="34"/>
    <x v="0"/>
    <x v="1"/>
    <m/>
    <m/>
    <m/>
    <n v="557524"/>
    <m/>
    <n v="557524"/>
    <m/>
  </r>
  <r>
    <x v="16"/>
    <x v="3"/>
    <x v="97"/>
    <x v="0"/>
    <x v="1"/>
    <m/>
    <m/>
    <m/>
    <n v="53047"/>
    <m/>
    <n v="53047"/>
    <m/>
  </r>
  <r>
    <x v="16"/>
    <x v="3"/>
    <x v="55"/>
    <x v="0"/>
    <x v="1"/>
    <m/>
    <m/>
    <m/>
    <n v="0"/>
    <m/>
    <n v="0"/>
    <m/>
  </r>
  <r>
    <x v="16"/>
    <x v="3"/>
    <x v="16"/>
    <x v="0"/>
    <x v="1"/>
    <m/>
    <m/>
    <m/>
    <n v="158194"/>
    <m/>
    <n v="158194"/>
    <m/>
  </r>
  <r>
    <x v="16"/>
    <x v="4"/>
    <x v="155"/>
    <x v="0"/>
    <x v="1"/>
    <m/>
    <m/>
    <m/>
    <n v="0"/>
    <m/>
    <n v="0"/>
    <m/>
  </r>
  <r>
    <x v="16"/>
    <x v="4"/>
    <x v="73"/>
    <x v="0"/>
    <x v="1"/>
    <m/>
    <m/>
    <m/>
    <n v="0"/>
    <m/>
    <n v="0"/>
    <m/>
  </r>
  <r>
    <x v="16"/>
    <x v="4"/>
    <x v="56"/>
    <x v="0"/>
    <x v="1"/>
    <m/>
    <m/>
    <m/>
    <n v="90752"/>
    <m/>
    <n v="90752"/>
    <m/>
  </r>
  <r>
    <x v="16"/>
    <x v="4"/>
    <x v="27"/>
    <x v="0"/>
    <x v="1"/>
    <m/>
    <m/>
    <m/>
    <n v="479157"/>
    <m/>
    <n v="479157"/>
    <m/>
  </r>
  <r>
    <x v="16"/>
    <x v="4"/>
    <x v="45"/>
    <x v="0"/>
    <x v="1"/>
    <m/>
    <m/>
    <m/>
    <n v="0"/>
    <m/>
    <n v="0"/>
    <m/>
  </r>
  <r>
    <x v="16"/>
    <x v="4"/>
    <x v="17"/>
    <x v="0"/>
    <x v="1"/>
    <m/>
    <m/>
    <m/>
    <n v="152462"/>
    <m/>
    <n v="152462"/>
    <m/>
  </r>
  <r>
    <x v="16"/>
    <x v="4"/>
    <x v="65"/>
    <x v="0"/>
    <x v="1"/>
    <m/>
    <m/>
    <m/>
    <n v="57410"/>
    <m/>
    <n v="57410"/>
    <m/>
  </r>
  <r>
    <x v="16"/>
    <x v="4"/>
    <x v="53"/>
    <x v="0"/>
    <x v="1"/>
    <m/>
    <m/>
    <m/>
    <n v="274764"/>
    <m/>
    <n v="274764"/>
    <m/>
  </r>
  <r>
    <x v="16"/>
    <x v="2"/>
    <x v="48"/>
    <x v="0"/>
    <x v="1"/>
    <m/>
    <m/>
    <m/>
    <n v="0"/>
    <m/>
    <n v="0"/>
    <m/>
  </r>
  <r>
    <x v="16"/>
    <x v="2"/>
    <x v="49"/>
    <x v="0"/>
    <x v="1"/>
    <m/>
    <m/>
    <m/>
    <n v="410056"/>
    <m/>
    <n v="410056"/>
    <m/>
  </r>
  <r>
    <x v="16"/>
    <x v="2"/>
    <x v="47"/>
    <x v="0"/>
    <x v="1"/>
    <m/>
    <m/>
    <m/>
    <n v="371031"/>
    <m/>
    <n v="371031"/>
    <m/>
  </r>
  <r>
    <x v="16"/>
    <x v="2"/>
    <x v="88"/>
    <x v="0"/>
    <x v="1"/>
    <m/>
    <m/>
    <m/>
    <n v="0"/>
    <m/>
    <n v="0"/>
    <m/>
  </r>
  <r>
    <x v="16"/>
    <x v="2"/>
    <x v="110"/>
    <x v="0"/>
    <x v="1"/>
    <m/>
    <m/>
    <m/>
    <n v="0"/>
    <m/>
    <n v="0"/>
    <m/>
  </r>
  <r>
    <x v="16"/>
    <x v="2"/>
    <x v="87"/>
    <x v="0"/>
    <x v="1"/>
    <m/>
    <m/>
    <m/>
    <n v="176646"/>
    <m/>
    <n v="176646"/>
    <m/>
  </r>
  <r>
    <x v="16"/>
    <x v="2"/>
    <x v="84"/>
    <x v="0"/>
    <x v="1"/>
    <m/>
    <m/>
    <m/>
    <n v="0"/>
    <m/>
    <n v="0"/>
    <m/>
  </r>
  <r>
    <x v="16"/>
    <x v="2"/>
    <x v="11"/>
    <x v="0"/>
    <x v="1"/>
    <m/>
    <m/>
    <m/>
    <n v="0"/>
    <m/>
    <n v="0"/>
    <m/>
  </r>
  <r>
    <x v="16"/>
    <x v="2"/>
    <x v="120"/>
    <x v="0"/>
    <x v="1"/>
    <m/>
    <m/>
    <m/>
    <n v="0"/>
    <m/>
    <n v="0"/>
    <m/>
  </r>
  <r>
    <x v="16"/>
    <x v="2"/>
    <x v="58"/>
    <x v="0"/>
    <x v="1"/>
    <m/>
    <m/>
    <m/>
    <n v="0"/>
    <m/>
    <n v="0"/>
    <m/>
  </r>
  <r>
    <x v="16"/>
    <x v="2"/>
    <x v="112"/>
    <x v="0"/>
    <x v="1"/>
    <m/>
    <m/>
    <m/>
    <n v="0"/>
    <m/>
    <n v="0"/>
    <m/>
  </r>
  <r>
    <x v="16"/>
    <x v="2"/>
    <x v="20"/>
    <x v="0"/>
    <x v="1"/>
    <m/>
    <m/>
    <m/>
    <n v="304465"/>
    <m/>
    <n v="304465"/>
    <m/>
  </r>
  <r>
    <x v="16"/>
    <x v="2"/>
    <x v="86"/>
    <x v="0"/>
    <x v="1"/>
    <m/>
    <m/>
    <m/>
    <n v="0"/>
    <m/>
    <n v="0"/>
    <m/>
  </r>
  <r>
    <x v="16"/>
    <x v="2"/>
    <x v="59"/>
    <x v="0"/>
    <x v="1"/>
    <m/>
    <m/>
    <m/>
    <n v="0"/>
    <m/>
    <n v="0"/>
    <m/>
  </r>
  <r>
    <x v="16"/>
    <x v="2"/>
    <x v="10"/>
    <x v="0"/>
    <x v="1"/>
    <m/>
    <m/>
    <m/>
    <n v="1395179"/>
    <m/>
    <n v="1395179"/>
    <m/>
  </r>
  <r>
    <x v="16"/>
    <x v="2"/>
    <x v="4"/>
    <x v="0"/>
    <x v="1"/>
    <m/>
    <m/>
    <m/>
    <n v="1002118"/>
    <m/>
    <n v="1002118"/>
    <m/>
  </r>
  <r>
    <x v="16"/>
    <x v="2"/>
    <x v="29"/>
    <x v="0"/>
    <x v="1"/>
    <m/>
    <m/>
    <m/>
    <n v="139081"/>
    <m/>
    <n v="139081"/>
    <m/>
  </r>
  <r>
    <x v="16"/>
    <x v="2"/>
    <x v="26"/>
    <x v="0"/>
    <x v="1"/>
    <m/>
    <m/>
    <m/>
    <n v="294215"/>
    <m/>
    <n v="294215"/>
    <m/>
  </r>
  <r>
    <x v="16"/>
    <x v="2"/>
    <x v="122"/>
    <x v="0"/>
    <x v="1"/>
    <m/>
    <m/>
    <m/>
    <n v="0"/>
    <m/>
    <n v="0"/>
    <m/>
  </r>
  <r>
    <x v="16"/>
    <x v="3"/>
    <x v="74"/>
    <x v="0"/>
    <x v="1"/>
    <m/>
    <m/>
    <m/>
    <n v="0"/>
    <m/>
    <n v="0"/>
    <m/>
  </r>
  <r>
    <x v="16"/>
    <x v="3"/>
    <x v="111"/>
    <x v="0"/>
    <x v="1"/>
    <m/>
    <m/>
    <m/>
    <n v="0"/>
    <m/>
    <n v="0"/>
    <m/>
  </r>
  <r>
    <x v="16"/>
    <x v="3"/>
    <x v="134"/>
    <x v="0"/>
    <x v="1"/>
    <m/>
    <m/>
    <m/>
    <n v="0"/>
    <m/>
    <n v="0"/>
    <m/>
  </r>
  <r>
    <x v="16"/>
    <x v="3"/>
    <x v="183"/>
    <x v="0"/>
    <x v="1"/>
    <m/>
    <m/>
    <m/>
    <n v="0"/>
    <m/>
    <n v="0"/>
    <m/>
  </r>
  <r>
    <x v="16"/>
    <x v="3"/>
    <x v="211"/>
    <x v="0"/>
    <x v="1"/>
    <m/>
    <m/>
    <m/>
    <n v="0"/>
    <m/>
    <n v="0"/>
    <m/>
  </r>
  <r>
    <x v="16"/>
    <x v="3"/>
    <x v="51"/>
    <x v="0"/>
    <x v="1"/>
    <m/>
    <m/>
    <m/>
    <n v="0"/>
    <m/>
    <n v="0"/>
    <m/>
  </r>
  <r>
    <x v="16"/>
    <x v="3"/>
    <x v="104"/>
    <x v="0"/>
    <x v="1"/>
    <m/>
    <m/>
    <m/>
    <n v="0"/>
    <m/>
    <n v="0"/>
    <m/>
  </r>
  <r>
    <x v="16"/>
    <x v="3"/>
    <x v="42"/>
    <x v="0"/>
    <x v="1"/>
    <m/>
    <m/>
    <m/>
    <n v="0"/>
    <m/>
    <n v="0"/>
    <m/>
  </r>
  <r>
    <x v="16"/>
    <x v="3"/>
    <x v="38"/>
    <x v="0"/>
    <x v="1"/>
    <m/>
    <m/>
    <m/>
    <n v="0"/>
    <m/>
    <n v="0"/>
    <m/>
  </r>
  <r>
    <x v="16"/>
    <x v="3"/>
    <x v="63"/>
    <x v="0"/>
    <x v="1"/>
    <m/>
    <m/>
    <m/>
    <n v="0"/>
    <m/>
    <n v="0"/>
    <m/>
  </r>
  <r>
    <x v="16"/>
    <x v="3"/>
    <x v="98"/>
    <x v="0"/>
    <x v="1"/>
    <m/>
    <m/>
    <m/>
    <n v="0"/>
    <m/>
    <n v="0"/>
    <m/>
  </r>
  <r>
    <x v="16"/>
    <x v="3"/>
    <x v="119"/>
    <x v="0"/>
    <x v="1"/>
    <m/>
    <m/>
    <m/>
    <n v="0"/>
    <m/>
    <n v="0"/>
    <m/>
  </r>
  <r>
    <x v="16"/>
    <x v="3"/>
    <x v="190"/>
    <x v="0"/>
    <x v="1"/>
    <m/>
    <m/>
    <m/>
    <n v="0"/>
    <m/>
    <n v="0"/>
    <m/>
  </r>
  <r>
    <x v="16"/>
    <x v="2"/>
    <x v="81"/>
    <x v="0"/>
    <x v="1"/>
    <m/>
    <m/>
    <m/>
    <n v="0"/>
    <m/>
    <n v="0"/>
    <m/>
  </r>
  <r>
    <x v="16"/>
    <x v="2"/>
    <x v="43"/>
    <x v="0"/>
    <x v="1"/>
    <m/>
    <m/>
    <m/>
    <n v="0"/>
    <m/>
    <n v="0"/>
    <m/>
  </r>
  <r>
    <x v="16"/>
    <x v="9"/>
    <x v="106"/>
    <x v="6"/>
    <x v="4"/>
    <n v="0"/>
    <m/>
    <m/>
    <m/>
    <m/>
    <n v="0"/>
    <m/>
  </r>
  <r>
    <x v="16"/>
    <x v="9"/>
    <x v="107"/>
    <x v="6"/>
    <x v="4"/>
    <n v="0"/>
    <m/>
    <m/>
    <m/>
    <m/>
    <n v="0"/>
    <m/>
  </r>
  <r>
    <x v="16"/>
    <x v="9"/>
    <x v="126"/>
    <x v="6"/>
    <x v="4"/>
    <n v="0"/>
    <m/>
    <m/>
    <m/>
    <m/>
    <n v="0"/>
    <m/>
  </r>
  <r>
    <x v="16"/>
    <x v="9"/>
    <x v="154"/>
    <x v="6"/>
    <x v="4"/>
    <n v="0"/>
    <m/>
    <m/>
    <m/>
    <m/>
    <n v="0"/>
    <m/>
  </r>
  <r>
    <x v="16"/>
    <x v="9"/>
    <x v="95"/>
    <x v="6"/>
    <x v="4"/>
    <n v="0"/>
    <m/>
    <m/>
    <m/>
    <m/>
    <n v="0"/>
    <m/>
  </r>
  <r>
    <x v="16"/>
    <x v="9"/>
    <x v="161"/>
    <x v="6"/>
    <x v="4"/>
    <n v="0"/>
    <m/>
    <m/>
    <m/>
    <m/>
    <n v="0"/>
    <m/>
  </r>
  <r>
    <x v="16"/>
    <x v="9"/>
    <x v="158"/>
    <x v="6"/>
    <x v="4"/>
    <n v="0"/>
    <m/>
    <m/>
    <m/>
    <m/>
    <n v="0"/>
    <m/>
  </r>
  <r>
    <x v="16"/>
    <x v="9"/>
    <x v="148"/>
    <x v="6"/>
    <x v="4"/>
    <n v="0"/>
    <m/>
    <m/>
    <m/>
    <m/>
    <n v="0"/>
    <m/>
  </r>
  <r>
    <x v="16"/>
    <x v="9"/>
    <x v="142"/>
    <x v="6"/>
    <x v="4"/>
    <n v="0"/>
    <m/>
    <m/>
    <m/>
    <m/>
    <n v="0"/>
    <m/>
  </r>
  <r>
    <x v="16"/>
    <x v="9"/>
    <x v="173"/>
    <x v="6"/>
    <x v="4"/>
    <n v="0"/>
    <m/>
    <m/>
    <m/>
    <m/>
    <n v="0"/>
    <m/>
  </r>
  <r>
    <x v="16"/>
    <x v="9"/>
    <x v="137"/>
    <x v="6"/>
    <x v="4"/>
    <n v="0"/>
    <m/>
    <m/>
    <m/>
    <m/>
    <n v="0"/>
    <m/>
  </r>
  <r>
    <x v="16"/>
    <x v="9"/>
    <x v="146"/>
    <x v="6"/>
    <x v="4"/>
    <n v="0"/>
    <m/>
    <m/>
    <m/>
    <m/>
    <n v="0"/>
    <m/>
  </r>
  <r>
    <x v="16"/>
    <x v="9"/>
    <x v="159"/>
    <x v="6"/>
    <x v="4"/>
    <n v="0"/>
    <m/>
    <m/>
    <m/>
    <m/>
    <n v="0"/>
    <m/>
  </r>
  <r>
    <x v="16"/>
    <x v="9"/>
    <x v="170"/>
    <x v="6"/>
    <x v="4"/>
    <n v="0"/>
    <m/>
    <m/>
    <m/>
    <m/>
    <n v="0"/>
    <m/>
  </r>
  <r>
    <x v="16"/>
    <x v="1"/>
    <x v="23"/>
    <x v="6"/>
    <x v="4"/>
    <n v="0"/>
    <m/>
    <m/>
    <m/>
    <m/>
    <n v="0"/>
    <m/>
  </r>
  <r>
    <x v="16"/>
    <x v="1"/>
    <x v="24"/>
    <x v="6"/>
    <x v="4"/>
    <n v="116381"/>
    <m/>
    <m/>
    <m/>
    <m/>
    <n v="116381"/>
    <m/>
  </r>
  <r>
    <x v="16"/>
    <x v="1"/>
    <x v="79"/>
    <x v="6"/>
    <x v="4"/>
    <n v="35622"/>
    <m/>
    <m/>
    <m/>
    <m/>
    <n v="35622"/>
    <m/>
  </r>
  <r>
    <x v="16"/>
    <x v="1"/>
    <x v="41"/>
    <x v="6"/>
    <x v="4"/>
    <n v="23820"/>
    <m/>
    <m/>
    <m/>
    <m/>
    <n v="23820"/>
    <m/>
  </r>
  <r>
    <x v="16"/>
    <x v="1"/>
    <x v="2"/>
    <x v="6"/>
    <x v="4"/>
    <n v="135912"/>
    <m/>
    <m/>
    <m/>
    <m/>
    <n v="135912"/>
    <m/>
  </r>
  <r>
    <x v="16"/>
    <x v="1"/>
    <x v="21"/>
    <x v="6"/>
    <x v="4"/>
    <n v="0"/>
    <m/>
    <m/>
    <m/>
    <m/>
    <n v="0"/>
    <m/>
  </r>
  <r>
    <x v="16"/>
    <x v="1"/>
    <x v="5"/>
    <x v="6"/>
    <x v="4"/>
    <n v="235916"/>
    <m/>
    <m/>
    <m/>
    <m/>
    <n v="235916"/>
    <m/>
  </r>
  <r>
    <x v="16"/>
    <x v="1"/>
    <x v="37"/>
    <x v="6"/>
    <x v="4"/>
    <n v="0"/>
    <m/>
    <m/>
    <m/>
    <m/>
    <n v="0"/>
    <m/>
  </r>
  <r>
    <x v="16"/>
    <x v="1"/>
    <x v="19"/>
    <x v="6"/>
    <x v="4"/>
    <n v="0"/>
    <m/>
    <m/>
    <m/>
    <m/>
    <n v="0"/>
    <m/>
  </r>
  <r>
    <x v="16"/>
    <x v="1"/>
    <x v="30"/>
    <x v="6"/>
    <x v="4"/>
    <n v="0"/>
    <m/>
    <m/>
    <m/>
    <m/>
    <n v="0"/>
    <m/>
  </r>
  <r>
    <x v="16"/>
    <x v="1"/>
    <x v="14"/>
    <x v="6"/>
    <x v="4"/>
    <n v="0"/>
    <m/>
    <m/>
    <m/>
    <m/>
    <n v="0"/>
    <m/>
  </r>
  <r>
    <x v="16"/>
    <x v="1"/>
    <x v="6"/>
    <x v="6"/>
    <x v="4"/>
    <n v="4625"/>
    <m/>
    <m/>
    <m/>
    <m/>
    <n v="4625"/>
    <m/>
  </r>
  <r>
    <x v="16"/>
    <x v="1"/>
    <x v="25"/>
    <x v="6"/>
    <x v="4"/>
    <n v="0"/>
    <m/>
    <m/>
    <m/>
    <m/>
    <n v="0"/>
    <m/>
  </r>
  <r>
    <x v="16"/>
    <x v="1"/>
    <x v="28"/>
    <x v="6"/>
    <x v="4"/>
    <n v="0"/>
    <m/>
    <m/>
    <m/>
    <m/>
    <n v="0"/>
    <m/>
  </r>
  <r>
    <x v="16"/>
    <x v="1"/>
    <x v="169"/>
    <x v="6"/>
    <x v="4"/>
    <n v="0"/>
    <m/>
    <m/>
    <m/>
    <m/>
    <n v="0"/>
    <m/>
  </r>
  <r>
    <x v="16"/>
    <x v="1"/>
    <x v="64"/>
    <x v="6"/>
    <x v="4"/>
    <n v="0"/>
    <m/>
    <m/>
    <m/>
    <m/>
    <n v="0"/>
    <m/>
  </r>
  <r>
    <x v="16"/>
    <x v="1"/>
    <x v="75"/>
    <x v="6"/>
    <x v="4"/>
    <n v="0"/>
    <m/>
    <m/>
    <m/>
    <m/>
    <n v="0"/>
    <m/>
  </r>
  <r>
    <x v="16"/>
    <x v="1"/>
    <x v="94"/>
    <x v="6"/>
    <x v="4"/>
    <n v="0"/>
    <m/>
    <m/>
    <m/>
    <m/>
    <n v="0"/>
    <m/>
  </r>
  <r>
    <x v="16"/>
    <x v="1"/>
    <x v="163"/>
    <x v="6"/>
    <x v="4"/>
    <n v="0"/>
    <m/>
    <m/>
    <m/>
    <m/>
    <n v="0"/>
    <m/>
  </r>
  <r>
    <x v="16"/>
    <x v="1"/>
    <x v="166"/>
    <x v="6"/>
    <x v="4"/>
    <n v="0"/>
    <m/>
    <m/>
    <m/>
    <m/>
    <n v="0"/>
    <m/>
  </r>
  <r>
    <x v="16"/>
    <x v="1"/>
    <x v="116"/>
    <x v="6"/>
    <x v="4"/>
    <n v="0"/>
    <m/>
    <m/>
    <m/>
    <m/>
    <n v="0"/>
    <m/>
  </r>
  <r>
    <x v="16"/>
    <x v="1"/>
    <x v="145"/>
    <x v="6"/>
    <x v="4"/>
    <n v="0"/>
    <m/>
    <m/>
    <m/>
    <m/>
    <n v="0"/>
    <m/>
  </r>
  <r>
    <x v="16"/>
    <x v="1"/>
    <x v="118"/>
    <x v="6"/>
    <x v="4"/>
    <n v="0"/>
    <m/>
    <m/>
    <m/>
    <m/>
    <n v="0"/>
    <m/>
  </r>
  <r>
    <x v="16"/>
    <x v="1"/>
    <x v="153"/>
    <x v="6"/>
    <x v="4"/>
    <n v="0"/>
    <m/>
    <m/>
    <m/>
    <m/>
    <n v="0"/>
    <m/>
  </r>
  <r>
    <x v="16"/>
    <x v="1"/>
    <x v="129"/>
    <x v="6"/>
    <x v="4"/>
    <n v="0"/>
    <m/>
    <m/>
    <m/>
    <m/>
    <n v="0"/>
    <m/>
  </r>
  <r>
    <x v="16"/>
    <x v="1"/>
    <x v="93"/>
    <x v="6"/>
    <x v="4"/>
    <n v="0"/>
    <m/>
    <m/>
    <m/>
    <m/>
    <n v="0"/>
    <m/>
  </r>
  <r>
    <x v="16"/>
    <x v="1"/>
    <x v="67"/>
    <x v="6"/>
    <x v="4"/>
    <n v="0"/>
    <m/>
    <m/>
    <m/>
    <m/>
    <n v="0"/>
    <m/>
  </r>
  <r>
    <x v="16"/>
    <x v="1"/>
    <x v="85"/>
    <x v="6"/>
    <x v="4"/>
    <n v="0"/>
    <m/>
    <m/>
    <m/>
    <m/>
    <n v="0"/>
    <m/>
  </r>
  <r>
    <x v="16"/>
    <x v="1"/>
    <x v="99"/>
    <x v="6"/>
    <x v="4"/>
    <n v="0"/>
    <m/>
    <m/>
    <m/>
    <m/>
    <n v="0"/>
    <m/>
  </r>
  <r>
    <x v="16"/>
    <x v="1"/>
    <x v="123"/>
    <x v="6"/>
    <x v="4"/>
    <n v="0"/>
    <m/>
    <m/>
    <m/>
    <m/>
    <n v="0"/>
    <m/>
  </r>
  <r>
    <x v="16"/>
    <x v="1"/>
    <x v="100"/>
    <x v="6"/>
    <x v="4"/>
    <n v="0"/>
    <m/>
    <m/>
    <m/>
    <m/>
    <n v="0"/>
    <m/>
  </r>
  <r>
    <x v="16"/>
    <x v="1"/>
    <x v="3"/>
    <x v="6"/>
    <x v="4"/>
    <n v="386652"/>
    <m/>
    <m/>
    <m/>
    <m/>
    <n v="386652"/>
    <m/>
  </r>
  <r>
    <x v="16"/>
    <x v="1"/>
    <x v="13"/>
    <x v="6"/>
    <x v="4"/>
    <n v="132926"/>
    <m/>
    <m/>
    <m/>
    <m/>
    <n v="132926"/>
    <m/>
  </r>
  <r>
    <x v="16"/>
    <x v="1"/>
    <x v="15"/>
    <x v="6"/>
    <x v="4"/>
    <n v="80973"/>
    <m/>
    <m/>
    <m/>
    <m/>
    <n v="80973"/>
    <m/>
  </r>
  <r>
    <x v="16"/>
    <x v="1"/>
    <x v="76"/>
    <x v="6"/>
    <x v="4"/>
    <n v="25660"/>
    <m/>
    <m/>
    <m/>
    <m/>
    <n v="25660"/>
    <m/>
  </r>
  <r>
    <x v="16"/>
    <x v="1"/>
    <x v="92"/>
    <x v="6"/>
    <x v="4"/>
    <n v="0"/>
    <m/>
    <m/>
    <m/>
    <m/>
    <n v="0"/>
    <m/>
  </r>
  <r>
    <x v="16"/>
    <x v="1"/>
    <x v="125"/>
    <x v="6"/>
    <x v="4"/>
    <n v="0"/>
    <m/>
    <m/>
    <m/>
    <m/>
    <n v="0"/>
    <m/>
  </r>
  <r>
    <x v="16"/>
    <x v="1"/>
    <x v="187"/>
    <x v="6"/>
    <x v="4"/>
    <n v="0"/>
    <m/>
    <m/>
    <m/>
    <m/>
    <n v="0"/>
    <m/>
  </r>
  <r>
    <x v="16"/>
    <x v="1"/>
    <x v="127"/>
    <x v="6"/>
    <x v="4"/>
    <n v="0"/>
    <m/>
    <m/>
    <m/>
    <m/>
    <n v="0"/>
    <m/>
  </r>
  <r>
    <x v="16"/>
    <x v="1"/>
    <x v="141"/>
    <x v="6"/>
    <x v="4"/>
    <n v="0"/>
    <m/>
    <m/>
    <m/>
    <m/>
    <n v="0"/>
    <m/>
  </r>
  <r>
    <x v="16"/>
    <x v="8"/>
    <x v="136"/>
    <x v="6"/>
    <x v="4"/>
    <n v="0"/>
    <m/>
    <m/>
    <m/>
    <m/>
    <n v="0"/>
    <m/>
  </r>
  <r>
    <x v="16"/>
    <x v="8"/>
    <x v="182"/>
    <x v="6"/>
    <x v="4"/>
    <n v="0"/>
    <m/>
    <m/>
    <m/>
    <m/>
    <n v="0"/>
    <m/>
  </r>
  <r>
    <x v="16"/>
    <x v="8"/>
    <x v="179"/>
    <x v="6"/>
    <x v="4"/>
    <n v="0"/>
    <m/>
    <m/>
    <m/>
    <m/>
    <n v="0"/>
    <m/>
  </r>
  <r>
    <x v="16"/>
    <x v="8"/>
    <x v="135"/>
    <x v="6"/>
    <x v="4"/>
    <n v="0"/>
    <m/>
    <m/>
    <m/>
    <m/>
    <n v="0"/>
    <m/>
  </r>
  <r>
    <x v="16"/>
    <x v="8"/>
    <x v="114"/>
    <x v="6"/>
    <x v="4"/>
    <n v="0"/>
    <m/>
    <m/>
    <m/>
    <m/>
    <n v="0"/>
    <m/>
  </r>
  <r>
    <x v="16"/>
    <x v="8"/>
    <x v="175"/>
    <x v="6"/>
    <x v="4"/>
    <n v="0"/>
    <m/>
    <m/>
    <m/>
    <m/>
    <n v="0"/>
    <m/>
  </r>
  <r>
    <x v="16"/>
    <x v="8"/>
    <x v="221"/>
    <x v="6"/>
    <x v="4"/>
    <n v="0"/>
    <m/>
    <m/>
    <m/>
    <m/>
    <n v="0"/>
    <m/>
  </r>
  <r>
    <x v="16"/>
    <x v="8"/>
    <x v="102"/>
    <x v="6"/>
    <x v="4"/>
    <n v="0"/>
    <m/>
    <m/>
    <m/>
    <m/>
    <n v="0"/>
    <m/>
  </r>
  <r>
    <x v="16"/>
    <x v="8"/>
    <x v="71"/>
    <x v="6"/>
    <x v="4"/>
    <n v="0"/>
    <m/>
    <m/>
    <m/>
    <m/>
    <n v="0"/>
    <m/>
  </r>
  <r>
    <x v="16"/>
    <x v="8"/>
    <x v="222"/>
    <x v="6"/>
    <x v="4"/>
    <n v="0"/>
    <m/>
    <m/>
    <m/>
    <m/>
    <n v="0"/>
    <m/>
  </r>
  <r>
    <x v="16"/>
    <x v="8"/>
    <x v="171"/>
    <x v="6"/>
    <x v="4"/>
    <n v="0"/>
    <m/>
    <m/>
    <m/>
    <m/>
    <n v="0"/>
    <m/>
  </r>
  <r>
    <x v="16"/>
    <x v="8"/>
    <x v="83"/>
    <x v="6"/>
    <x v="4"/>
    <n v="0"/>
    <m/>
    <m/>
    <m/>
    <m/>
    <n v="0"/>
    <m/>
  </r>
  <r>
    <x v="16"/>
    <x v="10"/>
    <x v="109"/>
    <x v="6"/>
    <x v="4"/>
    <n v="0"/>
    <m/>
    <m/>
    <m/>
    <m/>
    <n v="0"/>
    <m/>
  </r>
  <r>
    <x v="16"/>
    <x v="10"/>
    <x v="144"/>
    <x v="6"/>
    <x v="4"/>
    <n v="0"/>
    <m/>
    <m/>
    <m/>
    <m/>
    <n v="0"/>
    <m/>
  </r>
  <r>
    <x v="16"/>
    <x v="10"/>
    <x v="151"/>
    <x v="6"/>
    <x v="4"/>
    <n v="0"/>
    <m/>
    <m/>
    <m/>
    <m/>
    <n v="0"/>
    <m/>
  </r>
  <r>
    <x v="16"/>
    <x v="11"/>
    <x v="113"/>
    <x v="6"/>
    <x v="4"/>
    <n v="0"/>
    <m/>
    <m/>
    <m/>
    <m/>
    <n v="0"/>
    <m/>
  </r>
  <r>
    <x v="16"/>
    <x v="6"/>
    <x v="108"/>
    <x v="6"/>
    <x v="4"/>
    <n v="0"/>
    <m/>
    <m/>
    <m/>
    <m/>
    <n v="0"/>
    <m/>
  </r>
  <r>
    <x v="16"/>
    <x v="6"/>
    <x v="91"/>
    <x v="6"/>
    <x v="4"/>
    <n v="0"/>
    <m/>
    <m/>
    <m/>
    <m/>
    <n v="0"/>
    <m/>
  </r>
  <r>
    <x v="16"/>
    <x v="6"/>
    <x v="80"/>
    <x v="6"/>
    <x v="4"/>
    <n v="0"/>
    <m/>
    <m/>
    <m/>
    <m/>
    <n v="0"/>
    <m/>
  </r>
  <r>
    <x v="16"/>
    <x v="6"/>
    <x v="44"/>
    <x v="6"/>
    <x v="4"/>
    <n v="0"/>
    <m/>
    <m/>
    <m/>
    <m/>
    <n v="0"/>
    <m/>
  </r>
  <r>
    <x v="16"/>
    <x v="6"/>
    <x v="90"/>
    <x v="6"/>
    <x v="4"/>
    <n v="0"/>
    <m/>
    <m/>
    <m/>
    <m/>
    <n v="0"/>
    <m/>
  </r>
  <r>
    <x v="16"/>
    <x v="6"/>
    <x v="177"/>
    <x v="6"/>
    <x v="4"/>
    <n v="0"/>
    <m/>
    <m/>
    <m/>
    <m/>
    <n v="0"/>
    <m/>
  </r>
  <r>
    <x v="16"/>
    <x v="6"/>
    <x v="61"/>
    <x v="6"/>
    <x v="4"/>
    <n v="0"/>
    <m/>
    <m/>
    <m/>
    <m/>
    <n v="0"/>
    <m/>
  </r>
  <r>
    <x v="16"/>
    <x v="6"/>
    <x v="105"/>
    <x v="6"/>
    <x v="4"/>
    <n v="0"/>
    <m/>
    <m/>
    <m/>
    <m/>
    <n v="0"/>
    <m/>
  </r>
  <r>
    <x v="16"/>
    <x v="6"/>
    <x v="138"/>
    <x v="6"/>
    <x v="4"/>
    <n v="0"/>
    <m/>
    <m/>
    <m/>
    <m/>
    <n v="0"/>
    <m/>
  </r>
  <r>
    <x v="16"/>
    <x v="0"/>
    <x v="9"/>
    <x v="6"/>
    <x v="4"/>
    <n v="25674"/>
    <m/>
    <m/>
    <m/>
    <m/>
    <n v="25674"/>
    <m/>
  </r>
  <r>
    <x v="16"/>
    <x v="0"/>
    <x v="0"/>
    <x v="6"/>
    <x v="4"/>
    <n v="0"/>
    <m/>
    <m/>
    <m/>
    <m/>
    <n v="0"/>
    <m/>
  </r>
  <r>
    <x v="16"/>
    <x v="0"/>
    <x v="68"/>
    <x v="6"/>
    <x v="4"/>
    <n v="0"/>
    <m/>
    <m/>
    <m/>
    <m/>
    <n v="0"/>
    <m/>
  </r>
  <r>
    <x v="16"/>
    <x v="0"/>
    <x v="128"/>
    <x v="6"/>
    <x v="4"/>
    <n v="0"/>
    <m/>
    <m/>
    <m/>
    <m/>
    <n v="0"/>
    <m/>
  </r>
  <r>
    <x v="16"/>
    <x v="0"/>
    <x v="124"/>
    <x v="6"/>
    <x v="4"/>
    <n v="0"/>
    <m/>
    <m/>
    <m/>
    <m/>
    <n v="0"/>
    <m/>
  </r>
  <r>
    <x v="16"/>
    <x v="0"/>
    <x v="12"/>
    <x v="6"/>
    <x v="4"/>
    <n v="38010"/>
    <m/>
    <m/>
    <m/>
    <m/>
    <n v="38010"/>
    <m/>
  </r>
  <r>
    <x v="16"/>
    <x v="0"/>
    <x v="40"/>
    <x v="6"/>
    <x v="4"/>
    <n v="0"/>
    <m/>
    <m/>
    <m/>
    <m/>
    <n v="0"/>
    <m/>
  </r>
  <r>
    <x v="16"/>
    <x v="0"/>
    <x v="70"/>
    <x v="6"/>
    <x v="4"/>
    <n v="0"/>
    <m/>
    <m/>
    <m/>
    <m/>
    <n v="0"/>
    <m/>
  </r>
  <r>
    <x v="16"/>
    <x v="0"/>
    <x v="77"/>
    <x v="6"/>
    <x v="4"/>
    <n v="0"/>
    <m/>
    <m/>
    <m/>
    <m/>
    <n v="0"/>
    <m/>
  </r>
  <r>
    <x v="16"/>
    <x v="0"/>
    <x v="131"/>
    <x v="6"/>
    <x v="4"/>
    <n v="0"/>
    <m/>
    <m/>
    <m/>
    <m/>
    <n v="0"/>
    <m/>
  </r>
  <r>
    <x v="16"/>
    <x v="0"/>
    <x v="7"/>
    <x v="6"/>
    <x v="4"/>
    <n v="7674"/>
    <m/>
    <m/>
    <m/>
    <m/>
    <n v="7674"/>
    <m/>
  </r>
  <r>
    <x v="16"/>
    <x v="0"/>
    <x v="50"/>
    <x v="6"/>
    <x v="4"/>
    <n v="0"/>
    <m/>
    <m/>
    <m/>
    <m/>
    <n v="0"/>
    <m/>
  </r>
  <r>
    <x v="16"/>
    <x v="0"/>
    <x v="1"/>
    <x v="6"/>
    <x v="4"/>
    <n v="0"/>
    <m/>
    <m/>
    <m/>
    <m/>
    <n v="0"/>
    <m/>
  </r>
  <r>
    <x v="16"/>
    <x v="0"/>
    <x v="8"/>
    <x v="6"/>
    <x v="4"/>
    <n v="0"/>
    <m/>
    <m/>
    <m/>
    <m/>
    <n v="0"/>
    <m/>
  </r>
  <r>
    <x v="16"/>
    <x v="0"/>
    <x v="60"/>
    <x v="6"/>
    <x v="4"/>
    <n v="0"/>
    <m/>
    <m/>
    <m/>
    <m/>
    <n v="0"/>
    <m/>
  </r>
  <r>
    <x v="16"/>
    <x v="0"/>
    <x v="78"/>
    <x v="6"/>
    <x v="4"/>
    <n v="0"/>
    <m/>
    <m/>
    <m/>
    <m/>
    <n v="0"/>
    <m/>
  </r>
  <r>
    <x v="16"/>
    <x v="0"/>
    <x v="101"/>
    <x v="6"/>
    <x v="4"/>
    <n v="0"/>
    <m/>
    <m/>
    <m/>
    <m/>
    <n v="0"/>
    <m/>
  </r>
  <r>
    <x v="16"/>
    <x v="0"/>
    <x v="32"/>
    <x v="6"/>
    <x v="4"/>
    <n v="0"/>
    <m/>
    <m/>
    <m/>
    <m/>
    <n v="0"/>
    <m/>
  </r>
  <r>
    <x v="16"/>
    <x v="0"/>
    <x v="132"/>
    <x v="6"/>
    <x v="4"/>
    <n v="0"/>
    <m/>
    <m/>
    <m/>
    <m/>
    <n v="0"/>
    <m/>
  </r>
  <r>
    <x v="16"/>
    <x v="0"/>
    <x v="162"/>
    <x v="6"/>
    <x v="4"/>
    <n v="0"/>
    <m/>
    <m/>
    <m/>
    <m/>
    <n v="0"/>
    <m/>
  </r>
  <r>
    <x v="16"/>
    <x v="0"/>
    <x v="18"/>
    <x v="6"/>
    <x v="4"/>
    <n v="0"/>
    <m/>
    <m/>
    <m/>
    <m/>
    <n v="0"/>
    <m/>
  </r>
  <r>
    <x v="16"/>
    <x v="0"/>
    <x v="46"/>
    <x v="6"/>
    <x v="4"/>
    <n v="0"/>
    <m/>
    <m/>
    <m/>
    <m/>
    <n v="0"/>
    <m/>
  </r>
  <r>
    <x v="16"/>
    <x v="0"/>
    <x v="31"/>
    <x v="6"/>
    <x v="4"/>
    <n v="0"/>
    <m/>
    <m/>
    <m/>
    <m/>
    <n v="0"/>
    <m/>
  </r>
  <r>
    <x v="16"/>
    <x v="0"/>
    <x v="96"/>
    <x v="6"/>
    <x v="4"/>
    <n v="0"/>
    <m/>
    <m/>
    <m/>
    <m/>
    <n v="0"/>
    <m/>
  </r>
  <r>
    <x v="16"/>
    <x v="0"/>
    <x v="54"/>
    <x v="6"/>
    <x v="4"/>
    <n v="0"/>
    <m/>
    <m/>
    <m/>
    <m/>
    <n v="0"/>
    <m/>
  </r>
  <r>
    <x v="16"/>
    <x v="0"/>
    <x v="103"/>
    <x v="6"/>
    <x v="4"/>
    <n v="0"/>
    <m/>
    <m/>
    <m/>
    <m/>
    <n v="0"/>
    <m/>
  </r>
  <r>
    <x v="16"/>
    <x v="5"/>
    <x v="89"/>
    <x v="6"/>
    <x v="4"/>
    <n v="27997"/>
    <m/>
    <m/>
    <m/>
    <m/>
    <n v="27997"/>
    <m/>
  </r>
  <r>
    <x v="16"/>
    <x v="5"/>
    <x v="69"/>
    <x v="6"/>
    <x v="4"/>
    <n v="0"/>
    <m/>
    <m/>
    <m/>
    <m/>
    <n v="0"/>
    <m/>
  </r>
  <r>
    <x v="16"/>
    <x v="5"/>
    <x v="33"/>
    <x v="6"/>
    <x v="4"/>
    <n v="56231"/>
    <m/>
    <m/>
    <m/>
    <m/>
    <n v="56231"/>
    <m/>
  </r>
  <r>
    <x v="16"/>
    <x v="5"/>
    <x v="39"/>
    <x v="6"/>
    <x v="4"/>
    <n v="151598"/>
    <m/>
    <m/>
    <m/>
    <m/>
    <n v="151598"/>
    <m/>
  </r>
  <r>
    <x v="16"/>
    <x v="5"/>
    <x v="22"/>
    <x v="6"/>
    <x v="4"/>
    <n v="188695"/>
    <m/>
    <m/>
    <m/>
    <m/>
    <n v="188695"/>
    <m/>
  </r>
  <r>
    <x v="16"/>
    <x v="7"/>
    <x v="121"/>
    <x v="6"/>
    <x v="4"/>
    <n v="0"/>
    <m/>
    <m/>
    <m/>
    <m/>
    <n v="0"/>
    <m/>
  </r>
  <r>
    <x v="16"/>
    <x v="7"/>
    <x v="52"/>
    <x v="6"/>
    <x v="4"/>
    <n v="182241"/>
    <m/>
    <m/>
    <m/>
    <m/>
    <n v="182241"/>
    <m/>
  </r>
  <r>
    <x v="16"/>
    <x v="7"/>
    <x v="82"/>
    <x v="6"/>
    <x v="4"/>
    <n v="75380"/>
    <m/>
    <m/>
    <m/>
    <m/>
    <n v="75380"/>
    <m/>
  </r>
  <r>
    <x v="16"/>
    <x v="5"/>
    <x v="66"/>
    <x v="6"/>
    <x v="4"/>
    <n v="19900"/>
    <m/>
    <m/>
    <m/>
    <m/>
    <n v="19900"/>
    <m/>
  </r>
  <r>
    <x v="16"/>
    <x v="7"/>
    <x v="117"/>
    <x v="6"/>
    <x v="4"/>
    <n v="0"/>
    <m/>
    <m/>
    <m/>
    <m/>
    <n v="0"/>
    <m/>
  </r>
  <r>
    <x v="16"/>
    <x v="7"/>
    <x v="115"/>
    <x v="6"/>
    <x v="4"/>
    <n v="0"/>
    <m/>
    <m/>
    <m/>
    <m/>
    <n v="0"/>
    <m/>
  </r>
  <r>
    <x v="16"/>
    <x v="7"/>
    <x v="139"/>
    <x v="6"/>
    <x v="4"/>
    <n v="0"/>
    <m/>
    <m/>
    <m/>
    <m/>
    <n v="0"/>
    <m/>
  </r>
  <r>
    <x v="16"/>
    <x v="7"/>
    <x v="72"/>
    <x v="6"/>
    <x v="4"/>
    <n v="52525"/>
    <m/>
    <m/>
    <m/>
    <m/>
    <n v="52525"/>
    <m/>
  </r>
  <r>
    <x v="16"/>
    <x v="7"/>
    <x v="62"/>
    <x v="6"/>
    <x v="4"/>
    <n v="73976"/>
    <m/>
    <m/>
    <m/>
    <m/>
    <n v="73976"/>
    <m/>
  </r>
  <r>
    <x v="16"/>
    <x v="7"/>
    <x v="149"/>
    <x v="6"/>
    <x v="4"/>
    <n v="0"/>
    <m/>
    <m/>
    <m/>
    <m/>
    <n v="0"/>
    <m/>
  </r>
  <r>
    <x v="16"/>
    <x v="7"/>
    <x v="133"/>
    <x v="6"/>
    <x v="4"/>
    <n v="0"/>
    <m/>
    <m/>
    <m/>
    <m/>
    <n v="0"/>
    <m/>
  </r>
  <r>
    <x v="16"/>
    <x v="7"/>
    <x v="130"/>
    <x v="6"/>
    <x v="4"/>
    <n v="0"/>
    <m/>
    <m/>
    <m/>
    <m/>
    <n v="0"/>
    <m/>
  </r>
  <r>
    <x v="16"/>
    <x v="7"/>
    <x v="259"/>
    <x v="6"/>
    <x v="4"/>
    <n v="0"/>
    <m/>
    <m/>
    <m/>
    <m/>
    <n v="0"/>
    <m/>
  </r>
  <r>
    <x v="16"/>
    <x v="12"/>
    <x v="157"/>
    <x v="6"/>
    <x v="4"/>
    <n v="0"/>
    <m/>
    <m/>
    <m/>
    <m/>
    <n v="0"/>
    <m/>
  </r>
  <r>
    <x v="16"/>
    <x v="12"/>
    <x v="156"/>
    <x v="6"/>
    <x v="4"/>
    <n v="0"/>
    <m/>
    <m/>
    <m/>
    <m/>
    <n v="0"/>
    <m/>
  </r>
  <r>
    <x v="16"/>
    <x v="4"/>
    <x v="36"/>
    <x v="6"/>
    <x v="4"/>
    <n v="472805"/>
    <m/>
    <m/>
    <m/>
    <m/>
    <n v="472805"/>
    <m/>
  </r>
  <r>
    <x v="16"/>
    <x v="4"/>
    <x v="57"/>
    <x v="6"/>
    <x v="4"/>
    <n v="112270"/>
    <m/>
    <m/>
    <m/>
    <m/>
    <n v="112270"/>
    <m/>
  </r>
  <r>
    <x v="16"/>
    <x v="4"/>
    <x v="35"/>
    <x v="6"/>
    <x v="4"/>
    <n v="388057"/>
    <m/>
    <m/>
    <m/>
    <m/>
    <n v="388057"/>
    <m/>
  </r>
  <r>
    <x v="16"/>
    <x v="4"/>
    <x v="34"/>
    <x v="6"/>
    <x v="4"/>
    <n v="961476"/>
    <m/>
    <m/>
    <m/>
    <m/>
    <n v="961476"/>
    <m/>
  </r>
  <r>
    <x v="16"/>
    <x v="3"/>
    <x v="97"/>
    <x v="6"/>
    <x v="4"/>
    <n v="36520"/>
    <m/>
    <m/>
    <m/>
    <m/>
    <n v="36520"/>
    <m/>
  </r>
  <r>
    <x v="16"/>
    <x v="3"/>
    <x v="55"/>
    <x v="6"/>
    <x v="4"/>
    <n v="42315"/>
    <m/>
    <m/>
    <m/>
    <m/>
    <n v="42315"/>
    <m/>
  </r>
  <r>
    <x v="16"/>
    <x v="3"/>
    <x v="16"/>
    <x v="6"/>
    <x v="4"/>
    <n v="354128"/>
    <m/>
    <m/>
    <m/>
    <m/>
    <n v="354128"/>
    <m/>
  </r>
  <r>
    <x v="16"/>
    <x v="4"/>
    <x v="155"/>
    <x v="6"/>
    <x v="4"/>
    <n v="0"/>
    <m/>
    <m/>
    <m/>
    <m/>
    <n v="0"/>
    <m/>
  </r>
  <r>
    <x v="16"/>
    <x v="4"/>
    <x v="73"/>
    <x v="6"/>
    <x v="4"/>
    <n v="124072"/>
    <m/>
    <m/>
    <m/>
    <m/>
    <n v="124072"/>
    <m/>
  </r>
  <r>
    <x v="16"/>
    <x v="4"/>
    <x v="56"/>
    <x v="6"/>
    <x v="4"/>
    <n v="73657"/>
    <m/>
    <m/>
    <m/>
    <m/>
    <n v="73657"/>
    <m/>
  </r>
  <r>
    <x v="16"/>
    <x v="4"/>
    <x v="27"/>
    <x v="6"/>
    <x v="4"/>
    <n v="1289926"/>
    <m/>
    <m/>
    <m/>
    <m/>
    <n v="1289926"/>
    <m/>
  </r>
  <r>
    <x v="16"/>
    <x v="4"/>
    <x v="45"/>
    <x v="6"/>
    <x v="4"/>
    <n v="0"/>
    <m/>
    <m/>
    <m/>
    <m/>
    <n v="0"/>
    <m/>
  </r>
  <r>
    <x v="16"/>
    <x v="4"/>
    <x v="17"/>
    <x v="6"/>
    <x v="4"/>
    <n v="556857"/>
    <m/>
    <m/>
    <m/>
    <m/>
    <n v="556857"/>
    <m/>
  </r>
  <r>
    <x v="16"/>
    <x v="4"/>
    <x v="65"/>
    <x v="6"/>
    <x v="4"/>
    <n v="395419"/>
    <m/>
    <m/>
    <m/>
    <m/>
    <n v="395419"/>
    <m/>
  </r>
  <r>
    <x v="16"/>
    <x v="4"/>
    <x v="53"/>
    <x v="6"/>
    <x v="4"/>
    <n v="183837"/>
    <m/>
    <m/>
    <m/>
    <m/>
    <n v="183837"/>
    <m/>
  </r>
  <r>
    <x v="16"/>
    <x v="2"/>
    <x v="48"/>
    <x v="6"/>
    <x v="4"/>
    <n v="58228"/>
    <m/>
    <m/>
    <m/>
    <m/>
    <n v="58228"/>
    <m/>
  </r>
  <r>
    <x v="16"/>
    <x v="2"/>
    <x v="49"/>
    <x v="6"/>
    <x v="4"/>
    <n v="263055"/>
    <m/>
    <m/>
    <m/>
    <m/>
    <n v="263055"/>
    <m/>
  </r>
  <r>
    <x v="16"/>
    <x v="2"/>
    <x v="47"/>
    <x v="6"/>
    <x v="4"/>
    <n v="3741"/>
    <m/>
    <m/>
    <m/>
    <m/>
    <n v="3741"/>
    <m/>
  </r>
  <r>
    <x v="16"/>
    <x v="2"/>
    <x v="88"/>
    <x v="6"/>
    <x v="4"/>
    <n v="0"/>
    <m/>
    <m/>
    <m/>
    <m/>
    <n v="0"/>
    <m/>
  </r>
  <r>
    <x v="16"/>
    <x v="2"/>
    <x v="110"/>
    <x v="6"/>
    <x v="4"/>
    <n v="21232"/>
    <m/>
    <m/>
    <m/>
    <m/>
    <n v="21232"/>
    <m/>
  </r>
  <r>
    <x v="16"/>
    <x v="2"/>
    <x v="87"/>
    <x v="6"/>
    <x v="4"/>
    <n v="0"/>
    <m/>
    <m/>
    <m/>
    <m/>
    <n v="0"/>
    <m/>
  </r>
  <r>
    <x v="16"/>
    <x v="2"/>
    <x v="84"/>
    <x v="6"/>
    <x v="4"/>
    <n v="60456"/>
    <m/>
    <m/>
    <m/>
    <m/>
    <n v="60456"/>
    <m/>
  </r>
  <r>
    <x v="16"/>
    <x v="2"/>
    <x v="11"/>
    <x v="6"/>
    <x v="4"/>
    <n v="344369"/>
    <m/>
    <m/>
    <m/>
    <m/>
    <n v="344369"/>
    <m/>
  </r>
  <r>
    <x v="16"/>
    <x v="2"/>
    <x v="120"/>
    <x v="6"/>
    <x v="4"/>
    <n v="0"/>
    <m/>
    <m/>
    <m/>
    <m/>
    <n v="0"/>
    <m/>
  </r>
  <r>
    <x v="16"/>
    <x v="2"/>
    <x v="58"/>
    <x v="6"/>
    <x v="4"/>
    <n v="176150"/>
    <m/>
    <m/>
    <m/>
    <m/>
    <n v="176150"/>
    <m/>
  </r>
  <r>
    <x v="16"/>
    <x v="2"/>
    <x v="112"/>
    <x v="6"/>
    <x v="4"/>
    <n v="0"/>
    <m/>
    <m/>
    <m/>
    <m/>
    <n v="0"/>
    <m/>
  </r>
  <r>
    <x v="16"/>
    <x v="2"/>
    <x v="20"/>
    <x v="6"/>
    <x v="4"/>
    <n v="516114"/>
    <m/>
    <m/>
    <m/>
    <m/>
    <n v="516114"/>
    <m/>
  </r>
  <r>
    <x v="16"/>
    <x v="2"/>
    <x v="86"/>
    <x v="6"/>
    <x v="4"/>
    <n v="0"/>
    <m/>
    <m/>
    <m/>
    <m/>
    <n v="0"/>
    <m/>
  </r>
  <r>
    <x v="16"/>
    <x v="2"/>
    <x v="59"/>
    <x v="6"/>
    <x v="4"/>
    <n v="18790"/>
    <m/>
    <m/>
    <m/>
    <m/>
    <n v="18790"/>
    <m/>
  </r>
  <r>
    <x v="16"/>
    <x v="2"/>
    <x v="10"/>
    <x v="6"/>
    <x v="4"/>
    <n v="173641"/>
    <m/>
    <m/>
    <m/>
    <m/>
    <n v="173641"/>
    <m/>
  </r>
  <r>
    <x v="16"/>
    <x v="2"/>
    <x v="4"/>
    <x v="6"/>
    <x v="4"/>
    <n v="156546"/>
    <m/>
    <m/>
    <m/>
    <m/>
    <n v="156546"/>
    <m/>
  </r>
  <r>
    <x v="16"/>
    <x v="2"/>
    <x v="29"/>
    <x v="6"/>
    <x v="4"/>
    <n v="0"/>
    <m/>
    <m/>
    <m/>
    <m/>
    <n v="0"/>
    <m/>
  </r>
  <r>
    <x v="16"/>
    <x v="2"/>
    <x v="26"/>
    <x v="6"/>
    <x v="4"/>
    <n v="66413"/>
    <m/>
    <m/>
    <m/>
    <m/>
    <n v="66413"/>
    <m/>
  </r>
  <r>
    <x v="16"/>
    <x v="2"/>
    <x v="122"/>
    <x v="6"/>
    <x v="4"/>
    <n v="0"/>
    <m/>
    <m/>
    <m/>
    <m/>
    <n v="0"/>
    <m/>
  </r>
  <r>
    <x v="16"/>
    <x v="3"/>
    <x v="74"/>
    <x v="6"/>
    <x v="4"/>
    <n v="37617"/>
    <m/>
    <m/>
    <m/>
    <m/>
    <n v="37617"/>
    <m/>
  </r>
  <r>
    <x v="16"/>
    <x v="3"/>
    <x v="111"/>
    <x v="6"/>
    <x v="4"/>
    <n v="0"/>
    <m/>
    <m/>
    <m/>
    <m/>
    <n v="0"/>
    <m/>
  </r>
  <r>
    <x v="16"/>
    <x v="3"/>
    <x v="134"/>
    <x v="6"/>
    <x v="4"/>
    <n v="0"/>
    <m/>
    <m/>
    <m/>
    <m/>
    <n v="0"/>
    <m/>
  </r>
  <r>
    <x v="16"/>
    <x v="3"/>
    <x v="183"/>
    <x v="6"/>
    <x v="4"/>
    <n v="0"/>
    <m/>
    <m/>
    <m/>
    <m/>
    <n v="0"/>
    <m/>
  </r>
  <r>
    <x v="16"/>
    <x v="3"/>
    <x v="211"/>
    <x v="6"/>
    <x v="4"/>
    <n v="0"/>
    <m/>
    <m/>
    <m/>
    <m/>
    <n v="0"/>
    <m/>
  </r>
  <r>
    <x v="16"/>
    <x v="3"/>
    <x v="51"/>
    <x v="6"/>
    <x v="4"/>
    <n v="18207"/>
    <m/>
    <m/>
    <m/>
    <m/>
    <n v="18207"/>
    <m/>
  </r>
  <r>
    <x v="16"/>
    <x v="3"/>
    <x v="104"/>
    <x v="6"/>
    <x v="4"/>
    <n v="16606"/>
    <m/>
    <m/>
    <m/>
    <m/>
    <n v="16606"/>
    <m/>
  </r>
  <r>
    <x v="16"/>
    <x v="3"/>
    <x v="42"/>
    <x v="6"/>
    <x v="4"/>
    <n v="67947"/>
    <m/>
    <m/>
    <m/>
    <m/>
    <n v="67947"/>
    <m/>
  </r>
  <r>
    <x v="16"/>
    <x v="3"/>
    <x v="38"/>
    <x v="6"/>
    <x v="4"/>
    <n v="130700"/>
    <m/>
    <m/>
    <m/>
    <m/>
    <n v="130700"/>
    <m/>
  </r>
  <r>
    <x v="16"/>
    <x v="3"/>
    <x v="63"/>
    <x v="6"/>
    <x v="4"/>
    <n v="49386"/>
    <m/>
    <m/>
    <m/>
    <m/>
    <n v="49386"/>
    <m/>
  </r>
  <r>
    <x v="16"/>
    <x v="3"/>
    <x v="98"/>
    <x v="6"/>
    <x v="4"/>
    <n v="0"/>
    <m/>
    <m/>
    <m/>
    <m/>
    <n v="0"/>
    <m/>
  </r>
  <r>
    <x v="16"/>
    <x v="3"/>
    <x v="119"/>
    <x v="6"/>
    <x v="4"/>
    <n v="0"/>
    <m/>
    <m/>
    <m/>
    <m/>
    <n v="0"/>
    <m/>
  </r>
  <r>
    <x v="16"/>
    <x v="3"/>
    <x v="190"/>
    <x v="6"/>
    <x v="4"/>
    <n v="0"/>
    <m/>
    <m/>
    <m/>
    <m/>
    <n v="0"/>
    <m/>
  </r>
  <r>
    <x v="16"/>
    <x v="2"/>
    <x v="81"/>
    <x v="6"/>
    <x v="4"/>
    <n v="78385"/>
    <m/>
    <m/>
    <m/>
    <m/>
    <n v="78385"/>
    <m/>
  </r>
  <r>
    <x v="16"/>
    <x v="2"/>
    <x v="43"/>
    <x v="6"/>
    <x v="4"/>
    <n v="0"/>
    <m/>
    <m/>
    <m/>
    <m/>
    <n v="0"/>
    <m/>
  </r>
  <r>
    <x v="16"/>
    <x v="9"/>
    <x v="106"/>
    <x v="6"/>
    <x v="2"/>
    <m/>
    <m/>
    <m/>
    <n v="0"/>
    <m/>
    <n v="0"/>
    <m/>
  </r>
  <r>
    <x v="16"/>
    <x v="9"/>
    <x v="107"/>
    <x v="6"/>
    <x v="2"/>
    <m/>
    <m/>
    <m/>
    <n v="0"/>
    <m/>
    <n v="0"/>
    <m/>
  </r>
  <r>
    <x v="16"/>
    <x v="9"/>
    <x v="126"/>
    <x v="6"/>
    <x v="2"/>
    <m/>
    <m/>
    <m/>
    <n v="0"/>
    <m/>
    <n v="0"/>
    <m/>
  </r>
  <r>
    <x v="16"/>
    <x v="9"/>
    <x v="154"/>
    <x v="6"/>
    <x v="2"/>
    <m/>
    <m/>
    <m/>
    <n v="0"/>
    <m/>
    <n v="0"/>
    <m/>
  </r>
  <r>
    <x v="16"/>
    <x v="9"/>
    <x v="95"/>
    <x v="6"/>
    <x v="2"/>
    <m/>
    <m/>
    <m/>
    <n v="0"/>
    <m/>
    <n v="0"/>
    <m/>
  </r>
  <r>
    <x v="16"/>
    <x v="9"/>
    <x v="161"/>
    <x v="6"/>
    <x v="2"/>
    <m/>
    <m/>
    <m/>
    <n v="0"/>
    <m/>
    <n v="0"/>
    <m/>
  </r>
  <r>
    <x v="16"/>
    <x v="9"/>
    <x v="158"/>
    <x v="6"/>
    <x v="2"/>
    <m/>
    <m/>
    <m/>
    <n v="0"/>
    <m/>
    <n v="0"/>
    <m/>
  </r>
  <r>
    <x v="16"/>
    <x v="9"/>
    <x v="148"/>
    <x v="6"/>
    <x v="2"/>
    <m/>
    <m/>
    <m/>
    <n v="0"/>
    <m/>
    <n v="0"/>
    <m/>
  </r>
  <r>
    <x v="16"/>
    <x v="9"/>
    <x v="142"/>
    <x v="6"/>
    <x v="2"/>
    <m/>
    <m/>
    <m/>
    <n v="0"/>
    <m/>
    <n v="0"/>
    <m/>
  </r>
  <r>
    <x v="16"/>
    <x v="9"/>
    <x v="173"/>
    <x v="6"/>
    <x v="2"/>
    <m/>
    <m/>
    <m/>
    <n v="0"/>
    <m/>
    <n v="0"/>
    <m/>
  </r>
  <r>
    <x v="16"/>
    <x v="9"/>
    <x v="137"/>
    <x v="6"/>
    <x v="2"/>
    <m/>
    <m/>
    <m/>
    <n v="0"/>
    <m/>
    <n v="0"/>
    <m/>
  </r>
  <r>
    <x v="16"/>
    <x v="9"/>
    <x v="146"/>
    <x v="6"/>
    <x v="2"/>
    <m/>
    <m/>
    <m/>
    <n v="0"/>
    <m/>
    <n v="0"/>
    <m/>
  </r>
  <r>
    <x v="16"/>
    <x v="9"/>
    <x v="159"/>
    <x v="6"/>
    <x v="2"/>
    <m/>
    <m/>
    <m/>
    <n v="0"/>
    <m/>
    <n v="0"/>
    <m/>
  </r>
  <r>
    <x v="16"/>
    <x v="9"/>
    <x v="170"/>
    <x v="6"/>
    <x v="2"/>
    <m/>
    <m/>
    <m/>
    <n v="0"/>
    <m/>
    <n v="0"/>
    <m/>
  </r>
  <r>
    <x v="16"/>
    <x v="1"/>
    <x v="23"/>
    <x v="6"/>
    <x v="2"/>
    <m/>
    <m/>
    <m/>
    <n v="0"/>
    <m/>
    <n v="0"/>
    <m/>
  </r>
  <r>
    <x v="16"/>
    <x v="1"/>
    <x v="24"/>
    <x v="6"/>
    <x v="2"/>
    <m/>
    <m/>
    <m/>
    <n v="0"/>
    <m/>
    <n v="0"/>
    <m/>
  </r>
  <r>
    <x v="16"/>
    <x v="1"/>
    <x v="79"/>
    <x v="6"/>
    <x v="2"/>
    <m/>
    <m/>
    <m/>
    <n v="0"/>
    <m/>
    <n v="0"/>
    <m/>
  </r>
  <r>
    <x v="16"/>
    <x v="1"/>
    <x v="41"/>
    <x v="6"/>
    <x v="2"/>
    <m/>
    <m/>
    <m/>
    <n v="0"/>
    <m/>
    <n v="0"/>
    <m/>
  </r>
  <r>
    <x v="16"/>
    <x v="1"/>
    <x v="2"/>
    <x v="6"/>
    <x v="2"/>
    <m/>
    <m/>
    <m/>
    <n v="39500"/>
    <m/>
    <n v="39500"/>
    <m/>
  </r>
  <r>
    <x v="16"/>
    <x v="1"/>
    <x v="21"/>
    <x v="6"/>
    <x v="2"/>
    <m/>
    <m/>
    <m/>
    <n v="22813"/>
    <m/>
    <n v="22813"/>
    <m/>
  </r>
  <r>
    <x v="16"/>
    <x v="1"/>
    <x v="5"/>
    <x v="6"/>
    <x v="2"/>
    <m/>
    <m/>
    <m/>
    <n v="0"/>
    <m/>
    <n v="0"/>
    <m/>
  </r>
  <r>
    <x v="16"/>
    <x v="1"/>
    <x v="37"/>
    <x v="6"/>
    <x v="2"/>
    <m/>
    <m/>
    <m/>
    <n v="0"/>
    <m/>
    <n v="0"/>
    <m/>
  </r>
  <r>
    <x v="16"/>
    <x v="1"/>
    <x v="19"/>
    <x v="6"/>
    <x v="2"/>
    <m/>
    <m/>
    <m/>
    <n v="0"/>
    <m/>
    <n v="0"/>
    <m/>
  </r>
  <r>
    <x v="16"/>
    <x v="1"/>
    <x v="30"/>
    <x v="6"/>
    <x v="2"/>
    <m/>
    <m/>
    <m/>
    <n v="0"/>
    <m/>
    <n v="0"/>
    <m/>
  </r>
  <r>
    <x v="16"/>
    <x v="1"/>
    <x v="14"/>
    <x v="6"/>
    <x v="2"/>
    <m/>
    <m/>
    <m/>
    <n v="0"/>
    <m/>
    <n v="0"/>
    <m/>
  </r>
  <r>
    <x v="16"/>
    <x v="1"/>
    <x v="6"/>
    <x v="6"/>
    <x v="2"/>
    <m/>
    <m/>
    <m/>
    <n v="0"/>
    <m/>
    <n v="0"/>
    <m/>
  </r>
  <r>
    <x v="16"/>
    <x v="1"/>
    <x v="25"/>
    <x v="6"/>
    <x v="2"/>
    <m/>
    <m/>
    <m/>
    <n v="0"/>
    <m/>
    <n v="0"/>
    <m/>
  </r>
  <r>
    <x v="16"/>
    <x v="1"/>
    <x v="28"/>
    <x v="6"/>
    <x v="2"/>
    <m/>
    <m/>
    <m/>
    <n v="0"/>
    <m/>
    <n v="0"/>
    <m/>
  </r>
  <r>
    <x v="16"/>
    <x v="1"/>
    <x v="169"/>
    <x v="6"/>
    <x v="2"/>
    <m/>
    <m/>
    <m/>
    <n v="0"/>
    <m/>
    <n v="0"/>
    <m/>
  </r>
  <r>
    <x v="16"/>
    <x v="1"/>
    <x v="64"/>
    <x v="6"/>
    <x v="2"/>
    <m/>
    <m/>
    <m/>
    <n v="0"/>
    <m/>
    <n v="0"/>
    <m/>
  </r>
  <r>
    <x v="16"/>
    <x v="1"/>
    <x v="75"/>
    <x v="6"/>
    <x v="2"/>
    <m/>
    <m/>
    <m/>
    <n v="0"/>
    <m/>
    <n v="0"/>
    <m/>
  </r>
  <r>
    <x v="16"/>
    <x v="1"/>
    <x v="94"/>
    <x v="6"/>
    <x v="2"/>
    <m/>
    <m/>
    <m/>
    <n v="0"/>
    <m/>
    <n v="0"/>
    <m/>
  </r>
  <r>
    <x v="16"/>
    <x v="1"/>
    <x v="163"/>
    <x v="6"/>
    <x v="2"/>
    <m/>
    <m/>
    <m/>
    <n v="0"/>
    <m/>
    <n v="0"/>
    <m/>
  </r>
  <r>
    <x v="16"/>
    <x v="1"/>
    <x v="166"/>
    <x v="6"/>
    <x v="2"/>
    <m/>
    <m/>
    <m/>
    <n v="0"/>
    <m/>
    <n v="0"/>
    <m/>
  </r>
  <r>
    <x v="16"/>
    <x v="1"/>
    <x v="116"/>
    <x v="6"/>
    <x v="2"/>
    <m/>
    <m/>
    <m/>
    <n v="0"/>
    <m/>
    <n v="0"/>
    <m/>
  </r>
  <r>
    <x v="16"/>
    <x v="1"/>
    <x v="145"/>
    <x v="6"/>
    <x v="2"/>
    <m/>
    <m/>
    <m/>
    <n v="0"/>
    <m/>
    <n v="0"/>
    <m/>
  </r>
  <r>
    <x v="16"/>
    <x v="1"/>
    <x v="118"/>
    <x v="6"/>
    <x v="2"/>
    <m/>
    <m/>
    <m/>
    <n v="0"/>
    <m/>
    <n v="0"/>
    <m/>
  </r>
  <r>
    <x v="16"/>
    <x v="1"/>
    <x v="153"/>
    <x v="6"/>
    <x v="2"/>
    <m/>
    <m/>
    <m/>
    <n v="0"/>
    <m/>
    <n v="0"/>
    <m/>
  </r>
  <r>
    <x v="16"/>
    <x v="1"/>
    <x v="129"/>
    <x v="6"/>
    <x v="2"/>
    <m/>
    <m/>
    <m/>
    <n v="0"/>
    <m/>
    <n v="0"/>
    <m/>
  </r>
  <r>
    <x v="16"/>
    <x v="1"/>
    <x v="93"/>
    <x v="6"/>
    <x v="2"/>
    <m/>
    <m/>
    <m/>
    <n v="0"/>
    <m/>
    <n v="0"/>
    <m/>
  </r>
  <r>
    <x v="16"/>
    <x v="1"/>
    <x v="67"/>
    <x v="6"/>
    <x v="2"/>
    <m/>
    <m/>
    <m/>
    <n v="0"/>
    <m/>
    <n v="0"/>
    <m/>
  </r>
  <r>
    <x v="16"/>
    <x v="1"/>
    <x v="85"/>
    <x v="6"/>
    <x v="2"/>
    <m/>
    <m/>
    <m/>
    <n v="0"/>
    <m/>
    <n v="0"/>
    <m/>
  </r>
  <r>
    <x v="16"/>
    <x v="1"/>
    <x v="99"/>
    <x v="6"/>
    <x v="2"/>
    <m/>
    <m/>
    <m/>
    <n v="0"/>
    <m/>
    <n v="0"/>
    <m/>
  </r>
  <r>
    <x v="16"/>
    <x v="1"/>
    <x v="123"/>
    <x v="6"/>
    <x v="2"/>
    <m/>
    <m/>
    <m/>
    <n v="0"/>
    <m/>
    <n v="0"/>
    <m/>
  </r>
  <r>
    <x v="16"/>
    <x v="1"/>
    <x v="100"/>
    <x v="6"/>
    <x v="2"/>
    <m/>
    <m/>
    <m/>
    <n v="0"/>
    <m/>
    <n v="0"/>
    <m/>
  </r>
  <r>
    <x v="16"/>
    <x v="1"/>
    <x v="3"/>
    <x v="6"/>
    <x v="2"/>
    <m/>
    <m/>
    <m/>
    <n v="129248"/>
    <m/>
    <n v="129248"/>
    <m/>
  </r>
  <r>
    <x v="16"/>
    <x v="1"/>
    <x v="13"/>
    <x v="6"/>
    <x v="2"/>
    <m/>
    <m/>
    <m/>
    <n v="0"/>
    <m/>
    <n v="0"/>
    <m/>
  </r>
  <r>
    <x v="16"/>
    <x v="1"/>
    <x v="15"/>
    <x v="6"/>
    <x v="2"/>
    <m/>
    <m/>
    <m/>
    <n v="0"/>
    <m/>
    <n v="0"/>
    <m/>
  </r>
  <r>
    <x v="16"/>
    <x v="1"/>
    <x v="76"/>
    <x v="6"/>
    <x v="2"/>
    <m/>
    <m/>
    <m/>
    <n v="0"/>
    <m/>
    <n v="0"/>
    <m/>
  </r>
  <r>
    <x v="16"/>
    <x v="1"/>
    <x v="92"/>
    <x v="6"/>
    <x v="2"/>
    <m/>
    <m/>
    <m/>
    <n v="0"/>
    <m/>
    <n v="0"/>
    <m/>
  </r>
  <r>
    <x v="16"/>
    <x v="1"/>
    <x v="125"/>
    <x v="6"/>
    <x v="2"/>
    <m/>
    <m/>
    <m/>
    <n v="0"/>
    <m/>
    <n v="0"/>
    <m/>
  </r>
  <r>
    <x v="16"/>
    <x v="1"/>
    <x v="187"/>
    <x v="6"/>
    <x v="2"/>
    <m/>
    <m/>
    <m/>
    <n v="0"/>
    <m/>
    <n v="0"/>
    <m/>
  </r>
  <r>
    <x v="16"/>
    <x v="1"/>
    <x v="127"/>
    <x v="6"/>
    <x v="2"/>
    <m/>
    <m/>
    <m/>
    <n v="0"/>
    <m/>
    <n v="0"/>
    <m/>
  </r>
  <r>
    <x v="16"/>
    <x v="1"/>
    <x v="141"/>
    <x v="6"/>
    <x v="2"/>
    <m/>
    <m/>
    <m/>
    <n v="0"/>
    <m/>
    <n v="0"/>
    <m/>
  </r>
  <r>
    <x v="16"/>
    <x v="8"/>
    <x v="136"/>
    <x v="6"/>
    <x v="2"/>
    <m/>
    <m/>
    <m/>
    <n v="0"/>
    <m/>
    <n v="0"/>
    <m/>
  </r>
  <r>
    <x v="16"/>
    <x v="8"/>
    <x v="182"/>
    <x v="6"/>
    <x v="2"/>
    <m/>
    <m/>
    <m/>
    <n v="0"/>
    <m/>
    <n v="0"/>
    <m/>
  </r>
  <r>
    <x v="16"/>
    <x v="8"/>
    <x v="179"/>
    <x v="6"/>
    <x v="2"/>
    <m/>
    <m/>
    <m/>
    <n v="0"/>
    <m/>
    <n v="0"/>
    <m/>
  </r>
  <r>
    <x v="16"/>
    <x v="8"/>
    <x v="135"/>
    <x v="6"/>
    <x v="2"/>
    <m/>
    <m/>
    <m/>
    <n v="0"/>
    <m/>
    <n v="0"/>
    <m/>
  </r>
  <r>
    <x v="16"/>
    <x v="8"/>
    <x v="114"/>
    <x v="6"/>
    <x v="2"/>
    <m/>
    <m/>
    <m/>
    <n v="0"/>
    <m/>
    <n v="0"/>
    <m/>
  </r>
  <r>
    <x v="16"/>
    <x v="8"/>
    <x v="175"/>
    <x v="6"/>
    <x v="2"/>
    <m/>
    <m/>
    <m/>
    <n v="0"/>
    <m/>
    <n v="0"/>
    <m/>
  </r>
  <r>
    <x v="16"/>
    <x v="8"/>
    <x v="221"/>
    <x v="6"/>
    <x v="2"/>
    <m/>
    <m/>
    <m/>
    <n v="0"/>
    <m/>
    <n v="0"/>
    <m/>
  </r>
  <r>
    <x v="16"/>
    <x v="8"/>
    <x v="102"/>
    <x v="6"/>
    <x v="2"/>
    <m/>
    <m/>
    <m/>
    <n v="0"/>
    <m/>
    <n v="0"/>
    <m/>
  </r>
  <r>
    <x v="16"/>
    <x v="8"/>
    <x v="71"/>
    <x v="6"/>
    <x v="2"/>
    <m/>
    <m/>
    <m/>
    <n v="0"/>
    <m/>
    <n v="0"/>
    <m/>
  </r>
  <r>
    <x v="16"/>
    <x v="8"/>
    <x v="222"/>
    <x v="6"/>
    <x v="2"/>
    <m/>
    <m/>
    <m/>
    <n v="0"/>
    <m/>
    <n v="0"/>
    <m/>
  </r>
  <r>
    <x v="16"/>
    <x v="8"/>
    <x v="171"/>
    <x v="6"/>
    <x v="2"/>
    <m/>
    <m/>
    <m/>
    <n v="0"/>
    <m/>
    <n v="0"/>
    <m/>
  </r>
  <r>
    <x v="16"/>
    <x v="8"/>
    <x v="83"/>
    <x v="6"/>
    <x v="2"/>
    <m/>
    <m/>
    <m/>
    <n v="0"/>
    <m/>
    <n v="0"/>
    <m/>
  </r>
  <r>
    <x v="16"/>
    <x v="10"/>
    <x v="109"/>
    <x v="6"/>
    <x v="2"/>
    <m/>
    <m/>
    <m/>
    <n v="0"/>
    <m/>
    <n v="0"/>
    <m/>
  </r>
  <r>
    <x v="16"/>
    <x v="10"/>
    <x v="144"/>
    <x v="6"/>
    <x v="2"/>
    <m/>
    <m/>
    <m/>
    <n v="0"/>
    <m/>
    <n v="0"/>
    <m/>
  </r>
  <r>
    <x v="16"/>
    <x v="10"/>
    <x v="151"/>
    <x v="6"/>
    <x v="2"/>
    <m/>
    <m/>
    <m/>
    <n v="0"/>
    <m/>
    <n v="0"/>
    <m/>
  </r>
  <r>
    <x v="16"/>
    <x v="11"/>
    <x v="113"/>
    <x v="6"/>
    <x v="2"/>
    <m/>
    <m/>
    <m/>
    <n v="0"/>
    <m/>
    <n v="0"/>
    <m/>
  </r>
  <r>
    <x v="16"/>
    <x v="6"/>
    <x v="108"/>
    <x v="6"/>
    <x v="2"/>
    <m/>
    <m/>
    <m/>
    <n v="0"/>
    <m/>
    <n v="0"/>
    <m/>
  </r>
  <r>
    <x v="16"/>
    <x v="6"/>
    <x v="91"/>
    <x v="6"/>
    <x v="2"/>
    <m/>
    <m/>
    <m/>
    <n v="0"/>
    <m/>
    <n v="0"/>
    <m/>
  </r>
  <r>
    <x v="16"/>
    <x v="6"/>
    <x v="80"/>
    <x v="6"/>
    <x v="2"/>
    <m/>
    <m/>
    <m/>
    <n v="0"/>
    <m/>
    <n v="0"/>
    <m/>
  </r>
  <r>
    <x v="16"/>
    <x v="6"/>
    <x v="44"/>
    <x v="6"/>
    <x v="2"/>
    <m/>
    <m/>
    <m/>
    <n v="0"/>
    <m/>
    <n v="0"/>
    <m/>
  </r>
  <r>
    <x v="16"/>
    <x v="6"/>
    <x v="90"/>
    <x v="6"/>
    <x v="2"/>
    <m/>
    <m/>
    <m/>
    <n v="0"/>
    <m/>
    <n v="0"/>
    <m/>
  </r>
  <r>
    <x v="16"/>
    <x v="6"/>
    <x v="177"/>
    <x v="6"/>
    <x v="2"/>
    <m/>
    <m/>
    <m/>
    <n v="0"/>
    <m/>
    <n v="0"/>
    <m/>
  </r>
  <r>
    <x v="16"/>
    <x v="6"/>
    <x v="61"/>
    <x v="6"/>
    <x v="2"/>
    <m/>
    <m/>
    <m/>
    <n v="0"/>
    <m/>
    <n v="0"/>
    <m/>
  </r>
  <r>
    <x v="16"/>
    <x v="6"/>
    <x v="105"/>
    <x v="6"/>
    <x v="2"/>
    <m/>
    <m/>
    <m/>
    <n v="0"/>
    <m/>
    <n v="0"/>
    <m/>
  </r>
  <r>
    <x v="16"/>
    <x v="6"/>
    <x v="138"/>
    <x v="6"/>
    <x v="2"/>
    <m/>
    <m/>
    <m/>
    <n v="0"/>
    <m/>
    <n v="0"/>
    <m/>
  </r>
  <r>
    <x v="16"/>
    <x v="0"/>
    <x v="9"/>
    <x v="6"/>
    <x v="2"/>
    <m/>
    <m/>
    <m/>
    <n v="0"/>
    <m/>
    <n v="0"/>
    <m/>
  </r>
  <r>
    <x v="16"/>
    <x v="0"/>
    <x v="0"/>
    <x v="6"/>
    <x v="2"/>
    <m/>
    <m/>
    <m/>
    <n v="0"/>
    <m/>
    <n v="0"/>
    <m/>
  </r>
  <r>
    <x v="16"/>
    <x v="0"/>
    <x v="68"/>
    <x v="6"/>
    <x v="2"/>
    <m/>
    <m/>
    <m/>
    <n v="0"/>
    <m/>
    <n v="0"/>
    <m/>
  </r>
  <r>
    <x v="16"/>
    <x v="0"/>
    <x v="128"/>
    <x v="6"/>
    <x v="2"/>
    <m/>
    <m/>
    <m/>
    <n v="0"/>
    <m/>
    <n v="0"/>
    <m/>
  </r>
  <r>
    <x v="16"/>
    <x v="0"/>
    <x v="124"/>
    <x v="6"/>
    <x v="2"/>
    <m/>
    <m/>
    <m/>
    <n v="0"/>
    <m/>
    <n v="0"/>
    <m/>
  </r>
  <r>
    <x v="16"/>
    <x v="0"/>
    <x v="12"/>
    <x v="6"/>
    <x v="2"/>
    <m/>
    <m/>
    <m/>
    <n v="0"/>
    <m/>
    <n v="0"/>
    <m/>
  </r>
  <r>
    <x v="16"/>
    <x v="0"/>
    <x v="40"/>
    <x v="6"/>
    <x v="2"/>
    <m/>
    <m/>
    <m/>
    <n v="0"/>
    <m/>
    <n v="0"/>
    <m/>
  </r>
  <r>
    <x v="16"/>
    <x v="0"/>
    <x v="70"/>
    <x v="6"/>
    <x v="2"/>
    <m/>
    <m/>
    <m/>
    <n v="0"/>
    <m/>
    <n v="0"/>
    <m/>
  </r>
  <r>
    <x v="16"/>
    <x v="0"/>
    <x v="77"/>
    <x v="6"/>
    <x v="2"/>
    <m/>
    <m/>
    <m/>
    <n v="0"/>
    <m/>
    <n v="0"/>
    <m/>
  </r>
  <r>
    <x v="16"/>
    <x v="0"/>
    <x v="131"/>
    <x v="6"/>
    <x v="2"/>
    <m/>
    <m/>
    <m/>
    <n v="0"/>
    <m/>
    <n v="0"/>
    <m/>
  </r>
  <r>
    <x v="16"/>
    <x v="0"/>
    <x v="7"/>
    <x v="6"/>
    <x v="2"/>
    <m/>
    <m/>
    <m/>
    <n v="0"/>
    <m/>
    <n v="0"/>
    <m/>
  </r>
  <r>
    <x v="16"/>
    <x v="0"/>
    <x v="50"/>
    <x v="6"/>
    <x v="2"/>
    <m/>
    <m/>
    <m/>
    <n v="0"/>
    <m/>
    <n v="0"/>
    <m/>
  </r>
  <r>
    <x v="16"/>
    <x v="0"/>
    <x v="1"/>
    <x v="6"/>
    <x v="2"/>
    <m/>
    <m/>
    <m/>
    <n v="0"/>
    <m/>
    <n v="0"/>
    <m/>
  </r>
  <r>
    <x v="16"/>
    <x v="0"/>
    <x v="8"/>
    <x v="6"/>
    <x v="2"/>
    <m/>
    <m/>
    <m/>
    <n v="0"/>
    <m/>
    <n v="0"/>
    <m/>
  </r>
  <r>
    <x v="16"/>
    <x v="0"/>
    <x v="60"/>
    <x v="6"/>
    <x v="2"/>
    <m/>
    <m/>
    <m/>
    <n v="0"/>
    <m/>
    <n v="0"/>
    <m/>
  </r>
  <r>
    <x v="16"/>
    <x v="0"/>
    <x v="78"/>
    <x v="6"/>
    <x v="2"/>
    <m/>
    <m/>
    <m/>
    <n v="0"/>
    <m/>
    <n v="0"/>
    <m/>
  </r>
  <r>
    <x v="16"/>
    <x v="0"/>
    <x v="101"/>
    <x v="6"/>
    <x v="2"/>
    <m/>
    <m/>
    <m/>
    <n v="0"/>
    <m/>
    <n v="0"/>
    <m/>
  </r>
  <r>
    <x v="16"/>
    <x v="0"/>
    <x v="32"/>
    <x v="6"/>
    <x v="2"/>
    <m/>
    <m/>
    <m/>
    <n v="0"/>
    <m/>
    <n v="0"/>
    <m/>
  </r>
  <r>
    <x v="16"/>
    <x v="0"/>
    <x v="132"/>
    <x v="6"/>
    <x v="2"/>
    <m/>
    <m/>
    <m/>
    <n v="0"/>
    <m/>
    <n v="0"/>
    <m/>
  </r>
  <r>
    <x v="16"/>
    <x v="0"/>
    <x v="162"/>
    <x v="6"/>
    <x v="2"/>
    <m/>
    <m/>
    <m/>
    <n v="0"/>
    <m/>
    <n v="0"/>
    <m/>
  </r>
  <r>
    <x v="16"/>
    <x v="0"/>
    <x v="18"/>
    <x v="6"/>
    <x v="2"/>
    <m/>
    <m/>
    <m/>
    <n v="0"/>
    <m/>
    <n v="0"/>
    <m/>
  </r>
  <r>
    <x v="16"/>
    <x v="0"/>
    <x v="46"/>
    <x v="6"/>
    <x v="2"/>
    <m/>
    <m/>
    <m/>
    <n v="0"/>
    <m/>
    <n v="0"/>
    <m/>
  </r>
  <r>
    <x v="16"/>
    <x v="0"/>
    <x v="31"/>
    <x v="6"/>
    <x v="2"/>
    <m/>
    <m/>
    <m/>
    <n v="0"/>
    <m/>
    <n v="0"/>
    <m/>
  </r>
  <r>
    <x v="16"/>
    <x v="0"/>
    <x v="96"/>
    <x v="6"/>
    <x v="2"/>
    <m/>
    <m/>
    <m/>
    <n v="0"/>
    <m/>
    <n v="0"/>
    <m/>
  </r>
  <r>
    <x v="16"/>
    <x v="0"/>
    <x v="54"/>
    <x v="6"/>
    <x v="2"/>
    <m/>
    <m/>
    <m/>
    <n v="0"/>
    <m/>
    <n v="0"/>
    <m/>
  </r>
  <r>
    <x v="16"/>
    <x v="0"/>
    <x v="103"/>
    <x v="6"/>
    <x v="2"/>
    <m/>
    <m/>
    <m/>
    <n v="0"/>
    <m/>
    <n v="0"/>
    <m/>
  </r>
  <r>
    <x v="16"/>
    <x v="5"/>
    <x v="89"/>
    <x v="6"/>
    <x v="2"/>
    <m/>
    <m/>
    <m/>
    <n v="0"/>
    <m/>
    <n v="0"/>
    <m/>
  </r>
  <r>
    <x v="16"/>
    <x v="5"/>
    <x v="69"/>
    <x v="6"/>
    <x v="2"/>
    <m/>
    <m/>
    <m/>
    <n v="0"/>
    <m/>
    <n v="0"/>
    <m/>
  </r>
  <r>
    <x v="16"/>
    <x v="5"/>
    <x v="33"/>
    <x v="6"/>
    <x v="2"/>
    <m/>
    <m/>
    <m/>
    <n v="0"/>
    <m/>
    <n v="0"/>
    <m/>
  </r>
  <r>
    <x v="16"/>
    <x v="5"/>
    <x v="39"/>
    <x v="6"/>
    <x v="2"/>
    <m/>
    <m/>
    <m/>
    <n v="35592"/>
    <m/>
    <n v="35592"/>
    <m/>
  </r>
  <r>
    <x v="16"/>
    <x v="5"/>
    <x v="22"/>
    <x v="6"/>
    <x v="2"/>
    <m/>
    <m/>
    <m/>
    <n v="0"/>
    <m/>
    <n v="0"/>
    <m/>
  </r>
  <r>
    <x v="16"/>
    <x v="7"/>
    <x v="121"/>
    <x v="6"/>
    <x v="2"/>
    <m/>
    <m/>
    <m/>
    <n v="0"/>
    <m/>
    <n v="0"/>
    <m/>
  </r>
  <r>
    <x v="16"/>
    <x v="7"/>
    <x v="52"/>
    <x v="6"/>
    <x v="2"/>
    <m/>
    <m/>
    <m/>
    <n v="0"/>
    <m/>
    <n v="0"/>
    <m/>
  </r>
  <r>
    <x v="16"/>
    <x v="7"/>
    <x v="82"/>
    <x v="6"/>
    <x v="2"/>
    <m/>
    <m/>
    <m/>
    <n v="0"/>
    <m/>
    <n v="0"/>
    <m/>
  </r>
  <r>
    <x v="16"/>
    <x v="5"/>
    <x v="66"/>
    <x v="6"/>
    <x v="2"/>
    <m/>
    <m/>
    <m/>
    <n v="0"/>
    <m/>
    <n v="0"/>
    <m/>
  </r>
  <r>
    <x v="16"/>
    <x v="7"/>
    <x v="117"/>
    <x v="6"/>
    <x v="2"/>
    <m/>
    <m/>
    <m/>
    <n v="0"/>
    <m/>
    <n v="0"/>
    <m/>
  </r>
  <r>
    <x v="16"/>
    <x v="7"/>
    <x v="115"/>
    <x v="6"/>
    <x v="2"/>
    <m/>
    <m/>
    <m/>
    <n v="0"/>
    <m/>
    <n v="0"/>
    <m/>
  </r>
  <r>
    <x v="16"/>
    <x v="7"/>
    <x v="139"/>
    <x v="6"/>
    <x v="2"/>
    <m/>
    <m/>
    <m/>
    <n v="0"/>
    <m/>
    <n v="0"/>
    <m/>
  </r>
  <r>
    <x v="16"/>
    <x v="7"/>
    <x v="72"/>
    <x v="6"/>
    <x v="2"/>
    <m/>
    <m/>
    <m/>
    <n v="0"/>
    <m/>
    <n v="0"/>
    <m/>
  </r>
  <r>
    <x v="16"/>
    <x v="7"/>
    <x v="62"/>
    <x v="6"/>
    <x v="2"/>
    <m/>
    <m/>
    <m/>
    <n v="0"/>
    <m/>
    <n v="0"/>
    <m/>
  </r>
  <r>
    <x v="16"/>
    <x v="7"/>
    <x v="149"/>
    <x v="6"/>
    <x v="2"/>
    <m/>
    <m/>
    <m/>
    <n v="0"/>
    <m/>
    <n v="0"/>
    <m/>
  </r>
  <r>
    <x v="16"/>
    <x v="7"/>
    <x v="133"/>
    <x v="6"/>
    <x v="2"/>
    <m/>
    <m/>
    <m/>
    <n v="0"/>
    <m/>
    <n v="0"/>
    <m/>
  </r>
  <r>
    <x v="16"/>
    <x v="7"/>
    <x v="130"/>
    <x v="6"/>
    <x v="2"/>
    <m/>
    <m/>
    <m/>
    <n v="0"/>
    <m/>
    <n v="0"/>
    <m/>
  </r>
  <r>
    <x v="16"/>
    <x v="7"/>
    <x v="259"/>
    <x v="6"/>
    <x v="2"/>
    <m/>
    <m/>
    <m/>
    <n v="0"/>
    <m/>
    <n v="0"/>
    <m/>
  </r>
  <r>
    <x v="16"/>
    <x v="12"/>
    <x v="157"/>
    <x v="6"/>
    <x v="2"/>
    <m/>
    <m/>
    <m/>
    <n v="0"/>
    <m/>
    <n v="0"/>
    <m/>
  </r>
  <r>
    <x v="16"/>
    <x v="12"/>
    <x v="156"/>
    <x v="6"/>
    <x v="2"/>
    <m/>
    <m/>
    <m/>
    <n v="0"/>
    <m/>
    <n v="0"/>
    <m/>
  </r>
  <r>
    <x v="16"/>
    <x v="4"/>
    <x v="36"/>
    <x v="6"/>
    <x v="2"/>
    <m/>
    <m/>
    <m/>
    <n v="0"/>
    <m/>
    <n v="0"/>
    <m/>
  </r>
  <r>
    <x v="16"/>
    <x v="4"/>
    <x v="57"/>
    <x v="6"/>
    <x v="2"/>
    <m/>
    <m/>
    <m/>
    <n v="125900"/>
    <m/>
    <n v="125900"/>
    <m/>
  </r>
  <r>
    <x v="16"/>
    <x v="4"/>
    <x v="35"/>
    <x v="6"/>
    <x v="2"/>
    <m/>
    <m/>
    <m/>
    <n v="0"/>
    <m/>
    <n v="0"/>
    <m/>
  </r>
  <r>
    <x v="16"/>
    <x v="4"/>
    <x v="34"/>
    <x v="6"/>
    <x v="2"/>
    <m/>
    <m/>
    <m/>
    <n v="40286"/>
    <m/>
    <n v="40286"/>
    <m/>
  </r>
  <r>
    <x v="16"/>
    <x v="3"/>
    <x v="97"/>
    <x v="6"/>
    <x v="2"/>
    <m/>
    <m/>
    <m/>
    <n v="0"/>
    <m/>
    <n v="0"/>
    <m/>
  </r>
  <r>
    <x v="16"/>
    <x v="3"/>
    <x v="55"/>
    <x v="6"/>
    <x v="2"/>
    <m/>
    <m/>
    <m/>
    <n v="0"/>
    <m/>
    <n v="0"/>
    <m/>
  </r>
  <r>
    <x v="16"/>
    <x v="3"/>
    <x v="16"/>
    <x v="6"/>
    <x v="2"/>
    <m/>
    <m/>
    <m/>
    <n v="0"/>
    <m/>
    <n v="0"/>
    <m/>
  </r>
  <r>
    <x v="16"/>
    <x v="4"/>
    <x v="155"/>
    <x v="6"/>
    <x v="2"/>
    <m/>
    <m/>
    <m/>
    <n v="0"/>
    <m/>
    <n v="0"/>
    <m/>
  </r>
  <r>
    <x v="16"/>
    <x v="4"/>
    <x v="73"/>
    <x v="6"/>
    <x v="2"/>
    <m/>
    <m/>
    <m/>
    <n v="0"/>
    <m/>
    <n v="0"/>
    <m/>
  </r>
  <r>
    <x v="16"/>
    <x v="4"/>
    <x v="56"/>
    <x v="6"/>
    <x v="2"/>
    <m/>
    <m/>
    <m/>
    <n v="0"/>
    <m/>
    <n v="0"/>
    <m/>
  </r>
  <r>
    <x v="16"/>
    <x v="4"/>
    <x v="27"/>
    <x v="6"/>
    <x v="2"/>
    <m/>
    <m/>
    <m/>
    <n v="0"/>
    <m/>
    <n v="0"/>
    <m/>
  </r>
  <r>
    <x v="16"/>
    <x v="4"/>
    <x v="45"/>
    <x v="6"/>
    <x v="2"/>
    <m/>
    <m/>
    <m/>
    <n v="0"/>
    <m/>
    <n v="0"/>
    <m/>
  </r>
  <r>
    <x v="16"/>
    <x v="4"/>
    <x v="17"/>
    <x v="6"/>
    <x v="2"/>
    <m/>
    <m/>
    <m/>
    <n v="0"/>
    <m/>
    <n v="0"/>
    <m/>
  </r>
  <r>
    <x v="16"/>
    <x v="4"/>
    <x v="65"/>
    <x v="6"/>
    <x v="2"/>
    <m/>
    <m/>
    <m/>
    <n v="0"/>
    <m/>
    <n v="0"/>
    <m/>
  </r>
  <r>
    <x v="16"/>
    <x v="4"/>
    <x v="53"/>
    <x v="6"/>
    <x v="2"/>
    <m/>
    <m/>
    <m/>
    <n v="15946"/>
    <m/>
    <n v="15946"/>
    <m/>
  </r>
  <r>
    <x v="16"/>
    <x v="2"/>
    <x v="48"/>
    <x v="6"/>
    <x v="2"/>
    <m/>
    <m/>
    <m/>
    <n v="0"/>
    <m/>
    <n v="0"/>
    <m/>
  </r>
  <r>
    <x v="16"/>
    <x v="2"/>
    <x v="49"/>
    <x v="6"/>
    <x v="2"/>
    <m/>
    <m/>
    <m/>
    <n v="75848"/>
    <m/>
    <n v="75848"/>
    <m/>
  </r>
  <r>
    <x v="16"/>
    <x v="2"/>
    <x v="47"/>
    <x v="6"/>
    <x v="2"/>
    <m/>
    <m/>
    <m/>
    <n v="0"/>
    <m/>
    <n v="0"/>
    <m/>
  </r>
  <r>
    <x v="16"/>
    <x v="2"/>
    <x v="88"/>
    <x v="6"/>
    <x v="2"/>
    <m/>
    <m/>
    <m/>
    <n v="0"/>
    <m/>
    <n v="0"/>
    <m/>
  </r>
  <r>
    <x v="16"/>
    <x v="2"/>
    <x v="110"/>
    <x v="6"/>
    <x v="2"/>
    <m/>
    <m/>
    <m/>
    <n v="0"/>
    <m/>
    <n v="0"/>
    <m/>
  </r>
  <r>
    <x v="16"/>
    <x v="2"/>
    <x v="87"/>
    <x v="6"/>
    <x v="2"/>
    <m/>
    <m/>
    <m/>
    <n v="0"/>
    <m/>
    <n v="0"/>
    <m/>
  </r>
  <r>
    <x v="16"/>
    <x v="2"/>
    <x v="84"/>
    <x v="6"/>
    <x v="2"/>
    <m/>
    <m/>
    <m/>
    <n v="0"/>
    <m/>
    <n v="0"/>
    <m/>
  </r>
  <r>
    <x v="16"/>
    <x v="2"/>
    <x v="11"/>
    <x v="6"/>
    <x v="2"/>
    <m/>
    <m/>
    <m/>
    <n v="0"/>
    <m/>
    <n v="0"/>
    <m/>
  </r>
  <r>
    <x v="16"/>
    <x v="2"/>
    <x v="120"/>
    <x v="6"/>
    <x v="2"/>
    <m/>
    <m/>
    <m/>
    <n v="0"/>
    <m/>
    <n v="0"/>
    <m/>
  </r>
  <r>
    <x v="16"/>
    <x v="2"/>
    <x v="58"/>
    <x v="6"/>
    <x v="2"/>
    <m/>
    <m/>
    <m/>
    <n v="0"/>
    <m/>
    <n v="0"/>
    <m/>
  </r>
  <r>
    <x v="16"/>
    <x v="2"/>
    <x v="112"/>
    <x v="6"/>
    <x v="2"/>
    <m/>
    <m/>
    <m/>
    <n v="0"/>
    <m/>
    <n v="0"/>
    <m/>
  </r>
  <r>
    <x v="16"/>
    <x v="2"/>
    <x v="20"/>
    <x v="6"/>
    <x v="2"/>
    <m/>
    <m/>
    <m/>
    <n v="0"/>
    <m/>
    <n v="0"/>
    <m/>
  </r>
  <r>
    <x v="16"/>
    <x v="2"/>
    <x v="86"/>
    <x v="6"/>
    <x v="2"/>
    <m/>
    <m/>
    <m/>
    <n v="0"/>
    <m/>
    <n v="0"/>
    <m/>
  </r>
  <r>
    <x v="16"/>
    <x v="2"/>
    <x v="59"/>
    <x v="6"/>
    <x v="2"/>
    <m/>
    <m/>
    <m/>
    <n v="0"/>
    <m/>
    <n v="0"/>
    <m/>
  </r>
  <r>
    <x v="16"/>
    <x v="2"/>
    <x v="10"/>
    <x v="6"/>
    <x v="2"/>
    <m/>
    <m/>
    <m/>
    <n v="0"/>
    <m/>
    <n v="0"/>
    <m/>
  </r>
  <r>
    <x v="16"/>
    <x v="2"/>
    <x v="4"/>
    <x v="6"/>
    <x v="2"/>
    <m/>
    <m/>
    <m/>
    <n v="41686"/>
    <m/>
    <n v="41686"/>
    <m/>
  </r>
  <r>
    <x v="16"/>
    <x v="2"/>
    <x v="29"/>
    <x v="6"/>
    <x v="2"/>
    <m/>
    <m/>
    <m/>
    <n v="0"/>
    <m/>
    <n v="0"/>
    <m/>
  </r>
  <r>
    <x v="16"/>
    <x v="2"/>
    <x v="26"/>
    <x v="6"/>
    <x v="2"/>
    <m/>
    <m/>
    <m/>
    <n v="0"/>
    <m/>
    <n v="0"/>
    <m/>
  </r>
  <r>
    <x v="16"/>
    <x v="2"/>
    <x v="122"/>
    <x v="6"/>
    <x v="2"/>
    <m/>
    <m/>
    <m/>
    <n v="0"/>
    <m/>
    <n v="0"/>
    <m/>
  </r>
  <r>
    <x v="16"/>
    <x v="3"/>
    <x v="74"/>
    <x v="6"/>
    <x v="2"/>
    <m/>
    <m/>
    <m/>
    <n v="0"/>
    <m/>
    <n v="0"/>
    <m/>
  </r>
  <r>
    <x v="16"/>
    <x v="3"/>
    <x v="111"/>
    <x v="6"/>
    <x v="2"/>
    <m/>
    <m/>
    <m/>
    <n v="0"/>
    <m/>
    <n v="0"/>
    <m/>
  </r>
  <r>
    <x v="16"/>
    <x v="3"/>
    <x v="134"/>
    <x v="6"/>
    <x v="2"/>
    <m/>
    <m/>
    <m/>
    <n v="0"/>
    <m/>
    <n v="0"/>
    <m/>
  </r>
  <r>
    <x v="16"/>
    <x v="3"/>
    <x v="183"/>
    <x v="6"/>
    <x v="2"/>
    <m/>
    <m/>
    <m/>
    <n v="0"/>
    <m/>
    <n v="0"/>
    <m/>
  </r>
  <r>
    <x v="16"/>
    <x v="3"/>
    <x v="211"/>
    <x v="6"/>
    <x v="2"/>
    <m/>
    <m/>
    <m/>
    <n v="0"/>
    <m/>
    <n v="0"/>
    <m/>
  </r>
  <r>
    <x v="16"/>
    <x v="3"/>
    <x v="51"/>
    <x v="6"/>
    <x v="2"/>
    <m/>
    <m/>
    <m/>
    <n v="0"/>
    <m/>
    <n v="0"/>
    <m/>
  </r>
  <r>
    <x v="16"/>
    <x v="3"/>
    <x v="104"/>
    <x v="6"/>
    <x v="2"/>
    <m/>
    <m/>
    <m/>
    <n v="0"/>
    <m/>
    <n v="0"/>
    <m/>
  </r>
  <r>
    <x v="16"/>
    <x v="3"/>
    <x v="42"/>
    <x v="6"/>
    <x v="2"/>
    <m/>
    <m/>
    <m/>
    <n v="0"/>
    <m/>
    <n v="0"/>
    <m/>
  </r>
  <r>
    <x v="16"/>
    <x v="3"/>
    <x v="38"/>
    <x v="6"/>
    <x v="2"/>
    <m/>
    <m/>
    <m/>
    <n v="0"/>
    <m/>
    <n v="0"/>
    <m/>
  </r>
  <r>
    <x v="16"/>
    <x v="3"/>
    <x v="63"/>
    <x v="6"/>
    <x v="2"/>
    <m/>
    <m/>
    <m/>
    <n v="0"/>
    <m/>
    <n v="0"/>
    <m/>
  </r>
  <r>
    <x v="16"/>
    <x v="3"/>
    <x v="98"/>
    <x v="6"/>
    <x v="2"/>
    <m/>
    <m/>
    <m/>
    <n v="0"/>
    <m/>
    <n v="0"/>
    <m/>
  </r>
  <r>
    <x v="16"/>
    <x v="3"/>
    <x v="119"/>
    <x v="6"/>
    <x v="2"/>
    <m/>
    <m/>
    <m/>
    <n v="0"/>
    <m/>
    <n v="0"/>
    <m/>
  </r>
  <r>
    <x v="16"/>
    <x v="3"/>
    <x v="190"/>
    <x v="6"/>
    <x v="2"/>
    <m/>
    <m/>
    <m/>
    <n v="0"/>
    <m/>
    <n v="0"/>
    <m/>
  </r>
  <r>
    <x v="16"/>
    <x v="2"/>
    <x v="81"/>
    <x v="6"/>
    <x v="2"/>
    <m/>
    <m/>
    <m/>
    <n v="0"/>
    <m/>
    <n v="0"/>
    <m/>
  </r>
  <r>
    <x v="16"/>
    <x v="2"/>
    <x v="43"/>
    <x v="6"/>
    <x v="2"/>
    <m/>
    <m/>
    <m/>
    <n v="0"/>
    <m/>
    <n v="0"/>
    <m/>
  </r>
  <r>
    <x v="16"/>
    <x v="9"/>
    <x v="106"/>
    <x v="1"/>
    <x v="12"/>
    <n v="393975"/>
    <m/>
    <m/>
    <m/>
    <m/>
    <n v="393975"/>
    <m/>
  </r>
  <r>
    <x v="16"/>
    <x v="9"/>
    <x v="107"/>
    <x v="1"/>
    <x v="12"/>
    <n v="517255"/>
    <m/>
    <m/>
    <m/>
    <m/>
    <n v="517255"/>
    <m/>
  </r>
  <r>
    <x v="16"/>
    <x v="9"/>
    <x v="126"/>
    <x v="1"/>
    <x v="12"/>
    <n v="224175"/>
    <m/>
    <m/>
    <m/>
    <m/>
    <n v="224175"/>
    <m/>
  </r>
  <r>
    <x v="16"/>
    <x v="9"/>
    <x v="154"/>
    <x v="1"/>
    <x v="12"/>
    <n v="7072"/>
    <m/>
    <m/>
    <m/>
    <m/>
    <n v="7072"/>
    <m/>
  </r>
  <r>
    <x v="16"/>
    <x v="9"/>
    <x v="95"/>
    <x v="1"/>
    <x v="12"/>
    <n v="825818"/>
    <m/>
    <m/>
    <m/>
    <m/>
    <n v="825818"/>
    <m/>
  </r>
  <r>
    <x v="16"/>
    <x v="9"/>
    <x v="161"/>
    <x v="1"/>
    <x v="12"/>
    <n v="95314"/>
    <m/>
    <m/>
    <m/>
    <m/>
    <n v="95314"/>
    <m/>
  </r>
  <r>
    <x v="16"/>
    <x v="9"/>
    <x v="158"/>
    <x v="1"/>
    <x v="12"/>
    <n v="0"/>
    <m/>
    <m/>
    <m/>
    <m/>
    <n v="0"/>
    <m/>
  </r>
  <r>
    <x v="16"/>
    <x v="9"/>
    <x v="148"/>
    <x v="1"/>
    <x v="12"/>
    <n v="175635"/>
    <m/>
    <m/>
    <m/>
    <m/>
    <n v="175635"/>
    <m/>
  </r>
  <r>
    <x v="16"/>
    <x v="9"/>
    <x v="142"/>
    <x v="1"/>
    <x v="12"/>
    <n v="231514"/>
    <m/>
    <m/>
    <m/>
    <m/>
    <n v="231514"/>
    <m/>
  </r>
  <r>
    <x v="16"/>
    <x v="9"/>
    <x v="173"/>
    <x v="1"/>
    <x v="12"/>
    <n v="153325"/>
    <m/>
    <m/>
    <m/>
    <m/>
    <n v="153325"/>
    <m/>
  </r>
  <r>
    <x v="16"/>
    <x v="9"/>
    <x v="137"/>
    <x v="1"/>
    <x v="12"/>
    <n v="57546"/>
    <m/>
    <m/>
    <m/>
    <m/>
    <n v="57546"/>
    <m/>
  </r>
  <r>
    <x v="16"/>
    <x v="9"/>
    <x v="146"/>
    <x v="1"/>
    <x v="12"/>
    <n v="34906"/>
    <m/>
    <m/>
    <m/>
    <m/>
    <n v="34906"/>
    <m/>
  </r>
  <r>
    <x v="16"/>
    <x v="9"/>
    <x v="159"/>
    <x v="1"/>
    <x v="12"/>
    <n v="22376"/>
    <m/>
    <m/>
    <m/>
    <m/>
    <n v="22376"/>
    <m/>
  </r>
  <r>
    <x v="16"/>
    <x v="9"/>
    <x v="170"/>
    <x v="1"/>
    <x v="12"/>
    <n v="27932"/>
    <m/>
    <m/>
    <m/>
    <m/>
    <n v="27932"/>
    <m/>
  </r>
  <r>
    <x v="16"/>
    <x v="1"/>
    <x v="23"/>
    <x v="1"/>
    <x v="12"/>
    <n v="7075083"/>
    <m/>
    <m/>
    <m/>
    <m/>
    <n v="7075083"/>
    <m/>
  </r>
  <r>
    <x v="16"/>
    <x v="1"/>
    <x v="24"/>
    <x v="1"/>
    <x v="12"/>
    <n v="2234724"/>
    <m/>
    <m/>
    <m/>
    <m/>
    <n v="2234724"/>
    <m/>
  </r>
  <r>
    <x v="16"/>
    <x v="1"/>
    <x v="79"/>
    <x v="1"/>
    <x v="12"/>
    <n v="288128"/>
    <m/>
    <m/>
    <m/>
    <m/>
    <n v="288128"/>
    <m/>
  </r>
  <r>
    <x v="16"/>
    <x v="1"/>
    <x v="41"/>
    <x v="1"/>
    <x v="12"/>
    <n v="1164491"/>
    <m/>
    <m/>
    <m/>
    <m/>
    <n v="1164491"/>
    <m/>
  </r>
  <r>
    <x v="16"/>
    <x v="1"/>
    <x v="2"/>
    <x v="1"/>
    <x v="12"/>
    <n v="3110922"/>
    <m/>
    <m/>
    <m/>
    <m/>
    <n v="3110922"/>
    <m/>
  </r>
  <r>
    <x v="16"/>
    <x v="1"/>
    <x v="21"/>
    <x v="1"/>
    <x v="12"/>
    <n v="875931"/>
    <m/>
    <m/>
    <m/>
    <m/>
    <n v="875931"/>
    <m/>
  </r>
  <r>
    <x v="16"/>
    <x v="1"/>
    <x v="5"/>
    <x v="1"/>
    <x v="12"/>
    <n v="2542726"/>
    <m/>
    <m/>
    <m/>
    <m/>
    <n v="2542726"/>
    <m/>
  </r>
  <r>
    <x v="16"/>
    <x v="1"/>
    <x v="37"/>
    <x v="1"/>
    <x v="12"/>
    <n v="4844526"/>
    <m/>
    <m/>
    <m/>
    <m/>
    <n v="4844526"/>
    <m/>
  </r>
  <r>
    <x v="16"/>
    <x v="1"/>
    <x v="19"/>
    <x v="1"/>
    <x v="12"/>
    <n v="7283603"/>
    <m/>
    <m/>
    <m/>
    <m/>
    <n v="7283603"/>
    <m/>
  </r>
  <r>
    <x v="16"/>
    <x v="1"/>
    <x v="30"/>
    <x v="1"/>
    <x v="12"/>
    <n v="4444704"/>
    <m/>
    <m/>
    <m/>
    <m/>
    <n v="4444704"/>
    <m/>
  </r>
  <r>
    <x v="16"/>
    <x v="1"/>
    <x v="14"/>
    <x v="1"/>
    <x v="12"/>
    <n v="4203942"/>
    <m/>
    <m/>
    <m/>
    <m/>
    <n v="4203942"/>
    <m/>
  </r>
  <r>
    <x v="16"/>
    <x v="1"/>
    <x v="6"/>
    <x v="1"/>
    <x v="12"/>
    <n v="10908862"/>
    <m/>
    <m/>
    <m/>
    <m/>
    <n v="10908862"/>
    <m/>
  </r>
  <r>
    <x v="16"/>
    <x v="1"/>
    <x v="25"/>
    <x v="1"/>
    <x v="12"/>
    <n v="5803144"/>
    <m/>
    <m/>
    <m/>
    <m/>
    <n v="5803144"/>
    <m/>
  </r>
  <r>
    <x v="16"/>
    <x v="1"/>
    <x v="28"/>
    <x v="1"/>
    <x v="12"/>
    <n v="4591982"/>
    <m/>
    <m/>
    <m/>
    <m/>
    <n v="4591982"/>
    <m/>
  </r>
  <r>
    <x v="16"/>
    <x v="1"/>
    <x v="169"/>
    <x v="1"/>
    <x v="12"/>
    <n v="0"/>
    <m/>
    <m/>
    <m/>
    <m/>
    <n v="0"/>
    <m/>
  </r>
  <r>
    <x v="16"/>
    <x v="1"/>
    <x v="64"/>
    <x v="1"/>
    <x v="12"/>
    <n v="1406834"/>
    <m/>
    <m/>
    <m/>
    <m/>
    <n v="1406834"/>
    <m/>
  </r>
  <r>
    <x v="16"/>
    <x v="1"/>
    <x v="75"/>
    <x v="1"/>
    <x v="12"/>
    <n v="106021"/>
    <m/>
    <m/>
    <m/>
    <m/>
    <n v="106021"/>
    <m/>
  </r>
  <r>
    <x v="16"/>
    <x v="1"/>
    <x v="94"/>
    <x v="1"/>
    <x v="12"/>
    <n v="204442"/>
    <m/>
    <m/>
    <m/>
    <m/>
    <n v="204442"/>
    <m/>
  </r>
  <r>
    <x v="16"/>
    <x v="1"/>
    <x v="163"/>
    <x v="1"/>
    <x v="12"/>
    <n v="0"/>
    <m/>
    <m/>
    <m/>
    <m/>
    <n v="0"/>
    <m/>
  </r>
  <r>
    <x v="16"/>
    <x v="1"/>
    <x v="166"/>
    <x v="1"/>
    <x v="12"/>
    <n v="0"/>
    <m/>
    <m/>
    <m/>
    <m/>
    <n v="0"/>
    <m/>
  </r>
  <r>
    <x v="16"/>
    <x v="1"/>
    <x v="116"/>
    <x v="1"/>
    <x v="12"/>
    <n v="0"/>
    <m/>
    <m/>
    <m/>
    <m/>
    <n v="0"/>
    <m/>
  </r>
  <r>
    <x v="16"/>
    <x v="1"/>
    <x v="145"/>
    <x v="1"/>
    <x v="12"/>
    <n v="0"/>
    <m/>
    <m/>
    <m/>
    <m/>
    <n v="0"/>
    <m/>
  </r>
  <r>
    <x v="16"/>
    <x v="1"/>
    <x v="118"/>
    <x v="1"/>
    <x v="12"/>
    <n v="14010"/>
    <m/>
    <m/>
    <m/>
    <m/>
    <n v="14010"/>
    <m/>
  </r>
  <r>
    <x v="16"/>
    <x v="1"/>
    <x v="153"/>
    <x v="1"/>
    <x v="12"/>
    <n v="0"/>
    <m/>
    <m/>
    <m/>
    <m/>
    <n v="0"/>
    <m/>
  </r>
  <r>
    <x v="16"/>
    <x v="1"/>
    <x v="129"/>
    <x v="1"/>
    <x v="12"/>
    <n v="0"/>
    <m/>
    <m/>
    <m/>
    <m/>
    <n v="0"/>
    <m/>
  </r>
  <r>
    <x v="16"/>
    <x v="1"/>
    <x v="93"/>
    <x v="1"/>
    <x v="12"/>
    <n v="222682"/>
    <m/>
    <m/>
    <m/>
    <m/>
    <n v="222682"/>
    <m/>
  </r>
  <r>
    <x v="16"/>
    <x v="1"/>
    <x v="67"/>
    <x v="1"/>
    <x v="12"/>
    <n v="0"/>
    <m/>
    <m/>
    <m/>
    <m/>
    <n v="0"/>
    <m/>
  </r>
  <r>
    <x v="16"/>
    <x v="1"/>
    <x v="85"/>
    <x v="1"/>
    <x v="12"/>
    <n v="328086"/>
    <m/>
    <m/>
    <m/>
    <m/>
    <n v="328086"/>
    <m/>
  </r>
  <r>
    <x v="16"/>
    <x v="1"/>
    <x v="99"/>
    <x v="1"/>
    <x v="12"/>
    <n v="0"/>
    <m/>
    <m/>
    <m/>
    <m/>
    <n v="0"/>
    <m/>
  </r>
  <r>
    <x v="16"/>
    <x v="1"/>
    <x v="123"/>
    <x v="1"/>
    <x v="12"/>
    <n v="35612"/>
    <m/>
    <m/>
    <m/>
    <m/>
    <n v="35612"/>
    <m/>
  </r>
  <r>
    <x v="16"/>
    <x v="1"/>
    <x v="100"/>
    <x v="1"/>
    <x v="12"/>
    <n v="172225"/>
    <m/>
    <m/>
    <m/>
    <m/>
    <n v="172225"/>
    <m/>
  </r>
  <r>
    <x v="16"/>
    <x v="1"/>
    <x v="3"/>
    <x v="1"/>
    <x v="12"/>
    <n v="2312839"/>
    <m/>
    <m/>
    <m/>
    <m/>
    <n v="2312839"/>
    <m/>
  </r>
  <r>
    <x v="16"/>
    <x v="1"/>
    <x v="13"/>
    <x v="1"/>
    <x v="12"/>
    <n v="1725869"/>
    <m/>
    <m/>
    <m/>
    <m/>
    <n v="1725869"/>
    <m/>
  </r>
  <r>
    <x v="16"/>
    <x v="1"/>
    <x v="15"/>
    <x v="1"/>
    <x v="12"/>
    <n v="2152520"/>
    <m/>
    <m/>
    <m/>
    <m/>
    <n v="2152520"/>
    <m/>
  </r>
  <r>
    <x v="16"/>
    <x v="1"/>
    <x v="76"/>
    <x v="1"/>
    <x v="12"/>
    <n v="1671688"/>
    <m/>
    <m/>
    <m/>
    <m/>
    <n v="1671688"/>
    <m/>
  </r>
  <r>
    <x v="16"/>
    <x v="1"/>
    <x v="92"/>
    <x v="1"/>
    <x v="12"/>
    <n v="684761"/>
    <m/>
    <m/>
    <m/>
    <m/>
    <n v="684761"/>
    <m/>
  </r>
  <r>
    <x v="16"/>
    <x v="1"/>
    <x v="125"/>
    <x v="1"/>
    <x v="12"/>
    <n v="7948"/>
    <m/>
    <m/>
    <m/>
    <m/>
    <n v="7948"/>
    <m/>
  </r>
  <r>
    <x v="16"/>
    <x v="1"/>
    <x v="187"/>
    <x v="1"/>
    <x v="12"/>
    <n v="35571"/>
    <m/>
    <m/>
    <m/>
    <m/>
    <n v="35571"/>
    <m/>
  </r>
  <r>
    <x v="16"/>
    <x v="1"/>
    <x v="127"/>
    <x v="1"/>
    <x v="12"/>
    <n v="0"/>
    <m/>
    <m/>
    <m/>
    <m/>
    <n v="0"/>
    <m/>
  </r>
  <r>
    <x v="16"/>
    <x v="1"/>
    <x v="141"/>
    <x v="1"/>
    <x v="12"/>
    <n v="0"/>
    <m/>
    <m/>
    <m/>
    <m/>
    <n v="0"/>
    <m/>
  </r>
  <r>
    <x v="16"/>
    <x v="8"/>
    <x v="136"/>
    <x v="1"/>
    <x v="12"/>
    <n v="0"/>
    <m/>
    <m/>
    <m/>
    <m/>
    <n v="0"/>
    <m/>
  </r>
  <r>
    <x v="16"/>
    <x v="8"/>
    <x v="182"/>
    <x v="1"/>
    <x v="12"/>
    <n v="11759"/>
    <m/>
    <m/>
    <m/>
    <m/>
    <n v="11759"/>
    <m/>
  </r>
  <r>
    <x v="16"/>
    <x v="8"/>
    <x v="179"/>
    <x v="1"/>
    <x v="12"/>
    <n v="0"/>
    <m/>
    <m/>
    <m/>
    <m/>
    <n v="0"/>
    <m/>
  </r>
  <r>
    <x v="16"/>
    <x v="8"/>
    <x v="135"/>
    <x v="1"/>
    <x v="12"/>
    <n v="0"/>
    <m/>
    <m/>
    <m/>
    <m/>
    <n v="0"/>
    <m/>
  </r>
  <r>
    <x v="16"/>
    <x v="8"/>
    <x v="114"/>
    <x v="1"/>
    <x v="12"/>
    <n v="55604"/>
    <m/>
    <m/>
    <m/>
    <m/>
    <n v="55604"/>
    <m/>
  </r>
  <r>
    <x v="16"/>
    <x v="8"/>
    <x v="175"/>
    <x v="1"/>
    <x v="12"/>
    <n v="0"/>
    <m/>
    <m/>
    <m/>
    <m/>
    <n v="0"/>
    <m/>
  </r>
  <r>
    <x v="16"/>
    <x v="8"/>
    <x v="221"/>
    <x v="1"/>
    <x v="12"/>
    <n v="0"/>
    <m/>
    <m/>
    <m/>
    <m/>
    <n v="0"/>
    <m/>
  </r>
  <r>
    <x v="16"/>
    <x v="8"/>
    <x v="102"/>
    <x v="1"/>
    <x v="12"/>
    <n v="0"/>
    <m/>
    <m/>
    <m/>
    <m/>
    <n v="0"/>
    <m/>
  </r>
  <r>
    <x v="16"/>
    <x v="8"/>
    <x v="71"/>
    <x v="1"/>
    <x v="12"/>
    <n v="107747"/>
    <m/>
    <m/>
    <m/>
    <m/>
    <n v="107747"/>
    <m/>
  </r>
  <r>
    <x v="16"/>
    <x v="8"/>
    <x v="222"/>
    <x v="1"/>
    <x v="12"/>
    <n v="0"/>
    <m/>
    <m/>
    <m/>
    <m/>
    <n v="0"/>
    <m/>
  </r>
  <r>
    <x v="16"/>
    <x v="8"/>
    <x v="171"/>
    <x v="1"/>
    <x v="12"/>
    <n v="0"/>
    <m/>
    <m/>
    <m/>
    <m/>
    <n v="0"/>
    <m/>
  </r>
  <r>
    <x v="16"/>
    <x v="8"/>
    <x v="83"/>
    <x v="1"/>
    <x v="12"/>
    <n v="38748"/>
    <m/>
    <m/>
    <m/>
    <m/>
    <n v="38748"/>
    <m/>
  </r>
  <r>
    <x v="16"/>
    <x v="10"/>
    <x v="109"/>
    <x v="1"/>
    <x v="12"/>
    <n v="59849"/>
    <m/>
    <m/>
    <m/>
    <m/>
    <n v="59849"/>
    <m/>
  </r>
  <r>
    <x v="16"/>
    <x v="10"/>
    <x v="144"/>
    <x v="1"/>
    <x v="12"/>
    <n v="0"/>
    <m/>
    <m/>
    <m/>
    <m/>
    <n v="0"/>
    <m/>
  </r>
  <r>
    <x v="16"/>
    <x v="10"/>
    <x v="151"/>
    <x v="1"/>
    <x v="12"/>
    <n v="30278"/>
    <m/>
    <m/>
    <m/>
    <m/>
    <n v="30278"/>
    <m/>
  </r>
  <r>
    <x v="16"/>
    <x v="11"/>
    <x v="113"/>
    <x v="1"/>
    <x v="12"/>
    <n v="387313"/>
    <m/>
    <m/>
    <m/>
    <m/>
    <n v="387313"/>
    <m/>
  </r>
  <r>
    <x v="16"/>
    <x v="6"/>
    <x v="108"/>
    <x v="1"/>
    <x v="12"/>
    <n v="157084"/>
    <m/>
    <m/>
    <m/>
    <m/>
    <n v="157084"/>
    <m/>
  </r>
  <r>
    <x v="16"/>
    <x v="6"/>
    <x v="91"/>
    <x v="1"/>
    <x v="12"/>
    <n v="587764"/>
    <m/>
    <m/>
    <m/>
    <m/>
    <n v="587764"/>
    <m/>
  </r>
  <r>
    <x v="16"/>
    <x v="6"/>
    <x v="80"/>
    <x v="1"/>
    <x v="12"/>
    <n v="65463"/>
    <m/>
    <m/>
    <m/>
    <m/>
    <n v="65463"/>
    <m/>
  </r>
  <r>
    <x v="16"/>
    <x v="6"/>
    <x v="44"/>
    <x v="1"/>
    <x v="12"/>
    <n v="362012"/>
    <m/>
    <m/>
    <m/>
    <m/>
    <n v="362012"/>
    <m/>
  </r>
  <r>
    <x v="16"/>
    <x v="6"/>
    <x v="90"/>
    <x v="1"/>
    <x v="12"/>
    <n v="252901"/>
    <m/>
    <m/>
    <m/>
    <m/>
    <n v="252901"/>
    <m/>
  </r>
  <r>
    <x v="16"/>
    <x v="6"/>
    <x v="177"/>
    <x v="1"/>
    <x v="12"/>
    <n v="20911"/>
    <m/>
    <m/>
    <m/>
    <m/>
    <n v="20911"/>
    <m/>
  </r>
  <r>
    <x v="16"/>
    <x v="6"/>
    <x v="61"/>
    <x v="1"/>
    <x v="12"/>
    <n v="565944"/>
    <m/>
    <m/>
    <m/>
    <m/>
    <n v="565944"/>
    <m/>
  </r>
  <r>
    <x v="16"/>
    <x v="6"/>
    <x v="105"/>
    <x v="1"/>
    <x v="12"/>
    <n v="0"/>
    <m/>
    <m/>
    <m/>
    <m/>
    <n v="0"/>
    <m/>
  </r>
  <r>
    <x v="16"/>
    <x v="6"/>
    <x v="138"/>
    <x v="1"/>
    <x v="12"/>
    <n v="0"/>
    <m/>
    <m/>
    <m/>
    <m/>
    <n v="0"/>
    <m/>
  </r>
  <r>
    <x v="16"/>
    <x v="0"/>
    <x v="9"/>
    <x v="1"/>
    <x v="12"/>
    <n v="2175887"/>
    <m/>
    <m/>
    <m/>
    <m/>
    <n v="2175887"/>
    <m/>
  </r>
  <r>
    <x v="16"/>
    <x v="0"/>
    <x v="0"/>
    <x v="1"/>
    <x v="12"/>
    <n v="1289679"/>
    <m/>
    <m/>
    <m/>
    <m/>
    <n v="1289679"/>
    <m/>
  </r>
  <r>
    <x v="16"/>
    <x v="0"/>
    <x v="68"/>
    <x v="1"/>
    <x v="12"/>
    <n v="62641"/>
    <m/>
    <m/>
    <m/>
    <m/>
    <n v="62641"/>
    <m/>
  </r>
  <r>
    <x v="16"/>
    <x v="0"/>
    <x v="128"/>
    <x v="1"/>
    <x v="12"/>
    <n v="0"/>
    <m/>
    <m/>
    <m/>
    <m/>
    <n v="0"/>
    <m/>
  </r>
  <r>
    <x v="16"/>
    <x v="0"/>
    <x v="124"/>
    <x v="1"/>
    <x v="12"/>
    <n v="21163"/>
    <m/>
    <m/>
    <m/>
    <m/>
    <n v="21163"/>
    <m/>
  </r>
  <r>
    <x v="16"/>
    <x v="0"/>
    <x v="12"/>
    <x v="1"/>
    <x v="12"/>
    <n v="1520952"/>
    <m/>
    <m/>
    <m/>
    <m/>
    <n v="1520952"/>
    <m/>
  </r>
  <r>
    <x v="16"/>
    <x v="0"/>
    <x v="40"/>
    <x v="1"/>
    <x v="12"/>
    <n v="220983"/>
    <m/>
    <m/>
    <m/>
    <m/>
    <n v="220983"/>
    <m/>
  </r>
  <r>
    <x v="16"/>
    <x v="0"/>
    <x v="70"/>
    <x v="1"/>
    <x v="12"/>
    <n v="171938"/>
    <m/>
    <m/>
    <m/>
    <m/>
    <n v="171938"/>
    <m/>
  </r>
  <r>
    <x v="16"/>
    <x v="0"/>
    <x v="77"/>
    <x v="1"/>
    <x v="12"/>
    <n v="442302"/>
    <m/>
    <m/>
    <m/>
    <m/>
    <n v="442302"/>
    <m/>
  </r>
  <r>
    <x v="16"/>
    <x v="0"/>
    <x v="131"/>
    <x v="1"/>
    <x v="12"/>
    <n v="145590"/>
    <m/>
    <m/>
    <m/>
    <m/>
    <n v="145590"/>
    <m/>
  </r>
  <r>
    <x v="16"/>
    <x v="0"/>
    <x v="7"/>
    <x v="1"/>
    <x v="12"/>
    <n v="2709274"/>
    <m/>
    <m/>
    <m/>
    <m/>
    <n v="2709274"/>
    <m/>
  </r>
  <r>
    <x v="16"/>
    <x v="0"/>
    <x v="50"/>
    <x v="1"/>
    <x v="12"/>
    <n v="27467"/>
    <m/>
    <m/>
    <m/>
    <m/>
    <n v="27467"/>
    <m/>
  </r>
  <r>
    <x v="16"/>
    <x v="0"/>
    <x v="1"/>
    <x v="1"/>
    <x v="12"/>
    <n v="376402"/>
    <m/>
    <m/>
    <m/>
    <m/>
    <n v="376402"/>
    <m/>
  </r>
  <r>
    <x v="16"/>
    <x v="0"/>
    <x v="8"/>
    <x v="1"/>
    <x v="12"/>
    <n v="601483"/>
    <m/>
    <m/>
    <m/>
    <m/>
    <n v="601483"/>
    <m/>
  </r>
  <r>
    <x v="16"/>
    <x v="0"/>
    <x v="60"/>
    <x v="1"/>
    <x v="12"/>
    <n v="556113"/>
    <m/>
    <m/>
    <m/>
    <m/>
    <n v="556113"/>
    <m/>
  </r>
  <r>
    <x v="16"/>
    <x v="0"/>
    <x v="78"/>
    <x v="1"/>
    <x v="12"/>
    <n v="118770"/>
    <m/>
    <m/>
    <m/>
    <m/>
    <n v="118770"/>
    <m/>
  </r>
  <r>
    <x v="16"/>
    <x v="0"/>
    <x v="101"/>
    <x v="1"/>
    <x v="12"/>
    <n v="71084"/>
    <m/>
    <m/>
    <m/>
    <m/>
    <n v="71084"/>
    <m/>
  </r>
  <r>
    <x v="16"/>
    <x v="0"/>
    <x v="32"/>
    <x v="1"/>
    <x v="12"/>
    <n v="0"/>
    <m/>
    <m/>
    <m/>
    <m/>
    <n v="0"/>
    <m/>
  </r>
  <r>
    <x v="16"/>
    <x v="0"/>
    <x v="132"/>
    <x v="1"/>
    <x v="12"/>
    <n v="0"/>
    <m/>
    <m/>
    <m/>
    <m/>
    <n v="0"/>
    <m/>
  </r>
  <r>
    <x v="16"/>
    <x v="0"/>
    <x v="162"/>
    <x v="1"/>
    <x v="12"/>
    <n v="0"/>
    <m/>
    <m/>
    <m/>
    <m/>
    <n v="0"/>
    <m/>
  </r>
  <r>
    <x v="16"/>
    <x v="0"/>
    <x v="18"/>
    <x v="1"/>
    <x v="12"/>
    <n v="680698"/>
    <m/>
    <m/>
    <m/>
    <m/>
    <n v="680698"/>
    <m/>
  </r>
  <r>
    <x v="16"/>
    <x v="0"/>
    <x v="46"/>
    <x v="1"/>
    <x v="12"/>
    <n v="918151"/>
    <m/>
    <m/>
    <m/>
    <m/>
    <n v="918151"/>
    <m/>
  </r>
  <r>
    <x v="16"/>
    <x v="0"/>
    <x v="31"/>
    <x v="1"/>
    <x v="12"/>
    <n v="457052"/>
    <m/>
    <m/>
    <m/>
    <m/>
    <n v="457052"/>
    <m/>
  </r>
  <r>
    <x v="16"/>
    <x v="0"/>
    <x v="96"/>
    <x v="1"/>
    <x v="12"/>
    <n v="0"/>
    <m/>
    <m/>
    <m/>
    <m/>
    <n v="0"/>
    <m/>
  </r>
  <r>
    <x v="16"/>
    <x v="0"/>
    <x v="54"/>
    <x v="1"/>
    <x v="12"/>
    <n v="219583"/>
    <m/>
    <m/>
    <m/>
    <m/>
    <n v="219583"/>
    <m/>
  </r>
  <r>
    <x v="16"/>
    <x v="0"/>
    <x v="103"/>
    <x v="1"/>
    <x v="12"/>
    <n v="0"/>
    <m/>
    <m/>
    <m/>
    <m/>
    <n v="0"/>
    <m/>
  </r>
  <r>
    <x v="16"/>
    <x v="5"/>
    <x v="89"/>
    <x v="1"/>
    <x v="12"/>
    <n v="473229"/>
    <m/>
    <m/>
    <m/>
    <m/>
    <n v="473229"/>
    <m/>
  </r>
  <r>
    <x v="16"/>
    <x v="5"/>
    <x v="69"/>
    <x v="1"/>
    <x v="12"/>
    <n v="4402472"/>
    <m/>
    <m/>
    <m/>
    <m/>
    <n v="4402472"/>
    <m/>
  </r>
  <r>
    <x v="16"/>
    <x v="5"/>
    <x v="33"/>
    <x v="1"/>
    <x v="12"/>
    <n v="5354049"/>
    <m/>
    <m/>
    <m/>
    <m/>
    <n v="5354049"/>
    <m/>
  </r>
  <r>
    <x v="16"/>
    <x v="5"/>
    <x v="39"/>
    <x v="1"/>
    <x v="12"/>
    <n v="4836501"/>
    <m/>
    <m/>
    <m/>
    <m/>
    <n v="4836501"/>
    <m/>
  </r>
  <r>
    <x v="16"/>
    <x v="5"/>
    <x v="22"/>
    <x v="1"/>
    <x v="12"/>
    <n v="2631559"/>
    <m/>
    <m/>
    <m/>
    <m/>
    <n v="2631559"/>
    <m/>
  </r>
  <r>
    <x v="16"/>
    <x v="7"/>
    <x v="121"/>
    <x v="1"/>
    <x v="12"/>
    <n v="37881"/>
    <m/>
    <m/>
    <m/>
    <m/>
    <n v="37881"/>
    <m/>
  </r>
  <r>
    <x v="16"/>
    <x v="7"/>
    <x v="52"/>
    <x v="1"/>
    <x v="12"/>
    <n v="619535"/>
    <m/>
    <m/>
    <m/>
    <m/>
    <n v="619535"/>
    <m/>
  </r>
  <r>
    <x v="16"/>
    <x v="7"/>
    <x v="82"/>
    <x v="1"/>
    <x v="12"/>
    <n v="1416820"/>
    <m/>
    <m/>
    <m/>
    <m/>
    <n v="1416820"/>
    <m/>
  </r>
  <r>
    <x v="16"/>
    <x v="5"/>
    <x v="66"/>
    <x v="1"/>
    <x v="12"/>
    <n v="204880"/>
    <m/>
    <m/>
    <m/>
    <m/>
    <n v="204880"/>
    <m/>
  </r>
  <r>
    <x v="16"/>
    <x v="7"/>
    <x v="117"/>
    <x v="1"/>
    <x v="12"/>
    <n v="310927"/>
    <m/>
    <m/>
    <m/>
    <m/>
    <n v="310927"/>
    <m/>
  </r>
  <r>
    <x v="16"/>
    <x v="7"/>
    <x v="115"/>
    <x v="1"/>
    <x v="12"/>
    <n v="109659"/>
    <m/>
    <m/>
    <m/>
    <m/>
    <n v="109659"/>
    <m/>
  </r>
  <r>
    <x v="16"/>
    <x v="7"/>
    <x v="139"/>
    <x v="1"/>
    <x v="12"/>
    <n v="48698"/>
    <m/>
    <m/>
    <m/>
    <m/>
    <n v="48698"/>
    <m/>
  </r>
  <r>
    <x v="16"/>
    <x v="7"/>
    <x v="72"/>
    <x v="1"/>
    <x v="12"/>
    <n v="1432124"/>
    <m/>
    <m/>
    <m/>
    <m/>
    <n v="1432124"/>
    <m/>
  </r>
  <r>
    <x v="16"/>
    <x v="7"/>
    <x v="62"/>
    <x v="1"/>
    <x v="12"/>
    <n v="4176077"/>
    <m/>
    <m/>
    <m/>
    <m/>
    <n v="4176077"/>
    <m/>
  </r>
  <r>
    <x v="16"/>
    <x v="7"/>
    <x v="149"/>
    <x v="1"/>
    <x v="12"/>
    <n v="41292"/>
    <m/>
    <m/>
    <m/>
    <m/>
    <n v="41292"/>
    <m/>
  </r>
  <r>
    <x v="16"/>
    <x v="7"/>
    <x v="133"/>
    <x v="1"/>
    <x v="12"/>
    <n v="39709"/>
    <m/>
    <m/>
    <m/>
    <m/>
    <n v="39709"/>
    <m/>
  </r>
  <r>
    <x v="16"/>
    <x v="7"/>
    <x v="130"/>
    <x v="1"/>
    <x v="12"/>
    <n v="5695"/>
    <m/>
    <m/>
    <m/>
    <m/>
    <n v="5695"/>
    <m/>
  </r>
  <r>
    <x v="16"/>
    <x v="7"/>
    <x v="259"/>
    <x v="1"/>
    <x v="12"/>
    <n v="9329"/>
    <m/>
    <m/>
    <m/>
    <m/>
    <n v="9329"/>
    <m/>
  </r>
  <r>
    <x v="16"/>
    <x v="12"/>
    <x v="157"/>
    <x v="1"/>
    <x v="12"/>
    <n v="17914"/>
    <m/>
    <m/>
    <m/>
    <m/>
    <n v="17914"/>
    <m/>
  </r>
  <r>
    <x v="16"/>
    <x v="12"/>
    <x v="156"/>
    <x v="1"/>
    <x v="12"/>
    <n v="20275"/>
    <m/>
    <m/>
    <m/>
    <m/>
    <n v="20275"/>
    <m/>
  </r>
  <r>
    <x v="16"/>
    <x v="4"/>
    <x v="36"/>
    <x v="1"/>
    <x v="12"/>
    <n v="3439061"/>
    <m/>
    <m/>
    <m/>
    <m/>
    <n v="3439061"/>
    <m/>
  </r>
  <r>
    <x v="16"/>
    <x v="4"/>
    <x v="57"/>
    <x v="1"/>
    <x v="12"/>
    <n v="739565"/>
    <m/>
    <m/>
    <m/>
    <m/>
    <n v="739565"/>
    <m/>
  </r>
  <r>
    <x v="16"/>
    <x v="4"/>
    <x v="35"/>
    <x v="1"/>
    <x v="12"/>
    <n v="5547563"/>
    <m/>
    <m/>
    <m/>
    <m/>
    <n v="5547563"/>
    <m/>
  </r>
  <r>
    <x v="16"/>
    <x v="4"/>
    <x v="34"/>
    <x v="1"/>
    <x v="12"/>
    <n v="3960605"/>
    <m/>
    <m/>
    <m/>
    <m/>
    <n v="3960605"/>
    <m/>
  </r>
  <r>
    <x v="16"/>
    <x v="3"/>
    <x v="97"/>
    <x v="1"/>
    <x v="12"/>
    <n v="791968"/>
    <m/>
    <m/>
    <m/>
    <m/>
    <n v="791968"/>
    <m/>
  </r>
  <r>
    <x v="16"/>
    <x v="3"/>
    <x v="55"/>
    <x v="1"/>
    <x v="12"/>
    <n v="2634261"/>
    <m/>
    <m/>
    <m/>
    <m/>
    <n v="2634261"/>
    <m/>
  </r>
  <r>
    <x v="16"/>
    <x v="3"/>
    <x v="16"/>
    <x v="1"/>
    <x v="12"/>
    <n v="5097589"/>
    <m/>
    <m/>
    <m/>
    <m/>
    <n v="5097589"/>
    <m/>
  </r>
  <r>
    <x v="16"/>
    <x v="4"/>
    <x v="155"/>
    <x v="1"/>
    <x v="12"/>
    <n v="5630"/>
    <m/>
    <m/>
    <m/>
    <m/>
    <n v="5630"/>
    <m/>
  </r>
  <r>
    <x v="16"/>
    <x v="4"/>
    <x v="73"/>
    <x v="1"/>
    <x v="12"/>
    <n v="1833402"/>
    <m/>
    <m/>
    <m/>
    <m/>
    <n v="1833402"/>
    <m/>
  </r>
  <r>
    <x v="16"/>
    <x v="4"/>
    <x v="56"/>
    <x v="1"/>
    <x v="12"/>
    <n v="3561590"/>
    <m/>
    <m/>
    <m/>
    <m/>
    <n v="3561590"/>
    <m/>
  </r>
  <r>
    <x v="16"/>
    <x v="4"/>
    <x v="27"/>
    <x v="1"/>
    <x v="12"/>
    <n v="20192256"/>
    <m/>
    <m/>
    <m/>
    <m/>
    <n v="20192256"/>
    <m/>
  </r>
  <r>
    <x v="16"/>
    <x v="4"/>
    <x v="45"/>
    <x v="1"/>
    <x v="12"/>
    <n v="2455829"/>
    <m/>
    <m/>
    <m/>
    <m/>
    <n v="2455829"/>
    <m/>
  </r>
  <r>
    <x v="16"/>
    <x v="4"/>
    <x v="17"/>
    <x v="1"/>
    <x v="12"/>
    <n v="10756758"/>
    <m/>
    <m/>
    <m/>
    <m/>
    <n v="10756758"/>
    <m/>
  </r>
  <r>
    <x v="16"/>
    <x v="4"/>
    <x v="65"/>
    <x v="1"/>
    <x v="12"/>
    <n v="1959590"/>
    <m/>
    <m/>
    <m/>
    <m/>
    <n v="1959590"/>
    <m/>
  </r>
  <r>
    <x v="16"/>
    <x v="4"/>
    <x v="53"/>
    <x v="1"/>
    <x v="12"/>
    <n v="2835820"/>
    <m/>
    <m/>
    <m/>
    <m/>
    <n v="2835820"/>
    <m/>
  </r>
  <r>
    <x v="16"/>
    <x v="2"/>
    <x v="48"/>
    <x v="1"/>
    <x v="12"/>
    <n v="2110851"/>
    <m/>
    <m/>
    <m/>
    <m/>
    <n v="2110851"/>
    <m/>
  </r>
  <r>
    <x v="16"/>
    <x v="2"/>
    <x v="49"/>
    <x v="1"/>
    <x v="12"/>
    <n v="4053098"/>
    <m/>
    <m/>
    <m/>
    <m/>
    <n v="4053098"/>
    <m/>
  </r>
  <r>
    <x v="16"/>
    <x v="2"/>
    <x v="47"/>
    <x v="1"/>
    <x v="12"/>
    <n v="2567270"/>
    <m/>
    <m/>
    <m/>
    <m/>
    <n v="2567270"/>
    <m/>
  </r>
  <r>
    <x v="16"/>
    <x v="2"/>
    <x v="88"/>
    <x v="1"/>
    <x v="12"/>
    <n v="901026"/>
    <m/>
    <m/>
    <m/>
    <m/>
    <n v="901026"/>
    <m/>
  </r>
  <r>
    <x v="16"/>
    <x v="2"/>
    <x v="110"/>
    <x v="1"/>
    <x v="12"/>
    <n v="286343"/>
    <m/>
    <m/>
    <m/>
    <m/>
    <n v="286343"/>
    <m/>
  </r>
  <r>
    <x v="16"/>
    <x v="2"/>
    <x v="87"/>
    <x v="1"/>
    <x v="12"/>
    <n v="1062664"/>
    <m/>
    <m/>
    <m/>
    <m/>
    <n v="1062664"/>
    <m/>
  </r>
  <r>
    <x v="16"/>
    <x v="2"/>
    <x v="84"/>
    <x v="1"/>
    <x v="12"/>
    <n v="2186955"/>
    <m/>
    <m/>
    <m/>
    <m/>
    <n v="2186955"/>
    <m/>
  </r>
  <r>
    <x v="16"/>
    <x v="2"/>
    <x v="11"/>
    <x v="1"/>
    <x v="12"/>
    <n v="13537048"/>
    <m/>
    <m/>
    <m/>
    <m/>
    <n v="13537048"/>
    <m/>
  </r>
  <r>
    <x v="16"/>
    <x v="2"/>
    <x v="120"/>
    <x v="1"/>
    <x v="12"/>
    <n v="495753"/>
    <m/>
    <m/>
    <m/>
    <m/>
    <n v="495753"/>
    <m/>
  </r>
  <r>
    <x v="16"/>
    <x v="2"/>
    <x v="58"/>
    <x v="1"/>
    <x v="12"/>
    <n v="5014170"/>
    <m/>
    <m/>
    <m/>
    <m/>
    <n v="5014170"/>
    <m/>
  </r>
  <r>
    <x v="16"/>
    <x v="2"/>
    <x v="112"/>
    <x v="1"/>
    <x v="12"/>
    <n v="450264"/>
    <m/>
    <m/>
    <m/>
    <m/>
    <n v="450264"/>
    <m/>
  </r>
  <r>
    <x v="16"/>
    <x v="2"/>
    <x v="20"/>
    <x v="1"/>
    <x v="12"/>
    <n v="17723517"/>
    <m/>
    <m/>
    <m/>
    <m/>
    <n v="17723517"/>
    <m/>
  </r>
  <r>
    <x v="16"/>
    <x v="2"/>
    <x v="86"/>
    <x v="1"/>
    <x v="12"/>
    <n v="2149931"/>
    <m/>
    <m/>
    <m/>
    <m/>
    <n v="2149931"/>
    <m/>
  </r>
  <r>
    <x v="16"/>
    <x v="2"/>
    <x v="59"/>
    <x v="1"/>
    <x v="12"/>
    <n v="3850410"/>
    <m/>
    <m/>
    <m/>
    <m/>
    <n v="3850410"/>
    <m/>
  </r>
  <r>
    <x v="16"/>
    <x v="2"/>
    <x v="10"/>
    <x v="1"/>
    <x v="12"/>
    <n v="11547913"/>
    <m/>
    <m/>
    <m/>
    <m/>
    <n v="11547913"/>
    <m/>
  </r>
  <r>
    <x v="16"/>
    <x v="2"/>
    <x v="4"/>
    <x v="1"/>
    <x v="12"/>
    <n v="24141539"/>
    <m/>
    <m/>
    <m/>
    <m/>
    <n v="24141539"/>
    <m/>
  </r>
  <r>
    <x v="16"/>
    <x v="2"/>
    <x v="29"/>
    <x v="1"/>
    <x v="12"/>
    <n v="3360376"/>
    <m/>
    <m/>
    <m/>
    <m/>
    <n v="3360376"/>
    <m/>
  </r>
  <r>
    <x v="16"/>
    <x v="2"/>
    <x v="26"/>
    <x v="1"/>
    <x v="12"/>
    <n v="8027820"/>
    <m/>
    <m/>
    <m/>
    <m/>
    <n v="8027820"/>
    <m/>
  </r>
  <r>
    <x v="16"/>
    <x v="2"/>
    <x v="122"/>
    <x v="1"/>
    <x v="12"/>
    <n v="221930"/>
    <m/>
    <m/>
    <m/>
    <m/>
    <n v="221930"/>
    <m/>
  </r>
  <r>
    <x v="16"/>
    <x v="3"/>
    <x v="74"/>
    <x v="1"/>
    <x v="12"/>
    <n v="832719"/>
    <m/>
    <m/>
    <m/>
    <m/>
    <n v="832719"/>
    <m/>
  </r>
  <r>
    <x v="16"/>
    <x v="3"/>
    <x v="111"/>
    <x v="1"/>
    <x v="12"/>
    <n v="410573"/>
    <m/>
    <m/>
    <m/>
    <m/>
    <n v="410573"/>
    <m/>
  </r>
  <r>
    <x v="16"/>
    <x v="3"/>
    <x v="134"/>
    <x v="1"/>
    <x v="12"/>
    <n v="30804"/>
    <m/>
    <m/>
    <m/>
    <m/>
    <n v="30804"/>
    <m/>
  </r>
  <r>
    <x v="16"/>
    <x v="3"/>
    <x v="183"/>
    <x v="1"/>
    <x v="12"/>
    <n v="0"/>
    <m/>
    <m/>
    <m/>
    <m/>
    <n v="0"/>
    <m/>
  </r>
  <r>
    <x v="16"/>
    <x v="3"/>
    <x v="211"/>
    <x v="1"/>
    <x v="12"/>
    <n v="0"/>
    <m/>
    <m/>
    <m/>
    <m/>
    <n v="0"/>
    <m/>
  </r>
  <r>
    <x v="16"/>
    <x v="3"/>
    <x v="51"/>
    <x v="1"/>
    <x v="12"/>
    <n v="3369872"/>
    <m/>
    <m/>
    <m/>
    <m/>
    <n v="3369872"/>
    <m/>
  </r>
  <r>
    <x v="16"/>
    <x v="3"/>
    <x v="104"/>
    <x v="1"/>
    <x v="12"/>
    <n v="976531"/>
    <m/>
    <m/>
    <m/>
    <m/>
    <n v="976531"/>
    <m/>
  </r>
  <r>
    <x v="16"/>
    <x v="3"/>
    <x v="42"/>
    <x v="1"/>
    <x v="12"/>
    <n v="3380323"/>
    <m/>
    <m/>
    <m/>
    <m/>
    <n v="3380323"/>
    <m/>
  </r>
  <r>
    <x v="16"/>
    <x v="3"/>
    <x v="38"/>
    <x v="1"/>
    <x v="12"/>
    <n v="2167247"/>
    <m/>
    <m/>
    <m/>
    <m/>
    <n v="2167247"/>
    <m/>
  </r>
  <r>
    <x v="16"/>
    <x v="3"/>
    <x v="63"/>
    <x v="1"/>
    <x v="12"/>
    <n v="1306807"/>
    <m/>
    <m/>
    <m/>
    <m/>
    <n v="1306807"/>
    <m/>
  </r>
  <r>
    <x v="16"/>
    <x v="3"/>
    <x v="98"/>
    <x v="1"/>
    <x v="12"/>
    <n v="749800"/>
    <m/>
    <m/>
    <m/>
    <m/>
    <n v="749800"/>
    <m/>
  </r>
  <r>
    <x v="16"/>
    <x v="3"/>
    <x v="119"/>
    <x v="1"/>
    <x v="12"/>
    <n v="319784"/>
    <m/>
    <m/>
    <m/>
    <m/>
    <n v="319784"/>
    <m/>
  </r>
  <r>
    <x v="16"/>
    <x v="3"/>
    <x v="190"/>
    <x v="1"/>
    <x v="12"/>
    <n v="0"/>
    <m/>
    <m/>
    <m/>
    <m/>
    <n v="0"/>
    <m/>
  </r>
  <r>
    <x v="16"/>
    <x v="2"/>
    <x v="81"/>
    <x v="1"/>
    <x v="12"/>
    <n v="646701"/>
    <m/>
    <m/>
    <m/>
    <m/>
    <n v="646701"/>
    <m/>
  </r>
  <r>
    <x v="16"/>
    <x v="2"/>
    <x v="43"/>
    <x v="1"/>
    <x v="12"/>
    <n v="2040241"/>
    <m/>
    <m/>
    <m/>
    <m/>
    <n v="2040241"/>
    <m/>
  </r>
  <r>
    <x v="16"/>
    <x v="9"/>
    <x v="106"/>
    <x v="1"/>
    <x v="8"/>
    <m/>
    <m/>
    <m/>
    <n v="0"/>
    <m/>
    <n v="0"/>
    <m/>
  </r>
  <r>
    <x v="16"/>
    <x v="9"/>
    <x v="107"/>
    <x v="1"/>
    <x v="8"/>
    <m/>
    <m/>
    <m/>
    <n v="0"/>
    <m/>
    <n v="0"/>
    <m/>
  </r>
  <r>
    <x v="16"/>
    <x v="9"/>
    <x v="126"/>
    <x v="1"/>
    <x v="8"/>
    <m/>
    <m/>
    <m/>
    <n v="0"/>
    <m/>
    <n v="0"/>
    <m/>
  </r>
  <r>
    <x v="16"/>
    <x v="9"/>
    <x v="154"/>
    <x v="1"/>
    <x v="8"/>
    <m/>
    <m/>
    <m/>
    <n v="0"/>
    <m/>
    <n v="0"/>
    <m/>
  </r>
  <r>
    <x v="16"/>
    <x v="9"/>
    <x v="95"/>
    <x v="1"/>
    <x v="8"/>
    <m/>
    <m/>
    <m/>
    <n v="0"/>
    <m/>
    <n v="0"/>
    <m/>
  </r>
  <r>
    <x v="16"/>
    <x v="9"/>
    <x v="161"/>
    <x v="1"/>
    <x v="8"/>
    <m/>
    <m/>
    <m/>
    <n v="0"/>
    <m/>
    <n v="0"/>
    <m/>
  </r>
  <r>
    <x v="16"/>
    <x v="9"/>
    <x v="158"/>
    <x v="1"/>
    <x v="8"/>
    <m/>
    <m/>
    <m/>
    <n v="0"/>
    <m/>
    <n v="0"/>
    <m/>
  </r>
  <r>
    <x v="16"/>
    <x v="9"/>
    <x v="148"/>
    <x v="1"/>
    <x v="8"/>
    <m/>
    <m/>
    <m/>
    <n v="0"/>
    <m/>
    <n v="0"/>
    <m/>
  </r>
  <r>
    <x v="16"/>
    <x v="9"/>
    <x v="142"/>
    <x v="1"/>
    <x v="8"/>
    <m/>
    <m/>
    <m/>
    <n v="0"/>
    <m/>
    <n v="0"/>
    <m/>
  </r>
  <r>
    <x v="16"/>
    <x v="9"/>
    <x v="173"/>
    <x v="1"/>
    <x v="8"/>
    <m/>
    <m/>
    <m/>
    <n v="0"/>
    <m/>
    <n v="0"/>
    <m/>
  </r>
  <r>
    <x v="16"/>
    <x v="9"/>
    <x v="137"/>
    <x v="1"/>
    <x v="8"/>
    <m/>
    <m/>
    <m/>
    <n v="0"/>
    <m/>
    <n v="0"/>
    <m/>
  </r>
  <r>
    <x v="16"/>
    <x v="9"/>
    <x v="146"/>
    <x v="1"/>
    <x v="8"/>
    <m/>
    <m/>
    <m/>
    <n v="65807"/>
    <m/>
    <n v="65807"/>
    <m/>
  </r>
  <r>
    <x v="16"/>
    <x v="9"/>
    <x v="159"/>
    <x v="1"/>
    <x v="8"/>
    <m/>
    <m/>
    <m/>
    <n v="0"/>
    <m/>
    <n v="0"/>
    <m/>
  </r>
  <r>
    <x v="16"/>
    <x v="9"/>
    <x v="170"/>
    <x v="1"/>
    <x v="8"/>
    <m/>
    <m/>
    <m/>
    <n v="0"/>
    <m/>
    <n v="0"/>
    <m/>
  </r>
  <r>
    <x v="16"/>
    <x v="1"/>
    <x v="23"/>
    <x v="1"/>
    <x v="8"/>
    <m/>
    <m/>
    <m/>
    <n v="543442"/>
    <m/>
    <n v="543442"/>
    <m/>
  </r>
  <r>
    <x v="16"/>
    <x v="1"/>
    <x v="24"/>
    <x v="1"/>
    <x v="8"/>
    <m/>
    <m/>
    <m/>
    <n v="174868"/>
    <m/>
    <n v="174868"/>
    <m/>
  </r>
  <r>
    <x v="16"/>
    <x v="1"/>
    <x v="79"/>
    <x v="1"/>
    <x v="8"/>
    <m/>
    <m/>
    <m/>
    <n v="0"/>
    <m/>
    <n v="0"/>
    <m/>
  </r>
  <r>
    <x v="16"/>
    <x v="1"/>
    <x v="41"/>
    <x v="1"/>
    <x v="8"/>
    <m/>
    <m/>
    <m/>
    <n v="96138"/>
    <m/>
    <n v="96138"/>
    <m/>
  </r>
  <r>
    <x v="16"/>
    <x v="1"/>
    <x v="2"/>
    <x v="1"/>
    <x v="8"/>
    <m/>
    <m/>
    <m/>
    <n v="807621"/>
    <m/>
    <n v="807621"/>
    <m/>
  </r>
  <r>
    <x v="16"/>
    <x v="1"/>
    <x v="21"/>
    <x v="1"/>
    <x v="8"/>
    <m/>
    <m/>
    <m/>
    <n v="501513"/>
    <m/>
    <n v="501513"/>
    <m/>
  </r>
  <r>
    <x v="16"/>
    <x v="1"/>
    <x v="5"/>
    <x v="1"/>
    <x v="8"/>
    <m/>
    <m/>
    <m/>
    <n v="342600"/>
    <m/>
    <n v="342600"/>
    <m/>
  </r>
  <r>
    <x v="16"/>
    <x v="1"/>
    <x v="37"/>
    <x v="1"/>
    <x v="8"/>
    <m/>
    <m/>
    <m/>
    <n v="579298"/>
    <m/>
    <n v="579298"/>
    <m/>
  </r>
  <r>
    <x v="16"/>
    <x v="1"/>
    <x v="19"/>
    <x v="1"/>
    <x v="8"/>
    <m/>
    <m/>
    <m/>
    <n v="1774019"/>
    <m/>
    <n v="1774019"/>
    <m/>
  </r>
  <r>
    <x v="16"/>
    <x v="1"/>
    <x v="30"/>
    <x v="1"/>
    <x v="8"/>
    <m/>
    <m/>
    <m/>
    <n v="0"/>
    <m/>
    <n v="0"/>
    <m/>
  </r>
  <r>
    <x v="16"/>
    <x v="1"/>
    <x v="14"/>
    <x v="1"/>
    <x v="8"/>
    <m/>
    <m/>
    <m/>
    <n v="281391"/>
    <m/>
    <n v="281391"/>
    <m/>
  </r>
  <r>
    <x v="16"/>
    <x v="1"/>
    <x v="6"/>
    <x v="1"/>
    <x v="8"/>
    <m/>
    <m/>
    <m/>
    <n v="621577"/>
    <m/>
    <n v="621577"/>
    <m/>
  </r>
  <r>
    <x v="16"/>
    <x v="1"/>
    <x v="25"/>
    <x v="1"/>
    <x v="8"/>
    <m/>
    <m/>
    <m/>
    <n v="85436"/>
    <m/>
    <n v="85436"/>
    <m/>
  </r>
  <r>
    <x v="16"/>
    <x v="1"/>
    <x v="28"/>
    <x v="1"/>
    <x v="8"/>
    <m/>
    <m/>
    <m/>
    <n v="0"/>
    <m/>
    <n v="0"/>
    <m/>
  </r>
  <r>
    <x v="16"/>
    <x v="1"/>
    <x v="169"/>
    <x v="1"/>
    <x v="8"/>
    <m/>
    <m/>
    <m/>
    <n v="0"/>
    <m/>
    <n v="0"/>
    <m/>
  </r>
  <r>
    <x v="16"/>
    <x v="1"/>
    <x v="64"/>
    <x v="1"/>
    <x v="8"/>
    <m/>
    <m/>
    <m/>
    <n v="0"/>
    <m/>
    <n v="0"/>
    <m/>
  </r>
  <r>
    <x v="16"/>
    <x v="1"/>
    <x v="75"/>
    <x v="1"/>
    <x v="8"/>
    <m/>
    <m/>
    <m/>
    <n v="66426"/>
    <m/>
    <n v="66426"/>
    <m/>
  </r>
  <r>
    <x v="16"/>
    <x v="1"/>
    <x v="94"/>
    <x v="1"/>
    <x v="8"/>
    <m/>
    <m/>
    <m/>
    <n v="0"/>
    <m/>
    <n v="0"/>
    <m/>
  </r>
  <r>
    <x v="16"/>
    <x v="1"/>
    <x v="163"/>
    <x v="1"/>
    <x v="8"/>
    <m/>
    <m/>
    <m/>
    <n v="0"/>
    <m/>
    <n v="0"/>
    <m/>
  </r>
  <r>
    <x v="16"/>
    <x v="1"/>
    <x v="166"/>
    <x v="1"/>
    <x v="8"/>
    <m/>
    <m/>
    <m/>
    <n v="0"/>
    <m/>
    <n v="0"/>
    <m/>
  </r>
  <r>
    <x v="16"/>
    <x v="1"/>
    <x v="116"/>
    <x v="1"/>
    <x v="8"/>
    <m/>
    <m/>
    <m/>
    <n v="0"/>
    <m/>
    <n v="0"/>
    <m/>
  </r>
  <r>
    <x v="16"/>
    <x v="1"/>
    <x v="145"/>
    <x v="1"/>
    <x v="8"/>
    <m/>
    <m/>
    <m/>
    <n v="0"/>
    <m/>
    <n v="0"/>
    <m/>
  </r>
  <r>
    <x v="16"/>
    <x v="1"/>
    <x v="118"/>
    <x v="1"/>
    <x v="8"/>
    <m/>
    <m/>
    <m/>
    <n v="0"/>
    <m/>
    <n v="0"/>
    <m/>
  </r>
  <r>
    <x v="16"/>
    <x v="1"/>
    <x v="153"/>
    <x v="1"/>
    <x v="8"/>
    <m/>
    <m/>
    <m/>
    <n v="0"/>
    <m/>
    <n v="0"/>
    <m/>
  </r>
  <r>
    <x v="16"/>
    <x v="1"/>
    <x v="129"/>
    <x v="1"/>
    <x v="8"/>
    <m/>
    <m/>
    <m/>
    <n v="0"/>
    <m/>
    <n v="0"/>
    <m/>
  </r>
  <r>
    <x v="16"/>
    <x v="1"/>
    <x v="93"/>
    <x v="1"/>
    <x v="8"/>
    <m/>
    <m/>
    <m/>
    <n v="0"/>
    <m/>
    <n v="0"/>
    <m/>
  </r>
  <r>
    <x v="16"/>
    <x v="1"/>
    <x v="67"/>
    <x v="1"/>
    <x v="8"/>
    <m/>
    <m/>
    <m/>
    <n v="0"/>
    <m/>
    <n v="0"/>
    <m/>
  </r>
  <r>
    <x v="16"/>
    <x v="1"/>
    <x v="85"/>
    <x v="1"/>
    <x v="8"/>
    <m/>
    <m/>
    <m/>
    <n v="0"/>
    <m/>
    <n v="0"/>
    <m/>
  </r>
  <r>
    <x v="16"/>
    <x v="1"/>
    <x v="99"/>
    <x v="1"/>
    <x v="8"/>
    <m/>
    <m/>
    <m/>
    <n v="0"/>
    <m/>
    <n v="0"/>
    <m/>
  </r>
  <r>
    <x v="16"/>
    <x v="1"/>
    <x v="123"/>
    <x v="1"/>
    <x v="8"/>
    <m/>
    <m/>
    <m/>
    <n v="0"/>
    <m/>
    <n v="0"/>
    <m/>
  </r>
  <r>
    <x v="16"/>
    <x v="1"/>
    <x v="100"/>
    <x v="1"/>
    <x v="8"/>
    <m/>
    <m/>
    <m/>
    <n v="0"/>
    <m/>
    <n v="0"/>
    <m/>
  </r>
  <r>
    <x v="16"/>
    <x v="1"/>
    <x v="3"/>
    <x v="1"/>
    <x v="8"/>
    <m/>
    <m/>
    <m/>
    <n v="260243"/>
    <m/>
    <n v="260243"/>
    <m/>
  </r>
  <r>
    <x v="16"/>
    <x v="1"/>
    <x v="13"/>
    <x v="1"/>
    <x v="8"/>
    <m/>
    <m/>
    <m/>
    <n v="173922"/>
    <m/>
    <n v="173922"/>
    <m/>
  </r>
  <r>
    <x v="16"/>
    <x v="1"/>
    <x v="15"/>
    <x v="1"/>
    <x v="8"/>
    <m/>
    <m/>
    <m/>
    <n v="100824"/>
    <m/>
    <n v="100824"/>
    <m/>
  </r>
  <r>
    <x v="16"/>
    <x v="1"/>
    <x v="76"/>
    <x v="1"/>
    <x v="8"/>
    <m/>
    <m/>
    <m/>
    <n v="0"/>
    <m/>
    <n v="0"/>
    <m/>
  </r>
  <r>
    <x v="16"/>
    <x v="1"/>
    <x v="92"/>
    <x v="1"/>
    <x v="8"/>
    <m/>
    <m/>
    <m/>
    <n v="0"/>
    <m/>
    <n v="0"/>
    <m/>
  </r>
  <r>
    <x v="16"/>
    <x v="1"/>
    <x v="125"/>
    <x v="1"/>
    <x v="8"/>
    <m/>
    <m/>
    <m/>
    <n v="0"/>
    <m/>
    <n v="0"/>
    <m/>
  </r>
  <r>
    <x v="16"/>
    <x v="1"/>
    <x v="187"/>
    <x v="1"/>
    <x v="8"/>
    <m/>
    <m/>
    <m/>
    <n v="0"/>
    <m/>
    <n v="0"/>
    <m/>
  </r>
  <r>
    <x v="16"/>
    <x v="1"/>
    <x v="127"/>
    <x v="1"/>
    <x v="8"/>
    <m/>
    <m/>
    <m/>
    <n v="0"/>
    <m/>
    <n v="0"/>
    <m/>
  </r>
  <r>
    <x v="16"/>
    <x v="1"/>
    <x v="141"/>
    <x v="1"/>
    <x v="8"/>
    <m/>
    <m/>
    <m/>
    <n v="0"/>
    <m/>
    <n v="0"/>
    <m/>
  </r>
  <r>
    <x v="16"/>
    <x v="8"/>
    <x v="136"/>
    <x v="1"/>
    <x v="8"/>
    <m/>
    <m/>
    <m/>
    <n v="0"/>
    <m/>
    <n v="0"/>
    <m/>
  </r>
  <r>
    <x v="16"/>
    <x v="8"/>
    <x v="182"/>
    <x v="1"/>
    <x v="8"/>
    <m/>
    <m/>
    <m/>
    <n v="0"/>
    <m/>
    <n v="0"/>
    <m/>
  </r>
  <r>
    <x v="16"/>
    <x v="8"/>
    <x v="179"/>
    <x v="1"/>
    <x v="8"/>
    <m/>
    <m/>
    <m/>
    <n v="0"/>
    <m/>
    <n v="0"/>
    <m/>
  </r>
  <r>
    <x v="16"/>
    <x v="8"/>
    <x v="135"/>
    <x v="1"/>
    <x v="8"/>
    <m/>
    <m/>
    <m/>
    <n v="0"/>
    <m/>
    <n v="0"/>
    <m/>
  </r>
  <r>
    <x v="16"/>
    <x v="8"/>
    <x v="114"/>
    <x v="1"/>
    <x v="8"/>
    <m/>
    <m/>
    <m/>
    <n v="0"/>
    <m/>
    <n v="0"/>
    <m/>
  </r>
  <r>
    <x v="16"/>
    <x v="8"/>
    <x v="175"/>
    <x v="1"/>
    <x v="8"/>
    <m/>
    <m/>
    <m/>
    <n v="0"/>
    <m/>
    <n v="0"/>
    <m/>
  </r>
  <r>
    <x v="16"/>
    <x v="8"/>
    <x v="221"/>
    <x v="1"/>
    <x v="8"/>
    <m/>
    <m/>
    <m/>
    <n v="0"/>
    <m/>
    <n v="0"/>
    <m/>
  </r>
  <r>
    <x v="16"/>
    <x v="8"/>
    <x v="102"/>
    <x v="1"/>
    <x v="8"/>
    <m/>
    <m/>
    <m/>
    <n v="0"/>
    <m/>
    <n v="0"/>
    <m/>
  </r>
  <r>
    <x v="16"/>
    <x v="8"/>
    <x v="71"/>
    <x v="1"/>
    <x v="8"/>
    <m/>
    <m/>
    <m/>
    <n v="0"/>
    <m/>
    <n v="0"/>
    <m/>
  </r>
  <r>
    <x v="16"/>
    <x v="8"/>
    <x v="222"/>
    <x v="1"/>
    <x v="8"/>
    <m/>
    <m/>
    <m/>
    <n v="0"/>
    <m/>
    <n v="0"/>
    <m/>
  </r>
  <r>
    <x v="16"/>
    <x v="8"/>
    <x v="171"/>
    <x v="1"/>
    <x v="8"/>
    <m/>
    <m/>
    <m/>
    <n v="0"/>
    <m/>
    <n v="0"/>
    <m/>
  </r>
  <r>
    <x v="16"/>
    <x v="8"/>
    <x v="83"/>
    <x v="1"/>
    <x v="8"/>
    <m/>
    <m/>
    <m/>
    <n v="0"/>
    <m/>
    <n v="0"/>
    <m/>
  </r>
  <r>
    <x v="16"/>
    <x v="10"/>
    <x v="109"/>
    <x v="1"/>
    <x v="8"/>
    <m/>
    <m/>
    <m/>
    <n v="0"/>
    <m/>
    <n v="0"/>
    <m/>
  </r>
  <r>
    <x v="16"/>
    <x v="10"/>
    <x v="144"/>
    <x v="1"/>
    <x v="8"/>
    <m/>
    <m/>
    <m/>
    <n v="0"/>
    <m/>
    <n v="0"/>
    <m/>
  </r>
  <r>
    <x v="16"/>
    <x v="10"/>
    <x v="151"/>
    <x v="1"/>
    <x v="8"/>
    <m/>
    <m/>
    <m/>
    <n v="0"/>
    <m/>
    <n v="0"/>
    <m/>
  </r>
  <r>
    <x v="16"/>
    <x v="11"/>
    <x v="113"/>
    <x v="1"/>
    <x v="8"/>
    <m/>
    <m/>
    <m/>
    <n v="0"/>
    <m/>
    <n v="0"/>
    <m/>
  </r>
  <r>
    <x v="16"/>
    <x v="6"/>
    <x v="108"/>
    <x v="1"/>
    <x v="8"/>
    <m/>
    <m/>
    <m/>
    <n v="0"/>
    <m/>
    <n v="0"/>
    <m/>
  </r>
  <r>
    <x v="16"/>
    <x v="6"/>
    <x v="91"/>
    <x v="1"/>
    <x v="8"/>
    <m/>
    <m/>
    <m/>
    <n v="0"/>
    <m/>
    <n v="0"/>
    <m/>
  </r>
  <r>
    <x v="16"/>
    <x v="6"/>
    <x v="80"/>
    <x v="1"/>
    <x v="8"/>
    <m/>
    <m/>
    <m/>
    <n v="0"/>
    <m/>
    <n v="0"/>
    <m/>
  </r>
  <r>
    <x v="16"/>
    <x v="6"/>
    <x v="44"/>
    <x v="1"/>
    <x v="8"/>
    <m/>
    <m/>
    <m/>
    <n v="35036"/>
    <m/>
    <n v="35036"/>
    <m/>
  </r>
  <r>
    <x v="16"/>
    <x v="6"/>
    <x v="90"/>
    <x v="1"/>
    <x v="8"/>
    <m/>
    <m/>
    <m/>
    <n v="0"/>
    <m/>
    <n v="0"/>
    <m/>
  </r>
  <r>
    <x v="16"/>
    <x v="6"/>
    <x v="177"/>
    <x v="1"/>
    <x v="8"/>
    <m/>
    <m/>
    <m/>
    <n v="0"/>
    <m/>
    <n v="0"/>
    <m/>
  </r>
  <r>
    <x v="16"/>
    <x v="6"/>
    <x v="61"/>
    <x v="1"/>
    <x v="8"/>
    <m/>
    <m/>
    <m/>
    <n v="0"/>
    <m/>
    <n v="0"/>
    <m/>
  </r>
  <r>
    <x v="16"/>
    <x v="6"/>
    <x v="105"/>
    <x v="1"/>
    <x v="8"/>
    <m/>
    <m/>
    <m/>
    <n v="0"/>
    <m/>
    <n v="0"/>
    <m/>
  </r>
  <r>
    <x v="16"/>
    <x v="6"/>
    <x v="138"/>
    <x v="1"/>
    <x v="8"/>
    <m/>
    <m/>
    <m/>
    <n v="0"/>
    <m/>
    <n v="0"/>
    <m/>
  </r>
  <r>
    <x v="16"/>
    <x v="0"/>
    <x v="9"/>
    <x v="1"/>
    <x v="8"/>
    <m/>
    <m/>
    <m/>
    <n v="155135"/>
    <m/>
    <n v="155135"/>
    <m/>
  </r>
  <r>
    <x v="16"/>
    <x v="0"/>
    <x v="0"/>
    <x v="1"/>
    <x v="8"/>
    <m/>
    <m/>
    <m/>
    <n v="0"/>
    <m/>
    <n v="0"/>
    <m/>
  </r>
  <r>
    <x v="16"/>
    <x v="0"/>
    <x v="68"/>
    <x v="1"/>
    <x v="8"/>
    <m/>
    <m/>
    <m/>
    <n v="0"/>
    <m/>
    <n v="0"/>
    <m/>
  </r>
  <r>
    <x v="16"/>
    <x v="0"/>
    <x v="128"/>
    <x v="1"/>
    <x v="8"/>
    <m/>
    <m/>
    <m/>
    <n v="0"/>
    <m/>
    <n v="0"/>
    <m/>
  </r>
  <r>
    <x v="16"/>
    <x v="0"/>
    <x v="124"/>
    <x v="1"/>
    <x v="8"/>
    <m/>
    <m/>
    <m/>
    <n v="0"/>
    <m/>
    <n v="0"/>
    <m/>
  </r>
  <r>
    <x v="16"/>
    <x v="0"/>
    <x v="12"/>
    <x v="1"/>
    <x v="8"/>
    <m/>
    <m/>
    <m/>
    <n v="79732"/>
    <m/>
    <n v="79732"/>
    <m/>
  </r>
  <r>
    <x v="16"/>
    <x v="0"/>
    <x v="40"/>
    <x v="1"/>
    <x v="8"/>
    <m/>
    <m/>
    <m/>
    <n v="0"/>
    <m/>
    <n v="0"/>
    <m/>
  </r>
  <r>
    <x v="16"/>
    <x v="0"/>
    <x v="70"/>
    <x v="1"/>
    <x v="8"/>
    <m/>
    <m/>
    <m/>
    <n v="0"/>
    <m/>
    <n v="0"/>
    <m/>
  </r>
  <r>
    <x v="16"/>
    <x v="0"/>
    <x v="77"/>
    <x v="1"/>
    <x v="8"/>
    <m/>
    <m/>
    <m/>
    <n v="0"/>
    <m/>
    <n v="0"/>
    <m/>
  </r>
  <r>
    <x v="16"/>
    <x v="0"/>
    <x v="131"/>
    <x v="1"/>
    <x v="8"/>
    <m/>
    <m/>
    <m/>
    <n v="0"/>
    <m/>
    <n v="0"/>
    <m/>
  </r>
  <r>
    <x v="16"/>
    <x v="0"/>
    <x v="7"/>
    <x v="1"/>
    <x v="8"/>
    <m/>
    <m/>
    <m/>
    <n v="84219"/>
    <m/>
    <n v="84219"/>
    <m/>
  </r>
  <r>
    <x v="16"/>
    <x v="0"/>
    <x v="50"/>
    <x v="1"/>
    <x v="8"/>
    <m/>
    <m/>
    <m/>
    <n v="0"/>
    <m/>
    <n v="0"/>
    <m/>
  </r>
  <r>
    <x v="16"/>
    <x v="0"/>
    <x v="1"/>
    <x v="1"/>
    <x v="8"/>
    <m/>
    <m/>
    <m/>
    <n v="62988"/>
    <m/>
    <n v="62988"/>
    <m/>
  </r>
  <r>
    <x v="16"/>
    <x v="0"/>
    <x v="8"/>
    <x v="1"/>
    <x v="8"/>
    <m/>
    <m/>
    <m/>
    <n v="67708"/>
    <m/>
    <n v="67708"/>
    <m/>
  </r>
  <r>
    <x v="16"/>
    <x v="0"/>
    <x v="60"/>
    <x v="1"/>
    <x v="8"/>
    <m/>
    <m/>
    <m/>
    <n v="0"/>
    <m/>
    <n v="0"/>
    <m/>
  </r>
  <r>
    <x v="16"/>
    <x v="0"/>
    <x v="78"/>
    <x v="1"/>
    <x v="8"/>
    <m/>
    <m/>
    <m/>
    <n v="0"/>
    <m/>
    <n v="0"/>
    <m/>
  </r>
  <r>
    <x v="16"/>
    <x v="0"/>
    <x v="101"/>
    <x v="1"/>
    <x v="8"/>
    <m/>
    <m/>
    <m/>
    <n v="0"/>
    <m/>
    <n v="0"/>
    <m/>
  </r>
  <r>
    <x v="16"/>
    <x v="0"/>
    <x v="32"/>
    <x v="1"/>
    <x v="8"/>
    <m/>
    <m/>
    <m/>
    <n v="0"/>
    <m/>
    <n v="0"/>
    <m/>
  </r>
  <r>
    <x v="16"/>
    <x v="0"/>
    <x v="132"/>
    <x v="1"/>
    <x v="8"/>
    <m/>
    <m/>
    <m/>
    <n v="0"/>
    <m/>
    <n v="0"/>
    <m/>
  </r>
  <r>
    <x v="16"/>
    <x v="0"/>
    <x v="162"/>
    <x v="1"/>
    <x v="8"/>
    <m/>
    <m/>
    <m/>
    <n v="0"/>
    <m/>
    <n v="0"/>
    <m/>
  </r>
  <r>
    <x v="16"/>
    <x v="0"/>
    <x v="18"/>
    <x v="1"/>
    <x v="8"/>
    <m/>
    <m/>
    <m/>
    <n v="92587"/>
    <m/>
    <n v="92587"/>
    <m/>
  </r>
  <r>
    <x v="16"/>
    <x v="0"/>
    <x v="46"/>
    <x v="1"/>
    <x v="8"/>
    <m/>
    <m/>
    <m/>
    <n v="0"/>
    <m/>
    <n v="0"/>
    <m/>
  </r>
  <r>
    <x v="16"/>
    <x v="0"/>
    <x v="31"/>
    <x v="1"/>
    <x v="8"/>
    <m/>
    <m/>
    <m/>
    <n v="0"/>
    <m/>
    <n v="0"/>
    <m/>
  </r>
  <r>
    <x v="16"/>
    <x v="0"/>
    <x v="96"/>
    <x v="1"/>
    <x v="8"/>
    <m/>
    <m/>
    <m/>
    <n v="0"/>
    <m/>
    <n v="0"/>
    <m/>
  </r>
  <r>
    <x v="16"/>
    <x v="0"/>
    <x v="54"/>
    <x v="1"/>
    <x v="8"/>
    <m/>
    <m/>
    <m/>
    <n v="0"/>
    <m/>
    <n v="0"/>
    <m/>
  </r>
  <r>
    <x v="16"/>
    <x v="0"/>
    <x v="103"/>
    <x v="1"/>
    <x v="8"/>
    <m/>
    <m/>
    <m/>
    <n v="0"/>
    <m/>
    <n v="0"/>
    <m/>
  </r>
  <r>
    <x v="16"/>
    <x v="5"/>
    <x v="89"/>
    <x v="1"/>
    <x v="8"/>
    <m/>
    <m/>
    <m/>
    <n v="0"/>
    <m/>
    <n v="0"/>
    <m/>
  </r>
  <r>
    <x v="16"/>
    <x v="5"/>
    <x v="69"/>
    <x v="1"/>
    <x v="8"/>
    <m/>
    <m/>
    <m/>
    <n v="136378"/>
    <m/>
    <n v="136378"/>
    <m/>
  </r>
  <r>
    <x v="16"/>
    <x v="5"/>
    <x v="33"/>
    <x v="1"/>
    <x v="8"/>
    <m/>
    <m/>
    <m/>
    <n v="545769"/>
    <m/>
    <n v="545769"/>
    <m/>
  </r>
  <r>
    <x v="16"/>
    <x v="5"/>
    <x v="39"/>
    <x v="1"/>
    <x v="8"/>
    <m/>
    <m/>
    <m/>
    <n v="31589"/>
    <m/>
    <n v="31589"/>
    <m/>
  </r>
  <r>
    <x v="16"/>
    <x v="5"/>
    <x v="22"/>
    <x v="1"/>
    <x v="8"/>
    <m/>
    <m/>
    <m/>
    <n v="51302"/>
    <m/>
    <n v="51302"/>
    <m/>
  </r>
  <r>
    <x v="16"/>
    <x v="7"/>
    <x v="121"/>
    <x v="1"/>
    <x v="8"/>
    <m/>
    <m/>
    <m/>
    <n v="0"/>
    <m/>
    <n v="0"/>
    <m/>
  </r>
  <r>
    <x v="16"/>
    <x v="7"/>
    <x v="52"/>
    <x v="1"/>
    <x v="8"/>
    <m/>
    <m/>
    <m/>
    <n v="0"/>
    <m/>
    <n v="0"/>
    <m/>
  </r>
  <r>
    <x v="16"/>
    <x v="7"/>
    <x v="82"/>
    <x v="1"/>
    <x v="8"/>
    <m/>
    <m/>
    <m/>
    <n v="0"/>
    <m/>
    <n v="0"/>
    <m/>
  </r>
  <r>
    <x v="16"/>
    <x v="5"/>
    <x v="66"/>
    <x v="1"/>
    <x v="8"/>
    <m/>
    <m/>
    <m/>
    <n v="0"/>
    <m/>
    <n v="0"/>
    <m/>
  </r>
  <r>
    <x v="16"/>
    <x v="7"/>
    <x v="117"/>
    <x v="1"/>
    <x v="8"/>
    <m/>
    <m/>
    <m/>
    <n v="0"/>
    <m/>
    <n v="0"/>
    <m/>
  </r>
  <r>
    <x v="16"/>
    <x v="7"/>
    <x v="115"/>
    <x v="1"/>
    <x v="8"/>
    <m/>
    <m/>
    <m/>
    <n v="0"/>
    <m/>
    <n v="0"/>
    <m/>
  </r>
  <r>
    <x v="16"/>
    <x v="7"/>
    <x v="139"/>
    <x v="1"/>
    <x v="8"/>
    <m/>
    <m/>
    <m/>
    <n v="0"/>
    <m/>
    <n v="0"/>
    <m/>
  </r>
  <r>
    <x v="16"/>
    <x v="7"/>
    <x v="72"/>
    <x v="1"/>
    <x v="8"/>
    <m/>
    <m/>
    <m/>
    <n v="27789"/>
    <m/>
    <n v="27789"/>
    <m/>
  </r>
  <r>
    <x v="16"/>
    <x v="7"/>
    <x v="62"/>
    <x v="1"/>
    <x v="8"/>
    <m/>
    <m/>
    <m/>
    <n v="124165"/>
    <m/>
    <n v="124165"/>
    <m/>
  </r>
  <r>
    <x v="16"/>
    <x v="7"/>
    <x v="149"/>
    <x v="1"/>
    <x v="8"/>
    <m/>
    <m/>
    <m/>
    <n v="0"/>
    <m/>
    <n v="0"/>
    <m/>
  </r>
  <r>
    <x v="16"/>
    <x v="7"/>
    <x v="133"/>
    <x v="1"/>
    <x v="8"/>
    <m/>
    <m/>
    <m/>
    <n v="0"/>
    <m/>
    <n v="0"/>
    <m/>
  </r>
  <r>
    <x v="16"/>
    <x v="7"/>
    <x v="130"/>
    <x v="1"/>
    <x v="8"/>
    <m/>
    <m/>
    <m/>
    <n v="0"/>
    <m/>
    <n v="0"/>
    <m/>
  </r>
  <r>
    <x v="16"/>
    <x v="7"/>
    <x v="259"/>
    <x v="1"/>
    <x v="8"/>
    <m/>
    <m/>
    <m/>
    <n v="0"/>
    <m/>
    <n v="0"/>
    <m/>
  </r>
  <r>
    <x v="16"/>
    <x v="12"/>
    <x v="157"/>
    <x v="1"/>
    <x v="8"/>
    <m/>
    <m/>
    <m/>
    <n v="0"/>
    <m/>
    <n v="0"/>
    <m/>
  </r>
  <r>
    <x v="16"/>
    <x v="12"/>
    <x v="156"/>
    <x v="1"/>
    <x v="8"/>
    <m/>
    <m/>
    <m/>
    <n v="0"/>
    <m/>
    <n v="0"/>
    <m/>
  </r>
  <r>
    <x v="16"/>
    <x v="4"/>
    <x v="36"/>
    <x v="1"/>
    <x v="8"/>
    <m/>
    <m/>
    <m/>
    <n v="0"/>
    <m/>
    <n v="0"/>
    <m/>
  </r>
  <r>
    <x v="16"/>
    <x v="4"/>
    <x v="57"/>
    <x v="1"/>
    <x v="8"/>
    <m/>
    <m/>
    <m/>
    <n v="65837"/>
    <m/>
    <n v="65837"/>
    <m/>
  </r>
  <r>
    <x v="16"/>
    <x v="4"/>
    <x v="35"/>
    <x v="1"/>
    <x v="8"/>
    <m/>
    <m/>
    <m/>
    <n v="108675"/>
    <m/>
    <n v="108675"/>
    <m/>
  </r>
  <r>
    <x v="16"/>
    <x v="4"/>
    <x v="34"/>
    <x v="1"/>
    <x v="8"/>
    <m/>
    <m/>
    <m/>
    <n v="112840"/>
    <m/>
    <n v="112840"/>
    <m/>
  </r>
  <r>
    <x v="16"/>
    <x v="3"/>
    <x v="97"/>
    <x v="1"/>
    <x v="8"/>
    <m/>
    <m/>
    <m/>
    <n v="0"/>
    <m/>
    <n v="0"/>
    <m/>
  </r>
  <r>
    <x v="16"/>
    <x v="3"/>
    <x v="55"/>
    <x v="1"/>
    <x v="8"/>
    <m/>
    <m/>
    <m/>
    <n v="0"/>
    <m/>
    <n v="0"/>
    <m/>
  </r>
  <r>
    <x v="16"/>
    <x v="3"/>
    <x v="16"/>
    <x v="1"/>
    <x v="8"/>
    <m/>
    <m/>
    <m/>
    <n v="120395"/>
    <m/>
    <n v="120395"/>
    <m/>
  </r>
  <r>
    <x v="16"/>
    <x v="4"/>
    <x v="155"/>
    <x v="1"/>
    <x v="8"/>
    <m/>
    <m/>
    <m/>
    <n v="0"/>
    <m/>
    <n v="0"/>
    <m/>
  </r>
  <r>
    <x v="16"/>
    <x v="4"/>
    <x v="73"/>
    <x v="1"/>
    <x v="8"/>
    <m/>
    <m/>
    <m/>
    <n v="116043"/>
    <m/>
    <n v="116043"/>
    <m/>
  </r>
  <r>
    <x v="16"/>
    <x v="4"/>
    <x v="56"/>
    <x v="1"/>
    <x v="8"/>
    <m/>
    <m/>
    <m/>
    <n v="180651"/>
    <m/>
    <n v="180651"/>
    <m/>
  </r>
  <r>
    <x v="16"/>
    <x v="4"/>
    <x v="27"/>
    <x v="1"/>
    <x v="8"/>
    <m/>
    <m/>
    <m/>
    <n v="903581"/>
    <m/>
    <n v="903581"/>
    <m/>
  </r>
  <r>
    <x v="16"/>
    <x v="4"/>
    <x v="45"/>
    <x v="1"/>
    <x v="8"/>
    <m/>
    <m/>
    <m/>
    <n v="0"/>
    <m/>
    <n v="0"/>
    <m/>
  </r>
  <r>
    <x v="16"/>
    <x v="4"/>
    <x v="17"/>
    <x v="1"/>
    <x v="8"/>
    <m/>
    <m/>
    <m/>
    <n v="198300"/>
    <m/>
    <n v="198300"/>
    <m/>
  </r>
  <r>
    <x v="16"/>
    <x v="4"/>
    <x v="65"/>
    <x v="1"/>
    <x v="8"/>
    <m/>
    <m/>
    <m/>
    <n v="103174"/>
    <m/>
    <n v="103174"/>
    <m/>
  </r>
  <r>
    <x v="16"/>
    <x v="4"/>
    <x v="53"/>
    <x v="1"/>
    <x v="8"/>
    <m/>
    <m/>
    <m/>
    <n v="22145"/>
    <m/>
    <n v="22145"/>
    <m/>
  </r>
  <r>
    <x v="16"/>
    <x v="2"/>
    <x v="48"/>
    <x v="1"/>
    <x v="8"/>
    <m/>
    <m/>
    <m/>
    <n v="0"/>
    <m/>
    <n v="0"/>
    <m/>
  </r>
  <r>
    <x v="16"/>
    <x v="2"/>
    <x v="49"/>
    <x v="1"/>
    <x v="8"/>
    <m/>
    <m/>
    <m/>
    <n v="269115"/>
    <m/>
    <n v="269115"/>
    <m/>
  </r>
  <r>
    <x v="16"/>
    <x v="2"/>
    <x v="47"/>
    <x v="1"/>
    <x v="8"/>
    <m/>
    <m/>
    <m/>
    <n v="625215"/>
    <m/>
    <n v="625215"/>
    <m/>
  </r>
  <r>
    <x v="16"/>
    <x v="2"/>
    <x v="88"/>
    <x v="1"/>
    <x v="8"/>
    <m/>
    <m/>
    <m/>
    <n v="0"/>
    <m/>
    <n v="0"/>
    <m/>
  </r>
  <r>
    <x v="16"/>
    <x v="2"/>
    <x v="110"/>
    <x v="1"/>
    <x v="8"/>
    <m/>
    <m/>
    <m/>
    <n v="0"/>
    <m/>
    <n v="0"/>
    <m/>
  </r>
  <r>
    <x v="16"/>
    <x v="2"/>
    <x v="87"/>
    <x v="1"/>
    <x v="8"/>
    <m/>
    <m/>
    <m/>
    <n v="0"/>
    <m/>
    <n v="0"/>
    <m/>
  </r>
  <r>
    <x v="16"/>
    <x v="2"/>
    <x v="84"/>
    <x v="1"/>
    <x v="8"/>
    <m/>
    <m/>
    <m/>
    <n v="0"/>
    <m/>
    <n v="0"/>
    <m/>
  </r>
  <r>
    <x v="16"/>
    <x v="2"/>
    <x v="11"/>
    <x v="1"/>
    <x v="8"/>
    <m/>
    <m/>
    <m/>
    <n v="0"/>
    <m/>
    <n v="0"/>
    <m/>
  </r>
  <r>
    <x v="16"/>
    <x v="2"/>
    <x v="120"/>
    <x v="1"/>
    <x v="8"/>
    <m/>
    <m/>
    <m/>
    <n v="0"/>
    <m/>
    <n v="0"/>
    <m/>
  </r>
  <r>
    <x v="16"/>
    <x v="2"/>
    <x v="58"/>
    <x v="1"/>
    <x v="8"/>
    <m/>
    <m/>
    <m/>
    <n v="0"/>
    <m/>
    <n v="0"/>
    <m/>
  </r>
  <r>
    <x v="16"/>
    <x v="2"/>
    <x v="112"/>
    <x v="1"/>
    <x v="8"/>
    <m/>
    <m/>
    <m/>
    <n v="0"/>
    <m/>
    <n v="0"/>
    <m/>
  </r>
  <r>
    <x v="16"/>
    <x v="2"/>
    <x v="20"/>
    <x v="1"/>
    <x v="8"/>
    <m/>
    <m/>
    <m/>
    <n v="1276631"/>
    <m/>
    <n v="1276631"/>
    <m/>
  </r>
  <r>
    <x v="16"/>
    <x v="2"/>
    <x v="86"/>
    <x v="1"/>
    <x v="8"/>
    <m/>
    <m/>
    <m/>
    <n v="0"/>
    <m/>
    <n v="0"/>
    <m/>
  </r>
  <r>
    <x v="16"/>
    <x v="2"/>
    <x v="59"/>
    <x v="1"/>
    <x v="8"/>
    <m/>
    <m/>
    <m/>
    <n v="148469"/>
    <m/>
    <n v="148469"/>
    <m/>
  </r>
  <r>
    <x v="16"/>
    <x v="2"/>
    <x v="10"/>
    <x v="1"/>
    <x v="8"/>
    <m/>
    <m/>
    <m/>
    <n v="1629694"/>
    <m/>
    <n v="1629694"/>
    <m/>
  </r>
  <r>
    <x v="16"/>
    <x v="2"/>
    <x v="4"/>
    <x v="1"/>
    <x v="8"/>
    <m/>
    <m/>
    <m/>
    <n v="1336736"/>
    <m/>
    <n v="1336736"/>
    <m/>
  </r>
  <r>
    <x v="16"/>
    <x v="2"/>
    <x v="29"/>
    <x v="1"/>
    <x v="8"/>
    <m/>
    <m/>
    <m/>
    <n v="356023"/>
    <m/>
    <n v="356023"/>
    <m/>
  </r>
  <r>
    <x v="16"/>
    <x v="2"/>
    <x v="26"/>
    <x v="1"/>
    <x v="8"/>
    <m/>
    <m/>
    <m/>
    <n v="472401"/>
    <m/>
    <n v="472401"/>
    <m/>
  </r>
  <r>
    <x v="16"/>
    <x v="2"/>
    <x v="122"/>
    <x v="1"/>
    <x v="8"/>
    <m/>
    <m/>
    <m/>
    <n v="0"/>
    <m/>
    <n v="0"/>
    <m/>
  </r>
  <r>
    <x v="16"/>
    <x v="3"/>
    <x v="74"/>
    <x v="1"/>
    <x v="8"/>
    <m/>
    <m/>
    <m/>
    <n v="0"/>
    <m/>
    <n v="0"/>
    <m/>
  </r>
  <r>
    <x v="16"/>
    <x v="3"/>
    <x v="111"/>
    <x v="1"/>
    <x v="8"/>
    <m/>
    <m/>
    <m/>
    <n v="114535"/>
    <m/>
    <n v="114535"/>
    <m/>
  </r>
  <r>
    <x v="16"/>
    <x v="3"/>
    <x v="134"/>
    <x v="1"/>
    <x v="8"/>
    <m/>
    <m/>
    <m/>
    <n v="0"/>
    <m/>
    <n v="0"/>
    <m/>
  </r>
  <r>
    <x v="16"/>
    <x v="3"/>
    <x v="183"/>
    <x v="1"/>
    <x v="8"/>
    <m/>
    <m/>
    <m/>
    <n v="0"/>
    <m/>
    <n v="0"/>
    <m/>
  </r>
  <r>
    <x v="16"/>
    <x v="3"/>
    <x v="211"/>
    <x v="1"/>
    <x v="8"/>
    <m/>
    <m/>
    <m/>
    <n v="0"/>
    <m/>
    <n v="0"/>
    <m/>
  </r>
  <r>
    <x v="16"/>
    <x v="3"/>
    <x v="51"/>
    <x v="1"/>
    <x v="8"/>
    <m/>
    <m/>
    <m/>
    <n v="0"/>
    <m/>
    <n v="0"/>
    <m/>
  </r>
  <r>
    <x v="16"/>
    <x v="3"/>
    <x v="104"/>
    <x v="1"/>
    <x v="8"/>
    <m/>
    <m/>
    <m/>
    <n v="0"/>
    <m/>
    <n v="0"/>
    <m/>
  </r>
  <r>
    <x v="16"/>
    <x v="3"/>
    <x v="42"/>
    <x v="1"/>
    <x v="8"/>
    <m/>
    <m/>
    <m/>
    <n v="0"/>
    <m/>
    <n v="0"/>
    <m/>
  </r>
  <r>
    <x v="16"/>
    <x v="3"/>
    <x v="38"/>
    <x v="1"/>
    <x v="8"/>
    <m/>
    <m/>
    <m/>
    <n v="0"/>
    <m/>
    <n v="0"/>
    <m/>
  </r>
  <r>
    <x v="16"/>
    <x v="3"/>
    <x v="63"/>
    <x v="1"/>
    <x v="8"/>
    <m/>
    <m/>
    <m/>
    <n v="0"/>
    <m/>
    <n v="0"/>
    <m/>
  </r>
  <r>
    <x v="16"/>
    <x v="3"/>
    <x v="98"/>
    <x v="1"/>
    <x v="8"/>
    <m/>
    <m/>
    <m/>
    <n v="0"/>
    <m/>
    <n v="0"/>
    <m/>
  </r>
  <r>
    <x v="16"/>
    <x v="3"/>
    <x v="119"/>
    <x v="1"/>
    <x v="8"/>
    <m/>
    <m/>
    <m/>
    <n v="0"/>
    <m/>
    <n v="0"/>
    <m/>
  </r>
  <r>
    <x v="16"/>
    <x v="3"/>
    <x v="190"/>
    <x v="1"/>
    <x v="8"/>
    <m/>
    <m/>
    <m/>
    <n v="0"/>
    <m/>
    <n v="0"/>
    <m/>
  </r>
  <r>
    <x v="16"/>
    <x v="2"/>
    <x v="81"/>
    <x v="1"/>
    <x v="8"/>
    <m/>
    <m/>
    <m/>
    <n v="0"/>
    <m/>
    <n v="0"/>
    <m/>
  </r>
  <r>
    <x v="16"/>
    <x v="2"/>
    <x v="43"/>
    <x v="1"/>
    <x v="8"/>
    <m/>
    <m/>
    <m/>
    <n v="0"/>
    <m/>
    <n v="0"/>
    <m/>
  </r>
  <r>
    <x v="16"/>
    <x v="9"/>
    <x v="106"/>
    <x v="2"/>
    <x v="6"/>
    <n v="204994"/>
    <m/>
    <m/>
    <m/>
    <m/>
    <n v="204994"/>
    <m/>
  </r>
  <r>
    <x v="16"/>
    <x v="9"/>
    <x v="107"/>
    <x v="2"/>
    <x v="6"/>
    <n v="0"/>
    <m/>
    <m/>
    <m/>
    <m/>
    <n v="0"/>
    <m/>
  </r>
  <r>
    <x v="16"/>
    <x v="9"/>
    <x v="126"/>
    <x v="2"/>
    <x v="6"/>
    <n v="12263"/>
    <m/>
    <m/>
    <m/>
    <m/>
    <n v="12263"/>
    <m/>
  </r>
  <r>
    <x v="16"/>
    <x v="9"/>
    <x v="154"/>
    <x v="2"/>
    <x v="6"/>
    <n v="0"/>
    <m/>
    <m/>
    <m/>
    <m/>
    <n v="0"/>
    <m/>
  </r>
  <r>
    <x v="16"/>
    <x v="9"/>
    <x v="95"/>
    <x v="2"/>
    <x v="6"/>
    <n v="0"/>
    <m/>
    <m/>
    <m/>
    <m/>
    <n v="0"/>
    <m/>
  </r>
  <r>
    <x v="16"/>
    <x v="9"/>
    <x v="161"/>
    <x v="2"/>
    <x v="6"/>
    <n v="0"/>
    <m/>
    <m/>
    <m/>
    <m/>
    <n v="0"/>
    <m/>
  </r>
  <r>
    <x v="16"/>
    <x v="9"/>
    <x v="158"/>
    <x v="2"/>
    <x v="6"/>
    <n v="0"/>
    <m/>
    <m/>
    <m/>
    <m/>
    <n v="0"/>
    <m/>
  </r>
  <r>
    <x v="16"/>
    <x v="9"/>
    <x v="148"/>
    <x v="2"/>
    <x v="6"/>
    <n v="0"/>
    <m/>
    <m/>
    <m/>
    <m/>
    <n v="0"/>
    <m/>
  </r>
  <r>
    <x v="16"/>
    <x v="9"/>
    <x v="142"/>
    <x v="2"/>
    <x v="6"/>
    <n v="0"/>
    <m/>
    <m/>
    <m/>
    <m/>
    <n v="0"/>
    <m/>
  </r>
  <r>
    <x v="16"/>
    <x v="9"/>
    <x v="173"/>
    <x v="2"/>
    <x v="6"/>
    <n v="0"/>
    <m/>
    <m/>
    <m/>
    <m/>
    <n v="0"/>
    <m/>
  </r>
  <r>
    <x v="16"/>
    <x v="9"/>
    <x v="137"/>
    <x v="2"/>
    <x v="6"/>
    <n v="0"/>
    <m/>
    <m/>
    <m/>
    <m/>
    <n v="0"/>
    <m/>
  </r>
  <r>
    <x v="16"/>
    <x v="9"/>
    <x v="146"/>
    <x v="2"/>
    <x v="6"/>
    <n v="0"/>
    <m/>
    <m/>
    <m/>
    <m/>
    <n v="0"/>
    <m/>
  </r>
  <r>
    <x v="16"/>
    <x v="9"/>
    <x v="159"/>
    <x v="2"/>
    <x v="6"/>
    <n v="0"/>
    <m/>
    <m/>
    <m/>
    <m/>
    <n v="0"/>
    <m/>
  </r>
  <r>
    <x v="16"/>
    <x v="9"/>
    <x v="170"/>
    <x v="2"/>
    <x v="6"/>
    <n v="0"/>
    <m/>
    <m/>
    <m/>
    <m/>
    <n v="0"/>
    <m/>
  </r>
  <r>
    <x v="16"/>
    <x v="1"/>
    <x v="23"/>
    <x v="2"/>
    <x v="6"/>
    <n v="342112"/>
    <m/>
    <m/>
    <m/>
    <m/>
    <n v="342112"/>
    <m/>
  </r>
  <r>
    <x v="16"/>
    <x v="1"/>
    <x v="24"/>
    <x v="2"/>
    <x v="6"/>
    <n v="1659568"/>
    <m/>
    <m/>
    <m/>
    <m/>
    <n v="1659568"/>
    <m/>
  </r>
  <r>
    <x v="16"/>
    <x v="1"/>
    <x v="79"/>
    <x v="2"/>
    <x v="6"/>
    <n v="85729"/>
    <m/>
    <m/>
    <m/>
    <m/>
    <n v="85729"/>
    <m/>
  </r>
  <r>
    <x v="16"/>
    <x v="1"/>
    <x v="41"/>
    <x v="2"/>
    <x v="6"/>
    <n v="121700"/>
    <m/>
    <m/>
    <m/>
    <m/>
    <n v="121700"/>
    <m/>
  </r>
  <r>
    <x v="16"/>
    <x v="1"/>
    <x v="2"/>
    <x v="2"/>
    <x v="6"/>
    <n v="3183564"/>
    <m/>
    <m/>
    <m/>
    <m/>
    <n v="3183564"/>
    <m/>
  </r>
  <r>
    <x v="16"/>
    <x v="1"/>
    <x v="21"/>
    <x v="2"/>
    <x v="6"/>
    <n v="934810"/>
    <m/>
    <m/>
    <m/>
    <m/>
    <n v="934810"/>
    <m/>
  </r>
  <r>
    <x v="16"/>
    <x v="1"/>
    <x v="5"/>
    <x v="2"/>
    <x v="6"/>
    <n v="2910302"/>
    <m/>
    <m/>
    <m/>
    <m/>
    <n v="2910302"/>
    <m/>
  </r>
  <r>
    <x v="16"/>
    <x v="1"/>
    <x v="37"/>
    <x v="2"/>
    <x v="6"/>
    <n v="15229"/>
    <m/>
    <m/>
    <m/>
    <m/>
    <n v="15229"/>
    <m/>
  </r>
  <r>
    <x v="16"/>
    <x v="1"/>
    <x v="19"/>
    <x v="2"/>
    <x v="6"/>
    <n v="274612"/>
    <m/>
    <m/>
    <m/>
    <m/>
    <n v="274612"/>
    <m/>
  </r>
  <r>
    <x v="16"/>
    <x v="1"/>
    <x v="30"/>
    <x v="2"/>
    <x v="6"/>
    <n v="437803"/>
    <m/>
    <m/>
    <m/>
    <m/>
    <n v="437803"/>
    <m/>
  </r>
  <r>
    <x v="16"/>
    <x v="1"/>
    <x v="14"/>
    <x v="2"/>
    <x v="6"/>
    <n v="671720"/>
    <m/>
    <m/>
    <m/>
    <m/>
    <n v="671720"/>
    <m/>
  </r>
  <r>
    <x v="16"/>
    <x v="1"/>
    <x v="6"/>
    <x v="2"/>
    <x v="6"/>
    <n v="2131919"/>
    <m/>
    <m/>
    <m/>
    <m/>
    <n v="2131919"/>
    <m/>
  </r>
  <r>
    <x v="16"/>
    <x v="1"/>
    <x v="25"/>
    <x v="2"/>
    <x v="6"/>
    <n v="8436"/>
    <m/>
    <m/>
    <m/>
    <m/>
    <n v="8436"/>
    <m/>
  </r>
  <r>
    <x v="16"/>
    <x v="1"/>
    <x v="28"/>
    <x v="2"/>
    <x v="6"/>
    <n v="125123"/>
    <m/>
    <m/>
    <m/>
    <m/>
    <n v="125123"/>
    <m/>
  </r>
  <r>
    <x v="16"/>
    <x v="1"/>
    <x v="169"/>
    <x v="2"/>
    <x v="6"/>
    <n v="0"/>
    <m/>
    <m/>
    <m/>
    <m/>
    <n v="0"/>
    <m/>
  </r>
  <r>
    <x v="16"/>
    <x v="1"/>
    <x v="64"/>
    <x v="2"/>
    <x v="6"/>
    <n v="0"/>
    <m/>
    <m/>
    <m/>
    <m/>
    <n v="0"/>
    <m/>
  </r>
  <r>
    <x v="16"/>
    <x v="1"/>
    <x v="75"/>
    <x v="2"/>
    <x v="6"/>
    <n v="0"/>
    <m/>
    <m/>
    <m/>
    <m/>
    <n v="0"/>
    <m/>
  </r>
  <r>
    <x v="16"/>
    <x v="1"/>
    <x v="94"/>
    <x v="2"/>
    <x v="6"/>
    <n v="0"/>
    <m/>
    <m/>
    <m/>
    <m/>
    <n v="0"/>
    <m/>
  </r>
  <r>
    <x v="16"/>
    <x v="1"/>
    <x v="163"/>
    <x v="2"/>
    <x v="6"/>
    <n v="0"/>
    <m/>
    <m/>
    <m/>
    <m/>
    <n v="0"/>
    <m/>
  </r>
  <r>
    <x v="16"/>
    <x v="1"/>
    <x v="166"/>
    <x v="2"/>
    <x v="6"/>
    <n v="0"/>
    <m/>
    <m/>
    <m/>
    <m/>
    <n v="0"/>
    <m/>
  </r>
  <r>
    <x v="16"/>
    <x v="1"/>
    <x v="116"/>
    <x v="2"/>
    <x v="6"/>
    <n v="0"/>
    <m/>
    <m/>
    <m/>
    <m/>
    <n v="0"/>
    <m/>
  </r>
  <r>
    <x v="16"/>
    <x v="1"/>
    <x v="145"/>
    <x v="2"/>
    <x v="6"/>
    <n v="0"/>
    <m/>
    <m/>
    <m/>
    <m/>
    <n v="0"/>
    <m/>
  </r>
  <r>
    <x v="16"/>
    <x v="1"/>
    <x v="118"/>
    <x v="2"/>
    <x v="6"/>
    <n v="4047"/>
    <m/>
    <m/>
    <m/>
    <m/>
    <n v="4047"/>
    <m/>
  </r>
  <r>
    <x v="16"/>
    <x v="1"/>
    <x v="153"/>
    <x v="2"/>
    <x v="6"/>
    <n v="0"/>
    <m/>
    <m/>
    <m/>
    <m/>
    <n v="0"/>
    <m/>
  </r>
  <r>
    <x v="16"/>
    <x v="1"/>
    <x v="129"/>
    <x v="2"/>
    <x v="6"/>
    <n v="0"/>
    <m/>
    <m/>
    <m/>
    <m/>
    <n v="0"/>
    <m/>
  </r>
  <r>
    <x v="16"/>
    <x v="1"/>
    <x v="93"/>
    <x v="2"/>
    <x v="6"/>
    <n v="62334"/>
    <m/>
    <m/>
    <m/>
    <m/>
    <n v="62334"/>
    <m/>
  </r>
  <r>
    <x v="16"/>
    <x v="1"/>
    <x v="67"/>
    <x v="2"/>
    <x v="6"/>
    <n v="0"/>
    <m/>
    <m/>
    <m/>
    <m/>
    <n v="0"/>
    <m/>
  </r>
  <r>
    <x v="16"/>
    <x v="1"/>
    <x v="85"/>
    <x v="2"/>
    <x v="6"/>
    <n v="0"/>
    <m/>
    <m/>
    <m/>
    <m/>
    <n v="0"/>
    <m/>
  </r>
  <r>
    <x v="16"/>
    <x v="1"/>
    <x v="99"/>
    <x v="2"/>
    <x v="6"/>
    <n v="0"/>
    <m/>
    <m/>
    <m/>
    <m/>
    <n v="0"/>
    <m/>
  </r>
  <r>
    <x v="16"/>
    <x v="1"/>
    <x v="123"/>
    <x v="2"/>
    <x v="6"/>
    <n v="26136"/>
    <m/>
    <m/>
    <m/>
    <m/>
    <n v="26136"/>
    <m/>
  </r>
  <r>
    <x v="16"/>
    <x v="1"/>
    <x v="100"/>
    <x v="2"/>
    <x v="6"/>
    <n v="70820"/>
    <m/>
    <m/>
    <m/>
    <m/>
    <n v="70820"/>
    <m/>
  </r>
  <r>
    <x v="16"/>
    <x v="1"/>
    <x v="3"/>
    <x v="2"/>
    <x v="6"/>
    <n v="2030510"/>
    <m/>
    <m/>
    <m/>
    <m/>
    <n v="2030510"/>
    <m/>
  </r>
  <r>
    <x v="16"/>
    <x v="1"/>
    <x v="13"/>
    <x v="2"/>
    <x v="6"/>
    <n v="181498"/>
    <m/>
    <m/>
    <m/>
    <m/>
    <n v="181498"/>
    <m/>
  </r>
  <r>
    <x v="16"/>
    <x v="1"/>
    <x v="15"/>
    <x v="2"/>
    <x v="6"/>
    <n v="777862"/>
    <m/>
    <m/>
    <m/>
    <m/>
    <n v="777862"/>
    <m/>
  </r>
  <r>
    <x v="16"/>
    <x v="1"/>
    <x v="76"/>
    <x v="2"/>
    <x v="6"/>
    <n v="343795"/>
    <m/>
    <m/>
    <m/>
    <m/>
    <n v="343795"/>
    <m/>
  </r>
  <r>
    <x v="16"/>
    <x v="1"/>
    <x v="92"/>
    <x v="2"/>
    <x v="6"/>
    <n v="0"/>
    <m/>
    <m/>
    <m/>
    <m/>
    <n v="0"/>
    <m/>
  </r>
  <r>
    <x v="16"/>
    <x v="1"/>
    <x v="125"/>
    <x v="2"/>
    <x v="6"/>
    <n v="19958"/>
    <m/>
    <m/>
    <m/>
    <m/>
    <n v="19958"/>
    <m/>
  </r>
  <r>
    <x v="16"/>
    <x v="1"/>
    <x v="187"/>
    <x v="2"/>
    <x v="6"/>
    <n v="0"/>
    <m/>
    <m/>
    <m/>
    <m/>
    <n v="0"/>
    <m/>
  </r>
  <r>
    <x v="16"/>
    <x v="1"/>
    <x v="127"/>
    <x v="2"/>
    <x v="6"/>
    <n v="0"/>
    <m/>
    <m/>
    <m/>
    <m/>
    <n v="0"/>
    <m/>
  </r>
  <r>
    <x v="16"/>
    <x v="1"/>
    <x v="141"/>
    <x v="2"/>
    <x v="6"/>
    <n v="0"/>
    <m/>
    <m/>
    <m/>
    <m/>
    <n v="0"/>
    <m/>
  </r>
  <r>
    <x v="16"/>
    <x v="8"/>
    <x v="136"/>
    <x v="2"/>
    <x v="6"/>
    <n v="0"/>
    <m/>
    <m/>
    <m/>
    <m/>
    <n v="0"/>
    <m/>
  </r>
  <r>
    <x v="16"/>
    <x v="8"/>
    <x v="182"/>
    <x v="2"/>
    <x v="6"/>
    <n v="0"/>
    <m/>
    <m/>
    <m/>
    <m/>
    <n v="0"/>
    <m/>
  </r>
  <r>
    <x v="16"/>
    <x v="8"/>
    <x v="179"/>
    <x v="2"/>
    <x v="6"/>
    <n v="0"/>
    <m/>
    <m/>
    <m/>
    <m/>
    <n v="0"/>
    <m/>
  </r>
  <r>
    <x v="16"/>
    <x v="8"/>
    <x v="135"/>
    <x v="2"/>
    <x v="6"/>
    <n v="0"/>
    <m/>
    <m/>
    <m/>
    <m/>
    <n v="0"/>
    <m/>
  </r>
  <r>
    <x v="16"/>
    <x v="8"/>
    <x v="114"/>
    <x v="2"/>
    <x v="6"/>
    <n v="0"/>
    <m/>
    <m/>
    <m/>
    <m/>
    <n v="0"/>
    <m/>
  </r>
  <r>
    <x v="16"/>
    <x v="8"/>
    <x v="175"/>
    <x v="2"/>
    <x v="6"/>
    <n v="0"/>
    <m/>
    <m/>
    <m/>
    <m/>
    <n v="0"/>
    <m/>
  </r>
  <r>
    <x v="16"/>
    <x v="8"/>
    <x v="221"/>
    <x v="2"/>
    <x v="6"/>
    <n v="0"/>
    <m/>
    <m/>
    <m/>
    <m/>
    <n v="0"/>
    <m/>
  </r>
  <r>
    <x v="16"/>
    <x v="8"/>
    <x v="102"/>
    <x v="2"/>
    <x v="6"/>
    <n v="0"/>
    <m/>
    <m/>
    <m/>
    <m/>
    <n v="0"/>
    <m/>
  </r>
  <r>
    <x v="16"/>
    <x v="8"/>
    <x v="71"/>
    <x v="2"/>
    <x v="6"/>
    <n v="0"/>
    <m/>
    <m/>
    <m/>
    <m/>
    <n v="0"/>
    <m/>
  </r>
  <r>
    <x v="16"/>
    <x v="8"/>
    <x v="222"/>
    <x v="2"/>
    <x v="6"/>
    <n v="0"/>
    <m/>
    <m/>
    <m/>
    <m/>
    <n v="0"/>
    <m/>
  </r>
  <r>
    <x v="16"/>
    <x v="8"/>
    <x v="171"/>
    <x v="2"/>
    <x v="6"/>
    <n v="0"/>
    <m/>
    <m/>
    <m/>
    <m/>
    <n v="0"/>
    <m/>
  </r>
  <r>
    <x v="16"/>
    <x v="8"/>
    <x v="83"/>
    <x v="2"/>
    <x v="6"/>
    <n v="0"/>
    <m/>
    <m/>
    <m/>
    <m/>
    <n v="0"/>
    <m/>
  </r>
  <r>
    <x v="16"/>
    <x v="10"/>
    <x v="109"/>
    <x v="2"/>
    <x v="6"/>
    <n v="0"/>
    <m/>
    <m/>
    <m/>
    <m/>
    <n v="0"/>
    <m/>
  </r>
  <r>
    <x v="16"/>
    <x v="10"/>
    <x v="144"/>
    <x v="2"/>
    <x v="6"/>
    <n v="0"/>
    <m/>
    <m/>
    <m/>
    <m/>
    <n v="0"/>
    <m/>
  </r>
  <r>
    <x v="16"/>
    <x v="10"/>
    <x v="151"/>
    <x v="2"/>
    <x v="6"/>
    <n v="0"/>
    <m/>
    <m/>
    <m/>
    <m/>
    <n v="0"/>
    <m/>
  </r>
  <r>
    <x v="16"/>
    <x v="11"/>
    <x v="113"/>
    <x v="2"/>
    <x v="6"/>
    <n v="55568"/>
    <m/>
    <m/>
    <m/>
    <m/>
    <n v="55568"/>
    <m/>
  </r>
  <r>
    <x v="16"/>
    <x v="6"/>
    <x v="108"/>
    <x v="2"/>
    <x v="6"/>
    <n v="0"/>
    <m/>
    <m/>
    <m/>
    <m/>
    <n v="0"/>
    <m/>
  </r>
  <r>
    <x v="16"/>
    <x v="6"/>
    <x v="91"/>
    <x v="2"/>
    <x v="6"/>
    <n v="0"/>
    <m/>
    <m/>
    <m/>
    <m/>
    <n v="0"/>
    <m/>
  </r>
  <r>
    <x v="16"/>
    <x v="6"/>
    <x v="80"/>
    <x v="2"/>
    <x v="6"/>
    <n v="117177"/>
    <m/>
    <m/>
    <m/>
    <m/>
    <n v="117177"/>
    <m/>
  </r>
  <r>
    <x v="16"/>
    <x v="6"/>
    <x v="44"/>
    <x v="2"/>
    <x v="6"/>
    <n v="62023"/>
    <m/>
    <m/>
    <m/>
    <m/>
    <n v="62023"/>
    <m/>
  </r>
  <r>
    <x v="16"/>
    <x v="6"/>
    <x v="90"/>
    <x v="2"/>
    <x v="6"/>
    <n v="183624"/>
    <m/>
    <m/>
    <m/>
    <m/>
    <n v="183624"/>
    <m/>
  </r>
  <r>
    <x v="16"/>
    <x v="6"/>
    <x v="177"/>
    <x v="2"/>
    <x v="6"/>
    <n v="0"/>
    <m/>
    <m/>
    <m/>
    <m/>
    <n v="0"/>
    <m/>
  </r>
  <r>
    <x v="16"/>
    <x v="6"/>
    <x v="61"/>
    <x v="2"/>
    <x v="6"/>
    <n v="24959"/>
    <m/>
    <m/>
    <m/>
    <m/>
    <n v="24959"/>
    <m/>
  </r>
  <r>
    <x v="16"/>
    <x v="6"/>
    <x v="105"/>
    <x v="2"/>
    <x v="6"/>
    <n v="133383"/>
    <m/>
    <m/>
    <m/>
    <m/>
    <n v="133383"/>
    <m/>
  </r>
  <r>
    <x v="16"/>
    <x v="6"/>
    <x v="138"/>
    <x v="2"/>
    <x v="6"/>
    <n v="14347"/>
    <m/>
    <m/>
    <m/>
    <m/>
    <n v="14347"/>
    <m/>
  </r>
  <r>
    <x v="16"/>
    <x v="0"/>
    <x v="9"/>
    <x v="2"/>
    <x v="6"/>
    <n v="975930"/>
    <m/>
    <m/>
    <m/>
    <m/>
    <n v="975930"/>
    <m/>
  </r>
  <r>
    <x v="16"/>
    <x v="0"/>
    <x v="0"/>
    <x v="2"/>
    <x v="6"/>
    <n v="1114210"/>
    <m/>
    <m/>
    <m/>
    <m/>
    <n v="1114210"/>
    <m/>
  </r>
  <r>
    <x v="16"/>
    <x v="0"/>
    <x v="68"/>
    <x v="2"/>
    <x v="6"/>
    <n v="155107"/>
    <m/>
    <m/>
    <m/>
    <m/>
    <n v="155107"/>
    <m/>
  </r>
  <r>
    <x v="16"/>
    <x v="0"/>
    <x v="128"/>
    <x v="2"/>
    <x v="6"/>
    <n v="0"/>
    <m/>
    <m/>
    <m/>
    <m/>
    <n v="0"/>
    <m/>
  </r>
  <r>
    <x v="16"/>
    <x v="0"/>
    <x v="124"/>
    <x v="2"/>
    <x v="6"/>
    <n v="0"/>
    <m/>
    <m/>
    <m/>
    <m/>
    <n v="0"/>
    <m/>
  </r>
  <r>
    <x v="16"/>
    <x v="0"/>
    <x v="12"/>
    <x v="2"/>
    <x v="6"/>
    <n v="171055"/>
    <m/>
    <m/>
    <m/>
    <m/>
    <n v="171055"/>
    <m/>
  </r>
  <r>
    <x v="16"/>
    <x v="0"/>
    <x v="40"/>
    <x v="2"/>
    <x v="6"/>
    <n v="139835"/>
    <m/>
    <m/>
    <m/>
    <m/>
    <n v="139835"/>
    <m/>
  </r>
  <r>
    <x v="16"/>
    <x v="0"/>
    <x v="70"/>
    <x v="2"/>
    <x v="6"/>
    <n v="92097"/>
    <m/>
    <m/>
    <m/>
    <m/>
    <n v="92097"/>
    <m/>
  </r>
  <r>
    <x v="16"/>
    <x v="0"/>
    <x v="77"/>
    <x v="2"/>
    <x v="6"/>
    <n v="0"/>
    <m/>
    <m/>
    <m/>
    <m/>
    <n v="0"/>
    <m/>
  </r>
  <r>
    <x v="16"/>
    <x v="0"/>
    <x v="131"/>
    <x v="2"/>
    <x v="6"/>
    <n v="0"/>
    <m/>
    <m/>
    <m/>
    <m/>
    <n v="0"/>
    <m/>
  </r>
  <r>
    <x v="16"/>
    <x v="0"/>
    <x v="7"/>
    <x v="2"/>
    <x v="6"/>
    <n v="1158325"/>
    <m/>
    <m/>
    <m/>
    <m/>
    <n v="1158325"/>
    <m/>
  </r>
  <r>
    <x v="16"/>
    <x v="0"/>
    <x v="50"/>
    <x v="2"/>
    <x v="6"/>
    <n v="103591"/>
    <m/>
    <m/>
    <m/>
    <m/>
    <n v="103591"/>
    <m/>
  </r>
  <r>
    <x v="16"/>
    <x v="0"/>
    <x v="1"/>
    <x v="2"/>
    <x v="6"/>
    <n v="1946487"/>
    <m/>
    <m/>
    <m/>
    <m/>
    <n v="1946487"/>
    <m/>
  </r>
  <r>
    <x v="16"/>
    <x v="0"/>
    <x v="8"/>
    <x v="2"/>
    <x v="6"/>
    <n v="526122"/>
    <m/>
    <m/>
    <m/>
    <m/>
    <n v="526122"/>
    <m/>
  </r>
  <r>
    <x v="16"/>
    <x v="0"/>
    <x v="60"/>
    <x v="2"/>
    <x v="6"/>
    <n v="79782"/>
    <m/>
    <m/>
    <m/>
    <m/>
    <n v="79782"/>
    <m/>
  </r>
  <r>
    <x v="16"/>
    <x v="0"/>
    <x v="78"/>
    <x v="2"/>
    <x v="6"/>
    <n v="0"/>
    <m/>
    <m/>
    <m/>
    <m/>
    <n v="0"/>
    <m/>
  </r>
  <r>
    <x v="16"/>
    <x v="0"/>
    <x v="101"/>
    <x v="2"/>
    <x v="6"/>
    <n v="5523"/>
    <m/>
    <m/>
    <m/>
    <m/>
    <n v="5523"/>
    <m/>
  </r>
  <r>
    <x v="16"/>
    <x v="0"/>
    <x v="32"/>
    <x v="2"/>
    <x v="6"/>
    <n v="11515"/>
    <m/>
    <m/>
    <m/>
    <m/>
    <n v="11515"/>
    <m/>
  </r>
  <r>
    <x v="16"/>
    <x v="0"/>
    <x v="132"/>
    <x v="2"/>
    <x v="6"/>
    <n v="0"/>
    <m/>
    <m/>
    <m/>
    <m/>
    <n v="0"/>
    <m/>
  </r>
  <r>
    <x v="16"/>
    <x v="0"/>
    <x v="162"/>
    <x v="2"/>
    <x v="6"/>
    <n v="0"/>
    <m/>
    <m/>
    <m/>
    <m/>
    <n v="0"/>
    <m/>
  </r>
  <r>
    <x v="16"/>
    <x v="0"/>
    <x v="18"/>
    <x v="2"/>
    <x v="6"/>
    <n v="1660358"/>
    <m/>
    <m/>
    <m/>
    <m/>
    <n v="1660358"/>
    <m/>
  </r>
  <r>
    <x v="16"/>
    <x v="0"/>
    <x v="46"/>
    <x v="2"/>
    <x v="6"/>
    <n v="158249"/>
    <m/>
    <m/>
    <m/>
    <m/>
    <n v="158249"/>
    <m/>
  </r>
  <r>
    <x v="16"/>
    <x v="0"/>
    <x v="31"/>
    <x v="2"/>
    <x v="6"/>
    <n v="179889"/>
    <m/>
    <m/>
    <m/>
    <m/>
    <n v="179889"/>
    <m/>
  </r>
  <r>
    <x v="16"/>
    <x v="0"/>
    <x v="96"/>
    <x v="2"/>
    <x v="6"/>
    <n v="0"/>
    <m/>
    <m/>
    <m/>
    <m/>
    <n v="0"/>
    <m/>
  </r>
  <r>
    <x v="16"/>
    <x v="0"/>
    <x v="54"/>
    <x v="2"/>
    <x v="6"/>
    <n v="42669"/>
    <m/>
    <m/>
    <m/>
    <m/>
    <n v="42669"/>
    <m/>
  </r>
  <r>
    <x v="16"/>
    <x v="0"/>
    <x v="103"/>
    <x v="2"/>
    <x v="6"/>
    <n v="10922"/>
    <m/>
    <m/>
    <m/>
    <m/>
    <n v="10922"/>
    <m/>
  </r>
  <r>
    <x v="16"/>
    <x v="5"/>
    <x v="89"/>
    <x v="2"/>
    <x v="6"/>
    <n v="377535"/>
    <m/>
    <m/>
    <m/>
    <m/>
    <n v="377535"/>
    <m/>
  </r>
  <r>
    <x v="16"/>
    <x v="5"/>
    <x v="69"/>
    <x v="2"/>
    <x v="6"/>
    <n v="1190850"/>
    <m/>
    <m/>
    <m/>
    <m/>
    <n v="1190850"/>
    <m/>
  </r>
  <r>
    <x v="16"/>
    <x v="5"/>
    <x v="33"/>
    <x v="2"/>
    <x v="6"/>
    <n v="6087029"/>
    <m/>
    <m/>
    <m/>
    <m/>
    <n v="6087029"/>
    <m/>
  </r>
  <r>
    <x v="16"/>
    <x v="5"/>
    <x v="39"/>
    <x v="2"/>
    <x v="6"/>
    <n v="3530295"/>
    <m/>
    <m/>
    <m/>
    <m/>
    <n v="3530295"/>
    <m/>
  </r>
  <r>
    <x v="16"/>
    <x v="5"/>
    <x v="22"/>
    <x v="2"/>
    <x v="6"/>
    <n v="2014058"/>
    <m/>
    <m/>
    <m/>
    <m/>
    <n v="2014058"/>
    <m/>
  </r>
  <r>
    <x v="16"/>
    <x v="7"/>
    <x v="121"/>
    <x v="2"/>
    <x v="6"/>
    <n v="0"/>
    <m/>
    <m/>
    <m/>
    <m/>
    <n v="0"/>
    <m/>
  </r>
  <r>
    <x v="16"/>
    <x v="7"/>
    <x v="52"/>
    <x v="2"/>
    <x v="6"/>
    <n v="374629"/>
    <m/>
    <m/>
    <m/>
    <m/>
    <n v="374629"/>
    <m/>
  </r>
  <r>
    <x v="16"/>
    <x v="7"/>
    <x v="82"/>
    <x v="2"/>
    <x v="6"/>
    <n v="542619"/>
    <m/>
    <m/>
    <m/>
    <m/>
    <n v="542619"/>
    <m/>
  </r>
  <r>
    <x v="16"/>
    <x v="5"/>
    <x v="66"/>
    <x v="2"/>
    <x v="6"/>
    <n v="476030"/>
    <m/>
    <m/>
    <m/>
    <m/>
    <n v="476030"/>
    <m/>
  </r>
  <r>
    <x v="16"/>
    <x v="7"/>
    <x v="117"/>
    <x v="2"/>
    <x v="6"/>
    <n v="39426"/>
    <m/>
    <m/>
    <m/>
    <m/>
    <n v="39426"/>
    <m/>
  </r>
  <r>
    <x v="16"/>
    <x v="7"/>
    <x v="115"/>
    <x v="2"/>
    <x v="6"/>
    <n v="41250"/>
    <m/>
    <m/>
    <m/>
    <m/>
    <n v="41250"/>
    <m/>
  </r>
  <r>
    <x v="16"/>
    <x v="7"/>
    <x v="139"/>
    <x v="2"/>
    <x v="6"/>
    <n v="0"/>
    <m/>
    <m/>
    <m/>
    <m/>
    <n v="0"/>
    <m/>
  </r>
  <r>
    <x v="16"/>
    <x v="7"/>
    <x v="72"/>
    <x v="2"/>
    <x v="6"/>
    <n v="877916"/>
    <m/>
    <m/>
    <m/>
    <m/>
    <n v="877916"/>
    <m/>
  </r>
  <r>
    <x v="16"/>
    <x v="7"/>
    <x v="62"/>
    <x v="2"/>
    <x v="6"/>
    <n v="868138"/>
    <m/>
    <m/>
    <m/>
    <m/>
    <n v="868138"/>
    <m/>
  </r>
  <r>
    <x v="16"/>
    <x v="7"/>
    <x v="149"/>
    <x v="2"/>
    <x v="6"/>
    <n v="0"/>
    <m/>
    <m/>
    <m/>
    <m/>
    <n v="0"/>
    <m/>
  </r>
  <r>
    <x v="16"/>
    <x v="7"/>
    <x v="133"/>
    <x v="2"/>
    <x v="6"/>
    <n v="0"/>
    <m/>
    <m/>
    <m/>
    <m/>
    <n v="0"/>
    <m/>
  </r>
  <r>
    <x v="16"/>
    <x v="7"/>
    <x v="130"/>
    <x v="2"/>
    <x v="6"/>
    <n v="0"/>
    <m/>
    <m/>
    <m/>
    <m/>
    <n v="0"/>
    <m/>
  </r>
  <r>
    <x v="16"/>
    <x v="7"/>
    <x v="259"/>
    <x v="2"/>
    <x v="6"/>
    <n v="0"/>
    <m/>
    <m/>
    <m/>
    <m/>
    <n v="0"/>
    <m/>
  </r>
  <r>
    <x v="16"/>
    <x v="12"/>
    <x v="157"/>
    <x v="2"/>
    <x v="6"/>
    <n v="0"/>
    <m/>
    <m/>
    <m/>
    <m/>
    <n v="0"/>
    <m/>
  </r>
  <r>
    <x v="16"/>
    <x v="12"/>
    <x v="156"/>
    <x v="2"/>
    <x v="6"/>
    <n v="0"/>
    <m/>
    <m/>
    <m/>
    <m/>
    <n v="0"/>
    <m/>
  </r>
  <r>
    <x v="16"/>
    <x v="4"/>
    <x v="36"/>
    <x v="2"/>
    <x v="6"/>
    <n v="2119261"/>
    <m/>
    <m/>
    <m/>
    <m/>
    <n v="2119261"/>
    <m/>
  </r>
  <r>
    <x v="16"/>
    <x v="4"/>
    <x v="57"/>
    <x v="2"/>
    <x v="6"/>
    <n v="837910"/>
    <m/>
    <m/>
    <m/>
    <m/>
    <n v="837910"/>
    <m/>
  </r>
  <r>
    <x v="16"/>
    <x v="4"/>
    <x v="35"/>
    <x v="2"/>
    <x v="6"/>
    <n v="3963847"/>
    <m/>
    <m/>
    <m/>
    <m/>
    <n v="3963847"/>
    <m/>
  </r>
  <r>
    <x v="16"/>
    <x v="4"/>
    <x v="34"/>
    <x v="2"/>
    <x v="6"/>
    <n v="3819789"/>
    <m/>
    <m/>
    <m/>
    <m/>
    <n v="3819789"/>
    <m/>
  </r>
  <r>
    <x v="16"/>
    <x v="3"/>
    <x v="97"/>
    <x v="2"/>
    <x v="6"/>
    <n v="146551"/>
    <m/>
    <m/>
    <m/>
    <m/>
    <n v="146551"/>
    <m/>
  </r>
  <r>
    <x v="16"/>
    <x v="3"/>
    <x v="55"/>
    <x v="2"/>
    <x v="6"/>
    <n v="697233"/>
    <m/>
    <m/>
    <m/>
    <m/>
    <n v="697233"/>
    <m/>
  </r>
  <r>
    <x v="16"/>
    <x v="3"/>
    <x v="16"/>
    <x v="2"/>
    <x v="6"/>
    <n v="1289086"/>
    <m/>
    <m/>
    <m/>
    <m/>
    <n v="1289086"/>
    <m/>
  </r>
  <r>
    <x v="16"/>
    <x v="4"/>
    <x v="155"/>
    <x v="2"/>
    <x v="6"/>
    <n v="0"/>
    <m/>
    <m/>
    <m/>
    <m/>
    <n v="0"/>
    <m/>
  </r>
  <r>
    <x v="16"/>
    <x v="4"/>
    <x v="73"/>
    <x v="2"/>
    <x v="6"/>
    <n v="681477"/>
    <m/>
    <m/>
    <m/>
    <m/>
    <n v="681477"/>
    <m/>
  </r>
  <r>
    <x v="16"/>
    <x v="4"/>
    <x v="56"/>
    <x v="2"/>
    <x v="6"/>
    <n v="2107608"/>
    <m/>
    <m/>
    <m/>
    <m/>
    <n v="2107608"/>
    <m/>
  </r>
  <r>
    <x v="16"/>
    <x v="4"/>
    <x v="27"/>
    <x v="2"/>
    <x v="6"/>
    <n v="7469455"/>
    <m/>
    <m/>
    <m/>
    <m/>
    <n v="7469455"/>
    <m/>
  </r>
  <r>
    <x v="16"/>
    <x v="4"/>
    <x v="45"/>
    <x v="2"/>
    <x v="6"/>
    <n v="2606258"/>
    <m/>
    <m/>
    <m/>
    <m/>
    <n v="2606258"/>
    <m/>
  </r>
  <r>
    <x v="16"/>
    <x v="4"/>
    <x v="17"/>
    <x v="2"/>
    <x v="6"/>
    <n v="4632656"/>
    <m/>
    <m/>
    <m/>
    <m/>
    <n v="4632656"/>
    <m/>
  </r>
  <r>
    <x v="16"/>
    <x v="4"/>
    <x v="65"/>
    <x v="2"/>
    <x v="6"/>
    <n v="1542632"/>
    <m/>
    <m/>
    <m/>
    <m/>
    <n v="1542632"/>
    <m/>
  </r>
  <r>
    <x v="16"/>
    <x v="4"/>
    <x v="53"/>
    <x v="2"/>
    <x v="6"/>
    <n v="1138736"/>
    <m/>
    <m/>
    <m/>
    <m/>
    <n v="1138736"/>
    <m/>
  </r>
  <r>
    <x v="16"/>
    <x v="2"/>
    <x v="48"/>
    <x v="2"/>
    <x v="6"/>
    <n v="2566299"/>
    <m/>
    <m/>
    <m/>
    <m/>
    <n v="2566299"/>
    <m/>
  </r>
  <r>
    <x v="16"/>
    <x v="2"/>
    <x v="49"/>
    <x v="2"/>
    <x v="6"/>
    <n v="2648145"/>
    <m/>
    <m/>
    <m/>
    <m/>
    <n v="2648145"/>
    <m/>
  </r>
  <r>
    <x v="16"/>
    <x v="2"/>
    <x v="47"/>
    <x v="2"/>
    <x v="6"/>
    <n v="1887202"/>
    <m/>
    <m/>
    <m/>
    <m/>
    <n v="1887202"/>
    <m/>
  </r>
  <r>
    <x v="16"/>
    <x v="2"/>
    <x v="88"/>
    <x v="2"/>
    <x v="6"/>
    <n v="855715"/>
    <m/>
    <m/>
    <m/>
    <m/>
    <n v="855715"/>
    <m/>
  </r>
  <r>
    <x v="16"/>
    <x v="2"/>
    <x v="110"/>
    <x v="2"/>
    <x v="6"/>
    <n v="136175"/>
    <m/>
    <m/>
    <m/>
    <m/>
    <n v="136175"/>
    <m/>
  </r>
  <r>
    <x v="16"/>
    <x v="2"/>
    <x v="87"/>
    <x v="2"/>
    <x v="6"/>
    <n v="466048"/>
    <m/>
    <m/>
    <m/>
    <m/>
    <n v="466048"/>
    <m/>
  </r>
  <r>
    <x v="16"/>
    <x v="2"/>
    <x v="84"/>
    <x v="2"/>
    <x v="6"/>
    <n v="1199015"/>
    <m/>
    <m/>
    <m/>
    <m/>
    <n v="1199015"/>
    <m/>
  </r>
  <r>
    <x v="16"/>
    <x v="2"/>
    <x v="11"/>
    <x v="2"/>
    <x v="6"/>
    <n v="4144395"/>
    <m/>
    <m/>
    <m/>
    <m/>
    <n v="4144395"/>
    <m/>
  </r>
  <r>
    <x v="16"/>
    <x v="2"/>
    <x v="120"/>
    <x v="2"/>
    <x v="6"/>
    <n v="354780"/>
    <m/>
    <m/>
    <m/>
    <m/>
    <n v="354780"/>
    <m/>
  </r>
  <r>
    <x v="16"/>
    <x v="2"/>
    <x v="58"/>
    <x v="2"/>
    <x v="6"/>
    <n v="422032"/>
    <m/>
    <m/>
    <m/>
    <m/>
    <n v="422032"/>
    <m/>
  </r>
  <r>
    <x v="16"/>
    <x v="2"/>
    <x v="112"/>
    <x v="2"/>
    <x v="6"/>
    <n v="48755"/>
    <m/>
    <m/>
    <m/>
    <m/>
    <n v="48755"/>
    <m/>
  </r>
  <r>
    <x v="16"/>
    <x v="2"/>
    <x v="20"/>
    <x v="2"/>
    <x v="6"/>
    <n v="4115423"/>
    <m/>
    <m/>
    <m/>
    <m/>
    <n v="4115423"/>
    <m/>
  </r>
  <r>
    <x v="16"/>
    <x v="2"/>
    <x v="86"/>
    <x v="2"/>
    <x v="6"/>
    <n v="487122"/>
    <m/>
    <m/>
    <m/>
    <m/>
    <n v="487122"/>
    <m/>
  </r>
  <r>
    <x v="16"/>
    <x v="2"/>
    <x v="59"/>
    <x v="2"/>
    <x v="6"/>
    <n v="874953"/>
    <m/>
    <m/>
    <m/>
    <m/>
    <n v="874953"/>
    <m/>
  </r>
  <r>
    <x v="16"/>
    <x v="2"/>
    <x v="10"/>
    <x v="2"/>
    <x v="6"/>
    <n v="2798887"/>
    <m/>
    <m/>
    <m/>
    <m/>
    <n v="2798887"/>
    <m/>
  </r>
  <r>
    <x v="16"/>
    <x v="2"/>
    <x v="4"/>
    <x v="2"/>
    <x v="6"/>
    <n v="4283203"/>
    <m/>
    <m/>
    <m/>
    <m/>
    <n v="4283203"/>
    <m/>
  </r>
  <r>
    <x v="16"/>
    <x v="2"/>
    <x v="29"/>
    <x v="2"/>
    <x v="6"/>
    <n v="896542"/>
    <m/>
    <m/>
    <m/>
    <m/>
    <n v="896542"/>
    <m/>
  </r>
  <r>
    <x v="16"/>
    <x v="2"/>
    <x v="26"/>
    <x v="2"/>
    <x v="6"/>
    <n v="1298156"/>
    <m/>
    <m/>
    <m/>
    <m/>
    <n v="1298156"/>
    <m/>
  </r>
  <r>
    <x v="16"/>
    <x v="2"/>
    <x v="122"/>
    <x v="2"/>
    <x v="6"/>
    <n v="0"/>
    <m/>
    <m/>
    <m/>
    <m/>
    <n v="0"/>
    <m/>
  </r>
  <r>
    <x v="16"/>
    <x v="3"/>
    <x v="74"/>
    <x v="2"/>
    <x v="6"/>
    <n v="178260"/>
    <m/>
    <m/>
    <m/>
    <m/>
    <n v="178260"/>
    <m/>
  </r>
  <r>
    <x v="16"/>
    <x v="3"/>
    <x v="111"/>
    <x v="2"/>
    <x v="6"/>
    <n v="0"/>
    <m/>
    <m/>
    <m/>
    <m/>
    <n v="0"/>
    <m/>
  </r>
  <r>
    <x v="16"/>
    <x v="3"/>
    <x v="134"/>
    <x v="2"/>
    <x v="6"/>
    <n v="0"/>
    <m/>
    <m/>
    <m/>
    <m/>
    <n v="0"/>
    <m/>
  </r>
  <r>
    <x v="16"/>
    <x v="3"/>
    <x v="183"/>
    <x v="2"/>
    <x v="6"/>
    <n v="0"/>
    <m/>
    <m/>
    <m/>
    <m/>
    <n v="0"/>
    <m/>
  </r>
  <r>
    <x v="16"/>
    <x v="3"/>
    <x v="211"/>
    <x v="2"/>
    <x v="6"/>
    <n v="0"/>
    <m/>
    <m/>
    <m/>
    <m/>
    <n v="0"/>
    <m/>
  </r>
  <r>
    <x v="16"/>
    <x v="3"/>
    <x v="51"/>
    <x v="2"/>
    <x v="6"/>
    <n v="123234"/>
    <m/>
    <m/>
    <m/>
    <m/>
    <n v="123234"/>
    <m/>
  </r>
  <r>
    <x v="16"/>
    <x v="3"/>
    <x v="104"/>
    <x v="2"/>
    <x v="6"/>
    <n v="40368"/>
    <m/>
    <m/>
    <m/>
    <m/>
    <n v="40368"/>
    <m/>
  </r>
  <r>
    <x v="16"/>
    <x v="3"/>
    <x v="42"/>
    <x v="2"/>
    <x v="6"/>
    <n v="784540"/>
    <m/>
    <m/>
    <m/>
    <m/>
    <n v="784540"/>
    <m/>
  </r>
  <r>
    <x v="16"/>
    <x v="3"/>
    <x v="38"/>
    <x v="2"/>
    <x v="6"/>
    <n v="310970"/>
    <m/>
    <m/>
    <m/>
    <m/>
    <n v="310970"/>
    <m/>
  </r>
  <r>
    <x v="16"/>
    <x v="3"/>
    <x v="63"/>
    <x v="2"/>
    <x v="6"/>
    <n v="578859"/>
    <m/>
    <m/>
    <m/>
    <m/>
    <n v="578859"/>
    <m/>
  </r>
  <r>
    <x v="16"/>
    <x v="3"/>
    <x v="98"/>
    <x v="2"/>
    <x v="6"/>
    <n v="80602"/>
    <m/>
    <m/>
    <m/>
    <m/>
    <n v="80602"/>
    <m/>
  </r>
  <r>
    <x v="16"/>
    <x v="3"/>
    <x v="119"/>
    <x v="2"/>
    <x v="6"/>
    <n v="0"/>
    <m/>
    <m/>
    <m/>
    <m/>
    <n v="0"/>
    <m/>
  </r>
  <r>
    <x v="16"/>
    <x v="3"/>
    <x v="190"/>
    <x v="2"/>
    <x v="6"/>
    <n v="0"/>
    <m/>
    <m/>
    <m/>
    <m/>
    <n v="0"/>
    <m/>
  </r>
  <r>
    <x v="16"/>
    <x v="2"/>
    <x v="81"/>
    <x v="2"/>
    <x v="6"/>
    <n v="251294"/>
    <m/>
    <m/>
    <m/>
    <m/>
    <n v="251294"/>
    <m/>
  </r>
  <r>
    <x v="16"/>
    <x v="2"/>
    <x v="43"/>
    <x v="2"/>
    <x v="6"/>
    <n v="376358"/>
    <m/>
    <m/>
    <m/>
    <m/>
    <n v="376358"/>
    <m/>
  </r>
  <r>
    <x v="16"/>
    <x v="9"/>
    <x v="106"/>
    <x v="2"/>
    <x v="13"/>
    <n v="28232"/>
    <m/>
    <m/>
    <m/>
    <m/>
    <n v="28232"/>
    <m/>
  </r>
  <r>
    <x v="16"/>
    <x v="9"/>
    <x v="107"/>
    <x v="2"/>
    <x v="13"/>
    <n v="0"/>
    <m/>
    <m/>
    <m/>
    <m/>
    <n v="0"/>
    <m/>
  </r>
  <r>
    <x v="16"/>
    <x v="9"/>
    <x v="126"/>
    <x v="2"/>
    <x v="13"/>
    <n v="0"/>
    <m/>
    <m/>
    <m/>
    <m/>
    <n v="0"/>
    <m/>
  </r>
  <r>
    <x v="16"/>
    <x v="9"/>
    <x v="154"/>
    <x v="2"/>
    <x v="13"/>
    <n v="0"/>
    <m/>
    <m/>
    <m/>
    <m/>
    <n v="0"/>
    <m/>
  </r>
  <r>
    <x v="16"/>
    <x v="9"/>
    <x v="95"/>
    <x v="2"/>
    <x v="13"/>
    <n v="0"/>
    <m/>
    <m/>
    <m/>
    <m/>
    <n v="0"/>
    <m/>
  </r>
  <r>
    <x v="16"/>
    <x v="9"/>
    <x v="161"/>
    <x v="2"/>
    <x v="13"/>
    <n v="0"/>
    <m/>
    <m/>
    <m/>
    <m/>
    <n v="0"/>
    <m/>
  </r>
  <r>
    <x v="16"/>
    <x v="9"/>
    <x v="158"/>
    <x v="2"/>
    <x v="13"/>
    <n v="55546"/>
    <m/>
    <m/>
    <m/>
    <m/>
    <n v="55546"/>
    <m/>
  </r>
  <r>
    <x v="16"/>
    <x v="9"/>
    <x v="148"/>
    <x v="2"/>
    <x v="13"/>
    <n v="0"/>
    <m/>
    <m/>
    <m/>
    <m/>
    <n v="0"/>
    <m/>
  </r>
  <r>
    <x v="16"/>
    <x v="9"/>
    <x v="142"/>
    <x v="2"/>
    <x v="13"/>
    <n v="0"/>
    <m/>
    <m/>
    <m/>
    <m/>
    <n v="0"/>
    <m/>
  </r>
  <r>
    <x v="16"/>
    <x v="9"/>
    <x v="173"/>
    <x v="2"/>
    <x v="13"/>
    <n v="28512"/>
    <m/>
    <m/>
    <m/>
    <m/>
    <n v="28512"/>
    <m/>
  </r>
  <r>
    <x v="16"/>
    <x v="9"/>
    <x v="137"/>
    <x v="2"/>
    <x v="13"/>
    <n v="0"/>
    <m/>
    <m/>
    <m/>
    <m/>
    <n v="0"/>
    <m/>
  </r>
  <r>
    <x v="16"/>
    <x v="9"/>
    <x v="146"/>
    <x v="2"/>
    <x v="13"/>
    <n v="0"/>
    <m/>
    <m/>
    <m/>
    <m/>
    <n v="0"/>
    <m/>
  </r>
  <r>
    <x v="16"/>
    <x v="9"/>
    <x v="159"/>
    <x v="2"/>
    <x v="13"/>
    <n v="0"/>
    <m/>
    <m/>
    <m/>
    <m/>
    <n v="0"/>
    <m/>
  </r>
  <r>
    <x v="16"/>
    <x v="9"/>
    <x v="170"/>
    <x v="2"/>
    <x v="13"/>
    <n v="0"/>
    <m/>
    <m/>
    <m/>
    <m/>
    <n v="0"/>
    <m/>
  </r>
  <r>
    <x v="16"/>
    <x v="1"/>
    <x v="23"/>
    <x v="2"/>
    <x v="13"/>
    <n v="460522"/>
    <m/>
    <m/>
    <m/>
    <m/>
    <n v="460522"/>
    <m/>
  </r>
  <r>
    <x v="16"/>
    <x v="1"/>
    <x v="24"/>
    <x v="2"/>
    <x v="13"/>
    <n v="4362934"/>
    <m/>
    <m/>
    <m/>
    <m/>
    <n v="4362934"/>
    <m/>
  </r>
  <r>
    <x v="16"/>
    <x v="1"/>
    <x v="79"/>
    <x v="2"/>
    <x v="13"/>
    <n v="299048"/>
    <m/>
    <m/>
    <m/>
    <m/>
    <n v="299048"/>
    <m/>
  </r>
  <r>
    <x v="16"/>
    <x v="1"/>
    <x v="41"/>
    <x v="2"/>
    <x v="13"/>
    <n v="654650"/>
    <m/>
    <m/>
    <m/>
    <m/>
    <n v="654650"/>
    <m/>
  </r>
  <r>
    <x v="16"/>
    <x v="1"/>
    <x v="2"/>
    <x v="2"/>
    <x v="13"/>
    <n v="10972083"/>
    <m/>
    <m/>
    <m/>
    <m/>
    <n v="10972083"/>
    <m/>
  </r>
  <r>
    <x v="16"/>
    <x v="1"/>
    <x v="21"/>
    <x v="2"/>
    <x v="13"/>
    <n v="697908"/>
    <m/>
    <m/>
    <m/>
    <m/>
    <n v="697908"/>
    <m/>
  </r>
  <r>
    <x v="16"/>
    <x v="1"/>
    <x v="5"/>
    <x v="2"/>
    <x v="13"/>
    <n v="10748340"/>
    <m/>
    <m/>
    <m/>
    <m/>
    <n v="10748340"/>
    <m/>
  </r>
  <r>
    <x v="16"/>
    <x v="1"/>
    <x v="37"/>
    <x v="2"/>
    <x v="13"/>
    <n v="345527"/>
    <m/>
    <m/>
    <m/>
    <m/>
    <n v="345527"/>
    <m/>
  </r>
  <r>
    <x v="16"/>
    <x v="1"/>
    <x v="19"/>
    <x v="2"/>
    <x v="13"/>
    <n v="2739381"/>
    <m/>
    <m/>
    <m/>
    <m/>
    <n v="2739381"/>
    <m/>
  </r>
  <r>
    <x v="16"/>
    <x v="1"/>
    <x v="30"/>
    <x v="2"/>
    <x v="13"/>
    <n v="431899"/>
    <m/>
    <m/>
    <m/>
    <m/>
    <n v="431899"/>
    <m/>
  </r>
  <r>
    <x v="16"/>
    <x v="1"/>
    <x v="14"/>
    <x v="2"/>
    <x v="13"/>
    <n v="2396510"/>
    <m/>
    <m/>
    <m/>
    <m/>
    <n v="2396510"/>
    <m/>
  </r>
  <r>
    <x v="16"/>
    <x v="1"/>
    <x v="6"/>
    <x v="2"/>
    <x v="13"/>
    <n v="765081"/>
    <m/>
    <m/>
    <m/>
    <m/>
    <n v="765081"/>
    <m/>
  </r>
  <r>
    <x v="16"/>
    <x v="1"/>
    <x v="25"/>
    <x v="2"/>
    <x v="13"/>
    <n v="37615"/>
    <m/>
    <m/>
    <m/>
    <m/>
    <n v="37615"/>
    <m/>
  </r>
  <r>
    <x v="16"/>
    <x v="1"/>
    <x v="28"/>
    <x v="2"/>
    <x v="13"/>
    <n v="549316"/>
    <m/>
    <m/>
    <m/>
    <m/>
    <n v="549316"/>
    <m/>
  </r>
  <r>
    <x v="16"/>
    <x v="1"/>
    <x v="169"/>
    <x v="2"/>
    <x v="13"/>
    <n v="0"/>
    <m/>
    <m/>
    <m/>
    <m/>
    <n v="0"/>
    <m/>
  </r>
  <r>
    <x v="16"/>
    <x v="1"/>
    <x v="64"/>
    <x v="2"/>
    <x v="13"/>
    <n v="0"/>
    <m/>
    <m/>
    <m/>
    <m/>
    <n v="0"/>
    <m/>
  </r>
  <r>
    <x v="16"/>
    <x v="1"/>
    <x v="75"/>
    <x v="2"/>
    <x v="13"/>
    <n v="0"/>
    <m/>
    <m/>
    <m/>
    <m/>
    <n v="0"/>
    <m/>
  </r>
  <r>
    <x v="16"/>
    <x v="1"/>
    <x v="94"/>
    <x v="2"/>
    <x v="13"/>
    <n v="35035"/>
    <m/>
    <m/>
    <m/>
    <m/>
    <n v="35035"/>
    <m/>
  </r>
  <r>
    <x v="16"/>
    <x v="1"/>
    <x v="163"/>
    <x v="2"/>
    <x v="13"/>
    <n v="0"/>
    <m/>
    <m/>
    <m/>
    <m/>
    <n v="0"/>
    <m/>
  </r>
  <r>
    <x v="16"/>
    <x v="1"/>
    <x v="166"/>
    <x v="2"/>
    <x v="13"/>
    <n v="0"/>
    <m/>
    <m/>
    <m/>
    <m/>
    <n v="0"/>
    <m/>
  </r>
  <r>
    <x v="16"/>
    <x v="1"/>
    <x v="116"/>
    <x v="2"/>
    <x v="13"/>
    <n v="0"/>
    <m/>
    <m/>
    <m/>
    <m/>
    <n v="0"/>
    <m/>
  </r>
  <r>
    <x v="16"/>
    <x v="1"/>
    <x v="145"/>
    <x v="2"/>
    <x v="13"/>
    <n v="0"/>
    <m/>
    <m/>
    <m/>
    <m/>
    <n v="0"/>
    <m/>
  </r>
  <r>
    <x v="16"/>
    <x v="1"/>
    <x v="118"/>
    <x v="2"/>
    <x v="13"/>
    <n v="0"/>
    <m/>
    <m/>
    <m/>
    <m/>
    <n v="0"/>
    <m/>
  </r>
  <r>
    <x v="16"/>
    <x v="1"/>
    <x v="153"/>
    <x v="2"/>
    <x v="13"/>
    <n v="0"/>
    <m/>
    <m/>
    <m/>
    <m/>
    <n v="0"/>
    <m/>
  </r>
  <r>
    <x v="16"/>
    <x v="1"/>
    <x v="129"/>
    <x v="2"/>
    <x v="13"/>
    <n v="0"/>
    <m/>
    <m/>
    <m/>
    <m/>
    <n v="0"/>
    <m/>
  </r>
  <r>
    <x v="16"/>
    <x v="1"/>
    <x v="93"/>
    <x v="2"/>
    <x v="13"/>
    <n v="60985"/>
    <m/>
    <m/>
    <m/>
    <m/>
    <n v="60985"/>
    <m/>
  </r>
  <r>
    <x v="16"/>
    <x v="1"/>
    <x v="67"/>
    <x v="2"/>
    <x v="13"/>
    <n v="28717"/>
    <m/>
    <m/>
    <m/>
    <m/>
    <n v="28717"/>
    <m/>
  </r>
  <r>
    <x v="16"/>
    <x v="1"/>
    <x v="85"/>
    <x v="2"/>
    <x v="13"/>
    <n v="88821"/>
    <m/>
    <m/>
    <m/>
    <m/>
    <n v="88821"/>
    <m/>
  </r>
  <r>
    <x v="16"/>
    <x v="1"/>
    <x v="99"/>
    <x v="2"/>
    <x v="13"/>
    <n v="0"/>
    <m/>
    <m/>
    <m/>
    <m/>
    <n v="0"/>
    <m/>
  </r>
  <r>
    <x v="16"/>
    <x v="1"/>
    <x v="123"/>
    <x v="2"/>
    <x v="13"/>
    <n v="50185"/>
    <m/>
    <m/>
    <m/>
    <m/>
    <n v="50185"/>
    <m/>
  </r>
  <r>
    <x v="16"/>
    <x v="1"/>
    <x v="100"/>
    <x v="2"/>
    <x v="13"/>
    <n v="172110"/>
    <m/>
    <m/>
    <m/>
    <m/>
    <n v="172110"/>
    <m/>
  </r>
  <r>
    <x v="16"/>
    <x v="1"/>
    <x v="3"/>
    <x v="2"/>
    <x v="13"/>
    <n v="2920134"/>
    <m/>
    <m/>
    <m/>
    <m/>
    <n v="2920134"/>
    <m/>
  </r>
  <r>
    <x v="16"/>
    <x v="1"/>
    <x v="13"/>
    <x v="2"/>
    <x v="13"/>
    <n v="241704"/>
    <m/>
    <m/>
    <m/>
    <m/>
    <n v="241704"/>
    <m/>
  </r>
  <r>
    <x v="16"/>
    <x v="1"/>
    <x v="15"/>
    <x v="2"/>
    <x v="13"/>
    <n v="2795957"/>
    <m/>
    <m/>
    <m/>
    <m/>
    <n v="2795957"/>
    <m/>
  </r>
  <r>
    <x v="16"/>
    <x v="1"/>
    <x v="76"/>
    <x v="2"/>
    <x v="13"/>
    <n v="106853"/>
    <m/>
    <m/>
    <m/>
    <m/>
    <n v="106853"/>
    <m/>
  </r>
  <r>
    <x v="16"/>
    <x v="1"/>
    <x v="92"/>
    <x v="2"/>
    <x v="13"/>
    <n v="0"/>
    <m/>
    <m/>
    <m/>
    <m/>
    <n v="0"/>
    <m/>
  </r>
  <r>
    <x v="16"/>
    <x v="1"/>
    <x v="125"/>
    <x v="2"/>
    <x v="13"/>
    <n v="15446"/>
    <m/>
    <m/>
    <m/>
    <m/>
    <n v="15446"/>
    <m/>
  </r>
  <r>
    <x v="16"/>
    <x v="1"/>
    <x v="187"/>
    <x v="2"/>
    <x v="13"/>
    <n v="0"/>
    <m/>
    <m/>
    <m/>
    <m/>
    <n v="0"/>
    <m/>
  </r>
  <r>
    <x v="16"/>
    <x v="1"/>
    <x v="127"/>
    <x v="2"/>
    <x v="13"/>
    <n v="0"/>
    <m/>
    <m/>
    <m/>
    <m/>
    <n v="0"/>
    <m/>
  </r>
  <r>
    <x v="16"/>
    <x v="1"/>
    <x v="141"/>
    <x v="2"/>
    <x v="13"/>
    <n v="0"/>
    <m/>
    <m/>
    <m/>
    <m/>
    <n v="0"/>
    <m/>
  </r>
  <r>
    <x v="16"/>
    <x v="8"/>
    <x v="136"/>
    <x v="2"/>
    <x v="13"/>
    <n v="0"/>
    <m/>
    <m/>
    <m/>
    <m/>
    <n v="0"/>
    <m/>
  </r>
  <r>
    <x v="16"/>
    <x v="8"/>
    <x v="182"/>
    <x v="2"/>
    <x v="13"/>
    <n v="0"/>
    <m/>
    <m/>
    <m/>
    <m/>
    <n v="0"/>
    <m/>
  </r>
  <r>
    <x v="16"/>
    <x v="8"/>
    <x v="179"/>
    <x v="2"/>
    <x v="13"/>
    <n v="0"/>
    <m/>
    <m/>
    <m/>
    <m/>
    <n v="0"/>
    <m/>
  </r>
  <r>
    <x v="16"/>
    <x v="8"/>
    <x v="135"/>
    <x v="2"/>
    <x v="13"/>
    <n v="0"/>
    <m/>
    <m/>
    <m/>
    <m/>
    <n v="0"/>
    <m/>
  </r>
  <r>
    <x v="16"/>
    <x v="8"/>
    <x v="114"/>
    <x v="2"/>
    <x v="13"/>
    <n v="0"/>
    <m/>
    <m/>
    <m/>
    <m/>
    <n v="0"/>
    <m/>
  </r>
  <r>
    <x v="16"/>
    <x v="8"/>
    <x v="175"/>
    <x v="2"/>
    <x v="13"/>
    <n v="0"/>
    <m/>
    <m/>
    <m/>
    <m/>
    <n v="0"/>
    <m/>
  </r>
  <r>
    <x v="16"/>
    <x v="8"/>
    <x v="221"/>
    <x v="2"/>
    <x v="13"/>
    <n v="0"/>
    <m/>
    <m/>
    <m/>
    <m/>
    <n v="0"/>
    <m/>
  </r>
  <r>
    <x v="16"/>
    <x v="8"/>
    <x v="102"/>
    <x v="2"/>
    <x v="13"/>
    <n v="0"/>
    <m/>
    <m/>
    <m/>
    <m/>
    <n v="0"/>
    <m/>
  </r>
  <r>
    <x v="16"/>
    <x v="8"/>
    <x v="71"/>
    <x v="2"/>
    <x v="13"/>
    <n v="0"/>
    <m/>
    <m/>
    <m/>
    <m/>
    <n v="0"/>
    <m/>
  </r>
  <r>
    <x v="16"/>
    <x v="8"/>
    <x v="222"/>
    <x v="2"/>
    <x v="13"/>
    <n v="0"/>
    <m/>
    <m/>
    <m/>
    <m/>
    <n v="0"/>
    <m/>
  </r>
  <r>
    <x v="16"/>
    <x v="8"/>
    <x v="171"/>
    <x v="2"/>
    <x v="13"/>
    <n v="0"/>
    <m/>
    <m/>
    <m/>
    <m/>
    <n v="0"/>
    <m/>
  </r>
  <r>
    <x v="16"/>
    <x v="8"/>
    <x v="83"/>
    <x v="2"/>
    <x v="13"/>
    <n v="0"/>
    <m/>
    <m/>
    <m/>
    <m/>
    <n v="0"/>
    <m/>
  </r>
  <r>
    <x v="16"/>
    <x v="10"/>
    <x v="109"/>
    <x v="2"/>
    <x v="13"/>
    <n v="0"/>
    <m/>
    <m/>
    <m/>
    <m/>
    <n v="0"/>
    <m/>
  </r>
  <r>
    <x v="16"/>
    <x v="10"/>
    <x v="144"/>
    <x v="2"/>
    <x v="13"/>
    <n v="0"/>
    <m/>
    <m/>
    <m/>
    <m/>
    <n v="0"/>
    <m/>
  </r>
  <r>
    <x v="16"/>
    <x v="10"/>
    <x v="151"/>
    <x v="2"/>
    <x v="13"/>
    <n v="0"/>
    <m/>
    <m/>
    <m/>
    <m/>
    <n v="0"/>
    <m/>
  </r>
  <r>
    <x v="16"/>
    <x v="11"/>
    <x v="113"/>
    <x v="2"/>
    <x v="13"/>
    <n v="529222"/>
    <m/>
    <m/>
    <m/>
    <m/>
    <n v="529222"/>
    <m/>
  </r>
  <r>
    <x v="16"/>
    <x v="6"/>
    <x v="108"/>
    <x v="2"/>
    <x v="13"/>
    <n v="0"/>
    <m/>
    <m/>
    <m/>
    <m/>
    <n v="0"/>
    <m/>
  </r>
  <r>
    <x v="16"/>
    <x v="6"/>
    <x v="91"/>
    <x v="2"/>
    <x v="13"/>
    <n v="0"/>
    <m/>
    <m/>
    <m/>
    <m/>
    <n v="0"/>
    <m/>
  </r>
  <r>
    <x v="16"/>
    <x v="6"/>
    <x v="80"/>
    <x v="2"/>
    <x v="13"/>
    <n v="0"/>
    <m/>
    <m/>
    <m/>
    <m/>
    <n v="0"/>
    <m/>
  </r>
  <r>
    <x v="16"/>
    <x v="6"/>
    <x v="44"/>
    <x v="2"/>
    <x v="13"/>
    <n v="0"/>
    <m/>
    <m/>
    <m/>
    <m/>
    <n v="0"/>
    <m/>
  </r>
  <r>
    <x v="16"/>
    <x v="6"/>
    <x v="90"/>
    <x v="2"/>
    <x v="13"/>
    <n v="0"/>
    <m/>
    <m/>
    <m/>
    <m/>
    <n v="0"/>
    <m/>
  </r>
  <r>
    <x v="16"/>
    <x v="6"/>
    <x v="177"/>
    <x v="2"/>
    <x v="13"/>
    <n v="0"/>
    <m/>
    <m/>
    <m/>
    <m/>
    <n v="0"/>
    <m/>
  </r>
  <r>
    <x v="16"/>
    <x v="6"/>
    <x v="61"/>
    <x v="2"/>
    <x v="13"/>
    <n v="0"/>
    <m/>
    <m/>
    <m/>
    <m/>
    <n v="0"/>
    <m/>
  </r>
  <r>
    <x v="16"/>
    <x v="6"/>
    <x v="105"/>
    <x v="2"/>
    <x v="13"/>
    <n v="0"/>
    <m/>
    <m/>
    <m/>
    <m/>
    <n v="0"/>
    <m/>
  </r>
  <r>
    <x v="16"/>
    <x v="6"/>
    <x v="138"/>
    <x v="2"/>
    <x v="13"/>
    <n v="0"/>
    <m/>
    <m/>
    <m/>
    <m/>
    <n v="0"/>
    <m/>
  </r>
  <r>
    <x v="16"/>
    <x v="0"/>
    <x v="9"/>
    <x v="2"/>
    <x v="13"/>
    <n v="0"/>
    <m/>
    <m/>
    <m/>
    <m/>
    <n v="0"/>
    <m/>
  </r>
  <r>
    <x v="16"/>
    <x v="0"/>
    <x v="0"/>
    <x v="2"/>
    <x v="13"/>
    <n v="20610"/>
    <m/>
    <m/>
    <m/>
    <m/>
    <n v="20610"/>
    <m/>
  </r>
  <r>
    <x v="16"/>
    <x v="0"/>
    <x v="68"/>
    <x v="2"/>
    <x v="13"/>
    <n v="0"/>
    <m/>
    <m/>
    <m/>
    <m/>
    <n v="0"/>
    <m/>
  </r>
  <r>
    <x v="16"/>
    <x v="0"/>
    <x v="128"/>
    <x v="2"/>
    <x v="13"/>
    <n v="0"/>
    <m/>
    <m/>
    <m/>
    <m/>
    <n v="0"/>
    <m/>
  </r>
  <r>
    <x v="16"/>
    <x v="0"/>
    <x v="124"/>
    <x v="2"/>
    <x v="13"/>
    <n v="0"/>
    <m/>
    <m/>
    <m/>
    <m/>
    <n v="0"/>
    <m/>
  </r>
  <r>
    <x v="16"/>
    <x v="0"/>
    <x v="12"/>
    <x v="2"/>
    <x v="13"/>
    <n v="0"/>
    <m/>
    <m/>
    <m/>
    <m/>
    <n v="0"/>
    <m/>
  </r>
  <r>
    <x v="16"/>
    <x v="0"/>
    <x v="40"/>
    <x v="2"/>
    <x v="13"/>
    <n v="0"/>
    <m/>
    <m/>
    <m/>
    <m/>
    <n v="0"/>
    <m/>
  </r>
  <r>
    <x v="16"/>
    <x v="0"/>
    <x v="70"/>
    <x v="2"/>
    <x v="13"/>
    <n v="44015"/>
    <m/>
    <m/>
    <m/>
    <m/>
    <n v="44015"/>
    <m/>
  </r>
  <r>
    <x v="16"/>
    <x v="0"/>
    <x v="77"/>
    <x v="2"/>
    <x v="13"/>
    <n v="0"/>
    <m/>
    <m/>
    <m/>
    <m/>
    <n v="0"/>
    <m/>
  </r>
  <r>
    <x v="16"/>
    <x v="0"/>
    <x v="131"/>
    <x v="2"/>
    <x v="13"/>
    <n v="0"/>
    <m/>
    <m/>
    <m/>
    <m/>
    <n v="0"/>
    <m/>
  </r>
  <r>
    <x v="16"/>
    <x v="0"/>
    <x v="7"/>
    <x v="2"/>
    <x v="13"/>
    <n v="94341"/>
    <m/>
    <m/>
    <m/>
    <m/>
    <n v="94341"/>
    <m/>
  </r>
  <r>
    <x v="16"/>
    <x v="0"/>
    <x v="50"/>
    <x v="2"/>
    <x v="13"/>
    <n v="31742"/>
    <m/>
    <m/>
    <m/>
    <m/>
    <n v="31742"/>
    <m/>
  </r>
  <r>
    <x v="16"/>
    <x v="0"/>
    <x v="1"/>
    <x v="2"/>
    <x v="13"/>
    <n v="939429"/>
    <m/>
    <m/>
    <m/>
    <m/>
    <n v="939429"/>
    <m/>
  </r>
  <r>
    <x v="16"/>
    <x v="0"/>
    <x v="8"/>
    <x v="2"/>
    <x v="13"/>
    <n v="182404"/>
    <m/>
    <m/>
    <m/>
    <m/>
    <n v="182404"/>
    <m/>
  </r>
  <r>
    <x v="16"/>
    <x v="0"/>
    <x v="60"/>
    <x v="2"/>
    <x v="13"/>
    <n v="0"/>
    <m/>
    <m/>
    <m/>
    <m/>
    <n v="0"/>
    <m/>
  </r>
  <r>
    <x v="16"/>
    <x v="0"/>
    <x v="78"/>
    <x v="2"/>
    <x v="13"/>
    <n v="0"/>
    <m/>
    <m/>
    <m/>
    <m/>
    <n v="0"/>
    <m/>
  </r>
  <r>
    <x v="16"/>
    <x v="0"/>
    <x v="101"/>
    <x v="2"/>
    <x v="13"/>
    <n v="0"/>
    <m/>
    <m/>
    <m/>
    <m/>
    <n v="0"/>
    <m/>
  </r>
  <r>
    <x v="16"/>
    <x v="0"/>
    <x v="32"/>
    <x v="2"/>
    <x v="13"/>
    <n v="0"/>
    <m/>
    <m/>
    <m/>
    <m/>
    <n v="0"/>
    <m/>
  </r>
  <r>
    <x v="16"/>
    <x v="0"/>
    <x v="132"/>
    <x v="2"/>
    <x v="13"/>
    <n v="0"/>
    <m/>
    <m/>
    <m/>
    <m/>
    <n v="0"/>
    <m/>
  </r>
  <r>
    <x v="16"/>
    <x v="0"/>
    <x v="162"/>
    <x v="2"/>
    <x v="13"/>
    <n v="0"/>
    <m/>
    <m/>
    <m/>
    <m/>
    <n v="0"/>
    <m/>
  </r>
  <r>
    <x v="16"/>
    <x v="0"/>
    <x v="18"/>
    <x v="2"/>
    <x v="13"/>
    <n v="30376"/>
    <m/>
    <m/>
    <m/>
    <m/>
    <n v="30376"/>
    <m/>
  </r>
  <r>
    <x v="16"/>
    <x v="0"/>
    <x v="46"/>
    <x v="2"/>
    <x v="13"/>
    <n v="1464"/>
    <m/>
    <m/>
    <m/>
    <m/>
    <n v="1464"/>
    <m/>
  </r>
  <r>
    <x v="16"/>
    <x v="0"/>
    <x v="31"/>
    <x v="2"/>
    <x v="13"/>
    <n v="0"/>
    <m/>
    <m/>
    <m/>
    <m/>
    <n v="0"/>
    <m/>
  </r>
  <r>
    <x v="16"/>
    <x v="0"/>
    <x v="96"/>
    <x v="2"/>
    <x v="13"/>
    <n v="0"/>
    <m/>
    <m/>
    <m/>
    <m/>
    <n v="0"/>
    <m/>
  </r>
  <r>
    <x v="16"/>
    <x v="0"/>
    <x v="54"/>
    <x v="2"/>
    <x v="13"/>
    <n v="0"/>
    <m/>
    <m/>
    <m/>
    <m/>
    <n v="0"/>
    <m/>
  </r>
  <r>
    <x v="16"/>
    <x v="0"/>
    <x v="103"/>
    <x v="2"/>
    <x v="13"/>
    <n v="0"/>
    <m/>
    <m/>
    <m/>
    <m/>
    <n v="0"/>
    <m/>
  </r>
  <r>
    <x v="16"/>
    <x v="5"/>
    <x v="89"/>
    <x v="2"/>
    <x v="13"/>
    <n v="2015498"/>
    <m/>
    <m/>
    <m/>
    <m/>
    <n v="2015498"/>
    <m/>
  </r>
  <r>
    <x v="16"/>
    <x v="5"/>
    <x v="69"/>
    <x v="2"/>
    <x v="13"/>
    <n v="7361072"/>
    <m/>
    <m/>
    <m/>
    <m/>
    <n v="7361072"/>
    <m/>
  </r>
  <r>
    <x v="16"/>
    <x v="5"/>
    <x v="33"/>
    <x v="2"/>
    <x v="13"/>
    <n v="12397596"/>
    <m/>
    <m/>
    <m/>
    <m/>
    <n v="12397596"/>
    <m/>
  </r>
  <r>
    <x v="16"/>
    <x v="5"/>
    <x v="39"/>
    <x v="2"/>
    <x v="13"/>
    <n v="7662123"/>
    <m/>
    <m/>
    <m/>
    <m/>
    <n v="7662123"/>
    <m/>
  </r>
  <r>
    <x v="16"/>
    <x v="5"/>
    <x v="22"/>
    <x v="2"/>
    <x v="13"/>
    <n v="8128257"/>
    <m/>
    <m/>
    <m/>
    <m/>
    <n v="8128257"/>
    <m/>
  </r>
  <r>
    <x v="16"/>
    <x v="7"/>
    <x v="121"/>
    <x v="2"/>
    <x v="13"/>
    <n v="71626"/>
    <m/>
    <m/>
    <m/>
    <m/>
    <n v="71626"/>
    <m/>
  </r>
  <r>
    <x v="16"/>
    <x v="7"/>
    <x v="52"/>
    <x v="2"/>
    <x v="13"/>
    <n v="1281833"/>
    <m/>
    <m/>
    <m/>
    <m/>
    <n v="1281833"/>
    <m/>
  </r>
  <r>
    <x v="16"/>
    <x v="7"/>
    <x v="82"/>
    <x v="2"/>
    <x v="13"/>
    <n v="756734"/>
    <m/>
    <m/>
    <m/>
    <m/>
    <n v="756734"/>
    <m/>
  </r>
  <r>
    <x v="16"/>
    <x v="5"/>
    <x v="66"/>
    <x v="2"/>
    <x v="13"/>
    <n v="1185924"/>
    <m/>
    <m/>
    <m/>
    <m/>
    <n v="1185924"/>
    <m/>
  </r>
  <r>
    <x v="16"/>
    <x v="7"/>
    <x v="117"/>
    <x v="2"/>
    <x v="13"/>
    <n v="184219"/>
    <m/>
    <m/>
    <m/>
    <m/>
    <n v="184219"/>
    <m/>
  </r>
  <r>
    <x v="16"/>
    <x v="7"/>
    <x v="115"/>
    <x v="2"/>
    <x v="13"/>
    <n v="306373"/>
    <m/>
    <m/>
    <m/>
    <m/>
    <n v="306373"/>
    <m/>
  </r>
  <r>
    <x v="16"/>
    <x v="7"/>
    <x v="139"/>
    <x v="2"/>
    <x v="13"/>
    <n v="0"/>
    <m/>
    <m/>
    <m/>
    <m/>
    <n v="0"/>
    <m/>
  </r>
  <r>
    <x v="16"/>
    <x v="7"/>
    <x v="72"/>
    <x v="2"/>
    <x v="13"/>
    <n v="875567"/>
    <m/>
    <m/>
    <m/>
    <m/>
    <n v="875567"/>
    <m/>
  </r>
  <r>
    <x v="16"/>
    <x v="7"/>
    <x v="62"/>
    <x v="2"/>
    <x v="13"/>
    <n v="2180781"/>
    <m/>
    <m/>
    <m/>
    <m/>
    <n v="2180781"/>
    <m/>
  </r>
  <r>
    <x v="16"/>
    <x v="7"/>
    <x v="149"/>
    <x v="2"/>
    <x v="13"/>
    <n v="50498"/>
    <m/>
    <m/>
    <m/>
    <m/>
    <n v="50498"/>
    <m/>
  </r>
  <r>
    <x v="16"/>
    <x v="7"/>
    <x v="133"/>
    <x v="2"/>
    <x v="13"/>
    <n v="0"/>
    <m/>
    <m/>
    <m/>
    <m/>
    <n v="0"/>
    <m/>
  </r>
  <r>
    <x v="16"/>
    <x v="7"/>
    <x v="130"/>
    <x v="2"/>
    <x v="13"/>
    <n v="0"/>
    <m/>
    <m/>
    <m/>
    <m/>
    <n v="0"/>
    <m/>
  </r>
  <r>
    <x v="16"/>
    <x v="7"/>
    <x v="259"/>
    <x v="2"/>
    <x v="13"/>
    <n v="0"/>
    <m/>
    <m/>
    <m/>
    <m/>
    <n v="0"/>
    <m/>
  </r>
  <r>
    <x v="16"/>
    <x v="12"/>
    <x v="157"/>
    <x v="2"/>
    <x v="13"/>
    <n v="0"/>
    <m/>
    <m/>
    <m/>
    <m/>
    <n v="0"/>
    <m/>
  </r>
  <r>
    <x v="16"/>
    <x v="12"/>
    <x v="156"/>
    <x v="2"/>
    <x v="13"/>
    <n v="0"/>
    <m/>
    <m/>
    <m/>
    <m/>
    <n v="0"/>
    <m/>
  </r>
  <r>
    <x v="16"/>
    <x v="4"/>
    <x v="36"/>
    <x v="2"/>
    <x v="13"/>
    <n v="7626091"/>
    <m/>
    <m/>
    <m/>
    <m/>
    <n v="7626091"/>
    <m/>
  </r>
  <r>
    <x v="16"/>
    <x v="4"/>
    <x v="57"/>
    <x v="2"/>
    <x v="13"/>
    <n v="2816168"/>
    <m/>
    <m/>
    <m/>
    <m/>
    <n v="2816168"/>
    <m/>
  </r>
  <r>
    <x v="16"/>
    <x v="4"/>
    <x v="35"/>
    <x v="2"/>
    <x v="13"/>
    <n v="9054927"/>
    <m/>
    <m/>
    <m/>
    <m/>
    <n v="9054927"/>
    <m/>
  </r>
  <r>
    <x v="16"/>
    <x v="4"/>
    <x v="34"/>
    <x v="2"/>
    <x v="13"/>
    <n v="7894845"/>
    <m/>
    <m/>
    <m/>
    <m/>
    <n v="7894845"/>
    <m/>
  </r>
  <r>
    <x v="16"/>
    <x v="3"/>
    <x v="97"/>
    <x v="2"/>
    <x v="13"/>
    <n v="2098429"/>
    <m/>
    <m/>
    <m/>
    <m/>
    <n v="2098429"/>
    <m/>
  </r>
  <r>
    <x v="16"/>
    <x v="3"/>
    <x v="55"/>
    <x v="2"/>
    <x v="13"/>
    <n v="649584"/>
    <m/>
    <m/>
    <m/>
    <m/>
    <n v="649584"/>
    <m/>
  </r>
  <r>
    <x v="16"/>
    <x v="3"/>
    <x v="16"/>
    <x v="2"/>
    <x v="13"/>
    <n v="10788666"/>
    <m/>
    <m/>
    <m/>
    <m/>
    <n v="10788666"/>
    <m/>
  </r>
  <r>
    <x v="16"/>
    <x v="4"/>
    <x v="155"/>
    <x v="2"/>
    <x v="13"/>
    <n v="74127"/>
    <m/>
    <m/>
    <m/>
    <m/>
    <n v="74127"/>
    <m/>
  </r>
  <r>
    <x v="16"/>
    <x v="4"/>
    <x v="73"/>
    <x v="2"/>
    <x v="13"/>
    <n v="790392"/>
    <m/>
    <m/>
    <m/>
    <m/>
    <n v="790392"/>
    <m/>
  </r>
  <r>
    <x v="16"/>
    <x v="4"/>
    <x v="56"/>
    <x v="2"/>
    <x v="13"/>
    <n v="4305249"/>
    <m/>
    <m/>
    <m/>
    <m/>
    <n v="4305249"/>
    <m/>
  </r>
  <r>
    <x v="16"/>
    <x v="4"/>
    <x v="27"/>
    <x v="2"/>
    <x v="13"/>
    <n v="29942475"/>
    <m/>
    <m/>
    <m/>
    <m/>
    <n v="29942475"/>
    <m/>
  </r>
  <r>
    <x v="16"/>
    <x v="4"/>
    <x v="45"/>
    <x v="2"/>
    <x v="13"/>
    <n v="3269759"/>
    <m/>
    <m/>
    <m/>
    <m/>
    <n v="3269759"/>
    <m/>
  </r>
  <r>
    <x v="16"/>
    <x v="4"/>
    <x v="17"/>
    <x v="2"/>
    <x v="13"/>
    <n v="17881844"/>
    <m/>
    <m/>
    <m/>
    <m/>
    <n v="17881844"/>
    <m/>
  </r>
  <r>
    <x v="16"/>
    <x v="4"/>
    <x v="65"/>
    <x v="2"/>
    <x v="13"/>
    <n v="5347049"/>
    <m/>
    <m/>
    <m/>
    <m/>
    <n v="5347049"/>
    <m/>
  </r>
  <r>
    <x v="16"/>
    <x v="4"/>
    <x v="53"/>
    <x v="2"/>
    <x v="13"/>
    <n v="4394043"/>
    <m/>
    <m/>
    <m/>
    <m/>
    <n v="4394043"/>
    <m/>
  </r>
  <r>
    <x v="16"/>
    <x v="2"/>
    <x v="48"/>
    <x v="2"/>
    <x v="13"/>
    <n v="4915480"/>
    <m/>
    <m/>
    <m/>
    <m/>
    <n v="4915480"/>
    <m/>
  </r>
  <r>
    <x v="16"/>
    <x v="2"/>
    <x v="49"/>
    <x v="2"/>
    <x v="13"/>
    <n v="4784810"/>
    <m/>
    <m/>
    <m/>
    <m/>
    <n v="4784810"/>
    <m/>
  </r>
  <r>
    <x v="16"/>
    <x v="2"/>
    <x v="47"/>
    <x v="2"/>
    <x v="13"/>
    <n v="3359211"/>
    <m/>
    <m/>
    <m/>
    <m/>
    <n v="3359211"/>
    <m/>
  </r>
  <r>
    <x v="16"/>
    <x v="2"/>
    <x v="88"/>
    <x v="2"/>
    <x v="13"/>
    <n v="1273921"/>
    <m/>
    <m/>
    <m/>
    <m/>
    <n v="1273921"/>
    <m/>
  </r>
  <r>
    <x v="16"/>
    <x v="2"/>
    <x v="110"/>
    <x v="2"/>
    <x v="13"/>
    <n v="446504"/>
    <m/>
    <m/>
    <m/>
    <m/>
    <n v="446504"/>
    <m/>
  </r>
  <r>
    <x v="16"/>
    <x v="2"/>
    <x v="87"/>
    <x v="2"/>
    <x v="13"/>
    <n v="24650"/>
    <m/>
    <m/>
    <m/>
    <m/>
    <n v="24650"/>
    <m/>
  </r>
  <r>
    <x v="16"/>
    <x v="2"/>
    <x v="84"/>
    <x v="2"/>
    <x v="13"/>
    <n v="3251876"/>
    <m/>
    <m/>
    <m/>
    <m/>
    <n v="3251876"/>
    <m/>
  </r>
  <r>
    <x v="16"/>
    <x v="2"/>
    <x v="11"/>
    <x v="2"/>
    <x v="13"/>
    <n v="6645133"/>
    <m/>
    <m/>
    <m/>
    <m/>
    <n v="6645133"/>
    <m/>
  </r>
  <r>
    <x v="16"/>
    <x v="2"/>
    <x v="120"/>
    <x v="2"/>
    <x v="13"/>
    <n v="433285"/>
    <m/>
    <m/>
    <m/>
    <m/>
    <n v="433285"/>
    <m/>
  </r>
  <r>
    <x v="16"/>
    <x v="2"/>
    <x v="58"/>
    <x v="2"/>
    <x v="13"/>
    <n v="1470506"/>
    <m/>
    <m/>
    <m/>
    <m/>
    <n v="1470506"/>
    <m/>
  </r>
  <r>
    <x v="16"/>
    <x v="2"/>
    <x v="112"/>
    <x v="2"/>
    <x v="13"/>
    <n v="3028"/>
    <m/>
    <m/>
    <m/>
    <m/>
    <n v="3028"/>
    <m/>
  </r>
  <r>
    <x v="16"/>
    <x v="2"/>
    <x v="20"/>
    <x v="2"/>
    <x v="13"/>
    <n v="8082927"/>
    <m/>
    <m/>
    <m/>
    <m/>
    <n v="8082927"/>
    <m/>
  </r>
  <r>
    <x v="16"/>
    <x v="2"/>
    <x v="86"/>
    <x v="2"/>
    <x v="13"/>
    <n v="709086"/>
    <m/>
    <m/>
    <m/>
    <m/>
    <n v="709086"/>
    <m/>
  </r>
  <r>
    <x v="16"/>
    <x v="2"/>
    <x v="59"/>
    <x v="2"/>
    <x v="13"/>
    <n v="2784739"/>
    <m/>
    <m/>
    <m/>
    <m/>
    <n v="2784739"/>
    <m/>
  </r>
  <r>
    <x v="16"/>
    <x v="2"/>
    <x v="10"/>
    <x v="2"/>
    <x v="13"/>
    <n v="5599510"/>
    <m/>
    <m/>
    <m/>
    <m/>
    <n v="5599510"/>
    <m/>
  </r>
  <r>
    <x v="16"/>
    <x v="2"/>
    <x v="4"/>
    <x v="2"/>
    <x v="13"/>
    <n v="8877121"/>
    <m/>
    <m/>
    <m/>
    <m/>
    <n v="8877121"/>
    <m/>
  </r>
  <r>
    <x v="16"/>
    <x v="2"/>
    <x v="29"/>
    <x v="2"/>
    <x v="13"/>
    <n v="1946054"/>
    <m/>
    <m/>
    <m/>
    <m/>
    <n v="1946054"/>
    <m/>
  </r>
  <r>
    <x v="16"/>
    <x v="2"/>
    <x v="26"/>
    <x v="2"/>
    <x v="13"/>
    <n v="2708274"/>
    <m/>
    <m/>
    <m/>
    <m/>
    <n v="2708274"/>
    <m/>
  </r>
  <r>
    <x v="16"/>
    <x v="2"/>
    <x v="122"/>
    <x v="2"/>
    <x v="13"/>
    <n v="97178"/>
    <m/>
    <m/>
    <m/>
    <m/>
    <n v="97178"/>
    <m/>
  </r>
  <r>
    <x v="16"/>
    <x v="3"/>
    <x v="74"/>
    <x v="2"/>
    <x v="13"/>
    <n v="5233088"/>
    <m/>
    <m/>
    <m/>
    <m/>
    <n v="5233088"/>
    <m/>
  </r>
  <r>
    <x v="16"/>
    <x v="3"/>
    <x v="111"/>
    <x v="2"/>
    <x v="13"/>
    <n v="77079"/>
    <m/>
    <m/>
    <m/>
    <m/>
    <n v="77079"/>
    <m/>
  </r>
  <r>
    <x v="16"/>
    <x v="3"/>
    <x v="134"/>
    <x v="2"/>
    <x v="13"/>
    <n v="0"/>
    <m/>
    <m/>
    <m/>
    <m/>
    <n v="0"/>
    <m/>
  </r>
  <r>
    <x v="16"/>
    <x v="3"/>
    <x v="183"/>
    <x v="2"/>
    <x v="13"/>
    <n v="0"/>
    <m/>
    <m/>
    <m/>
    <m/>
    <n v="0"/>
    <m/>
  </r>
  <r>
    <x v="16"/>
    <x v="3"/>
    <x v="211"/>
    <x v="2"/>
    <x v="13"/>
    <n v="0"/>
    <m/>
    <m/>
    <m/>
    <m/>
    <n v="0"/>
    <m/>
  </r>
  <r>
    <x v="16"/>
    <x v="3"/>
    <x v="51"/>
    <x v="2"/>
    <x v="13"/>
    <n v="732463"/>
    <m/>
    <m/>
    <m/>
    <m/>
    <n v="732463"/>
    <m/>
  </r>
  <r>
    <x v="16"/>
    <x v="3"/>
    <x v="104"/>
    <x v="2"/>
    <x v="13"/>
    <n v="295947"/>
    <m/>
    <m/>
    <m/>
    <m/>
    <n v="295947"/>
    <m/>
  </r>
  <r>
    <x v="16"/>
    <x v="3"/>
    <x v="42"/>
    <x v="2"/>
    <x v="13"/>
    <n v="3375631"/>
    <m/>
    <m/>
    <m/>
    <m/>
    <n v="3375631"/>
    <m/>
  </r>
  <r>
    <x v="16"/>
    <x v="3"/>
    <x v="38"/>
    <x v="2"/>
    <x v="13"/>
    <n v="4539804"/>
    <m/>
    <m/>
    <m/>
    <m/>
    <n v="4539804"/>
    <m/>
  </r>
  <r>
    <x v="16"/>
    <x v="3"/>
    <x v="63"/>
    <x v="2"/>
    <x v="13"/>
    <n v="1822801"/>
    <m/>
    <m/>
    <m/>
    <m/>
    <n v="1822801"/>
    <m/>
  </r>
  <r>
    <x v="16"/>
    <x v="3"/>
    <x v="98"/>
    <x v="2"/>
    <x v="13"/>
    <n v="121411"/>
    <m/>
    <m/>
    <m/>
    <m/>
    <n v="121411"/>
    <m/>
  </r>
  <r>
    <x v="16"/>
    <x v="3"/>
    <x v="119"/>
    <x v="2"/>
    <x v="13"/>
    <n v="0"/>
    <m/>
    <m/>
    <m/>
    <m/>
    <n v="0"/>
    <m/>
  </r>
  <r>
    <x v="16"/>
    <x v="3"/>
    <x v="190"/>
    <x v="2"/>
    <x v="13"/>
    <n v="209140"/>
    <m/>
    <m/>
    <m/>
    <m/>
    <n v="209140"/>
    <m/>
  </r>
  <r>
    <x v="16"/>
    <x v="2"/>
    <x v="81"/>
    <x v="2"/>
    <x v="13"/>
    <n v="204815"/>
    <m/>
    <m/>
    <m/>
    <m/>
    <n v="204815"/>
    <m/>
  </r>
  <r>
    <x v="16"/>
    <x v="2"/>
    <x v="43"/>
    <x v="2"/>
    <x v="13"/>
    <n v="535663"/>
    <m/>
    <m/>
    <m/>
    <m/>
    <n v="535663"/>
    <m/>
  </r>
  <r>
    <x v="16"/>
    <x v="9"/>
    <x v="106"/>
    <x v="2"/>
    <x v="9"/>
    <m/>
    <m/>
    <m/>
    <n v="0"/>
    <m/>
    <n v="0"/>
    <m/>
  </r>
  <r>
    <x v="16"/>
    <x v="9"/>
    <x v="107"/>
    <x v="2"/>
    <x v="9"/>
    <m/>
    <m/>
    <m/>
    <n v="0"/>
    <m/>
    <n v="0"/>
    <m/>
  </r>
  <r>
    <x v="16"/>
    <x v="9"/>
    <x v="126"/>
    <x v="2"/>
    <x v="9"/>
    <m/>
    <m/>
    <m/>
    <n v="0"/>
    <m/>
    <n v="0"/>
    <m/>
  </r>
  <r>
    <x v="16"/>
    <x v="9"/>
    <x v="154"/>
    <x v="2"/>
    <x v="9"/>
    <m/>
    <m/>
    <m/>
    <n v="0"/>
    <m/>
    <n v="0"/>
    <m/>
  </r>
  <r>
    <x v="16"/>
    <x v="9"/>
    <x v="95"/>
    <x v="2"/>
    <x v="9"/>
    <m/>
    <m/>
    <m/>
    <n v="0"/>
    <m/>
    <n v="0"/>
    <m/>
  </r>
  <r>
    <x v="16"/>
    <x v="9"/>
    <x v="161"/>
    <x v="2"/>
    <x v="9"/>
    <m/>
    <m/>
    <m/>
    <n v="0"/>
    <m/>
    <n v="0"/>
    <m/>
  </r>
  <r>
    <x v="16"/>
    <x v="9"/>
    <x v="158"/>
    <x v="2"/>
    <x v="9"/>
    <m/>
    <m/>
    <m/>
    <n v="0"/>
    <m/>
    <n v="0"/>
    <m/>
  </r>
  <r>
    <x v="16"/>
    <x v="9"/>
    <x v="148"/>
    <x v="2"/>
    <x v="9"/>
    <m/>
    <m/>
    <m/>
    <n v="0"/>
    <m/>
    <n v="0"/>
    <m/>
  </r>
  <r>
    <x v="16"/>
    <x v="9"/>
    <x v="142"/>
    <x v="2"/>
    <x v="9"/>
    <m/>
    <m/>
    <m/>
    <n v="0"/>
    <m/>
    <n v="0"/>
    <m/>
  </r>
  <r>
    <x v="16"/>
    <x v="9"/>
    <x v="173"/>
    <x v="2"/>
    <x v="9"/>
    <m/>
    <m/>
    <m/>
    <n v="0"/>
    <m/>
    <n v="0"/>
    <m/>
  </r>
  <r>
    <x v="16"/>
    <x v="9"/>
    <x v="137"/>
    <x v="2"/>
    <x v="9"/>
    <m/>
    <m/>
    <m/>
    <n v="0"/>
    <m/>
    <n v="0"/>
    <m/>
  </r>
  <r>
    <x v="16"/>
    <x v="9"/>
    <x v="146"/>
    <x v="2"/>
    <x v="9"/>
    <m/>
    <m/>
    <m/>
    <n v="0"/>
    <m/>
    <n v="0"/>
    <m/>
  </r>
  <r>
    <x v="16"/>
    <x v="9"/>
    <x v="159"/>
    <x v="2"/>
    <x v="9"/>
    <m/>
    <m/>
    <m/>
    <n v="0"/>
    <m/>
    <n v="0"/>
    <m/>
  </r>
  <r>
    <x v="16"/>
    <x v="9"/>
    <x v="170"/>
    <x v="2"/>
    <x v="9"/>
    <m/>
    <m/>
    <m/>
    <n v="0"/>
    <m/>
    <n v="0"/>
    <m/>
  </r>
  <r>
    <x v="16"/>
    <x v="1"/>
    <x v="23"/>
    <x v="2"/>
    <x v="9"/>
    <m/>
    <m/>
    <m/>
    <n v="0"/>
    <m/>
    <n v="0"/>
    <m/>
  </r>
  <r>
    <x v="16"/>
    <x v="1"/>
    <x v="24"/>
    <x v="2"/>
    <x v="9"/>
    <m/>
    <m/>
    <m/>
    <n v="0"/>
    <m/>
    <n v="0"/>
    <m/>
  </r>
  <r>
    <x v="16"/>
    <x v="1"/>
    <x v="79"/>
    <x v="2"/>
    <x v="9"/>
    <m/>
    <m/>
    <m/>
    <n v="0"/>
    <m/>
    <n v="0"/>
    <m/>
  </r>
  <r>
    <x v="16"/>
    <x v="1"/>
    <x v="41"/>
    <x v="2"/>
    <x v="9"/>
    <m/>
    <m/>
    <m/>
    <n v="54047"/>
    <m/>
    <n v="54047"/>
    <m/>
  </r>
  <r>
    <x v="16"/>
    <x v="1"/>
    <x v="2"/>
    <x v="2"/>
    <x v="9"/>
    <m/>
    <m/>
    <m/>
    <n v="2008974"/>
    <m/>
    <n v="2008974"/>
    <m/>
  </r>
  <r>
    <x v="16"/>
    <x v="1"/>
    <x v="21"/>
    <x v="2"/>
    <x v="9"/>
    <m/>
    <m/>
    <m/>
    <n v="0"/>
    <m/>
    <n v="0"/>
    <m/>
  </r>
  <r>
    <x v="16"/>
    <x v="1"/>
    <x v="5"/>
    <x v="2"/>
    <x v="9"/>
    <m/>
    <m/>
    <m/>
    <n v="282911"/>
    <m/>
    <n v="282911"/>
    <m/>
  </r>
  <r>
    <x v="16"/>
    <x v="1"/>
    <x v="37"/>
    <x v="2"/>
    <x v="9"/>
    <m/>
    <m/>
    <m/>
    <n v="0"/>
    <m/>
    <n v="0"/>
    <m/>
  </r>
  <r>
    <x v="16"/>
    <x v="1"/>
    <x v="19"/>
    <x v="2"/>
    <x v="9"/>
    <m/>
    <m/>
    <m/>
    <n v="153985"/>
    <m/>
    <n v="153985"/>
    <m/>
  </r>
  <r>
    <x v="16"/>
    <x v="1"/>
    <x v="30"/>
    <x v="2"/>
    <x v="9"/>
    <m/>
    <m/>
    <m/>
    <n v="0"/>
    <m/>
    <n v="0"/>
    <m/>
  </r>
  <r>
    <x v="16"/>
    <x v="1"/>
    <x v="14"/>
    <x v="2"/>
    <x v="9"/>
    <m/>
    <m/>
    <m/>
    <n v="351307"/>
    <m/>
    <n v="351307"/>
    <m/>
  </r>
  <r>
    <x v="16"/>
    <x v="1"/>
    <x v="6"/>
    <x v="2"/>
    <x v="9"/>
    <m/>
    <m/>
    <m/>
    <n v="96738"/>
    <m/>
    <n v="96738"/>
    <m/>
  </r>
  <r>
    <x v="16"/>
    <x v="1"/>
    <x v="25"/>
    <x v="2"/>
    <x v="9"/>
    <m/>
    <m/>
    <m/>
    <n v="0"/>
    <m/>
    <n v="0"/>
    <m/>
  </r>
  <r>
    <x v="16"/>
    <x v="1"/>
    <x v="28"/>
    <x v="2"/>
    <x v="9"/>
    <m/>
    <m/>
    <m/>
    <n v="0"/>
    <m/>
    <n v="0"/>
    <m/>
  </r>
  <r>
    <x v="16"/>
    <x v="1"/>
    <x v="169"/>
    <x v="2"/>
    <x v="9"/>
    <m/>
    <m/>
    <m/>
    <n v="0"/>
    <m/>
    <n v="0"/>
    <m/>
  </r>
  <r>
    <x v="16"/>
    <x v="1"/>
    <x v="64"/>
    <x v="2"/>
    <x v="9"/>
    <m/>
    <m/>
    <m/>
    <n v="0"/>
    <m/>
    <n v="0"/>
    <m/>
  </r>
  <r>
    <x v="16"/>
    <x v="1"/>
    <x v="75"/>
    <x v="2"/>
    <x v="9"/>
    <m/>
    <m/>
    <m/>
    <n v="0"/>
    <m/>
    <n v="0"/>
    <m/>
  </r>
  <r>
    <x v="16"/>
    <x v="1"/>
    <x v="94"/>
    <x v="2"/>
    <x v="9"/>
    <m/>
    <m/>
    <m/>
    <n v="0"/>
    <m/>
    <n v="0"/>
    <m/>
  </r>
  <r>
    <x v="16"/>
    <x v="1"/>
    <x v="163"/>
    <x v="2"/>
    <x v="9"/>
    <m/>
    <m/>
    <m/>
    <n v="0"/>
    <m/>
    <n v="0"/>
    <m/>
  </r>
  <r>
    <x v="16"/>
    <x v="1"/>
    <x v="166"/>
    <x v="2"/>
    <x v="9"/>
    <m/>
    <m/>
    <m/>
    <n v="0"/>
    <m/>
    <n v="0"/>
    <m/>
  </r>
  <r>
    <x v="16"/>
    <x v="1"/>
    <x v="116"/>
    <x v="2"/>
    <x v="9"/>
    <m/>
    <m/>
    <m/>
    <n v="0"/>
    <m/>
    <n v="0"/>
    <m/>
  </r>
  <r>
    <x v="16"/>
    <x v="1"/>
    <x v="145"/>
    <x v="2"/>
    <x v="9"/>
    <m/>
    <m/>
    <m/>
    <n v="0"/>
    <m/>
    <n v="0"/>
    <m/>
  </r>
  <r>
    <x v="16"/>
    <x v="1"/>
    <x v="118"/>
    <x v="2"/>
    <x v="9"/>
    <m/>
    <m/>
    <m/>
    <n v="0"/>
    <m/>
    <n v="0"/>
    <m/>
  </r>
  <r>
    <x v="16"/>
    <x v="1"/>
    <x v="153"/>
    <x v="2"/>
    <x v="9"/>
    <m/>
    <m/>
    <m/>
    <n v="0"/>
    <m/>
    <n v="0"/>
    <m/>
  </r>
  <r>
    <x v="16"/>
    <x v="1"/>
    <x v="129"/>
    <x v="2"/>
    <x v="9"/>
    <m/>
    <m/>
    <m/>
    <n v="0"/>
    <m/>
    <n v="0"/>
    <m/>
  </r>
  <r>
    <x v="16"/>
    <x v="1"/>
    <x v="93"/>
    <x v="2"/>
    <x v="9"/>
    <m/>
    <m/>
    <m/>
    <n v="0"/>
    <m/>
    <n v="0"/>
    <m/>
  </r>
  <r>
    <x v="16"/>
    <x v="1"/>
    <x v="67"/>
    <x v="2"/>
    <x v="9"/>
    <m/>
    <m/>
    <m/>
    <n v="0"/>
    <m/>
    <n v="0"/>
    <m/>
  </r>
  <r>
    <x v="16"/>
    <x v="1"/>
    <x v="85"/>
    <x v="2"/>
    <x v="9"/>
    <m/>
    <m/>
    <m/>
    <n v="0"/>
    <m/>
    <n v="0"/>
    <m/>
  </r>
  <r>
    <x v="16"/>
    <x v="1"/>
    <x v="99"/>
    <x v="2"/>
    <x v="9"/>
    <m/>
    <m/>
    <m/>
    <n v="0"/>
    <m/>
    <n v="0"/>
    <m/>
  </r>
  <r>
    <x v="16"/>
    <x v="1"/>
    <x v="123"/>
    <x v="2"/>
    <x v="9"/>
    <m/>
    <m/>
    <m/>
    <n v="0"/>
    <m/>
    <n v="0"/>
    <m/>
  </r>
  <r>
    <x v="16"/>
    <x v="1"/>
    <x v="100"/>
    <x v="2"/>
    <x v="9"/>
    <m/>
    <m/>
    <m/>
    <n v="0"/>
    <m/>
    <n v="0"/>
    <m/>
  </r>
  <r>
    <x v="16"/>
    <x v="1"/>
    <x v="3"/>
    <x v="2"/>
    <x v="9"/>
    <m/>
    <m/>
    <m/>
    <n v="814792"/>
    <m/>
    <n v="814792"/>
    <m/>
  </r>
  <r>
    <x v="16"/>
    <x v="1"/>
    <x v="13"/>
    <x v="2"/>
    <x v="9"/>
    <m/>
    <m/>
    <m/>
    <n v="0"/>
    <m/>
    <n v="0"/>
    <m/>
  </r>
  <r>
    <x v="16"/>
    <x v="1"/>
    <x v="15"/>
    <x v="2"/>
    <x v="9"/>
    <m/>
    <m/>
    <m/>
    <n v="104600"/>
    <m/>
    <n v="104600"/>
    <m/>
  </r>
  <r>
    <x v="16"/>
    <x v="1"/>
    <x v="76"/>
    <x v="2"/>
    <x v="9"/>
    <m/>
    <m/>
    <m/>
    <n v="0"/>
    <m/>
    <n v="0"/>
    <m/>
  </r>
  <r>
    <x v="16"/>
    <x v="1"/>
    <x v="92"/>
    <x v="2"/>
    <x v="9"/>
    <m/>
    <m/>
    <m/>
    <n v="0"/>
    <m/>
    <n v="0"/>
    <m/>
  </r>
  <r>
    <x v="16"/>
    <x v="1"/>
    <x v="125"/>
    <x v="2"/>
    <x v="9"/>
    <m/>
    <m/>
    <m/>
    <n v="0"/>
    <m/>
    <n v="0"/>
    <m/>
  </r>
  <r>
    <x v="16"/>
    <x v="1"/>
    <x v="187"/>
    <x v="2"/>
    <x v="9"/>
    <m/>
    <m/>
    <m/>
    <n v="0"/>
    <m/>
    <n v="0"/>
    <m/>
  </r>
  <r>
    <x v="16"/>
    <x v="1"/>
    <x v="127"/>
    <x v="2"/>
    <x v="9"/>
    <m/>
    <m/>
    <m/>
    <n v="0"/>
    <m/>
    <n v="0"/>
    <m/>
  </r>
  <r>
    <x v="16"/>
    <x v="1"/>
    <x v="141"/>
    <x v="2"/>
    <x v="9"/>
    <m/>
    <m/>
    <m/>
    <n v="0"/>
    <m/>
    <n v="0"/>
    <m/>
  </r>
  <r>
    <x v="16"/>
    <x v="8"/>
    <x v="136"/>
    <x v="2"/>
    <x v="9"/>
    <m/>
    <m/>
    <m/>
    <n v="0"/>
    <m/>
    <n v="0"/>
    <m/>
  </r>
  <r>
    <x v="16"/>
    <x v="8"/>
    <x v="182"/>
    <x v="2"/>
    <x v="9"/>
    <m/>
    <m/>
    <m/>
    <n v="0"/>
    <m/>
    <n v="0"/>
    <m/>
  </r>
  <r>
    <x v="16"/>
    <x v="8"/>
    <x v="179"/>
    <x v="2"/>
    <x v="9"/>
    <m/>
    <m/>
    <m/>
    <n v="0"/>
    <m/>
    <n v="0"/>
    <m/>
  </r>
  <r>
    <x v="16"/>
    <x v="8"/>
    <x v="135"/>
    <x v="2"/>
    <x v="9"/>
    <m/>
    <m/>
    <m/>
    <n v="0"/>
    <m/>
    <n v="0"/>
    <m/>
  </r>
  <r>
    <x v="16"/>
    <x v="8"/>
    <x v="114"/>
    <x v="2"/>
    <x v="9"/>
    <m/>
    <m/>
    <m/>
    <n v="0"/>
    <m/>
    <n v="0"/>
    <m/>
  </r>
  <r>
    <x v="16"/>
    <x v="8"/>
    <x v="175"/>
    <x v="2"/>
    <x v="9"/>
    <m/>
    <m/>
    <m/>
    <n v="0"/>
    <m/>
    <n v="0"/>
    <m/>
  </r>
  <r>
    <x v="16"/>
    <x v="8"/>
    <x v="221"/>
    <x v="2"/>
    <x v="9"/>
    <m/>
    <m/>
    <m/>
    <n v="0"/>
    <m/>
    <n v="0"/>
    <m/>
  </r>
  <r>
    <x v="16"/>
    <x v="8"/>
    <x v="102"/>
    <x v="2"/>
    <x v="9"/>
    <m/>
    <m/>
    <m/>
    <n v="0"/>
    <m/>
    <n v="0"/>
    <m/>
  </r>
  <r>
    <x v="16"/>
    <x v="8"/>
    <x v="71"/>
    <x v="2"/>
    <x v="9"/>
    <m/>
    <m/>
    <m/>
    <n v="0"/>
    <m/>
    <n v="0"/>
    <m/>
  </r>
  <r>
    <x v="16"/>
    <x v="8"/>
    <x v="222"/>
    <x v="2"/>
    <x v="9"/>
    <m/>
    <m/>
    <m/>
    <n v="0"/>
    <m/>
    <n v="0"/>
    <m/>
  </r>
  <r>
    <x v="16"/>
    <x v="8"/>
    <x v="171"/>
    <x v="2"/>
    <x v="9"/>
    <m/>
    <m/>
    <m/>
    <n v="0"/>
    <m/>
    <n v="0"/>
    <m/>
  </r>
  <r>
    <x v="16"/>
    <x v="8"/>
    <x v="83"/>
    <x v="2"/>
    <x v="9"/>
    <m/>
    <m/>
    <m/>
    <n v="0"/>
    <m/>
    <n v="0"/>
    <m/>
  </r>
  <r>
    <x v="16"/>
    <x v="10"/>
    <x v="109"/>
    <x v="2"/>
    <x v="9"/>
    <m/>
    <m/>
    <m/>
    <n v="0"/>
    <m/>
    <n v="0"/>
    <m/>
  </r>
  <r>
    <x v="16"/>
    <x v="10"/>
    <x v="144"/>
    <x v="2"/>
    <x v="9"/>
    <m/>
    <m/>
    <m/>
    <n v="0"/>
    <m/>
    <n v="0"/>
    <m/>
  </r>
  <r>
    <x v="16"/>
    <x v="10"/>
    <x v="151"/>
    <x v="2"/>
    <x v="9"/>
    <m/>
    <m/>
    <m/>
    <n v="0"/>
    <m/>
    <n v="0"/>
    <m/>
  </r>
  <r>
    <x v="16"/>
    <x v="11"/>
    <x v="113"/>
    <x v="2"/>
    <x v="9"/>
    <m/>
    <m/>
    <m/>
    <n v="0"/>
    <m/>
    <n v="0"/>
    <m/>
  </r>
  <r>
    <x v="16"/>
    <x v="6"/>
    <x v="108"/>
    <x v="2"/>
    <x v="9"/>
    <m/>
    <m/>
    <m/>
    <n v="0"/>
    <m/>
    <n v="0"/>
    <m/>
  </r>
  <r>
    <x v="16"/>
    <x v="6"/>
    <x v="91"/>
    <x v="2"/>
    <x v="9"/>
    <m/>
    <m/>
    <m/>
    <n v="0"/>
    <m/>
    <n v="0"/>
    <m/>
  </r>
  <r>
    <x v="16"/>
    <x v="6"/>
    <x v="80"/>
    <x v="2"/>
    <x v="9"/>
    <m/>
    <m/>
    <m/>
    <n v="0"/>
    <m/>
    <n v="0"/>
    <m/>
  </r>
  <r>
    <x v="16"/>
    <x v="6"/>
    <x v="44"/>
    <x v="2"/>
    <x v="9"/>
    <m/>
    <m/>
    <m/>
    <n v="0"/>
    <m/>
    <n v="0"/>
    <m/>
  </r>
  <r>
    <x v="16"/>
    <x v="6"/>
    <x v="90"/>
    <x v="2"/>
    <x v="9"/>
    <m/>
    <m/>
    <m/>
    <n v="0"/>
    <m/>
    <n v="0"/>
    <m/>
  </r>
  <r>
    <x v="16"/>
    <x v="6"/>
    <x v="177"/>
    <x v="2"/>
    <x v="9"/>
    <m/>
    <m/>
    <m/>
    <n v="0"/>
    <m/>
    <n v="0"/>
    <m/>
  </r>
  <r>
    <x v="16"/>
    <x v="6"/>
    <x v="61"/>
    <x v="2"/>
    <x v="9"/>
    <m/>
    <m/>
    <m/>
    <n v="0"/>
    <m/>
    <n v="0"/>
    <m/>
  </r>
  <r>
    <x v="16"/>
    <x v="6"/>
    <x v="105"/>
    <x v="2"/>
    <x v="9"/>
    <m/>
    <m/>
    <m/>
    <n v="0"/>
    <m/>
    <n v="0"/>
    <m/>
  </r>
  <r>
    <x v="16"/>
    <x v="6"/>
    <x v="138"/>
    <x v="2"/>
    <x v="9"/>
    <m/>
    <m/>
    <m/>
    <n v="0"/>
    <m/>
    <n v="0"/>
    <m/>
  </r>
  <r>
    <x v="16"/>
    <x v="0"/>
    <x v="9"/>
    <x v="2"/>
    <x v="9"/>
    <m/>
    <m/>
    <m/>
    <n v="0"/>
    <m/>
    <n v="0"/>
    <m/>
  </r>
  <r>
    <x v="16"/>
    <x v="0"/>
    <x v="0"/>
    <x v="2"/>
    <x v="9"/>
    <m/>
    <m/>
    <m/>
    <n v="0"/>
    <m/>
    <n v="0"/>
    <m/>
  </r>
  <r>
    <x v="16"/>
    <x v="0"/>
    <x v="68"/>
    <x v="2"/>
    <x v="9"/>
    <m/>
    <m/>
    <m/>
    <n v="0"/>
    <m/>
    <n v="0"/>
    <m/>
  </r>
  <r>
    <x v="16"/>
    <x v="0"/>
    <x v="128"/>
    <x v="2"/>
    <x v="9"/>
    <m/>
    <m/>
    <m/>
    <n v="0"/>
    <m/>
    <n v="0"/>
    <m/>
  </r>
  <r>
    <x v="16"/>
    <x v="0"/>
    <x v="124"/>
    <x v="2"/>
    <x v="9"/>
    <m/>
    <m/>
    <m/>
    <n v="0"/>
    <m/>
    <n v="0"/>
    <m/>
  </r>
  <r>
    <x v="16"/>
    <x v="0"/>
    <x v="12"/>
    <x v="2"/>
    <x v="9"/>
    <m/>
    <m/>
    <m/>
    <n v="0"/>
    <m/>
    <n v="0"/>
    <m/>
  </r>
  <r>
    <x v="16"/>
    <x v="0"/>
    <x v="40"/>
    <x v="2"/>
    <x v="9"/>
    <m/>
    <m/>
    <m/>
    <n v="0"/>
    <m/>
    <n v="0"/>
    <m/>
  </r>
  <r>
    <x v="16"/>
    <x v="0"/>
    <x v="70"/>
    <x v="2"/>
    <x v="9"/>
    <m/>
    <m/>
    <m/>
    <n v="0"/>
    <m/>
    <n v="0"/>
    <m/>
  </r>
  <r>
    <x v="16"/>
    <x v="0"/>
    <x v="77"/>
    <x v="2"/>
    <x v="9"/>
    <m/>
    <m/>
    <m/>
    <n v="0"/>
    <m/>
    <n v="0"/>
    <m/>
  </r>
  <r>
    <x v="16"/>
    <x v="0"/>
    <x v="131"/>
    <x v="2"/>
    <x v="9"/>
    <m/>
    <m/>
    <m/>
    <n v="0"/>
    <m/>
    <n v="0"/>
    <m/>
  </r>
  <r>
    <x v="16"/>
    <x v="0"/>
    <x v="7"/>
    <x v="2"/>
    <x v="9"/>
    <m/>
    <m/>
    <m/>
    <n v="0"/>
    <m/>
    <n v="0"/>
    <m/>
  </r>
  <r>
    <x v="16"/>
    <x v="0"/>
    <x v="50"/>
    <x v="2"/>
    <x v="9"/>
    <m/>
    <m/>
    <m/>
    <n v="0"/>
    <m/>
    <n v="0"/>
    <m/>
  </r>
  <r>
    <x v="16"/>
    <x v="0"/>
    <x v="1"/>
    <x v="2"/>
    <x v="9"/>
    <m/>
    <m/>
    <m/>
    <n v="0"/>
    <m/>
    <n v="0"/>
    <m/>
  </r>
  <r>
    <x v="16"/>
    <x v="0"/>
    <x v="8"/>
    <x v="2"/>
    <x v="9"/>
    <m/>
    <m/>
    <m/>
    <n v="0"/>
    <m/>
    <n v="0"/>
    <m/>
  </r>
  <r>
    <x v="16"/>
    <x v="0"/>
    <x v="60"/>
    <x v="2"/>
    <x v="9"/>
    <m/>
    <m/>
    <m/>
    <n v="0"/>
    <m/>
    <n v="0"/>
    <m/>
  </r>
  <r>
    <x v="16"/>
    <x v="0"/>
    <x v="78"/>
    <x v="2"/>
    <x v="9"/>
    <m/>
    <m/>
    <m/>
    <n v="0"/>
    <m/>
    <n v="0"/>
    <m/>
  </r>
  <r>
    <x v="16"/>
    <x v="0"/>
    <x v="101"/>
    <x v="2"/>
    <x v="9"/>
    <m/>
    <m/>
    <m/>
    <n v="0"/>
    <m/>
    <n v="0"/>
    <m/>
  </r>
  <r>
    <x v="16"/>
    <x v="0"/>
    <x v="32"/>
    <x v="2"/>
    <x v="9"/>
    <m/>
    <m/>
    <m/>
    <n v="0"/>
    <m/>
    <n v="0"/>
    <m/>
  </r>
  <r>
    <x v="16"/>
    <x v="0"/>
    <x v="132"/>
    <x v="2"/>
    <x v="9"/>
    <m/>
    <m/>
    <m/>
    <n v="0"/>
    <m/>
    <n v="0"/>
    <m/>
  </r>
  <r>
    <x v="16"/>
    <x v="0"/>
    <x v="162"/>
    <x v="2"/>
    <x v="9"/>
    <m/>
    <m/>
    <m/>
    <n v="0"/>
    <m/>
    <n v="0"/>
    <m/>
  </r>
  <r>
    <x v="16"/>
    <x v="0"/>
    <x v="18"/>
    <x v="2"/>
    <x v="9"/>
    <m/>
    <m/>
    <m/>
    <n v="0"/>
    <m/>
    <n v="0"/>
    <m/>
  </r>
  <r>
    <x v="16"/>
    <x v="0"/>
    <x v="46"/>
    <x v="2"/>
    <x v="9"/>
    <m/>
    <m/>
    <m/>
    <n v="0"/>
    <m/>
    <n v="0"/>
    <m/>
  </r>
  <r>
    <x v="16"/>
    <x v="0"/>
    <x v="31"/>
    <x v="2"/>
    <x v="9"/>
    <m/>
    <m/>
    <m/>
    <n v="0"/>
    <m/>
    <n v="0"/>
    <m/>
  </r>
  <r>
    <x v="16"/>
    <x v="0"/>
    <x v="96"/>
    <x v="2"/>
    <x v="9"/>
    <m/>
    <m/>
    <m/>
    <n v="0"/>
    <m/>
    <n v="0"/>
    <m/>
  </r>
  <r>
    <x v="16"/>
    <x v="0"/>
    <x v="54"/>
    <x v="2"/>
    <x v="9"/>
    <m/>
    <m/>
    <m/>
    <n v="0"/>
    <m/>
    <n v="0"/>
    <m/>
  </r>
  <r>
    <x v="16"/>
    <x v="0"/>
    <x v="103"/>
    <x v="2"/>
    <x v="9"/>
    <m/>
    <m/>
    <m/>
    <n v="0"/>
    <m/>
    <n v="0"/>
    <m/>
  </r>
  <r>
    <x v="16"/>
    <x v="5"/>
    <x v="89"/>
    <x v="2"/>
    <x v="9"/>
    <m/>
    <m/>
    <m/>
    <n v="0"/>
    <m/>
    <n v="0"/>
    <m/>
  </r>
  <r>
    <x v="16"/>
    <x v="5"/>
    <x v="69"/>
    <x v="2"/>
    <x v="9"/>
    <m/>
    <m/>
    <m/>
    <n v="308654"/>
    <m/>
    <n v="308654"/>
    <m/>
  </r>
  <r>
    <x v="16"/>
    <x v="5"/>
    <x v="33"/>
    <x v="2"/>
    <x v="9"/>
    <m/>
    <m/>
    <m/>
    <n v="2055472"/>
    <m/>
    <n v="2055472"/>
    <m/>
  </r>
  <r>
    <x v="16"/>
    <x v="5"/>
    <x v="39"/>
    <x v="2"/>
    <x v="9"/>
    <m/>
    <m/>
    <m/>
    <n v="317712"/>
    <m/>
    <n v="317712"/>
    <m/>
  </r>
  <r>
    <x v="16"/>
    <x v="5"/>
    <x v="22"/>
    <x v="2"/>
    <x v="9"/>
    <m/>
    <m/>
    <m/>
    <n v="557384"/>
    <m/>
    <n v="557384"/>
    <m/>
  </r>
  <r>
    <x v="16"/>
    <x v="7"/>
    <x v="121"/>
    <x v="2"/>
    <x v="9"/>
    <m/>
    <m/>
    <m/>
    <n v="0"/>
    <m/>
    <n v="0"/>
    <m/>
  </r>
  <r>
    <x v="16"/>
    <x v="7"/>
    <x v="52"/>
    <x v="2"/>
    <x v="9"/>
    <m/>
    <m/>
    <m/>
    <n v="53005"/>
    <m/>
    <n v="53005"/>
    <m/>
  </r>
  <r>
    <x v="16"/>
    <x v="7"/>
    <x v="82"/>
    <x v="2"/>
    <x v="9"/>
    <m/>
    <m/>
    <m/>
    <n v="0"/>
    <m/>
    <n v="0"/>
    <m/>
  </r>
  <r>
    <x v="16"/>
    <x v="5"/>
    <x v="66"/>
    <x v="2"/>
    <x v="9"/>
    <m/>
    <m/>
    <m/>
    <n v="761539"/>
    <m/>
    <n v="761539"/>
    <m/>
  </r>
  <r>
    <x v="16"/>
    <x v="7"/>
    <x v="117"/>
    <x v="2"/>
    <x v="9"/>
    <m/>
    <m/>
    <m/>
    <n v="0"/>
    <m/>
    <n v="0"/>
    <m/>
  </r>
  <r>
    <x v="16"/>
    <x v="7"/>
    <x v="115"/>
    <x v="2"/>
    <x v="9"/>
    <m/>
    <m/>
    <m/>
    <n v="0"/>
    <m/>
    <n v="0"/>
    <m/>
  </r>
  <r>
    <x v="16"/>
    <x v="7"/>
    <x v="139"/>
    <x v="2"/>
    <x v="9"/>
    <m/>
    <m/>
    <m/>
    <n v="0"/>
    <m/>
    <n v="0"/>
    <m/>
  </r>
  <r>
    <x v="16"/>
    <x v="7"/>
    <x v="72"/>
    <x v="2"/>
    <x v="9"/>
    <m/>
    <m/>
    <m/>
    <n v="0"/>
    <m/>
    <n v="0"/>
    <m/>
  </r>
  <r>
    <x v="16"/>
    <x v="7"/>
    <x v="62"/>
    <x v="2"/>
    <x v="9"/>
    <m/>
    <m/>
    <m/>
    <n v="0"/>
    <m/>
    <n v="0"/>
    <m/>
  </r>
  <r>
    <x v="16"/>
    <x v="7"/>
    <x v="149"/>
    <x v="2"/>
    <x v="9"/>
    <m/>
    <m/>
    <m/>
    <n v="0"/>
    <m/>
    <n v="0"/>
    <m/>
  </r>
  <r>
    <x v="16"/>
    <x v="7"/>
    <x v="133"/>
    <x v="2"/>
    <x v="9"/>
    <m/>
    <m/>
    <m/>
    <n v="0"/>
    <m/>
    <n v="0"/>
    <m/>
  </r>
  <r>
    <x v="16"/>
    <x v="7"/>
    <x v="130"/>
    <x v="2"/>
    <x v="9"/>
    <m/>
    <m/>
    <m/>
    <n v="0"/>
    <m/>
    <n v="0"/>
    <m/>
  </r>
  <r>
    <x v="16"/>
    <x v="7"/>
    <x v="259"/>
    <x v="2"/>
    <x v="9"/>
    <m/>
    <m/>
    <m/>
    <n v="0"/>
    <m/>
    <n v="0"/>
    <m/>
  </r>
  <r>
    <x v="16"/>
    <x v="12"/>
    <x v="157"/>
    <x v="2"/>
    <x v="9"/>
    <m/>
    <m/>
    <m/>
    <n v="0"/>
    <m/>
    <n v="0"/>
    <m/>
  </r>
  <r>
    <x v="16"/>
    <x v="12"/>
    <x v="156"/>
    <x v="2"/>
    <x v="9"/>
    <m/>
    <m/>
    <m/>
    <n v="0"/>
    <m/>
    <n v="0"/>
    <m/>
  </r>
  <r>
    <x v="16"/>
    <x v="4"/>
    <x v="36"/>
    <x v="2"/>
    <x v="9"/>
    <m/>
    <m/>
    <m/>
    <n v="417074"/>
    <m/>
    <n v="417074"/>
    <m/>
  </r>
  <r>
    <x v="16"/>
    <x v="4"/>
    <x v="57"/>
    <x v="2"/>
    <x v="9"/>
    <m/>
    <m/>
    <m/>
    <n v="926399"/>
    <m/>
    <n v="926399"/>
    <m/>
  </r>
  <r>
    <x v="16"/>
    <x v="4"/>
    <x v="35"/>
    <x v="2"/>
    <x v="9"/>
    <m/>
    <m/>
    <m/>
    <n v="135258"/>
    <m/>
    <n v="135258"/>
    <m/>
  </r>
  <r>
    <x v="16"/>
    <x v="4"/>
    <x v="34"/>
    <x v="2"/>
    <x v="9"/>
    <m/>
    <m/>
    <m/>
    <n v="855170"/>
    <m/>
    <n v="855170"/>
    <m/>
  </r>
  <r>
    <x v="16"/>
    <x v="3"/>
    <x v="97"/>
    <x v="2"/>
    <x v="9"/>
    <m/>
    <m/>
    <m/>
    <n v="84541"/>
    <m/>
    <n v="84541"/>
    <m/>
  </r>
  <r>
    <x v="16"/>
    <x v="3"/>
    <x v="55"/>
    <x v="2"/>
    <x v="9"/>
    <m/>
    <m/>
    <m/>
    <n v="0"/>
    <m/>
    <n v="0"/>
    <m/>
  </r>
  <r>
    <x v="16"/>
    <x v="3"/>
    <x v="16"/>
    <x v="2"/>
    <x v="9"/>
    <m/>
    <m/>
    <m/>
    <n v="421579"/>
    <m/>
    <n v="421579"/>
    <m/>
  </r>
  <r>
    <x v="16"/>
    <x v="4"/>
    <x v="155"/>
    <x v="2"/>
    <x v="9"/>
    <m/>
    <m/>
    <m/>
    <n v="0"/>
    <m/>
    <n v="0"/>
    <m/>
  </r>
  <r>
    <x v="16"/>
    <x v="4"/>
    <x v="73"/>
    <x v="2"/>
    <x v="9"/>
    <m/>
    <m/>
    <m/>
    <n v="0"/>
    <m/>
    <n v="0"/>
    <m/>
  </r>
  <r>
    <x v="16"/>
    <x v="4"/>
    <x v="56"/>
    <x v="2"/>
    <x v="9"/>
    <m/>
    <m/>
    <m/>
    <n v="0"/>
    <m/>
    <n v="0"/>
    <m/>
  </r>
  <r>
    <x v="16"/>
    <x v="4"/>
    <x v="27"/>
    <x v="2"/>
    <x v="9"/>
    <m/>
    <m/>
    <m/>
    <n v="559395"/>
    <m/>
    <n v="559395"/>
    <m/>
  </r>
  <r>
    <x v="16"/>
    <x v="4"/>
    <x v="45"/>
    <x v="2"/>
    <x v="9"/>
    <m/>
    <m/>
    <m/>
    <n v="0"/>
    <m/>
    <n v="0"/>
    <m/>
  </r>
  <r>
    <x v="16"/>
    <x v="4"/>
    <x v="17"/>
    <x v="2"/>
    <x v="9"/>
    <m/>
    <m/>
    <m/>
    <n v="873123"/>
    <m/>
    <n v="873123"/>
    <m/>
  </r>
  <r>
    <x v="16"/>
    <x v="4"/>
    <x v="65"/>
    <x v="2"/>
    <x v="9"/>
    <m/>
    <m/>
    <m/>
    <n v="320230"/>
    <m/>
    <n v="320230"/>
    <m/>
  </r>
  <r>
    <x v="16"/>
    <x v="4"/>
    <x v="53"/>
    <x v="2"/>
    <x v="9"/>
    <m/>
    <m/>
    <m/>
    <n v="168362"/>
    <m/>
    <n v="168362"/>
    <m/>
  </r>
  <r>
    <x v="16"/>
    <x v="2"/>
    <x v="48"/>
    <x v="2"/>
    <x v="9"/>
    <m/>
    <m/>
    <m/>
    <n v="0"/>
    <m/>
    <n v="0"/>
    <m/>
  </r>
  <r>
    <x v="16"/>
    <x v="2"/>
    <x v="49"/>
    <x v="2"/>
    <x v="9"/>
    <m/>
    <m/>
    <m/>
    <n v="437293"/>
    <m/>
    <n v="437293"/>
    <m/>
  </r>
  <r>
    <x v="16"/>
    <x v="2"/>
    <x v="47"/>
    <x v="2"/>
    <x v="9"/>
    <m/>
    <m/>
    <m/>
    <n v="504723"/>
    <m/>
    <n v="504723"/>
    <m/>
  </r>
  <r>
    <x v="16"/>
    <x v="2"/>
    <x v="88"/>
    <x v="2"/>
    <x v="9"/>
    <m/>
    <m/>
    <m/>
    <n v="0"/>
    <m/>
    <n v="0"/>
    <m/>
  </r>
  <r>
    <x v="16"/>
    <x v="2"/>
    <x v="110"/>
    <x v="2"/>
    <x v="9"/>
    <m/>
    <m/>
    <m/>
    <n v="0"/>
    <m/>
    <n v="0"/>
    <m/>
  </r>
  <r>
    <x v="16"/>
    <x v="2"/>
    <x v="87"/>
    <x v="2"/>
    <x v="9"/>
    <m/>
    <m/>
    <m/>
    <n v="394607"/>
    <m/>
    <n v="394607"/>
    <m/>
  </r>
  <r>
    <x v="16"/>
    <x v="2"/>
    <x v="84"/>
    <x v="2"/>
    <x v="9"/>
    <m/>
    <m/>
    <m/>
    <n v="0"/>
    <m/>
    <n v="0"/>
    <m/>
  </r>
  <r>
    <x v="16"/>
    <x v="2"/>
    <x v="11"/>
    <x v="2"/>
    <x v="9"/>
    <m/>
    <m/>
    <m/>
    <n v="0"/>
    <m/>
    <n v="0"/>
    <m/>
  </r>
  <r>
    <x v="16"/>
    <x v="2"/>
    <x v="120"/>
    <x v="2"/>
    <x v="9"/>
    <m/>
    <m/>
    <m/>
    <n v="0"/>
    <m/>
    <n v="0"/>
    <m/>
  </r>
  <r>
    <x v="16"/>
    <x v="2"/>
    <x v="58"/>
    <x v="2"/>
    <x v="9"/>
    <m/>
    <m/>
    <m/>
    <n v="0"/>
    <m/>
    <n v="0"/>
    <m/>
  </r>
  <r>
    <x v="16"/>
    <x v="2"/>
    <x v="112"/>
    <x v="2"/>
    <x v="9"/>
    <m/>
    <m/>
    <m/>
    <n v="0"/>
    <m/>
    <n v="0"/>
    <m/>
  </r>
  <r>
    <x v="16"/>
    <x v="2"/>
    <x v="20"/>
    <x v="2"/>
    <x v="9"/>
    <m/>
    <m/>
    <m/>
    <n v="200046"/>
    <m/>
    <n v="200046"/>
    <m/>
  </r>
  <r>
    <x v="16"/>
    <x v="2"/>
    <x v="86"/>
    <x v="2"/>
    <x v="9"/>
    <m/>
    <m/>
    <m/>
    <n v="0"/>
    <m/>
    <n v="0"/>
    <m/>
  </r>
  <r>
    <x v="16"/>
    <x v="2"/>
    <x v="59"/>
    <x v="2"/>
    <x v="9"/>
    <m/>
    <m/>
    <m/>
    <n v="749967"/>
    <m/>
    <n v="749967"/>
    <m/>
  </r>
  <r>
    <x v="16"/>
    <x v="2"/>
    <x v="10"/>
    <x v="2"/>
    <x v="9"/>
    <m/>
    <m/>
    <m/>
    <n v="689511"/>
    <m/>
    <n v="689511"/>
    <m/>
  </r>
  <r>
    <x v="16"/>
    <x v="2"/>
    <x v="4"/>
    <x v="2"/>
    <x v="9"/>
    <m/>
    <m/>
    <m/>
    <n v="354726"/>
    <m/>
    <n v="354726"/>
    <m/>
  </r>
  <r>
    <x v="16"/>
    <x v="2"/>
    <x v="29"/>
    <x v="2"/>
    <x v="9"/>
    <m/>
    <m/>
    <m/>
    <n v="69222"/>
    <m/>
    <n v="69222"/>
    <m/>
  </r>
  <r>
    <x v="16"/>
    <x v="2"/>
    <x v="26"/>
    <x v="2"/>
    <x v="9"/>
    <m/>
    <m/>
    <m/>
    <n v="0"/>
    <m/>
    <n v="0"/>
    <m/>
  </r>
  <r>
    <x v="16"/>
    <x v="2"/>
    <x v="122"/>
    <x v="2"/>
    <x v="9"/>
    <m/>
    <m/>
    <m/>
    <n v="0"/>
    <m/>
    <n v="0"/>
    <m/>
  </r>
  <r>
    <x v="16"/>
    <x v="3"/>
    <x v="74"/>
    <x v="2"/>
    <x v="9"/>
    <m/>
    <m/>
    <m/>
    <n v="0"/>
    <m/>
    <n v="0"/>
    <m/>
  </r>
  <r>
    <x v="16"/>
    <x v="3"/>
    <x v="111"/>
    <x v="2"/>
    <x v="9"/>
    <m/>
    <m/>
    <m/>
    <n v="0"/>
    <m/>
    <n v="0"/>
    <m/>
  </r>
  <r>
    <x v="16"/>
    <x v="3"/>
    <x v="134"/>
    <x v="2"/>
    <x v="9"/>
    <m/>
    <m/>
    <m/>
    <n v="0"/>
    <m/>
    <n v="0"/>
    <m/>
  </r>
  <r>
    <x v="16"/>
    <x v="3"/>
    <x v="183"/>
    <x v="2"/>
    <x v="9"/>
    <m/>
    <m/>
    <m/>
    <n v="0"/>
    <m/>
    <n v="0"/>
    <m/>
  </r>
  <r>
    <x v="16"/>
    <x v="3"/>
    <x v="211"/>
    <x v="2"/>
    <x v="9"/>
    <m/>
    <m/>
    <m/>
    <n v="0"/>
    <m/>
    <n v="0"/>
    <m/>
  </r>
  <r>
    <x v="16"/>
    <x v="3"/>
    <x v="51"/>
    <x v="2"/>
    <x v="9"/>
    <m/>
    <m/>
    <m/>
    <n v="0"/>
    <m/>
    <n v="0"/>
    <m/>
  </r>
  <r>
    <x v="16"/>
    <x v="3"/>
    <x v="104"/>
    <x v="2"/>
    <x v="9"/>
    <m/>
    <m/>
    <m/>
    <n v="0"/>
    <m/>
    <n v="0"/>
    <m/>
  </r>
  <r>
    <x v="16"/>
    <x v="3"/>
    <x v="42"/>
    <x v="2"/>
    <x v="9"/>
    <m/>
    <m/>
    <m/>
    <n v="138996"/>
    <m/>
    <n v="138996"/>
    <m/>
  </r>
  <r>
    <x v="16"/>
    <x v="3"/>
    <x v="38"/>
    <x v="2"/>
    <x v="9"/>
    <m/>
    <m/>
    <m/>
    <n v="905438"/>
    <m/>
    <n v="905438"/>
    <m/>
  </r>
  <r>
    <x v="16"/>
    <x v="3"/>
    <x v="63"/>
    <x v="2"/>
    <x v="9"/>
    <m/>
    <m/>
    <m/>
    <n v="0"/>
    <m/>
    <n v="0"/>
    <m/>
  </r>
  <r>
    <x v="16"/>
    <x v="3"/>
    <x v="98"/>
    <x v="2"/>
    <x v="9"/>
    <m/>
    <m/>
    <m/>
    <n v="0"/>
    <m/>
    <n v="0"/>
    <m/>
  </r>
  <r>
    <x v="16"/>
    <x v="3"/>
    <x v="119"/>
    <x v="2"/>
    <x v="9"/>
    <m/>
    <m/>
    <m/>
    <n v="0"/>
    <m/>
    <n v="0"/>
    <m/>
  </r>
  <r>
    <x v="16"/>
    <x v="3"/>
    <x v="190"/>
    <x v="2"/>
    <x v="9"/>
    <m/>
    <m/>
    <m/>
    <n v="0"/>
    <m/>
    <n v="0"/>
    <m/>
  </r>
  <r>
    <x v="16"/>
    <x v="2"/>
    <x v="81"/>
    <x v="2"/>
    <x v="9"/>
    <m/>
    <m/>
    <m/>
    <n v="0"/>
    <m/>
    <n v="0"/>
    <m/>
  </r>
  <r>
    <x v="16"/>
    <x v="2"/>
    <x v="43"/>
    <x v="2"/>
    <x v="9"/>
    <m/>
    <m/>
    <m/>
    <n v="0"/>
    <m/>
    <n v="0"/>
    <m/>
  </r>
  <r>
    <x v="16"/>
    <x v="9"/>
    <x v="106"/>
    <x v="4"/>
    <x v="7"/>
    <n v="0"/>
    <m/>
    <m/>
    <m/>
    <m/>
    <n v="0"/>
    <m/>
  </r>
  <r>
    <x v="16"/>
    <x v="9"/>
    <x v="107"/>
    <x v="4"/>
    <x v="7"/>
    <n v="27461"/>
    <m/>
    <m/>
    <m/>
    <m/>
    <n v="27461"/>
    <m/>
  </r>
  <r>
    <x v="16"/>
    <x v="9"/>
    <x v="126"/>
    <x v="4"/>
    <x v="7"/>
    <n v="0"/>
    <m/>
    <m/>
    <m/>
    <m/>
    <n v="0"/>
    <m/>
  </r>
  <r>
    <x v="16"/>
    <x v="9"/>
    <x v="154"/>
    <x v="4"/>
    <x v="7"/>
    <n v="0"/>
    <m/>
    <m/>
    <m/>
    <m/>
    <n v="0"/>
    <m/>
  </r>
  <r>
    <x v="16"/>
    <x v="9"/>
    <x v="95"/>
    <x v="4"/>
    <x v="7"/>
    <n v="0"/>
    <m/>
    <m/>
    <m/>
    <m/>
    <n v="0"/>
    <m/>
  </r>
  <r>
    <x v="16"/>
    <x v="9"/>
    <x v="161"/>
    <x v="4"/>
    <x v="7"/>
    <n v="0"/>
    <m/>
    <m/>
    <m/>
    <m/>
    <n v="0"/>
    <m/>
  </r>
  <r>
    <x v="16"/>
    <x v="9"/>
    <x v="158"/>
    <x v="4"/>
    <x v="7"/>
    <n v="0"/>
    <m/>
    <m/>
    <m/>
    <m/>
    <n v="0"/>
    <m/>
  </r>
  <r>
    <x v="16"/>
    <x v="9"/>
    <x v="148"/>
    <x v="4"/>
    <x v="7"/>
    <n v="0"/>
    <m/>
    <m/>
    <m/>
    <m/>
    <n v="0"/>
    <m/>
  </r>
  <r>
    <x v="16"/>
    <x v="9"/>
    <x v="142"/>
    <x v="4"/>
    <x v="7"/>
    <n v="0"/>
    <m/>
    <m/>
    <m/>
    <m/>
    <n v="0"/>
    <m/>
  </r>
  <r>
    <x v="16"/>
    <x v="9"/>
    <x v="173"/>
    <x v="4"/>
    <x v="7"/>
    <n v="0"/>
    <m/>
    <m/>
    <m/>
    <m/>
    <n v="0"/>
    <m/>
  </r>
  <r>
    <x v="16"/>
    <x v="9"/>
    <x v="137"/>
    <x v="4"/>
    <x v="7"/>
    <n v="0"/>
    <m/>
    <m/>
    <m/>
    <m/>
    <n v="0"/>
    <m/>
  </r>
  <r>
    <x v="16"/>
    <x v="9"/>
    <x v="146"/>
    <x v="4"/>
    <x v="7"/>
    <n v="0"/>
    <m/>
    <m/>
    <m/>
    <m/>
    <n v="0"/>
    <m/>
  </r>
  <r>
    <x v="16"/>
    <x v="9"/>
    <x v="159"/>
    <x v="4"/>
    <x v="7"/>
    <n v="0"/>
    <m/>
    <m/>
    <m/>
    <m/>
    <n v="0"/>
    <m/>
  </r>
  <r>
    <x v="16"/>
    <x v="9"/>
    <x v="170"/>
    <x v="4"/>
    <x v="7"/>
    <n v="0"/>
    <m/>
    <m/>
    <m/>
    <m/>
    <n v="0"/>
    <m/>
  </r>
  <r>
    <x v="16"/>
    <x v="1"/>
    <x v="23"/>
    <x v="4"/>
    <x v="7"/>
    <n v="0"/>
    <m/>
    <m/>
    <m/>
    <m/>
    <n v="0"/>
    <m/>
  </r>
  <r>
    <x v="16"/>
    <x v="1"/>
    <x v="24"/>
    <x v="4"/>
    <x v="7"/>
    <n v="163008"/>
    <m/>
    <m/>
    <m/>
    <m/>
    <n v="163008"/>
    <m/>
  </r>
  <r>
    <x v="16"/>
    <x v="1"/>
    <x v="79"/>
    <x v="4"/>
    <x v="7"/>
    <n v="0"/>
    <m/>
    <m/>
    <m/>
    <m/>
    <n v="0"/>
    <m/>
  </r>
  <r>
    <x v="16"/>
    <x v="1"/>
    <x v="41"/>
    <x v="4"/>
    <x v="7"/>
    <n v="0"/>
    <m/>
    <m/>
    <m/>
    <m/>
    <n v="0"/>
    <m/>
  </r>
  <r>
    <x v="16"/>
    <x v="1"/>
    <x v="2"/>
    <x v="4"/>
    <x v="7"/>
    <n v="354068"/>
    <m/>
    <m/>
    <m/>
    <m/>
    <n v="354068"/>
    <m/>
  </r>
  <r>
    <x v="16"/>
    <x v="1"/>
    <x v="21"/>
    <x v="4"/>
    <x v="7"/>
    <n v="3851"/>
    <m/>
    <m/>
    <m/>
    <m/>
    <n v="3851"/>
    <m/>
  </r>
  <r>
    <x v="16"/>
    <x v="1"/>
    <x v="5"/>
    <x v="4"/>
    <x v="7"/>
    <n v="200042"/>
    <m/>
    <m/>
    <m/>
    <m/>
    <n v="200042"/>
    <m/>
  </r>
  <r>
    <x v="16"/>
    <x v="1"/>
    <x v="37"/>
    <x v="4"/>
    <x v="7"/>
    <n v="0"/>
    <m/>
    <m/>
    <m/>
    <m/>
    <n v="0"/>
    <m/>
  </r>
  <r>
    <x v="16"/>
    <x v="1"/>
    <x v="19"/>
    <x v="4"/>
    <x v="7"/>
    <n v="0"/>
    <m/>
    <m/>
    <m/>
    <m/>
    <n v="0"/>
    <m/>
  </r>
  <r>
    <x v="16"/>
    <x v="1"/>
    <x v="30"/>
    <x v="4"/>
    <x v="7"/>
    <n v="54932"/>
    <m/>
    <m/>
    <m/>
    <m/>
    <n v="54932"/>
    <m/>
  </r>
  <r>
    <x v="16"/>
    <x v="1"/>
    <x v="14"/>
    <x v="4"/>
    <x v="7"/>
    <n v="30875"/>
    <m/>
    <m/>
    <m/>
    <m/>
    <n v="30875"/>
    <m/>
  </r>
  <r>
    <x v="16"/>
    <x v="1"/>
    <x v="6"/>
    <x v="4"/>
    <x v="7"/>
    <n v="0"/>
    <m/>
    <m/>
    <m/>
    <m/>
    <n v="0"/>
    <m/>
  </r>
  <r>
    <x v="16"/>
    <x v="1"/>
    <x v="25"/>
    <x v="4"/>
    <x v="7"/>
    <n v="0"/>
    <m/>
    <m/>
    <m/>
    <m/>
    <n v="0"/>
    <m/>
  </r>
  <r>
    <x v="16"/>
    <x v="1"/>
    <x v="28"/>
    <x v="4"/>
    <x v="7"/>
    <n v="0"/>
    <m/>
    <m/>
    <m/>
    <m/>
    <n v="0"/>
    <m/>
  </r>
  <r>
    <x v="16"/>
    <x v="1"/>
    <x v="169"/>
    <x v="4"/>
    <x v="7"/>
    <n v="0"/>
    <m/>
    <m/>
    <m/>
    <m/>
    <n v="0"/>
    <m/>
  </r>
  <r>
    <x v="16"/>
    <x v="1"/>
    <x v="64"/>
    <x v="4"/>
    <x v="7"/>
    <n v="0"/>
    <m/>
    <m/>
    <m/>
    <m/>
    <n v="0"/>
    <m/>
  </r>
  <r>
    <x v="16"/>
    <x v="1"/>
    <x v="75"/>
    <x v="4"/>
    <x v="7"/>
    <n v="0"/>
    <m/>
    <m/>
    <m/>
    <m/>
    <n v="0"/>
    <m/>
  </r>
  <r>
    <x v="16"/>
    <x v="1"/>
    <x v="94"/>
    <x v="4"/>
    <x v="7"/>
    <n v="0"/>
    <m/>
    <m/>
    <m/>
    <m/>
    <n v="0"/>
    <m/>
  </r>
  <r>
    <x v="16"/>
    <x v="1"/>
    <x v="163"/>
    <x v="4"/>
    <x v="7"/>
    <n v="0"/>
    <m/>
    <m/>
    <m/>
    <m/>
    <n v="0"/>
    <m/>
  </r>
  <r>
    <x v="16"/>
    <x v="1"/>
    <x v="166"/>
    <x v="4"/>
    <x v="7"/>
    <n v="0"/>
    <m/>
    <m/>
    <m/>
    <m/>
    <n v="0"/>
    <m/>
  </r>
  <r>
    <x v="16"/>
    <x v="1"/>
    <x v="116"/>
    <x v="4"/>
    <x v="7"/>
    <n v="0"/>
    <m/>
    <m/>
    <m/>
    <m/>
    <n v="0"/>
    <m/>
  </r>
  <r>
    <x v="16"/>
    <x v="1"/>
    <x v="145"/>
    <x v="4"/>
    <x v="7"/>
    <n v="0"/>
    <m/>
    <m/>
    <m/>
    <m/>
    <n v="0"/>
    <m/>
  </r>
  <r>
    <x v="16"/>
    <x v="1"/>
    <x v="118"/>
    <x v="4"/>
    <x v="7"/>
    <n v="0"/>
    <m/>
    <m/>
    <m/>
    <m/>
    <n v="0"/>
    <m/>
  </r>
  <r>
    <x v="16"/>
    <x v="1"/>
    <x v="153"/>
    <x v="4"/>
    <x v="7"/>
    <n v="0"/>
    <m/>
    <m/>
    <m/>
    <m/>
    <n v="0"/>
    <m/>
  </r>
  <r>
    <x v="16"/>
    <x v="1"/>
    <x v="129"/>
    <x v="4"/>
    <x v="7"/>
    <n v="0"/>
    <m/>
    <m/>
    <m/>
    <m/>
    <n v="0"/>
    <m/>
  </r>
  <r>
    <x v="16"/>
    <x v="1"/>
    <x v="93"/>
    <x v="4"/>
    <x v="7"/>
    <n v="0"/>
    <m/>
    <m/>
    <m/>
    <m/>
    <n v="0"/>
    <m/>
  </r>
  <r>
    <x v="16"/>
    <x v="1"/>
    <x v="67"/>
    <x v="4"/>
    <x v="7"/>
    <n v="0"/>
    <m/>
    <m/>
    <m/>
    <m/>
    <n v="0"/>
    <m/>
  </r>
  <r>
    <x v="16"/>
    <x v="1"/>
    <x v="85"/>
    <x v="4"/>
    <x v="7"/>
    <n v="0"/>
    <m/>
    <m/>
    <m/>
    <m/>
    <n v="0"/>
    <m/>
  </r>
  <r>
    <x v="16"/>
    <x v="1"/>
    <x v="99"/>
    <x v="4"/>
    <x v="7"/>
    <n v="0"/>
    <m/>
    <m/>
    <m/>
    <m/>
    <n v="0"/>
    <m/>
  </r>
  <r>
    <x v="16"/>
    <x v="1"/>
    <x v="123"/>
    <x v="4"/>
    <x v="7"/>
    <n v="0"/>
    <m/>
    <m/>
    <m/>
    <m/>
    <n v="0"/>
    <m/>
  </r>
  <r>
    <x v="16"/>
    <x v="1"/>
    <x v="100"/>
    <x v="4"/>
    <x v="7"/>
    <n v="15508"/>
    <m/>
    <m/>
    <m/>
    <m/>
    <n v="15508"/>
    <m/>
  </r>
  <r>
    <x v="16"/>
    <x v="1"/>
    <x v="3"/>
    <x v="4"/>
    <x v="7"/>
    <n v="54145"/>
    <m/>
    <m/>
    <m/>
    <m/>
    <n v="54145"/>
    <m/>
  </r>
  <r>
    <x v="16"/>
    <x v="1"/>
    <x v="13"/>
    <x v="4"/>
    <x v="7"/>
    <n v="48462"/>
    <m/>
    <m/>
    <m/>
    <m/>
    <n v="48462"/>
    <m/>
  </r>
  <r>
    <x v="16"/>
    <x v="1"/>
    <x v="15"/>
    <x v="4"/>
    <x v="7"/>
    <n v="37380"/>
    <m/>
    <m/>
    <m/>
    <m/>
    <n v="37380"/>
    <m/>
  </r>
  <r>
    <x v="16"/>
    <x v="1"/>
    <x v="76"/>
    <x v="4"/>
    <x v="7"/>
    <n v="12416"/>
    <m/>
    <m/>
    <m/>
    <m/>
    <n v="12416"/>
    <m/>
  </r>
  <r>
    <x v="16"/>
    <x v="1"/>
    <x v="92"/>
    <x v="4"/>
    <x v="7"/>
    <n v="0"/>
    <m/>
    <m/>
    <m/>
    <m/>
    <n v="0"/>
    <m/>
  </r>
  <r>
    <x v="16"/>
    <x v="1"/>
    <x v="125"/>
    <x v="4"/>
    <x v="7"/>
    <n v="0"/>
    <m/>
    <m/>
    <m/>
    <m/>
    <n v="0"/>
    <m/>
  </r>
  <r>
    <x v="16"/>
    <x v="1"/>
    <x v="187"/>
    <x v="4"/>
    <x v="7"/>
    <n v="0"/>
    <m/>
    <m/>
    <m/>
    <m/>
    <n v="0"/>
    <m/>
  </r>
  <r>
    <x v="16"/>
    <x v="1"/>
    <x v="127"/>
    <x v="4"/>
    <x v="7"/>
    <n v="0"/>
    <m/>
    <m/>
    <m/>
    <m/>
    <n v="0"/>
    <m/>
  </r>
  <r>
    <x v="16"/>
    <x v="1"/>
    <x v="141"/>
    <x v="4"/>
    <x v="7"/>
    <n v="0"/>
    <m/>
    <m/>
    <m/>
    <m/>
    <n v="0"/>
    <m/>
  </r>
  <r>
    <x v="16"/>
    <x v="8"/>
    <x v="136"/>
    <x v="4"/>
    <x v="7"/>
    <n v="0"/>
    <m/>
    <m/>
    <m/>
    <m/>
    <n v="0"/>
    <m/>
  </r>
  <r>
    <x v="16"/>
    <x v="8"/>
    <x v="182"/>
    <x v="4"/>
    <x v="7"/>
    <n v="0"/>
    <m/>
    <m/>
    <m/>
    <m/>
    <n v="0"/>
    <m/>
  </r>
  <r>
    <x v="16"/>
    <x v="8"/>
    <x v="179"/>
    <x v="4"/>
    <x v="7"/>
    <n v="0"/>
    <m/>
    <m/>
    <m/>
    <m/>
    <n v="0"/>
    <m/>
  </r>
  <r>
    <x v="16"/>
    <x v="8"/>
    <x v="135"/>
    <x v="4"/>
    <x v="7"/>
    <n v="0"/>
    <m/>
    <m/>
    <m/>
    <m/>
    <n v="0"/>
    <m/>
  </r>
  <r>
    <x v="16"/>
    <x v="8"/>
    <x v="114"/>
    <x v="4"/>
    <x v="7"/>
    <n v="0"/>
    <m/>
    <m/>
    <m/>
    <m/>
    <n v="0"/>
    <m/>
  </r>
  <r>
    <x v="16"/>
    <x v="8"/>
    <x v="175"/>
    <x v="4"/>
    <x v="7"/>
    <n v="0"/>
    <m/>
    <m/>
    <m/>
    <m/>
    <n v="0"/>
    <m/>
  </r>
  <r>
    <x v="16"/>
    <x v="8"/>
    <x v="221"/>
    <x v="4"/>
    <x v="7"/>
    <n v="0"/>
    <m/>
    <m/>
    <m/>
    <m/>
    <n v="0"/>
    <m/>
  </r>
  <r>
    <x v="16"/>
    <x v="8"/>
    <x v="102"/>
    <x v="4"/>
    <x v="7"/>
    <n v="0"/>
    <m/>
    <m/>
    <m/>
    <m/>
    <n v="0"/>
    <m/>
  </r>
  <r>
    <x v="16"/>
    <x v="8"/>
    <x v="71"/>
    <x v="4"/>
    <x v="7"/>
    <n v="0"/>
    <m/>
    <m/>
    <m/>
    <m/>
    <n v="0"/>
    <m/>
  </r>
  <r>
    <x v="16"/>
    <x v="8"/>
    <x v="222"/>
    <x v="4"/>
    <x v="7"/>
    <n v="0"/>
    <m/>
    <m/>
    <m/>
    <m/>
    <n v="0"/>
    <m/>
  </r>
  <r>
    <x v="16"/>
    <x v="8"/>
    <x v="171"/>
    <x v="4"/>
    <x v="7"/>
    <n v="0"/>
    <m/>
    <m/>
    <m/>
    <m/>
    <n v="0"/>
    <m/>
  </r>
  <r>
    <x v="16"/>
    <x v="8"/>
    <x v="83"/>
    <x v="4"/>
    <x v="7"/>
    <n v="0"/>
    <m/>
    <m/>
    <m/>
    <m/>
    <n v="0"/>
    <m/>
  </r>
  <r>
    <x v="16"/>
    <x v="10"/>
    <x v="109"/>
    <x v="4"/>
    <x v="7"/>
    <n v="0"/>
    <m/>
    <m/>
    <m/>
    <m/>
    <n v="0"/>
    <m/>
  </r>
  <r>
    <x v="16"/>
    <x v="10"/>
    <x v="144"/>
    <x v="4"/>
    <x v="7"/>
    <n v="0"/>
    <m/>
    <m/>
    <m/>
    <m/>
    <n v="0"/>
    <m/>
  </r>
  <r>
    <x v="16"/>
    <x v="10"/>
    <x v="151"/>
    <x v="4"/>
    <x v="7"/>
    <n v="0"/>
    <m/>
    <m/>
    <m/>
    <m/>
    <n v="0"/>
    <m/>
  </r>
  <r>
    <x v="16"/>
    <x v="11"/>
    <x v="113"/>
    <x v="4"/>
    <x v="7"/>
    <n v="51020"/>
    <m/>
    <m/>
    <m/>
    <m/>
    <n v="51020"/>
    <m/>
  </r>
  <r>
    <x v="16"/>
    <x v="6"/>
    <x v="108"/>
    <x v="4"/>
    <x v="7"/>
    <n v="0"/>
    <m/>
    <m/>
    <m/>
    <m/>
    <n v="0"/>
    <m/>
  </r>
  <r>
    <x v="16"/>
    <x v="6"/>
    <x v="91"/>
    <x v="4"/>
    <x v="7"/>
    <n v="0"/>
    <m/>
    <m/>
    <m/>
    <m/>
    <n v="0"/>
    <m/>
  </r>
  <r>
    <x v="16"/>
    <x v="6"/>
    <x v="80"/>
    <x v="4"/>
    <x v="7"/>
    <n v="0"/>
    <m/>
    <m/>
    <m/>
    <m/>
    <n v="0"/>
    <m/>
  </r>
  <r>
    <x v="16"/>
    <x v="6"/>
    <x v="44"/>
    <x v="4"/>
    <x v="7"/>
    <n v="0"/>
    <m/>
    <m/>
    <m/>
    <m/>
    <n v="0"/>
    <m/>
  </r>
  <r>
    <x v="16"/>
    <x v="6"/>
    <x v="90"/>
    <x v="4"/>
    <x v="7"/>
    <n v="0"/>
    <m/>
    <m/>
    <m/>
    <m/>
    <n v="0"/>
    <m/>
  </r>
  <r>
    <x v="16"/>
    <x v="6"/>
    <x v="177"/>
    <x v="4"/>
    <x v="7"/>
    <n v="0"/>
    <m/>
    <m/>
    <m/>
    <m/>
    <n v="0"/>
    <m/>
  </r>
  <r>
    <x v="16"/>
    <x v="6"/>
    <x v="61"/>
    <x v="4"/>
    <x v="7"/>
    <n v="0"/>
    <m/>
    <m/>
    <m/>
    <m/>
    <n v="0"/>
    <m/>
  </r>
  <r>
    <x v="16"/>
    <x v="6"/>
    <x v="105"/>
    <x v="4"/>
    <x v="7"/>
    <n v="0"/>
    <m/>
    <m/>
    <m/>
    <m/>
    <n v="0"/>
    <m/>
  </r>
  <r>
    <x v="16"/>
    <x v="6"/>
    <x v="138"/>
    <x v="4"/>
    <x v="7"/>
    <n v="0"/>
    <m/>
    <m/>
    <m/>
    <m/>
    <n v="0"/>
    <m/>
  </r>
  <r>
    <x v="16"/>
    <x v="0"/>
    <x v="9"/>
    <x v="4"/>
    <x v="7"/>
    <n v="0"/>
    <m/>
    <m/>
    <m/>
    <m/>
    <n v="0"/>
    <m/>
  </r>
  <r>
    <x v="16"/>
    <x v="0"/>
    <x v="0"/>
    <x v="4"/>
    <x v="7"/>
    <n v="0"/>
    <m/>
    <m/>
    <m/>
    <m/>
    <n v="0"/>
    <m/>
  </r>
  <r>
    <x v="16"/>
    <x v="0"/>
    <x v="68"/>
    <x v="4"/>
    <x v="7"/>
    <n v="0"/>
    <m/>
    <m/>
    <m/>
    <m/>
    <n v="0"/>
    <m/>
  </r>
  <r>
    <x v="16"/>
    <x v="0"/>
    <x v="128"/>
    <x v="4"/>
    <x v="7"/>
    <n v="0"/>
    <m/>
    <m/>
    <m/>
    <m/>
    <n v="0"/>
    <m/>
  </r>
  <r>
    <x v="16"/>
    <x v="0"/>
    <x v="124"/>
    <x v="4"/>
    <x v="7"/>
    <n v="0"/>
    <m/>
    <m/>
    <m/>
    <m/>
    <n v="0"/>
    <m/>
  </r>
  <r>
    <x v="16"/>
    <x v="0"/>
    <x v="12"/>
    <x v="4"/>
    <x v="7"/>
    <n v="6060"/>
    <m/>
    <m/>
    <m/>
    <m/>
    <n v="6060"/>
    <m/>
  </r>
  <r>
    <x v="16"/>
    <x v="0"/>
    <x v="40"/>
    <x v="4"/>
    <x v="7"/>
    <n v="0"/>
    <m/>
    <m/>
    <m/>
    <m/>
    <n v="0"/>
    <m/>
  </r>
  <r>
    <x v="16"/>
    <x v="0"/>
    <x v="70"/>
    <x v="4"/>
    <x v="7"/>
    <n v="0"/>
    <m/>
    <m/>
    <m/>
    <m/>
    <n v="0"/>
    <m/>
  </r>
  <r>
    <x v="16"/>
    <x v="0"/>
    <x v="77"/>
    <x v="4"/>
    <x v="7"/>
    <n v="0"/>
    <m/>
    <m/>
    <m/>
    <m/>
    <n v="0"/>
    <m/>
  </r>
  <r>
    <x v="16"/>
    <x v="0"/>
    <x v="131"/>
    <x v="4"/>
    <x v="7"/>
    <n v="0"/>
    <m/>
    <m/>
    <m/>
    <m/>
    <n v="0"/>
    <m/>
  </r>
  <r>
    <x v="16"/>
    <x v="0"/>
    <x v="7"/>
    <x v="4"/>
    <x v="7"/>
    <n v="14938"/>
    <m/>
    <m/>
    <m/>
    <m/>
    <n v="14938"/>
    <m/>
  </r>
  <r>
    <x v="16"/>
    <x v="0"/>
    <x v="50"/>
    <x v="4"/>
    <x v="7"/>
    <n v="0"/>
    <m/>
    <m/>
    <m/>
    <m/>
    <n v="0"/>
    <m/>
  </r>
  <r>
    <x v="16"/>
    <x v="0"/>
    <x v="1"/>
    <x v="4"/>
    <x v="7"/>
    <n v="90759"/>
    <m/>
    <m/>
    <m/>
    <m/>
    <n v="90759"/>
    <m/>
  </r>
  <r>
    <x v="16"/>
    <x v="0"/>
    <x v="8"/>
    <x v="4"/>
    <x v="7"/>
    <n v="0"/>
    <m/>
    <m/>
    <m/>
    <m/>
    <n v="0"/>
    <m/>
  </r>
  <r>
    <x v="16"/>
    <x v="0"/>
    <x v="60"/>
    <x v="4"/>
    <x v="7"/>
    <n v="9835"/>
    <m/>
    <m/>
    <m/>
    <m/>
    <n v="9835"/>
    <m/>
  </r>
  <r>
    <x v="16"/>
    <x v="0"/>
    <x v="78"/>
    <x v="4"/>
    <x v="7"/>
    <n v="0"/>
    <m/>
    <m/>
    <m/>
    <m/>
    <n v="0"/>
    <m/>
  </r>
  <r>
    <x v="16"/>
    <x v="0"/>
    <x v="101"/>
    <x v="4"/>
    <x v="7"/>
    <n v="0"/>
    <m/>
    <m/>
    <m/>
    <m/>
    <n v="0"/>
    <m/>
  </r>
  <r>
    <x v="16"/>
    <x v="0"/>
    <x v="32"/>
    <x v="4"/>
    <x v="7"/>
    <n v="0"/>
    <m/>
    <m/>
    <m/>
    <m/>
    <n v="0"/>
    <m/>
  </r>
  <r>
    <x v="16"/>
    <x v="0"/>
    <x v="132"/>
    <x v="4"/>
    <x v="7"/>
    <n v="0"/>
    <m/>
    <m/>
    <m/>
    <m/>
    <n v="0"/>
    <m/>
  </r>
  <r>
    <x v="16"/>
    <x v="0"/>
    <x v="162"/>
    <x v="4"/>
    <x v="7"/>
    <n v="0"/>
    <m/>
    <m/>
    <m/>
    <m/>
    <n v="0"/>
    <m/>
  </r>
  <r>
    <x v="16"/>
    <x v="0"/>
    <x v="18"/>
    <x v="4"/>
    <x v="7"/>
    <n v="16899"/>
    <m/>
    <m/>
    <m/>
    <m/>
    <n v="16899"/>
    <m/>
  </r>
  <r>
    <x v="16"/>
    <x v="0"/>
    <x v="46"/>
    <x v="4"/>
    <x v="7"/>
    <n v="0"/>
    <m/>
    <m/>
    <m/>
    <m/>
    <n v="0"/>
    <m/>
  </r>
  <r>
    <x v="16"/>
    <x v="0"/>
    <x v="31"/>
    <x v="4"/>
    <x v="7"/>
    <n v="3024"/>
    <m/>
    <m/>
    <m/>
    <m/>
    <n v="3024"/>
    <m/>
  </r>
  <r>
    <x v="16"/>
    <x v="0"/>
    <x v="96"/>
    <x v="4"/>
    <x v="7"/>
    <n v="0"/>
    <m/>
    <m/>
    <m/>
    <m/>
    <n v="0"/>
    <m/>
  </r>
  <r>
    <x v="16"/>
    <x v="0"/>
    <x v="54"/>
    <x v="4"/>
    <x v="7"/>
    <n v="11119"/>
    <m/>
    <m/>
    <m/>
    <m/>
    <n v="11119"/>
    <m/>
  </r>
  <r>
    <x v="16"/>
    <x v="0"/>
    <x v="103"/>
    <x v="4"/>
    <x v="7"/>
    <n v="0"/>
    <m/>
    <m/>
    <m/>
    <m/>
    <n v="0"/>
    <m/>
  </r>
  <r>
    <x v="16"/>
    <x v="5"/>
    <x v="89"/>
    <x v="4"/>
    <x v="7"/>
    <n v="304578"/>
    <m/>
    <m/>
    <m/>
    <m/>
    <n v="304578"/>
    <m/>
  </r>
  <r>
    <x v="16"/>
    <x v="5"/>
    <x v="69"/>
    <x v="4"/>
    <x v="7"/>
    <n v="1132546"/>
    <m/>
    <m/>
    <m/>
    <m/>
    <n v="1132546"/>
    <m/>
  </r>
  <r>
    <x v="16"/>
    <x v="5"/>
    <x v="33"/>
    <x v="4"/>
    <x v="7"/>
    <n v="2425930"/>
    <m/>
    <m/>
    <m/>
    <m/>
    <n v="2425930"/>
    <m/>
  </r>
  <r>
    <x v="16"/>
    <x v="5"/>
    <x v="39"/>
    <x v="4"/>
    <x v="7"/>
    <n v="1939523"/>
    <m/>
    <m/>
    <m/>
    <m/>
    <n v="1939523"/>
    <m/>
  </r>
  <r>
    <x v="16"/>
    <x v="5"/>
    <x v="22"/>
    <x v="4"/>
    <x v="7"/>
    <n v="788070"/>
    <m/>
    <m/>
    <m/>
    <m/>
    <n v="788070"/>
    <m/>
  </r>
  <r>
    <x v="16"/>
    <x v="7"/>
    <x v="121"/>
    <x v="4"/>
    <x v="7"/>
    <n v="4953"/>
    <m/>
    <m/>
    <m/>
    <m/>
    <n v="4953"/>
    <m/>
  </r>
  <r>
    <x v="16"/>
    <x v="7"/>
    <x v="52"/>
    <x v="4"/>
    <x v="7"/>
    <n v="115903"/>
    <m/>
    <m/>
    <m/>
    <m/>
    <n v="115903"/>
    <m/>
  </r>
  <r>
    <x v="16"/>
    <x v="7"/>
    <x v="82"/>
    <x v="4"/>
    <x v="7"/>
    <n v="0"/>
    <m/>
    <m/>
    <m/>
    <m/>
    <n v="0"/>
    <m/>
  </r>
  <r>
    <x v="16"/>
    <x v="5"/>
    <x v="66"/>
    <x v="4"/>
    <x v="7"/>
    <n v="118611"/>
    <m/>
    <m/>
    <m/>
    <m/>
    <n v="118611"/>
    <m/>
  </r>
  <r>
    <x v="16"/>
    <x v="7"/>
    <x v="117"/>
    <x v="4"/>
    <x v="7"/>
    <n v="0"/>
    <m/>
    <m/>
    <m/>
    <m/>
    <n v="0"/>
    <m/>
  </r>
  <r>
    <x v="16"/>
    <x v="7"/>
    <x v="115"/>
    <x v="4"/>
    <x v="7"/>
    <n v="4455"/>
    <m/>
    <m/>
    <m/>
    <m/>
    <n v="4455"/>
    <m/>
  </r>
  <r>
    <x v="16"/>
    <x v="7"/>
    <x v="139"/>
    <x v="4"/>
    <x v="7"/>
    <n v="0"/>
    <m/>
    <m/>
    <m/>
    <m/>
    <n v="0"/>
    <m/>
  </r>
  <r>
    <x v="16"/>
    <x v="7"/>
    <x v="72"/>
    <x v="4"/>
    <x v="7"/>
    <n v="180071"/>
    <m/>
    <m/>
    <m/>
    <m/>
    <n v="180071"/>
    <m/>
  </r>
  <r>
    <x v="16"/>
    <x v="7"/>
    <x v="62"/>
    <x v="4"/>
    <x v="7"/>
    <n v="86773"/>
    <m/>
    <m/>
    <m/>
    <m/>
    <n v="86773"/>
    <m/>
  </r>
  <r>
    <x v="16"/>
    <x v="7"/>
    <x v="149"/>
    <x v="4"/>
    <x v="7"/>
    <n v="0"/>
    <m/>
    <m/>
    <m/>
    <m/>
    <n v="0"/>
    <m/>
  </r>
  <r>
    <x v="16"/>
    <x v="7"/>
    <x v="133"/>
    <x v="4"/>
    <x v="7"/>
    <n v="0"/>
    <m/>
    <m/>
    <m/>
    <m/>
    <n v="0"/>
    <m/>
  </r>
  <r>
    <x v="16"/>
    <x v="7"/>
    <x v="130"/>
    <x v="4"/>
    <x v="7"/>
    <n v="0"/>
    <m/>
    <m/>
    <m/>
    <m/>
    <n v="0"/>
    <m/>
  </r>
  <r>
    <x v="16"/>
    <x v="7"/>
    <x v="259"/>
    <x v="4"/>
    <x v="7"/>
    <n v="0"/>
    <m/>
    <m/>
    <m/>
    <m/>
    <n v="0"/>
    <m/>
  </r>
  <r>
    <x v="16"/>
    <x v="12"/>
    <x v="157"/>
    <x v="4"/>
    <x v="7"/>
    <n v="0"/>
    <m/>
    <m/>
    <m/>
    <m/>
    <n v="0"/>
    <m/>
  </r>
  <r>
    <x v="16"/>
    <x v="12"/>
    <x v="156"/>
    <x v="4"/>
    <x v="7"/>
    <n v="0"/>
    <m/>
    <m/>
    <m/>
    <m/>
    <n v="0"/>
    <m/>
  </r>
  <r>
    <x v="16"/>
    <x v="4"/>
    <x v="36"/>
    <x v="4"/>
    <x v="7"/>
    <n v="888023"/>
    <m/>
    <m/>
    <m/>
    <m/>
    <n v="888023"/>
    <m/>
  </r>
  <r>
    <x v="16"/>
    <x v="4"/>
    <x v="57"/>
    <x v="4"/>
    <x v="7"/>
    <n v="234955"/>
    <m/>
    <m/>
    <m/>
    <m/>
    <n v="234955"/>
    <m/>
  </r>
  <r>
    <x v="16"/>
    <x v="4"/>
    <x v="35"/>
    <x v="4"/>
    <x v="7"/>
    <n v="1179009"/>
    <m/>
    <m/>
    <m/>
    <m/>
    <n v="1179009"/>
    <m/>
  </r>
  <r>
    <x v="16"/>
    <x v="4"/>
    <x v="34"/>
    <x v="4"/>
    <x v="7"/>
    <n v="1221887"/>
    <m/>
    <m/>
    <m/>
    <m/>
    <n v="1221887"/>
    <m/>
  </r>
  <r>
    <x v="16"/>
    <x v="3"/>
    <x v="97"/>
    <x v="4"/>
    <x v="7"/>
    <n v="167873"/>
    <m/>
    <m/>
    <m/>
    <m/>
    <n v="167873"/>
    <m/>
  </r>
  <r>
    <x v="16"/>
    <x v="3"/>
    <x v="55"/>
    <x v="4"/>
    <x v="7"/>
    <n v="205396"/>
    <m/>
    <m/>
    <m/>
    <m/>
    <n v="205396"/>
    <m/>
  </r>
  <r>
    <x v="16"/>
    <x v="3"/>
    <x v="16"/>
    <x v="4"/>
    <x v="7"/>
    <n v="73595"/>
    <m/>
    <m/>
    <m/>
    <m/>
    <n v="73595"/>
    <m/>
  </r>
  <r>
    <x v="16"/>
    <x v="4"/>
    <x v="155"/>
    <x v="4"/>
    <x v="7"/>
    <n v="0"/>
    <m/>
    <m/>
    <m/>
    <m/>
    <n v="0"/>
    <m/>
  </r>
  <r>
    <x v="16"/>
    <x v="4"/>
    <x v="73"/>
    <x v="4"/>
    <x v="7"/>
    <n v="110336"/>
    <m/>
    <m/>
    <m/>
    <m/>
    <n v="110336"/>
    <m/>
  </r>
  <r>
    <x v="16"/>
    <x v="4"/>
    <x v="56"/>
    <x v="4"/>
    <x v="7"/>
    <n v="49206"/>
    <m/>
    <m/>
    <m/>
    <m/>
    <n v="49206"/>
    <m/>
  </r>
  <r>
    <x v="16"/>
    <x v="4"/>
    <x v="27"/>
    <x v="4"/>
    <x v="7"/>
    <n v="2288210"/>
    <m/>
    <m/>
    <m/>
    <m/>
    <n v="2288210"/>
    <m/>
  </r>
  <r>
    <x v="16"/>
    <x v="4"/>
    <x v="45"/>
    <x v="4"/>
    <x v="7"/>
    <n v="72637"/>
    <m/>
    <m/>
    <m/>
    <m/>
    <n v="72637"/>
    <m/>
  </r>
  <r>
    <x v="16"/>
    <x v="4"/>
    <x v="17"/>
    <x v="4"/>
    <x v="7"/>
    <n v="1672913"/>
    <m/>
    <m/>
    <m/>
    <m/>
    <n v="1672913"/>
    <m/>
  </r>
  <r>
    <x v="16"/>
    <x v="4"/>
    <x v="65"/>
    <x v="4"/>
    <x v="7"/>
    <n v="550766"/>
    <m/>
    <m/>
    <m/>
    <m/>
    <n v="550766"/>
    <m/>
  </r>
  <r>
    <x v="16"/>
    <x v="4"/>
    <x v="53"/>
    <x v="4"/>
    <x v="7"/>
    <n v="180374"/>
    <m/>
    <m/>
    <m/>
    <m/>
    <n v="180374"/>
    <m/>
  </r>
  <r>
    <x v="16"/>
    <x v="2"/>
    <x v="48"/>
    <x v="4"/>
    <x v="7"/>
    <n v="933468"/>
    <m/>
    <m/>
    <m/>
    <m/>
    <n v="933468"/>
    <m/>
  </r>
  <r>
    <x v="16"/>
    <x v="2"/>
    <x v="49"/>
    <x v="4"/>
    <x v="7"/>
    <n v="1085105"/>
    <m/>
    <m/>
    <m/>
    <m/>
    <n v="1085105"/>
    <m/>
  </r>
  <r>
    <x v="16"/>
    <x v="2"/>
    <x v="47"/>
    <x v="4"/>
    <x v="7"/>
    <n v="932197"/>
    <m/>
    <m/>
    <m/>
    <m/>
    <n v="932197"/>
    <m/>
  </r>
  <r>
    <x v="16"/>
    <x v="2"/>
    <x v="88"/>
    <x v="4"/>
    <x v="7"/>
    <n v="148248"/>
    <m/>
    <m/>
    <m/>
    <m/>
    <n v="148248"/>
    <m/>
  </r>
  <r>
    <x v="16"/>
    <x v="2"/>
    <x v="110"/>
    <x v="4"/>
    <x v="7"/>
    <n v="118731"/>
    <m/>
    <m/>
    <m/>
    <m/>
    <n v="118731"/>
    <m/>
  </r>
  <r>
    <x v="16"/>
    <x v="2"/>
    <x v="87"/>
    <x v="4"/>
    <x v="7"/>
    <n v="151157"/>
    <m/>
    <m/>
    <m/>
    <m/>
    <n v="151157"/>
    <m/>
  </r>
  <r>
    <x v="16"/>
    <x v="2"/>
    <x v="84"/>
    <x v="4"/>
    <x v="7"/>
    <n v="608470"/>
    <m/>
    <m/>
    <m/>
    <m/>
    <n v="608470"/>
    <m/>
  </r>
  <r>
    <x v="16"/>
    <x v="2"/>
    <x v="11"/>
    <x v="4"/>
    <x v="7"/>
    <n v="286739"/>
    <m/>
    <m/>
    <m/>
    <m/>
    <n v="286739"/>
    <m/>
  </r>
  <r>
    <x v="16"/>
    <x v="2"/>
    <x v="120"/>
    <x v="4"/>
    <x v="7"/>
    <n v="9401"/>
    <m/>
    <m/>
    <m/>
    <m/>
    <n v="9401"/>
    <m/>
  </r>
  <r>
    <x v="16"/>
    <x v="2"/>
    <x v="58"/>
    <x v="4"/>
    <x v="7"/>
    <n v="88518"/>
    <m/>
    <m/>
    <m/>
    <m/>
    <n v="88518"/>
    <m/>
  </r>
  <r>
    <x v="16"/>
    <x v="2"/>
    <x v="112"/>
    <x v="4"/>
    <x v="7"/>
    <n v="0"/>
    <m/>
    <m/>
    <m/>
    <m/>
    <n v="0"/>
    <m/>
  </r>
  <r>
    <x v="16"/>
    <x v="2"/>
    <x v="20"/>
    <x v="4"/>
    <x v="7"/>
    <n v="555498"/>
    <m/>
    <m/>
    <m/>
    <m/>
    <n v="555498"/>
    <m/>
  </r>
  <r>
    <x v="16"/>
    <x v="2"/>
    <x v="86"/>
    <x v="4"/>
    <x v="7"/>
    <n v="83997"/>
    <m/>
    <m/>
    <m/>
    <m/>
    <n v="83997"/>
    <m/>
  </r>
  <r>
    <x v="16"/>
    <x v="2"/>
    <x v="59"/>
    <x v="4"/>
    <x v="7"/>
    <n v="67056"/>
    <m/>
    <m/>
    <m/>
    <m/>
    <n v="67056"/>
    <m/>
  </r>
  <r>
    <x v="16"/>
    <x v="2"/>
    <x v="10"/>
    <x v="4"/>
    <x v="7"/>
    <n v="367822"/>
    <m/>
    <m/>
    <m/>
    <m/>
    <n v="367822"/>
    <m/>
  </r>
  <r>
    <x v="16"/>
    <x v="2"/>
    <x v="4"/>
    <x v="4"/>
    <x v="7"/>
    <n v="85137"/>
    <m/>
    <m/>
    <m/>
    <m/>
    <n v="85137"/>
    <m/>
  </r>
  <r>
    <x v="16"/>
    <x v="2"/>
    <x v="29"/>
    <x v="4"/>
    <x v="7"/>
    <n v="57168"/>
    <m/>
    <m/>
    <m/>
    <m/>
    <n v="57168"/>
    <m/>
  </r>
  <r>
    <x v="16"/>
    <x v="2"/>
    <x v="26"/>
    <x v="4"/>
    <x v="7"/>
    <n v="254666"/>
    <m/>
    <m/>
    <m/>
    <m/>
    <n v="254666"/>
    <m/>
  </r>
  <r>
    <x v="16"/>
    <x v="2"/>
    <x v="122"/>
    <x v="4"/>
    <x v="7"/>
    <n v="0"/>
    <m/>
    <m/>
    <m/>
    <m/>
    <n v="0"/>
    <m/>
  </r>
  <r>
    <x v="16"/>
    <x v="3"/>
    <x v="74"/>
    <x v="4"/>
    <x v="7"/>
    <n v="83152"/>
    <m/>
    <m/>
    <m/>
    <m/>
    <n v="83152"/>
    <m/>
  </r>
  <r>
    <x v="16"/>
    <x v="3"/>
    <x v="111"/>
    <x v="4"/>
    <x v="7"/>
    <n v="0"/>
    <m/>
    <m/>
    <m/>
    <m/>
    <n v="0"/>
    <m/>
  </r>
  <r>
    <x v="16"/>
    <x v="3"/>
    <x v="134"/>
    <x v="4"/>
    <x v="7"/>
    <n v="0"/>
    <m/>
    <m/>
    <m/>
    <m/>
    <n v="0"/>
    <m/>
  </r>
  <r>
    <x v="16"/>
    <x v="3"/>
    <x v="183"/>
    <x v="4"/>
    <x v="7"/>
    <n v="0"/>
    <m/>
    <m/>
    <m/>
    <m/>
    <n v="0"/>
    <m/>
  </r>
  <r>
    <x v="16"/>
    <x v="3"/>
    <x v="211"/>
    <x v="4"/>
    <x v="7"/>
    <n v="0"/>
    <m/>
    <m/>
    <m/>
    <m/>
    <n v="0"/>
    <m/>
  </r>
  <r>
    <x v="16"/>
    <x v="3"/>
    <x v="51"/>
    <x v="4"/>
    <x v="7"/>
    <n v="0"/>
    <m/>
    <m/>
    <m/>
    <m/>
    <n v="0"/>
    <m/>
  </r>
  <r>
    <x v="16"/>
    <x v="3"/>
    <x v="104"/>
    <x v="4"/>
    <x v="7"/>
    <n v="0"/>
    <m/>
    <m/>
    <m/>
    <m/>
    <n v="0"/>
    <m/>
  </r>
  <r>
    <x v="16"/>
    <x v="3"/>
    <x v="42"/>
    <x v="4"/>
    <x v="7"/>
    <n v="121936"/>
    <m/>
    <m/>
    <m/>
    <m/>
    <n v="121936"/>
    <m/>
  </r>
  <r>
    <x v="16"/>
    <x v="3"/>
    <x v="38"/>
    <x v="4"/>
    <x v="7"/>
    <n v="113481"/>
    <m/>
    <m/>
    <m/>
    <m/>
    <n v="113481"/>
    <m/>
  </r>
  <r>
    <x v="16"/>
    <x v="3"/>
    <x v="63"/>
    <x v="4"/>
    <x v="7"/>
    <n v="185607"/>
    <m/>
    <m/>
    <m/>
    <m/>
    <n v="185607"/>
    <m/>
  </r>
  <r>
    <x v="16"/>
    <x v="3"/>
    <x v="98"/>
    <x v="4"/>
    <x v="7"/>
    <n v="0"/>
    <m/>
    <m/>
    <m/>
    <m/>
    <n v="0"/>
    <m/>
  </r>
  <r>
    <x v="16"/>
    <x v="3"/>
    <x v="119"/>
    <x v="4"/>
    <x v="7"/>
    <n v="0"/>
    <m/>
    <m/>
    <m/>
    <m/>
    <n v="0"/>
    <m/>
  </r>
  <r>
    <x v="16"/>
    <x v="3"/>
    <x v="190"/>
    <x v="4"/>
    <x v="7"/>
    <n v="0"/>
    <m/>
    <m/>
    <m/>
    <m/>
    <n v="0"/>
    <m/>
  </r>
  <r>
    <x v="16"/>
    <x v="2"/>
    <x v="81"/>
    <x v="4"/>
    <x v="7"/>
    <n v="18072"/>
    <m/>
    <m/>
    <m/>
    <m/>
    <n v="18072"/>
    <m/>
  </r>
  <r>
    <x v="16"/>
    <x v="2"/>
    <x v="43"/>
    <x v="4"/>
    <x v="7"/>
    <n v="9381"/>
    <m/>
    <m/>
    <m/>
    <m/>
    <n v="9381"/>
    <m/>
  </r>
  <r>
    <x v="16"/>
    <x v="9"/>
    <x v="106"/>
    <x v="3"/>
    <x v="5"/>
    <n v="0"/>
    <m/>
    <m/>
    <m/>
    <m/>
    <n v="0"/>
    <m/>
  </r>
  <r>
    <x v="16"/>
    <x v="9"/>
    <x v="107"/>
    <x v="3"/>
    <x v="5"/>
    <n v="0"/>
    <m/>
    <m/>
    <m/>
    <m/>
    <n v="0"/>
    <m/>
  </r>
  <r>
    <x v="16"/>
    <x v="9"/>
    <x v="126"/>
    <x v="3"/>
    <x v="5"/>
    <n v="0"/>
    <m/>
    <m/>
    <m/>
    <m/>
    <n v="0"/>
    <m/>
  </r>
  <r>
    <x v="16"/>
    <x v="9"/>
    <x v="154"/>
    <x v="3"/>
    <x v="5"/>
    <n v="0"/>
    <m/>
    <m/>
    <m/>
    <m/>
    <n v="0"/>
    <m/>
  </r>
  <r>
    <x v="16"/>
    <x v="9"/>
    <x v="95"/>
    <x v="3"/>
    <x v="5"/>
    <n v="0"/>
    <m/>
    <m/>
    <m/>
    <m/>
    <n v="0"/>
    <m/>
  </r>
  <r>
    <x v="16"/>
    <x v="9"/>
    <x v="161"/>
    <x v="3"/>
    <x v="5"/>
    <n v="0"/>
    <m/>
    <m/>
    <m/>
    <m/>
    <n v="0"/>
    <m/>
  </r>
  <r>
    <x v="16"/>
    <x v="9"/>
    <x v="158"/>
    <x v="3"/>
    <x v="5"/>
    <n v="0"/>
    <m/>
    <m/>
    <m/>
    <m/>
    <n v="0"/>
    <m/>
  </r>
  <r>
    <x v="16"/>
    <x v="9"/>
    <x v="148"/>
    <x v="3"/>
    <x v="5"/>
    <n v="0"/>
    <m/>
    <m/>
    <m/>
    <m/>
    <n v="0"/>
    <m/>
  </r>
  <r>
    <x v="16"/>
    <x v="9"/>
    <x v="142"/>
    <x v="3"/>
    <x v="5"/>
    <n v="0"/>
    <m/>
    <m/>
    <m/>
    <m/>
    <n v="0"/>
    <m/>
  </r>
  <r>
    <x v="16"/>
    <x v="9"/>
    <x v="173"/>
    <x v="3"/>
    <x v="5"/>
    <n v="0"/>
    <m/>
    <m/>
    <m/>
    <m/>
    <n v="0"/>
    <m/>
  </r>
  <r>
    <x v="16"/>
    <x v="9"/>
    <x v="137"/>
    <x v="3"/>
    <x v="5"/>
    <n v="0"/>
    <m/>
    <m/>
    <m/>
    <m/>
    <n v="0"/>
    <m/>
  </r>
  <r>
    <x v="16"/>
    <x v="9"/>
    <x v="146"/>
    <x v="3"/>
    <x v="5"/>
    <n v="0"/>
    <m/>
    <m/>
    <m/>
    <m/>
    <n v="0"/>
    <m/>
  </r>
  <r>
    <x v="16"/>
    <x v="9"/>
    <x v="159"/>
    <x v="3"/>
    <x v="5"/>
    <n v="0"/>
    <m/>
    <m/>
    <m/>
    <m/>
    <n v="0"/>
    <m/>
  </r>
  <r>
    <x v="16"/>
    <x v="9"/>
    <x v="170"/>
    <x v="3"/>
    <x v="5"/>
    <n v="0"/>
    <m/>
    <m/>
    <m/>
    <m/>
    <n v="0"/>
    <m/>
  </r>
  <r>
    <x v="16"/>
    <x v="1"/>
    <x v="23"/>
    <x v="3"/>
    <x v="5"/>
    <n v="0"/>
    <m/>
    <m/>
    <m/>
    <m/>
    <n v="0"/>
    <m/>
  </r>
  <r>
    <x v="16"/>
    <x v="1"/>
    <x v="24"/>
    <x v="3"/>
    <x v="5"/>
    <n v="49935"/>
    <m/>
    <m/>
    <m/>
    <m/>
    <n v="49935"/>
    <m/>
  </r>
  <r>
    <x v="16"/>
    <x v="1"/>
    <x v="79"/>
    <x v="3"/>
    <x v="5"/>
    <n v="0"/>
    <m/>
    <m/>
    <m/>
    <m/>
    <n v="0"/>
    <m/>
  </r>
  <r>
    <x v="16"/>
    <x v="1"/>
    <x v="41"/>
    <x v="3"/>
    <x v="5"/>
    <n v="0"/>
    <m/>
    <m/>
    <m/>
    <m/>
    <n v="0"/>
    <m/>
  </r>
  <r>
    <x v="16"/>
    <x v="1"/>
    <x v="2"/>
    <x v="3"/>
    <x v="5"/>
    <n v="102974"/>
    <m/>
    <m/>
    <m/>
    <m/>
    <n v="102974"/>
    <m/>
  </r>
  <r>
    <x v="16"/>
    <x v="1"/>
    <x v="21"/>
    <x v="3"/>
    <x v="5"/>
    <n v="0"/>
    <m/>
    <m/>
    <m/>
    <m/>
    <n v="0"/>
    <m/>
  </r>
  <r>
    <x v="16"/>
    <x v="1"/>
    <x v="5"/>
    <x v="3"/>
    <x v="5"/>
    <n v="45272"/>
    <m/>
    <m/>
    <m/>
    <m/>
    <n v="45272"/>
    <m/>
  </r>
  <r>
    <x v="16"/>
    <x v="1"/>
    <x v="37"/>
    <x v="3"/>
    <x v="5"/>
    <n v="0"/>
    <m/>
    <m/>
    <m/>
    <m/>
    <n v="0"/>
    <m/>
  </r>
  <r>
    <x v="16"/>
    <x v="1"/>
    <x v="19"/>
    <x v="3"/>
    <x v="5"/>
    <n v="15795"/>
    <m/>
    <m/>
    <m/>
    <m/>
    <n v="15795"/>
    <m/>
  </r>
  <r>
    <x v="16"/>
    <x v="1"/>
    <x v="30"/>
    <x v="3"/>
    <x v="5"/>
    <n v="0"/>
    <m/>
    <m/>
    <m/>
    <m/>
    <n v="0"/>
    <m/>
  </r>
  <r>
    <x v="16"/>
    <x v="1"/>
    <x v="14"/>
    <x v="3"/>
    <x v="5"/>
    <n v="9864"/>
    <m/>
    <m/>
    <m/>
    <m/>
    <n v="9864"/>
    <m/>
  </r>
  <r>
    <x v="16"/>
    <x v="1"/>
    <x v="6"/>
    <x v="3"/>
    <x v="5"/>
    <n v="0"/>
    <m/>
    <m/>
    <m/>
    <m/>
    <n v="0"/>
    <m/>
  </r>
  <r>
    <x v="16"/>
    <x v="1"/>
    <x v="25"/>
    <x v="3"/>
    <x v="5"/>
    <n v="0"/>
    <m/>
    <m/>
    <m/>
    <m/>
    <n v="0"/>
    <m/>
  </r>
  <r>
    <x v="16"/>
    <x v="1"/>
    <x v="28"/>
    <x v="3"/>
    <x v="5"/>
    <n v="0"/>
    <m/>
    <m/>
    <m/>
    <m/>
    <n v="0"/>
    <m/>
  </r>
  <r>
    <x v="16"/>
    <x v="1"/>
    <x v="169"/>
    <x v="3"/>
    <x v="5"/>
    <n v="0"/>
    <m/>
    <m/>
    <m/>
    <m/>
    <n v="0"/>
    <m/>
  </r>
  <r>
    <x v="16"/>
    <x v="1"/>
    <x v="64"/>
    <x v="3"/>
    <x v="5"/>
    <n v="0"/>
    <m/>
    <m/>
    <m/>
    <m/>
    <n v="0"/>
    <m/>
  </r>
  <r>
    <x v="16"/>
    <x v="1"/>
    <x v="75"/>
    <x v="3"/>
    <x v="5"/>
    <n v="0"/>
    <m/>
    <m/>
    <m/>
    <m/>
    <n v="0"/>
    <m/>
  </r>
  <r>
    <x v="16"/>
    <x v="1"/>
    <x v="94"/>
    <x v="3"/>
    <x v="5"/>
    <n v="0"/>
    <m/>
    <m/>
    <m/>
    <m/>
    <n v="0"/>
    <m/>
  </r>
  <r>
    <x v="16"/>
    <x v="1"/>
    <x v="163"/>
    <x v="3"/>
    <x v="5"/>
    <n v="0"/>
    <m/>
    <m/>
    <m/>
    <m/>
    <n v="0"/>
    <m/>
  </r>
  <r>
    <x v="16"/>
    <x v="1"/>
    <x v="166"/>
    <x v="3"/>
    <x v="5"/>
    <n v="0"/>
    <m/>
    <m/>
    <m/>
    <m/>
    <n v="0"/>
    <m/>
  </r>
  <r>
    <x v="16"/>
    <x v="1"/>
    <x v="116"/>
    <x v="3"/>
    <x v="5"/>
    <n v="0"/>
    <m/>
    <m/>
    <m/>
    <m/>
    <n v="0"/>
    <m/>
  </r>
  <r>
    <x v="16"/>
    <x v="1"/>
    <x v="145"/>
    <x v="3"/>
    <x v="5"/>
    <n v="0"/>
    <m/>
    <m/>
    <m/>
    <m/>
    <n v="0"/>
    <m/>
  </r>
  <r>
    <x v="16"/>
    <x v="1"/>
    <x v="118"/>
    <x v="3"/>
    <x v="5"/>
    <n v="0"/>
    <m/>
    <m/>
    <m/>
    <m/>
    <n v="0"/>
    <m/>
  </r>
  <r>
    <x v="16"/>
    <x v="1"/>
    <x v="153"/>
    <x v="3"/>
    <x v="5"/>
    <n v="0"/>
    <m/>
    <m/>
    <m/>
    <m/>
    <n v="0"/>
    <m/>
  </r>
  <r>
    <x v="16"/>
    <x v="1"/>
    <x v="129"/>
    <x v="3"/>
    <x v="5"/>
    <n v="0"/>
    <m/>
    <m/>
    <m/>
    <m/>
    <n v="0"/>
    <m/>
  </r>
  <r>
    <x v="16"/>
    <x v="1"/>
    <x v="93"/>
    <x v="3"/>
    <x v="5"/>
    <n v="0"/>
    <m/>
    <m/>
    <m/>
    <m/>
    <n v="0"/>
    <m/>
  </r>
  <r>
    <x v="16"/>
    <x v="1"/>
    <x v="67"/>
    <x v="3"/>
    <x v="5"/>
    <n v="0"/>
    <m/>
    <m/>
    <m/>
    <m/>
    <n v="0"/>
    <m/>
  </r>
  <r>
    <x v="16"/>
    <x v="1"/>
    <x v="85"/>
    <x v="3"/>
    <x v="5"/>
    <n v="0"/>
    <m/>
    <m/>
    <m/>
    <m/>
    <n v="0"/>
    <m/>
  </r>
  <r>
    <x v="16"/>
    <x v="1"/>
    <x v="99"/>
    <x v="3"/>
    <x v="5"/>
    <n v="24427"/>
    <m/>
    <m/>
    <m/>
    <m/>
    <n v="24427"/>
    <m/>
  </r>
  <r>
    <x v="16"/>
    <x v="1"/>
    <x v="123"/>
    <x v="3"/>
    <x v="5"/>
    <n v="0"/>
    <m/>
    <m/>
    <m/>
    <m/>
    <n v="0"/>
    <m/>
  </r>
  <r>
    <x v="16"/>
    <x v="1"/>
    <x v="100"/>
    <x v="3"/>
    <x v="5"/>
    <n v="0"/>
    <m/>
    <m/>
    <m/>
    <m/>
    <n v="0"/>
    <m/>
  </r>
  <r>
    <x v="16"/>
    <x v="1"/>
    <x v="3"/>
    <x v="3"/>
    <x v="5"/>
    <n v="82822"/>
    <m/>
    <m/>
    <m/>
    <m/>
    <n v="82822"/>
    <m/>
  </r>
  <r>
    <x v="16"/>
    <x v="1"/>
    <x v="13"/>
    <x v="3"/>
    <x v="5"/>
    <n v="0"/>
    <m/>
    <m/>
    <m/>
    <m/>
    <n v="0"/>
    <m/>
  </r>
  <r>
    <x v="16"/>
    <x v="1"/>
    <x v="15"/>
    <x v="3"/>
    <x v="5"/>
    <n v="59742"/>
    <m/>
    <m/>
    <m/>
    <m/>
    <n v="59742"/>
    <m/>
  </r>
  <r>
    <x v="16"/>
    <x v="1"/>
    <x v="76"/>
    <x v="3"/>
    <x v="5"/>
    <n v="43836"/>
    <m/>
    <m/>
    <m/>
    <m/>
    <n v="43836"/>
    <m/>
  </r>
  <r>
    <x v="16"/>
    <x v="1"/>
    <x v="92"/>
    <x v="3"/>
    <x v="5"/>
    <n v="0"/>
    <m/>
    <m/>
    <m/>
    <m/>
    <n v="0"/>
    <m/>
  </r>
  <r>
    <x v="16"/>
    <x v="1"/>
    <x v="125"/>
    <x v="3"/>
    <x v="5"/>
    <n v="0"/>
    <m/>
    <m/>
    <m/>
    <m/>
    <n v="0"/>
    <m/>
  </r>
  <r>
    <x v="16"/>
    <x v="1"/>
    <x v="187"/>
    <x v="3"/>
    <x v="5"/>
    <n v="0"/>
    <m/>
    <m/>
    <m/>
    <m/>
    <n v="0"/>
    <m/>
  </r>
  <r>
    <x v="16"/>
    <x v="1"/>
    <x v="127"/>
    <x v="3"/>
    <x v="5"/>
    <n v="0"/>
    <m/>
    <m/>
    <m/>
    <m/>
    <n v="0"/>
    <m/>
  </r>
  <r>
    <x v="16"/>
    <x v="1"/>
    <x v="141"/>
    <x v="3"/>
    <x v="5"/>
    <n v="0"/>
    <m/>
    <m/>
    <m/>
    <m/>
    <n v="0"/>
    <m/>
  </r>
  <r>
    <x v="16"/>
    <x v="8"/>
    <x v="136"/>
    <x v="3"/>
    <x v="5"/>
    <n v="0"/>
    <m/>
    <m/>
    <m/>
    <m/>
    <n v="0"/>
    <m/>
  </r>
  <r>
    <x v="16"/>
    <x v="8"/>
    <x v="182"/>
    <x v="3"/>
    <x v="5"/>
    <n v="0"/>
    <m/>
    <m/>
    <m/>
    <m/>
    <n v="0"/>
    <m/>
  </r>
  <r>
    <x v="16"/>
    <x v="8"/>
    <x v="179"/>
    <x v="3"/>
    <x v="5"/>
    <n v="0"/>
    <m/>
    <m/>
    <m/>
    <m/>
    <n v="0"/>
    <m/>
  </r>
  <r>
    <x v="16"/>
    <x v="8"/>
    <x v="135"/>
    <x v="3"/>
    <x v="5"/>
    <n v="0"/>
    <m/>
    <m/>
    <m/>
    <m/>
    <n v="0"/>
    <m/>
  </r>
  <r>
    <x v="16"/>
    <x v="8"/>
    <x v="114"/>
    <x v="3"/>
    <x v="5"/>
    <n v="0"/>
    <m/>
    <m/>
    <m/>
    <m/>
    <n v="0"/>
    <m/>
  </r>
  <r>
    <x v="16"/>
    <x v="8"/>
    <x v="175"/>
    <x v="3"/>
    <x v="5"/>
    <n v="0"/>
    <m/>
    <m/>
    <m/>
    <m/>
    <n v="0"/>
    <m/>
  </r>
  <r>
    <x v="16"/>
    <x v="8"/>
    <x v="221"/>
    <x v="3"/>
    <x v="5"/>
    <n v="0"/>
    <m/>
    <m/>
    <m/>
    <m/>
    <n v="0"/>
    <m/>
  </r>
  <r>
    <x v="16"/>
    <x v="8"/>
    <x v="102"/>
    <x v="3"/>
    <x v="5"/>
    <n v="0"/>
    <m/>
    <m/>
    <m/>
    <m/>
    <n v="0"/>
    <m/>
  </r>
  <r>
    <x v="16"/>
    <x v="8"/>
    <x v="71"/>
    <x v="3"/>
    <x v="5"/>
    <n v="0"/>
    <m/>
    <m/>
    <m/>
    <m/>
    <n v="0"/>
    <m/>
  </r>
  <r>
    <x v="16"/>
    <x v="8"/>
    <x v="222"/>
    <x v="3"/>
    <x v="5"/>
    <n v="0"/>
    <m/>
    <m/>
    <m/>
    <m/>
    <n v="0"/>
    <m/>
  </r>
  <r>
    <x v="16"/>
    <x v="8"/>
    <x v="171"/>
    <x v="3"/>
    <x v="5"/>
    <n v="0"/>
    <m/>
    <m/>
    <m/>
    <m/>
    <n v="0"/>
    <m/>
  </r>
  <r>
    <x v="16"/>
    <x v="8"/>
    <x v="83"/>
    <x v="3"/>
    <x v="5"/>
    <n v="0"/>
    <m/>
    <m/>
    <m/>
    <m/>
    <n v="0"/>
    <m/>
  </r>
  <r>
    <x v="16"/>
    <x v="10"/>
    <x v="109"/>
    <x v="3"/>
    <x v="5"/>
    <n v="0"/>
    <m/>
    <m/>
    <m/>
    <m/>
    <n v="0"/>
    <m/>
  </r>
  <r>
    <x v="16"/>
    <x v="10"/>
    <x v="144"/>
    <x v="3"/>
    <x v="5"/>
    <n v="0"/>
    <m/>
    <m/>
    <m/>
    <m/>
    <n v="0"/>
    <m/>
  </r>
  <r>
    <x v="16"/>
    <x v="10"/>
    <x v="151"/>
    <x v="3"/>
    <x v="5"/>
    <n v="0"/>
    <m/>
    <m/>
    <m/>
    <m/>
    <n v="0"/>
    <m/>
  </r>
  <r>
    <x v="16"/>
    <x v="11"/>
    <x v="113"/>
    <x v="3"/>
    <x v="5"/>
    <n v="0"/>
    <m/>
    <m/>
    <m/>
    <m/>
    <n v="0"/>
    <m/>
  </r>
  <r>
    <x v="16"/>
    <x v="6"/>
    <x v="108"/>
    <x v="3"/>
    <x v="5"/>
    <n v="0"/>
    <m/>
    <m/>
    <m/>
    <m/>
    <n v="0"/>
    <m/>
  </r>
  <r>
    <x v="16"/>
    <x v="6"/>
    <x v="91"/>
    <x v="3"/>
    <x v="5"/>
    <n v="0"/>
    <m/>
    <m/>
    <m/>
    <m/>
    <n v="0"/>
    <m/>
  </r>
  <r>
    <x v="16"/>
    <x v="6"/>
    <x v="80"/>
    <x v="3"/>
    <x v="5"/>
    <n v="0"/>
    <m/>
    <m/>
    <m/>
    <m/>
    <n v="0"/>
    <m/>
  </r>
  <r>
    <x v="16"/>
    <x v="6"/>
    <x v="44"/>
    <x v="3"/>
    <x v="5"/>
    <n v="45660"/>
    <m/>
    <m/>
    <m/>
    <m/>
    <n v="45660"/>
    <m/>
  </r>
  <r>
    <x v="16"/>
    <x v="6"/>
    <x v="90"/>
    <x v="3"/>
    <x v="5"/>
    <n v="0"/>
    <m/>
    <m/>
    <m/>
    <m/>
    <n v="0"/>
    <m/>
  </r>
  <r>
    <x v="16"/>
    <x v="6"/>
    <x v="177"/>
    <x v="3"/>
    <x v="5"/>
    <n v="0"/>
    <m/>
    <m/>
    <m/>
    <m/>
    <n v="0"/>
    <m/>
  </r>
  <r>
    <x v="16"/>
    <x v="6"/>
    <x v="61"/>
    <x v="3"/>
    <x v="5"/>
    <n v="0"/>
    <m/>
    <m/>
    <m/>
    <m/>
    <n v="0"/>
    <m/>
  </r>
  <r>
    <x v="16"/>
    <x v="6"/>
    <x v="105"/>
    <x v="3"/>
    <x v="5"/>
    <n v="0"/>
    <m/>
    <m/>
    <m/>
    <m/>
    <n v="0"/>
    <m/>
  </r>
  <r>
    <x v="16"/>
    <x v="6"/>
    <x v="138"/>
    <x v="3"/>
    <x v="5"/>
    <n v="0"/>
    <m/>
    <m/>
    <m/>
    <m/>
    <n v="0"/>
    <m/>
  </r>
  <r>
    <x v="16"/>
    <x v="0"/>
    <x v="9"/>
    <x v="3"/>
    <x v="5"/>
    <n v="0"/>
    <m/>
    <m/>
    <m/>
    <m/>
    <n v="0"/>
    <m/>
  </r>
  <r>
    <x v="16"/>
    <x v="0"/>
    <x v="0"/>
    <x v="3"/>
    <x v="5"/>
    <n v="0"/>
    <m/>
    <m/>
    <m/>
    <m/>
    <n v="0"/>
    <m/>
  </r>
  <r>
    <x v="16"/>
    <x v="0"/>
    <x v="68"/>
    <x v="3"/>
    <x v="5"/>
    <n v="0"/>
    <m/>
    <m/>
    <m/>
    <m/>
    <n v="0"/>
    <m/>
  </r>
  <r>
    <x v="16"/>
    <x v="0"/>
    <x v="128"/>
    <x v="3"/>
    <x v="5"/>
    <n v="0"/>
    <m/>
    <m/>
    <m/>
    <m/>
    <n v="0"/>
    <m/>
  </r>
  <r>
    <x v="16"/>
    <x v="0"/>
    <x v="124"/>
    <x v="3"/>
    <x v="5"/>
    <n v="0"/>
    <m/>
    <m/>
    <m/>
    <m/>
    <n v="0"/>
    <m/>
  </r>
  <r>
    <x v="16"/>
    <x v="0"/>
    <x v="12"/>
    <x v="3"/>
    <x v="5"/>
    <n v="0"/>
    <m/>
    <m/>
    <m/>
    <m/>
    <n v="0"/>
    <m/>
  </r>
  <r>
    <x v="16"/>
    <x v="0"/>
    <x v="40"/>
    <x v="3"/>
    <x v="5"/>
    <n v="0"/>
    <m/>
    <m/>
    <m/>
    <m/>
    <n v="0"/>
    <m/>
  </r>
  <r>
    <x v="16"/>
    <x v="0"/>
    <x v="70"/>
    <x v="3"/>
    <x v="5"/>
    <n v="0"/>
    <m/>
    <m/>
    <m/>
    <m/>
    <n v="0"/>
    <m/>
  </r>
  <r>
    <x v="16"/>
    <x v="0"/>
    <x v="77"/>
    <x v="3"/>
    <x v="5"/>
    <n v="0"/>
    <m/>
    <m/>
    <m/>
    <m/>
    <n v="0"/>
    <m/>
  </r>
  <r>
    <x v="16"/>
    <x v="0"/>
    <x v="131"/>
    <x v="3"/>
    <x v="5"/>
    <n v="0"/>
    <m/>
    <m/>
    <m/>
    <m/>
    <n v="0"/>
    <m/>
  </r>
  <r>
    <x v="16"/>
    <x v="0"/>
    <x v="7"/>
    <x v="3"/>
    <x v="5"/>
    <n v="0"/>
    <m/>
    <m/>
    <m/>
    <m/>
    <n v="0"/>
    <m/>
  </r>
  <r>
    <x v="16"/>
    <x v="0"/>
    <x v="50"/>
    <x v="3"/>
    <x v="5"/>
    <n v="0"/>
    <m/>
    <m/>
    <m/>
    <m/>
    <n v="0"/>
    <m/>
  </r>
  <r>
    <x v="16"/>
    <x v="0"/>
    <x v="1"/>
    <x v="3"/>
    <x v="5"/>
    <n v="0"/>
    <m/>
    <m/>
    <m/>
    <m/>
    <n v="0"/>
    <m/>
  </r>
  <r>
    <x v="16"/>
    <x v="0"/>
    <x v="8"/>
    <x v="3"/>
    <x v="5"/>
    <n v="0"/>
    <m/>
    <m/>
    <m/>
    <m/>
    <n v="0"/>
    <m/>
  </r>
  <r>
    <x v="16"/>
    <x v="0"/>
    <x v="60"/>
    <x v="3"/>
    <x v="5"/>
    <n v="0"/>
    <m/>
    <m/>
    <m/>
    <m/>
    <n v="0"/>
    <m/>
  </r>
  <r>
    <x v="16"/>
    <x v="0"/>
    <x v="78"/>
    <x v="3"/>
    <x v="5"/>
    <n v="0"/>
    <m/>
    <m/>
    <m/>
    <m/>
    <n v="0"/>
    <m/>
  </r>
  <r>
    <x v="16"/>
    <x v="0"/>
    <x v="101"/>
    <x v="3"/>
    <x v="5"/>
    <n v="0"/>
    <m/>
    <m/>
    <m/>
    <m/>
    <n v="0"/>
    <m/>
  </r>
  <r>
    <x v="16"/>
    <x v="0"/>
    <x v="32"/>
    <x v="3"/>
    <x v="5"/>
    <n v="0"/>
    <m/>
    <m/>
    <m/>
    <m/>
    <n v="0"/>
    <m/>
  </r>
  <r>
    <x v="16"/>
    <x v="0"/>
    <x v="132"/>
    <x v="3"/>
    <x v="5"/>
    <n v="0"/>
    <m/>
    <m/>
    <m/>
    <m/>
    <n v="0"/>
    <m/>
  </r>
  <r>
    <x v="16"/>
    <x v="0"/>
    <x v="162"/>
    <x v="3"/>
    <x v="5"/>
    <n v="0"/>
    <m/>
    <m/>
    <m/>
    <m/>
    <n v="0"/>
    <m/>
  </r>
  <r>
    <x v="16"/>
    <x v="0"/>
    <x v="18"/>
    <x v="3"/>
    <x v="5"/>
    <n v="0"/>
    <m/>
    <m/>
    <m/>
    <m/>
    <n v="0"/>
    <m/>
  </r>
  <r>
    <x v="16"/>
    <x v="0"/>
    <x v="46"/>
    <x v="3"/>
    <x v="5"/>
    <n v="7374"/>
    <m/>
    <m/>
    <m/>
    <m/>
    <n v="7374"/>
    <m/>
  </r>
  <r>
    <x v="16"/>
    <x v="0"/>
    <x v="31"/>
    <x v="3"/>
    <x v="5"/>
    <n v="0"/>
    <m/>
    <m/>
    <m/>
    <m/>
    <n v="0"/>
    <m/>
  </r>
  <r>
    <x v="16"/>
    <x v="0"/>
    <x v="96"/>
    <x v="3"/>
    <x v="5"/>
    <n v="0"/>
    <m/>
    <m/>
    <m/>
    <m/>
    <n v="0"/>
    <m/>
  </r>
  <r>
    <x v="16"/>
    <x v="0"/>
    <x v="54"/>
    <x v="3"/>
    <x v="5"/>
    <n v="0"/>
    <m/>
    <m/>
    <m/>
    <m/>
    <n v="0"/>
    <m/>
  </r>
  <r>
    <x v="16"/>
    <x v="0"/>
    <x v="103"/>
    <x v="3"/>
    <x v="5"/>
    <n v="0"/>
    <m/>
    <m/>
    <m/>
    <m/>
    <n v="0"/>
    <m/>
  </r>
  <r>
    <x v="16"/>
    <x v="5"/>
    <x v="89"/>
    <x v="3"/>
    <x v="5"/>
    <n v="19317"/>
    <m/>
    <m/>
    <m/>
    <m/>
    <n v="19317"/>
    <m/>
  </r>
  <r>
    <x v="16"/>
    <x v="5"/>
    <x v="69"/>
    <x v="3"/>
    <x v="5"/>
    <n v="105318"/>
    <m/>
    <m/>
    <m/>
    <m/>
    <n v="105318"/>
    <m/>
  </r>
  <r>
    <x v="16"/>
    <x v="5"/>
    <x v="33"/>
    <x v="3"/>
    <x v="5"/>
    <n v="51783"/>
    <m/>
    <m/>
    <m/>
    <m/>
    <n v="51783"/>
    <m/>
  </r>
  <r>
    <x v="16"/>
    <x v="5"/>
    <x v="39"/>
    <x v="3"/>
    <x v="5"/>
    <n v="87131"/>
    <m/>
    <m/>
    <m/>
    <m/>
    <n v="87131"/>
    <m/>
  </r>
  <r>
    <x v="16"/>
    <x v="5"/>
    <x v="22"/>
    <x v="3"/>
    <x v="5"/>
    <n v="165594"/>
    <m/>
    <m/>
    <m/>
    <m/>
    <n v="165594"/>
    <m/>
  </r>
  <r>
    <x v="16"/>
    <x v="7"/>
    <x v="121"/>
    <x v="3"/>
    <x v="5"/>
    <n v="0"/>
    <m/>
    <m/>
    <m/>
    <m/>
    <n v="0"/>
    <m/>
  </r>
  <r>
    <x v="16"/>
    <x v="7"/>
    <x v="52"/>
    <x v="3"/>
    <x v="5"/>
    <n v="11477"/>
    <m/>
    <m/>
    <m/>
    <m/>
    <n v="11477"/>
    <m/>
  </r>
  <r>
    <x v="16"/>
    <x v="7"/>
    <x v="82"/>
    <x v="3"/>
    <x v="5"/>
    <n v="29304"/>
    <m/>
    <m/>
    <m/>
    <m/>
    <n v="29304"/>
    <m/>
  </r>
  <r>
    <x v="16"/>
    <x v="5"/>
    <x v="66"/>
    <x v="3"/>
    <x v="5"/>
    <n v="17440"/>
    <m/>
    <m/>
    <m/>
    <m/>
    <n v="17440"/>
    <m/>
  </r>
  <r>
    <x v="16"/>
    <x v="7"/>
    <x v="117"/>
    <x v="3"/>
    <x v="5"/>
    <n v="0"/>
    <m/>
    <m/>
    <m/>
    <m/>
    <n v="0"/>
    <m/>
  </r>
  <r>
    <x v="16"/>
    <x v="7"/>
    <x v="115"/>
    <x v="3"/>
    <x v="5"/>
    <n v="0"/>
    <m/>
    <m/>
    <m/>
    <m/>
    <n v="0"/>
    <m/>
  </r>
  <r>
    <x v="16"/>
    <x v="7"/>
    <x v="139"/>
    <x v="3"/>
    <x v="5"/>
    <n v="0"/>
    <m/>
    <m/>
    <m/>
    <m/>
    <n v="0"/>
    <m/>
  </r>
  <r>
    <x v="16"/>
    <x v="7"/>
    <x v="72"/>
    <x v="3"/>
    <x v="5"/>
    <n v="0"/>
    <m/>
    <m/>
    <m/>
    <m/>
    <n v="0"/>
    <m/>
  </r>
  <r>
    <x v="16"/>
    <x v="7"/>
    <x v="62"/>
    <x v="3"/>
    <x v="5"/>
    <n v="0"/>
    <m/>
    <m/>
    <m/>
    <m/>
    <n v="0"/>
    <m/>
  </r>
  <r>
    <x v="16"/>
    <x v="7"/>
    <x v="149"/>
    <x v="3"/>
    <x v="5"/>
    <n v="0"/>
    <m/>
    <m/>
    <m/>
    <m/>
    <n v="0"/>
    <m/>
  </r>
  <r>
    <x v="16"/>
    <x v="7"/>
    <x v="133"/>
    <x v="3"/>
    <x v="5"/>
    <n v="0"/>
    <m/>
    <m/>
    <m/>
    <m/>
    <n v="0"/>
    <m/>
  </r>
  <r>
    <x v="16"/>
    <x v="7"/>
    <x v="130"/>
    <x v="3"/>
    <x v="5"/>
    <n v="16184"/>
    <m/>
    <m/>
    <m/>
    <m/>
    <n v="16184"/>
    <m/>
  </r>
  <r>
    <x v="16"/>
    <x v="7"/>
    <x v="259"/>
    <x v="3"/>
    <x v="5"/>
    <n v="0"/>
    <m/>
    <m/>
    <m/>
    <m/>
    <n v="0"/>
    <m/>
  </r>
  <r>
    <x v="16"/>
    <x v="12"/>
    <x v="157"/>
    <x v="3"/>
    <x v="5"/>
    <n v="0"/>
    <m/>
    <m/>
    <m/>
    <m/>
    <n v="0"/>
    <m/>
  </r>
  <r>
    <x v="16"/>
    <x v="12"/>
    <x v="156"/>
    <x v="3"/>
    <x v="5"/>
    <n v="0"/>
    <m/>
    <m/>
    <m/>
    <m/>
    <n v="0"/>
    <m/>
  </r>
  <r>
    <x v="16"/>
    <x v="4"/>
    <x v="36"/>
    <x v="3"/>
    <x v="5"/>
    <n v="4779"/>
    <m/>
    <m/>
    <m/>
    <m/>
    <n v="4779"/>
    <m/>
  </r>
  <r>
    <x v="16"/>
    <x v="4"/>
    <x v="57"/>
    <x v="3"/>
    <x v="5"/>
    <n v="19557"/>
    <m/>
    <m/>
    <m/>
    <m/>
    <n v="19557"/>
    <m/>
  </r>
  <r>
    <x v="16"/>
    <x v="4"/>
    <x v="35"/>
    <x v="3"/>
    <x v="5"/>
    <n v="0"/>
    <m/>
    <m/>
    <m/>
    <m/>
    <n v="0"/>
    <m/>
  </r>
  <r>
    <x v="16"/>
    <x v="4"/>
    <x v="34"/>
    <x v="3"/>
    <x v="5"/>
    <n v="35931"/>
    <m/>
    <m/>
    <m/>
    <m/>
    <n v="35931"/>
    <m/>
  </r>
  <r>
    <x v="16"/>
    <x v="3"/>
    <x v="97"/>
    <x v="3"/>
    <x v="5"/>
    <n v="15862"/>
    <m/>
    <m/>
    <m/>
    <m/>
    <n v="15862"/>
    <m/>
  </r>
  <r>
    <x v="16"/>
    <x v="3"/>
    <x v="55"/>
    <x v="3"/>
    <x v="5"/>
    <n v="25342"/>
    <m/>
    <m/>
    <m/>
    <m/>
    <n v="25342"/>
    <m/>
  </r>
  <r>
    <x v="16"/>
    <x v="3"/>
    <x v="16"/>
    <x v="3"/>
    <x v="5"/>
    <n v="65720"/>
    <m/>
    <m/>
    <m/>
    <m/>
    <n v="65720"/>
    <m/>
  </r>
  <r>
    <x v="16"/>
    <x v="4"/>
    <x v="155"/>
    <x v="3"/>
    <x v="5"/>
    <n v="0"/>
    <m/>
    <m/>
    <m/>
    <m/>
    <n v="0"/>
    <m/>
  </r>
  <r>
    <x v="16"/>
    <x v="4"/>
    <x v="73"/>
    <x v="3"/>
    <x v="5"/>
    <n v="0"/>
    <m/>
    <m/>
    <m/>
    <m/>
    <n v="0"/>
    <m/>
  </r>
  <r>
    <x v="16"/>
    <x v="4"/>
    <x v="56"/>
    <x v="3"/>
    <x v="5"/>
    <n v="0"/>
    <m/>
    <m/>
    <m/>
    <m/>
    <n v="0"/>
    <m/>
  </r>
  <r>
    <x v="16"/>
    <x v="4"/>
    <x v="27"/>
    <x v="3"/>
    <x v="5"/>
    <n v="85077"/>
    <m/>
    <m/>
    <m/>
    <m/>
    <n v="85077"/>
    <m/>
  </r>
  <r>
    <x v="16"/>
    <x v="4"/>
    <x v="45"/>
    <x v="3"/>
    <x v="5"/>
    <n v="0"/>
    <m/>
    <m/>
    <m/>
    <m/>
    <n v="0"/>
    <m/>
  </r>
  <r>
    <x v="16"/>
    <x v="4"/>
    <x v="17"/>
    <x v="3"/>
    <x v="5"/>
    <n v="46247"/>
    <m/>
    <m/>
    <m/>
    <m/>
    <n v="46247"/>
    <m/>
  </r>
  <r>
    <x v="16"/>
    <x v="4"/>
    <x v="65"/>
    <x v="3"/>
    <x v="5"/>
    <n v="32223"/>
    <m/>
    <m/>
    <m/>
    <m/>
    <n v="32223"/>
    <m/>
  </r>
  <r>
    <x v="16"/>
    <x v="4"/>
    <x v="53"/>
    <x v="3"/>
    <x v="5"/>
    <n v="0"/>
    <m/>
    <m/>
    <m/>
    <m/>
    <n v="0"/>
    <m/>
  </r>
  <r>
    <x v="16"/>
    <x v="2"/>
    <x v="48"/>
    <x v="3"/>
    <x v="5"/>
    <n v="74208"/>
    <m/>
    <m/>
    <m/>
    <m/>
    <n v="74208"/>
    <m/>
  </r>
  <r>
    <x v="16"/>
    <x v="2"/>
    <x v="49"/>
    <x v="3"/>
    <x v="5"/>
    <n v="760"/>
    <m/>
    <m/>
    <m/>
    <m/>
    <n v="760"/>
    <m/>
  </r>
  <r>
    <x v="16"/>
    <x v="2"/>
    <x v="47"/>
    <x v="3"/>
    <x v="5"/>
    <n v="0"/>
    <m/>
    <m/>
    <m/>
    <m/>
    <n v="0"/>
    <m/>
  </r>
  <r>
    <x v="16"/>
    <x v="2"/>
    <x v="88"/>
    <x v="3"/>
    <x v="5"/>
    <n v="0"/>
    <m/>
    <m/>
    <m/>
    <m/>
    <n v="0"/>
    <m/>
  </r>
  <r>
    <x v="16"/>
    <x v="2"/>
    <x v="110"/>
    <x v="3"/>
    <x v="5"/>
    <n v="0"/>
    <m/>
    <m/>
    <m/>
    <m/>
    <n v="0"/>
    <m/>
  </r>
  <r>
    <x v="16"/>
    <x v="2"/>
    <x v="87"/>
    <x v="3"/>
    <x v="5"/>
    <n v="0"/>
    <m/>
    <m/>
    <m/>
    <m/>
    <n v="0"/>
    <m/>
  </r>
  <r>
    <x v="16"/>
    <x v="2"/>
    <x v="84"/>
    <x v="3"/>
    <x v="5"/>
    <n v="0"/>
    <m/>
    <m/>
    <m/>
    <m/>
    <n v="0"/>
    <m/>
  </r>
  <r>
    <x v="16"/>
    <x v="2"/>
    <x v="11"/>
    <x v="3"/>
    <x v="5"/>
    <n v="9978"/>
    <m/>
    <m/>
    <m/>
    <m/>
    <n v="9978"/>
    <m/>
  </r>
  <r>
    <x v="16"/>
    <x v="2"/>
    <x v="120"/>
    <x v="3"/>
    <x v="5"/>
    <n v="0"/>
    <m/>
    <m/>
    <m/>
    <m/>
    <n v="0"/>
    <m/>
  </r>
  <r>
    <x v="16"/>
    <x v="2"/>
    <x v="58"/>
    <x v="3"/>
    <x v="5"/>
    <n v="0"/>
    <m/>
    <m/>
    <m/>
    <m/>
    <n v="0"/>
    <m/>
  </r>
  <r>
    <x v="16"/>
    <x v="2"/>
    <x v="112"/>
    <x v="3"/>
    <x v="5"/>
    <n v="0"/>
    <m/>
    <m/>
    <m/>
    <m/>
    <n v="0"/>
    <m/>
  </r>
  <r>
    <x v="16"/>
    <x v="2"/>
    <x v="20"/>
    <x v="3"/>
    <x v="5"/>
    <n v="84735"/>
    <m/>
    <m/>
    <m/>
    <m/>
    <n v="84735"/>
    <m/>
  </r>
  <r>
    <x v="16"/>
    <x v="2"/>
    <x v="86"/>
    <x v="3"/>
    <x v="5"/>
    <n v="0"/>
    <m/>
    <m/>
    <m/>
    <m/>
    <n v="0"/>
    <m/>
  </r>
  <r>
    <x v="16"/>
    <x v="2"/>
    <x v="59"/>
    <x v="3"/>
    <x v="5"/>
    <n v="169152"/>
    <m/>
    <m/>
    <m/>
    <m/>
    <n v="169152"/>
    <m/>
  </r>
  <r>
    <x v="16"/>
    <x v="2"/>
    <x v="10"/>
    <x v="3"/>
    <x v="5"/>
    <n v="247042"/>
    <m/>
    <m/>
    <m/>
    <m/>
    <n v="247042"/>
    <m/>
  </r>
  <r>
    <x v="16"/>
    <x v="2"/>
    <x v="4"/>
    <x v="3"/>
    <x v="5"/>
    <n v="3840"/>
    <m/>
    <m/>
    <m/>
    <m/>
    <n v="3840"/>
    <m/>
  </r>
  <r>
    <x v="16"/>
    <x v="2"/>
    <x v="29"/>
    <x v="3"/>
    <x v="5"/>
    <n v="23034"/>
    <m/>
    <m/>
    <m/>
    <m/>
    <n v="23034"/>
    <m/>
  </r>
  <r>
    <x v="16"/>
    <x v="2"/>
    <x v="26"/>
    <x v="3"/>
    <x v="5"/>
    <n v="0"/>
    <m/>
    <m/>
    <m/>
    <m/>
    <n v="0"/>
    <m/>
  </r>
  <r>
    <x v="16"/>
    <x v="2"/>
    <x v="122"/>
    <x v="3"/>
    <x v="5"/>
    <n v="0"/>
    <m/>
    <m/>
    <m/>
    <m/>
    <n v="0"/>
    <m/>
  </r>
  <r>
    <x v="16"/>
    <x v="3"/>
    <x v="74"/>
    <x v="3"/>
    <x v="5"/>
    <n v="52770"/>
    <m/>
    <m/>
    <m/>
    <m/>
    <n v="52770"/>
    <m/>
  </r>
  <r>
    <x v="16"/>
    <x v="3"/>
    <x v="111"/>
    <x v="3"/>
    <x v="5"/>
    <n v="0"/>
    <m/>
    <m/>
    <m/>
    <m/>
    <n v="0"/>
    <m/>
  </r>
  <r>
    <x v="16"/>
    <x v="3"/>
    <x v="134"/>
    <x v="3"/>
    <x v="5"/>
    <n v="0"/>
    <m/>
    <m/>
    <m/>
    <m/>
    <n v="0"/>
    <m/>
  </r>
  <r>
    <x v="16"/>
    <x v="3"/>
    <x v="183"/>
    <x v="3"/>
    <x v="5"/>
    <n v="0"/>
    <m/>
    <m/>
    <m/>
    <m/>
    <n v="0"/>
    <m/>
  </r>
  <r>
    <x v="16"/>
    <x v="3"/>
    <x v="211"/>
    <x v="3"/>
    <x v="5"/>
    <n v="0"/>
    <m/>
    <m/>
    <m/>
    <m/>
    <n v="0"/>
    <m/>
  </r>
  <r>
    <x v="16"/>
    <x v="3"/>
    <x v="51"/>
    <x v="3"/>
    <x v="5"/>
    <n v="33136"/>
    <m/>
    <m/>
    <m/>
    <m/>
    <n v="33136"/>
    <m/>
  </r>
  <r>
    <x v="16"/>
    <x v="3"/>
    <x v="104"/>
    <x v="3"/>
    <x v="5"/>
    <n v="0"/>
    <m/>
    <m/>
    <m/>
    <m/>
    <n v="0"/>
    <m/>
  </r>
  <r>
    <x v="16"/>
    <x v="3"/>
    <x v="42"/>
    <x v="3"/>
    <x v="5"/>
    <n v="0"/>
    <m/>
    <m/>
    <m/>
    <m/>
    <n v="0"/>
    <m/>
  </r>
  <r>
    <x v="16"/>
    <x v="3"/>
    <x v="38"/>
    <x v="3"/>
    <x v="5"/>
    <n v="102877"/>
    <m/>
    <m/>
    <m/>
    <m/>
    <n v="102877"/>
    <m/>
  </r>
  <r>
    <x v="16"/>
    <x v="3"/>
    <x v="63"/>
    <x v="3"/>
    <x v="5"/>
    <n v="0"/>
    <m/>
    <m/>
    <m/>
    <m/>
    <n v="0"/>
    <m/>
  </r>
  <r>
    <x v="16"/>
    <x v="3"/>
    <x v="98"/>
    <x v="3"/>
    <x v="5"/>
    <n v="0"/>
    <m/>
    <m/>
    <m/>
    <m/>
    <n v="0"/>
    <m/>
  </r>
  <r>
    <x v="16"/>
    <x v="3"/>
    <x v="119"/>
    <x v="3"/>
    <x v="5"/>
    <n v="0"/>
    <m/>
    <m/>
    <m/>
    <m/>
    <n v="0"/>
    <m/>
  </r>
  <r>
    <x v="16"/>
    <x v="3"/>
    <x v="190"/>
    <x v="3"/>
    <x v="5"/>
    <n v="0"/>
    <m/>
    <m/>
    <m/>
    <m/>
    <n v="0"/>
    <m/>
  </r>
  <r>
    <x v="16"/>
    <x v="2"/>
    <x v="81"/>
    <x v="3"/>
    <x v="5"/>
    <n v="16571"/>
    <m/>
    <m/>
    <m/>
    <m/>
    <n v="16571"/>
    <m/>
  </r>
  <r>
    <x v="16"/>
    <x v="2"/>
    <x v="43"/>
    <x v="3"/>
    <x v="5"/>
    <n v="35777"/>
    <m/>
    <m/>
    <m/>
    <m/>
    <n v="35777"/>
    <m/>
  </r>
  <r>
    <x v="16"/>
    <x v="9"/>
    <x v="106"/>
    <x v="3"/>
    <x v="10"/>
    <n v="0"/>
    <m/>
    <m/>
    <m/>
    <m/>
    <n v="0"/>
    <m/>
  </r>
  <r>
    <x v="16"/>
    <x v="9"/>
    <x v="107"/>
    <x v="3"/>
    <x v="10"/>
    <n v="0"/>
    <m/>
    <m/>
    <m/>
    <m/>
    <n v="0"/>
    <m/>
  </r>
  <r>
    <x v="16"/>
    <x v="9"/>
    <x v="126"/>
    <x v="3"/>
    <x v="10"/>
    <n v="0"/>
    <m/>
    <m/>
    <m/>
    <m/>
    <n v="0"/>
    <m/>
  </r>
  <r>
    <x v="16"/>
    <x v="9"/>
    <x v="154"/>
    <x v="3"/>
    <x v="10"/>
    <n v="0"/>
    <m/>
    <m/>
    <m/>
    <m/>
    <n v="0"/>
    <m/>
  </r>
  <r>
    <x v="16"/>
    <x v="9"/>
    <x v="95"/>
    <x v="3"/>
    <x v="10"/>
    <n v="0"/>
    <m/>
    <m/>
    <m/>
    <m/>
    <n v="0"/>
    <m/>
  </r>
  <r>
    <x v="16"/>
    <x v="9"/>
    <x v="161"/>
    <x v="3"/>
    <x v="10"/>
    <n v="0"/>
    <m/>
    <m/>
    <m/>
    <m/>
    <n v="0"/>
    <m/>
  </r>
  <r>
    <x v="16"/>
    <x v="9"/>
    <x v="158"/>
    <x v="3"/>
    <x v="10"/>
    <n v="0"/>
    <m/>
    <m/>
    <m/>
    <m/>
    <n v="0"/>
    <m/>
  </r>
  <r>
    <x v="16"/>
    <x v="9"/>
    <x v="148"/>
    <x v="3"/>
    <x v="10"/>
    <n v="0"/>
    <m/>
    <m/>
    <m/>
    <m/>
    <n v="0"/>
    <m/>
  </r>
  <r>
    <x v="16"/>
    <x v="9"/>
    <x v="142"/>
    <x v="3"/>
    <x v="10"/>
    <n v="0"/>
    <m/>
    <m/>
    <m/>
    <m/>
    <n v="0"/>
    <m/>
  </r>
  <r>
    <x v="16"/>
    <x v="9"/>
    <x v="173"/>
    <x v="3"/>
    <x v="10"/>
    <n v="0"/>
    <m/>
    <m/>
    <m/>
    <m/>
    <n v="0"/>
    <m/>
  </r>
  <r>
    <x v="16"/>
    <x v="9"/>
    <x v="137"/>
    <x v="3"/>
    <x v="10"/>
    <n v="0"/>
    <m/>
    <m/>
    <m/>
    <m/>
    <n v="0"/>
    <m/>
  </r>
  <r>
    <x v="16"/>
    <x v="9"/>
    <x v="146"/>
    <x v="3"/>
    <x v="10"/>
    <n v="0"/>
    <m/>
    <m/>
    <m/>
    <m/>
    <n v="0"/>
    <m/>
  </r>
  <r>
    <x v="16"/>
    <x v="9"/>
    <x v="159"/>
    <x v="3"/>
    <x v="10"/>
    <n v="0"/>
    <m/>
    <m/>
    <m/>
    <m/>
    <n v="0"/>
    <m/>
  </r>
  <r>
    <x v="16"/>
    <x v="9"/>
    <x v="170"/>
    <x v="3"/>
    <x v="10"/>
    <n v="0"/>
    <m/>
    <m/>
    <m/>
    <m/>
    <n v="0"/>
    <m/>
  </r>
  <r>
    <x v="16"/>
    <x v="1"/>
    <x v="23"/>
    <x v="3"/>
    <x v="10"/>
    <n v="111176"/>
    <m/>
    <m/>
    <m/>
    <m/>
    <n v="111176"/>
    <m/>
  </r>
  <r>
    <x v="16"/>
    <x v="1"/>
    <x v="24"/>
    <x v="3"/>
    <x v="10"/>
    <n v="716924"/>
    <m/>
    <m/>
    <m/>
    <m/>
    <n v="716924"/>
    <m/>
  </r>
  <r>
    <x v="16"/>
    <x v="1"/>
    <x v="79"/>
    <x v="3"/>
    <x v="10"/>
    <n v="0"/>
    <m/>
    <m/>
    <m/>
    <m/>
    <n v="0"/>
    <m/>
  </r>
  <r>
    <x v="16"/>
    <x v="1"/>
    <x v="41"/>
    <x v="3"/>
    <x v="10"/>
    <n v="0"/>
    <m/>
    <m/>
    <m/>
    <m/>
    <n v="0"/>
    <m/>
  </r>
  <r>
    <x v="16"/>
    <x v="1"/>
    <x v="2"/>
    <x v="3"/>
    <x v="10"/>
    <n v="768277"/>
    <m/>
    <m/>
    <m/>
    <m/>
    <n v="768277"/>
    <m/>
  </r>
  <r>
    <x v="16"/>
    <x v="1"/>
    <x v="21"/>
    <x v="3"/>
    <x v="10"/>
    <n v="422369"/>
    <m/>
    <m/>
    <m/>
    <m/>
    <n v="422369"/>
    <m/>
  </r>
  <r>
    <x v="16"/>
    <x v="1"/>
    <x v="5"/>
    <x v="3"/>
    <x v="10"/>
    <n v="369507"/>
    <m/>
    <m/>
    <m/>
    <m/>
    <n v="369507"/>
    <m/>
  </r>
  <r>
    <x v="16"/>
    <x v="1"/>
    <x v="37"/>
    <x v="3"/>
    <x v="10"/>
    <n v="0"/>
    <m/>
    <m/>
    <m/>
    <m/>
    <n v="0"/>
    <m/>
  </r>
  <r>
    <x v="16"/>
    <x v="1"/>
    <x v="19"/>
    <x v="3"/>
    <x v="10"/>
    <n v="118997"/>
    <m/>
    <m/>
    <m/>
    <m/>
    <n v="118997"/>
    <m/>
  </r>
  <r>
    <x v="16"/>
    <x v="1"/>
    <x v="30"/>
    <x v="3"/>
    <x v="10"/>
    <n v="197651"/>
    <m/>
    <m/>
    <m/>
    <m/>
    <n v="197651"/>
    <m/>
  </r>
  <r>
    <x v="16"/>
    <x v="1"/>
    <x v="14"/>
    <x v="3"/>
    <x v="10"/>
    <n v="0"/>
    <m/>
    <m/>
    <m/>
    <m/>
    <n v="0"/>
    <m/>
  </r>
  <r>
    <x v="16"/>
    <x v="1"/>
    <x v="6"/>
    <x v="3"/>
    <x v="10"/>
    <n v="0"/>
    <m/>
    <m/>
    <m/>
    <m/>
    <n v="0"/>
    <m/>
  </r>
  <r>
    <x v="16"/>
    <x v="1"/>
    <x v="25"/>
    <x v="3"/>
    <x v="10"/>
    <n v="9657"/>
    <m/>
    <m/>
    <m/>
    <m/>
    <n v="9657"/>
    <m/>
  </r>
  <r>
    <x v="16"/>
    <x v="1"/>
    <x v="28"/>
    <x v="3"/>
    <x v="10"/>
    <n v="0"/>
    <m/>
    <m/>
    <m/>
    <m/>
    <n v="0"/>
    <m/>
  </r>
  <r>
    <x v="16"/>
    <x v="1"/>
    <x v="169"/>
    <x v="3"/>
    <x v="10"/>
    <n v="0"/>
    <m/>
    <m/>
    <m/>
    <m/>
    <n v="0"/>
    <m/>
  </r>
  <r>
    <x v="16"/>
    <x v="1"/>
    <x v="64"/>
    <x v="3"/>
    <x v="10"/>
    <n v="58965"/>
    <m/>
    <m/>
    <m/>
    <m/>
    <n v="58965"/>
    <m/>
  </r>
  <r>
    <x v="16"/>
    <x v="1"/>
    <x v="75"/>
    <x v="3"/>
    <x v="10"/>
    <n v="0"/>
    <m/>
    <m/>
    <m/>
    <m/>
    <n v="0"/>
    <m/>
  </r>
  <r>
    <x v="16"/>
    <x v="1"/>
    <x v="94"/>
    <x v="3"/>
    <x v="10"/>
    <n v="0"/>
    <m/>
    <m/>
    <m/>
    <m/>
    <n v="0"/>
    <m/>
  </r>
  <r>
    <x v="16"/>
    <x v="1"/>
    <x v="163"/>
    <x v="3"/>
    <x v="10"/>
    <n v="0"/>
    <m/>
    <m/>
    <m/>
    <m/>
    <n v="0"/>
    <m/>
  </r>
  <r>
    <x v="16"/>
    <x v="1"/>
    <x v="166"/>
    <x v="3"/>
    <x v="10"/>
    <n v="0"/>
    <m/>
    <m/>
    <m/>
    <m/>
    <n v="0"/>
    <m/>
  </r>
  <r>
    <x v="16"/>
    <x v="1"/>
    <x v="116"/>
    <x v="3"/>
    <x v="10"/>
    <n v="0"/>
    <m/>
    <m/>
    <m/>
    <m/>
    <n v="0"/>
    <m/>
  </r>
  <r>
    <x v="16"/>
    <x v="1"/>
    <x v="145"/>
    <x v="3"/>
    <x v="10"/>
    <n v="0"/>
    <m/>
    <m/>
    <m/>
    <m/>
    <n v="0"/>
    <m/>
  </r>
  <r>
    <x v="16"/>
    <x v="1"/>
    <x v="118"/>
    <x v="3"/>
    <x v="10"/>
    <n v="0"/>
    <m/>
    <m/>
    <m/>
    <m/>
    <n v="0"/>
    <m/>
  </r>
  <r>
    <x v="16"/>
    <x v="1"/>
    <x v="153"/>
    <x v="3"/>
    <x v="10"/>
    <n v="0"/>
    <m/>
    <m/>
    <m/>
    <m/>
    <n v="0"/>
    <m/>
  </r>
  <r>
    <x v="16"/>
    <x v="1"/>
    <x v="129"/>
    <x v="3"/>
    <x v="10"/>
    <n v="0"/>
    <m/>
    <m/>
    <m/>
    <m/>
    <n v="0"/>
    <m/>
  </r>
  <r>
    <x v="16"/>
    <x v="1"/>
    <x v="93"/>
    <x v="3"/>
    <x v="10"/>
    <n v="0"/>
    <m/>
    <m/>
    <m/>
    <m/>
    <n v="0"/>
    <m/>
  </r>
  <r>
    <x v="16"/>
    <x v="1"/>
    <x v="67"/>
    <x v="3"/>
    <x v="10"/>
    <n v="0"/>
    <m/>
    <m/>
    <m/>
    <m/>
    <n v="0"/>
    <m/>
  </r>
  <r>
    <x v="16"/>
    <x v="1"/>
    <x v="85"/>
    <x v="3"/>
    <x v="10"/>
    <n v="0"/>
    <m/>
    <m/>
    <m/>
    <m/>
    <n v="0"/>
    <m/>
  </r>
  <r>
    <x v="16"/>
    <x v="1"/>
    <x v="99"/>
    <x v="3"/>
    <x v="10"/>
    <n v="0"/>
    <m/>
    <m/>
    <m/>
    <m/>
    <n v="0"/>
    <m/>
  </r>
  <r>
    <x v="16"/>
    <x v="1"/>
    <x v="123"/>
    <x v="3"/>
    <x v="10"/>
    <n v="0"/>
    <m/>
    <m/>
    <m/>
    <m/>
    <n v="0"/>
    <m/>
  </r>
  <r>
    <x v="16"/>
    <x v="1"/>
    <x v="100"/>
    <x v="3"/>
    <x v="10"/>
    <n v="0"/>
    <m/>
    <m/>
    <m/>
    <m/>
    <n v="0"/>
    <m/>
  </r>
  <r>
    <x v="16"/>
    <x v="1"/>
    <x v="3"/>
    <x v="3"/>
    <x v="10"/>
    <n v="28959"/>
    <m/>
    <m/>
    <m/>
    <m/>
    <n v="28959"/>
    <m/>
  </r>
  <r>
    <x v="16"/>
    <x v="1"/>
    <x v="13"/>
    <x v="3"/>
    <x v="10"/>
    <n v="14755"/>
    <m/>
    <m/>
    <m/>
    <m/>
    <n v="14755"/>
    <m/>
  </r>
  <r>
    <x v="16"/>
    <x v="1"/>
    <x v="15"/>
    <x v="3"/>
    <x v="10"/>
    <n v="-15312"/>
    <m/>
    <m/>
    <m/>
    <m/>
    <n v="-15312"/>
    <m/>
  </r>
  <r>
    <x v="16"/>
    <x v="1"/>
    <x v="76"/>
    <x v="3"/>
    <x v="10"/>
    <n v="14575"/>
    <m/>
    <m/>
    <m/>
    <m/>
    <n v="14575"/>
    <m/>
  </r>
  <r>
    <x v="16"/>
    <x v="1"/>
    <x v="92"/>
    <x v="3"/>
    <x v="10"/>
    <n v="0"/>
    <m/>
    <m/>
    <m/>
    <m/>
    <n v="0"/>
    <m/>
  </r>
  <r>
    <x v="16"/>
    <x v="1"/>
    <x v="125"/>
    <x v="3"/>
    <x v="10"/>
    <n v="0"/>
    <m/>
    <m/>
    <m/>
    <m/>
    <n v="0"/>
    <m/>
  </r>
  <r>
    <x v="16"/>
    <x v="1"/>
    <x v="187"/>
    <x v="3"/>
    <x v="10"/>
    <n v="0"/>
    <m/>
    <m/>
    <m/>
    <m/>
    <n v="0"/>
    <m/>
  </r>
  <r>
    <x v="16"/>
    <x v="1"/>
    <x v="127"/>
    <x v="3"/>
    <x v="10"/>
    <n v="0"/>
    <m/>
    <m/>
    <m/>
    <m/>
    <n v="0"/>
    <m/>
  </r>
  <r>
    <x v="16"/>
    <x v="1"/>
    <x v="141"/>
    <x v="3"/>
    <x v="10"/>
    <n v="0"/>
    <m/>
    <m/>
    <m/>
    <m/>
    <n v="0"/>
    <m/>
  </r>
  <r>
    <x v="16"/>
    <x v="8"/>
    <x v="136"/>
    <x v="3"/>
    <x v="10"/>
    <n v="0"/>
    <m/>
    <m/>
    <m/>
    <m/>
    <n v="0"/>
    <m/>
  </r>
  <r>
    <x v="16"/>
    <x v="8"/>
    <x v="182"/>
    <x v="3"/>
    <x v="10"/>
    <n v="0"/>
    <m/>
    <m/>
    <m/>
    <m/>
    <n v="0"/>
    <m/>
  </r>
  <r>
    <x v="16"/>
    <x v="8"/>
    <x v="179"/>
    <x v="3"/>
    <x v="10"/>
    <n v="0"/>
    <m/>
    <m/>
    <m/>
    <m/>
    <n v="0"/>
    <m/>
  </r>
  <r>
    <x v="16"/>
    <x v="8"/>
    <x v="135"/>
    <x v="3"/>
    <x v="10"/>
    <n v="0"/>
    <m/>
    <m/>
    <m/>
    <m/>
    <n v="0"/>
    <m/>
  </r>
  <r>
    <x v="16"/>
    <x v="8"/>
    <x v="114"/>
    <x v="3"/>
    <x v="10"/>
    <n v="0"/>
    <m/>
    <m/>
    <m/>
    <m/>
    <n v="0"/>
    <m/>
  </r>
  <r>
    <x v="16"/>
    <x v="8"/>
    <x v="175"/>
    <x v="3"/>
    <x v="10"/>
    <n v="0"/>
    <m/>
    <m/>
    <m/>
    <m/>
    <n v="0"/>
    <m/>
  </r>
  <r>
    <x v="16"/>
    <x v="8"/>
    <x v="221"/>
    <x v="3"/>
    <x v="10"/>
    <n v="0"/>
    <m/>
    <m/>
    <m/>
    <m/>
    <n v="0"/>
    <m/>
  </r>
  <r>
    <x v="16"/>
    <x v="8"/>
    <x v="102"/>
    <x v="3"/>
    <x v="10"/>
    <n v="0"/>
    <m/>
    <m/>
    <m/>
    <m/>
    <n v="0"/>
    <m/>
  </r>
  <r>
    <x v="16"/>
    <x v="8"/>
    <x v="71"/>
    <x v="3"/>
    <x v="10"/>
    <n v="0"/>
    <m/>
    <m/>
    <m/>
    <m/>
    <n v="0"/>
    <m/>
  </r>
  <r>
    <x v="16"/>
    <x v="8"/>
    <x v="222"/>
    <x v="3"/>
    <x v="10"/>
    <n v="0"/>
    <m/>
    <m/>
    <m/>
    <m/>
    <n v="0"/>
    <m/>
  </r>
  <r>
    <x v="16"/>
    <x v="8"/>
    <x v="171"/>
    <x v="3"/>
    <x v="10"/>
    <n v="0"/>
    <m/>
    <m/>
    <m/>
    <m/>
    <n v="0"/>
    <m/>
  </r>
  <r>
    <x v="16"/>
    <x v="8"/>
    <x v="83"/>
    <x v="3"/>
    <x v="10"/>
    <n v="0"/>
    <m/>
    <m/>
    <m/>
    <m/>
    <n v="0"/>
    <m/>
  </r>
  <r>
    <x v="16"/>
    <x v="10"/>
    <x v="109"/>
    <x v="3"/>
    <x v="10"/>
    <n v="0"/>
    <m/>
    <m/>
    <m/>
    <m/>
    <n v="0"/>
    <m/>
  </r>
  <r>
    <x v="16"/>
    <x v="10"/>
    <x v="144"/>
    <x v="3"/>
    <x v="10"/>
    <n v="0"/>
    <m/>
    <m/>
    <m/>
    <m/>
    <n v="0"/>
    <m/>
  </r>
  <r>
    <x v="16"/>
    <x v="10"/>
    <x v="151"/>
    <x v="3"/>
    <x v="10"/>
    <n v="0"/>
    <m/>
    <m/>
    <m/>
    <m/>
    <n v="0"/>
    <m/>
  </r>
  <r>
    <x v="16"/>
    <x v="11"/>
    <x v="113"/>
    <x v="3"/>
    <x v="10"/>
    <n v="93667"/>
    <m/>
    <m/>
    <m/>
    <m/>
    <n v="93667"/>
    <m/>
  </r>
  <r>
    <x v="16"/>
    <x v="6"/>
    <x v="108"/>
    <x v="3"/>
    <x v="10"/>
    <n v="0"/>
    <m/>
    <m/>
    <m/>
    <m/>
    <n v="0"/>
    <m/>
  </r>
  <r>
    <x v="16"/>
    <x v="6"/>
    <x v="91"/>
    <x v="3"/>
    <x v="10"/>
    <n v="0"/>
    <m/>
    <m/>
    <m/>
    <m/>
    <n v="0"/>
    <m/>
  </r>
  <r>
    <x v="16"/>
    <x v="6"/>
    <x v="80"/>
    <x v="3"/>
    <x v="10"/>
    <n v="0"/>
    <m/>
    <m/>
    <m/>
    <m/>
    <n v="0"/>
    <m/>
  </r>
  <r>
    <x v="16"/>
    <x v="6"/>
    <x v="44"/>
    <x v="3"/>
    <x v="10"/>
    <n v="0"/>
    <m/>
    <m/>
    <m/>
    <m/>
    <n v="0"/>
    <m/>
  </r>
  <r>
    <x v="16"/>
    <x v="6"/>
    <x v="90"/>
    <x v="3"/>
    <x v="10"/>
    <n v="0"/>
    <m/>
    <m/>
    <m/>
    <m/>
    <n v="0"/>
    <m/>
  </r>
  <r>
    <x v="16"/>
    <x v="6"/>
    <x v="177"/>
    <x v="3"/>
    <x v="10"/>
    <n v="0"/>
    <m/>
    <m/>
    <m/>
    <m/>
    <n v="0"/>
    <m/>
  </r>
  <r>
    <x v="16"/>
    <x v="6"/>
    <x v="61"/>
    <x v="3"/>
    <x v="10"/>
    <n v="0"/>
    <m/>
    <m/>
    <m/>
    <m/>
    <n v="0"/>
    <m/>
  </r>
  <r>
    <x v="16"/>
    <x v="6"/>
    <x v="105"/>
    <x v="3"/>
    <x v="10"/>
    <n v="0"/>
    <m/>
    <m/>
    <m/>
    <m/>
    <n v="0"/>
    <m/>
  </r>
  <r>
    <x v="16"/>
    <x v="6"/>
    <x v="138"/>
    <x v="3"/>
    <x v="10"/>
    <n v="0"/>
    <m/>
    <m/>
    <m/>
    <m/>
    <n v="0"/>
    <m/>
  </r>
  <r>
    <x v="16"/>
    <x v="0"/>
    <x v="9"/>
    <x v="3"/>
    <x v="10"/>
    <n v="0"/>
    <m/>
    <m/>
    <m/>
    <m/>
    <n v="0"/>
    <m/>
  </r>
  <r>
    <x v="16"/>
    <x v="0"/>
    <x v="0"/>
    <x v="3"/>
    <x v="10"/>
    <n v="0"/>
    <m/>
    <m/>
    <m/>
    <m/>
    <n v="0"/>
    <m/>
  </r>
  <r>
    <x v="16"/>
    <x v="0"/>
    <x v="68"/>
    <x v="3"/>
    <x v="10"/>
    <n v="0"/>
    <m/>
    <m/>
    <m/>
    <m/>
    <n v="0"/>
    <m/>
  </r>
  <r>
    <x v="16"/>
    <x v="0"/>
    <x v="128"/>
    <x v="3"/>
    <x v="10"/>
    <n v="0"/>
    <m/>
    <m/>
    <m/>
    <m/>
    <n v="0"/>
    <m/>
  </r>
  <r>
    <x v="16"/>
    <x v="0"/>
    <x v="124"/>
    <x v="3"/>
    <x v="10"/>
    <n v="0"/>
    <m/>
    <m/>
    <m/>
    <m/>
    <n v="0"/>
    <m/>
  </r>
  <r>
    <x v="16"/>
    <x v="0"/>
    <x v="12"/>
    <x v="3"/>
    <x v="10"/>
    <n v="0"/>
    <m/>
    <m/>
    <m/>
    <m/>
    <n v="0"/>
    <m/>
  </r>
  <r>
    <x v="16"/>
    <x v="0"/>
    <x v="40"/>
    <x v="3"/>
    <x v="10"/>
    <n v="0"/>
    <m/>
    <m/>
    <m/>
    <m/>
    <n v="0"/>
    <m/>
  </r>
  <r>
    <x v="16"/>
    <x v="0"/>
    <x v="70"/>
    <x v="3"/>
    <x v="10"/>
    <n v="0"/>
    <m/>
    <m/>
    <m/>
    <m/>
    <n v="0"/>
    <m/>
  </r>
  <r>
    <x v="16"/>
    <x v="0"/>
    <x v="77"/>
    <x v="3"/>
    <x v="10"/>
    <n v="0"/>
    <m/>
    <m/>
    <m/>
    <m/>
    <n v="0"/>
    <m/>
  </r>
  <r>
    <x v="16"/>
    <x v="0"/>
    <x v="131"/>
    <x v="3"/>
    <x v="10"/>
    <n v="0"/>
    <m/>
    <m/>
    <m/>
    <m/>
    <n v="0"/>
    <m/>
  </r>
  <r>
    <x v="16"/>
    <x v="0"/>
    <x v="7"/>
    <x v="3"/>
    <x v="10"/>
    <n v="0"/>
    <m/>
    <m/>
    <m/>
    <m/>
    <n v="0"/>
    <m/>
  </r>
  <r>
    <x v="16"/>
    <x v="0"/>
    <x v="50"/>
    <x v="3"/>
    <x v="10"/>
    <n v="0"/>
    <m/>
    <m/>
    <m/>
    <m/>
    <n v="0"/>
    <m/>
  </r>
  <r>
    <x v="16"/>
    <x v="0"/>
    <x v="1"/>
    <x v="3"/>
    <x v="10"/>
    <n v="0"/>
    <m/>
    <m/>
    <m/>
    <m/>
    <n v="0"/>
    <m/>
  </r>
  <r>
    <x v="16"/>
    <x v="0"/>
    <x v="8"/>
    <x v="3"/>
    <x v="10"/>
    <n v="0"/>
    <m/>
    <m/>
    <m/>
    <m/>
    <n v="0"/>
    <m/>
  </r>
  <r>
    <x v="16"/>
    <x v="0"/>
    <x v="60"/>
    <x v="3"/>
    <x v="10"/>
    <n v="0"/>
    <m/>
    <m/>
    <m/>
    <m/>
    <n v="0"/>
    <m/>
  </r>
  <r>
    <x v="16"/>
    <x v="0"/>
    <x v="78"/>
    <x v="3"/>
    <x v="10"/>
    <n v="0"/>
    <m/>
    <m/>
    <m/>
    <m/>
    <n v="0"/>
    <m/>
  </r>
  <r>
    <x v="16"/>
    <x v="0"/>
    <x v="101"/>
    <x v="3"/>
    <x v="10"/>
    <n v="0"/>
    <m/>
    <m/>
    <m/>
    <m/>
    <n v="0"/>
    <m/>
  </r>
  <r>
    <x v="16"/>
    <x v="0"/>
    <x v="32"/>
    <x v="3"/>
    <x v="10"/>
    <n v="0"/>
    <m/>
    <m/>
    <m/>
    <m/>
    <n v="0"/>
    <m/>
  </r>
  <r>
    <x v="16"/>
    <x v="0"/>
    <x v="132"/>
    <x v="3"/>
    <x v="10"/>
    <n v="0"/>
    <m/>
    <m/>
    <m/>
    <m/>
    <n v="0"/>
    <m/>
  </r>
  <r>
    <x v="16"/>
    <x v="0"/>
    <x v="162"/>
    <x v="3"/>
    <x v="10"/>
    <n v="0"/>
    <m/>
    <m/>
    <m/>
    <m/>
    <n v="0"/>
    <m/>
  </r>
  <r>
    <x v="16"/>
    <x v="0"/>
    <x v="18"/>
    <x v="3"/>
    <x v="10"/>
    <n v="0"/>
    <m/>
    <m/>
    <m/>
    <m/>
    <n v="0"/>
    <m/>
  </r>
  <r>
    <x v="16"/>
    <x v="0"/>
    <x v="46"/>
    <x v="3"/>
    <x v="10"/>
    <n v="1484"/>
    <m/>
    <m/>
    <m/>
    <m/>
    <n v="1484"/>
    <m/>
  </r>
  <r>
    <x v="16"/>
    <x v="0"/>
    <x v="31"/>
    <x v="3"/>
    <x v="10"/>
    <n v="0"/>
    <m/>
    <m/>
    <m/>
    <m/>
    <n v="0"/>
    <m/>
  </r>
  <r>
    <x v="16"/>
    <x v="0"/>
    <x v="96"/>
    <x v="3"/>
    <x v="10"/>
    <n v="0"/>
    <m/>
    <m/>
    <m/>
    <m/>
    <n v="0"/>
    <m/>
  </r>
  <r>
    <x v="16"/>
    <x v="0"/>
    <x v="54"/>
    <x v="3"/>
    <x v="10"/>
    <n v="0"/>
    <m/>
    <m/>
    <m/>
    <m/>
    <n v="0"/>
    <m/>
  </r>
  <r>
    <x v="16"/>
    <x v="0"/>
    <x v="103"/>
    <x v="3"/>
    <x v="10"/>
    <n v="11936"/>
    <m/>
    <m/>
    <m/>
    <m/>
    <n v="11936"/>
    <m/>
  </r>
  <r>
    <x v="16"/>
    <x v="5"/>
    <x v="89"/>
    <x v="3"/>
    <x v="10"/>
    <n v="428998"/>
    <m/>
    <m/>
    <m/>
    <m/>
    <n v="428998"/>
    <m/>
  </r>
  <r>
    <x v="16"/>
    <x v="5"/>
    <x v="69"/>
    <x v="3"/>
    <x v="10"/>
    <n v="171411"/>
    <m/>
    <m/>
    <m/>
    <m/>
    <n v="171411"/>
    <m/>
  </r>
  <r>
    <x v="16"/>
    <x v="5"/>
    <x v="33"/>
    <x v="3"/>
    <x v="10"/>
    <n v="2117146"/>
    <m/>
    <m/>
    <m/>
    <m/>
    <n v="2117146"/>
    <m/>
  </r>
  <r>
    <x v="16"/>
    <x v="5"/>
    <x v="39"/>
    <x v="3"/>
    <x v="10"/>
    <n v="2456252"/>
    <m/>
    <m/>
    <m/>
    <m/>
    <n v="2456252"/>
    <m/>
  </r>
  <r>
    <x v="16"/>
    <x v="5"/>
    <x v="22"/>
    <x v="3"/>
    <x v="10"/>
    <n v="5735025"/>
    <m/>
    <m/>
    <m/>
    <m/>
    <n v="5735025"/>
    <m/>
  </r>
  <r>
    <x v="16"/>
    <x v="7"/>
    <x v="121"/>
    <x v="3"/>
    <x v="10"/>
    <n v="0"/>
    <m/>
    <m/>
    <m/>
    <m/>
    <n v="0"/>
    <m/>
  </r>
  <r>
    <x v="16"/>
    <x v="7"/>
    <x v="52"/>
    <x v="3"/>
    <x v="10"/>
    <n v="749438"/>
    <m/>
    <m/>
    <m/>
    <m/>
    <n v="749438"/>
    <m/>
  </r>
  <r>
    <x v="16"/>
    <x v="7"/>
    <x v="82"/>
    <x v="3"/>
    <x v="10"/>
    <n v="12294"/>
    <m/>
    <m/>
    <m/>
    <m/>
    <n v="12294"/>
    <m/>
  </r>
  <r>
    <x v="16"/>
    <x v="5"/>
    <x v="66"/>
    <x v="3"/>
    <x v="10"/>
    <n v="274351"/>
    <m/>
    <m/>
    <m/>
    <m/>
    <n v="274351"/>
    <m/>
  </r>
  <r>
    <x v="16"/>
    <x v="7"/>
    <x v="117"/>
    <x v="3"/>
    <x v="10"/>
    <n v="78371"/>
    <m/>
    <m/>
    <m/>
    <m/>
    <n v="78371"/>
    <m/>
  </r>
  <r>
    <x v="16"/>
    <x v="7"/>
    <x v="115"/>
    <x v="3"/>
    <x v="10"/>
    <n v="0"/>
    <m/>
    <m/>
    <m/>
    <m/>
    <n v="0"/>
    <m/>
  </r>
  <r>
    <x v="16"/>
    <x v="7"/>
    <x v="139"/>
    <x v="3"/>
    <x v="10"/>
    <n v="0"/>
    <m/>
    <m/>
    <m/>
    <m/>
    <n v="0"/>
    <m/>
  </r>
  <r>
    <x v="16"/>
    <x v="7"/>
    <x v="72"/>
    <x v="3"/>
    <x v="10"/>
    <n v="10945"/>
    <m/>
    <m/>
    <m/>
    <m/>
    <n v="10945"/>
    <m/>
  </r>
  <r>
    <x v="16"/>
    <x v="7"/>
    <x v="62"/>
    <x v="3"/>
    <x v="10"/>
    <n v="325454"/>
    <m/>
    <m/>
    <m/>
    <m/>
    <n v="325454"/>
    <m/>
  </r>
  <r>
    <x v="16"/>
    <x v="7"/>
    <x v="149"/>
    <x v="3"/>
    <x v="10"/>
    <n v="0"/>
    <m/>
    <m/>
    <m/>
    <m/>
    <n v="0"/>
    <m/>
  </r>
  <r>
    <x v="16"/>
    <x v="7"/>
    <x v="133"/>
    <x v="3"/>
    <x v="10"/>
    <n v="0"/>
    <m/>
    <m/>
    <m/>
    <m/>
    <n v="0"/>
    <m/>
  </r>
  <r>
    <x v="16"/>
    <x v="7"/>
    <x v="130"/>
    <x v="3"/>
    <x v="10"/>
    <n v="0"/>
    <m/>
    <m/>
    <m/>
    <m/>
    <n v="0"/>
    <m/>
  </r>
  <r>
    <x v="16"/>
    <x v="7"/>
    <x v="259"/>
    <x v="3"/>
    <x v="10"/>
    <n v="0"/>
    <m/>
    <m/>
    <m/>
    <m/>
    <n v="0"/>
    <m/>
  </r>
  <r>
    <x v="16"/>
    <x v="12"/>
    <x v="157"/>
    <x v="3"/>
    <x v="10"/>
    <n v="0"/>
    <m/>
    <m/>
    <m/>
    <m/>
    <n v="0"/>
    <m/>
  </r>
  <r>
    <x v="16"/>
    <x v="12"/>
    <x v="156"/>
    <x v="3"/>
    <x v="10"/>
    <n v="0"/>
    <m/>
    <m/>
    <m/>
    <m/>
    <n v="0"/>
    <m/>
  </r>
  <r>
    <x v="16"/>
    <x v="4"/>
    <x v="36"/>
    <x v="3"/>
    <x v="10"/>
    <n v="527900"/>
    <m/>
    <m/>
    <m/>
    <m/>
    <n v="527900"/>
    <m/>
  </r>
  <r>
    <x v="16"/>
    <x v="4"/>
    <x v="57"/>
    <x v="3"/>
    <x v="10"/>
    <n v="385888"/>
    <m/>
    <m/>
    <m/>
    <m/>
    <n v="385888"/>
    <m/>
  </r>
  <r>
    <x v="16"/>
    <x v="4"/>
    <x v="35"/>
    <x v="3"/>
    <x v="10"/>
    <n v="310415"/>
    <m/>
    <m/>
    <m/>
    <m/>
    <n v="310415"/>
    <m/>
  </r>
  <r>
    <x v="16"/>
    <x v="4"/>
    <x v="34"/>
    <x v="3"/>
    <x v="10"/>
    <n v="184954"/>
    <m/>
    <m/>
    <m/>
    <m/>
    <n v="184954"/>
    <m/>
  </r>
  <r>
    <x v="16"/>
    <x v="3"/>
    <x v="97"/>
    <x v="3"/>
    <x v="10"/>
    <n v="44085"/>
    <m/>
    <m/>
    <m/>
    <m/>
    <n v="44085"/>
    <m/>
  </r>
  <r>
    <x v="16"/>
    <x v="3"/>
    <x v="55"/>
    <x v="3"/>
    <x v="10"/>
    <n v="72600"/>
    <m/>
    <m/>
    <m/>
    <m/>
    <n v="72600"/>
    <m/>
  </r>
  <r>
    <x v="16"/>
    <x v="3"/>
    <x v="16"/>
    <x v="3"/>
    <x v="10"/>
    <n v="254027"/>
    <m/>
    <m/>
    <m/>
    <m/>
    <n v="254027"/>
    <m/>
  </r>
  <r>
    <x v="16"/>
    <x v="4"/>
    <x v="155"/>
    <x v="3"/>
    <x v="10"/>
    <n v="0"/>
    <m/>
    <m/>
    <m/>
    <m/>
    <n v="0"/>
    <m/>
  </r>
  <r>
    <x v="16"/>
    <x v="4"/>
    <x v="73"/>
    <x v="3"/>
    <x v="10"/>
    <n v="151083"/>
    <m/>
    <m/>
    <m/>
    <m/>
    <n v="151083"/>
    <m/>
  </r>
  <r>
    <x v="16"/>
    <x v="4"/>
    <x v="56"/>
    <x v="3"/>
    <x v="10"/>
    <n v="21699"/>
    <m/>
    <m/>
    <m/>
    <m/>
    <n v="21699"/>
    <m/>
  </r>
  <r>
    <x v="16"/>
    <x v="4"/>
    <x v="27"/>
    <x v="3"/>
    <x v="10"/>
    <n v="304865"/>
    <m/>
    <m/>
    <m/>
    <m/>
    <n v="304865"/>
    <m/>
  </r>
  <r>
    <x v="16"/>
    <x v="4"/>
    <x v="45"/>
    <x v="3"/>
    <x v="10"/>
    <n v="0"/>
    <m/>
    <m/>
    <m/>
    <m/>
    <n v="0"/>
    <m/>
  </r>
  <r>
    <x v="16"/>
    <x v="4"/>
    <x v="17"/>
    <x v="3"/>
    <x v="10"/>
    <n v="844058"/>
    <m/>
    <m/>
    <m/>
    <m/>
    <n v="844058"/>
    <m/>
  </r>
  <r>
    <x v="16"/>
    <x v="4"/>
    <x v="65"/>
    <x v="3"/>
    <x v="10"/>
    <n v="127596"/>
    <m/>
    <m/>
    <m/>
    <m/>
    <n v="127596"/>
    <m/>
  </r>
  <r>
    <x v="16"/>
    <x v="4"/>
    <x v="53"/>
    <x v="3"/>
    <x v="10"/>
    <n v="0"/>
    <m/>
    <m/>
    <m/>
    <m/>
    <n v="0"/>
    <m/>
  </r>
  <r>
    <x v="16"/>
    <x v="2"/>
    <x v="48"/>
    <x v="3"/>
    <x v="10"/>
    <n v="588995"/>
    <m/>
    <m/>
    <m/>
    <m/>
    <n v="588995"/>
    <m/>
  </r>
  <r>
    <x v="16"/>
    <x v="2"/>
    <x v="49"/>
    <x v="3"/>
    <x v="10"/>
    <n v="0"/>
    <m/>
    <m/>
    <m/>
    <m/>
    <n v="0"/>
    <m/>
  </r>
  <r>
    <x v="16"/>
    <x v="2"/>
    <x v="47"/>
    <x v="3"/>
    <x v="10"/>
    <n v="58534"/>
    <m/>
    <m/>
    <m/>
    <m/>
    <n v="58534"/>
    <m/>
  </r>
  <r>
    <x v="16"/>
    <x v="2"/>
    <x v="88"/>
    <x v="3"/>
    <x v="10"/>
    <n v="0"/>
    <m/>
    <m/>
    <m/>
    <m/>
    <n v="0"/>
    <m/>
  </r>
  <r>
    <x v="16"/>
    <x v="2"/>
    <x v="110"/>
    <x v="3"/>
    <x v="10"/>
    <n v="0"/>
    <m/>
    <m/>
    <m/>
    <m/>
    <n v="0"/>
    <m/>
  </r>
  <r>
    <x v="16"/>
    <x v="2"/>
    <x v="87"/>
    <x v="3"/>
    <x v="10"/>
    <n v="0"/>
    <m/>
    <m/>
    <m/>
    <m/>
    <n v="0"/>
    <m/>
  </r>
  <r>
    <x v="16"/>
    <x v="2"/>
    <x v="84"/>
    <x v="3"/>
    <x v="10"/>
    <n v="58138"/>
    <m/>
    <m/>
    <m/>
    <m/>
    <n v="58138"/>
    <m/>
  </r>
  <r>
    <x v="16"/>
    <x v="2"/>
    <x v="11"/>
    <x v="3"/>
    <x v="10"/>
    <n v="438837"/>
    <m/>
    <m/>
    <m/>
    <m/>
    <n v="438837"/>
    <m/>
  </r>
  <r>
    <x v="16"/>
    <x v="2"/>
    <x v="120"/>
    <x v="3"/>
    <x v="10"/>
    <n v="0"/>
    <m/>
    <m/>
    <m/>
    <m/>
    <n v="0"/>
    <m/>
  </r>
  <r>
    <x v="16"/>
    <x v="2"/>
    <x v="58"/>
    <x v="3"/>
    <x v="10"/>
    <n v="22440"/>
    <m/>
    <m/>
    <m/>
    <m/>
    <n v="22440"/>
    <m/>
  </r>
  <r>
    <x v="16"/>
    <x v="2"/>
    <x v="112"/>
    <x v="3"/>
    <x v="10"/>
    <n v="0"/>
    <m/>
    <m/>
    <m/>
    <m/>
    <n v="0"/>
    <m/>
  </r>
  <r>
    <x v="16"/>
    <x v="2"/>
    <x v="20"/>
    <x v="3"/>
    <x v="10"/>
    <n v="757799"/>
    <m/>
    <m/>
    <m/>
    <m/>
    <n v="757799"/>
    <m/>
  </r>
  <r>
    <x v="16"/>
    <x v="2"/>
    <x v="86"/>
    <x v="3"/>
    <x v="10"/>
    <n v="85992"/>
    <m/>
    <m/>
    <m/>
    <m/>
    <n v="85992"/>
    <m/>
  </r>
  <r>
    <x v="16"/>
    <x v="2"/>
    <x v="59"/>
    <x v="3"/>
    <x v="10"/>
    <n v="205574"/>
    <m/>
    <m/>
    <m/>
    <m/>
    <n v="205574"/>
    <m/>
  </r>
  <r>
    <x v="16"/>
    <x v="2"/>
    <x v="10"/>
    <x v="3"/>
    <x v="10"/>
    <n v="132004"/>
    <m/>
    <m/>
    <m/>
    <m/>
    <n v="132004"/>
    <m/>
  </r>
  <r>
    <x v="16"/>
    <x v="2"/>
    <x v="4"/>
    <x v="3"/>
    <x v="10"/>
    <n v="301244"/>
    <m/>
    <m/>
    <m/>
    <m/>
    <n v="301244"/>
    <m/>
  </r>
  <r>
    <x v="16"/>
    <x v="2"/>
    <x v="29"/>
    <x v="3"/>
    <x v="10"/>
    <n v="419271"/>
    <m/>
    <m/>
    <m/>
    <m/>
    <n v="419271"/>
    <m/>
  </r>
  <r>
    <x v="16"/>
    <x v="2"/>
    <x v="26"/>
    <x v="3"/>
    <x v="10"/>
    <n v="0"/>
    <m/>
    <m/>
    <m/>
    <m/>
    <n v="0"/>
    <m/>
  </r>
  <r>
    <x v="16"/>
    <x v="2"/>
    <x v="122"/>
    <x v="3"/>
    <x v="10"/>
    <n v="0"/>
    <m/>
    <m/>
    <m/>
    <m/>
    <n v="0"/>
    <m/>
  </r>
  <r>
    <x v="16"/>
    <x v="3"/>
    <x v="74"/>
    <x v="3"/>
    <x v="10"/>
    <n v="0"/>
    <m/>
    <m/>
    <m/>
    <m/>
    <n v="0"/>
    <m/>
  </r>
  <r>
    <x v="16"/>
    <x v="3"/>
    <x v="111"/>
    <x v="3"/>
    <x v="10"/>
    <n v="0"/>
    <m/>
    <m/>
    <m/>
    <m/>
    <n v="0"/>
    <m/>
  </r>
  <r>
    <x v="16"/>
    <x v="3"/>
    <x v="134"/>
    <x v="3"/>
    <x v="10"/>
    <n v="0"/>
    <m/>
    <m/>
    <m/>
    <m/>
    <n v="0"/>
    <m/>
  </r>
  <r>
    <x v="16"/>
    <x v="3"/>
    <x v="183"/>
    <x v="3"/>
    <x v="10"/>
    <n v="0"/>
    <m/>
    <m/>
    <m/>
    <m/>
    <n v="0"/>
    <m/>
  </r>
  <r>
    <x v="16"/>
    <x v="3"/>
    <x v="211"/>
    <x v="3"/>
    <x v="10"/>
    <n v="0"/>
    <m/>
    <m/>
    <m/>
    <m/>
    <n v="0"/>
    <m/>
  </r>
  <r>
    <x v="16"/>
    <x v="3"/>
    <x v="51"/>
    <x v="3"/>
    <x v="10"/>
    <n v="168361"/>
    <m/>
    <m/>
    <m/>
    <m/>
    <n v="168361"/>
    <m/>
  </r>
  <r>
    <x v="16"/>
    <x v="3"/>
    <x v="104"/>
    <x v="3"/>
    <x v="10"/>
    <n v="62357"/>
    <m/>
    <m/>
    <m/>
    <m/>
    <n v="62357"/>
    <m/>
  </r>
  <r>
    <x v="16"/>
    <x v="3"/>
    <x v="42"/>
    <x v="3"/>
    <x v="10"/>
    <n v="5700"/>
    <m/>
    <m/>
    <m/>
    <m/>
    <n v="5700"/>
    <m/>
  </r>
  <r>
    <x v="16"/>
    <x v="3"/>
    <x v="38"/>
    <x v="3"/>
    <x v="10"/>
    <n v="948502"/>
    <m/>
    <m/>
    <m/>
    <m/>
    <n v="948502"/>
    <m/>
  </r>
  <r>
    <x v="16"/>
    <x v="3"/>
    <x v="63"/>
    <x v="3"/>
    <x v="10"/>
    <n v="11102"/>
    <m/>
    <m/>
    <m/>
    <m/>
    <n v="11102"/>
    <m/>
  </r>
  <r>
    <x v="16"/>
    <x v="3"/>
    <x v="98"/>
    <x v="3"/>
    <x v="10"/>
    <n v="69861"/>
    <m/>
    <m/>
    <m/>
    <m/>
    <n v="69861"/>
    <m/>
  </r>
  <r>
    <x v="16"/>
    <x v="3"/>
    <x v="119"/>
    <x v="3"/>
    <x v="10"/>
    <n v="0"/>
    <m/>
    <m/>
    <m/>
    <m/>
    <n v="0"/>
    <m/>
  </r>
  <r>
    <x v="16"/>
    <x v="3"/>
    <x v="190"/>
    <x v="3"/>
    <x v="10"/>
    <n v="0"/>
    <m/>
    <m/>
    <m/>
    <m/>
    <n v="0"/>
    <m/>
  </r>
  <r>
    <x v="16"/>
    <x v="2"/>
    <x v="81"/>
    <x v="3"/>
    <x v="10"/>
    <n v="0"/>
    <m/>
    <m/>
    <m/>
    <m/>
    <n v="0"/>
    <m/>
  </r>
  <r>
    <x v="16"/>
    <x v="2"/>
    <x v="43"/>
    <x v="3"/>
    <x v="10"/>
    <n v="1011417"/>
    <m/>
    <m/>
    <m/>
    <m/>
    <n v="1011417"/>
    <m/>
  </r>
  <r>
    <x v="16"/>
    <x v="9"/>
    <x v="106"/>
    <x v="3"/>
    <x v="15"/>
    <n v="0"/>
    <m/>
    <m/>
    <m/>
    <m/>
    <n v="0"/>
    <m/>
  </r>
  <r>
    <x v="16"/>
    <x v="9"/>
    <x v="107"/>
    <x v="3"/>
    <x v="15"/>
    <n v="0"/>
    <m/>
    <m/>
    <m/>
    <m/>
    <n v="0"/>
    <m/>
  </r>
  <r>
    <x v="16"/>
    <x v="9"/>
    <x v="126"/>
    <x v="3"/>
    <x v="15"/>
    <n v="0"/>
    <m/>
    <m/>
    <m/>
    <m/>
    <n v="0"/>
    <m/>
  </r>
  <r>
    <x v="16"/>
    <x v="9"/>
    <x v="154"/>
    <x v="3"/>
    <x v="15"/>
    <n v="0"/>
    <m/>
    <m/>
    <m/>
    <m/>
    <n v="0"/>
    <m/>
  </r>
  <r>
    <x v="16"/>
    <x v="9"/>
    <x v="95"/>
    <x v="3"/>
    <x v="15"/>
    <n v="0"/>
    <m/>
    <m/>
    <m/>
    <m/>
    <n v="0"/>
    <m/>
  </r>
  <r>
    <x v="16"/>
    <x v="9"/>
    <x v="161"/>
    <x v="3"/>
    <x v="15"/>
    <n v="0"/>
    <m/>
    <m/>
    <m/>
    <m/>
    <n v="0"/>
    <m/>
  </r>
  <r>
    <x v="16"/>
    <x v="9"/>
    <x v="158"/>
    <x v="3"/>
    <x v="15"/>
    <n v="0"/>
    <m/>
    <m/>
    <m/>
    <m/>
    <n v="0"/>
    <m/>
  </r>
  <r>
    <x v="16"/>
    <x v="9"/>
    <x v="148"/>
    <x v="3"/>
    <x v="15"/>
    <n v="0"/>
    <m/>
    <m/>
    <m/>
    <m/>
    <n v="0"/>
    <m/>
  </r>
  <r>
    <x v="16"/>
    <x v="9"/>
    <x v="142"/>
    <x v="3"/>
    <x v="15"/>
    <n v="0"/>
    <m/>
    <m/>
    <m/>
    <m/>
    <n v="0"/>
    <m/>
  </r>
  <r>
    <x v="16"/>
    <x v="9"/>
    <x v="173"/>
    <x v="3"/>
    <x v="15"/>
    <n v="0"/>
    <m/>
    <m/>
    <m/>
    <m/>
    <n v="0"/>
    <m/>
  </r>
  <r>
    <x v="16"/>
    <x v="9"/>
    <x v="137"/>
    <x v="3"/>
    <x v="15"/>
    <n v="0"/>
    <m/>
    <m/>
    <m/>
    <m/>
    <n v="0"/>
    <m/>
  </r>
  <r>
    <x v="16"/>
    <x v="9"/>
    <x v="146"/>
    <x v="3"/>
    <x v="15"/>
    <n v="0"/>
    <m/>
    <m/>
    <m/>
    <m/>
    <n v="0"/>
    <m/>
  </r>
  <r>
    <x v="16"/>
    <x v="9"/>
    <x v="159"/>
    <x v="3"/>
    <x v="15"/>
    <n v="0"/>
    <m/>
    <m/>
    <m/>
    <m/>
    <n v="0"/>
    <m/>
  </r>
  <r>
    <x v="16"/>
    <x v="9"/>
    <x v="170"/>
    <x v="3"/>
    <x v="15"/>
    <n v="0"/>
    <m/>
    <m/>
    <m/>
    <m/>
    <n v="0"/>
    <m/>
  </r>
  <r>
    <x v="16"/>
    <x v="1"/>
    <x v="23"/>
    <x v="3"/>
    <x v="15"/>
    <n v="292513"/>
    <m/>
    <m/>
    <m/>
    <m/>
    <n v="292513"/>
    <m/>
  </r>
  <r>
    <x v="16"/>
    <x v="1"/>
    <x v="24"/>
    <x v="3"/>
    <x v="15"/>
    <n v="305787"/>
    <m/>
    <m/>
    <m/>
    <m/>
    <n v="305787"/>
    <m/>
  </r>
  <r>
    <x v="16"/>
    <x v="1"/>
    <x v="79"/>
    <x v="3"/>
    <x v="15"/>
    <n v="0"/>
    <m/>
    <m/>
    <m/>
    <m/>
    <n v="0"/>
    <m/>
  </r>
  <r>
    <x v="16"/>
    <x v="1"/>
    <x v="41"/>
    <x v="3"/>
    <x v="15"/>
    <n v="0"/>
    <m/>
    <m/>
    <m/>
    <m/>
    <n v="0"/>
    <m/>
  </r>
  <r>
    <x v="16"/>
    <x v="1"/>
    <x v="2"/>
    <x v="3"/>
    <x v="15"/>
    <n v="635199"/>
    <m/>
    <m/>
    <m/>
    <m/>
    <n v="635199"/>
    <m/>
  </r>
  <r>
    <x v="16"/>
    <x v="1"/>
    <x v="21"/>
    <x v="3"/>
    <x v="15"/>
    <n v="0"/>
    <m/>
    <m/>
    <m/>
    <m/>
    <n v="0"/>
    <m/>
  </r>
  <r>
    <x v="16"/>
    <x v="1"/>
    <x v="5"/>
    <x v="3"/>
    <x v="15"/>
    <n v="355312"/>
    <m/>
    <m/>
    <m/>
    <m/>
    <n v="355312"/>
    <m/>
  </r>
  <r>
    <x v="16"/>
    <x v="1"/>
    <x v="37"/>
    <x v="3"/>
    <x v="15"/>
    <n v="0"/>
    <m/>
    <m/>
    <m/>
    <m/>
    <n v="0"/>
    <m/>
  </r>
  <r>
    <x v="16"/>
    <x v="1"/>
    <x v="19"/>
    <x v="3"/>
    <x v="15"/>
    <n v="28037"/>
    <m/>
    <m/>
    <m/>
    <m/>
    <n v="28037"/>
    <m/>
  </r>
  <r>
    <x v="16"/>
    <x v="1"/>
    <x v="30"/>
    <x v="3"/>
    <x v="15"/>
    <n v="0"/>
    <m/>
    <m/>
    <m/>
    <m/>
    <n v="0"/>
    <m/>
  </r>
  <r>
    <x v="16"/>
    <x v="1"/>
    <x v="14"/>
    <x v="3"/>
    <x v="15"/>
    <n v="0"/>
    <m/>
    <m/>
    <m/>
    <m/>
    <n v="0"/>
    <m/>
  </r>
  <r>
    <x v="16"/>
    <x v="1"/>
    <x v="6"/>
    <x v="3"/>
    <x v="15"/>
    <n v="0"/>
    <m/>
    <m/>
    <m/>
    <m/>
    <n v="0"/>
    <m/>
  </r>
  <r>
    <x v="16"/>
    <x v="1"/>
    <x v="25"/>
    <x v="3"/>
    <x v="15"/>
    <n v="94142"/>
    <m/>
    <m/>
    <m/>
    <m/>
    <n v="94142"/>
    <m/>
  </r>
  <r>
    <x v="16"/>
    <x v="1"/>
    <x v="28"/>
    <x v="3"/>
    <x v="15"/>
    <n v="0"/>
    <m/>
    <m/>
    <m/>
    <m/>
    <n v="0"/>
    <m/>
  </r>
  <r>
    <x v="16"/>
    <x v="1"/>
    <x v="169"/>
    <x v="3"/>
    <x v="15"/>
    <n v="0"/>
    <m/>
    <m/>
    <m/>
    <m/>
    <n v="0"/>
    <m/>
  </r>
  <r>
    <x v="16"/>
    <x v="1"/>
    <x v="64"/>
    <x v="3"/>
    <x v="15"/>
    <n v="0"/>
    <m/>
    <m/>
    <m/>
    <m/>
    <n v="0"/>
    <m/>
  </r>
  <r>
    <x v="16"/>
    <x v="1"/>
    <x v="75"/>
    <x v="3"/>
    <x v="15"/>
    <n v="0"/>
    <m/>
    <m/>
    <m/>
    <m/>
    <n v="0"/>
    <m/>
  </r>
  <r>
    <x v="16"/>
    <x v="1"/>
    <x v="94"/>
    <x v="3"/>
    <x v="15"/>
    <n v="0"/>
    <m/>
    <m/>
    <m/>
    <m/>
    <n v="0"/>
    <m/>
  </r>
  <r>
    <x v="16"/>
    <x v="1"/>
    <x v="163"/>
    <x v="3"/>
    <x v="15"/>
    <n v="0"/>
    <m/>
    <m/>
    <m/>
    <m/>
    <n v="0"/>
    <m/>
  </r>
  <r>
    <x v="16"/>
    <x v="1"/>
    <x v="166"/>
    <x v="3"/>
    <x v="15"/>
    <n v="0"/>
    <m/>
    <m/>
    <m/>
    <m/>
    <n v="0"/>
    <m/>
  </r>
  <r>
    <x v="16"/>
    <x v="1"/>
    <x v="116"/>
    <x v="3"/>
    <x v="15"/>
    <n v="0"/>
    <m/>
    <m/>
    <m/>
    <m/>
    <n v="0"/>
    <m/>
  </r>
  <r>
    <x v="16"/>
    <x v="1"/>
    <x v="145"/>
    <x v="3"/>
    <x v="15"/>
    <n v="0"/>
    <m/>
    <m/>
    <m/>
    <m/>
    <n v="0"/>
    <m/>
  </r>
  <r>
    <x v="16"/>
    <x v="1"/>
    <x v="118"/>
    <x v="3"/>
    <x v="15"/>
    <n v="0"/>
    <m/>
    <m/>
    <m/>
    <m/>
    <n v="0"/>
    <m/>
  </r>
  <r>
    <x v="16"/>
    <x v="1"/>
    <x v="153"/>
    <x v="3"/>
    <x v="15"/>
    <n v="0"/>
    <m/>
    <m/>
    <m/>
    <m/>
    <n v="0"/>
    <m/>
  </r>
  <r>
    <x v="16"/>
    <x v="1"/>
    <x v="129"/>
    <x v="3"/>
    <x v="15"/>
    <n v="0"/>
    <m/>
    <m/>
    <m/>
    <m/>
    <n v="0"/>
    <m/>
  </r>
  <r>
    <x v="16"/>
    <x v="1"/>
    <x v="93"/>
    <x v="3"/>
    <x v="15"/>
    <n v="0"/>
    <m/>
    <m/>
    <m/>
    <m/>
    <n v="0"/>
    <m/>
  </r>
  <r>
    <x v="16"/>
    <x v="1"/>
    <x v="67"/>
    <x v="3"/>
    <x v="15"/>
    <n v="0"/>
    <m/>
    <m/>
    <m/>
    <m/>
    <n v="0"/>
    <m/>
  </r>
  <r>
    <x v="16"/>
    <x v="1"/>
    <x v="85"/>
    <x v="3"/>
    <x v="15"/>
    <n v="0"/>
    <m/>
    <m/>
    <m/>
    <m/>
    <n v="0"/>
    <m/>
  </r>
  <r>
    <x v="16"/>
    <x v="1"/>
    <x v="99"/>
    <x v="3"/>
    <x v="15"/>
    <n v="3137"/>
    <m/>
    <m/>
    <m/>
    <m/>
    <n v="3137"/>
    <m/>
  </r>
  <r>
    <x v="16"/>
    <x v="1"/>
    <x v="123"/>
    <x v="3"/>
    <x v="15"/>
    <n v="0"/>
    <m/>
    <m/>
    <m/>
    <m/>
    <n v="0"/>
    <m/>
  </r>
  <r>
    <x v="16"/>
    <x v="1"/>
    <x v="100"/>
    <x v="3"/>
    <x v="15"/>
    <n v="0"/>
    <m/>
    <m/>
    <m/>
    <m/>
    <n v="0"/>
    <m/>
  </r>
  <r>
    <x v="16"/>
    <x v="1"/>
    <x v="3"/>
    <x v="3"/>
    <x v="15"/>
    <n v="72594"/>
    <m/>
    <m/>
    <m/>
    <m/>
    <n v="72594"/>
    <m/>
  </r>
  <r>
    <x v="16"/>
    <x v="1"/>
    <x v="13"/>
    <x v="3"/>
    <x v="15"/>
    <n v="0"/>
    <m/>
    <m/>
    <m/>
    <m/>
    <n v="0"/>
    <m/>
  </r>
  <r>
    <x v="16"/>
    <x v="1"/>
    <x v="15"/>
    <x v="3"/>
    <x v="15"/>
    <n v="444668"/>
    <m/>
    <m/>
    <m/>
    <m/>
    <n v="444668"/>
    <m/>
  </r>
  <r>
    <x v="16"/>
    <x v="1"/>
    <x v="76"/>
    <x v="3"/>
    <x v="15"/>
    <n v="75644"/>
    <m/>
    <m/>
    <m/>
    <m/>
    <n v="75644"/>
    <m/>
  </r>
  <r>
    <x v="16"/>
    <x v="1"/>
    <x v="92"/>
    <x v="3"/>
    <x v="15"/>
    <n v="30477"/>
    <m/>
    <m/>
    <m/>
    <m/>
    <n v="30477"/>
    <m/>
  </r>
  <r>
    <x v="16"/>
    <x v="1"/>
    <x v="125"/>
    <x v="3"/>
    <x v="15"/>
    <n v="0"/>
    <m/>
    <m/>
    <m/>
    <m/>
    <n v="0"/>
    <m/>
  </r>
  <r>
    <x v="16"/>
    <x v="1"/>
    <x v="187"/>
    <x v="3"/>
    <x v="15"/>
    <n v="0"/>
    <m/>
    <m/>
    <m/>
    <m/>
    <n v="0"/>
    <m/>
  </r>
  <r>
    <x v="16"/>
    <x v="1"/>
    <x v="127"/>
    <x v="3"/>
    <x v="15"/>
    <n v="0"/>
    <m/>
    <m/>
    <m/>
    <m/>
    <n v="0"/>
    <m/>
  </r>
  <r>
    <x v="16"/>
    <x v="1"/>
    <x v="141"/>
    <x v="3"/>
    <x v="15"/>
    <n v="0"/>
    <m/>
    <m/>
    <m/>
    <m/>
    <n v="0"/>
    <m/>
  </r>
  <r>
    <x v="16"/>
    <x v="8"/>
    <x v="136"/>
    <x v="3"/>
    <x v="15"/>
    <n v="0"/>
    <m/>
    <m/>
    <m/>
    <m/>
    <n v="0"/>
    <m/>
  </r>
  <r>
    <x v="16"/>
    <x v="8"/>
    <x v="182"/>
    <x v="3"/>
    <x v="15"/>
    <n v="0"/>
    <m/>
    <m/>
    <m/>
    <m/>
    <n v="0"/>
    <m/>
  </r>
  <r>
    <x v="16"/>
    <x v="8"/>
    <x v="179"/>
    <x v="3"/>
    <x v="15"/>
    <n v="0"/>
    <m/>
    <m/>
    <m/>
    <m/>
    <n v="0"/>
    <m/>
  </r>
  <r>
    <x v="16"/>
    <x v="8"/>
    <x v="135"/>
    <x v="3"/>
    <x v="15"/>
    <n v="19445"/>
    <m/>
    <m/>
    <m/>
    <m/>
    <n v="19445"/>
    <m/>
  </r>
  <r>
    <x v="16"/>
    <x v="8"/>
    <x v="114"/>
    <x v="3"/>
    <x v="15"/>
    <n v="0"/>
    <m/>
    <m/>
    <m/>
    <m/>
    <n v="0"/>
    <m/>
  </r>
  <r>
    <x v="16"/>
    <x v="8"/>
    <x v="175"/>
    <x v="3"/>
    <x v="15"/>
    <n v="0"/>
    <m/>
    <m/>
    <m/>
    <m/>
    <n v="0"/>
    <m/>
  </r>
  <r>
    <x v="16"/>
    <x v="8"/>
    <x v="221"/>
    <x v="3"/>
    <x v="15"/>
    <n v="0"/>
    <m/>
    <m/>
    <m/>
    <m/>
    <n v="0"/>
    <m/>
  </r>
  <r>
    <x v="16"/>
    <x v="8"/>
    <x v="102"/>
    <x v="3"/>
    <x v="15"/>
    <n v="0"/>
    <m/>
    <m/>
    <m/>
    <m/>
    <n v="0"/>
    <m/>
  </r>
  <r>
    <x v="16"/>
    <x v="8"/>
    <x v="71"/>
    <x v="3"/>
    <x v="15"/>
    <n v="0"/>
    <m/>
    <m/>
    <m/>
    <m/>
    <n v="0"/>
    <m/>
  </r>
  <r>
    <x v="16"/>
    <x v="8"/>
    <x v="222"/>
    <x v="3"/>
    <x v="15"/>
    <n v="0"/>
    <m/>
    <m/>
    <m/>
    <m/>
    <n v="0"/>
    <m/>
  </r>
  <r>
    <x v="16"/>
    <x v="8"/>
    <x v="171"/>
    <x v="3"/>
    <x v="15"/>
    <n v="0"/>
    <m/>
    <m/>
    <m/>
    <m/>
    <n v="0"/>
    <m/>
  </r>
  <r>
    <x v="16"/>
    <x v="8"/>
    <x v="83"/>
    <x v="3"/>
    <x v="15"/>
    <n v="0"/>
    <m/>
    <m/>
    <m/>
    <m/>
    <n v="0"/>
    <m/>
  </r>
  <r>
    <x v="16"/>
    <x v="10"/>
    <x v="109"/>
    <x v="3"/>
    <x v="15"/>
    <n v="0"/>
    <m/>
    <m/>
    <m/>
    <m/>
    <n v="0"/>
    <m/>
  </r>
  <r>
    <x v="16"/>
    <x v="10"/>
    <x v="144"/>
    <x v="3"/>
    <x v="15"/>
    <n v="0"/>
    <m/>
    <m/>
    <m/>
    <m/>
    <n v="0"/>
    <m/>
  </r>
  <r>
    <x v="16"/>
    <x v="10"/>
    <x v="151"/>
    <x v="3"/>
    <x v="15"/>
    <n v="0"/>
    <m/>
    <m/>
    <m/>
    <m/>
    <n v="0"/>
    <m/>
  </r>
  <r>
    <x v="16"/>
    <x v="11"/>
    <x v="113"/>
    <x v="3"/>
    <x v="15"/>
    <n v="0"/>
    <m/>
    <m/>
    <m/>
    <m/>
    <n v="0"/>
    <m/>
  </r>
  <r>
    <x v="16"/>
    <x v="6"/>
    <x v="108"/>
    <x v="3"/>
    <x v="15"/>
    <n v="0"/>
    <m/>
    <m/>
    <m/>
    <m/>
    <n v="0"/>
    <m/>
  </r>
  <r>
    <x v="16"/>
    <x v="6"/>
    <x v="91"/>
    <x v="3"/>
    <x v="15"/>
    <n v="0"/>
    <m/>
    <m/>
    <m/>
    <m/>
    <n v="0"/>
    <m/>
  </r>
  <r>
    <x v="16"/>
    <x v="6"/>
    <x v="80"/>
    <x v="3"/>
    <x v="15"/>
    <n v="0"/>
    <m/>
    <m/>
    <m/>
    <m/>
    <n v="0"/>
    <m/>
  </r>
  <r>
    <x v="16"/>
    <x v="6"/>
    <x v="44"/>
    <x v="3"/>
    <x v="15"/>
    <n v="0"/>
    <m/>
    <m/>
    <m/>
    <m/>
    <n v="0"/>
    <m/>
  </r>
  <r>
    <x v="16"/>
    <x v="6"/>
    <x v="90"/>
    <x v="3"/>
    <x v="15"/>
    <n v="0"/>
    <m/>
    <m/>
    <m/>
    <m/>
    <n v="0"/>
    <m/>
  </r>
  <r>
    <x v="16"/>
    <x v="6"/>
    <x v="177"/>
    <x v="3"/>
    <x v="15"/>
    <n v="0"/>
    <m/>
    <m/>
    <m/>
    <m/>
    <n v="0"/>
    <m/>
  </r>
  <r>
    <x v="16"/>
    <x v="6"/>
    <x v="61"/>
    <x v="3"/>
    <x v="15"/>
    <n v="0"/>
    <m/>
    <m/>
    <m/>
    <m/>
    <n v="0"/>
    <m/>
  </r>
  <r>
    <x v="16"/>
    <x v="6"/>
    <x v="105"/>
    <x v="3"/>
    <x v="15"/>
    <n v="0"/>
    <m/>
    <m/>
    <m/>
    <m/>
    <n v="0"/>
    <m/>
  </r>
  <r>
    <x v="16"/>
    <x v="6"/>
    <x v="138"/>
    <x v="3"/>
    <x v="15"/>
    <n v="0"/>
    <m/>
    <m/>
    <m/>
    <m/>
    <n v="0"/>
    <m/>
  </r>
  <r>
    <x v="16"/>
    <x v="0"/>
    <x v="9"/>
    <x v="3"/>
    <x v="15"/>
    <n v="0"/>
    <m/>
    <m/>
    <m/>
    <m/>
    <n v="0"/>
    <m/>
  </r>
  <r>
    <x v="16"/>
    <x v="0"/>
    <x v="0"/>
    <x v="3"/>
    <x v="15"/>
    <n v="0"/>
    <m/>
    <m/>
    <m/>
    <m/>
    <n v="0"/>
    <m/>
  </r>
  <r>
    <x v="16"/>
    <x v="0"/>
    <x v="68"/>
    <x v="3"/>
    <x v="15"/>
    <n v="0"/>
    <m/>
    <m/>
    <m/>
    <m/>
    <n v="0"/>
    <m/>
  </r>
  <r>
    <x v="16"/>
    <x v="0"/>
    <x v="128"/>
    <x v="3"/>
    <x v="15"/>
    <n v="0"/>
    <m/>
    <m/>
    <m/>
    <m/>
    <n v="0"/>
    <m/>
  </r>
  <r>
    <x v="16"/>
    <x v="0"/>
    <x v="124"/>
    <x v="3"/>
    <x v="15"/>
    <n v="0"/>
    <m/>
    <m/>
    <m/>
    <m/>
    <n v="0"/>
    <m/>
  </r>
  <r>
    <x v="16"/>
    <x v="0"/>
    <x v="12"/>
    <x v="3"/>
    <x v="15"/>
    <n v="2661"/>
    <m/>
    <m/>
    <m/>
    <m/>
    <n v="2661"/>
    <m/>
  </r>
  <r>
    <x v="16"/>
    <x v="0"/>
    <x v="40"/>
    <x v="3"/>
    <x v="15"/>
    <n v="0"/>
    <m/>
    <m/>
    <m/>
    <m/>
    <n v="0"/>
    <m/>
  </r>
  <r>
    <x v="16"/>
    <x v="0"/>
    <x v="70"/>
    <x v="3"/>
    <x v="15"/>
    <n v="0"/>
    <m/>
    <m/>
    <m/>
    <m/>
    <n v="0"/>
    <m/>
  </r>
  <r>
    <x v="16"/>
    <x v="0"/>
    <x v="77"/>
    <x v="3"/>
    <x v="15"/>
    <n v="0"/>
    <m/>
    <m/>
    <m/>
    <m/>
    <n v="0"/>
    <m/>
  </r>
  <r>
    <x v="16"/>
    <x v="0"/>
    <x v="131"/>
    <x v="3"/>
    <x v="15"/>
    <n v="0"/>
    <m/>
    <m/>
    <m/>
    <m/>
    <n v="0"/>
    <m/>
  </r>
  <r>
    <x v="16"/>
    <x v="0"/>
    <x v="7"/>
    <x v="3"/>
    <x v="15"/>
    <n v="0"/>
    <m/>
    <m/>
    <m/>
    <m/>
    <n v="0"/>
    <m/>
  </r>
  <r>
    <x v="16"/>
    <x v="0"/>
    <x v="50"/>
    <x v="3"/>
    <x v="15"/>
    <n v="0"/>
    <m/>
    <m/>
    <m/>
    <m/>
    <n v="0"/>
    <m/>
  </r>
  <r>
    <x v="16"/>
    <x v="0"/>
    <x v="1"/>
    <x v="3"/>
    <x v="15"/>
    <n v="0"/>
    <m/>
    <m/>
    <m/>
    <m/>
    <n v="0"/>
    <m/>
  </r>
  <r>
    <x v="16"/>
    <x v="0"/>
    <x v="8"/>
    <x v="3"/>
    <x v="15"/>
    <n v="0"/>
    <m/>
    <m/>
    <m/>
    <m/>
    <n v="0"/>
    <m/>
  </r>
  <r>
    <x v="16"/>
    <x v="0"/>
    <x v="60"/>
    <x v="3"/>
    <x v="15"/>
    <n v="0"/>
    <m/>
    <m/>
    <m/>
    <m/>
    <n v="0"/>
    <m/>
  </r>
  <r>
    <x v="16"/>
    <x v="0"/>
    <x v="78"/>
    <x v="3"/>
    <x v="15"/>
    <n v="0"/>
    <m/>
    <m/>
    <m/>
    <m/>
    <n v="0"/>
    <m/>
  </r>
  <r>
    <x v="16"/>
    <x v="0"/>
    <x v="101"/>
    <x v="3"/>
    <x v="15"/>
    <n v="0"/>
    <m/>
    <m/>
    <m/>
    <m/>
    <n v="0"/>
    <m/>
  </r>
  <r>
    <x v="16"/>
    <x v="0"/>
    <x v="32"/>
    <x v="3"/>
    <x v="15"/>
    <n v="0"/>
    <m/>
    <m/>
    <m/>
    <m/>
    <n v="0"/>
    <m/>
  </r>
  <r>
    <x v="16"/>
    <x v="0"/>
    <x v="132"/>
    <x v="3"/>
    <x v="15"/>
    <n v="0"/>
    <m/>
    <m/>
    <m/>
    <m/>
    <n v="0"/>
    <m/>
  </r>
  <r>
    <x v="16"/>
    <x v="0"/>
    <x v="162"/>
    <x v="3"/>
    <x v="15"/>
    <n v="0"/>
    <m/>
    <m/>
    <m/>
    <m/>
    <n v="0"/>
    <m/>
  </r>
  <r>
    <x v="16"/>
    <x v="0"/>
    <x v="18"/>
    <x v="3"/>
    <x v="15"/>
    <n v="0"/>
    <m/>
    <m/>
    <m/>
    <m/>
    <n v="0"/>
    <m/>
  </r>
  <r>
    <x v="16"/>
    <x v="0"/>
    <x v="46"/>
    <x v="3"/>
    <x v="15"/>
    <n v="0"/>
    <m/>
    <m/>
    <m/>
    <m/>
    <n v="0"/>
    <m/>
  </r>
  <r>
    <x v="16"/>
    <x v="0"/>
    <x v="31"/>
    <x v="3"/>
    <x v="15"/>
    <n v="0"/>
    <m/>
    <m/>
    <m/>
    <m/>
    <n v="0"/>
    <m/>
  </r>
  <r>
    <x v="16"/>
    <x v="0"/>
    <x v="96"/>
    <x v="3"/>
    <x v="15"/>
    <n v="0"/>
    <m/>
    <m/>
    <m/>
    <m/>
    <n v="0"/>
    <m/>
  </r>
  <r>
    <x v="16"/>
    <x v="0"/>
    <x v="54"/>
    <x v="3"/>
    <x v="15"/>
    <n v="0"/>
    <m/>
    <m/>
    <m/>
    <m/>
    <n v="0"/>
    <m/>
  </r>
  <r>
    <x v="16"/>
    <x v="0"/>
    <x v="103"/>
    <x v="3"/>
    <x v="15"/>
    <n v="0"/>
    <m/>
    <m/>
    <m/>
    <m/>
    <n v="0"/>
    <m/>
  </r>
  <r>
    <x v="16"/>
    <x v="5"/>
    <x v="89"/>
    <x v="3"/>
    <x v="15"/>
    <n v="59842"/>
    <m/>
    <m/>
    <m/>
    <m/>
    <n v="59842"/>
    <m/>
  </r>
  <r>
    <x v="16"/>
    <x v="5"/>
    <x v="69"/>
    <x v="3"/>
    <x v="15"/>
    <n v="99438"/>
    <m/>
    <m/>
    <m/>
    <m/>
    <n v="99438"/>
    <m/>
  </r>
  <r>
    <x v="16"/>
    <x v="5"/>
    <x v="33"/>
    <x v="3"/>
    <x v="15"/>
    <n v="506641"/>
    <m/>
    <m/>
    <m/>
    <m/>
    <n v="506641"/>
    <m/>
  </r>
  <r>
    <x v="16"/>
    <x v="5"/>
    <x v="39"/>
    <x v="3"/>
    <x v="15"/>
    <n v="3168329"/>
    <m/>
    <m/>
    <m/>
    <m/>
    <n v="3168329"/>
    <m/>
  </r>
  <r>
    <x v="16"/>
    <x v="5"/>
    <x v="22"/>
    <x v="3"/>
    <x v="15"/>
    <n v="2723213"/>
    <m/>
    <m/>
    <m/>
    <m/>
    <n v="2723213"/>
    <m/>
  </r>
  <r>
    <x v="16"/>
    <x v="7"/>
    <x v="121"/>
    <x v="3"/>
    <x v="15"/>
    <n v="0"/>
    <m/>
    <m/>
    <m/>
    <m/>
    <n v="0"/>
    <m/>
  </r>
  <r>
    <x v="16"/>
    <x v="7"/>
    <x v="52"/>
    <x v="3"/>
    <x v="15"/>
    <n v="332004"/>
    <m/>
    <m/>
    <m/>
    <m/>
    <n v="332004"/>
    <m/>
  </r>
  <r>
    <x v="16"/>
    <x v="7"/>
    <x v="82"/>
    <x v="3"/>
    <x v="15"/>
    <n v="141700"/>
    <m/>
    <m/>
    <m/>
    <m/>
    <n v="141700"/>
    <m/>
  </r>
  <r>
    <x v="16"/>
    <x v="5"/>
    <x v="66"/>
    <x v="3"/>
    <x v="15"/>
    <n v="438379"/>
    <m/>
    <m/>
    <m/>
    <m/>
    <n v="438379"/>
    <m/>
  </r>
  <r>
    <x v="16"/>
    <x v="7"/>
    <x v="117"/>
    <x v="3"/>
    <x v="15"/>
    <n v="52483"/>
    <m/>
    <m/>
    <m/>
    <m/>
    <n v="52483"/>
    <m/>
  </r>
  <r>
    <x v="16"/>
    <x v="7"/>
    <x v="115"/>
    <x v="3"/>
    <x v="15"/>
    <n v="0"/>
    <m/>
    <m/>
    <m/>
    <m/>
    <n v="0"/>
    <m/>
  </r>
  <r>
    <x v="16"/>
    <x v="7"/>
    <x v="139"/>
    <x v="3"/>
    <x v="15"/>
    <n v="0"/>
    <m/>
    <m/>
    <m/>
    <m/>
    <n v="0"/>
    <m/>
  </r>
  <r>
    <x v="16"/>
    <x v="7"/>
    <x v="72"/>
    <x v="3"/>
    <x v="15"/>
    <n v="86357"/>
    <m/>
    <m/>
    <m/>
    <m/>
    <n v="86357"/>
    <m/>
  </r>
  <r>
    <x v="16"/>
    <x v="7"/>
    <x v="62"/>
    <x v="3"/>
    <x v="15"/>
    <n v="279383"/>
    <m/>
    <m/>
    <m/>
    <m/>
    <n v="279383"/>
    <m/>
  </r>
  <r>
    <x v="16"/>
    <x v="7"/>
    <x v="149"/>
    <x v="3"/>
    <x v="15"/>
    <n v="0"/>
    <m/>
    <m/>
    <m/>
    <m/>
    <n v="0"/>
    <m/>
  </r>
  <r>
    <x v="16"/>
    <x v="7"/>
    <x v="133"/>
    <x v="3"/>
    <x v="15"/>
    <n v="0"/>
    <m/>
    <m/>
    <m/>
    <m/>
    <n v="0"/>
    <m/>
  </r>
  <r>
    <x v="16"/>
    <x v="7"/>
    <x v="130"/>
    <x v="3"/>
    <x v="15"/>
    <n v="0"/>
    <m/>
    <m/>
    <m/>
    <m/>
    <n v="0"/>
    <m/>
  </r>
  <r>
    <x v="16"/>
    <x v="7"/>
    <x v="259"/>
    <x v="3"/>
    <x v="15"/>
    <n v="0"/>
    <m/>
    <m/>
    <m/>
    <m/>
    <n v="0"/>
    <m/>
  </r>
  <r>
    <x v="16"/>
    <x v="12"/>
    <x v="157"/>
    <x v="3"/>
    <x v="15"/>
    <n v="0"/>
    <m/>
    <m/>
    <m/>
    <m/>
    <n v="0"/>
    <m/>
  </r>
  <r>
    <x v="16"/>
    <x v="12"/>
    <x v="156"/>
    <x v="3"/>
    <x v="15"/>
    <n v="0"/>
    <m/>
    <m/>
    <m/>
    <m/>
    <n v="0"/>
    <m/>
  </r>
  <r>
    <x v="16"/>
    <x v="4"/>
    <x v="36"/>
    <x v="3"/>
    <x v="15"/>
    <n v="345701"/>
    <m/>
    <m/>
    <m/>
    <m/>
    <n v="345701"/>
    <m/>
  </r>
  <r>
    <x v="16"/>
    <x v="4"/>
    <x v="57"/>
    <x v="3"/>
    <x v="15"/>
    <n v="1159955"/>
    <m/>
    <m/>
    <m/>
    <m/>
    <n v="1159955"/>
    <m/>
  </r>
  <r>
    <x v="16"/>
    <x v="4"/>
    <x v="35"/>
    <x v="3"/>
    <x v="15"/>
    <n v="1222206"/>
    <m/>
    <m/>
    <m/>
    <m/>
    <n v="1222206"/>
    <m/>
  </r>
  <r>
    <x v="16"/>
    <x v="4"/>
    <x v="34"/>
    <x v="3"/>
    <x v="15"/>
    <n v="946292"/>
    <m/>
    <m/>
    <m/>
    <m/>
    <n v="946292"/>
    <m/>
  </r>
  <r>
    <x v="16"/>
    <x v="3"/>
    <x v="97"/>
    <x v="3"/>
    <x v="15"/>
    <n v="247042"/>
    <m/>
    <m/>
    <m/>
    <m/>
    <n v="247042"/>
    <m/>
  </r>
  <r>
    <x v="16"/>
    <x v="3"/>
    <x v="55"/>
    <x v="3"/>
    <x v="15"/>
    <n v="507645"/>
    <m/>
    <m/>
    <m/>
    <m/>
    <n v="507645"/>
    <m/>
  </r>
  <r>
    <x v="16"/>
    <x v="3"/>
    <x v="16"/>
    <x v="3"/>
    <x v="15"/>
    <n v="81593"/>
    <m/>
    <m/>
    <m/>
    <m/>
    <n v="81593"/>
    <m/>
  </r>
  <r>
    <x v="16"/>
    <x v="4"/>
    <x v="155"/>
    <x v="3"/>
    <x v="15"/>
    <n v="0"/>
    <m/>
    <m/>
    <m/>
    <m/>
    <n v="0"/>
    <m/>
  </r>
  <r>
    <x v="16"/>
    <x v="4"/>
    <x v="73"/>
    <x v="3"/>
    <x v="15"/>
    <n v="172794"/>
    <m/>
    <m/>
    <m/>
    <m/>
    <n v="172794"/>
    <m/>
  </r>
  <r>
    <x v="16"/>
    <x v="4"/>
    <x v="56"/>
    <x v="3"/>
    <x v="15"/>
    <n v="197364"/>
    <m/>
    <m/>
    <m/>
    <m/>
    <n v="197364"/>
    <m/>
  </r>
  <r>
    <x v="16"/>
    <x v="4"/>
    <x v="27"/>
    <x v="3"/>
    <x v="15"/>
    <n v="1054162"/>
    <m/>
    <m/>
    <m/>
    <m/>
    <n v="1054162"/>
    <m/>
  </r>
  <r>
    <x v="16"/>
    <x v="4"/>
    <x v="45"/>
    <x v="3"/>
    <x v="15"/>
    <n v="89697"/>
    <m/>
    <m/>
    <m/>
    <m/>
    <n v="89697"/>
    <m/>
  </r>
  <r>
    <x v="16"/>
    <x v="4"/>
    <x v="17"/>
    <x v="3"/>
    <x v="15"/>
    <n v="1623598"/>
    <m/>
    <m/>
    <m/>
    <m/>
    <n v="1623598"/>
    <m/>
  </r>
  <r>
    <x v="16"/>
    <x v="4"/>
    <x v="65"/>
    <x v="3"/>
    <x v="15"/>
    <n v="996734"/>
    <m/>
    <m/>
    <m/>
    <m/>
    <n v="996734"/>
    <m/>
  </r>
  <r>
    <x v="16"/>
    <x v="4"/>
    <x v="53"/>
    <x v="3"/>
    <x v="15"/>
    <n v="688304"/>
    <m/>
    <m/>
    <m/>
    <m/>
    <n v="688304"/>
    <m/>
  </r>
  <r>
    <x v="16"/>
    <x v="2"/>
    <x v="48"/>
    <x v="3"/>
    <x v="15"/>
    <n v="1335841"/>
    <m/>
    <m/>
    <m/>
    <m/>
    <n v="1335841"/>
    <m/>
  </r>
  <r>
    <x v="16"/>
    <x v="2"/>
    <x v="49"/>
    <x v="3"/>
    <x v="15"/>
    <n v="644347"/>
    <m/>
    <m/>
    <m/>
    <m/>
    <n v="644347"/>
    <m/>
  </r>
  <r>
    <x v="16"/>
    <x v="2"/>
    <x v="47"/>
    <x v="3"/>
    <x v="15"/>
    <n v="1531223"/>
    <m/>
    <m/>
    <m/>
    <m/>
    <n v="1531223"/>
    <m/>
  </r>
  <r>
    <x v="16"/>
    <x v="2"/>
    <x v="88"/>
    <x v="3"/>
    <x v="15"/>
    <n v="786949"/>
    <m/>
    <m/>
    <m/>
    <m/>
    <n v="786949"/>
    <m/>
  </r>
  <r>
    <x v="16"/>
    <x v="2"/>
    <x v="110"/>
    <x v="3"/>
    <x v="15"/>
    <n v="0"/>
    <m/>
    <m/>
    <m/>
    <m/>
    <n v="0"/>
    <m/>
  </r>
  <r>
    <x v="16"/>
    <x v="2"/>
    <x v="87"/>
    <x v="3"/>
    <x v="15"/>
    <n v="79238"/>
    <m/>
    <m/>
    <m/>
    <m/>
    <n v="79238"/>
    <m/>
  </r>
  <r>
    <x v="16"/>
    <x v="2"/>
    <x v="84"/>
    <x v="3"/>
    <x v="15"/>
    <n v="386531"/>
    <m/>
    <m/>
    <m/>
    <m/>
    <n v="386531"/>
    <m/>
  </r>
  <r>
    <x v="16"/>
    <x v="2"/>
    <x v="11"/>
    <x v="3"/>
    <x v="15"/>
    <n v="629791"/>
    <m/>
    <m/>
    <m/>
    <m/>
    <n v="629791"/>
    <m/>
  </r>
  <r>
    <x v="16"/>
    <x v="2"/>
    <x v="120"/>
    <x v="3"/>
    <x v="15"/>
    <n v="0"/>
    <m/>
    <m/>
    <m/>
    <m/>
    <n v="0"/>
    <m/>
  </r>
  <r>
    <x v="16"/>
    <x v="2"/>
    <x v="58"/>
    <x v="3"/>
    <x v="15"/>
    <n v="0"/>
    <m/>
    <m/>
    <m/>
    <m/>
    <n v="0"/>
    <m/>
  </r>
  <r>
    <x v="16"/>
    <x v="2"/>
    <x v="112"/>
    <x v="3"/>
    <x v="15"/>
    <n v="0"/>
    <m/>
    <m/>
    <m/>
    <m/>
    <n v="0"/>
    <m/>
  </r>
  <r>
    <x v="16"/>
    <x v="2"/>
    <x v="20"/>
    <x v="3"/>
    <x v="15"/>
    <n v="1392013"/>
    <m/>
    <m/>
    <m/>
    <m/>
    <n v="1392013"/>
    <m/>
  </r>
  <r>
    <x v="16"/>
    <x v="2"/>
    <x v="86"/>
    <x v="3"/>
    <x v="15"/>
    <n v="97750"/>
    <m/>
    <m/>
    <m/>
    <m/>
    <n v="97750"/>
    <m/>
  </r>
  <r>
    <x v="16"/>
    <x v="2"/>
    <x v="59"/>
    <x v="3"/>
    <x v="15"/>
    <n v="41884"/>
    <m/>
    <m/>
    <m/>
    <m/>
    <n v="41884"/>
    <m/>
  </r>
  <r>
    <x v="16"/>
    <x v="2"/>
    <x v="10"/>
    <x v="3"/>
    <x v="15"/>
    <n v="1304261"/>
    <m/>
    <m/>
    <m/>
    <m/>
    <n v="1304261"/>
    <m/>
  </r>
  <r>
    <x v="16"/>
    <x v="2"/>
    <x v="4"/>
    <x v="3"/>
    <x v="15"/>
    <n v="1801818"/>
    <m/>
    <m/>
    <m/>
    <m/>
    <n v="1801818"/>
    <m/>
  </r>
  <r>
    <x v="16"/>
    <x v="2"/>
    <x v="29"/>
    <x v="3"/>
    <x v="15"/>
    <n v="637367"/>
    <m/>
    <m/>
    <m/>
    <m/>
    <n v="637367"/>
    <m/>
  </r>
  <r>
    <x v="16"/>
    <x v="2"/>
    <x v="26"/>
    <x v="3"/>
    <x v="15"/>
    <n v="366879"/>
    <m/>
    <m/>
    <m/>
    <m/>
    <n v="366879"/>
    <m/>
  </r>
  <r>
    <x v="16"/>
    <x v="2"/>
    <x v="122"/>
    <x v="3"/>
    <x v="15"/>
    <n v="10017"/>
    <m/>
    <m/>
    <m/>
    <m/>
    <n v="10017"/>
    <m/>
  </r>
  <r>
    <x v="16"/>
    <x v="3"/>
    <x v="74"/>
    <x v="3"/>
    <x v="15"/>
    <n v="0"/>
    <m/>
    <m/>
    <m/>
    <m/>
    <n v="0"/>
    <m/>
  </r>
  <r>
    <x v="16"/>
    <x v="3"/>
    <x v="111"/>
    <x v="3"/>
    <x v="15"/>
    <n v="0"/>
    <m/>
    <m/>
    <m/>
    <m/>
    <n v="0"/>
    <m/>
  </r>
  <r>
    <x v="16"/>
    <x v="3"/>
    <x v="134"/>
    <x v="3"/>
    <x v="15"/>
    <n v="0"/>
    <m/>
    <m/>
    <m/>
    <m/>
    <n v="0"/>
    <m/>
  </r>
  <r>
    <x v="16"/>
    <x v="3"/>
    <x v="183"/>
    <x v="3"/>
    <x v="15"/>
    <n v="0"/>
    <m/>
    <m/>
    <m/>
    <m/>
    <n v="0"/>
    <m/>
  </r>
  <r>
    <x v="16"/>
    <x v="3"/>
    <x v="211"/>
    <x v="3"/>
    <x v="15"/>
    <n v="0"/>
    <m/>
    <m/>
    <m/>
    <m/>
    <n v="0"/>
    <m/>
  </r>
  <r>
    <x v="16"/>
    <x v="3"/>
    <x v="51"/>
    <x v="3"/>
    <x v="15"/>
    <n v="188603"/>
    <m/>
    <m/>
    <m/>
    <m/>
    <n v="188603"/>
    <m/>
  </r>
  <r>
    <x v="16"/>
    <x v="3"/>
    <x v="104"/>
    <x v="3"/>
    <x v="15"/>
    <n v="0"/>
    <m/>
    <m/>
    <m/>
    <m/>
    <n v="0"/>
    <m/>
  </r>
  <r>
    <x v="16"/>
    <x v="3"/>
    <x v="42"/>
    <x v="3"/>
    <x v="15"/>
    <n v="368332"/>
    <m/>
    <m/>
    <m/>
    <m/>
    <n v="368332"/>
    <m/>
  </r>
  <r>
    <x v="16"/>
    <x v="3"/>
    <x v="38"/>
    <x v="3"/>
    <x v="15"/>
    <n v="806814"/>
    <m/>
    <m/>
    <m/>
    <m/>
    <n v="806814"/>
    <m/>
  </r>
  <r>
    <x v="16"/>
    <x v="3"/>
    <x v="63"/>
    <x v="3"/>
    <x v="15"/>
    <n v="0"/>
    <m/>
    <m/>
    <m/>
    <m/>
    <n v="0"/>
    <m/>
  </r>
  <r>
    <x v="16"/>
    <x v="3"/>
    <x v="98"/>
    <x v="3"/>
    <x v="15"/>
    <n v="0"/>
    <m/>
    <m/>
    <m/>
    <m/>
    <n v="0"/>
    <m/>
  </r>
  <r>
    <x v="16"/>
    <x v="3"/>
    <x v="119"/>
    <x v="3"/>
    <x v="15"/>
    <n v="0"/>
    <m/>
    <m/>
    <m/>
    <m/>
    <n v="0"/>
    <m/>
  </r>
  <r>
    <x v="16"/>
    <x v="3"/>
    <x v="190"/>
    <x v="3"/>
    <x v="15"/>
    <n v="0"/>
    <m/>
    <m/>
    <m/>
    <m/>
    <n v="0"/>
    <m/>
  </r>
  <r>
    <x v="16"/>
    <x v="2"/>
    <x v="81"/>
    <x v="3"/>
    <x v="15"/>
    <n v="87429"/>
    <m/>
    <m/>
    <m/>
    <m/>
    <n v="87429"/>
    <m/>
  </r>
  <r>
    <x v="16"/>
    <x v="2"/>
    <x v="43"/>
    <x v="3"/>
    <x v="15"/>
    <n v="143071"/>
    <m/>
    <m/>
    <m/>
    <m/>
    <n v="143071"/>
    <m/>
  </r>
  <r>
    <x v="16"/>
    <x v="9"/>
    <x v="106"/>
    <x v="3"/>
    <x v="16"/>
    <m/>
    <m/>
    <m/>
    <n v="0"/>
    <m/>
    <n v="0"/>
    <m/>
  </r>
  <r>
    <x v="16"/>
    <x v="9"/>
    <x v="107"/>
    <x v="3"/>
    <x v="16"/>
    <m/>
    <m/>
    <m/>
    <n v="0"/>
    <m/>
    <n v="0"/>
    <m/>
  </r>
  <r>
    <x v="16"/>
    <x v="9"/>
    <x v="126"/>
    <x v="3"/>
    <x v="16"/>
    <m/>
    <m/>
    <m/>
    <n v="0"/>
    <m/>
    <n v="0"/>
    <m/>
  </r>
  <r>
    <x v="16"/>
    <x v="9"/>
    <x v="154"/>
    <x v="3"/>
    <x v="16"/>
    <m/>
    <m/>
    <m/>
    <n v="0"/>
    <m/>
    <n v="0"/>
    <m/>
  </r>
  <r>
    <x v="16"/>
    <x v="9"/>
    <x v="95"/>
    <x v="3"/>
    <x v="16"/>
    <m/>
    <m/>
    <m/>
    <n v="0"/>
    <m/>
    <n v="0"/>
    <m/>
  </r>
  <r>
    <x v="16"/>
    <x v="9"/>
    <x v="161"/>
    <x v="3"/>
    <x v="16"/>
    <m/>
    <m/>
    <m/>
    <n v="0"/>
    <m/>
    <n v="0"/>
    <m/>
  </r>
  <r>
    <x v="16"/>
    <x v="9"/>
    <x v="158"/>
    <x v="3"/>
    <x v="16"/>
    <m/>
    <m/>
    <m/>
    <n v="0"/>
    <m/>
    <n v="0"/>
    <m/>
  </r>
  <r>
    <x v="16"/>
    <x v="9"/>
    <x v="148"/>
    <x v="3"/>
    <x v="16"/>
    <m/>
    <m/>
    <m/>
    <n v="0"/>
    <m/>
    <n v="0"/>
    <m/>
  </r>
  <r>
    <x v="16"/>
    <x v="9"/>
    <x v="142"/>
    <x v="3"/>
    <x v="16"/>
    <m/>
    <m/>
    <m/>
    <n v="0"/>
    <m/>
    <n v="0"/>
    <m/>
  </r>
  <r>
    <x v="16"/>
    <x v="9"/>
    <x v="173"/>
    <x v="3"/>
    <x v="16"/>
    <m/>
    <m/>
    <m/>
    <n v="0"/>
    <m/>
    <n v="0"/>
    <m/>
  </r>
  <r>
    <x v="16"/>
    <x v="9"/>
    <x v="137"/>
    <x v="3"/>
    <x v="16"/>
    <m/>
    <m/>
    <m/>
    <n v="0"/>
    <m/>
    <n v="0"/>
    <m/>
  </r>
  <r>
    <x v="16"/>
    <x v="9"/>
    <x v="146"/>
    <x v="3"/>
    <x v="16"/>
    <m/>
    <m/>
    <m/>
    <n v="0"/>
    <m/>
    <n v="0"/>
    <m/>
  </r>
  <r>
    <x v="16"/>
    <x v="9"/>
    <x v="159"/>
    <x v="3"/>
    <x v="16"/>
    <m/>
    <m/>
    <m/>
    <n v="0"/>
    <m/>
    <n v="0"/>
    <m/>
  </r>
  <r>
    <x v="16"/>
    <x v="9"/>
    <x v="170"/>
    <x v="3"/>
    <x v="16"/>
    <m/>
    <m/>
    <m/>
    <n v="0"/>
    <m/>
    <n v="0"/>
    <m/>
  </r>
  <r>
    <x v="16"/>
    <x v="1"/>
    <x v="23"/>
    <x v="3"/>
    <x v="16"/>
    <m/>
    <m/>
    <m/>
    <n v="0"/>
    <m/>
    <n v="0"/>
    <m/>
  </r>
  <r>
    <x v="16"/>
    <x v="1"/>
    <x v="24"/>
    <x v="3"/>
    <x v="16"/>
    <m/>
    <m/>
    <m/>
    <n v="0"/>
    <m/>
    <n v="0"/>
    <m/>
  </r>
  <r>
    <x v="16"/>
    <x v="1"/>
    <x v="79"/>
    <x v="3"/>
    <x v="16"/>
    <m/>
    <m/>
    <m/>
    <n v="0"/>
    <m/>
    <n v="0"/>
    <m/>
  </r>
  <r>
    <x v="16"/>
    <x v="1"/>
    <x v="41"/>
    <x v="3"/>
    <x v="16"/>
    <m/>
    <m/>
    <m/>
    <n v="0"/>
    <m/>
    <n v="0"/>
    <m/>
  </r>
  <r>
    <x v="16"/>
    <x v="1"/>
    <x v="2"/>
    <x v="3"/>
    <x v="16"/>
    <m/>
    <m/>
    <m/>
    <n v="0"/>
    <m/>
    <n v="0"/>
    <m/>
  </r>
  <r>
    <x v="16"/>
    <x v="1"/>
    <x v="21"/>
    <x v="3"/>
    <x v="16"/>
    <m/>
    <m/>
    <m/>
    <n v="0"/>
    <m/>
    <n v="0"/>
    <m/>
  </r>
  <r>
    <x v="16"/>
    <x v="1"/>
    <x v="5"/>
    <x v="3"/>
    <x v="16"/>
    <m/>
    <m/>
    <m/>
    <n v="0"/>
    <m/>
    <n v="0"/>
    <m/>
  </r>
  <r>
    <x v="16"/>
    <x v="1"/>
    <x v="37"/>
    <x v="3"/>
    <x v="16"/>
    <m/>
    <m/>
    <m/>
    <n v="0"/>
    <m/>
    <n v="0"/>
    <m/>
  </r>
  <r>
    <x v="16"/>
    <x v="1"/>
    <x v="19"/>
    <x v="3"/>
    <x v="16"/>
    <m/>
    <m/>
    <m/>
    <n v="0"/>
    <m/>
    <n v="0"/>
    <m/>
  </r>
  <r>
    <x v="16"/>
    <x v="1"/>
    <x v="30"/>
    <x v="3"/>
    <x v="16"/>
    <m/>
    <m/>
    <m/>
    <n v="0"/>
    <m/>
    <n v="0"/>
    <m/>
  </r>
  <r>
    <x v="16"/>
    <x v="1"/>
    <x v="14"/>
    <x v="3"/>
    <x v="16"/>
    <m/>
    <m/>
    <m/>
    <n v="0"/>
    <m/>
    <n v="0"/>
    <m/>
  </r>
  <r>
    <x v="16"/>
    <x v="1"/>
    <x v="6"/>
    <x v="3"/>
    <x v="16"/>
    <m/>
    <m/>
    <m/>
    <n v="0"/>
    <m/>
    <n v="0"/>
    <m/>
  </r>
  <r>
    <x v="16"/>
    <x v="1"/>
    <x v="25"/>
    <x v="3"/>
    <x v="16"/>
    <m/>
    <m/>
    <m/>
    <n v="0"/>
    <m/>
    <n v="0"/>
    <m/>
  </r>
  <r>
    <x v="16"/>
    <x v="1"/>
    <x v="28"/>
    <x v="3"/>
    <x v="16"/>
    <m/>
    <m/>
    <m/>
    <n v="0"/>
    <m/>
    <n v="0"/>
    <m/>
  </r>
  <r>
    <x v="16"/>
    <x v="1"/>
    <x v="169"/>
    <x v="3"/>
    <x v="16"/>
    <m/>
    <m/>
    <m/>
    <n v="0"/>
    <m/>
    <n v="0"/>
    <m/>
  </r>
  <r>
    <x v="16"/>
    <x v="1"/>
    <x v="64"/>
    <x v="3"/>
    <x v="16"/>
    <m/>
    <m/>
    <m/>
    <n v="0"/>
    <m/>
    <n v="0"/>
    <m/>
  </r>
  <r>
    <x v="16"/>
    <x v="1"/>
    <x v="75"/>
    <x v="3"/>
    <x v="16"/>
    <m/>
    <m/>
    <m/>
    <n v="0"/>
    <m/>
    <n v="0"/>
    <m/>
  </r>
  <r>
    <x v="16"/>
    <x v="1"/>
    <x v="94"/>
    <x v="3"/>
    <x v="16"/>
    <m/>
    <m/>
    <m/>
    <n v="0"/>
    <m/>
    <n v="0"/>
    <m/>
  </r>
  <r>
    <x v="16"/>
    <x v="1"/>
    <x v="163"/>
    <x v="3"/>
    <x v="16"/>
    <m/>
    <m/>
    <m/>
    <n v="0"/>
    <m/>
    <n v="0"/>
    <m/>
  </r>
  <r>
    <x v="16"/>
    <x v="1"/>
    <x v="166"/>
    <x v="3"/>
    <x v="16"/>
    <m/>
    <m/>
    <m/>
    <n v="0"/>
    <m/>
    <n v="0"/>
    <m/>
  </r>
  <r>
    <x v="16"/>
    <x v="1"/>
    <x v="116"/>
    <x v="3"/>
    <x v="16"/>
    <m/>
    <m/>
    <m/>
    <n v="0"/>
    <m/>
    <n v="0"/>
    <m/>
  </r>
  <r>
    <x v="16"/>
    <x v="1"/>
    <x v="145"/>
    <x v="3"/>
    <x v="16"/>
    <m/>
    <m/>
    <m/>
    <n v="0"/>
    <m/>
    <n v="0"/>
    <m/>
  </r>
  <r>
    <x v="16"/>
    <x v="1"/>
    <x v="118"/>
    <x v="3"/>
    <x v="16"/>
    <m/>
    <m/>
    <m/>
    <n v="0"/>
    <m/>
    <n v="0"/>
    <m/>
  </r>
  <r>
    <x v="16"/>
    <x v="1"/>
    <x v="153"/>
    <x v="3"/>
    <x v="16"/>
    <m/>
    <m/>
    <m/>
    <n v="0"/>
    <m/>
    <n v="0"/>
    <m/>
  </r>
  <r>
    <x v="16"/>
    <x v="1"/>
    <x v="129"/>
    <x v="3"/>
    <x v="16"/>
    <m/>
    <m/>
    <m/>
    <n v="0"/>
    <m/>
    <n v="0"/>
    <m/>
  </r>
  <r>
    <x v="16"/>
    <x v="1"/>
    <x v="93"/>
    <x v="3"/>
    <x v="16"/>
    <m/>
    <m/>
    <m/>
    <n v="0"/>
    <m/>
    <n v="0"/>
    <m/>
  </r>
  <r>
    <x v="16"/>
    <x v="1"/>
    <x v="67"/>
    <x v="3"/>
    <x v="16"/>
    <m/>
    <m/>
    <m/>
    <n v="0"/>
    <m/>
    <n v="0"/>
    <m/>
  </r>
  <r>
    <x v="16"/>
    <x v="1"/>
    <x v="85"/>
    <x v="3"/>
    <x v="16"/>
    <m/>
    <m/>
    <m/>
    <n v="0"/>
    <m/>
    <n v="0"/>
    <m/>
  </r>
  <r>
    <x v="16"/>
    <x v="1"/>
    <x v="99"/>
    <x v="3"/>
    <x v="16"/>
    <m/>
    <m/>
    <m/>
    <n v="0"/>
    <m/>
    <n v="0"/>
    <m/>
  </r>
  <r>
    <x v="16"/>
    <x v="1"/>
    <x v="123"/>
    <x v="3"/>
    <x v="16"/>
    <m/>
    <m/>
    <m/>
    <n v="0"/>
    <m/>
    <n v="0"/>
    <m/>
  </r>
  <r>
    <x v="16"/>
    <x v="1"/>
    <x v="100"/>
    <x v="3"/>
    <x v="16"/>
    <m/>
    <m/>
    <m/>
    <n v="0"/>
    <m/>
    <n v="0"/>
    <m/>
  </r>
  <r>
    <x v="16"/>
    <x v="1"/>
    <x v="3"/>
    <x v="3"/>
    <x v="16"/>
    <m/>
    <m/>
    <m/>
    <n v="0"/>
    <m/>
    <n v="0"/>
    <m/>
  </r>
  <r>
    <x v="16"/>
    <x v="1"/>
    <x v="13"/>
    <x v="3"/>
    <x v="16"/>
    <m/>
    <m/>
    <m/>
    <n v="0"/>
    <m/>
    <n v="0"/>
    <m/>
  </r>
  <r>
    <x v="16"/>
    <x v="1"/>
    <x v="15"/>
    <x v="3"/>
    <x v="16"/>
    <m/>
    <m/>
    <m/>
    <n v="0"/>
    <m/>
    <n v="0"/>
    <m/>
  </r>
  <r>
    <x v="16"/>
    <x v="1"/>
    <x v="76"/>
    <x v="3"/>
    <x v="16"/>
    <m/>
    <m/>
    <m/>
    <n v="0"/>
    <m/>
    <n v="0"/>
    <m/>
  </r>
  <r>
    <x v="16"/>
    <x v="1"/>
    <x v="92"/>
    <x v="3"/>
    <x v="16"/>
    <m/>
    <m/>
    <m/>
    <n v="0"/>
    <m/>
    <n v="0"/>
    <m/>
  </r>
  <r>
    <x v="16"/>
    <x v="1"/>
    <x v="125"/>
    <x v="3"/>
    <x v="16"/>
    <m/>
    <m/>
    <m/>
    <n v="0"/>
    <m/>
    <n v="0"/>
    <m/>
  </r>
  <r>
    <x v="16"/>
    <x v="1"/>
    <x v="187"/>
    <x v="3"/>
    <x v="16"/>
    <m/>
    <m/>
    <m/>
    <n v="0"/>
    <m/>
    <n v="0"/>
    <m/>
  </r>
  <r>
    <x v="16"/>
    <x v="1"/>
    <x v="127"/>
    <x v="3"/>
    <x v="16"/>
    <m/>
    <m/>
    <m/>
    <n v="0"/>
    <m/>
    <n v="0"/>
    <m/>
  </r>
  <r>
    <x v="16"/>
    <x v="1"/>
    <x v="141"/>
    <x v="3"/>
    <x v="16"/>
    <m/>
    <m/>
    <m/>
    <n v="0"/>
    <m/>
    <n v="0"/>
    <m/>
  </r>
  <r>
    <x v="16"/>
    <x v="8"/>
    <x v="136"/>
    <x v="3"/>
    <x v="16"/>
    <m/>
    <m/>
    <m/>
    <n v="0"/>
    <m/>
    <n v="0"/>
    <m/>
  </r>
  <r>
    <x v="16"/>
    <x v="8"/>
    <x v="182"/>
    <x v="3"/>
    <x v="16"/>
    <m/>
    <m/>
    <m/>
    <n v="0"/>
    <m/>
    <n v="0"/>
    <m/>
  </r>
  <r>
    <x v="16"/>
    <x v="8"/>
    <x v="179"/>
    <x v="3"/>
    <x v="16"/>
    <m/>
    <m/>
    <m/>
    <n v="0"/>
    <m/>
    <n v="0"/>
    <m/>
  </r>
  <r>
    <x v="16"/>
    <x v="8"/>
    <x v="135"/>
    <x v="3"/>
    <x v="16"/>
    <m/>
    <m/>
    <m/>
    <n v="0"/>
    <m/>
    <n v="0"/>
    <m/>
  </r>
  <r>
    <x v="16"/>
    <x v="8"/>
    <x v="114"/>
    <x v="3"/>
    <x v="16"/>
    <m/>
    <m/>
    <m/>
    <n v="0"/>
    <m/>
    <n v="0"/>
    <m/>
  </r>
  <r>
    <x v="16"/>
    <x v="8"/>
    <x v="175"/>
    <x v="3"/>
    <x v="16"/>
    <m/>
    <m/>
    <m/>
    <n v="0"/>
    <m/>
    <n v="0"/>
    <m/>
  </r>
  <r>
    <x v="16"/>
    <x v="8"/>
    <x v="221"/>
    <x v="3"/>
    <x v="16"/>
    <m/>
    <m/>
    <m/>
    <n v="0"/>
    <m/>
    <n v="0"/>
    <m/>
  </r>
  <r>
    <x v="16"/>
    <x v="8"/>
    <x v="102"/>
    <x v="3"/>
    <x v="16"/>
    <m/>
    <m/>
    <m/>
    <n v="0"/>
    <m/>
    <n v="0"/>
    <m/>
  </r>
  <r>
    <x v="16"/>
    <x v="8"/>
    <x v="71"/>
    <x v="3"/>
    <x v="16"/>
    <m/>
    <m/>
    <m/>
    <n v="0"/>
    <m/>
    <n v="0"/>
    <m/>
  </r>
  <r>
    <x v="16"/>
    <x v="8"/>
    <x v="222"/>
    <x v="3"/>
    <x v="16"/>
    <m/>
    <m/>
    <m/>
    <n v="0"/>
    <m/>
    <n v="0"/>
    <m/>
  </r>
  <r>
    <x v="16"/>
    <x v="8"/>
    <x v="171"/>
    <x v="3"/>
    <x v="16"/>
    <m/>
    <m/>
    <m/>
    <n v="0"/>
    <m/>
    <n v="0"/>
    <m/>
  </r>
  <r>
    <x v="16"/>
    <x v="8"/>
    <x v="83"/>
    <x v="3"/>
    <x v="16"/>
    <m/>
    <m/>
    <m/>
    <n v="0"/>
    <m/>
    <n v="0"/>
    <m/>
  </r>
  <r>
    <x v="16"/>
    <x v="10"/>
    <x v="109"/>
    <x v="3"/>
    <x v="16"/>
    <m/>
    <m/>
    <m/>
    <n v="0"/>
    <m/>
    <n v="0"/>
    <m/>
  </r>
  <r>
    <x v="16"/>
    <x v="10"/>
    <x v="144"/>
    <x v="3"/>
    <x v="16"/>
    <m/>
    <m/>
    <m/>
    <n v="0"/>
    <m/>
    <n v="0"/>
    <m/>
  </r>
  <r>
    <x v="16"/>
    <x v="10"/>
    <x v="151"/>
    <x v="3"/>
    <x v="16"/>
    <m/>
    <m/>
    <m/>
    <n v="0"/>
    <m/>
    <n v="0"/>
    <m/>
  </r>
  <r>
    <x v="16"/>
    <x v="11"/>
    <x v="113"/>
    <x v="3"/>
    <x v="16"/>
    <m/>
    <m/>
    <m/>
    <n v="0"/>
    <m/>
    <n v="0"/>
    <m/>
  </r>
  <r>
    <x v="16"/>
    <x v="6"/>
    <x v="108"/>
    <x v="3"/>
    <x v="16"/>
    <m/>
    <m/>
    <m/>
    <n v="0"/>
    <m/>
    <n v="0"/>
    <m/>
  </r>
  <r>
    <x v="16"/>
    <x v="6"/>
    <x v="91"/>
    <x v="3"/>
    <x v="16"/>
    <m/>
    <m/>
    <m/>
    <n v="0"/>
    <m/>
    <n v="0"/>
    <m/>
  </r>
  <r>
    <x v="16"/>
    <x v="6"/>
    <x v="80"/>
    <x v="3"/>
    <x v="16"/>
    <m/>
    <m/>
    <m/>
    <n v="0"/>
    <m/>
    <n v="0"/>
    <m/>
  </r>
  <r>
    <x v="16"/>
    <x v="6"/>
    <x v="44"/>
    <x v="3"/>
    <x v="16"/>
    <m/>
    <m/>
    <m/>
    <n v="0"/>
    <m/>
    <n v="0"/>
    <m/>
  </r>
  <r>
    <x v="16"/>
    <x v="6"/>
    <x v="90"/>
    <x v="3"/>
    <x v="16"/>
    <m/>
    <m/>
    <m/>
    <n v="0"/>
    <m/>
    <n v="0"/>
    <m/>
  </r>
  <r>
    <x v="16"/>
    <x v="6"/>
    <x v="177"/>
    <x v="3"/>
    <x v="16"/>
    <m/>
    <m/>
    <m/>
    <n v="0"/>
    <m/>
    <n v="0"/>
    <m/>
  </r>
  <r>
    <x v="16"/>
    <x v="6"/>
    <x v="61"/>
    <x v="3"/>
    <x v="16"/>
    <m/>
    <m/>
    <m/>
    <n v="0"/>
    <m/>
    <n v="0"/>
    <m/>
  </r>
  <r>
    <x v="16"/>
    <x v="6"/>
    <x v="105"/>
    <x v="3"/>
    <x v="16"/>
    <m/>
    <m/>
    <m/>
    <n v="0"/>
    <m/>
    <n v="0"/>
    <m/>
  </r>
  <r>
    <x v="16"/>
    <x v="6"/>
    <x v="138"/>
    <x v="3"/>
    <x v="16"/>
    <m/>
    <m/>
    <m/>
    <n v="0"/>
    <m/>
    <n v="0"/>
    <m/>
  </r>
  <r>
    <x v="16"/>
    <x v="0"/>
    <x v="9"/>
    <x v="3"/>
    <x v="16"/>
    <m/>
    <m/>
    <m/>
    <n v="0"/>
    <m/>
    <n v="0"/>
    <m/>
  </r>
  <r>
    <x v="16"/>
    <x v="0"/>
    <x v="0"/>
    <x v="3"/>
    <x v="16"/>
    <m/>
    <m/>
    <m/>
    <n v="0"/>
    <m/>
    <n v="0"/>
    <m/>
  </r>
  <r>
    <x v="16"/>
    <x v="0"/>
    <x v="68"/>
    <x v="3"/>
    <x v="16"/>
    <m/>
    <m/>
    <m/>
    <n v="0"/>
    <m/>
    <n v="0"/>
    <m/>
  </r>
  <r>
    <x v="16"/>
    <x v="0"/>
    <x v="128"/>
    <x v="3"/>
    <x v="16"/>
    <m/>
    <m/>
    <m/>
    <n v="0"/>
    <m/>
    <n v="0"/>
    <m/>
  </r>
  <r>
    <x v="16"/>
    <x v="0"/>
    <x v="124"/>
    <x v="3"/>
    <x v="16"/>
    <m/>
    <m/>
    <m/>
    <n v="0"/>
    <m/>
    <n v="0"/>
    <m/>
  </r>
  <r>
    <x v="16"/>
    <x v="0"/>
    <x v="12"/>
    <x v="3"/>
    <x v="16"/>
    <m/>
    <m/>
    <m/>
    <n v="0"/>
    <m/>
    <n v="0"/>
    <m/>
  </r>
  <r>
    <x v="16"/>
    <x v="0"/>
    <x v="40"/>
    <x v="3"/>
    <x v="16"/>
    <m/>
    <m/>
    <m/>
    <n v="0"/>
    <m/>
    <n v="0"/>
    <m/>
  </r>
  <r>
    <x v="16"/>
    <x v="0"/>
    <x v="70"/>
    <x v="3"/>
    <x v="16"/>
    <m/>
    <m/>
    <m/>
    <n v="0"/>
    <m/>
    <n v="0"/>
    <m/>
  </r>
  <r>
    <x v="16"/>
    <x v="0"/>
    <x v="77"/>
    <x v="3"/>
    <x v="16"/>
    <m/>
    <m/>
    <m/>
    <n v="0"/>
    <m/>
    <n v="0"/>
    <m/>
  </r>
  <r>
    <x v="16"/>
    <x v="0"/>
    <x v="131"/>
    <x v="3"/>
    <x v="16"/>
    <m/>
    <m/>
    <m/>
    <n v="0"/>
    <m/>
    <n v="0"/>
    <m/>
  </r>
  <r>
    <x v="16"/>
    <x v="0"/>
    <x v="7"/>
    <x v="3"/>
    <x v="16"/>
    <m/>
    <m/>
    <m/>
    <n v="0"/>
    <m/>
    <n v="0"/>
    <m/>
  </r>
  <r>
    <x v="16"/>
    <x v="0"/>
    <x v="50"/>
    <x v="3"/>
    <x v="16"/>
    <m/>
    <m/>
    <m/>
    <n v="0"/>
    <m/>
    <n v="0"/>
    <m/>
  </r>
  <r>
    <x v="16"/>
    <x v="0"/>
    <x v="1"/>
    <x v="3"/>
    <x v="16"/>
    <m/>
    <m/>
    <m/>
    <n v="0"/>
    <m/>
    <n v="0"/>
    <m/>
  </r>
  <r>
    <x v="16"/>
    <x v="0"/>
    <x v="8"/>
    <x v="3"/>
    <x v="16"/>
    <m/>
    <m/>
    <m/>
    <n v="0"/>
    <m/>
    <n v="0"/>
    <m/>
  </r>
  <r>
    <x v="16"/>
    <x v="0"/>
    <x v="60"/>
    <x v="3"/>
    <x v="16"/>
    <m/>
    <m/>
    <m/>
    <n v="0"/>
    <m/>
    <n v="0"/>
    <m/>
  </r>
  <r>
    <x v="16"/>
    <x v="0"/>
    <x v="78"/>
    <x v="3"/>
    <x v="16"/>
    <m/>
    <m/>
    <m/>
    <n v="0"/>
    <m/>
    <n v="0"/>
    <m/>
  </r>
  <r>
    <x v="16"/>
    <x v="0"/>
    <x v="101"/>
    <x v="3"/>
    <x v="16"/>
    <m/>
    <m/>
    <m/>
    <n v="0"/>
    <m/>
    <n v="0"/>
    <m/>
  </r>
  <r>
    <x v="16"/>
    <x v="0"/>
    <x v="32"/>
    <x v="3"/>
    <x v="16"/>
    <m/>
    <m/>
    <m/>
    <n v="0"/>
    <m/>
    <n v="0"/>
    <m/>
  </r>
  <r>
    <x v="16"/>
    <x v="0"/>
    <x v="132"/>
    <x v="3"/>
    <x v="16"/>
    <m/>
    <m/>
    <m/>
    <n v="0"/>
    <m/>
    <n v="0"/>
    <m/>
  </r>
  <r>
    <x v="16"/>
    <x v="0"/>
    <x v="162"/>
    <x v="3"/>
    <x v="16"/>
    <m/>
    <m/>
    <m/>
    <n v="0"/>
    <m/>
    <n v="0"/>
    <m/>
  </r>
  <r>
    <x v="16"/>
    <x v="0"/>
    <x v="18"/>
    <x v="3"/>
    <x v="16"/>
    <m/>
    <m/>
    <m/>
    <n v="0"/>
    <m/>
    <n v="0"/>
    <m/>
  </r>
  <r>
    <x v="16"/>
    <x v="0"/>
    <x v="46"/>
    <x v="3"/>
    <x v="16"/>
    <m/>
    <m/>
    <m/>
    <n v="0"/>
    <m/>
    <n v="0"/>
    <m/>
  </r>
  <r>
    <x v="16"/>
    <x v="0"/>
    <x v="31"/>
    <x v="3"/>
    <x v="16"/>
    <m/>
    <m/>
    <m/>
    <n v="0"/>
    <m/>
    <n v="0"/>
    <m/>
  </r>
  <r>
    <x v="16"/>
    <x v="0"/>
    <x v="96"/>
    <x v="3"/>
    <x v="16"/>
    <m/>
    <m/>
    <m/>
    <n v="0"/>
    <m/>
    <n v="0"/>
    <m/>
  </r>
  <r>
    <x v="16"/>
    <x v="0"/>
    <x v="54"/>
    <x v="3"/>
    <x v="16"/>
    <m/>
    <m/>
    <m/>
    <n v="0"/>
    <m/>
    <n v="0"/>
    <m/>
  </r>
  <r>
    <x v="16"/>
    <x v="0"/>
    <x v="103"/>
    <x v="3"/>
    <x v="16"/>
    <m/>
    <m/>
    <m/>
    <n v="0"/>
    <m/>
    <n v="0"/>
    <m/>
  </r>
  <r>
    <x v="16"/>
    <x v="5"/>
    <x v="89"/>
    <x v="3"/>
    <x v="16"/>
    <m/>
    <m/>
    <m/>
    <n v="0"/>
    <m/>
    <n v="0"/>
    <m/>
  </r>
  <r>
    <x v="16"/>
    <x v="5"/>
    <x v="69"/>
    <x v="3"/>
    <x v="16"/>
    <m/>
    <m/>
    <m/>
    <n v="0"/>
    <m/>
    <n v="0"/>
    <m/>
  </r>
  <r>
    <x v="16"/>
    <x v="5"/>
    <x v="33"/>
    <x v="3"/>
    <x v="16"/>
    <m/>
    <m/>
    <m/>
    <n v="0"/>
    <m/>
    <n v="0"/>
    <m/>
  </r>
  <r>
    <x v="16"/>
    <x v="5"/>
    <x v="39"/>
    <x v="3"/>
    <x v="16"/>
    <m/>
    <m/>
    <m/>
    <n v="0"/>
    <m/>
    <n v="0"/>
    <m/>
  </r>
  <r>
    <x v="16"/>
    <x v="5"/>
    <x v="22"/>
    <x v="3"/>
    <x v="16"/>
    <m/>
    <m/>
    <m/>
    <n v="0"/>
    <m/>
    <n v="0"/>
    <m/>
  </r>
  <r>
    <x v="16"/>
    <x v="7"/>
    <x v="121"/>
    <x v="3"/>
    <x v="16"/>
    <m/>
    <m/>
    <m/>
    <n v="0"/>
    <m/>
    <n v="0"/>
    <m/>
  </r>
  <r>
    <x v="16"/>
    <x v="7"/>
    <x v="52"/>
    <x v="3"/>
    <x v="16"/>
    <m/>
    <m/>
    <m/>
    <n v="0"/>
    <m/>
    <n v="0"/>
    <m/>
  </r>
  <r>
    <x v="16"/>
    <x v="7"/>
    <x v="82"/>
    <x v="3"/>
    <x v="16"/>
    <m/>
    <m/>
    <m/>
    <n v="0"/>
    <m/>
    <n v="0"/>
    <m/>
  </r>
  <r>
    <x v="16"/>
    <x v="5"/>
    <x v="66"/>
    <x v="3"/>
    <x v="16"/>
    <m/>
    <m/>
    <m/>
    <n v="0"/>
    <m/>
    <n v="0"/>
    <m/>
  </r>
  <r>
    <x v="16"/>
    <x v="7"/>
    <x v="117"/>
    <x v="3"/>
    <x v="16"/>
    <m/>
    <m/>
    <m/>
    <n v="0"/>
    <m/>
    <n v="0"/>
    <m/>
  </r>
  <r>
    <x v="16"/>
    <x v="7"/>
    <x v="115"/>
    <x v="3"/>
    <x v="16"/>
    <m/>
    <m/>
    <m/>
    <n v="0"/>
    <m/>
    <n v="0"/>
    <m/>
  </r>
  <r>
    <x v="16"/>
    <x v="7"/>
    <x v="139"/>
    <x v="3"/>
    <x v="16"/>
    <m/>
    <m/>
    <m/>
    <n v="0"/>
    <m/>
    <n v="0"/>
    <m/>
  </r>
  <r>
    <x v="16"/>
    <x v="7"/>
    <x v="72"/>
    <x v="3"/>
    <x v="16"/>
    <m/>
    <m/>
    <m/>
    <n v="0"/>
    <m/>
    <n v="0"/>
    <m/>
  </r>
  <r>
    <x v="16"/>
    <x v="7"/>
    <x v="62"/>
    <x v="3"/>
    <x v="16"/>
    <m/>
    <m/>
    <m/>
    <n v="0"/>
    <m/>
    <n v="0"/>
    <m/>
  </r>
  <r>
    <x v="16"/>
    <x v="7"/>
    <x v="149"/>
    <x v="3"/>
    <x v="16"/>
    <m/>
    <m/>
    <m/>
    <n v="0"/>
    <m/>
    <n v="0"/>
    <m/>
  </r>
  <r>
    <x v="16"/>
    <x v="7"/>
    <x v="133"/>
    <x v="3"/>
    <x v="16"/>
    <m/>
    <m/>
    <m/>
    <n v="0"/>
    <m/>
    <n v="0"/>
    <m/>
  </r>
  <r>
    <x v="16"/>
    <x v="7"/>
    <x v="130"/>
    <x v="3"/>
    <x v="16"/>
    <m/>
    <m/>
    <m/>
    <n v="0"/>
    <m/>
    <n v="0"/>
    <m/>
  </r>
  <r>
    <x v="16"/>
    <x v="7"/>
    <x v="259"/>
    <x v="3"/>
    <x v="16"/>
    <m/>
    <m/>
    <m/>
    <n v="0"/>
    <m/>
    <n v="0"/>
    <m/>
  </r>
  <r>
    <x v="16"/>
    <x v="12"/>
    <x v="157"/>
    <x v="3"/>
    <x v="16"/>
    <m/>
    <m/>
    <m/>
    <n v="0"/>
    <m/>
    <n v="0"/>
    <m/>
  </r>
  <r>
    <x v="16"/>
    <x v="12"/>
    <x v="156"/>
    <x v="3"/>
    <x v="16"/>
    <m/>
    <m/>
    <m/>
    <n v="0"/>
    <m/>
    <n v="0"/>
    <m/>
  </r>
  <r>
    <x v="16"/>
    <x v="4"/>
    <x v="36"/>
    <x v="3"/>
    <x v="16"/>
    <m/>
    <m/>
    <m/>
    <n v="0"/>
    <m/>
    <n v="0"/>
    <m/>
  </r>
  <r>
    <x v="16"/>
    <x v="4"/>
    <x v="57"/>
    <x v="3"/>
    <x v="16"/>
    <m/>
    <m/>
    <m/>
    <n v="0"/>
    <m/>
    <n v="0"/>
    <m/>
  </r>
  <r>
    <x v="16"/>
    <x v="4"/>
    <x v="35"/>
    <x v="3"/>
    <x v="16"/>
    <m/>
    <m/>
    <m/>
    <n v="0"/>
    <m/>
    <n v="0"/>
    <m/>
  </r>
  <r>
    <x v="16"/>
    <x v="4"/>
    <x v="34"/>
    <x v="3"/>
    <x v="16"/>
    <m/>
    <m/>
    <m/>
    <n v="0"/>
    <m/>
    <n v="0"/>
    <m/>
  </r>
  <r>
    <x v="16"/>
    <x v="3"/>
    <x v="97"/>
    <x v="3"/>
    <x v="16"/>
    <m/>
    <m/>
    <m/>
    <n v="0"/>
    <m/>
    <n v="0"/>
    <m/>
  </r>
  <r>
    <x v="16"/>
    <x v="3"/>
    <x v="55"/>
    <x v="3"/>
    <x v="16"/>
    <m/>
    <m/>
    <m/>
    <n v="0"/>
    <m/>
    <n v="0"/>
    <m/>
  </r>
  <r>
    <x v="16"/>
    <x v="3"/>
    <x v="16"/>
    <x v="3"/>
    <x v="16"/>
    <m/>
    <m/>
    <m/>
    <n v="0"/>
    <m/>
    <n v="0"/>
    <m/>
  </r>
  <r>
    <x v="16"/>
    <x v="4"/>
    <x v="155"/>
    <x v="3"/>
    <x v="16"/>
    <m/>
    <m/>
    <m/>
    <n v="0"/>
    <m/>
    <n v="0"/>
    <m/>
  </r>
  <r>
    <x v="16"/>
    <x v="4"/>
    <x v="73"/>
    <x v="3"/>
    <x v="16"/>
    <m/>
    <m/>
    <m/>
    <n v="0"/>
    <m/>
    <n v="0"/>
    <m/>
  </r>
  <r>
    <x v="16"/>
    <x v="4"/>
    <x v="56"/>
    <x v="3"/>
    <x v="16"/>
    <m/>
    <m/>
    <m/>
    <n v="0"/>
    <m/>
    <n v="0"/>
    <m/>
  </r>
  <r>
    <x v="16"/>
    <x v="4"/>
    <x v="27"/>
    <x v="3"/>
    <x v="16"/>
    <m/>
    <m/>
    <m/>
    <n v="0"/>
    <m/>
    <n v="0"/>
    <m/>
  </r>
  <r>
    <x v="16"/>
    <x v="4"/>
    <x v="45"/>
    <x v="3"/>
    <x v="16"/>
    <m/>
    <m/>
    <m/>
    <n v="0"/>
    <m/>
    <n v="0"/>
    <m/>
  </r>
  <r>
    <x v="16"/>
    <x v="4"/>
    <x v="17"/>
    <x v="3"/>
    <x v="16"/>
    <m/>
    <m/>
    <m/>
    <n v="0"/>
    <m/>
    <n v="0"/>
    <m/>
  </r>
  <r>
    <x v="16"/>
    <x v="4"/>
    <x v="65"/>
    <x v="3"/>
    <x v="16"/>
    <m/>
    <m/>
    <m/>
    <n v="0"/>
    <m/>
    <n v="0"/>
    <m/>
  </r>
  <r>
    <x v="16"/>
    <x v="4"/>
    <x v="53"/>
    <x v="3"/>
    <x v="16"/>
    <m/>
    <m/>
    <m/>
    <n v="0"/>
    <m/>
    <n v="0"/>
    <m/>
  </r>
  <r>
    <x v="16"/>
    <x v="2"/>
    <x v="48"/>
    <x v="3"/>
    <x v="16"/>
    <m/>
    <m/>
    <m/>
    <n v="0"/>
    <m/>
    <n v="0"/>
    <m/>
  </r>
  <r>
    <x v="16"/>
    <x v="2"/>
    <x v="49"/>
    <x v="3"/>
    <x v="16"/>
    <m/>
    <m/>
    <m/>
    <n v="0"/>
    <m/>
    <n v="0"/>
    <m/>
  </r>
  <r>
    <x v="16"/>
    <x v="2"/>
    <x v="47"/>
    <x v="3"/>
    <x v="16"/>
    <m/>
    <m/>
    <m/>
    <n v="31880"/>
    <m/>
    <n v="31880"/>
    <m/>
  </r>
  <r>
    <x v="16"/>
    <x v="2"/>
    <x v="88"/>
    <x v="3"/>
    <x v="16"/>
    <m/>
    <m/>
    <m/>
    <n v="0"/>
    <m/>
    <n v="0"/>
    <m/>
  </r>
  <r>
    <x v="16"/>
    <x v="2"/>
    <x v="110"/>
    <x v="3"/>
    <x v="16"/>
    <m/>
    <m/>
    <m/>
    <n v="0"/>
    <m/>
    <n v="0"/>
    <m/>
  </r>
  <r>
    <x v="16"/>
    <x v="2"/>
    <x v="87"/>
    <x v="3"/>
    <x v="16"/>
    <m/>
    <m/>
    <m/>
    <n v="73539"/>
    <m/>
    <n v="73539"/>
    <m/>
  </r>
  <r>
    <x v="16"/>
    <x v="2"/>
    <x v="84"/>
    <x v="3"/>
    <x v="16"/>
    <m/>
    <m/>
    <m/>
    <n v="0"/>
    <m/>
    <n v="0"/>
    <m/>
  </r>
  <r>
    <x v="16"/>
    <x v="2"/>
    <x v="11"/>
    <x v="3"/>
    <x v="16"/>
    <m/>
    <m/>
    <m/>
    <n v="0"/>
    <m/>
    <n v="0"/>
    <m/>
  </r>
  <r>
    <x v="16"/>
    <x v="2"/>
    <x v="120"/>
    <x v="3"/>
    <x v="16"/>
    <m/>
    <m/>
    <m/>
    <n v="0"/>
    <m/>
    <n v="0"/>
    <m/>
  </r>
  <r>
    <x v="16"/>
    <x v="2"/>
    <x v="58"/>
    <x v="3"/>
    <x v="16"/>
    <m/>
    <m/>
    <m/>
    <n v="0"/>
    <m/>
    <n v="0"/>
    <m/>
  </r>
  <r>
    <x v="16"/>
    <x v="2"/>
    <x v="112"/>
    <x v="3"/>
    <x v="16"/>
    <m/>
    <m/>
    <m/>
    <n v="0"/>
    <m/>
    <n v="0"/>
    <m/>
  </r>
  <r>
    <x v="16"/>
    <x v="2"/>
    <x v="20"/>
    <x v="3"/>
    <x v="16"/>
    <m/>
    <m/>
    <m/>
    <n v="0"/>
    <m/>
    <n v="0"/>
    <m/>
  </r>
  <r>
    <x v="16"/>
    <x v="2"/>
    <x v="86"/>
    <x v="3"/>
    <x v="16"/>
    <m/>
    <m/>
    <m/>
    <n v="0"/>
    <m/>
    <n v="0"/>
    <m/>
  </r>
  <r>
    <x v="16"/>
    <x v="2"/>
    <x v="59"/>
    <x v="3"/>
    <x v="16"/>
    <m/>
    <m/>
    <m/>
    <n v="0"/>
    <m/>
    <n v="0"/>
    <m/>
  </r>
  <r>
    <x v="16"/>
    <x v="2"/>
    <x v="10"/>
    <x v="3"/>
    <x v="16"/>
    <m/>
    <m/>
    <m/>
    <n v="39943"/>
    <m/>
    <n v="39943"/>
    <m/>
  </r>
  <r>
    <x v="16"/>
    <x v="2"/>
    <x v="4"/>
    <x v="3"/>
    <x v="16"/>
    <m/>
    <m/>
    <m/>
    <n v="0"/>
    <m/>
    <n v="0"/>
    <m/>
  </r>
  <r>
    <x v="16"/>
    <x v="2"/>
    <x v="29"/>
    <x v="3"/>
    <x v="16"/>
    <m/>
    <m/>
    <m/>
    <n v="0"/>
    <m/>
    <n v="0"/>
    <m/>
  </r>
  <r>
    <x v="16"/>
    <x v="2"/>
    <x v="26"/>
    <x v="3"/>
    <x v="16"/>
    <m/>
    <m/>
    <m/>
    <n v="0"/>
    <m/>
    <n v="0"/>
    <m/>
  </r>
  <r>
    <x v="16"/>
    <x v="2"/>
    <x v="122"/>
    <x v="3"/>
    <x v="16"/>
    <m/>
    <m/>
    <m/>
    <n v="0"/>
    <m/>
    <n v="0"/>
    <m/>
  </r>
  <r>
    <x v="16"/>
    <x v="3"/>
    <x v="74"/>
    <x v="3"/>
    <x v="16"/>
    <m/>
    <m/>
    <m/>
    <n v="0"/>
    <m/>
    <n v="0"/>
    <m/>
  </r>
  <r>
    <x v="16"/>
    <x v="3"/>
    <x v="111"/>
    <x v="3"/>
    <x v="16"/>
    <m/>
    <m/>
    <m/>
    <n v="0"/>
    <m/>
    <n v="0"/>
    <m/>
  </r>
  <r>
    <x v="16"/>
    <x v="3"/>
    <x v="134"/>
    <x v="3"/>
    <x v="16"/>
    <m/>
    <m/>
    <m/>
    <n v="0"/>
    <m/>
    <n v="0"/>
    <m/>
  </r>
  <r>
    <x v="16"/>
    <x v="3"/>
    <x v="183"/>
    <x v="3"/>
    <x v="16"/>
    <m/>
    <m/>
    <m/>
    <n v="0"/>
    <m/>
    <n v="0"/>
    <m/>
  </r>
  <r>
    <x v="16"/>
    <x v="3"/>
    <x v="211"/>
    <x v="3"/>
    <x v="16"/>
    <m/>
    <m/>
    <m/>
    <n v="0"/>
    <m/>
    <n v="0"/>
    <m/>
  </r>
  <r>
    <x v="16"/>
    <x v="3"/>
    <x v="51"/>
    <x v="3"/>
    <x v="16"/>
    <m/>
    <m/>
    <m/>
    <n v="0"/>
    <m/>
    <n v="0"/>
    <m/>
  </r>
  <r>
    <x v="16"/>
    <x v="3"/>
    <x v="104"/>
    <x v="3"/>
    <x v="16"/>
    <m/>
    <m/>
    <m/>
    <n v="0"/>
    <m/>
    <n v="0"/>
    <m/>
  </r>
  <r>
    <x v="16"/>
    <x v="3"/>
    <x v="42"/>
    <x v="3"/>
    <x v="16"/>
    <m/>
    <m/>
    <m/>
    <n v="0"/>
    <m/>
    <n v="0"/>
    <m/>
  </r>
  <r>
    <x v="16"/>
    <x v="3"/>
    <x v="38"/>
    <x v="3"/>
    <x v="16"/>
    <m/>
    <m/>
    <m/>
    <n v="0"/>
    <m/>
    <n v="0"/>
    <m/>
  </r>
  <r>
    <x v="16"/>
    <x v="3"/>
    <x v="63"/>
    <x v="3"/>
    <x v="16"/>
    <m/>
    <m/>
    <m/>
    <n v="0"/>
    <m/>
    <n v="0"/>
    <m/>
  </r>
  <r>
    <x v="16"/>
    <x v="3"/>
    <x v="98"/>
    <x v="3"/>
    <x v="16"/>
    <m/>
    <m/>
    <m/>
    <n v="0"/>
    <m/>
    <n v="0"/>
    <m/>
  </r>
  <r>
    <x v="16"/>
    <x v="3"/>
    <x v="119"/>
    <x v="3"/>
    <x v="16"/>
    <m/>
    <m/>
    <m/>
    <n v="0"/>
    <m/>
    <n v="0"/>
    <m/>
  </r>
  <r>
    <x v="16"/>
    <x v="3"/>
    <x v="190"/>
    <x v="3"/>
    <x v="16"/>
    <m/>
    <m/>
    <m/>
    <n v="0"/>
    <m/>
    <n v="0"/>
    <m/>
  </r>
  <r>
    <x v="16"/>
    <x v="2"/>
    <x v="81"/>
    <x v="3"/>
    <x v="16"/>
    <m/>
    <m/>
    <m/>
    <n v="0"/>
    <m/>
    <n v="0"/>
    <m/>
  </r>
  <r>
    <x v="16"/>
    <x v="2"/>
    <x v="43"/>
    <x v="3"/>
    <x v="16"/>
    <m/>
    <m/>
    <m/>
    <n v="0"/>
    <m/>
    <n v="0"/>
    <m/>
  </r>
  <r>
    <x v="16"/>
    <x v="9"/>
    <x v="106"/>
    <x v="4"/>
    <x v="0"/>
    <m/>
    <m/>
    <m/>
    <m/>
    <m/>
    <n v="0"/>
    <m/>
  </r>
  <r>
    <x v="16"/>
    <x v="9"/>
    <x v="107"/>
    <x v="4"/>
    <x v="0"/>
    <m/>
    <m/>
    <m/>
    <m/>
    <m/>
    <n v="0"/>
    <m/>
  </r>
  <r>
    <x v="16"/>
    <x v="9"/>
    <x v="126"/>
    <x v="4"/>
    <x v="0"/>
    <m/>
    <m/>
    <m/>
    <m/>
    <m/>
    <n v="0"/>
    <m/>
  </r>
  <r>
    <x v="16"/>
    <x v="9"/>
    <x v="154"/>
    <x v="4"/>
    <x v="0"/>
    <m/>
    <m/>
    <m/>
    <m/>
    <m/>
    <n v="0"/>
    <m/>
  </r>
  <r>
    <x v="16"/>
    <x v="9"/>
    <x v="95"/>
    <x v="4"/>
    <x v="0"/>
    <m/>
    <m/>
    <m/>
    <m/>
    <m/>
    <n v="0"/>
    <m/>
  </r>
  <r>
    <x v="16"/>
    <x v="9"/>
    <x v="161"/>
    <x v="4"/>
    <x v="0"/>
    <m/>
    <m/>
    <m/>
    <m/>
    <m/>
    <n v="0"/>
    <m/>
  </r>
  <r>
    <x v="16"/>
    <x v="9"/>
    <x v="158"/>
    <x v="4"/>
    <x v="0"/>
    <m/>
    <m/>
    <m/>
    <m/>
    <m/>
    <n v="0"/>
    <m/>
  </r>
  <r>
    <x v="16"/>
    <x v="9"/>
    <x v="148"/>
    <x v="4"/>
    <x v="0"/>
    <m/>
    <m/>
    <m/>
    <m/>
    <m/>
    <n v="0"/>
    <m/>
  </r>
  <r>
    <x v="16"/>
    <x v="9"/>
    <x v="142"/>
    <x v="4"/>
    <x v="0"/>
    <m/>
    <m/>
    <m/>
    <m/>
    <m/>
    <n v="0"/>
    <m/>
  </r>
  <r>
    <x v="16"/>
    <x v="9"/>
    <x v="173"/>
    <x v="4"/>
    <x v="0"/>
    <m/>
    <m/>
    <m/>
    <m/>
    <m/>
    <n v="0"/>
    <m/>
  </r>
  <r>
    <x v="16"/>
    <x v="9"/>
    <x v="137"/>
    <x v="4"/>
    <x v="0"/>
    <m/>
    <m/>
    <m/>
    <m/>
    <m/>
    <n v="0"/>
    <m/>
  </r>
  <r>
    <x v="16"/>
    <x v="9"/>
    <x v="146"/>
    <x v="4"/>
    <x v="0"/>
    <m/>
    <m/>
    <m/>
    <m/>
    <m/>
    <n v="0"/>
    <m/>
  </r>
  <r>
    <x v="16"/>
    <x v="9"/>
    <x v="159"/>
    <x v="4"/>
    <x v="0"/>
    <m/>
    <m/>
    <m/>
    <m/>
    <m/>
    <n v="0"/>
    <m/>
  </r>
  <r>
    <x v="16"/>
    <x v="9"/>
    <x v="170"/>
    <x v="4"/>
    <x v="0"/>
    <m/>
    <m/>
    <m/>
    <m/>
    <m/>
    <n v="0"/>
    <m/>
  </r>
  <r>
    <x v="16"/>
    <x v="1"/>
    <x v="23"/>
    <x v="4"/>
    <x v="0"/>
    <m/>
    <m/>
    <m/>
    <m/>
    <m/>
    <n v="0"/>
    <m/>
  </r>
  <r>
    <x v="16"/>
    <x v="1"/>
    <x v="24"/>
    <x v="4"/>
    <x v="0"/>
    <m/>
    <m/>
    <m/>
    <m/>
    <m/>
    <n v="0"/>
    <n v="569"/>
  </r>
  <r>
    <x v="16"/>
    <x v="1"/>
    <x v="79"/>
    <x v="4"/>
    <x v="0"/>
    <m/>
    <m/>
    <m/>
    <m/>
    <m/>
    <n v="0"/>
    <m/>
  </r>
  <r>
    <x v="16"/>
    <x v="1"/>
    <x v="41"/>
    <x v="4"/>
    <x v="0"/>
    <m/>
    <m/>
    <m/>
    <m/>
    <m/>
    <n v="0"/>
    <n v="46"/>
  </r>
  <r>
    <x v="16"/>
    <x v="1"/>
    <x v="2"/>
    <x v="4"/>
    <x v="0"/>
    <m/>
    <m/>
    <m/>
    <m/>
    <m/>
    <n v="0"/>
    <n v="271"/>
  </r>
  <r>
    <x v="16"/>
    <x v="1"/>
    <x v="21"/>
    <x v="4"/>
    <x v="0"/>
    <m/>
    <m/>
    <m/>
    <m/>
    <m/>
    <n v="0"/>
    <m/>
  </r>
  <r>
    <x v="16"/>
    <x v="1"/>
    <x v="5"/>
    <x v="4"/>
    <x v="0"/>
    <m/>
    <m/>
    <m/>
    <m/>
    <m/>
    <n v="0"/>
    <m/>
  </r>
  <r>
    <x v="16"/>
    <x v="1"/>
    <x v="37"/>
    <x v="4"/>
    <x v="0"/>
    <m/>
    <m/>
    <m/>
    <m/>
    <m/>
    <n v="0"/>
    <n v="48"/>
  </r>
  <r>
    <x v="16"/>
    <x v="1"/>
    <x v="19"/>
    <x v="4"/>
    <x v="0"/>
    <m/>
    <m/>
    <m/>
    <m/>
    <m/>
    <n v="0"/>
    <m/>
  </r>
  <r>
    <x v="16"/>
    <x v="1"/>
    <x v="30"/>
    <x v="4"/>
    <x v="0"/>
    <m/>
    <m/>
    <m/>
    <m/>
    <m/>
    <n v="0"/>
    <m/>
  </r>
  <r>
    <x v="16"/>
    <x v="1"/>
    <x v="14"/>
    <x v="4"/>
    <x v="0"/>
    <m/>
    <m/>
    <m/>
    <m/>
    <m/>
    <n v="0"/>
    <m/>
  </r>
  <r>
    <x v="16"/>
    <x v="1"/>
    <x v="6"/>
    <x v="4"/>
    <x v="0"/>
    <m/>
    <m/>
    <m/>
    <m/>
    <m/>
    <n v="0"/>
    <m/>
  </r>
  <r>
    <x v="16"/>
    <x v="1"/>
    <x v="25"/>
    <x v="4"/>
    <x v="0"/>
    <m/>
    <m/>
    <m/>
    <m/>
    <m/>
    <n v="0"/>
    <m/>
  </r>
  <r>
    <x v="16"/>
    <x v="1"/>
    <x v="28"/>
    <x v="4"/>
    <x v="0"/>
    <m/>
    <m/>
    <m/>
    <m/>
    <m/>
    <n v="0"/>
    <n v="57"/>
  </r>
  <r>
    <x v="16"/>
    <x v="1"/>
    <x v="169"/>
    <x v="4"/>
    <x v="0"/>
    <m/>
    <m/>
    <m/>
    <m/>
    <m/>
    <n v="0"/>
    <m/>
  </r>
  <r>
    <x v="16"/>
    <x v="1"/>
    <x v="64"/>
    <x v="4"/>
    <x v="0"/>
    <m/>
    <m/>
    <m/>
    <m/>
    <m/>
    <n v="0"/>
    <m/>
  </r>
  <r>
    <x v="16"/>
    <x v="1"/>
    <x v="75"/>
    <x v="4"/>
    <x v="0"/>
    <m/>
    <m/>
    <m/>
    <m/>
    <m/>
    <n v="0"/>
    <m/>
  </r>
  <r>
    <x v="16"/>
    <x v="1"/>
    <x v="94"/>
    <x v="4"/>
    <x v="0"/>
    <m/>
    <m/>
    <m/>
    <m/>
    <m/>
    <n v="0"/>
    <m/>
  </r>
  <r>
    <x v="16"/>
    <x v="1"/>
    <x v="163"/>
    <x v="4"/>
    <x v="0"/>
    <m/>
    <m/>
    <m/>
    <m/>
    <m/>
    <n v="0"/>
    <m/>
  </r>
  <r>
    <x v="16"/>
    <x v="1"/>
    <x v="166"/>
    <x v="4"/>
    <x v="0"/>
    <m/>
    <m/>
    <m/>
    <m/>
    <m/>
    <n v="0"/>
    <m/>
  </r>
  <r>
    <x v="16"/>
    <x v="1"/>
    <x v="116"/>
    <x v="4"/>
    <x v="0"/>
    <m/>
    <m/>
    <m/>
    <m/>
    <m/>
    <n v="0"/>
    <m/>
  </r>
  <r>
    <x v="16"/>
    <x v="1"/>
    <x v="145"/>
    <x v="4"/>
    <x v="0"/>
    <m/>
    <m/>
    <m/>
    <m/>
    <m/>
    <n v="0"/>
    <m/>
  </r>
  <r>
    <x v="16"/>
    <x v="1"/>
    <x v="118"/>
    <x v="4"/>
    <x v="0"/>
    <m/>
    <m/>
    <m/>
    <m/>
    <m/>
    <n v="0"/>
    <m/>
  </r>
  <r>
    <x v="16"/>
    <x v="1"/>
    <x v="153"/>
    <x v="4"/>
    <x v="0"/>
    <m/>
    <m/>
    <m/>
    <m/>
    <m/>
    <n v="0"/>
    <m/>
  </r>
  <r>
    <x v="16"/>
    <x v="1"/>
    <x v="129"/>
    <x v="4"/>
    <x v="0"/>
    <m/>
    <m/>
    <m/>
    <m/>
    <m/>
    <n v="0"/>
    <m/>
  </r>
  <r>
    <x v="16"/>
    <x v="1"/>
    <x v="93"/>
    <x v="4"/>
    <x v="0"/>
    <m/>
    <m/>
    <m/>
    <m/>
    <m/>
    <n v="0"/>
    <m/>
  </r>
  <r>
    <x v="16"/>
    <x v="1"/>
    <x v="67"/>
    <x v="4"/>
    <x v="0"/>
    <m/>
    <m/>
    <m/>
    <m/>
    <m/>
    <n v="0"/>
    <m/>
  </r>
  <r>
    <x v="16"/>
    <x v="1"/>
    <x v="85"/>
    <x v="4"/>
    <x v="0"/>
    <m/>
    <m/>
    <m/>
    <m/>
    <m/>
    <n v="0"/>
    <m/>
  </r>
  <r>
    <x v="16"/>
    <x v="1"/>
    <x v="99"/>
    <x v="4"/>
    <x v="0"/>
    <m/>
    <m/>
    <m/>
    <m/>
    <m/>
    <n v="0"/>
    <m/>
  </r>
  <r>
    <x v="16"/>
    <x v="1"/>
    <x v="123"/>
    <x v="4"/>
    <x v="0"/>
    <m/>
    <m/>
    <m/>
    <m/>
    <m/>
    <n v="0"/>
    <m/>
  </r>
  <r>
    <x v="16"/>
    <x v="1"/>
    <x v="100"/>
    <x v="4"/>
    <x v="0"/>
    <m/>
    <m/>
    <m/>
    <m/>
    <m/>
    <n v="0"/>
    <n v="113"/>
  </r>
  <r>
    <x v="16"/>
    <x v="1"/>
    <x v="3"/>
    <x v="4"/>
    <x v="0"/>
    <m/>
    <m/>
    <m/>
    <m/>
    <m/>
    <n v="0"/>
    <n v="186"/>
  </r>
  <r>
    <x v="16"/>
    <x v="1"/>
    <x v="13"/>
    <x v="4"/>
    <x v="0"/>
    <m/>
    <m/>
    <m/>
    <m/>
    <m/>
    <n v="0"/>
    <m/>
  </r>
  <r>
    <x v="16"/>
    <x v="1"/>
    <x v="15"/>
    <x v="4"/>
    <x v="0"/>
    <m/>
    <m/>
    <m/>
    <m/>
    <m/>
    <n v="0"/>
    <n v="64"/>
  </r>
  <r>
    <x v="16"/>
    <x v="1"/>
    <x v="76"/>
    <x v="4"/>
    <x v="0"/>
    <m/>
    <m/>
    <m/>
    <m/>
    <m/>
    <n v="0"/>
    <n v="69"/>
  </r>
  <r>
    <x v="16"/>
    <x v="1"/>
    <x v="92"/>
    <x v="4"/>
    <x v="0"/>
    <m/>
    <m/>
    <m/>
    <m/>
    <m/>
    <n v="0"/>
    <m/>
  </r>
  <r>
    <x v="16"/>
    <x v="1"/>
    <x v="125"/>
    <x v="4"/>
    <x v="0"/>
    <m/>
    <m/>
    <m/>
    <m/>
    <m/>
    <n v="0"/>
    <m/>
  </r>
  <r>
    <x v="16"/>
    <x v="1"/>
    <x v="187"/>
    <x v="4"/>
    <x v="0"/>
    <m/>
    <m/>
    <m/>
    <m/>
    <m/>
    <n v="0"/>
    <m/>
  </r>
  <r>
    <x v="16"/>
    <x v="1"/>
    <x v="127"/>
    <x v="4"/>
    <x v="0"/>
    <m/>
    <m/>
    <m/>
    <m/>
    <m/>
    <n v="0"/>
    <m/>
  </r>
  <r>
    <x v="16"/>
    <x v="1"/>
    <x v="141"/>
    <x v="4"/>
    <x v="0"/>
    <m/>
    <m/>
    <m/>
    <m/>
    <m/>
    <n v="0"/>
    <m/>
  </r>
  <r>
    <x v="16"/>
    <x v="8"/>
    <x v="136"/>
    <x v="4"/>
    <x v="0"/>
    <m/>
    <m/>
    <m/>
    <m/>
    <m/>
    <n v="0"/>
    <m/>
  </r>
  <r>
    <x v="16"/>
    <x v="8"/>
    <x v="182"/>
    <x v="4"/>
    <x v="0"/>
    <m/>
    <m/>
    <m/>
    <m/>
    <m/>
    <n v="0"/>
    <m/>
  </r>
  <r>
    <x v="16"/>
    <x v="8"/>
    <x v="179"/>
    <x v="4"/>
    <x v="0"/>
    <m/>
    <m/>
    <m/>
    <m/>
    <m/>
    <n v="0"/>
    <m/>
  </r>
  <r>
    <x v="16"/>
    <x v="8"/>
    <x v="135"/>
    <x v="4"/>
    <x v="0"/>
    <m/>
    <m/>
    <m/>
    <m/>
    <m/>
    <n v="0"/>
    <m/>
  </r>
  <r>
    <x v="16"/>
    <x v="8"/>
    <x v="114"/>
    <x v="4"/>
    <x v="0"/>
    <m/>
    <m/>
    <m/>
    <m/>
    <m/>
    <n v="0"/>
    <m/>
  </r>
  <r>
    <x v="16"/>
    <x v="8"/>
    <x v="175"/>
    <x v="4"/>
    <x v="0"/>
    <m/>
    <m/>
    <m/>
    <m/>
    <m/>
    <n v="0"/>
    <m/>
  </r>
  <r>
    <x v="16"/>
    <x v="8"/>
    <x v="221"/>
    <x v="4"/>
    <x v="0"/>
    <m/>
    <m/>
    <m/>
    <m/>
    <m/>
    <n v="0"/>
    <m/>
  </r>
  <r>
    <x v="16"/>
    <x v="8"/>
    <x v="102"/>
    <x v="4"/>
    <x v="0"/>
    <m/>
    <m/>
    <m/>
    <m/>
    <m/>
    <n v="0"/>
    <m/>
  </r>
  <r>
    <x v="16"/>
    <x v="8"/>
    <x v="71"/>
    <x v="4"/>
    <x v="0"/>
    <m/>
    <m/>
    <m/>
    <m/>
    <m/>
    <n v="0"/>
    <m/>
  </r>
  <r>
    <x v="16"/>
    <x v="8"/>
    <x v="222"/>
    <x v="4"/>
    <x v="0"/>
    <m/>
    <m/>
    <m/>
    <m/>
    <m/>
    <n v="0"/>
    <m/>
  </r>
  <r>
    <x v="16"/>
    <x v="8"/>
    <x v="171"/>
    <x v="4"/>
    <x v="0"/>
    <m/>
    <m/>
    <m/>
    <m/>
    <m/>
    <n v="0"/>
    <m/>
  </r>
  <r>
    <x v="16"/>
    <x v="8"/>
    <x v="83"/>
    <x v="4"/>
    <x v="0"/>
    <m/>
    <m/>
    <m/>
    <m/>
    <m/>
    <n v="0"/>
    <m/>
  </r>
  <r>
    <x v="16"/>
    <x v="10"/>
    <x v="109"/>
    <x v="4"/>
    <x v="0"/>
    <m/>
    <m/>
    <m/>
    <m/>
    <m/>
    <n v="0"/>
    <m/>
  </r>
  <r>
    <x v="16"/>
    <x v="10"/>
    <x v="144"/>
    <x v="4"/>
    <x v="0"/>
    <m/>
    <m/>
    <m/>
    <m/>
    <m/>
    <n v="0"/>
    <m/>
  </r>
  <r>
    <x v="16"/>
    <x v="10"/>
    <x v="151"/>
    <x v="4"/>
    <x v="0"/>
    <m/>
    <m/>
    <m/>
    <m/>
    <m/>
    <n v="0"/>
    <m/>
  </r>
  <r>
    <x v="16"/>
    <x v="11"/>
    <x v="113"/>
    <x v="4"/>
    <x v="0"/>
    <m/>
    <m/>
    <m/>
    <m/>
    <m/>
    <n v="0"/>
    <n v="117"/>
  </r>
  <r>
    <x v="16"/>
    <x v="6"/>
    <x v="108"/>
    <x v="4"/>
    <x v="0"/>
    <m/>
    <m/>
    <m/>
    <m/>
    <m/>
    <n v="0"/>
    <m/>
  </r>
  <r>
    <x v="16"/>
    <x v="6"/>
    <x v="91"/>
    <x v="4"/>
    <x v="0"/>
    <m/>
    <m/>
    <m/>
    <m/>
    <m/>
    <n v="0"/>
    <m/>
  </r>
  <r>
    <x v="16"/>
    <x v="6"/>
    <x v="80"/>
    <x v="4"/>
    <x v="0"/>
    <m/>
    <m/>
    <m/>
    <m/>
    <m/>
    <n v="0"/>
    <m/>
  </r>
  <r>
    <x v="16"/>
    <x v="6"/>
    <x v="44"/>
    <x v="4"/>
    <x v="0"/>
    <m/>
    <m/>
    <m/>
    <m/>
    <m/>
    <n v="0"/>
    <m/>
  </r>
  <r>
    <x v="16"/>
    <x v="6"/>
    <x v="90"/>
    <x v="4"/>
    <x v="0"/>
    <m/>
    <m/>
    <m/>
    <m/>
    <m/>
    <n v="0"/>
    <m/>
  </r>
  <r>
    <x v="16"/>
    <x v="6"/>
    <x v="177"/>
    <x v="4"/>
    <x v="0"/>
    <m/>
    <m/>
    <m/>
    <m/>
    <m/>
    <n v="0"/>
    <m/>
  </r>
  <r>
    <x v="16"/>
    <x v="6"/>
    <x v="61"/>
    <x v="4"/>
    <x v="0"/>
    <m/>
    <m/>
    <m/>
    <m/>
    <m/>
    <n v="0"/>
    <m/>
  </r>
  <r>
    <x v="16"/>
    <x v="6"/>
    <x v="105"/>
    <x v="4"/>
    <x v="0"/>
    <m/>
    <m/>
    <m/>
    <m/>
    <m/>
    <n v="0"/>
    <m/>
  </r>
  <r>
    <x v="16"/>
    <x v="6"/>
    <x v="138"/>
    <x v="4"/>
    <x v="0"/>
    <m/>
    <m/>
    <m/>
    <m/>
    <m/>
    <n v="0"/>
    <m/>
  </r>
  <r>
    <x v="16"/>
    <x v="0"/>
    <x v="9"/>
    <x v="4"/>
    <x v="0"/>
    <m/>
    <m/>
    <m/>
    <m/>
    <m/>
    <n v="0"/>
    <n v="40"/>
  </r>
  <r>
    <x v="16"/>
    <x v="0"/>
    <x v="0"/>
    <x v="4"/>
    <x v="0"/>
    <m/>
    <m/>
    <m/>
    <m/>
    <m/>
    <n v="0"/>
    <n v="60"/>
  </r>
  <r>
    <x v="16"/>
    <x v="0"/>
    <x v="68"/>
    <x v="4"/>
    <x v="0"/>
    <m/>
    <m/>
    <m/>
    <m/>
    <m/>
    <n v="0"/>
    <n v="99"/>
  </r>
  <r>
    <x v="16"/>
    <x v="0"/>
    <x v="128"/>
    <x v="4"/>
    <x v="0"/>
    <m/>
    <m/>
    <m/>
    <m/>
    <m/>
    <n v="0"/>
    <m/>
  </r>
  <r>
    <x v="16"/>
    <x v="0"/>
    <x v="124"/>
    <x v="4"/>
    <x v="0"/>
    <m/>
    <m/>
    <m/>
    <m/>
    <m/>
    <n v="0"/>
    <m/>
  </r>
  <r>
    <x v="16"/>
    <x v="0"/>
    <x v="12"/>
    <x v="4"/>
    <x v="0"/>
    <m/>
    <m/>
    <m/>
    <m/>
    <m/>
    <n v="0"/>
    <n v="9"/>
  </r>
  <r>
    <x v="16"/>
    <x v="0"/>
    <x v="40"/>
    <x v="4"/>
    <x v="0"/>
    <m/>
    <m/>
    <m/>
    <m/>
    <m/>
    <n v="0"/>
    <m/>
  </r>
  <r>
    <x v="16"/>
    <x v="0"/>
    <x v="70"/>
    <x v="4"/>
    <x v="0"/>
    <m/>
    <m/>
    <m/>
    <m/>
    <m/>
    <n v="0"/>
    <m/>
  </r>
  <r>
    <x v="16"/>
    <x v="0"/>
    <x v="77"/>
    <x v="4"/>
    <x v="0"/>
    <m/>
    <m/>
    <m/>
    <m/>
    <m/>
    <n v="0"/>
    <m/>
  </r>
  <r>
    <x v="16"/>
    <x v="0"/>
    <x v="131"/>
    <x v="4"/>
    <x v="0"/>
    <m/>
    <m/>
    <m/>
    <m/>
    <m/>
    <n v="0"/>
    <m/>
  </r>
  <r>
    <x v="16"/>
    <x v="0"/>
    <x v="7"/>
    <x v="4"/>
    <x v="0"/>
    <m/>
    <m/>
    <m/>
    <m/>
    <m/>
    <n v="0"/>
    <n v="132"/>
  </r>
  <r>
    <x v="16"/>
    <x v="0"/>
    <x v="50"/>
    <x v="4"/>
    <x v="0"/>
    <m/>
    <m/>
    <m/>
    <m/>
    <m/>
    <n v="0"/>
    <m/>
  </r>
  <r>
    <x v="16"/>
    <x v="0"/>
    <x v="1"/>
    <x v="4"/>
    <x v="0"/>
    <m/>
    <m/>
    <m/>
    <m/>
    <m/>
    <n v="0"/>
    <n v="240"/>
  </r>
  <r>
    <x v="16"/>
    <x v="0"/>
    <x v="8"/>
    <x v="4"/>
    <x v="0"/>
    <m/>
    <m/>
    <m/>
    <m/>
    <m/>
    <n v="0"/>
    <m/>
  </r>
  <r>
    <x v="16"/>
    <x v="0"/>
    <x v="60"/>
    <x v="4"/>
    <x v="0"/>
    <m/>
    <m/>
    <m/>
    <m/>
    <m/>
    <n v="0"/>
    <m/>
  </r>
  <r>
    <x v="16"/>
    <x v="0"/>
    <x v="78"/>
    <x v="4"/>
    <x v="0"/>
    <m/>
    <m/>
    <m/>
    <m/>
    <m/>
    <n v="0"/>
    <m/>
  </r>
  <r>
    <x v="16"/>
    <x v="0"/>
    <x v="101"/>
    <x v="4"/>
    <x v="0"/>
    <m/>
    <m/>
    <m/>
    <m/>
    <m/>
    <n v="0"/>
    <m/>
  </r>
  <r>
    <x v="16"/>
    <x v="0"/>
    <x v="32"/>
    <x v="4"/>
    <x v="0"/>
    <m/>
    <m/>
    <m/>
    <m/>
    <m/>
    <n v="0"/>
    <m/>
  </r>
  <r>
    <x v="16"/>
    <x v="0"/>
    <x v="132"/>
    <x v="4"/>
    <x v="0"/>
    <m/>
    <m/>
    <m/>
    <m/>
    <m/>
    <n v="0"/>
    <m/>
  </r>
  <r>
    <x v="16"/>
    <x v="0"/>
    <x v="162"/>
    <x v="4"/>
    <x v="0"/>
    <m/>
    <m/>
    <m/>
    <m/>
    <m/>
    <n v="0"/>
    <m/>
  </r>
  <r>
    <x v="16"/>
    <x v="0"/>
    <x v="18"/>
    <x v="4"/>
    <x v="0"/>
    <m/>
    <m/>
    <m/>
    <m/>
    <m/>
    <n v="0"/>
    <n v="80"/>
  </r>
  <r>
    <x v="16"/>
    <x v="0"/>
    <x v="46"/>
    <x v="4"/>
    <x v="0"/>
    <m/>
    <m/>
    <m/>
    <m/>
    <m/>
    <n v="0"/>
    <m/>
  </r>
  <r>
    <x v="16"/>
    <x v="0"/>
    <x v="31"/>
    <x v="4"/>
    <x v="0"/>
    <m/>
    <m/>
    <m/>
    <m/>
    <m/>
    <n v="0"/>
    <n v="84"/>
  </r>
  <r>
    <x v="16"/>
    <x v="0"/>
    <x v="96"/>
    <x v="4"/>
    <x v="0"/>
    <m/>
    <m/>
    <m/>
    <m/>
    <m/>
    <n v="0"/>
    <m/>
  </r>
  <r>
    <x v="16"/>
    <x v="0"/>
    <x v="54"/>
    <x v="4"/>
    <x v="0"/>
    <m/>
    <m/>
    <m/>
    <m/>
    <m/>
    <n v="0"/>
    <n v="190"/>
  </r>
  <r>
    <x v="16"/>
    <x v="0"/>
    <x v="103"/>
    <x v="4"/>
    <x v="0"/>
    <m/>
    <m/>
    <m/>
    <m/>
    <m/>
    <n v="0"/>
    <m/>
  </r>
  <r>
    <x v="16"/>
    <x v="5"/>
    <x v="89"/>
    <x v="4"/>
    <x v="0"/>
    <m/>
    <m/>
    <m/>
    <m/>
    <m/>
    <n v="0"/>
    <n v="401"/>
  </r>
  <r>
    <x v="16"/>
    <x v="5"/>
    <x v="69"/>
    <x v="4"/>
    <x v="0"/>
    <m/>
    <m/>
    <m/>
    <m/>
    <m/>
    <n v="0"/>
    <n v="314"/>
  </r>
  <r>
    <x v="16"/>
    <x v="5"/>
    <x v="33"/>
    <x v="4"/>
    <x v="0"/>
    <m/>
    <m/>
    <m/>
    <m/>
    <m/>
    <n v="0"/>
    <n v="1895"/>
  </r>
  <r>
    <x v="16"/>
    <x v="5"/>
    <x v="39"/>
    <x v="4"/>
    <x v="0"/>
    <m/>
    <m/>
    <m/>
    <m/>
    <m/>
    <n v="0"/>
    <n v="645"/>
  </r>
  <r>
    <x v="16"/>
    <x v="5"/>
    <x v="22"/>
    <x v="4"/>
    <x v="0"/>
    <m/>
    <m/>
    <m/>
    <m/>
    <m/>
    <n v="0"/>
    <n v="628"/>
  </r>
  <r>
    <x v="16"/>
    <x v="7"/>
    <x v="121"/>
    <x v="4"/>
    <x v="0"/>
    <m/>
    <m/>
    <m/>
    <m/>
    <m/>
    <n v="0"/>
    <m/>
  </r>
  <r>
    <x v="16"/>
    <x v="7"/>
    <x v="52"/>
    <x v="4"/>
    <x v="0"/>
    <m/>
    <m/>
    <m/>
    <m/>
    <m/>
    <n v="0"/>
    <n v="47"/>
  </r>
  <r>
    <x v="16"/>
    <x v="7"/>
    <x v="82"/>
    <x v="4"/>
    <x v="0"/>
    <m/>
    <m/>
    <m/>
    <m/>
    <m/>
    <n v="0"/>
    <m/>
  </r>
  <r>
    <x v="16"/>
    <x v="5"/>
    <x v="66"/>
    <x v="4"/>
    <x v="0"/>
    <m/>
    <m/>
    <m/>
    <m/>
    <m/>
    <n v="0"/>
    <m/>
  </r>
  <r>
    <x v="16"/>
    <x v="7"/>
    <x v="117"/>
    <x v="4"/>
    <x v="0"/>
    <m/>
    <m/>
    <m/>
    <m/>
    <m/>
    <n v="0"/>
    <m/>
  </r>
  <r>
    <x v="16"/>
    <x v="7"/>
    <x v="115"/>
    <x v="4"/>
    <x v="0"/>
    <m/>
    <m/>
    <m/>
    <m/>
    <m/>
    <n v="0"/>
    <m/>
  </r>
  <r>
    <x v="16"/>
    <x v="7"/>
    <x v="139"/>
    <x v="4"/>
    <x v="0"/>
    <m/>
    <m/>
    <m/>
    <m/>
    <m/>
    <n v="0"/>
    <m/>
  </r>
  <r>
    <x v="16"/>
    <x v="7"/>
    <x v="72"/>
    <x v="4"/>
    <x v="0"/>
    <m/>
    <m/>
    <m/>
    <m/>
    <m/>
    <n v="0"/>
    <n v="146"/>
  </r>
  <r>
    <x v="16"/>
    <x v="7"/>
    <x v="62"/>
    <x v="4"/>
    <x v="0"/>
    <m/>
    <m/>
    <m/>
    <m/>
    <m/>
    <n v="0"/>
    <n v="500"/>
  </r>
  <r>
    <x v="16"/>
    <x v="7"/>
    <x v="149"/>
    <x v="4"/>
    <x v="0"/>
    <m/>
    <m/>
    <m/>
    <m/>
    <m/>
    <n v="0"/>
    <m/>
  </r>
  <r>
    <x v="16"/>
    <x v="7"/>
    <x v="133"/>
    <x v="4"/>
    <x v="0"/>
    <m/>
    <m/>
    <m/>
    <m/>
    <m/>
    <n v="0"/>
    <m/>
  </r>
  <r>
    <x v="16"/>
    <x v="7"/>
    <x v="130"/>
    <x v="4"/>
    <x v="0"/>
    <m/>
    <m/>
    <m/>
    <m/>
    <m/>
    <n v="0"/>
    <m/>
  </r>
  <r>
    <x v="16"/>
    <x v="7"/>
    <x v="259"/>
    <x v="4"/>
    <x v="0"/>
    <m/>
    <m/>
    <m/>
    <m/>
    <m/>
    <n v="0"/>
    <m/>
  </r>
  <r>
    <x v="16"/>
    <x v="12"/>
    <x v="157"/>
    <x v="4"/>
    <x v="0"/>
    <m/>
    <m/>
    <m/>
    <m/>
    <m/>
    <n v="0"/>
    <m/>
  </r>
  <r>
    <x v="16"/>
    <x v="12"/>
    <x v="156"/>
    <x v="4"/>
    <x v="0"/>
    <m/>
    <m/>
    <m/>
    <m/>
    <m/>
    <n v="0"/>
    <m/>
  </r>
  <r>
    <x v="16"/>
    <x v="4"/>
    <x v="36"/>
    <x v="4"/>
    <x v="0"/>
    <m/>
    <m/>
    <m/>
    <m/>
    <m/>
    <n v="0"/>
    <n v="2465"/>
  </r>
  <r>
    <x v="16"/>
    <x v="4"/>
    <x v="57"/>
    <x v="4"/>
    <x v="0"/>
    <m/>
    <m/>
    <m/>
    <m/>
    <m/>
    <n v="0"/>
    <n v="423"/>
  </r>
  <r>
    <x v="16"/>
    <x v="4"/>
    <x v="35"/>
    <x v="4"/>
    <x v="0"/>
    <m/>
    <m/>
    <m/>
    <m/>
    <m/>
    <n v="0"/>
    <n v="669"/>
  </r>
  <r>
    <x v="16"/>
    <x v="4"/>
    <x v="34"/>
    <x v="4"/>
    <x v="0"/>
    <m/>
    <m/>
    <m/>
    <m/>
    <m/>
    <n v="0"/>
    <n v="938"/>
  </r>
  <r>
    <x v="16"/>
    <x v="3"/>
    <x v="97"/>
    <x v="4"/>
    <x v="0"/>
    <m/>
    <m/>
    <m/>
    <m/>
    <m/>
    <n v="0"/>
    <n v="67"/>
  </r>
  <r>
    <x v="16"/>
    <x v="3"/>
    <x v="55"/>
    <x v="4"/>
    <x v="0"/>
    <m/>
    <m/>
    <m/>
    <m/>
    <m/>
    <n v="0"/>
    <m/>
  </r>
  <r>
    <x v="16"/>
    <x v="3"/>
    <x v="16"/>
    <x v="4"/>
    <x v="0"/>
    <m/>
    <m/>
    <m/>
    <m/>
    <m/>
    <n v="0"/>
    <n v="159"/>
  </r>
  <r>
    <x v="16"/>
    <x v="4"/>
    <x v="155"/>
    <x v="4"/>
    <x v="0"/>
    <m/>
    <m/>
    <m/>
    <m/>
    <m/>
    <n v="0"/>
    <n v="50"/>
  </r>
  <r>
    <x v="16"/>
    <x v="4"/>
    <x v="73"/>
    <x v="4"/>
    <x v="0"/>
    <m/>
    <m/>
    <m/>
    <m/>
    <m/>
    <n v="0"/>
    <m/>
  </r>
  <r>
    <x v="16"/>
    <x v="4"/>
    <x v="56"/>
    <x v="4"/>
    <x v="0"/>
    <m/>
    <m/>
    <m/>
    <m/>
    <m/>
    <n v="0"/>
    <n v="99"/>
  </r>
  <r>
    <x v="16"/>
    <x v="4"/>
    <x v="27"/>
    <x v="4"/>
    <x v="0"/>
    <m/>
    <m/>
    <m/>
    <m/>
    <m/>
    <n v="0"/>
    <n v="1711"/>
  </r>
  <r>
    <x v="16"/>
    <x v="4"/>
    <x v="45"/>
    <x v="4"/>
    <x v="0"/>
    <m/>
    <m/>
    <m/>
    <m/>
    <m/>
    <n v="0"/>
    <n v="130"/>
  </r>
  <r>
    <x v="16"/>
    <x v="4"/>
    <x v="17"/>
    <x v="4"/>
    <x v="0"/>
    <m/>
    <m/>
    <m/>
    <m/>
    <m/>
    <n v="0"/>
    <n v="1577"/>
  </r>
  <r>
    <x v="16"/>
    <x v="4"/>
    <x v="65"/>
    <x v="4"/>
    <x v="0"/>
    <m/>
    <m/>
    <m/>
    <m/>
    <m/>
    <n v="0"/>
    <n v="215"/>
  </r>
  <r>
    <x v="16"/>
    <x v="4"/>
    <x v="53"/>
    <x v="4"/>
    <x v="0"/>
    <m/>
    <m/>
    <m/>
    <m/>
    <m/>
    <n v="0"/>
    <n v="855"/>
  </r>
  <r>
    <x v="16"/>
    <x v="2"/>
    <x v="48"/>
    <x v="4"/>
    <x v="0"/>
    <m/>
    <m/>
    <m/>
    <m/>
    <m/>
    <n v="0"/>
    <n v="277"/>
  </r>
  <r>
    <x v="16"/>
    <x v="2"/>
    <x v="49"/>
    <x v="4"/>
    <x v="0"/>
    <m/>
    <m/>
    <m/>
    <m/>
    <m/>
    <n v="0"/>
    <n v="690"/>
  </r>
  <r>
    <x v="16"/>
    <x v="2"/>
    <x v="47"/>
    <x v="4"/>
    <x v="0"/>
    <m/>
    <m/>
    <m/>
    <m/>
    <m/>
    <n v="0"/>
    <n v="456"/>
  </r>
  <r>
    <x v="16"/>
    <x v="2"/>
    <x v="88"/>
    <x v="4"/>
    <x v="0"/>
    <m/>
    <m/>
    <m/>
    <m/>
    <m/>
    <n v="0"/>
    <n v="90"/>
  </r>
  <r>
    <x v="16"/>
    <x v="2"/>
    <x v="110"/>
    <x v="4"/>
    <x v="0"/>
    <m/>
    <m/>
    <m/>
    <m/>
    <m/>
    <n v="0"/>
    <m/>
  </r>
  <r>
    <x v="16"/>
    <x v="2"/>
    <x v="87"/>
    <x v="4"/>
    <x v="0"/>
    <m/>
    <m/>
    <m/>
    <m/>
    <m/>
    <n v="0"/>
    <n v="266"/>
  </r>
  <r>
    <x v="16"/>
    <x v="2"/>
    <x v="84"/>
    <x v="4"/>
    <x v="0"/>
    <m/>
    <m/>
    <m/>
    <m/>
    <m/>
    <n v="0"/>
    <n v="1083"/>
  </r>
  <r>
    <x v="16"/>
    <x v="2"/>
    <x v="11"/>
    <x v="4"/>
    <x v="0"/>
    <m/>
    <m/>
    <m/>
    <m/>
    <m/>
    <n v="0"/>
    <n v="229"/>
  </r>
  <r>
    <x v="16"/>
    <x v="2"/>
    <x v="120"/>
    <x v="4"/>
    <x v="0"/>
    <m/>
    <m/>
    <m/>
    <m/>
    <m/>
    <n v="0"/>
    <m/>
  </r>
  <r>
    <x v="16"/>
    <x v="2"/>
    <x v="58"/>
    <x v="4"/>
    <x v="0"/>
    <m/>
    <m/>
    <m/>
    <m/>
    <m/>
    <n v="0"/>
    <m/>
  </r>
  <r>
    <x v="16"/>
    <x v="2"/>
    <x v="112"/>
    <x v="4"/>
    <x v="0"/>
    <m/>
    <m/>
    <m/>
    <m/>
    <m/>
    <n v="0"/>
    <m/>
  </r>
  <r>
    <x v="16"/>
    <x v="2"/>
    <x v="20"/>
    <x v="4"/>
    <x v="0"/>
    <m/>
    <m/>
    <m/>
    <m/>
    <m/>
    <n v="0"/>
    <n v="555"/>
  </r>
  <r>
    <x v="16"/>
    <x v="2"/>
    <x v="86"/>
    <x v="4"/>
    <x v="0"/>
    <m/>
    <m/>
    <m/>
    <m/>
    <m/>
    <n v="0"/>
    <n v="178"/>
  </r>
  <r>
    <x v="16"/>
    <x v="2"/>
    <x v="59"/>
    <x v="4"/>
    <x v="0"/>
    <m/>
    <m/>
    <m/>
    <m/>
    <m/>
    <n v="0"/>
    <m/>
  </r>
  <r>
    <x v="16"/>
    <x v="2"/>
    <x v="10"/>
    <x v="4"/>
    <x v="0"/>
    <m/>
    <m/>
    <m/>
    <m/>
    <m/>
    <n v="0"/>
    <n v="158"/>
  </r>
  <r>
    <x v="16"/>
    <x v="2"/>
    <x v="4"/>
    <x v="4"/>
    <x v="0"/>
    <m/>
    <m/>
    <m/>
    <m/>
    <m/>
    <n v="0"/>
    <n v="167"/>
  </r>
  <r>
    <x v="16"/>
    <x v="2"/>
    <x v="29"/>
    <x v="4"/>
    <x v="0"/>
    <m/>
    <m/>
    <m/>
    <m/>
    <m/>
    <n v="0"/>
    <m/>
  </r>
  <r>
    <x v="16"/>
    <x v="2"/>
    <x v="26"/>
    <x v="4"/>
    <x v="0"/>
    <m/>
    <m/>
    <m/>
    <m/>
    <m/>
    <n v="0"/>
    <m/>
  </r>
  <r>
    <x v="16"/>
    <x v="2"/>
    <x v="122"/>
    <x v="4"/>
    <x v="0"/>
    <m/>
    <m/>
    <m/>
    <m/>
    <m/>
    <n v="0"/>
    <m/>
  </r>
  <r>
    <x v="16"/>
    <x v="3"/>
    <x v="74"/>
    <x v="4"/>
    <x v="0"/>
    <m/>
    <m/>
    <m/>
    <m/>
    <m/>
    <n v="0"/>
    <n v="276"/>
  </r>
  <r>
    <x v="16"/>
    <x v="3"/>
    <x v="111"/>
    <x v="4"/>
    <x v="0"/>
    <m/>
    <m/>
    <m/>
    <m/>
    <m/>
    <n v="0"/>
    <m/>
  </r>
  <r>
    <x v="16"/>
    <x v="3"/>
    <x v="134"/>
    <x v="4"/>
    <x v="0"/>
    <m/>
    <m/>
    <m/>
    <m/>
    <m/>
    <n v="0"/>
    <m/>
  </r>
  <r>
    <x v="16"/>
    <x v="3"/>
    <x v="183"/>
    <x v="4"/>
    <x v="0"/>
    <m/>
    <m/>
    <m/>
    <m/>
    <m/>
    <n v="0"/>
    <m/>
  </r>
  <r>
    <x v="16"/>
    <x v="3"/>
    <x v="211"/>
    <x v="4"/>
    <x v="0"/>
    <m/>
    <m/>
    <m/>
    <m/>
    <m/>
    <n v="0"/>
    <m/>
  </r>
  <r>
    <x v="16"/>
    <x v="3"/>
    <x v="51"/>
    <x v="4"/>
    <x v="0"/>
    <m/>
    <m/>
    <m/>
    <m/>
    <m/>
    <n v="0"/>
    <m/>
  </r>
  <r>
    <x v="16"/>
    <x v="3"/>
    <x v="104"/>
    <x v="4"/>
    <x v="0"/>
    <m/>
    <m/>
    <m/>
    <m/>
    <m/>
    <n v="0"/>
    <m/>
  </r>
  <r>
    <x v="16"/>
    <x v="3"/>
    <x v="42"/>
    <x v="4"/>
    <x v="0"/>
    <m/>
    <m/>
    <m/>
    <m/>
    <m/>
    <n v="0"/>
    <n v="369"/>
  </r>
  <r>
    <x v="16"/>
    <x v="3"/>
    <x v="38"/>
    <x v="4"/>
    <x v="0"/>
    <m/>
    <m/>
    <m/>
    <m/>
    <m/>
    <n v="0"/>
    <n v="587"/>
  </r>
  <r>
    <x v="16"/>
    <x v="3"/>
    <x v="63"/>
    <x v="4"/>
    <x v="0"/>
    <m/>
    <m/>
    <m/>
    <m/>
    <m/>
    <n v="0"/>
    <n v="8"/>
  </r>
  <r>
    <x v="16"/>
    <x v="3"/>
    <x v="98"/>
    <x v="4"/>
    <x v="0"/>
    <m/>
    <m/>
    <m/>
    <m/>
    <m/>
    <n v="0"/>
    <m/>
  </r>
  <r>
    <x v="16"/>
    <x v="3"/>
    <x v="119"/>
    <x v="4"/>
    <x v="0"/>
    <m/>
    <m/>
    <m/>
    <m/>
    <m/>
    <n v="0"/>
    <m/>
  </r>
  <r>
    <x v="16"/>
    <x v="3"/>
    <x v="190"/>
    <x v="4"/>
    <x v="0"/>
    <m/>
    <m/>
    <m/>
    <m/>
    <m/>
    <n v="0"/>
    <m/>
  </r>
  <r>
    <x v="16"/>
    <x v="2"/>
    <x v="81"/>
    <x v="4"/>
    <x v="0"/>
    <m/>
    <m/>
    <m/>
    <m/>
    <m/>
    <n v="0"/>
    <m/>
  </r>
  <r>
    <x v="16"/>
    <x v="2"/>
    <x v="43"/>
    <x v="4"/>
    <x v="0"/>
    <m/>
    <m/>
    <m/>
    <m/>
    <m/>
    <n v="0"/>
    <m/>
  </r>
  <r>
    <x v="16"/>
    <x v="9"/>
    <x v="106"/>
    <x v="3"/>
    <x v="0"/>
    <m/>
    <m/>
    <m/>
    <m/>
    <m/>
    <n v="0"/>
    <m/>
  </r>
  <r>
    <x v="16"/>
    <x v="9"/>
    <x v="107"/>
    <x v="3"/>
    <x v="0"/>
    <m/>
    <m/>
    <m/>
    <m/>
    <m/>
    <n v="0"/>
    <m/>
  </r>
  <r>
    <x v="16"/>
    <x v="9"/>
    <x v="126"/>
    <x v="3"/>
    <x v="0"/>
    <m/>
    <m/>
    <m/>
    <m/>
    <m/>
    <n v="0"/>
    <m/>
  </r>
  <r>
    <x v="16"/>
    <x v="9"/>
    <x v="154"/>
    <x v="3"/>
    <x v="0"/>
    <m/>
    <m/>
    <m/>
    <m/>
    <m/>
    <n v="0"/>
    <m/>
  </r>
  <r>
    <x v="16"/>
    <x v="9"/>
    <x v="95"/>
    <x v="3"/>
    <x v="0"/>
    <m/>
    <m/>
    <m/>
    <m/>
    <m/>
    <n v="0"/>
    <m/>
  </r>
  <r>
    <x v="16"/>
    <x v="9"/>
    <x v="161"/>
    <x v="3"/>
    <x v="0"/>
    <m/>
    <m/>
    <m/>
    <m/>
    <m/>
    <n v="0"/>
    <m/>
  </r>
  <r>
    <x v="16"/>
    <x v="9"/>
    <x v="158"/>
    <x v="3"/>
    <x v="0"/>
    <m/>
    <m/>
    <m/>
    <m/>
    <m/>
    <n v="0"/>
    <m/>
  </r>
  <r>
    <x v="16"/>
    <x v="9"/>
    <x v="148"/>
    <x v="3"/>
    <x v="0"/>
    <m/>
    <m/>
    <m/>
    <m/>
    <m/>
    <n v="0"/>
    <m/>
  </r>
  <r>
    <x v="16"/>
    <x v="9"/>
    <x v="142"/>
    <x v="3"/>
    <x v="0"/>
    <m/>
    <m/>
    <m/>
    <m/>
    <m/>
    <n v="0"/>
    <m/>
  </r>
  <r>
    <x v="16"/>
    <x v="9"/>
    <x v="173"/>
    <x v="3"/>
    <x v="0"/>
    <m/>
    <m/>
    <m/>
    <m/>
    <m/>
    <n v="0"/>
    <m/>
  </r>
  <r>
    <x v="16"/>
    <x v="9"/>
    <x v="137"/>
    <x v="3"/>
    <x v="0"/>
    <m/>
    <m/>
    <m/>
    <m/>
    <m/>
    <n v="0"/>
    <m/>
  </r>
  <r>
    <x v="16"/>
    <x v="9"/>
    <x v="146"/>
    <x v="3"/>
    <x v="0"/>
    <m/>
    <m/>
    <m/>
    <m/>
    <m/>
    <n v="0"/>
    <m/>
  </r>
  <r>
    <x v="16"/>
    <x v="9"/>
    <x v="159"/>
    <x v="3"/>
    <x v="0"/>
    <m/>
    <m/>
    <m/>
    <m/>
    <m/>
    <n v="0"/>
    <m/>
  </r>
  <r>
    <x v="16"/>
    <x v="9"/>
    <x v="170"/>
    <x v="3"/>
    <x v="0"/>
    <m/>
    <m/>
    <m/>
    <m/>
    <m/>
    <n v="0"/>
    <m/>
  </r>
  <r>
    <x v="16"/>
    <x v="1"/>
    <x v="23"/>
    <x v="3"/>
    <x v="0"/>
    <m/>
    <m/>
    <m/>
    <m/>
    <m/>
    <n v="0"/>
    <n v="640"/>
  </r>
  <r>
    <x v="16"/>
    <x v="1"/>
    <x v="24"/>
    <x v="3"/>
    <x v="0"/>
    <m/>
    <m/>
    <m/>
    <m/>
    <m/>
    <n v="0"/>
    <n v="682"/>
  </r>
  <r>
    <x v="16"/>
    <x v="1"/>
    <x v="79"/>
    <x v="3"/>
    <x v="0"/>
    <m/>
    <m/>
    <m/>
    <m/>
    <m/>
    <n v="0"/>
    <m/>
  </r>
  <r>
    <x v="16"/>
    <x v="1"/>
    <x v="41"/>
    <x v="3"/>
    <x v="0"/>
    <m/>
    <m/>
    <m/>
    <m/>
    <m/>
    <n v="0"/>
    <m/>
  </r>
  <r>
    <x v="16"/>
    <x v="1"/>
    <x v="2"/>
    <x v="3"/>
    <x v="0"/>
    <m/>
    <m/>
    <m/>
    <m/>
    <m/>
    <n v="0"/>
    <n v="1741"/>
  </r>
  <r>
    <x v="16"/>
    <x v="1"/>
    <x v="21"/>
    <x v="3"/>
    <x v="0"/>
    <m/>
    <m/>
    <m/>
    <m/>
    <m/>
    <n v="0"/>
    <n v="130"/>
  </r>
  <r>
    <x v="16"/>
    <x v="1"/>
    <x v="5"/>
    <x v="3"/>
    <x v="0"/>
    <m/>
    <m/>
    <m/>
    <m/>
    <m/>
    <n v="0"/>
    <n v="862"/>
  </r>
  <r>
    <x v="16"/>
    <x v="1"/>
    <x v="37"/>
    <x v="3"/>
    <x v="0"/>
    <m/>
    <m/>
    <m/>
    <m/>
    <m/>
    <n v="0"/>
    <n v="83"/>
  </r>
  <r>
    <x v="16"/>
    <x v="1"/>
    <x v="19"/>
    <x v="3"/>
    <x v="0"/>
    <m/>
    <m/>
    <m/>
    <m/>
    <m/>
    <n v="0"/>
    <n v="439"/>
  </r>
  <r>
    <x v="16"/>
    <x v="1"/>
    <x v="30"/>
    <x v="3"/>
    <x v="0"/>
    <m/>
    <m/>
    <m/>
    <m/>
    <m/>
    <n v="0"/>
    <n v="840"/>
  </r>
  <r>
    <x v="16"/>
    <x v="1"/>
    <x v="14"/>
    <x v="3"/>
    <x v="0"/>
    <m/>
    <m/>
    <m/>
    <m/>
    <m/>
    <n v="0"/>
    <n v="63"/>
  </r>
  <r>
    <x v="16"/>
    <x v="1"/>
    <x v="6"/>
    <x v="3"/>
    <x v="0"/>
    <m/>
    <m/>
    <m/>
    <m/>
    <m/>
    <n v="0"/>
    <m/>
  </r>
  <r>
    <x v="16"/>
    <x v="1"/>
    <x v="25"/>
    <x v="3"/>
    <x v="0"/>
    <m/>
    <m/>
    <m/>
    <m/>
    <m/>
    <n v="0"/>
    <m/>
  </r>
  <r>
    <x v="16"/>
    <x v="1"/>
    <x v="28"/>
    <x v="3"/>
    <x v="0"/>
    <m/>
    <m/>
    <m/>
    <m/>
    <m/>
    <n v="0"/>
    <m/>
  </r>
  <r>
    <x v="16"/>
    <x v="1"/>
    <x v="169"/>
    <x v="3"/>
    <x v="0"/>
    <m/>
    <m/>
    <m/>
    <m/>
    <m/>
    <n v="0"/>
    <m/>
  </r>
  <r>
    <x v="16"/>
    <x v="1"/>
    <x v="64"/>
    <x v="3"/>
    <x v="0"/>
    <m/>
    <m/>
    <m/>
    <m/>
    <m/>
    <n v="0"/>
    <m/>
  </r>
  <r>
    <x v="16"/>
    <x v="1"/>
    <x v="75"/>
    <x v="3"/>
    <x v="0"/>
    <m/>
    <m/>
    <m/>
    <m/>
    <m/>
    <n v="0"/>
    <m/>
  </r>
  <r>
    <x v="16"/>
    <x v="1"/>
    <x v="94"/>
    <x v="3"/>
    <x v="0"/>
    <m/>
    <m/>
    <m/>
    <m/>
    <m/>
    <n v="0"/>
    <m/>
  </r>
  <r>
    <x v="16"/>
    <x v="1"/>
    <x v="163"/>
    <x v="3"/>
    <x v="0"/>
    <m/>
    <m/>
    <m/>
    <m/>
    <m/>
    <n v="0"/>
    <m/>
  </r>
  <r>
    <x v="16"/>
    <x v="1"/>
    <x v="166"/>
    <x v="3"/>
    <x v="0"/>
    <m/>
    <m/>
    <m/>
    <m/>
    <m/>
    <n v="0"/>
    <m/>
  </r>
  <r>
    <x v="16"/>
    <x v="1"/>
    <x v="116"/>
    <x v="3"/>
    <x v="0"/>
    <m/>
    <m/>
    <m/>
    <m/>
    <m/>
    <n v="0"/>
    <m/>
  </r>
  <r>
    <x v="16"/>
    <x v="1"/>
    <x v="145"/>
    <x v="3"/>
    <x v="0"/>
    <m/>
    <m/>
    <m/>
    <m/>
    <m/>
    <n v="0"/>
    <m/>
  </r>
  <r>
    <x v="16"/>
    <x v="1"/>
    <x v="118"/>
    <x v="3"/>
    <x v="0"/>
    <m/>
    <m/>
    <m/>
    <m/>
    <m/>
    <n v="0"/>
    <m/>
  </r>
  <r>
    <x v="16"/>
    <x v="1"/>
    <x v="153"/>
    <x v="3"/>
    <x v="0"/>
    <m/>
    <m/>
    <m/>
    <m/>
    <m/>
    <n v="0"/>
    <m/>
  </r>
  <r>
    <x v="16"/>
    <x v="1"/>
    <x v="129"/>
    <x v="3"/>
    <x v="0"/>
    <m/>
    <m/>
    <m/>
    <m/>
    <m/>
    <n v="0"/>
    <m/>
  </r>
  <r>
    <x v="16"/>
    <x v="1"/>
    <x v="93"/>
    <x v="3"/>
    <x v="0"/>
    <m/>
    <m/>
    <m/>
    <m/>
    <m/>
    <n v="0"/>
    <m/>
  </r>
  <r>
    <x v="16"/>
    <x v="1"/>
    <x v="67"/>
    <x v="3"/>
    <x v="0"/>
    <m/>
    <m/>
    <m/>
    <m/>
    <m/>
    <n v="0"/>
    <m/>
  </r>
  <r>
    <x v="16"/>
    <x v="1"/>
    <x v="85"/>
    <x v="3"/>
    <x v="0"/>
    <m/>
    <m/>
    <m/>
    <m/>
    <m/>
    <n v="0"/>
    <m/>
  </r>
  <r>
    <x v="16"/>
    <x v="1"/>
    <x v="99"/>
    <x v="3"/>
    <x v="0"/>
    <m/>
    <m/>
    <m/>
    <m/>
    <m/>
    <n v="0"/>
    <n v="27"/>
  </r>
  <r>
    <x v="16"/>
    <x v="1"/>
    <x v="123"/>
    <x v="3"/>
    <x v="0"/>
    <m/>
    <m/>
    <m/>
    <m/>
    <m/>
    <n v="0"/>
    <m/>
  </r>
  <r>
    <x v="16"/>
    <x v="1"/>
    <x v="100"/>
    <x v="3"/>
    <x v="0"/>
    <m/>
    <m/>
    <m/>
    <m/>
    <m/>
    <n v="0"/>
    <m/>
  </r>
  <r>
    <x v="16"/>
    <x v="1"/>
    <x v="3"/>
    <x v="3"/>
    <x v="0"/>
    <m/>
    <m/>
    <m/>
    <m/>
    <m/>
    <n v="0"/>
    <n v="214"/>
  </r>
  <r>
    <x v="16"/>
    <x v="1"/>
    <x v="13"/>
    <x v="3"/>
    <x v="0"/>
    <m/>
    <m/>
    <m/>
    <m/>
    <m/>
    <n v="0"/>
    <n v="65"/>
  </r>
  <r>
    <x v="16"/>
    <x v="1"/>
    <x v="15"/>
    <x v="3"/>
    <x v="0"/>
    <m/>
    <m/>
    <m/>
    <m/>
    <m/>
    <n v="0"/>
    <n v="880"/>
  </r>
  <r>
    <x v="16"/>
    <x v="1"/>
    <x v="76"/>
    <x v="3"/>
    <x v="0"/>
    <m/>
    <m/>
    <m/>
    <m/>
    <m/>
    <n v="0"/>
    <n v="248"/>
  </r>
  <r>
    <x v="16"/>
    <x v="1"/>
    <x v="92"/>
    <x v="3"/>
    <x v="0"/>
    <m/>
    <m/>
    <m/>
    <m/>
    <m/>
    <n v="0"/>
    <m/>
  </r>
  <r>
    <x v="16"/>
    <x v="1"/>
    <x v="125"/>
    <x v="3"/>
    <x v="0"/>
    <m/>
    <m/>
    <m/>
    <m/>
    <m/>
    <n v="0"/>
    <m/>
  </r>
  <r>
    <x v="16"/>
    <x v="1"/>
    <x v="187"/>
    <x v="3"/>
    <x v="0"/>
    <m/>
    <m/>
    <m/>
    <m/>
    <m/>
    <n v="0"/>
    <m/>
  </r>
  <r>
    <x v="16"/>
    <x v="1"/>
    <x v="127"/>
    <x v="3"/>
    <x v="0"/>
    <m/>
    <m/>
    <m/>
    <m/>
    <m/>
    <n v="0"/>
    <m/>
  </r>
  <r>
    <x v="16"/>
    <x v="1"/>
    <x v="141"/>
    <x v="3"/>
    <x v="0"/>
    <m/>
    <m/>
    <m/>
    <m/>
    <m/>
    <n v="0"/>
    <m/>
  </r>
  <r>
    <x v="16"/>
    <x v="8"/>
    <x v="136"/>
    <x v="3"/>
    <x v="0"/>
    <m/>
    <m/>
    <m/>
    <m/>
    <m/>
    <n v="0"/>
    <m/>
  </r>
  <r>
    <x v="16"/>
    <x v="8"/>
    <x v="182"/>
    <x v="3"/>
    <x v="0"/>
    <m/>
    <m/>
    <m/>
    <m/>
    <m/>
    <n v="0"/>
    <m/>
  </r>
  <r>
    <x v="16"/>
    <x v="8"/>
    <x v="179"/>
    <x v="3"/>
    <x v="0"/>
    <m/>
    <m/>
    <m/>
    <m/>
    <m/>
    <n v="0"/>
    <m/>
  </r>
  <r>
    <x v="16"/>
    <x v="8"/>
    <x v="135"/>
    <x v="3"/>
    <x v="0"/>
    <m/>
    <m/>
    <m/>
    <m/>
    <m/>
    <n v="0"/>
    <m/>
  </r>
  <r>
    <x v="16"/>
    <x v="8"/>
    <x v="114"/>
    <x v="3"/>
    <x v="0"/>
    <m/>
    <m/>
    <m/>
    <m/>
    <m/>
    <n v="0"/>
    <m/>
  </r>
  <r>
    <x v="16"/>
    <x v="8"/>
    <x v="175"/>
    <x v="3"/>
    <x v="0"/>
    <m/>
    <m/>
    <m/>
    <m/>
    <m/>
    <n v="0"/>
    <m/>
  </r>
  <r>
    <x v="16"/>
    <x v="8"/>
    <x v="221"/>
    <x v="3"/>
    <x v="0"/>
    <m/>
    <m/>
    <m/>
    <m/>
    <m/>
    <n v="0"/>
    <m/>
  </r>
  <r>
    <x v="16"/>
    <x v="8"/>
    <x v="102"/>
    <x v="3"/>
    <x v="0"/>
    <m/>
    <m/>
    <m/>
    <m/>
    <m/>
    <n v="0"/>
    <m/>
  </r>
  <r>
    <x v="16"/>
    <x v="8"/>
    <x v="71"/>
    <x v="3"/>
    <x v="0"/>
    <m/>
    <m/>
    <m/>
    <m/>
    <m/>
    <n v="0"/>
    <m/>
  </r>
  <r>
    <x v="16"/>
    <x v="8"/>
    <x v="222"/>
    <x v="3"/>
    <x v="0"/>
    <m/>
    <m/>
    <m/>
    <m/>
    <m/>
    <n v="0"/>
    <m/>
  </r>
  <r>
    <x v="16"/>
    <x v="8"/>
    <x v="171"/>
    <x v="3"/>
    <x v="0"/>
    <m/>
    <m/>
    <m/>
    <m/>
    <m/>
    <n v="0"/>
    <m/>
  </r>
  <r>
    <x v="16"/>
    <x v="8"/>
    <x v="83"/>
    <x v="3"/>
    <x v="0"/>
    <m/>
    <m/>
    <m/>
    <m/>
    <m/>
    <n v="0"/>
    <m/>
  </r>
  <r>
    <x v="16"/>
    <x v="10"/>
    <x v="109"/>
    <x v="3"/>
    <x v="0"/>
    <m/>
    <m/>
    <m/>
    <m/>
    <m/>
    <n v="0"/>
    <m/>
  </r>
  <r>
    <x v="16"/>
    <x v="10"/>
    <x v="144"/>
    <x v="3"/>
    <x v="0"/>
    <m/>
    <m/>
    <m/>
    <m/>
    <m/>
    <n v="0"/>
    <m/>
  </r>
  <r>
    <x v="16"/>
    <x v="10"/>
    <x v="151"/>
    <x v="3"/>
    <x v="0"/>
    <m/>
    <m/>
    <m/>
    <m/>
    <m/>
    <n v="0"/>
    <m/>
  </r>
  <r>
    <x v="16"/>
    <x v="11"/>
    <x v="113"/>
    <x v="3"/>
    <x v="0"/>
    <m/>
    <m/>
    <m/>
    <m/>
    <m/>
    <n v="0"/>
    <m/>
  </r>
  <r>
    <x v="16"/>
    <x v="6"/>
    <x v="108"/>
    <x v="3"/>
    <x v="0"/>
    <m/>
    <m/>
    <m/>
    <m/>
    <m/>
    <n v="0"/>
    <m/>
  </r>
  <r>
    <x v="16"/>
    <x v="6"/>
    <x v="91"/>
    <x v="3"/>
    <x v="0"/>
    <m/>
    <m/>
    <m/>
    <m/>
    <m/>
    <n v="0"/>
    <m/>
  </r>
  <r>
    <x v="16"/>
    <x v="6"/>
    <x v="80"/>
    <x v="3"/>
    <x v="0"/>
    <m/>
    <m/>
    <m/>
    <m/>
    <m/>
    <n v="0"/>
    <m/>
  </r>
  <r>
    <x v="16"/>
    <x v="6"/>
    <x v="44"/>
    <x v="3"/>
    <x v="0"/>
    <m/>
    <m/>
    <m/>
    <m/>
    <m/>
    <n v="0"/>
    <m/>
  </r>
  <r>
    <x v="16"/>
    <x v="6"/>
    <x v="90"/>
    <x v="3"/>
    <x v="0"/>
    <m/>
    <m/>
    <m/>
    <m/>
    <m/>
    <n v="0"/>
    <m/>
  </r>
  <r>
    <x v="16"/>
    <x v="6"/>
    <x v="177"/>
    <x v="3"/>
    <x v="0"/>
    <m/>
    <m/>
    <m/>
    <m/>
    <m/>
    <n v="0"/>
    <m/>
  </r>
  <r>
    <x v="16"/>
    <x v="6"/>
    <x v="61"/>
    <x v="3"/>
    <x v="0"/>
    <m/>
    <m/>
    <m/>
    <m/>
    <m/>
    <n v="0"/>
    <m/>
  </r>
  <r>
    <x v="16"/>
    <x v="6"/>
    <x v="105"/>
    <x v="3"/>
    <x v="0"/>
    <m/>
    <m/>
    <m/>
    <m/>
    <m/>
    <n v="0"/>
    <m/>
  </r>
  <r>
    <x v="16"/>
    <x v="6"/>
    <x v="138"/>
    <x v="3"/>
    <x v="0"/>
    <m/>
    <m/>
    <m/>
    <m/>
    <m/>
    <n v="0"/>
    <m/>
  </r>
  <r>
    <x v="16"/>
    <x v="0"/>
    <x v="9"/>
    <x v="3"/>
    <x v="0"/>
    <m/>
    <m/>
    <m/>
    <m/>
    <m/>
    <n v="0"/>
    <n v="10"/>
  </r>
  <r>
    <x v="16"/>
    <x v="0"/>
    <x v="0"/>
    <x v="3"/>
    <x v="0"/>
    <m/>
    <m/>
    <m/>
    <m/>
    <m/>
    <n v="0"/>
    <m/>
  </r>
  <r>
    <x v="16"/>
    <x v="0"/>
    <x v="68"/>
    <x v="3"/>
    <x v="0"/>
    <m/>
    <m/>
    <m/>
    <m/>
    <m/>
    <n v="0"/>
    <m/>
  </r>
  <r>
    <x v="16"/>
    <x v="0"/>
    <x v="128"/>
    <x v="3"/>
    <x v="0"/>
    <m/>
    <m/>
    <m/>
    <m/>
    <m/>
    <n v="0"/>
    <m/>
  </r>
  <r>
    <x v="16"/>
    <x v="0"/>
    <x v="124"/>
    <x v="3"/>
    <x v="0"/>
    <m/>
    <m/>
    <m/>
    <m/>
    <m/>
    <n v="0"/>
    <m/>
  </r>
  <r>
    <x v="16"/>
    <x v="0"/>
    <x v="12"/>
    <x v="3"/>
    <x v="0"/>
    <m/>
    <m/>
    <m/>
    <m/>
    <m/>
    <n v="0"/>
    <m/>
  </r>
  <r>
    <x v="16"/>
    <x v="0"/>
    <x v="40"/>
    <x v="3"/>
    <x v="0"/>
    <m/>
    <m/>
    <m/>
    <m/>
    <m/>
    <n v="0"/>
    <m/>
  </r>
  <r>
    <x v="16"/>
    <x v="0"/>
    <x v="70"/>
    <x v="3"/>
    <x v="0"/>
    <m/>
    <m/>
    <m/>
    <m/>
    <m/>
    <n v="0"/>
    <m/>
  </r>
  <r>
    <x v="16"/>
    <x v="0"/>
    <x v="77"/>
    <x v="3"/>
    <x v="0"/>
    <m/>
    <m/>
    <m/>
    <m/>
    <m/>
    <n v="0"/>
    <m/>
  </r>
  <r>
    <x v="16"/>
    <x v="0"/>
    <x v="131"/>
    <x v="3"/>
    <x v="0"/>
    <m/>
    <m/>
    <m/>
    <m/>
    <m/>
    <n v="0"/>
    <m/>
  </r>
  <r>
    <x v="16"/>
    <x v="0"/>
    <x v="7"/>
    <x v="3"/>
    <x v="0"/>
    <m/>
    <m/>
    <m/>
    <m/>
    <m/>
    <n v="0"/>
    <n v="114"/>
  </r>
  <r>
    <x v="16"/>
    <x v="0"/>
    <x v="50"/>
    <x v="3"/>
    <x v="0"/>
    <m/>
    <m/>
    <m/>
    <m/>
    <m/>
    <n v="0"/>
    <m/>
  </r>
  <r>
    <x v="16"/>
    <x v="0"/>
    <x v="1"/>
    <x v="3"/>
    <x v="0"/>
    <m/>
    <m/>
    <m/>
    <m/>
    <m/>
    <n v="0"/>
    <n v="149"/>
  </r>
  <r>
    <x v="16"/>
    <x v="0"/>
    <x v="8"/>
    <x v="3"/>
    <x v="0"/>
    <m/>
    <m/>
    <m/>
    <m/>
    <m/>
    <n v="0"/>
    <m/>
  </r>
  <r>
    <x v="16"/>
    <x v="0"/>
    <x v="60"/>
    <x v="3"/>
    <x v="0"/>
    <m/>
    <m/>
    <m/>
    <m/>
    <m/>
    <n v="0"/>
    <m/>
  </r>
  <r>
    <x v="16"/>
    <x v="0"/>
    <x v="78"/>
    <x v="3"/>
    <x v="0"/>
    <m/>
    <m/>
    <m/>
    <m/>
    <m/>
    <n v="0"/>
    <m/>
  </r>
  <r>
    <x v="16"/>
    <x v="0"/>
    <x v="101"/>
    <x v="3"/>
    <x v="0"/>
    <m/>
    <m/>
    <m/>
    <m/>
    <m/>
    <n v="0"/>
    <m/>
  </r>
  <r>
    <x v="16"/>
    <x v="0"/>
    <x v="32"/>
    <x v="3"/>
    <x v="0"/>
    <m/>
    <m/>
    <m/>
    <m/>
    <m/>
    <n v="0"/>
    <m/>
  </r>
  <r>
    <x v="16"/>
    <x v="0"/>
    <x v="132"/>
    <x v="3"/>
    <x v="0"/>
    <m/>
    <m/>
    <m/>
    <m/>
    <m/>
    <n v="0"/>
    <m/>
  </r>
  <r>
    <x v="16"/>
    <x v="0"/>
    <x v="162"/>
    <x v="3"/>
    <x v="0"/>
    <m/>
    <m/>
    <m/>
    <m/>
    <m/>
    <n v="0"/>
    <m/>
  </r>
  <r>
    <x v="16"/>
    <x v="0"/>
    <x v="18"/>
    <x v="3"/>
    <x v="0"/>
    <m/>
    <m/>
    <m/>
    <m/>
    <m/>
    <n v="0"/>
    <m/>
  </r>
  <r>
    <x v="16"/>
    <x v="0"/>
    <x v="46"/>
    <x v="3"/>
    <x v="0"/>
    <m/>
    <m/>
    <m/>
    <m/>
    <m/>
    <n v="0"/>
    <m/>
  </r>
  <r>
    <x v="16"/>
    <x v="0"/>
    <x v="31"/>
    <x v="3"/>
    <x v="0"/>
    <m/>
    <m/>
    <m/>
    <m/>
    <m/>
    <n v="0"/>
    <m/>
  </r>
  <r>
    <x v="16"/>
    <x v="0"/>
    <x v="96"/>
    <x v="3"/>
    <x v="0"/>
    <m/>
    <m/>
    <m/>
    <m/>
    <m/>
    <n v="0"/>
    <m/>
  </r>
  <r>
    <x v="16"/>
    <x v="0"/>
    <x v="54"/>
    <x v="3"/>
    <x v="0"/>
    <m/>
    <m/>
    <m/>
    <m/>
    <m/>
    <n v="0"/>
    <m/>
  </r>
  <r>
    <x v="16"/>
    <x v="0"/>
    <x v="103"/>
    <x v="3"/>
    <x v="0"/>
    <m/>
    <m/>
    <m/>
    <m/>
    <m/>
    <n v="0"/>
    <m/>
  </r>
  <r>
    <x v="16"/>
    <x v="5"/>
    <x v="89"/>
    <x v="3"/>
    <x v="0"/>
    <m/>
    <m/>
    <m/>
    <m/>
    <m/>
    <n v="0"/>
    <n v="1123"/>
  </r>
  <r>
    <x v="16"/>
    <x v="5"/>
    <x v="69"/>
    <x v="3"/>
    <x v="0"/>
    <m/>
    <m/>
    <m/>
    <m/>
    <m/>
    <n v="0"/>
    <n v="880"/>
  </r>
  <r>
    <x v="16"/>
    <x v="5"/>
    <x v="33"/>
    <x v="3"/>
    <x v="0"/>
    <m/>
    <m/>
    <m/>
    <m/>
    <m/>
    <n v="0"/>
    <n v="4318"/>
  </r>
  <r>
    <x v="16"/>
    <x v="5"/>
    <x v="39"/>
    <x v="3"/>
    <x v="0"/>
    <m/>
    <m/>
    <m/>
    <m/>
    <m/>
    <n v="0"/>
    <n v="11463"/>
  </r>
  <r>
    <x v="16"/>
    <x v="5"/>
    <x v="22"/>
    <x v="3"/>
    <x v="0"/>
    <m/>
    <m/>
    <m/>
    <m/>
    <m/>
    <n v="0"/>
    <n v="12399"/>
  </r>
  <r>
    <x v="16"/>
    <x v="7"/>
    <x v="121"/>
    <x v="3"/>
    <x v="0"/>
    <m/>
    <m/>
    <m/>
    <m/>
    <m/>
    <n v="0"/>
    <m/>
  </r>
  <r>
    <x v="16"/>
    <x v="7"/>
    <x v="52"/>
    <x v="3"/>
    <x v="0"/>
    <m/>
    <m/>
    <m/>
    <m/>
    <m/>
    <n v="0"/>
    <n v="2305"/>
  </r>
  <r>
    <x v="16"/>
    <x v="7"/>
    <x v="82"/>
    <x v="3"/>
    <x v="0"/>
    <m/>
    <m/>
    <m/>
    <m/>
    <m/>
    <n v="0"/>
    <n v="437"/>
  </r>
  <r>
    <x v="16"/>
    <x v="5"/>
    <x v="66"/>
    <x v="3"/>
    <x v="0"/>
    <m/>
    <m/>
    <m/>
    <m/>
    <m/>
    <n v="0"/>
    <n v="956"/>
  </r>
  <r>
    <x v="16"/>
    <x v="7"/>
    <x v="117"/>
    <x v="3"/>
    <x v="0"/>
    <m/>
    <m/>
    <m/>
    <m/>
    <m/>
    <n v="0"/>
    <n v="70"/>
  </r>
  <r>
    <x v="16"/>
    <x v="7"/>
    <x v="115"/>
    <x v="3"/>
    <x v="0"/>
    <m/>
    <m/>
    <m/>
    <m/>
    <m/>
    <n v="0"/>
    <m/>
  </r>
  <r>
    <x v="16"/>
    <x v="7"/>
    <x v="139"/>
    <x v="3"/>
    <x v="0"/>
    <m/>
    <m/>
    <m/>
    <m/>
    <m/>
    <n v="0"/>
    <m/>
  </r>
  <r>
    <x v="16"/>
    <x v="7"/>
    <x v="72"/>
    <x v="3"/>
    <x v="0"/>
    <m/>
    <m/>
    <m/>
    <m/>
    <m/>
    <n v="0"/>
    <n v="15"/>
  </r>
  <r>
    <x v="16"/>
    <x v="7"/>
    <x v="62"/>
    <x v="3"/>
    <x v="0"/>
    <m/>
    <m/>
    <m/>
    <m/>
    <m/>
    <n v="0"/>
    <n v="227"/>
  </r>
  <r>
    <x v="16"/>
    <x v="7"/>
    <x v="149"/>
    <x v="3"/>
    <x v="0"/>
    <m/>
    <m/>
    <m/>
    <m/>
    <m/>
    <n v="0"/>
    <m/>
  </r>
  <r>
    <x v="16"/>
    <x v="7"/>
    <x v="133"/>
    <x v="3"/>
    <x v="0"/>
    <m/>
    <m/>
    <m/>
    <m/>
    <m/>
    <n v="0"/>
    <m/>
  </r>
  <r>
    <x v="16"/>
    <x v="7"/>
    <x v="130"/>
    <x v="3"/>
    <x v="0"/>
    <m/>
    <m/>
    <m/>
    <m/>
    <m/>
    <n v="0"/>
    <m/>
  </r>
  <r>
    <x v="16"/>
    <x v="7"/>
    <x v="259"/>
    <x v="3"/>
    <x v="0"/>
    <m/>
    <m/>
    <m/>
    <m/>
    <m/>
    <n v="0"/>
    <m/>
  </r>
  <r>
    <x v="16"/>
    <x v="12"/>
    <x v="157"/>
    <x v="3"/>
    <x v="0"/>
    <m/>
    <m/>
    <m/>
    <m/>
    <m/>
    <n v="0"/>
    <m/>
  </r>
  <r>
    <x v="16"/>
    <x v="12"/>
    <x v="156"/>
    <x v="3"/>
    <x v="0"/>
    <m/>
    <m/>
    <m/>
    <m/>
    <m/>
    <n v="0"/>
    <m/>
  </r>
  <r>
    <x v="16"/>
    <x v="4"/>
    <x v="36"/>
    <x v="3"/>
    <x v="0"/>
    <m/>
    <m/>
    <m/>
    <m/>
    <m/>
    <n v="0"/>
    <n v="3688"/>
  </r>
  <r>
    <x v="16"/>
    <x v="4"/>
    <x v="57"/>
    <x v="3"/>
    <x v="0"/>
    <m/>
    <m/>
    <m/>
    <m/>
    <m/>
    <n v="0"/>
    <n v="3263"/>
  </r>
  <r>
    <x v="16"/>
    <x v="4"/>
    <x v="35"/>
    <x v="3"/>
    <x v="0"/>
    <m/>
    <m/>
    <m/>
    <m/>
    <m/>
    <n v="0"/>
    <n v="4697"/>
  </r>
  <r>
    <x v="16"/>
    <x v="4"/>
    <x v="34"/>
    <x v="3"/>
    <x v="0"/>
    <m/>
    <m/>
    <m/>
    <m/>
    <m/>
    <n v="0"/>
    <n v="2868"/>
  </r>
  <r>
    <x v="16"/>
    <x v="3"/>
    <x v="97"/>
    <x v="3"/>
    <x v="0"/>
    <m/>
    <m/>
    <m/>
    <m/>
    <m/>
    <n v="0"/>
    <n v="187"/>
  </r>
  <r>
    <x v="16"/>
    <x v="3"/>
    <x v="55"/>
    <x v="3"/>
    <x v="0"/>
    <m/>
    <m/>
    <m/>
    <m/>
    <m/>
    <n v="0"/>
    <n v="325"/>
  </r>
  <r>
    <x v="16"/>
    <x v="3"/>
    <x v="16"/>
    <x v="3"/>
    <x v="0"/>
    <m/>
    <m/>
    <m/>
    <m/>
    <m/>
    <n v="0"/>
    <n v="636"/>
  </r>
  <r>
    <x v="16"/>
    <x v="4"/>
    <x v="155"/>
    <x v="3"/>
    <x v="0"/>
    <m/>
    <m/>
    <m/>
    <m/>
    <m/>
    <n v="0"/>
    <m/>
  </r>
  <r>
    <x v="16"/>
    <x v="4"/>
    <x v="73"/>
    <x v="3"/>
    <x v="0"/>
    <m/>
    <m/>
    <m/>
    <m/>
    <m/>
    <n v="0"/>
    <n v="747"/>
  </r>
  <r>
    <x v="16"/>
    <x v="4"/>
    <x v="56"/>
    <x v="3"/>
    <x v="0"/>
    <m/>
    <m/>
    <m/>
    <m/>
    <m/>
    <n v="0"/>
    <n v="945"/>
  </r>
  <r>
    <x v="16"/>
    <x v="4"/>
    <x v="27"/>
    <x v="3"/>
    <x v="0"/>
    <m/>
    <m/>
    <m/>
    <m/>
    <m/>
    <n v="0"/>
    <n v="4087"/>
  </r>
  <r>
    <x v="16"/>
    <x v="4"/>
    <x v="45"/>
    <x v="3"/>
    <x v="0"/>
    <m/>
    <m/>
    <m/>
    <m/>
    <m/>
    <n v="0"/>
    <n v="178"/>
  </r>
  <r>
    <x v="16"/>
    <x v="4"/>
    <x v="17"/>
    <x v="3"/>
    <x v="0"/>
    <m/>
    <m/>
    <m/>
    <m/>
    <m/>
    <n v="0"/>
    <n v="4846"/>
  </r>
  <r>
    <x v="16"/>
    <x v="4"/>
    <x v="65"/>
    <x v="3"/>
    <x v="0"/>
    <m/>
    <m/>
    <m/>
    <m/>
    <m/>
    <n v="0"/>
    <n v="1781"/>
  </r>
  <r>
    <x v="16"/>
    <x v="4"/>
    <x v="53"/>
    <x v="3"/>
    <x v="0"/>
    <m/>
    <m/>
    <m/>
    <m/>
    <m/>
    <n v="0"/>
    <n v="738"/>
  </r>
  <r>
    <x v="16"/>
    <x v="2"/>
    <x v="48"/>
    <x v="3"/>
    <x v="0"/>
    <m/>
    <m/>
    <m/>
    <m/>
    <m/>
    <n v="0"/>
    <n v="2705"/>
  </r>
  <r>
    <x v="16"/>
    <x v="2"/>
    <x v="49"/>
    <x v="3"/>
    <x v="0"/>
    <m/>
    <m/>
    <m/>
    <m/>
    <m/>
    <n v="0"/>
    <n v="751"/>
  </r>
  <r>
    <x v="16"/>
    <x v="2"/>
    <x v="47"/>
    <x v="3"/>
    <x v="0"/>
    <m/>
    <m/>
    <m/>
    <m/>
    <m/>
    <n v="0"/>
    <n v="1445"/>
  </r>
  <r>
    <x v="16"/>
    <x v="2"/>
    <x v="88"/>
    <x v="3"/>
    <x v="0"/>
    <m/>
    <m/>
    <m/>
    <m/>
    <m/>
    <n v="0"/>
    <n v="1064"/>
  </r>
  <r>
    <x v="16"/>
    <x v="2"/>
    <x v="110"/>
    <x v="3"/>
    <x v="0"/>
    <m/>
    <m/>
    <m/>
    <m/>
    <m/>
    <n v="0"/>
    <m/>
  </r>
  <r>
    <x v="16"/>
    <x v="2"/>
    <x v="87"/>
    <x v="3"/>
    <x v="0"/>
    <m/>
    <m/>
    <m/>
    <m/>
    <m/>
    <n v="0"/>
    <n v="48"/>
  </r>
  <r>
    <x v="16"/>
    <x v="2"/>
    <x v="84"/>
    <x v="3"/>
    <x v="0"/>
    <m/>
    <m/>
    <m/>
    <m/>
    <m/>
    <n v="0"/>
    <n v="756"/>
  </r>
  <r>
    <x v="16"/>
    <x v="2"/>
    <x v="11"/>
    <x v="3"/>
    <x v="0"/>
    <m/>
    <m/>
    <m/>
    <m/>
    <m/>
    <n v="0"/>
    <n v="1425"/>
  </r>
  <r>
    <x v="16"/>
    <x v="2"/>
    <x v="120"/>
    <x v="3"/>
    <x v="0"/>
    <m/>
    <m/>
    <m/>
    <m/>
    <m/>
    <n v="0"/>
    <m/>
  </r>
  <r>
    <x v="16"/>
    <x v="2"/>
    <x v="58"/>
    <x v="3"/>
    <x v="0"/>
    <m/>
    <m/>
    <m/>
    <m/>
    <m/>
    <n v="0"/>
    <m/>
  </r>
  <r>
    <x v="16"/>
    <x v="2"/>
    <x v="112"/>
    <x v="3"/>
    <x v="0"/>
    <m/>
    <m/>
    <m/>
    <m/>
    <m/>
    <n v="0"/>
    <m/>
  </r>
  <r>
    <x v="16"/>
    <x v="2"/>
    <x v="20"/>
    <x v="3"/>
    <x v="0"/>
    <m/>
    <m/>
    <m/>
    <m/>
    <m/>
    <n v="0"/>
    <n v="1868"/>
  </r>
  <r>
    <x v="16"/>
    <x v="2"/>
    <x v="86"/>
    <x v="3"/>
    <x v="0"/>
    <m/>
    <m/>
    <m/>
    <m/>
    <m/>
    <n v="0"/>
    <n v="53"/>
  </r>
  <r>
    <x v="16"/>
    <x v="2"/>
    <x v="59"/>
    <x v="3"/>
    <x v="0"/>
    <m/>
    <m/>
    <m/>
    <m/>
    <m/>
    <n v="0"/>
    <n v="725"/>
  </r>
  <r>
    <x v="16"/>
    <x v="2"/>
    <x v="10"/>
    <x v="3"/>
    <x v="0"/>
    <m/>
    <m/>
    <m/>
    <m/>
    <m/>
    <n v="0"/>
    <n v="1869"/>
  </r>
  <r>
    <x v="16"/>
    <x v="2"/>
    <x v="4"/>
    <x v="3"/>
    <x v="0"/>
    <m/>
    <m/>
    <m/>
    <m/>
    <m/>
    <n v="0"/>
    <n v="2506"/>
  </r>
  <r>
    <x v="16"/>
    <x v="2"/>
    <x v="29"/>
    <x v="3"/>
    <x v="0"/>
    <m/>
    <m/>
    <m/>
    <m/>
    <m/>
    <n v="0"/>
    <n v="820"/>
  </r>
  <r>
    <x v="16"/>
    <x v="2"/>
    <x v="26"/>
    <x v="3"/>
    <x v="0"/>
    <m/>
    <m/>
    <m/>
    <m/>
    <m/>
    <n v="0"/>
    <n v="120"/>
  </r>
  <r>
    <x v="16"/>
    <x v="2"/>
    <x v="122"/>
    <x v="3"/>
    <x v="0"/>
    <m/>
    <m/>
    <m/>
    <m/>
    <m/>
    <n v="0"/>
    <m/>
  </r>
  <r>
    <x v="16"/>
    <x v="3"/>
    <x v="74"/>
    <x v="3"/>
    <x v="0"/>
    <m/>
    <m/>
    <m/>
    <m/>
    <m/>
    <n v="0"/>
    <n v="109"/>
  </r>
  <r>
    <x v="16"/>
    <x v="3"/>
    <x v="111"/>
    <x v="3"/>
    <x v="0"/>
    <m/>
    <m/>
    <m/>
    <m/>
    <m/>
    <n v="0"/>
    <m/>
  </r>
  <r>
    <x v="16"/>
    <x v="3"/>
    <x v="134"/>
    <x v="3"/>
    <x v="0"/>
    <m/>
    <m/>
    <m/>
    <m/>
    <m/>
    <n v="0"/>
    <m/>
  </r>
  <r>
    <x v="16"/>
    <x v="3"/>
    <x v="183"/>
    <x v="3"/>
    <x v="0"/>
    <m/>
    <m/>
    <m/>
    <m/>
    <m/>
    <n v="0"/>
    <m/>
  </r>
  <r>
    <x v="16"/>
    <x v="3"/>
    <x v="211"/>
    <x v="3"/>
    <x v="0"/>
    <m/>
    <m/>
    <m/>
    <m/>
    <m/>
    <n v="0"/>
    <m/>
  </r>
  <r>
    <x v="16"/>
    <x v="3"/>
    <x v="51"/>
    <x v="3"/>
    <x v="0"/>
    <m/>
    <m/>
    <m/>
    <m/>
    <m/>
    <n v="0"/>
    <n v="151"/>
  </r>
  <r>
    <x v="16"/>
    <x v="3"/>
    <x v="104"/>
    <x v="3"/>
    <x v="0"/>
    <m/>
    <m/>
    <m/>
    <m/>
    <m/>
    <n v="0"/>
    <m/>
  </r>
  <r>
    <x v="16"/>
    <x v="3"/>
    <x v="42"/>
    <x v="3"/>
    <x v="0"/>
    <m/>
    <m/>
    <m/>
    <m/>
    <m/>
    <n v="0"/>
    <n v="413"/>
  </r>
  <r>
    <x v="16"/>
    <x v="3"/>
    <x v="38"/>
    <x v="3"/>
    <x v="0"/>
    <m/>
    <m/>
    <m/>
    <m/>
    <m/>
    <n v="0"/>
    <n v="2062"/>
  </r>
  <r>
    <x v="16"/>
    <x v="3"/>
    <x v="63"/>
    <x v="3"/>
    <x v="0"/>
    <m/>
    <m/>
    <m/>
    <m/>
    <m/>
    <n v="0"/>
    <n v="86"/>
  </r>
  <r>
    <x v="16"/>
    <x v="3"/>
    <x v="98"/>
    <x v="3"/>
    <x v="0"/>
    <m/>
    <m/>
    <m/>
    <m/>
    <m/>
    <n v="0"/>
    <n v="275"/>
  </r>
  <r>
    <x v="16"/>
    <x v="3"/>
    <x v="119"/>
    <x v="3"/>
    <x v="0"/>
    <m/>
    <m/>
    <m/>
    <m/>
    <m/>
    <n v="0"/>
    <m/>
  </r>
  <r>
    <x v="16"/>
    <x v="3"/>
    <x v="190"/>
    <x v="3"/>
    <x v="0"/>
    <m/>
    <m/>
    <m/>
    <m/>
    <m/>
    <n v="0"/>
    <m/>
  </r>
  <r>
    <x v="16"/>
    <x v="2"/>
    <x v="81"/>
    <x v="3"/>
    <x v="0"/>
    <m/>
    <m/>
    <m/>
    <m/>
    <m/>
    <n v="0"/>
    <n v="290"/>
  </r>
  <r>
    <x v="16"/>
    <x v="2"/>
    <x v="43"/>
    <x v="3"/>
    <x v="0"/>
    <m/>
    <m/>
    <m/>
    <m/>
    <m/>
    <n v="0"/>
    <n v="676"/>
  </r>
  <r>
    <x v="16"/>
    <x v="9"/>
    <x v="106"/>
    <x v="2"/>
    <x v="0"/>
    <m/>
    <m/>
    <m/>
    <m/>
    <m/>
    <n v="0"/>
    <n v="345"/>
  </r>
  <r>
    <x v="16"/>
    <x v="9"/>
    <x v="107"/>
    <x v="2"/>
    <x v="0"/>
    <m/>
    <m/>
    <m/>
    <m/>
    <m/>
    <n v="0"/>
    <n v="0"/>
  </r>
  <r>
    <x v="16"/>
    <x v="9"/>
    <x v="126"/>
    <x v="2"/>
    <x v="0"/>
    <m/>
    <m/>
    <m/>
    <m/>
    <m/>
    <n v="0"/>
    <n v="105"/>
  </r>
  <r>
    <x v="16"/>
    <x v="9"/>
    <x v="154"/>
    <x v="2"/>
    <x v="0"/>
    <m/>
    <m/>
    <m/>
    <m/>
    <m/>
    <n v="0"/>
    <n v="0"/>
  </r>
  <r>
    <x v="16"/>
    <x v="9"/>
    <x v="95"/>
    <x v="2"/>
    <x v="0"/>
    <m/>
    <m/>
    <m/>
    <m/>
    <m/>
    <n v="0"/>
    <n v="0"/>
  </r>
  <r>
    <x v="16"/>
    <x v="9"/>
    <x v="161"/>
    <x v="2"/>
    <x v="0"/>
    <m/>
    <m/>
    <m/>
    <m/>
    <m/>
    <n v="0"/>
    <m/>
  </r>
  <r>
    <x v="16"/>
    <x v="9"/>
    <x v="158"/>
    <x v="2"/>
    <x v="0"/>
    <m/>
    <m/>
    <m/>
    <m/>
    <m/>
    <n v="0"/>
    <n v="126"/>
  </r>
  <r>
    <x v="16"/>
    <x v="9"/>
    <x v="148"/>
    <x v="2"/>
    <x v="0"/>
    <m/>
    <m/>
    <m/>
    <m/>
    <m/>
    <n v="0"/>
    <n v="0"/>
  </r>
  <r>
    <x v="16"/>
    <x v="9"/>
    <x v="142"/>
    <x v="2"/>
    <x v="0"/>
    <m/>
    <m/>
    <m/>
    <m/>
    <m/>
    <n v="0"/>
    <n v="47"/>
  </r>
  <r>
    <x v="16"/>
    <x v="9"/>
    <x v="173"/>
    <x v="2"/>
    <x v="0"/>
    <m/>
    <m/>
    <m/>
    <m/>
    <m/>
    <n v="0"/>
    <n v="147"/>
  </r>
  <r>
    <x v="16"/>
    <x v="9"/>
    <x v="137"/>
    <x v="2"/>
    <x v="0"/>
    <m/>
    <m/>
    <m/>
    <m/>
    <m/>
    <n v="0"/>
    <n v="0"/>
  </r>
  <r>
    <x v="16"/>
    <x v="9"/>
    <x v="146"/>
    <x v="2"/>
    <x v="0"/>
    <m/>
    <m/>
    <m/>
    <m/>
    <m/>
    <n v="0"/>
    <n v="0"/>
  </r>
  <r>
    <x v="16"/>
    <x v="9"/>
    <x v="159"/>
    <x v="2"/>
    <x v="0"/>
    <m/>
    <m/>
    <m/>
    <m/>
    <m/>
    <n v="0"/>
    <n v="0"/>
  </r>
  <r>
    <x v="16"/>
    <x v="9"/>
    <x v="170"/>
    <x v="2"/>
    <x v="0"/>
    <m/>
    <m/>
    <m/>
    <m/>
    <m/>
    <n v="0"/>
    <n v="0"/>
  </r>
  <r>
    <x v="16"/>
    <x v="1"/>
    <x v="23"/>
    <x v="2"/>
    <x v="0"/>
    <m/>
    <m/>
    <m/>
    <m/>
    <m/>
    <n v="0"/>
    <n v="1091"/>
  </r>
  <r>
    <x v="16"/>
    <x v="1"/>
    <x v="24"/>
    <x v="2"/>
    <x v="0"/>
    <m/>
    <m/>
    <m/>
    <m/>
    <m/>
    <n v="0"/>
    <n v="8205"/>
  </r>
  <r>
    <x v="16"/>
    <x v="1"/>
    <x v="79"/>
    <x v="2"/>
    <x v="0"/>
    <m/>
    <m/>
    <m/>
    <m/>
    <m/>
    <n v="0"/>
    <n v="249"/>
  </r>
  <r>
    <x v="16"/>
    <x v="1"/>
    <x v="41"/>
    <x v="2"/>
    <x v="0"/>
    <m/>
    <m/>
    <m/>
    <m/>
    <m/>
    <n v="0"/>
    <n v="762"/>
  </r>
  <r>
    <x v="16"/>
    <x v="1"/>
    <x v="2"/>
    <x v="2"/>
    <x v="0"/>
    <m/>
    <m/>
    <m/>
    <m/>
    <m/>
    <n v="0"/>
    <n v="22817"/>
  </r>
  <r>
    <x v="16"/>
    <x v="1"/>
    <x v="21"/>
    <x v="2"/>
    <x v="0"/>
    <m/>
    <m/>
    <m/>
    <m/>
    <m/>
    <n v="0"/>
    <n v="984"/>
  </r>
  <r>
    <x v="16"/>
    <x v="1"/>
    <x v="5"/>
    <x v="2"/>
    <x v="0"/>
    <m/>
    <m/>
    <m/>
    <m/>
    <m/>
    <n v="0"/>
    <n v="14060"/>
  </r>
  <r>
    <x v="16"/>
    <x v="1"/>
    <x v="37"/>
    <x v="2"/>
    <x v="0"/>
    <m/>
    <m/>
    <m/>
    <m/>
    <m/>
    <n v="0"/>
    <n v="340"/>
  </r>
  <r>
    <x v="16"/>
    <x v="1"/>
    <x v="19"/>
    <x v="2"/>
    <x v="0"/>
    <m/>
    <m/>
    <m/>
    <m/>
    <m/>
    <n v="0"/>
    <n v="4933"/>
  </r>
  <r>
    <x v="16"/>
    <x v="1"/>
    <x v="30"/>
    <x v="2"/>
    <x v="0"/>
    <m/>
    <m/>
    <m/>
    <m/>
    <m/>
    <n v="0"/>
    <n v="2337"/>
  </r>
  <r>
    <x v="16"/>
    <x v="1"/>
    <x v="14"/>
    <x v="2"/>
    <x v="0"/>
    <m/>
    <m/>
    <m/>
    <m/>
    <m/>
    <n v="0"/>
    <n v="4531"/>
  </r>
  <r>
    <x v="16"/>
    <x v="1"/>
    <x v="6"/>
    <x v="2"/>
    <x v="0"/>
    <m/>
    <m/>
    <m/>
    <m/>
    <m/>
    <n v="0"/>
    <n v="2562"/>
  </r>
  <r>
    <x v="16"/>
    <x v="1"/>
    <x v="25"/>
    <x v="2"/>
    <x v="0"/>
    <m/>
    <m/>
    <m/>
    <m/>
    <m/>
    <n v="0"/>
    <n v="132"/>
  </r>
  <r>
    <x v="16"/>
    <x v="1"/>
    <x v="28"/>
    <x v="2"/>
    <x v="0"/>
    <m/>
    <m/>
    <m/>
    <m/>
    <m/>
    <n v="0"/>
    <n v="1323"/>
  </r>
  <r>
    <x v="16"/>
    <x v="1"/>
    <x v="169"/>
    <x v="2"/>
    <x v="0"/>
    <m/>
    <m/>
    <m/>
    <m/>
    <m/>
    <n v="0"/>
    <n v="0"/>
  </r>
  <r>
    <x v="16"/>
    <x v="1"/>
    <x v="64"/>
    <x v="2"/>
    <x v="0"/>
    <m/>
    <m/>
    <m/>
    <m/>
    <m/>
    <n v="0"/>
    <n v="0"/>
  </r>
  <r>
    <x v="16"/>
    <x v="1"/>
    <x v="75"/>
    <x v="2"/>
    <x v="0"/>
    <m/>
    <m/>
    <m/>
    <m/>
    <m/>
    <n v="0"/>
    <n v="34"/>
  </r>
  <r>
    <x v="16"/>
    <x v="1"/>
    <x v="94"/>
    <x v="2"/>
    <x v="0"/>
    <m/>
    <m/>
    <m/>
    <m/>
    <m/>
    <n v="0"/>
    <n v="24"/>
  </r>
  <r>
    <x v="16"/>
    <x v="1"/>
    <x v="163"/>
    <x v="2"/>
    <x v="0"/>
    <m/>
    <m/>
    <m/>
    <m/>
    <m/>
    <n v="0"/>
    <n v="0"/>
  </r>
  <r>
    <x v="16"/>
    <x v="1"/>
    <x v="166"/>
    <x v="2"/>
    <x v="0"/>
    <m/>
    <m/>
    <m/>
    <m/>
    <m/>
    <n v="0"/>
    <n v="0"/>
  </r>
  <r>
    <x v="16"/>
    <x v="1"/>
    <x v="116"/>
    <x v="2"/>
    <x v="0"/>
    <m/>
    <m/>
    <m/>
    <m/>
    <m/>
    <n v="0"/>
    <n v="0"/>
  </r>
  <r>
    <x v="16"/>
    <x v="1"/>
    <x v="145"/>
    <x v="2"/>
    <x v="0"/>
    <m/>
    <m/>
    <m/>
    <m/>
    <m/>
    <n v="0"/>
    <n v="0"/>
  </r>
  <r>
    <x v="16"/>
    <x v="1"/>
    <x v="118"/>
    <x v="2"/>
    <x v="0"/>
    <m/>
    <m/>
    <m/>
    <m/>
    <m/>
    <n v="0"/>
    <n v="0"/>
  </r>
  <r>
    <x v="16"/>
    <x v="1"/>
    <x v="153"/>
    <x v="2"/>
    <x v="0"/>
    <m/>
    <m/>
    <m/>
    <m/>
    <m/>
    <n v="0"/>
    <n v="313"/>
  </r>
  <r>
    <x v="16"/>
    <x v="1"/>
    <x v="129"/>
    <x v="2"/>
    <x v="0"/>
    <m/>
    <m/>
    <m/>
    <m/>
    <m/>
    <n v="0"/>
    <n v="0"/>
  </r>
  <r>
    <x v="16"/>
    <x v="1"/>
    <x v="93"/>
    <x v="2"/>
    <x v="0"/>
    <m/>
    <m/>
    <m/>
    <m/>
    <m/>
    <n v="0"/>
    <n v="220"/>
  </r>
  <r>
    <x v="16"/>
    <x v="1"/>
    <x v="67"/>
    <x v="2"/>
    <x v="0"/>
    <m/>
    <m/>
    <m/>
    <m/>
    <m/>
    <n v="0"/>
    <n v="0"/>
  </r>
  <r>
    <x v="16"/>
    <x v="1"/>
    <x v="85"/>
    <x v="2"/>
    <x v="0"/>
    <m/>
    <m/>
    <m/>
    <m/>
    <m/>
    <n v="0"/>
    <n v="323"/>
  </r>
  <r>
    <x v="16"/>
    <x v="1"/>
    <x v="99"/>
    <x v="2"/>
    <x v="0"/>
    <m/>
    <m/>
    <m/>
    <m/>
    <m/>
    <n v="0"/>
    <n v="125"/>
  </r>
  <r>
    <x v="16"/>
    <x v="1"/>
    <x v="123"/>
    <x v="2"/>
    <x v="0"/>
    <m/>
    <m/>
    <m/>
    <m/>
    <m/>
    <n v="0"/>
    <n v="49"/>
  </r>
  <r>
    <x v="16"/>
    <x v="1"/>
    <x v="100"/>
    <x v="2"/>
    <x v="0"/>
    <m/>
    <m/>
    <m/>
    <m/>
    <m/>
    <n v="0"/>
    <n v="202"/>
  </r>
  <r>
    <x v="16"/>
    <x v="1"/>
    <x v="3"/>
    <x v="2"/>
    <x v="0"/>
    <m/>
    <m/>
    <m/>
    <m/>
    <m/>
    <n v="0"/>
    <n v="6788"/>
  </r>
  <r>
    <x v="16"/>
    <x v="1"/>
    <x v="13"/>
    <x v="2"/>
    <x v="0"/>
    <m/>
    <m/>
    <m/>
    <m/>
    <m/>
    <n v="0"/>
    <n v="60"/>
  </r>
  <r>
    <x v="16"/>
    <x v="1"/>
    <x v="15"/>
    <x v="2"/>
    <x v="0"/>
    <m/>
    <m/>
    <m/>
    <m/>
    <m/>
    <n v="0"/>
    <n v="5240"/>
  </r>
  <r>
    <x v="16"/>
    <x v="1"/>
    <x v="76"/>
    <x v="2"/>
    <x v="0"/>
    <m/>
    <m/>
    <m/>
    <m/>
    <m/>
    <n v="0"/>
    <n v="807"/>
  </r>
  <r>
    <x v="16"/>
    <x v="1"/>
    <x v="92"/>
    <x v="2"/>
    <x v="0"/>
    <m/>
    <m/>
    <m/>
    <m/>
    <m/>
    <n v="0"/>
    <n v="0"/>
  </r>
  <r>
    <x v="16"/>
    <x v="1"/>
    <x v="125"/>
    <x v="2"/>
    <x v="0"/>
    <m/>
    <m/>
    <m/>
    <m/>
    <m/>
    <n v="0"/>
    <n v="97"/>
  </r>
  <r>
    <x v="16"/>
    <x v="1"/>
    <x v="187"/>
    <x v="2"/>
    <x v="0"/>
    <m/>
    <m/>
    <m/>
    <m/>
    <m/>
    <n v="0"/>
    <n v="0"/>
  </r>
  <r>
    <x v="16"/>
    <x v="1"/>
    <x v="127"/>
    <x v="2"/>
    <x v="0"/>
    <m/>
    <m/>
    <m/>
    <m/>
    <m/>
    <n v="0"/>
    <n v="0"/>
  </r>
  <r>
    <x v="16"/>
    <x v="1"/>
    <x v="141"/>
    <x v="2"/>
    <x v="0"/>
    <m/>
    <m/>
    <m/>
    <m/>
    <m/>
    <n v="0"/>
    <n v="0"/>
  </r>
  <r>
    <x v="16"/>
    <x v="8"/>
    <x v="136"/>
    <x v="2"/>
    <x v="0"/>
    <m/>
    <m/>
    <m/>
    <m/>
    <m/>
    <n v="0"/>
    <n v="0"/>
  </r>
  <r>
    <x v="16"/>
    <x v="8"/>
    <x v="182"/>
    <x v="2"/>
    <x v="0"/>
    <m/>
    <m/>
    <m/>
    <m/>
    <m/>
    <n v="0"/>
    <n v="0"/>
  </r>
  <r>
    <x v="16"/>
    <x v="8"/>
    <x v="179"/>
    <x v="2"/>
    <x v="0"/>
    <m/>
    <m/>
    <m/>
    <m/>
    <m/>
    <n v="0"/>
    <n v="0"/>
  </r>
  <r>
    <x v="16"/>
    <x v="8"/>
    <x v="135"/>
    <x v="2"/>
    <x v="0"/>
    <m/>
    <m/>
    <m/>
    <m/>
    <m/>
    <n v="0"/>
    <n v="31"/>
  </r>
  <r>
    <x v="16"/>
    <x v="8"/>
    <x v="114"/>
    <x v="2"/>
    <x v="0"/>
    <m/>
    <m/>
    <m/>
    <m/>
    <m/>
    <n v="0"/>
    <n v="0"/>
  </r>
  <r>
    <x v="16"/>
    <x v="8"/>
    <x v="175"/>
    <x v="2"/>
    <x v="0"/>
    <m/>
    <m/>
    <m/>
    <m/>
    <m/>
    <n v="0"/>
    <n v="0"/>
  </r>
  <r>
    <x v="16"/>
    <x v="8"/>
    <x v="221"/>
    <x v="2"/>
    <x v="0"/>
    <m/>
    <m/>
    <m/>
    <m/>
    <m/>
    <n v="0"/>
    <n v="0"/>
  </r>
  <r>
    <x v="16"/>
    <x v="8"/>
    <x v="102"/>
    <x v="2"/>
    <x v="0"/>
    <m/>
    <m/>
    <m/>
    <m/>
    <m/>
    <n v="0"/>
    <n v="0"/>
  </r>
  <r>
    <x v="16"/>
    <x v="8"/>
    <x v="71"/>
    <x v="2"/>
    <x v="0"/>
    <m/>
    <m/>
    <m/>
    <m/>
    <m/>
    <n v="0"/>
    <n v="0"/>
  </r>
  <r>
    <x v="16"/>
    <x v="8"/>
    <x v="222"/>
    <x v="2"/>
    <x v="0"/>
    <m/>
    <m/>
    <m/>
    <m/>
    <m/>
    <n v="0"/>
    <n v="0"/>
  </r>
  <r>
    <x v="16"/>
    <x v="8"/>
    <x v="171"/>
    <x v="2"/>
    <x v="0"/>
    <m/>
    <m/>
    <m/>
    <m/>
    <m/>
    <n v="0"/>
    <n v="0"/>
  </r>
  <r>
    <x v="16"/>
    <x v="8"/>
    <x v="83"/>
    <x v="2"/>
    <x v="0"/>
    <m/>
    <m/>
    <m/>
    <m/>
    <m/>
    <n v="0"/>
    <n v="0"/>
  </r>
  <r>
    <x v="16"/>
    <x v="10"/>
    <x v="109"/>
    <x v="2"/>
    <x v="0"/>
    <m/>
    <m/>
    <m/>
    <m/>
    <m/>
    <n v="0"/>
    <n v="30"/>
  </r>
  <r>
    <x v="16"/>
    <x v="10"/>
    <x v="144"/>
    <x v="2"/>
    <x v="0"/>
    <m/>
    <m/>
    <m/>
    <m/>
    <m/>
    <n v="0"/>
    <n v="0"/>
  </r>
  <r>
    <x v="16"/>
    <x v="10"/>
    <x v="151"/>
    <x v="2"/>
    <x v="0"/>
    <m/>
    <m/>
    <m/>
    <m/>
    <m/>
    <n v="0"/>
    <n v="0"/>
  </r>
  <r>
    <x v="16"/>
    <x v="11"/>
    <x v="113"/>
    <x v="2"/>
    <x v="0"/>
    <m/>
    <m/>
    <m/>
    <m/>
    <m/>
    <n v="0"/>
    <n v="817"/>
  </r>
  <r>
    <x v="16"/>
    <x v="6"/>
    <x v="108"/>
    <x v="2"/>
    <x v="0"/>
    <m/>
    <m/>
    <m/>
    <m/>
    <m/>
    <n v="0"/>
    <n v="91"/>
  </r>
  <r>
    <x v="16"/>
    <x v="6"/>
    <x v="91"/>
    <x v="2"/>
    <x v="0"/>
    <m/>
    <m/>
    <m/>
    <m/>
    <m/>
    <n v="0"/>
    <n v="0"/>
  </r>
  <r>
    <x v="16"/>
    <x v="6"/>
    <x v="80"/>
    <x v="2"/>
    <x v="0"/>
    <m/>
    <m/>
    <m/>
    <m/>
    <m/>
    <n v="0"/>
    <n v="190"/>
  </r>
  <r>
    <x v="16"/>
    <x v="6"/>
    <x v="44"/>
    <x v="2"/>
    <x v="0"/>
    <m/>
    <m/>
    <m/>
    <m/>
    <m/>
    <n v="0"/>
    <n v="144"/>
  </r>
  <r>
    <x v="16"/>
    <x v="6"/>
    <x v="90"/>
    <x v="2"/>
    <x v="0"/>
    <m/>
    <m/>
    <m/>
    <m/>
    <m/>
    <n v="0"/>
    <n v="265"/>
  </r>
  <r>
    <x v="16"/>
    <x v="6"/>
    <x v="177"/>
    <x v="2"/>
    <x v="0"/>
    <m/>
    <m/>
    <m/>
    <m/>
    <m/>
    <n v="0"/>
    <n v="0"/>
  </r>
  <r>
    <x v="16"/>
    <x v="6"/>
    <x v="61"/>
    <x v="2"/>
    <x v="0"/>
    <m/>
    <m/>
    <m/>
    <m/>
    <m/>
    <n v="0"/>
    <n v="78"/>
  </r>
  <r>
    <x v="16"/>
    <x v="6"/>
    <x v="105"/>
    <x v="2"/>
    <x v="0"/>
    <m/>
    <m/>
    <m/>
    <m/>
    <m/>
    <n v="0"/>
    <n v="252"/>
  </r>
  <r>
    <x v="16"/>
    <x v="6"/>
    <x v="138"/>
    <x v="2"/>
    <x v="0"/>
    <m/>
    <m/>
    <m/>
    <m/>
    <m/>
    <n v="0"/>
    <n v="93"/>
  </r>
  <r>
    <x v="16"/>
    <x v="0"/>
    <x v="9"/>
    <x v="2"/>
    <x v="0"/>
    <m/>
    <m/>
    <m/>
    <m/>
    <m/>
    <n v="0"/>
    <n v="2453"/>
  </r>
  <r>
    <x v="16"/>
    <x v="0"/>
    <x v="0"/>
    <x v="2"/>
    <x v="0"/>
    <m/>
    <m/>
    <m/>
    <m/>
    <m/>
    <n v="0"/>
    <n v="2897"/>
  </r>
  <r>
    <x v="16"/>
    <x v="0"/>
    <x v="68"/>
    <x v="2"/>
    <x v="0"/>
    <m/>
    <m/>
    <m/>
    <m/>
    <m/>
    <n v="0"/>
    <n v="84"/>
  </r>
  <r>
    <x v="16"/>
    <x v="0"/>
    <x v="128"/>
    <x v="2"/>
    <x v="0"/>
    <m/>
    <m/>
    <m/>
    <m/>
    <m/>
    <n v="0"/>
    <n v="0"/>
  </r>
  <r>
    <x v="16"/>
    <x v="0"/>
    <x v="124"/>
    <x v="2"/>
    <x v="0"/>
    <m/>
    <m/>
    <m/>
    <m/>
    <m/>
    <n v="0"/>
    <n v="0"/>
  </r>
  <r>
    <x v="16"/>
    <x v="0"/>
    <x v="12"/>
    <x v="2"/>
    <x v="0"/>
    <m/>
    <m/>
    <m/>
    <m/>
    <m/>
    <n v="0"/>
    <n v="1167"/>
  </r>
  <r>
    <x v="16"/>
    <x v="0"/>
    <x v="40"/>
    <x v="2"/>
    <x v="0"/>
    <m/>
    <m/>
    <m/>
    <m/>
    <m/>
    <n v="0"/>
    <n v="529"/>
  </r>
  <r>
    <x v="16"/>
    <x v="0"/>
    <x v="70"/>
    <x v="2"/>
    <x v="0"/>
    <m/>
    <m/>
    <m/>
    <m/>
    <m/>
    <n v="0"/>
    <n v="15"/>
  </r>
  <r>
    <x v="16"/>
    <x v="0"/>
    <x v="77"/>
    <x v="2"/>
    <x v="0"/>
    <m/>
    <m/>
    <m/>
    <m/>
    <m/>
    <n v="0"/>
    <n v="0"/>
  </r>
  <r>
    <x v="16"/>
    <x v="0"/>
    <x v="131"/>
    <x v="2"/>
    <x v="0"/>
    <m/>
    <m/>
    <m/>
    <m/>
    <m/>
    <n v="0"/>
    <n v="0"/>
  </r>
  <r>
    <x v="16"/>
    <x v="0"/>
    <x v="7"/>
    <x v="2"/>
    <x v="0"/>
    <m/>
    <m/>
    <m/>
    <m/>
    <m/>
    <n v="0"/>
    <n v="4228"/>
  </r>
  <r>
    <x v="16"/>
    <x v="0"/>
    <x v="50"/>
    <x v="2"/>
    <x v="0"/>
    <m/>
    <m/>
    <m/>
    <m/>
    <m/>
    <n v="0"/>
    <n v="318"/>
  </r>
  <r>
    <x v="16"/>
    <x v="0"/>
    <x v="1"/>
    <x v="2"/>
    <x v="0"/>
    <m/>
    <m/>
    <m/>
    <m/>
    <m/>
    <n v="0"/>
    <n v="6719"/>
  </r>
  <r>
    <x v="16"/>
    <x v="0"/>
    <x v="8"/>
    <x v="2"/>
    <x v="0"/>
    <m/>
    <m/>
    <m/>
    <m/>
    <m/>
    <n v="0"/>
    <n v="1329"/>
  </r>
  <r>
    <x v="16"/>
    <x v="0"/>
    <x v="60"/>
    <x v="2"/>
    <x v="0"/>
    <m/>
    <m/>
    <m/>
    <m/>
    <m/>
    <n v="0"/>
    <n v="184"/>
  </r>
  <r>
    <x v="16"/>
    <x v="0"/>
    <x v="78"/>
    <x v="2"/>
    <x v="0"/>
    <m/>
    <m/>
    <m/>
    <m/>
    <m/>
    <n v="0"/>
    <n v="100"/>
  </r>
  <r>
    <x v="16"/>
    <x v="0"/>
    <x v="101"/>
    <x v="2"/>
    <x v="0"/>
    <m/>
    <m/>
    <m/>
    <m/>
    <m/>
    <n v="0"/>
    <n v="0"/>
  </r>
  <r>
    <x v="16"/>
    <x v="0"/>
    <x v="32"/>
    <x v="2"/>
    <x v="0"/>
    <m/>
    <m/>
    <m/>
    <m/>
    <m/>
    <n v="0"/>
    <n v="275"/>
  </r>
  <r>
    <x v="16"/>
    <x v="0"/>
    <x v="132"/>
    <x v="2"/>
    <x v="0"/>
    <m/>
    <m/>
    <m/>
    <m/>
    <m/>
    <n v="0"/>
    <n v="0"/>
  </r>
  <r>
    <x v="16"/>
    <x v="0"/>
    <x v="162"/>
    <x v="2"/>
    <x v="0"/>
    <m/>
    <m/>
    <m/>
    <m/>
    <m/>
    <n v="0"/>
    <n v="0"/>
  </r>
  <r>
    <x v="16"/>
    <x v="0"/>
    <x v="18"/>
    <x v="2"/>
    <x v="0"/>
    <m/>
    <m/>
    <m/>
    <m/>
    <m/>
    <n v="0"/>
    <n v="1906"/>
  </r>
  <r>
    <x v="16"/>
    <x v="0"/>
    <x v="46"/>
    <x v="2"/>
    <x v="0"/>
    <m/>
    <m/>
    <m/>
    <m/>
    <m/>
    <n v="0"/>
    <n v="346"/>
  </r>
  <r>
    <x v="16"/>
    <x v="0"/>
    <x v="31"/>
    <x v="2"/>
    <x v="0"/>
    <m/>
    <m/>
    <m/>
    <m/>
    <m/>
    <n v="0"/>
    <n v="332"/>
  </r>
  <r>
    <x v="16"/>
    <x v="0"/>
    <x v="96"/>
    <x v="2"/>
    <x v="0"/>
    <m/>
    <m/>
    <m/>
    <m/>
    <m/>
    <n v="0"/>
    <n v="0"/>
  </r>
  <r>
    <x v="16"/>
    <x v="0"/>
    <x v="54"/>
    <x v="2"/>
    <x v="0"/>
    <m/>
    <m/>
    <m/>
    <m/>
    <m/>
    <n v="0"/>
    <n v="74"/>
  </r>
  <r>
    <x v="16"/>
    <x v="0"/>
    <x v="103"/>
    <x v="2"/>
    <x v="0"/>
    <m/>
    <m/>
    <m/>
    <m/>
    <m/>
    <n v="0"/>
    <n v="0"/>
  </r>
  <r>
    <x v="16"/>
    <x v="5"/>
    <x v="89"/>
    <x v="2"/>
    <x v="0"/>
    <m/>
    <m/>
    <m/>
    <m/>
    <m/>
    <n v="0"/>
    <n v="6630"/>
  </r>
  <r>
    <x v="16"/>
    <x v="5"/>
    <x v="69"/>
    <x v="2"/>
    <x v="0"/>
    <m/>
    <m/>
    <m/>
    <m/>
    <m/>
    <n v="0"/>
    <n v="17695"/>
  </r>
  <r>
    <x v="16"/>
    <x v="5"/>
    <x v="33"/>
    <x v="2"/>
    <x v="0"/>
    <m/>
    <m/>
    <m/>
    <m/>
    <m/>
    <n v="0"/>
    <n v="41474"/>
  </r>
  <r>
    <x v="16"/>
    <x v="5"/>
    <x v="39"/>
    <x v="2"/>
    <x v="0"/>
    <m/>
    <m/>
    <m/>
    <m/>
    <m/>
    <n v="0"/>
    <n v="22691"/>
  </r>
  <r>
    <x v="16"/>
    <x v="5"/>
    <x v="22"/>
    <x v="2"/>
    <x v="0"/>
    <m/>
    <m/>
    <m/>
    <m/>
    <m/>
    <n v="0"/>
    <n v="21463"/>
  </r>
  <r>
    <x v="16"/>
    <x v="7"/>
    <x v="121"/>
    <x v="2"/>
    <x v="0"/>
    <m/>
    <m/>
    <m/>
    <m/>
    <m/>
    <n v="0"/>
    <n v="0"/>
  </r>
  <r>
    <x v="16"/>
    <x v="7"/>
    <x v="52"/>
    <x v="2"/>
    <x v="0"/>
    <m/>
    <m/>
    <m/>
    <m/>
    <m/>
    <n v="0"/>
    <n v="3624"/>
  </r>
  <r>
    <x v="16"/>
    <x v="7"/>
    <x v="82"/>
    <x v="2"/>
    <x v="0"/>
    <m/>
    <m/>
    <m/>
    <m/>
    <m/>
    <n v="0"/>
    <n v="2188"/>
  </r>
  <r>
    <x v="16"/>
    <x v="5"/>
    <x v="66"/>
    <x v="2"/>
    <x v="0"/>
    <m/>
    <m/>
    <m/>
    <m/>
    <m/>
    <n v="0"/>
    <n v="8224"/>
  </r>
  <r>
    <x v="16"/>
    <x v="7"/>
    <x v="117"/>
    <x v="2"/>
    <x v="0"/>
    <m/>
    <m/>
    <m/>
    <m/>
    <m/>
    <n v="0"/>
    <n v="751"/>
  </r>
  <r>
    <x v="16"/>
    <x v="7"/>
    <x v="115"/>
    <x v="2"/>
    <x v="0"/>
    <m/>
    <m/>
    <m/>
    <m/>
    <m/>
    <n v="0"/>
    <n v="1109"/>
  </r>
  <r>
    <x v="16"/>
    <x v="7"/>
    <x v="139"/>
    <x v="2"/>
    <x v="0"/>
    <m/>
    <m/>
    <m/>
    <m/>
    <m/>
    <n v="0"/>
    <n v="50"/>
  </r>
  <r>
    <x v="16"/>
    <x v="7"/>
    <x v="72"/>
    <x v="2"/>
    <x v="0"/>
    <m/>
    <m/>
    <m/>
    <m/>
    <m/>
    <n v="0"/>
    <n v="3382"/>
  </r>
  <r>
    <x v="16"/>
    <x v="7"/>
    <x v="62"/>
    <x v="2"/>
    <x v="0"/>
    <m/>
    <m/>
    <m/>
    <m/>
    <m/>
    <n v="0"/>
    <n v="8049"/>
  </r>
  <r>
    <x v="16"/>
    <x v="7"/>
    <x v="149"/>
    <x v="2"/>
    <x v="0"/>
    <m/>
    <m/>
    <m/>
    <m/>
    <m/>
    <n v="0"/>
    <n v="131"/>
  </r>
  <r>
    <x v="16"/>
    <x v="7"/>
    <x v="133"/>
    <x v="2"/>
    <x v="0"/>
    <m/>
    <m/>
    <m/>
    <m/>
    <m/>
    <n v="0"/>
    <n v="0"/>
  </r>
  <r>
    <x v="16"/>
    <x v="7"/>
    <x v="130"/>
    <x v="2"/>
    <x v="0"/>
    <m/>
    <m/>
    <m/>
    <m/>
    <m/>
    <n v="0"/>
    <n v="0"/>
  </r>
  <r>
    <x v="16"/>
    <x v="7"/>
    <x v="259"/>
    <x v="2"/>
    <x v="0"/>
    <m/>
    <m/>
    <m/>
    <m/>
    <m/>
    <n v="0"/>
    <n v="0"/>
  </r>
  <r>
    <x v="16"/>
    <x v="12"/>
    <x v="157"/>
    <x v="2"/>
    <x v="0"/>
    <m/>
    <m/>
    <m/>
    <m/>
    <m/>
    <n v="0"/>
    <n v="0"/>
  </r>
  <r>
    <x v="16"/>
    <x v="12"/>
    <x v="156"/>
    <x v="2"/>
    <x v="0"/>
    <m/>
    <m/>
    <m/>
    <m/>
    <m/>
    <n v="0"/>
    <n v="0"/>
  </r>
  <r>
    <x v="16"/>
    <x v="4"/>
    <x v="36"/>
    <x v="2"/>
    <x v="0"/>
    <m/>
    <m/>
    <m/>
    <m/>
    <m/>
    <n v="0"/>
    <n v="19981"/>
  </r>
  <r>
    <x v="16"/>
    <x v="4"/>
    <x v="57"/>
    <x v="2"/>
    <x v="0"/>
    <m/>
    <m/>
    <m/>
    <m/>
    <m/>
    <n v="0"/>
    <n v="9126"/>
  </r>
  <r>
    <x v="16"/>
    <x v="4"/>
    <x v="35"/>
    <x v="2"/>
    <x v="0"/>
    <m/>
    <m/>
    <m/>
    <m/>
    <m/>
    <n v="0"/>
    <n v="26728"/>
  </r>
  <r>
    <x v="16"/>
    <x v="4"/>
    <x v="34"/>
    <x v="2"/>
    <x v="0"/>
    <m/>
    <m/>
    <m/>
    <m/>
    <m/>
    <n v="0"/>
    <n v="21498"/>
  </r>
  <r>
    <x v="16"/>
    <x v="3"/>
    <x v="97"/>
    <x v="2"/>
    <x v="0"/>
    <m/>
    <m/>
    <m/>
    <m/>
    <m/>
    <n v="0"/>
    <n v="6006"/>
  </r>
  <r>
    <x v="16"/>
    <x v="3"/>
    <x v="55"/>
    <x v="2"/>
    <x v="0"/>
    <m/>
    <m/>
    <m/>
    <m/>
    <m/>
    <n v="0"/>
    <n v="2981"/>
  </r>
  <r>
    <x v="16"/>
    <x v="3"/>
    <x v="16"/>
    <x v="2"/>
    <x v="0"/>
    <m/>
    <m/>
    <m/>
    <m/>
    <m/>
    <n v="0"/>
    <n v="21095"/>
  </r>
  <r>
    <x v="16"/>
    <x v="4"/>
    <x v="155"/>
    <x v="2"/>
    <x v="0"/>
    <m/>
    <m/>
    <m/>
    <m/>
    <m/>
    <n v="0"/>
    <n v="78"/>
  </r>
  <r>
    <x v="16"/>
    <x v="4"/>
    <x v="73"/>
    <x v="2"/>
    <x v="0"/>
    <m/>
    <m/>
    <m/>
    <m/>
    <m/>
    <n v="0"/>
    <n v="4018"/>
  </r>
  <r>
    <x v="16"/>
    <x v="4"/>
    <x v="56"/>
    <x v="2"/>
    <x v="0"/>
    <m/>
    <m/>
    <m/>
    <m/>
    <m/>
    <n v="0"/>
    <n v="11112"/>
  </r>
  <r>
    <x v="16"/>
    <x v="4"/>
    <x v="27"/>
    <x v="2"/>
    <x v="0"/>
    <m/>
    <m/>
    <m/>
    <m/>
    <m/>
    <n v="0"/>
    <n v="79362"/>
  </r>
  <r>
    <x v="16"/>
    <x v="4"/>
    <x v="45"/>
    <x v="2"/>
    <x v="0"/>
    <m/>
    <m/>
    <m/>
    <m/>
    <m/>
    <n v="0"/>
    <n v="9455"/>
  </r>
  <r>
    <x v="16"/>
    <x v="4"/>
    <x v="17"/>
    <x v="2"/>
    <x v="0"/>
    <m/>
    <m/>
    <m/>
    <m/>
    <m/>
    <n v="0"/>
    <n v="40925"/>
  </r>
  <r>
    <x v="16"/>
    <x v="4"/>
    <x v="65"/>
    <x v="2"/>
    <x v="0"/>
    <m/>
    <m/>
    <m/>
    <m/>
    <m/>
    <n v="0"/>
    <n v="12571"/>
  </r>
  <r>
    <x v="16"/>
    <x v="4"/>
    <x v="53"/>
    <x v="2"/>
    <x v="0"/>
    <m/>
    <m/>
    <m/>
    <m/>
    <m/>
    <n v="0"/>
    <n v="12167"/>
  </r>
  <r>
    <x v="16"/>
    <x v="2"/>
    <x v="48"/>
    <x v="2"/>
    <x v="0"/>
    <m/>
    <m/>
    <m/>
    <m/>
    <m/>
    <n v="0"/>
    <n v="11812"/>
  </r>
  <r>
    <x v="16"/>
    <x v="2"/>
    <x v="49"/>
    <x v="2"/>
    <x v="0"/>
    <m/>
    <m/>
    <m/>
    <m/>
    <m/>
    <n v="0"/>
    <n v="12305"/>
  </r>
  <r>
    <x v="16"/>
    <x v="2"/>
    <x v="47"/>
    <x v="2"/>
    <x v="0"/>
    <m/>
    <m/>
    <m/>
    <m/>
    <m/>
    <n v="0"/>
    <n v="10836"/>
  </r>
  <r>
    <x v="16"/>
    <x v="2"/>
    <x v="88"/>
    <x v="2"/>
    <x v="0"/>
    <m/>
    <m/>
    <m/>
    <m/>
    <m/>
    <n v="0"/>
    <n v="3857"/>
  </r>
  <r>
    <x v="16"/>
    <x v="2"/>
    <x v="110"/>
    <x v="2"/>
    <x v="0"/>
    <m/>
    <m/>
    <m/>
    <m/>
    <m/>
    <n v="0"/>
    <n v="1418"/>
  </r>
  <r>
    <x v="16"/>
    <x v="2"/>
    <x v="87"/>
    <x v="2"/>
    <x v="0"/>
    <m/>
    <m/>
    <m/>
    <m/>
    <m/>
    <n v="0"/>
    <n v="2593"/>
  </r>
  <r>
    <x v="16"/>
    <x v="2"/>
    <x v="84"/>
    <x v="2"/>
    <x v="0"/>
    <m/>
    <m/>
    <m/>
    <m/>
    <m/>
    <n v="0"/>
    <n v="6251"/>
  </r>
  <r>
    <x v="16"/>
    <x v="2"/>
    <x v="11"/>
    <x v="2"/>
    <x v="0"/>
    <m/>
    <m/>
    <m/>
    <m/>
    <m/>
    <n v="0"/>
    <n v="17186"/>
  </r>
  <r>
    <x v="16"/>
    <x v="2"/>
    <x v="120"/>
    <x v="2"/>
    <x v="0"/>
    <m/>
    <m/>
    <m/>
    <m/>
    <m/>
    <n v="0"/>
    <n v="525"/>
  </r>
  <r>
    <x v="16"/>
    <x v="2"/>
    <x v="58"/>
    <x v="2"/>
    <x v="0"/>
    <m/>
    <m/>
    <m/>
    <m/>
    <m/>
    <n v="0"/>
    <n v="3951"/>
  </r>
  <r>
    <x v="16"/>
    <x v="2"/>
    <x v="112"/>
    <x v="2"/>
    <x v="0"/>
    <m/>
    <m/>
    <m/>
    <m/>
    <m/>
    <n v="0"/>
    <n v="150"/>
  </r>
  <r>
    <x v="16"/>
    <x v="2"/>
    <x v="20"/>
    <x v="2"/>
    <x v="0"/>
    <m/>
    <m/>
    <m/>
    <m/>
    <m/>
    <n v="0"/>
    <n v="17312"/>
  </r>
  <r>
    <x v="16"/>
    <x v="2"/>
    <x v="86"/>
    <x v="2"/>
    <x v="0"/>
    <m/>
    <m/>
    <m/>
    <m/>
    <m/>
    <n v="0"/>
    <n v="1196"/>
  </r>
  <r>
    <x v="16"/>
    <x v="2"/>
    <x v="59"/>
    <x v="2"/>
    <x v="0"/>
    <m/>
    <m/>
    <m/>
    <m/>
    <m/>
    <n v="0"/>
    <n v="7294"/>
  </r>
  <r>
    <x v="16"/>
    <x v="2"/>
    <x v="10"/>
    <x v="2"/>
    <x v="0"/>
    <m/>
    <m/>
    <m/>
    <m/>
    <m/>
    <n v="0"/>
    <n v="12379"/>
  </r>
  <r>
    <x v="16"/>
    <x v="2"/>
    <x v="4"/>
    <x v="2"/>
    <x v="0"/>
    <m/>
    <m/>
    <m/>
    <m/>
    <m/>
    <n v="0"/>
    <n v="15476"/>
  </r>
  <r>
    <x v="16"/>
    <x v="2"/>
    <x v="29"/>
    <x v="2"/>
    <x v="0"/>
    <m/>
    <m/>
    <m/>
    <m/>
    <m/>
    <n v="0"/>
    <n v="4334"/>
  </r>
  <r>
    <x v="16"/>
    <x v="2"/>
    <x v="26"/>
    <x v="2"/>
    <x v="0"/>
    <m/>
    <m/>
    <m/>
    <m/>
    <m/>
    <n v="0"/>
    <n v="4849"/>
  </r>
  <r>
    <x v="16"/>
    <x v="2"/>
    <x v="122"/>
    <x v="2"/>
    <x v="0"/>
    <m/>
    <m/>
    <m/>
    <m/>
    <m/>
    <n v="0"/>
    <n v="0"/>
  </r>
  <r>
    <x v="16"/>
    <x v="3"/>
    <x v="74"/>
    <x v="2"/>
    <x v="0"/>
    <m/>
    <m/>
    <m/>
    <m/>
    <m/>
    <n v="0"/>
    <n v="7972"/>
  </r>
  <r>
    <x v="16"/>
    <x v="3"/>
    <x v="111"/>
    <x v="2"/>
    <x v="0"/>
    <m/>
    <m/>
    <m/>
    <m/>
    <m/>
    <n v="0"/>
    <n v="378"/>
  </r>
  <r>
    <x v="16"/>
    <x v="3"/>
    <x v="134"/>
    <x v="2"/>
    <x v="0"/>
    <m/>
    <m/>
    <m/>
    <m/>
    <m/>
    <n v="0"/>
    <n v="0"/>
  </r>
  <r>
    <x v="16"/>
    <x v="3"/>
    <x v="183"/>
    <x v="2"/>
    <x v="0"/>
    <m/>
    <m/>
    <m/>
    <m/>
    <m/>
    <n v="0"/>
    <n v="0"/>
  </r>
  <r>
    <x v="16"/>
    <x v="3"/>
    <x v="211"/>
    <x v="2"/>
    <x v="0"/>
    <m/>
    <m/>
    <m/>
    <m/>
    <m/>
    <n v="0"/>
    <n v="0"/>
  </r>
  <r>
    <x v="16"/>
    <x v="3"/>
    <x v="51"/>
    <x v="2"/>
    <x v="0"/>
    <m/>
    <m/>
    <m/>
    <m/>
    <m/>
    <n v="0"/>
    <n v="1992"/>
  </r>
  <r>
    <x v="16"/>
    <x v="3"/>
    <x v="104"/>
    <x v="2"/>
    <x v="0"/>
    <m/>
    <m/>
    <m/>
    <m/>
    <m/>
    <n v="0"/>
    <n v="664"/>
  </r>
  <r>
    <x v="16"/>
    <x v="3"/>
    <x v="42"/>
    <x v="2"/>
    <x v="0"/>
    <m/>
    <m/>
    <m/>
    <m/>
    <m/>
    <n v="0"/>
    <n v="10679"/>
  </r>
  <r>
    <x v="16"/>
    <x v="3"/>
    <x v="38"/>
    <x v="2"/>
    <x v="0"/>
    <m/>
    <m/>
    <m/>
    <m/>
    <m/>
    <n v="0"/>
    <n v="13320"/>
  </r>
  <r>
    <x v="16"/>
    <x v="3"/>
    <x v="63"/>
    <x v="2"/>
    <x v="0"/>
    <m/>
    <m/>
    <m/>
    <m/>
    <m/>
    <n v="0"/>
    <n v="4449"/>
  </r>
  <r>
    <x v="16"/>
    <x v="3"/>
    <x v="98"/>
    <x v="2"/>
    <x v="0"/>
    <m/>
    <m/>
    <m/>
    <m/>
    <m/>
    <n v="0"/>
    <n v="348"/>
  </r>
  <r>
    <x v="16"/>
    <x v="3"/>
    <x v="119"/>
    <x v="2"/>
    <x v="0"/>
    <m/>
    <m/>
    <m/>
    <m/>
    <m/>
    <n v="0"/>
    <n v="0"/>
  </r>
  <r>
    <x v="16"/>
    <x v="3"/>
    <x v="190"/>
    <x v="2"/>
    <x v="0"/>
    <m/>
    <m/>
    <m/>
    <m/>
    <m/>
    <n v="0"/>
    <n v="171"/>
  </r>
  <r>
    <x v="16"/>
    <x v="2"/>
    <x v="81"/>
    <x v="2"/>
    <x v="0"/>
    <m/>
    <m/>
    <m/>
    <m/>
    <m/>
    <n v="0"/>
    <n v="791"/>
  </r>
  <r>
    <x v="16"/>
    <x v="2"/>
    <x v="43"/>
    <x v="2"/>
    <x v="0"/>
    <m/>
    <m/>
    <m/>
    <m/>
    <m/>
    <n v="0"/>
    <n v="1313"/>
  </r>
  <r>
    <x v="16"/>
    <x v="9"/>
    <x v="106"/>
    <x v="0"/>
    <x v="0"/>
    <m/>
    <m/>
    <m/>
    <m/>
    <m/>
    <n v="0"/>
    <n v="816"/>
  </r>
  <r>
    <x v="16"/>
    <x v="9"/>
    <x v="107"/>
    <x v="0"/>
    <x v="0"/>
    <m/>
    <m/>
    <m/>
    <m/>
    <m/>
    <n v="0"/>
    <n v="414"/>
  </r>
  <r>
    <x v="16"/>
    <x v="9"/>
    <x v="126"/>
    <x v="0"/>
    <x v="0"/>
    <m/>
    <m/>
    <m/>
    <m/>
    <m/>
    <n v="0"/>
    <n v="564"/>
  </r>
  <r>
    <x v="16"/>
    <x v="9"/>
    <x v="154"/>
    <x v="0"/>
    <x v="0"/>
    <m/>
    <m/>
    <m/>
    <m/>
    <m/>
    <n v="0"/>
    <n v="74"/>
  </r>
  <r>
    <x v="16"/>
    <x v="9"/>
    <x v="95"/>
    <x v="0"/>
    <x v="0"/>
    <m/>
    <m/>
    <m/>
    <m/>
    <m/>
    <n v="0"/>
    <n v="1617"/>
  </r>
  <r>
    <x v="16"/>
    <x v="9"/>
    <x v="161"/>
    <x v="0"/>
    <x v="0"/>
    <m/>
    <m/>
    <m/>
    <m/>
    <m/>
    <n v="0"/>
    <m/>
  </r>
  <r>
    <x v="16"/>
    <x v="9"/>
    <x v="158"/>
    <x v="0"/>
    <x v="0"/>
    <m/>
    <m/>
    <m/>
    <m/>
    <m/>
    <n v="0"/>
    <m/>
  </r>
  <r>
    <x v="16"/>
    <x v="9"/>
    <x v="148"/>
    <x v="0"/>
    <x v="0"/>
    <m/>
    <m/>
    <m/>
    <m/>
    <m/>
    <n v="0"/>
    <m/>
  </r>
  <r>
    <x v="16"/>
    <x v="9"/>
    <x v="142"/>
    <x v="0"/>
    <x v="0"/>
    <m/>
    <m/>
    <m/>
    <m/>
    <m/>
    <n v="0"/>
    <n v="35"/>
  </r>
  <r>
    <x v="16"/>
    <x v="9"/>
    <x v="173"/>
    <x v="0"/>
    <x v="0"/>
    <m/>
    <m/>
    <m/>
    <m/>
    <m/>
    <n v="0"/>
    <n v="149"/>
  </r>
  <r>
    <x v="16"/>
    <x v="9"/>
    <x v="137"/>
    <x v="0"/>
    <x v="0"/>
    <m/>
    <m/>
    <m/>
    <m/>
    <m/>
    <n v="0"/>
    <n v="175"/>
  </r>
  <r>
    <x v="16"/>
    <x v="9"/>
    <x v="146"/>
    <x v="0"/>
    <x v="0"/>
    <m/>
    <m/>
    <m/>
    <m/>
    <m/>
    <n v="0"/>
    <m/>
  </r>
  <r>
    <x v="16"/>
    <x v="9"/>
    <x v="159"/>
    <x v="0"/>
    <x v="0"/>
    <m/>
    <m/>
    <m/>
    <m/>
    <m/>
    <n v="0"/>
    <m/>
  </r>
  <r>
    <x v="16"/>
    <x v="9"/>
    <x v="170"/>
    <x v="0"/>
    <x v="0"/>
    <m/>
    <m/>
    <m/>
    <m/>
    <m/>
    <n v="0"/>
    <n v="58"/>
  </r>
  <r>
    <x v="16"/>
    <x v="1"/>
    <x v="23"/>
    <x v="0"/>
    <x v="0"/>
    <m/>
    <m/>
    <m/>
    <m/>
    <m/>
    <n v="0"/>
    <n v="13943"/>
  </r>
  <r>
    <x v="16"/>
    <x v="1"/>
    <x v="24"/>
    <x v="0"/>
    <x v="0"/>
    <m/>
    <m/>
    <m/>
    <m/>
    <m/>
    <n v="0"/>
    <n v="23057"/>
  </r>
  <r>
    <x v="16"/>
    <x v="1"/>
    <x v="79"/>
    <x v="0"/>
    <x v="0"/>
    <m/>
    <m/>
    <m/>
    <m/>
    <m/>
    <n v="0"/>
    <n v="1976"/>
  </r>
  <r>
    <x v="16"/>
    <x v="1"/>
    <x v="41"/>
    <x v="0"/>
    <x v="0"/>
    <m/>
    <m/>
    <m/>
    <m/>
    <m/>
    <n v="0"/>
    <n v="7488"/>
  </r>
  <r>
    <x v="16"/>
    <x v="1"/>
    <x v="2"/>
    <x v="0"/>
    <x v="0"/>
    <m/>
    <m/>
    <m/>
    <m/>
    <m/>
    <n v="0"/>
    <n v="53745"/>
  </r>
  <r>
    <x v="16"/>
    <x v="1"/>
    <x v="21"/>
    <x v="0"/>
    <x v="0"/>
    <m/>
    <m/>
    <m/>
    <m/>
    <m/>
    <n v="0"/>
    <n v="24644"/>
  </r>
  <r>
    <x v="16"/>
    <x v="1"/>
    <x v="5"/>
    <x v="0"/>
    <x v="0"/>
    <m/>
    <m/>
    <m/>
    <m/>
    <m/>
    <n v="0"/>
    <n v="40972"/>
  </r>
  <r>
    <x v="16"/>
    <x v="1"/>
    <x v="37"/>
    <x v="0"/>
    <x v="0"/>
    <m/>
    <m/>
    <m/>
    <m/>
    <m/>
    <n v="0"/>
    <n v="5094"/>
  </r>
  <r>
    <x v="16"/>
    <x v="1"/>
    <x v="19"/>
    <x v="0"/>
    <x v="0"/>
    <m/>
    <m/>
    <m/>
    <m/>
    <m/>
    <n v="0"/>
    <n v="28729"/>
  </r>
  <r>
    <x v="16"/>
    <x v="1"/>
    <x v="30"/>
    <x v="0"/>
    <x v="0"/>
    <m/>
    <m/>
    <m/>
    <m/>
    <m/>
    <n v="0"/>
    <n v="12306"/>
  </r>
  <r>
    <x v="16"/>
    <x v="1"/>
    <x v="14"/>
    <x v="0"/>
    <x v="0"/>
    <m/>
    <m/>
    <m/>
    <m/>
    <m/>
    <n v="0"/>
    <n v="30002"/>
  </r>
  <r>
    <x v="16"/>
    <x v="1"/>
    <x v="6"/>
    <x v="0"/>
    <x v="0"/>
    <m/>
    <m/>
    <m/>
    <m/>
    <m/>
    <n v="0"/>
    <n v="50393"/>
  </r>
  <r>
    <x v="16"/>
    <x v="1"/>
    <x v="25"/>
    <x v="0"/>
    <x v="0"/>
    <m/>
    <m/>
    <m/>
    <m/>
    <m/>
    <n v="0"/>
    <n v="19908"/>
  </r>
  <r>
    <x v="16"/>
    <x v="1"/>
    <x v="28"/>
    <x v="0"/>
    <x v="0"/>
    <m/>
    <m/>
    <m/>
    <m/>
    <m/>
    <n v="0"/>
    <n v="10932"/>
  </r>
  <r>
    <x v="16"/>
    <x v="1"/>
    <x v="169"/>
    <x v="0"/>
    <x v="0"/>
    <m/>
    <m/>
    <m/>
    <m/>
    <m/>
    <n v="0"/>
    <n v="220"/>
  </r>
  <r>
    <x v="16"/>
    <x v="1"/>
    <x v="64"/>
    <x v="0"/>
    <x v="0"/>
    <m/>
    <m/>
    <m/>
    <m/>
    <m/>
    <n v="0"/>
    <n v="4940"/>
  </r>
  <r>
    <x v="16"/>
    <x v="1"/>
    <x v="75"/>
    <x v="0"/>
    <x v="0"/>
    <m/>
    <m/>
    <m/>
    <m/>
    <m/>
    <n v="0"/>
    <n v="3465"/>
  </r>
  <r>
    <x v="16"/>
    <x v="1"/>
    <x v="94"/>
    <x v="0"/>
    <x v="0"/>
    <m/>
    <m/>
    <m/>
    <m/>
    <m/>
    <n v="0"/>
    <n v="4034"/>
  </r>
  <r>
    <x v="16"/>
    <x v="1"/>
    <x v="163"/>
    <x v="0"/>
    <x v="0"/>
    <m/>
    <m/>
    <m/>
    <m/>
    <m/>
    <n v="0"/>
    <n v="65"/>
  </r>
  <r>
    <x v="16"/>
    <x v="1"/>
    <x v="166"/>
    <x v="0"/>
    <x v="0"/>
    <m/>
    <m/>
    <m/>
    <m/>
    <m/>
    <n v="0"/>
    <n v="269"/>
  </r>
  <r>
    <x v="16"/>
    <x v="1"/>
    <x v="116"/>
    <x v="0"/>
    <x v="0"/>
    <m/>
    <m/>
    <m/>
    <m/>
    <m/>
    <n v="0"/>
    <n v="1529"/>
  </r>
  <r>
    <x v="16"/>
    <x v="1"/>
    <x v="145"/>
    <x v="0"/>
    <x v="0"/>
    <m/>
    <m/>
    <m/>
    <m/>
    <m/>
    <n v="0"/>
    <n v="292"/>
  </r>
  <r>
    <x v="16"/>
    <x v="1"/>
    <x v="118"/>
    <x v="0"/>
    <x v="0"/>
    <m/>
    <m/>
    <m/>
    <m/>
    <m/>
    <n v="0"/>
    <n v="888"/>
  </r>
  <r>
    <x v="16"/>
    <x v="1"/>
    <x v="153"/>
    <x v="0"/>
    <x v="0"/>
    <m/>
    <m/>
    <m/>
    <m/>
    <m/>
    <n v="0"/>
    <n v="186"/>
  </r>
  <r>
    <x v="16"/>
    <x v="1"/>
    <x v="129"/>
    <x v="0"/>
    <x v="0"/>
    <m/>
    <m/>
    <m/>
    <m/>
    <m/>
    <n v="0"/>
    <n v="169"/>
  </r>
  <r>
    <x v="16"/>
    <x v="1"/>
    <x v="93"/>
    <x v="0"/>
    <x v="0"/>
    <m/>
    <m/>
    <m/>
    <m/>
    <m/>
    <n v="0"/>
    <n v="1753"/>
  </r>
  <r>
    <x v="16"/>
    <x v="1"/>
    <x v="67"/>
    <x v="0"/>
    <x v="0"/>
    <m/>
    <m/>
    <m/>
    <m/>
    <m/>
    <n v="0"/>
    <n v="2997"/>
  </r>
  <r>
    <x v="16"/>
    <x v="1"/>
    <x v="85"/>
    <x v="0"/>
    <x v="0"/>
    <m/>
    <m/>
    <m/>
    <m/>
    <m/>
    <n v="0"/>
    <n v="1679"/>
  </r>
  <r>
    <x v="16"/>
    <x v="1"/>
    <x v="99"/>
    <x v="0"/>
    <x v="0"/>
    <m/>
    <m/>
    <m/>
    <m/>
    <m/>
    <n v="0"/>
    <n v="392"/>
  </r>
  <r>
    <x v="16"/>
    <x v="1"/>
    <x v="123"/>
    <x v="0"/>
    <x v="0"/>
    <m/>
    <m/>
    <m/>
    <m/>
    <m/>
    <n v="0"/>
    <n v="978"/>
  </r>
  <r>
    <x v="16"/>
    <x v="1"/>
    <x v="100"/>
    <x v="0"/>
    <x v="0"/>
    <m/>
    <m/>
    <m/>
    <m/>
    <m/>
    <n v="0"/>
    <n v="1108"/>
  </r>
  <r>
    <x v="16"/>
    <x v="1"/>
    <x v="3"/>
    <x v="0"/>
    <x v="0"/>
    <m/>
    <m/>
    <m/>
    <m/>
    <m/>
    <n v="0"/>
    <n v="52782"/>
  </r>
  <r>
    <x v="16"/>
    <x v="1"/>
    <x v="13"/>
    <x v="0"/>
    <x v="0"/>
    <m/>
    <m/>
    <m/>
    <m/>
    <m/>
    <n v="0"/>
    <n v="24701"/>
  </r>
  <r>
    <x v="16"/>
    <x v="1"/>
    <x v="15"/>
    <x v="0"/>
    <x v="0"/>
    <m/>
    <m/>
    <m/>
    <m/>
    <m/>
    <n v="0"/>
    <n v="22297"/>
  </r>
  <r>
    <x v="16"/>
    <x v="1"/>
    <x v="76"/>
    <x v="0"/>
    <x v="0"/>
    <m/>
    <m/>
    <m/>
    <m/>
    <m/>
    <n v="0"/>
    <n v="2276"/>
  </r>
  <r>
    <x v="16"/>
    <x v="1"/>
    <x v="92"/>
    <x v="0"/>
    <x v="0"/>
    <m/>
    <m/>
    <m/>
    <m/>
    <m/>
    <n v="0"/>
    <n v="986"/>
  </r>
  <r>
    <x v="16"/>
    <x v="1"/>
    <x v="125"/>
    <x v="0"/>
    <x v="0"/>
    <m/>
    <m/>
    <m/>
    <m/>
    <m/>
    <n v="0"/>
    <n v="51"/>
  </r>
  <r>
    <x v="16"/>
    <x v="1"/>
    <x v="187"/>
    <x v="0"/>
    <x v="0"/>
    <m/>
    <m/>
    <m/>
    <m/>
    <m/>
    <n v="0"/>
    <m/>
  </r>
  <r>
    <x v="16"/>
    <x v="1"/>
    <x v="127"/>
    <x v="0"/>
    <x v="0"/>
    <m/>
    <m/>
    <m/>
    <m/>
    <m/>
    <n v="0"/>
    <n v="266"/>
  </r>
  <r>
    <x v="16"/>
    <x v="1"/>
    <x v="141"/>
    <x v="0"/>
    <x v="0"/>
    <m/>
    <m/>
    <m/>
    <m/>
    <m/>
    <n v="0"/>
    <n v="37"/>
  </r>
  <r>
    <x v="16"/>
    <x v="8"/>
    <x v="136"/>
    <x v="0"/>
    <x v="0"/>
    <m/>
    <m/>
    <m/>
    <m/>
    <m/>
    <n v="0"/>
    <n v="208"/>
  </r>
  <r>
    <x v="16"/>
    <x v="8"/>
    <x v="182"/>
    <x v="0"/>
    <x v="0"/>
    <m/>
    <m/>
    <m/>
    <m/>
    <m/>
    <n v="0"/>
    <n v="38"/>
  </r>
  <r>
    <x v="16"/>
    <x v="8"/>
    <x v="179"/>
    <x v="0"/>
    <x v="0"/>
    <m/>
    <m/>
    <m/>
    <m/>
    <m/>
    <n v="0"/>
    <n v="226"/>
  </r>
  <r>
    <x v="16"/>
    <x v="8"/>
    <x v="135"/>
    <x v="0"/>
    <x v="0"/>
    <m/>
    <m/>
    <m/>
    <m/>
    <m/>
    <n v="0"/>
    <n v="145"/>
  </r>
  <r>
    <x v="16"/>
    <x v="8"/>
    <x v="114"/>
    <x v="0"/>
    <x v="0"/>
    <m/>
    <m/>
    <m/>
    <m/>
    <m/>
    <n v="0"/>
    <n v="1567"/>
  </r>
  <r>
    <x v="16"/>
    <x v="8"/>
    <x v="175"/>
    <x v="0"/>
    <x v="0"/>
    <m/>
    <m/>
    <m/>
    <m/>
    <m/>
    <n v="0"/>
    <n v="402"/>
  </r>
  <r>
    <x v="16"/>
    <x v="8"/>
    <x v="221"/>
    <x v="0"/>
    <x v="0"/>
    <m/>
    <m/>
    <m/>
    <m/>
    <m/>
    <n v="0"/>
    <n v="131"/>
  </r>
  <r>
    <x v="16"/>
    <x v="8"/>
    <x v="102"/>
    <x v="0"/>
    <x v="0"/>
    <m/>
    <m/>
    <m/>
    <m/>
    <m/>
    <n v="0"/>
    <n v="1701"/>
  </r>
  <r>
    <x v="16"/>
    <x v="8"/>
    <x v="71"/>
    <x v="0"/>
    <x v="0"/>
    <m/>
    <m/>
    <m/>
    <m/>
    <m/>
    <n v="0"/>
    <n v="3568"/>
  </r>
  <r>
    <x v="16"/>
    <x v="8"/>
    <x v="222"/>
    <x v="0"/>
    <x v="0"/>
    <m/>
    <m/>
    <m/>
    <m/>
    <m/>
    <n v="0"/>
    <n v="24"/>
  </r>
  <r>
    <x v="16"/>
    <x v="8"/>
    <x v="171"/>
    <x v="0"/>
    <x v="0"/>
    <m/>
    <m/>
    <m/>
    <m/>
    <m/>
    <n v="0"/>
    <n v="23"/>
  </r>
  <r>
    <x v="16"/>
    <x v="8"/>
    <x v="83"/>
    <x v="0"/>
    <x v="0"/>
    <m/>
    <m/>
    <m/>
    <m/>
    <m/>
    <n v="0"/>
    <n v="105"/>
  </r>
  <r>
    <x v="16"/>
    <x v="10"/>
    <x v="109"/>
    <x v="0"/>
    <x v="0"/>
    <m/>
    <m/>
    <m/>
    <m/>
    <m/>
    <n v="0"/>
    <n v="1399"/>
  </r>
  <r>
    <x v="16"/>
    <x v="10"/>
    <x v="144"/>
    <x v="0"/>
    <x v="0"/>
    <m/>
    <m/>
    <m/>
    <m/>
    <m/>
    <n v="0"/>
    <n v="55"/>
  </r>
  <r>
    <x v="16"/>
    <x v="10"/>
    <x v="151"/>
    <x v="0"/>
    <x v="0"/>
    <m/>
    <m/>
    <m/>
    <m/>
    <m/>
    <n v="0"/>
    <m/>
  </r>
  <r>
    <x v="16"/>
    <x v="11"/>
    <x v="113"/>
    <x v="0"/>
    <x v="0"/>
    <m/>
    <m/>
    <m/>
    <m/>
    <m/>
    <n v="0"/>
    <n v="1129"/>
  </r>
  <r>
    <x v="16"/>
    <x v="6"/>
    <x v="108"/>
    <x v="0"/>
    <x v="0"/>
    <m/>
    <m/>
    <m/>
    <m/>
    <m/>
    <n v="0"/>
    <n v="2951"/>
  </r>
  <r>
    <x v="16"/>
    <x v="6"/>
    <x v="91"/>
    <x v="0"/>
    <x v="0"/>
    <m/>
    <m/>
    <m/>
    <m/>
    <m/>
    <n v="0"/>
    <n v="1900"/>
  </r>
  <r>
    <x v="16"/>
    <x v="6"/>
    <x v="80"/>
    <x v="0"/>
    <x v="0"/>
    <m/>
    <m/>
    <m/>
    <m/>
    <m/>
    <n v="0"/>
    <n v="3311"/>
  </r>
  <r>
    <x v="16"/>
    <x v="6"/>
    <x v="44"/>
    <x v="0"/>
    <x v="0"/>
    <m/>
    <m/>
    <m/>
    <m/>
    <m/>
    <n v="0"/>
    <n v="9987"/>
  </r>
  <r>
    <x v="16"/>
    <x v="6"/>
    <x v="90"/>
    <x v="0"/>
    <x v="0"/>
    <m/>
    <m/>
    <m/>
    <m/>
    <m/>
    <n v="0"/>
    <n v="2753"/>
  </r>
  <r>
    <x v="16"/>
    <x v="6"/>
    <x v="177"/>
    <x v="0"/>
    <x v="0"/>
    <m/>
    <m/>
    <m/>
    <m/>
    <m/>
    <n v="0"/>
    <n v="226"/>
  </r>
  <r>
    <x v="16"/>
    <x v="6"/>
    <x v="61"/>
    <x v="0"/>
    <x v="0"/>
    <m/>
    <m/>
    <m/>
    <m/>
    <m/>
    <n v="0"/>
    <n v="3481"/>
  </r>
  <r>
    <x v="16"/>
    <x v="6"/>
    <x v="105"/>
    <x v="0"/>
    <x v="0"/>
    <m/>
    <m/>
    <m/>
    <m/>
    <m/>
    <n v="0"/>
    <n v="1013"/>
  </r>
  <r>
    <x v="16"/>
    <x v="6"/>
    <x v="138"/>
    <x v="0"/>
    <x v="0"/>
    <m/>
    <m/>
    <m/>
    <m/>
    <m/>
    <n v="0"/>
    <n v="194"/>
  </r>
  <r>
    <x v="16"/>
    <x v="0"/>
    <x v="9"/>
    <x v="0"/>
    <x v="0"/>
    <m/>
    <m/>
    <m/>
    <m/>
    <m/>
    <n v="0"/>
    <n v="32993"/>
  </r>
  <r>
    <x v="16"/>
    <x v="0"/>
    <x v="0"/>
    <x v="0"/>
    <x v="0"/>
    <m/>
    <m/>
    <m/>
    <m/>
    <m/>
    <n v="0"/>
    <n v="59624"/>
  </r>
  <r>
    <x v="16"/>
    <x v="0"/>
    <x v="68"/>
    <x v="0"/>
    <x v="0"/>
    <m/>
    <m/>
    <m/>
    <m/>
    <m/>
    <n v="0"/>
    <n v="3711"/>
  </r>
  <r>
    <x v="16"/>
    <x v="0"/>
    <x v="128"/>
    <x v="0"/>
    <x v="0"/>
    <m/>
    <m/>
    <m/>
    <m/>
    <m/>
    <n v="0"/>
    <n v="1501"/>
  </r>
  <r>
    <x v="16"/>
    <x v="0"/>
    <x v="124"/>
    <x v="0"/>
    <x v="0"/>
    <m/>
    <m/>
    <m/>
    <m/>
    <m/>
    <n v="0"/>
    <n v="289"/>
  </r>
  <r>
    <x v="16"/>
    <x v="0"/>
    <x v="12"/>
    <x v="0"/>
    <x v="0"/>
    <m/>
    <m/>
    <m/>
    <m/>
    <m/>
    <n v="0"/>
    <n v="27278"/>
  </r>
  <r>
    <x v="16"/>
    <x v="0"/>
    <x v="40"/>
    <x v="0"/>
    <x v="0"/>
    <m/>
    <m/>
    <m/>
    <m/>
    <m/>
    <n v="0"/>
    <n v="11604"/>
  </r>
  <r>
    <x v="16"/>
    <x v="0"/>
    <x v="70"/>
    <x v="0"/>
    <x v="0"/>
    <m/>
    <m/>
    <m/>
    <m/>
    <m/>
    <n v="0"/>
    <n v="3792"/>
  </r>
  <r>
    <x v="16"/>
    <x v="0"/>
    <x v="77"/>
    <x v="0"/>
    <x v="0"/>
    <m/>
    <m/>
    <m/>
    <m/>
    <m/>
    <n v="0"/>
    <n v="3937"/>
  </r>
  <r>
    <x v="16"/>
    <x v="0"/>
    <x v="131"/>
    <x v="0"/>
    <x v="0"/>
    <m/>
    <m/>
    <m/>
    <m/>
    <m/>
    <n v="0"/>
    <n v="287"/>
  </r>
  <r>
    <x v="16"/>
    <x v="0"/>
    <x v="7"/>
    <x v="0"/>
    <x v="0"/>
    <m/>
    <m/>
    <m/>
    <m/>
    <m/>
    <n v="0"/>
    <n v="36273"/>
  </r>
  <r>
    <x v="16"/>
    <x v="0"/>
    <x v="50"/>
    <x v="0"/>
    <x v="0"/>
    <m/>
    <m/>
    <m/>
    <m/>
    <m/>
    <n v="0"/>
    <n v="6290"/>
  </r>
  <r>
    <x v="16"/>
    <x v="0"/>
    <x v="1"/>
    <x v="0"/>
    <x v="0"/>
    <m/>
    <m/>
    <m/>
    <m/>
    <m/>
    <n v="0"/>
    <n v="57359"/>
  </r>
  <r>
    <x v="16"/>
    <x v="0"/>
    <x v="8"/>
    <x v="0"/>
    <x v="0"/>
    <m/>
    <m/>
    <m/>
    <m/>
    <m/>
    <n v="0"/>
    <n v="29743"/>
  </r>
  <r>
    <x v="16"/>
    <x v="0"/>
    <x v="60"/>
    <x v="0"/>
    <x v="0"/>
    <m/>
    <m/>
    <m/>
    <m/>
    <m/>
    <n v="0"/>
    <n v="7721"/>
  </r>
  <r>
    <x v="16"/>
    <x v="0"/>
    <x v="78"/>
    <x v="0"/>
    <x v="0"/>
    <m/>
    <m/>
    <m/>
    <m/>
    <m/>
    <n v="0"/>
    <n v="2890"/>
  </r>
  <r>
    <x v="16"/>
    <x v="0"/>
    <x v="101"/>
    <x v="0"/>
    <x v="0"/>
    <m/>
    <m/>
    <m/>
    <m/>
    <m/>
    <n v="0"/>
    <n v="1527"/>
  </r>
  <r>
    <x v="16"/>
    <x v="0"/>
    <x v="32"/>
    <x v="0"/>
    <x v="0"/>
    <m/>
    <m/>
    <m/>
    <m/>
    <m/>
    <n v="0"/>
    <n v="11641"/>
  </r>
  <r>
    <x v="16"/>
    <x v="0"/>
    <x v="132"/>
    <x v="0"/>
    <x v="0"/>
    <m/>
    <m/>
    <m/>
    <m/>
    <m/>
    <n v="0"/>
    <n v="454"/>
  </r>
  <r>
    <x v="16"/>
    <x v="0"/>
    <x v="162"/>
    <x v="0"/>
    <x v="0"/>
    <m/>
    <m/>
    <m/>
    <m/>
    <m/>
    <n v="0"/>
    <n v="196"/>
  </r>
  <r>
    <x v="16"/>
    <x v="0"/>
    <x v="18"/>
    <x v="0"/>
    <x v="0"/>
    <m/>
    <m/>
    <m/>
    <m/>
    <m/>
    <n v="0"/>
    <n v="21536"/>
  </r>
  <r>
    <x v="16"/>
    <x v="0"/>
    <x v="46"/>
    <x v="0"/>
    <x v="0"/>
    <m/>
    <m/>
    <m/>
    <m/>
    <m/>
    <n v="0"/>
    <n v="8837"/>
  </r>
  <r>
    <x v="16"/>
    <x v="0"/>
    <x v="31"/>
    <x v="0"/>
    <x v="0"/>
    <m/>
    <m/>
    <m/>
    <m/>
    <m/>
    <n v="0"/>
    <n v="18498"/>
  </r>
  <r>
    <x v="16"/>
    <x v="0"/>
    <x v="96"/>
    <x v="0"/>
    <x v="0"/>
    <m/>
    <m/>
    <m/>
    <m/>
    <m/>
    <n v="0"/>
    <n v="2307"/>
  </r>
  <r>
    <x v="16"/>
    <x v="0"/>
    <x v="54"/>
    <x v="0"/>
    <x v="0"/>
    <m/>
    <m/>
    <m/>
    <m/>
    <m/>
    <n v="0"/>
    <n v="12619"/>
  </r>
  <r>
    <x v="16"/>
    <x v="0"/>
    <x v="103"/>
    <x v="0"/>
    <x v="0"/>
    <m/>
    <m/>
    <m/>
    <m/>
    <m/>
    <n v="0"/>
    <n v="719"/>
  </r>
  <r>
    <x v="16"/>
    <x v="5"/>
    <x v="89"/>
    <x v="0"/>
    <x v="0"/>
    <m/>
    <m/>
    <m/>
    <m/>
    <m/>
    <n v="0"/>
    <n v="2471"/>
  </r>
  <r>
    <x v="16"/>
    <x v="5"/>
    <x v="69"/>
    <x v="0"/>
    <x v="0"/>
    <m/>
    <m/>
    <m/>
    <m/>
    <m/>
    <n v="0"/>
    <n v="14322"/>
  </r>
  <r>
    <x v="16"/>
    <x v="5"/>
    <x v="33"/>
    <x v="0"/>
    <x v="0"/>
    <m/>
    <m/>
    <m/>
    <m/>
    <m/>
    <n v="0"/>
    <n v="27669"/>
  </r>
  <r>
    <x v="16"/>
    <x v="5"/>
    <x v="39"/>
    <x v="0"/>
    <x v="0"/>
    <m/>
    <m/>
    <m/>
    <m/>
    <m/>
    <n v="0"/>
    <n v="18258"/>
  </r>
  <r>
    <x v="16"/>
    <x v="5"/>
    <x v="22"/>
    <x v="0"/>
    <x v="0"/>
    <m/>
    <m/>
    <m/>
    <m/>
    <m/>
    <n v="0"/>
    <n v="12667"/>
  </r>
  <r>
    <x v="16"/>
    <x v="7"/>
    <x v="121"/>
    <x v="0"/>
    <x v="0"/>
    <m/>
    <m/>
    <m/>
    <m/>
    <m/>
    <n v="0"/>
    <n v="83"/>
  </r>
  <r>
    <x v="16"/>
    <x v="7"/>
    <x v="52"/>
    <x v="0"/>
    <x v="0"/>
    <m/>
    <m/>
    <m/>
    <m/>
    <m/>
    <n v="0"/>
    <n v="4980"/>
  </r>
  <r>
    <x v="16"/>
    <x v="7"/>
    <x v="82"/>
    <x v="0"/>
    <x v="0"/>
    <m/>
    <m/>
    <m/>
    <m/>
    <m/>
    <n v="0"/>
    <n v="1393"/>
  </r>
  <r>
    <x v="16"/>
    <x v="5"/>
    <x v="66"/>
    <x v="0"/>
    <x v="0"/>
    <m/>
    <m/>
    <m/>
    <m/>
    <m/>
    <n v="0"/>
    <n v="1795"/>
  </r>
  <r>
    <x v="16"/>
    <x v="7"/>
    <x v="117"/>
    <x v="0"/>
    <x v="0"/>
    <m/>
    <m/>
    <m/>
    <m/>
    <m/>
    <n v="0"/>
    <n v="578"/>
  </r>
  <r>
    <x v="16"/>
    <x v="7"/>
    <x v="115"/>
    <x v="0"/>
    <x v="0"/>
    <m/>
    <m/>
    <m/>
    <m/>
    <m/>
    <n v="0"/>
    <n v="696"/>
  </r>
  <r>
    <x v="16"/>
    <x v="7"/>
    <x v="139"/>
    <x v="0"/>
    <x v="0"/>
    <m/>
    <m/>
    <m/>
    <m/>
    <m/>
    <n v="0"/>
    <m/>
  </r>
  <r>
    <x v="16"/>
    <x v="7"/>
    <x v="72"/>
    <x v="0"/>
    <x v="0"/>
    <m/>
    <m/>
    <m/>
    <m/>
    <m/>
    <n v="0"/>
    <n v="3942"/>
  </r>
  <r>
    <x v="16"/>
    <x v="7"/>
    <x v="62"/>
    <x v="0"/>
    <x v="0"/>
    <m/>
    <m/>
    <m/>
    <m/>
    <m/>
    <n v="0"/>
    <n v="4638"/>
  </r>
  <r>
    <x v="16"/>
    <x v="7"/>
    <x v="149"/>
    <x v="0"/>
    <x v="0"/>
    <m/>
    <m/>
    <m/>
    <m/>
    <m/>
    <n v="0"/>
    <n v="20"/>
  </r>
  <r>
    <x v="16"/>
    <x v="7"/>
    <x v="133"/>
    <x v="0"/>
    <x v="0"/>
    <m/>
    <m/>
    <m/>
    <m/>
    <m/>
    <n v="0"/>
    <n v="271"/>
  </r>
  <r>
    <x v="16"/>
    <x v="7"/>
    <x v="130"/>
    <x v="0"/>
    <x v="0"/>
    <m/>
    <m/>
    <m/>
    <m/>
    <m/>
    <n v="0"/>
    <n v="195"/>
  </r>
  <r>
    <x v="16"/>
    <x v="7"/>
    <x v="259"/>
    <x v="0"/>
    <x v="0"/>
    <m/>
    <m/>
    <m/>
    <m/>
    <m/>
    <n v="0"/>
    <m/>
  </r>
  <r>
    <x v="16"/>
    <x v="12"/>
    <x v="157"/>
    <x v="0"/>
    <x v="0"/>
    <m/>
    <m/>
    <m/>
    <m/>
    <m/>
    <n v="0"/>
    <n v="171"/>
  </r>
  <r>
    <x v="16"/>
    <x v="12"/>
    <x v="156"/>
    <x v="0"/>
    <x v="0"/>
    <m/>
    <m/>
    <m/>
    <m/>
    <m/>
    <n v="0"/>
    <n v="42"/>
  </r>
  <r>
    <x v="16"/>
    <x v="4"/>
    <x v="36"/>
    <x v="0"/>
    <x v="0"/>
    <m/>
    <m/>
    <m/>
    <m/>
    <m/>
    <n v="0"/>
    <n v="21220"/>
  </r>
  <r>
    <x v="16"/>
    <x v="4"/>
    <x v="57"/>
    <x v="0"/>
    <x v="0"/>
    <m/>
    <m/>
    <m/>
    <m/>
    <m/>
    <n v="0"/>
    <n v="2867"/>
  </r>
  <r>
    <x v="16"/>
    <x v="4"/>
    <x v="35"/>
    <x v="0"/>
    <x v="0"/>
    <m/>
    <m/>
    <m/>
    <m/>
    <m/>
    <n v="0"/>
    <n v="15448"/>
  </r>
  <r>
    <x v="16"/>
    <x v="4"/>
    <x v="34"/>
    <x v="0"/>
    <x v="0"/>
    <m/>
    <m/>
    <m/>
    <m/>
    <m/>
    <n v="0"/>
    <n v="13034"/>
  </r>
  <r>
    <x v="16"/>
    <x v="3"/>
    <x v="97"/>
    <x v="0"/>
    <x v="0"/>
    <m/>
    <m/>
    <m/>
    <m/>
    <m/>
    <n v="0"/>
    <n v="4740"/>
  </r>
  <r>
    <x v="16"/>
    <x v="3"/>
    <x v="55"/>
    <x v="0"/>
    <x v="0"/>
    <m/>
    <m/>
    <m/>
    <m/>
    <m/>
    <n v="0"/>
    <n v="6077"/>
  </r>
  <r>
    <x v="16"/>
    <x v="3"/>
    <x v="16"/>
    <x v="0"/>
    <x v="0"/>
    <m/>
    <m/>
    <m/>
    <m/>
    <m/>
    <n v="0"/>
    <n v="16854"/>
  </r>
  <r>
    <x v="16"/>
    <x v="4"/>
    <x v="155"/>
    <x v="0"/>
    <x v="0"/>
    <m/>
    <m/>
    <m/>
    <m/>
    <m/>
    <n v="0"/>
    <n v="101"/>
  </r>
  <r>
    <x v="16"/>
    <x v="4"/>
    <x v="73"/>
    <x v="0"/>
    <x v="0"/>
    <m/>
    <m/>
    <m/>
    <m/>
    <m/>
    <n v="0"/>
    <n v="3719"/>
  </r>
  <r>
    <x v="16"/>
    <x v="4"/>
    <x v="56"/>
    <x v="0"/>
    <x v="0"/>
    <m/>
    <m/>
    <m/>
    <m/>
    <m/>
    <n v="0"/>
    <n v="10335"/>
  </r>
  <r>
    <x v="16"/>
    <x v="4"/>
    <x v="27"/>
    <x v="0"/>
    <x v="0"/>
    <m/>
    <m/>
    <m/>
    <m/>
    <m/>
    <n v="0"/>
    <n v="69233"/>
  </r>
  <r>
    <x v="16"/>
    <x v="4"/>
    <x v="45"/>
    <x v="0"/>
    <x v="0"/>
    <m/>
    <m/>
    <m/>
    <m/>
    <m/>
    <n v="0"/>
    <n v="8686"/>
  </r>
  <r>
    <x v="16"/>
    <x v="4"/>
    <x v="17"/>
    <x v="0"/>
    <x v="0"/>
    <m/>
    <m/>
    <m/>
    <m/>
    <m/>
    <n v="0"/>
    <n v="30934"/>
  </r>
  <r>
    <x v="16"/>
    <x v="4"/>
    <x v="65"/>
    <x v="0"/>
    <x v="0"/>
    <m/>
    <m/>
    <m/>
    <m/>
    <m/>
    <n v="0"/>
    <n v="7403"/>
  </r>
  <r>
    <x v="16"/>
    <x v="4"/>
    <x v="53"/>
    <x v="0"/>
    <x v="0"/>
    <m/>
    <m/>
    <m/>
    <m/>
    <m/>
    <n v="0"/>
    <n v="8345"/>
  </r>
  <r>
    <x v="16"/>
    <x v="2"/>
    <x v="48"/>
    <x v="0"/>
    <x v="0"/>
    <m/>
    <m/>
    <m/>
    <m/>
    <m/>
    <n v="0"/>
    <n v="6608"/>
  </r>
  <r>
    <x v="16"/>
    <x v="2"/>
    <x v="49"/>
    <x v="0"/>
    <x v="0"/>
    <m/>
    <m/>
    <m/>
    <m/>
    <m/>
    <n v="0"/>
    <n v="13325"/>
  </r>
  <r>
    <x v="16"/>
    <x v="2"/>
    <x v="47"/>
    <x v="0"/>
    <x v="0"/>
    <m/>
    <m/>
    <m/>
    <m/>
    <m/>
    <n v="0"/>
    <n v="11597"/>
  </r>
  <r>
    <x v="16"/>
    <x v="2"/>
    <x v="88"/>
    <x v="0"/>
    <x v="0"/>
    <m/>
    <m/>
    <m/>
    <m/>
    <m/>
    <n v="0"/>
    <n v="3761"/>
  </r>
  <r>
    <x v="16"/>
    <x v="2"/>
    <x v="110"/>
    <x v="0"/>
    <x v="0"/>
    <m/>
    <m/>
    <m/>
    <m/>
    <m/>
    <n v="0"/>
    <n v="1215"/>
  </r>
  <r>
    <x v="16"/>
    <x v="2"/>
    <x v="87"/>
    <x v="0"/>
    <x v="0"/>
    <m/>
    <m/>
    <m/>
    <m/>
    <m/>
    <n v="0"/>
    <n v="3539"/>
  </r>
  <r>
    <x v="16"/>
    <x v="2"/>
    <x v="84"/>
    <x v="0"/>
    <x v="0"/>
    <m/>
    <m/>
    <m/>
    <m/>
    <m/>
    <n v="0"/>
    <n v="8168"/>
  </r>
  <r>
    <x v="16"/>
    <x v="2"/>
    <x v="11"/>
    <x v="0"/>
    <x v="0"/>
    <m/>
    <m/>
    <m/>
    <m/>
    <m/>
    <n v="0"/>
    <n v="30125"/>
  </r>
  <r>
    <x v="16"/>
    <x v="2"/>
    <x v="120"/>
    <x v="0"/>
    <x v="0"/>
    <m/>
    <m/>
    <m/>
    <m/>
    <m/>
    <n v="0"/>
    <n v="339"/>
  </r>
  <r>
    <x v="16"/>
    <x v="2"/>
    <x v="58"/>
    <x v="0"/>
    <x v="0"/>
    <m/>
    <m/>
    <m/>
    <m/>
    <m/>
    <n v="0"/>
    <n v="5961"/>
  </r>
  <r>
    <x v="16"/>
    <x v="2"/>
    <x v="112"/>
    <x v="0"/>
    <x v="0"/>
    <m/>
    <m/>
    <m/>
    <m/>
    <m/>
    <n v="0"/>
    <n v="1388"/>
  </r>
  <r>
    <x v="16"/>
    <x v="2"/>
    <x v="20"/>
    <x v="0"/>
    <x v="0"/>
    <m/>
    <m/>
    <m/>
    <m/>
    <m/>
    <n v="0"/>
    <n v="31218"/>
  </r>
  <r>
    <x v="16"/>
    <x v="2"/>
    <x v="86"/>
    <x v="0"/>
    <x v="0"/>
    <m/>
    <m/>
    <m/>
    <m/>
    <m/>
    <n v="0"/>
    <n v="1963"/>
  </r>
  <r>
    <x v="16"/>
    <x v="2"/>
    <x v="59"/>
    <x v="0"/>
    <x v="0"/>
    <m/>
    <m/>
    <m/>
    <m/>
    <m/>
    <n v="0"/>
    <n v="4476"/>
  </r>
  <r>
    <x v="16"/>
    <x v="2"/>
    <x v="10"/>
    <x v="0"/>
    <x v="0"/>
    <m/>
    <m/>
    <m/>
    <m/>
    <m/>
    <n v="0"/>
    <n v="29148"/>
  </r>
  <r>
    <x v="16"/>
    <x v="2"/>
    <x v="4"/>
    <x v="0"/>
    <x v="0"/>
    <m/>
    <m/>
    <m/>
    <m/>
    <m/>
    <n v="0"/>
    <n v="45526"/>
  </r>
  <r>
    <x v="16"/>
    <x v="2"/>
    <x v="29"/>
    <x v="0"/>
    <x v="0"/>
    <m/>
    <m/>
    <m/>
    <m/>
    <m/>
    <n v="0"/>
    <n v="11496"/>
  </r>
  <r>
    <x v="16"/>
    <x v="2"/>
    <x v="26"/>
    <x v="0"/>
    <x v="0"/>
    <m/>
    <m/>
    <m/>
    <m/>
    <m/>
    <n v="0"/>
    <n v="12688"/>
  </r>
  <r>
    <x v="16"/>
    <x v="2"/>
    <x v="122"/>
    <x v="0"/>
    <x v="0"/>
    <m/>
    <m/>
    <m/>
    <m/>
    <m/>
    <n v="0"/>
    <n v="441"/>
  </r>
  <r>
    <x v="16"/>
    <x v="3"/>
    <x v="74"/>
    <x v="0"/>
    <x v="0"/>
    <m/>
    <m/>
    <m/>
    <m/>
    <m/>
    <n v="0"/>
    <n v="3399"/>
  </r>
  <r>
    <x v="16"/>
    <x v="3"/>
    <x v="111"/>
    <x v="0"/>
    <x v="0"/>
    <m/>
    <m/>
    <m/>
    <m/>
    <m/>
    <n v="0"/>
    <n v="425"/>
  </r>
  <r>
    <x v="16"/>
    <x v="3"/>
    <x v="134"/>
    <x v="0"/>
    <x v="0"/>
    <m/>
    <m/>
    <m/>
    <m/>
    <m/>
    <n v="0"/>
    <n v="345"/>
  </r>
  <r>
    <x v="16"/>
    <x v="3"/>
    <x v="183"/>
    <x v="0"/>
    <x v="0"/>
    <m/>
    <m/>
    <m/>
    <m/>
    <m/>
    <n v="0"/>
    <n v="42"/>
  </r>
  <r>
    <x v="16"/>
    <x v="3"/>
    <x v="211"/>
    <x v="0"/>
    <x v="0"/>
    <m/>
    <m/>
    <m/>
    <m/>
    <m/>
    <n v="0"/>
    <m/>
  </r>
  <r>
    <x v="16"/>
    <x v="3"/>
    <x v="51"/>
    <x v="0"/>
    <x v="0"/>
    <m/>
    <m/>
    <m/>
    <m/>
    <m/>
    <n v="0"/>
    <n v="3486"/>
  </r>
  <r>
    <x v="16"/>
    <x v="3"/>
    <x v="104"/>
    <x v="0"/>
    <x v="0"/>
    <m/>
    <m/>
    <m/>
    <m/>
    <m/>
    <n v="0"/>
    <n v="1126"/>
  </r>
  <r>
    <x v="16"/>
    <x v="3"/>
    <x v="42"/>
    <x v="0"/>
    <x v="0"/>
    <m/>
    <m/>
    <m/>
    <m/>
    <m/>
    <n v="0"/>
    <n v="7070"/>
  </r>
  <r>
    <x v="16"/>
    <x v="3"/>
    <x v="38"/>
    <x v="0"/>
    <x v="0"/>
    <m/>
    <m/>
    <m/>
    <m/>
    <m/>
    <n v="0"/>
    <n v="9544"/>
  </r>
  <r>
    <x v="16"/>
    <x v="3"/>
    <x v="63"/>
    <x v="0"/>
    <x v="0"/>
    <m/>
    <m/>
    <m/>
    <m/>
    <m/>
    <n v="0"/>
    <n v="3214"/>
  </r>
  <r>
    <x v="16"/>
    <x v="3"/>
    <x v="98"/>
    <x v="0"/>
    <x v="0"/>
    <m/>
    <m/>
    <m/>
    <m/>
    <m/>
    <n v="0"/>
    <n v="834"/>
  </r>
  <r>
    <x v="16"/>
    <x v="3"/>
    <x v="119"/>
    <x v="0"/>
    <x v="0"/>
    <m/>
    <m/>
    <m/>
    <m/>
    <m/>
    <n v="0"/>
    <n v="493"/>
  </r>
  <r>
    <x v="16"/>
    <x v="3"/>
    <x v="190"/>
    <x v="0"/>
    <x v="0"/>
    <m/>
    <m/>
    <m/>
    <m/>
    <m/>
    <n v="0"/>
    <m/>
  </r>
  <r>
    <x v="16"/>
    <x v="2"/>
    <x v="81"/>
    <x v="0"/>
    <x v="0"/>
    <m/>
    <m/>
    <m/>
    <m/>
    <m/>
    <n v="0"/>
    <n v="3822"/>
  </r>
  <r>
    <x v="16"/>
    <x v="2"/>
    <x v="43"/>
    <x v="0"/>
    <x v="0"/>
    <m/>
    <m/>
    <m/>
    <m/>
    <m/>
    <n v="0"/>
    <n v="10162"/>
  </r>
  <r>
    <x v="16"/>
    <x v="9"/>
    <x v="106"/>
    <x v="1"/>
    <x v="0"/>
    <m/>
    <m/>
    <m/>
    <m/>
    <m/>
    <n v="0"/>
    <n v="842"/>
  </r>
  <r>
    <x v="16"/>
    <x v="9"/>
    <x v="107"/>
    <x v="1"/>
    <x v="0"/>
    <m/>
    <m/>
    <m/>
    <m/>
    <m/>
    <n v="0"/>
    <n v="797"/>
  </r>
  <r>
    <x v="16"/>
    <x v="9"/>
    <x v="126"/>
    <x v="1"/>
    <x v="0"/>
    <m/>
    <m/>
    <m/>
    <m/>
    <m/>
    <n v="0"/>
    <n v="625"/>
  </r>
  <r>
    <x v="16"/>
    <x v="9"/>
    <x v="154"/>
    <x v="1"/>
    <x v="0"/>
    <m/>
    <m/>
    <m/>
    <m/>
    <m/>
    <n v="0"/>
    <m/>
  </r>
  <r>
    <x v="16"/>
    <x v="9"/>
    <x v="95"/>
    <x v="1"/>
    <x v="0"/>
    <m/>
    <m/>
    <m/>
    <m/>
    <m/>
    <n v="0"/>
    <n v="1066"/>
  </r>
  <r>
    <x v="16"/>
    <x v="9"/>
    <x v="161"/>
    <x v="1"/>
    <x v="0"/>
    <m/>
    <m/>
    <m/>
    <m/>
    <m/>
    <n v="0"/>
    <m/>
  </r>
  <r>
    <x v="16"/>
    <x v="9"/>
    <x v="158"/>
    <x v="1"/>
    <x v="0"/>
    <m/>
    <m/>
    <m/>
    <m/>
    <m/>
    <n v="0"/>
    <m/>
  </r>
  <r>
    <x v="16"/>
    <x v="9"/>
    <x v="148"/>
    <x v="1"/>
    <x v="0"/>
    <m/>
    <m/>
    <m/>
    <m/>
    <m/>
    <n v="0"/>
    <n v="480"/>
  </r>
  <r>
    <x v="16"/>
    <x v="9"/>
    <x v="142"/>
    <x v="1"/>
    <x v="0"/>
    <m/>
    <m/>
    <m/>
    <m/>
    <m/>
    <n v="0"/>
    <n v="557"/>
  </r>
  <r>
    <x v="16"/>
    <x v="9"/>
    <x v="173"/>
    <x v="1"/>
    <x v="0"/>
    <m/>
    <m/>
    <m/>
    <m/>
    <m/>
    <n v="0"/>
    <n v="283"/>
  </r>
  <r>
    <x v="16"/>
    <x v="9"/>
    <x v="137"/>
    <x v="1"/>
    <x v="0"/>
    <m/>
    <m/>
    <m/>
    <m/>
    <m/>
    <n v="0"/>
    <n v="278"/>
  </r>
  <r>
    <x v="16"/>
    <x v="9"/>
    <x v="146"/>
    <x v="1"/>
    <x v="0"/>
    <m/>
    <m/>
    <m/>
    <m/>
    <m/>
    <n v="0"/>
    <n v="280"/>
  </r>
  <r>
    <x v="16"/>
    <x v="9"/>
    <x v="159"/>
    <x v="1"/>
    <x v="0"/>
    <m/>
    <m/>
    <m/>
    <m/>
    <m/>
    <n v="0"/>
    <m/>
  </r>
  <r>
    <x v="16"/>
    <x v="9"/>
    <x v="170"/>
    <x v="1"/>
    <x v="0"/>
    <m/>
    <m/>
    <m/>
    <m/>
    <m/>
    <n v="0"/>
    <n v="83"/>
  </r>
  <r>
    <x v="16"/>
    <x v="1"/>
    <x v="23"/>
    <x v="1"/>
    <x v="0"/>
    <m/>
    <m/>
    <m/>
    <m/>
    <m/>
    <n v="0"/>
    <n v="16121"/>
  </r>
  <r>
    <x v="16"/>
    <x v="1"/>
    <x v="24"/>
    <x v="1"/>
    <x v="0"/>
    <m/>
    <m/>
    <m/>
    <m/>
    <m/>
    <n v="0"/>
    <n v="5268"/>
  </r>
  <r>
    <x v="16"/>
    <x v="1"/>
    <x v="79"/>
    <x v="1"/>
    <x v="0"/>
    <m/>
    <m/>
    <m/>
    <m/>
    <m/>
    <n v="0"/>
    <n v="657"/>
  </r>
  <r>
    <x v="16"/>
    <x v="1"/>
    <x v="41"/>
    <x v="1"/>
    <x v="0"/>
    <m/>
    <m/>
    <m/>
    <m/>
    <m/>
    <n v="0"/>
    <n v="1709"/>
  </r>
  <r>
    <x v="16"/>
    <x v="1"/>
    <x v="2"/>
    <x v="1"/>
    <x v="0"/>
    <m/>
    <m/>
    <m/>
    <m/>
    <m/>
    <n v="0"/>
    <n v="8987"/>
  </r>
  <r>
    <x v="16"/>
    <x v="1"/>
    <x v="21"/>
    <x v="1"/>
    <x v="0"/>
    <m/>
    <m/>
    <m/>
    <m/>
    <m/>
    <n v="0"/>
    <n v="3852"/>
  </r>
  <r>
    <x v="16"/>
    <x v="1"/>
    <x v="5"/>
    <x v="1"/>
    <x v="0"/>
    <m/>
    <m/>
    <m/>
    <m/>
    <m/>
    <n v="0"/>
    <n v="4961"/>
  </r>
  <r>
    <x v="16"/>
    <x v="1"/>
    <x v="37"/>
    <x v="1"/>
    <x v="0"/>
    <m/>
    <m/>
    <m/>
    <m/>
    <m/>
    <n v="0"/>
    <n v="12682"/>
  </r>
  <r>
    <x v="16"/>
    <x v="1"/>
    <x v="19"/>
    <x v="1"/>
    <x v="0"/>
    <m/>
    <m/>
    <m/>
    <m/>
    <m/>
    <n v="0"/>
    <n v="21513"/>
  </r>
  <r>
    <x v="16"/>
    <x v="1"/>
    <x v="30"/>
    <x v="1"/>
    <x v="0"/>
    <m/>
    <m/>
    <m/>
    <m/>
    <m/>
    <n v="0"/>
    <n v="8836"/>
  </r>
  <r>
    <x v="16"/>
    <x v="1"/>
    <x v="14"/>
    <x v="1"/>
    <x v="0"/>
    <m/>
    <m/>
    <m/>
    <m/>
    <m/>
    <n v="0"/>
    <n v="11467"/>
  </r>
  <r>
    <x v="16"/>
    <x v="1"/>
    <x v="6"/>
    <x v="1"/>
    <x v="0"/>
    <m/>
    <m/>
    <m/>
    <m/>
    <m/>
    <n v="0"/>
    <n v="25367"/>
  </r>
  <r>
    <x v="16"/>
    <x v="1"/>
    <x v="25"/>
    <x v="1"/>
    <x v="0"/>
    <m/>
    <m/>
    <m/>
    <m/>
    <m/>
    <n v="0"/>
    <n v="11361"/>
  </r>
  <r>
    <x v="16"/>
    <x v="1"/>
    <x v="28"/>
    <x v="1"/>
    <x v="0"/>
    <m/>
    <m/>
    <m/>
    <m/>
    <m/>
    <n v="0"/>
    <n v="8024"/>
  </r>
  <r>
    <x v="16"/>
    <x v="1"/>
    <x v="169"/>
    <x v="1"/>
    <x v="0"/>
    <m/>
    <m/>
    <m/>
    <m/>
    <m/>
    <n v="0"/>
    <m/>
  </r>
  <r>
    <x v="16"/>
    <x v="1"/>
    <x v="64"/>
    <x v="1"/>
    <x v="0"/>
    <m/>
    <m/>
    <m/>
    <m/>
    <m/>
    <n v="0"/>
    <n v="1606"/>
  </r>
  <r>
    <x v="16"/>
    <x v="1"/>
    <x v="75"/>
    <x v="1"/>
    <x v="0"/>
    <m/>
    <m/>
    <m/>
    <m/>
    <m/>
    <n v="0"/>
    <n v="367"/>
  </r>
  <r>
    <x v="16"/>
    <x v="1"/>
    <x v="94"/>
    <x v="1"/>
    <x v="0"/>
    <m/>
    <m/>
    <m/>
    <m/>
    <m/>
    <n v="0"/>
    <n v="271"/>
  </r>
  <r>
    <x v="16"/>
    <x v="1"/>
    <x v="163"/>
    <x v="1"/>
    <x v="0"/>
    <m/>
    <m/>
    <m/>
    <m/>
    <m/>
    <n v="0"/>
    <m/>
  </r>
  <r>
    <x v="16"/>
    <x v="1"/>
    <x v="166"/>
    <x v="1"/>
    <x v="0"/>
    <m/>
    <m/>
    <m/>
    <m/>
    <m/>
    <n v="0"/>
    <m/>
  </r>
  <r>
    <x v="16"/>
    <x v="1"/>
    <x v="116"/>
    <x v="1"/>
    <x v="0"/>
    <m/>
    <m/>
    <m/>
    <m/>
    <m/>
    <n v="0"/>
    <n v="100"/>
  </r>
  <r>
    <x v="16"/>
    <x v="1"/>
    <x v="145"/>
    <x v="1"/>
    <x v="0"/>
    <m/>
    <m/>
    <m/>
    <m/>
    <m/>
    <n v="0"/>
    <m/>
  </r>
  <r>
    <x v="16"/>
    <x v="1"/>
    <x v="118"/>
    <x v="1"/>
    <x v="0"/>
    <m/>
    <m/>
    <m/>
    <m/>
    <m/>
    <n v="0"/>
    <n v="27"/>
  </r>
  <r>
    <x v="16"/>
    <x v="1"/>
    <x v="153"/>
    <x v="1"/>
    <x v="0"/>
    <m/>
    <m/>
    <m/>
    <m/>
    <m/>
    <n v="0"/>
    <m/>
  </r>
  <r>
    <x v="16"/>
    <x v="1"/>
    <x v="129"/>
    <x v="1"/>
    <x v="0"/>
    <m/>
    <m/>
    <m/>
    <m/>
    <m/>
    <n v="0"/>
    <m/>
  </r>
  <r>
    <x v="16"/>
    <x v="1"/>
    <x v="93"/>
    <x v="1"/>
    <x v="0"/>
    <m/>
    <m/>
    <m/>
    <m/>
    <m/>
    <n v="0"/>
    <n v="367"/>
  </r>
  <r>
    <x v="16"/>
    <x v="1"/>
    <x v="67"/>
    <x v="1"/>
    <x v="0"/>
    <m/>
    <m/>
    <m/>
    <m/>
    <m/>
    <n v="0"/>
    <m/>
  </r>
  <r>
    <x v="16"/>
    <x v="1"/>
    <x v="85"/>
    <x v="1"/>
    <x v="0"/>
    <m/>
    <m/>
    <m/>
    <m/>
    <m/>
    <n v="0"/>
    <n v="345"/>
  </r>
  <r>
    <x v="16"/>
    <x v="1"/>
    <x v="99"/>
    <x v="1"/>
    <x v="0"/>
    <m/>
    <m/>
    <m/>
    <m/>
    <m/>
    <n v="0"/>
    <n v="270"/>
  </r>
  <r>
    <x v="16"/>
    <x v="1"/>
    <x v="123"/>
    <x v="1"/>
    <x v="0"/>
    <m/>
    <m/>
    <m/>
    <m/>
    <m/>
    <n v="0"/>
    <n v="62"/>
  </r>
  <r>
    <x v="16"/>
    <x v="1"/>
    <x v="100"/>
    <x v="1"/>
    <x v="0"/>
    <m/>
    <m/>
    <m/>
    <m/>
    <m/>
    <n v="0"/>
    <n v="475"/>
  </r>
  <r>
    <x v="16"/>
    <x v="1"/>
    <x v="3"/>
    <x v="1"/>
    <x v="0"/>
    <m/>
    <m/>
    <m/>
    <m/>
    <m/>
    <n v="0"/>
    <n v="3460"/>
  </r>
  <r>
    <x v="16"/>
    <x v="1"/>
    <x v="13"/>
    <x v="1"/>
    <x v="0"/>
    <m/>
    <m/>
    <m/>
    <m/>
    <m/>
    <n v="0"/>
    <n v="2221"/>
  </r>
  <r>
    <x v="16"/>
    <x v="1"/>
    <x v="15"/>
    <x v="1"/>
    <x v="0"/>
    <m/>
    <m/>
    <m/>
    <m/>
    <m/>
    <n v="0"/>
    <n v="3733"/>
  </r>
  <r>
    <x v="16"/>
    <x v="1"/>
    <x v="76"/>
    <x v="1"/>
    <x v="0"/>
    <m/>
    <m/>
    <m/>
    <m/>
    <m/>
    <n v="0"/>
    <n v="3737"/>
  </r>
  <r>
    <x v="16"/>
    <x v="1"/>
    <x v="92"/>
    <x v="1"/>
    <x v="0"/>
    <m/>
    <m/>
    <m/>
    <m/>
    <m/>
    <n v="0"/>
    <n v="1470"/>
  </r>
  <r>
    <x v="16"/>
    <x v="1"/>
    <x v="125"/>
    <x v="1"/>
    <x v="0"/>
    <m/>
    <m/>
    <m/>
    <m/>
    <m/>
    <n v="0"/>
    <n v="133"/>
  </r>
  <r>
    <x v="16"/>
    <x v="1"/>
    <x v="187"/>
    <x v="1"/>
    <x v="0"/>
    <m/>
    <m/>
    <m/>
    <m/>
    <m/>
    <n v="0"/>
    <n v="54"/>
  </r>
  <r>
    <x v="16"/>
    <x v="1"/>
    <x v="127"/>
    <x v="1"/>
    <x v="0"/>
    <m/>
    <m/>
    <m/>
    <m/>
    <m/>
    <n v="0"/>
    <m/>
  </r>
  <r>
    <x v="16"/>
    <x v="1"/>
    <x v="141"/>
    <x v="1"/>
    <x v="0"/>
    <m/>
    <m/>
    <m/>
    <m/>
    <m/>
    <n v="0"/>
    <m/>
  </r>
  <r>
    <x v="16"/>
    <x v="8"/>
    <x v="136"/>
    <x v="1"/>
    <x v="0"/>
    <m/>
    <m/>
    <m/>
    <m/>
    <m/>
    <n v="0"/>
    <n v="91"/>
  </r>
  <r>
    <x v="16"/>
    <x v="8"/>
    <x v="182"/>
    <x v="1"/>
    <x v="0"/>
    <m/>
    <m/>
    <m/>
    <m/>
    <m/>
    <n v="0"/>
    <n v="51"/>
  </r>
  <r>
    <x v="16"/>
    <x v="8"/>
    <x v="179"/>
    <x v="1"/>
    <x v="0"/>
    <m/>
    <m/>
    <m/>
    <m/>
    <m/>
    <n v="0"/>
    <m/>
  </r>
  <r>
    <x v="16"/>
    <x v="8"/>
    <x v="135"/>
    <x v="1"/>
    <x v="0"/>
    <m/>
    <m/>
    <m/>
    <m/>
    <m/>
    <n v="0"/>
    <n v="82"/>
  </r>
  <r>
    <x v="16"/>
    <x v="8"/>
    <x v="114"/>
    <x v="1"/>
    <x v="0"/>
    <m/>
    <m/>
    <m/>
    <m/>
    <m/>
    <n v="0"/>
    <n v="225"/>
  </r>
  <r>
    <x v="16"/>
    <x v="8"/>
    <x v="175"/>
    <x v="1"/>
    <x v="0"/>
    <m/>
    <m/>
    <m/>
    <m/>
    <m/>
    <n v="0"/>
    <m/>
  </r>
  <r>
    <x v="16"/>
    <x v="8"/>
    <x v="221"/>
    <x v="1"/>
    <x v="0"/>
    <m/>
    <m/>
    <m/>
    <m/>
    <m/>
    <n v="0"/>
    <n v="41"/>
  </r>
  <r>
    <x v="16"/>
    <x v="8"/>
    <x v="102"/>
    <x v="1"/>
    <x v="0"/>
    <m/>
    <m/>
    <m/>
    <m/>
    <m/>
    <n v="0"/>
    <m/>
  </r>
  <r>
    <x v="16"/>
    <x v="8"/>
    <x v="71"/>
    <x v="1"/>
    <x v="0"/>
    <m/>
    <m/>
    <m/>
    <m/>
    <m/>
    <n v="0"/>
    <n v="203"/>
  </r>
  <r>
    <x v="16"/>
    <x v="8"/>
    <x v="222"/>
    <x v="1"/>
    <x v="0"/>
    <m/>
    <m/>
    <m/>
    <m/>
    <m/>
    <n v="0"/>
    <m/>
  </r>
  <r>
    <x v="16"/>
    <x v="8"/>
    <x v="171"/>
    <x v="1"/>
    <x v="0"/>
    <m/>
    <m/>
    <m/>
    <m/>
    <m/>
    <n v="0"/>
    <m/>
  </r>
  <r>
    <x v="16"/>
    <x v="8"/>
    <x v="83"/>
    <x v="1"/>
    <x v="0"/>
    <m/>
    <m/>
    <m/>
    <m/>
    <m/>
    <n v="0"/>
    <n v="326"/>
  </r>
  <r>
    <x v="16"/>
    <x v="10"/>
    <x v="109"/>
    <x v="1"/>
    <x v="0"/>
    <m/>
    <m/>
    <m/>
    <m/>
    <m/>
    <n v="0"/>
    <n v="175"/>
  </r>
  <r>
    <x v="16"/>
    <x v="10"/>
    <x v="144"/>
    <x v="1"/>
    <x v="0"/>
    <m/>
    <m/>
    <m/>
    <m/>
    <m/>
    <n v="0"/>
    <n v="17"/>
  </r>
  <r>
    <x v="16"/>
    <x v="10"/>
    <x v="151"/>
    <x v="1"/>
    <x v="0"/>
    <m/>
    <m/>
    <m/>
    <m/>
    <m/>
    <n v="0"/>
    <n v="271"/>
  </r>
  <r>
    <x v="16"/>
    <x v="11"/>
    <x v="113"/>
    <x v="1"/>
    <x v="0"/>
    <m/>
    <m/>
    <m/>
    <m/>
    <m/>
    <n v="0"/>
    <n v="1725"/>
  </r>
  <r>
    <x v="16"/>
    <x v="6"/>
    <x v="108"/>
    <x v="1"/>
    <x v="0"/>
    <m/>
    <m/>
    <m/>
    <m/>
    <m/>
    <n v="0"/>
    <n v="308"/>
  </r>
  <r>
    <x v="16"/>
    <x v="6"/>
    <x v="91"/>
    <x v="1"/>
    <x v="0"/>
    <m/>
    <m/>
    <m/>
    <m/>
    <m/>
    <n v="0"/>
    <n v="831"/>
  </r>
  <r>
    <x v="16"/>
    <x v="6"/>
    <x v="80"/>
    <x v="1"/>
    <x v="0"/>
    <m/>
    <m/>
    <m/>
    <m/>
    <m/>
    <n v="0"/>
    <m/>
  </r>
  <r>
    <x v="16"/>
    <x v="6"/>
    <x v="44"/>
    <x v="1"/>
    <x v="0"/>
    <m/>
    <m/>
    <m/>
    <m/>
    <m/>
    <n v="0"/>
    <n v="146"/>
  </r>
  <r>
    <x v="16"/>
    <x v="6"/>
    <x v="90"/>
    <x v="1"/>
    <x v="0"/>
    <m/>
    <m/>
    <m/>
    <m/>
    <m/>
    <n v="0"/>
    <n v="596"/>
  </r>
  <r>
    <x v="16"/>
    <x v="6"/>
    <x v="177"/>
    <x v="1"/>
    <x v="0"/>
    <m/>
    <m/>
    <m/>
    <m/>
    <m/>
    <n v="0"/>
    <n v="34"/>
  </r>
  <r>
    <x v="16"/>
    <x v="6"/>
    <x v="61"/>
    <x v="1"/>
    <x v="0"/>
    <m/>
    <m/>
    <m/>
    <m/>
    <m/>
    <n v="0"/>
    <n v="1283"/>
  </r>
  <r>
    <x v="16"/>
    <x v="6"/>
    <x v="105"/>
    <x v="1"/>
    <x v="0"/>
    <m/>
    <m/>
    <m/>
    <m/>
    <m/>
    <n v="0"/>
    <m/>
  </r>
  <r>
    <x v="16"/>
    <x v="6"/>
    <x v="138"/>
    <x v="1"/>
    <x v="0"/>
    <m/>
    <m/>
    <m/>
    <m/>
    <m/>
    <n v="0"/>
    <m/>
  </r>
  <r>
    <x v="16"/>
    <x v="0"/>
    <x v="9"/>
    <x v="1"/>
    <x v="0"/>
    <m/>
    <m/>
    <m/>
    <m/>
    <m/>
    <n v="0"/>
    <n v="8013"/>
  </r>
  <r>
    <x v="16"/>
    <x v="0"/>
    <x v="0"/>
    <x v="1"/>
    <x v="0"/>
    <m/>
    <m/>
    <m/>
    <m/>
    <m/>
    <n v="0"/>
    <n v="5321"/>
  </r>
  <r>
    <x v="16"/>
    <x v="0"/>
    <x v="68"/>
    <x v="1"/>
    <x v="0"/>
    <m/>
    <m/>
    <m/>
    <m/>
    <m/>
    <n v="0"/>
    <n v="117"/>
  </r>
  <r>
    <x v="16"/>
    <x v="0"/>
    <x v="128"/>
    <x v="1"/>
    <x v="0"/>
    <m/>
    <m/>
    <m/>
    <m/>
    <m/>
    <n v="0"/>
    <m/>
  </r>
  <r>
    <x v="16"/>
    <x v="0"/>
    <x v="124"/>
    <x v="1"/>
    <x v="0"/>
    <m/>
    <m/>
    <m/>
    <m/>
    <m/>
    <n v="0"/>
    <n v="243"/>
  </r>
  <r>
    <x v="16"/>
    <x v="0"/>
    <x v="12"/>
    <x v="1"/>
    <x v="0"/>
    <m/>
    <m/>
    <m/>
    <m/>
    <m/>
    <n v="0"/>
    <n v="4256"/>
  </r>
  <r>
    <x v="16"/>
    <x v="0"/>
    <x v="40"/>
    <x v="1"/>
    <x v="0"/>
    <m/>
    <m/>
    <m/>
    <m/>
    <m/>
    <n v="0"/>
    <n v="511"/>
  </r>
  <r>
    <x v="16"/>
    <x v="0"/>
    <x v="70"/>
    <x v="1"/>
    <x v="0"/>
    <m/>
    <m/>
    <m/>
    <m/>
    <m/>
    <n v="0"/>
    <n v="425"/>
  </r>
  <r>
    <x v="16"/>
    <x v="0"/>
    <x v="77"/>
    <x v="1"/>
    <x v="0"/>
    <m/>
    <m/>
    <m/>
    <m/>
    <m/>
    <n v="0"/>
    <n v="1376"/>
  </r>
  <r>
    <x v="16"/>
    <x v="0"/>
    <x v="131"/>
    <x v="1"/>
    <x v="0"/>
    <m/>
    <m/>
    <m/>
    <m/>
    <m/>
    <n v="0"/>
    <n v="82"/>
  </r>
  <r>
    <x v="16"/>
    <x v="0"/>
    <x v="7"/>
    <x v="1"/>
    <x v="0"/>
    <m/>
    <m/>
    <m/>
    <m/>
    <m/>
    <n v="0"/>
    <n v="9935"/>
  </r>
  <r>
    <x v="16"/>
    <x v="0"/>
    <x v="50"/>
    <x v="1"/>
    <x v="0"/>
    <m/>
    <m/>
    <m/>
    <m/>
    <m/>
    <n v="0"/>
    <n v="103"/>
  </r>
  <r>
    <x v="16"/>
    <x v="0"/>
    <x v="1"/>
    <x v="1"/>
    <x v="0"/>
    <m/>
    <m/>
    <m/>
    <m/>
    <m/>
    <n v="0"/>
    <n v="2926"/>
  </r>
  <r>
    <x v="16"/>
    <x v="0"/>
    <x v="8"/>
    <x v="1"/>
    <x v="0"/>
    <m/>
    <m/>
    <m/>
    <m/>
    <m/>
    <n v="0"/>
    <n v="2738"/>
  </r>
  <r>
    <x v="16"/>
    <x v="0"/>
    <x v="60"/>
    <x v="1"/>
    <x v="0"/>
    <m/>
    <m/>
    <m/>
    <m/>
    <m/>
    <n v="0"/>
    <n v="3113"/>
  </r>
  <r>
    <x v="16"/>
    <x v="0"/>
    <x v="78"/>
    <x v="1"/>
    <x v="0"/>
    <m/>
    <m/>
    <m/>
    <m/>
    <m/>
    <n v="0"/>
    <n v="464"/>
  </r>
  <r>
    <x v="16"/>
    <x v="0"/>
    <x v="101"/>
    <x v="1"/>
    <x v="0"/>
    <m/>
    <m/>
    <m/>
    <m/>
    <m/>
    <n v="0"/>
    <n v="254"/>
  </r>
  <r>
    <x v="16"/>
    <x v="0"/>
    <x v="32"/>
    <x v="1"/>
    <x v="0"/>
    <m/>
    <m/>
    <m/>
    <m/>
    <m/>
    <n v="0"/>
    <n v="139"/>
  </r>
  <r>
    <x v="16"/>
    <x v="0"/>
    <x v="132"/>
    <x v="1"/>
    <x v="0"/>
    <m/>
    <m/>
    <m/>
    <m/>
    <m/>
    <n v="0"/>
    <m/>
  </r>
  <r>
    <x v="16"/>
    <x v="0"/>
    <x v="162"/>
    <x v="1"/>
    <x v="0"/>
    <m/>
    <m/>
    <m/>
    <m/>
    <m/>
    <n v="0"/>
    <m/>
  </r>
  <r>
    <x v="16"/>
    <x v="0"/>
    <x v="18"/>
    <x v="1"/>
    <x v="0"/>
    <m/>
    <m/>
    <m/>
    <m/>
    <m/>
    <n v="0"/>
    <n v="4268"/>
  </r>
  <r>
    <x v="16"/>
    <x v="0"/>
    <x v="46"/>
    <x v="1"/>
    <x v="0"/>
    <m/>
    <m/>
    <m/>
    <m/>
    <m/>
    <n v="0"/>
    <n v="3834"/>
  </r>
  <r>
    <x v="16"/>
    <x v="0"/>
    <x v="31"/>
    <x v="1"/>
    <x v="0"/>
    <m/>
    <m/>
    <m/>
    <m/>
    <m/>
    <n v="0"/>
    <n v="2601"/>
  </r>
  <r>
    <x v="16"/>
    <x v="0"/>
    <x v="96"/>
    <x v="1"/>
    <x v="0"/>
    <m/>
    <m/>
    <m/>
    <m/>
    <m/>
    <n v="0"/>
    <m/>
  </r>
  <r>
    <x v="16"/>
    <x v="0"/>
    <x v="54"/>
    <x v="1"/>
    <x v="0"/>
    <m/>
    <m/>
    <m/>
    <m/>
    <m/>
    <n v="0"/>
    <n v="1191"/>
  </r>
  <r>
    <x v="16"/>
    <x v="0"/>
    <x v="103"/>
    <x v="1"/>
    <x v="0"/>
    <m/>
    <m/>
    <m/>
    <m/>
    <m/>
    <n v="0"/>
    <n v="15"/>
  </r>
  <r>
    <x v="16"/>
    <x v="5"/>
    <x v="89"/>
    <x v="1"/>
    <x v="0"/>
    <m/>
    <m/>
    <m/>
    <m/>
    <m/>
    <n v="0"/>
    <n v="1903"/>
  </r>
  <r>
    <x v="16"/>
    <x v="5"/>
    <x v="69"/>
    <x v="1"/>
    <x v="0"/>
    <m/>
    <m/>
    <m/>
    <m/>
    <m/>
    <n v="0"/>
    <n v="11253"/>
  </r>
  <r>
    <x v="16"/>
    <x v="5"/>
    <x v="33"/>
    <x v="1"/>
    <x v="0"/>
    <m/>
    <m/>
    <m/>
    <m/>
    <m/>
    <n v="0"/>
    <n v="12261"/>
  </r>
  <r>
    <x v="16"/>
    <x v="5"/>
    <x v="39"/>
    <x v="1"/>
    <x v="0"/>
    <m/>
    <m/>
    <m/>
    <m/>
    <m/>
    <n v="0"/>
    <n v="9278"/>
  </r>
  <r>
    <x v="16"/>
    <x v="5"/>
    <x v="22"/>
    <x v="1"/>
    <x v="0"/>
    <m/>
    <m/>
    <m/>
    <m/>
    <m/>
    <n v="0"/>
    <n v="9383"/>
  </r>
  <r>
    <x v="16"/>
    <x v="7"/>
    <x v="121"/>
    <x v="1"/>
    <x v="0"/>
    <m/>
    <m/>
    <m/>
    <m/>
    <m/>
    <n v="0"/>
    <n v="237"/>
  </r>
  <r>
    <x v="16"/>
    <x v="7"/>
    <x v="52"/>
    <x v="1"/>
    <x v="0"/>
    <m/>
    <m/>
    <m/>
    <m/>
    <m/>
    <n v="0"/>
    <n v="1824"/>
  </r>
  <r>
    <x v="16"/>
    <x v="7"/>
    <x v="82"/>
    <x v="1"/>
    <x v="0"/>
    <m/>
    <m/>
    <m/>
    <m/>
    <m/>
    <n v="0"/>
    <n v="3948"/>
  </r>
  <r>
    <x v="16"/>
    <x v="5"/>
    <x v="66"/>
    <x v="1"/>
    <x v="0"/>
    <m/>
    <m/>
    <m/>
    <m/>
    <m/>
    <n v="0"/>
    <n v="423"/>
  </r>
  <r>
    <x v="16"/>
    <x v="7"/>
    <x v="117"/>
    <x v="1"/>
    <x v="0"/>
    <m/>
    <m/>
    <m/>
    <m/>
    <m/>
    <n v="0"/>
    <n v="746"/>
  </r>
  <r>
    <x v="16"/>
    <x v="7"/>
    <x v="115"/>
    <x v="1"/>
    <x v="0"/>
    <m/>
    <m/>
    <m/>
    <m/>
    <m/>
    <n v="0"/>
    <n v="270"/>
  </r>
  <r>
    <x v="16"/>
    <x v="7"/>
    <x v="139"/>
    <x v="1"/>
    <x v="0"/>
    <m/>
    <m/>
    <m/>
    <m/>
    <m/>
    <n v="0"/>
    <n v="128"/>
  </r>
  <r>
    <x v="16"/>
    <x v="7"/>
    <x v="72"/>
    <x v="1"/>
    <x v="0"/>
    <m/>
    <m/>
    <m/>
    <m/>
    <m/>
    <n v="0"/>
    <n v="4074"/>
  </r>
  <r>
    <x v="16"/>
    <x v="7"/>
    <x v="62"/>
    <x v="1"/>
    <x v="0"/>
    <m/>
    <m/>
    <m/>
    <m/>
    <m/>
    <n v="0"/>
    <n v="9338"/>
  </r>
  <r>
    <x v="16"/>
    <x v="7"/>
    <x v="149"/>
    <x v="1"/>
    <x v="0"/>
    <m/>
    <m/>
    <m/>
    <m/>
    <m/>
    <n v="0"/>
    <n v="129"/>
  </r>
  <r>
    <x v="16"/>
    <x v="7"/>
    <x v="133"/>
    <x v="1"/>
    <x v="0"/>
    <m/>
    <m/>
    <m/>
    <m/>
    <m/>
    <n v="0"/>
    <n v="93"/>
  </r>
  <r>
    <x v="16"/>
    <x v="7"/>
    <x v="130"/>
    <x v="1"/>
    <x v="0"/>
    <m/>
    <m/>
    <m/>
    <m/>
    <m/>
    <n v="0"/>
    <n v="71"/>
  </r>
  <r>
    <x v="16"/>
    <x v="7"/>
    <x v="259"/>
    <x v="1"/>
    <x v="0"/>
    <m/>
    <m/>
    <m/>
    <m/>
    <m/>
    <n v="0"/>
    <n v="52"/>
  </r>
  <r>
    <x v="16"/>
    <x v="12"/>
    <x v="157"/>
    <x v="1"/>
    <x v="0"/>
    <m/>
    <m/>
    <m/>
    <m/>
    <m/>
    <n v="0"/>
    <m/>
  </r>
  <r>
    <x v="16"/>
    <x v="12"/>
    <x v="156"/>
    <x v="1"/>
    <x v="0"/>
    <m/>
    <m/>
    <m/>
    <m/>
    <m/>
    <n v="0"/>
    <n v="33"/>
  </r>
  <r>
    <x v="16"/>
    <x v="4"/>
    <x v="36"/>
    <x v="1"/>
    <x v="0"/>
    <m/>
    <m/>
    <m/>
    <m/>
    <m/>
    <n v="0"/>
    <n v="9930"/>
  </r>
  <r>
    <x v="16"/>
    <x v="4"/>
    <x v="57"/>
    <x v="1"/>
    <x v="0"/>
    <m/>
    <m/>
    <m/>
    <m/>
    <m/>
    <n v="0"/>
    <n v="2456"/>
  </r>
  <r>
    <x v="16"/>
    <x v="4"/>
    <x v="35"/>
    <x v="1"/>
    <x v="0"/>
    <m/>
    <m/>
    <m/>
    <m/>
    <m/>
    <n v="0"/>
    <n v="11596"/>
  </r>
  <r>
    <x v="16"/>
    <x v="4"/>
    <x v="34"/>
    <x v="1"/>
    <x v="0"/>
    <m/>
    <m/>
    <m/>
    <m/>
    <m/>
    <n v="0"/>
    <n v="10163"/>
  </r>
  <r>
    <x v="16"/>
    <x v="3"/>
    <x v="97"/>
    <x v="1"/>
    <x v="0"/>
    <m/>
    <m/>
    <m/>
    <m/>
    <m/>
    <n v="0"/>
    <n v="2231"/>
  </r>
  <r>
    <x v="16"/>
    <x v="3"/>
    <x v="55"/>
    <x v="1"/>
    <x v="0"/>
    <m/>
    <m/>
    <m/>
    <m/>
    <m/>
    <n v="0"/>
    <n v="7608"/>
  </r>
  <r>
    <x v="16"/>
    <x v="3"/>
    <x v="16"/>
    <x v="1"/>
    <x v="0"/>
    <m/>
    <m/>
    <m/>
    <m/>
    <m/>
    <n v="0"/>
    <n v="10607"/>
  </r>
  <r>
    <x v="16"/>
    <x v="4"/>
    <x v="155"/>
    <x v="1"/>
    <x v="0"/>
    <m/>
    <m/>
    <m/>
    <m/>
    <m/>
    <n v="0"/>
    <n v="36"/>
  </r>
  <r>
    <x v="16"/>
    <x v="4"/>
    <x v="73"/>
    <x v="1"/>
    <x v="0"/>
    <m/>
    <m/>
    <m/>
    <m/>
    <m/>
    <n v="0"/>
    <n v="5170"/>
  </r>
  <r>
    <x v="16"/>
    <x v="4"/>
    <x v="56"/>
    <x v="1"/>
    <x v="0"/>
    <m/>
    <m/>
    <m/>
    <m/>
    <m/>
    <n v="0"/>
    <n v="6832"/>
  </r>
  <r>
    <x v="16"/>
    <x v="4"/>
    <x v="27"/>
    <x v="1"/>
    <x v="0"/>
    <m/>
    <m/>
    <m/>
    <m/>
    <m/>
    <n v="0"/>
    <n v="55383"/>
  </r>
  <r>
    <x v="16"/>
    <x v="4"/>
    <x v="45"/>
    <x v="1"/>
    <x v="0"/>
    <m/>
    <m/>
    <m/>
    <m/>
    <m/>
    <n v="0"/>
    <n v="4007"/>
  </r>
  <r>
    <x v="16"/>
    <x v="4"/>
    <x v="17"/>
    <x v="1"/>
    <x v="0"/>
    <m/>
    <m/>
    <m/>
    <m/>
    <m/>
    <n v="0"/>
    <n v="18992"/>
  </r>
  <r>
    <x v="16"/>
    <x v="4"/>
    <x v="65"/>
    <x v="1"/>
    <x v="0"/>
    <m/>
    <m/>
    <m/>
    <m/>
    <m/>
    <n v="0"/>
    <n v="5677"/>
  </r>
  <r>
    <x v="16"/>
    <x v="4"/>
    <x v="53"/>
    <x v="1"/>
    <x v="0"/>
    <m/>
    <m/>
    <m/>
    <m/>
    <m/>
    <n v="0"/>
    <n v="8992"/>
  </r>
  <r>
    <x v="16"/>
    <x v="2"/>
    <x v="48"/>
    <x v="1"/>
    <x v="0"/>
    <m/>
    <m/>
    <m/>
    <m/>
    <m/>
    <n v="0"/>
    <n v="4689"/>
  </r>
  <r>
    <x v="16"/>
    <x v="2"/>
    <x v="49"/>
    <x v="1"/>
    <x v="0"/>
    <m/>
    <m/>
    <m/>
    <m/>
    <m/>
    <n v="0"/>
    <n v="9859"/>
  </r>
  <r>
    <x v="16"/>
    <x v="2"/>
    <x v="47"/>
    <x v="1"/>
    <x v="0"/>
    <m/>
    <m/>
    <m/>
    <m/>
    <m/>
    <n v="0"/>
    <n v="6083"/>
  </r>
  <r>
    <x v="16"/>
    <x v="2"/>
    <x v="88"/>
    <x v="1"/>
    <x v="0"/>
    <m/>
    <m/>
    <m/>
    <m/>
    <m/>
    <n v="0"/>
    <n v="1626"/>
  </r>
  <r>
    <x v="16"/>
    <x v="2"/>
    <x v="110"/>
    <x v="1"/>
    <x v="0"/>
    <m/>
    <m/>
    <m/>
    <m/>
    <m/>
    <n v="0"/>
    <n v="589"/>
  </r>
  <r>
    <x v="16"/>
    <x v="2"/>
    <x v="87"/>
    <x v="1"/>
    <x v="0"/>
    <m/>
    <m/>
    <m/>
    <m/>
    <m/>
    <n v="0"/>
    <n v="1889"/>
  </r>
  <r>
    <x v="16"/>
    <x v="2"/>
    <x v="84"/>
    <x v="1"/>
    <x v="0"/>
    <m/>
    <m/>
    <m/>
    <m/>
    <m/>
    <n v="0"/>
    <n v="3738"/>
  </r>
  <r>
    <x v="16"/>
    <x v="2"/>
    <x v="11"/>
    <x v="1"/>
    <x v="0"/>
    <m/>
    <m/>
    <m/>
    <m/>
    <m/>
    <n v="0"/>
    <n v="29329"/>
  </r>
  <r>
    <x v="16"/>
    <x v="2"/>
    <x v="120"/>
    <x v="1"/>
    <x v="0"/>
    <m/>
    <m/>
    <m/>
    <m/>
    <m/>
    <n v="0"/>
    <n v="1619"/>
  </r>
  <r>
    <x v="16"/>
    <x v="2"/>
    <x v="58"/>
    <x v="1"/>
    <x v="0"/>
    <m/>
    <m/>
    <m/>
    <m/>
    <m/>
    <n v="0"/>
    <n v="7100"/>
  </r>
  <r>
    <x v="16"/>
    <x v="2"/>
    <x v="112"/>
    <x v="1"/>
    <x v="0"/>
    <m/>
    <m/>
    <m/>
    <m/>
    <m/>
    <n v="0"/>
    <n v="872"/>
  </r>
  <r>
    <x v="16"/>
    <x v="2"/>
    <x v="20"/>
    <x v="1"/>
    <x v="0"/>
    <m/>
    <m/>
    <m/>
    <m/>
    <m/>
    <n v="0"/>
    <n v="33571"/>
  </r>
  <r>
    <x v="16"/>
    <x v="2"/>
    <x v="86"/>
    <x v="1"/>
    <x v="0"/>
    <m/>
    <m/>
    <m/>
    <m/>
    <m/>
    <n v="0"/>
    <n v="4503"/>
  </r>
  <r>
    <x v="16"/>
    <x v="2"/>
    <x v="59"/>
    <x v="1"/>
    <x v="0"/>
    <m/>
    <m/>
    <m/>
    <m/>
    <m/>
    <n v="0"/>
    <n v="9662"/>
  </r>
  <r>
    <x v="16"/>
    <x v="2"/>
    <x v="10"/>
    <x v="1"/>
    <x v="0"/>
    <m/>
    <m/>
    <m/>
    <m/>
    <m/>
    <n v="0"/>
    <n v="26394"/>
  </r>
  <r>
    <x v="16"/>
    <x v="2"/>
    <x v="4"/>
    <x v="1"/>
    <x v="0"/>
    <m/>
    <m/>
    <m/>
    <m/>
    <m/>
    <n v="0"/>
    <n v="44956"/>
  </r>
  <r>
    <x v="16"/>
    <x v="2"/>
    <x v="29"/>
    <x v="1"/>
    <x v="0"/>
    <m/>
    <m/>
    <m/>
    <m/>
    <m/>
    <n v="0"/>
    <n v="8617"/>
  </r>
  <r>
    <x v="16"/>
    <x v="2"/>
    <x v="26"/>
    <x v="1"/>
    <x v="0"/>
    <m/>
    <m/>
    <m/>
    <m/>
    <m/>
    <n v="0"/>
    <n v="16155"/>
  </r>
  <r>
    <x v="16"/>
    <x v="2"/>
    <x v="122"/>
    <x v="1"/>
    <x v="0"/>
    <m/>
    <m/>
    <m/>
    <m/>
    <m/>
    <n v="0"/>
    <n v="629"/>
  </r>
  <r>
    <x v="16"/>
    <x v="3"/>
    <x v="74"/>
    <x v="1"/>
    <x v="0"/>
    <m/>
    <m/>
    <m/>
    <m/>
    <m/>
    <n v="0"/>
    <n v="1623"/>
  </r>
  <r>
    <x v="16"/>
    <x v="3"/>
    <x v="111"/>
    <x v="1"/>
    <x v="0"/>
    <m/>
    <m/>
    <m/>
    <m/>
    <m/>
    <n v="0"/>
    <n v="1221"/>
  </r>
  <r>
    <x v="16"/>
    <x v="3"/>
    <x v="134"/>
    <x v="1"/>
    <x v="0"/>
    <m/>
    <m/>
    <m/>
    <m/>
    <m/>
    <n v="0"/>
    <n v="104"/>
  </r>
  <r>
    <x v="16"/>
    <x v="3"/>
    <x v="183"/>
    <x v="1"/>
    <x v="0"/>
    <m/>
    <m/>
    <m/>
    <m/>
    <m/>
    <n v="0"/>
    <m/>
  </r>
  <r>
    <x v="16"/>
    <x v="3"/>
    <x v="211"/>
    <x v="1"/>
    <x v="0"/>
    <m/>
    <m/>
    <m/>
    <m/>
    <m/>
    <n v="0"/>
    <n v="270"/>
  </r>
  <r>
    <x v="16"/>
    <x v="3"/>
    <x v="51"/>
    <x v="1"/>
    <x v="0"/>
    <m/>
    <m/>
    <m/>
    <m/>
    <m/>
    <n v="0"/>
    <n v="9539"/>
  </r>
  <r>
    <x v="16"/>
    <x v="3"/>
    <x v="104"/>
    <x v="1"/>
    <x v="0"/>
    <m/>
    <m/>
    <m/>
    <m/>
    <m/>
    <n v="0"/>
    <n v="1588"/>
  </r>
  <r>
    <x v="16"/>
    <x v="3"/>
    <x v="42"/>
    <x v="1"/>
    <x v="0"/>
    <m/>
    <m/>
    <m/>
    <m/>
    <m/>
    <n v="0"/>
    <n v="8834"/>
  </r>
  <r>
    <x v="16"/>
    <x v="3"/>
    <x v="38"/>
    <x v="1"/>
    <x v="0"/>
    <m/>
    <m/>
    <m/>
    <m/>
    <m/>
    <n v="0"/>
    <n v="6883"/>
  </r>
  <r>
    <x v="16"/>
    <x v="3"/>
    <x v="63"/>
    <x v="1"/>
    <x v="0"/>
    <m/>
    <m/>
    <m/>
    <m/>
    <m/>
    <n v="0"/>
    <n v="2208"/>
  </r>
  <r>
    <x v="16"/>
    <x v="3"/>
    <x v="98"/>
    <x v="1"/>
    <x v="0"/>
    <m/>
    <m/>
    <m/>
    <m/>
    <m/>
    <n v="0"/>
    <n v="2483"/>
  </r>
  <r>
    <x v="16"/>
    <x v="3"/>
    <x v="119"/>
    <x v="1"/>
    <x v="0"/>
    <m/>
    <m/>
    <m/>
    <m/>
    <m/>
    <n v="0"/>
    <n v="1034"/>
  </r>
  <r>
    <x v="16"/>
    <x v="3"/>
    <x v="190"/>
    <x v="1"/>
    <x v="0"/>
    <m/>
    <m/>
    <m/>
    <m/>
    <m/>
    <n v="0"/>
    <m/>
  </r>
  <r>
    <x v="16"/>
    <x v="2"/>
    <x v="81"/>
    <x v="1"/>
    <x v="0"/>
    <m/>
    <m/>
    <m/>
    <m/>
    <m/>
    <n v="0"/>
    <n v="716"/>
  </r>
  <r>
    <x v="16"/>
    <x v="2"/>
    <x v="43"/>
    <x v="1"/>
    <x v="0"/>
    <m/>
    <m/>
    <m/>
    <m/>
    <m/>
    <n v="0"/>
    <n v="2856"/>
  </r>
  <r>
    <x v="16"/>
    <x v="9"/>
    <x v="106"/>
    <x v="5"/>
    <x v="0"/>
    <m/>
    <m/>
    <m/>
    <m/>
    <m/>
    <n v="0"/>
    <m/>
  </r>
  <r>
    <x v="16"/>
    <x v="9"/>
    <x v="107"/>
    <x v="5"/>
    <x v="0"/>
    <m/>
    <m/>
    <m/>
    <m/>
    <m/>
    <n v="0"/>
    <m/>
  </r>
  <r>
    <x v="16"/>
    <x v="9"/>
    <x v="126"/>
    <x v="5"/>
    <x v="0"/>
    <m/>
    <m/>
    <m/>
    <m/>
    <m/>
    <n v="0"/>
    <m/>
  </r>
  <r>
    <x v="16"/>
    <x v="9"/>
    <x v="154"/>
    <x v="5"/>
    <x v="0"/>
    <m/>
    <m/>
    <m/>
    <m/>
    <m/>
    <n v="0"/>
    <m/>
  </r>
  <r>
    <x v="16"/>
    <x v="9"/>
    <x v="95"/>
    <x v="5"/>
    <x v="0"/>
    <m/>
    <m/>
    <m/>
    <m/>
    <m/>
    <n v="0"/>
    <n v="17"/>
  </r>
  <r>
    <x v="16"/>
    <x v="9"/>
    <x v="161"/>
    <x v="5"/>
    <x v="0"/>
    <m/>
    <m/>
    <m/>
    <m/>
    <m/>
    <n v="0"/>
    <m/>
  </r>
  <r>
    <x v="16"/>
    <x v="9"/>
    <x v="158"/>
    <x v="5"/>
    <x v="0"/>
    <m/>
    <m/>
    <m/>
    <m/>
    <m/>
    <n v="0"/>
    <m/>
  </r>
  <r>
    <x v="16"/>
    <x v="9"/>
    <x v="148"/>
    <x v="5"/>
    <x v="0"/>
    <m/>
    <m/>
    <m/>
    <m/>
    <m/>
    <n v="0"/>
    <m/>
  </r>
  <r>
    <x v="16"/>
    <x v="9"/>
    <x v="142"/>
    <x v="5"/>
    <x v="0"/>
    <m/>
    <m/>
    <m/>
    <m/>
    <m/>
    <n v="0"/>
    <m/>
  </r>
  <r>
    <x v="16"/>
    <x v="9"/>
    <x v="173"/>
    <x v="5"/>
    <x v="0"/>
    <m/>
    <m/>
    <m/>
    <m/>
    <m/>
    <n v="0"/>
    <m/>
  </r>
  <r>
    <x v="16"/>
    <x v="9"/>
    <x v="137"/>
    <x v="5"/>
    <x v="0"/>
    <m/>
    <m/>
    <m/>
    <m/>
    <m/>
    <n v="0"/>
    <m/>
  </r>
  <r>
    <x v="16"/>
    <x v="9"/>
    <x v="146"/>
    <x v="5"/>
    <x v="0"/>
    <m/>
    <m/>
    <m/>
    <m/>
    <m/>
    <n v="0"/>
    <m/>
  </r>
  <r>
    <x v="16"/>
    <x v="9"/>
    <x v="159"/>
    <x v="5"/>
    <x v="0"/>
    <m/>
    <m/>
    <m/>
    <m/>
    <m/>
    <n v="0"/>
    <m/>
  </r>
  <r>
    <x v="16"/>
    <x v="9"/>
    <x v="170"/>
    <x v="5"/>
    <x v="0"/>
    <m/>
    <m/>
    <m/>
    <m/>
    <m/>
    <n v="0"/>
    <m/>
  </r>
  <r>
    <x v="16"/>
    <x v="1"/>
    <x v="23"/>
    <x v="5"/>
    <x v="0"/>
    <m/>
    <m/>
    <m/>
    <m/>
    <m/>
    <n v="0"/>
    <m/>
  </r>
  <r>
    <x v="16"/>
    <x v="1"/>
    <x v="24"/>
    <x v="5"/>
    <x v="0"/>
    <m/>
    <m/>
    <m/>
    <m/>
    <m/>
    <n v="0"/>
    <n v="222"/>
  </r>
  <r>
    <x v="16"/>
    <x v="1"/>
    <x v="79"/>
    <x v="5"/>
    <x v="0"/>
    <m/>
    <m/>
    <m/>
    <m/>
    <m/>
    <n v="0"/>
    <n v="563"/>
  </r>
  <r>
    <x v="16"/>
    <x v="1"/>
    <x v="41"/>
    <x v="5"/>
    <x v="0"/>
    <m/>
    <m/>
    <m/>
    <m/>
    <m/>
    <n v="0"/>
    <m/>
  </r>
  <r>
    <x v="16"/>
    <x v="1"/>
    <x v="2"/>
    <x v="5"/>
    <x v="0"/>
    <m/>
    <m/>
    <m/>
    <m/>
    <m/>
    <n v="0"/>
    <n v="4525"/>
  </r>
  <r>
    <x v="16"/>
    <x v="1"/>
    <x v="21"/>
    <x v="5"/>
    <x v="0"/>
    <m/>
    <m/>
    <m/>
    <m/>
    <m/>
    <n v="0"/>
    <n v="314"/>
  </r>
  <r>
    <x v="16"/>
    <x v="1"/>
    <x v="5"/>
    <x v="5"/>
    <x v="0"/>
    <m/>
    <m/>
    <m/>
    <m/>
    <m/>
    <n v="0"/>
    <n v="2281"/>
  </r>
  <r>
    <x v="16"/>
    <x v="1"/>
    <x v="37"/>
    <x v="5"/>
    <x v="0"/>
    <m/>
    <m/>
    <m/>
    <m/>
    <m/>
    <n v="0"/>
    <m/>
  </r>
  <r>
    <x v="16"/>
    <x v="1"/>
    <x v="19"/>
    <x v="5"/>
    <x v="0"/>
    <m/>
    <m/>
    <m/>
    <m/>
    <m/>
    <n v="0"/>
    <n v="274"/>
  </r>
  <r>
    <x v="16"/>
    <x v="1"/>
    <x v="30"/>
    <x v="5"/>
    <x v="0"/>
    <m/>
    <m/>
    <m/>
    <m/>
    <m/>
    <n v="0"/>
    <m/>
  </r>
  <r>
    <x v="16"/>
    <x v="1"/>
    <x v="14"/>
    <x v="5"/>
    <x v="0"/>
    <m/>
    <m/>
    <m/>
    <m/>
    <m/>
    <n v="0"/>
    <n v="915"/>
  </r>
  <r>
    <x v="16"/>
    <x v="1"/>
    <x v="6"/>
    <x v="5"/>
    <x v="0"/>
    <m/>
    <m/>
    <m/>
    <m/>
    <m/>
    <n v="0"/>
    <n v="304"/>
  </r>
  <r>
    <x v="16"/>
    <x v="1"/>
    <x v="25"/>
    <x v="5"/>
    <x v="0"/>
    <m/>
    <m/>
    <m/>
    <m/>
    <m/>
    <n v="0"/>
    <n v="225"/>
  </r>
  <r>
    <x v="16"/>
    <x v="1"/>
    <x v="28"/>
    <x v="5"/>
    <x v="0"/>
    <m/>
    <m/>
    <m/>
    <m/>
    <m/>
    <n v="0"/>
    <n v="408"/>
  </r>
  <r>
    <x v="16"/>
    <x v="1"/>
    <x v="169"/>
    <x v="5"/>
    <x v="0"/>
    <m/>
    <m/>
    <m/>
    <m/>
    <m/>
    <n v="0"/>
    <m/>
  </r>
  <r>
    <x v="16"/>
    <x v="1"/>
    <x v="64"/>
    <x v="5"/>
    <x v="0"/>
    <m/>
    <m/>
    <m/>
    <m/>
    <m/>
    <n v="0"/>
    <m/>
  </r>
  <r>
    <x v="16"/>
    <x v="1"/>
    <x v="75"/>
    <x v="5"/>
    <x v="0"/>
    <m/>
    <m/>
    <m/>
    <m/>
    <m/>
    <n v="0"/>
    <n v="133"/>
  </r>
  <r>
    <x v="16"/>
    <x v="1"/>
    <x v="94"/>
    <x v="5"/>
    <x v="0"/>
    <m/>
    <m/>
    <m/>
    <m/>
    <m/>
    <n v="0"/>
    <m/>
  </r>
  <r>
    <x v="16"/>
    <x v="1"/>
    <x v="163"/>
    <x v="5"/>
    <x v="0"/>
    <m/>
    <m/>
    <m/>
    <m/>
    <m/>
    <n v="0"/>
    <m/>
  </r>
  <r>
    <x v="16"/>
    <x v="1"/>
    <x v="166"/>
    <x v="5"/>
    <x v="0"/>
    <m/>
    <m/>
    <m/>
    <m/>
    <m/>
    <n v="0"/>
    <n v="195"/>
  </r>
  <r>
    <x v="16"/>
    <x v="1"/>
    <x v="116"/>
    <x v="5"/>
    <x v="0"/>
    <m/>
    <m/>
    <m/>
    <m/>
    <m/>
    <n v="0"/>
    <m/>
  </r>
  <r>
    <x v="16"/>
    <x v="1"/>
    <x v="145"/>
    <x v="5"/>
    <x v="0"/>
    <m/>
    <m/>
    <m/>
    <m/>
    <m/>
    <n v="0"/>
    <m/>
  </r>
  <r>
    <x v="16"/>
    <x v="1"/>
    <x v="118"/>
    <x v="5"/>
    <x v="0"/>
    <m/>
    <m/>
    <m/>
    <m/>
    <m/>
    <n v="0"/>
    <n v="41"/>
  </r>
  <r>
    <x v="16"/>
    <x v="1"/>
    <x v="153"/>
    <x v="5"/>
    <x v="0"/>
    <m/>
    <m/>
    <m/>
    <m/>
    <m/>
    <n v="0"/>
    <m/>
  </r>
  <r>
    <x v="16"/>
    <x v="1"/>
    <x v="129"/>
    <x v="5"/>
    <x v="0"/>
    <m/>
    <m/>
    <m/>
    <m/>
    <m/>
    <n v="0"/>
    <m/>
  </r>
  <r>
    <x v="16"/>
    <x v="1"/>
    <x v="93"/>
    <x v="5"/>
    <x v="0"/>
    <m/>
    <m/>
    <m/>
    <m/>
    <m/>
    <n v="0"/>
    <m/>
  </r>
  <r>
    <x v="16"/>
    <x v="1"/>
    <x v="67"/>
    <x v="5"/>
    <x v="0"/>
    <m/>
    <m/>
    <m/>
    <m/>
    <m/>
    <n v="0"/>
    <n v="115"/>
  </r>
  <r>
    <x v="16"/>
    <x v="1"/>
    <x v="85"/>
    <x v="5"/>
    <x v="0"/>
    <m/>
    <m/>
    <m/>
    <m/>
    <m/>
    <n v="0"/>
    <n v="246"/>
  </r>
  <r>
    <x v="16"/>
    <x v="1"/>
    <x v="99"/>
    <x v="5"/>
    <x v="0"/>
    <m/>
    <m/>
    <m/>
    <m/>
    <m/>
    <n v="0"/>
    <m/>
  </r>
  <r>
    <x v="16"/>
    <x v="1"/>
    <x v="123"/>
    <x v="5"/>
    <x v="0"/>
    <m/>
    <m/>
    <m/>
    <m/>
    <m/>
    <n v="0"/>
    <m/>
  </r>
  <r>
    <x v="16"/>
    <x v="1"/>
    <x v="100"/>
    <x v="5"/>
    <x v="0"/>
    <m/>
    <m/>
    <m/>
    <m/>
    <m/>
    <n v="0"/>
    <m/>
  </r>
  <r>
    <x v="16"/>
    <x v="1"/>
    <x v="3"/>
    <x v="5"/>
    <x v="0"/>
    <m/>
    <m/>
    <m/>
    <m/>
    <m/>
    <n v="0"/>
    <n v="1536"/>
  </r>
  <r>
    <x v="16"/>
    <x v="1"/>
    <x v="13"/>
    <x v="5"/>
    <x v="0"/>
    <m/>
    <m/>
    <m/>
    <m/>
    <m/>
    <n v="0"/>
    <n v="631"/>
  </r>
  <r>
    <x v="16"/>
    <x v="1"/>
    <x v="15"/>
    <x v="5"/>
    <x v="0"/>
    <m/>
    <m/>
    <m/>
    <m/>
    <m/>
    <n v="0"/>
    <n v="263"/>
  </r>
  <r>
    <x v="16"/>
    <x v="1"/>
    <x v="76"/>
    <x v="5"/>
    <x v="0"/>
    <m/>
    <m/>
    <m/>
    <m/>
    <m/>
    <n v="0"/>
    <n v="237"/>
  </r>
  <r>
    <x v="16"/>
    <x v="1"/>
    <x v="92"/>
    <x v="5"/>
    <x v="0"/>
    <m/>
    <m/>
    <m/>
    <m/>
    <m/>
    <n v="0"/>
    <m/>
  </r>
  <r>
    <x v="16"/>
    <x v="1"/>
    <x v="125"/>
    <x v="5"/>
    <x v="0"/>
    <m/>
    <m/>
    <m/>
    <m/>
    <m/>
    <n v="0"/>
    <m/>
  </r>
  <r>
    <x v="16"/>
    <x v="1"/>
    <x v="187"/>
    <x v="5"/>
    <x v="0"/>
    <m/>
    <m/>
    <m/>
    <m/>
    <m/>
    <n v="0"/>
    <n v="54"/>
  </r>
  <r>
    <x v="16"/>
    <x v="1"/>
    <x v="127"/>
    <x v="5"/>
    <x v="0"/>
    <m/>
    <m/>
    <m/>
    <m/>
    <m/>
    <n v="0"/>
    <m/>
  </r>
  <r>
    <x v="16"/>
    <x v="1"/>
    <x v="141"/>
    <x v="5"/>
    <x v="0"/>
    <m/>
    <m/>
    <m/>
    <m/>
    <m/>
    <n v="0"/>
    <m/>
  </r>
  <r>
    <x v="16"/>
    <x v="8"/>
    <x v="136"/>
    <x v="5"/>
    <x v="0"/>
    <m/>
    <m/>
    <m/>
    <m/>
    <m/>
    <n v="0"/>
    <m/>
  </r>
  <r>
    <x v="16"/>
    <x v="8"/>
    <x v="182"/>
    <x v="5"/>
    <x v="0"/>
    <m/>
    <m/>
    <m/>
    <m/>
    <m/>
    <n v="0"/>
    <m/>
  </r>
  <r>
    <x v="16"/>
    <x v="8"/>
    <x v="179"/>
    <x v="5"/>
    <x v="0"/>
    <m/>
    <m/>
    <m/>
    <m/>
    <m/>
    <n v="0"/>
    <m/>
  </r>
  <r>
    <x v="16"/>
    <x v="8"/>
    <x v="135"/>
    <x v="5"/>
    <x v="0"/>
    <m/>
    <m/>
    <m/>
    <m/>
    <m/>
    <n v="0"/>
    <m/>
  </r>
  <r>
    <x v="16"/>
    <x v="8"/>
    <x v="114"/>
    <x v="5"/>
    <x v="0"/>
    <m/>
    <m/>
    <m/>
    <m/>
    <m/>
    <n v="0"/>
    <m/>
  </r>
  <r>
    <x v="16"/>
    <x v="8"/>
    <x v="175"/>
    <x v="5"/>
    <x v="0"/>
    <m/>
    <m/>
    <m/>
    <m/>
    <m/>
    <n v="0"/>
    <m/>
  </r>
  <r>
    <x v="16"/>
    <x v="8"/>
    <x v="221"/>
    <x v="5"/>
    <x v="0"/>
    <m/>
    <m/>
    <m/>
    <m/>
    <m/>
    <n v="0"/>
    <m/>
  </r>
  <r>
    <x v="16"/>
    <x v="8"/>
    <x v="102"/>
    <x v="5"/>
    <x v="0"/>
    <m/>
    <m/>
    <m/>
    <m/>
    <m/>
    <n v="0"/>
    <m/>
  </r>
  <r>
    <x v="16"/>
    <x v="8"/>
    <x v="71"/>
    <x v="5"/>
    <x v="0"/>
    <m/>
    <m/>
    <m/>
    <m/>
    <m/>
    <n v="0"/>
    <n v="50"/>
  </r>
  <r>
    <x v="16"/>
    <x v="8"/>
    <x v="222"/>
    <x v="5"/>
    <x v="0"/>
    <m/>
    <m/>
    <m/>
    <m/>
    <m/>
    <n v="0"/>
    <m/>
  </r>
  <r>
    <x v="16"/>
    <x v="8"/>
    <x v="171"/>
    <x v="5"/>
    <x v="0"/>
    <m/>
    <m/>
    <m/>
    <m/>
    <m/>
    <n v="0"/>
    <m/>
  </r>
  <r>
    <x v="16"/>
    <x v="8"/>
    <x v="83"/>
    <x v="5"/>
    <x v="0"/>
    <m/>
    <m/>
    <m/>
    <m/>
    <m/>
    <n v="0"/>
    <m/>
  </r>
  <r>
    <x v="16"/>
    <x v="10"/>
    <x v="109"/>
    <x v="5"/>
    <x v="0"/>
    <m/>
    <m/>
    <m/>
    <m/>
    <m/>
    <n v="0"/>
    <m/>
  </r>
  <r>
    <x v="16"/>
    <x v="10"/>
    <x v="144"/>
    <x v="5"/>
    <x v="0"/>
    <m/>
    <m/>
    <m/>
    <m/>
    <m/>
    <n v="0"/>
    <n v="72"/>
  </r>
  <r>
    <x v="16"/>
    <x v="10"/>
    <x v="151"/>
    <x v="5"/>
    <x v="0"/>
    <m/>
    <m/>
    <m/>
    <m/>
    <m/>
    <n v="0"/>
    <m/>
  </r>
  <r>
    <x v="16"/>
    <x v="11"/>
    <x v="113"/>
    <x v="5"/>
    <x v="0"/>
    <m/>
    <m/>
    <m/>
    <m/>
    <m/>
    <n v="0"/>
    <m/>
  </r>
  <r>
    <x v="16"/>
    <x v="6"/>
    <x v="108"/>
    <x v="5"/>
    <x v="0"/>
    <m/>
    <m/>
    <m/>
    <m/>
    <m/>
    <n v="0"/>
    <m/>
  </r>
  <r>
    <x v="16"/>
    <x v="6"/>
    <x v="91"/>
    <x v="5"/>
    <x v="0"/>
    <m/>
    <m/>
    <m/>
    <m/>
    <m/>
    <n v="0"/>
    <m/>
  </r>
  <r>
    <x v="16"/>
    <x v="6"/>
    <x v="80"/>
    <x v="5"/>
    <x v="0"/>
    <m/>
    <m/>
    <m/>
    <m/>
    <m/>
    <n v="0"/>
    <m/>
  </r>
  <r>
    <x v="16"/>
    <x v="6"/>
    <x v="44"/>
    <x v="5"/>
    <x v="0"/>
    <m/>
    <m/>
    <m/>
    <m/>
    <m/>
    <n v="0"/>
    <m/>
  </r>
  <r>
    <x v="16"/>
    <x v="6"/>
    <x v="90"/>
    <x v="5"/>
    <x v="0"/>
    <m/>
    <m/>
    <m/>
    <m/>
    <m/>
    <n v="0"/>
    <m/>
  </r>
  <r>
    <x v="16"/>
    <x v="6"/>
    <x v="177"/>
    <x v="5"/>
    <x v="0"/>
    <m/>
    <m/>
    <m/>
    <m/>
    <m/>
    <n v="0"/>
    <m/>
  </r>
  <r>
    <x v="16"/>
    <x v="6"/>
    <x v="61"/>
    <x v="5"/>
    <x v="0"/>
    <m/>
    <m/>
    <m/>
    <m/>
    <m/>
    <n v="0"/>
    <m/>
  </r>
  <r>
    <x v="16"/>
    <x v="6"/>
    <x v="105"/>
    <x v="5"/>
    <x v="0"/>
    <m/>
    <m/>
    <m/>
    <m/>
    <m/>
    <n v="0"/>
    <m/>
  </r>
  <r>
    <x v="16"/>
    <x v="6"/>
    <x v="138"/>
    <x v="5"/>
    <x v="0"/>
    <m/>
    <m/>
    <m/>
    <m/>
    <m/>
    <n v="0"/>
    <m/>
  </r>
  <r>
    <x v="16"/>
    <x v="0"/>
    <x v="9"/>
    <x v="5"/>
    <x v="0"/>
    <m/>
    <m/>
    <m/>
    <m/>
    <m/>
    <n v="0"/>
    <n v="224"/>
  </r>
  <r>
    <x v="16"/>
    <x v="0"/>
    <x v="0"/>
    <x v="5"/>
    <x v="0"/>
    <m/>
    <m/>
    <m/>
    <m/>
    <m/>
    <n v="0"/>
    <n v="1677"/>
  </r>
  <r>
    <x v="16"/>
    <x v="0"/>
    <x v="68"/>
    <x v="5"/>
    <x v="0"/>
    <m/>
    <m/>
    <m/>
    <m/>
    <m/>
    <n v="0"/>
    <n v="2738"/>
  </r>
  <r>
    <x v="16"/>
    <x v="0"/>
    <x v="128"/>
    <x v="5"/>
    <x v="0"/>
    <m/>
    <m/>
    <m/>
    <m/>
    <m/>
    <n v="0"/>
    <m/>
  </r>
  <r>
    <x v="16"/>
    <x v="0"/>
    <x v="124"/>
    <x v="5"/>
    <x v="0"/>
    <m/>
    <m/>
    <m/>
    <m/>
    <m/>
    <n v="0"/>
    <n v="168"/>
  </r>
  <r>
    <x v="16"/>
    <x v="0"/>
    <x v="12"/>
    <x v="5"/>
    <x v="0"/>
    <m/>
    <m/>
    <m/>
    <m/>
    <m/>
    <n v="0"/>
    <n v="1265"/>
  </r>
  <r>
    <x v="16"/>
    <x v="0"/>
    <x v="40"/>
    <x v="5"/>
    <x v="0"/>
    <m/>
    <m/>
    <m/>
    <m/>
    <m/>
    <n v="0"/>
    <n v="367"/>
  </r>
  <r>
    <x v="16"/>
    <x v="0"/>
    <x v="70"/>
    <x v="5"/>
    <x v="0"/>
    <m/>
    <m/>
    <m/>
    <m/>
    <m/>
    <n v="0"/>
    <m/>
  </r>
  <r>
    <x v="16"/>
    <x v="0"/>
    <x v="77"/>
    <x v="5"/>
    <x v="0"/>
    <m/>
    <m/>
    <m/>
    <m/>
    <m/>
    <n v="0"/>
    <m/>
  </r>
  <r>
    <x v="16"/>
    <x v="0"/>
    <x v="131"/>
    <x v="5"/>
    <x v="0"/>
    <m/>
    <m/>
    <m/>
    <m/>
    <m/>
    <n v="0"/>
    <m/>
  </r>
  <r>
    <x v="16"/>
    <x v="0"/>
    <x v="7"/>
    <x v="5"/>
    <x v="0"/>
    <m/>
    <m/>
    <m/>
    <m/>
    <m/>
    <n v="0"/>
    <n v="335"/>
  </r>
  <r>
    <x v="16"/>
    <x v="0"/>
    <x v="50"/>
    <x v="5"/>
    <x v="0"/>
    <m/>
    <m/>
    <m/>
    <m/>
    <m/>
    <n v="0"/>
    <m/>
  </r>
  <r>
    <x v="16"/>
    <x v="0"/>
    <x v="1"/>
    <x v="5"/>
    <x v="0"/>
    <m/>
    <m/>
    <m/>
    <m/>
    <m/>
    <n v="0"/>
    <n v="1992"/>
  </r>
  <r>
    <x v="16"/>
    <x v="0"/>
    <x v="8"/>
    <x v="5"/>
    <x v="0"/>
    <m/>
    <m/>
    <m/>
    <m/>
    <m/>
    <n v="0"/>
    <n v="416"/>
  </r>
  <r>
    <x v="16"/>
    <x v="0"/>
    <x v="60"/>
    <x v="5"/>
    <x v="0"/>
    <m/>
    <m/>
    <m/>
    <m/>
    <m/>
    <n v="0"/>
    <n v="423"/>
  </r>
  <r>
    <x v="16"/>
    <x v="0"/>
    <x v="78"/>
    <x v="5"/>
    <x v="0"/>
    <m/>
    <m/>
    <m/>
    <m/>
    <m/>
    <n v="0"/>
    <n v="45"/>
  </r>
  <r>
    <x v="16"/>
    <x v="0"/>
    <x v="101"/>
    <x v="5"/>
    <x v="0"/>
    <m/>
    <m/>
    <m/>
    <m/>
    <m/>
    <n v="0"/>
    <n v="149"/>
  </r>
  <r>
    <x v="16"/>
    <x v="0"/>
    <x v="32"/>
    <x v="5"/>
    <x v="0"/>
    <m/>
    <m/>
    <m/>
    <m/>
    <m/>
    <n v="0"/>
    <m/>
  </r>
  <r>
    <x v="16"/>
    <x v="0"/>
    <x v="132"/>
    <x v="5"/>
    <x v="0"/>
    <m/>
    <m/>
    <m/>
    <m/>
    <m/>
    <n v="0"/>
    <m/>
  </r>
  <r>
    <x v="16"/>
    <x v="0"/>
    <x v="162"/>
    <x v="5"/>
    <x v="0"/>
    <m/>
    <m/>
    <m/>
    <m/>
    <m/>
    <n v="0"/>
    <m/>
  </r>
  <r>
    <x v="16"/>
    <x v="0"/>
    <x v="18"/>
    <x v="5"/>
    <x v="0"/>
    <m/>
    <m/>
    <m/>
    <m/>
    <m/>
    <n v="0"/>
    <n v="863"/>
  </r>
  <r>
    <x v="16"/>
    <x v="0"/>
    <x v="46"/>
    <x v="5"/>
    <x v="0"/>
    <m/>
    <m/>
    <m/>
    <m/>
    <m/>
    <n v="0"/>
    <n v="568"/>
  </r>
  <r>
    <x v="16"/>
    <x v="0"/>
    <x v="31"/>
    <x v="5"/>
    <x v="0"/>
    <m/>
    <m/>
    <m/>
    <m/>
    <m/>
    <n v="0"/>
    <n v="135"/>
  </r>
  <r>
    <x v="16"/>
    <x v="0"/>
    <x v="96"/>
    <x v="5"/>
    <x v="0"/>
    <m/>
    <m/>
    <m/>
    <m/>
    <m/>
    <n v="0"/>
    <n v="208"/>
  </r>
  <r>
    <x v="16"/>
    <x v="0"/>
    <x v="54"/>
    <x v="5"/>
    <x v="0"/>
    <m/>
    <m/>
    <m/>
    <m/>
    <m/>
    <n v="0"/>
    <n v="134"/>
  </r>
  <r>
    <x v="16"/>
    <x v="0"/>
    <x v="103"/>
    <x v="5"/>
    <x v="0"/>
    <m/>
    <m/>
    <m/>
    <m/>
    <m/>
    <n v="0"/>
    <n v="515"/>
  </r>
  <r>
    <x v="16"/>
    <x v="5"/>
    <x v="89"/>
    <x v="5"/>
    <x v="0"/>
    <m/>
    <m/>
    <m/>
    <m/>
    <m/>
    <n v="0"/>
    <n v="1009"/>
  </r>
  <r>
    <x v="16"/>
    <x v="5"/>
    <x v="69"/>
    <x v="5"/>
    <x v="0"/>
    <m/>
    <m/>
    <m/>
    <m/>
    <m/>
    <n v="0"/>
    <n v="1910"/>
  </r>
  <r>
    <x v="16"/>
    <x v="5"/>
    <x v="33"/>
    <x v="5"/>
    <x v="0"/>
    <m/>
    <m/>
    <m/>
    <m/>
    <m/>
    <n v="0"/>
    <n v="5845"/>
  </r>
  <r>
    <x v="16"/>
    <x v="5"/>
    <x v="39"/>
    <x v="5"/>
    <x v="0"/>
    <m/>
    <m/>
    <m/>
    <m/>
    <m/>
    <n v="0"/>
    <n v="2288"/>
  </r>
  <r>
    <x v="16"/>
    <x v="5"/>
    <x v="22"/>
    <x v="5"/>
    <x v="0"/>
    <m/>
    <m/>
    <m/>
    <m/>
    <m/>
    <n v="0"/>
    <n v="1125"/>
  </r>
  <r>
    <x v="16"/>
    <x v="7"/>
    <x v="121"/>
    <x v="5"/>
    <x v="0"/>
    <m/>
    <m/>
    <m/>
    <m/>
    <m/>
    <n v="0"/>
    <m/>
  </r>
  <r>
    <x v="16"/>
    <x v="7"/>
    <x v="52"/>
    <x v="5"/>
    <x v="0"/>
    <m/>
    <m/>
    <m/>
    <m/>
    <m/>
    <n v="0"/>
    <n v="812"/>
  </r>
  <r>
    <x v="16"/>
    <x v="7"/>
    <x v="82"/>
    <x v="5"/>
    <x v="0"/>
    <m/>
    <m/>
    <m/>
    <m/>
    <m/>
    <n v="0"/>
    <n v="103"/>
  </r>
  <r>
    <x v="16"/>
    <x v="5"/>
    <x v="66"/>
    <x v="5"/>
    <x v="0"/>
    <m/>
    <m/>
    <m/>
    <m/>
    <m/>
    <n v="0"/>
    <m/>
  </r>
  <r>
    <x v="16"/>
    <x v="7"/>
    <x v="117"/>
    <x v="5"/>
    <x v="0"/>
    <m/>
    <m/>
    <m/>
    <m/>
    <m/>
    <n v="0"/>
    <m/>
  </r>
  <r>
    <x v="16"/>
    <x v="7"/>
    <x v="115"/>
    <x v="5"/>
    <x v="0"/>
    <m/>
    <m/>
    <m/>
    <m/>
    <m/>
    <n v="0"/>
    <m/>
  </r>
  <r>
    <x v="16"/>
    <x v="7"/>
    <x v="139"/>
    <x v="5"/>
    <x v="0"/>
    <m/>
    <m/>
    <m/>
    <m/>
    <m/>
    <n v="0"/>
    <n v="50"/>
  </r>
  <r>
    <x v="16"/>
    <x v="7"/>
    <x v="72"/>
    <x v="5"/>
    <x v="0"/>
    <m/>
    <m/>
    <m/>
    <m/>
    <m/>
    <n v="0"/>
    <n v="65"/>
  </r>
  <r>
    <x v="16"/>
    <x v="7"/>
    <x v="62"/>
    <x v="5"/>
    <x v="0"/>
    <m/>
    <m/>
    <m/>
    <m/>
    <m/>
    <n v="0"/>
    <n v="1347"/>
  </r>
  <r>
    <x v="16"/>
    <x v="7"/>
    <x v="149"/>
    <x v="5"/>
    <x v="0"/>
    <m/>
    <m/>
    <m/>
    <m/>
    <m/>
    <n v="0"/>
    <m/>
  </r>
  <r>
    <x v="16"/>
    <x v="7"/>
    <x v="133"/>
    <x v="5"/>
    <x v="0"/>
    <m/>
    <m/>
    <m/>
    <m/>
    <m/>
    <n v="0"/>
    <m/>
  </r>
  <r>
    <x v="16"/>
    <x v="7"/>
    <x v="130"/>
    <x v="5"/>
    <x v="0"/>
    <m/>
    <m/>
    <m/>
    <m/>
    <m/>
    <n v="0"/>
    <m/>
  </r>
  <r>
    <x v="16"/>
    <x v="7"/>
    <x v="259"/>
    <x v="5"/>
    <x v="0"/>
    <m/>
    <m/>
    <m/>
    <m/>
    <m/>
    <n v="0"/>
    <m/>
  </r>
  <r>
    <x v="16"/>
    <x v="12"/>
    <x v="157"/>
    <x v="5"/>
    <x v="0"/>
    <m/>
    <m/>
    <m/>
    <m/>
    <m/>
    <n v="0"/>
    <m/>
  </r>
  <r>
    <x v="16"/>
    <x v="12"/>
    <x v="156"/>
    <x v="5"/>
    <x v="0"/>
    <m/>
    <m/>
    <m/>
    <m/>
    <m/>
    <n v="0"/>
    <m/>
  </r>
  <r>
    <x v="16"/>
    <x v="4"/>
    <x v="36"/>
    <x v="5"/>
    <x v="0"/>
    <m/>
    <m/>
    <m/>
    <m/>
    <m/>
    <n v="0"/>
    <m/>
  </r>
  <r>
    <x v="16"/>
    <x v="4"/>
    <x v="57"/>
    <x v="5"/>
    <x v="0"/>
    <m/>
    <m/>
    <m/>
    <m/>
    <m/>
    <n v="0"/>
    <n v="2239"/>
  </r>
  <r>
    <x v="16"/>
    <x v="4"/>
    <x v="35"/>
    <x v="5"/>
    <x v="0"/>
    <m/>
    <m/>
    <m/>
    <m/>
    <m/>
    <n v="0"/>
    <n v="5065"/>
  </r>
  <r>
    <x v="16"/>
    <x v="4"/>
    <x v="34"/>
    <x v="5"/>
    <x v="0"/>
    <m/>
    <m/>
    <m/>
    <m/>
    <m/>
    <n v="0"/>
    <n v="3340"/>
  </r>
  <r>
    <x v="16"/>
    <x v="3"/>
    <x v="97"/>
    <x v="5"/>
    <x v="0"/>
    <m/>
    <m/>
    <m/>
    <m/>
    <m/>
    <n v="0"/>
    <n v="241"/>
  </r>
  <r>
    <x v="16"/>
    <x v="3"/>
    <x v="55"/>
    <x v="5"/>
    <x v="0"/>
    <m/>
    <m/>
    <m/>
    <m/>
    <m/>
    <n v="0"/>
    <n v="2815"/>
  </r>
  <r>
    <x v="16"/>
    <x v="3"/>
    <x v="16"/>
    <x v="5"/>
    <x v="0"/>
    <m/>
    <m/>
    <m/>
    <m/>
    <m/>
    <n v="0"/>
    <n v="1768"/>
  </r>
  <r>
    <x v="16"/>
    <x v="4"/>
    <x v="155"/>
    <x v="5"/>
    <x v="0"/>
    <m/>
    <m/>
    <m/>
    <m/>
    <m/>
    <n v="0"/>
    <m/>
  </r>
  <r>
    <x v="16"/>
    <x v="4"/>
    <x v="73"/>
    <x v="5"/>
    <x v="0"/>
    <m/>
    <m/>
    <m/>
    <m/>
    <m/>
    <n v="0"/>
    <n v="760"/>
  </r>
  <r>
    <x v="16"/>
    <x v="4"/>
    <x v="56"/>
    <x v="5"/>
    <x v="0"/>
    <m/>
    <m/>
    <m/>
    <m/>
    <m/>
    <n v="0"/>
    <n v="1286"/>
  </r>
  <r>
    <x v="16"/>
    <x v="4"/>
    <x v="27"/>
    <x v="5"/>
    <x v="0"/>
    <m/>
    <m/>
    <m/>
    <m/>
    <m/>
    <n v="0"/>
    <n v="7938"/>
  </r>
  <r>
    <x v="16"/>
    <x v="4"/>
    <x v="45"/>
    <x v="5"/>
    <x v="0"/>
    <m/>
    <m/>
    <m/>
    <m/>
    <m/>
    <n v="0"/>
    <n v="748"/>
  </r>
  <r>
    <x v="16"/>
    <x v="4"/>
    <x v="17"/>
    <x v="5"/>
    <x v="0"/>
    <m/>
    <m/>
    <m/>
    <m/>
    <m/>
    <n v="0"/>
    <n v="4712"/>
  </r>
  <r>
    <x v="16"/>
    <x v="4"/>
    <x v="65"/>
    <x v="5"/>
    <x v="0"/>
    <m/>
    <m/>
    <m/>
    <m/>
    <m/>
    <n v="0"/>
    <n v="69"/>
  </r>
  <r>
    <x v="16"/>
    <x v="4"/>
    <x v="53"/>
    <x v="5"/>
    <x v="0"/>
    <m/>
    <m/>
    <m/>
    <m/>
    <m/>
    <n v="0"/>
    <n v="1000"/>
  </r>
  <r>
    <x v="16"/>
    <x v="2"/>
    <x v="48"/>
    <x v="5"/>
    <x v="0"/>
    <m/>
    <m/>
    <m/>
    <m/>
    <m/>
    <n v="0"/>
    <m/>
  </r>
  <r>
    <x v="16"/>
    <x v="2"/>
    <x v="49"/>
    <x v="5"/>
    <x v="0"/>
    <m/>
    <m/>
    <m/>
    <m/>
    <m/>
    <n v="0"/>
    <n v="542"/>
  </r>
  <r>
    <x v="16"/>
    <x v="2"/>
    <x v="47"/>
    <x v="5"/>
    <x v="0"/>
    <m/>
    <m/>
    <m/>
    <m/>
    <m/>
    <n v="0"/>
    <n v="886"/>
  </r>
  <r>
    <x v="16"/>
    <x v="2"/>
    <x v="88"/>
    <x v="5"/>
    <x v="0"/>
    <m/>
    <m/>
    <m/>
    <m/>
    <m/>
    <n v="0"/>
    <m/>
  </r>
  <r>
    <x v="16"/>
    <x v="2"/>
    <x v="110"/>
    <x v="5"/>
    <x v="0"/>
    <m/>
    <m/>
    <m/>
    <m/>
    <m/>
    <n v="0"/>
    <m/>
  </r>
  <r>
    <x v="16"/>
    <x v="2"/>
    <x v="87"/>
    <x v="5"/>
    <x v="0"/>
    <m/>
    <m/>
    <m/>
    <m/>
    <m/>
    <n v="0"/>
    <n v="626"/>
  </r>
  <r>
    <x v="16"/>
    <x v="2"/>
    <x v="84"/>
    <x v="5"/>
    <x v="0"/>
    <m/>
    <m/>
    <m/>
    <m/>
    <m/>
    <n v="0"/>
    <n v="45"/>
  </r>
  <r>
    <x v="16"/>
    <x v="2"/>
    <x v="11"/>
    <x v="5"/>
    <x v="0"/>
    <m/>
    <m/>
    <m/>
    <m/>
    <m/>
    <n v="0"/>
    <n v="599"/>
  </r>
  <r>
    <x v="16"/>
    <x v="2"/>
    <x v="120"/>
    <x v="5"/>
    <x v="0"/>
    <m/>
    <m/>
    <m/>
    <m/>
    <m/>
    <n v="0"/>
    <n v="143"/>
  </r>
  <r>
    <x v="16"/>
    <x v="2"/>
    <x v="58"/>
    <x v="5"/>
    <x v="0"/>
    <m/>
    <m/>
    <m/>
    <m/>
    <m/>
    <n v="0"/>
    <n v="318"/>
  </r>
  <r>
    <x v="16"/>
    <x v="2"/>
    <x v="112"/>
    <x v="5"/>
    <x v="0"/>
    <m/>
    <m/>
    <m/>
    <m/>
    <m/>
    <n v="0"/>
    <m/>
  </r>
  <r>
    <x v="16"/>
    <x v="2"/>
    <x v="20"/>
    <x v="5"/>
    <x v="0"/>
    <m/>
    <m/>
    <m/>
    <m/>
    <m/>
    <n v="0"/>
    <n v="760"/>
  </r>
  <r>
    <x v="16"/>
    <x v="2"/>
    <x v="86"/>
    <x v="5"/>
    <x v="0"/>
    <m/>
    <m/>
    <m/>
    <m/>
    <m/>
    <n v="0"/>
    <m/>
  </r>
  <r>
    <x v="16"/>
    <x v="2"/>
    <x v="59"/>
    <x v="5"/>
    <x v="0"/>
    <m/>
    <m/>
    <m/>
    <m/>
    <m/>
    <n v="0"/>
    <n v="90"/>
  </r>
  <r>
    <x v="16"/>
    <x v="2"/>
    <x v="10"/>
    <x v="5"/>
    <x v="0"/>
    <m/>
    <m/>
    <m/>
    <m/>
    <m/>
    <n v="0"/>
    <n v="49"/>
  </r>
  <r>
    <x v="16"/>
    <x v="2"/>
    <x v="4"/>
    <x v="5"/>
    <x v="0"/>
    <m/>
    <m/>
    <m/>
    <m/>
    <m/>
    <n v="0"/>
    <n v="1034"/>
  </r>
  <r>
    <x v="16"/>
    <x v="2"/>
    <x v="29"/>
    <x v="5"/>
    <x v="0"/>
    <m/>
    <m/>
    <m/>
    <m/>
    <m/>
    <n v="0"/>
    <n v="1509"/>
  </r>
  <r>
    <x v="16"/>
    <x v="2"/>
    <x v="26"/>
    <x v="5"/>
    <x v="0"/>
    <m/>
    <m/>
    <m/>
    <m/>
    <m/>
    <n v="0"/>
    <n v="1187"/>
  </r>
  <r>
    <x v="16"/>
    <x v="2"/>
    <x v="122"/>
    <x v="5"/>
    <x v="0"/>
    <m/>
    <m/>
    <m/>
    <m/>
    <m/>
    <n v="0"/>
    <n v="84"/>
  </r>
  <r>
    <x v="16"/>
    <x v="3"/>
    <x v="74"/>
    <x v="5"/>
    <x v="0"/>
    <m/>
    <m/>
    <m/>
    <m/>
    <m/>
    <n v="0"/>
    <m/>
  </r>
  <r>
    <x v="16"/>
    <x v="3"/>
    <x v="111"/>
    <x v="5"/>
    <x v="0"/>
    <m/>
    <m/>
    <m/>
    <m/>
    <m/>
    <n v="0"/>
    <m/>
  </r>
  <r>
    <x v="16"/>
    <x v="3"/>
    <x v="134"/>
    <x v="5"/>
    <x v="0"/>
    <m/>
    <m/>
    <m/>
    <m/>
    <m/>
    <n v="0"/>
    <m/>
  </r>
  <r>
    <x v="16"/>
    <x v="3"/>
    <x v="183"/>
    <x v="5"/>
    <x v="0"/>
    <m/>
    <m/>
    <m/>
    <m/>
    <m/>
    <n v="0"/>
    <m/>
  </r>
  <r>
    <x v="16"/>
    <x v="3"/>
    <x v="211"/>
    <x v="5"/>
    <x v="0"/>
    <m/>
    <m/>
    <m/>
    <m/>
    <m/>
    <n v="0"/>
    <m/>
  </r>
  <r>
    <x v="16"/>
    <x v="3"/>
    <x v="51"/>
    <x v="5"/>
    <x v="0"/>
    <m/>
    <m/>
    <m/>
    <m/>
    <m/>
    <n v="0"/>
    <n v="903"/>
  </r>
  <r>
    <x v="16"/>
    <x v="3"/>
    <x v="104"/>
    <x v="5"/>
    <x v="0"/>
    <m/>
    <m/>
    <m/>
    <m/>
    <m/>
    <n v="0"/>
    <n v="359"/>
  </r>
  <r>
    <x v="16"/>
    <x v="3"/>
    <x v="42"/>
    <x v="5"/>
    <x v="0"/>
    <m/>
    <m/>
    <m/>
    <m/>
    <m/>
    <n v="0"/>
    <n v="838"/>
  </r>
  <r>
    <x v="16"/>
    <x v="3"/>
    <x v="38"/>
    <x v="5"/>
    <x v="0"/>
    <m/>
    <m/>
    <m/>
    <m/>
    <m/>
    <n v="0"/>
    <n v="257"/>
  </r>
  <r>
    <x v="16"/>
    <x v="3"/>
    <x v="63"/>
    <x v="5"/>
    <x v="0"/>
    <m/>
    <m/>
    <m/>
    <m/>
    <m/>
    <n v="0"/>
    <n v="771"/>
  </r>
  <r>
    <x v="16"/>
    <x v="3"/>
    <x v="98"/>
    <x v="5"/>
    <x v="0"/>
    <m/>
    <m/>
    <m/>
    <m/>
    <m/>
    <n v="0"/>
    <n v="65"/>
  </r>
  <r>
    <x v="16"/>
    <x v="3"/>
    <x v="119"/>
    <x v="5"/>
    <x v="0"/>
    <m/>
    <m/>
    <m/>
    <m/>
    <m/>
    <n v="0"/>
    <m/>
  </r>
  <r>
    <x v="16"/>
    <x v="3"/>
    <x v="190"/>
    <x v="5"/>
    <x v="0"/>
    <m/>
    <m/>
    <m/>
    <m/>
    <m/>
    <n v="0"/>
    <m/>
  </r>
  <r>
    <x v="16"/>
    <x v="2"/>
    <x v="81"/>
    <x v="5"/>
    <x v="0"/>
    <m/>
    <m/>
    <m/>
    <m/>
    <m/>
    <n v="0"/>
    <n v="62"/>
  </r>
  <r>
    <x v="16"/>
    <x v="2"/>
    <x v="43"/>
    <x v="5"/>
    <x v="0"/>
    <m/>
    <m/>
    <m/>
    <m/>
    <m/>
    <n v="0"/>
    <n v="55"/>
  </r>
  <r>
    <x v="17"/>
    <x v="11"/>
    <x v="113"/>
    <x v="0"/>
    <x v="22"/>
    <n v="206774"/>
    <m/>
    <m/>
    <m/>
    <m/>
    <n v="206774"/>
    <m/>
  </r>
  <r>
    <x v="17"/>
    <x v="6"/>
    <x v="108"/>
    <x v="0"/>
    <x v="22"/>
    <n v="1599902"/>
    <m/>
    <m/>
    <m/>
    <m/>
    <n v="1599902"/>
    <m/>
  </r>
  <r>
    <x v="17"/>
    <x v="6"/>
    <x v="91"/>
    <x v="0"/>
    <x v="22"/>
    <n v="919110"/>
    <m/>
    <m/>
    <m/>
    <m/>
    <n v="919110"/>
    <m/>
  </r>
  <r>
    <x v="17"/>
    <x v="6"/>
    <x v="80"/>
    <x v="0"/>
    <x v="22"/>
    <n v="1948408"/>
    <m/>
    <m/>
    <m/>
    <m/>
    <n v="1948408"/>
    <m/>
  </r>
  <r>
    <x v="17"/>
    <x v="6"/>
    <x v="44"/>
    <x v="0"/>
    <x v="22"/>
    <n v="5316415"/>
    <m/>
    <m/>
    <m/>
    <m/>
    <n v="5316415"/>
    <m/>
  </r>
  <r>
    <x v="17"/>
    <x v="6"/>
    <x v="90"/>
    <x v="0"/>
    <x v="22"/>
    <n v="1530254"/>
    <m/>
    <m/>
    <m/>
    <m/>
    <n v="1530254"/>
    <m/>
  </r>
  <r>
    <x v="17"/>
    <x v="6"/>
    <x v="177"/>
    <x v="0"/>
    <x v="22"/>
    <n v="31833"/>
    <m/>
    <m/>
    <m/>
    <m/>
    <n v="31833"/>
    <m/>
  </r>
  <r>
    <x v="17"/>
    <x v="6"/>
    <x v="61"/>
    <x v="0"/>
    <x v="22"/>
    <n v="2082313"/>
    <m/>
    <m/>
    <m/>
    <m/>
    <n v="2082313"/>
    <m/>
  </r>
  <r>
    <x v="17"/>
    <x v="6"/>
    <x v="105"/>
    <x v="0"/>
    <x v="22"/>
    <n v="752269"/>
    <m/>
    <m/>
    <m/>
    <m/>
    <n v="752269"/>
    <m/>
  </r>
  <r>
    <x v="17"/>
    <x v="6"/>
    <x v="138"/>
    <x v="0"/>
    <x v="22"/>
    <n v="95732"/>
    <m/>
    <m/>
    <m/>
    <m/>
    <n v="95732"/>
    <m/>
  </r>
  <r>
    <x v="17"/>
    <x v="8"/>
    <x v="136"/>
    <x v="0"/>
    <x v="22"/>
    <n v="103126"/>
    <m/>
    <m/>
    <m/>
    <m/>
    <n v="103126"/>
    <m/>
  </r>
  <r>
    <x v="17"/>
    <x v="8"/>
    <x v="182"/>
    <x v="0"/>
    <x v="22"/>
    <n v="20443"/>
    <m/>
    <m/>
    <m/>
    <m/>
    <n v="20443"/>
    <m/>
  </r>
  <r>
    <x v="17"/>
    <x v="8"/>
    <x v="179"/>
    <x v="0"/>
    <x v="22"/>
    <n v="67723"/>
    <m/>
    <m/>
    <m/>
    <m/>
    <n v="67723"/>
    <m/>
  </r>
  <r>
    <x v="17"/>
    <x v="8"/>
    <x v="135"/>
    <x v="0"/>
    <x v="22"/>
    <n v="72080"/>
    <m/>
    <m/>
    <m/>
    <m/>
    <n v="72080"/>
    <m/>
  </r>
  <r>
    <x v="17"/>
    <x v="8"/>
    <x v="114"/>
    <x v="0"/>
    <x v="22"/>
    <n v="829202"/>
    <m/>
    <m/>
    <m/>
    <m/>
    <n v="829202"/>
    <m/>
  </r>
  <r>
    <x v="17"/>
    <x v="8"/>
    <x v="175"/>
    <x v="0"/>
    <x v="22"/>
    <n v="187212"/>
    <m/>
    <m/>
    <m/>
    <m/>
    <n v="187212"/>
    <m/>
  </r>
  <r>
    <x v="17"/>
    <x v="8"/>
    <x v="221"/>
    <x v="0"/>
    <x v="22"/>
    <n v="69184"/>
    <m/>
    <m/>
    <m/>
    <m/>
    <n v="69184"/>
    <m/>
  </r>
  <r>
    <x v="17"/>
    <x v="8"/>
    <x v="102"/>
    <x v="0"/>
    <x v="22"/>
    <n v="581706"/>
    <m/>
    <m/>
    <m/>
    <m/>
    <n v="581706"/>
    <m/>
  </r>
  <r>
    <x v="17"/>
    <x v="8"/>
    <x v="71"/>
    <x v="0"/>
    <x v="22"/>
    <n v="1710125"/>
    <m/>
    <m/>
    <m/>
    <m/>
    <n v="1710125"/>
    <m/>
  </r>
  <r>
    <x v="17"/>
    <x v="8"/>
    <x v="171"/>
    <x v="0"/>
    <x v="22"/>
    <n v="22350"/>
    <m/>
    <m/>
    <m/>
    <m/>
    <n v="22350"/>
    <m/>
  </r>
  <r>
    <x v="17"/>
    <x v="8"/>
    <x v="83"/>
    <x v="0"/>
    <x v="22"/>
    <n v="187545"/>
    <m/>
    <m/>
    <m/>
    <m/>
    <n v="187545"/>
    <m/>
  </r>
  <r>
    <x v="17"/>
    <x v="10"/>
    <x v="109"/>
    <x v="0"/>
    <x v="22"/>
    <n v="303128"/>
    <m/>
    <m/>
    <m/>
    <m/>
    <n v="303128"/>
    <m/>
  </r>
  <r>
    <x v="17"/>
    <x v="10"/>
    <x v="165"/>
    <x v="0"/>
    <x v="22"/>
    <n v="7394"/>
    <m/>
    <m/>
    <m/>
    <m/>
    <n v="7394"/>
    <m/>
  </r>
  <r>
    <x v="17"/>
    <x v="10"/>
    <x v="144"/>
    <x v="0"/>
    <x v="22"/>
    <n v="17468"/>
    <m/>
    <m/>
    <m/>
    <m/>
    <n v="17468"/>
    <m/>
  </r>
  <r>
    <x v="17"/>
    <x v="10"/>
    <x v="151"/>
    <x v="0"/>
    <x v="22"/>
    <n v="3145"/>
    <m/>
    <m/>
    <m/>
    <m/>
    <n v="3145"/>
    <m/>
  </r>
  <r>
    <x v="17"/>
    <x v="4"/>
    <x v="36"/>
    <x v="0"/>
    <x v="22"/>
    <n v="8784187"/>
    <m/>
    <m/>
    <m/>
    <m/>
    <n v="8784187"/>
    <m/>
  </r>
  <r>
    <x v="17"/>
    <x v="4"/>
    <x v="57"/>
    <x v="0"/>
    <x v="22"/>
    <n v="1402935"/>
    <m/>
    <m/>
    <m/>
    <m/>
    <n v="1402935"/>
    <m/>
  </r>
  <r>
    <x v="17"/>
    <x v="4"/>
    <x v="35"/>
    <x v="0"/>
    <x v="22"/>
    <n v="8379863"/>
    <m/>
    <m/>
    <m/>
    <m/>
    <n v="8379863"/>
    <m/>
  </r>
  <r>
    <x v="17"/>
    <x v="4"/>
    <x v="34"/>
    <x v="0"/>
    <x v="22"/>
    <n v="9687969"/>
    <m/>
    <m/>
    <m/>
    <m/>
    <n v="9687969"/>
    <m/>
  </r>
  <r>
    <x v="17"/>
    <x v="3"/>
    <x v="97"/>
    <x v="0"/>
    <x v="22"/>
    <n v="1936468"/>
    <m/>
    <m/>
    <m/>
    <m/>
    <n v="1936468"/>
    <m/>
  </r>
  <r>
    <x v="17"/>
    <x v="3"/>
    <x v="55"/>
    <x v="0"/>
    <x v="22"/>
    <n v="907496"/>
    <m/>
    <m/>
    <m/>
    <m/>
    <n v="907496"/>
    <m/>
  </r>
  <r>
    <x v="17"/>
    <x v="3"/>
    <x v="16"/>
    <x v="0"/>
    <x v="22"/>
    <n v="6006583"/>
    <m/>
    <m/>
    <m/>
    <m/>
    <n v="6006583"/>
    <m/>
  </r>
  <r>
    <x v="17"/>
    <x v="4"/>
    <x v="155"/>
    <x v="0"/>
    <x v="22"/>
    <n v="0"/>
    <m/>
    <m/>
    <m/>
    <m/>
    <n v="0"/>
    <m/>
  </r>
  <r>
    <x v="17"/>
    <x v="4"/>
    <x v="73"/>
    <x v="0"/>
    <x v="22"/>
    <n v="1415994"/>
    <m/>
    <m/>
    <m/>
    <m/>
    <n v="1415994"/>
    <m/>
  </r>
  <r>
    <x v="17"/>
    <x v="4"/>
    <x v="56"/>
    <x v="0"/>
    <x v="22"/>
    <n v="4195130"/>
    <m/>
    <m/>
    <m/>
    <m/>
    <n v="4195130"/>
    <m/>
  </r>
  <r>
    <x v="17"/>
    <x v="4"/>
    <x v="27"/>
    <x v="0"/>
    <x v="22"/>
    <n v="33442653"/>
    <m/>
    <m/>
    <m/>
    <m/>
    <n v="33442653"/>
    <m/>
  </r>
  <r>
    <x v="17"/>
    <x v="4"/>
    <x v="45"/>
    <x v="0"/>
    <x v="22"/>
    <n v="4519855"/>
    <m/>
    <m/>
    <m/>
    <m/>
    <n v="4519855"/>
    <m/>
  </r>
  <r>
    <x v="17"/>
    <x v="4"/>
    <x v="17"/>
    <x v="0"/>
    <x v="22"/>
    <n v="17263951"/>
    <m/>
    <m/>
    <m/>
    <m/>
    <n v="17263951"/>
    <m/>
  </r>
  <r>
    <x v="17"/>
    <x v="4"/>
    <x v="65"/>
    <x v="0"/>
    <x v="22"/>
    <n v="3817843"/>
    <m/>
    <m/>
    <m/>
    <m/>
    <n v="3817843"/>
    <m/>
  </r>
  <r>
    <x v="17"/>
    <x v="4"/>
    <x v="53"/>
    <x v="0"/>
    <x v="22"/>
    <n v="4112568"/>
    <m/>
    <m/>
    <m/>
    <m/>
    <n v="4112568"/>
    <m/>
  </r>
  <r>
    <x v="17"/>
    <x v="2"/>
    <x v="48"/>
    <x v="0"/>
    <x v="22"/>
    <n v="3360179"/>
    <m/>
    <m/>
    <m/>
    <m/>
    <n v="3360179"/>
    <m/>
  </r>
  <r>
    <x v="17"/>
    <x v="2"/>
    <x v="49"/>
    <x v="0"/>
    <x v="22"/>
    <n v="5274634"/>
    <m/>
    <m/>
    <m/>
    <m/>
    <n v="5274634"/>
    <m/>
  </r>
  <r>
    <x v="17"/>
    <x v="2"/>
    <x v="47"/>
    <x v="0"/>
    <x v="22"/>
    <n v="6619539"/>
    <m/>
    <m/>
    <m/>
    <m/>
    <n v="6619539"/>
    <m/>
  </r>
  <r>
    <x v="17"/>
    <x v="2"/>
    <x v="88"/>
    <x v="0"/>
    <x v="22"/>
    <n v="1392058"/>
    <m/>
    <m/>
    <m/>
    <m/>
    <n v="1392058"/>
    <m/>
  </r>
  <r>
    <x v="17"/>
    <x v="2"/>
    <x v="110"/>
    <x v="0"/>
    <x v="22"/>
    <n v="208474"/>
    <m/>
    <m/>
    <m/>
    <m/>
    <n v="208474"/>
    <m/>
  </r>
  <r>
    <x v="17"/>
    <x v="2"/>
    <x v="87"/>
    <x v="0"/>
    <x v="22"/>
    <n v="807673"/>
    <m/>
    <m/>
    <m/>
    <m/>
    <n v="807673"/>
    <m/>
  </r>
  <r>
    <x v="17"/>
    <x v="2"/>
    <x v="84"/>
    <x v="0"/>
    <x v="22"/>
    <n v="2604975"/>
    <m/>
    <m/>
    <m/>
    <m/>
    <n v="2604975"/>
    <m/>
  </r>
  <r>
    <x v="17"/>
    <x v="2"/>
    <x v="11"/>
    <x v="0"/>
    <x v="22"/>
    <n v="13214441"/>
    <m/>
    <m/>
    <m/>
    <m/>
    <n v="13214441"/>
    <m/>
  </r>
  <r>
    <x v="17"/>
    <x v="2"/>
    <x v="120"/>
    <x v="0"/>
    <x v="22"/>
    <n v="113077"/>
    <m/>
    <m/>
    <m/>
    <m/>
    <n v="113077"/>
    <m/>
  </r>
  <r>
    <x v="17"/>
    <x v="2"/>
    <x v="58"/>
    <x v="0"/>
    <x v="22"/>
    <n v="1783815"/>
    <m/>
    <m/>
    <m/>
    <m/>
    <n v="1783815"/>
    <m/>
  </r>
  <r>
    <x v="17"/>
    <x v="2"/>
    <x v="112"/>
    <x v="0"/>
    <x v="22"/>
    <n v="576583"/>
    <m/>
    <m/>
    <m/>
    <m/>
    <n v="576583"/>
    <m/>
  </r>
  <r>
    <x v="17"/>
    <x v="2"/>
    <x v="20"/>
    <x v="0"/>
    <x v="22"/>
    <n v="12059881"/>
    <m/>
    <m/>
    <m/>
    <m/>
    <n v="12059881"/>
    <m/>
  </r>
  <r>
    <x v="17"/>
    <x v="2"/>
    <x v="86"/>
    <x v="0"/>
    <x v="22"/>
    <n v="797090"/>
    <m/>
    <m/>
    <m/>
    <m/>
    <n v="797090"/>
    <m/>
  </r>
  <r>
    <x v="17"/>
    <x v="2"/>
    <x v="59"/>
    <x v="0"/>
    <x v="22"/>
    <n v="1656340"/>
    <m/>
    <m/>
    <m/>
    <m/>
    <n v="1656340"/>
    <m/>
  </r>
  <r>
    <x v="17"/>
    <x v="2"/>
    <x v="10"/>
    <x v="0"/>
    <x v="22"/>
    <n v="8707495"/>
    <m/>
    <m/>
    <m/>
    <m/>
    <n v="8707495"/>
    <m/>
  </r>
  <r>
    <x v="17"/>
    <x v="2"/>
    <x v="4"/>
    <x v="0"/>
    <x v="22"/>
    <n v="19525780"/>
    <m/>
    <m/>
    <m/>
    <m/>
    <n v="19525780"/>
    <m/>
  </r>
  <r>
    <x v="17"/>
    <x v="2"/>
    <x v="29"/>
    <x v="0"/>
    <x v="22"/>
    <n v="3407307"/>
    <m/>
    <m/>
    <m/>
    <m/>
    <n v="3407307"/>
    <m/>
  </r>
  <r>
    <x v="17"/>
    <x v="2"/>
    <x v="26"/>
    <x v="0"/>
    <x v="22"/>
    <n v="3621038"/>
    <m/>
    <m/>
    <m/>
    <m/>
    <n v="3621038"/>
    <m/>
  </r>
  <r>
    <x v="17"/>
    <x v="2"/>
    <x v="122"/>
    <x v="0"/>
    <x v="22"/>
    <n v="226722"/>
    <m/>
    <m/>
    <m/>
    <m/>
    <n v="226722"/>
    <m/>
  </r>
  <r>
    <x v="17"/>
    <x v="3"/>
    <x v="74"/>
    <x v="0"/>
    <x v="22"/>
    <n v="2348936"/>
    <m/>
    <m/>
    <m/>
    <m/>
    <n v="2348936"/>
    <m/>
  </r>
  <r>
    <x v="17"/>
    <x v="3"/>
    <x v="111"/>
    <x v="0"/>
    <x v="22"/>
    <n v="211136"/>
    <m/>
    <m/>
    <m/>
    <m/>
    <n v="211136"/>
    <m/>
  </r>
  <r>
    <x v="17"/>
    <x v="3"/>
    <x v="134"/>
    <x v="0"/>
    <x v="22"/>
    <n v="110504"/>
    <m/>
    <m/>
    <m/>
    <m/>
    <n v="110504"/>
    <m/>
  </r>
  <r>
    <x v="17"/>
    <x v="3"/>
    <x v="183"/>
    <x v="0"/>
    <x v="22"/>
    <n v="5607"/>
    <m/>
    <m/>
    <m/>
    <m/>
    <n v="5607"/>
    <m/>
  </r>
  <r>
    <x v="17"/>
    <x v="3"/>
    <x v="51"/>
    <x v="0"/>
    <x v="22"/>
    <n v="1209023"/>
    <m/>
    <m/>
    <m/>
    <m/>
    <n v="1209023"/>
    <m/>
  </r>
  <r>
    <x v="17"/>
    <x v="3"/>
    <x v="104"/>
    <x v="0"/>
    <x v="22"/>
    <n v="439607"/>
    <m/>
    <m/>
    <m/>
    <m/>
    <n v="439607"/>
    <m/>
  </r>
  <r>
    <x v="17"/>
    <x v="3"/>
    <x v="42"/>
    <x v="0"/>
    <x v="22"/>
    <n v="3270135"/>
    <m/>
    <m/>
    <m/>
    <m/>
    <n v="3270135"/>
    <m/>
  </r>
  <r>
    <x v="17"/>
    <x v="3"/>
    <x v="38"/>
    <x v="0"/>
    <x v="22"/>
    <n v="2739625"/>
    <m/>
    <m/>
    <m/>
    <m/>
    <n v="2739625"/>
    <m/>
  </r>
  <r>
    <x v="17"/>
    <x v="3"/>
    <x v="63"/>
    <x v="0"/>
    <x v="22"/>
    <n v="1451859"/>
    <m/>
    <m/>
    <m/>
    <m/>
    <n v="1451859"/>
    <m/>
  </r>
  <r>
    <x v="17"/>
    <x v="3"/>
    <x v="98"/>
    <x v="0"/>
    <x v="22"/>
    <n v="268478"/>
    <m/>
    <m/>
    <m/>
    <m/>
    <n v="268478"/>
    <m/>
  </r>
  <r>
    <x v="17"/>
    <x v="3"/>
    <x v="119"/>
    <x v="0"/>
    <x v="22"/>
    <n v="139201"/>
    <m/>
    <m/>
    <m/>
    <m/>
    <n v="139201"/>
    <m/>
  </r>
  <r>
    <x v="17"/>
    <x v="3"/>
    <x v="190"/>
    <x v="0"/>
    <x v="22"/>
    <n v="0"/>
    <m/>
    <m/>
    <m/>
    <m/>
    <n v="0"/>
    <m/>
  </r>
  <r>
    <x v="17"/>
    <x v="2"/>
    <x v="81"/>
    <x v="0"/>
    <x v="22"/>
    <n v="853950"/>
    <m/>
    <m/>
    <m/>
    <m/>
    <n v="853950"/>
    <m/>
  </r>
  <r>
    <x v="17"/>
    <x v="2"/>
    <x v="43"/>
    <x v="0"/>
    <x v="22"/>
    <n v="3552264"/>
    <m/>
    <m/>
    <m/>
    <m/>
    <n v="3552264"/>
    <m/>
  </r>
  <r>
    <x v="17"/>
    <x v="1"/>
    <x v="23"/>
    <x v="0"/>
    <x v="22"/>
    <n v="5315404"/>
    <m/>
    <m/>
    <m/>
    <m/>
    <n v="5315404"/>
    <m/>
  </r>
  <r>
    <x v="17"/>
    <x v="1"/>
    <x v="24"/>
    <x v="0"/>
    <x v="22"/>
    <n v="10128484"/>
    <m/>
    <m/>
    <m/>
    <m/>
    <n v="10128484"/>
    <m/>
  </r>
  <r>
    <x v="17"/>
    <x v="1"/>
    <x v="79"/>
    <x v="0"/>
    <x v="22"/>
    <n v="784297"/>
    <m/>
    <m/>
    <m/>
    <m/>
    <n v="784297"/>
    <m/>
  </r>
  <r>
    <x v="17"/>
    <x v="1"/>
    <x v="41"/>
    <x v="0"/>
    <x v="22"/>
    <n v="2928039"/>
    <m/>
    <m/>
    <m/>
    <m/>
    <n v="2928039"/>
    <m/>
  </r>
  <r>
    <x v="17"/>
    <x v="1"/>
    <x v="2"/>
    <x v="0"/>
    <x v="22"/>
    <n v="20209425"/>
    <m/>
    <m/>
    <m/>
    <m/>
    <n v="20209425"/>
    <m/>
  </r>
  <r>
    <x v="17"/>
    <x v="1"/>
    <x v="21"/>
    <x v="0"/>
    <x v="22"/>
    <n v="8749949"/>
    <m/>
    <m/>
    <m/>
    <m/>
    <n v="8749949"/>
    <m/>
  </r>
  <r>
    <x v="17"/>
    <x v="1"/>
    <x v="5"/>
    <x v="0"/>
    <x v="22"/>
    <n v="17647930"/>
    <m/>
    <m/>
    <m/>
    <m/>
    <n v="17647930"/>
    <m/>
  </r>
  <r>
    <x v="17"/>
    <x v="1"/>
    <x v="37"/>
    <x v="0"/>
    <x v="22"/>
    <n v="1553083"/>
    <m/>
    <m/>
    <m/>
    <m/>
    <n v="1553083"/>
    <m/>
  </r>
  <r>
    <x v="17"/>
    <x v="1"/>
    <x v="19"/>
    <x v="0"/>
    <x v="22"/>
    <n v="8350585"/>
    <m/>
    <m/>
    <m/>
    <m/>
    <n v="8350585"/>
    <m/>
  </r>
  <r>
    <x v="17"/>
    <x v="1"/>
    <x v="30"/>
    <x v="0"/>
    <x v="22"/>
    <n v="4201902"/>
    <m/>
    <m/>
    <m/>
    <m/>
    <n v="4201902"/>
    <m/>
  </r>
  <r>
    <x v="17"/>
    <x v="1"/>
    <x v="14"/>
    <x v="0"/>
    <x v="22"/>
    <n v="12256986"/>
    <m/>
    <m/>
    <m/>
    <m/>
    <n v="12256986"/>
    <m/>
  </r>
  <r>
    <x v="17"/>
    <x v="1"/>
    <x v="6"/>
    <x v="0"/>
    <x v="22"/>
    <n v="19678471"/>
    <m/>
    <m/>
    <m/>
    <m/>
    <n v="19678471"/>
    <m/>
  </r>
  <r>
    <x v="17"/>
    <x v="1"/>
    <x v="25"/>
    <x v="0"/>
    <x v="22"/>
    <n v="10824252"/>
    <m/>
    <m/>
    <m/>
    <m/>
    <n v="10824252"/>
    <m/>
  </r>
  <r>
    <x v="17"/>
    <x v="1"/>
    <x v="28"/>
    <x v="0"/>
    <x v="22"/>
    <n v="4555785"/>
    <m/>
    <m/>
    <m/>
    <m/>
    <n v="4555785"/>
    <m/>
  </r>
  <r>
    <x v="17"/>
    <x v="1"/>
    <x v="169"/>
    <x v="0"/>
    <x v="22"/>
    <n v="46975"/>
    <m/>
    <m/>
    <m/>
    <m/>
    <n v="46975"/>
    <m/>
  </r>
  <r>
    <x v="17"/>
    <x v="1"/>
    <x v="64"/>
    <x v="0"/>
    <x v="22"/>
    <n v="1909428"/>
    <m/>
    <m/>
    <m/>
    <m/>
    <n v="1909428"/>
    <m/>
  </r>
  <r>
    <x v="17"/>
    <x v="1"/>
    <x v="75"/>
    <x v="0"/>
    <x v="22"/>
    <n v="1339610"/>
    <m/>
    <m/>
    <m/>
    <m/>
    <n v="1339610"/>
    <m/>
  </r>
  <r>
    <x v="17"/>
    <x v="1"/>
    <x v="94"/>
    <x v="0"/>
    <x v="22"/>
    <n v="1162322"/>
    <m/>
    <m/>
    <m/>
    <m/>
    <n v="1162322"/>
    <m/>
  </r>
  <r>
    <x v="17"/>
    <x v="1"/>
    <x v="163"/>
    <x v="0"/>
    <x v="22"/>
    <n v="39639"/>
    <m/>
    <m/>
    <m/>
    <m/>
    <n v="39639"/>
    <m/>
  </r>
  <r>
    <x v="17"/>
    <x v="1"/>
    <x v="166"/>
    <x v="0"/>
    <x v="22"/>
    <n v="133418"/>
    <m/>
    <m/>
    <m/>
    <m/>
    <n v="133418"/>
    <m/>
  </r>
  <r>
    <x v="17"/>
    <x v="1"/>
    <x v="116"/>
    <x v="0"/>
    <x v="22"/>
    <n v="510247"/>
    <m/>
    <m/>
    <m/>
    <m/>
    <n v="510247"/>
    <m/>
  </r>
  <r>
    <x v="17"/>
    <x v="1"/>
    <x v="145"/>
    <x v="0"/>
    <x v="22"/>
    <n v="62977"/>
    <m/>
    <m/>
    <m/>
    <m/>
    <n v="62977"/>
    <m/>
  </r>
  <r>
    <x v="17"/>
    <x v="1"/>
    <x v="118"/>
    <x v="0"/>
    <x v="22"/>
    <n v="302839"/>
    <m/>
    <m/>
    <m/>
    <m/>
    <n v="302839"/>
    <m/>
  </r>
  <r>
    <x v="17"/>
    <x v="1"/>
    <x v="153"/>
    <x v="0"/>
    <x v="22"/>
    <n v="74370"/>
    <m/>
    <m/>
    <m/>
    <m/>
    <n v="74370"/>
    <m/>
  </r>
  <r>
    <x v="17"/>
    <x v="1"/>
    <x v="129"/>
    <x v="0"/>
    <x v="22"/>
    <n v="48434"/>
    <m/>
    <m/>
    <m/>
    <m/>
    <n v="48434"/>
    <m/>
  </r>
  <r>
    <x v="17"/>
    <x v="1"/>
    <x v="93"/>
    <x v="0"/>
    <x v="22"/>
    <n v="563373"/>
    <m/>
    <m/>
    <m/>
    <m/>
    <n v="563373"/>
    <m/>
  </r>
  <r>
    <x v="17"/>
    <x v="1"/>
    <x v="67"/>
    <x v="0"/>
    <x v="22"/>
    <n v="1310725"/>
    <m/>
    <m/>
    <m/>
    <m/>
    <n v="1310725"/>
    <m/>
  </r>
  <r>
    <x v="17"/>
    <x v="1"/>
    <x v="85"/>
    <x v="0"/>
    <x v="22"/>
    <n v="813195"/>
    <m/>
    <m/>
    <m/>
    <m/>
    <n v="813195"/>
    <m/>
  </r>
  <r>
    <x v="17"/>
    <x v="1"/>
    <x v="99"/>
    <x v="0"/>
    <x v="22"/>
    <n v="197030"/>
    <m/>
    <m/>
    <m/>
    <m/>
    <n v="197030"/>
    <m/>
  </r>
  <r>
    <x v="17"/>
    <x v="1"/>
    <x v="123"/>
    <x v="0"/>
    <x v="22"/>
    <n v="410512"/>
    <m/>
    <m/>
    <m/>
    <m/>
    <n v="410512"/>
    <m/>
  </r>
  <r>
    <x v="17"/>
    <x v="1"/>
    <x v="100"/>
    <x v="0"/>
    <x v="22"/>
    <n v="525603"/>
    <m/>
    <m/>
    <m/>
    <m/>
    <n v="525603"/>
    <m/>
  </r>
  <r>
    <x v="17"/>
    <x v="1"/>
    <x v="3"/>
    <x v="0"/>
    <x v="22"/>
    <n v="17652197"/>
    <m/>
    <m/>
    <m/>
    <m/>
    <n v="17652197"/>
    <m/>
  </r>
  <r>
    <x v="17"/>
    <x v="1"/>
    <x v="13"/>
    <x v="0"/>
    <x v="22"/>
    <n v="8906619"/>
    <m/>
    <m/>
    <m/>
    <m/>
    <n v="8906619"/>
    <m/>
  </r>
  <r>
    <x v="17"/>
    <x v="1"/>
    <x v="15"/>
    <x v="0"/>
    <x v="22"/>
    <n v="8313254"/>
    <m/>
    <m/>
    <m/>
    <m/>
    <n v="8313254"/>
    <m/>
  </r>
  <r>
    <x v="17"/>
    <x v="1"/>
    <x v="76"/>
    <x v="0"/>
    <x v="22"/>
    <n v="826456"/>
    <m/>
    <m/>
    <m/>
    <m/>
    <n v="826456"/>
    <m/>
  </r>
  <r>
    <x v="17"/>
    <x v="1"/>
    <x v="92"/>
    <x v="0"/>
    <x v="22"/>
    <n v="273606"/>
    <m/>
    <m/>
    <m/>
    <m/>
    <n v="273606"/>
    <m/>
  </r>
  <r>
    <x v="17"/>
    <x v="1"/>
    <x v="125"/>
    <x v="0"/>
    <x v="22"/>
    <n v="6197"/>
    <m/>
    <m/>
    <m/>
    <m/>
    <n v="6197"/>
    <m/>
  </r>
  <r>
    <x v="17"/>
    <x v="1"/>
    <x v="127"/>
    <x v="0"/>
    <x v="22"/>
    <n v="130145"/>
    <m/>
    <m/>
    <m/>
    <m/>
    <n v="130145"/>
    <m/>
  </r>
  <r>
    <x v="17"/>
    <x v="1"/>
    <x v="141"/>
    <x v="0"/>
    <x v="22"/>
    <n v="21262"/>
    <m/>
    <m/>
    <m/>
    <m/>
    <n v="21262"/>
    <m/>
  </r>
  <r>
    <x v="17"/>
    <x v="5"/>
    <x v="89"/>
    <x v="0"/>
    <x v="22"/>
    <n v="812921"/>
    <m/>
    <m/>
    <m/>
    <m/>
    <n v="812921"/>
    <m/>
  </r>
  <r>
    <x v="17"/>
    <x v="5"/>
    <x v="69"/>
    <x v="0"/>
    <x v="22"/>
    <n v="4694479"/>
    <m/>
    <m/>
    <m/>
    <m/>
    <n v="4694479"/>
    <m/>
  </r>
  <r>
    <x v="17"/>
    <x v="5"/>
    <x v="33"/>
    <x v="0"/>
    <x v="22"/>
    <n v="7090312"/>
    <m/>
    <m/>
    <m/>
    <m/>
    <n v="7090312"/>
    <m/>
  </r>
  <r>
    <x v="17"/>
    <x v="5"/>
    <x v="39"/>
    <x v="0"/>
    <x v="22"/>
    <n v="5139211"/>
    <m/>
    <m/>
    <m/>
    <m/>
    <n v="5139211"/>
    <m/>
  </r>
  <r>
    <x v="17"/>
    <x v="5"/>
    <x v="22"/>
    <x v="0"/>
    <x v="22"/>
    <n v="2867900"/>
    <m/>
    <m/>
    <m/>
    <m/>
    <n v="2867900"/>
    <m/>
  </r>
  <r>
    <x v="17"/>
    <x v="7"/>
    <x v="121"/>
    <x v="0"/>
    <x v="22"/>
    <n v="89075"/>
    <m/>
    <m/>
    <m/>
    <m/>
    <n v="89075"/>
    <m/>
  </r>
  <r>
    <x v="17"/>
    <x v="7"/>
    <x v="52"/>
    <x v="0"/>
    <x v="22"/>
    <n v="2064818"/>
    <m/>
    <m/>
    <m/>
    <m/>
    <n v="2064818"/>
    <m/>
  </r>
  <r>
    <x v="17"/>
    <x v="7"/>
    <x v="82"/>
    <x v="0"/>
    <x v="22"/>
    <n v="509871"/>
    <m/>
    <m/>
    <m/>
    <m/>
    <n v="509871"/>
    <m/>
  </r>
  <r>
    <x v="17"/>
    <x v="5"/>
    <x v="66"/>
    <x v="0"/>
    <x v="22"/>
    <n v="1050069"/>
    <m/>
    <m/>
    <m/>
    <m/>
    <n v="1050069"/>
    <m/>
  </r>
  <r>
    <x v="17"/>
    <x v="7"/>
    <x v="117"/>
    <x v="0"/>
    <x v="22"/>
    <n v="37372"/>
    <m/>
    <m/>
    <m/>
    <m/>
    <n v="37372"/>
    <m/>
  </r>
  <r>
    <x v="17"/>
    <x v="7"/>
    <x v="115"/>
    <x v="0"/>
    <x v="22"/>
    <n v="458375"/>
    <m/>
    <m/>
    <m/>
    <m/>
    <n v="458375"/>
    <m/>
  </r>
  <r>
    <x v="17"/>
    <x v="7"/>
    <x v="139"/>
    <x v="0"/>
    <x v="22"/>
    <n v="10622"/>
    <m/>
    <m/>
    <m/>
    <m/>
    <n v="10622"/>
    <m/>
  </r>
  <r>
    <x v="17"/>
    <x v="7"/>
    <x v="72"/>
    <x v="0"/>
    <x v="22"/>
    <n v="1105720"/>
    <m/>
    <m/>
    <m/>
    <m/>
    <n v="1105720"/>
    <m/>
  </r>
  <r>
    <x v="17"/>
    <x v="7"/>
    <x v="62"/>
    <x v="0"/>
    <x v="22"/>
    <n v="1609572"/>
    <m/>
    <m/>
    <m/>
    <m/>
    <n v="1609572"/>
    <m/>
  </r>
  <r>
    <x v="17"/>
    <x v="7"/>
    <x v="149"/>
    <x v="0"/>
    <x v="22"/>
    <n v="22920"/>
    <m/>
    <m/>
    <m/>
    <m/>
    <n v="22920"/>
    <m/>
  </r>
  <r>
    <x v="17"/>
    <x v="7"/>
    <x v="133"/>
    <x v="0"/>
    <x v="22"/>
    <n v="163705"/>
    <m/>
    <m/>
    <m/>
    <m/>
    <n v="163705"/>
    <m/>
  </r>
  <r>
    <x v="17"/>
    <x v="7"/>
    <x v="130"/>
    <x v="0"/>
    <x v="22"/>
    <n v="81931"/>
    <m/>
    <m/>
    <m/>
    <m/>
    <n v="81931"/>
    <m/>
  </r>
  <r>
    <x v="17"/>
    <x v="9"/>
    <x v="106"/>
    <x v="0"/>
    <x v="22"/>
    <n v="253585"/>
    <m/>
    <m/>
    <m/>
    <m/>
    <n v="253585"/>
    <m/>
  </r>
  <r>
    <x v="17"/>
    <x v="9"/>
    <x v="107"/>
    <x v="0"/>
    <x v="22"/>
    <n v="79602"/>
    <m/>
    <m/>
    <m/>
    <m/>
    <n v="79602"/>
    <m/>
  </r>
  <r>
    <x v="17"/>
    <x v="9"/>
    <x v="126"/>
    <x v="0"/>
    <x v="22"/>
    <n v="113932"/>
    <m/>
    <m/>
    <m/>
    <m/>
    <n v="113932"/>
    <m/>
  </r>
  <r>
    <x v="17"/>
    <x v="9"/>
    <x v="154"/>
    <x v="0"/>
    <x v="22"/>
    <n v="44232"/>
    <m/>
    <m/>
    <m/>
    <m/>
    <n v="44232"/>
    <m/>
  </r>
  <r>
    <x v="17"/>
    <x v="9"/>
    <x v="95"/>
    <x v="0"/>
    <x v="22"/>
    <n v="462094"/>
    <m/>
    <m/>
    <m/>
    <m/>
    <n v="462094"/>
    <m/>
  </r>
  <r>
    <x v="17"/>
    <x v="9"/>
    <x v="161"/>
    <x v="0"/>
    <x v="22"/>
    <n v="0"/>
    <m/>
    <m/>
    <m/>
    <m/>
    <n v="0"/>
    <m/>
  </r>
  <r>
    <x v="17"/>
    <x v="9"/>
    <x v="158"/>
    <x v="0"/>
    <x v="22"/>
    <n v="0"/>
    <m/>
    <m/>
    <m/>
    <m/>
    <n v="0"/>
    <m/>
  </r>
  <r>
    <x v="17"/>
    <x v="9"/>
    <x v="148"/>
    <x v="0"/>
    <x v="22"/>
    <n v="0"/>
    <m/>
    <m/>
    <m/>
    <m/>
    <n v="0"/>
    <m/>
  </r>
  <r>
    <x v="17"/>
    <x v="9"/>
    <x v="142"/>
    <x v="0"/>
    <x v="22"/>
    <n v="0"/>
    <m/>
    <m/>
    <m/>
    <m/>
    <n v="0"/>
    <m/>
  </r>
  <r>
    <x v="17"/>
    <x v="9"/>
    <x v="173"/>
    <x v="0"/>
    <x v="22"/>
    <n v="3148"/>
    <m/>
    <m/>
    <m/>
    <m/>
    <n v="3148"/>
    <m/>
  </r>
  <r>
    <x v="17"/>
    <x v="9"/>
    <x v="137"/>
    <x v="0"/>
    <x v="22"/>
    <n v="64216"/>
    <m/>
    <m/>
    <m/>
    <m/>
    <n v="64216"/>
    <m/>
  </r>
  <r>
    <x v="17"/>
    <x v="9"/>
    <x v="146"/>
    <x v="0"/>
    <x v="22"/>
    <n v="0"/>
    <m/>
    <m/>
    <m/>
    <m/>
    <n v="0"/>
    <m/>
  </r>
  <r>
    <x v="17"/>
    <x v="9"/>
    <x v="159"/>
    <x v="0"/>
    <x v="22"/>
    <n v="0"/>
    <m/>
    <m/>
    <m/>
    <m/>
    <n v="0"/>
    <m/>
  </r>
  <r>
    <x v="17"/>
    <x v="9"/>
    <x v="170"/>
    <x v="0"/>
    <x v="22"/>
    <n v="8106"/>
    <m/>
    <m/>
    <m/>
    <m/>
    <n v="8106"/>
    <m/>
  </r>
  <r>
    <x v="17"/>
    <x v="12"/>
    <x v="157"/>
    <x v="0"/>
    <x v="22"/>
    <n v="47419"/>
    <m/>
    <m/>
    <m/>
    <m/>
    <n v="47419"/>
    <m/>
  </r>
  <r>
    <x v="17"/>
    <x v="12"/>
    <x v="156"/>
    <x v="0"/>
    <x v="22"/>
    <n v="13480"/>
    <m/>
    <m/>
    <m/>
    <m/>
    <n v="13480"/>
    <m/>
  </r>
  <r>
    <x v="17"/>
    <x v="0"/>
    <x v="9"/>
    <x v="0"/>
    <x v="22"/>
    <n v="13337390"/>
    <m/>
    <m/>
    <m/>
    <m/>
    <n v="13337390"/>
    <m/>
  </r>
  <r>
    <x v="17"/>
    <x v="0"/>
    <x v="0"/>
    <x v="0"/>
    <x v="22"/>
    <n v="23275854"/>
    <m/>
    <m/>
    <m/>
    <m/>
    <n v="23275854"/>
    <m/>
  </r>
  <r>
    <x v="17"/>
    <x v="0"/>
    <x v="68"/>
    <x v="0"/>
    <x v="22"/>
    <n v="1767495"/>
    <m/>
    <m/>
    <m/>
    <m/>
    <n v="1767495"/>
    <m/>
  </r>
  <r>
    <x v="17"/>
    <x v="0"/>
    <x v="128"/>
    <x v="0"/>
    <x v="22"/>
    <n v="628867"/>
    <m/>
    <m/>
    <m/>
    <m/>
    <n v="628867"/>
    <m/>
  </r>
  <r>
    <x v="17"/>
    <x v="0"/>
    <x v="124"/>
    <x v="0"/>
    <x v="22"/>
    <n v="160876"/>
    <m/>
    <m/>
    <m/>
    <m/>
    <n v="160876"/>
    <m/>
  </r>
  <r>
    <x v="17"/>
    <x v="0"/>
    <x v="12"/>
    <x v="0"/>
    <x v="22"/>
    <n v="10921013"/>
    <m/>
    <m/>
    <m/>
    <m/>
    <n v="10921013"/>
    <m/>
  </r>
  <r>
    <x v="17"/>
    <x v="0"/>
    <x v="40"/>
    <x v="0"/>
    <x v="22"/>
    <n v="4928267"/>
    <m/>
    <m/>
    <m/>
    <m/>
    <n v="4928267"/>
    <m/>
  </r>
  <r>
    <x v="17"/>
    <x v="0"/>
    <x v="70"/>
    <x v="0"/>
    <x v="22"/>
    <n v="1681636"/>
    <m/>
    <m/>
    <m/>
    <m/>
    <n v="1681636"/>
    <m/>
  </r>
  <r>
    <x v="17"/>
    <x v="0"/>
    <x v="77"/>
    <x v="0"/>
    <x v="22"/>
    <n v="1516031"/>
    <m/>
    <m/>
    <m/>
    <m/>
    <n v="1516031"/>
    <m/>
  </r>
  <r>
    <x v="17"/>
    <x v="0"/>
    <x v="131"/>
    <x v="0"/>
    <x v="22"/>
    <n v="132602"/>
    <m/>
    <m/>
    <m/>
    <m/>
    <n v="132602"/>
    <m/>
  </r>
  <r>
    <x v="17"/>
    <x v="0"/>
    <x v="7"/>
    <x v="0"/>
    <x v="22"/>
    <n v="12231899"/>
    <m/>
    <m/>
    <m/>
    <m/>
    <n v="12231899"/>
    <m/>
  </r>
  <r>
    <x v="17"/>
    <x v="0"/>
    <x v="50"/>
    <x v="0"/>
    <x v="22"/>
    <n v="3047884"/>
    <m/>
    <m/>
    <m/>
    <m/>
    <n v="3047884"/>
    <m/>
  </r>
  <r>
    <x v="17"/>
    <x v="0"/>
    <x v="1"/>
    <x v="0"/>
    <x v="22"/>
    <n v="22725382"/>
    <m/>
    <m/>
    <m/>
    <m/>
    <n v="22725382"/>
    <m/>
  </r>
  <r>
    <x v="17"/>
    <x v="0"/>
    <x v="8"/>
    <x v="0"/>
    <x v="22"/>
    <n v="11424451"/>
    <m/>
    <m/>
    <m/>
    <m/>
    <n v="11424451"/>
    <m/>
  </r>
  <r>
    <x v="17"/>
    <x v="0"/>
    <x v="60"/>
    <x v="0"/>
    <x v="22"/>
    <n v="2730083"/>
    <m/>
    <m/>
    <m/>
    <m/>
    <n v="2730083"/>
    <m/>
  </r>
  <r>
    <x v="17"/>
    <x v="0"/>
    <x v="78"/>
    <x v="0"/>
    <x v="22"/>
    <n v="933650"/>
    <m/>
    <m/>
    <m/>
    <m/>
    <n v="933650"/>
    <m/>
  </r>
  <r>
    <x v="17"/>
    <x v="0"/>
    <x v="101"/>
    <x v="0"/>
    <x v="22"/>
    <n v="666659"/>
    <m/>
    <m/>
    <m/>
    <m/>
    <n v="666659"/>
    <m/>
  </r>
  <r>
    <x v="17"/>
    <x v="0"/>
    <x v="32"/>
    <x v="0"/>
    <x v="22"/>
    <n v="4809980"/>
    <m/>
    <m/>
    <m/>
    <m/>
    <n v="4809980"/>
    <m/>
  </r>
  <r>
    <x v="17"/>
    <x v="0"/>
    <x v="132"/>
    <x v="0"/>
    <x v="22"/>
    <n v="177273"/>
    <m/>
    <m/>
    <m/>
    <m/>
    <n v="177273"/>
    <m/>
  </r>
  <r>
    <x v="17"/>
    <x v="0"/>
    <x v="162"/>
    <x v="0"/>
    <x v="22"/>
    <n v="55847"/>
    <m/>
    <m/>
    <m/>
    <m/>
    <n v="55847"/>
    <m/>
  </r>
  <r>
    <x v="17"/>
    <x v="0"/>
    <x v="18"/>
    <x v="0"/>
    <x v="22"/>
    <n v="7199219"/>
    <m/>
    <m/>
    <m/>
    <m/>
    <n v="7199219"/>
    <m/>
  </r>
  <r>
    <x v="17"/>
    <x v="0"/>
    <x v="46"/>
    <x v="0"/>
    <x v="22"/>
    <n v="4685021"/>
    <m/>
    <m/>
    <m/>
    <m/>
    <n v="4685021"/>
    <m/>
  </r>
  <r>
    <x v="17"/>
    <x v="0"/>
    <x v="31"/>
    <x v="0"/>
    <x v="22"/>
    <n v="9383237"/>
    <m/>
    <m/>
    <m/>
    <m/>
    <n v="9383237"/>
    <m/>
  </r>
  <r>
    <x v="17"/>
    <x v="0"/>
    <x v="96"/>
    <x v="0"/>
    <x v="22"/>
    <n v="664524"/>
    <m/>
    <m/>
    <m/>
    <m/>
    <n v="664524"/>
    <m/>
  </r>
  <r>
    <x v="17"/>
    <x v="0"/>
    <x v="54"/>
    <x v="0"/>
    <x v="22"/>
    <n v="5326193"/>
    <m/>
    <m/>
    <m/>
    <m/>
    <n v="5326193"/>
    <m/>
  </r>
  <r>
    <x v="17"/>
    <x v="0"/>
    <x v="103"/>
    <x v="0"/>
    <x v="22"/>
    <n v="157697"/>
    <m/>
    <m/>
    <m/>
    <m/>
    <n v="157697"/>
    <m/>
  </r>
  <r>
    <x v="17"/>
    <x v="11"/>
    <x v="113"/>
    <x v="0"/>
    <x v="0"/>
    <m/>
    <m/>
    <m/>
    <m/>
    <m/>
    <n v="0"/>
    <n v="873"/>
  </r>
  <r>
    <x v="17"/>
    <x v="6"/>
    <x v="108"/>
    <x v="0"/>
    <x v="0"/>
    <m/>
    <m/>
    <m/>
    <m/>
    <m/>
    <n v="0"/>
    <n v="2980"/>
  </r>
  <r>
    <x v="17"/>
    <x v="6"/>
    <x v="91"/>
    <x v="0"/>
    <x v="0"/>
    <m/>
    <m/>
    <m/>
    <m/>
    <m/>
    <n v="0"/>
    <n v="1762"/>
  </r>
  <r>
    <x v="17"/>
    <x v="6"/>
    <x v="80"/>
    <x v="0"/>
    <x v="0"/>
    <m/>
    <m/>
    <m/>
    <m/>
    <m/>
    <n v="0"/>
    <n v="4407"/>
  </r>
  <r>
    <x v="17"/>
    <x v="6"/>
    <x v="44"/>
    <x v="0"/>
    <x v="0"/>
    <m/>
    <m/>
    <m/>
    <m/>
    <m/>
    <n v="0"/>
    <n v="10369"/>
  </r>
  <r>
    <x v="17"/>
    <x v="6"/>
    <x v="90"/>
    <x v="0"/>
    <x v="0"/>
    <m/>
    <m/>
    <m/>
    <m/>
    <m/>
    <n v="0"/>
    <n v="2985"/>
  </r>
  <r>
    <x v="17"/>
    <x v="6"/>
    <x v="177"/>
    <x v="0"/>
    <x v="0"/>
    <m/>
    <m/>
    <m/>
    <m/>
    <m/>
    <n v="0"/>
    <n v="206"/>
  </r>
  <r>
    <x v="17"/>
    <x v="6"/>
    <x v="61"/>
    <x v="0"/>
    <x v="0"/>
    <m/>
    <m/>
    <m/>
    <m/>
    <m/>
    <n v="0"/>
    <n v="4339"/>
  </r>
  <r>
    <x v="17"/>
    <x v="6"/>
    <x v="105"/>
    <x v="0"/>
    <x v="0"/>
    <m/>
    <m/>
    <m/>
    <m/>
    <m/>
    <n v="0"/>
    <n v="1162"/>
  </r>
  <r>
    <x v="17"/>
    <x v="6"/>
    <x v="138"/>
    <x v="0"/>
    <x v="0"/>
    <m/>
    <m/>
    <m/>
    <m/>
    <m/>
    <n v="0"/>
    <n v="200"/>
  </r>
  <r>
    <x v="17"/>
    <x v="8"/>
    <x v="136"/>
    <x v="0"/>
    <x v="0"/>
    <m/>
    <m/>
    <m/>
    <m/>
    <m/>
    <n v="0"/>
    <n v="317"/>
  </r>
  <r>
    <x v="17"/>
    <x v="8"/>
    <x v="182"/>
    <x v="0"/>
    <x v="0"/>
    <m/>
    <m/>
    <m/>
    <m/>
    <m/>
    <n v="0"/>
    <n v="28"/>
  </r>
  <r>
    <x v="17"/>
    <x v="8"/>
    <x v="179"/>
    <x v="0"/>
    <x v="0"/>
    <m/>
    <m/>
    <m/>
    <m/>
    <m/>
    <n v="0"/>
    <n v="226"/>
  </r>
  <r>
    <x v="17"/>
    <x v="8"/>
    <x v="135"/>
    <x v="0"/>
    <x v="0"/>
    <m/>
    <m/>
    <m/>
    <m/>
    <m/>
    <n v="0"/>
    <n v="160"/>
  </r>
  <r>
    <x v="17"/>
    <x v="8"/>
    <x v="114"/>
    <x v="0"/>
    <x v="0"/>
    <m/>
    <m/>
    <m/>
    <m/>
    <m/>
    <n v="0"/>
    <n v="1741"/>
  </r>
  <r>
    <x v="17"/>
    <x v="8"/>
    <x v="175"/>
    <x v="0"/>
    <x v="0"/>
    <m/>
    <m/>
    <m/>
    <m/>
    <m/>
    <n v="0"/>
    <n v="422"/>
  </r>
  <r>
    <x v="17"/>
    <x v="8"/>
    <x v="221"/>
    <x v="0"/>
    <x v="0"/>
    <m/>
    <m/>
    <m/>
    <m/>
    <m/>
    <n v="0"/>
    <n v="180"/>
  </r>
  <r>
    <x v="17"/>
    <x v="8"/>
    <x v="102"/>
    <x v="0"/>
    <x v="0"/>
    <m/>
    <m/>
    <m/>
    <m/>
    <m/>
    <n v="0"/>
    <n v="1664"/>
  </r>
  <r>
    <x v="17"/>
    <x v="8"/>
    <x v="71"/>
    <x v="0"/>
    <x v="0"/>
    <m/>
    <m/>
    <m/>
    <m/>
    <m/>
    <n v="0"/>
    <n v="3824"/>
  </r>
  <r>
    <x v="17"/>
    <x v="8"/>
    <x v="171"/>
    <x v="0"/>
    <x v="0"/>
    <m/>
    <m/>
    <m/>
    <m/>
    <m/>
    <n v="0"/>
    <n v="62"/>
  </r>
  <r>
    <x v="17"/>
    <x v="8"/>
    <x v="83"/>
    <x v="0"/>
    <x v="0"/>
    <m/>
    <m/>
    <m/>
    <m/>
    <m/>
    <n v="0"/>
    <n v="404"/>
  </r>
  <r>
    <x v="17"/>
    <x v="10"/>
    <x v="109"/>
    <x v="0"/>
    <x v="0"/>
    <m/>
    <m/>
    <m/>
    <m/>
    <m/>
    <n v="0"/>
    <n v="1264"/>
  </r>
  <r>
    <x v="17"/>
    <x v="10"/>
    <x v="165"/>
    <x v="0"/>
    <x v="0"/>
    <m/>
    <m/>
    <m/>
    <m/>
    <m/>
    <n v="0"/>
    <m/>
  </r>
  <r>
    <x v="17"/>
    <x v="10"/>
    <x v="144"/>
    <x v="0"/>
    <x v="0"/>
    <m/>
    <m/>
    <m/>
    <m/>
    <m/>
    <n v="0"/>
    <n v="32"/>
  </r>
  <r>
    <x v="17"/>
    <x v="10"/>
    <x v="151"/>
    <x v="0"/>
    <x v="0"/>
    <m/>
    <m/>
    <m/>
    <m/>
    <m/>
    <n v="0"/>
    <n v="164"/>
  </r>
  <r>
    <x v="17"/>
    <x v="4"/>
    <x v="36"/>
    <x v="0"/>
    <x v="0"/>
    <m/>
    <m/>
    <m/>
    <m/>
    <m/>
    <n v="0"/>
    <n v="17494"/>
  </r>
  <r>
    <x v="17"/>
    <x v="4"/>
    <x v="57"/>
    <x v="0"/>
    <x v="0"/>
    <m/>
    <m/>
    <m/>
    <m/>
    <m/>
    <n v="0"/>
    <n v="3147"/>
  </r>
  <r>
    <x v="17"/>
    <x v="4"/>
    <x v="35"/>
    <x v="0"/>
    <x v="0"/>
    <m/>
    <m/>
    <m/>
    <m/>
    <m/>
    <n v="0"/>
    <n v="14422"/>
  </r>
  <r>
    <x v="17"/>
    <x v="4"/>
    <x v="34"/>
    <x v="0"/>
    <x v="0"/>
    <m/>
    <m/>
    <m/>
    <m/>
    <m/>
    <n v="0"/>
    <n v="14926"/>
  </r>
  <r>
    <x v="17"/>
    <x v="3"/>
    <x v="97"/>
    <x v="0"/>
    <x v="0"/>
    <m/>
    <m/>
    <m/>
    <m/>
    <m/>
    <n v="0"/>
    <n v="3993"/>
  </r>
  <r>
    <x v="17"/>
    <x v="3"/>
    <x v="55"/>
    <x v="0"/>
    <x v="0"/>
    <m/>
    <m/>
    <m/>
    <m/>
    <m/>
    <n v="0"/>
    <n v="4759"/>
  </r>
  <r>
    <x v="17"/>
    <x v="3"/>
    <x v="16"/>
    <x v="0"/>
    <x v="0"/>
    <m/>
    <m/>
    <m/>
    <m/>
    <m/>
    <n v="0"/>
    <n v="13923"/>
  </r>
  <r>
    <x v="17"/>
    <x v="4"/>
    <x v="155"/>
    <x v="0"/>
    <x v="0"/>
    <m/>
    <m/>
    <m/>
    <m/>
    <m/>
    <n v="0"/>
    <n v="101"/>
  </r>
  <r>
    <x v="17"/>
    <x v="4"/>
    <x v="73"/>
    <x v="0"/>
    <x v="0"/>
    <m/>
    <m/>
    <m/>
    <m/>
    <m/>
    <n v="0"/>
    <n v="3614"/>
  </r>
  <r>
    <x v="17"/>
    <x v="4"/>
    <x v="56"/>
    <x v="0"/>
    <x v="0"/>
    <m/>
    <m/>
    <m/>
    <m/>
    <m/>
    <n v="0"/>
    <n v="9350"/>
  </r>
  <r>
    <x v="17"/>
    <x v="4"/>
    <x v="27"/>
    <x v="0"/>
    <x v="0"/>
    <m/>
    <m/>
    <m/>
    <m/>
    <m/>
    <n v="0"/>
    <n v="52547"/>
  </r>
  <r>
    <x v="17"/>
    <x v="4"/>
    <x v="45"/>
    <x v="0"/>
    <x v="0"/>
    <m/>
    <m/>
    <m/>
    <m/>
    <m/>
    <n v="0"/>
    <n v="6975"/>
  </r>
  <r>
    <x v="17"/>
    <x v="4"/>
    <x v="17"/>
    <x v="0"/>
    <x v="0"/>
    <m/>
    <m/>
    <m/>
    <m/>
    <m/>
    <n v="0"/>
    <n v="25501"/>
  </r>
  <r>
    <x v="17"/>
    <x v="4"/>
    <x v="65"/>
    <x v="0"/>
    <x v="0"/>
    <m/>
    <m/>
    <m/>
    <m/>
    <m/>
    <n v="0"/>
    <n v="6154"/>
  </r>
  <r>
    <x v="17"/>
    <x v="4"/>
    <x v="53"/>
    <x v="0"/>
    <x v="0"/>
    <m/>
    <m/>
    <m/>
    <m/>
    <m/>
    <n v="0"/>
    <n v="7989"/>
  </r>
  <r>
    <x v="17"/>
    <x v="2"/>
    <x v="48"/>
    <x v="0"/>
    <x v="0"/>
    <m/>
    <m/>
    <m/>
    <m/>
    <m/>
    <n v="0"/>
    <n v="5292"/>
  </r>
  <r>
    <x v="17"/>
    <x v="2"/>
    <x v="49"/>
    <x v="0"/>
    <x v="0"/>
    <m/>
    <m/>
    <m/>
    <m/>
    <m/>
    <n v="0"/>
    <n v="9922"/>
  </r>
  <r>
    <x v="17"/>
    <x v="2"/>
    <x v="47"/>
    <x v="0"/>
    <x v="0"/>
    <m/>
    <m/>
    <m/>
    <m/>
    <m/>
    <n v="0"/>
    <n v="12061"/>
  </r>
  <r>
    <x v="17"/>
    <x v="2"/>
    <x v="88"/>
    <x v="0"/>
    <x v="0"/>
    <m/>
    <m/>
    <m/>
    <m/>
    <m/>
    <n v="0"/>
    <n v="3329"/>
  </r>
  <r>
    <x v="17"/>
    <x v="2"/>
    <x v="110"/>
    <x v="0"/>
    <x v="0"/>
    <m/>
    <m/>
    <m/>
    <m/>
    <m/>
    <n v="0"/>
    <n v="575"/>
  </r>
  <r>
    <x v="17"/>
    <x v="2"/>
    <x v="87"/>
    <x v="0"/>
    <x v="0"/>
    <m/>
    <m/>
    <m/>
    <m/>
    <m/>
    <n v="0"/>
    <n v="2596"/>
  </r>
  <r>
    <x v="17"/>
    <x v="2"/>
    <x v="84"/>
    <x v="0"/>
    <x v="0"/>
    <m/>
    <m/>
    <m/>
    <m/>
    <m/>
    <n v="0"/>
    <n v="6818"/>
  </r>
  <r>
    <x v="17"/>
    <x v="2"/>
    <x v="11"/>
    <x v="0"/>
    <x v="0"/>
    <m/>
    <m/>
    <m/>
    <m/>
    <m/>
    <n v="0"/>
    <n v="26845"/>
  </r>
  <r>
    <x v="17"/>
    <x v="2"/>
    <x v="120"/>
    <x v="0"/>
    <x v="0"/>
    <m/>
    <m/>
    <m/>
    <m/>
    <m/>
    <n v="0"/>
    <n v="400"/>
  </r>
  <r>
    <x v="17"/>
    <x v="2"/>
    <x v="58"/>
    <x v="0"/>
    <x v="0"/>
    <m/>
    <m/>
    <m/>
    <m/>
    <m/>
    <n v="0"/>
    <n v="4790"/>
  </r>
  <r>
    <x v="17"/>
    <x v="2"/>
    <x v="112"/>
    <x v="0"/>
    <x v="0"/>
    <m/>
    <m/>
    <m/>
    <m/>
    <m/>
    <n v="0"/>
    <n v="1587"/>
  </r>
  <r>
    <x v="17"/>
    <x v="2"/>
    <x v="20"/>
    <x v="0"/>
    <x v="0"/>
    <m/>
    <m/>
    <m/>
    <m/>
    <m/>
    <n v="0"/>
    <n v="24140"/>
  </r>
  <r>
    <x v="17"/>
    <x v="2"/>
    <x v="86"/>
    <x v="0"/>
    <x v="0"/>
    <m/>
    <m/>
    <m/>
    <m/>
    <m/>
    <n v="0"/>
    <n v="2112"/>
  </r>
  <r>
    <x v="17"/>
    <x v="2"/>
    <x v="59"/>
    <x v="0"/>
    <x v="0"/>
    <m/>
    <m/>
    <m/>
    <m/>
    <m/>
    <n v="0"/>
    <n v="2948"/>
  </r>
  <r>
    <x v="17"/>
    <x v="2"/>
    <x v="10"/>
    <x v="0"/>
    <x v="0"/>
    <m/>
    <m/>
    <m/>
    <m/>
    <m/>
    <n v="0"/>
    <n v="22425"/>
  </r>
  <r>
    <x v="17"/>
    <x v="2"/>
    <x v="4"/>
    <x v="0"/>
    <x v="0"/>
    <m/>
    <m/>
    <m/>
    <m/>
    <m/>
    <n v="0"/>
    <n v="39299"/>
  </r>
  <r>
    <x v="17"/>
    <x v="2"/>
    <x v="29"/>
    <x v="0"/>
    <x v="0"/>
    <m/>
    <m/>
    <m/>
    <m/>
    <m/>
    <n v="0"/>
    <n v="8860"/>
  </r>
  <r>
    <x v="17"/>
    <x v="2"/>
    <x v="26"/>
    <x v="0"/>
    <x v="0"/>
    <m/>
    <m/>
    <m/>
    <m/>
    <m/>
    <n v="0"/>
    <n v="8768"/>
  </r>
  <r>
    <x v="17"/>
    <x v="2"/>
    <x v="122"/>
    <x v="0"/>
    <x v="0"/>
    <m/>
    <m/>
    <m/>
    <m/>
    <m/>
    <n v="0"/>
    <n v="449"/>
  </r>
  <r>
    <x v="17"/>
    <x v="3"/>
    <x v="74"/>
    <x v="0"/>
    <x v="0"/>
    <m/>
    <m/>
    <m/>
    <m/>
    <m/>
    <n v="0"/>
    <n v="3246"/>
  </r>
  <r>
    <x v="17"/>
    <x v="3"/>
    <x v="111"/>
    <x v="0"/>
    <x v="0"/>
    <m/>
    <m/>
    <m/>
    <m/>
    <m/>
    <n v="0"/>
    <n v="427"/>
  </r>
  <r>
    <x v="17"/>
    <x v="3"/>
    <x v="134"/>
    <x v="0"/>
    <x v="0"/>
    <m/>
    <m/>
    <m/>
    <m/>
    <m/>
    <n v="0"/>
    <n v="404"/>
  </r>
  <r>
    <x v="17"/>
    <x v="3"/>
    <x v="183"/>
    <x v="0"/>
    <x v="0"/>
    <m/>
    <m/>
    <m/>
    <m/>
    <m/>
    <n v="0"/>
    <n v="45"/>
  </r>
  <r>
    <x v="17"/>
    <x v="3"/>
    <x v="51"/>
    <x v="0"/>
    <x v="0"/>
    <m/>
    <m/>
    <m/>
    <m/>
    <m/>
    <n v="0"/>
    <n v="4211"/>
  </r>
  <r>
    <x v="17"/>
    <x v="3"/>
    <x v="104"/>
    <x v="0"/>
    <x v="0"/>
    <m/>
    <m/>
    <m/>
    <m/>
    <m/>
    <n v="0"/>
    <n v="658"/>
  </r>
  <r>
    <x v="17"/>
    <x v="3"/>
    <x v="42"/>
    <x v="0"/>
    <x v="0"/>
    <m/>
    <m/>
    <m/>
    <m/>
    <m/>
    <n v="0"/>
    <n v="7690"/>
  </r>
  <r>
    <x v="17"/>
    <x v="3"/>
    <x v="38"/>
    <x v="0"/>
    <x v="0"/>
    <m/>
    <m/>
    <m/>
    <m/>
    <m/>
    <n v="0"/>
    <n v="7414"/>
  </r>
  <r>
    <x v="17"/>
    <x v="3"/>
    <x v="63"/>
    <x v="0"/>
    <x v="0"/>
    <m/>
    <m/>
    <m/>
    <m/>
    <m/>
    <n v="0"/>
    <n v="2931"/>
  </r>
  <r>
    <x v="17"/>
    <x v="3"/>
    <x v="98"/>
    <x v="0"/>
    <x v="0"/>
    <m/>
    <m/>
    <m/>
    <m/>
    <m/>
    <n v="0"/>
    <n v="1163"/>
  </r>
  <r>
    <x v="17"/>
    <x v="3"/>
    <x v="119"/>
    <x v="0"/>
    <x v="0"/>
    <m/>
    <m/>
    <m/>
    <m/>
    <m/>
    <n v="0"/>
    <n v="892"/>
  </r>
  <r>
    <x v="17"/>
    <x v="3"/>
    <x v="190"/>
    <x v="0"/>
    <x v="0"/>
    <m/>
    <m/>
    <m/>
    <m/>
    <m/>
    <n v="0"/>
    <m/>
  </r>
  <r>
    <x v="17"/>
    <x v="2"/>
    <x v="81"/>
    <x v="0"/>
    <x v="0"/>
    <m/>
    <m/>
    <m/>
    <m/>
    <m/>
    <n v="0"/>
    <n v="2403"/>
  </r>
  <r>
    <x v="17"/>
    <x v="2"/>
    <x v="43"/>
    <x v="0"/>
    <x v="0"/>
    <m/>
    <m/>
    <m/>
    <m/>
    <m/>
    <n v="0"/>
    <n v="8714"/>
  </r>
  <r>
    <x v="17"/>
    <x v="1"/>
    <x v="23"/>
    <x v="0"/>
    <x v="0"/>
    <m/>
    <m/>
    <m/>
    <m/>
    <m/>
    <n v="0"/>
    <n v="12815"/>
  </r>
  <r>
    <x v="17"/>
    <x v="1"/>
    <x v="24"/>
    <x v="0"/>
    <x v="0"/>
    <m/>
    <m/>
    <m/>
    <m/>
    <m/>
    <n v="0"/>
    <n v="21823"/>
  </r>
  <r>
    <x v="17"/>
    <x v="1"/>
    <x v="79"/>
    <x v="0"/>
    <x v="0"/>
    <m/>
    <m/>
    <m/>
    <m/>
    <m/>
    <n v="0"/>
    <n v="2111"/>
  </r>
  <r>
    <x v="17"/>
    <x v="1"/>
    <x v="41"/>
    <x v="0"/>
    <x v="0"/>
    <m/>
    <m/>
    <m/>
    <m/>
    <m/>
    <n v="0"/>
    <n v="6953"/>
  </r>
  <r>
    <x v="17"/>
    <x v="1"/>
    <x v="2"/>
    <x v="0"/>
    <x v="0"/>
    <m/>
    <m/>
    <m/>
    <m/>
    <m/>
    <n v="0"/>
    <n v="49748"/>
  </r>
  <r>
    <x v="17"/>
    <x v="1"/>
    <x v="21"/>
    <x v="0"/>
    <x v="0"/>
    <m/>
    <m/>
    <m/>
    <m/>
    <m/>
    <n v="0"/>
    <n v="20295"/>
  </r>
  <r>
    <x v="17"/>
    <x v="1"/>
    <x v="5"/>
    <x v="0"/>
    <x v="0"/>
    <m/>
    <m/>
    <m/>
    <m/>
    <m/>
    <n v="0"/>
    <n v="35675"/>
  </r>
  <r>
    <x v="17"/>
    <x v="1"/>
    <x v="37"/>
    <x v="0"/>
    <x v="0"/>
    <m/>
    <m/>
    <m/>
    <m/>
    <m/>
    <n v="0"/>
    <n v="3804"/>
  </r>
  <r>
    <x v="17"/>
    <x v="1"/>
    <x v="19"/>
    <x v="0"/>
    <x v="0"/>
    <m/>
    <m/>
    <m/>
    <m/>
    <m/>
    <n v="0"/>
    <n v="24684"/>
  </r>
  <r>
    <x v="17"/>
    <x v="1"/>
    <x v="30"/>
    <x v="0"/>
    <x v="0"/>
    <m/>
    <m/>
    <m/>
    <m/>
    <m/>
    <n v="0"/>
    <n v="12734"/>
  </r>
  <r>
    <x v="17"/>
    <x v="1"/>
    <x v="14"/>
    <x v="0"/>
    <x v="0"/>
    <m/>
    <m/>
    <m/>
    <m/>
    <m/>
    <n v="0"/>
    <n v="28995"/>
  </r>
  <r>
    <x v="17"/>
    <x v="1"/>
    <x v="6"/>
    <x v="0"/>
    <x v="0"/>
    <m/>
    <m/>
    <m/>
    <m/>
    <m/>
    <n v="0"/>
    <n v="46390"/>
  </r>
  <r>
    <x v="17"/>
    <x v="1"/>
    <x v="25"/>
    <x v="0"/>
    <x v="0"/>
    <m/>
    <m/>
    <m/>
    <m/>
    <m/>
    <n v="0"/>
    <n v="22694"/>
  </r>
  <r>
    <x v="17"/>
    <x v="1"/>
    <x v="28"/>
    <x v="0"/>
    <x v="0"/>
    <m/>
    <m/>
    <m/>
    <m/>
    <m/>
    <n v="0"/>
    <n v="9708"/>
  </r>
  <r>
    <x v="17"/>
    <x v="1"/>
    <x v="169"/>
    <x v="0"/>
    <x v="0"/>
    <m/>
    <m/>
    <m/>
    <m/>
    <m/>
    <n v="0"/>
    <n v="220"/>
  </r>
  <r>
    <x v="17"/>
    <x v="1"/>
    <x v="64"/>
    <x v="0"/>
    <x v="0"/>
    <m/>
    <m/>
    <m/>
    <m/>
    <m/>
    <n v="0"/>
    <n v="3490"/>
  </r>
  <r>
    <x v="17"/>
    <x v="1"/>
    <x v="75"/>
    <x v="0"/>
    <x v="0"/>
    <m/>
    <m/>
    <m/>
    <m/>
    <m/>
    <n v="0"/>
    <n v="3273"/>
  </r>
  <r>
    <x v="17"/>
    <x v="1"/>
    <x v="94"/>
    <x v="0"/>
    <x v="0"/>
    <m/>
    <m/>
    <m/>
    <m/>
    <m/>
    <n v="0"/>
    <n v="3566"/>
  </r>
  <r>
    <x v="17"/>
    <x v="1"/>
    <x v="163"/>
    <x v="0"/>
    <x v="0"/>
    <m/>
    <m/>
    <m/>
    <m/>
    <m/>
    <n v="0"/>
    <n v="108"/>
  </r>
  <r>
    <x v="17"/>
    <x v="1"/>
    <x v="166"/>
    <x v="0"/>
    <x v="0"/>
    <m/>
    <m/>
    <m/>
    <m/>
    <m/>
    <n v="0"/>
    <n v="427"/>
  </r>
  <r>
    <x v="17"/>
    <x v="1"/>
    <x v="116"/>
    <x v="0"/>
    <x v="0"/>
    <m/>
    <m/>
    <m/>
    <m/>
    <m/>
    <n v="0"/>
    <n v="1683"/>
  </r>
  <r>
    <x v="17"/>
    <x v="1"/>
    <x v="145"/>
    <x v="0"/>
    <x v="0"/>
    <m/>
    <m/>
    <m/>
    <m/>
    <m/>
    <n v="0"/>
    <n v="338"/>
  </r>
  <r>
    <x v="17"/>
    <x v="1"/>
    <x v="118"/>
    <x v="0"/>
    <x v="0"/>
    <m/>
    <m/>
    <m/>
    <m/>
    <m/>
    <n v="0"/>
    <n v="854"/>
  </r>
  <r>
    <x v="17"/>
    <x v="1"/>
    <x v="153"/>
    <x v="0"/>
    <x v="0"/>
    <m/>
    <m/>
    <m/>
    <m/>
    <m/>
    <n v="0"/>
    <n v="173"/>
  </r>
  <r>
    <x v="17"/>
    <x v="1"/>
    <x v="129"/>
    <x v="0"/>
    <x v="0"/>
    <m/>
    <m/>
    <m/>
    <m/>
    <m/>
    <n v="0"/>
    <n v="165"/>
  </r>
  <r>
    <x v="17"/>
    <x v="1"/>
    <x v="93"/>
    <x v="0"/>
    <x v="0"/>
    <m/>
    <m/>
    <m/>
    <m/>
    <m/>
    <n v="0"/>
    <n v="1686"/>
  </r>
  <r>
    <x v="17"/>
    <x v="1"/>
    <x v="67"/>
    <x v="0"/>
    <x v="0"/>
    <m/>
    <m/>
    <m/>
    <m/>
    <m/>
    <n v="0"/>
    <n v="3323"/>
  </r>
  <r>
    <x v="17"/>
    <x v="1"/>
    <x v="85"/>
    <x v="0"/>
    <x v="0"/>
    <m/>
    <m/>
    <m/>
    <m/>
    <m/>
    <n v="0"/>
    <n v="2034"/>
  </r>
  <r>
    <x v="17"/>
    <x v="1"/>
    <x v="99"/>
    <x v="0"/>
    <x v="0"/>
    <m/>
    <m/>
    <m/>
    <m/>
    <m/>
    <n v="0"/>
    <n v="796"/>
  </r>
  <r>
    <x v="17"/>
    <x v="1"/>
    <x v="123"/>
    <x v="0"/>
    <x v="0"/>
    <m/>
    <m/>
    <m/>
    <m/>
    <m/>
    <n v="0"/>
    <n v="920"/>
  </r>
  <r>
    <x v="17"/>
    <x v="1"/>
    <x v="100"/>
    <x v="0"/>
    <x v="0"/>
    <m/>
    <m/>
    <m/>
    <m/>
    <m/>
    <n v="0"/>
    <n v="1525"/>
  </r>
  <r>
    <x v="17"/>
    <x v="1"/>
    <x v="3"/>
    <x v="0"/>
    <x v="0"/>
    <m/>
    <m/>
    <m/>
    <m/>
    <m/>
    <n v="0"/>
    <n v="44156"/>
  </r>
  <r>
    <x v="17"/>
    <x v="1"/>
    <x v="13"/>
    <x v="0"/>
    <x v="0"/>
    <m/>
    <m/>
    <m/>
    <m/>
    <m/>
    <n v="0"/>
    <n v="24095"/>
  </r>
  <r>
    <x v="17"/>
    <x v="1"/>
    <x v="15"/>
    <x v="0"/>
    <x v="0"/>
    <m/>
    <m/>
    <m/>
    <m/>
    <m/>
    <n v="0"/>
    <n v="20429"/>
  </r>
  <r>
    <x v="17"/>
    <x v="1"/>
    <x v="76"/>
    <x v="0"/>
    <x v="0"/>
    <m/>
    <m/>
    <m/>
    <m/>
    <m/>
    <n v="0"/>
    <n v="2767"/>
  </r>
  <r>
    <x v="17"/>
    <x v="1"/>
    <x v="92"/>
    <x v="0"/>
    <x v="0"/>
    <m/>
    <m/>
    <m/>
    <m/>
    <m/>
    <n v="0"/>
    <n v="963"/>
  </r>
  <r>
    <x v="17"/>
    <x v="1"/>
    <x v="125"/>
    <x v="0"/>
    <x v="0"/>
    <m/>
    <m/>
    <m/>
    <m/>
    <m/>
    <n v="0"/>
    <n v="124"/>
  </r>
  <r>
    <x v="17"/>
    <x v="1"/>
    <x v="127"/>
    <x v="0"/>
    <x v="0"/>
    <m/>
    <m/>
    <m/>
    <m/>
    <m/>
    <n v="0"/>
    <n v="358"/>
  </r>
  <r>
    <x v="17"/>
    <x v="1"/>
    <x v="141"/>
    <x v="0"/>
    <x v="0"/>
    <m/>
    <m/>
    <m/>
    <m/>
    <m/>
    <n v="0"/>
    <n v="35"/>
  </r>
  <r>
    <x v="17"/>
    <x v="5"/>
    <x v="89"/>
    <x v="0"/>
    <x v="0"/>
    <m/>
    <m/>
    <m/>
    <m/>
    <m/>
    <n v="0"/>
    <n v="2329"/>
  </r>
  <r>
    <x v="17"/>
    <x v="5"/>
    <x v="69"/>
    <x v="0"/>
    <x v="0"/>
    <m/>
    <m/>
    <m/>
    <m/>
    <m/>
    <n v="0"/>
    <n v="10472"/>
  </r>
  <r>
    <x v="17"/>
    <x v="5"/>
    <x v="33"/>
    <x v="0"/>
    <x v="0"/>
    <m/>
    <m/>
    <m/>
    <m/>
    <m/>
    <n v="0"/>
    <n v="14669"/>
  </r>
  <r>
    <x v="17"/>
    <x v="5"/>
    <x v="39"/>
    <x v="0"/>
    <x v="0"/>
    <m/>
    <m/>
    <m/>
    <m/>
    <m/>
    <n v="0"/>
    <n v="13455"/>
  </r>
  <r>
    <x v="17"/>
    <x v="5"/>
    <x v="22"/>
    <x v="0"/>
    <x v="0"/>
    <m/>
    <m/>
    <m/>
    <m/>
    <m/>
    <n v="0"/>
    <n v="8663"/>
  </r>
  <r>
    <x v="17"/>
    <x v="7"/>
    <x v="121"/>
    <x v="0"/>
    <x v="0"/>
    <m/>
    <m/>
    <m/>
    <m/>
    <m/>
    <n v="0"/>
    <n v="83"/>
  </r>
  <r>
    <x v="17"/>
    <x v="7"/>
    <x v="52"/>
    <x v="0"/>
    <x v="0"/>
    <m/>
    <m/>
    <m/>
    <m/>
    <m/>
    <n v="0"/>
    <n v="4843"/>
  </r>
  <r>
    <x v="17"/>
    <x v="7"/>
    <x v="82"/>
    <x v="0"/>
    <x v="0"/>
    <m/>
    <m/>
    <m/>
    <m/>
    <m/>
    <n v="0"/>
    <n v="997"/>
  </r>
  <r>
    <x v="17"/>
    <x v="5"/>
    <x v="66"/>
    <x v="0"/>
    <x v="0"/>
    <m/>
    <m/>
    <m/>
    <m/>
    <m/>
    <n v="0"/>
    <n v="1212"/>
  </r>
  <r>
    <x v="17"/>
    <x v="7"/>
    <x v="117"/>
    <x v="0"/>
    <x v="0"/>
    <m/>
    <m/>
    <m/>
    <m/>
    <m/>
    <n v="0"/>
    <n v="607"/>
  </r>
  <r>
    <x v="17"/>
    <x v="7"/>
    <x v="115"/>
    <x v="0"/>
    <x v="0"/>
    <m/>
    <m/>
    <m/>
    <m/>
    <m/>
    <n v="0"/>
    <n v="808"/>
  </r>
  <r>
    <x v="17"/>
    <x v="7"/>
    <x v="139"/>
    <x v="0"/>
    <x v="0"/>
    <m/>
    <m/>
    <m/>
    <m/>
    <m/>
    <n v="0"/>
    <n v="23"/>
  </r>
  <r>
    <x v="17"/>
    <x v="7"/>
    <x v="72"/>
    <x v="0"/>
    <x v="0"/>
    <m/>
    <m/>
    <m/>
    <m/>
    <m/>
    <n v="0"/>
    <n v="2914"/>
  </r>
  <r>
    <x v="17"/>
    <x v="7"/>
    <x v="62"/>
    <x v="0"/>
    <x v="0"/>
    <m/>
    <m/>
    <m/>
    <m/>
    <m/>
    <n v="0"/>
    <n v="3570"/>
  </r>
  <r>
    <x v="17"/>
    <x v="7"/>
    <x v="149"/>
    <x v="0"/>
    <x v="0"/>
    <m/>
    <m/>
    <m/>
    <m/>
    <m/>
    <n v="0"/>
    <n v="20"/>
  </r>
  <r>
    <x v="17"/>
    <x v="7"/>
    <x v="133"/>
    <x v="0"/>
    <x v="0"/>
    <m/>
    <m/>
    <m/>
    <m/>
    <m/>
    <n v="0"/>
    <n v="284"/>
  </r>
  <r>
    <x v="17"/>
    <x v="7"/>
    <x v="130"/>
    <x v="0"/>
    <x v="0"/>
    <m/>
    <m/>
    <m/>
    <m/>
    <m/>
    <n v="0"/>
    <n v="266"/>
  </r>
  <r>
    <x v="17"/>
    <x v="9"/>
    <x v="106"/>
    <x v="0"/>
    <x v="0"/>
    <m/>
    <m/>
    <m/>
    <m/>
    <m/>
    <n v="0"/>
    <n v="663"/>
  </r>
  <r>
    <x v="17"/>
    <x v="9"/>
    <x v="107"/>
    <x v="0"/>
    <x v="0"/>
    <m/>
    <m/>
    <m/>
    <m/>
    <m/>
    <n v="0"/>
    <n v="422"/>
  </r>
  <r>
    <x v="17"/>
    <x v="9"/>
    <x v="126"/>
    <x v="0"/>
    <x v="0"/>
    <m/>
    <m/>
    <m/>
    <m/>
    <m/>
    <n v="0"/>
    <n v="767"/>
  </r>
  <r>
    <x v="17"/>
    <x v="9"/>
    <x v="154"/>
    <x v="0"/>
    <x v="0"/>
    <m/>
    <m/>
    <m/>
    <m/>
    <m/>
    <n v="0"/>
    <n v="143"/>
  </r>
  <r>
    <x v="17"/>
    <x v="9"/>
    <x v="95"/>
    <x v="0"/>
    <x v="0"/>
    <m/>
    <m/>
    <m/>
    <m/>
    <m/>
    <n v="0"/>
    <n v="1159"/>
  </r>
  <r>
    <x v="17"/>
    <x v="9"/>
    <x v="161"/>
    <x v="0"/>
    <x v="0"/>
    <m/>
    <m/>
    <m/>
    <m/>
    <m/>
    <n v="0"/>
    <m/>
  </r>
  <r>
    <x v="17"/>
    <x v="9"/>
    <x v="158"/>
    <x v="0"/>
    <x v="0"/>
    <m/>
    <m/>
    <m/>
    <m/>
    <m/>
    <n v="0"/>
    <m/>
  </r>
  <r>
    <x v="17"/>
    <x v="9"/>
    <x v="148"/>
    <x v="0"/>
    <x v="0"/>
    <m/>
    <m/>
    <m/>
    <m/>
    <m/>
    <n v="0"/>
    <m/>
  </r>
  <r>
    <x v="17"/>
    <x v="9"/>
    <x v="142"/>
    <x v="0"/>
    <x v="0"/>
    <m/>
    <m/>
    <m/>
    <m/>
    <m/>
    <n v="0"/>
    <n v="35"/>
  </r>
  <r>
    <x v="17"/>
    <x v="9"/>
    <x v="173"/>
    <x v="0"/>
    <x v="0"/>
    <m/>
    <m/>
    <m/>
    <m/>
    <m/>
    <n v="0"/>
    <m/>
  </r>
  <r>
    <x v="17"/>
    <x v="9"/>
    <x v="137"/>
    <x v="0"/>
    <x v="0"/>
    <m/>
    <m/>
    <m/>
    <m/>
    <m/>
    <n v="0"/>
    <n v="404"/>
  </r>
  <r>
    <x v="17"/>
    <x v="9"/>
    <x v="146"/>
    <x v="0"/>
    <x v="0"/>
    <m/>
    <m/>
    <m/>
    <m/>
    <m/>
    <n v="0"/>
    <m/>
  </r>
  <r>
    <x v="17"/>
    <x v="9"/>
    <x v="159"/>
    <x v="0"/>
    <x v="0"/>
    <m/>
    <m/>
    <m/>
    <m/>
    <m/>
    <n v="0"/>
    <m/>
  </r>
  <r>
    <x v="17"/>
    <x v="9"/>
    <x v="170"/>
    <x v="0"/>
    <x v="0"/>
    <m/>
    <m/>
    <m/>
    <m/>
    <m/>
    <n v="0"/>
    <n v="60"/>
  </r>
  <r>
    <x v="17"/>
    <x v="12"/>
    <x v="157"/>
    <x v="0"/>
    <x v="0"/>
    <m/>
    <m/>
    <m/>
    <m/>
    <m/>
    <n v="0"/>
    <n v="107"/>
  </r>
  <r>
    <x v="17"/>
    <x v="12"/>
    <x v="156"/>
    <x v="0"/>
    <x v="0"/>
    <m/>
    <m/>
    <m/>
    <m/>
    <m/>
    <n v="0"/>
    <n v="34"/>
  </r>
  <r>
    <x v="17"/>
    <x v="0"/>
    <x v="9"/>
    <x v="0"/>
    <x v="0"/>
    <m/>
    <m/>
    <m/>
    <m/>
    <m/>
    <n v="0"/>
    <n v="33197"/>
  </r>
  <r>
    <x v="17"/>
    <x v="0"/>
    <x v="0"/>
    <x v="0"/>
    <x v="0"/>
    <m/>
    <m/>
    <m/>
    <m/>
    <m/>
    <n v="0"/>
    <n v="64597"/>
  </r>
  <r>
    <x v="17"/>
    <x v="0"/>
    <x v="68"/>
    <x v="0"/>
    <x v="0"/>
    <m/>
    <m/>
    <m/>
    <m/>
    <m/>
    <n v="0"/>
    <n v="4439"/>
  </r>
  <r>
    <x v="17"/>
    <x v="0"/>
    <x v="128"/>
    <x v="0"/>
    <x v="0"/>
    <m/>
    <m/>
    <m/>
    <m/>
    <m/>
    <n v="0"/>
    <n v="1550"/>
  </r>
  <r>
    <x v="17"/>
    <x v="0"/>
    <x v="124"/>
    <x v="0"/>
    <x v="0"/>
    <m/>
    <m/>
    <m/>
    <m/>
    <m/>
    <n v="0"/>
    <n v="525"/>
  </r>
  <r>
    <x v="17"/>
    <x v="0"/>
    <x v="12"/>
    <x v="0"/>
    <x v="0"/>
    <m/>
    <m/>
    <m/>
    <m/>
    <m/>
    <n v="0"/>
    <n v="28242"/>
  </r>
  <r>
    <x v="17"/>
    <x v="0"/>
    <x v="40"/>
    <x v="0"/>
    <x v="0"/>
    <m/>
    <m/>
    <m/>
    <m/>
    <m/>
    <n v="0"/>
    <n v="11999"/>
  </r>
  <r>
    <x v="17"/>
    <x v="0"/>
    <x v="70"/>
    <x v="0"/>
    <x v="0"/>
    <m/>
    <m/>
    <m/>
    <m/>
    <m/>
    <n v="0"/>
    <n v="4082"/>
  </r>
  <r>
    <x v="17"/>
    <x v="0"/>
    <x v="77"/>
    <x v="0"/>
    <x v="0"/>
    <m/>
    <m/>
    <m/>
    <m/>
    <m/>
    <n v="0"/>
    <n v="4403"/>
  </r>
  <r>
    <x v="17"/>
    <x v="0"/>
    <x v="131"/>
    <x v="0"/>
    <x v="0"/>
    <m/>
    <m/>
    <m/>
    <m/>
    <m/>
    <n v="0"/>
    <n v="224"/>
  </r>
  <r>
    <x v="17"/>
    <x v="0"/>
    <x v="7"/>
    <x v="0"/>
    <x v="0"/>
    <m/>
    <m/>
    <m/>
    <m/>
    <m/>
    <n v="0"/>
    <n v="32840"/>
  </r>
  <r>
    <x v="17"/>
    <x v="0"/>
    <x v="50"/>
    <x v="0"/>
    <x v="0"/>
    <m/>
    <m/>
    <m/>
    <m/>
    <m/>
    <n v="0"/>
    <n v="8454"/>
  </r>
  <r>
    <x v="17"/>
    <x v="0"/>
    <x v="1"/>
    <x v="0"/>
    <x v="0"/>
    <m/>
    <m/>
    <m/>
    <m/>
    <m/>
    <n v="0"/>
    <n v="56129"/>
  </r>
  <r>
    <x v="17"/>
    <x v="0"/>
    <x v="8"/>
    <x v="0"/>
    <x v="0"/>
    <m/>
    <m/>
    <m/>
    <m/>
    <m/>
    <n v="0"/>
    <n v="31825"/>
  </r>
  <r>
    <x v="17"/>
    <x v="0"/>
    <x v="60"/>
    <x v="0"/>
    <x v="0"/>
    <m/>
    <m/>
    <m/>
    <m/>
    <m/>
    <n v="0"/>
    <n v="8823"/>
  </r>
  <r>
    <x v="17"/>
    <x v="0"/>
    <x v="78"/>
    <x v="0"/>
    <x v="0"/>
    <m/>
    <m/>
    <m/>
    <m/>
    <m/>
    <n v="0"/>
    <n v="3087"/>
  </r>
  <r>
    <x v="17"/>
    <x v="0"/>
    <x v="101"/>
    <x v="0"/>
    <x v="0"/>
    <m/>
    <m/>
    <m/>
    <m/>
    <m/>
    <n v="0"/>
    <n v="1842"/>
  </r>
  <r>
    <x v="17"/>
    <x v="0"/>
    <x v="32"/>
    <x v="0"/>
    <x v="0"/>
    <m/>
    <m/>
    <m/>
    <m/>
    <m/>
    <n v="0"/>
    <n v="13413"/>
  </r>
  <r>
    <x v="17"/>
    <x v="0"/>
    <x v="132"/>
    <x v="0"/>
    <x v="0"/>
    <m/>
    <m/>
    <m/>
    <m/>
    <m/>
    <n v="0"/>
    <n v="497"/>
  </r>
  <r>
    <x v="17"/>
    <x v="0"/>
    <x v="162"/>
    <x v="0"/>
    <x v="0"/>
    <m/>
    <m/>
    <m/>
    <m/>
    <m/>
    <n v="0"/>
    <n v="189"/>
  </r>
  <r>
    <x v="17"/>
    <x v="0"/>
    <x v="18"/>
    <x v="0"/>
    <x v="0"/>
    <m/>
    <m/>
    <m/>
    <m/>
    <m/>
    <n v="0"/>
    <n v="20811"/>
  </r>
  <r>
    <x v="17"/>
    <x v="0"/>
    <x v="46"/>
    <x v="0"/>
    <x v="0"/>
    <m/>
    <m/>
    <m/>
    <m/>
    <m/>
    <n v="0"/>
    <n v="10390"/>
  </r>
  <r>
    <x v="17"/>
    <x v="0"/>
    <x v="31"/>
    <x v="0"/>
    <x v="0"/>
    <m/>
    <m/>
    <m/>
    <m/>
    <m/>
    <n v="0"/>
    <n v="21345"/>
  </r>
  <r>
    <x v="17"/>
    <x v="0"/>
    <x v="96"/>
    <x v="0"/>
    <x v="0"/>
    <m/>
    <m/>
    <m/>
    <m/>
    <m/>
    <n v="0"/>
    <n v="2643"/>
  </r>
  <r>
    <x v="17"/>
    <x v="0"/>
    <x v="54"/>
    <x v="0"/>
    <x v="0"/>
    <m/>
    <m/>
    <m/>
    <m/>
    <m/>
    <n v="0"/>
    <n v="13147"/>
  </r>
  <r>
    <x v="17"/>
    <x v="0"/>
    <x v="103"/>
    <x v="0"/>
    <x v="0"/>
    <m/>
    <m/>
    <m/>
    <m/>
    <m/>
    <n v="0"/>
    <n v="708"/>
  </r>
  <r>
    <x v="17"/>
    <x v="11"/>
    <x v="113"/>
    <x v="0"/>
    <x v="1"/>
    <m/>
    <m/>
    <m/>
    <n v="0"/>
    <m/>
    <n v="0"/>
    <m/>
  </r>
  <r>
    <x v="17"/>
    <x v="6"/>
    <x v="108"/>
    <x v="0"/>
    <x v="1"/>
    <m/>
    <m/>
    <m/>
    <n v="0"/>
    <m/>
    <n v="0"/>
    <m/>
  </r>
  <r>
    <x v="17"/>
    <x v="6"/>
    <x v="91"/>
    <x v="0"/>
    <x v="1"/>
    <m/>
    <m/>
    <m/>
    <n v="44080"/>
    <m/>
    <n v="44080"/>
    <m/>
  </r>
  <r>
    <x v="17"/>
    <x v="6"/>
    <x v="80"/>
    <x v="0"/>
    <x v="1"/>
    <m/>
    <m/>
    <m/>
    <n v="383132"/>
    <m/>
    <n v="383132"/>
    <m/>
  </r>
  <r>
    <x v="17"/>
    <x v="6"/>
    <x v="44"/>
    <x v="0"/>
    <x v="1"/>
    <m/>
    <m/>
    <m/>
    <n v="185288"/>
    <m/>
    <n v="185288"/>
    <m/>
  </r>
  <r>
    <x v="17"/>
    <x v="6"/>
    <x v="90"/>
    <x v="0"/>
    <x v="1"/>
    <m/>
    <m/>
    <m/>
    <n v="0"/>
    <m/>
    <n v="0"/>
    <m/>
  </r>
  <r>
    <x v="17"/>
    <x v="6"/>
    <x v="177"/>
    <x v="0"/>
    <x v="1"/>
    <m/>
    <m/>
    <m/>
    <n v="0"/>
    <m/>
    <n v="0"/>
    <m/>
  </r>
  <r>
    <x v="17"/>
    <x v="6"/>
    <x v="61"/>
    <x v="0"/>
    <x v="1"/>
    <m/>
    <m/>
    <m/>
    <n v="99129"/>
    <m/>
    <n v="99129"/>
    <m/>
  </r>
  <r>
    <x v="17"/>
    <x v="6"/>
    <x v="105"/>
    <x v="0"/>
    <x v="1"/>
    <m/>
    <m/>
    <m/>
    <n v="0"/>
    <m/>
    <n v="0"/>
    <m/>
  </r>
  <r>
    <x v="17"/>
    <x v="6"/>
    <x v="138"/>
    <x v="0"/>
    <x v="1"/>
    <m/>
    <m/>
    <m/>
    <n v="0"/>
    <m/>
    <n v="0"/>
    <m/>
  </r>
  <r>
    <x v="17"/>
    <x v="8"/>
    <x v="136"/>
    <x v="0"/>
    <x v="1"/>
    <m/>
    <m/>
    <m/>
    <n v="0"/>
    <m/>
    <n v="0"/>
    <m/>
  </r>
  <r>
    <x v="17"/>
    <x v="8"/>
    <x v="182"/>
    <x v="0"/>
    <x v="1"/>
    <m/>
    <m/>
    <m/>
    <n v="0"/>
    <m/>
    <n v="0"/>
    <m/>
  </r>
  <r>
    <x v="17"/>
    <x v="8"/>
    <x v="179"/>
    <x v="0"/>
    <x v="1"/>
    <m/>
    <m/>
    <m/>
    <n v="0"/>
    <m/>
    <n v="0"/>
    <m/>
  </r>
  <r>
    <x v="17"/>
    <x v="8"/>
    <x v="135"/>
    <x v="0"/>
    <x v="1"/>
    <m/>
    <m/>
    <m/>
    <n v="0"/>
    <m/>
    <n v="0"/>
    <m/>
  </r>
  <r>
    <x v="17"/>
    <x v="8"/>
    <x v="114"/>
    <x v="0"/>
    <x v="1"/>
    <m/>
    <m/>
    <m/>
    <n v="0"/>
    <m/>
    <n v="0"/>
    <m/>
  </r>
  <r>
    <x v="17"/>
    <x v="8"/>
    <x v="175"/>
    <x v="0"/>
    <x v="1"/>
    <m/>
    <m/>
    <m/>
    <n v="0"/>
    <m/>
    <n v="0"/>
    <m/>
  </r>
  <r>
    <x v="17"/>
    <x v="8"/>
    <x v="221"/>
    <x v="0"/>
    <x v="1"/>
    <m/>
    <m/>
    <m/>
    <n v="0"/>
    <m/>
    <n v="0"/>
    <m/>
  </r>
  <r>
    <x v="17"/>
    <x v="8"/>
    <x v="102"/>
    <x v="0"/>
    <x v="1"/>
    <m/>
    <m/>
    <m/>
    <n v="0"/>
    <m/>
    <n v="0"/>
    <m/>
  </r>
  <r>
    <x v="17"/>
    <x v="8"/>
    <x v="71"/>
    <x v="0"/>
    <x v="1"/>
    <m/>
    <m/>
    <m/>
    <n v="0"/>
    <m/>
    <n v="0"/>
    <m/>
  </r>
  <r>
    <x v="17"/>
    <x v="8"/>
    <x v="171"/>
    <x v="0"/>
    <x v="1"/>
    <m/>
    <m/>
    <m/>
    <n v="0"/>
    <m/>
    <n v="0"/>
    <m/>
  </r>
  <r>
    <x v="17"/>
    <x v="8"/>
    <x v="83"/>
    <x v="0"/>
    <x v="1"/>
    <m/>
    <m/>
    <m/>
    <n v="0"/>
    <m/>
    <n v="0"/>
    <m/>
  </r>
  <r>
    <x v="17"/>
    <x v="10"/>
    <x v="109"/>
    <x v="0"/>
    <x v="1"/>
    <m/>
    <m/>
    <m/>
    <n v="0"/>
    <m/>
    <n v="0"/>
    <m/>
  </r>
  <r>
    <x v="17"/>
    <x v="10"/>
    <x v="165"/>
    <x v="0"/>
    <x v="1"/>
    <m/>
    <m/>
    <m/>
    <n v="0"/>
    <m/>
    <n v="0"/>
    <m/>
  </r>
  <r>
    <x v="17"/>
    <x v="10"/>
    <x v="144"/>
    <x v="0"/>
    <x v="1"/>
    <m/>
    <m/>
    <m/>
    <n v="0"/>
    <m/>
    <n v="0"/>
    <m/>
  </r>
  <r>
    <x v="17"/>
    <x v="10"/>
    <x v="151"/>
    <x v="0"/>
    <x v="1"/>
    <m/>
    <m/>
    <m/>
    <n v="0"/>
    <m/>
    <n v="0"/>
    <m/>
  </r>
  <r>
    <x v="17"/>
    <x v="4"/>
    <x v="36"/>
    <x v="0"/>
    <x v="1"/>
    <m/>
    <m/>
    <m/>
    <n v="85842"/>
    <m/>
    <n v="85842"/>
    <m/>
  </r>
  <r>
    <x v="17"/>
    <x v="4"/>
    <x v="57"/>
    <x v="0"/>
    <x v="1"/>
    <m/>
    <m/>
    <m/>
    <n v="137355"/>
    <m/>
    <n v="137355"/>
    <m/>
  </r>
  <r>
    <x v="17"/>
    <x v="4"/>
    <x v="35"/>
    <x v="0"/>
    <x v="1"/>
    <m/>
    <m/>
    <m/>
    <n v="70506"/>
    <m/>
    <n v="70506"/>
    <m/>
  </r>
  <r>
    <x v="17"/>
    <x v="4"/>
    <x v="34"/>
    <x v="0"/>
    <x v="1"/>
    <m/>
    <m/>
    <m/>
    <n v="690982"/>
    <m/>
    <n v="690982"/>
    <m/>
  </r>
  <r>
    <x v="17"/>
    <x v="3"/>
    <x v="97"/>
    <x v="0"/>
    <x v="1"/>
    <m/>
    <m/>
    <m/>
    <n v="54311"/>
    <m/>
    <n v="54311"/>
    <m/>
  </r>
  <r>
    <x v="17"/>
    <x v="3"/>
    <x v="55"/>
    <x v="0"/>
    <x v="1"/>
    <m/>
    <m/>
    <m/>
    <n v="0"/>
    <m/>
    <n v="0"/>
    <m/>
  </r>
  <r>
    <x v="17"/>
    <x v="3"/>
    <x v="16"/>
    <x v="0"/>
    <x v="1"/>
    <m/>
    <m/>
    <m/>
    <n v="153107"/>
    <m/>
    <n v="153107"/>
    <m/>
  </r>
  <r>
    <x v="17"/>
    <x v="4"/>
    <x v="155"/>
    <x v="0"/>
    <x v="1"/>
    <m/>
    <m/>
    <m/>
    <n v="0"/>
    <m/>
    <n v="0"/>
    <m/>
  </r>
  <r>
    <x v="17"/>
    <x v="4"/>
    <x v="73"/>
    <x v="0"/>
    <x v="1"/>
    <m/>
    <m/>
    <m/>
    <n v="0"/>
    <m/>
    <n v="0"/>
    <m/>
  </r>
  <r>
    <x v="17"/>
    <x v="4"/>
    <x v="56"/>
    <x v="0"/>
    <x v="1"/>
    <m/>
    <m/>
    <m/>
    <n v="66060"/>
    <m/>
    <n v="66060"/>
    <m/>
  </r>
  <r>
    <x v="17"/>
    <x v="4"/>
    <x v="27"/>
    <x v="0"/>
    <x v="1"/>
    <m/>
    <m/>
    <m/>
    <n v="425501"/>
    <m/>
    <n v="425501"/>
    <m/>
  </r>
  <r>
    <x v="17"/>
    <x v="4"/>
    <x v="45"/>
    <x v="0"/>
    <x v="1"/>
    <m/>
    <m/>
    <m/>
    <n v="0"/>
    <m/>
    <n v="0"/>
    <m/>
  </r>
  <r>
    <x v="17"/>
    <x v="4"/>
    <x v="17"/>
    <x v="0"/>
    <x v="1"/>
    <m/>
    <m/>
    <m/>
    <n v="213567"/>
    <m/>
    <n v="213567"/>
    <m/>
  </r>
  <r>
    <x v="17"/>
    <x v="4"/>
    <x v="65"/>
    <x v="0"/>
    <x v="1"/>
    <m/>
    <m/>
    <m/>
    <n v="169197"/>
    <m/>
    <n v="169197"/>
    <m/>
  </r>
  <r>
    <x v="17"/>
    <x v="4"/>
    <x v="53"/>
    <x v="0"/>
    <x v="1"/>
    <m/>
    <m/>
    <m/>
    <n v="157008"/>
    <m/>
    <n v="157008"/>
    <m/>
  </r>
  <r>
    <x v="17"/>
    <x v="2"/>
    <x v="48"/>
    <x v="0"/>
    <x v="1"/>
    <m/>
    <m/>
    <m/>
    <n v="0"/>
    <m/>
    <n v="0"/>
    <m/>
  </r>
  <r>
    <x v="17"/>
    <x v="2"/>
    <x v="49"/>
    <x v="0"/>
    <x v="1"/>
    <m/>
    <m/>
    <m/>
    <n v="570750"/>
    <m/>
    <n v="570750"/>
    <m/>
  </r>
  <r>
    <x v="17"/>
    <x v="2"/>
    <x v="47"/>
    <x v="0"/>
    <x v="1"/>
    <m/>
    <m/>
    <m/>
    <n v="227521"/>
    <m/>
    <n v="227521"/>
    <m/>
  </r>
  <r>
    <x v="17"/>
    <x v="2"/>
    <x v="88"/>
    <x v="0"/>
    <x v="1"/>
    <m/>
    <m/>
    <m/>
    <n v="0"/>
    <m/>
    <n v="0"/>
    <m/>
  </r>
  <r>
    <x v="17"/>
    <x v="2"/>
    <x v="110"/>
    <x v="0"/>
    <x v="1"/>
    <m/>
    <m/>
    <m/>
    <n v="0"/>
    <m/>
    <n v="0"/>
    <m/>
  </r>
  <r>
    <x v="17"/>
    <x v="2"/>
    <x v="87"/>
    <x v="0"/>
    <x v="1"/>
    <m/>
    <m/>
    <m/>
    <n v="89056"/>
    <m/>
    <n v="89056"/>
    <m/>
  </r>
  <r>
    <x v="17"/>
    <x v="2"/>
    <x v="84"/>
    <x v="0"/>
    <x v="1"/>
    <m/>
    <m/>
    <m/>
    <n v="0"/>
    <m/>
    <n v="0"/>
    <m/>
  </r>
  <r>
    <x v="17"/>
    <x v="2"/>
    <x v="11"/>
    <x v="0"/>
    <x v="1"/>
    <m/>
    <m/>
    <m/>
    <n v="0"/>
    <m/>
    <n v="0"/>
    <m/>
  </r>
  <r>
    <x v="17"/>
    <x v="2"/>
    <x v="120"/>
    <x v="0"/>
    <x v="1"/>
    <m/>
    <m/>
    <m/>
    <n v="0"/>
    <m/>
    <n v="0"/>
    <m/>
  </r>
  <r>
    <x v="17"/>
    <x v="2"/>
    <x v="58"/>
    <x v="0"/>
    <x v="1"/>
    <m/>
    <m/>
    <m/>
    <n v="0"/>
    <m/>
    <n v="0"/>
    <m/>
  </r>
  <r>
    <x v="17"/>
    <x v="2"/>
    <x v="112"/>
    <x v="0"/>
    <x v="1"/>
    <m/>
    <m/>
    <m/>
    <n v="0"/>
    <m/>
    <n v="0"/>
    <m/>
  </r>
  <r>
    <x v="17"/>
    <x v="2"/>
    <x v="20"/>
    <x v="0"/>
    <x v="1"/>
    <m/>
    <m/>
    <m/>
    <n v="268635"/>
    <m/>
    <n v="268635"/>
    <m/>
  </r>
  <r>
    <x v="17"/>
    <x v="2"/>
    <x v="86"/>
    <x v="0"/>
    <x v="1"/>
    <m/>
    <m/>
    <m/>
    <n v="0"/>
    <m/>
    <n v="0"/>
    <m/>
  </r>
  <r>
    <x v="17"/>
    <x v="2"/>
    <x v="59"/>
    <x v="0"/>
    <x v="1"/>
    <m/>
    <m/>
    <m/>
    <n v="0"/>
    <m/>
    <n v="0"/>
    <m/>
  </r>
  <r>
    <x v="17"/>
    <x v="2"/>
    <x v="10"/>
    <x v="0"/>
    <x v="1"/>
    <m/>
    <m/>
    <m/>
    <n v="1057159"/>
    <m/>
    <n v="1057159"/>
    <m/>
  </r>
  <r>
    <x v="17"/>
    <x v="2"/>
    <x v="4"/>
    <x v="0"/>
    <x v="1"/>
    <m/>
    <m/>
    <m/>
    <n v="907741"/>
    <m/>
    <n v="907741"/>
    <m/>
  </r>
  <r>
    <x v="17"/>
    <x v="2"/>
    <x v="29"/>
    <x v="0"/>
    <x v="1"/>
    <m/>
    <m/>
    <m/>
    <n v="176417"/>
    <m/>
    <n v="176417"/>
    <m/>
  </r>
  <r>
    <x v="17"/>
    <x v="2"/>
    <x v="26"/>
    <x v="0"/>
    <x v="1"/>
    <m/>
    <m/>
    <m/>
    <n v="154662"/>
    <m/>
    <n v="154662"/>
    <m/>
  </r>
  <r>
    <x v="17"/>
    <x v="2"/>
    <x v="122"/>
    <x v="0"/>
    <x v="1"/>
    <m/>
    <m/>
    <m/>
    <n v="0"/>
    <m/>
    <n v="0"/>
    <m/>
  </r>
  <r>
    <x v="17"/>
    <x v="3"/>
    <x v="74"/>
    <x v="0"/>
    <x v="1"/>
    <m/>
    <m/>
    <m/>
    <n v="0"/>
    <m/>
    <n v="0"/>
    <m/>
  </r>
  <r>
    <x v="17"/>
    <x v="3"/>
    <x v="111"/>
    <x v="0"/>
    <x v="1"/>
    <m/>
    <m/>
    <m/>
    <n v="0"/>
    <m/>
    <n v="0"/>
    <m/>
  </r>
  <r>
    <x v="17"/>
    <x v="3"/>
    <x v="134"/>
    <x v="0"/>
    <x v="1"/>
    <m/>
    <m/>
    <m/>
    <n v="0"/>
    <m/>
    <n v="0"/>
    <m/>
  </r>
  <r>
    <x v="17"/>
    <x v="3"/>
    <x v="183"/>
    <x v="0"/>
    <x v="1"/>
    <m/>
    <m/>
    <m/>
    <n v="0"/>
    <m/>
    <n v="0"/>
    <m/>
  </r>
  <r>
    <x v="17"/>
    <x v="3"/>
    <x v="51"/>
    <x v="0"/>
    <x v="1"/>
    <m/>
    <m/>
    <m/>
    <n v="0"/>
    <m/>
    <n v="0"/>
    <m/>
  </r>
  <r>
    <x v="17"/>
    <x v="3"/>
    <x v="104"/>
    <x v="0"/>
    <x v="1"/>
    <m/>
    <m/>
    <m/>
    <n v="0"/>
    <m/>
    <n v="0"/>
    <m/>
  </r>
  <r>
    <x v="17"/>
    <x v="3"/>
    <x v="42"/>
    <x v="0"/>
    <x v="1"/>
    <m/>
    <m/>
    <m/>
    <n v="0"/>
    <m/>
    <n v="0"/>
    <m/>
  </r>
  <r>
    <x v="17"/>
    <x v="3"/>
    <x v="38"/>
    <x v="0"/>
    <x v="1"/>
    <m/>
    <m/>
    <m/>
    <n v="0"/>
    <m/>
    <n v="0"/>
    <m/>
  </r>
  <r>
    <x v="17"/>
    <x v="3"/>
    <x v="63"/>
    <x v="0"/>
    <x v="1"/>
    <m/>
    <m/>
    <m/>
    <n v="0"/>
    <m/>
    <n v="0"/>
    <m/>
  </r>
  <r>
    <x v="17"/>
    <x v="3"/>
    <x v="98"/>
    <x v="0"/>
    <x v="1"/>
    <m/>
    <m/>
    <m/>
    <n v="0"/>
    <m/>
    <n v="0"/>
    <m/>
  </r>
  <r>
    <x v="17"/>
    <x v="3"/>
    <x v="119"/>
    <x v="0"/>
    <x v="1"/>
    <m/>
    <m/>
    <m/>
    <n v="0"/>
    <m/>
    <n v="0"/>
    <m/>
  </r>
  <r>
    <x v="17"/>
    <x v="3"/>
    <x v="190"/>
    <x v="0"/>
    <x v="1"/>
    <m/>
    <m/>
    <m/>
    <n v="0"/>
    <m/>
    <n v="0"/>
    <m/>
  </r>
  <r>
    <x v="17"/>
    <x v="2"/>
    <x v="81"/>
    <x v="0"/>
    <x v="1"/>
    <m/>
    <m/>
    <m/>
    <n v="0"/>
    <m/>
    <n v="0"/>
    <m/>
  </r>
  <r>
    <x v="17"/>
    <x v="2"/>
    <x v="43"/>
    <x v="0"/>
    <x v="1"/>
    <m/>
    <m/>
    <m/>
    <n v="0"/>
    <m/>
    <n v="0"/>
    <m/>
  </r>
  <r>
    <x v="17"/>
    <x v="1"/>
    <x v="23"/>
    <x v="0"/>
    <x v="1"/>
    <m/>
    <m/>
    <m/>
    <n v="101058"/>
    <m/>
    <n v="101058"/>
    <m/>
  </r>
  <r>
    <x v="17"/>
    <x v="1"/>
    <x v="24"/>
    <x v="0"/>
    <x v="1"/>
    <m/>
    <m/>
    <m/>
    <n v="542916"/>
    <m/>
    <n v="542916"/>
    <m/>
  </r>
  <r>
    <x v="17"/>
    <x v="1"/>
    <x v="79"/>
    <x v="0"/>
    <x v="1"/>
    <m/>
    <m/>
    <m/>
    <n v="0"/>
    <m/>
    <n v="0"/>
    <m/>
  </r>
  <r>
    <x v="17"/>
    <x v="1"/>
    <x v="41"/>
    <x v="0"/>
    <x v="1"/>
    <m/>
    <m/>
    <m/>
    <n v="237250"/>
    <m/>
    <n v="237250"/>
    <m/>
  </r>
  <r>
    <x v="17"/>
    <x v="1"/>
    <x v="2"/>
    <x v="0"/>
    <x v="1"/>
    <m/>
    <m/>
    <m/>
    <n v="3618717"/>
    <m/>
    <n v="3618717"/>
    <m/>
  </r>
  <r>
    <x v="17"/>
    <x v="1"/>
    <x v="21"/>
    <x v="0"/>
    <x v="1"/>
    <m/>
    <m/>
    <m/>
    <n v="2118578"/>
    <m/>
    <n v="2118578"/>
    <m/>
  </r>
  <r>
    <x v="17"/>
    <x v="1"/>
    <x v="5"/>
    <x v="0"/>
    <x v="1"/>
    <m/>
    <m/>
    <m/>
    <n v="699218"/>
    <m/>
    <n v="699218"/>
    <m/>
  </r>
  <r>
    <x v="17"/>
    <x v="1"/>
    <x v="37"/>
    <x v="0"/>
    <x v="1"/>
    <m/>
    <m/>
    <m/>
    <n v="0"/>
    <m/>
    <n v="0"/>
    <m/>
  </r>
  <r>
    <x v="17"/>
    <x v="1"/>
    <x v="19"/>
    <x v="0"/>
    <x v="1"/>
    <m/>
    <m/>
    <m/>
    <n v="1965683"/>
    <m/>
    <n v="1965683"/>
    <m/>
  </r>
  <r>
    <x v="17"/>
    <x v="1"/>
    <x v="30"/>
    <x v="0"/>
    <x v="1"/>
    <m/>
    <m/>
    <m/>
    <n v="0"/>
    <m/>
    <n v="0"/>
    <m/>
  </r>
  <r>
    <x v="17"/>
    <x v="1"/>
    <x v="14"/>
    <x v="0"/>
    <x v="1"/>
    <m/>
    <m/>
    <m/>
    <n v="1284869"/>
    <m/>
    <n v="1284869"/>
    <m/>
  </r>
  <r>
    <x v="17"/>
    <x v="1"/>
    <x v="6"/>
    <x v="0"/>
    <x v="1"/>
    <m/>
    <m/>
    <m/>
    <n v="2809992"/>
    <m/>
    <n v="2809992"/>
    <m/>
  </r>
  <r>
    <x v="17"/>
    <x v="1"/>
    <x v="25"/>
    <x v="0"/>
    <x v="1"/>
    <m/>
    <m/>
    <m/>
    <n v="86249"/>
    <m/>
    <n v="86249"/>
    <m/>
  </r>
  <r>
    <x v="17"/>
    <x v="1"/>
    <x v="28"/>
    <x v="0"/>
    <x v="1"/>
    <m/>
    <m/>
    <m/>
    <n v="54626"/>
    <m/>
    <n v="54626"/>
    <m/>
  </r>
  <r>
    <x v="17"/>
    <x v="1"/>
    <x v="169"/>
    <x v="0"/>
    <x v="1"/>
    <m/>
    <m/>
    <m/>
    <n v="0"/>
    <m/>
    <n v="0"/>
    <m/>
  </r>
  <r>
    <x v="17"/>
    <x v="1"/>
    <x v="64"/>
    <x v="0"/>
    <x v="1"/>
    <m/>
    <m/>
    <m/>
    <n v="0"/>
    <m/>
    <n v="0"/>
    <m/>
  </r>
  <r>
    <x v="17"/>
    <x v="1"/>
    <x v="75"/>
    <x v="0"/>
    <x v="1"/>
    <m/>
    <m/>
    <m/>
    <n v="0"/>
    <m/>
    <n v="0"/>
    <m/>
  </r>
  <r>
    <x v="17"/>
    <x v="1"/>
    <x v="94"/>
    <x v="0"/>
    <x v="1"/>
    <m/>
    <m/>
    <m/>
    <n v="0"/>
    <m/>
    <n v="0"/>
    <m/>
  </r>
  <r>
    <x v="17"/>
    <x v="1"/>
    <x v="163"/>
    <x v="0"/>
    <x v="1"/>
    <m/>
    <m/>
    <m/>
    <n v="0"/>
    <m/>
    <n v="0"/>
    <m/>
  </r>
  <r>
    <x v="17"/>
    <x v="1"/>
    <x v="166"/>
    <x v="0"/>
    <x v="1"/>
    <m/>
    <m/>
    <m/>
    <n v="0"/>
    <m/>
    <n v="0"/>
    <m/>
  </r>
  <r>
    <x v="17"/>
    <x v="1"/>
    <x v="116"/>
    <x v="0"/>
    <x v="1"/>
    <m/>
    <m/>
    <m/>
    <n v="0"/>
    <m/>
    <n v="0"/>
    <m/>
  </r>
  <r>
    <x v="17"/>
    <x v="1"/>
    <x v="145"/>
    <x v="0"/>
    <x v="1"/>
    <m/>
    <m/>
    <m/>
    <n v="0"/>
    <m/>
    <n v="0"/>
    <m/>
  </r>
  <r>
    <x v="17"/>
    <x v="1"/>
    <x v="118"/>
    <x v="0"/>
    <x v="1"/>
    <m/>
    <m/>
    <m/>
    <n v="0"/>
    <m/>
    <n v="0"/>
    <m/>
  </r>
  <r>
    <x v="17"/>
    <x v="1"/>
    <x v="153"/>
    <x v="0"/>
    <x v="1"/>
    <m/>
    <m/>
    <m/>
    <n v="0"/>
    <m/>
    <n v="0"/>
    <m/>
  </r>
  <r>
    <x v="17"/>
    <x v="1"/>
    <x v="129"/>
    <x v="0"/>
    <x v="1"/>
    <m/>
    <m/>
    <m/>
    <n v="0"/>
    <m/>
    <n v="0"/>
    <m/>
  </r>
  <r>
    <x v="17"/>
    <x v="1"/>
    <x v="93"/>
    <x v="0"/>
    <x v="1"/>
    <m/>
    <m/>
    <m/>
    <n v="0"/>
    <m/>
    <n v="0"/>
    <m/>
  </r>
  <r>
    <x v="17"/>
    <x v="1"/>
    <x v="67"/>
    <x v="0"/>
    <x v="1"/>
    <m/>
    <m/>
    <m/>
    <n v="0"/>
    <m/>
    <n v="0"/>
    <m/>
  </r>
  <r>
    <x v="17"/>
    <x v="1"/>
    <x v="85"/>
    <x v="0"/>
    <x v="1"/>
    <m/>
    <m/>
    <m/>
    <n v="0"/>
    <m/>
    <n v="0"/>
    <m/>
  </r>
  <r>
    <x v="17"/>
    <x v="1"/>
    <x v="99"/>
    <x v="0"/>
    <x v="1"/>
    <m/>
    <m/>
    <m/>
    <n v="0"/>
    <m/>
    <n v="0"/>
    <m/>
  </r>
  <r>
    <x v="17"/>
    <x v="1"/>
    <x v="123"/>
    <x v="0"/>
    <x v="1"/>
    <m/>
    <m/>
    <m/>
    <n v="0"/>
    <m/>
    <n v="0"/>
    <m/>
  </r>
  <r>
    <x v="17"/>
    <x v="1"/>
    <x v="100"/>
    <x v="0"/>
    <x v="1"/>
    <m/>
    <m/>
    <m/>
    <n v="0"/>
    <m/>
    <n v="0"/>
    <m/>
  </r>
  <r>
    <x v="17"/>
    <x v="1"/>
    <x v="3"/>
    <x v="0"/>
    <x v="1"/>
    <m/>
    <m/>
    <m/>
    <n v="3561908"/>
    <m/>
    <n v="3561908"/>
    <m/>
  </r>
  <r>
    <x v="17"/>
    <x v="1"/>
    <x v="13"/>
    <x v="0"/>
    <x v="1"/>
    <m/>
    <m/>
    <m/>
    <n v="613054"/>
    <m/>
    <n v="613054"/>
    <m/>
  </r>
  <r>
    <x v="17"/>
    <x v="1"/>
    <x v="15"/>
    <x v="0"/>
    <x v="1"/>
    <m/>
    <m/>
    <m/>
    <n v="171641"/>
    <m/>
    <n v="171641"/>
    <m/>
  </r>
  <r>
    <x v="17"/>
    <x v="1"/>
    <x v="76"/>
    <x v="0"/>
    <x v="1"/>
    <m/>
    <m/>
    <m/>
    <n v="0"/>
    <m/>
    <n v="0"/>
    <m/>
  </r>
  <r>
    <x v="17"/>
    <x v="1"/>
    <x v="92"/>
    <x v="0"/>
    <x v="1"/>
    <m/>
    <m/>
    <m/>
    <n v="0"/>
    <m/>
    <n v="0"/>
    <m/>
  </r>
  <r>
    <x v="17"/>
    <x v="1"/>
    <x v="125"/>
    <x v="0"/>
    <x v="1"/>
    <m/>
    <m/>
    <m/>
    <n v="0"/>
    <m/>
    <n v="0"/>
    <m/>
  </r>
  <r>
    <x v="17"/>
    <x v="1"/>
    <x v="127"/>
    <x v="0"/>
    <x v="1"/>
    <m/>
    <m/>
    <m/>
    <n v="0"/>
    <m/>
    <n v="0"/>
    <m/>
  </r>
  <r>
    <x v="17"/>
    <x v="1"/>
    <x v="141"/>
    <x v="0"/>
    <x v="1"/>
    <m/>
    <m/>
    <m/>
    <n v="0"/>
    <m/>
    <n v="0"/>
    <m/>
  </r>
  <r>
    <x v="17"/>
    <x v="5"/>
    <x v="89"/>
    <x v="0"/>
    <x v="1"/>
    <m/>
    <m/>
    <m/>
    <n v="0"/>
    <m/>
    <n v="0"/>
    <m/>
  </r>
  <r>
    <x v="17"/>
    <x v="5"/>
    <x v="69"/>
    <x v="0"/>
    <x v="1"/>
    <m/>
    <m/>
    <m/>
    <n v="0"/>
    <m/>
    <n v="0"/>
    <m/>
  </r>
  <r>
    <x v="17"/>
    <x v="5"/>
    <x v="33"/>
    <x v="0"/>
    <x v="1"/>
    <m/>
    <m/>
    <m/>
    <n v="537014"/>
    <m/>
    <n v="537014"/>
    <m/>
  </r>
  <r>
    <x v="17"/>
    <x v="5"/>
    <x v="39"/>
    <x v="0"/>
    <x v="1"/>
    <m/>
    <m/>
    <m/>
    <n v="48718"/>
    <m/>
    <n v="48718"/>
    <m/>
  </r>
  <r>
    <x v="17"/>
    <x v="5"/>
    <x v="22"/>
    <x v="0"/>
    <x v="1"/>
    <m/>
    <m/>
    <m/>
    <n v="0"/>
    <m/>
    <n v="0"/>
    <m/>
  </r>
  <r>
    <x v="17"/>
    <x v="7"/>
    <x v="121"/>
    <x v="0"/>
    <x v="1"/>
    <m/>
    <m/>
    <m/>
    <n v="0"/>
    <m/>
    <n v="0"/>
    <m/>
  </r>
  <r>
    <x v="17"/>
    <x v="7"/>
    <x v="52"/>
    <x v="0"/>
    <x v="1"/>
    <m/>
    <m/>
    <m/>
    <n v="0"/>
    <m/>
    <n v="0"/>
    <m/>
  </r>
  <r>
    <x v="17"/>
    <x v="7"/>
    <x v="82"/>
    <x v="0"/>
    <x v="1"/>
    <m/>
    <m/>
    <m/>
    <n v="0"/>
    <m/>
    <n v="0"/>
    <m/>
  </r>
  <r>
    <x v="17"/>
    <x v="5"/>
    <x v="66"/>
    <x v="0"/>
    <x v="1"/>
    <m/>
    <m/>
    <m/>
    <n v="0"/>
    <m/>
    <n v="0"/>
    <m/>
  </r>
  <r>
    <x v="17"/>
    <x v="7"/>
    <x v="117"/>
    <x v="0"/>
    <x v="1"/>
    <m/>
    <m/>
    <m/>
    <n v="0"/>
    <m/>
    <n v="0"/>
    <m/>
  </r>
  <r>
    <x v="17"/>
    <x v="7"/>
    <x v="115"/>
    <x v="0"/>
    <x v="1"/>
    <m/>
    <m/>
    <m/>
    <n v="0"/>
    <m/>
    <n v="0"/>
    <m/>
  </r>
  <r>
    <x v="17"/>
    <x v="7"/>
    <x v="139"/>
    <x v="0"/>
    <x v="1"/>
    <m/>
    <m/>
    <m/>
    <n v="0"/>
    <m/>
    <n v="0"/>
    <m/>
  </r>
  <r>
    <x v="17"/>
    <x v="7"/>
    <x v="72"/>
    <x v="0"/>
    <x v="1"/>
    <m/>
    <m/>
    <m/>
    <n v="0"/>
    <m/>
    <n v="0"/>
    <m/>
  </r>
  <r>
    <x v="17"/>
    <x v="7"/>
    <x v="62"/>
    <x v="0"/>
    <x v="1"/>
    <m/>
    <m/>
    <m/>
    <n v="90193"/>
    <m/>
    <n v="90193"/>
    <m/>
  </r>
  <r>
    <x v="17"/>
    <x v="7"/>
    <x v="149"/>
    <x v="0"/>
    <x v="1"/>
    <m/>
    <m/>
    <m/>
    <n v="0"/>
    <m/>
    <n v="0"/>
    <m/>
  </r>
  <r>
    <x v="17"/>
    <x v="7"/>
    <x v="133"/>
    <x v="0"/>
    <x v="1"/>
    <m/>
    <m/>
    <m/>
    <n v="0"/>
    <m/>
    <n v="0"/>
    <m/>
  </r>
  <r>
    <x v="17"/>
    <x v="7"/>
    <x v="130"/>
    <x v="0"/>
    <x v="1"/>
    <m/>
    <m/>
    <m/>
    <n v="0"/>
    <m/>
    <n v="0"/>
    <m/>
  </r>
  <r>
    <x v="17"/>
    <x v="9"/>
    <x v="106"/>
    <x v="0"/>
    <x v="1"/>
    <m/>
    <m/>
    <m/>
    <n v="0"/>
    <m/>
    <n v="0"/>
    <m/>
  </r>
  <r>
    <x v="17"/>
    <x v="9"/>
    <x v="107"/>
    <x v="0"/>
    <x v="1"/>
    <m/>
    <m/>
    <m/>
    <n v="0"/>
    <m/>
    <n v="0"/>
    <m/>
  </r>
  <r>
    <x v="17"/>
    <x v="9"/>
    <x v="126"/>
    <x v="0"/>
    <x v="1"/>
    <m/>
    <m/>
    <m/>
    <n v="0"/>
    <m/>
    <n v="0"/>
    <m/>
  </r>
  <r>
    <x v="17"/>
    <x v="9"/>
    <x v="154"/>
    <x v="0"/>
    <x v="1"/>
    <m/>
    <m/>
    <m/>
    <n v="0"/>
    <m/>
    <n v="0"/>
    <m/>
  </r>
  <r>
    <x v="17"/>
    <x v="9"/>
    <x v="95"/>
    <x v="0"/>
    <x v="1"/>
    <m/>
    <m/>
    <m/>
    <n v="0"/>
    <m/>
    <n v="0"/>
    <m/>
  </r>
  <r>
    <x v="17"/>
    <x v="9"/>
    <x v="161"/>
    <x v="0"/>
    <x v="1"/>
    <m/>
    <m/>
    <m/>
    <n v="0"/>
    <m/>
    <n v="0"/>
    <m/>
  </r>
  <r>
    <x v="17"/>
    <x v="9"/>
    <x v="158"/>
    <x v="0"/>
    <x v="1"/>
    <m/>
    <m/>
    <m/>
    <n v="0"/>
    <m/>
    <n v="0"/>
    <m/>
  </r>
  <r>
    <x v="17"/>
    <x v="9"/>
    <x v="148"/>
    <x v="0"/>
    <x v="1"/>
    <m/>
    <m/>
    <m/>
    <n v="0"/>
    <m/>
    <n v="0"/>
    <m/>
  </r>
  <r>
    <x v="17"/>
    <x v="9"/>
    <x v="142"/>
    <x v="0"/>
    <x v="1"/>
    <m/>
    <m/>
    <m/>
    <n v="0"/>
    <m/>
    <n v="0"/>
    <m/>
  </r>
  <r>
    <x v="17"/>
    <x v="9"/>
    <x v="173"/>
    <x v="0"/>
    <x v="1"/>
    <m/>
    <m/>
    <m/>
    <n v="0"/>
    <m/>
    <n v="0"/>
    <m/>
  </r>
  <r>
    <x v="17"/>
    <x v="9"/>
    <x v="137"/>
    <x v="0"/>
    <x v="1"/>
    <m/>
    <m/>
    <m/>
    <n v="0"/>
    <m/>
    <n v="0"/>
    <m/>
  </r>
  <r>
    <x v="17"/>
    <x v="9"/>
    <x v="146"/>
    <x v="0"/>
    <x v="1"/>
    <m/>
    <m/>
    <m/>
    <n v="0"/>
    <m/>
    <n v="0"/>
    <m/>
  </r>
  <r>
    <x v="17"/>
    <x v="9"/>
    <x v="159"/>
    <x v="0"/>
    <x v="1"/>
    <m/>
    <m/>
    <m/>
    <n v="0"/>
    <m/>
    <n v="0"/>
    <m/>
  </r>
  <r>
    <x v="17"/>
    <x v="9"/>
    <x v="170"/>
    <x v="0"/>
    <x v="1"/>
    <m/>
    <m/>
    <m/>
    <n v="0"/>
    <m/>
    <n v="0"/>
    <m/>
  </r>
  <r>
    <x v="17"/>
    <x v="12"/>
    <x v="157"/>
    <x v="0"/>
    <x v="1"/>
    <m/>
    <m/>
    <m/>
    <n v="0"/>
    <m/>
    <n v="0"/>
    <m/>
  </r>
  <r>
    <x v="17"/>
    <x v="12"/>
    <x v="156"/>
    <x v="0"/>
    <x v="1"/>
    <m/>
    <m/>
    <m/>
    <n v="0"/>
    <m/>
    <n v="0"/>
    <m/>
  </r>
  <r>
    <x v="17"/>
    <x v="0"/>
    <x v="9"/>
    <x v="0"/>
    <x v="1"/>
    <m/>
    <m/>
    <m/>
    <n v="661687"/>
    <m/>
    <n v="661687"/>
    <m/>
  </r>
  <r>
    <x v="17"/>
    <x v="0"/>
    <x v="0"/>
    <x v="0"/>
    <x v="1"/>
    <m/>
    <m/>
    <m/>
    <n v="1241672"/>
    <m/>
    <n v="1241672"/>
    <m/>
  </r>
  <r>
    <x v="17"/>
    <x v="0"/>
    <x v="68"/>
    <x v="0"/>
    <x v="1"/>
    <m/>
    <m/>
    <m/>
    <n v="0"/>
    <m/>
    <n v="0"/>
    <m/>
  </r>
  <r>
    <x v="17"/>
    <x v="0"/>
    <x v="128"/>
    <x v="0"/>
    <x v="1"/>
    <m/>
    <m/>
    <m/>
    <n v="0"/>
    <m/>
    <n v="0"/>
    <m/>
  </r>
  <r>
    <x v="17"/>
    <x v="0"/>
    <x v="124"/>
    <x v="0"/>
    <x v="1"/>
    <m/>
    <m/>
    <m/>
    <n v="0"/>
    <m/>
    <n v="0"/>
    <m/>
  </r>
  <r>
    <x v="17"/>
    <x v="0"/>
    <x v="12"/>
    <x v="0"/>
    <x v="1"/>
    <m/>
    <m/>
    <m/>
    <n v="149413"/>
    <m/>
    <n v="149413"/>
    <m/>
  </r>
  <r>
    <x v="17"/>
    <x v="0"/>
    <x v="40"/>
    <x v="0"/>
    <x v="1"/>
    <m/>
    <m/>
    <m/>
    <n v="0"/>
    <m/>
    <n v="0"/>
    <m/>
  </r>
  <r>
    <x v="17"/>
    <x v="0"/>
    <x v="70"/>
    <x v="0"/>
    <x v="1"/>
    <m/>
    <m/>
    <m/>
    <n v="0"/>
    <m/>
    <n v="0"/>
    <m/>
  </r>
  <r>
    <x v="17"/>
    <x v="0"/>
    <x v="77"/>
    <x v="0"/>
    <x v="1"/>
    <m/>
    <m/>
    <m/>
    <n v="0"/>
    <m/>
    <n v="0"/>
    <m/>
  </r>
  <r>
    <x v="17"/>
    <x v="0"/>
    <x v="131"/>
    <x v="0"/>
    <x v="1"/>
    <m/>
    <m/>
    <m/>
    <n v="0"/>
    <m/>
    <n v="0"/>
    <m/>
  </r>
  <r>
    <x v="17"/>
    <x v="0"/>
    <x v="7"/>
    <x v="0"/>
    <x v="1"/>
    <m/>
    <m/>
    <m/>
    <n v="0"/>
    <m/>
    <n v="0"/>
    <m/>
  </r>
  <r>
    <x v="17"/>
    <x v="0"/>
    <x v="50"/>
    <x v="0"/>
    <x v="1"/>
    <m/>
    <m/>
    <m/>
    <n v="0"/>
    <m/>
    <n v="0"/>
    <m/>
  </r>
  <r>
    <x v="17"/>
    <x v="0"/>
    <x v="1"/>
    <x v="0"/>
    <x v="1"/>
    <m/>
    <m/>
    <m/>
    <n v="1168813"/>
    <m/>
    <n v="1168813"/>
    <m/>
  </r>
  <r>
    <x v="17"/>
    <x v="0"/>
    <x v="8"/>
    <x v="0"/>
    <x v="1"/>
    <m/>
    <m/>
    <m/>
    <n v="165788"/>
    <m/>
    <n v="165788"/>
    <m/>
  </r>
  <r>
    <x v="17"/>
    <x v="0"/>
    <x v="60"/>
    <x v="0"/>
    <x v="1"/>
    <m/>
    <m/>
    <m/>
    <n v="0"/>
    <m/>
    <n v="0"/>
    <m/>
  </r>
  <r>
    <x v="17"/>
    <x v="0"/>
    <x v="78"/>
    <x v="0"/>
    <x v="1"/>
    <m/>
    <m/>
    <m/>
    <n v="0"/>
    <m/>
    <n v="0"/>
    <m/>
  </r>
  <r>
    <x v="17"/>
    <x v="0"/>
    <x v="101"/>
    <x v="0"/>
    <x v="1"/>
    <m/>
    <m/>
    <m/>
    <n v="0"/>
    <m/>
    <n v="0"/>
    <m/>
  </r>
  <r>
    <x v="17"/>
    <x v="0"/>
    <x v="32"/>
    <x v="0"/>
    <x v="1"/>
    <m/>
    <m/>
    <m/>
    <n v="0"/>
    <m/>
    <n v="0"/>
    <m/>
  </r>
  <r>
    <x v="17"/>
    <x v="0"/>
    <x v="132"/>
    <x v="0"/>
    <x v="1"/>
    <m/>
    <m/>
    <m/>
    <n v="0"/>
    <m/>
    <n v="0"/>
    <m/>
  </r>
  <r>
    <x v="17"/>
    <x v="0"/>
    <x v="162"/>
    <x v="0"/>
    <x v="1"/>
    <m/>
    <m/>
    <m/>
    <n v="0"/>
    <m/>
    <n v="0"/>
    <m/>
  </r>
  <r>
    <x v="17"/>
    <x v="0"/>
    <x v="18"/>
    <x v="0"/>
    <x v="1"/>
    <m/>
    <m/>
    <m/>
    <n v="1416359"/>
    <m/>
    <n v="1416359"/>
    <m/>
  </r>
  <r>
    <x v="17"/>
    <x v="0"/>
    <x v="46"/>
    <x v="0"/>
    <x v="1"/>
    <m/>
    <m/>
    <m/>
    <n v="0"/>
    <m/>
    <n v="0"/>
    <m/>
  </r>
  <r>
    <x v="17"/>
    <x v="0"/>
    <x v="31"/>
    <x v="0"/>
    <x v="1"/>
    <m/>
    <m/>
    <m/>
    <n v="0"/>
    <m/>
    <n v="0"/>
    <m/>
  </r>
  <r>
    <x v="17"/>
    <x v="0"/>
    <x v="96"/>
    <x v="0"/>
    <x v="1"/>
    <m/>
    <m/>
    <m/>
    <n v="0"/>
    <m/>
    <n v="0"/>
    <m/>
  </r>
  <r>
    <x v="17"/>
    <x v="0"/>
    <x v="54"/>
    <x v="0"/>
    <x v="1"/>
    <m/>
    <m/>
    <m/>
    <n v="516863"/>
    <m/>
    <n v="516863"/>
    <m/>
  </r>
  <r>
    <x v="17"/>
    <x v="0"/>
    <x v="103"/>
    <x v="0"/>
    <x v="1"/>
    <m/>
    <m/>
    <m/>
    <n v="0"/>
    <m/>
    <n v="0"/>
    <m/>
  </r>
  <r>
    <x v="17"/>
    <x v="11"/>
    <x v="113"/>
    <x v="0"/>
    <x v="11"/>
    <n v="0"/>
    <m/>
    <m/>
    <m/>
    <m/>
    <n v="0"/>
    <m/>
  </r>
  <r>
    <x v="17"/>
    <x v="6"/>
    <x v="108"/>
    <x v="0"/>
    <x v="11"/>
    <n v="0"/>
    <m/>
    <m/>
    <m/>
    <m/>
    <n v="0"/>
    <m/>
  </r>
  <r>
    <x v="17"/>
    <x v="6"/>
    <x v="91"/>
    <x v="0"/>
    <x v="11"/>
    <n v="0"/>
    <m/>
    <m/>
    <m/>
    <m/>
    <n v="0"/>
    <m/>
  </r>
  <r>
    <x v="17"/>
    <x v="6"/>
    <x v="80"/>
    <x v="0"/>
    <x v="11"/>
    <n v="0"/>
    <m/>
    <m/>
    <m/>
    <m/>
    <n v="0"/>
    <m/>
  </r>
  <r>
    <x v="17"/>
    <x v="6"/>
    <x v="44"/>
    <x v="0"/>
    <x v="11"/>
    <n v="0"/>
    <m/>
    <m/>
    <m/>
    <m/>
    <n v="0"/>
    <m/>
  </r>
  <r>
    <x v="17"/>
    <x v="6"/>
    <x v="90"/>
    <x v="0"/>
    <x v="11"/>
    <n v="0"/>
    <m/>
    <m/>
    <m/>
    <m/>
    <n v="0"/>
    <m/>
  </r>
  <r>
    <x v="17"/>
    <x v="6"/>
    <x v="177"/>
    <x v="0"/>
    <x v="11"/>
    <n v="0"/>
    <m/>
    <m/>
    <m/>
    <m/>
    <n v="0"/>
    <m/>
  </r>
  <r>
    <x v="17"/>
    <x v="6"/>
    <x v="61"/>
    <x v="0"/>
    <x v="11"/>
    <n v="0"/>
    <m/>
    <m/>
    <m/>
    <m/>
    <n v="0"/>
    <m/>
  </r>
  <r>
    <x v="17"/>
    <x v="6"/>
    <x v="105"/>
    <x v="0"/>
    <x v="11"/>
    <n v="0"/>
    <m/>
    <m/>
    <m/>
    <m/>
    <n v="0"/>
    <m/>
  </r>
  <r>
    <x v="17"/>
    <x v="6"/>
    <x v="138"/>
    <x v="0"/>
    <x v="11"/>
    <n v="0"/>
    <m/>
    <m/>
    <m/>
    <m/>
    <n v="0"/>
    <m/>
  </r>
  <r>
    <x v="17"/>
    <x v="8"/>
    <x v="136"/>
    <x v="0"/>
    <x v="11"/>
    <n v="0"/>
    <m/>
    <m/>
    <m/>
    <m/>
    <n v="0"/>
    <m/>
  </r>
  <r>
    <x v="17"/>
    <x v="8"/>
    <x v="182"/>
    <x v="0"/>
    <x v="11"/>
    <n v="0"/>
    <m/>
    <m/>
    <m/>
    <m/>
    <n v="0"/>
    <m/>
  </r>
  <r>
    <x v="17"/>
    <x v="8"/>
    <x v="179"/>
    <x v="0"/>
    <x v="11"/>
    <n v="0"/>
    <m/>
    <m/>
    <m/>
    <m/>
    <n v="0"/>
    <m/>
  </r>
  <r>
    <x v="17"/>
    <x v="8"/>
    <x v="135"/>
    <x v="0"/>
    <x v="11"/>
    <n v="0"/>
    <m/>
    <m/>
    <m/>
    <m/>
    <n v="0"/>
    <m/>
  </r>
  <r>
    <x v="17"/>
    <x v="8"/>
    <x v="114"/>
    <x v="0"/>
    <x v="11"/>
    <n v="0"/>
    <m/>
    <m/>
    <m/>
    <m/>
    <n v="0"/>
    <m/>
  </r>
  <r>
    <x v="17"/>
    <x v="8"/>
    <x v="175"/>
    <x v="0"/>
    <x v="11"/>
    <n v="0"/>
    <m/>
    <m/>
    <m/>
    <m/>
    <n v="0"/>
    <m/>
  </r>
  <r>
    <x v="17"/>
    <x v="8"/>
    <x v="221"/>
    <x v="0"/>
    <x v="11"/>
    <n v="0"/>
    <m/>
    <m/>
    <m/>
    <m/>
    <n v="0"/>
    <m/>
  </r>
  <r>
    <x v="17"/>
    <x v="8"/>
    <x v="102"/>
    <x v="0"/>
    <x v="11"/>
    <n v="0"/>
    <m/>
    <m/>
    <m/>
    <m/>
    <n v="0"/>
    <m/>
  </r>
  <r>
    <x v="17"/>
    <x v="8"/>
    <x v="71"/>
    <x v="0"/>
    <x v="11"/>
    <n v="0"/>
    <m/>
    <m/>
    <m/>
    <m/>
    <n v="0"/>
    <m/>
  </r>
  <r>
    <x v="17"/>
    <x v="8"/>
    <x v="171"/>
    <x v="0"/>
    <x v="11"/>
    <n v="0"/>
    <m/>
    <m/>
    <m/>
    <m/>
    <n v="0"/>
    <m/>
  </r>
  <r>
    <x v="17"/>
    <x v="8"/>
    <x v="83"/>
    <x v="0"/>
    <x v="11"/>
    <n v="0"/>
    <m/>
    <m/>
    <m/>
    <m/>
    <n v="0"/>
    <m/>
  </r>
  <r>
    <x v="17"/>
    <x v="10"/>
    <x v="109"/>
    <x v="0"/>
    <x v="11"/>
    <n v="0"/>
    <m/>
    <m/>
    <m/>
    <m/>
    <n v="0"/>
    <m/>
  </r>
  <r>
    <x v="17"/>
    <x v="10"/>
    <x v="165"/>
    <x v="0"/>
    <x v="11"/>
    <n v="0"/>
    <m/>
    <m/>
    <m/>
    <m/>
    <n v="0"/>
    <m/>
  </r>
  <r>
    <x v="17"/>
    <x v="10"/>
    <x v="144"/>
    <x v="0"/>
    <x v="11"/>
    <n v="0"/>
    <m/>
    <m/>
    <m/>
    <m/>
    <n v="0"/>
    <m/>
  </r>
  <r>
    <x v="17"/>
    <x v="10"/>
    <x v="151"/>
    <x v="0"/>
    <x v="11"/>
    <n v="0"/>
    <m/>
    <m/>
    <m/>
    <m/>
    <n v="0"/>
    <m/>
  </r>
  <r>
    <x v="17"/>
    <x v="4"/>
    <x v="36"/>
    <x v="0"/>
    <x v="11"/>
    <n v="0"/>
    <m/>
    <m/>
    <m/>
    <m/>
    <n v="0"/>
    <m/>
  </r>
  <r>
    <x v="17"/>
    <x v="4"/>
    <x v="57"/>
    <x v="0"/>
    <x v="11"/>
    <n v="0"/>
    <m/>
    <m/>
    <m/>
    <m/>
    <n v="0"/>
    <m/>
  </r>
  <r>
    <x v="17"/>
    <x v="4"/>
    <x v="35"/>
    <x v="0"/>
    <x v="11"/>
    <n v="0"/>
    <m/>
    <m/>
    <m/>
    <m/>
    <n v="0"/>
    <m/>
  </r>
  <r>
    <x v="17"/>
    <x v="4"/>
    <x v="34"/>
    <x v="0"/>
    <x v="11"/>
    <n v="0"/>
    <m/>
    <m/>
    <m/>
    <m/>
    <n v="0"/>
    <m/>
  </r>
  <r>
    <x v="17"/>
    <x v="3"/>
    <x v="97"/>
    <x v="0"/>
    <x v="11"/>
    <n v="0"/>
    <m/>
    <m/>
    <m/>
    <m/>
    <n v="0"/>
    <m/>
  </r>
  <r>
    <x v="17"/>
    <x v="3"/>
    <x v="55"/>
    <x v="0"/>
    <x v="11"/>
    <n v="0"/>
    <m/>
    <m/>
    <m/>
    <m/>
    <n v="0"/>
    <m/>
  </r>
  <r>
    <x v="17"/>
    <x v="3"/>
    <x v="16"/>
    <x v="0"/>
    <x v="11"/>
    <n v="0"/>
    <m/>
    <m/>
    <m/>
    <m/>
    <n v="0"/>
    <m/>
  </r>
  <r>
    <x v="17"/>
    <x v="4"/>
    <x v="155"/>
    <x v="0"/>
    <x v="11"/>
    <n v="0"/>
    <m/>
    <m/>
    <m/>
    <m/>
    <n v="0"/>
    <m/>
  </r>
  <r>
    <x v="17"/>
    <x v="4"/>
    <x v="73"/>
    <x v="0"/>
    <x v="11"/>
    <n v="0"/>
    <m/>
    <m/>
    <m/>
    <m/>
    <n v="0"/>
    <m/>
  </r>
  <r>
    <x v="17"/>
    <x v="4"/>
    <x v="56"/>
    <x v="0"/>
    <x v="11"/>
    <n v="0"/>
    <m/>
    <m/>
    <m/>
    <m/>
    <n v="0"/>
    <m/>
  </r>
  <r>
    <x v="17"/>
    <x v="4"/>
    <x v="27"/>
    <x v="0"/>
    <x v="11"/>
    <n v="0"/>
    <m/>
    <m/>
    <m/>
    <m/>
    <n v="0"/>
    <m/>
  </r>
  <r>
    <x v="17"/>
    <x v="4"/>
    <x v="45"/>
    <x v="0"/>
    <x v="11"/>
    <n v="0"/>
    <m/>
    <m/>
    <m/>
    <m/>
    <n v="0"/>
    <m/>
  </r>
  <r>
    <x v="17"/>
    <x v="4"/>
    <x v="17"/>
    <x v="0"/>
    <x v="11"/>
    <n v="0"/>
    <m/>
    <m/>
    <m/>
    <m/>
    <n v="0"/>
    <m/>
  </r>
  <r>
    <x v="17"/>
    <x v="4"/>
    <x v="65"/>
    <x v="0"/>
    <x v="11"/>
    <n v="207535"/>
    <m/>
    <m/>
    <m/>
    <m/>
    <n v="207535"/>
    <m/>
  </r>
  <r>
    <x v="17"/>
    <x v="4"/>
    <x v="53"/>
    <x v="0"/>
    <x v="11"/>
    <n v="0"/>
    <m/>
    <m/>
    <m/>
    <m/>
    <n v="0"/>
    <m/>
  </r>
  <r>
    <x v="17"/>
    <x v="2"/>
    <x v="48"/>
    <x v="0"/>
    <x v="11"/>
    <n v="0"/>
    <m/>
    <m/>
    <m/>
    <m/>
    <n v="0"/>
    <m/>
  </r>
  <r>
    <x v="17"/>
    <x v="2"/>
    <x v="49"/>
    <x v="0"/>
    <x v="11"/>
    <n v="0"/>
    <m/>
    <m/>
    <m/>
    <m/>
    <n v="0"/>
    <m/>
  </r>
  <r>
    <x v="17"/>
    <x v="2"/>
    <x v="47"/>
    <x v="0"/>
    <x v="11"/>
    <n v="0"/>
    <m/>
    <m/>
    <m/>
    <m/>
    <n v="0"/>
    <m/>
  </r>
  <r>
    <x v="17"/>
    <x v="2"/>
    <x v="88"/>
    <x v="0"/>
    <x v="11"/>
    <n v="0"/>
    <m/>
    <m/>
    <m/>
    <m/>
    <n v="0"/>
    <m/>
  </r>
  <r>
    <x v="17"/>
    <x v="2"/>
    <x v="110"/>
    <x v="0"/>
    <x v="11"/>
    <n v="0"/>
    <m/>
    <m/>
    <m/>
    <m/>
    <n v="0"/>
    <m/>
  </r>
  <r>
    <x v="17"/>
    <x v="2"/>
    <x v="87"/>
    <x v="0"/>
    <x v="11"/>
    <n v="0"/>
    <m/>
    <m/>
    <m/>
    <m/>
    <n v="0"/>
    <m/>
  </r>
  <r>
    <x v="17"/>
    <x v="2"/>
    <x v="84"/>
    <x v="0"/>
    <x v="11"/>
    <n v="0"/>
    <m/>
    <m/>
    <m/>
    <m/>
    <n v="0"/>
    <m/>
  </r>
  <r>
    <x v="17"/>
    <x v="2"/>
    <x v="11"/>
    <x v="0"/>
    <x v="11"/>
    <n v="0"/>
    <m/>
    <m/>
    <m/>
    <m/>
    <n v="0"/>
    <m/>
  </r>
  <r>
    <x v="17"/>
    <x v="2"/>
    <x v="120"/>
    <x v="0"/>
    <x v="11"/>
    <n v="0"/>
    <m/>
    <m/>
    <m/>
    <m/>
    <n v="0"/>
    <m/>
  </r>
  <r>
    <x v="17"/>
    <x v="2"/>
    <x v="58"/>
    <x v="0"/>
    <x v="11"/>
    <n v="0"/>
    <m/>
    <m/>
    <m/>
    <m/>
    <n v="0"/>
    <m/>
  </r>
  <r>
    <x v="17"/>
    <x v="2"/>
    <x v="112"/>
    <x v="0"/>
    <x v="11"/>
    <n v="0"/>
    <m/>
    <m/>
    <m/>
    <m/>
    <n v="0"/>
    <m/>
  </r>
  <r>
    <x v="17"/>
    <x v="2"/>
    <x v="20"/>
    <x v="0"/>
    <x v="11"/>
    <n v="0"/>
    <m/>
    <m/>
    <m/>
    <m/>
    <n v="0"/>
    <m/>
  </r>
  <r>
    <x v="17"/>
    <x v="2"/>
    <x v="86"/>
    <x v="0"/>
    <x v="11"/>
    <n v="0"/>
    <m/>
    <m/>
    <m/>
    <m/>
    <n v="0"/>
    <m/>
  </r>
  <r>
    <x v="17"/>
    <x v="2"/>
    <x v="59"/>
    <x v="0"/>
    <x v="11"/>
    <n v="0"/>
    <m/>
    <m/>
    <m/>
    <m/>
    <n v="0"/>
    <m/>
  </r>
  <r>
    <x v="17"/>
    <x v="2"/>
    <x v="10"/>
    <x v="0"/>
    <x v="11"/>
    <n v="0"/>
    <m/>
    <m/>
    <m/>
    <m/>
    <n v="0"/>
    <m/>
  </r>
  <r>
    <x v="17"/>
    <x v="2"/>
    <x v="4"/>
    <x v="0"/>
    <x v="11"/>
    <n v="0"/>
    <m/>
    <m/>
    <m/>
    <m/>
    <n v="0"/>
    <m/>
  </r>
  <r>
    <x v="17"/>
    <x v="2"/>
    <x v="29"/>
    <x v="0"/>
    <x v="11"/>
    <n v="0"/>
    <m/>
    <m/>
    <m/>
    <m/>
    <n v="0"/>
    <m/>
  </r>
  <r>
    <x v="17"/>
    <x v="2"/>
    <x v="26"/>
    <x v="0"/>
    <x v="11"/>
    <n v="0"/>
    <m/>
    <m/>
    <m/>
    <m/>
    <n v="0"/>
    <m/>
  </r>
  <r>
    <x v="17"/>
    <x v="2"/>
    <x v="122"/>
    <x v="0"/>
    <x v="11"/>
    <n v="0"/>
    <m/>
    <m/>
    <m/>
    <m/>
    <n v="0"/>
    <m/>
  </r>
  <r>
    <x v="17"/>
    <x v="3"/>
    <x v="74"/>
    <x v="0"/>
    <x v="11"/>
    <n v="0"/>
    <m/>
    <m/>
    <m/>
    <m/>
    <n v="0"/>
    <m/>
  </r>
  <r>
    <x v="17"/>
    <x v="3"/>
    <x v="111"/>
    <x v="0"/>
    <x v="11"/>
    <n v="0"/>
    <m/>
    <m/>
    <m/>
    <m/>
    <n v="0"/>
    <m/>
  </r>
  <r>
    <x v="17"/>
    <x v="3"/>
    <x v="134"/>
    <x v="0"/>
    <x v="11"/>
    <n v="0"/>
    <m/>
    <m/>
    <m/>
    <m/>
    <n v="0"/>
    <m/>
  </r>
  <r>
    <x v="17"/>
    <x v="3"/>
    <x v="183"/>
    <x v="0"/>
    <x v="11"/>
    <n v="0"/>
    <m/>
    <m/>
    <m/>
    <m/>
    <n v="0"/>
    <m/>
  </r>
  <r>
    <x v="17"/>
    <x v="3"/>
    <x v="51"/>
    <x v="0"/>
    <x v="11"/>
    <n v="0"/>
    <m/>
    <m/>
    <m/>
    <m/>
    <n v="0"/>
    <m/>
  </r>
  <r>
    <x v="17"/>
    <x v="3"/>
    <x v="104"/>
    <x v="0"/>
    <x v="11"/>
    <n v="0"/>
    <m/>
    <m/>
    <m/>
    <m/>
    <n v="0"/>
    <m/>
  </r>
  <r>
    <x v="17"/>
    <x v="3"/>
    <x v="42"/>
    <x v="0"/>
    <x v="11"/>
    <n v="0"/>
    <m/>
    <m/>
    <m/>
    <m/>
    <n v="0"/>
    <m/>
  </r>
  <r>
    <x v="17"/>
    <x v="3"/>
    <x v="38"/>
    <x v="0"/>
    <x v="11"/>
    <n v="0"/>
    <m/>
    <m/>
    <m/>
    <m/>
    <n v="0"/>
    <m/>
  </r>
  <r>
    <x v="17"/>
    <x v="3"/>
    <x v="63"/>
    <x v="0"/>
    <x v="11"/>
    <n v="0"/>
    <m/>
    <m/>
    <m/>
    <m/>
    <n v="0"/>
    <m/>
  </r>
  <r>
    <x v="17"/>
    <x v="3"/>
    <x v="98"/>
    <x v="0"/>
    <x v="11"/>
    <n v="0"/>
    <m/>
    <m/>
    <m/>
    <m/>
    <n v="0"/>
    <m/>
  </r>
  <r>
    <x v="17"/>
    <x v="3"/>
    <x v="119"/>
    <x v="0"/>
    <x v="11"/>
    <n v="0"/>
    <m/>
    <m/>
    <m/>
    <m/>
    <n v="0"/>
    <m/>
  </r>
  <r>
    <x v="17"/>
    <x v="3"/>
    <x v="190"/>
    <x v="0"/>
    <x v="11"/>
    <n v="0"/>
    <m/>
    <m/>
    <m/>
    <m/>
    <n v="0"/>
    <m/>
  </r>
  <r>
    <x v="17"/>
    <x v="2"/>
    <x v="81"/>
    <x v="0"/>
    <x v="11"/>
    <n v="0"/>
    <m/>
    <m/>
    <m/>
    <m/>
    <n v="0"/>
    <m/>
  </r>
  <r>
    <x v="17"/>
    <x v="2"/>
    <x v="43"/>
    <x v="0"/>
    <x v="11"/>
    <n v="0"/>
    <m/>
    <m/>
    <m/>
    <m/>
    <n v="0"/>
    <m/>
  </r>
  <r>
    <x v="17"/>
    <x v="1"/>
    <x v="23"/>
    <x v="0"/>
    <x v="11"/>
    <n v="0"/>
    <m/>
    <m/>
    <m/>
    <m/>
    <n v="0"/>
    <m/>
  </r>
  <r>
    <x v="17"/>
    <x v="1"/>
    <x v="24"/>
    <x v="0"/>
    <x v="11"/>
    <n v="0"/>
    <m/>
    <m/>
    <m/>
    <m/>
    <n v="0"/>
    <m/>
  </r>
  <r>
    <x v="17"/>
    <x v="1"/>
    <x v="79"/>
    <x v="0"/>
    <x v="11"/>
    <n v="0"/>
    <m/>
    <m/>
    <m/>
    <m/>
    <n v="0"/>
    <m/>
  </r>
  <r>
    <x v="17"/>
    <x v="1"/>
    <x v="41"/>
    <x v="0"/>
    <x v="11"/>
    <n v="0"/>
    <m/>
    <m/>
    <m/>
    <m/>
    <n v="0"/>
    <m/>
  </r>
  <r>
    <x v="17"/>
    <x v="1"/>
    <x v="2"/>
    <x v="0"/>
    <x v="11"/>
    <n v="0"/>
    <m/>
    <m/>
    <m/>
    <m/>
    <n v="0"/>
    <m/>
  </r>
  <r>
    <x v="17"/>
    <x v="1"/>
    <x v="21"/>
    <x v="0"/>
    <x v="11"/>
    <n v="0"/>
    <m/>
    <m/>
    <m/>
    <m/>
    <n v="0"/>
    <m/>
  </r>
  <r>
    <x v="17"/>
    <x v="1"/>
    <x v="5"/>
    <x v="0"/>
    <x v="11"/>
    <n v="0"/>
    <m/>
    <m/>
    <m/>
    <m/>
    <n v="0"/>
    <m/>
  </r>
  <r>
    <x v="17"/>
    <x v="1"/>
    <x v="37"/>
    <x v="0"/>
    <x v="11"/>
    <n v="0"/>
    <m/>
    <m/>
    <m/>
    <m/>
    <n v="0"/>
    <m/>
  </r>
  <r>
    <x v="17"/>
    <x v="1"/>
    <x v="19"/>
    <x v="0"/>
    <x v="11"/>
    <n v="0"/>
    <m/>
    <m/>
    <m/>
    <m/>
    <n v="0"/>
    <m/>
  </r>
  <r>
    <x v="17"/>
    <x v="1"/>
    <x v="30"/>
    <x v="0"/>
    <x v="11"/>
    <n v="0"/>
    <m/>
    <m/>
    <m/>
    <m/>
    <n v="0"/>
    <m/>
  </r>
  <r>
    <x v="17"/>
    <x v="1"/>
    <x v="14"/>
    <x v="0"/>
    <x v="11"/>
    <n v="0"/>
    <m/>
    <m/>
    <m/>
    <m/>
    <n v="0"/>
    <m/>
  </r>
  <r>
    <x v="17"/>
    <x v="1"/>
    <x v="6"/>
    <x v="0"/>
    <x v="11"/>
    <n v="0"/>
    <m/>
    <m/>
    <m/>
    <m/>
    <n v="0"/>
    <m/>
  </r>
  <r>
    <x v="17"/>
    <x v="1"/>
    <x v="25"/>
    <x v="0"/>
    <x v="11"/>
    <n v="0"/>
    <m/>
    <m/>
    <m/>
    <m/>
    <n v="0"/>
    <m/>
  </r>
  <r>
    <x v="17"/>
    <x v="1"/>
    <x v="28"/>
    <x v="0"/>
    <x v="11"/>
    <n v="0"/>
    <m/>
    <m/>
    <m/>
    <m/>
    <n v="0"/>
    <m/>
  </r>
  <r>
    <x v="17"/>
    <x v="1"/>
    <x v="169"/>
    <x v="0"/>
    <x v="11"/>
    <n v="0"/>
    <m/>
    <m/>
    <m/>
    <m/>
    <n v="0"/>
    <m/>
  </r>
  <r>
    <x v="17"/>
    <x v="1"/>
    <x v="64"/>
    <x v="0"/>
    <x v="11"/>
    <n v="0"/>
    <m/>
    <m/>
    <m/>
    <m/>
    <n v="0"/>
    <m/>
  </r>
  <r>
    <x v="17"/>
    <x v="1"/>
    <x v="75"/>
    <x v="0"/>
    <x v="11"/>
    <n v="0"/>
    <m/>
    <m/>
    <m/>
    <m/>
    <n v="0"/>
    <m/>
  </r>
  <r>
    <x v="17"/>
    <x v="1"/>
    <x v="94"/>
    <x v="0"/>
    <x v="11"/>
    <n v="0"/>
    <m/>
    <m/>
    <m/>
    <m/>
    <n v="0"/>
    <m/>
  </r>
  <r>
    <x v="17"/>
    <x v="1"/>
    <x v="163"/>
    <x v="0"/>
    <x v="11"/>
    <n v="0"/>
    <m/>
    <m/>
    <m/>
    <m/>
    <n v="0"/>
    <m/>
  </r>
  <r>
    <x v="17"/>
    <x v="1"/>
    <x v="166"/>
    <x v="0"/>
    <x v="11"/>
    <n v="0"/>
    <m/>
    <m/>
    <m/>
    <m/>
    <n v="0"/>
    <m/>
  </r>
  <r>
    <x v="17"/>
    <x v="1"/>
    <x v="116"/>
    <x v="0"/>
    <x v="11"/>
    <n v="0"/>
    <m/>
    <m/>
    <m/>
    <m/>
    <n v="0"/>
    <m/>
  </r>
  <r>
    <x v="17"/>
    <x v="1"/>
    <x v="145"/>
    <x v="0"/>
    <x v="11"/>
    <n v="0"/>
    <m/>
    <m/>
    <m/>
    <m/>
    <n v="0"/>
    <m/>
  </r>
  <r>
    <x v="17"/>
    <x v="1"/>
    <x v="118"/>
    <x v="0"/>
    <x v="11"/>
    <n v="0"/>
    <m/>
    <m/>
    <m/>
    <m/>
    <n v="0"/>
    <m/>
  </r>
  <r>
    <x v="17"/>
    <x v="1"/>
    <x v="153"/>
    <x v="0"/>
    <x v="11"/>
    <n v="0"/>
    <m/>
    <m/>
    <m/>
    <m/>
    <n v="0"/>
    <m/>
  </r>
  <r>
    <x v="17"/>
    <x v="1"/>
    <x v="129"/>
    <x v="0"/>
    <x v="11"/>
    <n v="0"/>
    <m/>
    <m/>
    <m/>
    <m/>
    <n v="0"/>
    <m/>
  </r>
  <r>
    <x v="17"/>
    <x v="1"/>
    <x v="93"/>
    <x v="0"/>
    <x v="11"/>
    <n v="0"/>
    <m/>
    <m/>
    <m/>
    <m/>
    <n v="0"/>
    <m/>
  </r>
  <r>
    <x v="17"/>
    <x v="1"/>
    <x v="67"/>
    <x v="0"/>
    <x v="11"/>
    <n v="0"/>
    <m/>
    <m/>
    <m/>
    <m/>
    <n v="0"/>
    <m/>
  </r>
  <r>
    <x v="17"/>
    <x v="1"/>
    <x v="85"/>
    <x v="0"/>
    <x v="11"/>
    <n v="0"/>
    <m/>
    <m/>
    <m/>
    <m/>
    <n v="0"/>
    <m/>
  </r>
  <r>
    <x v="17"/>
    <x v="1"/>
    <x v="99"/>
    <x v="0"/>
    <x v="11"/>
    <n v="0"/>
    <m/>
    <m/>
    <m/>
    <m/>
    <n v="0"/>
    <m/>
  </r>
  <r>
    <x v="17"/>
    <x v="1"/>
    <x v="123"/>
    <x v="0"/>
    <x v="11"/>
    <n v="0"/>
    <m/>
    <m/>
    <m/>
    <m/>
    <n v="0"/>
    <m/>
  </r>
  <r>
    <x v="17"/>
    <x v="1"/>
    <x v="100"/>
    <x v="0"/>
    <x v="11"/>
    <n v="0"/>
    <m/>
    <m/>
    <m/>
    <m/>
    <n v="0"/>
    <m/>
  </r>
  <r>
    <x v="17"/>
    <x v="1"/>
    <x v="3"/>
    <x v="0"/>
    <x v="11"/>
    <n v="0"/>
    <m/>
    <m/>
    <m/>
    <m/>
    <n v="0"/>
    <m/>
  </r>
  <r>
    <x v="17"/>
    <x v="1"/>
    <x v="13"/>
    <x v="0"/>
    <x v="11"/>
    <n v="0"/>
    <m/>
    <m/>
    <m/>
    <m/>
    <n v="0"/>
    <m/>
  </r>
  <r>
    <x v="17"/>
    <x v="1"/>
    <x v="15"/>
    <x v="0"/>
    <x v="11"/>
    <n v="0"/>
    <m/>
    <m/>
    <m/>
    <m/>
    <n v="0"/>
    <m/>
  </r>
  <r>
    <x v="17"/>
    <x v="1"/>
    <x v="76"/>
    <x v="0"/>
    <x v="11"/>
    <n v="0"/>
    <m/>
    <m/>
    <m/>
    <m/>
    <n v="0"/>
    <m/>
  </r>
  <r>
    <x v="17"/>
    <x v="1"/>
    <x v="92"/>
    <x v="0"/>
    <x v="11"/>
    <n v="0"/>
    <m/>
    <m/>
    <m/>
    <m/>
    <n v="0"/>
    <m/>
  </r>
  <r>
    <x v="17"/>
    <x v="1"/>
    <x v="125"/>
    <x v="0"/>
    <x v="11"/>
    <n v="0"/>
    <m/>
    <m/>
    <m/>
    <m/>
    <n v="0"/>
    <m/>
  </r>
  <r>
    <x v="17"/>
    <x v="1"/>
    <x v="127"/>
    <x v="0"/>
    <x v="11"/>
    <n v="0"/>
    <m/>
    <m/>
    <m/>
    <m/>
    <n v="0"/>
    <m/>
  </r>
  <r>
    <x v="17"/>
    <x v="1"/>
    <x v="141"/>
    <x v="0"/>
    <x v="11"/>
    <n v="0"/>
    <m/>
    <m/>
    <m/>
    <m/>
    <n v="0"/>
    <m/>
  </r>
  <r>
    <x v="17"/>
    <x v="5"/>
    <x v="89"/>
    <x v="0"/>
    <x v="11"/>
    <n v="0"/>
    <m/>
    <m/>
    <m/>
    <m/>
    <n v="0"/>
    <m/>
  </r>
  <r>
    <x v="17"/>
    <x v="5"/>
    <x v="69"/>
    <x v="0"/>
    <x v="11"/>
    <n v="24762"/>
    <m/>
    <m/>
    <m/>
    <m/>
    <n v="24762"/>
    <m/>
  </r>
  <r>
    <x v="17"/>
    <x v="5"/>
    <x v="33"/>
    <x v="0"/>
    <x v="11"/>
    <n v="0"/>
    <m/>
    <m/>
    <m/>
    <m/>
    <n v="0"/>
    <m/>
  </r>
  <r>
    <x v="17"/>
    <x v="5"/>
    <x v="39"/>
    <x v="0"/>
    <x v="11"/>
    <n v="0"/>
    <m/>
    <m/>
    <m/>
    <m/>
    <n v="0"/>
    <m/>
  </r>
  <r>
    <x v="17"/>
    <x v="5"/>
    <x v="22"/>
    <x v="0"/>
    <x v="11"/>
    <n v="0"/>
    <m/>
    <m/>
    <m/>
    <m/>
    <n v="0"/>
    <m/>
  </r>
  <r>
    <x v="17"/>
    <x v="7"/>
    <x v="121"/>
    <x v="0"/>
    <x v="11"/>
    <n v="0"/>
    <m/>
    <m/>
    <m/>
    <m/>
    <n v="0"/>
    <m/>
  </r>
  <r>
    <x v="17"/>
    <x v="7"/>
    <x v="52"/>
    <x v="0"/>
    <x v="11"/>
    <n v="0"/>
    <m/>
    <m/>
    <m/>
    <m/>
    <n v="0"/>
    <m/>
  </r>
  <r>
    <x v="17"/>
    <x v="7"/>
    <x v="82"/>
    <x v="0"/>
    <x v="11"/>
    <n v="0"/>
    <m/>
    <m/>
    <m/>
    <m/>
    <n v="0"/>
    <m/>
  </r>
  <r>
    <x v="17"/>
    <x v="5"/>
    <x v="66"/>
    <x v="0"/>
    <x v="11"/>
    <n v="0"/>
    <m/>
    <m/>
    <m/>
    <m/>
    <n v="0"/>
    <m/>
  </r>
  <r>
    <x v="17"/>
    <x v="7"/>
    <x v="117"/>
    <x v="0"/>
    <x v="11"/>
    <n v="0"/>
    <m/>
    <m/>
    <m/>
    <m/>
    <n v="0"/>
    <m/>
  </r>
  <r>
    <x v="17"/>
    <x v="7"/>
    <x v="115"/>
    <x v="0"/>
    <x v="11"/>
    <n v="0"/>
    <m/>
    <m/>
    <m/>
    <m/>
    <n v="0"/>
    <m/>
  </r>
  <r>
    <x v="17"/>
    <x v="7"/>
    <x v="139"/>
    <x v="0"/>
    <x v="11"/>
    <n v="0"/>
    <m/>
    <m/>
    <m/>
    <m/>
    <n v="0"/>
    <m/>
  </r>
  <r>
    <x v="17"/>
    <x v="7"/>
    <x v="72"/>
    <x v="0"/>
    <x v="11"/>
    <n v="0"/>
    <m/>
    <m/>
    <m/>
    <m/>
    <n v="0"/>
    <m/>
  </r>
  <r>
    <x v="17"/>
    <x v="7"/>
    <x v="62"/>
    <x v="0"/>
    <x v="11"/>
    <n v="0"/>
    <m/>
    <m/>
    <m/>
    <m/>
    <n v="0"/>
    <m/>
  </r>
  <r>
    <x v="17"/>
    <x v="7"/>
    <x v="149"/>
    <x v="0"/>
    <x v="11"/>
    <n v="0"/>
    <m/>
    <m/>
    <m/>
    <m/>
    <n v="0"/>
    <m/>
  </r>
  <r>
    <x v="17"/>
    <x v="7"/>
    <x v="133"/>
    <x v="0"/>
    <x v="11"/>
    <n v="0"/>
    <m/>
    <m/>
    <m/>
    <m/>
    <n v="0"/>
    <m/>
  </r>
  <r>
    <x v="17"/>
    <x v="7"/>
    <x v="130"/>
    <x v="0"/>
    <x v="11"/>
    <n v="0"/>
    <m/>
    <m/>
    <m/>
    <m/>
    <n v="0"/>
    <m/>
  </r>
  <r>
    <x v="17"/>
    <x v="9"/>
    <x v="106"/>
    <x v="0"/>
    <x v="11"/>
    <n v="0"/>
    <m/>
    <m/>
    <m/>
    <m/>
    <n v="0"/>
    <m/>
  </r>
  <r>
    <x v="17"/>
    <x v="9"/>
    <x v="107"/>
    <x v="0"/>
    <x v="11"/>
    <n v="0"/>
    <m/>
    <m/>
    <m/>
    <m/>
    <n v="0"/>
    <m/>
  </r>
  <r>
    <x v="17"/>
    <x v="9"/>
    <x v="126"/>
    <x v="0"/>
    <x v="11"/>
    <n v="0"/>
    <m/>
    <m/>
    <m/>
    <m/>
    <n v="0"/>
    <m/>
  </r>
  <r>
    <x v="17"/>
    <x v="9"/>
    <x v="154"/>
    <x v="0"/>
    <x v="11"/>
    <n v="0"/>
    <m/>
    <m/>
    <m/>
    <m/>
    <n v="0"/>
    <m/>
  </r>
  <r>
    <x v="17"/>
    <x v="9"/>
    <x v="95"/>
    <x v="0"/>
    <x v="11"/>
    <n v="0"/>
    <m/>
    <m/>
    <m/>
    <m/>
    <n v="0"/>
    <m/>
  </r>
  <r>
    <x v="17"/>
    <x v="9"/>
    <x v="161"/>
    <x v="0"/>
    <x v="11"/>
    <n v="0"/>
    <m/>
    <m/>
    <m/>
    <m/>
    <n v="0"/>
    <m/>
  </r>
  <r>
    <x v="17"/>
    <x v="9"/>
    <x v="158"/>
    <x v="0"/>
    <x v="11"/>
    <n v="0"/>
    <m/>
    <m/>
    <m/>
    <m/>
    <n v="0"/>
    <m/>
  </r>
  <r>
    <x v="17"/>
    <x v="9"/>
    <x v="148"/>
    <x v="0"/>
    <x v="11"/>
    <n v="0"/>
    <m/>
    <m/>
    <m/>
    <m/>
    <n v="0"/>
    <m/>
  </r>
  <r>
    <x v="17"/>
    <x v="9"/>
    <x v="142"/>
    <x v="0"/>
    <x v="11"/>
    <n v="0"/>
    <m/>
    <m/>
    <m/>
    <m/>
    <n v="0"/>
    <m/>
  </r>
  <r>
    <x v="17"/>
    <x v="9"/>
    <x v="173"/>
    <x v="0"/>
    <x v="11"/>
    <n v="0"/>
    <m/>
    <m/>
    <m/>
    <m/>
    <n v="0"/>
    <m/>
  </r>
  <r>
    <x v="17"/>
    <x v="9"/>
    <x v="137"/>
    <x v="0"/>
    <x v="11"/>
    <n v="0"/>
    <m/>
    <m/>
    <m/>
    <m/>
    <n v="0"/>
    <m/>
  </r>
  <r>
    <x v="17"/>
    <x v="9"/>
    <x v="146"/>
    <x v="0"/>
    <x v="11"/>
    <n v="0"/>
    <m/>
    <m/>
    <m/>
    <m/>
    <n v="0"/>
    <m/>
  </r>
  <r>
    <x v="17"/>
    <x v="9"/>
    <x v="159"/>
    <x v="0"/>
    <x v="11"/>
    <n v="0"/>
    <m/>
    <m/>
    <m/>
    <m/>
    <n v="0"/>
    <m/>
  </r>
  <r>
    <x v="17"/>
    <x v="9"/>
    <x v="170"/>
    <x v="0"/>
    <x v="11"/>
    <n v="0"/>
    <m/>
    <m/>
    <m/>
    <m/>
    <n v="0"/>
    <m/>
  </r>
  <r>
    <x v="17"/>
    <x v="12"/>
    <x v="157"/>
    <x v="0"/>
    <x v="11"/>
    <n v="0"/>
    <m/>
    <m/>
    <m/>
    <m/>
    <n v="0"/>
    <m/>
  </r>
  <r>
    <x v="17"/>
    <x v="12"/>
    <x v="156"/>
    <x v="0"/>
    <x v="11"/>
    <n v="0"/>
    <m/>
    <m/>
    <m/>
    <m/>
    <n v="0"/>
    <m/>
  </r>
  <r>
    <x v="17"/>
    <x v="0"/>
    <x v="9"/>
    <x v="0"/>
    <x v="11"/>
    <n v="0"/>
    <m/>
    <m/>
    <m/>
    <m/>
    <n v="0"/>
    <m/>
  </r>
  <r>
    <x v="17"/>
    <x v="0"/>
    <x v="0"/>
    <x v="0"/>
    <x v="11"/>
    <n v="0"/>
    <m/>
    <m/>
    <m/>
    <m/>
    <n v="0"/>
    <m/>
  </r>
  <r>
    <x v="17"/>
    <x v="0"/>
    <x v="68"/>
    <x v="0"/>
    <x v="11"/>
    <n v="0"/>
    <m/>
    <m/>
    <m/>
    <m/>
    <n v="0"/>
    <m/>
  </r>
  <r>
    <x v="17"/>
    <x v="0"/>
    <x v="128"/>
    <x v="0"/>
    <x v="11"/>
    <n v="0"/>
    <m/>
    <m/>
    <m/>
    <m/>
    <n v="0"/>
    <m/>
  </r>
  <r>
    <x v="17"/>
    <x v="0"/>
    <x v="124"/>
    <x v="0"/>
    <x v="11"/>
    <n v="0"/>
    <m/>
    <m/>
    <m/>
    <m/>
    <n v="0"/>
    <m/>
  </r>
  <r>
    <x v="17"/>
    <x v="0"/>
    <x v="12"/>
    <x v="0"/>
    <x v="11"/>
    <n v="0"/>
    <m/>
    <m/>
    <m/>
    <m/>
    <n v="0"/>
    <m/>
  </r>
  <r>
    <x v="17"/>
    <x v="0"/>
    <x v="40"/>
    <x v="0"/>
    <x v="11"/>
    <n v="0"/>
    <m/>
    <m/>
    <m/>
    <m/>
    <n v="0"/>
    <m/>
  </r>
  <r>
    <x v="17"/>
    <x v="0"/>
    <x v="70"/>
    <x v="0"/>
    <x v="11"/>
    <n v="0"/>
    <m/>
    <m/>
    <m/>
    <m/>
    <n v="0"/>
    <m/>
  </r>
  <r>
    <x v="17"/>
    <x v="0"/>
    <x v="77"/>
    <x v="0"/>
    <x v="11"/>
    <n v="0"/>
    <m/>
    <m/>
    <m/>
    <m/>
    <n v="0"/>
    <m/>
  </r>
  <r>
    <x v="17"/>
    <x v="0"/>
    <x v="131"/>
    <x v="0"/>
    <x v="11"/>
    <n v="0"/>
    <m/>
    <m/>
    <m/>
    <m/>
    <n v="0"/>
    <m/>
  </r>
  <r>
    <x v="17"/>
    <x v="0"/>
    <x v="7"/>
    <x v="0"/>
    <x v="11"/>
    <n v="0"/>
    <m/>
    <m/>
    <m/>
    <m/>
    <n v="0"/>
    <m/>
  </r>
  <r>
    <x v="17"/>
    <x v="0"/>
    <x v="50"/>
    <x v="0"/>
    <x v="11"/>
    <n v="0"/>
    <m/>
    <m/>
    <m/>
    <m/>
    <n v="0"/>
    <m/>
  </r>
  <r>
    <x v="17"/>
    <x v="0"/>
    <x v="1"/>
    <x v="0"/>
    <x v="11"/>
    <n v="90000"/>
    <m/>
    <m/>
    <m/>
    <m/>
    <n v="90000"/>
    <m/>
  </r>
  <r>
    <x v="17"/>
    <x v="0"/>
    <x v="8"/>
    <x v="0"/>
    <x v="11"/>
    <n v="0"/>
    <m/>
    <m/>
    <m/>
    <m/>
    <n v="0"/>
    <m/>
  </r>
  <r>
    <x v="17"/>
    <x v="0"/>
    <x v="60"/>
    <x v="0"/>
    <x v="11"/>
    <n v="0"/>
    <m/>
    <m/>
    <m/>
    <m/>
    <n v="0"/>
    <m/>
  </r>
  <r>
    <x v="17"/>
    <x v="0"/>
    <x v="78"/>
    <x v="0"/>
    <x v="11"/>
    <n v="0"/>
    <m/>
    <m/>
    <m/>
    <m/>
    <n v="0"/>
    <m/>
  </r>
  <r>
    <x v="17"/>
    <x v="0"/>
    <x v="101"/>
    <x v="0"/>
    <x v="11"/>
    <n v="0"/>
    <m/>
    <m/>
    <m/>
    <m/>
    <n v="0"/>
    <m/>
  </r>
  <r>
    <x v="17"/>
    <x v="0"/>
    <x v="32"/>
    <x v="0"/>
    <x v="11"/>
    <n v="0"/>
    <m/>
    <m/>
    <m/>
    <m/>
    <n v="0"/>
    <m/>
  </r>
  <r>
    <x v="17"/>
    <x v="0"/>
    <x v="132"/>
    <x v="0"/>
    <x v="11"/>
    <n v="0"/>
    <m/>
    <m/>
    <m/>
    <m/>
    <n v="0"/>
    <m/>
  </r>
  <r>
    <x v="17"/>
    <x v="0"/>
    <x v="162"/>
    <x v="0"/>
    <x v="11"/>
    <n v="0"/>
    <m/>
    <m/>
    <m/>
    <m/>
    <n v="0"/>
    <m/>
  </r>
  <r>
    <x v="17"/>
    <x v="0"/>
    <x v="18"/>
    <x v="0"/>
    <x v="11"/>
    <n v="0"/>
    <m/>
    <m/>
    <m/>
    <m/>
    <n v="0"/>
    <m/>
  </r>
  <r>
    <x v="17"/>
    <x v="0"/>
    <x v="46"/>
    <x v="0"/>
    <x v="11"/>
    <n v="0"/>
    <m/>
    <m/>
    <m/>
    <m/>
    <n v="0"/>
    <m/>
  </r>
  <r>
    <x v="17"/>
    <x v="0"/>
    <x v="31"/>
    <x v="0"/>
    <x v="11"/>
    <n v="0"/>
    <m/>
    <m/>
    <m/>
    <m/>
    <n v="0"/>
    <m/>
  </r>
  <r>
    <x v="17"/>
    <x v="0"/>
    <x v="96"/>
    <x v="0"/>
    <x v="11"/>
    <n v="0"/>
    <m/>
    <m/>
    <m/>
    <m/>
    <n v="0"/>
    <m/>
  </r>
  <r>
    <x v="17"/>
    <x v="0"/>
    <x v="54"/>
    <x v="0"/>
    <x v="11"/>
    <n v="0"/>
    <m/>
    <m/>
    <m/>
    <m/>
    <n v="0"/>
    <m/>
  </r>
  <r>
    <x v="17"/>
    <x v="0"/>
    <x v="103"/>
    <x v="0"/>
    <x v="11"/>
    <n v="0"/>
    <m/>
    <m/>
    <m/>
    <m/>
    <n v="0"/>
    <m/>
  </r>
  <r>
    <x v="17"/>
    <x v="11"/>
    <x v="113"/>
    <x v="6"/>
    <x v="4"/>
    <n v="0"/>
    <m/>
    <m/>
    <m/>
    <m/>
    <n v="0"/>
    <m/>
  </r>
  <r>
    <x v="17"/>
    <x v="6"/>
    <x v="108"/>
    <x v="6"/>
    <x v="4"/>
    <n v="0"/>
    <m/>
    <m/>
    <m/>
    <m/>
    <n v="0"/>
    <m/>
  </r>
  <r>
    <x v="17"/>
    <x v="6"/>
    <x v="91"/>
    <x v="6"/>
    <x v="4"/>
    <n v="0"/>
    <m/>
    <m/>
    <m/>
    <m/>
    <n v="0"/>
    <m/>
  </r>
  <r>
    <x v="17"/>
    <x v="6"/>
    <x v="80"/>
    <x v="6"/>
    <x v="4"/>
    <n v="0"/>
    <m/>
    <m/>
    <m/>
    <m/>
    <n v="0"/>
    <m/>
  </r>
  <r>
    <x v="17"/>
    <x v="6"/>
    <x v="44"/>
    <x v="6"/>
    <x v="4"/>
    <n v="0"/>
    <m/>
    <m/>
    <m/>
    <m/>
    <n v="0"/>
    <m/>
  </r>
  <r>
    <x v="17"/>
    <x v="6"/>
    <x v="90"/>
    <x v="6"/>
    <x v="4"/>
    <n v="0"/>
    <m/>
    <m/>
    <m/>
    <m/>
    <n v="0"/>
    <m/>
  </r>
  <r>
    <x v="17"/>
    <x v="6"/>
    <x v="177"/>
    <x v="6"/>
    <x v="4"/>
    <n v="0"/>
    <m/>
    <m/>
    <m/>
    <m/>
    <n v="0"/>
    <m/>
  </r>
  <r>
    <x v="17"/>
    <x v="6"/>
    <x v="61"/>
    <x v="6"/>
    <x v="4"/>
    <n v="0"/>
    <m/>
    <m/>
    <m/>
    <m/>
    <n v="0"/>
    <m/>
  </r>
  <r>
    <x v="17"/>
    <x v="6"/>
    <x v="105"/>
    <x v="6"/>
    <x v="4"/>
    <n v="0"/>
    <m/>
    <m/>
    <m/>
    <m/>
    <n v="0"/>
    <m/>
  </r>
  <r>
    <x v="17"/>
    <x v="6"/>
    <x v="138"/>
    <x v="6"/>
    <x v="4"/>
    <n v="0"/>
    <m/>
    <m/>
    <m/>
    <m/>
    <n v="0"/>
    <m/>
  </r>
  <r>
    <x v="17"/>
    <x v="8"/>
    <x v="136"/>
    <x v="6"/>
    <x v="4"/>
    <n v="0"/>
    <m/>
    <m/>
    <m/>
    <m/>
    <n v="0"/>
    <m/>
  </r>
  <r>
    <x v="17"/>
    <x v="8"/>
    <x v="182"/>
    <x v="6"/>
    <x v="4"/>
    <n v="0"/>
    <m/>
    <m/>
    <m/>
    <m/>
    <n v="0"/>
    <m/>
  </r>
  <r>
    <x v="17"/>
    <x v="8"/>
    <x v="179"/>
    <x v="6"/>
    <x v="4"/>
    <n v="0"/>
    <m/>
    <m/>
    <m/>
    <m/>
    <n v="0"/>
    <m/>
  </r>
  <r>
    <x v="17"/>
    <x v="8"/>
    <x v="135"/>
    <x v="6"/>
    <x v="4"/>
    <n v="0"/>
    <m/>
    <m/>
    <m/>
    <m/>
    <n v="0"/>
    <m/>
  </r>
  <r>
    <x v="17"/>
    <x v="8"/>
    <x v="114"/>
    <x v="6"/>
    <x v="4"/>
    <n v="0"/>
    <m/>
    <m/>
    <m/>
    <m/>
    <n v="0"/>
    <m/>
  </r>
  <r>
    <x v="17"/>
    <x v="8"/>
    <x v="175"/>
    <x v="6"/>
    <x v="4"/>
    <n v="0"/>
    <m/>
    <m/>
    <m/>
    <m/>
    <n v="0"/>
    <m/>
  </r>
  <r>
    <x v="17"/>
    <x v="8"/>
    <x v="221"/>
    <x v="6"/>
    <x v="4"/>
    <n v="0"/>
    <m/>
    <m/>
    <m/>
    <m/>
    <n v="0"/>
    <m/>
  </r>
  <r>
    <x v="17"/>
    <x v="8"/>
    <x v="102"/>
    <x v="6"/>
    <x v="4"/>
    <n v="0"/>
    <m/>
    <m/>
    <m/>
    <m/>
    <n v="0"/>
    <m/>
  </r>
  <r>
    <x v="17"/>
    <x v="8"/>
    <x v="71"/>
    <x v="6"/>
    <x v="4"/>
    <n v="0"/>
    <m/>
    <m/>
    <m/>
    <m/>
    <n v="0"/>
    <m/>
  </r>
  <r>
    <x v="17"/>
    <x v="8"/>
    <x v="171"/>
    <x v="6"/>
    <x v="4"/>
    <n v="0"/>
    <m/>
    <m/>
    <m/>
    <m/>
    <n v="0"/>
    <m/>
  </r>
  <r>
    <x v="17"/>
    <x v="8"/>
    <x v="83"/>
    <x v="6"/>
    <x v="4"/>
    <n v="0"/>
    <m/>
    <m/>
    <m/>
    <m/>
    <n v="0"/>
    <m/>
  </r>
  <r>
    <x v="17"/>
    <x v="10"/>
    <x v="109"/>
    <x v="6"/>
    <x v="4"/>
    <n v="0"/>
    <m/>
    <m/>
    <m/>
    <m/>
    <n v="0"/>
    <m/>
  </r>
  <r>
    <x v="17"/>
    <x v="10"/>
    <x v="165"/>
    <x v="6"/>
    <x v="4"/>
    <n v="0"/>
    <m/>
    <m/>
    <m/>
    <m/>
    <n v="0"/>
    <m/>
  </r>
  <r>
    <x v="17"/>
    <x v="10"/>
    <x v="144"/>
    <x v="6"/>
    <x v="4"/>
    <n v="0"/>
    <m/>
    <m/>
    <m/>
    <m/>
    <n v="0"/>
    <m/>
  </r>
  <r>
    <x v="17"/>
    <x v="10"/>
    <x v="151"/>
    <x v="6"/>
    <x v="4"/>
    <n v="0"/>
    <m/>
    <m/>
    <m/>
    <m/>
    <n v="0"/>
    <m/>
  </r>
  <r>
    <x v="17"/>
    <x v="4"/>
    <x v="36"/>
    <x v="6"/>
    <x v="4"/>
    <n v="124453"/>
    <m/>
    <m/>
    <m/>
    <m/>
    <n v="124453"/>
    <m/>
  </r>
  <r>
    <x v="17"/>
    <x v="4"/>
    <x v="57"/>
    <x v="6"/>
    <x v="4"/>
    <n v="13754"/>
    <m/>
    <m/>
    <m/>
    <m/>
    <n v="13754"/>
    <m/>
  </r>
  <r>
    <x v="17"/>
    <x v="4"/>
    <x v="35"/>
    <x v="6"/>
    <x v="4"/>
    <n v="123045"/>
    <m/>
    <m/>
    <m/>
    <m/>
    <n v="123045"/>
    <m/>
  </r>
  <r>
    <x v="17"/>
    <x v="4"/>
    <x v="34"/>
    <x v="6"/>
    <x v="4"/>
    <n v="475897"/>
    <m/>
    <m/>
    <m/>
    <m/>
    <n v="475897"/>
    <m/>
  </r>
  <r>
    <x v="17"/>
    <x v="3"/>
    <x v="97"/>
    <x v="6"/>
    <x v="4"/>
    <n v="0"/>
    <m/>
    <m/>
    <m/>
    <m/>
    <n v="0"/>
    <m/>
  </r>
  <r>
    <x v="17"/>
    <x v="3"/>
    <x v="55"/>
    <x v="6"/>
    <x v="4"/>
    <n v="57567"/>
    <m/>
    <m/>
    <m/>
    <m/>
    <n v="57567"/>
    <m/>
  </r>
  <r>
    <x v="17"/>
    <x v="3"/>
    <x v="16"/>
    <x v="6"/>
    <x v="4"/>
    <n v="90163"/>
    <m/>
    <m/>
    <m/>
    <m/>
    <n v="90163"/>
    <m/>
  </r>
  <r>
    <x v="17"/>
    <x v="4"/>
    <x v="155"/>
    <x v="6"/>
    <x v="4"/>
    <n v="0"/>
    <m/>
    <m/>
    <m/>
    <m/>
    <n v="0"/>
    <m/>
  </r>
  <r>
    <x v="17"/>
    <x v="4"/>
    <x v="73"/>
    <x v="6"/>
    <x v="4"/>
    <n v="26159"/>
    <m/>
    <m/>
    <m/>
    <m/>
    <n v="26159"/>
    <m/>
  </r>
  <r>
    <x v="17"/>
    <x v="4"/>
    <x v="56"/>
    <x v="6"/>
    <x v="4"/>
    <n v="15460"/>
    <m/>
    <m/>
    <m/>
    <m/>
    <n v="15460"/>
    <m/>
  </r>
  <r>
    <x v="17"/>
    <x v="4"/>
    <x v="27"/>
    <x v="6"/>
    <x v="4"/>
    <n v="427996"/>
    <m/>
    <m/>
    <m/>
    <m/>
    <n v="427996"/>
    <m/>
  </r>
  <r>
    <x v="17"/>
    <x v="4"/>
    <x v="45"/>
    <x v="6"/>
    <x v="4"/>
    <n v="42091"/>
    <m/>
    <m/>
    <m/>
    <m/>
    <n v="42091"/>
    <m/>
  </r>
  <r>
    <x v="17"/>
    <x v="4"/>
    <x v="17"/>
    <x v="6"/>
    <x v="4"/>
    <n v="140541"/>
    <m/>
    <m/>
    <m/>
    <m/>
    <n v="140541"/>
    <m/>
  </r>
  <r>
    <x v="17"/>
    <x v="4"/>
    <x v="65"/>
    <x v="6"/>
    <x v="4"/>
    <n v="312150"/>
    <m/>
    <m/>
    <m/>
    <m/>
    <n v="312150"/>
    <m/>
  </r>
  <r>
    <x v="17"/>
    <x v="4"/>
    <x v="53"/>
    <x v="6"/>
    <x v="4"/>
    <n v="21302"/>
    <m/>
    <m/>
    <m/>
    <m/>
    <n v="21302"/>
    <m/>
  </r>
  <r>
    <x v="17"/>
    <x v="2"/>
    <x v="48"/>
    <x v="6"/>
    <x v="4"/>
    <n v="25258"/>
    <m/>
    <m/>
    <m/>
    <m/>
    <n v="25258"/>
    <m/>
  </r>
  <r>
    <x v="17"/>
    <x v="2"/>
    <x v="49"/>
    <x v="6"/>
    <x v="4"/>
    <n v="0"/>
    <m/>
    <m/>
    <m/>
    <m/>
    <n v="0"/>
    <m/>
  </r>
  <r>
    <x v="17"/>
    <x v="2"/>
    <x v="47"/>
    <x v="6"/>
    <x v="4"/>
    <n v="0"/>
    <m/>
    <m/>
    <m/>
    <m/>
    <n v="0"/>
    <m/>
  </r>
  <r>
    <x v="17"/>
    <x v="2"/>
    <x v="88"/>
    <x v="6"/>
    <x v="4"/>
    <n v="0"/>
    <m/>
    <m/>
    <m/>
    <m/>
    <n v="0"/>
    <m/>
  </r>
  <r>
    <x v="17"/>
    <x v="2"/>
    <x v="110"/>
    <x v="6"/>
    <x v="4"/>
    <n v="14294"/>
    <m/>
    <m/>
    <m/>
    <m/>
    <n v="14294"/>
    <m/>
  </r>
  <r>
    <x v="17"/>
    <x v="2"/>
    <x v="87"/>
    <x v="6"/>
    <x v="4"/>
    <n v="0"/>
    <m/>
    <m/>
    <m/>
    <m/>
    <n v="0"/>
    <m/>
  </r>
  <r>
    <x v="17"/>
    <x v="2"/>
    <x v="84"/>
    <x v="6"/>
    <x v="4"/>
    <n v="0"/>
    <m/>
    <m/>
    <m/>
    <m/>
    <n v="0"/>
    <m/>
  </r>
  <r>
    <x v="17"/>
    <x v="2"/>
    <x v="11"/>
    <x v="6"/>
    <x v="4"/>
    <n v="43741"/>
    <m/>
    <m/>
    <m/>
    <m/>
    <n v="43741"/>
    <m/>
  </r>
  <r>
    <x v="17"/>
    <x v="2"/>
    <x v="120"/>
    <x v="6"/>
    <x v="4"/>
    <n v="0"/>
    <m/>
    <m/>
    <m/>
    <m/>
    <n v="0"/>
    <m/>
  </r>
  <r>
    <x v="17"/>
    <x v="2"/>
    <x v="58"/>
    <x v="6"/>
    <x v="4"/>
    <n v="0"/>
    <m/>
    <m/>
    <m/>
    <m/>
    <n v="0"/>
    <m/>
  </r>
  <r>
    <x v="17"/>
    <x v="2"/>
    <x v="112"/>
    <x v="6"/>
    <x v="4"/>
    <n v="0"/>
    <m/>
    <m/>
    <m/>
    <m/>
    <n v="0"/>
    <m/>
  </r>
  <r>
    <x v="17"/>
    <x v="2"/>
    <x v="20"/>
    <x v="6"/>
    <x v="4"/>
    <n v="181037"/>
    <m/>
    <m/>
    <m/>
    <m/>
    <n v="181037"/>
    <m/>
  </r>
  <r>
    <x v="17"/>
    <x v="2"/>
    <x v="86"/>
    <x v="6"/>
    <x v="4"/>
    <n v="0"/>
    <m/>
    <m/>
    <m/>
    <m/>
    <n v="0"/>
    <m/>
  </r>
  <r>
    <x v="17"/>
    <x v="2"/>
    <x v="59"/>
    <x v="6"/>
    <x v="4"/>
    <n v="0"/>
    <m/>
    <m/>
    <m/>
    <m/>
    <n v="0"/>
    <m/>
  </r>
  <r>
    <x v="17"/>
    <x v="2"/>
    <x v="10"/>
    <x v="6"/>
    <x v="4"/>
    <n v="23410"/>
    <m/>
    <m/>
    <m/>
    <m/>
    <n v="23410"/>
    <m/>
  </r>
  <r>
    <x v="17"/>
    <x v="2"/>
    <x v="4"/>
    <x v="6"/>
    <x v="4"/>
    <n v="135454"/>
    <m/>
    <m/>
    <m/>
    <m/>
    <n v="135454"/>
    <m/>
  </r>
  <r>
    <x v="17"/>
    <x v="2"/>
    <x v="29"/>
    <x v="6"/>
    <x v="4"/>
    <n v="0"/>
    <m/>
    <m/>
    <m/>
    <m/>
    <n v="0"/>
    <m/>
  </r>
  <r>
    <x v="17"/>
    <x v="2"/>
    <x v="26"/>
    <x v="6"/>
    <x v="4"/>
    <n v="27983"/>
    <m/>
    <m/>
    <m/>
    <m/>
    <n v="27983"/>
    <m/>
  </r>
  <r>
    <x v="17"/>
    <x v="2"/>
    <x v="122"/>
    <x v="6"/>
    <x v="4"/>
    <n v="0"/>
    <m/>
    <m/>
    <m/>
    <m/>
    <n v="0"/>
    <m/>
  </r>
  <r>
    <x v="17"/>
    <x v="3"/>
    <x v="74"/>
    <x v="6"/>
    <x v="4"/>
    <n v="0"/>
    <m/>
    <m/>
    <m/>
    <m/>
    <n v="0"/>
    <m/>
  </r>
  <r>
    <x v="17"/>
    <x v="3"/>
    <x v="111"/>
    <x v="6"/>
    <x v="4"/>
    <n v="0"/>
    <m/>
    <m/>
    <m/>
    <m/>
    <n v="0"/>
    <m/>
  </r>
  <r>
    <x v="17"/>
    <x v="3"/>
    <x v="134"/>
    <x v="6"/>
    <x v="4"/>
    <n v="0"/>
    <m/>
    <m/>
    <m/>
    <m/>
    <n v="0"/>
    <m/>
  </r>
  <r>
    <x v="17"/>
    <x v="3"/>
    <x v="183"/>
    <x v="6"/>
    <x v="4"/>
    <n v="0"/>
    <m/>
    <m/>
    <m/>
    <m/>
    <n v="0"/>
    <m/>
  </r>
  <r>
    <x v="17"/>
    <x v="3"/>
    <x v="51"/>
    <x v="6"/>
    <x v="4"/>
    <n v="0"/>
    <m/>
    <m/>
    <m/>
    <m/>
    <n v="0"/>
    <m/>
  </r>
  <r>
    <x v="17"/>
    <x v="3"/>
    <x v="104"/>
    <x v="6"/>
    <x v="4"/>
    <n v="0"/>
    <m/>
    <m/>
    <m/>
    <m/>
    <n v="0"/>
    <m/>
  </r>
  <r>
    <x v="17"/>
    <x v="3"/>
    <x v="42"/>
    <x v="6"/>
    <x v="4"/>
    <n v="40183"/>
    <m/>
    <m/>
    <m/>
    <m/>
    <n v="40183"/>
    <m/>
  </r>
  <r>
    <x v="17"/>
    <x v="3"/>
    <x v="38"/>
    <x v="6"/>
    <x v="4"/>
    <n v="68586"/>
    <m/>
    <m/>
    <m/>
    <m/>
    <n v="68586"/>
    <m/>
  </r>
  <r>
    <x v="17"/>
    <x v="3"/>
    <x v="63"/>
    <x v="6"/>
    <x v="4"/>
    <n v="0"/>
    <m/>
    <m/>
    <m/>
    <m/>
    <n v="0"/>
    <m/>
  </r>
  <r>
    <x v="17"/>
    <x v="3"/>
    <x v="98"/>
    <x v="6"/>
    <x v="4"/>
    <n v="0"/>
    <m/>
    <m/>
    <m/>
    <m/>
    <n v="0"/>
    <m/>
  </r>
  <r>
    <x v="17"/>
    <x v="3"/>
    <x v="119"/>
    <x v="6"/>
    <x v="4"/>
    <n v="0"/>
    <m/>
    <m/>
    <m/>
    <m/>
    <n v="0"/>
    <m/>
  </r>
  <r>
    <x v="17"/>
    <x v="3"/>
    <x v="190"/>
    <x v="6"/>
    <x v="4"/>
    <n v="0"/>
    <m/>
    <m/>
    <m/>
    <m/>
    <n v="0"/>
    <m/>
  </r>
  <r>
    <x v="17"/>
    <x v="2"/>
    <x v="81"/>
    <x v="6"/>
    <x v="4"/>
    <n v="0"/>
    <m/>
    <m/>
    <m/>
    <m/>
    <n v="0"/>
    <m/>
  </r>
  <r>
    <x v="17"/>
    <x v="2"/>
    <x v="43"/>
    <x v="6"/>
    <x v="4"/>
    <n v="7083"/>
    <m/>
    <m/>
    <m/>
    <m/>
    <n v="7083"/>
    <m/>
  </r>
  <r>
    <x v="17"/>
    <x v="1"/>
    <x v="23"/>
    <x v="6"/>
    <x v="4"/>
    <n v="0"/>
    <m/>
    <m/>
    <m/>
    <m/>
    <n v="0"/>
    <m/>
  </r>
  <r>
    <x v="17"/>
    <x v="1"/>
    <x v="24"/>
    <x v="6"/>
    <x v="4"/>
    <n v="70480"/>
    <m/>
    <m/>
    <m/>
    <m/>
    <n v="70480"/>
    <m/>
  </r>
  <r>
    <x v="17"/>
    <x v="1"/>
    <x v="79"/>
    <x v="6"/>
    <x v="4"/>
    <n v="0"/>
    <m/>
    <m/>
    <m/>
    <m/>
    <n v="0"/>
    <m/>
  </r>
  <r>
    <x v="17"/>
    <x v="1"/>
    <x v="41"/>
    <x v="6"/>
    <x v="4"/>
    <n v="0"/>
    <m/>
    <m/>
    <m/>
    <m/>
    <n v="0"/>
    <m/>
  </r>
  <r>
    <x v="17"/>
    <x v="1"/>
    <x v="2"/>
    <x v="6"/>
    <x v="4"/>
    <n v="142759"/>
    <m/>
    <m/>
    <m/>
    <m/>
    <n v="142759"/>
    <m/>
  </r>
  <r>
    <x v="17"/>
    <x v="1"/>
    <x v="21"/>
    <x v="6"/>
    <x v="4"/>
    <n v="0"/>
    <m/>
    <m/>
    <m/>
    <m/>
    <n v="0"/>
    <m/>
  </r>
  <r>
    <x v="17"/>
    <x v="1"/>
    <x v="5"/>
    <x v="6"/>
    <x v="4"/>
    <n v="114029"/>
    <m/>
    <m/>
    <m/>
    <m/>
    <n v="114029"/>
    <m/>
  </r>
  <r>
    <x v="17"/>
    <x v="1"/>
    <x v="37"/>
    <x v="6"/>
    <x v="4"/>
    <n v="0"/>
    <m/>
    <m/>
    <m/>
    <m/>
    <n v="0"/>
    <m/>
  </r>
  <r>
    <x v="17"/>
    <x v="1"/>
    <x v="19"/>
    <x v="6"/>
    <x v="4"/>
    <n v="0"/>
    <m/>
    <m/>
    <m/>
    <m/>
    <n v="0"/>
    <m/>
  </r>
  <r>
    <x v="17"/>
    <x v="1"/>
    <x v="30"/>
    <x v="6"/>
    <x v="4"/>
    <n v="0"/>
    <m/>
    <m/>
    <m/>
    <m/>
    <n v="0"/>
    <m/>
  </r>
  <r>
    <x v="17"/>
    <x v="1"/>
    <x v="14"/>
    <x v="6"/>
    <x v="4"/>
    <n v="0"/>
    <m/>
    <m/>
    <m/>
    <m/>
    <n v="0"/>
    <m/>
  </r>
  <r>
    <x v="17"/>
    <x v="1"/>
    <x v="6"/>
    <x v="6"/>
    <x v="4"/>
    <n v="0"/>
    <m/>
    <m/>
    <m/>
    <m/>
    <n v="0"/>
    <m/>
  </r>
  <r>
    <x v="17"/>
    <x v="1"/>
    <x v="25"/>
    <x v="6"/>
    <x v="4"/>
    <n v="0"/>
    <m/>
    <m/>
    <m/>
    <m/>
    <n v="0"/>
    <m/>
  </r>
  <r>
    <x v="17"/>
    <x v="1"/>
    <x v="28"/>
    <x v="6"/>
    <x v="4"/>
    <n v="0"/>
    <m/>
    <m/>
    <m/>
    <m/>
    <n v="0"/>
    <m/>
  </r>
  <r>
    <x v="17"/>
    <x v="1"/>
    <x v="169"/>
    <x v="6"/>
    <x v="4"/>
    <n v="0"/>
    <m/>
    <m/>
    <m/>
    <m/>
    <n v="0"/>
    <m/>
  </r>
  <r>
    <x v="17"/>
    <x v="1"/>
    <x v="64"/>
    <x v="6"/>
    <x v="4"/>
    <n v="0"/>
    <m/>
    <m/>
    <m/>
    <m/>
    <n v="0"/>
    <m/>
  </r>
  <r>
    <x v="17"/>
    <x v="1"/>
    <x v="75"/>
    <x v="6"/>
    <x v="4"/>
    <n v="0"/>
    <m/>
    <m/>
    <m/>
    <m/>
    <n v="0"/>
    <m/>
  </r>
  <r>
    <x v="17"/>
    <x v="1"/>
    <x v="94"/>
    <x v="6"/>
    <x v="4"/>
    <n v="0"/>
    <m/>
    <m/>
    <m/>
    <m/>
    <n v="0"/>
    <m/>
  </r>
  <r>
    <x v="17"/>
    <x v="1"/>
    <x v="163"/>
    <x v="6"/>
    <x v="4"/>
    <n v="0"/>
    <m/>
    <m/>
    <m/>
    <m/>
    <n v="0"/>
    <m/>
  </r>
  <r>
    <x v="17"/>
    <x v="1"/>
    <x v="166"/>
    <x v="6"/>
    <x v="4"/>
    <n v="0"/>
    <m/>
    <m/>
    <m/>
    <m/>
    <n v="0"/>
    <m/>
  </r>
  <r>
    <x v="17"/>
    <x v="1"/>
    <x v="116"/>
    <x v="6"/>
    <x v="4"/>
    <n v="0"/>
    <m/>
    <m/>
    <m/>
    <m/>
    <n v="0"/>
    <m/>
  </r>
  <r>
    <x v="17"/>
    <x v="1"/>
    <x v="145"/>
    <x v="6"/>
    <x v="4"/>
    <n v="0"/>
    <m/>
    <m/>
    <m/>
    <m/>
    <n v="0"/>
    <m/>
  </r>
  <r>
    <x v="17"/>
    <x v="1"/>
    <x v="118"/>
    <x v="6"/>
    <x v="4"/>
    <n v="0"/>
    <m/>
    <m/>
    <m/>
    <m/>
    <n v="0"/>
    <m/>
  </r>
  <r>
    <x v="17"/>
    <x v="1"/>
    <x v="153"/>
    <x v="6"/>
    <x v="4"/>
    <n v="0"/>
    <m/>
    <m/>
    <m/>
    <m/>
    <n v="0"/>
    <m/>
  </r>
  <r>
    <x v="17"/>
    <x v="1"/>
    <x v="129"/>
    <x v="6"/>
    <x v="4"/>
    <n v="0"/>
    <m/>
    <m/>
    <m/>
    <m/>
    <n v="0"/>
    <m/>
  </r>
  <r>
    <x v="17"/>
    <x v="1"/>
    <x v="93"/>
    <x v="6"/>
    <x v="4"/>
    <n v="0"/>
    <m/>
    <m/>
    <m/>
    <m/>
    <n v="0"/>
    <m/>
  </r>
  <r>
    <x v="17"/>
    <x v="1"/>
    <x v="67"/>
    <x v="6"/>
    <x v="4"/>
    <n v="0"/>
    <m/>
    <m/>
    <m/>
    <m/>
    <n v="0"/>
    <m/>
  </r>
  <r>
    <x v="17"/>
    <x v="1"/>
    <x v="85"/>
    <x v="6"/>
    <x v="4"/>
    <n v="0"/>
    <m/>
    <m/>
    <m/>
    <m/>
    <n v="0"/>
    <m/>
  </r>
  <r>
    <x v="17"/>
    <x v="1"/>
    <x v="99"/>
    <x v="6"/>
    <x v="4"/>
    <n v="0"/>
    <m/>
    <m/>
    <m/>
    <m/>
    <n v="0"/>
    <m/>
  </r>
  <r>
    <x v="17"/>
    <x v="1"/>
    <x v="123"/>
    <x v="6"/>
    <x v="4"/>
    <n v="0"/>
    <m/>
    <m/>
    <m/>
    <m/>
    <n v="0"/>
    <m/>
  </r>
  <r>
    <x v="17"/>
    <x v="1"/>
    <x v="100"/>
    <x v="6"/>
    <x v="4"/>
    <n v="0"/>
    <m/>
    <m/>
    <m/>
    <m/>
    <n v="0"/>
    <m/>
  </r>
  <r>
    <x v="17"/>
    <x v="1"/>
    <x v="3"/>
    <x v="6"/>
    <x v="4"/>
    <n v="31677"/>
    <m/>
    <m/>
    <m/>
    <m/>
    <n v="31677"/>
    <m/>
  </r>
  <r>
    <x v="17"/>
    <x v="1"/>
    <x v="13"/>
    <x v="6"/>
    <x v="4"/>
    <n v="34781"/>
    <m/>
    <m/>
    <m/>
    <m/>
    <n v="34781"/>
    <m/>
  </r>
  <r>
    <x v="17"/>
    <x v="1"/>
    <x v="15"/>
    <x v="6"/>
    <x v="4"/>
    <n v="0"/>
    <m/>
    <m/>
    <m/>
    <m/>
    <n v="0"/>
    <m/>
  </r>
  <r>
    <x v="17"/>
    <x v="1"/>
    <x v="76"/>
    <x v="6"/>
    <x v="4"/>
    <n v="23235"/>
    <m/>
    <m/>
    <m/>
    <m/>
    <n v="23235"/>
    <m/>
  </r>
  <r>
    <x v="17"/>
    <x v="1"/>
    <x v="92"/>
    <x v="6"/>
    <x v="4"/>
    <n v="0"/>
    <m/>
    <m/>
    <m/>
    <m/>
    <n v="0"/>
    <m/>
  </r>
  <r>
    <x v="17"/>
    <x v="1"/>
    <x v="125"/>
    <x v="6"/>
    <x v="4"/>
    <n v="0"/>
    <m/>
    <m/>
    <m/>
    <m/>
    <n v="0"/>
    <m/>
  </r>
  <r>
    <x v="17"/>
    <x v="1"/>
    <x v="127"/>
    <x v="6"/>
    <x v="4"/>
    <n v="0"/>
    <m/>
    <m/>
    <m/>
    <m/>
    <n v="0"/>
    <m/>
  </r>
  <r>
    <x v="17"/>
    <x v="1"/>
    <x v="141"/>
    <x v="6"/>
    <x v="4"/>
    <n v="0"/>
    <m/>
    <m/>
    <m/>
    <m/>
    <n v="0"/>
    <m/>
  </r>
  <r>
    <x v="17"/>
    <x v="5"/>
    <x v="89"/>
    <x v="6"/>
    <x v="4"/>
    <n v="0"/>
    <m/>
    <m/>
    <m/>
    <m/>
    <n v="0"/>
    <m/>
  </r>
  <r>
    <x v="17"/>
    <x v="5"/>
    <x v="69"/>
    <x v="6"/>
    <x v="4"/>
    <n v="0"/>
    <m/>
    <m/>
    <m/>
    <m/>
    <n v="0"/>
    <m/>
  </r>
  <r>
    <x v="17"/>
    <x v="5"/>
    <x v="33"/>
    <x v="6"/>
    <x v="4"/>
    <n v="85201"/>
    <m/>
    <m/>
    <m/>
    <m/>
    <n v="85201"/>
    <m/>
  </r>
  <r>
    <x v="17"/>
    <x v="5"/>
    <x v="39"/>
    <x v="6"/>
    <x v="4"/>
    <n v="48207"/>
    <m/>
    <m/>
    <m/>
    <m/>
    <n v="48207"/>
    <m/>
  </r>
  <r>
    <x v="17"/>
    <x v="5"/>
    <x v="22"/>
    <x v="6"/>
    <x v="4"/>
    <n v="21143"/>
    <m/>
    <m/>
    <m/>
    <m/>
    <n v="21143"/>
    <m/>
  </r>
  <r>
    <x v="17"/>
    <x v="7"/>
    <x v="121"/>
    <x v="6"/>
    <x v="4"/>
    <n v="0"/>
    <m/>
    <m/>
    <m/>
    <m/>
    <n v="0"/>
    <m/>
  </r>
  <r>
    <x v="17"/>
    <x v="7"/>
    <x v="52"/>
    <x v="6"/>
    <x v="4"/>
    <n v="13853"/>
    <m/>
    <m/>
    <m/>
    <m/>
    <n v="13853"/>
    <m/>
  </r>
  <r>
    <x v="17"/>
    <x v="7"/>
    <x v="82"/>
    <x v="6"/>
    <x v="4"/>
    <n v="11240"/>
    <m/>
    <m/>
    <m/>
    <m/>
    <n v="11240"/>
    <m/>
  </r>
  <r>
    <x v="17"/>
    <x v="5"/>
    <x v="66"/>
    <x v="6"/>
    <x v="4"/>
    <n v="0"/>
    <m/>
    <m/>
    <m/>
    <m/>
    <n v="0"/>
    <m/>
  </r>
  <r>
    <x v="17"/>
    <x v="7"/>
    <x v="117"/>
    <x v="6"/>
    <x v="4"/>
    <n v="0"/>
    <m/>
    <m/>
    <m/>
    <m/>
    <n v="0"/>
    <m/>
  </r>
  <r>
    <x v="17"/>
    <x v="7"/>
    <x v="115"/>
    <x v="6"/>
    <x v="4"/>
    <n v="0"/>
    <m/>
    <m/>
    <m/>
    <m/>
    <n v="0"/>
    <m/>
  </r>
  <r>
    <x v="17"/>
    <x v="7"/>
    <x v="139"/>
    <x v="6"/>
    <x v="4"/>
    <n v="0"/>
    <m/>
    <m/>
    <m/>
    <m/>
    <n v="0"/>
    <m/>
  </r>
  <r>
    <x v="17"/>
    <x v="7"/>
    <x v="72"/>
    <x v="6"/>
    <x v="4"/>
    <n v="0"/>
    <m/>
    <m/>
    <m/>
    <m/>
    <n v="0"/>
    <m/>
  </r>
  <r>
    <x v="17"/>
    <x v="7"/>
    <x v="62"/>
    <x v="6"/>
    <x v="4"/>
    <n v="14076"/>
    <m/>
    <m/>
    <m/>
    <m/>
    <n v="14076"/>
    <m/>
  </r>
  <r>
    <x v="17"/>
    <x v="7"/>
    <x v="149"/>
    <x v="6"/>
    <x v="4"/>
    <n v="0"/>
    <m/>
    <m/>
    <m/>
    <m/>
    <n v="0"/>
    <m/>
  </r>
  <r>
    <x v="17"/>
    <x v="7"/>
    <x v="133"/>
    <x v="6"/>
    <x v="4"/>
    <n v="0"/>
    <m/>
    <m/>
    <m/>
    <m/>
    <n v="0"/>
    <m/>
  </r>
  <r>
    <x v="17"/>
    <x v="7"/>
    <x v="130"/>
    <x v="6"/>
    <x v="4"/>
    <n v="0"/>
    <m/>
    <m/>
    <m/>
    <m/>
    <n v="0"/>
    <m/>
  </r>
  <r>
    <x v="17"/>
    <x v="9"/>
    <x v="106"/>
    <x v="6"/>
    <x v="4"/>
    <n v="0"/>
    <m/>
    <m/>
    <m/>
    <m/>
    <n v="0"/>
    <m/>
  </r>
  <r>
    <x v="17"/>
    <x v="9"/>
    <x v="107"/>
    <x v="6"/>
    <x v="4"/>
    <n v="0"/>
    <m/>
    <m/>
    <m/>
    <m/>
    <n v="0"/>
    <m/>
  </r>
  <r>
    <x v="17"/>
    <x v="9"/>
    <x v="126"/>
    <x v="6"/>
    <x v="4"/>
    <n v="0"/>
    <m/>
    <m/>
    <m/>
    <m/>
    <n v="0"/>
    <m/>
  </r>
  <r>
    <x v="17"/>
    <x v="9"/>
    <x v="154"/>
    <x v="6"/>
    <x v="4"/>
    <n v="0"/>
    <m/>
    <m/>
    <m/>
    <m/>
    <n v="0"/>
    <m/>
  </r>
  <r>
    <x v="17"/>
    <x v="9"/>
    <x v="95"/>
    <x v="6"/>
    <x v="4"/>
    <n v="0"/>
    <m/>
    <m/>
    <m/>
    <m/>
    <n v="0"/>
    <m/>
  </r>
  <r>
    <x v="17"/>
    <x v="9"/>
    <x v="161"/>
    <x v="6"/>
    <x v="4"/>
    <n v="0"/>
    <m/>
    <m/>
    <m/>
    <m/>
    <n v="0"/>
    <m/>
  </r>
  <r>
    <x v="17"/>
    <x v="9"/>
    <x v="158"/>
    <x v="6"/>
    <x v="4"/>
    <n v="0"/>
    <m/>
    <m/>
    <m/>
    <m/>
    <n v="0"/>
    <m/>
  </r>
  <r>
    <x v="17"/>
    <x v="9"/>
    <x v="148"/>
    <x v="6"/>
    <x v="4"/>
    <n v="0"/>
    <m/>
    <m/>
    <m/>
    <m/>
    <n v="0"/>
    <m/>
  </r>
  <r>
    <x v="17"/>
    <x v="9"/>
    <x v="142"/>
    <x v="6"/>
    <x v="4"/>
    <n v="0"/>
    <m/>
    <m/>
    <m/>
    <m/>
    <n v="0"/>
    <m/>
  </r>
  <r>
    <x v="17"/>
    <x v="9"/>
    <x v="173"/>
    <x v="6"/>
    <x v="4"/>
    <n v="0"/>
    <m/>
    <m/>
    <m/>
    <m/>
    <n v="0"/>
    <m/>
  </r>
  <r>
    <x v="17"/>
    <x v="9"/>
    <x v="137"/>
    <x v="6"/>
    <x v="4"/>
    <n v="0"/>
    <m/>
    <m/>
    <m/>
    <m/>
    <n v="0"/>
    <m/>
  </r>
  <r>
    <x v="17"/>
    <x v="9"/>
    <x v="146"/>
    <x v="6"/>
    <x v="4"/>
    <n v="0"/>
    <m/>
    <m/>
    <m/>
    <m/>
    <n v="0"/>
    <m/>
  </r>
  <r>
    <x v="17"/>
    <x v="9"/>
    <x v="159"/>
    <x v="6"/>
    <x v="4"/>
    <n v="0"/>
    <m/>
    <m/>
    <m/>
    <m/>
    <n v="0"/>
    <m/>
  </r>
  <r>
    <x v="17"/>
    <x v="9"/>
    <x v="170"/>
    <x v="6"/>
    <x v="4"/>
    <n v="0"/>
    <m/>
    <m/>
    <m/>
    <m/>
    <n v="0"/>
    <m/>
  </r>
  <r>
    <x v="17"/>
    <x v="12"/>
    <x v="157"/>
    <x v="6"/>
    <x v="4"/>
    <n v="0"/>
    <m/>
    <m/>
    <m/>
    <m/>
    <n v="0"/>
    <m/>
  </r>
  <r>
    <x v="17"/>
    <x v="12"/>
    <x v="156"/>
    <x v="6"/>
    <x v="4"/>
    <n v="0"/>
    <m/>
    <m/>
    <m/>
    <m/>
    <n v="0"/>
    <m/>
  </r>
  <r>
    <x v="17"/>
    <x v="0"/>
    <x v="9"/>
    <x v="6"/>
    <x v="4"/>
    <n v="59654"/>
    <m/>
    <m/>
    <m/>
    <m/>
    <n v="59654"/>
    <m/>
  </r>
  <r>
    <x v="17"/>
    <x v="0"/>
    <x v="0"/>
    <x v="6"/>
    <x v="4"/>
    <n v="0"/>
    <m/>
    <m/>
    <m/>
    <m/>
    <n v="0"/>
    <m/>
  </r>
  <r>
    <x v="17"/>
    <x v="0"/>
    <x v="68"/>
    <x v="6"/>
    <x v="4"/>
    <n v="0"/>
    <m/>
    <m/>
    <m/>
    <m/>
    <n v="0"/>
    <m/>
  </r>
  <r>
    <x v="17"/>
    <x v="0"/>
    <x v="128"/>
    <x v="6"/>
    <x v="4"/>
    <n v="0"/>
    <m/>
    <m/>
    <m/>
    <m/>
    <n v="0"/>
    <m/>
  </r>
  <r>
    <x v="17"/>
    <x v="0"/>
    <x v="124"/>
    <x v="6"/>
    <x v="4"/>
    <n v="0"/>
    <m/>
    <m/>
    <m/>
    <m/>
    <n v="0"/>
    <m/>
  </r>
  <r>
    <x v="17"/>
    <x v="0"/>
    <x v="12"/>
    <x v="6"/>
    <x v="4"/>
    <n v="18616"/>
    <m/>
    <m/>
    <m/>
    <m/>
    <n v="18616"/>
    <m/>
  </r>
  <r>
    <x v="17"/>
    <x v="0"/>
    <x v="40"/>
    <x v="6"/>
    <x v="4"/>
    <n v="0"/>
    <m/>
    <m/>
    <m/>
    <m/>
    <n v="0"/>
    <m/>
  </r>
  <r>
    <x v="17"/>
    <x v="0"/>
    <x v="70"/>
    <x v="6"/>
    <x v="4"/>
    <n v="0"/>
    <m/>
    <m/>
    <m/>
    <m/>
    <n v="0"/>
    <m/>
  </r>
  <r>
    <x v="17"/>
    <x v="0"/>
    <x v="77"/>
    <x v="6"/>
    <x v="4"/>
    <n v="0"/>
    <m/>
    <m/>
    <m/>
    <m/>
    <n v="0"/>
    <m/>
  </r>
  <r>
    <x v="17"/>
    <x v="0"/>
    <x v="131"/>
    <x v="6"/>
    <x v="4"/>
    <n v="0"/>
    <m/>
    <m/>
    <m/>
    <m/>
    <n v="0"/>
    <m/>
  </r>
  <r>
    <x v="17"/>
    <x v="0"/>
    <x v="7"/>
    <x v="6"/>
    <x v="4"/>
    <n v="8734"/>
    <m/>
    <m/>
    <m/>
    <m/>
    <n v="8734"/>
    <m/>
  </r>
  <r>
    <x v="17"/>
    <x v="0"/>
    <x v="50"/>
    <x v="6"/>
    <x v="4"/>
    <n v="0"/>
    <m/>
    <m/>
    <m/>
    <m/>
    <n v="0"/>
    <m/>
  </r>
  <r>
    <x v="17"/>
    <x v="0"/>
    <x v="1"/>
    <x v="6"/>
    <x v="4"/>
    <n v="0"/>
    <m/>
    <m/>
    <m/>
    <m/>
    <n v="0"/>
    <m/>
  </r>
  <r>
    <x v="17"/>
    <x v="0"/>
    <x v="8"/>
    <x v="6"/>
    <x v="4"/>
    <n v="0"/>
    <m/>
    <m/>
    <m/>
    <m/>
    <n v="0"/>
    <m/>
  </r>
  <r>
    <x v="17"/>
    <x v="0"/>
    <x v="60"/>
    <x v="6"/>
    <x v="4"/>
    <n v="0"/>
    <m/>
    <m/>
    <m/>
    <m/>
    <n v="0"/>
    <m/>
  </r>
  <r>
    <x v="17"/>
    <x v="0"/>
    <x v="78"/>
    <x v="6"/>
    <x v="4"/>
    <n v="0"/>
    <m/>
    <m/>
    <m/>
    <m/>
    <n v="0"/>
    <m/>
  </r>
  <r>
    <x v="17"/>
    <x v="0"/>
    <x v="101"/>
    <x v="6"/>
    <x v="4"/>
    <n v="0"/>
    <m/>
    <m/>
    <m/>
    <m/>
    <n v="0"/>
    <m/>
  </r>
  <r>
    <x v="17"/>
    <x v="0"/>
    <x v="32"/>
    <x v="6"/>
    <x v="4"/>
    <n v="0"/>
    <m/>
    <m/>
    <m/>
    <m/>
    <n v="0"/>
    <m/>
  </r>
  <r>
    <x v="17"/>
    <x v="0"/>
    <x v="132"/>
    <x v="6"/>
    <x v="4"/>
    <n v="0"/>
    <m/>
    <m/>
    <m/>
    <m/>
    <n v="0"/>
    <m/>
  </r>
  <r>
    <x v="17"/>
    <x v="0"/>
    <x v="162"/>
    <x v="6"/>
    <x v="4"/>
    <n v="0"/>
    <m/>
    <m/>
    <m/>
    <m/>
    <n v="0"/>
    <m/>
  </r>
  <r>
    <x v="17"/>
    <x v="0"/>
    <x v="18"/>
    <x v="6"/>
    <x v="4"/>
    <n v="0"/>
    <m/>
    <m/>
    <m/>
    <m/>
    <n v="0"/>
    <m/>
  </r>
  <r>
    <x v="17"/>
    <x v="0"/>
    <x v="46"/>
    <x v="6"/>
    <x v="4"/>
    <n v="13274"/>
    <m/>
    <m/>
    <m/>
    <m/>
    <n v="13274"/>
    <m/>
  </r>
  <r>
    <x v="17"/>
    <x v="0"/>
    <x v="31"/>
    <x v="6"/>
    <x v="4"/>
    <n v="0"/>
    <m/>
    <m/>
    <m/>
    <m/>
    <n v="0"/>
    <m/>
  </r>
  <r>
    <x v="17"/>
    <x v="0"/>
    <x v="96"/>
    <x v="6"/>
    <x v="4"/>
    <n v="0"/>
    <m/>
    <m/>
    <m/>
    <m/>
    <n v="0"/>
    <m/>
  </r>
  <r>
    <x v="17"/>
    <x v="0"/>
    <x v="54"/>
    <x v="6"/>
    <x v="4"/>
    <n v="8015"/>
    <m/>
    <m/>
    <m/>
    <m/>
    <n v="8015"/>
    <m/>
  </r>
  <r>
    <x v="17"/>
    <x v="0"/>
    <x v="103"/>
    <x v="6"/>
    <x v="4"/>
    <n v="0"/>
    <m/>
    <m/>
    <m/>
    <m/>
    <n v="0"/>
    <m/>
  </r>
  <r>
    <x v="17"/>
    <x v="11"/>
    <x v="113"/>
    <x v="6"/>
    <x v="2"/>
    <m/>
    <m/>
    <m/>
    <n v="0"/>
    <m/>
    <n v="0"/>
    <m/>
  </r>
  <r>
    <x v="17"/>
    <x v="6"/>
    <x v="108"/>
    <x v="6"/>
    <x v="2"/>
    <m/>
    <m/>
    <m/>
    <n v="0"/>
    <m/>
    <n v="0"/>
    <m/>
  </r>
  <r>
    <x v="17"/>
    <x v="6"/>
    <x v="91"/>
    <x v="6"/>
    <x v="2"/>
    <m/>
    <m/>
    <m/>
    <n v="0"/>
    <m/>
    <n v="0"/>
    <m/>
  </r>
  <r>
    <x v="17"/>
    <x v="6"/>
    <x v="80"/>
    <x v="6"/>
    <x v="2"/>
    <m/>
    <m/>
    <m/>
    <n v="0"/>
    <m/>
    <n v="0"/>
    <m/>
  </r>
  <r>
    <x v="17"/>
    <x v="6"/>
    <x v="44"/>
    <x v="6"/>
    <x v="2"/>
    <m/>
    <m/>
    <m/>
    <n v="0"/>
    <m/>
    <n v="0"/>
    <m/>
  </r>
  <r>
    <x v="17"/>
    <x v="6"/>
    <x v="90"/>
    <x v="6"/>
    <x v="2"/>
    <m/>
    <m/>
    <m/>
    <n v="0"/>
    <m/>
    <n v="0"/>
    <m/>
  </r>
  <r>
    <x v="17"/>
    <x v="6"/>
    <x v="177"/>
    <x v="6"/>
    <x v="2"/>
    <m/>
    <m/>
    <m/>
    <n v="0"/>
    <m/>
    <n v="0"/>
    <m/>
  </r>
  <r>
    <x v="17"/>
    <x v="6"/>
    <x v="61"/>
    <x v="6"/>
    <x v="2"/>
    <m/>
    <m/>
    <m/>
    <n v="0"/>
    <m/>
    <n v="0"/>
    <m/>
  </r>
  <r>
    <x v="17"/>
    <x v="6"/>
    <x v="105"/>
    <x v="6"/>
    <x v="2"/>
    <m/>
    <m/>
    <m/>
    <n v="0"/>
    <m/>
    <n v="0"/>
    <m/>
  </r>
  <r>
    <x v="17"/>
    <x v="6"/>
    <x v="138"/>
    <x v="6"/>
    <x v="2"/>
    <m/>
    <m/>
    <m/>
    <n v="0"/>
    <m/>
    <n v="0"/>
    <m/>
  </r>
  <r>
    <x v="17"/>
    <x v="8"/>
    <x v="136"/>
    <x v="6"/>
    <x v="2"/>
    <m/>
    <m/>
    <m/>
    <n v="0"/>
    <m/>
    <n v="0"/>
    <m/>
  </r>
  <r>
    <x v="17"/>
    <x v="8"/>
    <x v="182"/>
    <x v="6"/>
    <x v="2"/>
    <m/>
    <m/>
    <m/>
    <n v="0"/>
    <m/>
    <n v="0"/>
    <m/>
  </r>
  <r>
    <x v="17"/>
    <x v="8"/>
    <x v="179"/>
    <x v="6"/>
    <x v="2"/>
    <m/>
    <m/>
    <m/>
    <n v="0"/>
    <m/>
    <n v="0"/>
    <m/>
  </r>
  <r>
    <x v="17"/>
    <x v="8"/>
    <x v="135"/>
    <x v="6"/>
    <x v="2"/>
    <m/>
    <m/>
    <m/>
    <n v="0"/>
    <m/>
    <n v="0"/>
    <m/>
  </r>
  <r>
    <x v="17"/>
    <x v="8"/>
    <x v="114"/>
    <x v="6"/>
    <x v="2"/>
    <m/>
    <m/>
    <m/>
    <n v="0"/>
    <m/>
    <n v="0"/>
    <m/>
  </r>
  <r>
    <x v="17"/>
    <x v="8"/>
    <x v="175"/>
    <x v="6"/>
    <x v="2"/>
    <m/>
    <m/>
    <m/>
    <n v="0"/>
    <m/>
    <n v="0"/>
    <m/>
  </r>
  <r>
    <x v="17"/>
    <x v="8"/>
    <x v="221"/>
    <x v="6"/>
    <x v="2"/>
    <m/>
    <m/>
    <m/>
    <n v="0"/>
    <m/>
    <n v="0"/>
    <m/>
  </r>
  <r>
    <x v="17"/>
    <x v="8"/>
    <x v="102"/>
    <x v="6"/>
    <x v="2"/>
    <m/>
    <m/>
    <m/>
    <n v="0"/>
    <m/>
    <n v="0"/>
    <m/>
  </r>
  <r>
    <x v="17"/>
    <x v="8"/>
    <x v="71"/>
    <x v="6"/>
    <x v="2"/>
    <m/>
    <m/>
    <m/>
    <n v="0"/>
    <m/>
    <n v="0"/>
    <m/>
  </r>
  <r>
    <x v="17"/>
    <x v="8"/>
    <x v="171"/>
    <x v="6"/>
    <x v="2"/>
    <m/>
    <m/>
    <m/>
    <n v="0"/>
    <m/>
    <n v="0"/>
    <m/>
  </r>
  <r>
    <x v="17"/>
    <x v="8"/>
    <x v="83"/>
    <x v="6"/>
    <x v="2"/>
    <m/>
    <m/>
    <m/>
    <n v="0"/>
    <m/>
    <n v="0"/>
    <m/>
  </r>
  <r>
    <x v="17"/>
    <x v="10"/>
    <x v="109"/>
    <x v="6"/>
    <x v="2"/>
    <m/>
    <m/>
    <m/>
    <n v="0"/>
    <m/>
    <n v="0"/>
    <m/>
  </r>
  <r>
    <x v="17"/>
    <x v="10"/>
    <x v="165"/>
    <x v="6"/>
    <x v="2"/>
    <m/>
    <m/>
    <m/>
    <n v="0"/>
    <m/>
    <n v="0"/>
    <m/>
  </r>
  <r>
    <x v="17"/>
    <x v="10"/>
    <x v="144"/>
    <x v="6"/>
    <x v="2"/>
    <m/>
    <m/>
    <m/>
    <n v="0"/>
    <m/>
    <n v="0"/>
    <m/>
  </r>
  <r>
    <x v="17"/>
    <x v="10"/>
    <x v="151"/>
    <x v="6"/>
    <x v="2"/>
    <m/>
    <m/>
    <m/>
    <n v="0"/>
    <m/>
    <n v="0"/>
    <m/>
  </r>
  <r>
    <x v="17"/>
    <x v="4"/>
    <x v="36"/>
    <x v="6"/>
    <x v="2"/>
    <m/>
    <m/>
    <m/>
    <n v="0"/>
    <m/>
    <n v="0"/>
    <m/>
  </r>
  <r>
    <x v="17"/>
    <x v="4"/>
    <x v="57"/>
    <x v="6"/>
    <x v="2"/>
    <m/>
    <m/>
    <m/>
    <n v="21592"/>
    <m/>
    <n v="21592"/>
    <m/>
  </r>
  <r>
    <x v="17"/>
    <x v="4"/>
    <x v="35"/>
    <x v="6"/>
    <x v="2"/>
    <m/>
    <m/>
    <m/>
    <n v="0"/>
    <m/>
    <n v="0"/>
    <m/>
  </r>
  <r>
    <x v="17"/>
    <x v="4"/>
    <x v="34"/>
    <x v="6"/>
    <x v="2"/>
    <m/>
    <m/>
    <m/>
    <n v="50054"/>
    <m/>
    <n v="50054"/>
    <m/>
  </r>
  <r>
    <x v="17"/>
    <x v="3"/>
    <x v="97"/>
    <x v="6"/>
    <x v="2"/>
    <m/>
    <m/>
    <m/>
    <n v="0"/>
    <m/>
    <n v="0"/>
    <m/>
  </r>
  <r>
    <x v="17"/>
    <x v="3"/>
    <x v="55"/>
    <x v="6"/>
    <x v="2"/>
    <m/>
    <m/>
    <m/>
    <n v="0"/>
    <m/>
    <n v="0"/>
    <m/>
  </r>
  <r>
    <x v="17"/>
    <x v="3"/>
    <x v="16"/>
    <x v="6"/>
    <x v="2"/>
    <m/>
    <m/>
    <m/>
    <n v="0"/>
    <m/>
    <n v="0"/>
    <m/>
  </r>
  <r>
    <x v="17"/>
    <x v="4"/>
    <x v="155"/>
    <x v="6"/>
    <x v="2"/>
    <m/>
    <m/>
    <m/>
    <n v="0"/>
    <m/>
    <n v="0"/>
    <m/>
  </r>
  <r>
    <x v="17"/>
    <x v="4"/>
    <x v="73"/>
    <x v="6"/>
    <x v="2"/>
    <m/>
    <m/>
    <m/>
    <n v="0"/>
    <m/>
    <n v="0"/>
    <m/>
  </r>
  <r>
    <x v="17"/>
    <x v="4"/>
    <x v="56"/>
    <x v="6"/>
    <x v="2"/>
    <m/>
    <m/>
    <m/>
    <n v="0"/>
    <m/>
    <n v="0"/>
    <m/>
  </r>
  <r>
    <x v="17"/>
    <x v="4"/>
    <x v="27"/>
    <x v="6"/>
    <x v="2"/>
    <m/>
    <m/>
    <m/>
    <n v="0"/>
    <m/>
    <n v="0"/>
    <m/>
  </r>
  <r>
    <x v="17"/>
    <x v="4"/>
    <x v="45"/>
    <x v="6"/>
    <x v="2"/>
    <m/>
    <m/>
    <m/>
    <n v="0"/>
    <m/>
    <n v="0"/>
    <m/>
  </r>
  <r>
    <x v="17"/>
    <x v="4"/>
    <x v="17"/>
    <x v="6"/>
    <x v="2"/>
    <m/>
    <m/>
    <m/>
    <n v="0"/>
    <m/>
    <n v="0"/>
    <m/>
  </r>
  <r>
    <x v="17"/>
    <x v="4"/>
    <x v="65"/>
    <x v="6"/>
    <x v="2"/>
    <m/>
    <m/>
    <m/>
    <n v="0"/>
    <m/>
    <n v="0"/>
    <m/>
  </r>
  <r>
    <x v="17"/>
    <x v="4"/>
    <x v="53"/>
    <x v="6"/>
    <x v="2"/>
    <m/>
    <m/>
    <m/>
    <n v="0"/>
    <m/>
    <n v="0"/>
    <m/>
  </r>
  <r>
    <x v="17"/>
    <x v="2"/>
    <x v="48"/>
    <x v="6"/>
    <x v="2"/>
    <m/>
    <m/>
    <m/>
    <n v="0"/>
    <m/>
    <n v="0"/>
    <m/>
  </r>
  <r>
    <x v="17"/>
    <x v="2"/>
    <x v="49"/>
    <x v="6"/>
    <x v="2"/>
    <m/>
    <m/>
    <m/>
    <n v="55181"/>
    <m/>
    <n v="55181"/>
    <m/>
  </r>
  <r>
    <x v="17"/>
    <x v="2"/>
    <x v="47"/>
    <x v="6"/>
    <x v="2"/>
    <m/>
    <m/>
    <m/>
    <n v="0"/>
    <m/>
    <n v="0"/>
    <m/>
  </r>
  <r>
    <x v="17"/>
    <x v="2"/>
    <x v="88"/>
    <x v="6"/>
    <x v="2"/>
    <m/>
    <m/>
    <m/>
    <n v="0"/>
    <m/>
    <n v="0"/>
    <m/>
  </r>
  <r>
    <x v="17"/>
    <x v="2"/>
    <x v="110"/>
    <x v="6"/>
    <x v="2"/>
    <m/>
    <m/>
    <m/>
    <n v="0"/>
    <m/>
    <n v="0"/>
    <m/>
  </r>
  <r>
    <x v="17"/>
    <x v="2"/>
    <x v="87"/>
    <x v="6"/>
    <x v="2"/>
    <m/>
    <m/>
    <m/>
    <n v="0"/>
    <m/>
    <n v="0"/>
    <m/>
  </r>
  <r>
    <x v="17"/>
    <x v="2"/>
    <x v="84"/>
    <x v="6"/>
    <x v="2"/>
    <m/>
    <m/>
    <m/>
    <n v="0"/>
    <m/>
    <n v="0"/>
    <m/>
  </r>
  <r>
    <x v="17"/>
    <x v="2"/>
    <x v="11"/>
    <x v="6"/>
    <x v="2"/>
    <m/>
    <m/>
    <m/>
    <n v="0"/>
    <m/>
    <n v="0"/>
    <m/>
  </r>
  <r>
    <x v="17"/>
    <x v="2"/>
    <x v="120"/>
    <x v="6"/>
    <x v="2"/>
    <m/>
    <m/>
    <m/>
    <n v="0"/>
    <m/>
    <n v="0"/>
    <m/>
  </r>
  <r>
    <x v="17"/>
    <x v="2"/>
    <x v="58"/>
    <x v="6"/>
    <x v="2"/>
    <m/>
    <m/>
    <m/>
    <n v="0"/>
    <m/>
    <n v="0"/>
    <m/>
  </r>
  <r>
    <x v="17"/>
    <x v="2"/>
    <x v="112"/>
    <x v="6"/>
    <x v="2"/>
    <m/>
    <m/>
    <m/>
    <n v="0"/>
    <m/>
    <n v="0"/>
    <m/>
  </r>
  <r>
    <x v="17"/>
    <x v="2"/>
    <x v="20"/>
    <x v="6"/>
    <x v="2"/>
    <m/>
    <m/>
    <m/>
    <n v="0"/>
    <m/>
    <n v="0"/>
    <m/>
  </r>
  <r>
    <x v="17"/>
    <x v="2"/>
    <x v="86"/>
    <x v="6"/>
    <x v="2"/>
    <m/>
    <m/>
    <m/>
    <n v="0"/>
    <m/>
    <n v="0"/>
    <m/>
  </r>
  <r>
    <x v="17"/>
    <x v="2"/>
    <x v="59"/>
    <x v="6"/>
    <x v="2"/>
    <m/>
    <m/>
    <m/>
    <n v="0"/>
    <m/>
    <n v="0"/>
    <m/>
  </r>
  <r>
    <x v="17"/>
    <x v="2"/>
    <x v="10"/>
    <x v="6"/>
    <x v="2"/>
    <m/>
    <m/>
    <m/>
    <n v="0"/>
    <m/>
    <n v="0"/>
    <m/>
  </r>
  <r>
    <x v="17"/>
    <x v="2"/>
    <x v="4"/>
    <x v="6"/>
    <x v="2"/>
    <m/>
    <m/>
    <m/>
    <n v="17450"/>
    <m/>
    <n v="17450"/>
    <m/>
  </r>
  <r>
    <x v="17"/>
    <x v="2"/>
    <x v="29"/>
    <x v="6"/>
    <x v="2"/>
    <m/>
    <m/>
    <m/>
    <n v="0"/>
    <m/>
    <n v="0"/>
    <m/>
  </r>
  <r>
    <x v="17"/>
    <x v="2"/>
    <x v="26"/>
    <x v="6"/>
    <x v="2"/>
    <m/>
    <m/>
    <m/>
    <n v="0"/>
    <m/>
    <n v="0"/>
    <m/>
  </r>
  <r>
    <x v="17"/>
    <x v="2"/>
    <x v="122"/>
    <x v="6"/>
    <x v="2"/>
    <m/>
    <m/>
    <m/>
    <n v="0"/>
    <m/>
    <n v="0"/>
    <m/>
  </r>
  <r>
    <x v="17"/>
    <x v="3"/>
    <x v="74"/>
    <x v="6"/>
    <x v="2"/>
    <m/>
    <m/>
    <m/>
    <n v="0"/>
    <m/>
    <n v="0"/>
    <m/>
  </r>
  <r>
    <x v="17"/>
    <x v="3"/>
    <x v="111"/>
    <x v="6"/>
    <x v="2"/>
    <m/>
    <m/>
    <m/>
    <n v="0"/>
    <m/>
    <n v="0"/>
    <m/>
  </r>
  <r>
    <x v="17"/>
    <x v="3"/>
    <x v="134"/>
    <x v="6"/>
    <x v="2"/>
    <m/>
    <m/>
    <m/>
    <n v="0"/>
    <m/>
    <n v="0"/>
    <m/>
  </r>
  <r>
    <x v="17"/>
    <x v="3"/>
    <x v="183"/>
    <x v="6"/>
    <x v="2"/>
    <m/>
    <m/>
    <m/>
    <n v="0"/>
    <m/>
    <n v="0"/>
    <m/>
  </r>
  <r>
    <x v="17"/>
    <x v="3"/>
    <x v="51"/>
    <x v="6"/>
    <x v="2"/>
    <m/>
    <m/>
    <m/>
    <n v="0"/>
    <m/>
    <n v="0"/>
    <m/>
  </r>
  <r>
    <x v="17"/>
    <x v="3"/>
    <x v="104"/>
    <x v="6"/>
    <x v="2"/>
    <m/>
    <m/>
    <m/>
    <n v="0"/>
    <m/>
    <n v="0"/>
    <m/>
  </r>
  <r>
    <x v="17"/>
    <x v="3"/>
    <x v="42"/>
    <x v="6"/>
    <x v="2"/>
    <m/>
    <m/>
    <m/>
    <n v="0"/>
    <m/>
    <n v="0"/>
    <m/>
  </r>
  <r>
    <x v="17"/>
    <x v="3"/>
    <x v="38"/>
    <x v="6"/>
    <x v="2"/>
    <m/>
    <m/>
    <m/>
    <n v="30901"/>
    <m/>
    <n v="30901"/>
    <m/>
  </r>
  <r>
    <x v="17"/>
    <x v="3"/>
    <x v="63"/>
    <x v="6"/>
    <x v="2"/>
    <m/>
    <m/>
    <m/>
    <n v="0"/>
    <m/>
    <n v="0"/>
    <m/>
  </r>
  <r>
    <x v="17"/>
    <x v="3"/>
    <x v="98"/>
    <x v="6"/>
    <x v="2"/>
    <m/>
    <m/>
    <m/>
    <n v="0"/>
    <m/>
    <n v="0"/>
    <m/>
  </r>
  <r>
    <x v="17"/>
    <x v="3"/>
    <x v="119"/>
    <x v="6"/>
    <x v="2"/>
    <m/>
    <m/>
    <m/>
    <n v="0"/>
    <m/>
    <n v="0"/>
    <m/>
  </r>
  <r>
    <x v="17"/>
    <x v="3"/>
    <x v="190"/>
    <x v="6"/>
    <x v="2"/>
    <m/>
    <m/>
    <m/>
    <n v="0"/>
    <m/>
    <n v="0"/>
    <m/>
  </r>
  <r>
    <x v="17"/>
    <x v="2"/>
    <x v="81"/>
    <x v="6"/>
    <x v="2"/>
    <m/>
    <m/>
    <m/>
    <n v="0"/>
    <m/>
    <n v="0"/>
    <m/>
  </r>
  <r>
    <x v="17"/>
    <x v="2"/>
    <x v="43"/>
    <x v="6"/>
    <x v="2"/>
    <m/>
    <m/>
    <m/>
    <n v="0"/>
    <m/>
    <n v="0"/>
    <m/>
  </r>
  <r>
    <x v="17"/>
    <x v="1"/>
    <x v="23"/>
    <x v="6"/>
    <x v="2"/>
    <m/>
    <m/>
    <m/>
    <n v="0"/>
    <m/>
    <n v="0"/>
    <m/>
  </r>
  <r>
    <x v="17"/>
    <x v="1"/>
    <x v="24"/>
    <x v="6"/>
    <x v="2"/>
    <m/>
    <m/>
    <m/>
    <n v="0"/>
    <m/>
    <n v="0"/>
    <m/>
  </r>
  <r>
    <x v="17"/>
    <x v="1"/>
    <x v="79"/>
    <x v="6"/>
    <x v="2"/>
    <m/>
    <m/>
    <m/>
    <n v="0"/>
    <m/>
    <n v="0"/>
    <m/>
  </r>
  <r>
    <x v="17"/>
    <x v="1"/>
    <x v="41"/>
    <x v="6"/>
    <x v="2"/>
    <m/>
    <m/>
    <m/>
    <n v="0"/>
    <m/>
    <n v="0"/>
    <m/>
  </r>
  <r>
    <x v="17"/>
    <x v="1"/>
    <x v="2"/>
    <x v="6"/>
    <x v="2"/>
    <m/>
    <m/>
    <m/>
    <n v="0"/>
    <m/>
    <n v="0"/>
    <m/>
  </r>
  <r>
    <x v="17"/>
    <x v="1"/>
    <x v="21"/>
    <x v="6"/>
    <x v="2"/>
    <m/>
    <m/>
    <m/>
    <n v="0"/>
    <m/>
    <n v="0"/>
    <m/>
  </r>
  <r>
    <x v="17"/>
    <x v="1"/>
    <x v="5"/>
    <x v="6"/>
    <x v="2"/>
    <m/>
    <m/>
    <m/>
    <n v="0"/>
    <m/>
    <n v="0"/>
    <m/>
  </r>
  <r>
    <x v="17"/>
    <x v="1"/>
    <x v="37"/>
    <x v="6"/>
    <x v="2"/>
    <m/>
    <m/>
    <m/>
    <n v="0"/>
    <m/>
    <n v="0"/>
    <m/>
  </r>
  <r>
    <x v="17"/>
    <x v="1"/>
    <x v="19"/>
    <x v="6"/>
    <x v="2"/>
    <m/>
    <m/>
    <m/>
    <n v="0"/>
    <m/>
    <n v="0"/>
    <m/>
  </r>
  <r>
    <x v="17"/>
    <x v="1"/>
    <x v="30"/>
    <x v="6"/>
    <x v="2"/>
    <m/>
    <m/>
    <m/>
    <n v="0"/>
    <m/>
    <n v="0"/>
    <m/>
  </r>
  <r>
    <x v="17"/>
    <x v="1"/>
    <x v="14"/>
    <x v="6"/>
    <x v="2"/>
    <m/>
    <m/>
    <m/>
    <n v="0"/>
    <m/>
    <n v="0"/>
    <m/>
  </r>
  <r>
    <x v="17"/>
    <x v="1"/>
    <x v="6"/>
    <x v="6"/>
    <x v="2"/>
    <m/>
    <m/>
    <m/>
    <n v="0"/>
    <m/>
    <n v="0"/>
    <m/>
  </r>
  <r>
    <x v="17"/>
    <x v="1"/>
    <x v="25"/>
    <x v="6"/>
    <x v="2"/>
    <m/>
    <m/>
    <m/>
    <n v="0"/>
    <m/>
    <n v="0"/>
    <m/>
  </r>
  <r>
    <x v="17"/>
    <x v="1"/>
    <x v="28"/>
    <x v="6"/>
    <x v="2"/>
    <m/>
    <m/>
    <m/>
    <n v="0"/>
    <m/>
    <n v="0"/>
    <m/>
  </r>
  <r>
    <x v="17"/>
    <x v="1"/>
    <x v="169"/>
    <x v="6"/>
    <x v="2"/>
    <m/>
    <m/>
    <m/>
    <n v="0"/>
    <m/>
    <n v="0"/>
    <m/>
  </r>
  <r>
    <x v="17"/>
    <x v="1"/>
    <x v="64"/>
    <x v="6"/>
    <x v="2"/>
    <m/>
    <m/>
    <m/>
    <n v="0"/>
    <m/>
    <n v="0"/>
    <m/>
  </r>
  <r>
    <x v="17"/>
    <x v="1"/>
    <x v="75"/>
    <x v="6"/>
    <x v="2"/>
    <m/>
    <m/>
    <m/>
    <n v="0"/>
    <m/>
    <n v="0"/>
    <m/>
  </r>
  <r>
    <x v="17"/>
    <x v="1"/>
    <x v="94"/>
    <x v="6"/>
    <x v="2"/>
    <m/>
    <m/>
    <m/>
    <n v="0"/>
    <m/>
    <n v="0"/>
    <m/>
  </r>
  <r>
    <x v="17"/>
    <x v="1"/>
    <x v="163"/>
    <x v="6"/>
    <x v="2"/>
    <m/>
    <m/>
    <m/>
    <n v="0"/>
    <m/>
    <n v="0"/>
    <m/>
  </r>
  <r>
    <x v="17"/>
    <x v="1"/>
    <x v="166"/>
    <x v="6"/>
    <x v="2"/>
    <m/>
    <m/>
    <m/>
    <n v="0"/>
    <m/>
    <n v="0"/>
    <m/>
  </r>
  <r>
    <x v="17"/>
    <x v="1"/>
    <x v="116"/>
    <x v="6"/>
    <x v="2"/>
    <m/>
    <m/>
    <m/>
    <n v="0"/>
    <m/>
    <n v="0"/>
    <m/>
  </r>
  <r>
    <x v="17"/>
    <x v="1"/>
    <x v="145"/>
    <x v="6"/>
    <x v="2"/>
    <m/>
    <m/>
    <m/>
    <n v="0"/>
    <m/>
    <n v="0"/>
    <m/>
  </r>
  <r>
    <x v="17"/>
    <x v="1"/>
    <x v="118"/>
    <x v="6"/>
    <x v="2"/>
    <m/>
    <m/>
    <m/>
    <n v="0"/>
    <m/>
    <n v="0"/>
    <m/>
  </r>
  <r>
    <x v="17"/>
    <x v="1"/>
    <x v="153"/>
    <x v="6"/>
    <x v="2"/>
    <m/>
    <m/>
    <m/>
    <n v="0"/>
    <m/>
    <n v="0"/>
    <m/>
  </r>
  <r>
    <x v="17"/>
    <x v="1"/>
    <x v="129"/>
    <x v="6"/>
    <x v="2"/>
    <m/>
    <m/>
    <m/>
    <n v="0"/>
    <m/>
    <n v="0"/>
    <m/>
  </r>
  <r>
    <x v="17"/>
    <x v="1"/>
    <x v="93"/>
    <x v="6"/>
    <x v="2"/>
    <m/>
    <m/>
    <m/>
    <n v="0"/>
    <m/>
    <n v="0"/>
    <m/>
  </r>
  <r>
    <x v="17"/>
    <x v="1"/>
    <x v="67"/>
    <x v="6"/>
    <x v="2"/>
    <m/>
    <m/>
    <m/>
    <n v="0"/>
    <m/>
    <n v="0"/>
    <m/>
  </r>
  <r>
    <x v="17"/>
    <x v="1"/>
    <x v="85"/>
    <x v="6"/>
    <x v="2"/>
    <m/>
    <m/>
    <m/>
    <n v="0"/>
    <m/>
    <n v="0"/>
    <m/>
  </r>
  <r>
    <x v="17"/>
    <x v="1"/>
    <x v="99"/>
    <x v="6"/>
    <x v="2"/>
    <m/>
    <m/>
    <m/>
    <n v="0"/>
    <m/>
    <n v="0"/>
    <m/>
  </r>
  <r>
    <x v="17"/>
    <x v="1"/>
    <x v="123"/>
    <x v="6"/>
    <x v="2"/>
    <m/>
    <m/>
    <m/>
    <n v="0"/>
    <m/>
    <n v="0"/>
    <m/>
  </r>
  <r>
    <x v="17"/>
    <x v="1"/>
    <x v="100"/>
    <x v="6"/>
    <x v="2"/>
    <m/>
    <m/>
    <m/>
    <n v="0"/>
    <m/>
    <n v="0"/>
    <m/>
  </r>
  <r>
    <x v="17"/>
    <x v="1"/>
    <x v="3"/>
    <x v="6"/>
    <x v="2"/>
    <m/>
    <m/>
    <m/>
    <n v="47217"/>
    <m/>
    <n v="47217"/>
    <m/>
  </r>
  <r>
    <x v="17"/>
    <x v="1"/>
    <x v="13"/>
    <x v="6"/>
    <x v="2"/>
    <m/>
    <m/>
    <m/>
    <n v="0"/>
    <m/>
    <n v="0"/>
    <m/>
  </r>
  <r>
    <x v="17"/>
    <x v="1"/>
    <x v="15"/>
    <x v="6"/>
    <x v="2"/>
    <m/>
    <m/>
    <m/>
    <n v="0"/>
    <m/>
    <n v="0"/>
    <m/>
  </r>
  <r>
    <x v="17"/>
    <x v="1"/>
    <x v="76"/>
    <x v="6"/>
    <x v="2"/>
    <m/>
    <m/>
    <m/>
    <n v="0"/>
    <m/>
    <n v="0"/>
    <m/>
  </r>
  <r>
    <x v="17"/>
    <x v="1"/>
    <x v="92"/>
    <x v="6"/>
    <x v="2"/>
    <m/>
    <m/>
    <m/>
    <n v="0"/>
    <m/>
    <n v="0"/>
    <m/>
  </r>
  <r>
    <x v="17"/>
    <x v="1"/>
    <x v="125"/>
    <x v="6"/>
    <x v="2"/>
    <m/>
    <m/>
    <m/>
    <n v="0"/>
    <m/>
    <n v="0"/>
    <m/>
  </r>
  <r>
    <x v="17"/>
    <x v="1"/>
    <x v="127"/>
    <x v="6"/>
    <x v="2"/>
    <m/>
    <m/>
    <m/>
    <n v="0"/>
    <m/>
    <n v="0"/>
    <m/>
  </r>
  <r>
    <x v="17"/>
    <x v="1"/>
    <x v="141"/>
    <x v="6"/>
    <x v="2"/>
    <m/>
    <m/>
    <m/>
    <n v="0"/>
    <m/>
    <n v="0"/>
    <m/>
  </r>
  <r>
    <x v="17"/>
    <x v="5"/>
    <x v="89"/>
    <x v="6"/>
    <x v="2"/>
    <m/>
    <m/>
    <m/>
    <n v="0"/>
    <m/>
    <n v="0"/>
    <m/>
  </r>
  <r>
    <x v="17"/>
    <x v="5"/>
    <x v="69"/>
    <x v="6"/>
    <x v="2"/>
    <m/>
    <m/>
    <m/>
    <n v="0"/>
    <m/>
    <n v="0"/>
    <m/>
  </r>
  <r>
    <x v="17"/>
    <x v="5"/>
    <x v="33"/>
    <x v="6"/>
    <x v="2"/>
    <m/>
    <m/>
    <m/>
    <n v="0"/>
    <m/>
    <n v="0"/>
    <m/>
  </r>
  <r>
    <x v="17"/>
    <x v="5"/>
    <x v="39"/>
    <x v="6"/>
    <x v="2"/>
    <m/>
    <m/>
    <m/>
    <n v="35878"/>
    <m/>
    <n v="35878"/>
    <m/>
  </r>
  <r>
    <x v="17"/>
    <x v="5"/>
    <x v="22"/>
    <x v="6"/>
    <x v="2"/>
    <m/>
    <m/>
    <m/>
    <n v="0"/>
    <m/>
    <n v="0"/>
    <m/>
  </r>
  <r>
    <x v="17"/>
    <x v="7"/>
    <x v="121"/>
    <x v="6"/>
    <x v="2"/>
    <m/>
    <m/>
    <m/>
    <n v="0"/>
    <m/>
    <n v="0"/>
    <m/>
  </r>
  <r>
    <x v="17"/>
    <x v="7"/>
    <x v="52"/>
    <x v="6"/>
    <x v="2"/>
    <m/>
    <m/>
    <m/>
    <n v="0"/>
    <m/>
    <n v="0"/>
    <m/>
  </r>
  <r>
    <x v="17"/>
    <x v="7"/>
    <x v="82"/>
    <x v="6"/>
    <x v="2"/>
    <m/>
    <m/>
    <m/>
    <n v="0"/>
    <m/>
    <n v="0"/>
    <m/>
  </r>
  <r>
    <x v="17"/>
    <x v="5"/>
    <x v="66"/>
    <x v="6"/>
    <x v="2"/>
    <m/>
    <m/>
    <m/>
    <n v="0"/>
    <m/>
    <n v="0"/>
    <m/>
  </r>
  <r>
    <x v="17"/>
    <x v="7"/>
    <x v="117"/>
    <x v="6"/>
    <x v="2"/>
    <m/>
    <m/>
    <m/>
    <n v="0"/>
    <m/>
    <n v="0"/>
    <m/>
  </r>
  <r>
    <x v="17"/>
    <x v="7"/>
    <x v="115"/>
    <x v="6"/>
    <x v="2"/>
    <m/>
    <m/>
    <m/>
    <n v="0"/>
    <m/>
    <n v="0"/>
    <m/>
  </r>
  <r>
    <x v="17"/>
    <x v="7"/>
    <x v="139"/>
    <x v="6"/>
    <x v="2"/>
    <m/>
    <m/>
    <m/>
    <n v="0"/>
    <m/>
    <n v="0"/>
    <m/>
  </r>
  <r>
    <x v="17"/>
    <x v="7"/>
    <x v="72"/>
    <x v="6"/>
    <x v="2"/>
    <m/>
    <m/>
    <m/>
    <n v="0"/>
    <m/>
    <n v="0"/>
    <m/>
  </r>
  <r>
    <x v="17"/>
    <x v="7"/>
    <x v="62"/>
    <x v="6"/>
    <x v="2"/>
    <m/>
    <m/>
    <m/>
    <n v="0"/>
    <m/>
    <n v="0"/>
    <m/>
  </r>
  <r>
    <x v="17"/>
    <x v="7"/>
    <x v="149"/>
    <x v="6"/>
    <x v="2"/>
    <m/>
    <m/>
    <m/>
    <n v="0"/>
    <m/>
    <n v="0"/>
    <m/>
  </r>
  <r>
    <x v="17"/>
    <x v="7"/>
    <x v="133"/>
    <x v="6"/>
    <x v="2"/>
    <m/>
    <m/>
    <m/>
    <n v="0"/>
    <m/>
    <n v="0"/>
    <m/>
  </r>
  <r>
    <x v="17"/>
    <x v="7"/>
    <x v="130"/>
    <x v="6"/>
    <x v="2"/>
    <m/>
    <m/>
    <m/>
    <n v="0"/>
    <m/>
    <n v="0"/>
    <m/>
  </r>
  <r>
    <x v="17"/>
    <x v="9"/>
    <x v="106"/>
    <x v="6"/>
    <x v="2"/>
    <m/>
    <m/>
    <m/>
    <n v="0"/>
    <m/>
    <n v="0"/>
    <m/>
  </r>
  <r>
    <x v="17"/>
    <x v="9"/>
    <x v="107"/>
    <x v="6"/>
    <x v="2"/>
    <m/>
    <m/>
    <m/>
    <n v="0"/>
    <m/>
    <n v="0"/>
    <m/>
  </r>
  <r>
    <x v="17"/>
    <x v="9"/>
    <x v="126"/>
    <x v="6"/>
    <x v="2"/>
    <m/>
    <m/>
    <m/>
    <n v="0"/>
    <m/>
    <n v="0"/>
    <m/>
  </r>
  <r>
    <x v="17"/>
    <x v="9"/>
    <x v="154"/>
    <x v="6"/>
    <x v="2"/>
    <m/>
    <m/>
    <m/>
    <n v="0"/>
    <m/>
    <n v="0"/>
    <m/>
  </r>
  <r>
    <x v="17"/>
    <x v="9"/>
    <x v="95"/>
    <x v="6"/>
    <x v="2"/>
    <m/>
    <m/>
    <m/>
    <n v="0"/>
    <m/>
    <n v="0"/>
    <m/>
  </r>
  <r>
    <x v="17"/>
    <x v="9"/>
    <x v="161"/>
    <x v="6"/>
    <x v="2"/>
    <m/>
    <m/>
    <m/>
    <n v="0"/>
    <m/>
    <n v="0"/>
    <m/>
  </r>
  <r>
    <x v="17"/>
    <x v="9"/>
    <x v="158"/>
    <x v="6"/>
    <x v="2"/>
    <m/>
    <m/>
    <m/>
    <n v="0"/>
    <m/>
    <n v="0"/>
    <m/>
  </r>
  <r>
    <x v="17"/>
    <x v="9"/>
    <x v="148"/>
    <x v="6"/>
    <x v="2"/>
    <m/>
    <m/>
    <m/>
    <n v="0"/>
    <m/>
    <n v="0"/>
    <m/>
  </r>
  <r>
    <x v="17"/>
    <x v="9"/>
    <x v="142"/>
    <x v="6"/>
    <x v="2"/>
    <m/>
    <m/>
    <m/>
    <n v="0"/>
    <m/>
    <n v="0"/>
    <m/>
  </r>
  <r>
    <x v="17"/>
    <x v="9"/>
    <x v="173"/>
    <x v="6"/>
    <x v="2"/>
    <m/>
    <m/>
    <m/>
    <n v="0"/>
    <m/>
    <n v="0"/>
    <m/>
  </r>
  <r>
    <x v="17"/>
    <x v="9"/>
    <x v="137"/>
    <x v="6"/>
    <x v="2"/>
    <m/>
    <m/>
    <m/>
    <n v="0"/>
    <m/>
    <n v="0"/>
    <m/>
  </r>
  <r>
    <x v="17"/>
    <x v="9"/>
    <x v="146"/>
    <x v="6"/>
    <x v="2"/>
    <m/>
    <m/>
    <m/>
    <n v="0"/>
    <m/>
    <n v="0"/>
    <m/>
  </r>
  <r>
    <x v="17"/>
    <x v="9"/>
    <x v="159"/>
    <x v="6"/>
    <x v="2"/>
    <m/>
    <m/>
    <m/>
    <n v="0"/>
    <m/>
    <n v="0"/>
    <m/>
  </r>
  <r>
    <x v="17"/>
    <x v="9"/>
    <x v="170"/>
    <x v="6"/>
    <x v="2"/>
    <m/>
    <m/>
    <m/>
    <n v="0"/>
    <m/>
    <n v="0"/>
    <m/>
  </r>
  <r>
    <x v="17"/>
    <x v="12"/>
    <x v="157"/>
    <x v="6"/>
    <x v="2"/>
    <m/>
    <m/>
    <m/>
    <n v="0"/>
    <m/>
    <n v="0"/>
    <m/>
  </r>
  <r>
    <x v="17"/>
    <x v="12"/>
    <x v="156"/>
    <x v="6"/>
    <x v="2"/>
    <m/>
    <m/>
    <m/>
    <n v="0"/>
    <m/>
    <n v="0"/>
    <m/>
  </r>
  <r>
    <x v="17"/>
    <x v="0"/>
    <x v="9"/>
    <x v="6"/>
    <x v="2"/>
    <m/>
    <m/>
    <m/>
    <n v="0"/>
    <m/>
    <n v="0"/>
    <m/>
  </r>
  <r>
    <x v="17"/>
    <x v="0"/>
    <x v="0"/>
    <x v="6"/>
    <x v="2"/>
    <m/>
    <m/>
    <m/>
    <n v="0"/>
    <m/>
    <n v="0"/>
    <m/>
  </r>
  <r>
    <x v="17"/>
    <x v="0"/>
    <x v="68"/>
    <x v="6"/>
    <x v="2"/>
    <m/>
    <m/>
    <m/>
    <n v="0"/>
    <m/>
    <n v="0"/>
    <m/>
  </r>
  <r>
    <x v="17"/>
    <x v="0"/>
    <x v="128"/>
    <x v="6"/>
    <x v="2"/>
    <m/>
    <m/>
    <m/>
    <n v="0"/>
    <m/>
    <n v="0"/>
    <m/>
  </r>
  <r>
    <x v="17"/>
    <x v="0"/>
    <x v="124"/>
    <x v="6"/>
    <x v="2"/>
    <m/>
    <m/>
    <m/>
    <n v="0"/>
    <m/>
    <n v="0"/>
    <m/>
  </r>
  <r>
    <x v="17"/>
    <x v="0"/>
    <x v="12"/>
    <x v="6"/>
    <x v="2"/>
    <m/>
    <m/>
    <m/>
    <n v="0"/>
    <m/>
    <n v="0"/>
    <m/>
  </r>
  <r>
    <x v="17"/>
    <x v="0"/>
    <x v="40"/>
    <x v="6"/>
    <x v="2"/>
    <m/>
    <m/>
    <m/>
    <n v="0"/>
    <m/>
    <n v="0"/>
    <m/>
  </r>
  <r>
    <x v="17"/>
    <x v="0"/>
    <x v="70"/>
    <x v="6"/>
    <x v="2"/>
    <m/>
    <m/>
    <m/>
    <n v="0"/>
    <m/>
    <n v="0"/>
    <m/>
  </r>
  <r>
    <x v="17"/>
    <x v="0"/>
    <x v="77"/>
    <x v="6"/>
    <x v="2"/>
    <m/>
    <m/>
    <m/>
    <n v="0"/>
    <m/>
    <n v="0"/>
    <m/>
  </r>
  <r>
    <x v="17"/>
    <x v="0"/>
    <x v="131"/>
    <x v="6"/>
    <x v="2"/>
    <m/>
    <m/>
    <m/>
    <n v="0"/>
    <m/>
    <n v="0"/>
    <m/>
  </r>
  <r>
    <x v="17"/>
    <x v="0"/>
    <x v="7"/>
    <x v="6"/>
    <x v="2"/>
    <m/>
    <m/>
    <m/>
    <n v="0"/>
    <m/>
    <n v="0"/>
    <m/>
  </r>
  <r>
    <x v="17"/>
    <x v="0"/>
    <x v="50"/>
    <x v="6"/>
    <x v="2"/>
    <m/>
    <m/>
    <m/>
    <n v="0"/>
    <m/>
    <n v="0"/>
    <m/>
  </r>
  <r>
    <x v="17"/>
    <x v="0"/>
    <x v="1"/>
    <x v="6"/>
    <x v="2"/>
    <m/>
    <m/>
    <m/>
    <n v="0"/>
    <m/>
    <n v="0"/>
    <m/>
  </r>
  <r>
    <x v="17"/>
    <x v="0"/>
    <x v="8"/>
    <x v="6"/>
    <x v="2"/>
    <m/>
    <m/>
    <m/>
    <n v="0"/>
    <m/>
    <n v="0"/>
    <m/>
  </r>
  <r>
    <x v="17"/>
    <x v="0"/>
    <x v="60"/>
    <x v="6"/>
    <x v="2"/>
    <m/>
    <m/>
    <m/>
    <n v="0"/>
    <m/>
    <n v="0"/>
    <m/>
  </r>
  <r>
    <x v="17"/>
    <x v="0"/>
    <x v="78"/>
    <x v="6"/>
    <x v="2"/>
    <m/>
    <m/>
    <m/>
    <n v="0"/>
    <m/>
    <n v="0"/>
    <m/>
  </r>
  <r>
    <x v="17"/>
    <x v="0"/>
    <x v="101"/>
    <x v="6"/>
    <x v="2"/>
    <m/>
    <m/>
    <m/>
    <n v="0"/>
    <m/>
    <n v="0"/>
    <m/>
  </r>
  <r>
    <x v="17"/>
    <x v="0"/>
    <x v="32"/>
    <x v="6"/>
    <x v="2"/>
    <m/>
    <m/>
    <m/>
    <n v="0"/>
    <m/>
    <n v="0"/>
    <m/>
  </r>
  <r>
    <x v="17"/>
    <x v="0"/>
    <x v="132"/>
    <x v="6"/>
    <x v="2"/>
    <m/>
    <m/>
    <m/>
    <n v="0"/>
    <m/>
    <n v="0"/>
    <m/>
  </r>
  <r>
    <x v="17"/>
    <x v="0"/>
    <x v="162"/>
    <x v="6"/>
    <x v="2"/>
    <m/>
    <m/>
    <m/>
    <n v="0"/>
    <m/>
    <n v="0"/>
    <m/>
  </r>
  <r>
    <x v="17"/>
    <x v="0"/>
    <x v="18"/>
    <x v="6"/>
    <x v="2"/>
    <m/>
    <m/>
    <m/>
    <n v="0"/>
    <m/>
    <n v="0"/>
    <m/>
  </r>
  <r>
    <x v="17"/>
    <x v="0"/>
    <x v="46"/>
    <x v="6"/>
    <x v="2"/>
    <m/>
    <m/>
    <m/>
    <n v="0"/>
    <m/>
    <n v="0"/>
    <m/>
  </r>
  <r>
    <x v="17"/>
    <x v="0"/>
    <x v="31"/>
    <x v="6"/>
    <x v="2"/>
    <m/>
    <m/>
    <m/>
    <n v="0"/>
    <m/>
    <n v="0"/>
    <m/>
  </r>
  <r>
    <x v="17"/>
    <x v="0"/>
    <x v="96"/>
    <x v="6"/>
    <x v="2"/>
    <m/>
    <m/>
    <m/>
    <n v="0"/>
    <m/>
    <n v="0"/>
    <m/>
  </r>
  <r>
    <x v="17"/>
    <x v="0"/>
    <x v="54"/>
    <x v="6"/>
    <x v="2"/>
    <m/>
    <m/>
    <m/>
    <n v="0"/>
    <m/>
    <n v="0"/>
    <m/>
  </r>
  <r>
    <x v="17"/>
    <x v="0"/>
    <x v="103"/>
    <x v="6"/>
    <x v="2"/>
    <m/>
    <m/>
    <m/>
    <n v="0"/>
    <m/>
    <n v="0"/>
    <m/>
  </r>
  <r>
    <x v="17"/>
    <x v="11"/>
    <x v="113"/>
    <x v="4"/>
    <x v="21"/>
    <m/>
    <m/>
    <m/>
    <m/>
    <m/>
    <n v="0"/>
    <n v="282"/>
  </r>
  <r>
    <x v="17"/>
    <x v="6"/>
    <x v="108"/>
    <x v="4"/>
    <x v="21"/>
    <m/>
    <m/>
    <m/>
    <m/>
    <m/>
    <n v="0"/>
    <m/>
  </r>
  <r>
    <x v="17"/>
    <x v="6"/>
    <x v="91"/>
    <x v="4"/>
    <x v="21"/>
    <m/>
    <m/>
    <m/>
    <m/>
    <m/>
    <n v="0"/>
    <m/>
  </r>
  <r>
    <x v="17"/>
    <x v="6"/>
    <x v="80"/>
    <x v="4"/>
    <x v="21"/>
    <m/>
    <m/>
    <m/>
    <m/>
    <m/>
    <n v="0"/>
    <m/>
  </r>
  <r>
    <x v="17"/>
    <x v="6"/>
    <x v="44"/>
    <x v="4"/>
    <x v="21"/>
    <m/>
    <m/>
    <m/>
    <m/>
    <m/>
    <n v="0"/>
    <m/>
  </r>
  <r>
    <x v="17"/>
    <x v="6"/>
    <x v="90"/>
    <x v="4"/>
    <x v="21"/>
    <m/>
    <m/>
    <m/>
    <m/>
    <m/>
    <n v="0"/>
    <m/>
  </r>
  <r>
    <x v="17"/>
    <x v="6"/>
    <x v="177"/>
    <x v="4"/>
    <x v="21"/>
    <m/>
    <m/>
    <m/>
    <m/>
    <m/>
    <n v="0"/>
    <m/>
  </r>
  <r>
    <x v="17"/>
    <x v="6"/>
    <x v="61"/>
    <x v="4"/>
    <x v="21"/>
    <m/>
    <m/>
    <m/>
    <m/>
    <m/>
    <n v="0"/>
    <m/>
  </r>
  <r>
    <x v="17"/>
    <x v="6"/>
    <x v="105"/>
    <x v="4"/>
    <x v="21"/>
    <m/>
    <m/>
    <m/>
    <m/>
    <m/>
    <n v="0"/>
    <m/>
  </r>
  <r>
    <x v="17"/>
    <x v="6"/>
    <x v="138"/>
    <x v="4"/>
    <x v="21"/>
    <m/>
    <m/>
    <m/>
    <m/>
    <m/>
    <n v="0"/>
    <m/>
  </r>
  <r>
    <x v="17"/>
    <x v="8"/>
    <x v="136"/>
    <x v="4"/>
    <x v="21"/>
    <m/>
    <m/>
    <m/>
    <m/>
    <m/>
    <n v="0"/>
    <m/>
  </r>
  <r>
    <x v="17"/>
    <x v="8"/>
    <x v="182"/>
    <x v="4"/>
    <x v="21"/>
    <m/>
    <m/>
    <m/>
    <m/>
    <m/>
    <n v="0"/>
    <m/>
  </r>
  <r>
    <x v="17"/>
    <x v="8"/>
    <x v="179"/>
    <x v="4"/>
    <x v="21"/>
    <m/>
    <m/>
    <m/>
    <m/>
    <m/>
    <n v="0"/>
    <m/>
  </r>
  <r>
    <x v="17"/>
    <x v="8"/>
    <x v="135"/>
    <x v="4"/>
    <x v="21"/>
    <m/>
    <m/>
    <m/>
    <m/>
    <m/>
    <n v="0"/>
    <m/>
  </r>
  <r>
    <x v="17"/>
    <x v="8"/>
    <x v="114"/>
    <x v="4"/>
    <x v="21"/>
    <m/>
    <m/>
    <m/>
    <m/>
    <m/>
    <n v="0"/>
    <m/>
  </r>
  <r>
    <x v="17"/>
    <x v="8"/>
    <x v="175"/>
    <x v="4"/>
    <x v="21"/>
    <m/>
    <m/>
    <m/>
    <m/>
    <m/>
    <n v="0"/>
    <m/>
  </r>
  <r>
    <x v="17"/>
    <x v="8"/>
    <x v="221"/>
    <x v="4"/>
    <x v="21"/>
    <m/>
    <m/>
    <m/>
    <m/>
    <m/>
    <n v="0"/>
    <m/>
  </r>
  <r>
    <x v="17"/>
    <x v="8"/>
    <x v="102"/>
    <x v="4"/>
    <x v="21"/>
    <m/>
    <m/>
    <m/>
    <m/>
    <m/>
    <n v="0"/>
    <m/>
  </r>
  <r>
    <x v="17"/>
    <x v="8"/>
    <x v="71"/>
    <x v="4"/>
    <x v="21"/>
    <m/>
    <m/>
    <m/>
    <m/>
    <m/>
    <n v="0"/>
    <m/>
  </r>
  <r>
    <x v="17"/>
    <x v="8"/>
    <x v="171"/>
    <x v="4"/>
    <x v="21"/>
    <m/>
    <m/>
    <m/>
    <m/>
    <m/>
    <n v="0"/>
    <m/>
  </r>
  <r>
    <x v="17"/>
    <x v="8"/>
    <x v="83"/>
    <x v="4"/>
    <x v="21"/>
    <m/>
    <m/>
    <m/>
    <m/>
    <m/>
    <n v="0"/>
    <m/>
  </r>
  <r>
    <x v="17"/>
    <x v="10"/>
    <x v="109"/>
    <x v="4"/>
    <x v="21"/>
    <m/>
    <m/>
    <m/>
    <m/>
    <m/>
    <n v="0"/>
    <m/>
  </r>
  <r>
    <x v="17"/>
    <x v="10"/>
    <x v="165"/>
    <x v="4"/>
    <x v="21"/>
    <m/>
    <m/>
    <m/>
    <m/>
    <m/>
    <n v="0"/>
    <m/>
  </r>
  <r>
    <x v="17"/>
    <x v="10"/>
    <x v="144"/>
    <x v="4"/>
    <x v="21"/>
    <m/>
    <m/>
    <m/>
    <m/>
    <m/>
    <n v="0"/>
    <m/>
  </r>
  <r>
    <x v="17"/>
    <x v="10"/>
    <x v="151"/>
    <x v="4"/>
    <x v="21"/>
    <m/>
    <m/>
    <m/>
    <m/>
    <m/>
    <n v="0"/>
    <m/>
  </r>
  <r>
    <x v="17"/>
    <x v="4"/>
    <x v="36"/>
    <x v="4"/>
    <x v="21"/>
    <m/>
    <m/>
    <m/>
    <m/>
    <m/>
    <n v="0"/>
    <n v="762"/>
  </r>
  <r>
    <x v="17"/>
    <x v="4"/>
    <x v="57"/>
    <x v="4"/>
    <x v="21"/>
    <m/>
    <m/>
    <m/>
    <m/>
    <m/>
    <n v="0"/>
    <n v="285"/>
  </r>
  <r>
    <x v="17"/>
    <x v="4"/>
    <x v="35"/>
    <x v="4"/>
    <x v="21"/>
    <m/>
    <m/>
    <m/>
    <m/>
    <m/>
    <n v="0"/>
    <n v="1186"/>
  </r>
  <r>
    <x v="17"/>
    <x v="4"/>
    <x v="34"/>
    <x v="4"/>
    <x v="21"/>
    <m/>
    <m/>
    <m/>
    <m/>
    <m/>
    <n v="0"/>
    <n v="1081"/>
  </r>
  <r>
    <x v="17"/>
    <x v="3"/>
    <x v="97"/>
    <x v="4"/>
    <x v="21"/>
    <m/>
    <m/>
    <m/>
    <m/>
    <m/>
    <n v="0"/>
    <n v="255"/>
  </r>
  <r>
    <x v="17"/>
    <x v="3"/>
    <x v="55"/>
    <x v="4"/>
    <x v="21"/>
    <m/>
    <m/>
    <m/>
    <m/>
    <m/>
    <n v="0"/>
    <n v="186"/>
  </r>
  <r>
    <x v="17"/>
    <x v="3"/>
    <x v="16"/>
    <x v="4"/>
    <x v="21"/>
    <m/>
    <m/>
    <m/>
    <m/>
    <m/>
    <n v="0"/>
    <n v="263"/>
  </r>
  <r>
    <x v="17"/>
    <x v="4"/>
    <x v="155"/>
    <x v="4"/>
    <x v="21"/>
    <m/>
    <m/>
    <m/>
    <m/>
    <m/>
    <n v="0"/>
    <m/>
  </r>
  <r>
    <x v="17"/>
    <x v="4"/>
    <x v="73"/>
    <x v="4"/>
    <x v="21"/>
    <m/>
    <m/>
    <m/>
    <m/>
    <m/>
    <n v="0"/>
    <n v="132"/>
  </r>
  <r>
    <x v="17"/>
    <x v="4"/>
    <x v="56"/>
    <x v="4"/>
    <x v="21"/>
    <m/>
    <m/>
    <m/>
    <m/>
    <m/>
    <n v="0"/>
    <m/>
  </r>
  <r>
    <x v="17"/>
    <x v="4"/>
    <x v="27"/>
    <x v="4"/>
    <x v="21"/>
    <m/>
    <m/>
    <m/>
    <m/>
    <m/>
    <n v="0"/>
    <n v="2094"/>
  </r>
  <r>
    <x v="17"/>
    <x v="4"/>
    <x v="45"/>
    <x v="4"/>
    <x v="21"/>
    <m/>
    <m/>
    <m/>
    <m/>
    <m/>
    <n v="0"/>
    <n v="41"/>
  </r>
  <r>
    <x v="17"/>
    <x v="4"/>
    <x v="17"/>
    <x v="4"/>
    <x v="21"/>
    <m/>
    <m/>
    <m/>
    <m/>
    <m/>
    <n v="0"/>
    <n v="1705"/>
  </r>
  <r>
    <x v="17"/>
    <x v="4"/>
    <x v="65"/>
    <x v="4"/>
    <x v="21"/>
    <m/>
    <m/>
    <m/>
    <m/>
    <m/>
    <n v="0"/>
    <n v="360"/>
  </r>
  <r>
    <x v="17"/>
    <x v="4"/>
    <x v="53"/>
    <x v="4"/>
    <x v="21"/>
    <m/>
    <m/>
    <m/>
    <m/>
    <m/>
    <n v="0"/>
    <n v="555"/>
  </r>
  <r>
    <x v="17"/>
    <x v="2"/>
    <x v="48"/>
    <x v="4"/>
    <x v="21"/>
    <m/>
    <m/>
    <m/>
    <m/>
    <m/>
    <n v="0"/>
    <n v="1008"/>
  </r>
  <r>
    <x v="17"/>
    <x v="2"/>
    <x v="49"/>
    <x v="4"/>
    <x v="21"/>
    <m/>
    <m/>
    <m/>
    <m/>
    <m/>
    <n v="0"/>
    <n v="1279"/>
  </r>
  <r>
    <x v="17"/>
    <x v="2"/>
    <x v="47"/>
    <x v="4"/>
    <x v="21"/>
    <m/>
    <m/>
    <m/>
    <m/>
    <m/>
    <n v="0"/>
    <n v="1933"/>
  </r>
  <r>
    <x v="17"/>
    <x v="2"/>
    <x v="88"/>
    <x v="4"/>
    <x v="21"/>
    <m/>
    <m/>
    <m/>
    <m/>
    <m/>
    <n v="0"/>
    <n v="168"/>
  </r>
  <r>
    <x v="17"/>
    <x v="2"/>
    <x v="110"/>
    <x v="4"/>
    <x v="21"/>
    <m/>
    <m/>
    <m/>
    <m/>
    <m/>
    <n v="0"/>
    <n v="170"/>
  </r>
  <r>
    <x v="17"/>
    <x v="2"/>
    <x v="87"/>
    <x v="4"/>
    <x v="21"/>
    <m/>
    <m/>
    <m/>
    <m/>
    <m/>
    <n v="0"/>
    <n v="326"/>
  </r>
  <r>
    <x v="17"/>
    <x v="2"/>
    <x v="84"/>
    <x v="4"/>
    <x v="21"/>
    <m/>
    <m/>
    <m/>
    <m/>
    <m/>
    <n v="0"/>
    <n v="918"/>
  </r>
  <r>
    <x v="17"/>
    <x v="2"/>
    <x v="11"/>
    <x v="4"/>
    <x v="21"/>
    <m/>
    <m/>
    <m/>
    <m/>
    <m/>
    <n v="0"/>
    <n v="362"/>
  </r>
  <r>
    <x v="17"/>
    <x v="2"/>
    <x v="120"/>
    <x v="4"/>
    <x v="21"/>
    <m/>
    <m/>
    <m/>
    <m/>
    <m/>
    <n v="0"/>
    <m/>
  </r>
  <r>
    <x v="17"/>
    <x v="2"/>
    <x v="58"/>
    <x v="4"/>
    <x v="21"/>
    <m/>
    <m/>
    <m/>
    <m/>
    <m/>
    <n v="0"/>
    <n v="98"/>
  </r>
  <r>
    <x v="17"/>
    <x v="2"/>
    <x v="112"/>
    <x v="4"/>
    <x v="21"/>
    <m/>
    <m/>
    <m/>
    <m/>
    <m/>
    <n v="0"/>
    <m/>
  </r>
  <r>
    <x v="17"/>
    <x v="2"/>
    <x v="20"/>
    <x v="4"/>
    <x v="21"/>
    <m/>
    <m/>
    <m/>
    <m/>
    <m/>
    <n v="0"/>
    <n v="970"/>
  </r>
  <r>
    <x v="17"/>
    <x v="2"/>
    <x v="86"/>
    <x v="4"/>
    <x v="21"/>
    <m/>
    <m/>
    <m/>
    <m/>
    <m/>
    <n v="0"/>
    <n v="316"/>
  </r>
  <r>
    <x v="17"/>
    <x v="2"/>
    <x v="59"/>
    <x v="4"/>
    <x v="21"/>
    <m/>
    <m/>
    <m/>
    <m/>
    <m/>
    <n v="0"/>
    <n v="356"/>
  </r>
  <r>
    <x v="17"/>
    <x v="2"/>
    <x v="10"/>
    <x v="4"/>
    <x v="21"/>
    <m/>
    <m/>
    <m/>
    <m/>
    <m/>
    <n v="0"/>
    <n v="830"/>
  </r>
  <r>
    <x v="17"/>
    <x v="2"/>
    <x v="4"/>
    <x v="4"/>
    <x v="21"/>
    <m/>
    <m/>
    <m/>
    <m/>
    <m/>
    <n v="0"/>
    <n v="384"/>
  </r>
  <r>
    <x v="17"/>
    <x v="2"/>
    <x v="29"/>
    <x v="4"/>
    <x v="21"/>
    <m/>
    <m/>
    <m/>
    <m/>
    <m/>
    <n v="0"/>
    <n v="30"/>
  </r>
  <r>
    <x v="17"/>
    <x v="2"/>
    <x v="26"/>
    <x v="4"/>
    <x v="21"/>
    <m/>
    <m/>
    <m/>
    <m/>
    <m/>
    <n v="0"/>
    <n v="342"/>
  </r>
  <r>
    <x v="17"/>
    <x v="2"/>
    <x v="122"/>
    <x v="4"/>
    <x v="21"/>
    <m/>
    <m/>
    <m/>
    <m/>
    <m/>
    <n v="0"/>
    <m/>
  </r>
  <r>
    <x v="17"/>
    <x v="3"/>
    <x v="74"/>
    <x v="4"/>
    <x v="21"/>
    <m/>
    <m/>
    <m/>
    <m/>
    <m/>
    <n v="0"/>
    <n v="595"/>
  </r>
  <r>
    <x v="17"/>
    <x v="3"/>
    <x v="111"/>
    <x v="4"/>
    <x v="21"/>
    <m/>
    <m/>
    <m/>
    <m/>
    <m/>
    <n v="0"/>
    <m/>
  </r>
  <r>
    <x v="17"/>
    <x v="3"/>
    <x v="134"/>
    <x v="4"/>
    <x v="21"/>
    <m/>
    <m/>
    <m/>
    <m/>
    <m/>
    <n v="0"/>
    <m/>
  </r>
  <r>
    <x v="17"/>
    <x v="3"/>
    <x v="183"/>
    <x v="4"/>
    <x v="21"/>
    <m/>
    <m/>
    <m/>
    <m/>
    <m/>
    <n v="0"/>
    <m/>
  </r>
  <r>
    <x v="17"/>
    <x v="3"/>
    <x v="51"/>
    <x v="4"/>
    <x v="21"/>
    <m/>
    <m/>
    <m/>
    <m/>
    <m/>
    <n v="0"/>
    <m/>
  </r>
  <r>
    <x v="17"/>
    <x v="3"/>
    <x v="104"/>
    <x v="4"/>
    <x v="21"/>
    <m/>
    <m/>
    <m/>
    <m/>
    <m/>
    <n v="0"/>
    <m/>
  </r>
  <r>
    <x v="17"/>
    <x v="3"/>
    <x v="42"/>
    <x v="4"/>
    <x v="21"/>
    <m/>
    <m/>
    <m/>
    <m/>
    <m/>
    <n v="0"/>
    <n v="534"/>
  </r>
  <r>
    <x v="17"/>
    <x v="3"/>
    <x v="38"/>
    <x v="4"/>
    <x v="21"/>
    <m/>
    <m/>
    <m/>
    <m/>
    <m/>
    <n v="0"/>
    <n v="131"/>
  </r>
  <r>
    <x v="17"/>
    <x v="3"/>
    <x v="63"/>
    <x v="4"/>
    <x v="21"/>
    <m/>
    <m/>
    <m/>
    <m/>
    <m/>
    <n v="0"/>
    <m/>
  </r>
  <r>
    <x v="17"/>
    <x v="3"/>
    <x v="98"/>
    <x v="4"/>
    <x v="21"/>
    <m/>
    <m/>
    <m/>
    <m/>
    <m/>
    <n v="0"/>
    <m/>
  </r>
  <r>
    <x v="17"/>
    <x v="3"/>
    <x v="119"/>
    <x v="4"/>
    <x v="21"/>
    <m/>
    <m/>
    <m/>
    <m/>
    <m/>
    <n v="0"/>
    <m/>
  </r>
  <r>
    <x v="17"/>
    <x v="3"/>
    <x v="190"/>
    <x v="4"/>
    <x v="21"/>
    <m/>
    <m/>
    <m/>
    <m/>
    <m/>
    <n v="0"/>
    <m/>
  </r>
  <r>
    <x v="17"/>
    <x v="2"/>
    <x v="81"/>
    <x v="4"/>
    <x v="21"/>
    <m/>
    <m/>
    <m/>
    <m/>
    <m/>
    <n v="0"/>
    <m/>
  </r>
  <r>
    <x v="17"/>
    <x v="2"/>
    <x v="43"/>
    <x v="4"/>
    <x v="21"/>
    <m/>
    <m/>
    <m/>
    <m/>
    <m/>
    <n v="0"/>
    <n v="52"/>
  </r>
  <r>
    <x v="17"/>
    <x v="1"/>
    <x v="23"/>
    <x v="4"/>
    <x v="21"/>
    <m/>
    <m/>
    <m/>
    <m/>
    <m/>
    <n v="0"/>
    <m/>
  </r>
  <r>
    <x v="17"/>
    <x v="1"/>
    <x v="24"/>
    <x v="4"/>
    <x v="21"/>
    <m/>
    <m/>
    <m/>
    <m/>
    <m/>
    <n v="0"/>
    <n v="441"/>
  </r>
  <r>
    <x v="17"/>
    <x v="1"/>
    <x v="79"/>
    <x v="4"/>
    <x v="21"/>
    <m/>
    <m/>
    <m/>
    <m/>
    <m/>
    <n v="0"/>
    <m/>
  </r>
  <r>
    <x v="17"/>
    <x v="1"/>
    <x v="41"/>
    <x v="4"/>
    <x v="21"/>
    <m/>
    <m/>
    <m/>
    <m/>
    <m/>
    <n v="0"/>
    <m/>
  </r>
  <r>
    <x v="17"/>
    <x v="1"/>
    <x v="2"/>
    <x v="4"/>
    <x v="21"/>
    <m/>
    <m/>
    <m/>
    <m/>
    <m/>
    <n v="0"/>
    <n v="524"/>
  </r>
  <r>
    <x v="17"/>
    <x v="1"/>
    <x v="21"/>
    <x v="4"/>
    <x v="21"/>
    <m/>
    <m/>
    <m/>
    <m/>
    <m/>
    <n v="0"/>
    <m/>
  </r>
  <r>
    <x v="17"/>
    <x v="1"/>
    <x v="5"/>
    <x v="4"/>
    <x v="21"/>
    <m/>
    <m/>
    <m/>
    <m/>
    <m/>
    <n v="0"/>
    <n v="406"/>
  </r>
  <r>
    <x v="17"/>
    <x v="1"/>
    <x v="37"/>
    <x v="4"/>
    <x v="21"/>
    <m/>
    <m/>
    <m/>
    <m/>
    <m/>
    <n v="0"/>
    <m/>
  </r>
  <r>
    <x v="17"/>
    <x v="1"/>
    <x v="19"/>
    <x v="4"/>
    <x v="21"/>
    <m/>
    <m/>
    <m/>
    <m/>
    <m/>
    <n v="0"/>
    <n v="213"/>
  </r>
  <r>
    <x v="17"/>
    <x v="1"/>
    <x v="30"/>
    <x v="4"/>
    <x v="21"/>
    <m/>
    <m/>
    <m/>
    <m/>
    <m/>
    <n v="0"/>
    <n v="253"/>
  </r>
  <r>
    <x v="17"/>
    <x v="1"/>
    <x v="14"/>
    <x v="4"/>
    <x v="21"/>
    <m/>
    <m/>
    <m/>
    <m/>
    <m/>
    <n v="0"/>
    <m/>
  </r>
  <r>
    <x v="17"/>
    <x v="1"/>
    <x v="6"/>
    <x v="4"/>
    <x v="21"/>
    <m/>
    <m/>
    <m/>
    <m/>
    <m/>
    <n v="0"/>
    <m/>
  </r>
  <r>
    <x v="17"/>
    <x v="1"/>
    <x v="25"/>
    <x v="4"/>
    <x v="21"/>
    <m/>
    <m/>
    <m/>
    <m/>
    <m/>
    <n v="0"/>
    <m/>
  </r>
  <r>
    <x v="17"/>
    <x v="1"/>
    <x v="28"/>
    <x v="4"/>
    <x v="21"/>
    <m/>
    <m/>
    <m/>
    <m/>
    <m/>
    <n v="0"/>
    <m/>
  </r>
  <r>
    <x v="17"/>
    <x v="1"/>
    <x v="169"/>
    <x v="4"/>
    <x v="21"/>
    <m/>
    <m/>
    <m/>
    <m/>
    <m/>
    <n v="0"/>
    <m/>
  </r>
  <r>
    <x v="17"/>
    <x v="1"/>
    <x v="64"/>
    <x v="4"/>
    <x v="21"/>
    <m/>
    <m/>
    <m/>
    <m/>
    <m/>
    <n v="0"/>
    <m/>
  </r>
  <r>
    <x v="17"/>
    <x v="1"/>
    <x v="75"/>
    <x v="4"/>
    <x v="21"/>
    <m/>
    <m/>
    <m/>
    <m/>
    <m/>
    <n v="0"/>
    <m/>
  </r>
  <r>
    <x v="17"/>
    <x v="1"/>
    <x v="94"/>
    <x v="4"/>
    <x v="21"/>
    <m/>
    <m/>
    <m/>
    <m/>
    <m/>
    <n v="0"/>
    <m/>
  </r>
  <r>
    <x v="17"/>
    <x v="1"/>
    <x v="163"/>
    <x v="4"/>
    <x v="21"/>
    <m/>
    <m/>
    <m/>
    <m/>
    <m/>
    <n v="0"/>
    <m/>
  </r>
  <r>
    <x v="17"/>
    <x v="1"/>
    <x v="166"/>
    <x v="4"/>
    <x v="21"/>
    <m/>
    <m/>
    <m/>
    <m/>
    <m/>
    <n v="0"/>
    <m/>
  </r>
  <r>
    <x v="17"/>
    <x v="1"/>
    <x v="116"/>
    <x v="4"/>
    <x v="21"/>
    <m/>
    <m/>
    <m/>
    <m/>
    <m/>
    <n v="0"/>
    <m/>
  </r>
  <r>
    <x v="17"/>
    <x v="1"/>
    <x v="145"/>
    <x v="4"/>
    <x v="21"/>
    <m/>
    <m/>
    <m/>
    <m/>
    <m/>
    <n v="0"/>
    <m/>
  </r>
  <r>
    <x v="17"/>
    <x v="1"/>
    <x v="118"/>
    <x v="4"/>
    <x v="21"/>
    <m/>
    <m/>
    <m/>
    <m/>
    <m/>
    <n v="0"/>
    <m/>
  </r>
  <r>
    <x v="17"/>
    <x v="1"/>
    <x v="153"/>
    <x v="4"/>
    <x v="21"/>
    <m/>
    <m/>
    <m/>
    <m/>
    <m/>
    <n v="0"/>
    <m/>
  </r>
  <r>
    <x v="17"/>
    <x v="1"/>
    <x v="129"/>
    <x v="4"/>
    <x v="21"/>
    <m/>
    <m/>
    <m/>
    <m/>
    <m/>
    <n v="0"/>
    <m/>
  </r>
  <r>
    <x v="17"/>
    <x v="1"/>
    <x v="93"/>
    <x v="4"/>
    <x v="21"/>
    <m/>
    <m/>
    <m/>
    <m/>
    <m/>
    <n v="0"/>
    <m/>
  </r>
  <r>
    <x v="17"/>
    <x v="1"/>
    <x v="67"/>
    <x v="4"/>
    <x v="21"/>
    <m/>
    <m/>
    <m/>
    <m/>
    <m/>
    <n v="0"/>
    <m/>
  </r>
  <r>
    <x v="17"/>
    <x v="1"/>
    <x v="85"/>
    <x v="4"/>
    <x v="21"/>
    <m/>
    <m/>
    <m/>
    <m/>
    <m/>
    <n v="0"/>
    <m/>
  </r>
  <r>
    <x v="17"/>
    <x v="1"/>
    <x v="99"/>
    <x v="4"/>
    <x v="21"/>
    <m/>
    <m/>
    <m/>
    <m/>
    <m/>
    <n v="0"/>
    <m/>
  </r>
  <r>
    <x v="17"/>
    <x v="1"/>
    <x v="123"/>
    <x v="4"/>
    <x v="21"/>
    <m/>
    <m/>
    <m/>
    <m/>
    <m/>
    <n v="0"/>
    <m/>
  </r>
  <r>
    <x v="17"/>
    <x v="1"/>
    <x v="100"/>
    <x v="4"/>
    <x v="21"/>
    <m/>
    <m/>
    <m/>
    <m/>
    <m/>
    <n v="0"/>
    <n v="80"/>
  </r>
  <r>
    <x v="17"/>
    <x v="1"/>
    <x v="3"/>
    <x v="4"/>
    <x v="21"/>
    <m/>
    <m/>
    <m/>
    <m/>
    <m/>
    <n v="0"/>
    <n v="84"/>
  </r>
  <r>
    <x v="17"/>
    <x v="1"/>
    <x v="13"/>
    <x v="4"/>
    <x v="21"/>
    <m/>
    <m/>
    <m/>
    <m/>
    <m/>
    <n v="0"/>
    <n v="227"/>
  </r>
  <r>
    <x v="17"/>
    <x v="1"/>
    <x v="15"/>
    <x v="4"/>
    <x v="21"/>
    <m/>
    <m/>
    <m/>
    <m/>
    <m/>
    <n v="0"/>
    <n v="202"/>
  </r>
  <r>
    <x v="17"/>
    <x v="1"/>
    <x v="76"/>
    <x v="4"/>
    <x v="21"/>
    <m/>
    <m/>
    <m/>
    <m/>
    <m/>
    <n v="0"/>
    <n v="42"/>
  </r>
  <r>
    <x v="17"/>
    <x v="1"/>
    <x v="92"/>
    <x v="4"/>
    <x v="21"/>
    <m/>
    <m/>
    <m/>
    <m/>
    <m/>
    <n v="0"/>
    <m/>
  </r>
  <r>
    <x v="17"/>
    <x v="1"/>
    <x v="125"/>
    <x v="4"/>
    <x v="21"/>
    <m/>
    <m/>
    <m/>
    <m/>
    <m/>
    <n v="0"/>
    <m/>
  </r>
  <r>
    <x v="17"/>
    <x v="1"/>
    <x v="127"/>
    <x v="4"/>
    <x v="21"/>
    <m/>
    <m/>
    <m/>
    <m/>
    <m/>
    <n v="0"/>
    <m/>
  </r>
  <r>
    <x v="17"/>
    <x v="1"/>
    <x v="141"/>
    <x v="4"/>
    <x v="21"/>
    <m/>
    <m/>
    <m/>
    <m/>
    <m/>
    <n v="0"/>
    <m/>
  </r>
  <r>
    <x v="17"/>
    <x v="5"/>
    <x v="89"/>
    <x v="4"/>
    <x v="21"/>
    <m/>
    <m/>
    <m/>
    <m/>
    <m/>
    <n v="0"/>
    <n v="336"/>
  </r>
  <r>
    <x v="17"/>
    <x v="5"/>
    <x v="69"/>
    <x v="4"/>
    <x v="21"/>
    <m/>
    <m/>
    <m/>
    <m/>
    <m/>
    <n v="0"/>
    <n v="1257"/>
  </r>
  <r>
    <x v="17"/>
    <x v="5"/>
    <x v="33"/>
    <x v="4"/>
    <x v="21"/>
    <m/>
    <m/>
    <m/>
    <m/>
    <m/>
    <n v="0"/>
    <n v="1787"/>
  </r>
  <r>
    <x v="17"/>
    <x v="5"/>
    <x v="39"/>
    <x v="4"/>
    <x v="21"/>
    <m/>
    <m/>
    <m/>
    <m/>
    <m/>
    <n v="0"/>
    <n v="1986"/>
  </r>
  <r>
    <x v="17"/>
    <x v="5"/>
    <x v="22"/>
    <x v="4"/>
    <x v="21"/>
    <m/>
    <m/>
    <m/>
    <m/>
    <m/>
    <n v="0"/>
    <n v="733"/>
  </r>
  <r>
    <x v="17"/>
    <x v="7"/>
    <x v="121"/>
    <x v="4"/>
    <x v="21"/>
    <m/>
    <m/>
    <m/>
    <m/>
    <m/>
    <n v="0"/>
    <m/>
  </r>
  <r>
    <x v="17"/>
    <x v="7"/>
    <x v="52"/>
    <x v="4"/>
    <x v="21"/>
    <m/>
    <m/>
    <m/>
    <m/>
    <m/>
    <n v="0"/>
    <n v="13"/>
  </r>
  <r>
    <x v="17"/>
    <x v="7"/>
    <x v="82"/>
    <x v="4"/>
    <x v="21"/>
    <m/>
    <m/>
    <m/>
    <m/>
    <m/>
    <n v="0"/>
    <m/>
  </r>
  <r>
    <x v="17"/>
    <x v="5"/>
    <x v="66"/>
    <x v="4"/>
    <x v="21"/>
    <m/>
    <m/>
    <m/>
    <m/>
    <m/>
    <n v="0"/>
    <m/>
  </r>
  <r>
    <x v="17"/>
    <x v="7"/>
    <x v="117"/>
    <x v="4"/>
    <x v="21"/>
    <m/>
    <m/>
    <m/>
    <m/>
    <m/>
    <n v="0"/>
    <m/>
  </r>
  <r>
    <x v="17"/>
    <x v="7"/>
    <x v="115"/>
    <x v="4"/>
    <x v="21"/>
    <m/>
    <m/>
    <m/>
    <m/>
    <m/>
    <n v="0"/>
    <n v="30"/>
  </r>
  <r>
    <x v="17"/>
    <x v="7"/>
    <x v="139"/>
    <x v="4"/>
    <x v="21"/>
    <m/>
    <m/>
    <m/>
    <m/>
    <m/>
    <n v="0"/>
    <m/>
  </r>
  <r>
    <x v="17"/>
    <x v="7"/>
    <x v="72"/>
    <x v="4"/>
    <x v="21"/>
    <m/>
    <m/>
    <m/>
    <m/>
    <m/>
    <n v="0"/>
    <n v="565"/>
  </r>
  <r>
    <x v="17"/>
    <x v="7"/>
    <x v="62"/>
    <x v="4"/>
    <x v="21"/>
    <m/>
    <m/>
    <m/>
    <m/>
    <m/>
    <n v="0"/>
    <n v="225"/>
  </r>
  <r>
    <x v="17"/>
    <x v="7"/>
    <x v="149"/>
    <x v="4"/>
    <x v="21"/>
    <m/>
    <m/>
    <m/>
    <m/>
    <m/>
    <n v="0"/>
    <m/>
  </r>
  <r>
    <x v="17"/>
    <x v="7"/>
    <x v="133"/>
    <x v="4"/>
    <x v="21"/>
    <m/>
    <m/>
    <m/>
    <m/>
    <m/>
    <n v="0"/>
    <m/>
  </r>
  <r>
    <x v="17"/>
    <x v="7"/>
    <x v="130"/>
    <x v="4"/>
    <x v="21"/>
    <m/>
    <m/>
    <m/>
    <m/>
    <m/>
    <n v="0"/>
    <m/>
  </r>
  <r>
    <x v="17"/>
    <x v="9"/>
    <x v="106"/>
    <x v="4"/>
    <x v="21"/>
    <m/>
    <m/>
    <m/>
    <m/>
    <m/>
    <n v="0"/>
    <m/>
  </r>
  <r>
    <x v="17"/>
    <x v="9"/>
    <x v="107"/>
    <x v="4"/>
    <x v="21"/>
    <m/>
    <m/>
    <m/>
    <m/>
    <m/>
    <n v="0"/>
    <m/>
  </r>
  <r>
    <x v="17"/>
    <x v="9"/>
    <x v="126"/>
    <x v="4"/>
    <x v="21"/>
    <m/>
    <m/>
    <m/>
    <m/>
    <m/>
    <n v="0"/>
    <m/>
  </r>
  <r>
    <x v="17"/>
    <x v="9"/>
    <x v="154"/>
    <x v="4"/>
    <x v="21"/>
    <m/>
    <m/>
    <m/>
    <m/>
    <m/>
    <n v="0"/>
    <m/>
  </r>
  <r>
    <x v="17"/>
    <x v="9"/>
    <x v="95"/>
    <x v="4"/>
    <x v="21"/>
    <m/>
    <m/>
    <m/>
    <m/>
    <m/>
    <n v="0"/>
    <m/>
  </r>
  <r>
    <x v="17"/>
    <x v="9"/>
    <x v="161"/>
    <x v="4"/>
    <x v="21"/>
    <m/>
    <m/>
    <m/>
    <m/>
    <m/>
    <n v="0"/>
    <m/>
  </r>
  <r>
    <x v="17"/>
    <x v="9"/>
    <x v="158"/>
    <x v="4"/>
    <x v="21"/>
    <m/>
    <m/>
    <m/>
    <m/>
    <m/>
    <n v="0"/>
    <m/>
  </r>
  <r>
    <x v="17"/>
    <x v="9"/>
    <x v="148"/>
    <x v="4"/>
    <x v="21"/>
    <m/>
    <m/>
    <m/>
    <m/>
    <m/>
    <n v="0"/>
    <m/>
  </r>
  <r>
    <x v="17"/>
    <x v="9"/>
    <x v="142"/>
    <x v="4"/>
    <x v="21"/>
    <m/>
    <m/>
    <m/>
    <m/>
    <m/>
    <n v="0"/>
    <m/>
  </r>
  <r>
    <x v="17"/>
    <x v="9"/>
    <x v="173"/>
    <x v="4"/>
    <x v="21"/>
    <m/>
    <m/>
    <m/>
    <m/>
    <m/>
    <n v="0"/>
    <m/>
  </r>
  <r>
    <x v="17"/>
    <x v="9"/>
    <x v="137"/>
    <x v="4"/>
    <x v="21"/>
    <m/>
    <m/>
    <m/>
    <m/>
    <m/>
    <n v="0"/>
    <m/>
  </r>
  <r>
    <x v="17"/>
    <x v="9"/>
    <x v="146"/>
    <x v="4"/>
    <x v="21"/>
    <m/>
    <m/>
    <m/>
    <m/>
    <m/>
    <n v="0"/>
    <m/>
  </r>
  <r>
    <x v="17"/>
    <x v="9"/>
    <x v="159"/>
    <x v="4"/>
    <x v="21"/>
    <m/>
    <m/>
    <m/>
    <m/>
    <m/>
    <n v="0"/>
    <m/>
  </r>
  <r>
    <x v="17"/>
    <x v="9"/>
    <x v="170"/>
    <x v="4"/>
    <x v="21"/>
    <m/>
    <m/>
    <m/>
    <m/>
    <m/>
    <n v="0"/>
    <m/>
  </r>
  <r>
    <x v="17"/>
    <x v="12"/>
    <x v="157"/>
    <x v="4"/>
    <x v="21"/>
    <m/>
    <m/>
    <m/>
    <m/>
    <m/>
    <n v="0"/>
    <m/>
  </r>
  <r>
    <x v="17"/>
    <x v="12"/>
    <x v="156"/>
    <x v="4"/>
    <x v="21"/>
    <m/>
    <m/>
    <m/>
    <m/>
    <m/>
    <n v="0"/>
    <n v="3"/>
  </r>
  <r>
    <x v="17"/>
    <x v="0"/>
    <x v="9"/>
    <x v="4"/>
    <x v="21"/>
    <m/>
    <m/>
    <m/>
    <m/>
    <m/>
    <n v="0"/>
    <n v="64"/>
  </r>
  <r>
    <x v="17"/>
    <x v="0"/>
    <x v="0"/>
    <x v="4"/>
    <x v="21"/>
    <m/>
    <m/>
    <m/>
    <m/>
    <m/>
    <n v="0"/>
    <n v="1"/>
  </r>
  <r>
    <x v="17"/>
    <x v="0"/>
    <x v="68"/>
    <x v="4"/>
    <x v="21"/>
    <m/>
    <m/>
    <m/>
    <m/>
    <m/>
    <n v="0"/>
    <m/>
  </r>
  <r>
    <x v="17"/>
    <x v="0"/>
    <x v="128"/>
    <x v="4"/>
    <x v="21"/>
    <m/>
    <m/>
    <m/>
    <m/>
    <m/>
    <n v="0"/>
    <m/>
  </r>
  <r>
    <x v="17"/>
    <x v="0"/>
    <x v="124"/>
    <x v="4"/>
    <x v="21"/>
    <m/>
    <m/>
    <m/>
    <m/>
    <m/>
    <n v="0"/>
    <m/>
  </r>
  <r>
    <x v="17"/>
    <x v="0"/>
    <x v="12"/>
    <x v="4"/>
    <x v="21"/>
    <m/>
    <m/>
    <m/>
    <m/>
    <m/>
    <n v="0"/>
    <n v="27"/>
  </r>
  <r>
    <x v="17"/>
    <x v="0"/>
    <x v="40"/>
    <x v="4"/>
    <x v="21"/>
    <m/>
    <m/>
    <m/>
    <m/>
    <m/>
    <n v="0"/>
    <m/>
  </r>
  <r>
    <x v="17"/>
    <x v="0"/>
    <x v="70"/>
    <x v="4"/>
    <x v="21"/>
    <m/>
    <m/>
    <m/>
    <m/>
    <m/>
    <n v="0"/>
    <m/>
  </r>
  <r>
    <x v="17"/>
    <x v="0"/>
    <x v="77"/>
    <x v="4"/>
    <x v="21"/>
    <m/>
    <m/>
    <m/>
    <m/>
    <m/>
    <n v="0"/>
    <m/>
  </r>
  <r>
    <x v="17"/>
    <x v="0"/>
    <x v="131"/>
    <x v="4"/>
    <x v="21"/>
    <m/>
    <m/>
    <m/>
    <m/>
    <m/>
    <n v="0"/>
    <m/>
  </r>
  <r>
    <x v="17"/>
    <x v="0"/>
    <x v="7"/>
    <x v="4"/>
    <x v="21"/>
    <m/>
    <m/>
    <m/>
    <m/>
    <m/>
    <n v="0"/>
    <n v="67"/>
  </r>
  <r>
    <x v="17"/>
    <x v="0"/>
    <x v="50"/>
    <x v="4"/>
    <x v="21"/>
    <m/>
    <m/>
    <m/>
    <m/>
    <m/>
    <n v="0"/>
    <n v="9"/>
  </r>
  <r>
    <x v="17"/>
    <x v="0"/>
    <x v="1"/>
    <x v="4"/>
    <x v="21"/>
    <m/>
    <m/>
    <m/>
    <m/>
    <m/>
    <n v="0"/>
    <n v="407"/>
  </r>
  <r>
    <x v="17"/>
    <x v="0"/>
    <x v="8"/>
    <x v="4"/>
    <x v="21"/>
    <m/>
    <m/>
    <m/>
    <m/>
    <m/>
    <n v="0"/>
    <m/>
  </r>
  <r>
    <x v="17"/>
    <x v="0"/>
    <x v="60"/>
    <x v="4"/>
    <x v="21"/>
    <m/>
    <m/>
    <m/>
    <m/>
    <m/>
    <n v="0"/>
    <n v="40"/>
  </r>
  <r>
    <x v="17"/>
    <x v="0"/>
    <x v="78"/>
    <x v="4"/>
    <x v="21"/>
    <m/>
    <m/>
    <m/>
    <m/>
    <m/>
    <n v="0"/>
    <m/>
  </r>
  <r>
    <x v="17"/>
    <x v="0"/>
    <x v="101"/>
    <x v="4"/>
    <x v="21"/>
    <m/>
    <m/>
    <m/>
    <m/>
    <m/>
    <n v="0"/>
    <m/>
  </r>
  <r>
    <x v="17"/>
    <x v="0"/>
    <x v="32"/>
    <x v="4"/>
    <x v="21"/>
    <m/>
    <m/>
    <m/>
    <m/>
    <m/>
    <n v="0"/>
    <m/>
  </r>
  <r>
    <x v="17"/>
    <x v="0"/>
    <x v="132"/>
    <x v="4"/>
    <x v="21"/>
    <m/>
    <m/>
    <m/>
    <m/>
    <m/>
    <n v="0"/>
    <m/>
  </r>
  <r>
    <x v="17"/>
    <x v="0"/>
    <x v="162"/>
    <x v="4"/>
    <x v="21"/>
    <m/>
    <m/>
    <m/>
    <m/>
    <m/>
    <n v="0"/>
    <m/>
  </r>
  <r>
    <x v="17"/>
    <x v="0"/>
    <x v="18"/>
    <x v="4"/>
    <x v="21"/>
    <m/>
    <m/>
    <m/>
    <m/>
    <m/>
    <n v="0"/>
    <n v="109"/>
  </r>
  <r>
    <x v="17"/>
    <x v="0"/>
    <x v="46"/>
    <x v="4"/>
    <x v="21"/>
    <m/>
    <m/>
    <m/>
    <m/>
    <m/>
    <n v="0"/>
    <m/>
  </r>
  <r>
    <x v="17"/>
    <x v="0"/>
    <x v="31"/>
    <x v="4"/>
    <x v="21"/>
    <m/>
    <m/>
    <m/>
    <m/>
    <m/>
    <n v="0"/>
    <n v="12"/>
  </r>
  <r>
    <x v="17"/>
    <x v="0"/>
    <x v="96"/>
    <x v="4"/>
    <x v="21"/>
    <m/>
    <m/>
    <m/>
    <m/>
    <m/>
    <n v="0"/>
    <m/>
  </r>
  <r>
    <x v="17"/>
    <x v="0"/>
    <x v="54"/>
    <x v="4"/>
    <x v="21"/>
    <m/>
    <m/>
    <m/>
    <m/>
    <m/>
    <n v="0"/>
    <n v="135"/>
  </r>
  <r>
    <x v="17"/>
    <x v="0"/>
    <x v="103"/>
    <x v="4"/>
    <x v="21"/>
    <m/>
    <m/>
    <m/>
    <m/>
    <m/>
    <n v="0"/>
    <m/>
  </r>
  <r>
    <x v="17"/>
    <x v="11"/>
    <x v="113"/>
    <x v="1"/>
    <x v="12"/>
    <n v="355485"/>
    <m/>
    <m/>
    <m/>
    <m/>
    <n v="355485"/>
    <m/>
  </r>
  <r>
    <x v="17"/>
    <x v="6"/>
    <x v="108"/>
    <x v="1"/>
    <x v="12"/>
    <n v="101286"/>
    <m/>
    <m/>
    <m/>
    <m/>
    <n v="101286"/>
    <m/>
  </r>
  <r>
    <x v="17"/>
    <x v="6"/>
    <x v="91"/>
    <x v="1"/>
    <x v="12"/>
    <n v="479792"/>
    <m/>
    <m/>
    <m/>
    <m/>
    <n v="479792"/>
    <m/>
  </r>
  <r>
    <x v="17"/>
    <x v="6"/>
    <x v="80"/>
    <x v="1"/>
    <x v="12"/>
    <n v="0"/>
    <m/>
    <m/>
    <m/>
    <m/>
    <n v="0"/>
    <m/>
  </r>
  <r>
    <x v="17"/>
    <x v="6"/>
    <x v="44"/>
    <x v="1"/>
    <x v="12"/>
    <n v="295124"/>
    <m/>
    <m/>
    <m/>
    <m/>
    <n v="295124"/>
    <m/>
  </r>
  <r>
    <x v="17"/>
    <x v="6"/>
    <x v="90"/>
    <x v="1"/>
    <x v="12"/>
    <n v="196403"/>
    <m/>
    <m/>
    <m/>
    <m/>
    <n v="196403"/>
    <m/>
  </r>
  <r>
    <x v="17"/>
    <x v="6"/>
    <x v="177"/>
    <x v="1"/>
    <x v="12"/>
    <n v="104931"/>
    <m/>
    <m/>
    <m/>
    <m/>
    <n v="104931"/>
    <m/>
  </r>
  <r>
    <x v="17"/>
    <x v="6"/>
    <x v="61"/>
    <x v="1"/>
    <x v="12"/>
    <n v="575584"/>
    <m/>
    <m/>
    <m/>
    <m/>
    <n v="575584"/>
    <m/>
  </r>
  <r>
    <x v="17"/>
    <x v="6"/>
    <x v="105"/>
    <x v="1"/>
    <x v="12"/>
    <n v="0"/>
    <m/>
    <m/>
    <m/>
    <m/>
    <n v="0"/>
    <m/>
  </r>
  <r>
    <x v="17"/>
    <x v="6"/>
    <x v="138"/>
    <x v="1"/>
    <x v="12"/>
    <n v="0"/>
    <m/>
    <m/>
    <m/>
    <m/>
    <n v="0"/>
    <m/>
  </r>
  <r>
    <x v="17"/>
    <x v="8"/>
    <x v="136"/>
    <x v="1"/>
    <x v="12"/>
    <n v="7420"/>
    <m/>
    <m/>
    <m/>
    <m/>
    <n v="7420"/>
    <m/>
  </r>
  <r>
    <x v="17"/>
    <x v="8"/>
    <x v="182"/>
    <x v="1"/>
    <x v="12"/>
    <n v="13210"/>
    <m/>
    <m/>
    <m/>
    <m/>
    <n v="13210"/>
    <m/>
  </r>
  <r>
    <x v="17"/>
    <x v="8"/>
    <x v="179"/>
    <x v="1"/>
    <x v="12"/>
    <n v="0"/>
    <m/>
    <m/>
    <m/>
    <m/>
    <n v="0"/>
    <m/>
  </r>
  <r>
    <x v="17"/>
    <x v="8"/>
    <x v="135"/>
    <x v="1"/>
    <x v="12"/>
    <n v="0"/>
    <m/>
    <m/>
    <m/>
    <m/>
    <n v="0"/>
    <m/>
  </r>
  <r>
    <x v="17"/>
    <x v="8"/>
    <x v="114"/>
    <x v="1"/>
    <x v="12"/>
    <n v="46871"/>
    <m/>
    <m/>
    <m/>
    <m/>
    <n v="46871"/>
    <m/>
  </r>
  <r>
    <x v="17"/>
    <x v="8"/>
    <x v="175"/>
    <x v="1"/>
    <x v="12"/>
    <n v="0"/>
    <m/>
    <m/>
    <m/>
    <m/>
    <n v="0"/>
    <m/>
  </r>
  <r>
    <x v="17"/>
    <x v="8"/>
    <x v="221"/>
    <x v="1"/>
    <x v="12"/>
    <n v="0"/>
    <m/>
    <m/>
    <m/>
    <m/>
    <n v="0"/>
    <m/>
  </r>
  <r>
    <x v="17"/>
    <x v="8"/>
    <x v="102"/>
    <x v="1"/>
    <x v="12"/>
    <n v="0"/>
    <m/>
    <m/>
    <m/>
    <m/>
    <n v="0"/>
    <m/>
  </r>
  <r>
    <x v="17"/>
    <x v="8"/>
    <x v="71"/>
    <x v="1"/>
    <x v="12"/>
    <n v="127800"/>
    <m/>
    <m/>
    <m/>
    <m/>
    <n v="127800"/>
    <m/>
  </r>
  <r>
    <x v="17"/>
    <x v="8"/>
    <x v="171"/>
    <x v="1"/>
    <x v="12"/>
    <n v="0"/>
    <m/>
    <m/>
    <m/>
    <m/>
    <n v="0"/>
    <m/>
  </r>
  <r>
    <x v="17"/>
    <x v="8"/>
    <x v="83"/>
    <x v="1"/>
    <x v="12"/>
    <n v="43852"/>
    <m/>
    <m/>
    <m/>
    <m/>
    <n v="43852"/>
    <m/>
  </r>
  <r>
    <x v="17"/>
    <x v="10"/>
    <x v="109"/>
    <x v="1"/>
    <x v="12"/>
    <n v="10559"/>
    <m/>
    <m/>
    <m/>
    <m/>
    <n v="10559"/>
    <m/>
  </r>
  <r>
    <x v="17"/>
    <x v="10"/>
    <x v="165"/>
    <x v="1"/>
    <x v="12"/>
    <n v="0"/>
    <m/>
    <m/>
    <m/>
    <m/>
    <n v="0"/>
    <m/>
  </r>
  <r>
    <x v="17"/>
    <x v="10"/>
    <x v="144"/>
    <x v="1"/>
    <x v="12"/>
    <n v="0"/>
    <m/>
    <m/>
    <m/>
    <m/>
    <n v="0"/>
    <m/>
  </r>
  <r>
    <x v="17"/>
    <x v="10"/>
    <x v="151"/>
    <x v="1"/>
    <x v="12"/>
    <n v="47617"/>
    <m/>
    <m/>
    <m/>
    <m/>
    <n v="47617"/>
    <m/>
  </r>
  <r>
    <x v="17"/>
    <x v="4"/>
    <x v="36"/>
    <x v="1"/>
    <x v="12"/>
    <n v="3304701"/>
    <m/>
    <m/>
    <m/>
    <m/>
    <n v="3304701"/>
    <m/>
  </r>
  <r>
    <x v="17"/>
    <x v="4"/>
    <x v="57"/>
    <x v="1"/>
    <x v="12"/>
    <n v="498349"/>
    <m/>
    <m/>
    <m/>
    <m/>
    <n v="498349"/>
    <m/>
  </r>
  <r>
    <x v="17"/>
    <x v="4"/>
    <x v="35"/>
    <x v="1"/>
    <x v="12"/>
    <n v="7491327"/>
    <m/>
    <m/>
    <m/>
    <m/>
    <n v="7491327"/>
    <m/>
  </r>
  <r>
    <x v="17"/>
    <x v="4"/>
    <x v="34"/>
    <x v="1"/>
    <x v="12"/>
    <n v="4410252"/>
    <m/>
    <m/>
    <m/>
    <m/>
    <n v="4410252"/>
    <m/>
  </r>
  <r>
    <x v="17"/>
    <x v="3"/>
    <x v="97"/>
    <x v="1"/>
    <x v="12"/>
    <n v="564213"/>
    <m/>
    <m/>
    <m/>
    <m/>
    <n v="564213"/>
    <m/>
  </r>
  <r>
    <x v="17"/>
    <x v="3"/>
    <x v="55"/>
    <x v="1"/>
    <x v="12"/>
    <n v="2387252"/>
    <m/>
    <m/>
    <m/>
    <m/>
    <n v="2387252"/>
    <m/>
  </r>
  <r>
    <x v="17"/>
    <x v="3"/>
    <x v="16"/>
    <x v="1"/>
    <x v="12"/>
    <n v="4766451"/>
    <m/>
    <m/>
    <m/>
    <m/>
    <n v="4766451"/>
    <m/>
  </r>
  <r>
    <x v="17"/>
    <x v="4"/>
    <x v="155"/>
    <x v="1"/>
    <x v="12"/>
    <n v="9790"/>
    <m/>
    <m/>
    <m/>
    <m/>
    <n v="9790"/>
    <m/>
  </r>
  <r>
    <x v="17"/>
    <x v="4"/>
    <x v="73"/>
    <x v="1"/>
    <x v="12"/>
    <n v="1513093"/>
    <m/>
    <m/>
    <m/>
    <m/>
    <n v="1513093"/>
    <m/>
  </r>
  <r>
    <x v="17"/>
    <x v="4"/>
    <x v="56"/>
    <x v="1"/>
    <x v="12"/>
    <n v="2425051"/>
    <m/>
    <m/>
    <m/>
    <m/>
    <n v="2425051"/>
    <m/>
  </r>
  <r>
    <x v="17"/>
    <x v="4"/>
    <x v="27"/>
    <x v="1"/>
    <x v="12"/>
    <n v="21504927"/>
    <m/>
    <m/>
    <m/>
    <m/>
    <n v="21504927"/>
    <m/>
  </r>
  <r>
    <x v="17"/>
    <x v="4"/>
    <x v="45"/>
    <x v="1"/>
    <x v="12"/>
    <n v="3924851"/>
    <m/>
    <m/>
    <m/>
    <m/>
    <n v="3924851"/>
    <m/>
  </r>
  <r>
    <x v="17"/>
    <x v="4"/>
    <x v="17"/>
    <x v="1"/>
    <x v="12"/>
    <n v="13668658"/>
    <m/>
    <m/>
    <m/>
    <m/>
    <n v="13668658"/>
    <m/>
  </r>
  <r>
    <x v="17"/>
    <x v="4"/>
    <x v="65"/>
    <x v="1"/>
    <x v="12"/>
    <n v="3012495"/>
    <m/>
    <m/>
    <m/>
    <m/>
    <n v="3012495"/>
    <m/>
  </r>
  <r>
    <x v="17"/>
    <x v="4"/>
    <x v="53"/>
    <x v="1"/>
    <x v="12"/>
    <n v="2708459"/>
    <m/>
    <m/>
    <m/>
    <m/>
    <n v="2708459"/>
    <m/>
  </r>
  <r>
    <x v="17"/>
    <x v="2"/>
    <x v="48"/>
    <x v="1"/>
    <x v="12"/>
    <n v="1601214"/>
    <m/>
    <m/>
    <m/>
    <m/>
    <n v="1601214"/>
    <m/>
  </r>
  <r>
    <x v="17"/>
    <x v="2"/>
    <x v="49"/>
    <x v="1"/>
    <x v="12"/>
    <n v="3397847"/>
    <m/>
    <m/>
    <m/>
    <m/>
    <n v="3397847"/>
    <m/>
  </r>
  <r>
    <x v="17"/>
    <x v="2"/>
    <x v="47"/>
    <x v="1"/>
    <x v="12"/>
    <n v="1968928"/>
    <m/>
    <m/>
    <m/>
    <m/>
    <n v="1968928"/>
    <m/>
  </r>
  <r>
    <x v="17"/>
    <x v="2"/>
    <x v="88"/>
    <x v="1"/>
    <x v="12"/>
    <n v="650371"/>
    <m/>
    <m/>
    <m/>
    <m/>
    <n v="650371"/>
    <m/>
  </r>
  <r>
    <x v="17"/>
    <x v="2"/>
    <x v="110"/>
    <x v="1"/>
    <x v="12"/>
    <n v="142029"/>
    <m/>
    <m/>
    <m/>
    <m/>
    <n v="142029"/>
    <m/>
  </r>
  <r>
    <x v="17"/>
    <x v="2"/>
    <x v="87"/>
    <x v="1"/>
    <x v="12"/>
    <n v="427180"/>
    <m/>
    <m/>
    <m/>
    <m/>
    <n v="427180"/>
    <m/>
  </r>
  <r>
    <x v="17"/>
    <x v="2"/>
    <x v="84"/>
    <x v="1"/>
    <x v="12"/>
    <n v="1772595"/>
    <m/>
    <m/>
    <m/>
    <m/>
    <n v="1772595"/>
    <m/>
  </r>
  <r>
    <x v="17"/>
    <x v="2"/>
    <x v="11"/>
    <x v="1"/>
    <x v="12"/>
    <n v="10994962"/>
    <m/>
    <m/>
    <m/>
    <m/>
    <n v="10994962"/>
    <m/>
  </r>
  <r>
    <x v="17"/>
    <x v="2"/>
    <x v="120"/>
    <x v="1"/>
    <x v="12"/>
    <n v="249109"/>
    <m/>
    <m/>
    <m/>
    <m/>
    <n v="249109"/>
    <m/>
  </r>
  <r>
    <x v="17"/>
    <x v="2"/>
    <x v="58"/>
    <x v="1"/>
    <x v="12"/>
    <n v="3325948"/>
    <m/>
    <m/>
    <m/>
    <m/>
    <n v="3325948"/>
    <m/>
  </r>
  <r>
    <x v="17"/>
    <x v="2"/>
    <x v="112"/>
    <x v="1"/>
    <x v="12"/>
    <n v="283730"/>
    <m/>
    <m/>
    <m/>
    <m/>
    <n v="283730"/>
    <m/>
  </r>
  <r>
    <x v="17"/>
    <x v="2"/>
    <x v="20"/>
    <x v="1"/>
    <x v="12"/>
    <n v="10271088"/>
    <m/>
    <m/>
    <m/>
    <m/>
    <n v="10271088"/>
    <m/>
  </r>
  <r>
    <x v="17"/>
    <x v="2"/>
    <x v="86"/>
    <x v="1"/>
    <x v="12"/>
    <n v="1205391"/>
    <m/>
    <m/>
    <m/>
    <m/>
    <n v="1205391"/>
    <m/>
  </r>
  <r>
    <x v="17"/>
    <x v="2"/>
    <x v="59"/>
    <x v="1"/>
    <x v="12"/>
    <n v="2421977"/>
    <m/>
    <m/>
    <m/>
    <m/>
    <n v="2421977"/>
    <m/>
  </r>
  <r>
    <x v="17"/>
    <x v="2"/>
    <x v="10"/>
    <x v="1"/>
    <x v="12"/>
    <n v="9016229"/>
    <m/>
    <m/>
    <m/>
    <m/>
    <n v="9016229"/>
    <m/>
  </r>
  <r>
    <x v="17"/>
    <x v="2"/>
    <x v="4"/>
    <x v="1"/>
    <x v="12"/>
    <n v="17010313"/>
    <m/>
    <m/>
    <m/>
    <m/>
    <n v="17010313"/>
    <m/>
  </r>
  <r>
    <x v="17"/>
    <x v="2"/>
    <x v="29"/>
    <x v="1"/>
    <x v="12"/>
    <n v="2118877"/>
    <m/>
    <m/>
    <m/>
    <m/>
    <n v="2118877"/>
    <m/>
  </r>
  <r>
    <x v="17"/>
    <x v="2"/>
    <x v="26"/>
    <x v="1"/>
    <x v="12"/>
    <n v="4621517"/>
    <m/>
    <m/>
    <m/>
    <m/>
    <n v="4621517"/>
    <m/>
  </r>
  <r>
    <x v="17"/>
    <x v="2"/>
    <x v="122"/>
    <x v="1"/>
    <x v="12"/>
    <n v="93433"/>
    <m/>
    <m/>
    <m/>
    <m/>
    <n v="93433"/>
    <m/>
  </r>
  <r>
    <x v="17"/>
    <x v="3"/>
    <x v="74"/>
    <x v="1"/>
    <x v="12"/>
    <n v="393906"/>
    <m/>
    <m/>
    <m/>
    <m/>
    <n v="393906"/>
    <m/>
  </r>
  <r>
    <x v="17"/>
    <x v="3"/>
    <x v="111"/>
    <x v="1"/>
    <x v="12"/>
    <n v="288675"/>
    <m/>
    <m/>
    <m/>
    <m/>
    <n v="288675"/>
    <m/>
  </r>
  <r>
    <x v="17"/>
    <x v="3"/>
    <x v="134"/>
    <x v="1"/>
    <x v="12"/>
    <n v="34705"/>
    <m/>
    <m/>
    <m/>
    <m/>
    <n v="34705"/>
    <m/>
  </r>
  <r>
    <x v="17"/>
    <x v="3"/>
    <x v="183"/>
    <x v="1"/>
    <x v="12"/>
    <n v="0"/>
    <m/>
    <m/>
    <m/>
    <m/>
    <n v="0"/>
    <m/>
  </r>
  <r>
    <x v="17"/>
    <x v="3"/>
    <x v="51"/>
    <x v="1"/>
    <x v="12"/>
    <n v="3553900"/>
    <m/>
    <m/>
    <m/>
    <m/>
    <n v="3553900"/>
    <m/>
  </r>
  <r>
    <x v="17"/>
    <x v="3"/>
    <x v="104"/>
    <x v="1"/>
    <x v="12"/>
    <n v="446036"/>
    <m/>
    <m/>
    <m/>
    <m/>
    <n v="446036"/>
    <m/>
  </r>
  <r>
    <x v="17"/>
    <x v="3"/>
    <x v="42"/>
    <x v="1"/>
    <x v="12"/>
    <n v="3581730"/>
    <m/>
    <m/>
    <m/>
    <m/>
    <n v="3581730"/>
    <m/>
  </r>
  <r>
    <x v="17"/>
    <x v="3"/>
    <x v="38"/>
    <x v="1"/>
    <x v="12"/>
    <n v="1885722"/>
    <m/>
    <m/>
    <m/>
    <m/>
    <n v="1885722"/>
    <m/>
  </r>
  <r>
    <x v="17"/>
    <x v="3"/>
    <x v="63"/>
    <x v="1"/>
    <x v="12"/>
    <n v="845456"/>
    <m/>
    <m/>
    <m/>
    <m/>
    <n v="845456"/>
    <m/>
  </r>
  <r>
    <x v="17"/>
    <x v="3"/>
    <x v="98"/>
    <x v="1"/>
    <x v="12"/>
    <n v="611439"/>
    <m/>
    <m/>
    <m/>
    <m/>
    <n v="611439"/>
    <m/>
  </r>
  <r>
    <x v="17"/>
    <x v="3"/>
    <x v="119"/>
    <x v="1"/>
    <x v="12"/>
    <n v="240709"/>
    <m/>
    <m/>
    <m/>
    <m/>
    <n v="240709"/>
    <m/>
  </r>
  <r>
    <x v="17"/>
    <x v="3"/>
    <x v="190"/>
    <x v="1"/>
    <x v="12"/>
    <n v="0"/>
    <m/>
    <m/>
    <m/>
    <m/>
    <n v="0"/>
    <m/>
  </r>
  <r>
    <x v="17"/>
    <x v="2"/>
    <x v="81"/>
    <x v="1"/>
    <x v="12"/>
    <n v="311497"/>
    <m/>
    <m/>
    <m/>
    <m/>
    <n v="311497"/>
    <m/>
  </r>
  <r>
    <x v="17"/>
    <x v="2"/>
    <x v="43"/>
    <x v="1"/>
    <x v="12"/>
    <n v="1305148"/>
    <m/>
    <m/>
    <m/>
    <m/>
    <n v="1305148"/>
    <m/>
  </r>
  <r>
    <x v="17"/>
    <x v="1"/>
    <x v="23"/>
    <x v="1"/>
    <x v="12"/>
    <n v="6067646"/>
    <m/>
    <m/>
    <m/>
    <m/>
    <n v="6067646"/>
    <m/>
  </r>
  <r>
    <x v="17"/>
    <x v="1"/>
    <x v="24"/>
    <x v="1"/>
    <x v="12"/>
    <n v="545109"/>
    <m/>
    <m/>
    <m/>
    <m/>
    <n v="545109"/>
    <m/>
  </r>
  <r>
    <x v="17"/>
    <x v="1"/>
    <x v="79"/>
    <x v="1"/>
    <x v="12"/>
    <n v="289199"/>
    <m/>
    <m/>
    <m/>
    <m/>
    <n v="289199"/>
    <m/>
  </r>
  <r>
    <x v="17"/>
    <x v="1"/>
    <x v="41"/>
    <x v="1"/>
    <x v="12"/>
    <n v="730552"/>
    <m/>
    <m/>
    <m/>
    <m/>
    <n v="730552"/>
    <m/>
  </r>
  <r>
    <x v="17"/>
    <x v="1"/>
    <x v="2"/>
    <x v="1"/>
    <x v="12"/>
    <n v="1901510"/>
    <m/>
    <m/>
    <m/>
    <m/>
    <n v="1901510"/>
    <m/>
  </r>
  <r>
    <x v="17"/>
    <x v="1"/>
    <x v="21"/>
    <x v="1"/>
    <x v="12"/>
    <n v="664467"/>
    <m/>
    <m/>
    <m/>
    <m/>
    <n v="664467"/>
    <m/>
  </r>
  <r>
    <x v="17"/>
    <x v="1"/>
    <x v="5"/>
    <x v="1"/>
    <x v="12"/>
    <n v="1896723"/>
    <m/>
    <m/>
    <m/>
    <m/>
    <n v="1896723"/>
    <m/>
  </r>
  <r>
    <x v="17"/>
    <x v="1"/>
    <x v="37"/>
    <x v="1"/>
    <x v="12"/>
    <n v="4424215"/>
    <m/>
    <m/>
    <m/>
    <m/>
    <n v="4424215"/>
    <m/>
  </r>
  <r>
    <x v="17"/>
    <x v="1"/>
    <x v="19"/>
    <x v="1"/>
    <x v="12"/>
    <n v="6734550"/>
    <m/>
    <m/>
    <m/>
    <m/>
    <n v="6734550"/>
    <m/>
  </r>
  <r>
    <x v="17"/>
    <x v="1"/>
    <x v="30"/>
    <x v="1"/>
    <x v="12"/>
    <n v="4344159"/>
    <m/>
    <m/>
    <m/>
    <m/>
    <n v="4344159"/>
    <m/>
  </r>
  <r>
    <x v="17"/>
    <x v="1"/>
    <x v="14"/>
    <x v="1"/>
    <x v="12"/>
    <n v="3677273"/>
    <m/>
    <m/>
    <m/>
    <m/>
    <n v="3677273"/>
    <m/>
  </r>
  <r>
    <x v="17"/>
    <x v="1"/>
    <x v="6"/>
    <x v="1"/>
    <x v="12"/>
    <n v="9721702"/>
    <m/>
    <m/>
    <m/>
    <m/>
    <n v="9721702"/>
    <m/>
  </r>
  <r>
    <x v="17"/>
    <x v="1"/>
    <x v="25"/>
    <x v="1"/>
    <x v="12"/>
    <n v="4605998"/>
    <m/>
    <m/>
    <m/>
    <m/>
    <n v="4605998"/>
    <m/>
  </r>
  <r>
    <x v="17"/>
    <x v="1"/>
    <x v="28"/>
    <x v="1"/>
    <x v="12"/>
    <n v="3463020"/>
    <m/>
    <m/>
    <m/>
    <m/>
    <n v="3463020"/>
    <m/>
  </r>
  <r>
    <x v="17"/>
    <x v="1"/>
    <x v="169"/>
    <x v="1"/>
    <x v="12"/>
    <n v="0"/>
    <m/>
    <m/>
    <m/>
    <m/>
    <n v="0"/>
    <m/>
  </r>
  <r>
    <x v="17"/>
    <x v="1"/>
    <x v="64"/>
    <x v="1"/>
    <x v="12"/>
    <n v="366584"/>
    <m/>
    <m/>
    <m/>
    <m/>
    <n v="366584"/>
    <m/>
  </r>
  <r>
    <x v="17"/>
    <x v="1"/>
    <x v="75"/>
    <x v="1"/>
    <x v="12"/>
    <n v="52631"/>
    <m/>
    <m/>
    <m/>
    <m/>
    <n v="52631"/>
    <m/>
  </r>
  <r>
    <x v="17"/>
    <x v="1"/>
    <x v="94"/>
    <x v="1"/>
    <x v="12"/>
    <n v="101636"/>
    <m/>
    <m/>
    <m/>
    <m/>
    <n v="101636"/>
    <m/>
  </r>
  <r>
    <x v="17"/>
    <x v="1"/>
    <x v="163"/>
    <x v="1"/>
    <x v="12"/>
    <n v="0"/>
    <m/>
    <m/>
    <m/>
    <m/>
    <n v="0"/>
    <m/>
  </r>
  <r>
    <x v="17"/>
    <x v="1"/>
    <x v="166"/>
    <x v="1"/>
    <x v="12"/>
    <n v="0"/>
    <m/>
    <m/>
    <m/>
    <m/>
    <n v="0"/>
    <m/>
  </r>
  <r>
    <x v="17"/>
    <x v="1"/>
    <x v="116"/>
    <x v="1"/>
    <x v="12"/>
    <n v="0"/>
    <m/>
    <m/>
    <m/>
    <m/>
    <n v="0"/>
    <m/>
  </r>
  <r>
    <x v="17"/>
    <x v="1"/>
    <x v="145"/>
    <x v="1"/>
    <x v="12"/>
    <n v="0"/>
    <m/>
    <m/>
    <m/>
    <m/>
    <n v="0"/>
    <m/>
  </r>
  <r>
    <x v="17"/>
    <x v="1"/>
    <x v="118"/>
    <x v="1"/>
    <x v="12"/>
    <n v="0"/>
    <m/>
    <m/>
    <m/>
    <m/>
    <n v="0"/>
    <m/>
  </r>
  <r>
    <x v="17"/>
    <x v="1"/>
    <x v="153"/>
    <x v="1"/>
    <x v="12"/>
    <n v="0"/>
    <m/>
    <m/>
    <m/>
    <m/>
    <n v="0"/>
    <m/>
  </r>
  <r>
    <x v="17"/>
    <x v="1"/>
    <x v="129"/>
    <x v="1"/>
    <x v="12"/>
    <n v="0"/>
    <m/>
    <m/>
    <m/>
    <m/>
    <n v="0"/>
    <m/>
  </r>
  <r>
    <x v="17"/>
    <x v="1"/>
    <x v="93"/>
    <x v="1"/>
    <x v="12"/>
    <n v="173352"/>
    <m/>
    <m/>
    <m/>
    <m/>
    <n v="173352"/>
    <m/>
  </r>
  <r>
    <x v="17"/>
    <x v="1"/>
    <x v="67"/>
    <x v="1"/>
    <x v="12"/>
    <n v="0"/>
    <m/>
    <m/>
    <m/>
    <m/>
    <n v="0"/>
    <m/>
  </r>
  <r>
    <x v="17"/>
    <x v="1"/>
    <x v="85"/>
    <x v="1"/>
    <x v="12"/>
    <n v="0"/>
    <m/>
    <m/>
    <m/>
    <m/>
    <n v="0"/>
    <m/>
  </r>
  <r>
    <x v="17"/>
    <x v="1"/>
    <x v="99"/>
    <x v="1"/>
    <x v="12"/>
    <n v="0"/>
    <m/>
    <m/>
    <m/>
    <m/>
    <n v="0"/>
    <m/>
  </r>
  <r>
    <x v="17"/>
    <x v="1"/>
    <x v="123"/>
    <x v="1"/>
    <x v="12"/>
    <n v="0"/>
    <m/>
    <m/>
    <m/>
    <m/>
    <n v="0"/>
    <m/>
  </r>
  <r>
    <x v="17"/>
    <x v="1"/>
    <x v="100"/>
    <x v="1"/>
    <x v="12"/>
    <n v="31801"/>
    <m/>
    <m/>
    <m/>
    <m/>
    <n v="31801"/>
    <m/>
  </r>
  <r>
    <x v="17"/>
    <x v="1"/>
    <x v="3"/>
    <x v="1"/>
    <x v="12"/>
    <n v="879340"/>
    <m/>
    <m/>
    <m/>
    <m/>
    <n v="879340"/>
    <m/>
  </r>
  <r>
    <x v="17"/>
    <x v="1"/>
    <x v="13"/>
    <x v="1"/>
    <x v="12"/>
    <n v="425309"/>
    <m/>
    <m/>
    <m/>
    <m/>
    <n v="425309"/>
    <m/>
  </r>
  <r>
    <x v="17"/>
    <x v="1"/>
    <x v="15"/>
    <x v="1"/>
    <x v="12"/>
    <n v="1088772"/>
    <m/>
    <m/>
    <m/>
    <m/>
    <n v="1088772"/>
    <m/>
  </r>
  <r>
    <x v="17"/>
    <x v="1"/>
    <x v="76"/>
    <x v="1"/>
    <x v="12"/>
    <n v="1103201"/>
    <m/>
    <m/>
    <m/>
    <m/>
    <n v="1103201"/>
    <m/>
  </r>
  <r>
    <x v="17"/>
    <x v="1"/>
    <x v="92"/>
    <x v="1"/>
    <x v="12"/>
    <n v="229516"/>
    <m/>
    <m/>
    <m/>
    <m/>
    <n v="229516"/>
    <m/>
  </r>
  <r>
    <x v="17"/>
    <x v="1"/>
    <x v="125"/>
    <x v="1"/>
    <x v="12"/>
    <n v="6186"/>
    <m/>
    <m/>
    <m/>
    <m/>
    <n v="6186"/>
    <m/>
  </r>
  <r>
    <x v="17"/>
    <x v="1"/>
    <x v="127"/>
    <x v="1"/>
    <x v="12"/>
    <n v="0"/>
    <m/>
    <m/>
    <m/>
    <m/>
    <n v="0"/>
    <m/>
  </r>
  <r>
    <x v="17"/>
    <x v="1"/>
    <x v="141"/>
    <x v="1"/>
    <x v="12"/>
    <n v="0"/>
    <m/>
    <m/>
    <m/>
    <m/>
    <n v="0"/>
    <m/>
  </r>
  <r>
    <x v="17"/>
    <x v="5"/>
    <x v="89"/>
    <x v="1"/>
    <x v="12"/>
    <n v="527082"/>
    <m/>
    <m/>
    <m/>
    <m/>
    <n v="527082"/>
    <m/>
  </r>
  <r>
    <x v="17"/>
    <x v="5"/>
    <x v="69"/>
    <x v="1"/>
    <x v="12"/>
    <n v="3930503"/>
    <m/>
    <m/>
    <m/>
    <m/>
    <n v="3930503"/>
    <m/>
  </r>
  <r>
    <x v="17"/>
    <x v="5"/>
    <x v="33"/>
    <x v="1"/>
    <x v="12"/>
    <n v="3790513"/>
    <m/>
    <m/>
    <m/>
    <m/>
    <n v="3790513"/>
    <m/>
  </r>
  <r>
    <x v="17"/>
    <x v="5"/>
    <x v="39"/>
    <x v="1"/>
    <x v="12"/>
    <n v="3250298"/>
    <m/>
    <m/>
    <m/>
    <m/>
    <n v="3250298"/>
    <m/>
  </r>
  <r>
    <x v="17"/>
    <x v="5"/>
    <x v="22"/>
    <x v="1"/>
    <x v="12"/>
    <n v="2272303"/>
    <m/>
    <m/>
    <m/>
    <m/>
    <n v="2272303"/>
    <m/>
  </r>
  <r>
    <x v="17"/>
    <x v="7"/>
    <x v="121"/>
    <x v="1"/>
    <x v="12"/>
    <n v="40783"/>
    <m/>
    <m/>
    <m/>
    <m/>
    <n v="40783"/>
    <m/>
  </r>
  <r>
    <x v="17"/>
    <x v="7"/>
    <x v="52"/>
    <x v="1"/>
    <x v="12"/>
    <n v="708521"/>
    <m/>
    <m/>
    <m/>
    <m/>
    <n v="708521"/>
    <m/>
  </r>
  <r>
    <x v="17"/>
    <x v="7"/>
    <x v="82"/>
    <x v="1"/>
    <x v="12"/>
    <n v="1585621"/>
    <m/>
    <m/>
    <m/>
    <m/>
    <n v="1585621"/>
    <m/>
  </r>
  <r>
    <x v="17"/>
    <x v="5"/>
    <x v="66"/>
    <x v="1"/>
    <x v="12"/>
    <n v="122173"/>
    <m/>
    <m/>
    <m/>
    <m/>
    <n v="122173"/>
    <m/>
  </r>
  <r>
    <x v="17"/>
    <x v="7"/>
    <x v="117"/>
    <x v="1"/>
    <x v="12"/>
    <n v="344650"/>
    <m/>
    <m/>
    <m/>
    <m/>
    <n v="344650"/>
    <m/>
  </r>
  <r>
    <x v="17"/>
    <x v="7"/>
    <x v="115"/>
    <x v="1"/>
    <x v="12"/>
    <n v="107039"/>
    <m/>
    <m/>
    <m/>
    <m/>
    <n v="107039"/>
    <m/>
  </r>
  <r>
    <x v="17"/>
    <x v="7"/>
    <x v="139"/>
    <x v="1"/>
    <x v="12"/>
    <n v="54281"/>
    <m/>
    <m/>
    <m/>
    <m/>
    <n v="54281"/>
    <m/>
  </r>
  <r>
    <x v="17"/>
    <x v="7"/>
    <x v="72"/>
    <x v="1"/>
    <x v="12"/>
    <n v="1159032"/>
    <m/>
    <m/>
    <m/>
    <m/>
    <n v="1159032"/>
    <m/>
  </r>
  <r>
    <x v="17"/>
    <x v="7"/>
    <x v="62"/>
    <x v="1"/>
    <x v="12"/>
    <n v="3778027"/>
    <m/>
    <m/>
    <m/>
    <m/>
    <n v="3778027"/>
    <m/>
  </r>
  <r>
    <x v="17"/>
    <x v="7"/>
    <x v="149"/>
    <x v="1"/>
    <x v="12"/>
    <n v="21319"/>
    <m/>
    <m/>
    <m/>
    <m/>
    <n v="21319"/>
    <m/>
  </r>
  <r>
    <x v="17"/>
    <x v="7"/>
    <x v="133"/>
    <x v="1"/>
    <x v="12"/>
    <n v="0"/>
    <m/>
    <m/>
    <m/>
    <m/>
    <n v="0"/>
    <m/>
  </r>
  <r>
    <x v="17"/>
    <x v="7"/>
    <x v="130"/>
    <x v="1"/>
    <x v="12"/>
    <n v="18666"/>
    <m/>
    <m/>
    <m/>
    <m/>
    <n v="18666"/>
    <m/>
  </r>
  <r>
    <x v="17"/>
    <x v="9"/>
    <x v="106"/>
    <x v="1"/>
    <x v="12"/>
    <n v="489921"/>
    <m/>
    <m/>
    <m/>
    <m/>
    <n v="489921"/>
    <m/>
  </r>
  <r>
    <x v="17"/>
    <x v="9"/>
    <x v="107"/>
    <x v="1"/>
    <x v="12"/>
    <n v="679403"/>
    <m/>
    <m/>
    <m/>
    <m/>
    <n v="679403"/>
    <m/>
  </r>
  <r>
    <x v="17"/>
    <x v="9"/>
    <x v="126"/>
    <x v="1"/>
    <x v="12"/>
    <n v="279134"/>
    <m/>
    <m/>
    <m/>
    <m/>
    <n v="279134"/>
    <m/>
  </r>
  <r>
    <x v="17"/>
    <x v="9"/>
    <x v="154"/>
    <x v="1"/>
    <x v="12"/>
    <n v="0"/>
    <m/>
    <m/>
    <m/>
    <m/>
    <n v="0"/>
    <m/>
  </r>
  <r>
    <x v="17"/>
    <x v="9"/>
    <x v="95"/>
    <x v="1"/>
    <x v="12"/>
    <n v="709927"/>
    <m/>
    <m/>
    <m/>
    <m/>
    <n v="709927"/>
    <m/>
  </r>
  <r>
    <x v="17"/>
    <x v="9"/>
    <x v="161"/>
    <x v="1"/>
    <x v="12"/>
    <n v="50121"/>
    <m/>
    <m/>
    <m/>
    <m/>
    <n v="50121"/>
    <m/>
  </r>
  <r>
    <x v="17"/>
    <x v="9"/>
    <x v="158"/>
    <x v="1"/>
    <x v="12"/>
    <n v="0"/>
    <m/>
    <m/>
    <m/>
    <m/>
    <n v="0"/>
    <m/>
  </r>
  <r>
    <x v="17"/>
    <x v="9"/>
    <x v="148"/>
    <x v="1"/>
    <x v="12"/>
    <n v="155227"/>
    <m/>
    <m/>
    <m/>
    <m/>
    <n v="155227"/>
    <m/>
  </r>
  <r>
    <x v="17"/>
    <x v="9"/>
    <x v="142"/>
    <x v="1"/>
    <x v="12"/>
    <n v="237544"/>
    <m/>
    <m/>
    <m/>
    <m/>
    <n v="237544"/>
    <m/>
  </r>
  <r>
    <x v="17"/>
    <x v="9"/>
    <x v="173"/>
    <x v="1"/>
    <x v="12"/>
    <n v="194448"/>
    <m/>
    <m/>
    <m/>
    <m/>
    <n v="194448"/>
    <m/>
  </r>
  <r>
    <x v="17"/>
    <x v="9"/>
    <x v="137"/>
    <x v="1"/>
    <x v="12"/>
    <n v="121181"/>
    <m/>
    <m/>
    <m/>
    <m/>
    <n v="121181"/>
    <m/>
  </r>
  <r>
    <x v="17"/>
    <x v="9"/>
    <x v="146"/>
    <x v="1"/>
    <x v="12"/>
    <n v="33770"/>
    <m/>
    <m/>
    <m/>
    <m/>
    <n v="33770"/>
    <m/>
  </r>
  <r>
    <x v="17"/>
    <x v="9"/>
    <x v="159"/>
    <x v="1"/>
    <x v="12"/>
    <n v="10681"/>
    <m/>
    <m/>
    <m/>
    <m/>
    <n v="10681"/>
    <m/>
  </r>
  <r>
    <x v="17"/>
    <x v="9"/>
    <x v="170"/>
    <x v="1"/>
    <x v="12"/>
    <n v="26136"/>
    <m/>
    <m/>
    <m/>
    <m/>
    <n v="26136"/>
    <m/>
  </r>
  <r>
    <x v="17"/>
    <x v="12"/>
    <x v="157"/>
    <x v="1"/>
    <x v="12"/>
    <n v="21611"/>
    <m/>
    <m/>
    <m/>
    <m/>
    <n v="21611"/>
    <m/>
  </r>
  <r>
    <x v="17"/>
    <x v="12"/>
    <x v="156"/>
    <x v="1"/>
    <x v="12"/>
    <n v="20770"/>
    <m/>
    <m/>
    <m/>
    <m/>
    <n v="20770"/>
    <m/>
  </r>
  <r>
    <x v="17"/>
    <x v="0"/>
    <x v="9"/>
    <x v="1"/>
    <x v="12"/>
    <n v="2362969"/>
    <m/>
    <m/>
    <m/>
    <m/>
    <n v="2362969"/>
    <m/>
  </r>
  <r>
    <x v="17"/>
    <x v="0"/>
    <x v="0"/>
    <x v="1"/>
    <x v="12"/>
    <n v="1097869"/>
    <m/>
    <m/>
    <m/>
    <m/>
    <n v="1097869"/>
    <m/>
  </r>
  <r>
    <x v="17"/>
    <x v="0"/>
    <x v="68"/>
    <x v="1"/>
    <x v="12"/>
    <n v="22168"/>
    <m/>
    <m/>
    <m/>
    <m/>
    <n v="22168"/>
    <m/>
  </r>
  <r>
    <x v="17"/>
    <x v="0"/>
    <x v="128"/>
    <x v="1"/>
    <x v="12"/>
    <n v="0"/>
    <m/>
    <m/>
    <m/>
    <m/>
    <n v="0"/>
    <m/>
  </r>
  <r>
    <x v="17"/>
    <x v="0"/>
    <x v="124"/>
    <x v="1"/>
    <x v="12"/>
    <n v="45360"/>
    <m/>
    <m/>
    <m/>
    <m/>
    <n v="45360"/>
    <m/>
  </r>
  <r>
    <x v="17"/>
    <x v="0"/>
    <x v="12"/>
    <x v="1"/>
    <x v="12"/>
    <n v="1824665"/>
    <m/>
    <m/>
    <m/>
    <m/>
    <n v="1824665"/>
    <m/>
  </r>
  <r>
    <x v="17"/>
    <x v="0"/>
    <x v="40"/>
    <x v="1"/>
    <x v="12"/>
    <n v="270836"/>
    <m/>
    <m/>
    <m/>
    <m/>
    <n v="270836"/>
    <m/>
  </r>
  <r>
    <x v="17"/>
    <x v="0"/>
    <x v="70"/>
    <x v="1"/>
    <x v="12"/>
    <n v="198243"/>
    <m/>
    <m/>
    <m/>
    <m/>
    <n v="198243"/>
    <m/>
  </r>
  <r>
    <x v="17"/>
    <x v="0"/>
    <x v="77"/>
    <x v="1"/>
    <x v="12"/>
    <n v="499914"/>
    <m/>
    <m/>
    <m/>
    <m/>
    <n v="499914"/>
    <m/>
  </r>
  <r>
    <x v="17"/>
    <x v="0"/>
    <x v="131"/>
    <x v="1"/>
    <x v="12"/>
    <n v="67288"/>
    <m/>
    <m/>
    <m/>
    <m/>
    <n v="67288"/>
    <m/>
  </r>
  <r>
    <x v="17"/>
    <x v="0"/>
    <x v="7"/>
    <x v="1"/>
    <x v="12"/>
    <n v="2800960"/>
    <m/>
    <m/>
    <m/>
    <m/>
    <n v="2800960"/>
    <m/>
  </r>
  <r>
    <x v="17"/>
    <x v="0"/>
    <x v="50"/>
    <x v="1"/>
    <x v="12"/>
    <n v="0"/>
    <m/>
    <m/>
    <m/>
    <m/>
    <n v="0"/>
    <m/>
  </r>
  <r>
    <x v="17"/>
    <x v="0"/>
    <x v="1"/>
    <x v="1"/>
    <x v="12"/>
    <n v="352407"/>
    <m/>
    <m/>
    <m/>
    <m/>
    <n v="352407"/>
    <m/>
  </r>
  <r>
    <x v="17"/>
    <x v="0"/>
    <x v="8"/>
    <x v="1"/>
    <x v="12"/>
    <n v="553029"/>
    <m/>
    <m/>
    <m/>
    <m/>
    <n v="553029"/>
    <m/>
  </r>
  <r>
    <x v="17"/>
    <x v="0"/>
    <x v="60"/>
    <x v="1"/>
    <x v="12"/>
    <n v="382154"/>
    <m/>
    <m/>
    <m/>
    <m/>
    <n v="382154"/>
    <m/>
  </r>
  <r>
    <x v="17"/>
    <x v="0"/>
    <x v="78"/>
    <x v="1"/>
    <x v="12"/>
    <n v="96114"/>
    <m/>
    <m/>
    <m/>
    <m/>
    <n v="96114"/>
    <m/>
  </r>
  <r>
    <x v="17"/>
    <x v="0"/>
    <x v="101"/>
    <x v="1"/>
    <x v="12"/>
    <n v="142304"/>
    <m/>
    <m/>
    <m/>
    <m/>
    <n v="142304"/>
    <m/>
  </r>
  <r>
    <x v="17"/>
    <x v="0"/>
    <x v="32"/>
    <x v="1"/>
    <x v="12"/>
    <n v="0"/>
    <m/>
    <m/>
    <m/>
    <m/>
    <n v="0"/>
    <m/>
  </r>
  <r>
    <x v="17"/>
    <x v="0"/>
    <x v="132"/>
    <x v="1"/>
    <x v="12"/>
    <n v="7156"/>
    <m/>
    <m/>
    <m/>
    <m/>
    <n v="7156"/>
    <m/>
  </r>
  <r>
    <x v="17"/>
    <x v="0"/>
    <x v="162"/>
    <x v="1"/>
    <x v="12"/>
    <n v="0"/>
    <m/>
    <m/>
    <m/>
    <m/>
    <n v="0"/>
    <m/>
  </r>
  <r>
    <x v="17"/>
    <x v="0"/>
    <x v="18"/>
    <x v="1"/>
    <x v="12"/>
    <n v="770445"/>
    <m/>
    <m/>
    <m/>
    <m/>
    <n v="770445"/>
    <m/>
  </r>
  <r>
    <x v="17"/>
    <x v="0"/>
    <x v="46"/>
    <x v="1"/>
    <x v="12"/>
    <n v="791030"/>
    <m/>
    <m/>
    <m/>
    <m/>
    <n v="791030"/>
    <m/>
  </r>
  <r>
    <x v="17"/>
    <x v="0"/>
    <x v="31"/>
    <x v="1"/>
    <x v="12"/>
    <n v="538011"/>
    <m/>
    <m/>
    <m/>
    <m/>
    <n v="538011"/>
    <m/>
  </r>
  <r>
    <x v="17"/>
    <x v="0"/>
    <x v="96"/>
    <x v="1"/>
    <x v="12"/>
    <n v="0"/>
    <m/>
    <m/>
    <m/>
    <m/>
    <n v="0"/>
    <m/>
  </r>
  <r>
    <x v="17"/>
    <x v="0"/>
    <x v="54"/>
    <x v="1"/>
    <x v="12"/>
    <n v="167128"/>
    <m/>
    <m/>
    <m/>
    <m/>
    <n v="167128"/>
    <m/>
  </r>
  <r>
    <x v="17"/>
    <x v="0"/>
    <x v="103"/>
    <x v="1"/>
    <x v="12"/>
    <n v="4460"/>
    <m/>
    <m/>
    <m/>
    <m/>
    <n v="4460"/>
    <m/>
  </r>
  <r>
    <x v="17"/>
    <x v="11"/>
    <x v="113"/>
    <x v="1"/>
    <x v="8"/>
    <m/>
    <m/>
    <m/>
    <n v="0"/>
    <m/>
    <n v="0"/>
    <m/>
  </r>
  <r>
    <x v="17"/>
    <x v="6"/>
    <x v="108"/>
    <x v="1"/>
    <x v="8"/>
    <m/>
    <m/>
    <m/>
    <n v="0"/>
    <m/>
    <n v="0"/>
    <m/>
  </r>
  <r>
    <x v="17"/>
    <x v="6"/>
    <x v="91"/>
    <x v="1"/>
    <x v="8"/>
    <m/>
    <m/>
    <m/>
    <n v="0"/>
    <m/>
    <n v="0"/>
    <m/>
  </r>
  <r>
    <x v="17"/>
    <x v="6"/>
    <x v="80"/>
    <x v="1"/>
    <x v="8"/>
    <m/>
    <m/>
    <m/>
    <n v="0"/>
    <m/>
    <n v="0"/>
    <m/>
  </r>
  <r>
    <x v="17"/>
    <x v="6"/>
    <x v="44"/>
    <x v="1"/>
    <x v="8"/>
    <m/>
    <m/>
    <m/>
    <n v="61048"/>
    <m/>
    <n v="61048"/>
    <m/>
  </r>
  <r>
    <x v="17"/>
    <x v="6"/>
    <x v="90"/>
    <x v="1"/>
    <x v="8"/>
    <m/>
    <m/>
    <m/>
    <n v="0"/>
    <m/>
    <n v="0"/>
    <m/>
  </r>
  <r>
    <x v="17"/>
    <x v="6"/>
    <x v="177"/>
    <x v="1"/>
    <x v="8"/>
    <m/>
    <m/>
    <m/>
    <n v="0"/>
    <m/>
    <n v="0"/>
    <m/>
  </r>
  <r>
    <x v="17"/>
    <x v="6"/>
    <x v="61"/>
    <x v="1"/>
    <x v="8"/>
    <m/>
    <m/>
    <m/>
    <n v="0"/>
    <m/>
    <n v="0"/>
    <m/>
  </r>
  <r>
    <x v="17"/>
    <x v="6"/>
    <x v="105"/>
    <x v="1"/>
    <x v="8"/>
    <m/>
    <m/>
    <m/>
    <n v="0"/>
    <m/>
    <n v="0"/>
    <m/>
  </r>
  <r>
    <x v="17"/>
    <x v="6"/>
    <x v="138"/>
    <x v="1"/>
    <x v="8"/>
    <m/>
    <m/>
    <m/>
    <n v="0"/>
    <m/>
    <n v="0"/>
    <m/>
  </r>
  <r>
    <x v="17"/>
    <x v="8"/>
    <x v="136"/>
    <x v="1"/>
    <x v="8"/>
    <m/>
    <m/>
    <m/>
    <n v="0"/>
    <m/>
    <n v="0"/>
    <m/>
  </r>
  <r>
    <x v="17"/>
    <x v="8"/>
    <x v="182"/>
    <x v="1"/>
    <x v="8"/>
    <m/>
    <m/>
    <m/>
    <n v="0"/>
    <m/>
    <n v="0"/>
    <m/>
  </r>
  <r>
    <x v="17"/>
    <x v="8"/>
    <x v="179"/>
    <x v="1"/>
    <x v="8"/>
    <m/>
    <m/>
    <m/>
    <n v="0"/>
    <m/>
    <n v="0"/>
    <m/>
  </r>
  <r>
    <x v="17"/>
    <x v="8"/>
    <x v="135"/>
    <x v="1"/>
    <x v="8"/>
    <m/>
    <m/>
    <m/>
    <n v="0"/>
    <m/>
    <n v="0"/>
    <m/>
  </r>
  <r>
    <x v="17"/>
    <x v="8"/>
    <x v="114"/>
    <x v="1"/>
    <x v="8"/>
    <m/>
    <m/>
    <m/>
    <n v="0"/>
    <m/>
    <n v="0"/>
    <m/>
  </r>
  <r>
    <x v="17"/>
    <x v="8"/>
    <x v="175"/>
    <x v="1"/>
    <x v="8"/>
    <m/>
    <m/>
    <m/>
    <n v="0"/>
    <m/>
    <n v="0"/>
    <m/>
  </r>
  <r>
    <x v="17"/>
    <x v="8"/>
    <x v="221"/>
    <x v="1"/>
    <x v="8"/>
    <m/>
    <m/>
    <m/>
    <n v="0"/>
    <m/>
    <n v="0"/>
    <m/>
  </r>
  <r>
    <x v="17"/>
    <x v="8"/>
    <x v="102"/>
    <x v="1"/>
    <x v="8"/>
    <m/>
    <m/>
    <m/>
    <n v="0"/>
    <m/>
    <n v="0"/>
    <m/>
  </r>
  <r>
    <x v="17"/>
    <x v="8"/>
    <x v="71"/>
    <x v="1"/>
    <x v="8"/>
    <m/>
    <m/>
    <m/>
    <n v="0"/>
    <m/>
    <n v="0"/>
    <m/>
  </r>
  <r>
    <x v="17"/>
    <x v="8"/>
    <x v="171"/>
    <x v="1"/>
    <x v="8"/>
    <m/>
    <m/>
    <m/>
    <n v="0"/>
    <m/>
    <n v="0"/>
    <m/>
  </r>
  <r>
    <x v="17"/>
    <x v="8"/>
    <x v="83"/>
    <x v="1"/>
    <x v="8"/>
    <m/>
    <m/>
    <m/>
    <n v="0"/>
    <m/>
    <n v="0"/>
    <m/>
  </r>
  <r>
    <x v="17"/>
    <x v="10"/>
    <x v="109"/>
    <x v="1"/>
    <x v="8"/>
    <m/>
    <m/>
    <m/>
    <n v="0"/>
    <m/>
    <n v="0"/>
    <m/>
  </r>
  <r>
    <x v="17"/>
    <x v="10"/>
    <x v="165"/>
    <x v="1"/>
    <x v="8"/>
    <m/>
    <m/>
    <m/>
    <n v="0"/>
    <m/>
    <n v="0"/>
    <m/>
  </r>
  <r>
    <x v="17"/>
    <x v="10"/>
    <x v="144"/>
    <x v="1"/>
    <x v="8"/>
    <m/>
    <m/>
    <m/>
    <n v="0"/>
    <m/>
    <n v="0"/>
    <m/>
  </r>
  <r>
    <x v="17"/>
    <x v="10"/>
    <x v="151"/>
    <x v="1"/>
    <x v="8"/>
    <m/>
    <m/>
    <m/>
    <n v="0"/>
    <m/>
    <n v="0"/>
    <m/>
  </r>
  <r>
    <x v="17"/>
    <x v="4"/>
    <x v="36"/>
    <x v="1"/>
    <x v="8"/>
    <m/>
    <m/>
    <m/>
    <n v="0"/>
    <m/>
    <n v="0"/>
    <m/>
  </r>
  <r>
    <x v="17"/>
    <x v="4"/>
    <x v="57"/>
    <x v="1"/>
    <x v="8"/>
    <m/>
    <m/>
    <m/>
    <n v="62238"/>
    <m/>
    <n v="62238"/>
    <m/>
  </r>
  <r>
    <x v="17"/>
    <x v="4"/>
    <x v="35"/>
    <x v="1"/>
    <x v="8"/>
    <m/>
    <m/>
    <m/>
    <n v="296802"/>
    <m/>
    <n v="296802"/>
    <m/>
  </r>
  <r>
    <x v="17"/>
    <x v="4"/>
    <x v="34"/>
    <x v="1"/>
    <x v="8"/>
    <m/>
    <m/>
    <m/>
    <n v="600681"/>
    <m/>
    <n v="600681"/>
    <m/>
  </r>
  <r>
    <x v="17"/>
    <x v="3"/>
    <x v="97"/>
    <x v="1"/>
    <x v="8"/>
    <m/>
    <m/>
    <m/>
    <n v="0"/>
    <m/>
    <n v="0"/>
    <m/>
  </r>
  <r>
    <x v="17"/>
    <x v="3"/>
    <x v="55"/>
    <x v="1"/>
    <x v="8"/>
    <m/>
    <m/>
    <m/>
    <n v="0"/>
    <m/>
    <n v="0"/>
    <m/>
  </r>
  <r>
    <x v="17"/>
    <x v="3"/>
    <x v="16"/>
    <x v="1"/>
    <x v="8"/>
    <m/>
    <m/>
    <m/>
    <n v="74689"/>
    <m/>
    <n v="74689"/>
    <m/>
  </r>
  <r>
    <x v="17"/>
    <x v="4"/>
    <x v="155"/>
    <x v="1"/>
    <x v="8"/>
    <m/>
    <m/>
    <m/>
    <n v="0"/>
    <m/>
    <n v="0"/>
    <m/>
  </r>
  <r>
    <x v="17"/>
    <x v="4"/>
    <x v="73"/>
    <x v="1"/>
    <x v="8"/>
    <m/>
    <m/>
    <m/>
    <n v="184554"/>
    <m/>
    <n v="184554"/>
    <m/>
  </r>
  <r>
    <x v="17"/>
    <x v="4"/>
    <x v="56"/>
    <x v="1"/>
    <x v="8"/>
    <m/>
    <m/>
    <m/>
    <n v="60628"/>
    <m/>
    <n v="60628"/>
    <m/>
  </r>
  <r>
    <x v="17"/>
    <x v="4"/>
    <x v="27"/>
    <x v="1"/>
    <x v="8"/>
    <m/>
    <m/>
    <m/>
    <n v="961123"/>
    <m/>
    <n v="961123"/>
    <m/>
  </r>
  <r>
    <x v="17"/>
    <x v="4"/>
    <x v="45"/>
    <x v="1"/>
    <x v="8"/>
    <m/>
    <m/>
    <m/>
    <n v="0"/>
    <m/>
    <n v="0"/>
    <m/>
  </r>
  <r>
    <x v="17"/>
    <x v="4"/>
    <x v="17"/>
    <x v="1"/>
    <x v="8"/>
    <m/>
    <m/>
    <m/>
    <n v="233682"/>
    <m/>
    <n v="233682"/>
    <m/>
  </r>
  <r>
    <x v="17"/>
    <x v="4"/>
    <x v="65"/>
    <x v="1"/>
    <x v="8"/>
    <m/>
    <m/>
    <m/>
    <n v="133251"/>
    <m/>
    <n v="133251"/>
    <m/>
  </r>
  <r>
    <x v="17"/>
    <x v="4"/>
    <x v="53"/>
    <x v="1"/>
    <x v="8"/>
    <m/>
    <m/>
    <m/>
    <n v="212397"/>
    <m/>
    <n v="212397"/>
    <m/>
  </r>
  <r>
    <x v="17"/>
    <x v="2"/>
    <x v="48"/>
    <x v="1"/>
    <x v="8"/>
    <m/>
    <m/>
    <m/>
    <n v="0"/>
    <m/>
    <n v="0"/>
    <m/>
  </r>
  <r>
    <x v="17"/>
    <x v="2"/>
    <x v="49"/>
    <x v="1"/>
    <x v="8"/>
    <m/>
    <m/>
    <m/>
    <n v="596341"/>
    <m/>
    <n v="596341"/>
    <m/>
  </r>
  <r>
    <x v="17"/>
    <x v="2"/>
    <x v="47"/>
    <x v="1"/>
    <x v="8"/>
    <m/>
    <m/>
    <m/>
    <n v="770454"/>
    <m/>
    <n v="770454"/>
    <m/>
  </r>
  <r>
    <x v="17"/>
    <x v="2"/>
    <x v="88"/>
    <x v="1"/>
    <x v="8"/>
    <m/>
    <m/>
    <m/>
    <n v="0"/>
    <m/>
    <n v="0"/>
    <m/>
  </r>
  <r>
    <x v="17"/>
    <x v="2"/>
    <x v="110"/>
    <x v="1"/>
    <x v="8"/>
    <m/>
    <m/>
    <m/>
    <n v="0"/>
    <m/>
    <n v="0"/>
    <m/>
  </r>
  <r>
    <x v="17"/>
    <x v="2"/>
    <x v="87"/>
    <x v="1"/>
    <x v="8"/>
    <m/>
    <m/>
    <m/>
    <n v="66780"/>
    <m/>
    <n v="66780"/>
    <m/>
  </r>
  <r>
    <x v="17"/>
    <x v="2"/>
    <x v="84"/>
    <x v="1"/>
    <x v="8"/>
    <m/>
    <m/>
    <m/>
    <n v="0"/>
    <m/>
    <n v="0"/>
    <m/>
  </r>
  <r>
    <x v="17"/>
    <x v="2"/>
    <x v="11"/>
    <x v="1"/>
    <x v="8"/>
    <m/>
    <m/>
    <m/>
    <n v="0"/>
    <m/>
    <n v="0"/>
    <m/>
  </r>
  <r>
    <x v="17"/>
    <x v="2"/>
    <x v="120"/>
    <x v="1"/>
    <x v="8"/>
    <m/>
    <m/>
    <m/>
    <n v="0"/>
    <m/>
    <n v="0"/>
    <m/>
  </r>
  <r>
    <x v="17"/>
    <x v="2"/>
    <x v="58"/>
    <x v="1"/>
    <x v="8"/>
    <m/>
    <m/>
    <m/>
    <n v="0"/>
    <m/>
    <n v="0"/>
    <m/>
  </r>
  <r>
    <x v="17"/>
    <x v="2"/>
    <x v="112"/>
    <x v="1"/>
    <x v="8"/>
    <m/>
    <m/>
    <m/>
    <n v="0"/>
    <m/>
    <n v="0"/>
    <m/>
  </r>
  <r>
    <x v="17"/>
    <x v="2"/>
    <x v="20"/>
    <x v="1"/>
    <x v="8"/>
    <m/>
    <m/>
    <m/>
    <n v="783609"/>
    <m/>
    <n v="783609"/>
    <m/>
  </r>
  <r>
    <x v="17"/>
    <x v="2"/>
    <x v="86"/>
    <x v="1"/>
    <x v="8"/>
    <m/>
    <m/>
    <m/>
    <n v="0"/>
    <m/>
    <n v="0"/>
    <m/>
  </r>
  <r>
    <x v="17"/>
    <x v="2"/>
    <x v="59"/>
    <x v="1"/>
    <x v="8"/>
    <m/>
    <m/>
    <m/>
    <n v="152620"/>
    <m/>
    <n v="152620"/>
    <m/>
  </r>
  <r>
    <x v="17"/>
    <x v="2"/>
    <x v="10"/>
    <x v="1"/>
    <x v="8"/>
    <m/>
    <m/>
    <m/>
    <n v="922684"/>
    <m/>
    <n v="922684"/>
    <m/>
  </r>
  <r>
    <x v="17"/>
    <x v="2"/>
    <x v="4"/>
    <x v="1"/>
    <x v="8"/>
    <m/>
    <m/>
    <m/>
    <n v="1013798"/>
    <m/>
    <n v="1013798"/>
    <m/>
  </r>
  <r>
    <x v="17"/>
    <x v="2"/>
    <x v="29"/>
    <x v="1"/>
    <x v="8"/>
    <m/>
    <m/>
    <m/>
    <n v="155587"/>
    <m/>
    <n v="155587"/>
    <m/>
  </r>
  <r>
    <x v="17"/>
    <x v="2"/>
    <x v="26"/>
    <x v="1"/>
    <x v="8"/>
    <m/>
    <m/>
    <m/>
    <n v="298997"/>
    <m/>
    <n v="298997"/>
    <m/>
  </r>
  <r>
    <x v="17"/>
    <x v="2"/>
    <x v="122"/>
    <x v="1"/>
    <x v="8"/>
    <m/>
    <m/>
    <m/>
    <n v="0"/>
    <m/>
    <n v="0"/>
    <m/>
  </r>
  <r>
    <x v="17"/>
    <x v="3"/>
    <x v="74"/>
    <x v="1"/>
    <x v="8"/>
    <m/>
    <m/>
    <m/>
    <n v="0"/>
    <m/>
    <n v="0"/>
    <m/>
  </r>
  <r>
    <x v="17"/>
    <x v="3"/>
    <x v="111"/>
    <x v="1"/>
    <x v="8"/>
    <m/>
    <m/>
    <m/>
    <n v="83123"/>
    <m/>
    <n v="83123"/>
    <m/>
  </r>
  <r>
    <x v="17"/>
    <x v="3"/>
    <x v="134"/>
    <x v="1"/>
    <x v="8"/>
    <m/>
    <m/>
    <m/>
    <n v="0"/>
    <m/>
    <n v="0"/>
    <m/>
  </r>
  <r>
    <x v="17"/>
    <x v="3"/>
    <x v="183"/>
    <x v="1"/>
    <x v="8"/>
    <m/>
    <m/>
    <m/>
    <n v="0"/>
    <m/>
    <n v="0"/>
    <m/>
  </r>
  <r>
    <x v="17"/>
    <x v="3"/>
    <x v="51"/>
    <x v="1"/>
    <x v="8"/>
    <m/>
    <m/>
    <m/>
    <n v="0"/>
    <m/>
    <n v="0"/>
    <m/>
  </r>
  <r>
    <x v="17"/>
    <x v="3"/>
    <x v="104"/>
    <x v="1"/>
    <x v="8"/>
    <m/>
    <m/>
    <m/>
    <n v="0"/>
    <m/>
    <n v="0"/>
    <m/>
  </r>
  <r>
    <x v="17"/>
    <x v="3"/>
    <x v="42"/>
    <x v="1"/>
    <x v="8"/>
    <m/>
    <m/>
    <m/>
    <n v="0"/>
    <m/>
    <n v="0"/>
    <m/>
  </r>
  <r>
    <x v="17"/>
    <x v="3"/>
    <x v="38"/>
    <x v="1"/>
    <x v="8"/>
    <m/>
    <m/>
    <m/>
    <n v="0"/>
    <m/>
    <n v="0"/>
    <m/>
  </r>
  <r>
    <x v="17"/>
    <x v="3"/>
    <x v="63"/>
    <x v="1"/>
    <x v="8"/>
    <m/>
    <m/>
    <m/>
    <n v="0"/>
    <m/>
    <n v="0"/>
    <m/>
  </r>
  <r>
    <x v="17"/>
    <x v="3"/>
    <x v="98"/>
    <x v="1"/>
    <x v="8"/>
    <m/>
    <m/>
    <m/>
    <n v="0"/>
    <m/>
    <n v="0"/>
    <m/>
  </r>
  <r>
    <x v="17"/>
    <x v="3"/>
    <x v="119"/>
    <x v="1"/>
    <x v="8"/>
    <m/>
    <m/>
    <m/>
    <n v="0"/>
    <m/>
    <n v="0"/>
    <m/>
  </r>
  <r>
    <x v="17"/>
    <x v="3"/>
    <x v="190"/>
    <x v="1"/>
    <x v="8"/>
    <m/>
    <m/>
    <m/>
    <n v="0"/>
    <m/>
    <n v="0"/>
    <m/>
  </r>
  <r>
    <x v="17"/>
    <x v="2"/>
    <x v="81"/>
    <x v="1"/>
    <x v="8"/>
    <m/>
    <m/>
    <m/>
    <n v="0"/>
    <m/>
    <n v="0"/>
    <m/>
  </r>
  <r>
    <x v="17"/>
    <x v="2"/>
    <x v="43"/>
    <x v="1"/>
    <x v="8"/>
    <m/>
    <m/>
    <m/>
    <n v="0"/>
    <m/>
    <n v="0"/>
    <m/>
  </r>
  <r>
    <x v="17"/>
    <x v="1"/>
    <x v="23"/>
    <x v="1"/>
    <x v="8"/>
    <m/>
    <m/>
    <m/>
    <n v="578874"/>
    <m/>
    <n v="578874"/>
    <m/>
  </r>
  <r>
    <x v="17"/>
    <x v="1"/>
    <x v="24"/>
    <x v="1"/>
    <x v="8"/>
    <m/>
    <m/>
    <m/>
    <n v="159153"/>
    <m/>
    <n v="159153"/>
    <m/>
  </r>
  <r>
    <x v="17"/>
    <x v="1"/>
    <x v="79"/>
    <x v="1"/>
    <x v="8"/>
    <m/>
    <m/>
    <m/>
    <n v="0"/>
    <m/>
    <n v="0"/>
    <m/>
  </r>
  <r>
    <x v="17"/>
    <x v="1"/>
    <x v="41"/>
    <x v="1"/>
    <x v="8"/>
    <m/>
    <m/>
    <m/>
    <n v="41305"/>
    <m/>
    <n v="41305"/>
    <m/>
  </r>
  <r>
    <x v="17"/>
    <x v="1"/>
    <x v="2"/>
    <x v="1"/>
    <x v="8"/>
    <m/>
    <m/>
    <m/>
    <n v="474761"/>
    <m/>
    <n v="474761"/>
    <m/>
  </r>
  <r>
    <x v="17"/>
    <x v="1"/>
    <x v="21"/>
    <x v="1"/>
    <x v="8"/>
    <m/>
    <m/>
    <m/>
    <n v="282463"/>
    <m/>
    <n v="282463"/>
    <m/>
  </r>
  <r>
    <x v="17"/>
    <x v="1"/>
    <x v="5"/>
    <x v="1"/>
    <x v="8"/>
    <m/>
    <m/>
    <m/>
    <n v="22078"/>
    <m/>
    <n v="22078"/>
    <m/>
  </r>
  <r>
    <x v="17"/>
    <x v="1"/>
    <x v="37"/>
    <x v="1"/>
    <x v="8"/>
    <m/>
    <m/>
    <m/>
    <n v="854768"/>
    <m/>
    <n v="854768"/>
    <m/>
  </r>
  <r>
    <x v="17"/>
    <x v="1"/>
    <x v="19"/>
    <x v="1"/>
    <x v="8"/>
    <m/>
    <m/>
    <m/>
    <n v="2107972"/>
    <m/>
    <n v="2107972"/>
    <m/>
  </r>
  <r>
    <x v="17"/>
    <x v="1"/>
    <x v="30"/>
    <x v="1"/>
    <x v="8"/>
    <m/>
    <m/>
    <m/>
    <n v="0"/>
    <m/>
    <n v="0"/>
    <m/>
  </r>
  <r>
    <x v="17"/>
    <x v="1"/>
    <x v="14"/>
    <x v="1"/>
    <x v="8"/>
    <m/>
    <m/>
    <m/>
    <n v="431888"/>
    <m/>
    <n v="431888"/>
    <m/>
  </r>
  <r>
    <x v="17"/>
    <x v="1"/>
    <x v="6"/>
    <x v="1"/>
    <x v="8"/>
    <m/>
    <m/>
    <m/>
    <n v="450687"/>
    <m/>
    <n v="450687"/>
    <m/>
  </r>
  <r>
    <x v="17"/>
    <x v="1"/>
    <x v="25"/>
    <x v="1"/>
    <x v="8"/>
    <m/>
    <m/>
    <m/>
    <n v="0"/>
    <m/>
    <n v="0"/>
    <m/>
  </r>
  <r>
    <x v="17"/>
    <x v="1"/>
    <x v="28"/>
    <x v="1"/>
    <x v="8"/>
    <m/>
    <m/>
    <m/>
    <n v="0"/>
    <m/>
    <n v="0"/>
    <m/>
  </r>
  <r>
    <x v="17"/>
    <x v="1"/>
    <x v="169"/>
    <x v="1"/>
    <x v="8"/>
    <m/>
    <m/>
    <m/>
    <n v="0"/>
    <m/>
    <n v="0"/>
    <m/>
  </r>
  <r>
    <x v="17"/>
    <x v="1"/>
    <x v="64"/>
    <x v="1"/>
    <x v="8"/>
    <m/>
    <m/>
    <m/>
    <n v="0"/>
    <m/>
    <n v="0"/>
    <m/>
  </r>
  <r>
    <x v="17"/>
    <x v="1"/>
    <x v="75"/>
    <x v="1"/>
    <x v="8"/>
    <m/>
    <m/>
    <m/>
    <n v="42093"/>
    <m/>
    <n v="42093"/>
    <m/>
  </r>
  <r>
    <x v="17"/>
    <x v="1"/>
    <x v="94"/>
    <x v="1"/>
    <x v="8"/>
    <m/>
    <m/>
    <m/>
    <n v="0"/>
    <m/>
    <n v="0"/>
    <m/>
  </r>
  <r>
    <x v="17"/>
    <x v="1"/>
    <x v="163"/>
    <x v="1"/>
    <x v="8"/>
    <m/>
    <m/>
    <m/>
    <n v="0"/>
    <m/>
    <n v="0"/>
    <m/>
  </r>
  <r>
    <x v="17"/>
    <x v="1"/>
    <x v="166"/>
    <x v="1"/>
    <x v="8"/>
    <m/>
    <m/>
    <m/>
    <n v="0"/>
    <m/>
    <n v="0"/>
    <m/>
  </r>
  <r>
    <x v="17"/>
    <x v="1"/>
    <x v="116"/>
    <x v="1"/>
    <x v="8"/>
    <m/>
    <m/>
    <m/>
    <n v="0"/>
    <m/>
    <n v="0"/>
    <m/>
  </r>
  <r>
    <x v="17"/>
    <x v="1"/>
    <x v="145"/>
    <x v="1"/>
    <x v="8"/>
    <m/>
    <m/>
    <m/>
    <n v="0"/>
    <m/>
    <n v="0"/>
    <m/>
  </r>
  <r>
    <x v="17"/>
    <x v="1"/>
    <x v="118"/>
    <x v="1"/>
    <x v="8"/>
    <m/>
    <m/>
    <m/>
    <n v="0"/>
    <m/>
    <n v="0"/>
    <m/>
  </r>
  <r>
    <x v="17"/>
    <x v="1"/>
    <x v="153"/>
    <x v="1"/>
    <x v="8"/>
    <m/>
    <m/>
    <m/>
    <n v="0"/>
    <m/>
    <n v="0"/>
    <m/>
  </r>
  <r>
    <x v="17"/>
    <x v="1"/>
    <x v="129"/>
    <x v="1"/>
    <x v="8"/>
    <m/>
    <m/>
    <m/>
    <n v="0"/>
    <m/>
    <n v="0"/>
    <m/>
  </r>
  <r>
    <x v="17"/>
    <x v="1"/>
    <x v="93"/>
    <x v="1"/>
    <x v="8"/>
    <m/>
    <m/>
    <m/>
    <n v="0"/>
    <m/>
    <n v="0"/>
    <m/>
  </r>
  <r>
    <x v="17"/>
    <x v="1"/>
    <x v="67"/>
    <x v="1"/>
    <x v="8"/>
    <m/>
    <m/>
    <m/>
    <n v="0"/>
    <m/>
    <n v="0"/>
    <m/>
  </r>
  <r>
    <x v="17"/>
    <x v="1"/>
    <x v="85"/>
    <x v="1"/>
    <x v="8"/>
    <m/>
    <m/>
    <m/>
    <n v="0"/>
    <m/>
    <n v="0"/>
    <m/>
  </r>
  <r>
    <x v="17"/>
    <x v="1"/>
    <x v="99"/>
    <x v="1"/>
    <x v="8"/>
    <m/>
    <m/>
    <m/>
    <n v="0"/>
    <m/>
    <n v="0"/>
    <m/>
  </r>
  <r>
    <x v="17"/>
    <x v="1"/>
    <x v="123"/>
    <x v="1"/>
    <x v="8"/>
    <m/>
    <m/>
    <m/>
    <n v="0"/>
    <m/>
    <n v="0"/>
    <m/>
  </r>
  <r>
    <x v="17"/>
    <x v="1"/>
    <x v="100"/>
    <x v="1"/>
    <x v="8"/>
    <m/>
    <m/>
    <m/>
    <n v="0"/>
    <m/>
    <n v="0"/>
    <m/>
  </r>
  <r>
    <x v="17"/>
    <x v="1"/>
    <x v="3"/>
    <x v="1"/>
    <x v="8"/>
    <m/>
    <m/>
    <m/>
    <n v="130728"/>
    <m/>
    <n v="130728"/>
    <m/>
  </r>
  <r>
    <x v="17"/>
    <x v="1"/>
    <x v="13"/>
    <x v="1"/>
    <x v="8"/>
    <m/>
    <m/>
    <m/>
    <n v="146217"/>
    <m/>
    <n v="146217"/>
    <m/>
  </r>
  <r>
    <x v="17"/>
    <x v="1"/>
    <x v="15"/>
    <x v="1"/>
    <x v="8"/>
    <m/>
    <m/>
    <m/>
    <n v="54564"/>
    <m/>
    <n v="54564"/>
    <m/>
  </r>
  <r>
    <x v="17"/>
    <x v="1"/>
    <x v="76"/>
    <x v="1"/>
    <x v="8"/>
    <m/>
    <m/>
    <m/>
    <n v="0"/>
    <m/>
    <n v="0"/>
    <m/>
  </r>
  <r>
    <x v="17"/>
    <x v="1"/>
    <x v="92"/>
    <x v="1"/>
    <x v="8"/>
    <m/>
    <m/>
    <m/>
    <n v="0"/>
    <m/>
    <n v="0"/>
    <m/>
  </r>
  <r>
    <x v="17"/>
    <x v="1"/>
    <x v="125"/>
    <x v="1"/>
    <x v="8"/>
    <m/>
    <m/>
    <m/>
    <n v="0"/>
    <m/>
    <n v="0"/>
    <m/>
  </r>
  <r>
    <x v="17"/>
    <x v="1"/>
    <x v="127"/>
    <x v="1"/>
    <x v="8"/>
    <m/>
    <m/>
    <m/>
    <n v="0"/>
    <m/>
    <n v="0"/>
    <m/>
  </r>
  <r>
    <x v="17"/>
    <x v="1"/>
    <x v="141"/>
    <x v="1"/>
    <x v="8"/>
    <m/>
    <m/>
    <m/>
    <n v="0"/>
    <m/>
    <n v="0"/>
    <m/>
  </r>
  <r>
    <x v="17"/>
    <x v="5"/>
    <x v="89"/>
    <x v="1"/>
    <x v="8"/>
    <m/>
    <m/>
    <m/>
    <n v="24475"/>
    <m/>
    <n v="24475"/>
    <m/>
  </r>
  <r>
    <x v="17"/>
    <x v="5"/>
    <x v="69"/>
    <x v="1"/>
    <x v="8"/>
    <m/>
    <m/>
    <m/>
    <n v="393232"/>
    <m/>
    <n v="393232"/>
    <m/>
  </r>
  <r>
    <x v="17"/>
    <x v="5"/>
    <x v="33"/>
    <x v="1"/>
    <x v="8"/>
    <m/>
    <m/>
    <m/>
    <n v="358378"/>
    <m/>
    <n v="358378"/>
    <m/>
  </r>
  <r>
    <x v="17"/>
    <x v="5"/>
    <x v="39"/>
    <x v="1"/>
    <x v="8"/>
    <m/>
    <m/>
    <m/>
    <n v="0"/>
    <m/>
    <n v="0"/>
    <m/>
  </r>
  <r>
    <x v="17"/>
    <x v="5"/>
    <x v="22"/>
    <x v="1"/>
    <x v="8"/>
    <m/>
    <m/>
    <m/>
    <n v="92533"/>
    <m/>
    <n v="92533"/>
    <m/>
  </r>
  <r>
    <x v="17"/>
    <x v="7"/>
    <x v="121"/>
    <x v="1"/>
    <x v="8"/>
    <m/>
    <m/>
    <m/>
    <n v="0"/>
    <m/>
    <n v="0"/>
    <m/>
  </r>
  <r>
    <x v="17"/>
    <x v="7"/>
    <x v="52"/>
    <x v="1"/>
    <x v="8"/>
    <m/>
    <m/>
    <m/>
    <n v="0"/>
    <m/>
    <n v="0"/>
    <m/>
  </r>
  <r>
    <x v="17"/>
    <x v="7"/>
    <x v="82"/>
    <x v="1"/>
    <x v="8"/>
    <m/>
    <m/>
    <m/>
    <n v="0"/>
    <m/>
    <n v="0"/>
    <m/>
  </r>
  <r>
    <x v="17"/>
    <x v="5"/>
    <x v="66"/>
    <x v="1"/>
    <x v="8"/>
    <m/>
    <m/>
    <m/>
    <n v="0"/>
    <m/>
    <n v="0"/>
    <m/>
  </r>
  <r>
    <x v="17"/>
    <x v="7"/>
    <x v="117"/>
    <x v="1"/>
    <x v="8"/>
    <m/>
    <m/>
    <m/>
    <n v="0"/>
    <m/>
    <n v="0"/>
    <m/>
  </r>
  <r>
    <x v="17"/>
    <x v="7"/>
    <x v="115"/>
    <x v="1"/>
    <x v="8"/>
    <m/>
    <m/>
    <m/>
    <n v="0"/>
    <m/>
    <n v="0"/>
    <m/>
  </r>
  <r>
    <x v="17"/>
    <x v="7"/>
    <x v="139"/>
    <x v="1"/>
    <x v="8"/>
    <m/>
    <m/>
    <m/>
    <n v="0"/>
    <m/>
    <n v="0"/>
    <m/>
  </r>
  <r>
    <x v="17"/>
    <x v="7"/>
    <x v="72"/>
    <x v="1"/>
    <x v="8"/>
    <m/>
    <m/>
    <m/>
    <n v="37998"/>
    <m/>
    <n v="37998"/>
    <m/>
  </r>
  <r>
    <x v="17"/>
    <x v="7"/>
    <x v="62"/>
    <x v="1"/>
    <x v="8"/>
    <m/>
    <m/>
    <m/>
    <n v="73547"/>
    <m/>
    <n v="73547"/>
    <m/>
  </r>
  <r>
    <x v="17"/>
    <x v="7"/>
    <x v="149"/>
    <x v="1"/>
    <x v="8"/>
    <m/>
    <m/>
    <m/>
    <n v="0"/>
    <m/>
    <n v="0"/>
    <m/>
  </r>
  <r>
    <x v="17"/>
    <x v="7"/>
    <x v="133"/>
    <x v="1"/>
    <x v="8"/>
    <m/>
    <m/>
    <m/>
    <n v="0"/>
    <m/>
    <n v="0"/>
    <m/>
  </r>
  <r>
    <x v="17"/>
    <x v="7"/>
    <x v="130"/>
    <x v="1"/>
    <x v="8"/>
    <m/>
    <m/>
    <m/>
    <n v="0"/>
    <m/>
    <n v="0"/>
    <m/>
  </r>
  <r>
    <x v="17"/>
    <x v="9"/>
    <x v="106"/>
    <x v="1"/>
    <x v="8"/>
    <m/>
    <m/>
    <m/>
    <n v="0"/>
    <m/>
    <n v="0"/>
    <m/>
  </r>
  <r>
    <x v="17"/>
    <x v="9"/>
    <x v="107"/>
    <x v="1"/>
    <x v="8"/>
    <m/>
    <m/>
    <m/>
    <n v="0"/>
    <m/>
    <n v="0"/>
    <m/>
  </r>
  <r>
    <x v="17"/>
    <x v="9"/>
    <x v="126"/>
    <x v="1"/>
    <x v="8"/>
    <m/>
    <m/>
    <m/>
    <n v="0"/>
    <m/>
    <n v="0"/>
    <m/>
  </r>
  <r>
    <x v="17"/>
    <x v="9"/>
    <x v="154"/>
    <x v="1"/>
    <x v="8"/>
    <m/>
    <m/>
    <m/>
    <n v="0"/>
    <m/>
    <n v="0"/>
    <m/>
  </r>
  <r>
    <x v="17"/>
    <x v="9"/>
    <x v="95"/>
    <x v="1"/>
    <x v="8"/>
    <m/>
    <m/>
    <m/>
    <n v="0"/>
    <m/>
    <n v="0"/>
    <m/>
  </r>
  <r>
    <x v="17"/>
    <x v="9"/>
    <x v="161"/>
    <x v="1"/>
    <x v="8"/>
    <m/>
    <m/>
    <m/>
    <n v="0"/>
    <m/>
    <n v="0"/>
    <m/>
  </r>
  <r>
    <x v="17"/>
    <x v="9"/>
    <x v="158"/>
    <x v="1"/>
    <x v="8"/>
    <m/>
    <m/>
    <m/>
    <n v="0"/>
    <m/>
    <n v="0"/>
    <m/>
  </r>
  <r>
    <x v="17"/>
    <x v="9"/>
    <x v="148"/>
    <x v="1"/>
    <x v="8"/>
    <m/>
    <m/>
    <m/>
    <n v="0"/>
    <m/>
    <n v="0"/>
    <m/>
  </r>
  <r>
    <x v="17"/>
    <x v="9"/>
    <x v="142"/>
    <x v="1"/>
    <x v="8"/>
    <m/>
    <m/>
    <m/>
    <n v="0"/>
    <m/>
    <n v="0"/>
    <m/>
  </r>
  <r>
    <x v="17"/>
    <x v="9"/>
    <x v="173"/>
    <x v="1"/>
    <x v="8"/>
    <m/>
    <m/>
    <m/>
    <n v="0"/>
    <m/>
    <n v="0"/>
    <m/>
  </r>
  <r>
    <x v="17"/>
    <x v="9"/>
    <x v="137"/>
    <x v="1"/>
    <x v="8"/>
    <m/>
    <m/>
    <m/>
    <n v="0"/>
    <m/>
    <n v="0"/>
    <m/>
  </r>
  <r>
    <x v="17"/>
    <x v="9"/>
    <x v="146"/>
    <x v="1"/>
    <x v="8"/>
    <m/>
    <m/>
    <m/>
    <n v="69153"/>
    <m/>
    <n v="69153"/>
    <m/>
  </r>
  <r>
    <x v="17"/>
    <x v="9"/>
    <x v="159"/>
    <x v="1"/>
    <x v="8"/>
    <m/>
    <m/>
    <m/>
    <n v="0"/>
    <m/>
    <n v="0"/>
    <m/>
  </r>
  <r>
    <x v="17"/>
    <x v="9"/>
    <x v="170"/>
    <x v="1"/>
    <x v="8"/>
    <m/>
    <m/>
    <m/>
    <n v="0"/>
    <m/>
    <n v="0"/>
    <m/>
  </r>
  <r>
    <x v="17"/>
    <x v="12"/>
    <x v="157"/>
    <x v="1"/>
    <x v="8"/>
    <m/>
    <m/>
    <m/>
    <n v="0"/>
    <m/>
    <n v="0"/>
    <m/>
  </r>
  <r>
    <x v="17"/>
    <x v="12"/>
    <x v="156"/>
    <x v="1"/>
    <x v="8"/>
    <m/>
    <m/>
    <m/>
    <n v="0"/>
    <m/>
    <n v="0"/>
    <m/>
  </r>
  <r>
    <x v="17"/>
    <x v="0"/>
    <x v="9"/>
    <x v="1"/>
    <x v="8"/>
    <m/>
    <m/>
    <m/>
    <n v="239269"/>
    <m/>
    <n v="239269"/>
    <m/>
  </r>
  <r>
    <x v="17"/>
    <x v="0"/>
    <x v="0"/>
    <x v="1"/>
    <x v="8"/>
    <m/>
    <m/>
    <m/>
    <n v="56459"/>
    <m/>
    <n v="56459"/>
    <m/>
  </r>
  <r>
    <x v="17"/>
    <x v="0"/>
    <x v="68"/>
    <x v="1"/>
    <x v="8"/>
    <m/>
    <m/>
    <m/>
    <n v="0"/>
    <m/>
    <n v="0"/>
    <m/>
  </r>
  <r>
    <x v="17"/>
    <x v="0"/>
    <x v="128"/>
    <x v="1"/>
    <x v="8"/>
    <m/>
    <m/>
    <m/>
    <n v="0"/>
    <m/>
    <n v="0"/>
    <m/>
  </r>
  <r>
    <x v="17"/>
    <x v="0"/>
    <x v="124"/>
    <x v="1"/>
    <x v="8"/>
    <m/>
    <m/>
    <m/>
    <n v="0"/>
    <m/>
    <n v="0"/>
    <m/>
  </r>
  <r>
    <x v="17"/>
    <x v="0"/>
    <x v="12"/>
    <x v="1"/>
    <x v="8"/>
    <m/>
    <m/>
    <m/>
    <n v="0"/>
    <m/>
    <n v="0"/>
    <m/>
  </r>
  <r>
    <x v="17"/>
    <x v="0"/>
    <x v="40"/>
    <x v="1"/>
    <x v="8"/>
    <m/>
    <m/>
    <m/>
    <n v="0"/>
    <m/>
    <n v="0"/>
    <m/>
  </r>
  <r>
    <x v="17"/>
    <x v="0"/>
    <x v="70"/>
    <x v="1"/>
    <x v="8"/>
    <m/>
    <m/>
    <m/>
    <n v="0"/>
    <m/>
    <n v="0"/>
    <m/>
  </r>
  <r>
    <x v="17"/>
    <x v="0"/>
    <x v="77"/>
    <x v="1"/>
    <x v="8"/>
    <m/>
    <m/>
    <m/>
    <n v="0"/>
    <m/>
    <n v="0"/>
    <m/>
  </r>
  <r>
    <x v="17"/>
    <x v="0"/>
    <x v="131"/>
    <x v="1"/>
    <x v="8"/>
    <m/>
    <m/>
    <m/>
    <n v="0"/>
    <m/>
    <n v="0"/>
    <m/>
  </r>
  <r>
    <x v="17"/>
    <x v="0"/>
    <x v="7"/>
    <x v="1"/>
    <x v="8"/>
    <m/>
    <m/>
    <m/>
    <n v="94317"/>
    <m/>
    <n v="94317"/>
    <m/>
  </r>
  <r>
    <x v="17"/>
    <x v="0"/>
    <x v="50"/>
    <x v="1"/>
    <x v="8"/>
    <m/>
    <m/>
    <m/>
    <n v="0"/>
    <m/>
    <n v="0"/>
    <m/>
  </r>
  <r>
    <x v="17"/>
    <x v="0"/>
    <x v="1"/>
    <x v="1"/>
    <x v="8"/>
    <m/>
    <m/>
    <m/>
    <n v="70515"/>
    <m/>
    <n v="70515"/>
    <m/>
  </r>
  <r>
    <x v="17"/>
    <x v="0"/>
    <x v="8"/>
    <x v="1"/>
    <x v="8"/>
    <m/>
    <m/>
    <m/>
    <n v="60016"/>
    <m/>
    <n v="60016"/>
    <m/>
  </r>
  <r>
    <x v="17"/>
    <x v="0"/>
    <x v="60"/>
    <x v="1"/>
    <x v="8"/>
    <m/>
    <m/>
    <m/>
    <n v="0"/>
    <m/>
    <n v="0"/>
    <m/>
  </r>
  <r>
    <x v="17"/>
    <x v="0"/>
    <x v="78"/>
    <x v="1"/>
    <x v="8"/>
    <m/>
    <m/>
    <m/>
    <n v="0"/>
    <m/>
    <n v="0"/>
    <m/>
  </r>
  <r>
    <x v="17"/>
    <x v="0"/>
    <x v="101"/>
    <x v="1"/>
    <x v="8"/>
    <m/>
    <m/>
    <m/>
    <n v="0"/>
    <m/>
    <n v="0"/>
    <m/>
  </r>
  <r>
    <x v="17"/>
    <x v="0"/>
    <x v="32"/>
    <x v="1"/>
    <x v="8"/>
    <m/>
    <m/>
    <m/>
    <n v="0"/>
    <m/>
    <n v="0"/>
    <m/>
  </r>
  <r>
    <x v="17"/>
    <x v="0"/>
    <x v="132"/>
    <x v="1"/>
    <x v="8"/>
    <m/>
    <m/>
    <m/>
    <n v="0"/>
    <m/>
    <n v="0"/>
    <m/>
  </r>
  <r>
    <x v="17"/>
    <x v="0"/>
    <x v="162"/>
    <x v="1"/>
    <x v="8"/>
    <m/>
    <m/>
    <m/>
    <n v="0"/>
    <m/>
    <n v="0"/>
    <m/>
  </r>
  <r>
    <x v="17"/>
    <x v="0"/>
    <x v="18"/>
    <x v="1"/>
    <x v="8"/>
    <m/>
    <m/>
    <m/>
    <n v="100139"/>
    <m/>
    <n v="100139"/>
    <m/>
  </r>
  <r>
    <x v="17"/>
    <x v="0"/>
    <x v="46"/>
    <x v="1"/>
    <x v="8"/>
    <m/>
    <m/>
    <m/>
    <n v="0"/>
    <m/>
    <n v="0"/>
    <m/>
  </r>
  <r>
    <x v="17"/>
    <x v="0"/>
    <x v="31"/>
    <x v="1"/>
    <x v="8"/>
    <m/>
    <m/>
    <m/>
    <n v="0"/>
    <m/>
    <n v="0"/>
    <m/>
  </r>
  <r>
    <x v="17"/>
    <x v="0"/>
    <x v="96"/>
    <x v="1"/>
    <x v="8"/>
    <m/>
    <m/>
    <m/>
    <n v="0"/>
    <m/>
    <n v="0"/>
    <m/>
  </r>
  <r>
    <x v="17"/>
    <x v="0"/>
    <x v="54"/>
    <x v="1"/>
    <x v="8"/>
    <m/>
    <m/>
    <m/>
    <n v="0"/>
    <m/>
    <n v="0"/>
    <m/>
  </r>
  <r>
    <x v="17"/>
    <x v="0"/>
    <x v="103"/>
    <x v="1"/>
    <x v="8"/>
    <m/>
    <m/>
    <m/>
    <n v="0"/>
    <m/>
    <n v="0"/>
    <m/>
  </r>
  <r>
    <x v="17"/>
    <x v="11"/>
    <x v="113"/>
    <x v="1"/>
    <x v="0"/>
    <m/>
    <m/>
    <m/>
    <m/>
    <m/>
    <n v="0"/>
    <n v="621"/>
  </r>
  <r>
    <x v="17"/>
    <x v="6"/>
    <x v="108"/>
    <x v="1"/>
    <x v="0"/>
    <m/>
    <m/>
    <m/>
    <m/>
    <m/>
    <n v="0"/>
    <n v="288"/>
  </r>
  <r>
    <x v="17"/>
    <x v="6"/>
    <x v="91"/>
    <x v="1"/>
    <x v="0"/>
    <m/>
    <m/>
    <m/>
    <m/>
    <m/>
    <n v="0"/>
    <n v="1326"/>
  </r>
  <r>
    <x v="17"/>
    <x v="6"/>
    <x v="80"/>
    <x v="1"/>
    <x v="0"/>
    <m/>
    <m/>
    <m/>
    <m/>
    <m/>
    <n v="0"/>
    <n v="100"/>
  </r>
  <r>
    <x v="17"/>
    <x v="6"/>
    <x v="44"/>
    <x v="1"/>
    <x v="0"/>
    <m/>
    <m/>
    <m/>
    <m/>
    <m/>
    <n v="0"/>
    <n v="344"/>
  </r>
  <r>
    <x v="17"/>
    <x v="6"/>
    <x v="90"/>
    <x v="1"/>
    <x v="0"/>
    <m/>
    <m/>
    <m/>
    <m/>
    <m/>
    <n v="0"/>
    <n v="476"/>
  </r>
  <r>
    <x v="17"/>
    <x v="6"/>
    <x v="177"/>
    <x v="1"/>
    <x v="0"/>
    <m/>
    <m/>
    <m/>
    <m/>
    <m/>
    <n v="0"/>
    <n v="40"/>
  </r>
  <r>
    <x v="17"/>
    <x v="6"/>
    <x v="61"/>
    <x v="1"/>
    <x v="0"/>
    <m/>
    <m/>
    <m/>
    <m/>
    <m/>
    <n v="0"/>
    <n v="861"/>
  </r>
  <r>
    <x v="17"/>
    <x v="6"/>
    <x v="105"/>
    <x v="1"/>
    <x v="0"/>
    <m/>
    <m/>
    <m/>
    <m/>
    <m/>
    <n v="0"/>
    <m/>
  </r>
  <r>
    <x v="17"/>
    <x v="6"/>
    <x v="138"/>
    <x v="1"/>
    <x v="0"/>
    <m/>
    <m/>
    <m/>
    <m/>
    <m/>
    <n v="0"/>
    <m/>
  </r>
  <r>
    <x v="17"/>
    <x v="8"/>
    <x v="136"/>
    <x v="1"/>
    <x v="0"/>
    <m/>
    <m/>
    <m/>
    <m/>
    <m/>
    <n v="0"/>
    <n v="92"/>
  </r>
  <r>
    <x v="17"/>
    <x v="8"/>
    <x v="182"/>
    <x v="1"/>
    <x v="0"/>
    <m/>
    <m/>
    <m/>
    <m/>
    <m/>
    <n v="0"/>
    <n v="72"/>
  </r>
  <r>
    <x v="17"/>
    <x v="8"/>
    <x v="179"/>
    <x v="1"/>
    <x v="0"/>
    <m/>
    <m/>
    <m/>
    <m/>
    <m/>
    <n v="0"/>
    <m/>
  </r>
  <r>
    <x v="17"/>
    <x v="8"/>
    <x v="135"/>
    <x v="1"/>
    <x v="0"/>
    <m/>
    <m/>
    <m/>
    <m/>
    <m/>
    <n v="0"/>
    <m/>
  </r>
  <r>
    <x v="17"/>
    <x v="8"/>
    <x v="114"/>
    <x v="1"/>
    <x v="0"/>
    <m/>
    <m/>
    <m/>
    <m/>
    <m/>
    <n v="0"/>
    <n v="163"/>
  </r>
  <r>
    <x v="17"/>
    <x v="8"/>
    <x v="175"/>
    <x v="1"/>
    <x v="0"/>
    <m/>
    <m/>
    <m/>
    <m/>
    <m/>
    <n v="0"/>
    <m/>
  </r>
  <r>
    <x v="17"/>
    <x v="8"/>
    <x v="221"/>
    <x v="1"/>
    <x v="0"/>
    <m/>
    <m/>
    <m/>
    <m/>
    <m/>
    <n v="0"/>
    <m/>
  </r>
  <r>
    <x v="17"/>
    <x v="8"/>
    <x v="102"/>
    <x v="1"/>
    <x v="0"/>
    <m/>
    <m/>
    <m/>
    <m/>
    <m/>
    <n v="0"/>
    <m/>
  </r>
  <r>
    <x v="17"/>
    <x v="8"/>
    <x v="71"/>
    <x v="1"/>
    <x v="0"/>
    <m/>
    <m/>
    <m/>
    <m/>
    <m/>
    <n v="0"/>
    <n v="213"/>
  </r>
  <r>
    <x v="17"/>
    <x v="8"/>
    <x v="171"/>
    <x v="1"/>
    <x v="0"/>
    <m/>
    <m/>
    <m/>
    <m/>
    <m/>
    <n v="0"/>
    <m/>
  </r>
  <r>
    <x v="17"/>
    <x v="8"/>
    <x v="83"/>
    <x v="1"/>
    <x v="0"/>
    <m/>
    <m/>
    <m/>
    <m/>
    <m/>
    <n v="0"/>
    <n v="159"/>
  </r>
  <r>
    <x v="17"/>
    <x v="10"/>
    <x v="109"/>
    <x v="1"/>
    <x v="0"/>
    <m/>
    <m/>
    <m/>
    <m/>
    <m/>
    <n v="0"/>
    <n v="242"/>
  </r>
  <r>
    <x v="17"/>
    <x v="10"/>
    <x v="165"/>
    <x v="1"/>
    <x v="0"/>
    <m/>
    <m/>
    <m/>
    <m/>
    <m/>
    <n v="0"/>
    <m/>
  </r>
  <r>
    <x v="17"/>
    <x v="10"/>
    <x v="144"/>
    <x v="1"/>
    <x v="0"/>
    <m/>
    <m/>
    <m/>
    <m/>
    <m/>
    <n v="0"/>
    <m/>
  </r>
  <r>
    <x v="17"/>
    <x v="10"/>
    <x v="151"/>
    <x v="1"/>
    <x v="0"/>
    <m/>
    <m/>
    <m/>
    <m/>
    <m/>
    <n v="0"/>
    <n v="437"/>
  </r>
  <r>
    <x v="17"/>
    <x v="4"/>
    <x v="36"/>
    <x v="1"/>
    <x v="0"/>
    <m/>
    <m/>
    <m/>
    <m/>
    <m/>
    <n v="0"/>
    <n v="7391"/>
  </r>
  <r>
    <x v="17"/>
    <x v="4"/>
    <x v="57"/>
    <x v="1"/>
    <x v="0"/>
    <m/>
    <m/>
    <m/>
    <m/>
    <m/>
    <n v="0"/>
    <n v="1651"/>
  </r>
  <r>
    <x v="17"/>
    <x v="4"/>
    <x v="35"/>
    <x v="1"/>
    <x v="0"/>
    <m/>
    <m/>
    <m/>
    <m/>
    <m/>
    <n v="0"/>
    <n v="10573"/>
  </r>
  <r>
    <x v="17"/>
    <x v="4"/>
    <x v="34"/>
    <x v="1"/>
    <x v="0"/>
    <m/>
    <m/>
    <m/>
    <m/>
    <m/>
    <n v="0"/>
    <n v="8371"/>
  </r>
  <r>
    <x v="17"/>
    <x v="3"/>
    <x v="97"/>
    <x v="1"/>
    <x v="0"/>
    <m/>
    <m/>
    <m/>
    <m/>
    <m/>
    <n v="0"/>
    <n v="1543"/>
  </r>
  <r>
    <x v="17"/>
    <x v="3"/>
    <x v="55"/>
    <x v="1"/>
    <x v="0"/>
    <m/>
    <m/>
    <m/>
    <m/>
    <m/>
    <n v="0"/>
    <n v="6747"/>
  </r>
  <r>
    <x v="17"/>
    <x v="3"/>
    <x v="16"/>
    <x v="1"/>
    <x v="0"/>
    <m/>
    <m/>
    <m/>
    <m/>
    <m/>
    <n v="0"/>
    <n v="11235"/>
  </r>
  <r>
    <x v="17"/>
    <x v="4"/>
    <x v="155"/>
    <x v="1"/>
    <x v="0"/>
    <m/>
    <m/>
    <m/>
    <m/>
    <m/>
    <n v="0"/>
    <n v="32"/>
  </r>
  <r>
    <x v="17"/>
    <x v="4"/>
    <x v="73"/>
    <x v="1"/>
    <x v="0"/>
    <m/>
    <m/>
    <m/>
    <m/>
    <m/>
    <n v="0"/>
    <n v="4139"/>
  </r>
  <r>
    <x v="17"/>
    <x v="4"/>
    <x v="56"/>
    <x v="1"/>
    <x v="0"/>
    <m/>
    <m/>
    <m/>
    <m/>
    <m/>
    <n v="0"/>
    <n v="7312"/>
  </r>
  <r>
    <x v="17"/>
    <x v="4"/>
    <x v="27"/>
    <x v="1"/>
    <x v="0"/>
    <m/>
    <m/>
    <m/>
    <m/>
    <m/>
    <n v="0"/>
    <n v="39616"/>
  </r>
  <r>
    <x v="17"/>
    <x v="4"/>
    <x v="45"/>
    <x v="1"/>
    <x v="0"/>
    <m/>
    <m/>
    <m/>
    <m/>
    <m/>
    <n v="0"/>
    <n v="4803"/>
  </r>
  <r>
    <x v="17"/>
    <x v="4"/>
    <x v="17"/>
    <x v="1"/>
    <x v="0"/>
    <m/>
    <m/>
    <m/>
    <m/>
    <m/>
    <n v="0"/>
    <n v="19906"/>
  </r>
  <r>
    <x v="17"/>
    <x v="4"/>
    <x v="65"/>
    <x v="1"/>
    <x v="0"/>
    <m/>
    <m/>
    <m/>
    <m/>
    <m/>
    <n v="0"/>
    <n v="3997"/>
  </r>
  <r>
    <x v="17"/>
    <x v="4"/>
    <x v="53"/>
    <x v="1"/>
    <x v="0"/>
    <m/>
    <m/>
    <m/>
    <m/>
    <m/>
    <n v="0"/>
    <n v="6595"/>
  </r>
  <r>
    <x v="17"/>
    <x v="2"/>
    <x v="48"/>
    <x v="1"/>
    <x v="0"/>
    <m/>
    <m/>
    <m/>
    <m/>
    <m/>
    <n v="0"/>
    <n v="3975"/>
  </r>
  <r>
    <x v="17"/>
    <x v="2"/>
    <x v="49"/>
    <x v="1"/>
    <x v="0"/>
    <m/>
    <m/>
    <m/>
    <m/>
    <m/>
    <n v="0"/>
    <n v="7503"/>
  </r>
  <r>
    <x v="17"/>
    <x v="2"/>
    <x v="47"/>
    <x v="1"/>
    <x v="0"/>
    <m/>
    <m/>
    <m/>
    <m/>
    <m/>
    <n v="0"/>
    <n v="5724"/>
  </r>
  <r>
    <x v="17"/>
    <x v="2"/>
    <x v="88"/>
    <x v="1"/>
    <x v="0"/>
    <m/>
    <m/>
    <m/>
    <m/>
    <m/>
    <n v="0"/>
    <n v="1509"/>
  </r>
  <r>
    <x v="17"/>
    <x v="2"/>
    <x v="110"/>
    <x v="1"/>
    <x v="0"/>
    <m/>
    <m/>
    <m/>
    <m/>
    <m/>
    <n v="0"/>
    <n v="752"/>
  </r>
  <r>
    <x v="17"/>
    <x v="2"/>
    <x v="87"/>
    <x v="1"/>
    <x v="0"/>
    <m/>
    <m/>
    <m/>
    <m/>
    <m/>
    <n v="0"/>
    <n v="2159"/>
  </r>
  <r>
    <x v="17"/>
    <x v="2"/>
    <x v="84"/>
    <x v="1"/>
    <x v="0"/>
    <m/>
    <m/>
    <m/>
    <m/>
    <m/>
    <n v="0"/>
    <n v="4127"/>
  </r>
  <r>
    <x v="17"/>
    <x v="2"/>
    <x v="11"/>
    <x v="1"/>
    <x v="0"/>
    <m/>
    <m/>
    <m/>
    <m/>
    <m/>
    <n v="0"/>
    <n v="27018"/>
  </r>
  <r>
    <x v="17"/>
    <x v="2"/>
    <x v="120"/>
    <x v="1"/>
    <x v="0"/>
    <m/>
    <m/>
    <m/>
    <m/>
    <m/>
    <n v="0"/>
    <n v="1130"/>
  </r>
  <r>
    <x v="17"/>
    <x v="2"/>
    <x v="58"/>
    <x v="1"/>
    <x v="0"/>
    <m/>
    <m/>
    <m/>
    <m/>
    <m/>
    <n v="0"/>
    <n v="8944"/>
  </r>
  <r>
    <x v="17"/>
    <x v="2"/>
    <x v="112"/>
    <x v="1"/>
    <x v="0"/>
    <m/>
    <m/>
    <m/>
    <m/>
    <m/>
    <n v="0"/>
    <n v="855"/>
  </r>
  <r>
    <x v="17"/>
    <x v="2"/>
    <x v="20"/>
    <x v="1"/>
    <x v="0"/>
    <m/>
    <m/>
    <m/>
    <m/>
    <m/>
    <n v="0"/>
    <n v="32785"/>
  </r>
  <r>
    <x v="17"/>
    <x v="2"/>
    <x v="86"/>
    <x v="1"/>
    <x v="0"/>
    <m/>
    <m/>
    <m/>
    <m/>
    <m/>
    <n v="0"/>
    <n v="4393"/>
  </r>
  <r>
    <x v="17"/>
    <x v="2"/>
    <x v="59"/>
    <x v="1"/>
    <x v="0"/>
    <m/>
    <m/>
    <m/>
    <m/>
    <m/>
    <n v="0"/>
    <n v="6833"/>
  </r>
  <r>
    <x v="17"/>
    <x v="2"/>
    <x v="10"/>
    <x v="1"/>
    <x v="0"/>
    <m/>
    <m/>
    <m/>
    <m/>
    <m/>
    <n v="0"/>
    <n v="23759"/>
  </r>
  <r>
    <x v="17"/>
    <x v="2"/>
    <x v="4"/>
    <x v="1"/>
    <x v="0"/>
    <m/>
    <m/>
    <m/>
    <m/>
    <m/>
    <n v="0"/>
    <n v="45418"/>
  </r>
  <r>
    <x v="17"/>
    <x v="2"/>
    <x v="29"/>
    <x v="1"/>
    <x v="0"/>
    <m/>
    <m/>
    <m/>
    <m/>
    <m/>
    <n v="0"/>
    <n v="7248"/>
  </r>
  <r>
    <x v="17"/>
    <x v="2"/>
    <x v="26"/>
    <x v="1"/>
    <x v="0"/>
    <m/>
    <m/>
    <m/>
    <m/>
    <m/>
    <n v="0"/>
    <n v="14782"/>
  </r>
  <r>
    <x v="17"/>
    <x v="2"/>
    <x v="122"/>
    <x v="1"/>
    <x v="0"/>
    <m/>
    <m/>
    <m/>
    <m/>
    <m/>
    <n v="0"/>
    <n v="454"/>
  </r>
  <r>
    <x v="17"/>
    <x v="3"/>
    <x v="74"/>
    <x v="1"/>
    <x v="0"/>
    <m/>
    <m/>
    <m/>
    <m/>
    <m/>
    <n v="0"/>
    <n v="1290"/>
  </r>
  <r>
    <x v="17"/>
    <x v="3"/>
    <x v="111"/>
    <x v="1"/>
    <x v="0"/>
    <m/>
    <m/>
    <m/>
    <m/>
    <m/>
    <n v="0"/>
    <n v="1083"/>
  </r>
  <r>
    <x v="17"/>
    <x v="3"/>
    <x v="134"/>
    <x v="1"/>
    <x v="0"/>
    <m/>
    <m/>
    <m/>
    <m/>
    <m/>
    <n v="0"/>
    <n v="69"/>
  </r>
  <r>
    <x v="17"/>
    <x v="3"/>
    <x v="183"/>
    <x v="1"/>
    <x v="0"/>
    <m/>
    <m/>
    <m/>
    <m/>
    <m/>
    <n v="0"/>
    <m/>
  </r>
  <r>
    <x v="17"/>
    <x v="3"/>
    <x v="51"/>
    <x v="1"/>
    <x v="0"/>
    <m/>
    <m/>
    <m/>
    <m/>
    <m/>
    <n v="0"/>
    <n v="8076"/>
  </r>
  <r>
    <x v="17"/>
    <x v="3"/>
    <x v="104"/>
    <x v="1"/>
    <x v="0"/>
    <m/>
    <m/>
    <m/>
    <m/>
    <m/>
    <n v="0"/>
    <n v="2010"/>
  </r>
  <r>
    <x v="17"/>
    <x v="3"/>
    <x v="42"/>
    <x v="1"/>
    <x v="0"/>
    <m/>
    <m/>
    <m/>
    <m/>
    <m/>
    <n v="0"/>
    <n v="8214"/>
  </r>
  <r>
    <x v="17"/>
    <x v="3"/>
    <x v="38"/>
    <x v="1"/>
    <x v="0"/>
    <m/>
    <m/>
    <m/>
    <m/>
    <m/>
    <n v="0"/>
    <n v="4758"/>
  </r>
  <r>
    <x v="17"/>
    <x v="3"/>
    <x v="63"/>
    <x v="1"/>
    <x v="0"/>
    <m/>
    <m/>
    <m/>
    <m/>
    <m/>
    <n v="0"/>
    <n v="2764"/>
  </r>
  <r>
    <x v="17"/>
    <x v="3"/>
    <x v="98"/>
    <x v="1"/>
    <x v="0"/>
    <m/>
    <m/>
    <m/>
    <m/>
    <m/>
    <n v="0"/>
    <n v="2646"/>
  </r>
  <r>
    <x v="17"/>
    <x v="3"/>
    <x v="119"/>
    <x v="1"/>
    <x v="0"/>
    <m/>
    <m/>
    <m/>
    <m/>
    <m/>
    <n v="0"/>
    <n v="774"/>
  </r>
  <r>
    <x v="17"/>
    <x v="3"/>
    <x v="190"/>
    <x v="1"/>
    <x v="0"/>
    <m/>
    <m/>
    <m/>
    <m/>
    <m/>
    <n v="0"/>
    <m/>
  </r>
  <r>
    <x v="17"/>
    <x v="2"/>
    <x v="81"/>
    <x v="1"/>
    <x v="0"/>
    <m/>
    <m/>
    <m/>
    <m/>
    <m/>
    <n v="0"/>
    <n v="1092"/>
  </r>
  <r>
    <x v="17"/>
    <x v="2"/>
    <x v="43"/>
    <x v="1"/>
    <x v="0"/>
    <m/>
    <m/>
    <m/>
    <m/>
    <m/>
    <n v="0"/>
    <n v="3375"/>
  </r>
  <r>
    <x v="17"/>
    <x v="1"/>
    <x v="23"/>
    <x v="1"/>
    <x v="0"/>
    <m/>
    <m/>
    <m/>
    <m/>
    <m/>
    <n v="0"/>
    <n v="15839"/>
  </r>
  <r>
    <x v="17"/>
    <x v="1"/>
    <x v="24"/>
    <x v="1"/>
    <x v="0"/>
    <m/>
    <m/>
    <m/>
    <m/>
    <m/>
    <n v="0"/>
    <n v="3682"/>
  </r>
  <r>
    <x v="17"/>
    <x v="1"/>
    <x v="79"/>
    <x v="1"/>
    <x v="0"/>
    <m/>
    <m/>
    <m/>
    <m/>
    <m/>
    <n v="0"/>
    <n v="454"/>
  </r>
  <r>
    <x v="17"/>
    <x v="1"/>
    <x v="41"/>
    <x v="1"/>
    <x v="0"/>
    <m/>
    <m/>
    <m/>
    <m/>
    <m/>
    <n v="0"/>
    <n v="2285"/>
  </r>
  <r>
    <x v="17"/>
    <x v="1"/>
    <x v="2"/>
    <x v="1"/>
    <x v="0"/>
    <m/>
    <m/>
    <m/>
    <m/>
    <m/>
    <n v="0"/>
    <n v="6536"/>
  </r>
  <r>
    <x v="17"/>
    <x v="1"/>
    <x v="21"/>
    <x v="1"/>
    <x v="0"/>
    <m/>
    <m/>
    <m/>
    <m/>
    <m/>
    <n v="0"/>
    <n v="2471"/>
  </r>
  <r>
    <x v="17"/>
    <x v="1"/>
    <x v="5"/>
    <x v="1"/>
    <x v="0"/>
    <m/>
    <m/>
    <m/>
    <m/>
    <m/>
    <n v="0"/>
    <n v="4519"/>
  </r>
  <r>
    <x v="17"/>
    <x v="1"/>
    <x v="37"/>
    <x v="1"/>
    <x v="0"/>
    <m/>
    <m/>
    <m/>
    <m/>
    <m/>
    <n v="0"/>
    <n v="11585"/>
  </r>
  <r>
    <x v="17"/>
    <x v="1"/>
    <x v="19"/>
    <x v="1"/>
    <x v="0"/>
    <m/>
    <m/>
    <m/>
    <m/>
    <m/>
    <n v="0"/>
    <n v="18833"/>
  </r>
  <r>
    <x v="17"/>
    <x v="1"/>
    <x v="30"/>
    <x v="1"/>
    <x v="0"/>
    <m/>
    <m/>
    <m/>
    <m/>
    <m/>
    <n v="0"/>
    <n v="9886"/>
  </r>
  <r>
    <x v="17"/>
    <x v="1"/>
    <x v="14"/>
    <x v="1"/>
    <x v="0"/>
    <m/>
    <m/>
    <m/>
    <m/>
    <m/>
    <n v="0"/>
    <n v="9793"/>
  </r>
  <r>
    <x v="17"/>
    <x v="1"/>
    <x v="6"/>
    <x v="1"/>
    <x v="0"/>
    <m/>
    <m/>
    <m/>
    <m/>
    <m/>
    <n v="0"/>
    <n v="23494"/>
  </r>
  <r>
    <x v="17"/>
    <x v="1"/>
    <x v="25"/>
    <x v="1"/>
    <x v="0"/>
    <m/>
    <m/>
    <m/>
    <m/>
    <m/>
    <n v="0"/>
    <n v="12667"/>
  </r>
  <r>
    <x v="17"/>
    <x v="1"/>
    <x v="28"/>
    <x v="1"/>
    <x v="0"/>
    <m/>
    <m/>
    <m/>
    <m/>
    <m/>
    <n v="0"/>
    <n v="9170"/>
  </r>
  <r>
    <x v="17"/>
    <x v="1"/>
    <x v="169"/>
    <x v="1"/>
    <x v="0"/>
    <m/>
    <m/>
    <m/>
    <m/>
    <m/>
    <n v="0"/>
    <m/>
  </r>
  <r>
    <x v="17"/>
    <x v="1"/>
    <x v="64"/>
    <x v="1"/>
    <x v="0"/>
    <m/>
    <m/>
    <m/>
    <m/>
    <m/>
    <n v="0"/>
    <n v="2818"/>
  </r>
  <r>
    <x v="17"/>
    <x v="1"/>
    <x v="75"/>
    <x v="1"/>
    <x v="0"/>
    <m/>
    <m/>
    <m/>
    <m/>
    <m/>
    <n v="0"/>
    <n v="440"/>
  </r>
  <r>
    <x v="17"/>
    <x v="1"/>
    <x v="94"/>
    <x v="1"/>
    <x v="0"/>
    <m/>
    <m/>
    <m/>
    <m/>
    <m/>
    <n v="0"/>
    <n v="423"/>
  </r>
  <r>
    <x v="17"/>
    <x v="1"/>
    <x v="163"/>
    <x v="1"/>
    <x v="0"/>
    <m/>
    <m/>
    <m/>
    <m/>
    <m/>
    <n v="0"/>
    <m/>
  </r>
  <r>
    <x v="17"/>
    <x v="1"/>
    <x v="166"/>
    <x v="1"/>
    <x v="0"/>
    <m/>
    <m/>
    <m/>
    <m/>
    <m/>
    <n v="0"/>
    <n v="100"/>
  </r>
  <r>
    <x v="17"/>
    <x v="1"/>
    <x v="116"/>
    <x v="1"/>
    <x v="0"/>
    <m/>
    <m/>
    <m/>
    <m/>
    <m/>
    <n v="0"/>
    <n v="5"/>
  </r>
  <r>
    <x v="17"/>
    <x v="1"/>
    <x v="145"/>
    <x v="1"/>
    <x v="0"/>
    <m/>
    <m/>
    <m/>
    <m/>
    <m/>
    <n v="0"/>
    <m/>
  </r>
  <r>
    <x v="17"/>
    <x v="1"/>
    <x v="118"/>
    <x v="1"/>
    <x v="0"/>
    <m/>
    <m/>
    <m/>
    <m/>
    <m/>
    <n v="0"/>
    <n v="26"/>
  </r>
  <r>
    <x v="17"/>
    <x v="1"/>
    <x v="153"/>
    <x v="1"/>
    <x v="0"/>
    <m/>
    <m/>
    <m/>
    <m/>
    <m/>
    <n v="0"/>
    <m/>
  </r>
  <r>
    <x v="17"/>
    <x v="1"/>
    <x v="129"/>
    <x v="1"/>
    <x v="0"/>
    <m/>
    <m/>
    <m/>
    <m/>
    <m/>
    <n v="0"/>
    <m/>
  </r>
  <r>
    <x v="17"/>
    <x v="1"/>
    <x v="93"/>
    <x v="1"/>
    <x v="0"/>
    <m/>
    <m/>
    <m/>
    <m/>
    <m/>
    <n v="0"/>
    <n v="506"/>
  </r>
  <r>
    <x v="17"/>
    <x v="1"/>
    <x v="67"/>
    <x v="1"/>
    <x v="0"/>
    <m/>
    <m/>
    <m/>
    <m/>
    <m/>
    <n v="0"/>
    <m/>
  </r>
  <r>
    <x v="17"/>
    <x v="1"/>
    <x v="85"/>
    <x v="1"/>
    <x v="0"/>
    <m/>
    <m/>
    <m/>
    <m/>
    <m/>
    <n v="0"/>
    <n v="668"/>
  </r>
  <r>
    <x v="17"/>
    <x v="1"/>
    <x v="99"/>
    <x v="1"/>
    <x v="0"/>
    <m/>
    <m/>
    <m/>
    <m/>
    <m/>
    <n v="0"/>
    <m/>
  </r>
  <r>
    <x v="17"/>
    <x v="1"/>
    <x v="123"/>
    <x v="1"/>
    <x v="0"/>
    <m/>
    <m/>
    <m/>
    <m/>
    <m/>
    <n v="0"/>
    <n v="52"/>
  </r>
  <r>
    <x v="17"/>
    <x v="1"/>
    <x v="100"/>
    <x v="1"/>
    <x v="0"/>
    <m/>
    <m/>
    <m/>
    <m/>
    <m/>
    <n v="0"/>
    <n v="103"/>
  </r>
  <r>
    <x v="17"/>
    <x v="1"/>
    <x v="3"/>
    <x v="1"/>
    <x v="0"/>
    <m/>
    <m/>
    <m/>
    <m/>
    <m/>
    <n v="0"/>
    <n v="4032"/>
  </r>
  <r>
    <x v="17"/>
    <x v="1"/>
    <x v="13"/>
    <x v="1"/>
    <x v="0"/>
    <m/>
    <m/>
    <m/>
    <m/>
    <m/>
    <n v="0"/>
    <n v="3232"/>
  </r>
  <r>
    <x v="17"/>
    <x v="1"/>
    <x v="15"/>
    <x v="1"/>
    <x v="0"/>
    <m/>
    <m/>
    <m/>
    <m/>
    <m/>
    <n v="0"/>
    <n v="3874"/>
  </r>
  <r>
    <x v="17"/>
    <x v="1"/>
    <x v="76"/>
    <x v="1"/>
    <x v="0"/>
    <m/>
    <m/>
    <m/>
    <m/>
    <m/>
    <n v="0"/>
    <n v="3746"/>
  </r>
  <r>
    <x v="17"/>
    <x v="1"/>
    <x v="92"/>
    <x v="1"/>
    <x v="0"/>
    <m/>
    <m/>
    <m/>
    <m/>
    <m/>
    <n v="0"/>
    <n v="1168"/>
  </r>
  <r>
    <x v="17"/>
    <x v="1"/>
    <x v="125"/>
    <x v="1"/>
    <x v="0"/>
    <m/>
    <m/>
    <m/>
    <m/>
    <m/>
    <n v="0"/>
    <n v="11"/>
  </r>
  <r>
    <x v="17"/>
    <x v="1"/>
    <x v="127"/>
    <x v="1"/>
    <x v="0"/>
    <m/>
    <m/>
    <m/>
    <m/>
    <m/>
    <n v="0"/>
    <m/>
  </r>
  <r>
    <x v="17"/>
    <x v="1"/>
    <x v="141"/>
    <x v="1"/>
    <x v="0"/>
    <m/>
    <m/>
    <m/>
    <m/>
    <m/>
    <n v="0"/>
    <m/>
  </r>
  <r>
    <x v="17"/>
    <x v="5"/>
    <x v="89"/>
    <x v="1"/>
    <x v="0"/>
    <m/>
    <m/>
    <m/>
    <m/>
    <m/>
    <n v="0"/>
    <n v="900"/>
  </r>
  <r>
    <x v="17"/>
    <x v="5"/>
    <x v="69"/>
    <x v="1"/>
    <x v="0"/>
    <m/>
    <m/>
    <m/>
    <m/>
    <m/>
    <n v="0"/>
    <n v="8589"/>
  </r>
  <r>
    <x v="17"/>
    <x v="5"/>
    <x v="33"/>
    <x v="1"/>
    <x v="0"/>
    <m/>
    <m/>
    <m/>
    <m/>
    <m/>
    <n v="0"/>
    <n v="9934"/>
  </r>
  <r>
    <x v="17"/>
    <x v="5"/>
    <x v="39"/>
    <x v="1"/>
    <x v="0"/>
    <m/>
    <m/>
    <m/>
    <m/>
    <m/>
    <n v="0"/>
    <n v="10374"/>
  </r>
  <r>
    <x v="17"/>
    <x v="5"/>
    <x v="22"/>
    <x v="1"/>
    <x v="0"/>
    <m/>
    <m/>
    <m/>
    <m/>
    <m/>
    <n v="0"/>
    <n v="6399"/>
  </r>
  <r>
    <x v="17"/>
    <x v="7"/>
    <x v="121"/>
    <x v="1"/>
    <x v="0"/>
    <m/>
    <m/>
    <m/>
    <m/>
    <m/>
    <n v="0"/>
    <n v="89"/>
  </r>
  <r>
    <x v="17"/>
    <x v="7"/>
    <x v="52"/>
    <x v="1"/>
    <x v="0"/>
    <m/>
    <m/>
    <m/>
    <m/>
    <m/>
    <n v="0"/>
    <n v="1581"/>
  </r>
  <r>
    <x v="17"/>
    <x v="7"/>
    <x v="82"/>
    <x v="1"/>
    <x v="0"/>
    <m/>
    <m/>
    <m/>
    <m/>
    <m/>
    <n v="0"/>
    <n v="3754"/>
  </r>
  <r>
    <x v="17"/>
    <x v="5"/>
    <x v="66"/>
    <x v="1"/>
    <x v="0"/>
    <m/>
    <m/>
    <m/>
    <m/>
    <m/>
    <n v="0"/>
    <n v="452"/>
  </r>
  <r>
    <x v="17"/>
    <x v="7"/>
    <x v="117"/>
    <x v="1"/>
    <x v="0"/>
    <m/>
    <m/>
    <m/>
    <m/>
    <m/>
    <n v="0"/>
    <n v="779"/>
  </r>
  <r>
    <x v="17"/>
    <x v="7"/>
    <x v="115"/>
    <x v="1"/>
    <x v="0"/>
    <m/>
    <m/>
    <m/>
    <m/>
    <m/>
    <n v="0"/>
    <n v="333"/>
  </r>
  <r>
    <x v="17"/>
    <x v="7"/>
    <x v="139"/>
    <x v="1"/>
    <x v="0"/>
    <m/>
    <m/>
    <m/>
    <m/>
    <m/>
    <n v="0"/>
    <n v="128"/>
  </r>
  <r>
    <x v="17"/>
    <x v="7"/>
    <x v="72"/>
    <x v="1"/>
    <x v="0"/>
    <m/>
    <m/>
    <m/>
    <m/>
    <m/>
    <n v="0"/>
    <n v="3706"/>
  </r>
  <r>
    <x v="17"/>
    <x v="7"/>
    <x v="62"/>
    <x v="1"/>
    <x v="0"/>
    <m/>
    <m/>
    <m/>
    <m/>
    <m/>
    <n v="0"/>
    <n v="10758"/>
  </r>
  <r>
    <x v="17"/>
    <x v="7"/>
    <x v="149"/>
    <x v="1"/>
    <x v="0"/>
    <m/>
    <m/>
    <m/>
    <m/>
    <m/>
    <n v="0"/>
    <n v="130"/>
  </r>
  <r>
    <x v="17"/>
    <x v="7"/>
    <x v="133"/>
    <x v="1"/>
    <x v="0"/>
    <m/>
    <m/>
    <m/>
    <m/>
    <m/>
    <n v="0"/>
    <n v="80"/>
  </r>
  <r>
    <x v="17"/>
    <x v="7"/>
    <x v="130"/>
    <x v="1"/>
    <x v="0"/>
    <m/>
    <m/>
    <m/>
    <m/>
    <m/>
    <n v="0"/>
    <m/>
  </r>
  <r>
    <x v="17"/>
    <x v="9"/>
    <x v="106"/>
    <x v="1"/>
    <x v="0"/>
    <m/>
    <m/>
    <m/>
    <m/>
    <m/>
    <n v="0"/>
    <n v="1134"/>
  </r>
  <r>
    <x v="17"/>
    <x v="9"/>
    <x v="107"/>
    <x v="1"/>
    <x v="0"/>
    <m/>
    <m/>
    <m/>
    <m/>
    <m/>
    <n v="0"/>
    <n v="508"/>
  </r>
  <r>
    <x v="17"/>
    <x v="9"/>
    <x v="126"/>
    <x v="1"/>
    <x v="0"/>
    <m/>
    <m/>
    <m/>
    <m/>
    <m/>
    <n v="0"/>
    <n v="546"/>
  </r>
  <r>
    <x v="17"/>
    <x v="9"/>
    <x v="154"/>
    <x v="1"/>
    <x v="0"/>
    <m/>
    <m/>
    <m/>
    <m/>
    <m/>
    <n v="0"/>
    <n v="17"/>
  </r>
  <r>
    <x v="17"/>
    <x v="9"/>
    <x v="95"/>
    <x v="1"/>
    <x v="0"/>
    <m/>
    <m/>
    <m/>
    <m/>
    <m/>
    <n v="0"/>
    <n v="1751"/>
  </r>
  <r>
    <x v="17"/>
    <x v="9"/>
    <x v="161"/>
    <x v="1"/>
    <x v="0"/>
    <m/>
    <m/>
    <m/>
    <m/>
    <m/>
    <n v="0"/>
    <n v="214"/>
  </r>
  <r>
    <x v="17"/>
    <x v="9"/>
    <x v="158"/>
    <x v="1"/>
    <x v="0"/>
    <m/>
    <m/>
    <m/>
    <m/>
    <m/>
    <n v="0"/>
    <m/>
  </r>
  <r>
    <x v="17"/>
    <x v="9"/>
    <x v="148"/>
    <x v="1"/>
    <x v="0"/>
    <m/>
    <m/>
    <m/>
    <m/>
    <m/>
    <n v="0"/>
    <n v="503"/>
  </r>
  <r>
    <x v="17"/>
    <x v="9"/>
    <x v="142"/>
    <x v="1"/>
    <x v="0"/>
    <m/>
    <m/>
    <m/>
    <m/>
    <m/>
    <n v="0"/>
    <n v="623"/>
  </r>
  <r>
    <x v="17"/>
    <x v="9"/>
    <x v="173"/>
    <x v="1"/>
    <x v="0"/>
    <m/>
    <m/>
    <m/>
    <m/>
    <m/>
    <n v="0"/>
    <n v="349"/>
  </r>
  <r>
    <x v="17"/>
    <x v="9"/>
    <x v="137"/>
    <x v="1"/>
    <x v="0"/>
    <m/>
    <m/>
    <m/>
    <m/>
    <m/>
    <n v="0"/>
    <n v="452"/>
  </r>
  <r>
    <x v="17"/>
    <x v="9"/>
    <x v="146"/>
    <x v="1"/>
    <x v="0"/>
    <m/>
    <m/>
    <m/>
    <m/>
    <m/>
    <n v="0"/>
    <n v="253"/>
  </r>
  <r>
    <x v="17"/>
    <x v="9"/>
    <x v="159"/>
    <x v="1"/>
    <x v="0"/>
    <m/>
    <m/>
    <m/>
    <m/>
    <m/>
    <n v="0"/>
    <n v="60"/>
  </r>
  <r>
    <x v="17"/>
    <x v="9"/>
    <x v="170"/>
    <x v="1"/>
    <x v="0"/>
    <m/>
    <m/>
    <m/>
    <m/>
    <m/>
    <n v="0"/>
    <n v="64"/>
  </r>
  <r>
    <x v="17"/>
    <x v="12"/>
    <x v="157"/>
    <x v="1"/>
    <x v="0"/>
    <m/>
    <m/>
    <m/>
    <m/>
    <m/>
    <n v="0"/>
    <n v="20"/>
  </r>
  <r>
    <x v="17"/>
    <x v="12"/>
    <x v="156"/>
    <x v="1"/>
    <x v="0"/>
    <m/>
    <m/>
    <m/>
    <m/>
    <m/>
    <n v="0"/>
    <n v="52"/>
  </r>
  <r>
    <x v="17"/>
    <x v="0"/>
    <x v="9"/>
    <x v="1"/>
    <x v="0"/>
    <m/>
    <m/>
    <m/>
    <m/>
    <m/>
    <n v="0"/>
    <n v="6280"/>
  </r>
  <r>
    <x v="17"/>
    <x v="0"/>
    <x v="0"/>
    <x v="1"/>
    <x v="0"/>
    <m/>
    <m/>
    <m/>
    <m/>
    <m/>
    <n v="0"/>
    <n v="3618"/>
  </r>
  <r>
    <x v="17"/>
    <x v="0"/>
    <x v="68"/>
    <x v="1"/>
    <x v="0"/>
    <m/>
    <m/>
    <m/>
    <m/>
    <m/>
    <n v="0"/>
    <n v="273"/>
  </r>
  <r>
    <x v="17"/>
    <x v="0"/>
    <x v="128"/>
    <x v="1"/>
    <x v="0"/>
    <m/>
    <m/>
    <m/>
    <m/>
    <m/>
    <n v="0"/>
    <n v="1"/>
  </r>
  <r>
    <x v="17"/>
    <x v="0"/>
    <x v="124"/>
    <x v="1"/>
    <x v="0"/>
    <m/>
    <m/>
    <m/>
    <m/>
    <m/>
    <n v="0"/>
    <n v="90"/>
  </r>
  <r>
    <x v="17"/>
    <x v="0"/>
    <x v="12"/>
    <x v="1"/>
    <x v="0"/>
    <m/>
    <m/>
    <m/>
    <m/>
    <m/>
    <n v="0"/>
    <n v="4172"/>
  </r>
  <r>
    <x v="17"/>
    <x v="0"/>
    <x v="40"/>
    <x v="1"/>
    <x v="0"/>
    <m/>
    <m/>
    <m/>
    <m/>
    <m/>
    <n v="0"/>
    <n v="901"/>
  </r>
  <r>
    <x v="17"/>
    <x v="0"/>
    <x v="70"/>
    <x v="1"/>
    <x v="0"/>
    <m/>
    <m/>
    <m/>
    <m/>
    <m/>
    <n v="0"/>
    <n v="540"/>
  </r>
  <r>
    <x v="17"/>
    <x v="0"/>
    <x v="77"/>
    <x v="1"/>
    <x v="0"/>
    <m/>
    <m/>
    <m/>
    <m/>
    <m/>
    <n v="0"/>
    <n v="1238"/>
  </r>
  <r>
    <x v="17"/>
    <x v="0"/>
    <x v="131"/>
    <x v="1"/>
    <x v="0"/>
    <m/>
    <m/>
    <m/>
    <m/>
    <m/>
    <n v="0"/>
    <n v="246"/>
  </r>
  <r>
    <x v="17"/>
    <x v="0"/>
    <x v="7"/>
    <x v="1"/>
    <x v="0"/>
    <m/>
    <m/>
    <m/>
    <m/>
    <m/>
    <n v="0"/>
    <n v="7986"/>
  </r>
  <r>
    <x v="17"/>
    <x v="0"/>
    <x v="50"/>
    <x v="1"/>
    <x v="0"/>
    <m/>
    <m/>
    <m/>
    <m/>
    <m/>
    <n v="0"/>
    <n v="98"/>
  </r>
  <r>
    <x v="17"/>
    <x v="0"/>
    <x v="1"/>
    <x v="1"/>
    <x v="0"/>
    <m/>
    <m/>
    <m/>
    <m/>
    <m/>
    <n v="0"/>
    <n v="1309"/>
  </r>
  <r>
    <x v="17"/>
    <x v="0"/>
    <x v="8"/>
    <x v="1"/>
    <x v="0"/>
    <m/>
    <m/>
    <m/>
    <m/>
    <m/>
    <n v="0"/>
    <n v="1841"/>
  </r>
  <r>
    <x v="17"/>
    <x v="0"/>
    <x v="60"/>
    <x v="1"/>
    <x v="0"/>
    <m/>
    <m/>
    <m/>
    <m/>
    <m/>
    <n v="0"/>
    <n v="1954"/>
  </r>
  <r>
    <x v="17"/>
    <x v="0"/>
    <x v="78"/>
    <x v="1"/>
    <x v="0"/>
    <m/>
    <m/>
    <m/>
    <m/>
    <m/>
    <n v="0"/>
    <n v="425"/>
  </r>
  <r>
    <x v="17"/>
    <x v="0"/>
    <x v="101"/>
    <x v="1"/>
    <x v="0"/>
    <m/>
    <m/>
    <m/>
    <m/>
    <m/>
    <n v="0"/>
    <n v="563"/>
  </r>
  <r>
    <x v="17"/>
    <x v="0"/>
    <x v="32"/>
    <x v="1"/>
    <x v="0"/>
    <m/>
    <m/>
    <m/>
    <m/>
    <m/>
    <n v="0"/>
    <m/>
  </r>
  <r>
    <x v="17"/>
    <x v="0"/>
    <x v="132"/>
    <x v="1"/>
    <x v="0"/>
    <m/>
    <m/>
    <m/>
    <m/>
    <m/>
    <n v="0"/>
    <m/>
  </r>
  <r>
    <x v="17"/>
    <x v="0"/>
    <x v="162"/>
    <x v="1"/>
    <x v="0"/>
    <m/>
    <m/>
    <m/>
    <m/>
    <m/>
    <n v="0"/>
    <m/>
  </r>
  <r>
    <x v="17"/>
    <x v="0"/>
    <x v="18"/>
    <x v="1"/>
    <x v="0"/>
    <m/>
    <m/>
    <m/>
    <m/>
    <m/>
    <n v="0"/>
    <n v="2327"/>
  </r>
  <r>
    <x v="17"/>
    <x v="0"/>
    <x v="46"/>
    <x v="1"/>
    <x v="0"/>
    <m/>
    <m/>
    <m/>
    <m/>
    <m/>
    <n v="0"/>
    <n v="3231"/>
  </r>
  <r>
    <x v="17"/>
    <x v="0"/>
    <x v="31"/>
    <x v="1"/>
    <x v="0"/>
    <m/>
    <m/>
    <m/>
    <m/>
    <m/>
    <n v="0"/>
    <n v="1619"/>
  </r>
  <r>
    <x v="17"/>
    <x v="0"/>
    <x v="96"/>
    <x v="1"/>
    <x v="0"/>
    <m/>
    <m/>
    <m/>
    <m/>
    <m/>
    <n v="0"/>
    <m/>
  </r>
  <r>
    <x v="17"/>
    <x v="0"/>
    <x v="54"/>
    <x v="1"/>
    <x v="0"/>
    <m/>
    <m/>
    <m/>
    <m/>
    <m/>
    <n v="0"/>
    <n v="464"/>
  </r>
  <r>
    <x v="17"/>
    <x v="0"/>
    <x v="103"/>
    <x v="1"/>
    <x v="0"/>
    <m/>
    <m/>
    <m/>
    <m/>
    <m/>
    <n v="0"/>
    <n v="1"/>
  </r>
  <r>
    <x v="17"/>
    <x v="11"/>
    <x v="113"/>
    <x v="2"/>
    <x v="6"/>
    <n v="222417"/>
    <m/>
    <m/>
    <m/>
    <m/>
    <n v="222417"/>
    <m/>
  </r>
  <r>
    <x v="17"/>
    <x v="6"/>
    <x v="108"/>
    <x v="2"/>
    <x v="6"/>
    <n v="30387"/>
    <m/>
    <m/>
    <m/>
    <m/>
    <n v="30387"/>
    <m/>
  </r>
  <r>
    <x v="17"/>
    <x v="6"/>
    <x v="91"/>
    <x v="2"/>
    <x v="6"/>
    <n v="0"/>
    <m/>
    <m/>
    <m/>
    <m/>
    <n v="0"/>
    <m/>
  </r>
  <r>
    <x v="17"/>
    <x v="6"/>
    <x v="80"/>
    <x v="2"/>
    <x v="6"/>
    <n v="24645"/>
    <m/>
    <m/>
    <m/>
    <m/>
    <n v="24645"/>
    <m/>
  </r>
  <r>
    <x v="17"/>
    <x v="6"/>
    <x v="44"/>
    <x v="2"/>
    <x v="6"/>
    <n v="24726"/>
    <m/>
    <m/>
    <m/>
    <m/>
    <n v="24726"/>
    <m/>
  </r>
  <r>
    <x v="17"/>
    <x v="6"/>
    <x v="90"/>
    <x v="2"/>
    <x v="6"/>
    <n v="90767"/>
    <m/>
    <m/>
    <m/>
    <m/>
    <n v="90767"/>
    <m/>
  </r>
  <r>
    <x v="17"/>
    <x v="6"/>
    <x v="177"/>
    <x v="2"/>
    <x v="6"/>
    <n v="0"/>
    <m/>
    <m/>
    <m/>
    <m/>
    <n v="0"/>
    <m/>
  </r>
  <r>
    <x v="17"/>
    <x v="6"/>
    <x v="61"/>
    <x v="2"/>
    <x v="6"/>
    <n v="26869"/>
    <m/>
    <m/>
    <m/>
    <m/>
    <n v="26869"/>
    <m/>
  </r>
  <r>
    <x v="17"/>
    <x v="6"/>
    <x v="105"/>
    <x v="2"/>
    <x v="6"/>
    <n v="95144"/>
    <m/>
    <m/>
    <m/>
    <m/>
    <n v="95144"/>
    <m/>
  </r>
  <r>
    <x v="17"/>
    <x v="6"/>
    <x v="138"/>
    <x v="2"/>
    <x v="6"/>
    <n v="0"/>
    <m/>
    <m/>
    <m/>
    <m/>
    <n v="0"/>
    <m/>
  </r>
  <r>
    <x v="17"/>
    <x v="8"/>
    <x v="136"/>
    <x v="2"/>
    <x v="6"/>
    <n v="0"/>
    <m/>
    <m/>
    <m/>
    <m/>
    <n v="0"/>
    <m/>
  </r>
  <r>
    <x v="17"/>
    <x v="8"/>
    <x v="182"/>
    <x v="2"/>
    <x v="6"/>
    <n v="0"/>
    <m/>
    <m/>
    <m/>
    <m/>
    <n v="0"/>
    <m/>
  </r>
  <r>
    <x v="17"/>
    <x v="8"/>
    <x v="179"/>
    <x v="2"/>
    <x v="6"/>
    <n v="0"/>
    <m/>
    <m/>
    <m/>
    <m/>
    <n v="0"/>
    <m/>
  </r>
  <r>
    <x v="17"/>
    <x v="8"/>
    <x v="135"/>
    <x v="2"/>
    <x v="6"/>
    <n v="0"/>
    <m/>
    <m/>
    <m/>
    <m/>
    <n v="0"/>
    <m/>
  </r>
  <r>
    <x v="17"/>
    <x v="8"/>
    <x v="114"/>
    <x v="2"/>
    <x v="6"/>
    <n v="0"/>
    <m/>
    <m/>
    <m/>
    <m/>
    <n v="0"/>
    <m/>
  </r>
  <r>
    <x v="17"/>
    <x v="8"/>
    <x v="175"/>
    <x v="2"/>
    <x v="6"/>
    <n v="0"/>
    <m/>
    <m/>
    <m/>
    <m/>
    <n v="0"/>
    <m/>
  </r>
  <r>
    <x v="17"/>
    <x v="8"/>
    <x v="221"/>
    <x v="2"/>
    <x v="6"/>
    <n v="0"/>
    <m/>
    <m/>
    <m/>
    <m/>
    <n v="0"/>
    <m/>
  </r>
  <r>
    <x v="17"/>
    <x v="8"/>
    <x v="102"/>
    <x v="2"/>
    <x v="6"/>
    <n v="0"/>
    <m/>
    <m/>
    <m/>
    <m/>
    <n v="0"/>
    <m/>
  </r>
  <r>
    <x v="17"/>
    <x v="8"/>
    <x v="71"/>
    <x v="2"/>
    <x v="6"/>
    <n v="15545"/>
    <m/>
    <m/>
    <m/>
    <m/>
    <n v="15545"/>
    <m/>
  </r>
  <r>
    <x v="17"/>
    <x v="8"/>
    <x v="171"/>
    <x v="2"/>
    <x v="6"/>
    <n v="0"/>
    <m/>
    <m/>
    <m/>
    <m/>
    <n v="0"/>
    <m/>
  </r>
  <r>
    <x v="17"/>
    <x v="8"/>
    <x v="83"/>
    <x v="2"/>
    <x v="6"/>
    <n v="0"/>
    <m/>
    <m/>
    <m/>
    <m/>
    <n v="0"/>
    <m/>
  </r>
  <r>
    <x v="17"/>
    <x v="10"/>
    <x v="109"/>
    <x v="2"/>
    <x v="6"/>
    <n v="0"/>
    <m/>
    <m/>
    <m/>
    <m/>
    <n v="0"/>
    <m/>
  </r>
  <r>
    <x v="17"/>
    <x v="10"/>
    <x v="165"/>
    <x v="2"/>
    <x v="6"/>
    <n v="0"/>
    <m/>
    <m/>
    <m/>
    <m/>
    <n v="0"/>
    <m/>
  </r>
  <r>
    <x v="17"/>
    <x v="10"/>
    <x v="144"/>
    <x v="2"/>
    <x v="6"/>
    <n v="0"/>
    <m/>
    <m/>
    <m/>
    <m/>
    <n v="0"/>
    <m/>
  </r>
  <r>
    <x v="17"/>
    <x v="10"/>
    <x v="151"/>
    <x v="2"/>
    <x v="6"/>
    <n v="0"/>
    <m/>
    <m/>
    <m/>
    <m/>
    <n v="0"/>
    <m/>
  </r>
  <r>
    <x v="17"/>
    <x v="4"/>
    <x v="36"/>
    <x v="2"/>
    <x v="6"/>
    <n v="929558"/>
    <m/>
    <m/>
    <m/>
    <m/>
    <n v="929558"/>
    <m/>
  </r>
  <r>
    <x v="17"/>
    <x v="4"/>
    <x v="57"/>
    <x v="2"/>
    <x v="6"/>
    <n v="634783"/>
    <m/>
    <m/>
    <m/>
    <m/>
    <n v="634783"/>
    <m/>
  </r>
  <r>
    <x v="17"/>
    <x v="4"/>
    <x v="35"/>
    <x v="2"/>
    <x v="6"/>
    <n v="1080969"/>
    <m/>
    <m/>
    <m/>
    <m/>
    <n v="1080969"/>
    <m/>
  </r>
  <r>
    <x v="17"/>
    <x v="4"/>
    <x v="34"/>
    <x v="2"/>
    <x v="6"/>
    <n v="1712198"/>
    <m/>
    <m/>
    <m/>
    <m/>
    <n v="1712198"/>
    <m/>
  </r>
  <r>
    <x v="17"/>
    <x v="3"/>
    <x v="97"/>
    <x v="2"/>
    <x v="6"/>
    <n v="378884"/>
    <m/>
    <m/>
    <m/>
    <m/>
    <n v="378884"/>
    <m/>
  </r>
  <r>
    <x v="17"/>
    <x v="3"/>
    <x v="55"/>
    <x v="2"/>
    <x v="6"/>
    <n v="382115"/>
    <m/>
    <m/>
    <m/>
    <m/>
    <n v="382115"/>
    <m/>
  </r>
  <r>
    <x v="17"/>
    <x v="3"/>
    <x v="16"/>
    <x v="2"/>
    <x v="6"/>
    <n v="860796"/>
    <m/>
    <m/>
    <m/>
    <m/>
    <n v="860796"/>
    <m/>
  </r>
  <r>
    <x v="17"/>
    <x v="4"/>
    <x v="155"/>
    <x v="2"/>
    <x v="6"/>
    <n v="12397"/>
    <m/>
    <m/>
    <m/>
    <m/>
    <n v="12397"/>
    <m/>
  </r>
  <r>
    <x v="17"/>
    <x v="4"/>
    <x v="73"/>
    <x v="2"/>
    <x v="6"/>
    <n v="149342"/>
    <m/>
    <m/>
    <m/>
    <m/>
    <n v="149342"/>
    <m/>
  </r>
  <r>
    <x v="17"/>
    <x v="4"/>
    <x v="56"/>
    <x v="2"/>
    <x v="6"/>
    <n v="698357"/>
    <m/>
    <m/>
    <m/>
    <m/>
    <n v="698357"/>
    <m/>
  </r>
  <r>
    <x v="17"/>
    <x v="4"/>
    <x v="27"/>
    <x v="2"/>
    <x v="6"/>
    <n v="2932256"/>
    <m/>
    <m/>
    <m/>
    <m/>
    <n v="2932256"/>
    <m/>
  </r>
  <r>
    <x v="17"/>
    <x v="4"/>
    <x v="45"/>
    <x v="2"/>
    <x v="6"/>
    <n v="477909"/>
    <m/>
    <m/>
    <m/>
    <m/>
    <n v="477909"/>
    <m/>
  </r>
  <r>
    <x v="17"/>
    <x v="4"/>
    <x v="17"/>
    <x v="2"/>
    <x v="6"/>
    <n v="1747727"/>
    <m/>
    <m/>
    <m/>
    <m/>
    <n v="1747727"/>
    <m/>
  </r>
  <r>
    <x v="17"/>
    <x v="4"/>
    <x v="65"/>
    <x v="2"/>
    <x v="6"/>
    <n v="841506"/>
    <m/>
    <m/>
    <m/>
    <m/>
    <n v="841506"/>
    <m/>
  </r>
  <r>
    <x v="17"/>
    <x v="4"/>
    <x v="53"/>
    <x v="2"/>
    <x v="6"/>
    <n v="585806"/>
    <m/>
    <m/>
    <m/>
    <m/>
    <n v="585806"/>
    <m/>
  </r>
  <r>
    <x v="17"/>
    <x v="2"/>
    <x v="48"/>
    <x v="2"/>
    <x v="6"/>
    <n v="1485266"/>
    <m/>
    <m/>
    <m/>
    <m/>
    <n v="1485266"/>
    <m/>
  </r>
  <r>
    <x v="17"/>
    <x v="2"/>
    <x v="49"/>
    <x v="2"/>
    <x v="6"/>
    <n v="618910"/>
    <m/>
    <m/>
    <m/>
    <m/>
    <n v="618910"/>
    <m/>
  </r>
  <r>
    <x v="17"/>
    <x v="2"/>
    <x v="47"/>
    <x v="2"/>
    <x v="6"/>
    <n v="1279626"/>
    <m/>
    <m/>
    <m/>
    <m/>
    <n v="1279626"/>
    <m/>
  </r>
  <r>
    <x v="17"/>
    <x v="2"/>
    <x v="88"/>
    <x v="2"/>
    <x v="6"/>
    <n v="555221"/>
    <m/>
    <m/>
    <m/>
    <m/>
    <n v="555221"/>
    <m/>
  </r>
  <r>
    <x v="17"/>
    <x v="2"/>
    <x v="110"/>
    <x v="2"/>
    <x v="6"/>
    <n v="82544"/>
    <m/>
    <m/>
    <m/>
    <m/>
    <n v="82544"/>
    <m/>
  </r>
  <r>
    <x v="17"/>
    <x v="2"/>
    <x v="87"/>
    <x v="2"/>
    <x v="6"/>
    <n v="141161"/>
    <m/>
    <m/>
    <m/>
    <m/>
    <n v="141161"/>
    <m/>
  </r>
  <r>
    <x v="17"/>
    <x v="2"/>
    <x v="84"/>
    <x v="2"/>
    <x v="6"/>
    <n v="1134693"/>
    <m/>
    <m/>
    <m/>
    <m/>
    <n v="1134693"/>
    <m/>
  </r>
  <r>
    <x v="17"/>
    <x v="2"/>
    <x v="11"/>
    <x v="2"/>
    <x v="6"/>
    <n v="1219046"/>
    <m/>
    <m/>
    <m/>
    <m/>
    <n v="1219046"/>
    <m/>
  </r>
  <r>
    <x v="17"/>
    <x v="2"/>
    <x v="120"/>
    <x v="2"/>
    <x v="6"/>
    <n v="67727"/>
    <m/>
    <m/>
    <m/>
    <m/>
    <n v="67727"/>
    <m/>
  </r>
  <r>
    <x v="17"/>
    <x v="2"/>
    <x v="58"/>
    <x v="2"/>
    <x v="6"/>
    <n v="858049"/>
    <m/>
    <m/>
    <m/>
    <m/>
    <n v="858049"/>
    <m/>
  </r>
  <r>
    <x v="17"/>
    <x v="2"/>
    <x v="112"/>
    <x v="2"/>
    <x v="6"/>
    <n v="16158"/>
    <m/>
    <m/>
    <m/>
    <m/>
    <n v="16158"/>
    <m/>
  </r>
  <r>
    <x v="17"/>
    <x v="2"/>
    <x v="20"/>
    <x v="2"/>
    <x v="6"/>
    <n v="2211227"/>
    <m/>
    <m/>
    <m/>
    <m/>
    <n v="2211227"/>
    <m/>
  </r>
  <r>
    <x v="17"/>
    <x v="2"/>
    <x v="86"/>
    <x v="2"/>
    <x v="6"/>
    <n v="525969"/>
    <m/>
    <m/>
    <m/>
    <m/>
    <n v="525969"/>
    <m/>
  </r>
  <r>
    <x v="17"/>
    <x v="2"/>
    <x v="59"/>
    <x v="2"/>
    <x v="6"/>
    <n v="682993"/>
    <m/>
    <m/>
    <m/>
    <m/>
    <n v="682993"/>
    <m/>
  </r>
  <r>
    <x v="17"/>
    <x v="2"/>
    <x v="10"/>
    <x v="2"/>
    <x v="6"/>
    <n v="1825097"/>
    <m/>
    <m/>
    <m/>
    <m/>
    <n v="1825097"/>
    <m/>
  </r>
  <r>
    <x v="17"/>
    <x v="2"/>
    <x v="4"/>
    <x v="2"/>
    <x v="6"/>
    <n v="1813901"/>
    <m/>
    <m/>
    <m/>
    <m/>
    <n v="1813901"/>
    <m/>
  </r>
  <r>
    <x v="17"/>
    <x v="2"/>
    <x v="29"/>
    <x v="2"/>
    <x v="6"/>
    <n v="535312"/>
    <m/>
    <m/>
    <m/>
    <m/>
    <n v="535312"/>
    <m/>
  </r>
  <r>
    <x v="17"/>
    <x v="2"/>
    <x v="26"/>
    <x v="2"/>
    <x v="6"/>
    <n v="713625"/>
    <m/>
    <m/>
    <m/>
    <m/>
    <n v="713625"/>
    <m/>
  </r>
  <r>
    <x v="17"/>
    <x v="2"/>
    <x v="122"/>
    <x v="2"/>
    <x v="6"/>
    <n v="3851"/>
    <m/>
    <m/>
    <m/>
    <m/>
    <n v="3851"/>
    <m/>
  </r>
  <r>
    <x v="17"/>
    <x v="3"/>
    <x v="74"/>
    <x v="2"/>
    <x v="6"/>
    <n v="107587"/>
    <m/>
    <m/>
    <m/>
    <m/>
    <n v="107587"/>
    <m/>
  </r>
  <r>
    <x v="17"/>
    <x v="3"/>
    <x v="111"/>
    <x v="2"/>
    <x v="6"/>
    <n v="0"/>
    <m/>
    <m/>
    <m/>
    <m/>
    <n v="0"/>
    <m/>
  </r>
  <r>
    <x v="17"/>
    <x v="3"/>
    <x v="134"/>
    <x v="2"/>
    <x v="6"/>
    <n v="0"/>
    <m/>
    <m/>
    <m/>
    <m/>
    <n v="0"/>
    <m/>
  </r>
  <r>
    <x v="17"/>
    <x v="3"/>
    <x v="183"/>
    <x v="2"/>
    <x v="6"/>
    <n v="0"/>
    <m/>
    <m/>
    <m/>
    <m/>
    <n v="0"/>
    <m/>
  </r>
  <r>
    <x v="17"/>
    <x v="3"/>
    <x v="51"/>
    <x v="2"/>
    <x v="6"/>
    <n v="149019"/>
    <m/>
    <m/>
    <m/>
    <m/>
    <n v="149019"/>
    <m/>
  </r>
  <r>
    <x v="17"/>
    <x v="3"/>
    <x v="104"/>
    <x v="2"/>
    <x v="6"/>
    <n v="1266"/>
    <m/>
    <m/>
    <m/>
    <m/>
    <n v="1266"/>
    <m/>
  </r>
  <r>
    <x v="17"/>
    <x v="3"/>
    <x v="42"/>
    <x v="2"/>
    <x v="6"/>
    <n v="907837"/>
    <m/>
    <m/>
    <m/>
    <m/>
    <n v="907837"/>
    <m/>
  </r>
  <r>
    <x v="17"/>
    <x v="3"/>
    <x v="38"/>
    <x v="2"/>
    <x v="6"/>
    <n v="728727"/>
    <m/>
    <m/>
    <m/>
    <m/>
    <n v="728727"/>
    <m/>
  </r>
  <r>
    <x v="17"/>
    <x v="3"/>
    <x v="63"/>
    <x v="2"/>
    <x v="6"/>
    <n v="391658"/>
    <m/>
    <m/>
    <m/>
    <m/>
    <n v="391658"/>
    <m/>
  </r>
  <r>
    <x v="17"/>
    <x v="3"/>
    <x v="98"/>
    <x v="2"/>
    <x v="6"/>
    <n v="85038"/>
    <m/>
    <m/>
    <m/>
    <m/>
    <n v="85038"/>
    <m/>
  </r>
  <r>
    <x v="17"/>
    <x v="3"/>
    <x v="119"/>
    <x v="2"/>
    <x v="6"/>
    <n v="0"/>
    <m/>
    <m/>
    <m/>
    <m/>
    <n v="0"/>
    <m/>
  </r>
  <r>
    <x v="17"/>
    <x v="3"/>
    <x v="190"/>
    <x v="2"/>
    <x v="6"/>
    <n v="64408"/>
    <m/>
    <m/>
    <m/>
    <m/>
    <n v="64408"/>
    <m/>
  </r>
  <r>
    <x v="17"/>
    <x v="2"/>
    <x v="81"/>
    <x v="2"/>
    <x v="6"/>
    <n v="25673"/>
    <m/>
    <m/>
    <m/>
    <m/>
    <n v="25673"/>
    <m/>
  </r>
  <r>
    <x v="17"/>
    <x v="2"/>
    <x v="43"/>
    <x v="2"/>
    <x v="6"/>
    <n v="81386"/>
    <m/>
    <m/>
    <m/>
    <m/>
    <n v="81386"/>
    <m/>
  </r>
  <r>
    <x v="17"/>
    <x v="1"/>
    <x v="23"/>
    <x v="2"/>
    <x v="6"/>
    <n v="132303"/>
    <m/>
    <m/>
    <m/>
    <m/>
    <n v="132303"/>
    <m/>
  </r>
  <r>
    <x v="17"/>
    <x v="1"/>
    <x v="24"/>
    <x v="2"/>
    <x v="6"/>
    <n v="1197180"/>
    <m/>
    <m/>
    <m/>
    <m/>
    <n v="1197180"/>
    <m/>
  </r>
  <r>
    <x v="17"/>
    <x v="1"/>
    <x v="79"/>
    <x v="2"/>
    <x v="6"/>
    <n v="50666"/>
    <m/>
    <m/>
    <m/>
    <m/>
    <n v="50666"/>
    <m/>
  </r>
  <r>
    <x v="17"/>
    <x v="1"/>
    <x v="41"/>
    <x v="2"/>
    <x v="6"/>
    <n v="74676"/>
    <m/>
    <m/>
    <m/>
    <m/>
    <n v="74676"/>
    <m/>
  </r>
  <r>
    <x v="17"/>
    <x v="1"/>
    <x v="2"/>
    <x v="2"/>
    <x v="6"/>
    <n v="2866696"/>
    <m/>
    <m/>
    <m/>
    <m/>
    <n v="2866696"/>
    <m/>
  </r>
  <r>
    <x v="17"/>
    <x v="1"/>
    <x v="21"/>
    <x v="2"/>
    <x v="6"/>
    <n v="486678"/>
    <m/>
    <m/>
    <m/>
    <m/>
    <n v="486678"/>
    <m/>
  </r>
  <r>
    <x v="17"/>
    <x v="1"/>
    <x v="5"/>
    <x v="2"/>
    <x v="6"/>
    <n v="2525605"/>
    <m/>
    <m/>
    <m/>
    <m/>
    <n v="2525605"/>
    <m/>
  </r>
  <r>
    <x v="17"/>
    <x v="1"/>
    <x v="37"/>
    <x v="2"/>
    <x v="6"/>
    <n v="37752"/>
    <m/>
    <m/>
    <m/>
    <m/>
    <n v="37752"/>
    <m/>
  </r>
  <r>
    <x v="17"/>
    <x v="1"/>
    <x v="19"/>
    <x v="2"/>
    <x v="6"/>
    <n v="247983"/>
    <m/>
    <m/>
    <m/>
    <m/>
    <n v="247983"/>
    <m/>
  </r>
  <r>
    <x v="17"/>
    <x v="1"/>
    <x v="30"/>
    <x v="2"/>
    <x v="6"/>
    <n v="645693"/>
    <m/>
    <m/>
    <m/>
    <m/>
    <n v="645693"/>
    <m/>
  </r>
  <r>
    <x v="17"/>
    <x v="1"/>
    <x v="14"/>
    <x v="2"/>
    <x v="6"/>
    <n v="1200638"/>
    <m/>
    <m/>
    <m/>
    <m/>
    <n v="1200638"/>
    <m/>
  </r>
  <r>
    <x v="17"/>
    <x v="1"/>
    <x v="6"/>
    <x v="2"/>
    <x v="6"/>
    <n v="1168352"/>
    <m/>
    <m/>
    <m/>
    <m/>
    <n v="1168352"/>
    <m/>
  </r>
  <r>
    <x v="17"/>
    <x v="1"/>
    <x v="25"/>
    <x v="2"/>
    <x v="6"/>
    <n v="34242"/>
    <m/>
    <m/>
    <m/>
    <m/>
    <n v="34242"/>
    <m/>
  </r>
  <r>
    <x v="17"/>
    <x v="1"/>
    <x v="28"/>
    <x v="2"/>
    <x v="6"/>
    <n v="212915"/>
    <m/>
    <m/>
    <m/>
    <m/>
    <n v="212915"/>
    <m/>
  </r>
  <r>
    <x v="17"/>
    <x v="1"/>
    <x v="169"/>
    <x v="2"/>
    <x v="6"/>
    <n v="0"/>
    <m/>
    <m/>
    <m/>
    <m/>
    <n v="0"/>
    <m/>
  </r>
  <r>
    <x v="17"/>
    <x v="1"/>
    <x v="64"/>
    <x v="2"/>
    <x v="6"/>
    <n v="0"/>
    <m/>
    <m/>
    <m/>
    <m/>
    <n v="0"/>
    <m/>
  </r>
  <r>
    <x v="17"/>
    <x v="1"/>
    <x v="75"/>
    <x v="2"/>
    <x v="6"/>
    <n v="0"/>
    <m/>
    <m/>
    <m/>
    <m/>
    <n v="0"/>
    <m/>
  </r>
  <r>
    <x v="17"/>
    <x v="1"/>
    <x v="94"/>
    <x v="2"/>
    <x v="6"/>
    <n v="0"/>
    <m/>
    <m/>
    <m/>
    <m/>
    <n v="0"/>
    <m/>
  </r>
  <r>
    <x v="17"/>
    <x v="1"/>
    <x v="163"/>
    <x v="2"/>
    <x v="6"/>
    <n v="0"/>
    <m/>
    <m/>
    <m/>
    <m/>
    <n v="0"/>
    <m/>
  </r>
  <r>
    <x v="17"/>
    <x v="1"/>
    <x v="166"/>
    <x v="2"/>
    <x v="6"/>
    <n v="0"/>
    <m/>
    <m/>
    <m/>
    <m/>
    <n v="0"/>
    <m/>
  </r>
  <r>
    <x v="17"/>
    <x v="1"/>
    <x v="116"/>
    <x v="2"/>
    <x v="6"/>
    <n v="0"/>
    <m/>
    <m/>
    <m/>
    <m/>
    <n v="0"/>
    <m/>
  </r>
  <r>
    <x v="17"/>
    <x v="1"/>
    <x v="145"/>
    <x v="2"/>
    <x v="6"/>
    <n v="0"/>
    <m/>
    <m/>
    <m/>
    <m/>
    <n v="0"/>
    <m/>
  </r>
  <r>
    <x v="17"/>
    <x v="1"/>
    <x v="118"/>
    <x v="2"/>
    <x v="6"/>
    <n v="32864"/>
    <m/>
    <m/>
    <m/>
    <m/>
    <n v="32864"/>
    <m/>
  </r>
  <r>
    <x v="17"/>
    <x v="1"/>
    <x v="153"/>
    <x v="2"/>
    <x v="6"/>
    <n v="0"/>
    <m/>
    <m/>
    <m/>
    <m/>
    <n v="0"/>
    <m/>
  </r>
  <r>
    <x v="17"/>
    <x v="1"/>
    <x v="129"/>
    <x v="2"/>
    <x v="6"/>
    <n v="0"/>
    <m/>
    <m/>
    <m/>
    <m/>
    <n v="0"/>
    <m/>
  </r>
  <r>
    <x v="17"/>
    <x v="1"/>
    <x v="93"/>
    <x v="2"/>
    <x v="6"/>
    <n v="21755"/>
    <m/>
    <m/>
    <m/>
    <m/>
    <n v="21755"/>
    <m/>
  </r>
  <r>
    <x v="17"/>
    <x v="1"/>
    <x v="67"/>
    <x v="2"/>
    <x v="6"/>
    <n v="0"/>
    <m/>
    <m/>
    <m/>
    <m/>
    <n v="0"/>
    <m/>
  </r>
  <r>
    <x v="17"/>
    <x v="1"/>
    <x v="85"/>
    <x v="2"/>
    <x v="6"/>
    <n v="89673"/>
    <m/>
    <m/>
    <m/>
    <m/>
    <n v="89673"/>
    <m/>
  </r>
  <r>
    <x v="17"/>
    <x v="1"/>
    <x v="99"/>
    <x v="2"/>
    <x v="6"/>
    <n v="7799"/>
    <m/>
    <m/>
    <m/>
    <m/>
    <n v="7799"/>
    <m/>
  </r>
  <r>
    <x v="17"/>
    <x v="1"/>
    <x v="123"/>
    <x v="2"/>
    <x v="6"/>
    <n v="35973"/>
    <m/>
    <m/>
    <m/>
    <m/>
    <n v="35973"/>
    <m/>
  </r>
  <r>
    <x v="17"/>
    <x v="1"/>
    <x v="100"/>
    <x v="2"/>
    <x v="6"/>
    <n v="99108"/>
    <m/>
    <m/>
    <m/>
    <m/>
    <n v="99108"/>
    <m/>
  </r>
  <r>
    <x v="17"/>
    <x v="1"/>
    <x v="3"/>
    <x v="2"/>
    <x v="6"/>
    <n v="979451"/>
    <m/>
    <m/>
    <m/>
    <m/>
    <n v="979451"/>
    <m/>
  </r>
  <r>
    <x v="17"/>
    <x v="1"/>
    <x v="13"/>
    <x v="2"/>
    <x v="6"/>
    <n v="47747"/>
    <m/>
    <m/>
    <m/>
    <m/>
    <n v="47747"/>
    <m/>
  </r>
  <r>
    <x v="17"/>
    <x v="1"/>
    <x v="15"/>
    <x v="2"/>
    <x v="6"/>
    <n v="360662"/>
    <m/>
    <m/>
    <m/>
    <m/>
    <n v="360662"/>
    <m/>
  </r>
  <r>
    <x v="17"/>
    <x v="1"/>
    <x v="76"/>
    <x v="2"/>
    <x v="6"/>
    <n v="149171"/>
    <m/>
    <m/>
    <m/>
    <m/>
    <n v="149171"/>
    <m/>
  </r>
  <r>
    <x v="17"/>
    <x v="1"/>
    <x v="92"/>
    <x v="2"/>
    <x v="6"/>
    <n v="0"/>
    <m/>
    <m/>
    <m/>
    <m/>
    <n v="0"/>
    <m/>
  </r>
  <r>
    <x v="17"/>
    <x v="1"/>
    <x v="125"/>
    <x v="2"/>
    <x v="6"/>
    <n v="0"/>
    <m/>
    <m/>
    <m/>
    <m/>
    <n v="0"/>
    <m/>
  </r>
  <r>
    <x v="17"/>
    <x v="1"/>
    <x v="127"/>
    <x v="2"/>
    <x v="6"/>
    <n v="0"/>
    <m/>
    <m/>
    <m/>
    <m/>
    <n v="0"/>
    <m/>
  </r>
  <r>
    <x v="17"/>
    <x v="1"/>
    <x v="141"/>
    <x v="2"/>
    <x v="6"/>
    <n v="0"/>
    <m/>
    <m/>
    <m/>
    <m/>
    <n v="0"/>
    <m/>
  </r>
  <r>
    <x v="17"/>
    <x v="5"/>
    <x v="89"/>
    <x v="2"/>
    <x v="6"/>
    <n v="648575"/>
    <m/>
    <m/>
    <m/>
    <m/>
    <n v="648575"/>
    <m/>
  </r>
  <r>
    <x v="17"/>
    <x v="5"/>
    <x v="69"/>
    <x v="2"/>
    <x v="6"/>
    <n v="1376603"/>
    <m/>
    <m/>
    <m/>
    <m/>
    <n v="1376603"/>
    <m/>
  </r>
  <r>
    <x v="17"/>
    <x v="5"/>
    <x v="33"/>
    <x v="2"/>
    <x v="6"/>
    <n v="2855326"/>
    <m/>
    <m/>
    <m/>
    <m/>
    <n v="2855326"/>
    <m/>
  </r>
  <r>
    <x v="17"/>
    <x v="5"/>
    <x v="39"/>
    <x v="2"/>
    <x v="6"/>
    <n v="2619499"/>
    <m/>
    <m/>
    <m/>
    <m/>
    <n v="2619499"/>
    <m/>
  </r>
  <r>
    <x v="17"/>
    <x v="5"/>
    <x v="22"/>
    <x v="2"/>
    <x v="6"/>
    <n v="2499794"/>
    <m/>
    <m/>
    <m/>
    <m/>
    <n v="2499794"/>
    <m/>
  </r>
  <r>
    <x v="17"/>
    <x v="7"/>
    <x v="121"/>
    <x v="2"/>
    <x v="6"/>
    <n v="0"/>
    <m/>
    <m/>
    <m/>
    <m/>
    <n v="0"/>
    <m/>
  </r>
  <r>
    <x v="17"/>
    <x v="7"/>
    <x v="52"/>
    <x v="2"/>
    <x v="6"/>
    <n v="498990"/>
    <m/>
    <m/>
    <m/>
    <m/>
    <n v="498990"/>
    <m/>
  </r>
  <r>
    <x v="17"/>
    <x v="7"/>
    <x v="82"/>
    <x v="2"/>
    <x v="6"/>
    <n v="141016"/>
    <m/>
    <m/>
    <m/>
    <m/>
    <n v="141016"/>
    <m/>
  </r>
  <r>
    <x v="17"/>
    <x v="5"/>
    <x v="66"/>
    <x v="2"/>
    <x v="6"/>
    <n v="379438"/>
    <m/>
    <m/>
    <m/>
    <m/>
    <n v="379438"/>
    <m/>
  </r>
  <r>
    <x v="17"/>
    <x v="7"/>
    <x v="117"/>
    <x v="2"/>
    <x v="6"/>
    <n v="84750"/>
    <m/>
    <m/>
    <m/>
    <m/>
    <n v="84750"/>
    <m/>
  </r>
  <r>
    <x v="17"/>
    <x v="7"/>
    <x v="115"/>
    <x v="2"/>
    <x v="6"/>
    <n v="32302"/>
    <m/>
    <m/>
    <m/>
    <m/>
    <n v="32302"/>
    <m/>
  </r>
  <r>
    <x v="17"/>
    <x v="7"/>
    <x v="139"/>
    <x v="2"/>
    <x v="6"/>
    <n v="0"/>
    <m/>
    <m/>
    <m/>
    <m/>
    <n v="0"/>
    <m/>
  </r>
  <r>
    <x v="17"/>
    <x v="7"/>
    <x v="72"/>
    <x v="2"/>
    <x v="6"/>
    <n v="532169"/>
    <m/>
    <m/>
    <m/>
    <m/>
    <n v="532169"/>
    <m/>
  </r>
  <r>
    <x v="17"/>
    <x v="7"/>
    <x v="62"/>
    <x v="2"/>
    <x v="6"/>
    <n v="817726"/>
    <m/>
    <m/>
    <m/>
    <m/>
    <n v="817726"/>
    <m/>
  </r>
  <r>
    <x v="17"/>
    <x v="7"/>
    <x v="149"/>
    <x v="2"/>
    <x v="6"/>
    <n v="0"/>
    <m/>
    <m/>
    <m/>
    <m/>
    <n v="0"/>
    <m/>
  </r>
  <r>
    <x v="17"/>
    <x v="7"/>
    <x v="133"/>
    <x v="2"/>
    <x v="6"/>
    <n v="0"/>
    <m/>
    <m/>
    <m/>
    <m/>
    <n v="0"/>
    <m/>
  </r>
  <r>
    <x v="17"/>
    <x v="7"/>
    <x v="130"/>
    <x v="2"/>
    <x v="6"/>
    <n v="0"/>
    <m/>
    <m/>
    <m/>
    <m/>
    <n v="0"/>
    <m/>
  </r>
  <r>
    <x v="17"/>
    <x v="9"/>
    <x v="106"/>
    <x v="2"/>
    <x v="6"/>
    <n v="26715"/>
    <m/>
    <m/>
    <m/>
    <m/>
    <n v="26715"/>
    <m/>
  </r>
  <r>
    <x v="17"/>
    <x v="9"/>
    <x v="107"/>
    <x v="2"/>
    <x v="6"/>
    <n v="0"/>
    <m/>
    <m/>
    <m/>
    <m/>
    <n v="0"/>
    <m/>
  </r>
  <r>
    <x v="17"/>
    <x v="9"/>
    <x v="126"/>
    <x v="2"/>
    <x v="6"/>
    <n v="0"/>
    <m/>
    <m/>
    <m/>
    <m/>
    <n v="0"/>
    <m/>
  </r>
  <r>
    <x v="17"/>
    <x v="9"/>
    <x v="154"/>
    <x v="2"/>
    <x v="6"/>
    <n v="0"/>
    <m/>
    <m/>
    <m/>
    <m/>
    <n v="0"/>
    <m/>
  </r>
  <r>
    <x v="17"/>
    <x v="9"/>
    <x v="95"/>
    <x v="2"/>
    <x v="6"/>
    <n v="0"/>
    <m/>
    <m/>
    <m/>
    <m/>
    <n v="0"/>
    <m/>
  </r>
  <r>
    <x v="17"/>
    <x v="9"/>
    <x v="161"/>
    <x v="2"/>
    <x v="6"/>
    <n v="0"/>
    <m/>
    <m/>
    <m/>
    <m/>
    <n v="0"/>
    <m/>
  </r>
  <r>
    <x v="17"/>
    <x v="9"/>
    <x v="158"/>
    <x v="2"/>
    <x v="6"/>
    <n v="0"/>
    <m/>
    <m/>
    <m/>
    <m/>
    <n v="0"/>
    <m/>
  </r>
  <r>
    <x v="17"/>
    <x v="9"/>
    <x v="148"/>
    <x v="2"/>
    <x v="6"/>
    <n v="0"/>
    <m/>
    <m/>
    <m/>
    <m/>
    <n v="0"/>
    <m/>
  </r>
  <r>
    <x v="17"/>
    <x v="9"/>
    <x v="142"/>
    <x v="2"/>
    <x v="6"/>
    <n v="0"/>
    <m/>
    <m/>
    <m/>
    <m/>
    <n v="0"/>
    <m/>
  </r>
  <r>
    <x v="17"/>
    <x v="9"/>
    <x v="173"/>
    <x v="2"/>
    <x v="6"/>
    <n v="0"/>
    <m/>
    <m/>
    <m/>
    <m/>
    <n v="0"/>
    <m/>
  </r>
  <r>
    <x v="17"/>
    <x v="9"/>
    <x v="137"/>
    <x v="2"/>
    <x v="6"/>
    <n v="0"/>
    <m/>
    <m/>
    <m/>
    <m/>
    <n v="0"/>
    <m/>
  </r>
  <r>
    <x v="17"/>
    <x v="9"/>
    <x v="146"/>
    <x v="2"/>
    <x v="6"/>
    <n v="0"/>
    <m/>
    <m/>
    <m/>
    <m/>
    <n v="0"/>
    <m/>
  </r>
  <r>
    <x v="17"/>
    <x v="9"/>
    <x v="159"/>
    <x v="2"/>
    <x v="6"/>
    <n v="0"/>
    <m/>
    <m/>
    <m/>
    <m/>
    <n v="0"/>
    <m/>
  </r>
  <r>
    <x v="17"/>
    <x v="9"/>
    <x v="170"/>
    <x v="2"/>
    <x v="6"/>
    <n v="0"/>
    <m/>
    <m/>
    <m/>
    <m/>
    <n v="0"/>
    <m/>
  </r>
  <r>
    <x v="17"/>
    <x v="12"/>
    <x v="157"/>
    <x v="2"/>
    <x v="6"/>
    <n v="0"/>
    <m/>
    <m/>
    <m/>
    <m/>
    <n v="0"/>
    <m/>
  </r>
  <r>
    <x v="17"/>
    <x v="12"/>
    <x v="156"/>
    <x v="2"/>
    <x v="6"/>
    <n v="0"/>
    <m/>
    <m/>
    <m/>
    <m/>
    <n v="0"/>
    <m/>
  </r>
  <r>
    <x v="17"/>
    <x v="0"/>
    <x v="9"/>
    <x v="2"/>
    <x v="6"/>
    <n v="314142"/>
    <m/>
    <m/>
    <m/>
    <m/>
    <n v="314142"/>
    <m/>
  </r>
  <r>
    <x v="17"/>
    <x v="0"/>
    <x v="0"/>
    <x v="2"/>
    <x v="6"/>
    <n v="487874"/>
    <m/>
    <m/>
    <m/>
    <m/>
    <n v="487874"/>
    <m/>
  </r>
  <r>
    <x v="17"/>
    <x v="0"/>
    <x v="68"/>
    <x v="2"/>
    <x v="6"/>
    <n v="156389"/>
    <m/>
    <m/>
    <m/>
    <m/>
    <n v="156389"/>
    <m/>
  </r>
  <r>
    <x v="17"/>
    <x v="0"/>
    <x v="128"/>
    <x v="2"/>
    <x v="6"/>
    <n v="0"/>
    <m/>
    <m/>
    <m/>
    <m/>
    <n v="0"/>
    <m/>
  </r>
  <r>
    <x v="17"/>
    <x v="0"/>
    <x v="124"/>
    <x v="2"/>
    <x v="6"/>
    <n v="0"/>
    <m/>
    <m/>
    <m/>
    <m/>
    <n v="0"/>
    <m/>
  </r>
  <r>
    <x v="17"/>
    <x v="0"/>
    <x v="12"/>
    <x v="2"/>
    <x v="6"/>
    <n v="242905"/>
    <m/>
    <m/>
    <m/>
    <m/>
    <n v="242905"/>
    <m/>
  </r>
  <r>
    <x v="17"/>
    <x v="0"/>
    <x v="40"/>
    <x v="2"/>
    <x v="6"/>
    <n v="31458"/>
    <m/>
    <m/>
    <m/>
    <m/>
    <n v="31458"/>
    <m/>
  </r>
  <r>
    <x v="17"/>
    <x v="0"/>
    <x v="70"/>
    <x v="2"/>
    <x v="6"/>
    <n v="1670"/>
    <m/>
    <m/>
    <m/>
    <m/>
    <n v="1670"/>
    <m/>
  </r>
  <r>
    <x v="17"/>
    <x v="0"/>
    <x v="77"/>
    <x v="2"/>
    <x v="6"/>
    <n v="3195"/>
    <m/>
    <m/>
    <m/>
    <m/>
    <n v="3195"/>
    <m/>
  </r>
  <r>
    <x v="17"/>
    <x v="0"/>
    <x v="131"/>
    <x v="2"/>
    <x v="6"/>
    <n v="0"/>
    <m/>
    <m/>
    <m/>
    <m/>
    <n v="0"/>
    <m/>
  </r>
  <r>
    <x v="17"/>
    <x v="0"/>
    <x v="7"/>
    <x v="2"/>
    <x v="6"/>
    <n v="737580"/>
    <m/>
    <m/>
    <m/>
    <m/>
    <n v="737580"/>
    <m/>
  </r>
  <r>
    <x v="17"/>
    <x v="0"/>
    <x v="50"/>
    <x v="2"/>
    <x v="6"/>
    <n v="43221"/>
    <m/>
    <m/>
    <m/>
    <m/>
    <n v="43221"/>
    <m/>
  </r>
  <r>
    <x v="17"/>
    <x v="0"/>
    <x v="1"/>
    <x v="2"/>
    <x v="6"/>
    <n v="659917"/>
    <m/>
    <m/>
    <m/>
    <m/>
    <n v="659917"/>
    <m/>
  </r>
  <r>
    <x v="17"/>
    <x v="0"/>
    <x v="8"/>
    <x v="2"/>
    <x v="6"/>
    <n v="300546"/>
    <m/>
    <m/>
    <m/>
    <m/>
    <n v="300546"/>
    <m/>
  </r>
  <r>
    <x v="17"/>
    <x v="0"/>
    <x v="60"/>
    <x v="2"/>
    <x v="6"/>
    <n v="87996"/>
    <m/>
    <m/>
    <m/>
    <m/>
    <n v="87996"/>
    <m/>
  </r>
  <r>
    <x v="17"/>
    <x v="0"/>
    <x v="78"/>
    <x v="2"/>
    <x v="6"/>
    <n v="8814"/>
    <m/>
    <m/>
    <m/>
    <m/>
    <n v="8814"/>
    <m/>
  </r>
  <r>
    <x v="17"/>
    <x v="0"/>
    <x v="101"/>
    <x v="2"/>
    <x v="6"/>
    <n v="7403"/>
    <m/>
    <m/>
    <m/>
    <m/>
    <n v="7403"/>
    <m/>
  </r>
  <r>
    <x v="17"/>
    <x v="0"/>
    <x v="32"/>
    <x v="2"/>
    <x v="6"/>
    <n v="105268"/>
    <m/>
    <m/>
    <m/>
    <m/>
    <n v="105268"/>
    <m/>
  </r>
  <r>
    <x v="17"/>
    <x v="0"/>
    <x v="132"/>
    <x v="2"/>
    <x v="6"/>
    <n v="0"/>
    <m/>
    <m/>
    <m/>
    <m/>
    <n v="0"/>
    <m/>
  </r>
  <r>
    <x v="17"/>
    <x v="0"/>
    <x v="162"/>
    <x v="2"/>
    <x v="6"/>
    <n v="0"/>
    <m/>
    <m/>
    <m/>
    <m/>
    <n v="0"/>
    <m/>
  </r>
  <r>
    <x v="17"/>
    <x v="0"/>
    <x v="18"/>
    <x v="2"/>
    <x v="6"/>
    <n v="150273"/>
    <m/>
    <m/>
    <m/>
    <m/>
    <n v="150273"/>
    <m/>
  </r>
  <r>
    <x v="17"/>
    <x v="0"/>
    <x v="46"/>
    <x v="2"/>
    <x v="6"/>
    <n v="128400"/>
    <m/>
    <m/>
    <m/>
    <m/>
    <n v="128400"/>
    <m/>
  </r>
  <r>
    <x v="17"/>
    <x v="0"/>
    <x v="31"/>
    <x v="2"/>
    <x v="6"/>
    <n v="109993"/>
    <m/>
    <m/>
    <m/>
    <m/>
    <n v="109993"/>
    <m/>
  </r>
  <r>
    <x v="17"/>
    <x v="0"/>
    <x v="96"/>
    <x v="2"/>
    <x v="6"/>
    <n v="0"/>
    <m/>
    <m/>
    <m/>
    <m/>
    <n v="0"/>
    <m/>
  </r>
  <r>
    <x v="17"/>
    <x v="0"/>
    <x v="54"/>
    <x v="2"/>
    <x v="6"/>
    <n v="26259"/>
    <m/>
    <m/>
    <m/>
    <m/>
    <n v="26259"/>
    <m/>
  </r>
  <r>
    <x v="17"/>
    <x v="0"/>
    <x v="103"/>
    <x v="2"/>
    <x v="6"/>
    <n v="0"/>
    <m/>
    <m/>
    <m/>
    <m/>
    <n v="0"/>
    <m/>
  </r>
  <r>
    <x v="17"/>
    <x v="11"/>
    <x v="113"/>
    <x v="2"/>
    <x v="13"/>
    <n v="27086"/>
    <m/>
    <m/>
    <m/>
    <m/>
    <n v="27086"/>
    <m/>
  </r>
  <r>
    <x v="17"/>
    <x v="6"/>
    <x v="108"/>
    <x v="2"/>
    <x v="13"/>
    <n v="0"/>
    <m/>
    <m/>
    <m/>
    <m/>
    <n v="0"/>
    <m/>
  </r>
  <r>
    <x v="17"/>
    <x v="6"/>
    <x v="91"/>
    <x v="2"/>
    <x v="13"/>
    <n v="0"/>
    <m/>
    <m/>
    <m/>
    <m/>
    <n v="0"/>
    <m/>
  </r>
  <r>
    <x v="17"/>
    <x v="6"/>
    <x v="80"/>
    <x v="2"/>
    <x v="13"/>
    <n v="0"/>
    <m/>
    <m/>
    <m/>
    <m/>
    <n v="0"/>
    <m/>
  </r>
  <r>
    <x v="17"/>
    <x v="6"/>
    <x v="44"/>
    <x v="2"/>
    <x v="13"/>
    <n v="0"/>
    <m/>
    <m/>
    <m/>
    <m/>
    <n v="0"/>
    <m/>
  </r>
  <r>
    <x v="17"/>
    <x v="6"/>
    <x v="90"/>
    <x v="2"/>
    <x v="13"/>
    <n v="0"/>
    <m/>
    <m/>
    <m/>
    <m/>
    <n v="0"/>
    <m/>
  </r>
  <r>
    <x v="17"/>
    <x v="6"/>
    <x v="177"/>
    <x v="2"/>
    <x v="13"/>
    <n v="0"/>
    <m/>
    <m/>
    <m/>
    <m/>
    <n v="0"/>
    <m/>
  </r>
  <r>
    <x v="17"/>
    <x v="6"/>
    <x v="61"/>
    <x v="2"/>
    <x v="13"/>
    <n v="0"/>
    <m/>
    <m/>
    <m/>
    <m/>
    <n v="0"/>
    <m/>
  </r>
  <r>
    <x v="17"/>
    <x v="6"/>
    <x v="105"/>
    <x v="2"/>
    <x v="13"/>
    <n v="0"/>
    <m/>
    <m/>
    <m/>
    <m/>
    <n v="0"/>
    <m/>
  </r>
  <r>
    <x v="17"/>
    <x v="6"/>
    <x v="138"/>
    <x v="2"/>
    <x v="13"/>
    <n v="0"/>
    <m/>
    <m/>
    <m/>
    <m/>
    <n v="0"/>
    <m/>
  </r>
  <r>
    <x v="17"/>
    <x v="8"/>
    <x v="136"/>
    <x v="2"/>
    <x v="13"/>
    <n v="0"/>
    <m/>
    <m/>
    <m/>
    <m/>
    <n v="0"/>
    <m/>
  </r>
  <r>
    <x v="17"/>
    <x v="8"/>
    <x v="182"/>
    <x v="2"/>
    <x v="13"/>
    <n v="0"/>
    <m/>
    <m/>
    <m/>
    <m/>
    <n v="0"/>
    <m/>
  </r>
  <r>
    <x v="17"/>
    <x v="8"/>
    <x v="179"/>
    <x v="2"/>
    <x v="13"/>
    <n v="0"/>
    <m/>
    <m/>
    <m/>
    <m/>
    <n v="0"/>
    <m/>
  </r>
  <r>
    <x v="17"/>
    <x v="8"/>
    <x v="135"/>
    <x v="2"/>
    <x v="13"/>
    <n v="0"/>
    <m/>
    <m/>
    <m/>
    <m/>
    <n v="0"/>
    <m/>
  </r>
  <r>
    <x v="17"/>
    <x v="8"/>
    <x v="114"/>
    <x v="2"/>
    <x v="13"/>
    <n v="0"/>
    <m/>
    <m/>
    <m/>
    <m/>
    <n v="0"/>
    <m/>
  </r>
  <r>
    <x v="17"/>
    <x v="8"/>
    <x v="175"/>
    <x v="2"/>
    <x v="13"/>
    <n v="0"/>
    <m/>
    <m/>
    <m/>
    <m/>
    <n v="0"/>
    <m/>
  </r>
  <r>
    <x v="17"/>
    <x v="8"/>
    <x v="221"/>
    <x v="2"/>
    <x v="13"/>
    <n v="0"/>
    <m/>
    <m/>
    <m/>
    <m/>
    <n v="0"/>
    <m/>
  </r>
  <r>
    <x v="17"/>
    <x v="8"/>
    <x v="102"/>
    <x v="2"/>
    <x v="13"/>
    <n v="0"/>
    <m/>
    <m/>
    <m/>
    <m/>
    <n v="0"/>
    <m/>
  </r>
  <r>
    <x v="17"/>
    <x v="8"/>
    <x v="71"/>
    <x v="2"/>
    <x v="13"/>
    <n v="0"/>
    <m/>
    <m/>
    <m/>
    <m/>
    <n v="0"/>
    <m/>
  </r>
  <r>
    <x v="17"/>
    <x v="8"/>
    <x v="171"/>
    <x v="2"/>
    <x v="13"/>
    <n v="0"/>
    <m/>
    <m/>
    <m/>
    <m/>
    <n v="0"/>
    <m/>
  </r>
  <r>
    <x v="17"/>
    <x v="8"/>
    <x v="83"/>
    <x v="2"/>
    <x v="13"/>
    <n v="0"/>
    <m/>
    <m/>
    <m/>
    <m/>
    <n v="0"/>
    <m/>
  </r>
  <r>
    <x v="17"/>
    <x v="10"/>
    <x v="109"/>
    <x v="2"/>
    <x v="13"/>
    <n v="0"/>
    <m/>
    <m/>
    <m/>
    <m/>
    <n v="0"/>
    <m/>
  </r>
  <r>
    <x v="17"/>
    <x v="10"/>
    <x v="165"/>
    <x v="2"/>
    <x v="13"/>
    <n v="0"/>
    <m/>
    <m/>
    <m/>
    <m/>
    <n v="0"/>
    <m/>
  </r>
  <r>
    <x v="17"/>
    <x v="10"/>
    <x v="144"/>
    <x v="2"/>
    <x v="13"/>
    <n v="0"/>
    <m/>
    <m/>
    <m/>
    <m/>
    <n v="0"/>
    <m/>
  </r>
  <r>
    <x v="17"/>
    <x v="10"/>
    <x v="151"/>
    <x v="2"/>
    <x v="13"/>
    <n v="0"/>
    <m/>
    <m/>
    <m/>
    <m/>
    <n v="0"/>
    <m/>
  </r>
  <r>
    <x v="17"/>
    <x v="4"/>
    <x v="36"/>
    <x v="2"/>
    <x v="13"/>
    <n v="4735496"/>
    <m/>
    <m/>
    <m/>
    <m/>
    <n v="4735496"/>
    <m/>
  </r>
  <r>
    <x v="17"/>
    <x v="4"/>
    <x v="57"/>
    <x v="2"/>
    <x v="13"/>
    <n v="2572585"/>
    <m/>
    <m/>
    <m/>
    <m/>
    <n v="2572585"/>
    <m/>
  </r>
  <r>
    <x v="17"/>
    <x v="4"/>
    <x v="35"/>
    <x v="2"/>
    <x v="13"/>
    <n v="6603626"/>
    <m/>
    <m/>
    <m/>
    <m/>
    <n v="6603626"/>
    <m/>
  </r>
  <r>
    <x v="17"/>
    <x v="4"/>
    <x v="34"/>
    <x v="2"/>
    <x v="13"/>
    <n v="5343339"/>
    <m/>
    <m/>
    <m/>
    <m/>
    <n v="5343339"/>
    <m/>
  </r>
  <r>
    <x v="17"/>
    <x v="3"/>
    <x v="97"/>
    <x v="2"/>
    <x v="13"/>
    <n v="1973907"/>
    <m/>
    <m/>
    <m/>
    <m/>
    <n v="1973907"/>
    <m/>
  </r>
  <r>
    <x v="17"/>
    <x v="3"/>
    <x v="55"/>
    <x v="2"/>
    <x v="13"/>
    <n v="553096"/>
    <m/>
    <m/>
    <m/>
    <m/>
    <n v="553096"/>
    <m/>
  </r>
  <r>
    <x v="17"/>
    <x v="3"/>
    <x v="16"/>
    <x v="2"/>
    <x v="13"/>
    <n v="6756355"/>
    <m/>
    <m/>
    <m/>
    <m/>
    <n v="6756355"/>
    <m/>
  </r>
  <r>
    <x v="17"/>
    <x v="4"/>
    <x v="155"/>
    <x v="2"/>
    <x v="13"/>
    <n v="102150"/>
    <m/>
    <m/>
    <m/>
    <m/>
    <n v="102150"/>
    <m/>
  </r>
  <r>
    <x v="17"/>
    <x v="4"/>
    <x v="73"/>
    <x v="2"/>
    <x v="13"/>
    <n v="829699"/>
    <m/>
    <m/>
    <m/>
    <m/>
    <n v="829699"/>
    <m/>
  </r>
  <r>
    <x v="17"/>
    <x v="4"/>
    <x v="56"/>
    <x v="2"/>
    <x v="13"/>
    <n v="2749982"/>
    <m/>
    <m/>
    <m/>
    <m/>
    <n v="2749982"/>
    <m/>
  </r>
  <r>
    <x v="17"/>
    <x v="4"/>
    <x v="27"/>
    <x v="2"/>
    <x v="13"/>
    <n v="20222291"/>
    <m/>
    <m/>
    <m/>
    <m/>
    <n v="20222291"/>
    <m/>
  </r>
  <r>
    <x v="17"/>
    <x v="4"/>
    <x v="45"/>
    <x v="2"/>
    <x v="13"/>
    <n v="1727219"/>
    <m/>
    <m/>
    <m/>
    <m/>
    <n v="1727219"/>
    <m/>
  </r>
  <r>
    <x v="17"/>
    <x v="4"/>
    <x v="17"/>
    <x v="2"/>
    <x v="13"/>
    <n v="9584891"/>
    <m/>
    <m/>
    <m/>
    <m/>
    <n v="9584891"/>
    <m/>
  </r>
  <r>
    <x v="17"/>
    <x v="4"/>
    <x v="65"/>
    <x v="2"/>
    <x v="13"/>
    <n v="4418712"/>
    <m/>
    <m/>
    <m/>
    <m/>
    <n v="4418712"/>
    <m/>
  </r>
  <r>
    <x v="17"/>
    <x v="4"/>
    <x v="53"/>
    <x v="2"/>
    <x v="13"/>
    <n v="4071857"/>
    <m/>
    <m/>
    <m/>
    <m/>
    <n v="4071857"/>
    <m/>
  </r>
  <r>
    <x v="17"/>
    <x v="2"/>
    <x v="48"/>
    <x v="2"/>
    <x v="13"/>
    <n v="3879789"/>
    <m/>
    <m/>
    <m/>
    <m/>
    <n v="3879789"/>
    <m/>
  </r>
  <r>
    <x v="17"/>
    <x v="2"/>
    <x v="49"/>
    <x v="2"/>
    <x v="13"/>
    <n v="3341918"/>
    <m/>
    <m/>
    <m/>
    <m/>
    <n v="3341918"/>
    <m/>
  </r>
  <r>
    <x v="17"/>
    <x v="2"/>
    <x v="47"/>
    <x v="2"/>
    <x v="13"/>
    <n v="2072973"/>
    <m/>
    <m/>
    <m/>
    <m/>
    <n v="2072973"/>
    <m/>
  </r>
  <r>
    <x v="17"/>
    <x v="2"/>
    <x v="88"/>
    <x v="2"/>
    <x v="13"/>
    <n v="1003718"/>
    <m/>
    <m/>
    <m/>
    <m/>
    <n v="1003718"/>
    <m/>
  </r>
  <r>
    <x v="17"/>
    <x v="2"/>
    <x v="110"/>
    <x v="2"/>
    <x v="13"/>
    <n v="307311"/>
    <m/>
    <m/>
    <m/>
    <m/>
    <n v="307311"/>
    <m/>
  </r>
  <r>
    <x v="17"/>
    <x v="2"/>
    <x v="87"/>
    <x v="2"/>
    <x v="13"/>
    <n v="352903"/>
    <m/>
    <m/>
    <m/>
    <m/>
    <n v="352903"/>
    <m/>
  </r>
  <r>
    <x v="17"/>
    <x v="2"/>
    <x v="84"/>
    <x v="2"/>
    <x v="13"/>
    <n v="2164587"/>
    <m/>
    <m/>
    <m/>
    <m/>
    <n v="2164587"/>
    <m/>
  </r>
  <r>
    <x v="17"/>
    <x v="2"/>
    <x v="11"/>
    <x v="2"/>
    <x v="13"/>
    <n v="4036761"/>
    <m/>
    <m/>
    <m/>
    <m/>
    <n v="4036761"/>
    <m/>
  </r>
  <r>
    <x v="17"/>
    <x v="2"/>
    <x v="120"/>
    <x v="2"/>
    <x v="13"/>
    <n v="349361"/>
    <m/>
    <m/>
    <m/>
    <m/>
    <n v="349361"/>
    <m/>
  </r>
  <r>
    <x v="17"/>
    <x v="2"/>
    <x v="58"/>
    <x v="2"/>
    <x v="13"/>
    <n v="943384"/>
    <m/>
    <m/>
    <m/>
    <m/>
    <n v="943384"/>
    <m/>
  </r>
  <r>
    <x v="17"/>
    <x v="2"/>
    <x v="112"/>
    <x v="2"/>
    <x v="13"/>
    <n v="26332"/>
    <m/>
    <m/>
    <m/>
    <m/>
    <n v="26332"/>
    <m/>
  </r>
  <r>
    <x v="17"/>
    <x v="2"/>
    <x v="20"/>
    <x v="2"/>
    <x v="13"/>
    <n v="5393166"/>
    <m/>
    <m/>
    <m/>
    <m/>
    <n v="5393166"/>
    <m/>
  </r>
  <r>
    <x v="17"/>
    <x v="2"/>
    <x v="86"/>
    <x v="2"/>
    <x v="13"/>
    <n v="645634"/>
    <m/>
    <m/>
    <m/>
    <m/>
    <n v="645634"/>
    <m/>
  </r>
  <r>
    <x v="17"/>
    <x v="2"/>
    <x v="59"/>
    <x v="2"/>
    <x v="13"/>
    <n v="1137240"/>
    <m/>
    <m/>
    <m/>
    <m/>
    <n v="1137240"/>
    <m/>
  </r>
  <r>
    <x v="17"/>
    <x v="2"/>
    <x v="10"/>
    <x v="2"/>
    <x v="13"/>
    <n v="2760097"/>
    <m/>
    <m/>
    <m/>
    <m/>
    <n v="2760097"/>
    <m/>
  </r>
  <r>
    <x v="17"/>
    <x v="2"/>
    <x v="4"/>
    <x v="2"/>
    <x v="13"/>
    <n v="4287088"/>
    <m/>
    <m/>
    <m/>
    <m/>
    <n v="4287088"/>
    <m/>
  </r>
  <r>
    <x v="17"/>
    <x v="2"/>
    <x v="29"/>
    <x v="2"/>
    <x v="13"/>
    <n v="1234799"/>
    <m/>
    <m/>
    <m/>
    <m/>
    <n v="1234799"/>
    <m/>
  </r>
  <r>
    <x v="17"/>
    <x v="2"/>
    <x v="26"/>
    <x v="2"/>
    <x v="13"/>
    <n v="2007563"/>
    <m/>
    <m/>
    <m/>
    <m/>
    <n v="2007563"/>
    <m/>
  </r>
  <r>
    <x v="17"/>
    <x v="2"/>
    <x v="122"/>
    <x v="2"/>
    <x v="13"/>
    <n v="0"/>
    <m/>
    <m/>
    <m/>
    <m/>
    <n v="0"/>
    <m/>
  </r>
  <r>
    <x v="17"/>
    <x v="3"/>
    <x v="74"/>
    <x v="2"/>
    <x v="13"/>
    <n v="3280487"/>
    <m/>
    <m/>
    <m/>
    <m/>
    <n v="3280487"/>
    <m/>
  </r>
  <r>
    <x v="17"/>
    <x v="3"/>
    <x v="111"/>
    <x v="2"/>
    <x v="13"/>
    <n v="45794"/>
    <m/>
    <m/>
    <m/>
    <m/>
    <n v="45794"/>
    <m/>
  </r>
  <r>
    <x v="17"/>
    <x v="3"/>
    <x v="134"/>
    <x v="2"/>
    <x v="13"/>
    <n v="0"/>
    <m/>
    <m/>
    <m/>
    <m/>
    <n v="0"/>
    <m/>
  </r>
  <r>
    <x v="17"/>
    <x v="3"/>
    <x v="183"/>
    <x v="2"/>
    <x v="13"/>
    <n v="0"/>
    <m/>
    <m/>
    <m/>
    <m/>
    <n v="0"/>
    <m/>
  </r>
  <r>
    <x v="17"/>
    <x v="3"/>
    <x v="51"/>
    <x v="2"/>
    <x v="13"/>
    <n v="334187"/>
    <m/>
    <m/>
    <m/>
    <m/>
    <n v="334187"/>
    <m/>
  </r>
  <r>
    <x v="17"/>
    <x v="3"/>
    <x v="104"/>
    <x v="2"/>
    <x v="13"/>
    <n v="245184"/>
    <m/>
    <m/>
    <m/>
    <m/>
    <n v="245184"/>
    <m/>
  </r>
  <r>
    <x v="17"/>
    <x v="3"/>
    <x v="42"/>
    <x v="2"/>
    <x v="13"/>
    <n v="2402298"/>
    <m/>
    <m/>
    <m/>
    <m/>
    <n v="2402298"/>
    <m/>
  </r>
  <r>
    <x v="17"/>
    <x v="3"/>
    <x v="38"/>
    <x v="2"/>
    <x v="13"/>
    <n v="3706389"/>
    <m/>
    <m/>
    <m/>
    <m/>
    <n v="3706389"/>
    <m/>
  </r>
  <r>
    <x v="17"/>
    <x v="3"/>
    <x v="63"/>
    <x v="2"/>
    <x v="13"/>
    <n v="1139786"/>
    <m/>
    <m/>
    <m/>
    <m/>
    <n v="1139786"/>
    <m/>
  </r>
  <r>
    <x v="17"/>
    <x v="3"/>
    <x v="98"/>
    <x v="2"/>
    <x v="13"/>
    <n v="0"/>
    <m/>
    <m/>
    <m/>
    <m/>
    <n v="0"/>
    <m/>
  </r>
  <r>
    <x v="17"/>
    <x v="3"/>
    <x v="119"/>
    <x v="2"/>
    <x v="13"/>
    <n v="0"/>
    <m/>
    <m/>
    <m/>
    <m/>
    <n v="0"/>
    <m/>
  </r>
  <r>
    <x v="17"/>
    <x v="3"/>
    <x v="190"/>
    <x v="2"/>
    <x v="13"/>
    <n v="51933"/>
    <m/>
    <m/>
    <m/>
    <m/>
    <n v="51933"/>
    <m/>
  </r>
  <r>
    <x v="17"/>
    <x v="2"/>
    <x v="81"/>
    <x v="2"/>
    <x v="13"/>
    <n v="176572"/>
    <m/>
    <m/>
    <m/>
    <m/>
    <n v="176572"/>
    <m/>
  </r>
  <r>
    <x v="17"/>
    <x v="2"/>
    <x v="43"/>
    <x v="2"/>
    <x v="13"/>
    <n v="396236"/>
    <m/>
    <m/>
    <m/>
    <m/>
    <n v="396236"/>
    <m/>
  </r>
  <r>
    <x v="17"/>
    <x v="1"/>
    <x v="23"/>
    <x v="2"/>
    <x v="13"/>
    <n v="139403"/>
    <m/>
    <m/>
    <m/>
    <m/>
    <n v="139403"/>
    <m/>
  </r>
  <r>
    <x v="17"/>
    <x v="1"/>
    <x v="24"/>
    <x v="2"/>
    <x v="13"/>
    <n v="3263750"/>
    <m/>
    <m/>
    <m/>
    <m/>
    <n v="3263750"/>
    <m/>
  </r>
  <r>
    <x v="17"/>
    <x v="1"/>
    <x v="79"/>
    <x v="2"/>
    <x v="13"/>
    <n v="140530"/>
    <m/>
    <m/>
    <m/>
    <m/>
    <n v="140530"/>
    <m/>
  </r>
  <r>
    <x v="17"/>
    <x v="1"/>
    <x v="41"/>
    <x v="2"/>
    <x v="13"/>
    <n v="90391"/>
    <m/>
    <m/>
    <m/>
    <m/>
    <n v="90391"/>
    <m/>
  </r>
  <r>
    <x v="17"/>
    <x v="1"/>
    <x v="2"/>
    <x v="2"/>
    <x v="13"/>
    <n v="8410195"/>
    <m/>
    <m/>
    <m/>
    <m/>
    <n v="8410195"/>
    <m/>
  </r>
  <r>
    <x v="17"/>
    <x v="1"/>
    <x v="21"/>
    <x v="2"/>
    <x v="13"/>
    <n v="97781"/>
    <m/>
    <m/>
    <m/>
    <m/>
    <n v="97781"/>
    <m/>
  </r>
  <r>
    <x v="17"/>
    <x v="1"/>
    <x v="5"/>
    <x v="2"/>
    <x v="13"/>
    <n v="7967236"/>
    <m/>
    <m/>
    <m/>
    <m/>
    <n v="7967236"/>
    <m/>
  </r>
  <r>
    <x v="17"/>
    <x v="1"/>
    <x v="37"/>
    <x v="2"/>
    <x v="13"/>
    <n v="38209"/>
    <m/>
    <m/>
    <m/>
    <m/>
    <n v="38209"/>
    <m/>
  </r>
  <r>
    <x v="17"/>
    <x v="1"/>
    <x v="19"/>
    <x v="2"/>
    <x v="13"/>
    <n v="1267843"/>
    <m/>
    <m/>
    <m/>
    <m/>
    <n v="1267843"/>
    <m/>
  </r>
  <r>
    <x v="17"/>
    <x v="1"/>
    <x v="30"/>
    <x v="2"/>
    <x v="13"/>
    <n v="216019"/>
    <m/>
    <m/>
    <m/>
    <m/>
    <n v="216019"/>
    <m/>
  </r>
  <r>
    <x v="17"/>
    <x v="1"/>
    <x v="14"/>
    <x v="2"/>
    <x v="13"/>
    <n v="904501"/>
    <m/>
    <m/>
    <m/>
    <m/>
    <n v="904501"/>
    <m/>
  </r>
  <r>
    <x v="17"/>
    <x v="1"/>
    <x v="6"/>
    <x v="2"/>
    <x v="13"/>
    <n v="309057"/>
    <m/>
    <m/>
    <m/>
    <m/>
    <n v="309057"/>
    <m/>
  </r>
  <r>
    <x v="17"/>
    <x v="1"/>
    <x v="25"/>
    <x v="2"/>
    <x v="13"/>
    <n v="66763"/>
    <m/>
    <m/>
    <m/>
    <m/>
    <n v="66763"/>
    <m/>
  </r>
  <r>
    <x v="17"/>
    <x v="1"/>
    <x v="28"/>
    <x v="2"/>
    <x v="13"/>
    <n v="239515"/>
    <m/>
    <m/>
    <m/>
    <m/>
    <n v="239515"/>
    <m/>
  </r>
  <r>
    <x v="17"/>
    <x v="1"/>
    <x v="169"/>
    <x v="2"/>
    <x v="13"/>
    <n v="0"/>
    <m/>
    <m/>
    <m/>
    <m/>
    <n v="0"/>
    <m/>
  </r>
  <r>
    <x v="17"/>
    <x v="1"/>
    <x v="64"/>
    <x v="2"/>
    <x v="13"/>
    <n v="0"/>
    <m/>
    <m/>
    <m/>
    <m/>
    <n v="0"/>
    <m/>
  </r>
  <r>
    <x v="17"/>
    <x v="1"/>
    <x v="75"/>
    <x v="2"/>
    <x v="13"/>
    <n v="0"/>
    <m/>
    <m/>
    <m/>
    <m/>
    <n v="0"/>
    <m/>
  </r>
  <r>
    <x v="17"/>
    <x v="1"/>
    <x v="94"/>
    <x v="2"/>
    <x v="13"/>
    <n v="9615"/>
    <m/>
    <m/>
    <m/>
    <m/>
    <n v="9615"/>
    <m/>
  </r>
  <r>
    <x v="17"/>
    <x v="1"/>
    <x v="163"/>
    <x v="2"/>
    <x v="13"/>
    <n v="0"/>
    <m/>
    <m/>
    <m/>
    <m/>
    <n v="0"/>
    <m/>
  </r>
  <r>
    <x v="17"/>
    <x v="1"/>
    <x v="166"/>
    <x v="2"/>
    <x v="13"/>
    <n v="0"/>
    <m/>
    <m/>
    <m/>
    <m/>
    <n v="0"/>
    <m/>
  </r>
  <r>
    <x v="17"/>
    <x v="1"/>
    <x v="116"/>
    <x v="2"/>
    <x v="13"/>
    <n v="0"/>
    <m/>
    <m/>
    <m/>
    <m/>
    <n v="0"/>
    <m/>
  </r>
  <r>
    <x v="17"/>
    <x v="1"/>
    <x v="145"/>
    <x v="2"/>
    <x v="13"/>
    <n v="0"/>
    <m/>
    <m/>
    <m/>
    <m/>
    <n v="0"/>
    <m/>
  </r>
  <r>
    <x v="17"/>
    <x v="1"/>
    <x v="118"/>
    <x v="2"/>
    <x v="13"/>
    <n v="0"/>
    <m/>
    <m/>
    <m/>
    <m/>
    <n v="0"/>
    <m/>
  </r>
  <r>
    <x v="17"/>
    <x v="1"/>
    <x v="153"/>
    <x v="2"/>
    <x v="13"/>
    <n v="0"/>
    <m/>
    <m/>
    <m/>
    <m/>
    <n v="0"/>
    <m/>
  </r>
  <r>
    <x v="17"/>
    <x v="1"/>
    <x v="129"/>
    <x v="2"/>
    <x v="13"/>
    <n v="0"/>
    <m/>
    <m/>
    <m/>
    <m/>
    <n v="0"/>
    <m/>
  </r>
  <r>
    <x v="17"/>
    <x v="1"/>
    <x v="93"/>
    <x v="2"/>
    <x v="13"/>
    <n v="0"/>
    <m/>
    <m/>
    <m/>
    <m/>
    <n v="0"/>
    <m/>
  </r>
  <r>
    <x v="17"/>
    <x v="1"/>
    <x v="67"/>
    <x v="2"/>
    <x v="13"/>
    <n v="0"/>
    <m/>
    <m/>
    <m/>
    <m/>
    <n v="0"/>
    <m/>
  </r>
  <r>
    <x v="17"/>
    <x v="1"/>
    <x v="85"/>
    <x v="2"/>
    <x v="13"/>
    <n v="35742"/>
    <m/>
    <m/>
    <m/>
    <m/>
    <n v="35742"/>
    <m/>
  </r>
  <r>
    <x v="17"/>
    <x v="1"/>
    <x v="99"/>
    <x v="2"/>
    <x v="13"/>
    <n v="0"/>
    <m/>
    <m/>
    <m/>
    <m/>
    <n v="0"/>
    <m/>
  </r>
  <r>
    <x v="17"/>
    <x v="1"/>
    <x v="123"/>
    <x v="2"/>
    <x v="13"/>
    <n v="0"/>
    <m/>
    <m/>
    <m/>
    <m/>
    <n v="0"/>
    <m/>
  </r>
  <r>
    <x v="17"/>
    <x v="1"/>
    <x v="100"/>
    <x v="2"/>
    <x v="13"/>
    <n v="51354"/>
    <m/>
    <m/>
    <m/>
    <m/>
    <n v="51354"/>
    <m/>
  </r>
  <r>
    <x v="17"/>
    <x v="1"/>
    <x v="3"/>
    <x v="2"/>
    <x v="13"/>
    <n v="2304293"/>
    <m/>
    <m/>
    <m/>
    <m/>
    <n v="2304293"/>
    <m/>
  </r>
  <r>
    <x v="17"/>
    <x v="1"/>
    <x v="13"/>
    <x v="2"/>
    <x v="13"/>
    <n v="80067"/>
    <m/>
    <m/>
    <m/>
    <m/>
    <n v="80067"/>
    <m/>
  </r>
  <r>
    <x v="17"/>
    <x v="1"/>
    <x v="15"/>
    <x v="2"/>
    <x v="13"/>
    <n v="2388512"/>
    <m/>
    <m/>
    <m/>
    <m/>
    <n v="2388512"/>
    <m/>
  </r>
  <r>
    <x v="17"/>
    <x v="1"/>
    <x v="76"/>
    <x v="2"/>
    <x v="13"/>
    <n v="136176"/>
    <m/>
    <m/>
    <m/>
    <m/>
    <n v="136176"/>
    <m/>
  </r>
  <r>
    <x v="17"/>
    <x v="1"/>
    <x v="92"/>
    <x v="2"/>
    <x v="13"/>
    <n v="0"/>
    <m/>
    <m/>
    <m/>
    <m/>
    <n v="0"/>
    <m/>
  </r>
  <r>
    <x v="17"/>
    <x v="1"/>
    <x v="125"/>
    <x v="2"/>
    <x v="13"/>
    <n v="0"/>
    <m/>
    <m/>
    <m/>
    <m/>
    <n v="0"/>
    <m/>
  </r>
  <r>
    <x v="17"/>
    <x v="1"/>
    <x v="127"/>
    <x v="2"/>
    <x v="13"/>
    <n v="0"/>
    <m/>
    <m/>
    <m/>
    <m/>
    <n v="0"/>
    <m/>
  </r>
  <r>
    <x v="17"/>
    <x v="1"/>
    <x v="141"/>
    <x v="2"/>
    <x v="13"/>
    <n v="0"/>
    <m/>
    <m/>
    <m/>
    <m/>
    <n v="0"/>
    <m/>
  </r>
  <r>
    <x v="17"/>
    <x v="5"/>
    <x v="89"/>
    <x v="2"/>
    <x v="13"/>
    <n v="2023847"/>
    <m/>
    <m/>
    <m/>
    <m/>
    <n v="2023847"/>
    <m/>
  </r>
  <r>
    <x v="17"/>
    <x v="5"/>
    <x v="69"/>
    <x v="2"/>
    <x v="13"/>
    <n v="4340258"/>
    <m/>
    <m/>
    <m/>
    <m/>
    <n v="4340258"/>
    <m/>
  </r>
  <r>
    <x v="17"/>
    <x v="5"/>
    <x v="33"/>
    <x v="2"/>
    <x v="13"/>
    <n v="12181921"/>
    <m/>
    <m/>
    <m/>
    <m/>
    <n v="12181921"/>
    <m/>
  </r>
  <r>
    <x v="17"/>
    <x v="5"/>
    <x v="39"/>
    <x v="2"/>
    <x v="13"/>
    <n v="6015636"/>
    <m/>
    <m/>
    <m/>
    <m/>
    <n v="6015636"/>
    <m/>
  </r>
  <r>
    <x v="17"/>
    <x v="5"/>
    <x v="22"/>
    <x v="2"/>
    <x v="13"/>
    <n v="5622350"/>
    <m/>
    <m/>
    <m/>
    <m/>
    <n v="5622350"/>
    <m/>
  </r>
  <r>
    <x v="17"/>
    <x v="7"/>
    <x v="121"/>
    <x v="2"/>
    <x v="13"/>
    <n v="0"/>
    <m/>
    <m/>
    <m/>
    <m/>
    <n v="0"/>
    <m/>
  </r>
  <r>
    <x v="17"/>
    <x v="7"/>
    <x v="52"/>
    <x v="2"/>
    <x v="13"/>
    <n v="1159224"/>
    <m/>
    <m/>
    <m/>
    <m/>
    <n v="1159224"/>
    <m/>
  </r>
  <r>
    <x v="17"/>
    <x v="7"/>
    <x v="82"/>
    <x v="2"/>
    <x v="13"/>
    <n v="415307"/>
    <m/>
    <m/>
    <m/>
    <m/>
    <n v="415307"/>
    <m/>
  </r>
  <r>
    <x v="17"/>
    <x v="5"/>
    <x v="66"/>
    <x v="2"/>
    <x v="13"/>
    <n v="846257"/>
    <m/>
    <m/>
    <m/>
    <m/>
    <n v="846257"/>
    <m/>
  </r>
  <r>
    <x v="17"/>
    <x v="7"/>
    <x v="117"/>
    <x v="2"/>
    <x v="13"/>
    <n v="12486"/>
    <m/>
    <m/>
    <m/>
    <m/>
    <n v="12486"/>
    <m/>
  </r>
  <r>
    <x v="17"/>
    <x v="7"/>
    <x v="115"/>
    <x v="2"/>
    <x v="13"/>
    <n v="97552"/>
    <m/>
    <m/>
    <m/>
    <m/>
    <n v="97552"/>
    <m/>
  </r>
  <r>
    <x v="17"/>
    <x v="7"/>
    <x v="139"/>
    <x v="2"/>
    <x v="13"/>
    <n v="0"/>
    <m/>
    <m/>
    <m/>
    <m/>
    <n v="0"/>
    <m/>
  </r>
  <r>
    <x v="17"/>
    <x v="7"/>
    <x v="72"/>
    <x v="2"/>
    <x v="13"/>
    <n v="1365757"/>
    <m/>
    <m/>
    <m/>
    <m/>
    <n v="1365757"/>
    <m/>
  </r>
  <r>
    <x v="17"/>
    <x v="7"/>
    <x v="62"/>
    <x v="2"/>
    <x v="13"/>
    <n v="1928469"/>
    <m/>
    <m/>
    <m/>
    <m/>
    <n v="1928469"/>
    <m/>
  </r>
  <r>
    <x v="17"/>
    <x v="7"/>
    <x v="149"/>
    <x v="2"/>
    <x v="13"/>
    <n v="40086"/>
    <m/>
    <m/>
    <m/>
    <m/>
    <n v="40086"/>
    <m/>
  </r>
  <r>
    <x v="17"/>
    <x v="7"/>
    <x v="133"/>
    <x v="2"/>
    <x v="13"/>
    <n v="0"/>
    <m/>
    <m/>
    <m/>
    <m/>
    <n v="0"/>
    <m/>
  </r>
  <r>
    <x v="17"/>
    <x v="7"/>
    <x v="130"/>
    <x v="2"/>
    <x v="13"/>
    <n v="0"/>
    <m/>
    <m/>
    <m/>
    <m/>
    <n v="0"/>
    <m/>
  </r>
  <r>
    <x v="17"/>
    <x v="9"/>
    <x v="106"/>
    <x v="2"/>
    <x v="13"/>
    <n v="20975"/>
    <m/>
    <m/>
    <m/>
    <m/>
    <n v="20975"/>
    <m/>
  </r>
  <r>
    <x v="17"/>
    <x v="9"/>
    <x v="107"/>
    <x v="2"/>
    <x v="13"/>
    <n v="0"/>
    <m/>
    <m/>
    <m/>
    <m/>
    <n v="0"/>
    <m/>
  </r>
  <r>
    <x v="17"/>
    <x v="9"/>
    <x v="126"/>
    <x v="2"/>
    <x v="13"/>
    <n v="0"/>
    <m/>
    <m/>
    <m/>
    <m/>
    <n v="0"/>
    <m/>
  </r>
  <r>
    <x v="17"/>
    <x v="9"/>
    <x v="154"/>
    <x v="2"/>
    <x v="13"/>
    <n v="0"/>
    <m/>
    <m/>
    <m/>
    <m/>
    <n v="0"/>
    <m/>
  </r>
  <r>
    <x v="17"/>
    <x v="9"/>
    <x v="95"/>
    <x v="2"/>
    <x v="13"/>
    <n v="0"/>
    <m/>
    <m/>
    <m/>
    <m/>
    <n v="0"/>
    <m/>
  </r>
  <r>
    <x v="17"/>
    <x v="9"/>
    <x v="161"/>
    <x v="2"/>
    <x v="13"/>
    <n v="0"/>
    <m/>
    <m/>
    <m/>
    <m/>
    <n v="0"/>
    <m/>
  </r>
  <r>
    <x v="17"/>
    <x v="9"/>
    <x v="158"/>
    <x v="2"/>
    <x v="13"/>
    <n v="42362"/>
    <m/>
    <m/>
    <m/>
    <m/>
    <n v="42362"/>
    <m/>
  </r>
  <r>
    <x v="17"/>
    <x v="9"/>
    <x v="148"/>
    <x v="2"/>
    <x v="13"/>
    <n v="0"/>
    <m/>
    <m/>
    <m/>
    <m/>
    <n v="0"/>
    <m/>
  </r>
  <r>
    <x v="17"/>
    <x v="9"/>
    <x v="142"/>
    <x v="2"/>
    <x v="13"/>
    <n v="0"/>
    <m/>
    <m/>
    <m/>
    <m/>
    <n v="0"/>
    <m/>
  </r>
  <r>
    <x v="17"/>
    <x v="9"/>
    <x v="173"/>
    <x v="2"/>
    <x v="13"/>
    <n v="0"/>
    <m/>
    <m/>
    <m/>
    <m/>
    <n v="0"/>
    <m/>
  </r>
  <r>
    <x v="17"/>
    <x v="9"/>
    <x v="137"/>
    <x v="2"/>
    <x v="13"/>
    <n v="0"/>
    <m/>
    <m/>
    <m/>
    <m/>
    <n v="0"/>
    <m/>
  </r>
  <r>
    <x v="17"/>
    <x v="9"/>
    <x v="146"/>
    <x v="2"/>
    <x v="13"/>
    <n v="0"/>
    <m/>
    <m/>
    <m/>
    <m/>
    <n v="0"/>
    <m/>
  </r>
  <r>
    <x v="17"/>
    <x v="9"/>
    <x v="159"/>
    <x v="2"/>
    <x v="13"/>
    <n v="0"/>
    <m/>
    <m/>
    <m/>
    <m/>
    <n v="0"/>
    <m/>
  </r>
  <r>
    <x v="17"/>
    <x v="9"/>
    <x v="170"/>
    <x v="2"/>
    <x v="13"/>
    <n v="0"/>
    <m/>
    <m/>
    <m/>
    <m/>
    <n v="0"/>
    <m/>
  </r>
  <r>
    <x v="17"/>
    <x v="12"/>
    <x v="157"/>
    <x v="2"/>
    <x v="13"/>
    <n v="0"/>
    <m/>
    <m/>
    <m/>
    <m/>
    <n v="0"/>
    <m/>
  </r>
  <r>
    <x v="17"/>
    <x v="12"/>
    <x v="156"/>
    <x v="2"/>
    <x v="13"/>
    <n v="0"/>
    <m/>
    <m/>
    <m/>
    <m/>
    <n v="0"/>
    <m/>
  </r>
  <r>
    <x v="17"/>
    <x v="0"/>
    <x v="9"/>
    <x v="2"/>
    <x v="13"/>
    <n v="0"/>
    <m/>
    <m/>
    <m/>
    <m/>
    <n v="0"/>
    <m/>
  </r>
  <r>
    <x v="17"/>
    <x v="0"/>
    <x v="0"/>
    <x v="2"/>
    <x v="13"/>
    <n v="51549"/>
    <m/>
    <m/>
    <m/>
    <m/>
    <n v="51549"/>
    <m/>
  </r>
  <r>
    <x v="17"/>
    <x v="0"/>
    <x v="68"/>
    <x v="2"/>
    <x v="13"/>
    <n v="0"/>
    <m/>
    <m/>
    <m/>
    <m/>
    <n v="0"/>
    <m/>
  </r>
  <r>
    <x v="17"/>
    <x v="0"/>
    <x v="128"/>
    <x v="2"/>
    <x v="13"/>
    <n v="0"/>
    <m/>
    <m/>
    <m/>
    <m/>
    <n v="0"/>
    <m/>
  </r>
  <r>
    <x v="17"/>
    <x v="0"/>
    <x v="124"/>
    <x v="2"/>
    <x v="13"/>
    <n v="0"/>
    <m/>
    <m/>
    <m/>
    <m/>
    <n v="0"/>
    <m/>
  </r>
  <r>
    <x v="17"/>
    <x v="0"/>
    <x v="12"/>
    <x v="2"/>
    <x v="13"/>
    <n v="0"/>
    <m/>
    <m/>
    <m/>
    <m/>
    <n v="0"/>
    <m/>
  </r>
  <r>
    <x v="17"/>
    <x v="0"/>
    <x v="40"/>
    <x v="2"/>
    <x v="13"/>
    <n v="78485"/>
    <m/>
    <m/>
    <m/>
    <m/>
    <n v="78485"/>
    <m/>
  </r>
  <r>
    <x v="17"/>
    <x v="0"/>
    <x v="70"/>
    <x v="2"/>
    <x v="13"/>
    <n v="0"/>
    <m/>
    <m/>
    <m/>
    <m/>
    <n v="0"/>
    <m/>
  </r>
  <r>
    <x v="17"/>
    <x v="0"/>
    <x v="77"/>
    <x v="2"/>
    <x v="13"/>
    <n v="0"/>
    <m/>
    <m/>
    <m/>
    <m/>
    <n v="0"/>
    <m/>
  </r>
  <r>
    <x v="17"/>
    <x v="0"/>
    <x v="131"/>
    <x v="2"/>
    <x v="13"/>
    <n v="0"/>
    <m/>
    <m/>
    <m/>
    <m/>
    <n v="0"/>
    <m/>
  </r>
  <r>
    <x v="17"/>
    <x v="0"/>
    <x v="7"/>
    <x v="2"/>
    <x v="13"/>
    <n v="50432"/>
    <m/>
    <m/>
    <m/>
    <m/>
    <n v="50432"/>
    <m/>
  </r>
  <r>
    <x v="17"/>
    <x v="0"/>
    <x v="50"/>
    <x v="2"/>
    <x v="13"/>
    <n v="0"/>
    <m/>
    <m/>
    <m/>
    <m/>
    <n v="0"/>
    <m/>
  </r>
  <r>
    <x v="17"/>
    <x v="0"/>
    <x v="1"/>
    <x v="2"/>
    <x v="13"/>
    <n v="233102"/>
    <m/>
    <m/>
    <m/>
    <m/>
    <n v="233102"/>
    <m/>
  </r>
  <r>
    <x v="17"/>
    <x v="0"/>
    <x v="8"/>
    <x v="2"/>
    <x v="13"/>
    <n v="134568"/>
    <m/>
    <m/>
    <m/>
    <m/>
    <n v="134568"/>
    <m/>
  </r>
  <r>
    <x v="17"/>
    <x v="0"/>
    <x v="60"/>
    <x v="2"/>
    <x v="13"/>
    <n v="0"/>
    <m/>
    <m/>
    <m/>
    <m/>
    <n v="0"/>
    <m/>
  </r>
  <r>
    <x v="17"/>
    <x v="0"/>
    <x v="78"/>
    <x v="2"/>
    <x v="13"/>
    <n v="0"/>
    <m/>
    <m/>
    <m/>
    <m/>
    <n v="0"/>
    <m/>
  </r>
  <r>
    <x v="17"/>
    <x v="0"/>
    <x v="101"/>
    <x v="2"/>
    <x v="13"/>
    <n v="0"/>
    <m/>
    <m/>
    <m/>
    <m/>
    <n v="0"/>
    <m/>
  </r>
  <r>
    <x v="17"/>
    <x v="0"/>
    <x v="32"/>
    <x v="2"/>
    <x v="13"/>
    <n v="0"/>
    <m/>
    <m/>
    <m/>
    <m/>
    <n v="0"/>
    <m/>
  </r>
  <r>
    <x v="17"/>
    <x v="0"/>
    <x v="132"/>
    <x v="2"/>
    <x v="13"/>
    <n v="0"/>
    <m/>
    <m/>
    <m/>
    <m/>
    <n v="0"/>
    <m/>
  </r>
  <r>
    <x v="17"/>
    <x v="0"/>
    <x v="162"/>
    <x v="2"/>
    <x v="13"/>
    <n v="0"/>
    <m/>
    <m/>
    <m/>
    <m/>
    <n v="0"/>
    <m/>
  </r>
  <r>
    <x v="17"/>
    <x v="0"/>
    <x v="18"/>
    <x v="2"/>
    <x v="13"/>
    <n v="185356"/>
    <m/>
    <m/>
    <m/>
    <m/>
    <n v="185356"/>
    <m/>
  </r>
  <r>
    <x v="17"/>
    <x v="0"/>
    <x v="46"/>
    <x v="2"/>
    <x v="13"/>
    <n v="0"/>
    <m/>
    <m/>
    <m/>
    <m/>
    <n v="0"/>
    <m/>
  </r>
  <r>
    <x v="17"/>
    <x v="0"/>
    <x v="31"/>
    <x v="2"/>
    <x v="13"/>
    <n v="0"/>
    <m/>
    <m/>
    <m/>
    <m/>
    <n v="0"/>
    <m/>
  </r>
  <r>
    <x v="17"/>
    <x v="0"/>
    <x v="96"/>
    <x v="2"/>
    <x v="13"/>
    <n v="0"/>
    <m/>
    <m/>
    <m/>
    <m/>
    <n v="0"/>
    <m/>
  </r>
  <r>
    <x v="17"/>
    <x v="0"/>
    <x v="54"/>
    <x v="2"/>
    <x v="13"/>
    <n v="0"/>
    <m/>
    <m/>
    <m/>
    <m/>
    <n v="0"/>
    <m/>
  </r>
  <r>
    <x v="17"/>
    <x v="0"/>
    <x v="103"/>
    <x v="2"/>
    <x v="13"/>
    <n v="0"/>
    <m/>
    <m/>
    <m/>
    <m/>
    <n v="0"/>
    <m/>
  </r>
  <r>
    <x v="17"/>
    <x v="11"/>
    <x v="113"/>
    <x v="2"/>
    <x v="9"/>
    <m/>
    <m/>
    <m/>
    <n v="0"/>
    <m/>
    <n v="0"/>
    <m/>
  </r>
  <r>
    <x v="17"/>
    <x v="6"/>
    <x v="108"/>
    <x v="2"/>
    <x v="9"/>
    <m/>
    <m/>
    <m/>
    <n v="0"/>
    <m/>
    <n v="0"/>
    <m/>
  </r>
  <r>
    <x v="17"/>
    <x v="6"/>
    <x v="91"/>
    <x v="2"/>
    <x v="9"/>
    <m/>
    <m/>
    <m/>
    <n v="0"/>
    <m/>
    <n v="0"/>
    <m/>
  </r>
  <r>
    <x v="17"/>
    <x v="6"/>
    <x v="80"/>
    <x v="2"/>
    <x v="9"/>
    <m/>
    <m/>
    <m/>
    <n v="0"/>
    <m/>
    <n v="0"/>
    <m/>
  </r>
  <r>
    <x v="17"/>
    <x v="6"/>
    <x v="44"/>
    <x v="2"/>
    <x v="9"/>
    <m/>
    <m/>
    <m/>
    <n v="0"/>
    <m/>
    <n v="0"/>
    <m/>
  </r>
  <r>
    <x v="17"/>
    <x v="6"/>
    <x v="90"/>
    <x v="2"/>
    <x v="9"/>
    <m/>
    <m/>
    <m/>
    <n v="0"/>
    <m/>
    <n v="0"/>
    <m/>
  </r>
  <r>
    <x v="17"/>
    <x v="6"/>
    <x v="177"/>
    <x v="2"/>
    <x v="9"/>
    <m/>
    <m/>
    <m/>
    <n v="0"/>
    <m/>
    <n v="0"/>
    <m/>
  </r>
  <r>
    <x v="17"/>
    <x v="6"/>
    <x v="61"/>
    <x v="2"/>
    <x v="9"/>
    <m/>
    <m/>
    <m/>
    <n v="0"/>
    <m/>
    <n v="0"/>
    <m/>
  </r>
  <r>
    <x v="17"/>
    <x v="6"/>
    <x v="105"/>
    <x v="2"/>
    <x v="9"/>
    <m/>
    <m/>
    <m/>
    <n v="0"/>
    <m/>
    <n v="0"/>
    <m/>
  </r>
  <r>
    <x v="17"/>
    <x v="6"/>
    <x v="138"/>
    <x v="2"/>
    <x v="9"/>
    <m/>
    <m/>
    <m/>
    <n v="0"/>
    <m/>
    <n v="0"/>
    <m/>
  </r>
  <r>
    <x v="17"/>
    <x v="8"/>
    <x v="136"/>
    <x v="2"/>
    <x v="9"/>
    <m/>
    <m/>
    <m/>
    <n v="0"/>
    <m/>
    <n v="0"/>
    <m/>
  </r>
  <r>
    <x v="17"/>
    <x v="8"/>
    <x v="182"/>
    <x v="2"/>
    <x v="9"/>
    <m/>
    <m/>
    <m/>
    <n v="0"/>
    <m/>
    <n v="0"/>
    <m/>
  </r>
  <r>
    <x v="17"/>
    <x v="8"/>
    <x v="179"/>
    <x v="2"/>
    <x v="9"/>
    <m/>
    <m/>
    <m/>
    <n v="0"/>
    <m/>
    <n v="0"/>
    <m/>
  </r>
  <r>
    <x v="17"/>
    <x v="8"/>
    <x v="135"/>
    <x v="2"/>
    <x v="9"/>
    <m/>
    <m/>
    <m/>
    <n v="0"/>
    <m/>
    <n v="0"/>
    <m/>
  </r>
  <r>
    <x v="17"/>
    <x v="8"/>
    <x v="114"/>
    <x v="2"/>
    <x v="9"/>
    <m/>
    <m/>
    <m/>
    <n v="0"/>
    <m/>
    <n v="0"/>
    <m/>
  </r>
  <r>
    <x v="17"/>
    <x v="8"/>
    <x v="175"/>
    <x v="2"/>
    <x v="9"/>
    <m/>
    <m/>
    <m/>
    <n v="0"/>
    <m/>
    <n v="0"/>
    <m/>
  </r>
  <r>
    <x v="17"/>
    <x v="8"/>
    <x v="221"/>
    <x v="2"/>
    <x v="9"/>
    <m/>
    <m/>
    <m/>
    <n v="0"/>
    <m/>
    <n v="0"/>
    <m/>
  </r>
  <r>
    <x v="17"/>
    <x v="8"/>
    <x v="102"/>
    <x v="2"/>
    <x v="9"/>
    <m/>
    <m/>
    <m/>
    <n v="0"/>
    <m/>
    <n v="0"/>
    <m/>
  </r>
  <r>
    <x v="17"/>
    <x v="8"/>
    <x v="71"/>
    <x v="2"/>
    <x v="9"/>
    <m/>
    <m/>
    <m/>
    <n v="0"/>
    <m/>
    <n v="0"/>
    <m/>
  </r>
  <r>
    <x v="17"/>
    <x v="8"/>
    <x v="171"/>
    <x v="2"/>
    <x v="9"/>
    <m/>
    <m/>
    <m/>
    <n v="0"/>
    <m/>
    <n v="0"/>
    <m/>
  </r>
  <r>
    <x v="17"/>
    <x v="8"/>
    <x v="83"/>
    <x v="2"/>
    <x v="9"/>
    <m/>
    <m/>
    <m/>
    <n v="0"/>
    <m/>
    <n v="0"/>
    <m/>
  </r>
  <r>
    <x v="17"/>
    <x v="10"/>
    <x v="109"/>
    <x v="2"/>
    <x v="9"/>
    <m/>
    <m/>
    <m/>
    <n v="0"/>
    <m/>
    <n v="0"/>
    <m/>
  </r>
  <r>
    <x v="17"/>
    <x v="10"/>
    <x v="165"/>
    <x v="2"/>
    <x v="9"/>
    <m/>
    <m/>
    <m/>
    <n v="0"/>
    <m/>
    <n v="0"/>
    <m/>
  </r>
  <r>
    <x v="17"/>
    <x v="10"/>
    <x v="144"/>
    <x v="2"/>
    <x v="9"/>
    <m/>
    <m/>
    <m/>
    <n v="0"/>
    <m/>
    <n v="0"/>
    <m/>
  </r>
  <r>
    <x v="17"/>
    <x v="10"/>
    <x v="151"/>
    <x v="2"/>
    <x v="9"/>
    <m/>
    <m/>
    <m/>
    <n v="0"/>
    <m/>
    <n v="0"/>
    <m/>
  </r>
  <r>
    <x v="17"/>
    <x v="4"/>
    <x v="36"/>
    <x v="2"/>
    <x v="9"/>
    <m/>
    <m/>
    <m/>
    <n v="409401"/>
    <m/>
    <n v="409401"/>
    <m/>
  </r>
  <r>
    <x v="17"/>
    <x v="4"/>
    <x v="57"/>
    <x v="2"/>
    <x v="9"/>
    <m/>
    <m/>
    <m/>
    <n v="980507"/>
    <m/>
    <n v="980507"/>
    <m/>
  </r>
  <r>
    <x v="17"/>
    <x v="4"/>
    <x v="35"/>
    <x v="2"/>
    <x v="9"/>
    <m/>
    <m/>
    <m/>
    <n v="82064"/>
    <m/>
    <n v="82064"/>
    <m/>
  </r>
  <r>
    <x v="17"/>
    <x v="4"/>
    <x v="34"/>
    <x v="2"/>
    <x v="9"/>
    <m/>
    <m/>
    <m/>
    <n v="164542"/>
    <m/>
    <n v="164542"/>
    <m/>
  </r>
  <r>
    <x v="17"/>
    <x v="3"/>
    <x v="97"/>
    <x v="2"/>
    <x v="9"/>
    <m/>
    <m/>
    <m/>
    <n v="94485"/>
    <m/>
    <n v="94485"/>
    <m/>
  </r>
  <r>
    <x v="17"/>
    <x v="3"/>
    <x v="55"/>
    <x v="2"/>
    <x v="9"/>
    <m/>
    <m/>
    <m/>
    <n v="0"/>
    <m/>
    <n v="0"/>
    <m/>
  </r>
  <r>
    <x v="17"/>
    <x v="3"/>
    <x v="16"/>
    <x v="2"/>
    <x v="9"/>
    <m/>
    <m/>
    <m/>
    <n v="461757"/>
    <m/>
    <n v="461757"/>
    <m/>
  </r>
  <r>
    <x v="17"/>
    <x v="4"/>
    <x v="155"/>
    <x v="2"/>
    <x v="9"/>
    <m/>
    <m/>
    <m/>
    <n v="0"/>
    <m/>
    <n v="0"/>
    <m/>
  </r>
  <r>
    <x v="17"/>
    <x v="4"/>
    <x v="73"/>
    <x v="2"/>
    <x v="9"/>
    <m/>
    <m/>
    <m/>
    <n v="0"/>
    <m/>
    <n v="0"/>
    <m/>
  </r>
  <r>
    <x v="17"/>
    <x v="4"/>
    <x v="56"/>
    <x v="2"/>
    <x v="9"/>
    <m/>
    <m/>
    <m/>
    <n v="133688"/>
    <m/>
    <n v="133688"/>
    <m/>
  </r>
  <r>
    <x v="17"/>
    <x v="4"/>
    <x v="27"/>
    <x v="2"/>
    <x v="9"/>
    <m/>
    <m/>
    <m/>
    <n v="434161"/>
    <m/>
    <n v="434161"/>
    <m/>
  </r>
  <r>
    <x v="17"/>
    <x v="4"/>
    <x v="45"/>
    <x v="2"/>
    <x v="9"/>
    <m/>
    <m/>
    <m/>
    <n v="0"/>
    <m/>
    <n v="0"/>
    <m/>
  </r>
  <r>
    <x v="17"/>
    <x v="4"/>
    <x v="17"/>
    <x v="2"/>
    <x v="9"/>
    <m/>
    <m/>
    <m/>
    <n v="725279"/>
    <m/>
    <n v="725279"/>
    <m/>
  </r>
  <r>
    <x v="17"/>
    <x v="4"/>
    <x v="65"/>
    <x v="2"/>
    <x v="9"/>
    <m/>
    <m/>
    <m/>
    <n v="158089"/>
    <m/>
    <n v="158089"/>
    <m/>
  </r>
  <r>
    <x v="17"/>
    <x v="4"/>
    <x v="53"/>
    <x v="2"/>
    <x v="9"/>
    <m/>
    <m/>
    <m/>
    <n v="49742"/>
    <m/>
    <n v="49742"/>
    <m/>
  </r>
  <r>
    <x v="17"/>
    <x v="2"/>
    <x v="48"/>
    <x v="2"/>
    <x v="9"/>
    <m/>
    <m/>
    <m/>
    <n v="0"/>
    <m/>
    <n v="0"/>
    <m/>
  </r>
  <r>
    <x v="17"/>
    <x v="2"/>
    <x v="49"/>
    <x v="2"/>
    <x v="9"/>
    <m/>
    <m/>
    <m/>
    <n v="21447"/>
    <m/>
    <n v="21447"/>
    <m/>
  </r>
  <r>
    <x v="17"/>
    <x v="2"/>
    <x v="47"/>
    <x v="2"/>
    <x v="9"/>
    <m/>
    <m/>
    <m/>
    <n v="493658"/>
    <m/>
    <n v="493658"/>
    <m/>
  </r>
  <r>
    <x v="17"/>
    <x v="2"/>
    <x v="88"/>
    <x v="2"/>
    <x v="9"/>
    <m/>
    <m/>
    <m/>
    <n v="0"/>
    <m/>
    <n v="0"/>
    <m/>
  </r>
  <r>
    <x v="17"/>
    <x v="2"/>
    <x v="110"/>
    <x v="2"/>
    <x v="9"/>
    <m/>
    <m/>
    <m/>
    <n v="0"/>
    <m/>
    <n v="0"/>
    <m/>
  </r>
  <r>
    <x v="17"/>
    <x v="2"/>
    <x v="87"/>
    <x v="2"/>
    <x v="9"/>
    <m/>
    <m/>
    <m/>
    <n v="282857"/>
    <m/>
    <n v="282857"/>
    <m/>
  </r>
  <r>
    <x v="17"/>
    <x v="2"/>
    <x v="84"/>
    <x v="2"/>
    <x v="9"/>
    <m/>
    <m/>
    <m/>
    <n v="0"/>
    <m/>
    <n v="0"/>
    <m/>
  </r>
  <r>
    <x v="17"/>
    <x v="2"/>
    <x v="11"/>
    <x v="2"/>
    <x v="9"/>
    <m/>
    <m/>
    <m/>
    <n v="0"/>
    <m/>
    <n v="0"/>
    <m/>
  </r>
  <r>
    <x v="17"/>
    <x v="2"/>
    <x v="120"/>
    <x v="2"/>
    <x v="9"/>
    <m/>
    <m/>
    <m/>
    <n v="0"/>
    <m/>
    <n v="0"/>
    <m/>
  </r>
  <r>
    <x v="17"/>
    <x v="2"/>
    <x v="58"/>
    <x v="2"/>
    <x v="9"/>
    <m/>
    <m/>
    <m/>
    <n v="0"/>
    <m/>
    <n v="0"/>
    <m/>
  </r>
  <r>
    <x v="17"/>
    <x v="2"/>
    <x v="112"/>
    <x v="2"/>
    <x v="9"/>
    <m/>
    <m/>
    <m/>
    <n v="0"/>
    <m/>
    <n v="0"/>
    <m/>
  </r>
  <r>
    <x v="17"/>
    <x v="2"/>
    <x v="20"/>
    <x v="2"/>
    <x v="9"/>
    <m/>
    <m/>
    <m/>
    <n v="100822"/>
    <m/>
    <n v="100822"/>
    <m/>
  </r>
  <r>
    <x v="17"/>
    <x v="2"/>
    <x v="86"/>
    <x v="2"/>
    <x v="9"/>
    <m/>
    <m/>
    <m/>
    <n v="0"/>
    <m/>
    <n v="0"/>
    <m/>
  </r>
  <r>
    <x v="17"/>
    <x v="2"/>
    <x v="59"/>
    <x v="2"/>
    <x v="9"/>
    <m/>
    <m/>
    <m/>
    <n v="536551"/>
    <m/>
    <n v="536551"/>
    <m/>
  </r>
  <r>
    <x v="17"/>
    <x v="2"/>
    <x v="10"/>
    <x v="2"/>
    <x v="9"/>
    <m/>
    <m/>
    <m/>
    <n v="702914"/>
    <m/>
    <n v="702914"/>
    <m/>
  </r>
  <r>
    <x v="17"/>
    <x v="2"/>
    <x v="4"/>
    <x v="2"/>
    <x v="9"/>
    <m/>
    <m/>
    <m/>
    <n v="220559"/>
    <m/>
    <n v="220559"/>
    <m/>
  </r>
  <r>
    <x v="17"/>
    <x v="2"/>
    <x v="29"/>
    <x v="2"/>
    <x v="9"/>
    <m/>
    <m/>
    <m/>
    <n v="0"/>
    <m/>
    <n v="0"/>
    <m/>
  </r>
  <r>
    <x v="17"/>
    <x v="2"/>
    <x v="26"/>
    <x v="2"/>
    <x v="9"/>
    <m/>
    <m/>
    <m/>
    <n v="0"/>
    <m/>
    <n v="0"/>
    <m/>
  </r>
  <r>
    <x v="17"/>
    <x v="2"/>
    <x v="122"/>
    <x v="2"/>
    <x v="9"/>
    <m/>
    <m/>
    <m/>
    <n v="0"/>
    <m/>
    <n v="0"/>
    <m/>
  </r>
  <r>
    <x v="17"/>
    <x v="3"/>
    <x v="74"/>
    <x v="2"/>
    <x v="9"/>
    <m/>
    <m/>
    <m/>
    <n v="0"/>
    <m/>
    <n v="0"/>
    <m/>
  </r>
  <r>
    <x v="17"/>
    <x v="3"/>
    <x v="111"/>
    <x v="2"/>
    <x v="9"/>
    <m/>
    <m/>
    <m/>
    <n v="0"/>
    <m/>
    <n v="0"/>
    <m/>
  </r>
  <r>
    <x v="17"/>
    <x v="3"/>
    <x v="134"/>
    <x v="2"/>
    <x v="9"/>
    <m/>
    <m/>
    <m/>
    <n v="0"/>
    <m/>
    <n v="0"/>
    <m/>
  </r>
  <r>
    <x v="17"/>
    <x v="3"/>
    <x v="183"/>
    <x v="2"/>
    <x v="9"/>
    <m/>
    <m/>
    <m/>
    <n v="0"/>
    <m/>
    <n v="0"/>
    <m/>
  </r>
  <r>
    <x v="17"/>
    <x v="3"/>
    <x v="51"/>
    <x v="2"/>
    <x v="9"/>
    <m/>
    <m/>
    <m/>
    <n v="0"/>
    <m/>
    <n v="0"/>
    <m/>
  </r>
  <r>
    <x v="17"/>
    <x v="3"/>
    <x v="104"/>
    <x v="2"/>
    <x v="9"/>
    <m/>
    <m/>
    <m/>
    <n v="0"/>
    <m/>
    <n v="0"/>
    <m/>
  </r>
  <r>
    <x v="17"/>
    <x v="3"/>
    <x v="42"/>
    <x v="2"/>
    <x v="9"/>
    <m/>
    <m/>
    <m/>
    <n v="165185"/>
    <m/>
    <n v="165185"/>
    <m/>
  </r>
  <r>
    <x v="17"/>
    <x v="3"/>
    <x v="38"/>
    <x v="2"/>
    <x v="9"/>
    <m/>
    <m/>
    <m/>
    <n v="917869"/>
    <m/>
    <n v="917869"/>
    <m/>
  </r>
  <r>
    <x v="17"/>
    <x v="3"/>
    <x v="63"/>
    <x v="2"/>
    <x v="9"/>
    <m/>
    <m/>
    <m/>
    <n v="0"/>
    <m/>
    <n v="0"/>
    <m/>
  </r>
  <r>
    <x v="17"/>
    <x v="3"/>
    <x v="98"/>
    <x v="2"/>
    <x v="9"/>
    <m/>
    <m/>
    <m/>
    <n v="0"/>
    <m/>
    <n v="0"/>
    <m/>
  </r>
  <r>
    <x v="17"/>
    <x v="3"/>
    <x v="119"/>
    <x v="2"/>
    <x v="9"/>
    <m/>
    <m/>
    <m/>
    <n v="0"/>
    <m/>
    <n v="0"/>
    <m/>
  </r>
  <r>
    <x v="17"/>
    <x v="3"/>
    <x v="190"/>
    <x v="2"/>
    <x v="9"/>
    <m/>
    <m/>
    <m/>
    <n v="0"/>
    <m/>
    <n v="0"/>
    <m/>
  </r>
  <r>
    <x v="17"/>
    <x v="2"/>
    <x v="81"/>
    <x v="2"/>
    <x v="9"/>
    <m/>
    <m/>
    <m/>
    <n v="0"/>
    <m/>
    <n v="0"/>
    <m/>
  </r>
  <r>
    <x v="17"/>
    <x v="2"/>
    <x v="43"/>
    <x v="2"/>
    <x v="9"/>
    <m/>
    <m/>
    <m/>
    <n v="0"/>
    <m/>
    <n v="0"/>
    <m/>
  </r>
  <r>
    <x v="17"/>
    <x v="1"/>
    <x v="23"/>
    <x v="2"/>
    <x v="9"/>
    <m/>
    <m/>
    <m/>
    <n v="0"/>
    <m/>
    <n v="0"/>
    <m/>
  </r>
  <r>
    <x v="17"/>
    <x v="1"/>
    <x v="24"/>
    <x v="2"/>
    <x v="9"/>
    <m/>
    <m/>
    <m/>
    <n v="0"/>
    <m/>
    <n v="0"/>
    <m/>
  </r>
  <r>
    <x v="17"/>
    <x v="1"/>
    <x v="79"/>
    <x v="2"/>
    <x v="9"/>
    <m/>
    <m/>
    <m/>
    <n v="0"/>
    <m/>
    <n v="0"/>
    <m/>
  </r>
  <r>
    <x v="17"/>
    <x v="1"/>
    <x v="41"/>
    <x v="2"/>
    <x v="9"/>
    <m/>
    <m/>
    <m/>
    <n v="44590"/>
    <m/>
    <n v="44590"/>
    <m/>
  </r>
  <r>
    <x v="17"/>
    <x v="1"/>
    <x v="2"/>
    <x v="2"/>
    <x v="9"/>
    <m/>
    <m/>
    <m/>
    <n v="1756210"/>
    <m/>
    <n v="1756210"/>
    <m/>
  </r>
  <r>
    <x v="17"/>
    <x v="1"/>
    <x v="21"/>
    <x v="2"/>
    <x v="9"/>
    <m/>
    <m/>
    <m/>
    <n v="0"/>
    <m/>
    <n v="0"/>
    <m/>
  </r>
  <r>
    <x v="17"/>
    <x v="1"/>
    <x v="5"/>
    <x v="2"/>
    <x v="9"/>
    <m/>
    <m/>
    <m/>
    <n v="183031"/>
    <m/>
    <n v="183031"/>
    <m/>
  </r>
  <r>
    <x v="17"/>
    <x v="1"/>
    <x v="37"/>
    <x v="2"/>
    <x v="9"/>
    <m/>
    <m/>
    <m/>
    <n v="0"/>
    <m/>
    <n v="0"/>
    <m/>
  </r>
  <r>
    <x v="17"/>
    <x v="1"/>
    <x v="19"/>
    <x v="2"/>
    <x v="9"/>
    <m/>
    <m/>
    <m/>
    <n v="245355"/>
    <m/>
    <n v="245355"/>
    <m/>
  </r>
  <r>
    <x v="17"/>
    <x v="1"/>
    <x v="30"/>
    <x v="2"/>
    <x v="9"/>
    <m/>
    <m/>
    <m/>
    <n v="0"/>
    <m/>
    <n v="0"/>
    <m/>
  </r>
  <r>
    <x v="17"/>
    <x v="1"/>
    <x v="14"/>
    <x v="2"/>
    <x v="9"/>
    <m/>
    <m/>
    <m/>
    <n v="166812"/>
    <m/>
    <n v="166812"/>
    <m/>
  </r>
  <r>
    <x v="17"/>
    <x v="1"/>
    <x v="6"/>
    <x v="2"/>
    <x v="9"/>
    <m/>
    <m/>
    <m/>
    <n v="73617"/>
    <m/>
    <n v="73617"/>
    <m/>
  </r>
  <r>
    <x v="17"/>
    <x v="1"/>
    <x v="25"/>
    <x v="2"/>
    <x v="9"/>
    <m/>
    <m/>
    <m/>
    <n v="0"/>
    <m/>
    <n v="0"/>
    <m/>
  </r>
  <r>
    <x v="17"/>
    <x v="1"/>
    <x v="28"/>
    <x v="2"/>
    <x v="9"/>
    <m/>
    <m/>
    <m/>
    <n v="0"/>
    <m/>
    <n v="0"/>
    <m/>
  </r>
  <r>
    <x v="17"/>
    <x v="1"/>
    <x v="169"/>
    <x v="2"/>
    <x v="9"/>
    <m/>
    <m/>
    <m/>
    <n v="0"/>
    <m/>
    <n v="0"/>
    <m/>
  </r>
  <r>
    <x v="17"/>
    <x v="1"/>
    <x v="64"/>
    <x v="2"/>
    <x v="9"/>
    <m/>
    <m/>
    <m/>
    <n v="0"/>
    <m/>
    <n v="0"/>
    <m/>
  </r>
  <r>
    <x v="17"/>
    <x v="1"/>
    <x v="75"/>
    <x v="2"/>
    <x v="9"/>
    <m/>
    <m/>
    <m/>
    <n v="0"/>
    <m/>
    <n v="0"/>
    <m/>
  </r>
  <r>
    <x v="17"/>
    <x v="1"/>
    <x v="94"/>
    <x v="2"/>
    <x v="9"/>
    <m/>
    <m/>
    <m/>
    <n v="0"/>
    <m/>
    <n v="0"/>
    <m/>
  </r>
  <r>
    <x v="17"/>
    <x v="1"/>
    <x v="163"/>
    <x v="2"/>
    <x v="9"/>
    <m/>
    <m/>
    <m/>
    <n v="0"/>
    <m/>
    <n v="0"/>
    <m/>
  </r>
  <r>
    <x v="17"/>
    <x v="1"/>
    <x v="166"/>
    <x v="2"/>
    <x v="9"/>
    <m/>
    <m/>
    <m/>
    <n v="0"/>
    <m/>
    <n v="0"/>
    <m/>
  </r>
  <r>
    <x v="17"/>
    <x v="1"/>
    <x v="116"/>
    <x v="2"/>
    <x v="9"/>
    <m/>
    <m/>
    <m/>
    <n v="0"/>
    <m/>
    <n v="0"/>
    <m/>
  </r>
  <r>
    <x v="17"/>
    <x v="1"/>
    <x v="145"/>
    <x v="2"/>
    <x v="9"/>
    <m/>
    <m/>
    <m/>
    <n v="0"/>
    <m/>
    <n v="0"/>
    <m/>
  </r>
  <r>
    <x v="17"/>
    <x v="1"/>
    <x v="118"/>
    <x v="2"/>
    <x v="9"/>
    <m/>
    <m/>
    <m/>
    <n v="0"/>
    <m/>
    <n v="0"/>
    <m/>
  </r>
  <r>
    <x v="17"/>
    <x v="1"/>
    <x v="153"/>
    <x v="2"/>
    <x v="9"/>
    <m/>
    <m/>
    <m/>
    <n v="0"/>
    <m/>
    <n v="0"/>
    <m/>
  </r>
  <r>
    <x v="17"/>
    <x v="1"/>
    <x v="129"/>
    <x v="2"/>
    <x v="9"/>
    <m/>
    <m/>
    <m/>
    <n v="0"/>
    <m/>
    <n v="0"/>
    <m/>
  </r>
  <r>
    <x v="17"/>
    <x v="1"/>
    <x v="93"/>
    <x v="2"/>
    <x v="9"/>
    <m/>
    <m/>
    <m/>
    <n v="0"/>
    <m/>
    <n v="0"/>
    <m/>
  </r>
  <r>
    <x v="17"/>
    <x v="1"/>
    <x v="67"/>
    <x v="2"/>
    <x v="9"/>
    <m/>
    <m/>
    <m/>
    <n v="0"/>
    <m/>
    <n v="0"/>
    <m/>
  </r>
  <r>
    <x v="17"/>
    <x v="1"/>
    <x v="85"/>
    <x v="2"/>
    <x v="9"/>
    <m/>
    <m/>
    <m/>
    <n v="0"/>
    <m/>
    <n v="0"/>
    <m/>
  </r>
  <r>
    <x v="17"/>
    <x v="1"/>
    <x v="99"/>
    <x v="2"/>
    <x v="9"/>
    <m/>
    <m/>
    <m/>
    <n v="0"/>
    <m/>
    <n v="0"/>
    <m/>
  </r>
  <r>
    <x v="17"/>
    <x v="1"/>
    <x v="123"/>
    <x v="2"/>
    <x v="9"/>
    <m/>
    <m/>
    <m/>
    <n v="0"/>
    <m/>
    <n v="0"/>
    <m/>
  </r>
  <r>
    <x v="17"/>
    <x v="1"/>
    <x v="100"/>
    <x v="2"/>
    <x v="9"/>
    <m/>
    <m/>
    <m/>
    <n v="0"/>
    <m/>
    <n v="0"/>
    <m/>
  </r>
  <r>
    <x v="17"/>
    <x v="1"/>
    <x v="3"/>
    <x v="2"/>
    <x v="9"/>
    <m/>
    <m/>
    <m/>
    <n v="590676"/>
    <m/>
    <n v="590676"/>
    <m/>
  </r>
  <r>
    <x v="17"/>
    <x v="1"/>
    <x v="13"/>
    <x v="2"/>
    <x v="9"/>
    <m/>
    <m/>
    <m/>
    <n v="0"/>
    <m/>
    <n v="0"/>
    <m/>
  </r>
  <r>
    <x v="17"/>
    <x v="1"/>
    <x v="15"/>
    <x v="2"/>
    <x v="9"/>
    <m/>
    <m/>
    <m/>
    <n v="84306"/>
    <m/>
    <n v="84306"/>
    <m/>
  </r>
  <r>
    <x v="17"/>
    <x v="1"/>
    <x v="76"/>
    <x v="2"/>
    <x v="9"/>
    <m/>
    <m/>
    <m/>
    <n v="0"/>
    <m/>
    <n v="0"/>
    <m/>
  </r>
  <r>
    <x v="17"/>
    <x v="1"/>
    <x v="92"/>
    <x v="2"/>
    <x v="9"/>
    <m/>
    <m/>
    <m/>
    <n v="0"/>
    <m/>
    <n v="0"/>
    <m/>
  </r>
  <r>
    <x v="17"/>
    <x v="1"/>
    <x v="125"/>
    <x v="2"/>
    <x v="9"/>
    <m/>
    <m/>
    <m/>
    <n v="0"/>
    <m/>
    <n v="0"/>
    <m/>
  </r>
  <r>
    <x v="17"/>
    <x v="1"/>
    <x v="127"/>
    <x v="2"/>
    <x v="9"/>
    <m/>
    <m/>
    <m/>
    <n v="0"/>
    <m/>
    <n v="0"/>
    <m/>
  </r>
  <r>
    <x v="17"/>
    <x v="1"/>
    <x v="141"/>
    <x v="2"/>
    <x v="9"/>
    <m/>
    <m/>
    <m/>
    <n v="0"/>
    <m/>
    <n v="0"/>
    <m/>
  </r>
  <r>
    <x v="17"/>
    <x v="5"/>
    <x v="89"/>
    <x v="2"/>
    <x v="9"/>
    <m/>
    <m/>
    <m/>
    <n v="0"/>
    <m/>
    <n v="0"/>
    <m/>
  </r>
  <r>
    <x v="17"/>
    <x v="5"/>
    <x v="69"/>
    <x v="2"/>
    <x v="9"/>
    <m/>
    <m/>
    <m/>
    <n v="535209"/>
    <m/>
    <n v="535209"/>
    <m/>
  </r>
  <r>
    <x v="17"/>
    <x v="5"/>
    <x v="33"/>
    <x v="2"/>
    <x v="9"/>
    <m/>
    <m/>
    <m/>
    <n v="1744576"/>
    <m/>
    <n v="1744576"/>
    <m/>
  </r>
  <r>
    <x v="17"/>
    <x v="5"/>
    <x v="39"/>
    <x v="2"/>
    <x v="9"/>
    <m/>
    <m/>
    <m/>
    <n v="380274"/>
    <m/>
    <n v="380274"/>
    <m/>
  </r>
  <r>
    <x v="17"/>
    <x v="5"/>
    <x v="22"/>
    <x v="2"/>
    <x v="9"/>
    <m/>
    <m/>
    <m/>
    <n v="671317"/>
    <m/>
    <n v="671317"/>
    <m/>
  </r>
  <r>
    <x v="17"/>
    <x v="7"/>
    <x v="121"/>
    <x v="2"/>
    <x v="9"/>
    <m/>
    <m/>
    <m/>
    <n v="0"/>
    <m/>
    <n v="0"/>
    <m/>
  </r>
  <r>
    <x v="17"/>
    <x v="7"/>
    <x v="52"/>
    <x v="2"/>
    <x v="9"/>
    <m/>
    <m/>
    <m/>
    <n v="63171"/>
    <m/>
    <n v="63171"/>
    <m/>
  </r>
  <r>
    <x v="17"/>
    <x v="7"/>
    <x v="82"/>
    <x v="2"/>
    <x v="9"/>
    <m/>
    <m/>
    <m/>
    <n v="0"/>
    <m/>
    <n v="0"/>
    <m/>
  </r>
  <r>
    <x v="17"/>
    <x v="5"/>
    <x v="66"/>
    <x v="2"/>
    <x v="9"/>
    <m/>
    <m/>
    <m/>
    <n v="704907"/>
    <m/>
    <n v="704907"/>
    <m/>
  </r>
  <r>
    <x v="17"/>
    <x v="7"/>
    <x v="117"/>
    <x v="2"/>
    <x v="9"/>
    <m/>
    <m/>
    <m/>
    <n v="0"/>
    <m/>
    <n v="0"/>
    <m/>
  </r>
  <r>
    <x v="17"/>
    <x v="7"/>
    <x v="115"/>
    <x v="2"/>
    <x v="9"/>
    <m/>
    <m/>
    <m/>
    <n v="0"/>
    <m/>
    <n v="0"/>
    <m/>
  </r>
  <r>
    <x v="17"/>
    <x v="7"/>
    <x v="139"/>
    <x v="2"/>
    <x v="9"/>
    <m/>
    <m/>
    <m/>
    <n v="0"/>
    <m/>
    <n v="0"/>
    <m/>
  </r>
  <r>
    <x v="17"/>
    <x v="7"/>
    <x v="72"/>
    <x v="2"/>
    <x v="9"/>
    <m/>
    <m/>
    <m/>
    <n v="0"/>
    <m/>
    <n v="0"/>
    <m/>
  </r>
  <r>
    <x v="17"/>
    <x v="7"/>
    <x v="62"/>
    <x v="2"/>
    <x v="9"/>
    <m/>
    <m/>
    <m/>
    <n v="0"/>
    <m/>
    <n v="0"/>
    <m/>
  </r>
  <r>
    <x v="17"/>
    <x v="7"/>
    <x v="149"/>
    <x v="2"/>
    <x v="9"/>
    <m/>
    <m/>
    <m/>
    <n v="0"/>
    <m/>
    <n v="0"/>
    <m/>
  </r>
  <r>
    <x v="17"/>
    <x v="7"/>
    <x v="133"/>
    <x v="2"/>
    <x v="9"/>
    <m/>
    <m/>
    <m/>
    <n v="0"/>
    <m/>
    <n v="0"/>
    <m/>
  </r>
  <r>
    <x v="17"/>
    <x v="7"/>
    <x v="130"/>
    <x v="2"/>
    <x v="9"/>
    <m/>
    <m/>
    <m/>
    <n v="0"/>
    <m/>
    <n v="0"/>
    <m/>
  </r>
  <r>
    <x v="17"/>
    <x v="9"/>
    <x v="106"/>
    <x v="2"/>
    <x v="9"/>
    <m/>
    <m/>
    <m/>
    <n v="0"/>
    <m/>
    <n v="0"/>
    <m/>
  </r>
  <r>
    <x v="17"/>
    <x v="9"/>
    <x v="107"/>
    <x v="2"/>
    <x v="9"/>
    <m/>
    <m/>
    <m/>
    <n v="0"/>
    <m/>
    <n v="0"/>
    <m/>
  </r>
  <r>
    <x v="17"/>
    <x v="9"/>
    <x v="126"/>
    <x v="2"/>
    <x v="9"/>
    <m/>
    <m/>
    <m/>
    <n v="0"/>
    <m/>
    <n v="0"/>
    <m/>
  </r>
  <r>
    <x v="17"/>
    <x v="9"/>
    <x v="154"/>
    <x v="2"/>
    <x v="9"/>
    <m/>
    <m/>
    <m/>
    <n v="0"/>
    <m/>
    <n v="0"/>
    <m/>
  </r>
  <r>
    <x v="17"/>
    <x v="9"/>
    <x v="95"/>
    <x v="2"/>
    <x v="9"/>
    <m/>
    <m/>
    <m/>
    <n v="0"/>
    <m/>
    <n v="0"/>
    <m/>
  </r>
  <r>
    <x v="17"/>
    <x v="9"/>
    <x v="161"/>
    <x v="2"/>
    <x v="9"/>
    <m/>
    <m/>
    <m/>
    <n v="0"/>
    <m/>
    <n v="0"/>
    <m/>
  </r>
  <r>
    <x v="17"/>
    <x v="9"/>
    <x v="158"/>
    <x v="2"/>
    <x v="9"/>
    <m/>
    <m/>
    <m/>
    <n v="0"/>
    <m/>
    <n v="0"/>
    <m/>
  </r>
  <r>
    <x v="17"/>
    <x v="9"/>
    <x v="148"/>
    <x v="2"/>
    <x v="9"/>
    <m/>
    <m/>
    <m/>
    <n v="0"/>
    <m/>
    <n v="0"/>
    <m/>
  </r>
  <r>
    <x v="17"/>
    <x v="9"/>
    <x v="142"/>
    <x v="2"/>
    <x v="9"/>
    <m/>
    <m/>
    <m/>
    <n v="0"/>
    <m/>
    <n v="0"/>
    <m/>
  </r>
  <r>
    <x v="17"/>
    <x v="9"/>
    <x v="173"/>
    <x v="2"/>
    <x v="9"/>
    <m/>
    <m/>
    <m/>
    <n v="0"/>
    <m/>
    <n v="0"/>
    <m/>
  </r>
  <r>
    <x v="17"/>
    <x v="9"/>
    <x v="137"/>
    <x v="2"/>
    <x v="9"/>
    <m/>
    <m/>
    <m/>
    <n v="0"/>
    <m/>
    <n v="0"/>
    <m/>
  </r>
  <r>
    <x v="17"/>
    <x v="9"/>
    <x v="146"/>
    <x v="2"/>
    <x v="9"/>
    <m/>
    <m/>
    <m/>
    <n v="0"/>
    <m/>
    <n v="0"/>
    <m/>
  </r>
  <r>
    <x v="17"/>
    <x v="9"/>
    <x v="159"/>
    <x v="2"/>
    <x v="9"/>
    <m/>
    <m/>
    <m/>
    <n v="0"/>
    <m/>
    <n v="0"/>
    <m/>
  </r>
  <r>
    <x v="17"/>
    <x v="9"/>
    <x v="170"/>
    <x v="2"/>
    <x v="9"/>
    <m/>
    <m/>
    <m/>
    <n v="0"/>
    <m/>
    <n v="0"/>
    <m/>
  </r>
  <r>
    <x v="17"/>
    <x v="12"/>
    <x v="157"/>
    <x v="2"/>
    <x v="9"/>
    <m/>
    <m/>
    <m/>
    <n v="0"/>
    <m/>
    <n v="0"/>
    <m/>
  </r>
  <r>
    <x v="17"/>
    <x v="12"/>
    <x v="156"/>
    <x v="2"/>
    <x v="9"/>
    <m/>
    <m/>
    <m/>
    <n v="0"/>
    <m/>
    <n v="0"/>
    <m/>
  </r>
  <r>
    <x v="17"/>
    <x v="0"/>
    <x v="9"/>
    <x v="2"/>
    <x v="9"/>
    <m/>
    <m/>
    <m/>
    <n v="0"/>
    <m/>
    <n v="0"/>
    <m/>
  </r>
  <r>
    <x v="17"/>
    <x v="0"/>
    <x v="0"/>
    <x v="2"/>
    <x v="9"/>
    <m/>
    <m/>
    <m/>
    <n v="0"/>
    <m/>
    <n v="0"/>
    <m/>
  </r>
  <r>
    <x v="17"/>
    <x v="0"/>
    <x v="68"/>
    <x v="2"/>
    <x v="9"/>
    <m/>
    <m/>
    <m/>
    <n v="0"/>
    <m/>
    <n v="0"/>
    <m/>
  </r>
  <r>
    <x v="17"/>
    <x v="0"/>
    <x v="128"/>
    <x v="2"/>
    <x v="9"/>
    <m/>
    <m/>
    <m/>
    <n v="0"/>
    <m/>
    <n v="0"/>
    <m/>
  </r>
  <r>
    <x v="17"/>
    <x v="0"/>
    <x v="124"/>
    <x v="2"/>
    <x v="9"/>
    <m/>
    <m/>
    <m/>
    <n v="0"/>
    <m/>
    <n v="0"/>
    <m/>
  </r>
  <r>
    <x v="17"/>
    <x v="0"/>
    <x v="12"/>
    <x v="2"/>
    <x v="9"/>
    <m/>
    <m/>
    <m/>
    <n v="0"/>
    <m/>
    <n v="0"/>
    <m/>
  </r>
  <r>
    <x v="17"/>
    <x v="0"/>
    <x v="40"/>
    <x v="2"/>
    <x v="9"/>
    <m/>
    <m/>
    <m/>
    <n v="0"/>
    <m/>
    <n v="0"/>
    <m/>
  </r>
  <r>
    <x v="17"/>
    <x v="0"/>
    <x v="70"/>
    <x v="2"/>
    <x v="9"/>
    <m/>
    <m/>
    <m/>
    <n v="0"/>
    <m/>
    <n v="0"/>
    <m/>
  </r>
  <r>
    <x v="17"/>
    <x v="0"/>
    <x v="77"/>
    <x v="2"/>
    <x v="9"/>
    <m/>
    <m/>
    <m/>
    <n v="0"/>
    <m/>
    <n v="0"/>
    <m/>
  </r>
  <r>
    <x v="17"/>
    <x v="0"/>
    <x v="131"/>
    <x v="2"/>
    <x v="9"/>
    <m/>
    <m/>
    <m/>
    <n v="0"/>
    <m/>
    <n v="0"/>
    <m/>
  </r>
  <r>
    <x v="17"/>
    <x v="0"/>
    <x v="7"/>
    <x v="2"/>
    <x v="9"/>
    <m/>
    <m/>
    <m/>
    <n v="0"/>
    <m/>
    <n v="0"/>
    <m/>
  </r>
  <r>
    <x v="17"/>
    <x v="0"/>
    <x v="50"/>
    <x v="2"/>
    <x v="9"/>
    <m/>
    <m/>
    <m/>
    <n v="0"/>
    <m/>
    <n v="0"/>
    <m/>
  </r>
  <r>
    <x v="17"/>
    <x v="0"/>
    <x v="1"/>
    <x v="2"/>
    <x v="9"/>
    <m/>
    <m/>
    <m/>
    <n v="0"/>
    <m/>
    <n v="0"/>
    <m/>
  </r>
  <r>
    <x v="17"/>
    <x v="0"/>
    <x v="8"/>
    <x v="2"/>
    <x v="9"/>
    <m/>
    <m/>
    <m/>
    <n v="0"/>
    <m/>
    <n v="0"/>
    <m/>
  </r>
  <r>
    <x v="17"/>
    <x v="0"/>
    <x v="60"/>
    <x v="2"/>
    <x v="9"/>
    <m/>
    <m/>
    <m/>
    <n v="0"/>
    <m/>
    <n v="0"/>
    <m/>
  </r>
  <r>
    <x v="17"/>
    <x v="0"/>
    <x v="78"/>
    <x v="2"/>
    <x v="9"/>
    <m/>
    <m/>
    <m/>
    <n v="0"/>
    <m/>
    <n v="0"/>
    <m/>
  </r>
  <r>
    <x v="17"/>
    <x v="0"/>
    <x v="101"/>
    <x v="2"/>
    <x v="9"/>
    <m/>
    <m/>
    <m/>
    <n v="0"/>
    <m/>
    <n v="0"/>
    <m/>
  </r>
  <r>
    <x v="17"/>
    <x v="0"/>
    <x v="32"/>
    <x v="2"/>
    <x v="9"/>
    <m/>
    <m/>
    <m/>
    <n v="0"/>
    <m/>
    <n v="0"/>
    <m/>
  </r>
  <r>
    <x v="17"/>
    <x v="0"/>
    <x v="132"/>
    <x v="2"/>
    <x v="9"/>
    <m/>
    <m/>
    <m/>
    <n v="0"/>
    <m/>
    <n v="0"/>
    <m/>
  </r>
  <r>
    <x v="17"/>
    <x v="0"/>
    <x v="162"/>
    <x v="2"/>
    <x v="9"/>
    <m/>
    <m/>
    <m/>
    <n v="0"/>
    <m/>
    <n v="0"/>
    <m/>
  </r>
  <r>
    <x v="17"/>
    <x v="0"/>
    <x v="18"/>
    <x v="2"/>
    <x v="9"/>
    <m/>
    <m/>
    <m/>
    <n v="0"/>
    <m/>
    <n v="0"/>
    <m/>
  </r>
  <r>
    <x v="17"/>
    <x v="0"/>
    <x v="46"/>
    <x v="2"/>
    <x v="9"/>
    <m/>
    <m/>
    <m/>
    <n v="0"/>
    <m/>
    <n v="0"/>
    <m/>
  </r>
  <r>
    <x v="17"/>
    <x v="0"/>
    <x v="31"/>
    <x v="2"/>
    <x v="9"/>
    <m/>
    <m/>
    <m/>
    <n v="0"/>
    <m/>
    <n v="0"/>
    <m/>
  </r>
  <r>
    <x v="17"/>
    <x v="0"/>
    <x v="96"/>
    <x v="2"/>
    <x v="9"/>
    <m/>
    <m/>
    <m/>
    <n v="0"/>
    <m/>
    <n v="0"/>
    <m/>
  </r>
  <r>
    <x v="17"/>
    <x v="0"/>
    <x v="54"/>
    <x v="2"/>
    <x v="9"/>
    <m/>
    <m/>
    <m/>
    <n v="0"/>
    <m/>
    <n v="0"/>
    <m/>
  </r>
  <r>
    <x v="17"/>
    <x v="0"/>
    <x v="103"/>
    <x v="2"/>
    <x v="9"/>
    <m/>
    <m/>
    <m/>
    <n v="0"/>
    <m/>
    <n v="0"/>
    <m/>
  </r>
  <r>
    <x v="17"/>
    <x v="11"/>
    <x v="113"/>
    <x v="2"/>
    <x v="0"/>
    <m/>
    <m/>
    <m/>
    <m/>
    <m/>
    <n v="0"/>
    <n v="847"/>
  </r>
  <r>
    <x v="17"/>
    <x v="6"/>
    <x v="108"/>
    <x v="2"/>
    <x v="0"/>
    <m/>
    <m/>
    <m/>
    <m/>
    <m/>
    <n v="0"/>
    <m/>
  </r>
  <r>
    <x v="17"/>
    <x v="6"/>
    <x v="91"/>
    <x v="2"/>
    <x v="0"/>
    <m/>
    <m/>
    <m/>
    <m/>
    <m/>
    <n v="0"/>
    <m/>
  </r>
  <r>
    <x v="17"/>
    <x v="6"/>
    <x v="80"/>
    <x v="2"/>
    <x v="0"/>
    <m/>
    <m/>
    <m/>
    <m/>
    <m/>
    <n v="0"/>
    <n v="191"/>
  </r>
  <r>
    <x v="17"/>
    <x v="6"/>
    <x v="44"/>
    <x v="2"/>
    <x v="0"/>
    <m/>
    <m/>
    <m/>
    <m/>
    <m/>
    <n v="0"/>
    <n v="88"/>
  </r>
  <r>
    <x v="17"/>
    <x v="6"/>
    <x v="90"/>
    <x v="2"/>
    <x v="0"/>
    <m/>
    <m/>
    <m/>
    <m/>
    <m/>
    <n v="0"/>
    <n v="540"/>
  </r>
  <r>
    <x v="17"/>
    <x v="6"/>
    <x v="177"/>
    <x v="2"/>
    <x v="0"/>
    <m/>
    <m/>
    <m/>
    <m/>
    <m/>
    <n v="0"/>
    <m/>
  </r>
  <r>
    <x v="17"/>
    <x v="6"/>
    <x v="61"/>
    <x v="2"/>
    <x v="0"/>
    <m/>
    <m/>
    <m/>
    <m/>
    <m/>
    <n v="0"/>
    <n v="73"/>
  </r>
  <r>
    <x v="17"/>
    <x v="6"/>
    <x v="105"/>
    <x v="2"/>
    <x v="0"/>
    <m/>
    <m/>
    <m/>
    <m/>
    <m/>
    <n v="0"/>
    <n v="270"/>
  </r>
  <r>
    <x v="17"/>
    <x v="6"/>
    <x v="138"/>
    <x v="2"/>
    <x v="0"/>
    <m/>
    <m/>
    <m/>
    <m/>
    <m/>
    <n v="0"/>
    <n v="25"/>
  </r>
  <r>
    <x v="17"/>
    <x v="8"/>
    <x v="136"/>
    <x v="2"/>
    <x v="0"/>
    <m/>
    <m/>
    <m/>
    <m/>
    <m/>
    <n v="0"/>
    <m/>
  </r>
  <r>
    <x v="17"/>
    <x v="8"/>
    <x v="182"/>
    <x v="2"/>
    <x v="0"/>
    <m/>
    <m/>
    <m/>
    <m/>
    <m/>
    <n v="0"/>
    <m/>
  </r>
  <r>
    <x v="17"/>
    <x v="8"/>
    <x v="179"/>
    <x v="2"/>
    <x v="0"/>
    <m/>
    <m/>
    <m/>
    <m/>
    <m/>
    <n v="0"/>
    <m/>
  </r>
  <r>
    <x v="17"/>
    <x v="8"/>
    <x v="135"/>
    <x v="2"/>
    <x v="0"/>
    <m/>
    <m/>
    <m/>
    <m/>
    <m/>
    <n v="0"/>
    <m/>
  </r>
  <r>
    <x v="17"/>
    <x v="8"/>
    <x v="114"/>
    <x v="2"/>
    <x v="0"/>
    <m/>
    <m/>
    <m/>
    <m/>
    <m/>
    <n v="0"/>
    <m/>
  </r>
  <r>
    <x v="17"/>
    <x v="8"/>
    <x v="175"/>
    <x v="2"/>
    <x v="0"/>
    <m/>
    <m/>
    <m/>
    <m/>
    <m/>
    <n v="0"/>
    <m/>
  </r>
  <r>
    <x v="17"/>
    <x v="8"/>
    <x v="221"/>
    <x v="2"/>
    <x v="0"/>
    <m/>
    <m/>
    <m/>
    <m/>
    <m/>
    <n v="0"/>
    <m/>
  </r>
  <r>
    <x v="17"/>
    <x v="8"/>
    <x v="102"/>
    <x v="2"/>
    <x v="0"/>
    <m/>
    <m/>
    <m/>
    <m/>
    <m/>
    <n v="0"/>
    <m/>
  </r>
  <r>
    <x v="17"/>
    <x v="8"/>
    <x v="71"/>
    <x v="2"/>
    <x v="0"/>
    <m/>
    <m/>
    <m/>
    <m/>
    <m/>
    <n v="0"/>
    <m/>
  </r>
  <r>
    <x v="17"/>
    <x v="8"/>
    <x v="171"/>
    <x v="2"/>
    <x v="0"/>
    <m/>
    <m/>
    <m/>
    <m/>
    <m/>
    <n v="0"/>
    <m/>
  </r>
  <r>
    <x v="17"/>
    <x v="8"/>
    <x v="83"/>
    <x v="2"/>
    <x v="0"/>
    <m/>
    <m/>
    <m/>
    <m/>
    <m/>
    <n v="0"/>
    <m/>
  </r>
  <r>
    <x v="17"/>
    <x v="10"/>
    <x v="109"/>
    <x v="2"/>
    <x v="0"/>
    <m/>
    <m/>
    <m/>
    <m/>
    <m/>
    <n v="0"/>
    <n v="48"/>
  </r>
  <r>
    <x v="17"/>
    <x v="10"/>
    <x v="165"/>
    <x v="2"/>
    <x v="0"/>
    <m/>
    <m/>
    <m/>
    <m/>
    <m/>
    <n v="0"/>
    <m/>
  </r>
  <r>
    <x v="17"/>
    <x v="10"/>
    <x v="144"/>
    <x v="2"/>
    <x v="0"/>
    <m/>
    <m/>
    <m/>
    <m/>
    <m/>
    <n v="0"/>
    <m/>
  </r>
  <r>
    <x v="17"/>
    <x v="10"/>
    <x v="151"/>
    <x v="2"/>
    <x v="0"/>
    <m/>
    <m/>
    <m/>
    <m/>
    <m/>
    <n v="0"/>
    <m/>
  </r>
  <r>
    <x v="17"/>
    <x v="4"/>
    <x v="36"/>
    <x v="2"/>
    <x v="0"/>
    <m/>
    <m/>
    <m/>
    <m/>
    <m/>
    <n v="0"/>
    <n v="18708"/>
  </r>
  <r>
    <x v="17"/>
    <x v="4"/>
    <x v="57"/>
    <x v="2"/>
    <x v="0"/>
    <m/>
    <m/>
    <m/>
    <m/>
    <m/>
    <n v="0"/>
    <n v="9087"/>
  </r>
  <r>
    <x v="17"/>
    <x v="4"/>
    <x v="35"/>
    <x v="2"/>
    <x v="0"/>
    <m/>
    <m/>
    <m/>
    <m/>
    <m/>
    <n v="0"/>
    <n v="23663"/>
  </r>
  <r>
    <x v="17"/>
    <x v="4"/>
    <x v="34"/>
    <x v="2"/>
    <x v="0"/>
    <m/>
    <m/>
    <m/>
    <m/>
    <m/>
    <n v="0"/>
    <n v="22211"/>
  </r>
  <r>
    <x v="17"/>
    <x v="3"/>
    <x v="97"/>
    <x v="2"/>
    <x v="0"/>
    <m/>
    <m/>
    <m/>
    <m/>
    <m/>
    <n v="0"/>
    <n v="5434"/>
  </r>
  <r>
    <x v="17"/>
    <x v="3"/>
    <x v="55"/>
    <x v="2"/>
    <x v="0"/>
    <m/>
    <m/>
    <m/>
    <m/>
    <m/>
    <n v="0"/>
    <n v="4026"/>
  </r>
  <r>
    <x v="17"/>
    <x v="3"/>
    <x v="16"/>
    <x v="2"/>
    <x v="0"/>
    <m/>
    <m/>
    <m/>
    <m/>
    <m/>
    <n v="0"/>
    <n v="23415"/>
  </r>
  <r>
    <x v="17"/>
    <x v="4"/>
    <x v="155"/>
    <x v="2"/>
    <x v="0"/>
    <m/>
    <m/>
    <m/>
    <m/>
    <m/>
    <n v="0"/>
    <n v="236"/>
  </r>
  <r>
    <x v="17"/>
    <x v="4"/>
    <x v="73"/>
    <x v="2"/>
    <x v="0"/>
    <m/>
    <m/>
    <m/>
    <m/>
    <m/>
    <n v="0"/>
    <n v="3340"/>
  </r>
  <r>
    <x v="17"/>
    <x v="4"/>
    <x v="56"/>
    <x v="2"/>
    <x v="0"/>
    <m/>
    <m/>
    <m/>
    <m/>
    <m/>
    <n v="0"/>
    <n v="13172"/>
  </r>
  <r>
    <x v="17"/>
    <x v="4"/>
    <x v="27"/>
    <x v="2"/>
    <x v="0"/>
    <m/>
    <m/>
    <m/>
    <m/>
    <m/>
    <n v="0"/>
    <n v="81682"/>
  </r>
  <r>
    <x v="17"/>
    <x v="4"/>
    <x v="45"/>
    <x v="2"/>
    <x v="0"/>
    <m/>
    <m/>
    <m/>
    <m/>
    <m/>
    <n v="0"/>
    <n v="10829"/>
  </r>
  <r>
    <x v="17"/>
    <x v="4"/>
    <x v="17"/>
    <x v="2"/>
    <x v="0"/>
    <m/>
    <m/>
    <m/>
    <m/>
    <m/>
    <n v="0"/>
    <n v="39787"/>
  </r>
  <r>
    <x v="17"/>
    <x v="4"/>
    <x v="65"/>
    <x v="2"/>
    <x v="0"/>
    <m/>
    <m/>
    <m/>
    <m/>
    <m/>
    <n v="0"/>
    <n v="13730"/>
  </r>
  <r>
    <x v="17"/>
    <x v="4"/>
    <x v="53"/>
    <x v="2"/>
    <x v="0"/>
    <m/>
    <m/>
    <m/>
    <m/>
    <m/>
    <n v="0"/>
    <n v="11209"/>
  </r>
  <r>
    <x v="17"/>
    <x v="2"/>
    <x v="48"/>
    <x v="2"/>
    <x v="0"/>
    <m/>
    <m/>
    <m/>
    <m/>
    <m/>
    <n v="0"/>
    <n v="14883"/>
  </r>
  <r>
    <x v="17"/>
    <x v="2"/>
    <x v="49"/>
    <x v="2"/>
    <x v="0"/>
    <m/>
    <m/>
    <m/>
    <m/>
    <m/>
    <n v="0"/>
    <n v="11997"/>
  </r>
  <r>
    <x v="17"/>
    <x v="2"/>
    <x v="47"/>
    <x v="2"/>
    <x v="0"/>
    <m/>
    <m/>
    <m/>
    <m/>
    <m/>
    <n v="0"/>
    <n v="10262"/>
  </r>
  <r>
    <x v="17"/>
    <x v="2"/>
    <x v="88"/>
    <x v="2"/>
    <x v="0"/>
    <m/>
    <m/>
    <m/>
    <m/>
    <m/>
    <n v="0"/>
    <n v="3989"/>
  </r>
  <r>
    <x v="17"/>
    <x v="2"/>
    <x v="110"/>
    <x v="2"/>
    <x v="0"/>
    <m/>
    <m/>
    <m/>
    <m/>
    <m/>
    <n v="0"/>
    <n v="1481"/>
  </r>
  <r>
    <x v="17"/>
    <x v="2"/>
    <x v="87"/>
    <x v="2"/>
    <x v="0"/>
    <m/>
    <m/>
    <m/>
    <m/>
    <m/>
    <n v="0"/>
    <n v="1588"/>
  </r>
  <r>
    <x v="17"/>
    <x v="2"/>
    <x v="84"/>
    <x v="2"/>
    <x v="0"/>
    <m/>
    <m/>
    <m/>
    <m/>
    <m/>
    <n v="0"/>
    <n v="7371"/>
  </r>
  <r>
    <x v="17"/>
    <x v="2"/>
    <x v="11"/>
    <x v="2"/>
    <x v="0"/>
    <m/>
    <m/>
    <m/>
    <m/>
    <m/>
    <n v="0"/>
    <n v="23089"/>
  </r>
  <r>
    <x v="17"/>
    <x v="2"/>
    <x v="120"/>
    <x v="2"/>
    <x v="0"/>
    <m/>
    <m/>
    <m/>
    <m/>
    <m/>
    <n v="0"/>
    <n v="1216"/>
  </r>
  <r>
    <x v="17"/>
    <x v="2"/>
    <x v="58"/>
    <x v="2"/>
    <x v="0"/>
    <m/>
    <m/>
    <m/>
    <m/>
    <m/>
    <n v="0"/>
    <n v="3482"/>
  </r>
  <r>
    <x v="17"/>
    <x v="2"/>
    <x v="112"/>
    <x v="2"/>
    <x v="0"/>
    <m/>
    <m/>
    <m/>
    <m/>
    <m/>
    <n v="0"/>
    <n v="150"/>
  </r>
  <r>
    <x v="17"/>
    <x v="2"/>
    <x v="20"/>
    <x v="2"/>
    <x v="0"/>
    <m/>
    <m/>
    <m/>
    <m/>
    <m/>
    <n v="0"/>
    <n v="21841"/>
  </r>
  <r>
    <x v="17"/>
    <x v="2"/>
    <x v="86"/>
    <x v="2"/>
    <x v="0"/>
    <m/>
    <m/>
    <m/>
    <m/>
    <m/>
    <n v="0"/>
    <n v="2071"/>
  </r>
  <r>
    <x v="17"/>
    <x v="2"/>
    <x v="59"/>
    <x v="2"/>
    <x v="0"/>
    <m/>
    <m/>
    <m/>
    <m/>
    <m/>
    <n v="0"/>
    <n v="7193"/>
  </r>
  <r>
    <x v="17"/>
    <x v="2"/>
    <x v="10"/>
    <x v="2"/>
    <x v="0"/>
    <m/>
    <m/>
    <m/>
    <m/>
    <m/>
    <n v="0"/>
    <n v="17379"/>
  </r>
  <r>
    <x v="17"/>
    <x v="2"/>
    <x v="4"/>
    <x v="2"/>
    <x v="0"/>
    <m/>
    <m/>
    <m/>
    <m/>
    <m/>
    <n v="0"/>
    <n v="24328"/>
  </r>
  <r>
    <x v="17"/>
    <x v="2"/>
    <x v="29"/>
    <x v="2"/>
    <x v="0"/>
    <m/>
    <m/>
    <m/>
    <m/>
    <m/>
    <n v="0"/>
    <n v="5475"/>
  </r>
  <r>
    <x v="17"/>
    <x v="2"/>
    <x v="26"/>
    <x v="2"/>
    <x v="0"/>
    <m/>
    <m/>
    <m/>
    <m/>
    <m/>
    <n v="0"/>
    <n v="7037"/>
  </r>
  <r>
    <x v="17"/>
    <x v="2"/>
    <x v="122"/>
    <x v="2"/>
    <x v="0"/>
    <m/>
    <m/>
    <m/>
    <m/>
    <m/>
    <n v="0"/>
    <n v="138"/>
  </r>
  <r>
    <x v="17"/>
    <x v="3"/>
    <x v="74"/>
    <x v="2"/>
    <x v="0"/>
    <m/>
    <m/>
    <m/>
    <m/>
    <m/>
    <n v="0"/>
    <n v="9054"/>
  </r>
  <r>
    <x v="17"/>
    <x v="3"/>
    <x v="111"/>
    <x v="2"/>
    <x v="0"/>
    <m/>
    <m/>
    <m/>
    <m/>
    <m/>
    <n v="0"/>
    <n v="130"/>
  </r>
  <r>
    <x v="17"/>
    <x v="3"/>
    <x v="134"/>
    <x v="2"/>
    <x v="0"/>
    <m/>
    <m/>
    <m/>
    <m/>
    <m/>
    <n v="0"/>
    <m/>
  </r>
  <r>
    <x v="17"/>
    <x v="3"/>
    <x v="183"/>
    <x v="2"/>
    <x v="0"/>
    <m/>
    <m/>
    <m/>
    <m/>
    <m/>
    <n v="0"/>
    <m/>
  </r>
  <r>
    <x v="17"/>
    <x v="3"/>
    <x v="51"/>
    <x v="2"/>
    <x v="0"/>
    <m/>
    <m/>
    <m/>
    <m/>
    <m/>
    <n v="0"/>
    <n v="2368"/>
  </r>
  <r>
    <x v="17"/>
    <x v="3"/>
    <x v="104"/>
    <x v="2"/>
    <x v="0"/>
    <m/>
    <m/>
    <m/>
    <m/>
    <m/>
    <n v="0"/>
    <n v="749"/>
  </r>
  <r>
    <x v="17"/>
    <x v="3"/>
    <x v="42"/>
    <x v="2"/>
    <x v="0"/>
    <m/>
    <m/>
    <m/>
    <m/>
    <m/>
    <n v="0"/>
    <n v="10751"/>
  </r>
  <r>
    <x v="17"/>
    <x v="3"/>
    <x v="38"/>
    <x v="2"/>
    <x v="0"/>
    <m/>
    <m/>
    <m/>
    <m/>
    <m/>
    <n v="0"/>
    <n v="12258"/>
  </r>
  <r>
    <x v="17"/>
    <x v="3"/>
    <x v="63"/>
    <x v="2"/>
    <x v="0"/>
    <m/>
    <m/>
    <m/>
    <m/>
    <m/>
    <n v="0"/>
    <n v="4287"/>
  </r>
  <r>
    <x v="17"/>
    <x v="3"/>
    <x v="98"/>
    <x v="2"/>
    <x v="0"/>
    <m/>
    <m/>
    <m/>
    <m/>
    <m/>
    <n v="0"/>
    <n v="554"/>
  </r>
  <r>
    <x v="17"/>
    <x v="3"/>
    <x v="119"/>
    <x v="2"/>
    <x v="0"/>
    <m/>
    <m/>
    <m/>
    <m/>
    <m/>
    <n v="0"/>
    <m/>
  </r>
  <r>
    <x v="17"/>
    <x v="3"/>
    <x v="190"/>
    <x v="2"/>
    <x v="0"/>
    <m/>
    <m/>
    <m/>
    <m/>
    <m/>
    <n v="0"/>
    <n v="415"/>
  </r>
  <r>
    <x v="17"/>
    <x v="2"/>
    <x v="81"/>
    <x v="2"/>
    <x v="0"/>
    <m/>
    <m/>
    <m/>
    <m/>
    <m/>
    <n v="0"/>
    <n v="751"/>
  </r>
  <r>
    <x v="17"/>
    <x v="2"/>
    <x v="43"/>
    <x v="2"/>
    <x v="0"/>
    <m/>
    <m/>
    <m/>
    <m/>
    <m/>
    <n v="0"/>
    <n v="1618"/>
  </r>
  <r>
    <x v="17"/>
    <x v="1"/>
    <x v="23"/>
    <x v="2"/>
    <x v="0"/>
    <m/>
    <m/>
    <m/>
    <m/>
    <m/>
    <n v="0"/>
    <n v="1482"/>
  </r>
  <r>
    <x v="17"/>
    <x v="1"/>
    <x v="24"/>
    <x v="2"/>
    <x v="0"/>
    <m/>
    <m/>
    <m/>
    <m/>
    <m/>
    <n v="0"/>
    <n v="9201"/>
  </r>
  <r>
    <x v="17"/>
    <x v="1"/>
    <x v="79"/>
    <x v="2"/>
    <x v="0"/>
    <m/>
    <m/>
    <m/>
    <m/>
    <m/>
    <n v="0"/>
    <n v="656"/>
  </r>
  <r>
    <x v="17"/>
    <x v="1"/>
    <x v="41"/>
    <x v="2"/>
    <x v="0"/>
    <m/>
    <m/>
    <m/>
    <m/>
    <m/>
    <n v="0"/>
    <n v="1522"/>
  </r>
  <r>
    <x v="17"/>
    <x v="1"/>
    <x v="2"/>
    <x v="2"/>
    <x v="0"/>
    <m/>
    <m/>
    <m/>
    <m/>
    <m/>
    <n v="0"/>
    <n v="27886"/>
  </r>
  <r>
    <x v="17"/>
    <x v="1"/>
    <x v="21"/>
    <x v="2"/>
    <x v="0"/>
    <m/>
    <m/>
    <m/>
    <m/>
    <m/>
    <n v="0"/>
    <n v="2534"/>
  </r>
  <r>
    <x v="17"/>
    <x v="1"/>
    <x v="5"/>
    <x v="2"/>
    <x v="0"/>
    <m/>
    <m/>
    <m/>
    <m/>
    <m/>
    <n v="0"/>
    <n v="22143"/>
  </r>
  <r>
    <x v="17"/>
    <x v="1"/>
    <x v="37"/>
    <x v="2"/>
    <x v="0"/>
    <m/>
    <m/>
    <m/>
    <m/>
    <m/>
    <n v="0"/>
    <n v="584"/>
  </r>
  <r>
    <x v="17"/>
    <x v="1"/>
    <x v="19"/>
    <x v="2"/>
    <x v="0"/>
    <m/>
    <m/>
    <m/>
    <m/>
    <m/>
    <n v="0"/>
    <n v="5712"/>
  </r>
  <r>
    <x v="17"/>
    <x v="1"/>
    <x v="30"/>
    <x v="2"/>
    <x v="0"/>
    <m/>
    <m/>
    <m/>
    <m/>
    <m/>
    <n v="0"/>
    <n v="1575"/>
  </r>
  <r>
    <x v="17"/>
    <x v="1"/>
    <x v="14"/>
    <x v="2"/>
    <x v="0"/>
    <m/>
    <m/>
    <m/>
    <m/>
    <m/>
    <n v="0"/>
    <n v="5851"/>
  </r>
  <r>
    <x v="17"/>
    <x v="1"/>
    <x v="6"/>
    <x v="2"/>
    <x v="0"/>
    <m/>
    <m/>
    <m/>
    <m/>
    <m/>
    <n v="0"/>
    <n v="5478"/>
  </r>
  <r>
    <x v="17"/>
    <x v="1"/>
    <x v="25"/>
    <x v="2"/>
    <x v="0"/>
    <m/>
    <m/>
    <m/>
    <m/>
    <m/>
    <n v="0"/>
    <n v="89"/>
  </r>
  <r>
    <x v="17"/>
    <x v="1"/>
    <x v="28"/>
    <x v="2"/>
    <x v="0"/>
    <m/>
    <m/>
    <m/>
    <m/>
    <m/>
    <n v="0"/>
    <n v="1300"/>
  </r>
  <r>
    <x v="17"/>
    <x v="1"/>
    <x v="169"/>
    <x v="2"/>
    <x v="0"/>
    <m/>
    <m/>
    <m/>
    <m/>
    <m/>
    <n v="0"/>
    <m/>
  </r>
  <r>
    <x v="17"/>
    <x v="1"/>
    <x v="64"/>
    <x v="2"/>
    <x v="0"/>
    <m/>
    <m/>
    <m/>
    <m/>
    <m/>
    <n v="0"/>
    <m/>
  </r>
  <r>
    <x v="17"/>
    <x v="1"/>
    <x v="75"/>
    <x v="2"/>
    <x v="0"/>
    <m/>
    <m/>
    <m/>
    <m/>
    <m/>
    <n v="0"/>
    <m/>
  </r>
  <r>
    <x v="17"/>
    <x v="1"/>
    <x v="94"/>
    <x v="2"/>
    <x v="0"/>
    <m/>
    <m/>
    <m/>
    <m/>
    <m/>
    <n v="0"/>
    <n v="84"/>
  </r>
  <r>
    <x v="17"/>
    <x v="1"/>
    <x v="163"/>
    <x v="2"/>
    <x v="0"/>
    <m/>
    <m/>
    <m/>
    <m/>
    <m/>
    <n v="0"/>
    <m/>
  </r>
  <r>
    <x v="17"/>
    <x v="1"/>
    <x v="166"/>
    <x v="2"/>
    <x v="0"/>
    <m/>
    <m/>
    <m/>
    <m/>
    <m/>
    <n v="0"/>
    <m/>
  </r>
  <r>
    <x v="17"/>
    <x v="1"/>
    <x v="116"/>
    <x v="2"/>
    <x v="0"/>
    <m/>
    <m/>
    <m/>
    <m/>
    <m/>
    <n v="0"/>
    <m/>
  </r>
  <r>
    <x v="17"/>
    <x v="1"/>
    <x v="145"/>
    <x v="2"/>
    <x v="0"/>
    <m/>
    <m/>
    <m/>
    <m/>
    <m/>
    <n v="0"/>
    <m/>
  </r>
  <r>
    <x v="17"/>
    <x v="1"/>
    <x v="118"/>
    <x v="2"/>
    <x v="0"/>
    <m/>
    <m/>
    <m/>
    <m/>
    <m/>
    <n v="0"/>
    <n v="12"/>
  </r>
  <r>
    <x v="17"/>
    <x v="1"/>
    <x v="153"/>
    <x v="2"/>
    <x v="0"/>
    <m/>
    <m/>
    <m/>
    <m/>
    <m/>
    <n v="0"/>
    <m/>
  </r>
  <r>
    <x v="17"/>
    <x v="1"/>
    <x v="129"/>
    <x v="2"/>
    <x v="0"/>
    <m/>
    <m/>
    <m/>
    <m/>
    <m/>
    <n v="0"/>
    <m/>
  </r>
  <r>
    <x v="17"/>
    <x v="1"/>
    <x v="93"/>
    <x v="2"/>
    <x v="0"/>
    <m/>
    <m/>
    <m/>
    <m/>
    <m/>
    <n v="0"/>
    <n v="186"/>
  </r>
  <r>
    <x v="17"/>
    <x v="1"/>
    <x v="67"/>
    <x v="2"/>
    <x v="0"/>
    <m/>
    <m/>
    <m/>
    <m/>
    <m/>
    <n v="0"/>
    <n v="50"/>
  </r>
  <r>
    <x v="17"/>
    <x v="1"/>
    <x v="85"/>
    <x v="2"/>
    <x v="0"/>
    <m/>
    <m/>
    <m/>
    <m/>
    <m/>
    <n v="0"/>
    <n v="157"/>
  </r>
  <r>
    <x v="17"/>
    <x v="1"/>
    <x v="99"/>
    <x v="2"/>
    <x v="0"/>
    <m/>
    <m/>
    <m/>
    <m/>
    <m/>
    <n v="0"/>
    <m/>
  </r>
  <r>
    <x v="17"/>
    <x v="1"/>
    <x v="123"/>
    <x v="2"/>
    <x v="0"/>
    <m/>
    <m/>
    <m/>
    <m/>
    <m/>
    <n v="0"/>
    <n v="142"/>
  </r>
  <r>
    <x v="17"/>
    <x v="1"/>
    <x v="100"/>
    <x v="2"/>
    <x v="0"/>
    <m/>
    <m/>
    <m/>
    <m/>
    <m/>
    <n v="0"/>
    <n v="351"/>
  </r>
  <r>
    <x v="17"/>
    <x v="1"/>
    <x v="3"/>
    <x v="2"/>
    <x v="0"/>
    <m/>
    <m/>
    <m/>
    <m/>
    <m/>
    <n v="0"/>
    <n v="10200"/>
  </r>
  <r>
    <x v="17"/>
    <x v="1"/>
    <x v="13"/>
    <x v="2"/>
    <x v="0"/>
    <m/>
    <m/>
    <m/>
    <m/>
    <m/>
    <n v="0"/>
    <n v="742"/>
  </r>
  <r>
    <x v="17"/>
    <x v="1"/>
    <x v="15"/>
    <x v="2"/>
    <x v="0"/>
    <m/>
    <m/>
    <m/>
    <m/>
    <m/>
    <n v="0"/>
    <n v="7334"/>
  </r>
  <r>
    <x v="17"/>
    <x v="1"/>
    <x v="76"/>
    <x v="2"/>
    <x v="0"/>
    <m/>
    <m/>
    <m/>
    <m/>
    <m/>
    <n v="0"/>
    <n v="1021"/>
  </r>
  <r>
    <x v="17"/>
    <x v="1"/>
    <x v="92"/>
    <x v="2"/>
    <x v="0"/>
    <m/>
    <m/>
    <m/>
    <m/>
    <m/>
    <n v="0"/>
    <m/>
  </r>
  <r>
    <x v="17"/>
    <x v="1"/>
    <x v="125"/>
    <x v="2"/>
    <x v="0"/>
    <m/>
    <m/>
    <m/>
    <m/>
    <m/>
    <n v="0"/>
    <n v="153"/>
  </r>
  <r>
    <x v="17"/>
    <x v="1"/>
    <x v="127"/>
    <x v="2"/>
    <x v="0"/>
    <m/>
    <m/>
    <m/>
    <m/>
    <m/>
    <n v="0"/>
    <m/>
  </r>
  <r>
    <x v="17"/>
    <x v="1"/>
    <x v="141"/>
    <x v="2"/>
    <x v="0"/>
    <m/>
    <m/>
    <m/>
    <m/>
    <m/>
    <n v="0"/>
    <m/>
  </r>
  <r>
    <x v="17"/>
    <x v="5"/>
    <x v="89"/>
    <x v="2"/>
    <x v="0"/>
    <m/>
    <m/>
    <m/>
    <m/>
    <m/>
    <n v="0"/>
    <n v="5058"/>
  </r>
  <r>
    <x v="17"/>
    <x v="5"/>
    <x v="69"/>
    <x v="2"/>
    <x v="0"/>
    <m/>
    <m/>
    <m/>
    <m/>
    <m/>
    <n v="0"/>
    <n v="17379"/>
  </r>
  <r>
    <x v="17"/>
    <x v="5"/>
    <x v="33"/>
    <x v="2"/>
    <x v="0"/>
    <m/>
    <m/>
    <m/>
    <m/>
    <m/>
    <n v="0"/>
    <n v="37053"/>
  </r>
  <r>
    <x v="17"/>
    <x v="5"/>
    <x v="39"/>
    <x v="2"/>
    <x v="0"/>
    <m/>
    <m/>
    <m/>
    <m/>
    <m/>
    <n v="0"/>
    <n v="22813"/>
  </r>
  <r>
    <x v="17"/>
    <x v="5"/>
    <x v="22"/>
    <x v="2"/>
    <x v="0"/>
    <m/>
    <m/>
    <m/>
    <m/>
    <m/>
    <n v="0"/>
    <n v="25029"/>
  </r>
  <r>
    <x v="17"/>
    <x v="7"/>
    <x v="121"/>
    <x v="2"/>
    <x v="0"/>
    <m/>
    <m/>
    <m/>
    <m/>
    <m/>
    <n v="0"/>
    <n v="165"/>
  </r>
  <r>
    <x v="17"/>
    <x v="7"/>
    <x v="52"/>
    <x v="2"/>
    <x v="0"/>
    <m/>
    <m/>
    <m/>
    <m/>
    <m/>
    <n v="0"/>
    <n v="3504"/>
  </r>
  <r>
    <x v="17"/>
    <x v="7"/>
    <x v="82"/>
    <x v="2"/>
    <x v="0"/>
    <m/>
    <m/>
    <m/>
    <m/>
    <m/>
    <n v="0"/>
    <n v="3004"/>
  </r>
  <r>
    <x v="17"/>
    <x v="5"/>
    <x v="66"/>
    <x v="2"/>
    <x v="0"/>
    <m/>
    <m/>
    <m/>
    <m/>
    <m/>
    <n v="0"/>
    <n v="4543"/>
  </r>
  <r>
    <x v="17"/>
    <x v="7"/>
    <x v="117"/>
    <x v="2"/>
    <x v="0"/>
    <m/>
    <m/>
    <m/>
    <m/>
    <m/>
    <n v="0"/>
    <n v="665"/>
  </r>
  <r>
    <x v="17"/>
    <x v="7"/>
    <x v="115"/>
    <x v="2"/>
    <x v="0"/>
    <m/>
    <m/>
    <m/>
    <m/>
    <m/>
    <n v="0"/>
    <n v="963"/>
  </r>
  <r>
    <x v="17"/>
    <x v="7"/>
    <x v="139"/>
    <x v="2"/>
    <x v="0"/>
    <m/>
    <m/>
    <m/>
    <m/>
    <m/>
    <n v="0"/>
    <m/>
  </r>
  <r>
    <x v="17"/>
    <x v="7"/>
    <x v="72"/>
    <x v="2"/>
    <x v="0"/>
    <m/>
    <m/>
    <m/>
    <m/>
    <m/>
    <n v="0"/>
    <n v="3876"/>
  </r>
  <r>
    <x v="17"/>
    <x v="7"/>
    <x v="62"/>
    <x v="2"/>
    <x v="0"/>
    <m/>
    <m/>
    <m/>
    <m/>
    <m/>
    <n v="0"/>
    <n v="7766"/>
  </r>
  <r>
    <x v="17"/>
    <x v="7"/>
    <x v="149"/>
    <x v="2"/>
    <x v="0"/>
    <m/>
    <m/>
    <m/>
    <m/>
    <m/>
    <n v="0"/>
    <n v="131"/>
  </r>
  <r>
    <x v="17"/>
    <x v="7"/>
    <x v="133"/>
    <x v="2"/>
    <x v="0"/>
    <m/>
    <m/>
    <m/>
    <m/>
    <m/>
    <n v="0"/>
    <m/>
  </r>
  <r>
    <x v="17"/>
    <x v="7"/>
    <x v="130"/>
    <x v="2"/>
    <x v="0"/>
    <m/>
    <m/>
    <m/>
    <m/>
    <m/>
    <n v="0"/>
    <m/>
  </r>
  <r>
    <x v="17"/>
    <x v="9"/>
    <x v="106"/>
    <x v="2"/>
    <x v="0"/>
    <m/>
    <m/>
    <m/>
    <m/>
    <m/>
    <n v="0"/>
    <n v="492"/>
  </r>
  <r>
    <x v="17"/>
    <x v="9"/>
    <x v="107"/>
    <x v="2"/>
    <x v="0"/>
    <m/>
    <m/>
    <m/>
    <m/>
    <m/>
    <n v="0"/>
    <m/>
  </r>
  <r>
    <x v="17"/>
    <x v="9"/>
    <x v="126"/>
    <x v="2"/>
    <x v="0"/>
    <m/>
    <m/>
    <m/>
    <m/>
    <m/>
    <n v="0"/>
    <n v="31"/>
  </r>
  <r>
    <x v="17"/>
    <x v="9"/>
    <x v="154"/>
    <x v="2"/>
    <x v="0"/>
    <m/>
    <m/>
    <m/>
    <m/>
    <m/>
    <n v="0"/>
    <m/>
  </r>
  <r>
    <x v="17"/>
    <x v="9"/>
    <x v="95"/>
    <x v="2"/>
    <x v="0"/>
    <m/>
    <m/>
    <m/>
    <m/>
    <m/>
    <n v="0"/>
    <m/>
  </r>
  <r>
    <x v="17"/>
    <x v="9"/>
    <x v="161"/>
    <x v="2"/>
    <x v="0"/>
    <m/>
    <m/>
    <m/>
    <m/>
    <m/>
    <n v="0"/>
    <m/>
  </r>
  <r>
    <x v="17"/>
    <x v="9"/>
    <x v="158"/>
    <x v="2"/>
    <x v="0"/>
    <m/>
    <m/>
    <m/>
    <m/>
    <m/>
    <n v="0"/>
    <n v="110"/>
  </r>
  <r>
    <x v="17"/>
    <x v="9"/>
    <x v="148"/>
    <x v="2"/>
    <x v="0"/>
    <m/>
    <m/>
    <m/>
    <m/>
    <m/>
    <n v="0"/>
    <m/>
  </r>
  <r>
    <x v="17"/>
    <x v="9"/>
    <x v="142"/>
    <x v="2"/>
    <x v="0"/>
    <m/>
    <m/>
    <m/>
    <m/>
    <m/>
    <n v="0"/>
    <m/>
  </r>
  <r>
    <x v="17"/>
    <x v="9"/>
    <x v="173"/>
    <x v="2"/>
    <x v="0"/>
    <m/>
    <m/>
    <m/>
    <m/>
    <m/>
    <n v="0"/>
    <n v="64"/>
  </r>
  <r>
    <x v="17"/>
    <x v="9"/>
    <x v="137"/>
    <x v="2"/>
    <x v="0"/>
    <m/>
    <m/>
    <m/>
    <m/>
    <m/>
    <n v="0"/>
    <m/>
  </r>
  <r>
    <x v="17"/>
    <x v="9"/>
    <x v="146"/>
    <x v="2"/>
    <x v="0"/>
    <m/>
    <m/>
    <m/>
    <m/>
    <m/>
    <n v="0"/>
    <m/>
  </r>
  <r>
    <x v="17"/>
    <x v="9"/>
    <x v="159"/>
    <x v="2"/>
    <x v="0"/>
    <m/>
    <m/>
    <m/>
    <m/>
    <m/>
    <n v="0"/>
    <m/>
  </r>
  <r>
    <x v="17"/>
    <x v="9"/>
    <x v="170"/>
    <x v="2"/>
    <x v="0"/>
    <m/>
    <m/>
    <m/>
    <m/>
    <m/>
    <n v="0"/>
    <n v="6"/>
  </r>
  <r>
    <x v="17"/>
    <x v="12"/>
    <x v="157"/>
    <x v="2"/>
    <x v="0"/>
    <m/>
    <m/>
    <m/>
    <m/>
    <m/>
    <n v="0"/>
    <m/>
  </r>
  <r>
    <x v="17"/>
    <x v="12"/>
    <x v="156"/>
    <x v="2"/>
    <x v="0"/>
    <m/>
    <m/>
    <m/>
    <m/>
    <m/>
    <n v="0"/>
    <m/>
  </r>
  <r>
    <x v="17"/>
    <x v="0"/>
    <x v="9"/>
    <x v="2"/>
    <x v="0"/>
    <m/>
    <m/>
    <m/>
    <m/>
    <m/>
    <n v="0"/>
    <n v="2374"/>
  </r>
  <r>
    <x v="17"/>
    <x v="0"/>
    <x v="0"/>
    <x v="2"/>
    <x v="0"/>
    <m/>
    <m/>
    <m/>
    <m/>
    <m/>
    <n v="0"/>
    <n v="3122"/>
  </r>
  <r>
    <x v="17"/>
    <x v="0"/>
    <x v="68"/>
    <x v="2"/>
    <x v="0"/>
    <m/>
    <m/>
    <m/>
    <m/>
    <m/>
    <n v="0"/>
    <n v="150"/>
  </r>
  <r>
    <x v="17"/>
    <x v="0"/>
    <x v="128"/>
    <x v="2"/>
    <x v="0"/>
    <m/>
    <m/>
    <m/>
    <m/>
    <m/>
    <n v="0"/>
    <m/>
  </r>
  <r>
    <x v="17"/>
    <x v="0"/>
    <x v="124"/>
    <x v="2"/>
    <x v="0"/>
    <m/>
    <m/>
    <m/>
    <m/>
    <m/>
    <n v="0"/>
    <m/>
  </r>
  <r>
    <x v="17"/>
    <x v="0"/>
    <x v="12"/>
    <x v="2"/>
    <x v="0"/>
    <m/>
    <m/>
    <m/>
    <m/>
    <m/>
    <n v="0"/>
    <n v="462"/>
  </r>
  <r>
    <x v="17"/>
    <x v="0"/>
    <x v="40"/>
    <x v="2"/>
    <x v="0"/>
    <m/>
    <m/>
    <m/>
    <m/>
    <m/>
    <n v="0"/>
    <n v="360"/>
  </r>
  <r>
    <x v="17"/>
    <x v="0"/>
    <x v="70"/>
    <x v="2"/>
    <x v="0"/>
    <m/>
    <m/>
    <m/>
    <m/>
    <m/>
    <n v="0"/>
    <n v="110"/>
  </r>
  <r>
    <x v="17"/>
    <x v="0"/>
    <x v="77"/>
    <x v="2"/>
    <x v="0"/>
    <m/>
    <m/>
    <m/>
    <m/>
    <m/>
    <n v="0"/>
    <m/>
  </r>
  <r>
    <x v="17"/>
    <x v="0"/>
    <x v="131"/>
    <x v="2"/>
    <x v="0"/>
    <m/>
    <m/>
    <m/>
    <m/>
    <m/>
    <n v="0"/>
    <m/>
  </r>
  <r>
    <x v="17"/>
    <x v="0"/>
    <x v="7"/>
    <x v="2"/>
    <x v="0"/>
    <m/>
    <m/>
    <m/>
    <m/>
    <m/>
    <n v="0"/>
    <n v="3188"/>
  </r>
  <r>
    <x v="17"/>
    <x v="0"/>
    <x v="50"/>
    <x v="2"/>
    <x v="0"/>
    <m/>
    <m/>
    <m/>
    <m/>
    <m/>
    <n v="0"/>
    <n v="238"/>
  </r>
  <r>
    <x v="17"/>
    <x v="0"/>
    <x v="1"/>
    <x v="2"/>
    <x v="0"/>
    <m/>
    <m/>
    <m/>
    <m/>
    <m/>
    <n v="0"/>
    <n v="5801"/>
  </r>
  <r>
    <x v="17"/>
    <x v="0"/>
    <x v="8"/>
    <x v="2"/>
    <x v="0"/>
    <m/>
    <m/>
    <m/>
    <m/>
    <m/>
    <n v="0"/>
    <n v="1977"/>
  </r>
  <r>
    <x v="17"/>
    <x v="0"/>
    <x v="60"/>
    <x v="2"/>
    <x v="0"/>
    <m/>
    <m/>
    <m/>
    <m/>
    <m/>
    <n v="0"/>
    <n v="195"/>
  </r>
  <r>
    <x v="17"/>
    <x v="0"/>
    <x v="78"/>
    <x v="2"/>
    <x v="0"/>
    <m/>
    <m/>
    <m/>
    <m/>
    <m/>
    <n v="0"/>
    <n v="41"/>
  </r>
  <r>
    <x v="17"/>
    <x v="0"/>
    <x v="101"/>
    <x v="2"/>
    <x v="0"/>
    <m/>
    <m/>
    <m/>
    <m/>
    <m/>
    <n v="0"/>
    <n v="112"/>
  </r>
  <r>
    <x v="17"/>
    <x v="0"/>
    <x v="32"/>
    <x v="2"/>
    <x v="0"/>
    <m/>
    <m/>
    <m/>
    <m/>
    <m/>
    <n v="0"/>
    <n v="68"/>
  </r>
  <r>
    <x v="17"/>
    <x v="0"/>
    <x v="132"/>
    <x v="2"/>
    <x v="0"/>
    <m/>
    <m/>
    <m/>
    <m/>
    <m/>
    <n v="0"/>
    <m/>
  </r>
  <r>
    <x v="17"/>
    <x v="0"/>
    <x v="162"/>
    <x v="2"/>
    <x v="0"/>
    <m/>
    <m/>
    <m/>
    <m/>
    <m/>
    <n v="0"/>
    <m/>
  </r>
  <r>
    <x v="17"/>
    <x v="0"/>
    <x v="18"/>
    <x v="2"/>
    <x v="0"/>
    <m/>
    <m/>
    <m/>
    <m/>
    <m/>
    <n v="0"/>
    <n v="3257"/>
  </r>
  <r>
    <x v="17"/>
    <x v="0"/>
    <x v="46"/>
    <x v="2"/>
    <x v="0"/>
    <m/>
    <m/>
    <m/>
    <m/>
    <m/>
    <n v="0"/>
    <n v="374"/>
  </r>
  <r>
    <x v="17"/>
    <x v="0"/>
    <x v="31"/>
    <x v="2"/>
    <x v="0"/>
    <m/>
    <m/>
    <m/>
    <m/>
    <m/>
    <n v="0"/>
    <n v="528"/>
  </r>
  <r>
    <x v="17"/>
    <x v="0"/>
    <x v="96"/>
    <x v="2"/>
    <x v="0"/>
    <m/>
    <m/>
    <m/>
    <m/>
    <m/>
    <n v="0"/>
    <n v="117"/>
  </r>
  <r>
    <x v="17"/>
    <x v="0"/>
    <x v="54"/>
    <x v="2"/>
    <x v="0"/>
    <m/>
    <m/>
    <m/>
    <m/>
    <m/>
    <n v="0"/>
    <n v="484"/>
  </r>
  <r>
    <x v="17"/>
    <x v="0"/>
    <x v="103"/>
    <x v="2"/>
    <x v="0"/>
    <m/>
    <m/>
    <m/>
    <m/>
    <m/>
    <n v="0"/>
    <n v="34"/>
  </r>
  <r>
    <x v="17"/>
    <x v="11"/>
    <x v="113"/>
    <x v="4"/>
    <x v="7"/>
    <n v="116602"/>
    <m/>
    <m/>
    <m/>
    <m/>
    <n v="116602"/>
    <m/>
  </r>
  <r>
    <x v="17"/>
    <x v="6"/>
    <x v="108"/>
    <x v="4"/>
    <x v="7"/>
    <n v="0"/>
    <m/>
    <m/>
    <m/>
    <m/>
    <n v="0"/>
    <m/>
  </r>
  <r>
    <x v="17"/>
    <x v="6"/>
    <x v="91"/>
    <x v="4"/>
    <x v="7"/>
    <n v="0"/>
    <m/>
    <m/>
    <m/>
    <m/>
    <n v="0"/>
    <m/>
  </r>
  <r>
    <x v="17"/>
    <x v="6"/>
    <x v="80"/>
    <x v="4"/>
    <x v="7"/>
    <n v="0"/>
    <m/>
    <m/>
    <m/>
    <m/>
    <n v="0"/>
    <m/>
  </r>
  <r>
    <x v="17"/>
    <x v="6"/>
    <x v="44"/>
    <x v="4"/>
    <x v="7"/>
    <n v="0"/>
    <m/>
    <m/>
    <m/>
    <m/>
    <n v="0"/>
    <m/>
  </r>
  <r>
    <x v="17"/>
    <x v="6"/>
    <x v="90"/>
    <x v="4"/>
    <x v="7"/>
    <n v="0"/>
    <m/>
    <m/>
    <m/>
    <m/>
    <n v="0"/>
    <m/>
  </r>
  <r>
    <x v="17"/>
    <x v="6"/>
    <x v="177"/>
    <x v="4"/>
    <x v="7"/>
    <n v="0"/>
    <m/>
    <m/>
    <m/>
    <m/>
    <n v="0"/>
    <m/>
  </r>
  <r>
    <x v="17"/>
    <x v="6"/>
    <x v="61"/>
    <x v="4"/>
    <x v="7"/>
    <n v="0"/>
    <m/>
    <m/>
    <m/>
    <m/>
    <n v="0"/>
    <m/>
  </r>
  <r>
    <x v="17"/>
    <x v="6"/>
    <x v="105"/>
    <x v="4"/>
    <x v="7"/>
    <n v="0"/>
    <m/>
    <m/>
    <m/>
    <m/>
    <n v="0"/>
    <m/>
  </r>
  <r>
    <x v="17"/>
    <x v="6"/>
    <x v="138"/>
    <x v="4"/>
    <x v="7"/>
    <n v="0"/>
    <m/>
    <m/>
    <m/>
    <m/>
    <n v="0"/>
    <m/>
  </r>
  <r>
    <x v="17"/>
    <x v="8"/>
    <x v="136"/>
    <x v="4"/>
    <x v="7"/>
    <n v="0"/>
    <m/>
    <m/>
    <m/>
    <m/>
    <n v="0"/>
    <m/>
  </r>
  <r>
    <x v="17"/>
    <x v="8"/>
    <x v="182"/>
    <x v="4"/>
    <x v="7"/>
    <n v="0"/>
    <m/>
    <m/>
    <m/>
    <m/>
    <n v="0"/>
    <m/>
  </r>
  <r>
    <x v="17"/>
    <x v="8"/>
    <x v="179"/>
    <x v="4"/>
    <x v="7"/>
    <n v="0"/>
    <m/>
    <m/>
    <m/>
    <m/>
    <n v="0"/>
    <m/>
  </r>
  <r>
    <x v="17"/>
    <x v="8"/>
    <x v="135"/>
    <x v="4"/>
    <x v="7"/>
    <n v="0"/>
    <m/>
    <m/>
    <m/>
    <m/>
    <n v="0"/>
    <m/>
  </r>
  <r>
    <x v="17"/>
    <x v="8"/>
    <x v="114"/>
    <x v="4"/>
    <x v="7"/>
    <n v="0"/>
    <m/>
    <m/>
    <m/>
    <m/>
    <n v="0"/>
    <m/>
  </r>
  <r>
    <x v="17"/>
    <x v="8"/>
    <x v="175"/>
    <x v="4"/>
    <x v="7"/>
    <n v="0"/>
    <m/>
    <m/>
    <m/>
    <m/>
    <n v="0"/>
    <m/>
  </r>
  <r>
    <x v="17"/>
    <x v="8"/>
    <x v="221"/>
    <x v="4"/>
    <x v="7"/>
    <n v="0"/>
    <m/>
    <m/>
    <m/>
    <m/>
    <n v="0"/>
    <m/>
  </r>
  <r>
    <x v="17"/>
    <x v="8"/>
    <x v="102"/>
    <x v="4"/>
    <x v="7"/>
    <n v="0"/>
    <m/>
    <m/>
    <m/>
    <m/>
    <n v="0"/>
    <m/>
  </r>
  <r>
    <x v="17"/>
    <x v="8"/>
    <x v="71"/>
    <x v="4"/>
    <x v="7"/>
    <n v="0"/>
    <m/>
    <m/>
    <m/>
    <m/>
    <n v="0"/>
    <m/>
  </r>
  <r>
    <x v="17"/>
    <x v="8"/>
    <x v="171"/>
    <x v="4"/>
    <x v="7"/>
    <n v="0"/>
    <m/>
    <m/>
    <m/>
    <m/>
    <n v="0"/>
    <m/>
  </r>
  <r>
    <x v="17"/>
    <x v="8"/>
    <x v="83"/>
    <x v="4"/>
    <x v="7"/>
    <n v="0"/>
    <m/>
    <m/>
    <m/>
    <m/>
    <n v="0"/>
    <m/>
  </r>
  <r>
    <x v="17"/>
    <x v="10"/>
    <x v="109"/>
    <x v="4"/>
    <x v="7"/>
    <n v="0"/>
    <m/>
    <m/>
    <m/>
    <m/>
    <n v="0"/>
    <m/>
  </r>
  <r>
    <x v="17"/>
    <x v="10"/>
    <x v="165"/>
    <x v="4"/>
    <x v="7"/>
    <n v="0"/>
    <m/>
    <m/>
    <m/>
    <m/>
    <n v="0"/>
    <m/>
  </r>
  <r>
    <x v="17"/>
    <x v="10"/>
    <x v="144"/>
    <x v="4"/>
    <x v="7"/>
    <n v="0"/>
    <m/>
    <m/>
    <m/>
    <m/>
    <n v="0"/>
    <m/>
  </r>
  <r>
    <x v="17"/>
    <x v="10"/>
    <x v="151"/>
    <x v="4"/>
    <x v="7"/>
    <n v="0"/>
    <m/>
    <m/>
    <m/>
    <m/>
    <n v="0"/>
    <m/>
  </r>
  <r>
    <x v="17"/>
    <x v="4"/>
    <x v="36"/>
    <x v="4"/>
    <x v="7"/>
    <n v="834537"/>
    <m/>
    <m/>
    <m/>
    <m/>
    <n v="834537"/>
    <m/>
  </r>
  <r>
    <x v="17"/>
    <x v="4"/>
    <x v="57"/>
    <x v="4"/>
    <x v="7"/>
    <n v="120222"/>
    <m/>
    <m/>
    <m/>
    <m/>
    <n v="120222"/>
    <m/>
  </r>
  <r>
    <x v="17"/>
    <x v="4"/>
    <x v="35"/>
    <x v="4"/>
    <x v="7"/>
    <n v="533023"/>
    <m/>
    <m/>
    <m/>
    <m/>
    <n v="533023"/>
    <m/>
  </r>
  <r>
    <x v="17"/>
    <x v="4"/>
    <x v="34"/>
    <x v="4"/>
    <x v="7"/>
    <n v="537114"/>
    <m/>
    <m/>
    <m/>
    <m/>
    <n v="537114"/>
    <m/>
  </r>
  <r>
    <x v="17"/>
    <x v="3"/>
    <x v="97"/>
    <x v="4"/>
    <x v="7"/>
    <n v="16047"/>
    <m/>
    <m/>
    <m/>
    <m/>
    <n v="16047"/>
    <m/>
  </r>
  <r>
    <x v="17"/>
    <x v="3"/>
    <x v="55"/>
    <x v="4"/>
    <x v="7"/>
    <n v="65534"/>
    <m/>
    <m/>
    <m/>
    <m/>
    <n v="65534"/>
    <m/>
  </r>
  <r>
    <x v="17"/>
    <x v="3"/>
    <x v="16"/>
    <x v="4"/>
    <x v="7"/>
    <n v="79812"/>
    <m/>
    <m/>
    <m/>
    <m/>
    <n v="79812"/>
    <m/>
  </r>
  <r>
    <x v="17"/>
    <x v="4"/>
    <x v="155"/>
    <x v="4"/>
    <x v="7"/>
    <n v="7536"/>
    <m/>
    <m/>
    <m/>
    <m/>
    <n v="7536"/>
    <m/>
  </r>
  <r>
    <x v="17"/>
    <x v="4"/>
    <x v="73"/>
    <x v="4"/>
    <x v="7"/>
    <n v="21878"/>
    <m/>
    <m/>
    <m/>
    <m/>
    <n v="21878"/>
    <m/>
  </r>
  <r>
    <x v="17"/>
    <x v="4"/>
    <x v="56"/>
    <x v="4"/>
    <x v="7"/>
    <n v="184470"/>
    <m/>
    <m/>
    <m/>
    <m/>
    <n v="184470"/>
    <m/>
  </r>
  <r>
    <x v="17"/>
    <x v="4"/>
    <x v="27"/>
    <x v="4"/>
    <x v="7"/>
    <n v="1527064"/>
    <m/>
    <m/>
    <m/>
    <m/>
    <n v="1527064"/>
    <m/>
  </r>
  <r>
    <x v="17"/>
    <x v="4"/>
    <x v="45"/>
    <x v="4"/>
    <x v="7"/>
    <n v="22510"/>
    <m/>
    <m/>
    <m/>
    <m/>
    <n v="22510"/>
    <m/>
  </r>
  <r>
    <x v="17"/>
    <x v="4"/>
    <x v="17"/>
    <x v="4"/>
    <x v="7"/>
    <n v="716976"/>
    <m/>
    <m/>
    <m/>
    <m/>
    <n v="716976"/>
    <m/>
  </r>
  <r>
    <x v="17"/>
    <x v="4"/>
    <x v="65"/>
    <x v="4"/>
    <x v="7"/>
    <n v="262514"/>
    <m/>
    <m/>
    <m/>
    <m/>
    <n v="262514"/>
    <m/>
  </r>
  <r>
    <x v="17"/>
    <x v="4"/>
    <x v="53"/>
    <x v="4"/>
    <x v="7"/>
    <n v="117010"/>
    <m/>
    <m/>
    <m/>
    <m/>
    <n v="117010"/>
    <m/>
  </r>
  <r>
    <x v="17"/>
    <x v="2"/>
    <x v="48"/>
    <x v="4"/>
    <x v="7"/>
    <n v="214192"/>
    <m/>
    <m/>
    <m/>
    <m/>
    <n v="214192"/>
    <m/>
  </r>
  <r>
    <x v="17"/>
    <x v="2"/>
    <x v="49"/>
    <x v="4"/>
    <x v="7"/>
    <n v="72517"/>
    <m/>
    <m/>
    <m/>
    <m/>
    <n v="72517"/>
    <m/>
  </r>
  <r>
    <x v="17"/>
    <x v="2"/>
    <x v="47"/>
    <x v="4"/>
    <x v="7"/>
    <n v="568374"/>
    <m/>
    <m/>
    <m/>
    <m/>
    <n v="568374"/>
    <m/>
  </r>
  <r>
    <x v="17"/>
    <x v="2"/>
    <x v="88"/>
    <x v="4"/>
    <x v="7"/>
    <n v="106763"/>
    <m/>
    <m/>
    <m/>
    <m/>
    <n v="106763"/>
    <m/>
  </r>
  <r>
    <x v="17"/>
    <x v="2"/>
    <x v="110"/>
    <x v="4"/>
    <x v="7"/>
    <n v="82817"/>
    <m/>
    <m/>
    <m/>
    <m/>
    <n v="82817"/>
    <m/>
  </r>
  <r>
    <x v="17"/>
    <x v="2"/>
    <x v="87"/>
    <x v="4"/>
    <x v="7"/>
    <n v="123730"/>
    <m/>
    <m/>
    <m/>
    <m/>
    <n v="123730"/>
    <m/>
  </r>
  <r>
    <x v="17"/>
    <x v="2"/>
    <x v="84"/>
    <x v="4"/>
    <x v="7"/>
    <n v="256634"/>
    <m/>
    <m/>
    <m/>
    <m/>
    <n v="256634"/>
    <m/>
  </r>
  <r>
    <x v="17"/>
    <x v="2"/>
    <x v="11"/>
    <x v="4"/>
    <x v="7"/>
    <n v="257584"/>
    <m/>
    <m/>
    <m/>
    <m/>
    <n v="257584"/>
    <m/>
  </r>
  <r>
    <x v="17"/>
    <x v="2"/>
    <x v="120"/>
    <x v="4"/>
    <x v="7"/>
    <n v="42571"/>
    <m/>
    <m/>
    <m/>
    <m/>
    <n v="42571"/>
    <m/>
  </r>
  <r>
    <x v="17"/>
    <x v="2"/>
    <x v="58"/>
    <x v="4"/>
    <x v="7"/>
    <n v="12490"/>
    <m/>
    <m/>
    <m/>
    <m/>
    <n v="12490"/>
    <m/>
  </r>
  <r>
    <x v="17"/>
    <x v="2"/>
    <x v="112"/>
    <x v="4"/>
    <x v="7"/>
    <n v="0"/>
    <m/>
    <m/>
    <m/>
    <m/>
    <n v="0"/>
    <m/>
  </r>
  <r>
    <x v="17"/>
    <x v="2"/>
    <x v="20"/>
    <x v="4"/>
    <x v="7"/>
    <n v="382992"/>
    <m/>
    <m/>
    <m/>
    <m/>
    <n v="382992"/>
    <m/>
  </r>
  <r>
    <x v="17"/>
    <x v="2"/>
    <x v="86"/>
    <x v="4"/>
    <x v="7"/>
    <n v="0"/>
    <m/>
    <m/>
    <m/>
    <m/>
    <n v="0"/>
    <m/>
  </r>
  <r>
    <x v="17"/>
    <x v="2"/>
    <x v="59"/>
    <x v="4"/>
    <x v="7"/>
    <n v="145365"/>
    <m/>
    <m/>
    <m/>
    <m/>
    <n v="145365"/>
    <m/>
  </r>
  <r>
    <x v="17"/>
    <x v="2"/>
    <x v="10"/>
    <x v="4"/>
    <x v="7"/>
    <n v="385899"/>
    <m/>
    <m/>
    <m/>
    <m/>
    <n v="385899"/>
    <m/>
  </r>
  <r>
    <x v="17"/>
    <x v="2"/>
    <x v="4"/>
    <x v="4"/>
    <x v="7"/>
    <n v="251571"/>
    <m/>
    <m/>
    <m/>
    <m/>
    <n v="251571"/>
    <m/>
  </r>
  <r>
    <x v="17"/>
    <x v="2"/>
    <x v="29"/>
    <x v="4"/>
    <x v="7"/>
    <n v="0"/>
    <m/>
    <m/>
    <m/>
    <m/>
    <n v="0"/>
    <m/>
  </r>
  <r>
    <x v="17"/>
    <x v="2"/>
    <x v="26"/>
    <x v="4"/>
    <x v="7"/>
    <n v="29099"/>
    <m/>
    <m/>
    <m/>
    <m/>
    <n v="29099"/>
    <m/>
  </r>
  <r>
    <x v="17"/>
    <x v="2"/>
    <x v="122"/>
    <x v="4"/>
    <x v="7"/>
    <n v="0"/>
    <m/>
    <m/>
    <m/>
    <m/>
    <n v="0"/>
    <m/>
  </r>
  <r>
    <x v="17"/>
    <x v="3"/>
    <x v="74"/>
    <x v="4"/>
    <x v="7"/>
    <n v="16627"/>
    <m/>
    <m/>
    <m/>
    <m/>
    <n v="16627"/>
    <m/>
  </r>
  <r>
    <x v="17"/>
    <x v="3"/>
    <x v="111"/>
    <x v="4"/>
    <x v="7"/>
    <n v="0"/>
    <m/>
    <m/>
    <m/>
    <m/>
    <n v="0"/>
    <m/>
  </r>
  <r>
    <x v="17"/>
    <x v="3"/>
    <x v="134"/>
    <x v="4"/>
    <x v="7"/>
    <n v="0"/>
    <m/>
    <m/>
    <m/>
    <m/>
    <n v="0"/>
    <m/>
  </r>
  <r>
    <x v="17"/>
    <x v="3"/>
    <x v="183"/>
    <x v="4"/>
    <x v="7"/>
    <n v="0"/>
    <m/>
    <m/>
    <m/>
    <m/>
    <n v="0"/>
    <m/>
  </r>
  <r>
    <x v="17"/>
    <x v="3"/>
    <x v="51"/>
    <x v="4"/>
    <x v="7"/>
    <n v="0"/>
    <m/>
    <m/>
    <m/>
    <m/>
    <n v="0"/>
    <m/>
  </r>
  <r>
    <x v="17"/>
    <x v="3"/>
    <x v="104"/>
    <x v="4"/>
    <x v="7"/>
    <n v="0"/>
    <m/>
    <m/>
    <m/>
    <m/>
    <n v="0"/>
    <m/>
  </r>
  <r>
    <x v="17"/>
    <x v="3"/>
    <x v="42"/>
    <x v="4"/>
    <x v="7"/>
    <n v="0"/>
    <m/>
    <m/>
    <m/>
    <m/>
    <n v="0"/>
    <m/>
  </r>
  <r>
    <x v="17"/>
    <x v="3"/>
    <x v="38"/>
    <x v="4"/>
    <x v="7"/>
    <n v="151083"/>
    <m/>
    <m/>
    <m/>
    <m/>
    <n v="151083"/>
    <m/>
  </r>
  <r>
    <x v="17"/>
    <x v="3"/>
    <x v="63"/>
    <x v="4"/>
    <x v="7"/>
    <n v="67614"/>
    <m/>
    <m/>
    <m/>
    <m/>
    <n v="67614"/>
    <m/>
  </r>
  <r>
    <x v="17"/>
    <x v="3"/>
    <x v="98"/>
    <x v="4"/>
    <x v="7"/>
    <n v="0"/>
    <m/>
    <m/>
    <m/>
    <m/>
    <n v="0"/>
    <m/>
  </r>
  <r>
    <x v="17"/>
    <x v="3"/>
    <x v="119"/>
    <x v="4"/>
    <x v="7"/>
    <n v="0"/>
    <m/>
    <m/>
    <m/>
    <m/>
    <n v="0"/>
    <m/>
  </r>
  <r>
    <x v="17"/>
    <x v="3"/>
    <x v="190"/>
    <x v="4"/>
    <x v="7"/>
    <n v="0"/>
    <m/>
    <m/>
    <m/>
    <m/>
    <n v="0"/>
    <m/>
  </r>
  <r>
    <x v="17"/>
    <x v="2"/>
    <x v="81"/>
    <x v="4"/>
    <x v="7"/>
    <n v="0"/>
    <m/>
    <m/>
    <m/>
    <m/>
    <n v="0"/>
    <m/>
  </r>
  <r>
    <x v="17"/>
    <x v="2"/>
    <x v="43"/>
    <x v="4"/>
    <x v="7"/>
    <n v="0"/>
    <m/>
    <m/>
    <m/>
    <m/>
    <n v="0"/>
    <m/>
  </r>
  <r>
    <x v="17"/>
    <x v="1"/>
    <x v="23"/>
    <x v="4"/>
    <x v="7"/>
    <n v="0"/>
    <m/>
    <m/>
    <m/>
    <m/>
    <n v="0"/>
    <m/>
  </r>
  <r>
    <x v="17"/>
    <x v="1"/>
    <x v="24"/>
    <x v="4"/>
    <x v="7"/>
    <n v="50824"/>
    <m/>
    <m/>
    <m/>
    <m/>
    <n v="50824"/>
    <m/>
  </r>
  <r>
    <x v="17"/>
    <x v="1"/>
    <x v="79"/>
    <x v="4"/>
    <x v="7"/>
    <n v="0"/>
    <m/>
    <m/>
    <m/>
    <m/>
    <n v="0"/>
    <m/>
  </r>
  <r>
    <x v="17"/>
    <x v="1"/>
    <x v="41"/>
    <x v="4"/>
    <x v="7"/>
    <n v="0"/>
    <m/>
    <m/>
    <m/>
    <m/>
    <n v="0"/>
    <m/>
  </r>
  <r>
    <x v="17"/>
    <x v="1"/>
    <x v="2"/>
    <x v="4"/>
    <x v="7"/>
    <n v="95805"/>
    <m/>
    <m/>
    <m/>
    <m/>
    <n v="95805"/>
    <m/>
  </r>
  <r>
    <x v="17"/>
    <x v="1"/>
    <x v="21"/>
    <x v="4"/>
    <x v="7"/>
    <n v="0"/>
    <m/>
    <m/>
    <m/>
    <m/>
    <n v="0"/>
    <m/>
  </r>
  <r>
    <x v="17"/>
    <x v="1"/>
    <x v="5"/>
    <x v="4"/>
    <x v="7"/>
    <n v="182070"/>
    <m/>
    <m/>
    <m/>
    <m/>
    <n v="182070"/>
    <m/>
  </r>
  <r>
    <x v="17"/>
    <x v="1"/>
    <x v="37"/>
    <x v="4"/>
    <x v="7"/>
    <n v="0"/>
    <m/>
    <m/>
    <m/>
    <m/>
    <n v="0"/>
    <m/>
  </r>
  <r>
    <x v="17"/>
    <x v="1"/>
    <x v="19"/>
    <x v="4"/>
    <x v="7"/>
    <n v="0"/>
    <m/>
    <m/>
    <m/>
    <m/>
    <n v="0"/>
    <m/>
  </r>
  <r>
    <x v="17"/>
    <x v="1"/>
    <x v="30"/>
    <x v="4"/>
    <x v="7"/>
    <n v="41435"/>
    <m/>
    <m/>
    <m/>
    <m/>
    <n v="41435"/>
    <m/>
  </r>
  <r>
    <x v="17"/>
    <x v="1"/>
    <x v="14"/>
    <x v="4"/>
    <x v="7"/>
    <n v="9790"/>
    <m/>
    <m/>
    <m/>
    <m/>
    <n v="9790"/>
    <m/>
  </r>
  <r>
    <x v="17"/>
    <x v="1"/>
    <x v="6"/>
    <x v="4"/>
    <x v="7"/>
    <n v="0"/>
    <m/>
    <m/>
    <m/>
    <m/>
    <n v="0"/>
    <m/>
  </r>
  <r>
    <x v="17"/>
    <x v="1"/>
    <x v="25"/>
    <x v="4"/>
    <x v="7"/>
    <n v="0"/>
    <m/>
    <m/>
    <m/>
    <m/>
    <n v="0"/>
    <m/>
  </r>
  <r>
    <x v="17"/>
    <x v="1"/>
    <x v="28"/>
    <x v="4"/>
    <x v="7"/>
    <n v="0"/>
    <m/>
    <m/>
    <m/>
    <m/>
    <n v="0"/>
    <m/>
  </r>
  <r>
    <x v="17"/>
    <x v="1"/>
    <x v="169"/>
    <x v="4"/>
    <x v="7"/>
    <n v="0"/>
    <m/>
    <m/>
    <m/>
    <m/>
    <n v="0"/>
    <m/>
  </r>
  <r>
    <x v="17"/>
    <x v="1"/>
    <x v="64"/>
    <x v="4"/>
    <x v="7"/>
    <n v="0"/>
    <m/>
    <m/>
    <m/>
    <m/>
    <n v="0"/>
    <m/>
  </r>
  <r>
    <x v="17"/>
    <x v="1"/>
    <x v="75"/>
    <x v="4"/>
    <x v="7"/>
    <n v="0"/>
    <m/>
    <m/>
    <m/>
    <m/>
    <n v="0"/>
    <m/>
  </r>
  <r>
    <x v="17"/>
    <x v="1"/>
    <x v="94"/>
    <x v="4"/>
    <x v="7"/>
    <n v="0"/>
    <m/>
    <m/>
    <m/>
    <m/>
    <n v="0"/>
    <m/>
  </r>
  <r>
    <x v="17"/>
    <x v="1"/>
    <x v="163"/>
    <x v="4"/>
    <x v="7"/>
    <n v="0"/>
    <m/>
    <m/>
    <m/>
    <m/>
    <n v="0"/>
    <m/>
  </r>
  <r>
    <x v="17"/>
    <x v="1"/>
    <x v="166"/>
    <x v="4"/>
    <x v="7"/>
    <n v="0"/>
    <m/>
    <m/>
    <m/>
    <m/>
    <n v="0"/>
    <m/>
  </r>
  <r>
    <x v="17"/>
    <x v="1"/>
    <x v="116"/>
    <x v="4"/>
    <x v="7"/>
    <n v="0"/>
    <m/>
    <m/>
    <m/>
    <m/>
    <n v="0"/>
    <m/>
  </r>
  <r>
    <x v="17"/>
    <x v="1"/>
    <x v="145"/>
    <x v="4"/>
    <x v="7"/>
    <n v="0"/>
    <m/>
    <m/>
    <m/>
    <m/>
    <n v="0"/>
    <m/>
  </r>
  <r>
    <x v="17"/>
    <x v="1"/>
    <x v="118"/>
    <x v="4"/>
    <x v="7"/>
    <n v="0"/>
    <m/>
    <m/>
    <m/>
    <m/>
    <n v="0"/>
    <m/>
  </r>
  <r>
    <x v="17"/>
    <x v="1"/>
    <x v="153"/>
    <x v="4"/>
    <x v="7"/>
    <n v="0"/>
    <m/>
    <m/>
    <m/>
    <m/>
    <n v="0"/>
    <m/>
  </r>
  <r>
    <x v="17"/>
    <x v="1"/>
    <x v="129"/>
    <x v="4"/>
    <x v="7"/>
    <n v="0"/>
    <m/>
    <m/>
    <m/>
    <m/>
    <n v="0"/>
    <m/>
  </r>
  <r>
    <x v="17"/>
    <x v="1"/>
    <x v="93"/>
    <x v="4"/>
    <x v="7"/>
    <n v="0"/>
    <m/>
    <m/>
    <m/>
    <m/>
    <n v="0"/>
    <m/>
  </r>
  <r>
    <x v="17"/>
    <x v="1"/>
    <x v="67"/>
    <x v="4"/>
    <x v="7"/>
    <n v="0"/>
    <m/>
    <m/>
    <m/>
    <m/>
    <n v="0"/>
    <m/>
  </r>
  <r>
    <x v="17"/>
    <x v="1"/>
    <x v="85"/>
    <x v="4"/>
    <x v="7"/>
    <n v="0"/>
    <m/>
    <m/>
    <m/>
    <m/>
    <n v="0"/>
    <m/>
  </r>
  <r>
    <x v="17"/>
    <x v="1"/>
    <x v="99"/>
    <x v="4"/>
    <x v="7"/>
    <n v="0"/>
    <m/>
    <m/>
    <m/>
    <m/>
    <n v="0"/>
    <m/>
  </r>
  <r>
    <x v="17"/>
    <x v="1"/>
    <x v="123"/>
    <x v="4"/>
    <x v="7"/>
    <n v="0"/>
    <m/>
    <m/>
    <m/>
    <m/>
    <n v="0"/>
    <m/>
  </r>
  <r>
    <x v="17"/>
    <x v="1"/>
    <x v="100"/>
    <x v="4"/>
    <x v="7"/>
    <n v="0"/>
    <m/>
    <m/>
    <m/>
    <m/>
    <n v="0"/>
    <m/>
  </r>
  <r>
    <x v="17"/>
    <x v="1"/>
    <x v="3"/>
    <x v="4"/>
    <x v="7"/>
    <n v="37439"/>
    <m/>
    <m/>
    <m/>
    <m/>
    <n v="37439"/>
    <m/>
  </r>
  <r>
    <x v="17"/>
    <x v="1"/>
    <x v="13"/>
    <x v="4"/>
    <x v="7"/>
    <n v="20580"/>
    <m/>
    <m/>
    <m/>
    <m/>
    <n v="20580"/>
    <m/>
  </r>
  <r>
    <x v="17"/>
    <x v="1"/>
    <x v="15"/>
    <x v="4"/>
    <x v="7"/>
    <n v="11953"/>
    <m/>
    <m/>
    <m/>
    <m/>
    <n v="11953"/>
    <m/>
  </r>
  <r>
    <x v="17"/>
    <x v="1"/>
    <x v="76"/>
    <x v="4"/>
    <x v="7"/>
    <n v="0"/>
    <m/>
    <m/>
    <m/>
    <m/>
    <n v="0"/>
    <m/>
  </r>
  <r>
    <x v="17"/>
    <x v="1"/>
    <x v="92"/>
    <x v="4"/>
    <x v="7"/>
    <n v="0"/>
    <m/>
    <m/>
    <m/>
    <m/>
    <n v="0"/>
    <m/>
  </r>
  <r>
    <x v="17"/>
    <x v="1"/>
    <x v="125"/>
    <x v="4"/>
    <x v="7"/>
    <n v="0"/>
    <m/>
    <m/>
    <m/>
    <m/>
    <n v="0"/>
    <m/>
  </r>
  <r>
    <x v="17"/>
    <x v="1"/>
    <x v="127"/>
    <x v="4"/>
    <x v="7"/>
    <n v="0"/>
    <m/>
    <m/>
    <m/>
    <m/>
    <n v="0"/>
    <m/>
  </r>
  <r>
    <x v="17"/>
    <x v="1"/>
    <x v="141"/>
    <x v="4"/>
    <x v="7"/>
    <n v="0"/>
    <m/>
    <m/>
    <m/>
    <m/>
    <n v="0"/>
    <m/>
  </r>
  <r>
    <x v="17"/>
    <x v="5"/>
    <x v="89"/>
    <x v="4"/>
    <x v="7"/>
    <n v="117741"/>
    <m/>
    <m/>
    <m/>
    <m/>
    <n v="117741"/>
    <m/>
  </r>
  <r>
    <x v="17"/>
    <x v="5"/>
    <x v="69"/>
    <x v="4"/>
    <x v="7"/>
    <n v="422114"/>
    <m/>
    <m/>
    <m/>
    <m/>
    <n v="422114"/>
    <m/>
  </r>
  <r>
    <x v="17"/>
    <x v="5"/>
    <x v="33"/>
    <x v="4"/>
    <x v="7"/>
    <n v="1482755"/>
    <m/>
    <m/>
    <m/>
    <m/>
    <n v="1482755"/>
    <m/>
  </r>
  <r>
    <x v="17"/>
    <x v="5"/>
    <x v="39"/>
    <x v="4"/>
    <x v="7"/>
    <n v="887185"/>
    <m/>
    <m/>
    <m/>
    <m/>
    <n v="887185"/>
    <m/>
  </r>
  <r>
    <x v="17"/>
    <x v="5"/>
    <x v="22"/>
    <x v="4"/>
    <x v="7"/>
    <n v="581239"/>
    <m/>
    <m/>
    <m/>
    <m/>
    <n v="581239"/>
    <m/>
  </r>
  <r>
    <x v="17"/>
    <x v="7"/>
    <x v="121"/>
    <x v="4"/>
    <x v="7"/>
    <n v="0"/>
    <m/>
    <m/>
    <m/>
    <m/>
    <n v="0"/>
    <m/>
  </r>
  <r>
    <x v="17"/>
    <x v="7"/>
    <x v="52"/>
    <x v="4"/>
    <x v="7"/>
    <n v="0"/>
    <m/>
    <m/>
    <m/>
    <m/>
    <n v="0"/>
    <m/>
  </r>
  <r>
    <x v="17"/>
    <x v="7"/>
    <x v="82"/>
    <x v="4"/>
    <x v="7"/>
    <n v="0"/>
    <m/>
    <m/>
    <m/>
    <m/>
    <n v="0"/>
    <m/>
  </r>
  <r>
    <x v="17"/>
    <x v="5"/>
    <x v="66"/>
    <x v="4"/>
    <x v="7"/>
    <n v="5909"/>
    <m/>
    <m/>
    <m/>
    <m/>
    <n v="5909"/>
    <m/>
  </r>
  <r>
    <x v="17"/>
    <x v="7"/>
    <x v="117"/>
    <x v="4"/>
    <x v="7"/>
    <n v="0"/>
    <m/>
    <m/>
    <m/>
    <m/>
    <n v="0"/>
    <m/>
  </r>
  <r>
    <x v="17"/>
    <x v="7"/>
    <x v="115"/>
    <x v="4"/>
    <x v="7"/>
    <n v="0"/>
    <m/>
    <m/>
    <m/>
    <m/>
    <n v="0"/>
    <m/>
  </r>
  <r>
    <x v="17"/>
    <x v="7"/>
    <x v="139"/>
    <x v="4"/>
    <x v="7"/>
    <n v="0"/>
    <m/>
    <m/>
    <m/>
    <m/>
    <n v="0"/>
    <m/>
  </r>
  <r>
    <x v="17"/>
    <x v="7"/>
    <x v="72"/>
    <x v="4"/>
    <x v="7"/>
    <n v="21725"/>
    <m/>
    <m/>
    <m/>
    <m/>
    <n v="21725"/>
    <m/>
  </r>
  <r>
    <x v="17"/>
    <x v="7"/>
    <x v="62"/>
    <x v="4"/>
    <x v="7"/>
    <n v="49070"/>
    <m/>
    <m/>
    <m/>
    <m/>
    <n v="49070"/>
    <m/>
  </r>
  <r>
    <x v="17"/>
    <x v="7"/>
    <x v="149"/>
    <x v="4"/>
    <x v="7"/>
    <n v="0"/>
    <m/>
    <m/>
    <m/>
    <m/>
    <n v="0"/>
    <m/>
  </r>
  <r>
    <x v="17"/>
    <x v="7"/>
    <x v="133"/>
    <x v="4"/>
    <x v="7"/>
    <n v="0"/>
    <m/>
    <m/>
    <m/>
    <m/>
    <n v="0"/>
    <m/>
  </r>
  <r>
    <x v="17"/>
    <x v="7"/>
    <x v="130"/>
    <x v="4"/>
    <x v="7"/>
    <n v="0"/>
    <m/>
    <m/>
    <m/>
    <m/>
    <n v="0"/>
    <m/>
  </r>
  <r>
    <x v="17"/>
    <x v="9"/>
    <x v="106"/>
    <x v="4"/>
    <x v="7"/>
    <n v="0"/>
    <m/>
    <m/>
    <m/>
    <m/>
    <n v="0"/>
    <m/>
  </r>
  <r>
    <x v="17"/>
    <x v="9"/>
    <x v="107"/>
    <x v="4"/>
    <x v="7"/>
    <n v="0"/>
    <m/>
    <m/>
    <m/>
    <m/>
    <n v="0"/>
    <m/>
  </r>
  <r>
    <x v="17"/>
    <x v="9"/>
    <x v="126"/>
    <x v="4"/>
    <x v="7"/>
    <n v="0"/>
    <m/>
    <m/>
    <m/>
    <m/>
    <n v="0"/>
    <m/>
  </r>
  <r>
    <x v="17"/>
    <x v="9"/>
    <x v="154"/>
    <x v="4"/>
    <x v="7"/>
    <n v="0"/>
    <m/>
    <m/>
    <m/>
    <m/>
    <n v="0"/>
    <m/>
  </r>
  <r>
    <x v="17"/>
    <x v="9"/>
    <x v="95"/>
    <x v="4"/>
    <x v="7"/>
    <n v="0"/>
    <m/>
    <m/>
    <m/>
    <m/>
    <n v="0"/>
    <m/>
  </r>
  <r>
    <x v="17"/>
    <x v="9"/>
    <x v="161"/>
    <x v="4"/>
    <x v="7"/>
    <n v="0"/>
    <m/>
    <m/>
    <m/>
    <m/>
    <n v="0"/>
    <m/>
  </r>
  <r>
    <x v="17"/>
    <x v="9"/>
    <x v="158"/>
    <x v="4"/>
    <x v="7"/>
    <n v="0"/>
    <m/>
    <m/>
    <m/>
    <m/>
    <n v="0"/>
    <m/>
  </r>
  <r>
    <x v="17"/>
    <x v="9"/>
    <x v="148"/>
    <x v="4"/>
    <x v="7"/>
    <n v="0"/>
    <m/>
    <m/>
    <m/>
    <m/>
    <n v="0"/>
    <m/>
  </r>
  <r>
    <x v="17"/>
    <x v="9"/>
    <x v="142"/>
    <x v="4"/>
    <x v="7"/>
    <n v="0"/>
    <m/>
    <m/>
    <m/>
    <m/>
    <n v="0"/>
    <m/>
  </r>
  <r>
    <x v="17"/>
    <x v="9"/>
    <x v="173"/>
    <x v="4"/>
    <x v="7"/>
    <n v="0"/>
    <m/>
    <m/>
    <m/>
    <m/>
    <n v="0"/>
    <m/>
  </r>
  <r>
    <x v="17"/>
    <x v="9"/>
    <x v="137"/>
    <x v="4"/>
    <x v="7"/>
    <n v="0"/>
    <m/>
    <m/>
    <m/>
    <m/>
    <n v="0"/>
    <m/>
  </r>
  <r>
    <x v="17"/>
    <x v="9"/>
    <x v="146"/>
    <x v="4"/>
    <x v="7"/>
    <n v="0"/>
    <m/>
    <m/>
    <m/>
    <m/>
    <n v="0"/>
    <m/>
  </r>
  <r>
    <x v="17"/>
    <x v="9"/>
    <x v="159"/>
    <x v="4"/>
    <x v="7"/>
    <n v="0"/>
    <m/>
    <m/>
    <m/>
    <m/>
    <n v="0"/>
    <m/>
  </r>
  <r>
    <x v="17"/>
    <x v="9"/>
    <x v="170"/>
    <x v="4"/>
    <x v="7"/>
    <n v="0"/>
    <m/>
    <m/>
    <m/>
    <m/>
    <n v="0"/>
    <m/>
  </r>
  <r>
    <x v="17"/>
    <x v="12"/>
    <x v="157"/>
    <x v="4"/>
    <x v="7"/>
    <n v="0"/>
    <m/>
    <m/>
    <m/>
    <m/>
    <n v="0"/>
    <m/>
  </r>
  <r>
    <x v="17"/>
    <x v="12"/>
    <x v="156"/>
    <x v="4"/>
    <x v="7"/>
    <n v="0"/>
    <m/>
    <m/>
    <m/>
    <m/>
    <n v="0"/>
    <m/>
  </r>
  <r>
    <x v="17"/>
    <x v="0"/>
    <x v="9"/>
    <x v="4"/>
    <x v="7"/>
    <n v="0"/>
    <m/>
    <m/>
    <m/>
    <m/>
    <n v="0"/>
    <m/>
  </r>
  <r>
    <x v="17"/>
    <x v="0"/>
    <x v="0"/>
    <x v="4"/>
    <x v="7"/>
    <n v="0"/>
    <m/>
    <m/>
    <m/>
    <m/>
    <n v="0"/>
    <m/>
  </r>
  <r>
    <x v="17"/>
    <x v="0"/>
    <x v="68"/>
    <x v="4"/>
    <x v="7"/>
    <n v="0"/>
    <m/>
    <m/>
    <m/>
    <m/>
    <n v="0"/>
    <m/>
  </r>
  <r>
    <x v="17"/>
    <x v="0"/>
    <x v="128"/>
    <x v="4"/>
    <x v="7"/>
    <n v="0"/>
    <m/>
    <m/>
    <m/>
    <m/>
    <n v="0"/>
    <m/>
  </r>
  <r>
    <x v="17"/>
    <x v="0"/>
    <x v="124"/>
    <x v="4"/>
    <x v="7"/>
    <n v="0"/>
    <m/>
    <m/>
    <m/>
    <m/>
    <n v="0"/>
    <m/>
  </r>
  <r>
    <x v="17"/>
    <x v="0"/>
    <x v="12"/>
    <x v="4"/>
    <x v="7"/>
    <n v="0"/>
    <m/>
    <m/>
    <m/>
    <m/>
    <n v="0"/>
    <m/>
  </r>
  <r>
    <x v="17"/>
    <x v="0"/>
    <x v="40"/>
    <x v="4"/>
    <x v="7"/>
    <n v="0"/>
    <m/>
    <m/>
    <m/>
    <m/>
    <n v="0"/>
    <m/>
  </r>
  <r>
    <x v="17"/>
    <x v="0"/>
    <x v="70"/>
    <x v="4"/>
    <x v="7"/>
    <n v="0"/>
    <m/>
    <m/>
    <m/>
    <m/>
    <n v="0"/>
    <m/>
  </r>
  <r>
    <x v="17"/>
    <x v="0"/>
    <x v="77"/>
    <x v="4"/>
    <x v="7"/>
    <n v="0"/>
    <m/>
    <m/>
    <m/>
    <m/>
    <n v="0"/>
    <m/>
  </r>
  <r>
    <x v="17"/>
    <x v="0"/>
    <x v="131"/>
    <x v="4"/>
    <x v="7"/>
    <n v="0"/>
    <m/>
    <m/>
    <m/>
    <m/>
    <n v="0"/>
    <m/>
  </r>
  <r>
    <x v="17"/>
    <x v="0"/>
    <x v="7"/>
    <x v="4"/>
    <x v="7"/>
    <n v="0"/>
    <m/>
    <m/>
    <m/>
    <m/>
    <n v="0"/>
    <m/>
  </r>
  <r>
    <x v="17"/>
    <x v="0"/>
    <x v="50"/>
    <x v="4"/>
    <x v="7"/>
    <n v="0"/>
    <m/>
    <m/>
    <m/>
    <m/>
    <n v="0"/>
    <m/>
  </r>
  <r>
    <x v="17"/>
    <x v="0"/>
    <x v="1"/>
    <x v="4"/>
    <x v="7"/>
    <n v="107869"/>
    <m/>
    <m/>
    <m/>
    <m/>
    <n v="107869"/>
    <m/>
  </r>
  <r>
    <x v="17"/>
    <x v="0"/>
    <x v="8"/>
    <x v="4"/>
    <x v="7"/>
    <n v="0"/>
    <m/>
    <m/>
    <m/>
    <m/>
    <n v="0"/>
    <m/>
  </r>
  <r>
    <x v="17"/>
    <x v="0"/>
    <x v="60"/>
    <x v="4"/>
    <x v="7"/>
    <n v="0"/>
    <m/>
    <m/>
    <m/>
    <m/>
    <n v="0"/>
    <m/>
  </r>
  <r>
    <x v="17"/>
    <x v="0"/>
    <x v="78"/>
    <x v="4"/>
    <x v="7"/>
    <n v="0"/>
    <m/>
    <m/>
    <m/>
    <m/>
    <n v="0"/>
    <m/>
  </r>
  <r>
    <x v="17"/>
    <x v="0"/>
    <x v="101"/>
    <x v="4"/>
    <x v="7"/>
    <n v="0"/>
    <m/>
    <m/>
    <m/>
    <m/>
    <n v="0"/>
    <m/>
  </r>
  <r>
    <x v="17"/>
    <x v="0"/>
    <x v="32"/>
    <x v="4"/>
    <x v="7"/>
    <n v="0"/>
    <m/>
    <m/>
    <m/>
    <m/>
    <n v="0"/>
    <m/>
  </r>
  <r>
    <x v="17"/>
    <x v="0"/>
    <x v="132"/>
    <x v="4"/>
    <x v="7"/>
    <n v="0"/>
    <m/>
    <m/>
    <m/>
    <m/>
    <n v="0"/>
    <m/>
  </r>
  <r>
    <x v="17"/>
    <x v="0"/>
    <x v="162"/>
    <x v="4"/>
    <x v="7"/>
    <n v="0"/>
    <m/>
    <m/>
    <m/>
    <m/>
    <n v="0"/>
    <m/>
  </r>
  <r>
    <x v="17"/>
    <x v="0"/>
    <x v="18"/>
    <x v="4"/>
    <x v="7"/>
    <n v="8063"/>
    <m/>
    <m/>
    <m/>
    <m/>
    <n v="8063"/>
    <m/>
  </r>
  <r>
    <x v="17"/>
    <x v="0"/>
    <x v="46"/>
    <x v="4"/>
    <x v="7"/>
    <n v="0"/>
    <m/>
    <m/>
    <m/>
    <m/>
    <n v="0"/>
    <m/>
  </r>
  <r>
    <x v="17"/>
    <x v="0"/>
    <x v="31"/>
    <x v="4"/>
    <x v="7"/>
    <n v="0"/>
    <m/>
    <m/>
    <m/>
    <m/>
    <n v="0"/>
    <m/>
  </r>
  <r>
    <x v="17"/>
    <x v="0"/>
    <x v="96"/>
    <x v="4"/>
    <x v="7"/>
    <n v="0"/>
    <m/>
    <m/>
    <m/>
    <m/>
    <n v="0"/>
    <m/>
  </r>
  <r>
    <x v="17"/>
    <x v="0"/>
    <x v="54"/>
    <x v="4"/>
    <x v="7"/>
    <n v="0"/>
    <m/>
    <m/>
    <m/>
    <m/>
    <n v="0"/>
    <m/>
  </r>
  <r>
    <x v="17"/>
    <x v="0"/>
    <x v="103"/>
    <x v="4"/>
    <x v="7"/>
    <n v="0"/>
    <m/>
    <m/>
    <m/>
    <m/>
    <n v="0"/>
    <m/>
  </r>
  <r>
    <x v="17"/>
    <x v="11"/>
    <x v="113"/>
    <x v="4"/>
    <x v="0"/>
    <m/>
    <m/>
    <m/>
    <m/>
    <m/>
    <n v="0"/>
    <n v="282"/>
  </r>
  <r>
    <x v="17"/>
    <x v="6"/>
    <x v="108"/>
    <x v="4"/>
    <x v="0"/>
    <m/>
    <m/>
    <m/>
    <m/>
    <m/>
    <n v="0"/>
    <m/>
  </r>
  <r>
    <x v="17"/>
    <x v="6"/>
    <x v="91"/>
    <x v="4"/>
    <x v="0"/>
    <m/>
    <m/>
    <m/>
    <m/>
    <m/>
    <n v="0"/>
    <m/>
  </r>
  <r>
    <x v="17"/>
    <x v="6"/>
    <x v="80"/>
    <x v="4"/>
    <x v="0"/>
    <m/>
    <m/>
    <m/>
    <m/>
    <m/>
    <n v="0"/>
    <m/>
  </r>
  <r>
    <x v="17"/>
    <x v="6"/>
    <x v="44"/>
    <x v="4"/>
    <x v="0"/>
    <m/>
    <m/>
    <m/>
    <m/>
    <m/>
    <n v="0"/>
    <m/>
  </r>
  <r>
    <x v="17"/>
    <x v="6"/>
    <x v="90"/>
    <x v="4"/>
    <x v="0"/>
    <m/>
    <m/>
    <m/>
    <m/>
    <m/>
    <n v="0"/>
    <m/>
  </r>
  <r>
    <x v="17"/>
    <x v="6"/>
    <x v="177"/>
    <x v="4"/>
    <x v="0"/>
    <m/>
    <m/>
    <m/>
    <m/>
    <m/>
    <n v="0"/>
    <m/>
  </r>
  <r>
    <x v="17"/>
    <x v="6"/>
    <x v="61"/>
    <x v="4"/>
    <x v="0"/>
    <m/>
    <m/>
    <m/>
    <m/>
    <m/>
    <n v="0"/>
    <m/>
  </r>
  <r>
    <x v="17"/>
    <x v="6"/>
    <x v="105"/>
    <x v="4"/>
    <x v="0"/>
    <m/>
    <m/>
    <m/>
    <m/>
    <m/>
    <n v="0"/>
    <m/>
  </r>
  <r>
    <x v="17"/>
    <x v="6"/>
    <x v="138"/>
    <x v="4"/>
    <x v="0"/>
    <m/>
    <m/>
    <m/>
    <m/>
    <m/>
    <n v="0"/>
    <m/>
  </r>
  <r>
    <x v="17"/>
    <x v="8"/>
    <x v="136"/>
    <x v="4"/>
    <x v="0"/>
    <m/>
    <m/>
    <m/>
    <m/>
    <m/>
    <n v="0"/>
    <m/>
  </r>
  <r>
    <x v="17"/>
    <x v="8"/>
    <x v="182"/>
    <x v="4"/>
    <x v="0"/>
    <m/>
    <m/>
    <m/>
    <m/>
    <m/>
    <n v="0"/>
    <m/>
  </r>
  <r>
    <x v="17"/>
    <x v="8"/>
    <x v="179"/>
    <x v="4"/>
    <x v="0"/>
    <m/>
    <m/>
    <m/>
    <m/>
    <m/>
    <n v="0"/>
    <m/>
  </r>
  <r>
    <x v="17"/>
    <x v="8"/>
    <x v="135"/>
    <x v="4"/>
    <x v="0"/>
    <m/>
    <m/>
    <m/>
    <m/>
    <m/>
    <n v="0"/>
    <m/>
  </r>
  <r>
    <x v="17"/>
    <x v="8"/>
    <x v="114"/>
    <x v="4"/>
    <x v="0"/>
    <m/>
    <m/>
    <m/>
    <m/>
    <m/>
    <n v="0"/>
    <m/>
  </r>
  <r>
    <x v="17"/>
    <x v="8"/>
    <x v="175"/>
    <x v="4"/>
    <x v="0"/>
    <m/>
    <m/>
    <m/>
    <m/>
    <m/>
    <n v="0"/>
    <m/>
  </r>
  <r>
    <x v="17"/>
    <x v="8"/>
    <x v="221"/>
    <x v="4"/>
    <x v="0"/>
    <m/>
    <m/>
    <m/>
    <m/>
    <m/>
    <n v="0"/>
    <m/>
  </r>
  <r>
    <x v="17"/>
    <x v="8"/>
    <x v="102"/>
    <x v="4"/>
    <x v="0"/>
    <m/>
    <m/>
    <m/>
    <m/>
    <m/>
    <n v="0"/>
    <m/>
  </r>
  <r>
    <x v="17"/>
    <x v="8"/>
    <x v="71"/>
    <x v="4"/>
    <x v="0"/>
    <m/>
    <m/>
    <m/>
    <m/>
    <m/>
    <n v="0"/>
    <m/>
  </r>
  <r>
    <x v="17"/>
    <x v="8"/>
    <x v="171"/>
    <x v="4"/>
    <x v="0"/>
    <m/>
    <m/>
    <m/>
    <m/>
    <m/>
    <n v="0"/>
    <m/>
  </r>
  <r>
    <x v="17"/>
    <x v="8"/>
    <x v="83"/>
    <x v="4"/>
    <x v="0"/>
    <m/>
    <m/>
    <m/>
    <m/>
    <m/>
    <n v="0"/>
    <m/>
  </r>
  <r>
    <x v="17"/>
    <x v="10"/>
    <x v="109"/>
    <x v="4"/>
    <x v="0"/>
    <m/>
    <m/>
    <m/>
    <m/>
    <m/>
    <n v="0"/>
    <m/>
  </r>
  <r>
    <x v="17"/>
    <x v="10"/>
    <x v="165"/>
    <x v="4"/>
    <x v="0"/>
    <m/>
    <m/>
    <m/>
    <m/>
    <m/>
    <n v="0"/>
    <m/>
  </r>
  <r>
    <x v="17"/>
    <x v="10"/>
    <x v="144"/>
    <x v="4"/>
    <x v="0"/>
    <m/>
    <m/>
    <m/>
    <m/>
    <m/>
    <n v="0"/>
    <m/>
  </r>
  <r>
    <x v="17"/>
    <x v="10"/>
    <x v="151"/>
    <x v="4"/>
    <x v="0"/>
    <m/>
    <m/>
    <m/>
    <m/>
    <m/>
    <n v="0"/>
    <m/>
  </r>
  <r>
    <x v="17"/>
    <x v="4"/>
    <x v="36"/>
    <x v="4"/>
    <x v="0"/>
    <m/>
    <m/>
    <m/>
    <m/>
    <m/>
    <n v="0"/>
    <n v="762"/>
  </r>
  <r>
    <x v="17"/>
    <x v="4"/>
    <x v="57"/>
    <x v="4"/>
    <x v="0"/>
    <m/>
    <m/>
    <m/>
    <m/>
    <m/>
    <n v="0"/>
    <n v="285"/>
  </r>
  <r>
    <x v="17"/>
    <x v="4"/>
    <x v="35"/>
    <x v="4"/>
    <x v="0"/>
    <m/>
    <m/>
    <m/>
    <m/>
    <m/>
    <n v="0"/>
    <n v="1186"/>
  </r>
  <r>
    <x v="17"/>
    <x v="4"/>
    <x v="34"/>
    <x v="4"/>
    <x v="0"/>
    <m/>
    <m/>
    <m/>
    <m/>
    <m/>
    <n v="0"/>
    <n v="1081"/>
  </r>
  <r>
    <x v="17"/>
    <x v="3"/>
    <x v="97"/>
    <x v="4"/>
    <x v="0"/>
    <m/>
    <m/>
    <m/>
    <m/>
    <m/>
    <n v="0"/>
    <n v="255"/>
  </r>
  <r>
    <x v="17"/>
    <x v="3"/>
    <x v="55"/>
    <x v="4"/>
    <x v="0"/>
    <m/>
    <m/>
    <m/>
    <m/>
    <m/>
    <n v="0"/>
    <n v="186"/>
  </r>
  <r>
    <x v="17"/>
    <x v="3"/>
    <x v="16"/>
    <x v="4"/>
    <x v="0"/>
    <m/>
    <m/>
    <m/>
    <m/>
    <m/>
    <n v="0"/>
    <n v="263"/>
  </r>
  <r>
    <x v="17"/>
    <x v="4"/>
    <x v="155"/>
    <x v="4"/>
    <x v="0"/>
    <m/>
    <m/>
    <m/>
    <m/>
    <m/>
    <n v="0"/>
    <m/>
  </r>
  <r>
    <x v="17"/>
    <x v="4"/>
    <x v="73"/>
    <x v="4"/>
    <x v="0"/>
    <m/>
    <m/>
    <m/>
    <m/>
    <m/>
    <n v="0"/>
    <n v="132"/>
  </r>
  <r>
    <x v="17"/>
    <x v="4"/>
    <x v="56"/>
    <x v="4"/>
    <x v="0"/>
    <m/>
    <m/>
    <m/>
    <m/>
    <m/>
    <n v="0"/>
    <m/>
  </r>
  <r>
    <x v="17"/>
    <x v="4"/>
    <x v="27"/>
    <x v="4"/>
    <x v="0"/>
    <m/>
    <m/>
    <m/>
    <m/>
    <m/>
    <n v="0"/>
    <n v="2094"/>
  </r>
  <r>
    <x v="17"/>
    <x v="4"/>
    <x v="45"/>
    <x v="4"/>
    <x v="0"/>
    <m/>
    <m/>
    <m/>
    <m/>
    <m/>
    <n v="0"/>
    <n v="41"/>
  </r>
  <r>
    <x v="17"/>
    <x v="4"/>
    <x v="17"/>
    <x v="4"/>
    <x v="0"/>
    <m/>
    <m/>
    <m/>
    <m/>
    <m/>
    <n v="0"/>
    <n v="1705"/>
  </r>
  <r>
    <x v="17"/>
    <x v="4"/>
    <x v="65"/>
    <x v="4"/>
    <x v="0"/>
    <m/>
    <m/>
    <m/>
    <m/>
    <m/>
    <n v="0"/>
    <n v="360"/>
  </r>
  <r>
    <x v="17"/>
    <x v="4"/>
    <x v="53"/>
    <x v="4"/>
    <x v="0"/>
    <m/>
    <m/>
    <m/>
    <m/>
    <m/>
    <n v="0"/>
    <n v="555"/>
  </r>
  <r>
    <x v="17"/>
    <x v="2"/>
    <x v="48"/>
    <x v="4"/>
    <x v="0"/>
    <m/>
    <m/>
    <m/>
    <m/>
    <m/>
    <n v="0"/>
    <n v="1008"/>
  </r>
  <r>
    <x v="17"/>
    <x v="2"/>
    <x v="49"/>
    <x v="4"/>
    <x v="0"/>
    <m/>
    <m/>
    <m/>
    <m/>
    <m/>
    <n v="0"/>
    <n v="1279"/>
  </r>
  <r>
    <x v="17"/>
    <x v="2"/>
    <x v="47"/>
    <x v="4"/>
    <x v="0"/>
    <m/>
    <m/>
    <m/>
    <m/>
    <m/>
    <n v="0"/>
    <n v="1933"/>
  </r>
  <r>
    <x v="17"/>
    <x v="2"/>
    <x v="88"/>
    <x v="4"/>
    <x v="0"/>
    <m/>
    <m/>
    <m/>
    <m/>
    <m/>
    <n v="0"/>
    <n v="168"/>
  </r>
  <r>
    <x v="17"/>
    <x v="2"/>
    <x v="110"/>
    <x v="4"/>
    <x v="0"/>
    <m/>
    <m/>
    <m/>
    <m/>
    <m/>
    <n v="0"/>
    <n v="170"/>
  </r>
  <r>
    <x v="17"/>
    <x v="2"/>
    <x v="87"/>
    <x v="4"/>
    <x v="0"/>
    <m/>
    <m/>
    <m/>
    <m/>
    <m/>
    <n v="0"/>
    <n v="326"/>
  </r>
  <r>
    <x v="17"/>
    <x v="2"/>
    <x v="84"/>
    <x v="4"/>
    <x v="0"/>
    <m/>
    <m/>
    <m/>
    <m/>
    <m/>
    <n v="0"/>
    <n v="918"/>
  </r>
  <r>
    <x v="17"/>
    <x v="2"/>
    <x v="11"/>
    <x v="4"/>
    <x v="0"/>
    <m/>
    <m/>
    <m/>
    <m/>
    <m/>
    <n v="0"/>
    <n v="362"/>
  </r>
  <r>
    <x v="17"/>
    <x v="2"/>
    <x v="120"/>
    <x v="4"/>
    <x v="0"/>
    <m/>
    <m/>
    <m/>
    <m/>
    <m/>
    <n v="0"/>
    <m/>
  </r>
  <r>
    <x v="17"/>
    <x v="2"/>
    <x v="58"/>
    <x v="4"/>
    <x v="0"/>
    <m/>
    <m/>
    <m/>
    <m/>
    <m/>
    <n v="0"/>
    <n v="98"/>
  </r>
  <r>
    <x v="17"/>
    <x v="2"/>
    <x v="112"/>
    <x v="4"/>
    <x v="0"/>
    <m/>
    <m/>
    <m/>
    <m/>
    <m/>
    <n v="0"/>
    <m/>
  </r>
  <r>
    <x v="17"/>
    <x v="2"/>
    <x v="20"/>
    <x v="4"/>
    <x v="0"/>
    <m/>
    <m/>
    <m/>
    <m/>
    <m/>
    <n v="0"/>
    <n v="970"/>
  </r>
  <r>
    <x v="17"/>
    <x v="2"/>
    <x v="86"/>
    <x v="4"/>
    <x v="0"/>
    <m/>
    <m/>
    <m/>
    <m/>
    <m/>
    <n v="0"/>
    <n v="316"/>
  </r>
  <r>
    <x v="17"/>
    <x v="2"/>
    <x v="59"/>
    <x v="4"/>
    <x v="0"/>
    <m/>
    <m/>
    <m/>
    <m/>
    <m/>
    <n v="0"/>
    <n v="356"/>
  </r>
  <r>
    <x v="17"/>
    <x v="2"/>
    <x v="10"/>
    <x v="4"/>
    <x v="0"/>
    <m/>
    <m/>
    <m/>
    <m/>
    <m/>
    <n v="0"/>
    <n v="830"/>
  </r>
  <r>
    <x v="17"/>
    <x v="2"/>
    <x v="4"/>
    <x v="4"/>
    <x v="0"/>
    <m/>
    <m/>
    <m/>
    <m/>
    <m/>
    <n v="0"/>
    <n v="384"/>
  </r>
  <r>
    <x v="17"/>
    <x v="2"/>
    <x v="29"/>
    <x v="4"/>
    <x v="0"/>
    <m/>
    <m/>
    <m/>
    <m/>
    <m/>
    <n v="0"/>
    <n v="30"/>
  </r>
  <r>
    <x v="17"/>
    <x v="2"/>
    <x v="26"/>
    <x v="4"/>
    <x v="0"/>
    <m/>
    <m/>
    <m/>
    <m/>
    <m/>
    <n v="0"/>
    <n v="342"/>
  </r>
  <r>
    <x v="17"/>
    <x v="2"/>
    <x v="122"/>
    <x v="4"/>
    <x v="0"/>
    <m/>
    <m/>
    <m/>
    <m/>
    <m/>
    <n v="0"/>
    <m/>
  </r>
  <r>
    <x v="17"/>
    <x v="3"/>
    <x v="74"/>
    <x v="4"/>
    <x v="0"/>
    <m/>
    <m/>
    <m/>
    <m/>
    <m/>
    <n v="0"/>
    <n v="595"/>
  </r>
  <r>
    <x v="17"/>
    <x v="3"/>
    <x v="111"/>
    <x v="4"/>
    <x v="0"/>
    <m/>
    <m/>
    <m/>
    <m/>
    <m/>
    <n v="0"/>
    <m/>
  </r>
  <r>
    <x v="17"/>
    <x v="3"/>
    <x v="134"/>
    <x v="4"/>
    <x v="0"/>
    <m/>
    <m/>
    <m/>
    <m/>
    <m/>
    <n v="0"/>
    <m/>
  </r>
  <r>
    <x v="17"/>
    <x v="3"/>
    <x v="183"/>
    <x v="4"/>
    <x v="0"/>
    <m/>
    <m/>
    <m/>
    <m/>
    <m/>
    <n v="0"/>
    <m/>
  </r>
  <r>
    <x v="17"/>
    <x v="3"/>
    <x v="51"/>
    <x v="4"/>
    <x v="0"/>
    <m/>
    <m/>
    <m/>
    <m/>
    <m/>
    <n v="0"/>
    <m/>
  </r>
  <r>
    <x v="17"/>
    <x v="3"/>
    <x v="104"/>
    <x v="4"/>
    <x v="0"/>
    <m/>
    <m/>
    <m/>
    <m/>
    <m/>
    <n v="0"/>
    <m/>
  </r>
  <r>
    <x v="17"/>
    <x v="3"/>
    <x v="42"/>
    <x v="4"/>
    <x v="0"/>
    <m/>
    <m/>
    <m/>
    <m/>
    <m/>
    <n v="0"/>
    <n v="534"/>
  </r>
  <r>
    <x v="17"/>
    <x v="3"/>
    <x v="38"/>
    <x v="4"/>
    <x v="0"/>
    <m/>
    <m/>
    <m/>
    <m/>
    <m/>
    <n v="0"/>
    <n v="131"/>
  </r>
  <r>
    <x v="17"/>
    <x v="3"/>
    <x v="63"/>
    <x v="4"/>
    <x v="0"/>
    <m/>
    <m/>
    <m/>
    <m/>
    <m/>
    <n v="0"/>
    <m/>
  </r>
  <r>
    <x v="17"/>
    <x v="3"/>
    <x v="98"/>
    <x v="4"/>
    <x v="0"/>
    <m/>
    <m/>
    <m/>
    <m/>
    <m/>
    <n v="0"/>
    <m/>
  </r>
  <r>
    <x v="17"/>
    <x v="3"/>
    <x v="119"/>
    <x v="4"/>
    <x v="0"/>
    <m/>
    <m/>
    <m/>
    <m/>
    <m/>
    <n v="0"/>
    <m/>
  </r>
  <r>
    <x v="17"/>
    <x v="3"/>
    <x v="190"/>
    <x v="4"/>
    <x v="0"/>
    <m/>
    <m/>
    <m/>
    <m/>
    <m/>
    <n v="0"/>
    <m/>
  </r>
  <r>
    <x v="17"/>
    <x v="2"/>
    <x v="81"/>
    <x v="4"/>
    <x v="0"/>
    <m/>
    <m/>
    <m/>
    <m/>
    <m/>
    <n v="0"/>
    <m/>
  </r>
  <r>
    <x v="17"/>
    <x v="2"/>
    <x v="43"/>
    <x v="4"/>
    <x v="0"/>
    <m/>
    <m/>
    <m/>
    <m/>
    <m/>
    <n v="0"/>
    <n v="52"/>
  </r>
  <r>
    <x v="17"/>
    <x v="1"/>
    <x v="23"/>
    <x v="4"/>
    <x v="0"/>
    <m/>
    <m/>
    <m/>
    <m/>
    <m/>
    <n v="0"/>
    <m/>
  </r>
  <r>
    <x v="17"/>
    <x v="1"/>
    <x v="24"/>
    <x v="4"/>
    <x v="0"/>
    <m/>
    <m/>
    <m/>
    <m/>
    <m/>
    <n v="0"/>
    <n v="441"/>
  </r>
  <r>
    <x v="17"/>
    <x v="1"/>
    <x v="79"/>
    <x v="4"/>
    <x v="0"/>
    <m/>
    <m/>
    <m/>
    <m/>
    <m/>
    <n v="0"/>
    <m/>
  </r>
  <r>
    <x v="17"/>
    <x v="1"/>
    <x v="41"/>
    <x v="4"/>
    <x v="0"/>
    <m/>
    <m/>
    <m/>
    <m/>
    <m/>
    <n v="0"/>
    <m/>
  </r>
  <r>
    <x v="17"/>
    <x v="1"/>
    <x v="2"/>
    <x v="4"/>
    <x v="0"/>
    <m/>
    <m/>
    <m/>
    <m/>
    <m/>
    <n v="0"/>
    <n v="524"/>
  </r>
  <r>
    <x v="17"/>
    <x v="1"/>
    <x v="21"/>
    <x v="4"/>
    <x v="0"/>
    <m/>
    <m/>
    <m/>
    <m/>
    <m/>
    <n v="0"/>
    <m/>
  </r>
  <r>
    <x v="17"/>
    <x v="1"/>
    <x v="5"/>
    <x v="4"/>
    <x v="0"/>
    <m/>
    <m/>
    <m/>
    <m/>
    <m/>
    <n v="0"/>
    <n v="406"/>
  </r>
  <r>
    <x v="17"/>
    <x v="1"/>
    <x v="37"/>
    <x v="4"/>
    <x v="0"/>
    <m/>
    <m/>
    <m/>
    <m/>
    <m/>
    <n v="0"/>
    <m/>
  </r>
  <r>
    <x v="17"/>
    <x v="1"/>
    <x v="19"/>
    <x v="4"/>
    <x v="0"/>
    <m/>
    <m/>
    <m/>
    <m/>
    <m/>
    <n v="0"/>
    <n v="213"/>
  </r>
  <r>
    <x v="17"/>
    <x v="1"/>
    <x v="30"/>
    <x v="4"/>
    <x v="0"/>
    <m/>
    <m/>
    <m/>
    <m/>
    <m/>
    <n v="0"/>
    <n v="253"/>
  </r>
  <r>
    <x v="17"/>
    <x v="1"/>
    <x v="14"/>
    <x v="4"/>
    <x v="0"/>
    <m/>
    <m/>
    <m/>
    <m/>
    <m/>
    <n v="0"/>
    <m/>
  </r>
  <r>
    <x v="17"/>
    <x v="1"/>
    <x v="6"/>
    <x v="4"/>
    <x v="0"/>
    <m/>
    <m/>
    <m/>
    <m/>
    <m/>
    <n v="0"/>
    <m/>
  </r>
  <r>
    <x v="17"/>
    <x v="1"/>
    <x v="25"/>
    <x v="4"/>
    <x v="0"/>
    <m/>
    <m/>
    <m/>
    <m/>
    <m/>
    <n v="0"/>
    <m/>
  </r>
  <r>
    <x v="17"/>
    <x v="1"/>
    <x v="28"/>
    <x v="4"/>
    <x v="0"/>
    <m/>
    <m/>
    <m/>
    <m/>
    <m/>
    <n v="0"/>
    <m/>
  </r>
  <r>
    <x v="17"/>
    <x v="1"/>
    <x v="169"/>
    <x v="4"/>
    <x v="0"/>
    <m/>
    <m/>
    <m/>
    <m/>
    <m/>
    <n v="0"/>
    <m/>
  </r>
  <r>
    <x v="17"/>
    <x v="1"/>
    <x v="64"/>
    <x v="4"/>
    <x v="0"/>
    <m/>
    <m/>
    <m/>
    <m/>
    <m/>
    <n v="0"/>
    <m/>
  </r>
  <r>
    <x v="17"/>
    <x v="1"/>
    <x v="75"/>
    <x v="4"/>
    <x v="0"/>
    <m/>
    <m/>
    <m/>
    <m/>
    <m/>
    <n v="0"/>
    <m/>
  </r>
  <r>
    <x v="17"/>
    <x v="1"/>
    <x v="94"/>
    <x v="4"/>
    <x v="0"/>
    <m/>
    <m/>
    <m/>
    <m/>
    <m/>
    <n v="0"/>
    <m/>
  </r>
  <r>
    <x v="17"/>
    <x v="1"/>
    <x v="163"/>
    <x v="4"/>
    <x v="0"/>
    <m/>
    <m/>
    <m/>
    <m/>
    <m/>
    <n v="0"/>
    <m/>
  </r>
  <r>
    <x v="17"/>
    <x v="1"/>
    <x v="166"/>
    <x v="4"/>
    <x v="0"/>
    <m/>
    <m/>
    <m/>
    <m/>
    <m/>
    <n v="0"/>
    <m/>
  </r>
  <r>
    <x v="17"/>
    <x v="1"/>
    <x v="116"/>
    <x v="4"/>
    <x v="0"/>
    <m/>
    <m/>
    <m/>
    <m/>
    <m/>
    <n v="0"/>
    <m/>
  </r>
  <r>
    <x v="17"/>
    <x v="1"/>
    <x v="145"/>
    <x v="4"/>
    <x v="0"/>
    <m/>
    <m/>
    <m/>
    <m/>
    <m/>
    <n v="0"/>
    <m/>
  </r>
  <r>
    <x v="17"/>
    <x v="1"/>
    <x v="118"/>
    <x v="4"/>
    <x v="0"/>
    <m/>
    <m/>
    <m/>
    <m/>
    <m/>
    <n v="0"/>
    <m/>
  </r>
  <r>
    <x v="17"/>
    <x v="1"/>
    <x v="153"/>
    <x v="4"/>
    <x v="0"/>
    <m/>
    <m/>
    <m/>
    <m/>
    <m/>
    <n v="0"/>
    <m/>
  </r>
  <r>
    <x v="17"/>
    <x v="1"/>
    <x v="129"/>
    <x v="4"/>
    <x v="0"/>
    <m/>
    <m/>
    <m/>
    <m/>
    <m/>
    <n v="0"/>
    <m/>
  </r>
  <r>
    <x v="17"/>
    <x v="1"/>
    <x v="93"/>
    <x v="4"/>
    <x v="0"/>
    <m/>
    <m/>
    <m/>
    <m/>
    <m/>
    <n v="0"/>
    <m/>
  </r>
  <r>
    <x v="17"/>
    <x v="1"/>
    <x v="67"/>
    <x v="4"/>
    <x v="0"/>
    <m/>
    <m/>
    <m/>
    <m/>
    <m/>
    <n v="0"/>
    <m/>
  </r>
  <r>
    <x v="17"/>
    <x v="1"/>
    <x v="85"/>
    <x v="4"/>
    <x v="0"/>
    <m/>
    <m/>
    <m/>
    <m/>
    <m/>
    <n v="0"/>
    <m/>
  </r>
  <r>
    <x v="17"/>
    <x v="1"/>
    <x v="99"/>
    <x v="4"/>
    <x v="0"/>
    <m/>
    <m/>
    <m/>
    <m/>
    <m/>
    <n v="0"/>
    <m/>
  </r>
  <r>
    <x v="17"/>
    <x v="1"/>
    <x v="123"/>
    <x v="4"/>
    <x v="0"/>
    <m/>
    <m/>
    <m/>
    <m/>
    <m/>
    <n v="0"/>
    <m/>
  </r>
  <r>
    <x v="17"/>
    <x v="1"/>
    <x v="100"/>
    <x v="4"/>
    <x v="0"/>
    <m/>
    <m/>
    <m/>
    <m/>
    <m/>
    <n v="0"/>
    <n v="80"/>
  </r>
  <r>
    <x v="17"/>
    <x v="1"/>
    <x v="3"/>
    <x v="4"/>
    <x v="0"/>
    <m/>
    <m/>
    <m/>
    <m/>
    <m/>
    <n v="0"/>
    <n v="84"/>
  </r>
  <r>
    <x v="17"/>
    <x v="1"/>
    <x v="13"/>
    <x v="4"/>
    <x v="0"/>
    <m/>
    <m/>
    <m/>
    <m/>
    <m/>
    <n v="0"/>
    <n v="227"/>
  </r>
  <r>
    <x v="17"/>
    <x v="1"/>
    <x v="15"/>
    <x v="4"/>
    <x v="0"/>
    <m/>
    <m/>
    <m/>
    <m/>
    <m/>
    <n v="0"/>
    <n v="202"/>
  </r>
  <r>
    <x v="17"/>
    <x v="1"/>
    <x v="76"/>
    <x v="4"/>
    <x v="0"/>
    <m/>
    <m/>
    <m/>
    <m/>
    <m/>
    <n v="0"/>
    <n v="42"/>
  </r>
  <r>
    <x v="17"/>
    <x v="1"/>
    <x v="92"/>
    <x v="4"/>
    <x v="0"/>
    <m/>
    <m/>
    <m/>
    <m/>
    <m/>
    <n v="0"/>
    <m/>
  </r>
  <r>
    <x v="17"/>
    <x v="1"/>
    <x v="125"/>
    <x v="4"/>
    <x v="0"/>
    <m/>
    <m/>
    <m/>
    <m/>
    <m/>
    <n v="0"/>
    <m/>
  </r>
  <r>
    <x v="17"/>
    <x v="1"/>
    <x v="127"/>
    <x v="4"/>
    <x v="0"/>
    <m/>
    <m/>
    <m/>
    <m/>
    <m/>
    <n v="0"/>
    <m/>
  </r>
  <r>
    <x v="17"/>
    <x v="1"/>
    <x v="141"/>
    <x v="4"/>
    <x v="0"/>
    <m/>
    <m/>
    <m/>
    <m/>
    <m/>
    <n v="0"/>
    <m/>
  </r>
  <r>
    <x v="17"/>
    <x v="5"/>
    <x v="89"/>
    <x v="4"/>
    <x v="0"/>
    <m/>
    <m/>
    <m/>
    <m/>
    <m/>
    <n v="0"/>
    <n v="336"/>
  </r>
  <r>
    <x v="17"/>
    <x v="5"/>
    <x v="69"/>
    <x v="4"/>
    <x v="0"/>
    <m/>
    <m/>
    <m/>
    <m/>
    <m/>
    <n v="0"/>
    <n v="1257"/>
  </r>
  <r>
    <x v="17"/>
    <x v="5"/>
    <x v="33"/>
    <x v="4"/>
    <x v="0"/>
    <m/>
    <m/>
    <m/>
    <m/>
    <m/>
    <n v="0"/>
    <n v="1787"/>
  </r>
  <r>
    <x v="17"/>
    <x v="5"/>
    <x v="39"/>
    <x v="4"/>
    <x v="0"/>
    <m/>
    <m/>
    <m/>
    <m/>
    <m/>
    <n v="0"/>
    <n v="1986"/>
  </r>
  <r>
    <x v="17"/>
    <x v="5"/>
    <x v="22"/>
    <x v="4"/>
    <x v="0"/>
    <m/>
    <m/>
    <m/>
    <m/>
    <m/>
    <n v="0"/>
    <n v="733"/>
  </r>
  <r>
    <x v="17"/>
    <x v="7"/>
    <x v="121"/>
    <x v="4"/>
    <x v="0"/>
    <m/>
    <m/>
    <m/>
    <m/>
    <m/>
    <n v="0"/>
    <m/>
  </r>
  <r>
    <x v="17"/>
    <x v="7"/>
    <x v="52"/>
    <x v="4"/>
    <x v="0"/>
    <m/>
    <m/>
    <m/>
    <m/>
    <m/>
    <n v="0"/>
    <n v="13"/>
  </r>
  <r>
    <x v="17"/>
    <x v="7"/>
    <x v="82"/>
    <x v="4"/>
    <x v="0"/>
    <m/>
    <m/>
    <m/>
    <m/>
    <m/>
    <n v="0"/>
    <m/>
  </r>
  <r>
    <x v="17"/>
    <x v="5"/>
    <x v="66"/>
    <x v="4"/>
    <x v="0"/>
    <m/>
    <m/>
    <m/>
    <m/>
    <m/>
    <n v="0"/>
    <m/>
  </r>
  <r>
    <x v="17"/>
    <x v="7"/>
    <x v="117"/>
    <x v="4"/>
    <x v="0"/>
    <m/>
    <m/>
    <m/>
    <m/>
    <m/>
    <n v="0"/>
    <m/>
  </r>
  <r>
    <x v="17"/>
    <x v="7"/>
    <x v="115"/>
    <x v="4"/>
    <x v="0"/>
    <m/>
    <m/>
    <m/>
    <m/>
    <m/>
    <n v="0"/>
    <n v="30"/>
  </r>
  <r>
    <x v="17"/>
    <x v="7"/>
    <x v="139"/>
    <x v="4"/>
    <x v="0"/>
    <m/>
    <m/>
    <m/>
    <m/>
    <m/>
    <n v="0"/>
    <m/>
  </r>
  <r>
    <x v="17"/>
    <x v="7"/>
    <x v="72"/>
    <x v="4"/>
    <x v="0"/>
    <m/>
    <m/>
    <m/>
    <m/>
    <m/>
    <n v="0"/>
    <n v="565"/>
  </r>
  <r>
    <x v="17"/>
    <x v="7"/>
    <x v="62"/>
    <x v="4"/>
    <x v="0"/>
    <m/>
    <m/>
    <m/>
    <m/>
    <m/>
    <n v="0"/>
    <n v="225"/>
  </r>
  <r>
    <x v="17"/>
    <x v="7"/>
    <x v="149"/>
    <x v="4"/>
    <x v="0"/>
    <m/>
    <m/>
    <m/>
    <m/>
    <m/>
    <n v="0"/>
    <m/>
  </r>
  <r>
    <x v="17"/>
    <x v="7"/>
    <x v="133"/>
    <x v="4"/>
    <x v="0"/>
    <m/>
    <m/>
    <m/>
    <m/>
    <m/>
    <n v="0"/>
    <m/>
  </r>
  <r>
    <x v="17"/>
    <x v="7"/>
    <x v="130"/>
    <x v="4"/>
    <x v="0"/>
    <m/>
    <m/>
    <m/>
    <m/>
    <m/>
    <n v="0"/>
    <m/>
  </r>
  <r>
    <x v="17"/>
    <x v="9"/>
    <x v="106"/>
    <x v="4"/>
    <x v="0"/>
    <m/>
    <m/>
    <m/>
    <m/>
    <m/>
    <n v="0"/>
    <m/>
  </r>
  <r>
    <x v="17"/>
    <x v="9"/>
    <x v="107"/>
    <x v="4"/>
    <x v="0"/>
    <m/>
    <m/>
    <m/>
    <m/>
    <m/>
    <n v="0"/>
    <m/>
  </r>
  <r>
    <x v="17"/>
    <x v="9"/>
    <x v="126"/>
    <x v="4"/>
    <x v="0"/>
    <m/>
    <m/>
    <m/>
    <m/>
    <m/>
    <n v="0"/>
    <m/>
  </r>
  <r>
    <x v="17"/>
    <x v="9"/>
    <x v="154"/>
    <x v="4"/>
    <x v="0"/>
    <m/>
    <m/>
    <m/>
    <m/>
    <m/>
    <n v="0"/>
    <m/>
  </r>
  <r>
    <x v="17"/>
    <x v="9"/>
    <x v="95"/>
    <x v="4"/>
    <x v="0"/>
    <m/>
    <m/>
    <m/>
    <m/>
    <m/>
    <n v="0"/>
    <m/>
  </r>
  <r>
    <x v="17"/>
    <x v="9"/>
    <x v="161"/>
    <x v="4"/>
    <x v="0"/>
    <m/>
    <m/>
    <m/>
    <m/>
    <m/>
    <n v="0"/>
    <m/>
  </r>
  <r>
    <x v="17"/>
    <x v="9"/>
    <x v="158"/>
    <x v="4"/>
    <x v="0"/>
    <m/>
    <m/>
    <m/>
    <m/>
    <m/>
    <n v="0"/>
    <m/>
  </r>
  <r>
    <x v="17"/>
    <x v="9"/>
    <x v="148"/>
    <x v="4"/>
    <x v="0"/>
    <m/>
    <m/>
    <m/>
    <m/>
    <m/>
    <n v="0"/>
    <m/>
  </r>
  <r>
    <x v="17"/>
    <x v="9"/>
    <x v="142"/>
    <x v="4"/>
    <x v="0"/>
    <m/>
    <m/>
    <m/>
    <m/>
    <m/>
    <n v="0"/>
    <m/>
  </r>
  <r>
    <x v="17"/>
    <x v="9"/>
    <x v="173"/>
    <x v="4"/>
    <x v="0"/>
    <m/>
    <m/>
    <m/>
    <m/>
    <m/>
    <n v="0"/>
    <m/>
  </r>
  <r>
    <x v="17"/>
    <x v="9"/>
    <x v="137"/>
    <x v="4"/>
    <x v="0"/>
    <m/>
    <m/>
    <m/>
    <m/>
    <m/>
    <n v="0"/>
    <m/>
  </r>
  <r>
    <x v="17"/>
    <x v="9"/>
    <x v="146"/>
    <x v="4"/>
    <x v="0"/>
    <m/>
    <m/>
    <m/>
    <m/>
    <m/>
    <n v="0"/>
    <m/>
  </r>
  <r>
    <x v="17"/>
    <x v="9"/>
    <x v="159"/>
    <x v="4"/>
    <x v="0"/>
    <m/>
    <m/>
    <m/>
    <m/>
    <m/>
    <n v="0"/>
    <m/>
  </r>
  <r>
    <x v="17"/>
    <x v="9"/>
    <x v="170"/>
    <x v="4"/>
    <x v="0"/>
    <m/>
    <m/>
    <m/>
    <m/>
    <m/>
    <n v="0"/>
    <m/>
  </r>
  <r>
    <x v="17"/>
    <x v="12"/>
    <x v="157"/>
    <x v="4"/>
    <x v="0"/>
    <m/>
    <m/>
    <m/>
    <m/>
    <m/>
    <n v="0"/>
    <m/>
  </r>
  <r>
    <x v="17"/>
    <x v="12"/>
    <x v="156"/>
    <x v="4"/>
    <x v="0"/>
    <m/>
    <m/>
    <m/>
    <m/>
    <m/>
    <n v="0"/>
    <n v="3"/>
  </r>
  <r>
    <x v="17"/>
    <x v="0"/>
    <x v="9"/>
    <x v="4"/>
    <x v="0"/>
    <m/>
    <m/>
    <m/>
    <m/>
    <m/>
    <n v="0"/>
    <n v="64"/>
  </r>
  <r>
    <x v="17"/>
    <x v="0"/>
    <x v="0"/>
    <x v="4"/>
    <x v="0"/>
    <m/>
    <m/>
    <m/>
    <m/>
    <m/>
    <n v="0"/>
    <n v="1"/>
  </r>
  <r>
    <x v="17"/>
    <x v="0"/>
    <x v="68"/>
    <x v="4"/>
    <x v="0"/>
    <m/>
    <m/>
    <m/>
    <m/>
    <m/>
    <n v="0"/>
    <m/>
  </r>
  <r>
    <x v="17"/>
    <x v="0"/>
    <x v="128"/>
    <x v="4"/>
    <x v="0"/>
    <m/>
    <m/>
    <m/>
    <m/>
    <m/>
    <n v="0"/>
    <m/>
  </r>
  <r>
    <x v="17"/>
    <x v="0"/>
    <x v="124"/>
    <x v="4"/>
    <x v="0"/>
    <m/>
    <m/>
    <m/>
    <m/>
    <m/>
    <n v="0"/>
    <m/>
  </r>
  <r>
    <x v="17"/>
    <x v="0"/>
    <x v="12"/>
    <x v="4"/>
    <x v="0"/>
    <m/>
    <m/>
    <m/>
    <m/>
    <m/>
    <n v="0"/>
    <n v="27"/>
  </r>
  <r>
    <x v="17"/>
    <x v="0"/>
    <x v="40"/>
    <x v="4"/>
    <x v="0"/>
    <m/>
    <m/>
    <m/>
    <m/>
    <m/>
    <n v="0"/>
    <m/>
  </r>
  <r>
    <x v="17"/>
    <x v="0"/>
    <x v="70"/>
    <x v="4"/>
    <x v="0"/>
    <m/>
    <m/>
    <m/>
    <m/>
    <m/>
    <n v="0"/>
    <m/>
  </r>
  <r>
    <x v="17"/>
    <x v="0"/>
    <x v="77"/>
    <x v="4"/>
    <x v="0"/>
    <m/>
    <m/>
    <m/>
    <m/>
    <m/>
    <n v="0"/>
    <m/>
  </r>
  <r>
    <x v="17"/>
    <x v="0"/>
    <x v="131"/>
    <x v="4"/>
    <x v="0"/>
    <m/>
    <m/>
    <m/>
    <m/>
    <m/>
    <n v="0"/>
    <m/>
  </r>
  <r>
    <x v="17"/>
    <x v="0"/>
    <x v="7"/>
    <x v="4"/>
    <x v="0"/>
    <m/>
    <m/>
    <m/>
    <m/>
    <m/>
    <n v="0"/>
    <n v="67"/>
  </r>
  <r>
    <x v="17"/>
    <x v="0"/>
    <x v="50"/>
    <x v="4"/>
    <x v="0"/>
    <m/>
    <m/>
    <m/>
    <m/>
    <m/>
    <n v="0"/>
    <n v="9"/>
  </r>
  <r>
    <x v="17"/>
    <x v="0"/>
    <x v="1"/>
    <x v="4"/>
    <x v="0"/>
    <m/>
    <m/>
    <m/>
    <m/>
    <m/>
    <n v="0"/>
    <n v="407"/>
  </r>
  <r>
    <x v="17"/>
    <x v="0"/>
    <x v="8"/>
    <x v="4"/>
    <x v="0"/>
    <m/>
    <m/>
    <m/>
    <m/>
    <m/>
    <n v="0"/>
    <m/>
  </r>
  <r>
    <x v="17"/>
    <x v="0"/>
    <x v="60"/>
    <x v="4"/>
    <x v="0"/>
    <m/>
    <m/>
    <m/>
    <m/>
    <m/>
    <n v="0"/>
    <n v="40"/>
  </r>
  <r>
    <x v="17"/>
    <x v="0"/>
    <x v="78"/>
    <x v="4"/>
    <x v="0"/>
    <m/>
    <m/>
    <m/>
    <m/>
    <m/>
    <n v="0"/>
    <m/>
  </r>
  <r>
    <x v="17"/>
    <x v="0"/>
    <x v="101"/>
    <x v="4"/>
    <x v="0"/>
    <m/>
    <m/>
    <m/>
    <m/>
    <m/>
    <n v="0"/>
    <m/>
  </r>
  <r>
    <x v="17"/>
    <x v="0"/>
    <x v="32"/>
    <x v="4"/>
    <x v="0"/>
    <m/>
    <m/>
    <m/>
    <m/>
    <m/>
    <n v="0"/>
    <m/>
  </r>
  <r>
    <x v="17"/>
    <x v="0"/>
    <x v="132"/>
    <x v="4"/>
    <x v="0"/>
    <m/>
    <m/>
    <m/>
    <m/>
    <m/>
    <n v="0"/>
    <m/>
  </r>
  <r>
    <x v="17"/>
    <x v="0"/>
    <x v="162"/>
    <x v="4"/>
    <x v="0"/>
    <m/>
    <m/>
    <m/>
    <m/>
    <m/>
    <n v="0"/>
    <m/>
  </r>
  <r>
    <x v="17"/>
    <x v="0"/>
    <x v="18"/>
    <x v="4"/>
    <x v="0"/>
    <m/>
    <m/>
    <m/>
    <m/>
    <m/>
    <n v="0"/>
    <n v="109"/>
  </r>
  <r>
    <x v="17"/>
    <x v="0"/>
    <x v="46"/>
    <x v="4"/>
    <x v="0"/>
    <m/>
    <m/>
    <m/>
    <m/>
    <m/>
    <n v="0"/>
    <m/>
  </r>
  <r>
    <x v="17"/>
    <x v="0"/>
    <x v="31"/>
    <x v="4"/>
    <x v="0"/>
    <m/>
    <m/>
    <m/>
    <m/>
    <m/>
    <n v="0"/>
    <n v="12"/>
  </r>
  <r>
    <x v="17"/>
    <x v="0"/>
    <x v="96"/>
    <x v="4"/>
    <x v="0"/>
    <m/>
    <m/>
    <m/>
    <m/>
    <m/>
    <n v="0"/>
    <m/>
  </r>
  <r>
    <x v="17"/>
    <x v="0"/>
    <x v="54"/>
    <x v="4"/>
    <x v="0"/>
    <m/>
    <m/>
    <m/>
    <m/>
    <m/>
    <n v="0"/>
    <n v="135"/>
  </r>
  <r>
    <x v="17"/>
    <x v="0"/>
    <x v="103"/>
    <x v="4"/>
    <x v="0"/>
    <m/>
    <m/>
    <m/>
    <m/>
    <m/>
    <n v="0"/>
    <m/>
  </r>
  <r>
    <x v="17"/>
    <x v="11"/>
    <x v="113"/>
    <x v="3"/>
    <x v="5"/>
    <n v="0"/>
    <m/>
    <m/>
    <m/>
    <m/>
    <n v="0"/>
    <m/>
  </r>
  <r>
    <x v="17"/>
    <x v="6"/>
    <x v="108"/>
    <x v="3"/>
    <x v="5"/>
    <n v="0"/>
    <m/>
    <m/>
    <m/>
    <m/>
    <n v="0"/>
    <m/>
  </r>
  <r>
    <x v="17"/>
    <x v="6"/>
    <x v="91"/>
    <x v="3"/>
    <x v="5"/>
    <n v="0"/>
    <m/>
    <m/>
    <m/>
    <m/>
    <n v="0"/>
    <m/>
  </r>
  <r>
    <x v="17"/>
    <x v="6"/>
    <x v="80"/>
    <x v="3"/>
    <x v="5"/>
    <n v="0"/>
    <m/>
    <m/>
    <m/>
    <m/>
    <n v="0"/>
    <m/>
  </r>
  <r>
    <x v="17"/>
    <x v="6"/>
    <x v="44"/>
    <x v="3"/>
    <x v="5"/>
    <n v="86716"/>
    <m/>
    <m/>
    <m/>
    <m/>
    <n v="86716"/>
    <m/>
  </r>
  <r>
    <x v="17"/>
    <x v="6"/>
    <x v="90"/>
    <x v="3"/>
    <x v="5"/>
    <n v="0"/>
    <m/>
    <m/>
    <m/>
    <m/>
    <n v="0"/>
    <m/>
  </r>
  <r>
    <x v="17"/>
    <x v="6"/>
    <x v="177"/>
    <x v="3"/>
    <x v="5"/>
    <n v="0"/>
    <m/>
    <m/>
    <m/>
    <m/>
    <n v="0"/>
    <m/>
  </r>
  <r>
    <x v="17"/>
    <x v="6"/>
    <x v="61"/>
    <x v="3"/>
    <x v="5"/>
    <n v="0"/>
    <m/>
    <m/>
    <m/>
    <m/>
    <n v="0"/>
    <m/>
  </r>
  <r>
    <x v="17"/>
    <x v="6"/>
    <x v="105"/>
    <x v="3"/>
    <x v="5"/>
    <n v="0"/>
    <m/>
    <m/>
    <m/>
    <m/>
    <n v="0"/>
    <m/>
  </r>
  <r>
    <x v="17"/>
    <x v="6"/>
    <x v="138"/>
    <x v="3"/>
    <x v="5"/>
    <n v="0"/>
    <m/>
    <m/>
    <m/>
    <m/>
    <n v="0"/>
    <m/>
  </r>
  <r>
    <x v="17"/>
    <x v="8"/>
    <x v="136"/>
    <x v="3"/>
    <x v="5"/>
    <n v="0"/>
    <m/>
    <m/>
    <m/>
    <m/>
    <n v="0"/>
    <m/>
  </r>
  <r>
    <x v="17"/>
    <x v="8"/>
    <x v="182"/>
    <x v="3"/>
    <x v="5"/>
    <n v="0"/>
    <m/>
    <m/>
    <m/>
    <m/>
    <n v="0"/>
    <m/>
  </r>
  <r>
    <x v="17"/>
    <x v="8"/>
    <x v="179"/>
    <x v="3"/>
    <x v="5"/>
    <n v="0"/>
    <m/>
    <m/>
    <m/>
    <m/>
    <n v="0"/>
    <m/>
  </r>
  <r>
    <x v="17"/>
    <x v="8"/>
    <x v="135"/>
    <x v="3"/>
    <x v="5"/>
    <n v="0"/>
    <m/>
    <m/>
    <m/>
    <m/>
    <n v="0"/>
    <m/>
  </r>
  <r>
    <x v="17"/>
    <x v="8"/>
    <x v="114"/>
    <x v="3"/>
    <x v="5"/>
    <n v="8248"/>
    <m/>
    <m/>
    <m/>
    <m/>
    <n v="8248"/>
    <m/>
  </r>
  <r>
    <x v="17"/>
    <x v="8"/>
    <x v="175"/>
    <x v="3"/>
    <x v="5"/>
    <n v="0"/>
    <m/>
    <m/>
    <m/>
    <m/>
    <n v="0"/>
    <m/>
  </r>
  <r>
    <x v="17"/>
    <x v="8"/>
    <x v="221"/>
    <x v="3"/>
    <x v="5"/>
    <n v="0"/>
    <m/>
    <m/>
    <m/>
    <m/>
    <n v="0"/>
    <m/>
  </r>
  <r>
    <x v="17"/>
    <x v="8"/>
    <x v="102"/>
    <x v="3"/>
    <x v="5"/>
    <n v="0"/>
    <m/>
    <m/>
    <m/>
    <m/>
    <n v="0"/>
    <m/>
  </r>
  <r>
    <x v="17"/>
    <x v="8"/>
    <x v="71"/>
    <x v="3"/>
    <x v="5"/>
    <n v="0"/>
    <m/>
    <m/>
    <m/>
    <m/>
    <n v="0"/>
    <m/>
  </r>
  <r>
    <x v="17"/>
    <x v="8"/>
    <x v="171"/>
    <x v="3"/>
    <x v="5"/>
    <n v="0"/>
    <m/>
    <m/>
    <m/>
    <m/>
    <n v="0"/>
    <m/>
  </r>
  <r>
    <x v="17"/>
    <x v="8"/>
    <x v="83"/>
    <x v="3"/>
    <x v="5"/>
    <n v="0"/>
    <m/>
    <m/>
    <m/>
    <m/>
    <n v="0"/>
    <m/>
  </r>
  <r>
    <x v="17"/>
    <x v="10"/>
    <x v="109"/>
    <x v="3"/>
    <x v="5"/>
    <n v="0"/>
    <m/>
    <m/>
    <m/>
    <m/>
    <n v="0"/>
    <m/>
  </r>
  <r>
    <x v="17"/>
    <x v="10"/>
    <x v="165"/>
    <x v="3"/>
    <x v="5"/>
    <n v="0"/>
    <m/>
    <m/>
    <m/>
    <m/>
    <n v="0"/>
    <m/>
  </r>
  <r>
    <x v="17"/>
    <x v="10"/>
    <x v="144"/>
    <x v="3"/>
    <x v="5"/>
    <n v="0"/>
    <m/>
    <m/>
    <m/>
    <m/>
    <n v="0"/>
    <m/>
  </r>
  <r>
    <x v="17"/>
    <x v="10"/>
    <x v="151"/>
    <x v="3"/>
    <x v="5"/>
    <n v="0"/>
    <m/>
    <m/>
    <m/>
    <m/>
    <n v="0"/>
    <m/>
  </r>
  <r>
    <x v="17"/>
    <x v="4"/>
    <x v="36"/>
    <x v="3"/>
    <x v="5"/>
    <n v="0"/>
    <m/>
    <m/>
    <m/>
    <m/>
    <n v="0"/>
    <m/>
  </r>
  <r>
    <x v="17"/>
    <x v="4"/>
    <x v="57"/>
    <x v="3"/>
    <x v="5"/>
    <n v="285419"/>
    <m/>
    <m/>
    <m/>
    <m/>
    <n v="285419"/>
    <m/>
  </r>
  <r>
    <x v="17"/>
    <x v="4"/>
    <x v="35"/>
    <x v="3"/>
    <x v="5"/>
    <n v="0"/>
    <m/>
    <m/>
    <m/>
    <m/>
    <n v="0"/>
    <m/>
  </r>
  <r>
    <x v="17"/>
    <x v="4"/>
    <x v="34"/>
    <x v="3"/>
    <x v="5"/>
    <n v="48860"/>
    <m/>
    <m/>
    <m/>
    <m/>
    <n v="48860"/>
    <m/>
  </r>
  <r>
    <x v="17"/>
    <x v="3"/>
    <x v="97"/>
    <x v="3"/>
    <x v="5"/>
    <n v="0"/>
    <m/>
    <m/>
    <m/>
    <m/>
    <n v="0"/>
    <m/>
  </r>
  <r>
    <x v="17"/>
    <x v="3"/>
    <x v="55"/>
    <x v="3"/>
    <x v="5"/>
    <n v="0"/>
    <m/>
    <m/>
    <m/>
    <m/>
    <n v="0"/>
    <m/>
  </r>
  <r>
    <x v="17"/>
    <x v="3"/>
    <x v="16"/>
    <x v="3"/>
    <x v="5"/>
    <n v="8254"/>
    <m/>
    <m/>
    <m/>
    <m/>
    <n v="8254"/>
    <m/>
  </r>
  <r>
    <x v="17"/>
    <x v="4"/>
    <x v="155"/>
    <x v="3"/>
    <x v="5"/>
    <n v="0"/>
    <m/>
    <m/>
    <m/>
    <m/>
    <n v="0"/>
    <m/>
  </r>
  <r>
    <x v="17"/>
    <x v="4"/>
    <x v="73"/>
    <x v="3"/>
    <x v="5"/>
    <n v="0"/>
    <m/>
    <m/>
    <m/>
    <m/>
    <n v="0"/>
    <m/>
  </r>
  <r>
    <x v="17"/>
    <x v="4"/>
    <x v="56"/>
    <x v="3"/>
    <x v="5"/>
    <n v="874"/>
    <m/>
    <m/>
    <m/>
    <m/>
    <n v="874"/>
    <m/>
  </r>
  <r>
    <x v="17"/>
    <x v="4"/>
    <x v="27"/>
    <x v="3"/>
    <x v="5"/>
    <n v="5036"/>
    <m/>
    <m/>
    <m/>
    <m/>
    <n v="5036"/>
    <m/>
  </r>
  <r>
    <x v="17"/>
    <x v="4"/>
    <x v="45"/>
    <x v="3"/>
    <x v="5"/>
    <n v="0"/>
    <m/>
    <m/>
    <m/>
    <m/>
    <n v="0"/>
    <m/>
  </r>
  <r>
    <x v="17"/>
    <x v="4"/>
    <x v="17"/>
    <x v="3"/>
    <x v="5"/>
    <n v="29385"/>
    <m/>
    <m/>
    <m/>
    <m/>
    <n v="29385"/>
    <m/>
  </r>
  <r>
    <x v="17"/>
    <x v="4"/>
    <x v="65"/>
    <x v="3"/>
    <x v="5"/>
    <n v="13390"/>
    <m/>
    <m/>
    <m/>
    <m/>
    <n v="13390"/>
    <m/>
  </r>
  <r>
    <x v="17"/>
    <x v="4"/>
    <x v="53"/>
    <x v="3"/>
    <x v="5"/>
    <n v="5224"/>
    <m/>
    <m/>
    <m/>
    <m/>
    <n v="5224"/>
    <m/>
  </r>
  <r>
    <x v="17"/>
    <x v="2"/>
    <x v="48"/>
    <x v="3"/>
    <x v="5"/>
    <n v="70746"/>
    <m/>
    <m/>
    <m/>
    <m/>
    <n v="70746"/>
    <m/>
  </r>
  <r>
    <x v="17"/>
    <x v="2"/>
    <x v="49"/>
    <x v="3"/>
    <x v="5"/>
    <n v="0"/>
    <m/>
    <m/>
    <m/>
    <m/>
    <n v="0"/>
    <m/>
  </r>
  <r>
    <x v="17"/>
    <x v="2"/>
    <x v="47"/>
    <x v="3"/>
    <x v="5"/>
    <n v="29462"/>
    <m/>
    <m/>
    <m/>
    <m/>
    <n v="29462"/>
    <m/>
  </r>
  <r>
    <x v="17"/>
    <x v="2"/>
    <x v="88"/>
    <x v="3"/>
    <x v="5"/>
    <n v="0"/>
    <m/>
    <m/>
    <m/>
    <m/>
    <n v="0"/>
    <m/>
  </r>
  <r>
    <x v="17"/>
    <x v="2"/>
    <x v="110"/>
    <x v="3"/>
    <x v="5"/>
    <n v="0"/>
    <m/>
    <m/>
    <m/>
    <m/>
    <n v="0"/>
    <m/>
  </r>
  <r>
    <x v="17"/>
    <x v="2"/>
    <x v="87"/>
    <x v="3"/>
    <x v="5"/>
    <n v="0"/>
    <m/>
    <m/>
    <m/>
    <m/>
    <n v="0"/>
    <m/>
  </r>
  <r>
    <x v="17"/>
    <x v="2"/>
    <x v="84"/>
    <x v="3"/>
    <x v="5"/>
    <n v="0"/>
    <m/>
    <m/>
    <m/>
    <m/>
    <n v="0"/>
    <m/>
  </r>
  <r>
    <x v="17"/>
    <x v="2"/>
    <x v="11"/>
    <x v="3"/>
    <x v="5"/>
    <n v="79484"/>
    <m/>
    <m/>
    <m/>
    <m/>
    <n v="79484"/>
    <m/>
  </r>
  <r>
    <x v="17"/>
    <x v="2"/>
    <x v="120"/>
    <x v="3"/>
    <x v="5"/>
    <n v="0"/>
    <m/>
    <m/>
    <m/>
    <m/>
    <n v="0"/>
    <m/>
  </r>
  <r>
    <x v="17"/>
    <x v="2"/>
    <x v="58"/>
    <x v="3"/>
    <x v="5"/>
    <n v="0"/>
    <m/>
    <m/>
    <m/>
    <m/>
    <n v="0"/>
    <m/>
  </r>
  <r>
    <x v="17"/>
    <x v="2"/>
    <x v="112"/>
    <x v="3"/>
    <x v="5"/>
    <n v="0"/>
    <m/>
    <m/>
    <m/>
    <m/>
    <n v="0"/>
    <m/>
  </r>
  <r>
    <x v="17"/>
    <x v="2"/>
    <x v="20"/>
    <x v="3"/>
    <x v="5"/>
    <n v="109407"/>
    <m/>
    <m/>
    <m/>
    <m/>
    <n v="109407"/>
    <m/>
  </r>
  <r>
    <x v="17"/>
    <x v="2"/>
    <x v="86"/>
    <x v="3"/>
    <x v="5"/>
    <n v="0"/>
    <m/>
    <m/>
    <m/>
    <m/>
    <n v="0"/>
    <m/>
  </r>
  <r>
    <x v="17"/>
    <x v="2"/>
    <x v="59"/>
    <x v="3"/>
    <x v="5"/>
    <n v="0"/>
    <m/>
    <m/>
    <m/>
    <m/>
    <n v="0"/>
    <m/>
  </r>
  <r>
    <x v="17"/>
    <x v="2"/>
    <x v="10"/>
    <x v="3"/>
    <x v="5"/>
    <n v="92883"/>
    <m/>
    <m/>
    <m/>
    <m/>
    <n v="92883"/>
    <m/>
  </r>
  <r>
    <x v="17"/>
    <x v="2"/>
    <x v="4"/>
    <x v="3"/>
    <x v="5"/>
    <n v="56859"/>
    <m/>
    <m/>
    <m/>
    <m/>
    <n v="56859"/>
    <m/>
  </r>
  <r>
    <x v="17"/>
    <x v="2"/>
    <x v="29"/>
    <x v="3"/>
    <x v="5"/>
    <n v="13516"/>
    <m/>
    <m/>
    <m/>
    <m/>
    <n v="13516"/>
    <m/>
  </r>
  <r>
    <x v="17"/>
    <x v="2"/>
    <x v="26"/>
    <x v="3"/>
    <x v="5"/>
    <n v="0"/>
    <m/>
    <m/>
    <m/>
    <m/>
    <n v="0"/>
    <m/>
  </r>
  <r>
    <x v="17"/>
    <x v="2"/>
    <x v="122"/>
    <x v="3"/>
    <x v="5"/>
    <n v="4457"/>
    <m/>
    <m/>
    <m/>
    <m/>
    <n v="4457"/>
    <m/>
  </r>
  <r>
    <x v="17"/>
    <x v="3"/>
    <x v="74"/>
    <x v="3"/>
    <x v="5"/>
    <n v="20068"/>
    <m/>
    <m/>
    <m/>
    <m/>
    <n v="20068"/>
    <m/>
  </r>
  <r>
    <x v="17"/>
    <x v="3"/>
    <x v="111"/>
    <x v="3"/>
    <x v="5"/>
    <n v="0"/>
    <m/>
    <m/>
    <m/>
    <m/>
    <n v="0"/>
    <m/>
  </r>
  <r>
    <x v="17"/>
    <x v="3"/>
    <x v="134"/>
    <x v="3"/>
    <x v="5"/>
    <n v="0"/>
    <m/>
    <m/>
    <m/>
    <m/>
    <n v="0"/>
    <m/>
  </r>
  <r>
    <x v="17"/>
    <x v="3"/>
    <x v="183"/>
    <x v="3"/>
    <x v="5"/>
    <n v="0"/>
    <m/>
    <m/>
    <m/>
    <m/>
    <n v="0"/>
    <m/>
  </r>
  <r>
    <x v="17"/>
    <x v="3"/>
    <x v="51"/>
    <x v="3"/>
    <x v="5"/>
    <n v="28634"/>
    <m/>
    <m/>
    <m/>
    <m/>
    <n v="28634"/>
    <m/>
  </r>
  <r>
    <x v="17"/>
    <x v="3"/>
    <x v="104"/>
    <x v="3"/>
    <x v="5"/>
    <n v="0"/>
    <m/>
    <m/>
    <m/>
    <m/>
    <n v="0"/>
    <m/>
  </r>
  <r>
    <x v="17"/>
    <x v="3"/>
    <x v="42"/>
    <x v="3"/>
    <x v="5"/>
    <n v="0"/>
    <m/>
    <m/>
    <m/>
    <m/>
    <n v="0"/>
    <m/>
  </r>
  <r>
    <x v="17"/>
    <x v="3"/>
    <x v="38"/>
    <x v="3"/>
    <x v="5"/>
    <n v="29279"/>
    <m/>
    <m/>
    <m/>
    <m/>
    <n v="29279"/>
    <m/>
  </r>
  <r>
    <x v="17"/>
    <x v="3"/>
    <x v="63"/>
    <x v="3"/>
    <x v="5"/>
    <n v="0"/>
    <m/>
    <m/>
    <m/>
    <m/>
    <n v="0"/>
    <m/>
  </r>
  <r>
    <x v="17"/>
    <x v="3"/>
    <x v="98"/>
    <x v="3"/>
    <x v="5"/>
    <n v="0"/>
    <m/>
    <m/>
    <m/>
    <m/>
    <n v="0"/>
    <m/>
  </r>
  <r>
    <x v="17"/>
    <x v="3"/>
    <x v="119"/>
    <x v="3"/>
    <x v="5"/>
    <n v="0"/>
    <m/>
    <m/>
    <m/>
    <m/>
    <n v="0"/>
    <m/>
  </r>
  <r>
    <x v="17"/>
    <x v="3"/>
    <x v="190"/>
    <x v="3"/>
    <x v="5"/>
    <n v="0"/>
    <m/>
    <m/>
    <m/>
    <m/>
    <n v="0"/>
    <m/>
  </r>
  <r>
    <x v="17"/>
    <x v="2"/>
    <x v="81"/>
    <x v="3"/>
    <x v="5"/>
    <n v="0"/>
    <m/>
    <m/>
    <m/>
    <m/>
    <n v="0"/>
    <m/>
  </r>
  <r>
    <x v="17"/>
    <x v="2"/>
    <x v="43"/>
    <x v="3"/>
    <x v="5"/>
    <n v="0"/>
    <m/>
    <m/>
    <m/>
    <m/>
    <n v="0"/>
    <m/>
  </r>
  <r>
    <x v="17"/>
    <x v="1"/>
    <x v="23"/>
    <x v="3"/>
    <x v="5"/>
    <n v="0"/>
    <m/>
    <m/>
    <m/>
    <m/>
    <n v="0"/>
    <m/>
  </r>
  <r>
    <x v="17"/>
    <x v="1"/>
    <x v="24"/>
    <x v="3"/>
    <x v="5"/>
    <n v="318515"/>
    <m/>
    <m/>
    <m/>
    <m/>
    <n v="318515"/>
    <m/>
  </r>
  <r>
    <x v="17"/>
    <x v="1"/>
    <x v="79"/>
    <x v="3"/>
    <x v="5"/>
    <n v="0"/>
    <m/>
    <m/>
    <m/>
    <m/>
    <n v="0"/>
    <m/>
  </r>
  <r>
    <x v="17"/>
    <x v="1"/>
    <x v="41"/>
    <x v="3"/>
    <x v="5"/>
    <n v="57866"/>
    <m/>
    <m/>
    <m/>
    <m/>
    <n v="57866"/>
    <m/>
  </r>
  <r>
    <x v="17"/>
    <x v="1"/>
    <x v="2"/>
    <x v="3"/>
    <x v="5"/>
    <n v="186619"/>
    <m/>
    <m/>
    <m/>
    <m/>
    <n v="186619"/>
    <m/>
  </r>
  <r>
    <x v="17"/>
    <x v="1"/>
    <x v="21"/>
    <x v="3"/>
    <x v="5"/>
    <n v="0"/>
    <m/>
    <m/>
    <m/>
    <m/>
    <n v="0"/>
    <m/>
  </r>
  <r>
    <x v="17"/>
    <x v="1"/>
    <x v="5"/>
    <x v="3"/>
    <x v="5"/>
    <n v="20656"/>
    <m/>
    <m/>
    <m/>
    <m/>
    <n v="20656"/>
    <m/>
  </r>
  <r>
    <x v="17"/>
    <x v="1"/>
    <x v="37"/>
    <x v="3"/>
    <x v="5"/>
    <n v="0"/>
    <m/>
    <m/>
    <m/>
    <m/>
    <n v="0"/>
    <m/>
  </r>
  <r>
    <x v="17"/>
    <x v="1"/>
    <x v="19"/>
    <x v="3"/>
    <x v="5"/>
    <n v="49208"/>
    <m/>
    <m/>
    <m/>
    <m/>
    <n v="49208"/>
    <m/>
  </r>
  <r>
    <x v="17"/>
    <x v="1"/>
    <x v="30"/>
    <x v="3"/>
    <x v="5"/>
    <n v="0"/>
    <m/>
    <m/>
    <m/>
    <m/>
    <n v="0"/>
    <m/>
  </r>
  <r>
    <x v="17"/>
    <x v="1"/>
    <x v="14"/>
    <x v="3"/>
    <x v="5"/>
    <n v="12061"/>
    <m/>
    <m/>
    <m/>
    <m/>
    <n v="12061"/>
    <m/>
  </r>
  <r>
    <x v="17"/>
    <x v="1"/>
    <x v="6"/>
    <x v="3"/>
    <x v="5"/>
    <n v="0"/>
    <m/>
    <m/>
    <m/>
    <m/>
    <n v="0"/>
    <m/>
  </r>
  <r>
    <x v="17"/>
    <x v="1"/>
    <x v="25"/>
    <x v="3"/>
    <x v="5"/>
    <n v="0"/>
    <m/>
    <m/>
    <m/>
    <m/>
    <n v="0"/>
    <m/>
  </r>
  <r>
    <x v="17"/>
    <x v="1"/>
    <x v="28"/>
    <x v="3"/>
    <x v="5"/>
    <n v="0"/>
    <m/>
    <m/>
    <m/>
    <m/>
    <n v="0"/>
    <m/>
  </r>
  <r>
    <x v="17"/>
    <x v="1"/>
    <x v="169"/>
    <x v="3"/>
    <x v="5"/>
    <n v="0"/>
    <m/>
    <m/>
    <m/>
    <m/>
    <n v="0"/>
    <m/>
  </r>
  <r>
    <x v="17"/>
    <x v="1"/>
    <x v="64"/>
    <x v="3"/>
    <x v="5"/>
    <n v="0"/>
    <m/>
    <m/>
    <m/>
    <m/>
    <n v="0"/>
    <m/>
  </r>
  <r>
    <x v="17"/>
    <x v="1"/>
    <x v="75"/>
    <x v="3"/>
    <x v="5"/>
    <n v="0"/>
    <m/>
    <m/>
    <m/>
    <m/>
    <n v="0"/>
    <m/>
  </r>
  <r>
    <x v="17"/>
    <x v="1"/>
    <x v="94"/>
    <x v="3"/>
    <x v="5"/>
    <n v="0"/>
    <m/>
    <m/>
    <m/>
    <m/>
    <n v="0"/>
    <m/>
  </r>
  <r>
    <x v="17"/>
    <x v="1"/>
    <x v="163"/>
    <x v="3"/>
    <x v="5"/>
    <n v="0"/>
    <m/>
    <m/>
    <m/>
    <m/>
    <n v="0"/>
    <m/>
  </r>
  <r>
    <x v="17"/>
    <x v="1"/>
    <x v="166"/>
    <x v="3"/>
    <x v="5"/>
    <n v="0"/>
    <m/>
    <m/>
    <m/>
    <m/>
    <n v="0"/>
    <m/>
  </r>
  <r>
    <x v="17"/>
    <x v="1"/>
    <x v="116"/>
    <x v="3"/>
    <x v="5"/>
    <n v="0"/>
    <m/>
    <m/>
    <m/>
    <m/>
    <n v="0"/>
    <m/>
  </r>
  <r>
    <x v="17"/>
    <x v="1"/>
    <x v="145"/>
    <x v="3"/>
    <x v="5"/>
    <n v="0"/>
    <m/>
    <m/>
    <m/>
    <m/>
    <n v="0"/>
    <m/>
  </r>
  <r>
    <x v="17"/>
    <x v="1"/>
    <x v="118"/>
    <x v="3"/>
    <x v="5"/>
    <n v="0"/>
    <m/>
    <m/>
    <m/>
    <m/>
    <n v="0"/>
    <m/>
  </r>
  <r>
    <x v="17"/>
    <x v="1"/>
    <x v="153"/>
    <x v="3"/>
    <x v="5"/>
    <n v="0"/>
    <m/>
    <m/>
    <m/>
    <m/>
    <n v="0"/>
    <m/>
  </r>
  <r>
    <x v="17"/>
    <x v="1"/>
    <x v="129"/>
    <x v="3"/>
    <x v="5"/>
    <n v="0"/>
    <m/>
    <m/>
    <m/>
    <m/>
    <n v="0"/>
    <m/>
  </r>
  <r>
    <x v="17"/>
    <x v="1"/>
    <x v="93"/>
    <x v="3"/>
    <x v="5"/>
    <n v="0"/>
    <m/>
    <m/>
    <m/>
    <m/>
    <n v="0"/>
    <m/>
  </r>
  <r>
    <x v="17"/>
    <x v="1"/>
    <x v="67"/>
    <x v="3"/>
    <x v="5"/>
    <n v="0"/>
    <m/>
    <m/>
    <m/>
    <m/>
    <n v="0"/>
    <m/>
  </r>
  <r>
    <x v="17"/>
    <x v="1"/>
    <x v="85"/>
    <x v="3"/>
    <x v="5"/>
    <n v="0"/>
    <m/>
    <m/>
    <m/>
    <m/>
    <n v="0"/>
    <m/>
  </r>
  <r>
    <x v="17"/>
    <x v="1"/>
    <x v="99"/>
    <x v="3"/>
    <x v="5"/>
    <n v="0"/>
    <m/>
    <m/>
    <m/>
    <m/>
    <n v="0"/>
    <m/>
  </r>
  <r>
    <x v="17"/>
    <x v="1"/>
    <x v="123"/>
    <x v="3"/>
    <x v="5"/>
    <n v="0"/>
    <m/>
    <m/>
    <m/>
    <m/>
    <n v="0"/>
    <m/>
  </r>
  <r>
    <x v="17"/>
    <x v="1"/>
    <x v="100"/>
    <x v="3"/>
    <x v="5"/>
    <n v="0"/>
    <m/>
    <m/>
    <m/>
    <m/>
    <n v="0"/>
    <m/>
  </r>
  <r>
    <x v="17"/>
    <x v="1"/>
    <x v="3"/>
    <x v="3"/>
    <x v="5"/>
    <n v="0"/>
    <m/>
    <m/>
    <m/>
    <m/>
    <n v="0"/>
    <m/>
  </r>
  <r>
    <x v="17"/>
    <x v="1"/>
    <x v="13"/>
    <x v="3"/>
    <x v="5"/>
    <n v="6009"/>
    <m/>
    <m/>
    <m/>
    <m/>
    <n v="6009"/>
    <m/>
  </r>
  <r>
    <x v="17"/>
    <x v="1"/>
    <x v="15"/>
    <x v="3"/>
    <x v="5"/>
    <n v="12513"/>
    <m/>
    <m/>
    <m/>
    <m/>
    <n v="12513"/>
    <m/>
  </r>
  <r>
    <x v="17"/>
    <x v="1"/>
    <x v="76"/>
    <x v="3"/>
    <x v="5"/>
    <n v="21611"/>
    <m/>
    <m/>
    <m/>
    <m/>
    <n v="21611"/>
    <m/>
  </r>
  <r>
    <x v="17"/>
    <x v="1"/>
    <x v="92"/>
    <x v="3"/>
    <x v="5"/>
    <n v="0"/>
    <m/>
    <m/>
    <m/>
    <m/>
    <n v="0"/>
    <m/>
  </r>
  <r>
    <x v="17"/>
    <x v="1"/>
    <x v="125"/>
    <x v="3"/>
    <x v="5"/>
    <n v="0"/>
    <m/>
    <m/>
    <m/>
    <m/>
    <n v="0"/>
    <m/>
  </r>
  <r>
    <x v="17"/>
    <x v="1"/>
    <x v="127"/>
    <x v="3"/>
    <x v="5"/>
    <n v="0"/>
    <m/>
    <m/>
    <m/>
    <m/>
    <n v="0"/>
    <m/>
  </r>
  <r>
    <x v="17"/>
    <x v="1"/>
    <x v="141"/>
    <x v="3"/>
    <x v="5"/>
    <n v="0"/>
    <m/>
    <m/>
    <m/>
    <m/>
    <n v="0"/>
    <m/>
  </r>
  <r>
    <x v="17"/>
    <x v="5"/>
    <x v="89"/>
    <x v="3"/>
    <x v="5"/>
    <n v="0"/>
    <m/>
    <m/>
    <m/>
    <m/>
    <n v="0"/>
    <m/>
  </r>
  <r>
    <x v="17"/>
    <x v="5"/>
    <x v="69"/>
    <x v="3"/>
    <x v="5"/>
    <n v="0"/>
    <m/>
    <m/>
    <m/>
    <m/>
    <n v="0"/>
    <m/>
  </r>
  <r>
    <x v="17"/>
    <x v="5"/>
    <x v="33"/>
    <x v="3"/>
    <x v="5"/>
    <n v="40888"/>
    <m/>
    <m/>
    <m/>
    <m/>
    <n v="40888"/>
    <m/>
  </r>
  <r>
    <x v="17"/>
    <x v="5"/>
    <x v="39"/>
    <x v="3"/>
    <x v="5"/>
    <n v="6947"/>
    <m/>
    <m/>
    <m/>
    <m/>
    <n v="6947"/>
    <m/>
  </r>
  <r>
    <x v="17"/>
    <x v="5"/>
    <x v="22"/>
    <x v="3"/>
    <x v="5"/>
    <n v="101993"/>
    <m/>
    <m/>
    <m/>
    <m/>
    <n v="101993"/>
    <m/>
  </r>
  <r>
    <x v="17"/>
    <x v="7"/>
    <x v="121"/>
    <x v="3"/>
    <x v="5"/>
    <n v="0"/>
    <m/>
    <m/>
    <m/>
    <m/>
    <n v="0"/>
    <m/>
  </r>
  <r>
    <x v="17"/>
    <x v="7"/>
    <x v="52"/>
    <x v="3"/>
    <x v="5"/>
    <n v="22245"/>
    <m/>
    <m/>
    <m/>
    <m/>
    <n v="22245"/>
    <m/>
  </r>
  <r>
    <x v="17"/>
    <x v="7"/>
    <x v="82"/>
    <x v="3"/>
    <x v="5"/>
    <n v="25309"/>
    <m/>
    <m/>
    <m/>
    <m/>
    <n v="25309"/>
    <m/>
  </r>
  <r>
    <x v="17"/>
    <x v="5"/>
    <x v="66"/>
    <x v="3"/>
    <x v="5"/>
    <n v="0"/>
    <m/>
    <m/>
    <m/>
    <m/>
    <n v="0"/>
    <m/>
  </r>
  <r>
    <x v="17"/>
    <x v="7"/>
    <x v="117"/>
    <x v="3"/>
    <x v="5"/>
    <n v="0"/>
    <m/>
    <m/>
    <m/>
    <m/>
    <n v="0"/>
    <m/>
  </r>
  <r>
    <x v="17"/>
    <x v="7"/>
    <x v="115"/>
    <x v="3"/>
    <x v="5"/>
    <n v="0"/>
    <m/>
    <m/>
    <m/>
    <m/>
    <n v="0"/>
    <m/>
  </r>
  <r>
    <x v="17"/>
    <x v="7"/>
    <x v="139"/>
    <x v="3"/>
    <x v="5"/>
    <n v="0"/>
    <m/>
    <m/>
    <m/>
    <m/>
    <n v="0"/>
    <m/>
  </r>
  <r>
    <x v="17"/>
    <x v="7"/>
    <x v="72"/>
    <x v="3"/>
    <x v="5"/>
    <n v="0"/>
    <m/>
    <m/>
    <m/>
    <m/>
    <n v="0"/>
    <m/>
  </r>
  <r>
    <x v="17"/>
    <x v="7"/>
    <x v="62"/>
    <x v="3"/>
    <x v="5"/>
    <n v="76254"/>
    <m/>
    <m/>
    <m/>
    <m/>
    <n v="76254"/>
    <m/>
  </r>
  <r>
    <x v="17"/>
    <x v="7"/>
    <x v="149"/>
    <x v="3"/>
    <x v="5"/>
    <n v="0"/>
    <m/>
    <m/>
    <m/>
    <m/>
    <n v="0"/>
    <m/>
  </r>
  <r>
    <x v="17"/>
    <x v="7"/>
    <x v="133"/>
    <x v="3"/>
    <x v="5"/>
    <n v="0"/>
    <m/>
    <m/>
    <m/>
    <m/>
    <n v="0"/>
    <m/>
  </r>
  <r>
    <x v="17"/>
    <x v="7"/>
    <x v="130"/>
    <x v="3"/>
    <x v="5"/>
    <n v="0"/>
    <m/>
    <m/>
    <m/>
    <m/>
    <n v="0"/>
    <m/>
  </r>
  <r>
    <x v="17"/>
    <x v="9"/>
    <x v="106"/>
    <x v="3"/>
    <x v="5"/>
    <n v="0"/>
    <m/>
    <m/>
    <m/>
    <m/>
    <n v="0"/>
    <m/>
  </r>
  <r>
    <x v="17"/>
    <x v="9"/>
    <x v="107"/>
    <x v="3"/>
    <x v="5"/>
    <n v="0"/>
    <m/>
    <m/>
    <m/>
    <m/>
    <n v="0"/>
    <m/>
  </r>
  <r>
    <x v="17"/>
    <x v="9"/>
    <x v="126"/>
    <x v="3"/>
    <x v="5"/>
    <n v="0"/>
    <m/>
    <m/>
    <m/>
    <m/>
    <n v="0"/>
    <m/>
  </r>
  <r>
    <x v="17"/>
    <x v="9"/>
    <x v="154"/>
    <x v="3"/>
    <x v="5"/>
    <n v="0"/>
    <m/>
    <m/>
    <m/>
    <m/>
    <n v="0"/>
    <m/>
  </r>
  <r>
    <x v="17"/>
    <x v="9"/>
    <x v="95"/>
    <x v="3"/>
    <x v="5"/>
    <n v="0"/>
    <m/>
    <m/>
    <m/>
    <m/>
    <n v="0"/>
    <m/>
  </r>
  <r>
    <x v="17"/>
    <x v="9"/>
    <x v="161"/>
    <x v="3"/>
    <x v="5"/>
    <n v="0"/>
    <m/>
    <m/>
    <m/>
    <m/>
    <n v="0"/>
    <m/>
  </r>
  <r>
    <x v="17"/>
    <x v="9"/>
    <x v="158"/>
    <x v="3"/>
    <x v="5"/>
    <n v="0"/>
    <m/>
    <m/>
    <m/>
    <m/>
    <n v="0"/>
    <m/>
  </r>
  <r>
    <x v="17"/>
    <x v="9"/>
    <x v="148"/>
    <x v="3"/>
    <x v="5"/>
    <n v="0"/>
    <m/>
    <m/>
    <m/>
    <m/>
    <n v="0"/>
    <m/>
  </r>
  <r>
    <x v="17"/>
    <x v="9"/>
    <x v="142"/>
    <x v="3"/>
    <x v="5"/>
    <n v="0"/>
    <m/>
    <m/>
    <m/>
    <m/>
    <n v="0"/>
    <m/>
  </r>
  <r>
    <x v="17"/>
    <x v="9"/>
    <x v="173"/>
    <x v="3"/>
    <x v="5"/>
    <n v="0"/>
    <m/>
    <m/>
    <m/>
    <m/>
    <n v="0"/>
    <m/>
  </r>
  <r>
    <x v="17"/>
    <x v="9"/>
    <x v="137"/>
    <x v="3"/>
    <x v="5"/>
    <n v="0"/>
    <m/>
    <m/>
    <m/>
    <m/>
    <n v="0"/>
    <m/>
  </r>
  <r>
    <x v="17"/>
    <x v="9"/>
    <x v="146"/>
    <x v="3"/>
    <x v="5"/>
    <n v="0"/>
    <m/>
    <m/>
    <m/>
    <m/>
    <n v="0"/>
    <m/>
  </r>
  <r>
    <x v="17"/>
    <x v="9"/>
    <x v="159"/>
    <x v="3"/>
    <x v="5"/>
    <n v="0"/>
    <m/>
    <m/>
    <m/>
    <m/>
    <n v="0"/>
    <m/>
  </r>
  <r>
    <x v="17"/>
    <x v="9"/>
    <x v="170"/>
    <x v="3"/>
    <x v="5"/>
    <n v="0"/>
    <m/>
    <m/>
    <m/>
    <m/>
    <n v="0"/>
    <m/>
  </r>
  <r>
    <x v="17"/>
    <x v="12"/>
    <x v="157"/>
    <x v="3"/>
    <x v="5"/>
    <n v="0"/>
    <m/>
    <m/>
    <m/>
    <m/>
    <n v="0"/>
    <m/>
  </r>
  <r>
    <x v="17"/>
    <x v="12"/>
    <x v="156"/>
    <x v="3"/>
    <x v="5"/>
    <n v="0"/>
    <m/>
    <m/>
    <m/>
    <m/>
    <n v="0"/>
    <m/>
  </r>
  <r>
    <x v="17"/>
    <x v="0"/>
    <x v="9"/>
    <x v="3"/>
    <x v="5"/>
    <n v="0"/>
    <m/>
    <m/>
    <m/>
    <m/>
    <n v="0"/>
    <m/>
  </r>
  <r>
    <x v="17"/>
    <x v="0"/>
    <x v="0"/>
    <x v="3"/>
    <x v="5"/>
    <n v="0"/>
    <m/>
    <m/>
    <m/>
    <m/>
    <n v="0"/>
    <m/>
  </r>
  <r>
    <x v="17"/>
    <x v="0"/>
    <x v="68"/>
    <x v="3"/>
    <x v="5"/>
    <n v="0"/>
    <m/>
    <m/>
    <m/>
    <m/>
    <n v="0"/>
    <m/>
  </r>
  <r>
    <x v="17"/>
    <x v="0"/>
    <x v="128"/>
    <x v="3"/>
    <x v="5"/>
    <n v="0"/>
    <m/>
    <m/>
    <m/>
    <m/>
    <n v="0"/>
    <m/>
  </r>
  <r>
    <x v="17"/>
    <x v="0"/>
    <x v="124"/>
    <x v="3"/>
    <x v="5"/>
    <n v="0"/>
    <m/>
    <m/>
    <m/>
    <m/>
    <n v="0"/>
    <m/>
  </r>
  <r>
    <x v="17"/>
    <x v="0"/>
    <x v="12"/>
    <x v="3"/>
    <x v="5"/>
    <n v="0"/>
    <m/>
    <m/>
    <m/>
    <m/>
    <n v="0"/>
    <m/>
  </r>
  <r>
    <x v="17"/>
    <x v="0"/>
    <x v="40"/>
    <x v="3"/>
    <x v="5"/>
    <n v="0"/>
    <m/>
    <m/>
    <m/>
    <m/>
    <n v="0"/>
    <m/>
  </r>
  <r>
    <x v="17"/>
    <x v="0"/>
    <x v="70"/>
    <x v="3"/>
    <x v="5"/>
    <n v="0"/>
    <m/>
    <m/>
    <m/>
    <m/>
    <n v="0"/>
    <m/>
  </r>
  <r>
    <x v="17"/>
    <x v="0"/>
    <x v="77"/>
    <x v="3"/>
    <x v="5"/>
    <n v="0"/>
    <m/>
    <m/>
    <m/>
    <m/>
    <n v="0"/>
    <m/>
  </r>
  <r>
    <x v="17"/>
    <x v="0"/>
    <x v="131"/>
    <x v="3"/>
    <x v="5"/>
    <n v="0"/>
    <m/>
    <m/>
    <m/>
    <m/>
    <n v="0"/>
    <m/>
  </r>
  <r>
    <x v="17"/>
    <x v="0"/>
    <x v="7"/>
    <x v="3"/>
    <x v="5"/>
    <n v="0"/>
    <m/>
    <m/>
    <m/>
    <m/>
    <n v="0"/>
    <m/>
  </r>
  <r>
    <x v="17"/>
    <x v="0"/>
    <x v="50"/>
    <x v="3"/>
    <x v="5"/>
    <n v="0"/>
    <m/>
    <m/>
    <m/>
    <m/>
    <n v="0"/>
    <m/>
  </r>
  <r>
    <x v="17"/>
    <x v="0"/>
    <x v="1"/>
    <x v="3"/>
    <x v="5"/>
    <n v="0"/>
    <m/>
    <m/>
    <m/>
    <m/>
    <n v="0"/>
    <m/>
  </r>
  <r>
    <x v="17"/>
    <x v="0"/>
    <x v="8"/>
    <x v="3"/>
    <x v="5"/>
    <n v="0"/>
    <m/>
    <m/>
    <m/>
    <m/>
    <n v="0"/>
    <m/>
  </r>
  <r>
    <x v="17"/>
    <x v="0"/>
    <x v="60"/>
    <x v="3"/>
    <x v="5"/>
    <n v="0"/>
    <m/>
    <m/>
    <m/>
    <m/>
    <n v="0"/>
    <m/>
  </r>
  <r>
    <x v="17"/>
    <x v="0"/>
    <x v="78"/>
    <x v="3"/>
    <x v="5"/>
    <n v="0"/>
    <m/>
    <m/>
    <m/>
    <m/>
    <n v="0"/>
    <m/>
  </r>
  <r>
    <x v="17"/>
    <x v="0"/>
    <x v="101"/>
    <x v="3"/>
    <x v="5"/>
    <n v="0"/>
    <m/>
    <m/>
    <m/>
    <m/>
    <n v="0"/>
    <m/>
  </r>
  <r>
    <x v="17"/>
    <x v="0"/>
    <x v="32"/>
    <x v="3"/>
    <x v="5"/>
    <n v="0"/>
    <m/>
    <m/>
    <m/>
    <m/>
    <n v="0"/>
    <m/>
  </r>
  <r>
    <x v="17"/>
    <x v="0"/>
    <x v="132"/>
    <x v="3"/>
    <x v="5"/>
    <n v="0"/>
    <m/>
    <m/>
    <m/>
    <m/>
    <n v="0"/>
    <m/>
  </r>
  <r>
    <x v="17"/>
    <x v="0"/>
    <x v="162"/>
    <x v="3"/>
    <x v="5"/>
    <n v="0"/>
    <m/>
    <m/>
    <m/>
    <m/>
    <n v="0"/>
    <m/>
  </r>
  <r>
    <x v="17"/>
    <x v="0"/>
    <x v="18"/>
    <x v="3"/>
    <x v="5"/>
    <n v="0"/>
    <m/>
    <m/>
    <m/>
    <m/>
    <n v="0"/>
    <m/>
  </r>
  <r>
    <x v="17"/>
    <x v="0"/>
    <x v="46"/>
    <x v="3"/>
    <x v="5"/>
    <n v="0"/>
    <m/>
    <m/>
    <m/>
    <m/>
    <n v="0"/>
    <m/>
  </r>
  <r>
    <x v="17"/>
    <x v="0"/>
    <x v="31"/>
    <x v="3"/>
    <x v="5"/>
    <n v="0"/>
    <m/>
    <m/>
    <m/>
    <m/>
    <n v="0"/>
    <m/>
  </r>
  <r>
    <x v="17"/>
    <x v="0"/>
    <x v="96"/>
    <x v="3"/>
    <x v="5"/>
    <n v="0"/>
    <m/>
    <m/>
    <m/>
    <m/>
    <n v="0"/>
    <m/>
  </r>
  <r>
    <x v="17"/>
    <x v="0"/>
    <x v="54"/>
    <x v="3"/>
    <x v="5"/>
    <n v="0"/>
    <m/>
    <m/>
    <m/>
    <m/>
    <n v="0"/>
    <m/>
  </r>
  <r>
    <x v="17"/>
    <x v="0"/>
    <x v="103"/>
    <x v="3"/>
    <x v="5"/>
    <n v="0"/>
    <m/>
    <m/>
    <m/>
    <m/>
    <n v="0"/>
    <m/>
  </r>
  <r>
    <x v="17"/>
    <x v="11"/>
    <x v="113"/>
    <x v="3"/>
    <x v="10"/>
    <n v="0"/>
    <m/>
    <m/>
    <m/>
    <m/>
    <n v="0"/>
    <m/>
  </r>
  <r>
    <x v="17"/>
    <x v="6"/>
    <x v="108"/>
    <x v="3"/>
    <x v="10"/>
    <n v="0"/>
    <m/>
    <m/>
    <m/>
    <m/>
    <n v="0"/>
    <m/>
  </r>
  <r>
    <x v="17"/>
    <x v="6"/>
    <x v="91"/>
    <x v="3"/>
    <x v="10"/>
    <n v="0"/>
    <m/>
    <m/>
    <m/>
    <m/>
    <n v="0"/>
    <m/>
  </r>
  <r>
    <x v="17"/>
    <x v="6"/>
    <x v="80"/>
    <x v="3"/>
    <x v="10"/>
    <n v="0"/>
    <m/>
    <m/>
    <m/>
    <m/>
    <n v="0"/>
    <m/>
  </r>
  <r>
    <x v="17"/>
    <x v="6"/>
    <x v="44"/>
    <x v="3"/>
    <x v="10"/>
    <n v="0"/>
    <m/>
    <m/>
    <m/>
    <m/>
    <n v="0"/>
    <m/>
  </r>
  <r>
    <x v="17"/>
    <x v="6"/>
    <x v="90"/>
    <x v="3"/>
    <x v="10"/>
    <n v="0"/>
    <m/>
    <m/>
    <m/>
    <m/>
    <n v="0"/>
    <m/>
  </r>
  <r>
    <x v="17"/>
    <x v="6"/>
    <x v="177"/>
    <x v="3"/>
    <x v="10"/>
    <n v="0"/>
    <m/>
    <m/>
    <m/>
    <m/>
    <n v="0"/>
    <m/>
  </r>
  <r>
    <x v="17"/>
    <x v="6"/>
    <x v="61"/>
    <x v="3"/>
    <x v="10"/>
    <n v="0"/>
    <m/>
    <m/>
    <m/>
    <m/>
    <n v="0"/>
    <m/>
  </r>
  <r>
    <x v="17"/>
    <x v="6"/>
    <x v="105"/>
    <x v="3"/>
    <x v="10"/>
    <n v="0"/>
    <m/>
    <m/>
    <m/>
    <m/>
    <n v="0"/>
    <m/>
  </r>
  <r>
    <x v="17"/>
    <x v="6"/>
    <x v="138"/>
    <x v="3"/>
    <x v="10"/>
    <n v="0"/>
    <m/>
    <m/>
    <m/>
    <m/>
    <n v="0"/>
    <m/>
  </r>
  <r>
    <x v="17"/>
    <x v="8"/>
    <x v="136"/>
    <x v="3"/>
    <x v="10"/>
    <n v="0"/>
    <m/>
    <m/>
    <m/>
    <m/>
    <n v="0"/>
    <m/>
  </r>
  <r>
    <x v="17"/>
    <x v="8"/>
    <x v="182"/>
    <x v="3"/>
    <x v="10"/>
    <n v="0"/>
    <m/>
    <m/>
    <m/>
    <m/>
    <n v="0"/>
    <m/>
  </r>
  <r>
    <x v="17"/>
    <x v="8"/>
    <x v="179"/>
    <x v="3"/>
    <x v="10"/>
    <n v="0"/>
    <m/>
    <m/>
    <m/>
    <m/>
    <n v="0"/>
    <m/>
  </r>
  <r>
    <x v="17"/>
    <x v="8"/>
    <x v="135"/>
    <x v="3"/>
    <x v="10"/>
    <n v="0"/>
    <m/>
    <m/>
    <m/>
    <m/>
    <n v="0"/>
    <m/>
  </r>
  <r>
    <x v="17"/>
    <x v="8"/>
    <x v="114"/>
    <x v="3"/>
    <x v="10"/>
    <n v="0"/>
    <m/>
    <m/>
    <m/>
    <m/>
    <n v="0"/>
    <m/>
  </r>
  <r>
    <x v="17"/>
    <x v="8"/>
    <x v="175"/>
    <x v="3"/>
    <x v="10"/>
    <n v="0"/>
    <m/>
    <m/>
    <m/>
    <m/>
    <n v="0"/>
    <m/>
  </r>
  <r>
    <x v="17"/>
    <x v="8"/>
    <x v="221"/>
    <x v="3"/>
    <x v="10"/>
    <n v="0"/>
    <m/>
    <m/>
    <m/>
    <m/>
    <n v="0"/>
    <m/>
  </r>
  <r>
    <x v="17"/>
    <x v="8"/>
    <x v="102"/>
    <x v="3"/>
    <x v="10"/>
    <n v="0"/>
    <m/>
    <m/>
    <m/>
    <m/>
    <n v="0"/>
    <m/>
  </r>
  <r>
    <x v="17"/>
    <x v="8"/>
    <x v="71"/>
    <x v="3"/>
    <x v="10"/>
    <n v="0"/>
    <m/>
    <m/>
    <m/>
    <m/>
    <n v="0"/>
    <m/>
  </r>
  <r>
    <x v="17"/>
    <x v="8"/>
    <x v="171"/>
    <x v="3"/>
    <x v="10"/>
    <n v="0"/>
    <m/>
    <m/>
    <m/>
    <m/>
    <n v="0"/>
    <m/>
  </r>
  <r>
    <x v="17"/>
    <x v="8"/>
    <x v="83"/>
    <x v="3"/>
    <x v="10"/>
    <n v="0"/>
    <m/>
    <m/>
    <m/>
    <m/>
    <n v="0"/>
    <m/>
  </r>
  <r>
    <x v="17"/>
    <x v="10"/>
    <x v="109"/>
    <x v="3"/>
    <x v="10"/>
    <n v="0"/>
    <m/>
    <m/>
    <m/>
    <m/>
    <n v="0"/>
    <m/>
  </r>
  <r>
    <x v="17"/>
    <x v="10"/>
    <x v="165"/>
    <x v="3"/>
    <x v="10"/>
    <n v="0"/>
    <m/>
    <m/>
    <m/>
    <m/>
    <n v="0"/>
    <m/>
  </r>
  <r>
    <x v="17"/>
    <x v="10"/>
    <x v="144"/>
    <x v="3"/>
    <x v="10"/>
    <n v="0"/>
    <m/>
    <m/>
    <m/>
    <m/>
    <n v="0"/>
    <m/>
  </r>
  <r>
    <x v="17"/>
    <x v="10"/>
    <x v="151"/>
    <x v="3"/>
    <x v="10"/>
    <n v="0"/>
    <m/>
    <m/>
    <m/>
    <m/>
    <n v="0"/>
    <m/>
  </r>
  <r>
    <x v="17"/>
    <x v="4"/>
    <x v="36"/>
    <x v="3"/>
    <x v="10"/>
    <n v="495509"/>
    <m/>
    <m/>
    <m/>
    <m/>
    <n v="495509"/>
    <m/>
  </r>
  <r>
    <x v="17"/>
    <x v="4"/>
    <x v="57"/>
    <x v="3"/>
    <x v="10"/>
    <n v="175210"/>
    <m/>
    <m/>
    <m/>
    <m/>
    <n v="175210"/>
    <m/>
  </r>
  <r>
    <x v="17"/>
    <x v="4"/>
    <x v="35"/>
    <x v="3"/>
    <x v="10"/>
    <n v="196193"/>
    <m/>
    <m/>
    <m/>
    <m/>
    <n v="196193"/>
    <m/>
  </r>
  <r>
    <x v="17"/>
    <x v="4"/>
    <x v="34"/>
    <x v="3"/>
    <x v="10"/>
    <n v="127924"/>
    <m/>
    <m/>
    <m/>
    <m/>
    <n v="127924"/>
    <m/>
  </r>
  <r>
    <x v="17"/>
    <x v="3"/>
    <x v="97"/>
    <x v="3"/>
    <x v="10"/>
    <n v="49294"/>
    <m/>
    <m/>
    <m/>
    <m/>
    <n v="49294"/>
    <m/>
  </r>
  <r>
    <x v="17"/>
    <x v="3"/>
    <x v="55"/>
    <x v="3"/>
    <x v="10"/>
    <n v="0"/>
    <m/>
    <m/>
    <m/>
    <m/>
    <n v="0"/>
    <m/>
  </r>
  <r>
    <x v="17"/>
    <x v="3"/>
    <x v="16"/>
    <x v="3"/>
    <x v="10"/>
    <n v="0"/>
    <m/>
    <m/>
    <m/>
    <m/>
    <n v="0"/>
    <m/>
  </r>
  <r>
    <x v="17"/>
    <x v="4"/>
    <x v="155"/>
    <x v="3"/>
    <x v="10"/>
    <n v="0"/>
    <m/>
    <m/>
    <m/>
    <m/>
    <n v="0"/>
    <m/>
  </r>
  <r>
    <x v="17"/>
    <x v="4"/>
    <x v="73"/>
    <x v="3"/>
    <x v="10"/>
    <n v="0"/>
    <m/>
    <m/>
    <m/>
    <m/>
    <n v="0"/>
    <m/>
  </r>
  <r>
    <x v="17"/>
    <x v="4"/>
    <x v="56"/>
    <x v="3"/>
    <x v="10"/>
    <n v="0"/>
    <m/>
    <m/>
    <m/>
    <m/>
    <n v="0"/>
    <m/>
  </r>
  <r>
    <x v="17"/>
    <x v="4"/>
    <x v="27"/>
    <x v="3"/>
    <x v="10"/>
    <n v="247069"/>
    <m/>
    <m/>
    <m/>
    <m/>
    <n v="247069"/>
    <m/>
  </r>
  <r>
    <x v="17"/>
    <x v="4"/>
    <x v="45"/>
    <x v="3"/>
    <x v="10"/>
    <n v="0"/>
    <m/>
    <m/>
    <m/>
    <m/>
    <n v="0"/>
    <m/>
  </r>
  <r>
    <x v="17"/>
    <x v="4"/>
    <x v="17"/>
    <x v="3"/>
    <x v="10"/>
    <n v="162385"/>
    <m/>
    <m/>
    <m/>
    <m/>
    <n v="162385"/>
    <m/>
  </r>
  <r>
    <x v="17"/>
    <x v="4"/>
    <x v="65"/>
    <x v="3"/>
    <x v="10"/>
    <n v="95416"/>
    <m/>
    <m/>
    <m/>
    <m/>
    <n v="95416"/>
    <m/>
  </r>
  <r>
    <x v="17"/>
    <x v="4"/>
    <x v="53"/>
    <x v="3"/>
    <x v="10"/>
    <n v="0"/>
    <m/>
    <m/>
    <m/>
    <m/>
    <n v="0"/>
    <m/>
  </r>
  <r>
    <x v="17"/>
    <x v="2"/>
    <x v="48"/>
    <x v="3"/>
    <x v="10"/>
    <n v="417902"/>
    <m/>
    <m/>
    <m/>
    <m/>
    <n v="417902"/>
    <m/>
  </r>
  <r>
    <x v="17"/>
    <x v="2"/>
    <x v="49"/>
    <x v="3"/>
    <x v="10"/>
    <n v="50790"/>
    <m/>
    <m/>
    <m/>
    <m/>
    <n v="50790"/>
    <m/>
  </r>
  <r>
    <x v="17"/>
    <x v="2"/>
    <x v="47"/>
    <x v="3"/>
    <x v="10"/>
    <n v="10271"/>
    <m/>
    <m/>
    <m/>
    <m/>
    <n v="10271"/>
    <m/>
  </r>
  <r>
    <x v="17"/>
    <x v="2"/>
    <x v="88"/>
    <x v="3"/>
    <x v="10"/>
    <n v="0"/>
    <m/>
    <m/>
    <m/>
    <m/>
    <n v="0"/>
    <m/>
  </r>
  <r>
    <x v="17"/>
    <x v="2"/>
    <x v="110"/>
    <x v="3"/>
    <x v="10"/>
    <n v="0"/>
    <m/>
    <m/>
    <m/>
    <m/>
    <n v="0"/>
    <m/>
  </r>
  <r>
    <x v="17"/>
    <x v="2"/>
    <x v="87"/>
    <x v="3"/>
    <x v="10"/>
    <n v="0"/>
    <m/>
    <m/>
    <m/>
    <m/>
    <n v="0"/>
    <m/>
  </r>
  <r>
    <x v="17"/>
    <x v="2"/>
    <x v="84"/>
    <x v="3"/>
    <x v="10"/>
    <n v="22916"/>
    <m/>
    <m/>
    <m/>
    <m/>
    <n v="22916"/>
    <m/>
  </r>
  <r>
    <x v="17"/>
    <x v="2"/>
    <x v="11"/>
    <x v="3"/>
    <x v="10"/>
    <n v="244835"/>
    <m/>
    <m/>
    <m/>
    <m/>
    <n v="244835"/>
    <m/>
  </r>
  <r>
    <x v="17"/>
    <x v="2"/>
    <x v="120"/>
    <x v="3"/>
    <x v="10"/>
    <n v="0"/>
    <m/>
    <m/>
    <m/>
    <m/>
    <n v="0"/>
    <m/>
  </r>
  <r>
    <x v="17"/>
    <x v="2"/>
    <x v="58"/>
    <x v="3"/>
    <x v="10"/>
    <n v="9688"/>
    <m/>
    <m/>
    <m/>
    <m/>
    <n v="9688"/>
    <m/>
  </r>
  <r>
    <x v="17"/>
    <x v="2"/>
    <x v="112"/>
    <x v="3"/>
    <x v="10"/>
    <n v="0"/>
    <m/>
    <m/>
    <m/>
    <m/>
    <n v="0"/>
    <m/>
  </r>
  <r>
    <x v="17"/>
    <x v="2"/>
    <x v="20"/>
    <x v="3"/>
    <x v="10"/>
    <n v="679546"/>
    <m/>
    <m/>
    <m/>
    <m/>
    <n v="679546"/>
    <m/>
  </r>
  <r>
    <x v="17"/>
    <x v="2"/>
    <x v="86"/>
    <x v="3"/>
    <x v="10"/>
    <n v="7722"/>
    <m/>
    <m/>
    <m/>
    <m/>
    <n v="7722"/>
    <m/>
  </r>
  <r>
    <x v="17"/>
    <x v="2"/>
    <x v="59"/>
    <x v="3"/>
    <x v="10"/>
    <n v="0"/>
    <m/>
    <m/>
    <m/>
    <m/>
    <n v="0"/>
    <m/>
  </r>
  <r>
    <x v="17"/>
    <x v="2"/>
    <x v="10"/>
    <x v="3"/>
    <x v="10"/>
    <n v="340377"/>
    <m/>
    <m/>
    <m/>
    <m/>
    <n v="340377"/>
    <m/>
  </r>
  <r>
    <x v="17"/>
    <x v="2"/>
    <x v="4"/>
    <x v="3"/>
    <x v="10"/>
    <n v="117030"/>
    <m/>
    <m/>
    <m/>
    <m/>
    <n v="117030"/>
    <m/>
  </r>
  <r>
    <x v="17"/>
    <x v="2"/>
    <x v="29"/>
    <x v="3"/>
    <x v="10"/>
    <n v="148896"/>
    <m/>
    <m/>
    <m/>
    <m/>
    <n v="148896"/>
    <m/>
  </r>
  <r>
    <x v="17"/>
    <x v="2"/>
    <x v="26"/>
    <x v="3"/>
    <x v="10"/>
    <n v="0"/>
    <m/>
    <m/>
    <m/>
    <m/>
    <n v="0"/>
    <m/>
  </r>
  <r>
    <x v="17"/>
    <x v="2"/>
    <x v="122"/>
    <x v="3"/>
    <x v="10"/>
    <n v="31322"/>
    <m/>
    <m/>
    <m/>
    <m/>
    <n v="31322"/>
    <m/>
  </r>
  <r>
    <x v="17"/>
    <x v="3"/>
    <x v="74"/>
    <x v="3"/>
    <x v="10"/>
    <n v="0"/>
    <m/>
    <m/>
    <m/>
    <m/>
    <n v="0"/>
    <m/>
  </r>
  <r>
    <x v="17"/>
    <x v="3"/>
    <x v="111"/>
    <x v="3"/>
    <x v="10"/>
    <n v="0"/>
    <m/>
    <m/>
    <m/>
    <m/>
    <n v="0"/>
    <m/>
  </r>
  <r>
    <x v="17"/>
    <x v="3"/>
    <x v="134"/>
    <x v="3"/>
    <x v="10"/>
    <n v="0"/>
    <m/>
    <m/>
    <m/>
    <m/>
    <n v="0"/>
    <m/>
  </r>
  <r>
    <x v="17"/>
    <x v="3"/>
    <x v="183"/>
    <x v="3"/>
    <x v="10"/>
    <n v="0"/>
    <m/>
    <m/>
    <m/>
    <m/>
    <n v="0"/>
    <m/>
  </r>
  <r>
    <x v="17"/>
    <x v="3"/>
    <x v="51"/>
    <x v="3"/>
    <x v="10"/>
    <n v="74100"/>
    <m/>
    <m/>
    <m/>
    <m/>
    <n v="74100"/>
    <m/>
  </r>
  <r>
    <x v="17"/>
    <x v="3"/>
    <x v="104"/>
    <x v="3"/>
    <x v="10"/>
    <n v="0"/>
    <m/>
    <m/>
    <m/>
    <m/>
    <n v="0"/>
    <m/>
  </r>
  <r>
    <x v="17"/>
    <x v="3"/>
    <x v="42"/>
    <x v="3"/>
    <x v="10"/>
    <n v="25484"/>
    <m/>
    <m/>
    <m/>
    <m/>
    <n v="25484"/>
    <m/>
  </r>
  <r>
    <x v="17"/>
    <x v="3"/>
    <x v="38"/>
    <x v="3"/>
    <x v="10"/>
    <n v="424918"/>
    <m/>
    <m/>
    <m/>
    <m/>
    <n v="424918"/>
    <m/>
  </r>
  <r>
    <x v="17"/>
    <x v="3"/>
    <x v="63"/>
    <x v="3"/>
    <x v="10"/>
    <n v="0"/>
    <m/>
    <m/>
    <m/>
    <m/>
    <n v="0"/>
    <m/>
  </r>
  <r>
    <x v="17"/>
    <x v="3"/>
    <x v="98"/>
    <x v="3"/>
    <x v="10"/>
    <n v="33951"/>
    <m/>
    <m/>
    <m/>
    <m/>
    <n v="33951"/>
    <m/>
  </r>
  <r>
    <x v="17"/>
    <x v="3"/>
    <x v="119"/>
    <x v="3"/>
    <x v="10"/>
    <n v="0"/>
    <m/>
    <m/>
    <m/>
    <m/>
    <n v="0"/>
    <m/>
  </r>
  <r>
    <x v="17"/>
    <x v="3"/>
    <x v="190"/>
    <x v="3"/>
    <x v="10"/>
    <n v="0"/>
    <m/>
    <m/>
    <m/>
    <m/>
    <n v="0"/>
    <m/>
  </r>
  <r>
    <x v="17"/>
    <x v="2"/>
    <x v="81"/>
    <x v="3"/>
    <x v="10"/>
    <n v="0"/>
    <m/>
    <m/>
    <m/>
    <m/>
    <n v="0"/>
    <m/>
  </r>
  <r>
    <x v="17"/>
    <x v="2"/>
    <x v="43"/>
    <x v="3"/>
    <x v="10"/>
    <n v="232011"/>
    <m/>
    <m/>
    <m/>
    <m/>
    <n v="232011"/>
    <m/>
  </r>
  <r>
    <x v="17"/>
    <x v="1"/>
    <x v="23"/>
    <x v="3"/>
    <x v="10"/>
    <n v="0"/>
    <m/>
    <m/>
    <m/>
    <m/>
    <n v="0"/>
    <m/>
  </r>
  <r>
    <x v="17"/>
    <x v="1"/>
    <x v="24"/>
    <x v="3"/>
    <x v="10"/>
    <n v="563763"/>
    <m/>
    <m/>
    <m/>
    <m/>
    <n v="563763"/>
    <m/>
  </r>
  <r>
    <x v="17"/>
    <x v="1"/>
    <x v="79"/>
    <x v="3"/>
    <x v="10"/>
    <n v="0"/>
    <m/>
    <m/>
    <m/>
    <m/>
    <n v="0"/>
    <m/>
  </r>
  <r>
    <x v="17"/>
    <x v="1"/>
    <x v="41"/>
    <x v="3"/>
    <x v="10"/>
    <n v="0"/>
    <m/>
    <m/>
    <m/>
    <m/>
    <n v="0"/>
    <m/>
  </r>
  <r>
    <x v="17"/>
    <x v="1"/>
    <x v="2"/>
    <x v="3"/>
    <x v="10"/>
    <n v="389341"/>
    <m/>
    <m/>
    <m/>
    <m/>
    <n v="389341"/>
    <m/>
  </r>
  <r>
    <x v="17"/>
    <x v="1"/>
    <x v="21"/>
    <x v="3"/>
    <x v="10"/>
    <n v="0"/>
    <m/>
    <m/>
    <m/>
    <m/>
    <n v="0"/>
    <m/>
  </r>
  <r>
    <x v="17"/>
    <x v="1"/>
    <x v="5"/>
    <x v="3"/>
    <x v="10"/>
    <n v="484314"/>
    <m/>
    <m/>
    <m/>
    <m/>
    <n v="484314"/>
    <m/>
  </r>
  <r>
    <x v="17"/>
    <x v="1"/>
    <x v="37"/>
    <x v="3"/>
    <x v="10"/>
    <n v="0"/>
    <m/>
    <m/>
    <m/>
    <m/>
    <n v="0"/>
    <m/>
  </r>
  <r>
    <x v="17"/>
    <x v="1"/>
    <x v="19"/>
    <x v="3"/>
    <x v="10"/>
    <n v="0"/>
    <m/>
    <m/>
    <m/>
    <m/>
    <n v="0"/>
    <m/>
  </r>
  <r>
    <x v="17"/>
    <x v="1"/>
    <x v="30"/>
    <x v="3"/>
    <x v="10"/>
    <n v="0"/>
    <m/>
    <m/>
    <m/>
    <m/>
    <n v="0"/>
    <m/>
  </r>
  <r>
    <x v="17"/>
    <x v="1"/>
    <x v="14"/>
    <x v="3"/>
    <x v="10"/>
    <n v="14801"/>
    <m/>
    <m/>
    <m/>
    <m/>
    <n v="14801"/>
    <m/>
  </r>
  <r>
    <x v="17"/>
    <x v="1"/>
    <x v="6"/>
    <x v="3"/>
    <x v="10"/>
    <n v="240043"/>
    <m/>
    <m/>
    <m/>
    <m/>
    <n v="240043"/>
    <m/>
  </r>
  <r>
    <x v="17"/>
    <x v="1"/>
    <x v="25"/>
    <x v="3"/>
    <x v="10"/>
    <n v="0"/>
    <m/>
    <m/>
    <m/>
    <m/>
    <n v="0"/>
    <m/>
  </r>
  <r>
    <x v="17"/>
    <x v="1"/>
    <x v="28"/>
    <x v="3"/>
    <x v="10"/>
    <n v="158181"/>
    <m/>
    <m/>
    <m/>
    <m/>
    <n v="158181"/>
    <m/>
  </r>
  <r>
    <x v="17"/>
    <x v="1"/>
    <x v="169"/>
    <x v="3"/>
    <x v="10"/>
    <n v="0"/>
    <m/>
    <m/>
    <m/>
    <m/>
    <n v="0"/>
    <m/>
  </r>
  <r>
    <x v="17"/>
    <x v="1"/>
    <x v="64"/>
    <x v="3"/>
    <x v="10"/>
    <n v="0"/>
    <m/>
    <m/>
    <m/>
    <m/>
    <n v="0"/>
    <m/>
  </r>
  <r>
    <x v="17"/>
    <x v="1"/>
    <x v="75"/>
    <x v="3"/>
    <x v="10"/>
    <n v="0"/>
    <m/>
    <m/>
    <m/>
    <m/>
    <n v="0"/>
    <m/>
  </r>
  <r>
    <x v="17"/>
    <x v="1"/>
    <x v="94"/>
    <x v="3"/>
    <x v="10"/>
    <n v="0"/>
    <m/>
    <m/>
    <m/>
    <m/>
    <n v="0"/>
    <m/>
  </r>
  <r>
    <x v="17"/>
    <x v="1"/>
    <x v="163"/>
    <x v="3"/>
    <x v="10"/>
    <n v="0"/>
    <m/>
    <m/>
    <m/>
    <m/>
    <n v="0"/>
    <m/>
  </r>
  <r>
    <x v="17"/>
    <x v="1"/>
    <x v="166"/>
    <x v="3"/>
    <x v="10"/>
    <n v="0"/>
    <m/>
    <m/>
    <m/>
    <m/>
    <n v="0"/>
    <m/>
  </r>
  <r>
    <x v="17"/>
    <x v="1"/>
    <x v="116"/>
    <x v="3"/>
    <x v="10"/>
    <n v="0"/>
    <m/>
    <m/>
    <m/>
    <m/>
    <n v="0"/>
    <m/>
  </r>
  <r>
    <x v="17"/>
    <x v="1"/>
    <x v="145"/>
    <x v="3"/>
    <x v="10"/>
    <n v="0"/>
    <m/>
    <m/>
    <m/>
    <m/>
    <n v="0"/>
    <m/>
  </r>
  <r>
    <x v="17"/>
    <x v="1"/>
    <x v="118"/>
    <x v="3"/>
    <x v="10"/>
    <n v="0"/>
    <m/>
    <m/>
    <m/>
    <m/>
    <n v="0"/>
    <m/>
  </r>
  <r>
    <x v="17"/>
    <x v="1"/>
    <x v="153"/>
    <x v="3"/>
    <x v="10"/>
    <n v="0"/>
    <m/>
    <m/>
    <m/>
    <m/>
    <n v="0"/>
    <m/>
  </r>
  <r>
    <x v="17"/>
    <x v="1"/>
    <x v="129"/>
    <x v="3"/>
    <x v="10"/>
    <n v="0"/>
    <m/>
    <m/>
    <m/>
    <m/>
    <n v="0"/>
    <m/>
  </r>
  <r>
    <x v="17"/>
    <x v="1"/>
    <x v="93"/>
    <x v="3"/>
    <x v="10"/>
    <n v="0"/>
    <m/>
    <m/>
    <m/>
    <m/>
    <n v="0"/>
    <m/>
  </r>
  <r>
    <x v="17"/>
    <x v="1"/>
    <x v="67"/>
    <x v="3"/>
    <x v="10"/>
    <n v="0"/>
    <m/>
    <m/>
    <m/>
    <m/>
    <n v="0"/>
    <m/>
  </r>
  <r>
    <x v="17"/>
    <x v="1"/>
    <x v="85"/>
    <x v="3"/>
    <x v="10"/>
    <n v="0"/>
    <m/>
    <m/>
    <m/>
    <m/>
    <n v="0"/>
    <m/>
  </r>
  <r>
    <x v="17"/>
    <x v="1"/>
    <x v="99"/>
    <x v="3"/>
    <x v="10"/>
    <n v="0"/>
    <m/>
    <m/>
    <m/>
    <m/>
    <n v="0"/>
    <m/>
  </r>
  <r>
    <x v="17"/>
    <x v="1"/>
    <x v="123"/>
    <x v="3"/>
    <x v="10"/>
    <n v="0"/>
    <m/>
    <m/>
    <m/>
    <m/>
    <n v="0"/>
    <m/>
  </r>
  <r>
    <x v="17"/>
    <x v="1"/>
    <x v="100"/>
    <x v="3"/>
    <x v="10"/>
    <n v="0"/>
    <m/>
    <m/>
    <m/>
    <m/>
    <n v="0"/>
    <m/>
  </r>
  <r>
    <x v="17"/>
    <x v="1"/>
    <x v="3"/>
    <x v="3"/>
    <x v="10"/>
    <n v="0"/>
    <m/>
    <m/>
    <m/>
    <m/>
    <n v="0"/>
    <m/>
  </r>
  <r>
    <x v="17"/>
    <x v="1"/>
    <x v="13"/>
    <x v="3"/>
    <x v="10"/>
    <n v="23711"/>
    <m/>
    <m/>
    <m/>
    <m/>
    <n v="23711"/>
    <m/>
  </r>
  <r>
    <x v="17"/>
    <x v="1"/>
    <x v="15"/>
    <x v="3"/>
    <x v="10"/>
    <n v="72691"/>
    <m/>
    <m/>
    <m/>
    <m/>
    <n v="72691"/>
    <m/>
  </r>
  <r>
    <x v="17"/>
    <x v="1"/>
    <x v="76"/>
    <x v="3"/>
    <x v="10"/>
    <n v="45556"/>
    <m/>
    <m/>
    <m/>
    <m/>
    <n v="45556"/>
    <m/>
  </r>
  <r>
    <x v="17"/>
    <x v="1"/>
    <x v="92"/>
    <x v="3"/>
    <x v="10"/>
    <n v="0"/>
    <m/>
    <m/>
    <m/>
    <m/>
    <n v="0"/>
    <m/>
  </r>
  <r>
    <x v="17"/>
    <x v="1"/>
    <x v="125"/>
    <x v="3"/>
    <x v="10"/>
    <n v="0"/>
    <m/>
    <m/>
    <m/>
    <m/>
    <n v="0"/>
    <m/>
  </r>
  <r>
    <x v="17"/>
    <x v="1"/>
    <x v="127"/>
    <x v="3"/>
    <x v="10"/>
    <n v="0"/>
    <m/>
    <m/>
    <m/>
    <m/>
    <n v="0"/>
    <m/>
  </r>
  <r>
    <x v="17"/>
    <x v="1"/>
    <x v="141"/>
    <x v="3"/>
    <x v="10"/>
    <n v="0"/>
    <m/>
    <m/>
    <m/>
    <m/>
    <n v="0"/>
    <m/>
  </r>
  <r>
    <x v="17"/>
    <x v="5"/>
    <x v="89"/>
    <x v="3"/>
    <x v="10"/>
    <n v="316611"/>
    <m/>
    <m/>
    <m/>
    <m/>
    <n v="316611"/>
    <m/>
  </r>
  <r>
    <x v="17"/>
    <x v="5"/>
    <x v="69"/>
    <x v="3"/>
    <x v="10"/>
    <n v="129451"/>
    <m/>
    <m/>
    <m/>
    <m/>
    <n v="129451"/>
    <m/>
  </r>
  <r>
    <x v="17"/>
    <x v="5"/>
    <x v="33"/>
    <x v="3"/>
    <x v="10"/>
    <n v="1349355"/>
    <m/>
    <m/>
    <m/>
    <m/>
    <n v="1349355"/>
    <m/>
  </r>
  <r>
    <x v="17"/>
    <x v="5"/>
    <x v="39"/>
    <x v="3"/>
    <x v="10"/>
    <n v="2196184"/>
    <m/>
    <m/>
    <m/>
    <m/>
    <n v="2196184"/>
    <m/>
  </r>
  <r>
    <x v="17"/>
    <x v="5"/>
    <x v="22"/>
    <x v="3"/>
    <x v="10"/>
    <n v="4959276"/>
    <m/>
    <m/>
    <m/>
    <m/>
    <n v="4959276"/>
    <m/>
  </r>
  <r>
    <x v="17"/>
    <x v="7"/>
    <x v="121"/>
    <x v="3"/>
    <x v="10"/>
    <n v="0"/>
    <m/>
    <m/>
    <m/>
    <m/>
    <n v="0"/>
    <m/>
  </r>
  <r>
    <x v="17"/>
    <x v="7"/>
    <x v="52"/>
    <x v="3"/>
    <x v="10"/>
    <n v="408750"/>
    <m/>
    <m/>
    <m/>
    <m/>
    <n v="408750"/>
    <m/>
  </r>
  <r>
    <x v="17"/>
    <x v="7"/>
    <x v="82"/>
    <x v="3"/>
    <x v="10"/>
    <n v="11337"/>
    <m/>
    <m/>
    <m/>
    <m/>
    <n v="11337"/>
    <m/>
  </r>
  <r>
    <x v="17"/>
    <x v="5"/>
    <x v="66"/>
    <x v="3"/>
    <x v="10"/>
    <n v="305040"/>
    <m/>
    <m/>
    <m/>
    <m/>
    <n v="305040"/>
    <m/>
  </r>
  <r>
    <x v="17"/>
    <x v="7"/>
    <x v="117"/>
    <x v="3"/>
    <x v="10"/>
    <n v="0"/>
    <m/>
    <m/>
    <m/>
    <m/>
    <n v="0"/>
    <m/>
  </r>
  <r>
    <x v="17"/>
    <x v="7"/>
    <x v="115"/>
    <x v="3"/>
    <x v="10"/>
    <n v="0"/>
    <m/>
    <m/>
    <m/>
    <m/>
    <n v="0"/>
    <m/>
  </r>
  <r>
    <x v="17"/>
    <x v="7"/>
    <x v="139"/>
    <x v="3"/>
    <x v="10"/>
    <n v="0"/>
    <m/>
    <m/>
    <m/>
    <m/>
    <n v="0"/>
    <m/>
  </r>
  <r>
    <x v="17"/>
    <x v="7"/>
    <x v="72"/>
    <x v="3"/>
    <x v="10"/>
    <n v="0"/>
    <m/>
    <m/>
    <m/>
    <m/>
    <n v="0"/>
    <m/>
  </r>
  <r>
    <x v="17"/>
    <x v="7"/>
    <x v="62"/>
    <x v="3"/>
    <x v="10"/>
    <n v="0"/>
    <m/>
    <m/>
    <m/>
    <m/>
    <n v="0"/>
    <m/>
  </r>
  <r>
    <x v="17"/>
    <x v="7"/>
    <x v="149"/>
    <x v="3"/>
    <x v="10"/>
    <n v="0"/>
    <m/>
    <m/>
    <m/>
    <m/>
    <n v="0"/>
    <m/>
  </r>
  <r>
    <x v="17"/>
    <x v="7"/>
    <x v="133"/>
    <x v="3"/>
    <x v="10"/>
    <n v="0"/>
    <m/>
    <m/>
    <m/>
    <m/>
    <n v="0"/>
    <m/>
  </r>
  <r>
    <x v="17"/>
    <x v="7"/>
    <x v="130"/>
    <x v="3"/>
    <x v="10"/>
    <n v="0"/>
    <m/>
    <m/>
    <m/>
    <m/>
    <n v="0"/>
    <m/>
  </r>
  <r>
    <x v="17"/>
    <x v="9"/>
    <x v="106"/>
    <x v="3"/>
    <x v="10"/>
    <n v="0"/>
    <m/>
    <m/>
    <m/>
    <m/>
    <n v="0"/>
    <m/>
  </r>
  <r>
    <x v="17"/>
    <x v="9"/>
    <x v="107"/>
    <x v="3"/>
    <x v="10"/>
    <n v="0"/>
    <m/>
    <m/>
    <m/>
    <m/>
    <n v="0"/>
    <m/>
  </r>
  <r>
    <x v="17"/>
    <x v="9"/>
    <x v="126"/>
    <x v="3"/>
    <x v="10"/>
    <n v="0"/>
    <m/>
    <m/>
    <m/>
    <m/>
    <n v="0"/>
    <m/>
  </r>
  <r>
    <x v="17"/>
    <x v="9"/>
    <x v="154"/>
    <x v="3"/>
    <x v="10"/>
    <n v="0"/>
    <m/>
    <m/>
    <m/>
    <m/>
    <n v="0"/>
    <m/>
  </r>
  <r>
    <x v="17"/>
    <x v="9"/>
    <x v="95"/>
    <x v="3"/>
    <x v="10"/>
    <n v="0"/>
    <m/>
    <m/>
    <m/>
    <m/>
    <n v="0"/>
    <m/>
  </r>
  <r>
    <x v="17"/>
    <x v="9"/>
    <x v="161"/>
    <x v="3"/>
    <x v="10"/>
    <n v="0"/>
    <m/>
    <m/>
    <m/>
    <m/>
    <n v="0"/>
    <m/>
  </r>
  <r>
    <x v="17"/>
    <x v="9"/>
    <x v="158"/>
    <x v="3"/>
    <x v="10"/>
    <n v="0"/>
    <m/>
    <m/>
    <m/>
    <m/>
    <n v="0"/>
    <m/>
  </r>
  <r>
    <x v="17"/>
    <x v="9"/>
    <x v="148"/>
    <x v="3"/>
    <x v="10"/>
    <n v="0"/>
    <m/>
    <m/>
    <m/>
    <m/>
    <n v="0"/>
    <m/>
  </r>
  <r>
    <x v="17"/>
    <x v="9"/>
    <x v="142"/>
    <x v="3"/>
    <x v="10"/>
    <n v="0"/>
    <m/>
    <m/>
    <m/>
    <m/>
    <n v="0"/>
    <m/>
  </r>
  <r>
    <x v="17"/>
    <x v="9"/>
    <x v="173"/>
    <x v="3"/>
    <x v="10"/>
    <n v="0"/>
    <m/>
    <m/>
    <m/>
    <m/>
    <n v="0"/>
    <m/>
  </r>
  <r>
    <x v="17"/>
    <x v="9"/>
    <x v="137"/>
    <x v="3"/>
    <x v="10"/>
    <n v="0"/>
    <m/>
    <m/>
    <m/>
    <m/>
    <n v="0"/>
    <m/>
  </r>
  <r>
    <x v="17"/>
    <x v="9"/>
    <x v="146"/>
    <x v="3"/>
    <x v="10"/>
    <n v="0"/>
    <m/>
    <m/>
    <m/>
    <m/>
    <n v="0"/>
    <m/>
  </r>
  <r>
    <x v="17"/>
    <x v="9"/>
    <x v="159"/>
    <x v="3"/>
    <x v="10"/>
    <n v="0"/>
    <m/>
    <m/>
    <m/>
    <m/>
    <n v="0"/>
    <m/>
  </r>
  <r>
    <x v="17"/>
    <x v="9"/>
    <x v="170"/>
    <x v="3"/>
    <x v="10"/>
    <n v="0"/>
    <m/>
    <m/>
    <m/>
    <m/>
    <n v="0"/>
    <m/>
  </r>
  <r>
    <x v="17"/>
    <x v="12"/>
    <x v="157"/>
    <x v="3"/>
    <x v="10"/>
    <n v="0"/>
    <m/>
    <m/>
    <m/>
    <m/>
    <n v="0"/>
    <m/>
  </r>
  <r>
    <x v="17"/>
    <x v="12"/>
    <x v="156"/>
    <x v="3"/>
    <x v="10"/>
    <n v="0"/>
    <m/>
    <m/>
    <m/>
    <m/>
    <n v="0"/>
    <m/>
  </r>
  <r>
    <x v="17"/>
    <x v="0"/>
    <x v="9"/>
    <x v="3"/>
    <x v="10"/>
    <n v="0"/>
    <m/>
    <m/>
    <m/>
    <m/>
    <n v="0"/>
    <m/>
  </r>
  <r>
    <x v="17"/>
    <x v="0"/>
    <x v="0"/>
    <x v="3"/>
    <x v="10"/>
    <n v="0"/>
    <m/>
    <m/>
    <m/>
    <m/>
    <n v="0"/>
    <m/>
  </r>
  <r>
    <x v="17"/>
    <x v="0"/>
    <x v="68"/>
    <x v="3"/>
    <x v="10"/>
    <n v="0"/>
    <m/>
    <m/>
    <m/>
    <m/>
    <n v="0"/>
    <m/>
  </r>
  <r>
    <x v="17"/>
    <x v="0"/>
    <x v="128"/>
    <x v="3"/>
    <x v="10"/>
    <n v="0"/>
    <m/>
    <m/>
    <m/>
    <m/>
    <n v="0"/>
    <m/>
  </r>
  <r>
    <x v="17"/>
    <x v="0"/>
    <x v="124"/>
    <x v="3"/>
    <x v="10"/>
    <n v="0"/>
    <m/>
    <m/>
    <m/>
    <m/>
    <n v="0"/>
    <m/>
  </r>
  <r>
    <x v="17"/>
    <x v="0"/>
    <x v="12"/>
    <x v="3"/>
    <x v="10"/>
    <n v="0"/>
    <m/>
    <m/>
    <m/>
    <m/>
    <n v="0"/>
    <m/>
  </r>
  <r>
    <x v="17"/>
    <x v="0"/>
    <x v="40"/>
    <x v="3"/>
    <x v="10"/>
    <n v="0"/>
    <m/>
    <m/>
    <m/>
    <m/>
    <n v="0"/>
    <m/>
  </r>
  <r>
    <x v="17"/>
    <x v="0"/>
    <x v="70"/>
    <x v="3"/>
    <x v="10"/>
    <n v="0"/>
    <m/>
    <m/>
    <m/>
    <m/>
    <n v="0"/>
    <m/>
  </r>
  <r>
    <x v="17"/>
    <x v="0"/>
    <x v="77"/>
    <x v="3"/>
    <x v="10"/>
    <n v="0"/>
    <m/>
    <m/>
    <m/>
    <m/>
    <n v="0"/>
    <m/>
  </r>
  <r>
    <x v="17"/>
    <x v="0"/>
    <x v="131"/>
    <x v="3"/>
    <x v="10"/>
    <n v="0"/>
    <m/>
    <m/>
    <m/>
    <m/>
    <n v="0"/>
    <m/>
  </r>
  <r>
    <x v="17"/>
    <x v="0"/>
    <x v="7"/>
    <x v="3"/>
    <x v="10"/>
    <n v="0"/>
    <m/>
    <m/>
    <m/>
    <m/>
    <n v="0"/>
    <m/>
  </r>
  <r>
    <x v="17"/>
    <x v="0"/>
    <x v="50"/>
    <x v="3"/>
    <x v="10"/>
    <n v="0"/>
    <m/>
    <m/>
    <m/>
    <m/>
    <n v="0"/>
    <m/>
  </r>
  <r>
    <x v="17"/>
    <x v="0"/>
    <x v="1"/>
    <x v="3"/>
    <x v="10"/>
    <n v="0"/>
    <m/>
    <m/>
    <m/>
    <m/>
    <n v="0"/>
    <m/>
  </r>
  <r>
    <x v="17"/>
    <x v="0"/>
    <x v="8"/>
    <x v="3"/>
    <x v="10"/>
    <n v="0"/>
    <m/>
    <m/>
    <m/>
    <m/>
    <n v="0"/>
    <m/>
  </r>
  <r>
    <x v="17"/>
    <x v="0"/>
    <x v="60"/>
    <x v="3"/>
    <x v="10"/>
    <n v="0"/>
    <m/>
    <m/>
    <m/>
    <m/>
    <n v="0"/>
    <m/>
  </r>
  <r>
    <x v="17"/>
    <x v="0"/>
    <x v="78"/>
    <x v="3"/>
    <x v="10"/>
    <n v="0"/>
    <m/>
    <m/>
    <m/>
    <m/>
    <n v="0"/>
    <m/>
  </r>
  <r>
    <x v="17"/>
    <x v="0"/>
    <x v="101"/>
    <x v="3"/>
    <x v="10"/>
    <n v="0"/>
    <m/>
    <m/>
    <m/>
    <m/>
    <n v="0"/>
    <m/>
  </r>
  <r>
    <x v="17"/>
    <x v="0"/>
    <x v="32"/>
    <x v="3"/>
    <x v="10"/>
    <n v="0"/>
    <m/>
    <m/>
    <m/>
    <m/>
    <n v="0"/>
    <m/>
  </r>
  <r>
    <x v="17"/>
    <x v="0"/>
    <x v="132"/>
    <x v="3"/>
    <x v="10"/>
    <n v="0"/>
    <m/>
    <m/>
    <m/>
    <m/>
    <n v="0"/>
    <m/>
  </r>
  <r>
    <x v="17"/>
    <x v="0"/>
    <x v="162"/>
    <x v="3"/>
    <x v="10"/>
    <n v="0"/>
    <m/>
    <m/>
    <m/>
    <m/>
    <n v="0"/>
    <m/>
  </r>
  <r>
    <x v="17"/>
    <x v="0"/>
    <x v="18"/>
    <x v="3"/>
    <x v="10"/>
    <n v="0"/>
    <m/>
    <m/>
    <m/>
    <m/>
    <n v="0"/>
    <m/>
  </r>
  <r>
    <x v="17"/>
    <x v="0"/>
    <x v="46"/>
    <x v="3"/>
    <x v="10"/>
    <n v="0"/>
    <m/>
    <m/>
    <m/>
    <m/>
    <n v="0"/>
    <m/>
  </r>
  <r>
    <x v="17"/>
    <x v="0"/>
    <x v="31"/>
    <x v="3"/>
    <x v="10"/>
    <n v="0"/>
    <m/>
    <m/>
    <m/>
    <m/>
    <n v="0"/>
    <m/>
  </r>
  <r>
    <x v="17"/>
    <x v="0"/>
    <x v="96"/>
    <x v="3"/>
    <x v="10"/>
    <n v="0"/>
    <m/>
    <m/>
    <m/>
    <m/>
    <n v="0"/>
    <m/>
  </r>
  <r>
    <x v="17"/>
    <x v="0"/>
    <x v="54"/>
    <x v="3"/>
    <x v="10"/>
    <n v="0"/>
    <m/>
    <m/>
    <m/>
    <m/>
    <n v="0"/>
    <m/>
  </r>
  <r>
    <x v="17"/>
    <x v="0"/>
    <x v="103"/>
    <x v="3"/>
    <x v="10"/>
    <n v="0"/>
    <m/>
    <m/>
    <m/>
    <m/>
    <n v="0"/>
    <m/>
  </r>
  <r>
    <x v="17"/>
    <x v="11"/>
    <x v="113"/>
    <x v="3"/>
    <x v="0"/>
    <m/>
    <m/>
    <m/>
    <m/>
    <m/>
    <n v="0"/>
    <n v="261"/>
  </r>
  <r>
    <x v="17"/>
    <x v="6"/>
    <x v="108"/>
    <x v="3"/>
    <x v="0"/>
    <m/>
    <m/>
    <m/>
    <m/>
    <m/>
    <n v="0"/>
    <m/>
  </r>
  <r>
    <x v="17"/>
    <x v="6"/>
    <x v="91"/>
    <x v="3"/>
    <x v="0"/>
    <m/>
    <m/>
    <m/>
    <m/>
    <m/>
    <n v="0"/>
    <m/>
  </r>
  <r>
    <x v="17"/>
    <x v="6"/>
    <x v="80"/>
    <x v="3"/>
    <x v="0"/>
    <m/>
    <m/>
    <m/>
    <m/>
    <m/>
    <n v="0"/>
    <m/>
  </r>
  <r>
    <x v="17"/>
    <x v="6"/>
    <x v="44"/>
    <x v="3"/>
    <x v="0"/>
    <m/>
    <m/>
    <m/>
    <m/>
    <m/>
    <n v="0"/>
    <n v="111"/>
  </r>
  <r>
    <x v="17"/>
    <x v="6"/>
    <x v="90"/>
    <x v="3"/>
    <x v="0"/>
    <m/>
    <m/>
    <m/>
    <m/>
    <m/>
    <n v="0"/>
    <m/>
  </r>
  <r>
    <x v="17"/>
    <x v="6"/>
    <x v="177"/>
    <x v="3"/>
    <x v="0"/>
    <m/>
    <m/>
    <m/>
    <m/>
    <m/>
    <n v="0"/>
    <m/>
  </r>
  <r>
    <x v="17"/>
    <x v="6"/>
    <x v="61"/>
    <x v="3"/>
    <x v="0"/>
    <m/>
    <m/>
    <m/>
    <m/>
    <m/>
    <n v="0"/>
    <m/>
  </r>
  <r>
    <x v="17"/>
    <x v="6"/>
    <x v="105"/>
    <x v="3"/>
    <x v="0"/>
    <m/>
    <m/>
    <m/>
    <m/>
    <m/>
    <n v="0"/>
    <m/>
  </r>
  <r>
    <x v="17"/>
    <x v="6"/>
    <x v="138"/>
    <x v="3"/>
    <x v="0"/>
    <m/>
    <m/>
    <m/>
    <m/>
    <m/>
    <n v="0"/>
    <m/>
  </r>
  <r>
    <x v="17"/>
    <x v="8"/>
    <x v="136"/>
    <x v="3"/>
    <x v="0"/>
    <m/>
    <m/>
    <m/>
    <m/>
    <m/>
    <n v="0"/>
    <m/>
  </r>
  <r>
    <x v="17"/>
    <x v="8"/>
    <x v="182"/>
    <x v="3"/>
    <x v="0"/>
    <m/>
    <m/>
    <m/>
    <m/>
    <m/>
    <n v="0"/>
    <m/>
  </r>
  <r>
    <x v="17"/>
    <x v="8"/>
    <x v="179"/>
    <x v="3"/>
    <x v="0"/>
    <m/>
    <m/>
    <m/>
    <m/>
    <m/>
    <n v="0"/>
    <m/>
  </r>
  <r>
    <x v="17"/>
    <x v="8"/>
    <x v="135"/>
    <x v="3"/>
    <x v="0"/>
    <m/>
    <m/>
    <m/>
    <m/>
    <m/>
    <n v="0"/>
    <n v="40"/>
  </r>
  <r>
    <x v="17"/>
    <x v="8"/>
    <x v="114"/>
    <x v="3"/>
    <x v="0"/>
    <m/>
    <m/>
    <m/>
    <m/>
    <m/>
    <n v="0"/>
    <m/>
  </r>
  <r>
    <x v="17"/>
    <x v="8"/>
    <x v="175"/>
    <x v="3"/>
    <x v="0"/>
    <m/>
    <m/>
    <m/>
    <m/>
    <m/>
    <n v="0"/>
    <m/>
  </r>
  <r>
    <x v="17"/>
    <x v="8"/>
    <x v="221"/>
    <x v="3"/>
    <x v="0"/>
    <m/>
    <m/>
    <m/>
    <m/>
    <m/>
    <n v="0"/>
    <m/>
  </r>
  <r>
    <x v="17"/>
    <x v="8"/>
    <x v="102"/>
    <x v="3"/>
    <x v="0"/>
    <m/>
    <m/>
    <m/>
    <m/>
    <m/>
    <n v="0"/>
    <m/>
  </r>
  <r>
    <x v="17"/>
    <x v="8"/>
    <x v="71"/>
    <x v="3"/>
    <x v="0"/>
    <m/>
    <m/>
    <m/>
    <m/>
    <m/>
    <n v="0"/>
    <m/>
  </r>
  <r>
    <x v="17"/>
    <x v="8"/>
    <x v="171"/>
    <x v="3"/>
    <x v="0"/>
    <m/>
    <m/>
    <m/>
    <m/>
    <m/>
    <n v="0"/>
    <m/>
  </r>
  <r>
    <x v="17"/>
    <x v="8"/>
    <x v="83"/>
    <x v="3"/>
    <x v="0"/>
    <m/>
    <m/>
    <m/>
    <m/>
    <m/>
    <n v="0"/>
    <m/>
  </r>
  <r>
    <x v="17"/>
    <x v="10"/>
    <x v="109"/>
    <x v="3"/>
    <x v="0"/>
    <m/>
    <m/>
    <m/>
    <m/>
    <m/>
    <n v="0"/>
    <m/>
  </r>
  <r>
    <x v="17"/>
    <x v="10"/>
    <x v="165"/>
    <x v="3"/>
    <x v="0"/>
    <m/>
    <m/>
    <m/>
    <m/>
    <m/>
    <n v="0"/>
    <m/>
  </r>
  <r>
    <x v="17"/>
    <x v="10"/>
    <x v="144"/>
    <x v="3"/>
    <x v="0"/>
    <m/>
    <m/>
    <m/>
    <m/>
    <m/>
    <n v="0"/>
    <m/>
  </r>
  <r>
    <x v="17"/>
    <x v="10"/>
    <x v="151"/>
    <x v="3"/>
    <x v="0"/>
    <m/>
    <m/>
    <m/>
    <m/>
    <m/>
    <n v="0"/>
    <m/>
  </r>
  <r>
    <x v="17"/>
    <x v="4"/>
    <x v="36"/>
    <x v="3"/>
    <x v="0"/>
    <m/>
    <m/>
    <m/>
    <m/>
    <m/>
    <n v="0"/>
    <n v="1446"/>
  </r>
  <r>
    <x v="17"/>
    <x v="4"/>
    <x v="57"/>
    <x v="3"/>
    <x v="0"/>
    <m/>
    <m/>
    <m/>
    <m/>
    <m/>
    <n v="0"/>
    <n v="2818"/>
  </r>
  <r>
    <x v="17"/>
    <x v="4"/>
    <x v="35"/>
    <x v="3"/>
    <x v="0"/>
    <m/>
    <m/>
    <m/>
    <m/>
    <m/>
    <n v="0"/>
    <n v="3028"/>
  </r>
  <r>
    <x v="17"/>
    <x v="4"/>
    <x v="34"/>
    <x v="3"/>
    <x v="0"/>
    <m/>
    <m/>
    <m/>
    <m/>
    <m/>
    <n v="0"/>
    <n v="2347"/>
  </r>
  <r>
    <x v="17"/>
    <x v="3"/>
    <x v="97"/>
    <x v="3"/>
    <x v="0"/>
    <m/>
    <m/>
    <m/>
    <m/>
    <m/>
    <n v="0"/>
    <n v="742"/>
  </r>
  <r>
    <x v="17"/>
    <x v="3"/>
    <x v="55"/>
    <x v="3"/>
    <x v="0"/>
    <m/>
    <m/>
    <m/>
    <m/>
    <m/>
    <n v="0"/>
    <n v="1089"/>
  </r>
  <r>
    <x v="17"/>
    <x v="3"/>
    <x v="16"/>
    <x v="3"/>
    <x v="0"/>
    <m/>
    <m/>
    <m/>
    <m/>
    <m/>
    <n v="0"/>
    <n v="664"/>
  </r>
  <r>
    <x v="17"/>
    <x v="4"/>
    <x v="155"/>
    <x v="3"/>
    <x v="0"/>
    <m/>
    <m/>
    <m/>
    <m/>
    <m/>
    <n v="0"/>
    <m/>
  </r>
  <r>
    <x v="17"/>
    <x v="4"/>
    <x v="73"/>
    <x v="3"/>
    <x v="0"/>
    <m/>
    <m/>
    <m/>
    <m/>
    <m/>
    <n v="0"/>
    <n v="662"/>
  </r>
  <r>
    <x v="17"/>
    <x v="4"/>
    <x v="56"/>
    <x v="3"/>
    <x v="0"/>
    <m/>
    <m/>
    <m/>
    <m/>
    <m/>
    <n v="0"/>
    <n v="511"/>
  </r>
  <r>
    <x v="17"/>
    <x v="4"/>
    <x v="27"/>
    <x v="3"/>
    <x v="0"/>
    <m/>
    <m/>
    <m/>
    <m/>
    <m/>
    <n v="0"/>
    <n v="3322"/>
  </r>
  <r>
    <x v="17"/>
    <x v="4"/>
    <x v="45"/>
    <x v="3"/>
    <x v="0"/>
    <m/>
    <m/>
    <m/>
    <m/>
    <m/>
    <n v="0"/>
    <n v="464"/>
  </r>
  <r>
    <x v="17"/>
    <x v="4"/>
    <x v="17"/>
    <x v="3"/>
    <x v="0"/>
    <m/>
    <m/>
    <m/>
    <m/>
    <m/>
    <n v="0"/>
    <n v="4027"/>
  </r>
  <r>
    <x v="17"/>
    <x v="4"/>
    <x v="65"/>
    <x v="3"/>
    <x v="0"/>
    <m/>
    <m/>
    <m/>
    <m/>
    <m/>
    <n v="0"/>
    <n v="2117"/>
  </r>
  <r>
    <x v="17"/>
    <x v="4"/>
    <x v="53"/>
    <x v="3"/>
    <x v="0"/>
    <m/>
    <m/>
    <m/>
    <m/>
    <m/>
    <n v="0"/>
    <n v="1352"/>
  </r>
  <r>
    <x v="17"/>
    <x v="2"/>
    <x v="48"/>
    <x v="3"/>
    <x v="0"/>
    <m/>
    <m/>
    <m/>
    <m/>
    <m/>
    <n v="0"/>
    <n v="3788"/>
  </r>
  <r>
    <x v="17"/>
    <x v="2"/>
    <x v="49"/>
    <x v="3"/>
    <x v="0"/>
    <m/>
    <m/>
    <m/>
    <m/>
    <m/>
    <n v="0"/>
    <n v="1279"/>
  </r>
  <r>
    <x v="17"/>
    <x v="2"/>
    <x v="47"/>
    <x v="3"/>
    <x v="0"/>
    <m/>
    <m/>
    <m/>
    <m/>
    <m/>
    <n v="0"/>
    <n v="2904"/>
  </r>
  <r>
    <x v="17"/>
    <x v="2"/>
    <x v="88"/>
    <x v="3"/>
    <x v="0"/>
    <m/>
    <m/>
    <m/>
    <m/>
    <m/>
    <n v="0"/>
    <n v="978"/>
  </r>
  <r>
    <x v="17"/>
    <x v="2"/>
    <x v="110"/>
    <x v="3"/>
    <x v="0"/>
    <m/>
    <m/>
    <m/>
    <m/>
    <m/>
    <n v="0"/>
    <m/>
  </r>
  <r>
    <x v="17"/>
    <x v="2"/>
    <x v="87"/>
    <x v="3"/>
    <x v="0"/>
    <m/>
    <m/>
    <m/>
    <m/>
    <m/>
    <n v="0"/>
    <n v="286"/>
  </r>
  <r>
    <x v="17"/>
    <x v="2"/>
    <x v="84"/>
    <x v="3"/>
    <x v="0"/>
    <m/>
    <m/>
    <m/>
    <m/>
    <m/>
    <n v="0"/>
    <n v="881"/>
  </r>
  <r>
    <x v="17"/>
    <x v="2"/>
    <x v="11"/>
    <x v="3"/>
    <x v="0"/>
    <m/>
    <m/>
    <m/>
    <m/>
    <m/>
    <n v="0"/>
    <n v="2181"/>
  </r>
  <r>
    <x v="17"/>
    <x v="2"/>
    <x v="120"/>
    <x v="3"/>
    <x v="0"/>
    <m/>
    <m/>
    <m/>
    <m/>
    <m/>
    <n v="0"/>
    <m/>
  </r>
  <r>
    <x v="17"/>
    <x v="2"/>
    <x v="58"/>
    <x v="3"/>
    <x v="0"/>
    <m/>
    <m/>
    <m/>
    <m/>
    <m/>
    <n v="0"/>
    <n v="37"/>
  </r>
  <r>
    <x v="17"/>
    <x v="2"/>
    <x v="112"/>
    <x v="3"/>
    <x v="0"/>
    <m/>
    <m/>
    <m/>
    <m/>
    <m/>
    <n v="0"/>
    <m/>
  </r>
  <r>
    <x v="17"/>
    <x v="2"/>
    <x v="20"/>
    <x v="3"/>
    <x v="0"/>
    <m/>
    <m/>
    <m/>
    <m/>
    <m/>
    <n v="0"/>
    <n v="3820"/>
  </r>
  <r>
    <x v="17"/>
    <x v="2"/>
    <x v="86"/>
    <x v="3"/>
    <x v="0"/>
    <m/>
    <m/>
    <m/>
    <m/>
    <m/>
    <n v="0"/>
    <n v="324"/>
  </r>
  <r>
    <x v="17"/>
    <x v="2"/>
    <x v="59"/>
    <x v="3"/>
    <x v="0"/>
    <m/>
    <m/>
    <m/>
    <m/>
    <m/>
    <n v="0"/>
    <n v="892"/>
  </r>
  <r>
    <x v="17"/>
    <x v="2"/>
    <x v="10"/>
    <x v="3"/>
    <x v="0"/>
    <m/>
    <m/>
    <m/>
    <m/>
    <m/>
    <n v="0"/>
    <n v="3935"/>
  </r>
  <r>
    <x v="17"/>
    <x v="2"/>
    <x v="4"/>
    <x v="3"/>
    <x v="0"/>
    <m/>
    <m/>
    <m/>
    <m/>
    <m/>
    <n v="0"/>
    <n v="5504"/>
  </r>
  <r>
    <x v="17"/>
    <x v="2"/>
    <x v="29"/>
    <x v="3"/>
    <x v="0"/>
    <m/>
    <m/>
    <m/>
    <m/>
    <m/>
    <n v="0"/>
    <n v="1642"/>
  </r>
  <r>
    <x v="17"/>
    <x v="2"/>
    <x v="26"/>
    <x v="3"/>
    <x v="0"/>
    <m/>
    <m/>
    <m/>
    <m/>
    <m/>
    <n v="0"/>
    <n v="720"/>
  </r>
  <r>
    <x v="17"/>
    <x v="2"/>
    <x v="122"/>
    <x v="3"/>
    <x v="0"/>
    <m/>
    <m/>
    <m/>
    <m/>
    <m/>
    <n v="0"/>
    <n v="32"/>
  </r>
  <r>
    <x v="17"/>
    <x v="3"/>
    <x v="74"/>
    <x v="3"/>
    <x v="0"/>
    <m/>
    <m/>
    <m/>
    <m/>
    <m/>
    <n v="0"/>
    <n v="90"/>
  </r>
  <r>
    <x v="17"/>
    <x v="3"/>
    <x v="111"/>
    <x v="3"/>
    <x v="0"/>
    <m/>
    <m/>
    <m/>
    <m/>
    <m/>
    <n v="0"/>
    <m/>
  </r>
  <r>
    <x v="17"/>
    <x v="3"/>
    <x v="134"/>
    <x v="3"/>
    <x v="0"/>
    <m/>
    <m/>
    <m/>
    <m/>
    <m/>
    <n v="0"/>
    <m/>
  </r>
  <r>
    <x v="17"/>
    <x v="3"/>
    <x v="183"/>
    <x v="3"/>
    <x v="0"/>
    <m/>
    <m/>
    <m/>
    <m/>
    <m/>
    <n v="0"/>
    <m/>
  </r>
  <r>
    <x v="17"/>
    <x v="3"/>
    <x v="51"/>
    <x v="3"/>
    <x v="0"/>
    <m/>
    <m/>
    <m/>
    <m/>
    <m/>
    <n v="0"/>
    <n v="681"/>
  </r>
  <r>
    <x v="17"/>
    <x v="3"/>
    <x v="104"/>
    <x v="3"/>
    <x v="0"/>
    <m/>
    <m/>
    <m/>
    <m/>
    <m/>
    <n v="0"/>
    <n v="124"/>
  </r>
  <r>
    <x v="17"/>
    <x v="3"/>
    <x v="42"/>
    <x v="3"/>
    <x v="0"/>
    <m/>
    <m/>
    <m/>
    <m/>
    <m/>
    <n v="0"/>
    <n v="709"/>
  </r>
  <r>
    <x v="17"/>
    <x v="3"/>
    <x v="38"/>
    <x v="3"/>
    <x v="0"/>
    <m/>
    <m/>
    <m/>
    <m/>
    <m/>
    <n v="0"/>
    <n v="3284"/>
  </r>
  <r>
    <x v="17"/>
    <x v="3"/>
    <x v="63"/>
    <x v="3"/>
    <x v="0"/>
    <m/>
    <m/>
    <m/>
    <m/>
    <m/>
    <n v="0"/>
    <n v="17"/>
  </r>
  <r>
    <x v="17"/>
    <x v="3"/>
    <x v="98"/>
    <x v="3"/>
    <x v="0"/>
    <m/>
    <m/>
    <m/>
    <m/>
    <m/>
    <n v="0"/>
    <n v="148"/>
  </r>
  <r>
    <x v="17"/>
    <x v="3"/>
    <x v="119"/>
    <x v="3"/>
    <x v="0"/>
    <m/>
    <m/>
    <m/>
    <m/>
    <m/>
    <n v="0"/>
    <m/>
  </r>
  <r>
    <x v="17"/>
    <x v="3"/>
    <x v="190"/>
    <x v="3"/>
    <x v="0"/>
    <m/>
    <m/>
    <m/>
    <m/>
    <m/>
    <n v="0"/>
    <m/>
  </r>
  <r>
    <x v="17"/>
    <x v="2"/>
    <x v="81"/>
    <x v="3"/>
    <x v="0"/>
    <m/>
    <m/>
    <m/>
    <m/>
    <m/>
    <n v="0"/>
    <n v="266"/>
  </r>
  <r>
    <x v="17"/>
    <x v="2"/>
    <x v="43"/>
    <x v="3"/>
    <x v="0"/>
    <m/>
    <m/>
    <m/>
    <m/>
    <m/>
    <n v="0"/>
    <n v="1721"/>
  </r>
  <r>
    <x v="17"/>
    <x v="1"/>
    <x v="23"/>
    <x v="3"/>
    <x v="0"/>
    <m/>
    <m/>
    <m/>
    <m/>
    <m/>
    <n v="0"/>
    <n v="887"/>
  </r>
  <r>
    <x v="17"/>
    <x v="1"/>
    <x v="24"/>
    <x v="3"/>
    <x v="0"/>
    <m/>
    <m/>
    <m/>
    <m/>
    <m/>
    <n v="0"/>
    <n v="1534"/>
  </r>
  <r>
    <x v="17"/>
    <x v="1"/>
    <x v="79"/>
    <x v="3"/>
    <x v="0"/>
    <m/>
    <m/>
    <m/>
    <m/>
    <m/>
    <n v="0"/>
    <m/>
  </r>
  <r>
    <x v="17"/>
    <x v="1"/>
    <x v="41"/>
    <x v="3"/>
    <x v="0"/>
    <m/>
    <m/>
    <m/>
    <m/>
    <m/>
    <n v="0"/>
    <n v="41"/>
  </r>
  <r>
    <x v="17"/>
    <x v="1"/>
    <x v="2"/>
    <x v="3"/>
    <x v="0"/>
    <m/>
    <m/>
    <m/>
    <m/>
    <m/>
    <n v="0"/>
    <n v="1944"/>
  </r>
  <r>
    <x v="17"/>
    <x v="1"/>
    <x v="21"/>
    <x v="3"/>
    <x v="0"/>
    <m/>
    <m/>
    <m/>
    <m/>
    <m/>
    <n v="0"/>
    <n v="431"/>
  </r>
  <r>
    <x v="17"/>
    <x v="1"/>
    <x v="5"/>
    <x v="3"/>
    <x v="0"/>
    <m/>
    <m/>
    <m/>
    <m/>
    <m/>
    <n v="0"/>
    <n v="891"/>
  </r>
  <r>
    <x v="17"/>
    <x v="1"/>
    <x v="37"/>
    <x v="3"/>
    <x v="0"/>
    <m/>
    <m/>
    <m/>
    <m/>
    <m/>
    <n v="0"/>
    <m/>
  </r>
  <r>
    <x v="17"/>
    <x v="1"/>
    <x v="19"/>
    <x v="3"/>
    <x v="0"/>
    <m/>
    <m/>
    <m/>
    <m/>
    <m/>
    <n v="0"/>
    <n v="338"/>
  </r>
  <r>
    <x v="17"/>
    <x v="1"/>
    <x v="30"/>
    <x v="3"/>
    <x v="0"/>
    <m/>
    <m/>
    <m/>
    <m/>
    <m/>
    <n v="0"/>
    <n v="430"/>
  </r>
  <r>
    <x v="17"/>
    <x v="1"/>
    <x v="14"/>
    <x v="3"/>
    <x v="0"/>
    <m/>
    <m/>
    <m/>
    <m/>
    <m/>
    <n v="0"/>
    <n v="96"/>
  </r>
  <r>
    <x v="17"/>
    <x v="1"/>
    <x v="6"/>
    <x v="3"/>
    <x v="0"/>
    <m/>
    <m/>
    <m/>
    <m/>
    <m/>
    <n v="0"/>
    <m/>
  </r>
  <r>
    <x v="17"/>
    <x v="1"/>
    <x v="25"/>
    <x v="3"/>
    <x v="0"/>
    <m/>
    <m/>
    <m/>
    <m/>
    <m/>
    <n v="0"/>
    <n v="185"/>
  </r>
  <r>
    <x v="17"/>
    <x v="1"/>
    <x v="28"/>
    <x v="3"/>
    <x v="0"/>
    <m/>
    <m/>
    <m/>
    <m/>
    <m/>
    <n v="0"/>
    <m/>
  </r>
  <r>
    <x v="17"/>
    <x v="1"/>
    <x v="169"/>
    <x v="3"/>
    <x v="0"/>
    <m/>
    <m/>
    <m/>
    <m/>
    <m/>
    <n v="0"/>
    <m/>
  </r>
  <r>
    <x v="17"/>
    <x v="1"/>
    <x v="64"/>
    <x v="3"/>
    <x v="0"/>
    <m/>
    <m/>
    <m/>
    <m/>
    <m/>
    <n v="0"/>
    <n v="84"/>
  </r>
  <r>
    <x v="17"/>
    <x v="1"/>
    <x v="75"/>
    <x v="3"/>
    <x v="0"/>
    <m/>
    <m/>
    <m/>
    <m/>
    <m/>
    <n v="0"/>
    <m/>
  </r>
  <r>
    <x v="17"/>
    <x v="1"/>
    <x v="94"/>
    <x v="3"/>
    <x v="0"/>
    <m/>
    <m/>
    <m/>
    <m/>
    <m/>
    <n v="0"/>
    <m/>
  </r>
  <r>
    <x v="17"/>
    <x v="1"/>
    <x v="163"/>
    <x v="3"/>
    <x v="0"/>
    <m/>
    <m/>
    <m/>
    <m/>
    <m/>
    <n v="0"/>
    <m/>
  </r>
  <r>
    <x v="17"/>
    <x v="1"/>
    <x v="166"/>
    <x v="3"/>
    <x v="0"/>
    <m/>
    <m/>
    <m/>
    <m/>
    <m/>
    <n v="0"/>
    <m/>
  </r>
  <r>
    <x v="17"/>
    <x v="1"/>
    <x v="116"/>
    <x v="3"/>
    <x v="0"/>
    <m/>
    <m/>
    <m/>
    <m/>
    <m/>
    <n v="0"/>
    <m/>
  </r>
  <r>
    <x v="17"/>
    <x v="1"/>
    <x v="145"/>
    <x v="3"/>
    <x v="0"/>
    <m/>
    <m/>
    <m/>
    <m/>
    <m/>
    <n v="0"/>
    <m/>
  </r>
  <r>
    <x v="17"/>
    <x v="1"/>
    <x v="118"/>
    <x v="3"/>
    <x v="0"/>
    <m/>
    <m/>
    <m/>
    <m/>
    <m/>
    <n v="0"/>
    <m/>
  </r>
  <r>
    <x v="17"/>
    <x v="1"/>
    <x v="153"/>
    <x v="3"/>
    <x v="0"/>
    <m/>
    <m/>
    <m/>
    <m/>
    <m/>
    <n v="0"/>
    <m/>
  </r>
  <r>
    <x v="17"/>
    <x v="1"/>
    <x v="129"/>
    <x v="3"/>
    <x v="0"/>
    <m/>
    <m/>
    <m/>
    <m/>
    <m/>
    <n v="0"/>
    <m/>
  </r>
  <r>
    <x v="17"/>
    <x v="1"/>
    <x v="93"/>
    <x v="3"/>
    <x v="0"/>
    <m/>
    <m/>
    <m/>
    <m/>
    <m/>
    <n v="0"/>
    <m/>
  </r>
  <r>
    <x v="17"/>
    <x v="1"/>
    <x v="67"/>
    <x v="3"/>
    <x v="0"/>
    <m/>
    <m/>
    <m/>
    <m/>
    <m/>
    <n v="0"/>
    <m/>
  </r>
  <r>
    <x v="17"/>
    <x v="1"/>
    <x v="85"/>
    <x v="3"/>
    <x v="0"/>
    <m/>
    <m/>
    <m/>
    <m/>
    <m/>
    <n v="0"/>
    <m/>
  </r>
  <r>
    <x v="17"/>
    <x v="1"/>
    <x v="99"/>
    <x v="3"/>
    <x v="0"/>
    <m/>
    <m/>
    <m/>
    <m/>
    <m/>
    <n v="0"/>
    <n v="30"/>
  </r>
  <r>
    <x v="17"/>
    <x v="1"/>
    <x v="123"/>
    <x v="3"/>
    <x v="0"/>
    <m/>
    <m/>
    <m/>
    <m/>
    <m/>
    <n v="0"/>
    <m/>
  </r>
  <r>
    <x v="17"/>
    <x v="1"/>
    <x v="100"/>
    <x v="3"/>
    <x v="0"/>
    <m/>
    <m/>
    <m/>
    <m/>
    <m/>
    <n v="0"/>
    <m/>
  </r>
  <r>
    <x v="17"/>
    <x v="1"/>
    <x v="3"/>
    <x v="3"/>
    <x v="0"/>
    <m/>
    <m/>
    <m/>
    <m/>
    <m/>
    <n v="0"/>
    <n v="383"/>
  </r>
  <r>
    <x v="17"/>
    <x v="1"/>
    <x v="13"/>
    <x v="3"/>
    <x v="0"/>
    <m/>
    <m/>
    <m/>
    <m/>
    <m/>
    <n v="0"/>
    <n v="24"/>
  </r>
  <r>
    <x v="17"/>
    <x v="1"/>
    <x v="15"/>
    <x v="3"/>
    <x v="0"/>
    <m/>
    <m/>
    <m/>
    <m/>
    <m/>
    <n v="0"/>
    <n v="811"/>
  </r>
  <r>
    <x v="17"/>
    <x v="1"/>
    <x v="76"/>
    <x v="3"/>
    <x v="0"/>
    <m/>
    <m/>
    <m/>
    <m/>
    <m/>
    <n v="0"/>
    <n v="302"/>
  </r>
  <r>
    <x v="17"/>
    <x v="1"/>
    <x v="92"/>
    <x v="3"/>
    <x v="0"/>
    <m/>
    <m/>
    <m/>
    <m/>
    <m/>
    <n v="0"/>
    <m/>
  </r>
  <r>
    <x v="17"/>
    <x v="1"/>
    <x v="125"/>
    <x v="3"/>
    <x v="0"/>
    <m/>
    <m/>
    <m/>
    <m/>
    <m/>
    <n v="0"/>
    <m/>
  </r>
  <r>
    <x v="17"/>
    <x v="1"/>
    <x v="127"/>
    <x v="3"/>
    <x v="0"/>
    <m/>
    <m/>
    <m/>
    <m/>
    <m/>
    <n v="0"/>
    <m/>
  </r>
  <r>
    <x v="17"/>
    <x v="1"/>
    <x v="141"/>
    <x v="3"/>
    <x v="0"/>
    <m/>
    <m/>
    <m/>
    <m/>
    <m/>
    <n v="0"/>
    <m/>
  </r>
  <r>
    <x v="17"/>
    <x v="5"/>
    <x v="89"/>
    <x v="3"/>
    <x v="0"/>
    <m/>
    <m/>
    <m/>
    <m/>
    <m/>
    <n v="0"/>
    <n v="1020"/>
  </r>
  <r>
    <x v="17"/>
    <x v="5"/>
    <x v="69"/>
    <x v="3"/>
    <x v="0"/>
    <m/>
    <m/>
    <m/>
    <m/>
    <m/>
    <n v="0"/>
    <n v="752"/>
  </r>
  <r>
    <x v="17"/>
    <x v="5"/>
    <x v="33"/>
    <x v="3"/>
    <x v="0"/>
    <m/>
    <m/>
    <m/>
    <m/>
    <m/>
    <n v="0"/>
    <n v="4271"/>
  </r>
  <r>
    <x v="17"/>
    <x v="5"/>
    <x v="39"/>
    <x v="3"/>
    <x v="0"/>
    <m/>
    <m/>
    <m/>
    <m/>
    <m/>
    <n v="0"/>
    <n v="10117"/>
  </r>
  <r>
    <x v="17"/>
    <x v="5"/>
    <x v="22"/>
    <x v="3"/>
    <x v="0"/>
    <m/>
    <m/>
    <m/>
    <m/>
    <m/>
    <n v="0"/>
    <n v="15049"/>
  </r>
  <r>
    <x v="17"/>
    <x v="7"/>
    <x v="121"/>
    <x v="3"/>
    <x v="0"/>
    <m/>
    <m/>
    <m/>
    <m/>
    <m/>
    <n v="0"/>
    <m/>
  </r>
  <r>
    <x v="17"/>
    <x v="7"/>
    <x v="52"/>
    <x v="3"/>
    <x v="0"/>
    <m/>
    <m/>
    <m/>
    <m/>
    <m/>
    <n v="0"/>
    <n v="2320"/>
  </r>
  <r>
    <x v="17"/>
    <x v="7"/>
    <x v="82"/>
    <x v="3"/>
    <x v="0"/>
    <m/>
    <m/>
    <m/>
    <m/>
    <m/>
    <n v="0"/>
    <n v="317"/>
  </r>
  <r>
    <x v="17"/>
    <x v="5"/>
    <x v="66"/>
    <x v="3"/>
    <x v="0"/>
    <m/>
    <m/>
    <m/>
    <m/>
    <m/>
    <n v="0"/>
    <n v="1191"/>
  </r>
  <r>
    <x v="17"/>
    <x v="7"/>
    <x v="117"/>
    <x v="3"/>
    <x v="0"/>
    <m/>
    <m/>
    <m/>
    <m/>
    <m/>
    <n v="0"/>
    <n v="217"/>
  </r>
  <r>
    <x v="17"/>
    <x v="7"/>
    <x v="115"/>
    <x v="3"/>
    <x v="0"/>
    <m/>
    <m/>
    <m/>
    <m/>
    <m/>
    <n v="0"/>
    <m/>
  </r>
  <r>
    <x v="17"/>
    <x v="7"/>
    <x v="139"/>
    <x v="3"/>
    <x v="0"/>
    <m/>
    <m/>
    <m/>
    <m/>
    <m/>
    <n v="0"/>
    <m/>
  </r>
  <r>
    <x v="17"/>
    <x v="7"/>
    <x v="72"/>
    <x v="3"/>
    <x v="0"/>
    <m/>
    <m/>
    <m/>
    <m/>
    <m/>
    <n v="0"/>
    <n v="234"/>
  </r>
  <r>
    <x v="17"/>
    <x v="7"/>
    <x v="62"/>
    <x v="3"/>
    <x v="0"/>
    <m/>
    <m/>
    <m/>
    <m/>
    <m/>
    <n v="0"/>
    <n v="1163"/>
  </r>
  <r>
    <x v="17"/>
    <x v="7"/>
    <x v="149"/>
    <x v="3"/>
    <x v="0"/>
    <m/>
    <m/>
    <m/>
    <m/>
    <m/>
    <n v="0"/>
    <m/>
  </r>
  <r>
    <x v="17"/>
    <x v="7"/>
    <x v="133"/>
    <x v="3"/>
    <x v="0"/>
    <m/>
    <m/>
    <m/>
    <m/>
    <m/>
    <n v="0"/>
    <m/>
  </r>
  <r>
    <x v="17"/>
    <x v="7"/>
    <x v="130"/>
    <x v="3"/>
    <x v="0"/>
    <m/>
    <m/>
    <m/>
    <m/>
    <m/>
    <n v="0"/>
    <m/>
  </r>
  <r>
    <x v="17"/>
    <x v="9"/>
    <x v="106"/>
    <x v="3"/>
    <x v="0"/>
    <m/>
    <m/>
    <m/>
    <m/>
    <m/>
    <n v="0"/>
    <m/>
  </r>
  <r>
    <x v="17"/>
    <x v="9"/>
    <x v="107"/>
    <x v="3"/>
    <x v="0"/>
    <m/>
    <m/>
    <m/>
    <m/>
    <m/>
    <n v="0"/>
    <m/>
  </r>
  <r>
    <x v="17"/>
    <x v="9"/>
    <x v="126"/>
    <x v="3"/>
    <x v="0"/>
    <m/>
    <m/>
    <m/>
    <m/>
    <m/>
    <n v="0"/>
    <m/>
  </r>
  <r>
    <x v="17"/>
    <x v="9"/>
    <x v="154"/>
    <x v="3"/>
    <x v="0"/>
    <m/>
    <m/>
    <m/>
    <m/>
    <m/>
    <n v="0"/>
    <m/>
  </r>
  <r>
    <x v="17"/>
    <x v="9"/>
    <x v="95"/>
    <x v="3"/>
    <x v="0"/>
    <m/>
    <m/>
    <m/>
    <m/>
    <m/>
    <n v="0"/>
    <m/>
  </r>
  <r>
    <x v="17"/>
    <x v="9"/>
    <x v="161"/>
    <x v="3"/>
    <x v="0"/>
    <m/>
    <m/>
    <m/>
    <m/>
    <m/>
    <n v="0"/>
    <m/>
  </r>
  <r>
    <x v="17"/>
    <x v="9"/>
    <x v="158"/>
    <x v="3"/>
    <x v="0"/>
    <m/>
    <m/>
    <m/>
    <m/>
    <m/>
    <n v="0"/>
    <m/>
  </r>
  <r>
    <x v="17"/>
    <x v="9"/>
    <x v="148"/>
    <x v="3"/>
    <x v="0"/>
    <m/>
    <m/>
    <m/>
    <m/>
    <m/>
    <n v="0"/>
    <m/>
  </r>
  <r>
    <x v="17"/>
    <x v="9"/>
    <x v="142"/>
    <x v="3"/>
    <x v="0"/>
    <m/>
    <m/>
    <m/>
    <m/>
    <m/>
    <n v="0"/>
    <m/>
  </r>
  <r>
    <x v="17"/>
    <x v="9"/>
    <x v="173"/>
    <x v="3"/>
    <x v="0"/>
    <m/>
    <m/>
    <m/>
    <m/>
    <m/>
    <n v="0"/>
    <m/>
  </r>
  <r>
    <x v="17"/>
    <x v="9"/>
    <x v="137"/>
    <x v="3"/>
    <x v="0"/>
    <m/>
    <m/>
    <m/>
    <m/>
    <m/>
    <n v="0"/>
    <m/>
  </r>
  <r>
    <x v="17"/>
    <x v="9"/>
    <x v="146"/>
    <x v="3"/>
    <x v="0"/>
    <m/>
    <m/>
    <m/>
    <m/>
    <m/>
    <n v="0"/>
    <m/>
  </r>
  <r>
    <x v="17"/>
    <x v="9"/>
    <x v="159"/>
    <x v="3"/>
    <x v="0"/>
    <m/>
    <m/>
    <m/>
    <m/>
    <m/>
    <n v="0"/>
    <m/>
  </r>
  <r>
    <x v="17"/>
    <x v="9"/>
    <x v="170"/>
    <x v="3"/>
    <x v="0"/>
    <m/>
    <m/>
    <m/>
    <m/>
    <m/>
    <n v="0"/>
    <m/>
  </r>
  <r>
    <x v="17"/>
    <x v="12"/>
    <x v="157"/>
    <x v="3"/>
    <x v="0"/>
    <m/>
    <m/>
    <m/>
    <m/>
    <m/>
    <n v="0"/>
    <m/>
  </r>
  <r>
    <x v="17"/>
    <x v="12"/>
    <x v="156"/>
    <x v="3"/>
    <x v="0"/>
    <m/>
    <m/>
    <m/>
    <m/>
    <m/>
    <n v="0"/>
    <m/>
  </r>
  <r>
    <x v="17"/>
    <x v="0"/>
    <x v="9"/>
    <x v="3"/>
    <x v="0"/>
    <m/>
    <m/>
    <m/>
    <m/>
    <m/>
    <n v="0"/>
    <n v="20"/>
  </r>
  <r>
    <x v="17"/>
    <x v="0"/>
    <x v="0"/>
    <x v="3"/>
    <x v="0"/>
    <m/>
    <m/>
    <m/>
    <m/>
    <m/>
    <n v="0"/>
    <m/>
  </r>
  <r>
    <x v="17"/>
    <x v="0"/>
    <x v="68"/>
    <x v="3"/>
    <x v="0"/>
    <m/>
    <m/>
    <m/>
    <m/>
    <m/>
    <n v="0"/>
    <m/>
  </r>
  <r>
    <x v="17"/>
    <x v="0"/>
    <x v="128"/>
    <x v="3"/>
    <x v="0"/>
    <m/>
    <m/>
    <m/>
    <m/>
    <m/>
    <n v="0"/>
    <m/>
  </r>
  <r>
    <x v="17"/>
    <x v="0"/>
    <x v="124"/>
    <x v="3"/>
    <x v="0"/>
    <m/>
    <m/>
    <m/>
    <m/>
    <m/>
    <n v="0"/>
    <m/>
  </r>
  <r>
    <x v="17"/>
    <x v="0"/>
    <x v="12"/>
    <x v="3"/>
    <x v="0"/>
    <m/>
    <m/>
    <m/>
    <m/>
    <m/>
    <n v="0"/>
    <m/>
  </r>
  <r>
    <x v="17"/>
    <x v="0"/>
    <x v="40"/>
    <x v="3"/>
    <x v="0"/>
    <m/>
    <m/>
    <m/>
    <m/>
    <m/>
    <n v="0"/>
    <m/>
  </r>
  <r>
    <x v="17"/>
    <x v="0"/>
    <x v="70"/>
    <x v="3"/>
    <x v="0"/>
    <m/>
    <m/>
    <m/>
    <m/>
    <m/>
    <n v="0"/>
    <m/>
  </r>
  <r>
    <x v="17"/>
    <x v="0"/>
    <x v="77"/>
    <x v="3"/>
    <x v="0"/>
    <m/>
    <m/>
    <m/>
    <m/>
    <m/>
    <n v="0"/>
    <m/>
  </r>
  <r>
    <x v="17"/>
    <x v="0"/>
    <x v="131"/>
    <x v="3"/>
    <x v="0"/>
    <m/>
    <m/>
    <m/>
    <m/>
    <m/>
    <n v="0"/>
    <m/>
  </r>
  <r>
    <x v="17"/>
    <x v="0"/>
    <x v="7"/>
    <x v="3"/>
    <x v="0"/>
    <m/>
    <m/>
    <m/>
    <m/>
    <m/>
    <n v="0"/>
    <n v="7"/>
  </r>
  <r>
    <x v="17"/>
    <x v="0"/>
    <x v="50"/>
    <x v="3"/>
    <x v="0"/>
    <m/>
    <m/>
    <m/>
    <m/>
    <m/>
    <n v="0"/>
    <m/>
  </r>
  <r>
    <x v="17"/>
    <x v="0"/>
    <x v="1"/>
    <x v="3"/>
    <x v="0"/>
    <m/>
    <m/>
    <m/>
    <m/>
    <m/>
    <n v="0"/>
    <n v="102"/>
  </r>
  <r>
    <x v="17"/>
    <x v="0"/>
    <x v="8"/>
    <x v="3"/>
    <x v="0"/>
    <m/>
    <m/>
    <m/>
    <m/>
    <m/>
    <n v="0"/>
    <m/>
  </r>
  <r>
    <x v="17"/>
    <x v="0"/>
    <x v="60"/>
    <x v="3"/>
    <x v="0"/>
    <m/>
    <m/>
    <m/>
    <m/>
    <m/>
    <n v="0"/>
    <m/>
  </r>
  <r>
    <x v="17"/>
    <x v="0"/>
    <x v="78"/>
    <x v="3"/>
    <x v="0"/>
    <m/>
    <m/>
    <m/>
    <m/>
    <m/>
    <n v="0"/>
    <n v="23"/>
  </r>
  <r>
    <x v="17"/>
    <x v="0"/>
    <x v="101"/>
    <x v="3"/>
    <x v="0"/>
    <m/>
    <m/>
    <m/>
    <m/>
    <m/>
    <n v="0"/>
    <m/>
  </r>
  <r>
    <x v="17"/>
    <x v="0"/>
    <x v="32"/>
    <x v="3"/>
    <x v="0"/>
    <m/>
    <m/>
    <m/>
    <m/>
    <m/>
    <n v="0"/>
    <m/>
  </r>
  <r>
    <x v="17"/>
    <x v="0"/>
    <x v="132"/>
    <x v="3"/>
    <x v="0"/>
    <m/>
    <m/>
    <m/>
    <m/>
    <m/>
    <n v="0"/>
    <m/>
  </r>
  <r>
    <x v="17"/>
    <x v="0"/>
    <x v="162"/>
    <x v="3"/>
    <x v="0"/>
    <m/>
    <m/>
    <m/>
    <m/>
    <m/>
    <n v="0"/>
    <m/>
  </r>
  <r>
    <x v="17"/>
    <x v="0"/>
    <x v="18"/>
    <x v="3"/>
    <x v="0"/>
    <m/>
    <m/>
    <m/>
    <m/>
    <m/>
    <n v="0"/>
    <m/>
  </r>
  <r>
    <x v="17"/>
    <x v="0"/>
    <x v="46"/>
    <x v="3"/>
    <x v="0"/>
    <m/>
    <m/>
    <m/>
    <m/>
    <m/>
    <n v="0"/>
    <m/>
  </r>
  <r>
    <x v="17"/>
    <x v="0"/>
    <x v="31"/>
    <x v="3"/>
    <x v="0"/>
    <m/>
    <m/>
    <m/>
    <m/>
    <m/>
    <n v="0"/>
    <m/>
  </r>
  <r>
    <x v="17"/>
    <x v="0"/>
    <x v="96"/>
    <x v="3"/>
    <x v="0"/>
    <m/>
    <m/>
    <m/>
    <m/>
    <m/>
    <n v="0"/>
    <m/>
  </r>
  <r>
    <x v="17"/>
    <x v="0"/>
    <x v="54"/>
    <x v="3"/>
    <x v="0"/>
    <m/>
    <m/>
    <m/>
    <m/>
    <m/>
    <n v="0"/>
    <m/>
  </r>
  <r>
    <x v="17"/>
    <x v="0"/>
    <x v="103"/>
    <x v="3"/>
    <x v="0"/>
    <m/>
    <m/>
    <m/>
    <m/>
    <m/>
    <n v="0"/>
    <n v="34"/>
  </r>
  <r>
    <x v="17"/>
    <x v="11"/>
    <x v="113"/>
    <x v="3"/>
    <x v="15"/>
    <n v="9624"/>
    <m/>
    <m/>
    <m/>
    <m/>
    <n v="9624"/>
    <m/>
  </r>
  <r>
    <x v="17"/>
    <x v="6"/>
    <x v="108"/>
    <x v="3"/>
    <x v="15"/>
    <n v="0"/>
    <m/>
    <m/>
    <m/>
    <m/>
    <n v="0"/>
    <m/>
  </r>
  <r>
    <x v="17"/>
    <x v="6"/>
    <x v="91"/>
    <x v="3"/>
    <x v="15"/>
    <n v="0"/>
    <m/>
    <m/>
    <m/>
    <m/>
    <n v="0"/>
    <m/>
  </r>
  <r>
    <x v="17"/>
    <x v="6"/>
    <x v="80"/>
    <x v="3"/>
    <x v="15"/>
    <n v="0"/>
    <m/>
    <m/>
    <m/>
    <m/>
    <n v="0"/>
    <m/>
  </r>
  <r>
    <x v="17"/>
    <x v="6"/>
    <x v="44"/>
    <x v="3"/>
    <x v="15"/>
    <n v="0"/>
    <m/>
    <m/>
    <m/>
    <m/>
    <n v="0"/>
    <m/>
  </r>
  <r>
    <x v="17"/>
    <x v="6"/>
    <x v="90"/>
    <x v="3"/>
    <x v="15"/>
    <n v="0"/>
    <m/>
    <m/>
    <m/>
    <m/>
    <n v="0"/>
    <m/>
  </r>
  <r>
    <x v="17"/>
    <x v="6"/>
    <x v="177"/>
    <x v="3"/>
    <x v="15"/>
    <n v="0"/>
    <m/>
    <m/>
    <m/>
    <m/>
    <n v="0"/>
    <m/>
  </r>
  <r>
    <x v="17"/>
    <x v="6"/>
    <x v="61"/>
    <x v="3"/>
    <x v="15"/>
    <n v="0"/>
    <m/>
    <m/>
    <m/>
    <m/>
    <n v="0"/>
    <m/>
  </r>
  <r>
    <x v="17"/>
    <x v="6"/>
    <x v="105"/>
    <x v="3"/>
    <x v="15"/>
    <n v="0"/>
    <m/>
    <m/>
    <m/>
    <m/>
    <n v="0"/>
    <m/>
  </r>
  <r>
    <x v="17"/>
    <x v="6"/>
    <x v="138"/>
    <x v="3"/>
    <x v="15"/>
    <n v="0"/>
    <m/>
    <m/>
    <m/>
    <m/>
    <n v="0"/>
    <m/>
  </r>
  <r>
    <x v="17"/>
    <x v="8"/>
    <x v="136"/>
    <x v="3"/>
    <x v="15"/>
    <n v="0"/>
    <m/>
    <m/>
    <m/>
    <m/>
    <n v="0"/>
    <m/>
  </r>
  <r>
    <x v="17"/>
    <x v="8"/>
    <x v="182"/>
    <x v="3"/>
    <x v="15"/>
    <n v="0"/>
    <m/>
    <m/>
    <m/>
    <m/>
    <n v="0"/>
    <m/>
  </r>
  <r>
    <x v="17"/>
    <x v="8"/>
    <x v="179"/>
    <x v="3"/>
    <x v="15"/>
    <n v="0"/>
    <m/>
    <m/>
    <m/>
    <m/>
    <n v="0"/>
    <m/>
  </r>
  <r>
    <x v="17"/>
    <x v="8"/>
    <x v="135"/>
    <x v="3"/>
    <x v="15"/>
    <n v="0"/>
    <m/>
    <m/>
    <m/>
    <m/>
    <n v="0"/>
    <m/>
  </r>
  <r>
    <x v="17"/>
    <x v="8"/>
    <x v="114"/>
    <x v="3"/>
    <x v="15"/>
    <n v="0"/>
    <m/>
    <m/>
    <m/>
    <m/>
    <n v="0"/>
    <m/>
  </r>
  <r>
    <x v="17"/>
    <x v="8"/>
    <x v="175"/>
    <x v="3"/>
    <x v="15"/>
    <n v="0"/>
    <m/>
    <m/>
    <m/>
    <m/>
    <n v="0"/>
    <m/>
  </r>
  <r>
    <x v="17"/>
    <x v="8"/>
    <x v="221"/>
    <x v="3"/>
    <x v="15"/>
    <n v="0"/>
    <m/>
    <m/>
    <m/>
    <m/>
    <n v="0"/>
    <m/>
  </r>
  <r>
    <x v="17"/>
    <x v="8"/>
    <x v="102"/>
    <x v="3"/>
    <x v="15"/>
    <n v="0"/>
    <m/>
    <m/>
    <m/>
    <m/>
    <n v="0"/>
    <m/>
  </r>
  <r>
    <x v="17"/>
    <x v="8"/>
    <x v="71"/>
    <x v="3"/>
    <x v="15"/>
    <n v="0"/>
    <m/>
    <m/>
    <m/>
    <m/>
    <n v="0"/>
    <m/>
  </r>
  <r>
    <x v="17"/>
    <x v="8"/>
    <x v="171"/>
    <x v="3"/>
    <x v="15"/>
    <n v="0"/>
    <m/>
    <m/>
    <m/>
    <m/>
    <n v="0"/>
    <m/>
  </r>
  <r>
    <x v="17"/>
    <x v="8"/>
    <x v="83"/>
    <x v="3"/>
    <x v="15"/>
    <n v="0"/>
    <m/>
    <m/>
    <m/>
    <m/>
    <n v="0"/>
    <m/>
  </r>
  <r>
    <x v="17"/>
    <x v="10"/>
    <x v="109"/>
    <x v="3"/>
    <x v="15"/>
    <n v="0"/>
    <m/>
    <m/>
    <m/>
    <m/>
    <n v="0"/>
    <m/>
  </r>
  <r>
    <x v="17"/>
    <x v="10"/>
    <x v="165"/>
    <x v="3"/>
    <x v="15"/>
    <n v="0"/>
    <m/>
    <m/>
    <m/>
    <m/>
    <n v="0"/>
    <m/>
  </r>
  <r>
    <x v="17"/>
    <x v="10"/>
    <x v="144"/>
    <x v="3"/>
    <x v="15"/>
    <n v="0"/>
    <m/>
    <m/>
    <m/>
    <m/>
    <n v="0"/>
    <m/>
  </r>
  <r>
    <x v="17"/>
    <x v="10"/>
    <x v="151"/>
    <x v="3"/>
    <x v="15"/>
    <n v="0"/>
    <m/>
    <m/>
    <m/>
    <m/>
    <n v="0"/>
    <m/>
  </r>
  <r>
    <x v="17"/>
    <x v="4"/>
    <x v="36"/>
    <x v="3"/>
    <x v="15"/>
    <n v="193201"/>
    <m/>
    <m/>
    <m/>
    <m/>
    <n v="193201"/>
    <m/>
  </r>
  <r>
    <x v="17"/>
    <x v="4"/>
    <x v="57"/>
    <x v="3"/>
    <x v="15"/>
    <n v="833028"/>
    <m/>
    <m/>
    <m/>
    <m/>
    <n v="833028"/>
    <m/>
  </r>
  <r>
    <x v="17"/>
    <x v="4"/>
    <x v="35"/>
    <x v="3"/>
    <x v="15"/>
    <n v="317105"/>
    <m/>
    <m/>
    <m/>
    <m/>
    <n v="317105"/>
    <m/>
  </r>
  <r>
    <x v="17"/>
    <x v="4"/>
    <x v="34"/>
    <x v="3"/>
    <x v="15"/>
    <n v="608290"/>
    <m/>
    <m/>
    <m/>
    <m/>
    <n v="608290"/>
    <m/>
  </r>
  <r>
    <x v="17"/>
    <x v="3"/>
    <x v="97"/>
    <x v="3"/>
    <x v="15"/>
    <n v="213467"/>
    <m/>
    <m/>
    <m/>
    <m/>
    <n v="213467"/>
    <m/>
  </r>
  <r>
    <x v="17"/>
    <x v="3"/>
    <x v="55"/>
    <x v="3"/>
    <x v="15"/>
    <n v="214312"/>
    <m/>
    <m/>
    <m/>
    <m/>
    <n v="214312"/>
    <m/>
  </r>
  <r>
    <x v="17"/>
    <x v="3"/>
    <x v="16"/>
    <x v="3"/>
    <x v="15"/>
    <n v="32898"/>
    <m/>
    <m/>
    <m/>
    <m/>
    <n v="32898"/>
    <m/>
  </r>
  <r>
    <x v="17"/>
    <x v="4"/>
    <x v="155"/>
    <x v="3"/>
    <x v="15"/>
    <n v="0"/>
    <m/>
    <m/>
    <m/>
    <m/>
    <n v="0"/>
    <m/>
  </r>
  <r>
    <x v="17"/>
    <x v="4"/>
    <x v="73"/>
    <x v="3"/>
    <x v="15"/>
    <n v="60681"/>
    <m/>
    <m/>
    <m/>
    <m/>
    <n v="60681"/>
    <m/>
  </r>
  <r>
    <x v="17"/>
    <x v="4"/>
    <x v="56"/>
    <x v="3"/>
    <x v="15"/>
    <n v="110933"/>
    <m/>
    <m/>
    <m/>
    <m/>
    <n v="110933"/>
    <m/>
  </r>
  <r>
    <x v="17"/>
    <x v="4"/>
    <x v="27"/>
    <x v="3"/>
    <x v="15"/>
    <n v="820456"/>
    <m/>
    <m/>
    <m/>
    <m/>
    <n v="820456"/>
    <m/>
  </r>
  <r>
    <x v="17"/>
    <x v="4"/>
    <x v="45"/>
    <x v="3"/>
    <x v="15"/>
    <n v="0"/>
    <m/>
    <m/>
    <m/>
    <m/>
    <n v="0"/>
    <m/>
  </r>
  <r>
    <x v="17"/>
    <x v="4"/>
    <x v="17"/>
    <x v="3"/>
    <x v="15"/>
    <n v="614714"/>
    <m/>
    <m/>
    <m/>
    <m/>
    <n v="614714"/>
    <m/>
  </r>
  <r>
    <x v="17"/>
    <x v="4"/>
    <x v="65"/>
    <x v="3"/>
    <x v="15"/>
    <n v="426889"/>
    <m/>
    <m/>
    <m/>
    <m/>
    <n v="426889"/>
    <m/>
  </r>
  <r>
    <x v="17"/>
    <x v="4"/>
    <x v="53"/>
    <x v="3"/>
    <x v="15"/>
    <n v="284037"/>
    <m/>
    <m/>
    <m/>
    <m/>
    <n v="284037"/>
    <m/>
  </r>
  <r>
    <x v="17"/>
    <x v="2"/>
    <x v="48"/>
    <x v="3"/>
    <x v="15"/>
    <n v="804109"/>
    <m/>
    <m/>
    <m/>
    <m/>
    <n v="804109"/>
    <m/>
  </r>
  <r>
    <x v="17"/>
    <x v="2"/>
    <x v="49"/>
    <x v="3"/>
    <x v="15"/>
    <n v="420319"/>
    <m/>
    <m/>
    <m/>
    <m/>
    <n v="420319"/>
    <m/>
  </r>
  <r>
    <x v="17"/>
    <x v="2"/>
    <x v="47"/>
    <x v="3"/>
    <x v="15"/>
    <n v="761713"/>
    <m/>
    <m/>
    <m/>
    <m/>
    <n v="761713"/>
    <m/>
  </r>
  <r>
    <x v="17"/>
    <x v="2"/>
    <x v="88"/>
    <x v="3"/>
    <x v="15"/>
    <n v="318842"/>
    <m/>
    <m/>
    <m/>
    <m/>
    <n v="318842"/>
    <m/>
  </r>
  <r>
    <x v="17"/>
    <x v="2"/>
    <x v="110"/>
    <x v="3"/>
    <x v="15"/>
    <n v="0"/>
    <m/>
    <m/>
    <m/>
    <m/>
    <n v="0"/>
    <m/>
  </r>
  <r>
    <x v="17"/>
    <x v="2"/>
    <x v="87"/>
    <x v="3"/>
    <x v="15"/>
    <n v="0"/>
    <m/>
    <m/>
    <m/>
    <m/>
    <n v="0"/>
    <m/>
  </r>
  <r>
    <x v="17"/>
    <x v="2"/>
    <x v="84"/>
    <x v="3"/>
    <x v="15"/>
    <n v="207558"/>
    <m/>
    <m/>
    <m/>
    <m/>
    <n v="207558"/>
    <m/>
  </r>
  <r>
    <x v="17"/>
    <x v="2"/>
    <x v="11"/>
    <x v="3"/>
    <x v="15"/>
    <n v="525067"/>
    <m/>
    <m/>
    <m/>
    <m/>
    <n v="525067"/>
    <m/>
  </r>
  <r>
    <x v="17"/>
    <x v="2"/>
    <x v="120"/>
    <x v="3"/>
    <x v="15"/>
    <n v="0"/>
    <m/>
    <m/>
    <m/>
    <m/>
    <n v="0"/>
    <m/>
  </r>
  <r>
    <x v="17"/>
    <x v="2"/>
    <x v="58"/>
    <x v="3"/>
    <x v="15"/>
    <n v="0"/>
    <m/>
    <m/>
    <m/>
    <m/>
    <n v="0"/>
    <m/>
  </r>
  <r>
    <x v="17"/>
    <x v="2"/>
    <x v="112"/>
    <x v="3"/>
    <x v="15"/>
    <n v="0"/>
    <m/>
    <m/>
    <m/>
    <m/>
    <n v="0"/>
    <m/>
  </r>
  <r>
    <x v="17"/>
    <x v="2"/>
    <x v="20"/>
    <x v="3"/>
    <x v="15"/>
    <n v="671943"/>
    <m/>
    <m/>
    <m/>
    <m/>
    <n v="671943"/>
    <m/>
  </r>
  <r>
    <x v="17"/>
    <x v="2"/>
    <x v="86"/>
    <x v="3"/>
    <x v="15"/>
    <n v="83464"/>
    <m/>
    <m/>
    <m/>
    <m/>
    <n v="83464"/>
    <m/>
  </r>
  <r>
    <x v="17"/>
    <x v="2"/>
    <x v="59"/>
    <x v="3"/>
    <x v="15"/>
    <n v="39610"/>
    <m/>
    <m/>
    <m/>
    <m/>
    <n v="39610"/>
    <m/>
  </r>
  <r>
    <x v="17"/>
    <x v="2"/>
    <x v="10"/>
    <x v="3"/>
    <x v="15"/>
    <n v="768573"/>
    <m/>
    <m/>
    <m/>
    <m/>
    <n v="768573"/>
    <m/>
  </r>
  <r>
    <x v="17"/>
    <x v="2"/>
    <x v="4"/>
    <x v="3"/>
    <x v="15"/>
    <n v="1735017"/>
    <m/>
    <m/>
    <m/>
    <m/>
    <n v="1735017"/>
    <m/>
  </r>
  <r>
    <x v="17"/>
    <x v="2"/>
    <x v="29"/>
    <x v="3"/>
    <x v="15"/>
    <n v="479290"/>
    <m/>
    <m/>
    <m/>
    <m/>
    <n v="479290"/>
    <m/>
  </r>
  <r>
    <x v="17"/>
    <x v="2"/>
    <x v="26"/>
    <x v="3"/>
    <x v="15"/>
    <n v="74646"/>
    <m/>
    <m/>
    <m/>
    <m/>
    <n v="74646"/>
    <m/>
  </r>
  <r>
    <x v="17"/>
    <x v="2"/>
    <x v="122"/>
    <x v="3"/>
    <x v="15"/>
    <n v="0"/>
    <m/>
    <m/>
    <m/>
    <m/>
    <n v="0"/>
    <m/>
  </r>
  <r>
    <x v="17"/>
    <x v="3"/>
    <x v="74"/>
    <x v="3"/>
    <x v="15"/>
    <n v="0"/>
    <m/>
    <m/>
    <m/>
    <m/>
    <n v="0"/>
    <m/>
  </r>
  <r>
    <x v="17"/>
    <x v="3"/>
    <x v="111"/>
    <x v="3"/>
    <x v="15"/>
    <n v="0"/>
    <m/>
    <m/>
    <m/>
    <m/>
    <n v="0"/>
    <m/>
  </r>
  <r>
    <x v="17"/>
    <x v="3"/>
    <x v="134"/>
    <x v="3"/>
    <x v="15"/>
    <n v="0"/>
    <m/>
    <m/>
    <m/>
    <m/>
    <n v="0"/>
    <m/>
  </r>
  <r>
    <x v="17"/>
    <x v="3"/>
    <x v="183"/>
    <x v="3"/>
    <x v="15"/>
    <n v="0"/>
    <m/>
    <m/>
    <m/>
    <m/>
    <n v="0"/>
    <m/>
  </r>
  <r>
    <x v="17"/>
    <x v="3"/>
    <x v="51"/>
    <x v="3"/>
    <x v="15"/>
    <n v="0"/>
    <m/>
    <m/>
    <m/>
    <m/>
    <n v="0"/>
    <m/>
  </r>
  <r>
    <x v="17"/>
    <x v="3"/>
    <x v="104"/>
    <x v="3"/>
    <x v="15"/>
    <n v="19979"/>
    <m/>
    <m/>
    <m/>
    <m/>
    <n v="19979"/>
    <m/>
  </r>
  <r>
    <x v="17"/>
    <x v="3"/>
    <x v="42"/>
    <x v="3"/>
    <x v="15"/>
    <n v="191849"/>
    <m/>
    <m/>
    <m/>
    <m/>
    <n v="191849"/>
    <m/>
  </r>
  <r>
    <x v="17"/>
    <x v="3"/>
    <x v="38"/>
    <x v="3"/>
    <x v="15"/>
    <n v="715302"/>
    <m/>
    <m/>
    <m/>
    <m/>
    <n v="715302"/>
    <m/>
  </r>
  <r>
    <x v="17"/>
    <x v="3"/>
    <x v="63"/>
    <x v="3"/>
    <x v="15"/>
    <n v="0"/>
    <m/>
    <m/>
    <m/>
    <m/>
    <n v="0"/>
    <m/>
  </r>
  <r>
    <x v="17"/>
    <x v="3"/>
    <x v="98"/>
    <x v="3"/>
    <x v="15"/>
    <n v="0"/>
    <m/>
    <m/>
    <m/>
    <m/>
    <n v="0"/>
    <m/>
  </r>
  <r>
    <x v="17"/>
    <x v="3"/>
    <x v="119"/>
    <x v="3"/>
    <x v="15"/>
    <n v="0"/>
    <m/>
    <m/>
    <m/>
    <m/>
    <n v="0"/>
    <m/>
  </r>
  <r>
    <x v="17"/>
    <x v="3"/>
    <x v="190"/>
    <x v="3"/>
    <x v="15"/>
    <n v="0"/>
    <m/>
    <m/>
    <m/>
    <m/>
    <n v="0"/>
    <m/>
  </r>
  <r>
    <x v="17"/>
    <x v="2"/>
    <x v="81"/>
    <x v="3"/>
    <x v="15"/>
    <n v="236137"/>
    <m/>
    <m/>
    <m/>
    <m/>
    <n v="236137"/>
    <m/>
  </r>
  <r>
    <x v="17"/>
    <x v="2"/>
    <x v="43"/>
    <x v="3"/>
    <x v="15"/>
    <n v="342085"/>
    <m/>
    <m/>
    <m/>
    <m/>
    <n v="342085"/>
    <m/>
  </r>
  <r>
    <x v="17"/>
    <x v="1"/>
    <x v="23"/>
    <x v="3"/>
    <x v="15"/>
    <n v="93576"/>
    <m/>
    <m/>
    <m/>
    <m/>
    <n v="93576"/>
    <m/>
  </r>
  <r>
    <x v="17"/>
    <x v="1"/>
    <x v="24"/>
    <x v="3"/>
    <x v="15"/>
    <n v="38627"/>
    <m/>
    <m/>
    <m/>
    <m/>
    <n v="38627"/>
    <m/>
  </r>
  <r>
    <x v="17"/>
    <x v="1"/>
    <x v="79"/>
    <x v="3"/>
    <x v="15"/>
    <n v="0"/>
    <m/>
    <m/>
    <m/>
    <m/>
    <n v="0"/>
    <m/>
  </r>
  <r>
    <x v="17"/>
    <x v="1"/>
    <x v="41"/>
    <x v="3"/>
    <x v="15"/>
    <n v="0"/>
    <m/>
    <m/>
    <m/>
    <m/>
    <n v="0"/>
    <m/>
  </r>
  <r>
    <x v="17"/>
    <x v="1"/>
    <x v="2"/>
    <x v="3"/>
    <x v="15"/>
    <n v="370092"/>
    <m/>
    <m/>
    <m/>
    <m/>
    <n v="370092"/>
    <m/>
  </r>
  <r>
    <x v="17"/>
    <x v="1"/>
    <x v="21"/>
    <x v="3"/>
    <x v="15"/>
    <n v="89289"/>
    <m/>
    <m/>
    <m/>
    <m/>
    <n v="89289"/>
    <m/>
  </r>
  <r>
    <x v="17"/>
    <x v="1"/>
    <x v="5"/>
    <x v="3"/>
    <x v="15"/>
    <n v="114099"/>
    <m/>
    <m/>
    <m/>
    <m/>
    <n v="114099"/>
    <m/>
  </r>
  <r>
    <x v="17"/>
    <x v="1"/>
    <x v="37"/>
    <x v="3"/>
    <x v="15"/>
    <n v="0"/>
    <m/>
    <m/>
    <m/>
    <m/>
    <n v="0"/>
    <m/>
  </r>
  <r>
    <x v="17"/>
    <x v="1"/>
    <x v="19"/>
    <x v="3"/>
    <x v="15"/>
    <n v="536417"/>
    <m/>
    <m/>
    <m/>
    <m/>
    <n v="536417"/>
    <m/>
  </r>
  <r>
    <x v="17"/>
    <x v="1"/>
    <x v="30"/>
    <x v="3"/>
    <x v="15"/>
    <n v="0"/>
    <m/>
    <m/>
    <m/>
    <m/>
    <n v="0"/>
    <m/>
  </r>
  <r>
    <x v="17"/>
    <x v="1"/>
    <x v="14"/>
    <x v="3"/>
    <x v="15"/>
    <n v="0"/>
    <m/>
    <m/>
    <m/>
    <m/>
    <n v="0"/>
    <m/>
  </r>
  <r>
    <x v="17"/>
    <x v="1"/>
    <x v="6"/>
    <x v="3"/>
    <x v="15"/>
    <n v="0"/>
    <m/>
    <m/>
    <m/>
    <m/>
    <n v="0"/>
    <m/>
  </r>
  <r>
    <x v="17"/>
    <x v="1"/>
    <x v="25"/>
    <x v="3"/>
    <x v="15"/>
    <n v="0"/>
    <m/>
    <m/>
    <m/>
    <m/>
    <n v="0"/>
    <m/>
  </r>
  <r>
    <x v="17"/>
    <x v="1"/>
    <x v="28"/>
    <x v="3"/>
    <x v="15"/>
    <n v="0"/>
    <m/>
    <m/>
    <m/>
    <m/>
    <n v="0"/>
    <m/>
  </r>
  <r>
    <x v="17"/>
    <x v="1"/>
    <x v="169"/>
    <x v="3"/>
    <x v="15"/>
    <n v="0"/>
    <m/>
    <m/>
    <m/>
    <m/>
    <n v="0"/>
    <m/>
  </r>
  <r>
    <x v="17"/>
    <x v="1"/>
    <x v="64"/>
    <x v="3"/>
    <x v="15"/>
    <n v="0"/>
    <m/>
    <m/>
    <m/>
    <m/>
    <n v="0"/>
    <m/>
  </r>
  <r>
    <x v="17"/>
    <x v="1"/>
    <x v="75"/>
    <x v="3"/>
    <x v="15"/>
    <n v="0"/>
    <m/>
    <m/>
    <m/>
    <m/>
    <n v="0"/>
    <m/>
  </r>
  <r>
    <x v="17"/>
    <x v="1"/>
    <x v="94"/>
    <x v="3"/>
    <x v="15"/>
    <n v="0"/>
    <m/>
    <m/>
    <m/>
    <m/>
    <n v="0"/>
    <m/>
  </r>
  <r>
    <x v="17"/>
    <x v="1"/>
    <x v="163"/>
    <x v="3"/>
    <x v="15"/>
    <n v="0"/>
    <m/>
    <m/>
    <m/>
    <m/>
    <n v="0"/>
    <m/>
  </r>
  <r>
    <x v="17"/>
    <x v="1"/>
    <x v="166"/>
    <x v="3"/>
    <x v="15"/>
    <n v="0"/>
    <m/>
    <m/>
    <m/>
    <m/>
    <n v="0"/>
    <m/>
  </r>
  <r>
    <x v="17"/>
    <x v="1"/>
    <x v="116"/>
    <x v="3"/>
    <x v="15"/>
    <n v="0"/>
    <m/>
    <m/>
    <m/>
    <m/>
    <n v="0"/>
    <m/>
  </r>
  <r>
    <x v="17"/>
    <x v="1"/>
    <x v="145"/>
    <x v="3"/>
    <x v="15"/>
    <n v="0"/>
    <m/>
    <m/>
    <m/>
    <m/>
    <n v="0"/>
    <m/>
  </r>
  <r>
    <x v="17"/>
    <x v="1"/>
    <x v="118"/>
    <x v="3"/>
    <x v="15"/>
    <n v="0"/>
    <m/>
    <m/>
    <m/>
    <m/>
    <n v="0"/>
    <m/>
  </r>
  <r>
    <x v="17"/>
    <x v="1"/>
    <x v="153"/>
    <x v="3"/>
    <x v="15"/>
    <n v="0"/>
    <m/>
    <m/>
    <m/>
    <m/>
    <n v="0"/>
    <m/>
  </r>
  <r>
    <x v="17"/>
    <x v="1"/>
    <x v="129"/>
    <x v="3"/>
    <x v="15"/>
    <n v="0"/>
    <m/>
    <m/>
    <m/>
    <m/>
    <n v="0"/>
    <m/>
  </r>
  <r>
    <x v="17"/>
    <x v="1"/>
    <x v="93"/>
    <x v="3"/>
    <x v="15"/>
    <n v="0"/>
    <m/>
    <m/>
    <m/>
    <m/>
    <n v="0"/>
    <m/>
  </r>
  <r>
    <x v="17"/>
    <x v="1"/>
    <x v="67"/>
    <x v="3"/>
    <x v="15"/>
    <n v="0"/>
    <m/>
    <m/>
    <m/>
    <m/>
    <n v="0"/>
    <m/>
  </r>
  <r>
    <x v="17"/>
    <x v="1"/>
    <x v="85"/>
    <x v="3"/>
    <x v="15"/>
    <n v="0"/>
    <m/>
    <m/>
    <m/>
    <m/>
    <n v="0"/>
    <m/>
  </r>
  <r>
    <x v="17"/>
    <x v="1"/>
    <x v="99"/>
    <x v="3"/>
    <x v="15"/>
    <n v="0"/>
    <m/>
    <m/>
    <m/>
    <m/>
    <n v="0"/>
    <m/>
  </r>
  <r>
    <x v="17"/>
    <x v="1"/>
    <x v="123"/>
    <x v="3"/>
    <x v="15"/>
    <n v="0"/>
    <m/>
    <m/>
    <m/>
    <m/>
    <n v="0"/>
    <m/>
  </r>
  <r>
    <x v="17"/>
    <x v="1"/>
    <x v="100"/>
    <x v="3"/>
    <x v="15"/>
    <n v="0"/>
    <m/>
    <m/>
    <m/>
    <m/>
    <n v="0"/>
    <m/>
  </r>
  <r>
    <x v="17"/>
    <x v="1"/>
    <x v="3"/>
    <x v="3"/>
    <x v="15"/>
    <n v="246796"/>
    <m/>
    <m/>
    <m/>
    <m/>
    <n v="246796"/>
    <m/>
  </r>
  <r>
    <x v="17"/>
    <x v="1"/>
    <x v="13"/>
    <x v="3"/>
    <x v="15"/>
    <n v="0"/>
    <m/>
    <m/>
    <m/>
    <m/>
    <n v="0"/>
    <m/>
  </r>
  <r>
    <x v="17"/>
    <x v="1"/>
    <x v="15"/>
    <x v="3"/>
    <x v="15"/>
    <n v="328332"/>
    <m/>
    <m/>
    <m/>
    <m/>
    <n v="328332"/>
    <m/>
  </r>
  <r>
    <x v="17"/>
    <x v="1"/>
    <x v="76"/>
    <x v="3"/>
    <x v="15"/>
    <n v="0"/>
    <m/>
    <m/>
    <m/>
    <m/>
    <n v="0"/>
    <m/>
  </r>
  <r>
    <x v="17"/>
    <x v="1"/>
    <x v="92"/>
    <x v="3"/>
    <x v="15"/>
    <n v="0"/>
    <m/>
    <m/>
    <m/>
    <m/>
    <n v="0"/>
    <m/>
  </r>
  <r>
    <x v="17"/>
    <x v="1"/>
    <x v="125"/>
    <x v="3"/>
    <x v="15"/>
    <n v="0"/>
    <m/>
    <m/>
    <m/>
    <m/>
    <n v="0"/>
    <m/>
  </r>
  <r>
    <x v="17"/>
    <x v="1"/>
    <x v="127"/>
    <x v="3"/>
    <x v="15"/>
    <n v="0"/>
    <m/>
    <m/>
    <m/>
    <m/>
    <n v="0"/>
    <m/>
  </r>
  <r>
    <x v="17"/>
    <x v="1"/>
    <x v="141"/>
    <x v="3"/>
    <x v="15"/>
    <n v="0"/>
    <m/>
    <m/>
    <m/>
    <m/>
    <n v="0"/>
    <m/>
  </r>
  <r>
    <x v="17"/>
    <x v="5"/>
    <x v="89"/>
    <x v="3"/>
    <x v="15"/>
    <n v="47040"/>
    <m/>
    <m/>
    <m/>
    <m/>
    <n v="47040"/>
    <m/>
  </r>
  <r>
    <x v="17"/>
    <x v="5"/>
    <x v="69"/>
    <x v="3"/>
    <x v="15"/>
    <n v="45761"/>
    <m/>
    <m/>
    <m/>
    <m/>
    <n v="45761"/>
    <m/>
  </r>
  <r>
    <x v="17"/>
    <x v="5"/>
    <x v="33"/>
    <x v="3"/>
    <x v="15"/>
    <n v="211161"/>
    <m/>
    <m/>
    <m/>
    <m/>
    <n v="211161"/>
    <m/>
  </r>
  <r>
    <x v="17"/>
    <x v="5"/>
    <x v="39"/>
    <x v="3"/>
    <x v="15"/>
    <n v="2238531"/>
    <m/>
    <m/>
    <m/>
    <m/>
    <n v="2238531"/>
    <m/>
  </r>
  <r>
    <x v="17"/>
    <x v="5"/>
    <x v="22"/>
    <x v="3"/>
    <x v="15"/>
    <n v="1644703"/>
    <m/>
    <m/>
    <m/>
    <m/>
    <n v="1644703"/>
    <m/>
  </r>
  <r>
    <x v="17"/>
    <x v="7"/>
    <x v="121"/>
    <x v="3"/>
    <x v="15"/>
    <n v="8657"/>
    <m/>
    <m/>
    <m/>
    <m/>
    <n v="8657"/>
    <m/>
  </r>
  <r>
    <x v="17"/>
    <x v="7"/>
    <x v="52"/>
    <x v="3"/>
    <x v="15"/>
    <n v="51097"/>
    <m/>
    <m/>
    <m/>
    <m/>
    <n v="51097"/>
    <m/>
  </r>
  <r>
    <x v="17"/>
    <x v="7"/>
    <x v="82"/>
    <x v="3"/>
    <x v="15"/>
    <n v="194550"/>
    <m/>
    <m/>
    <m/>
    <m/>
    <n v="194550"/>
    <m/>
  </r>
  <r>
    <x v="17"/>
    <x v="5"/>
    <x v="66"/>
    <x v="3"/>
    <x v="15"/>
    <n v="0"/>
    <m/>
    <m/>
    <m/>
    <m/>
    <n v="0"/>
    <m/>
  </r>
  <r>
    <x v="17"/>
    <x v="7"/>
    <x v="117"/>
    <x v="3"/>
    <x v="15"/>
    <n v="124684"/>
    <m/>
    <m/>
    <m/>
    <m/>
    <n v="124684"/>
    <m/>
  </r>
  <r>
    <x v="17"/>
    <x v="7"/>
    <x v="115"/>
    <x v="3"/>
    <x v="15"/>
    <n v="0"/>
    <m/>
    <m/>
    <m/>
    <m/>
    <n v="0"/>
    <m/>
  </r>
  <r>
    <x v="17"/>
    <x v="7"/>
    <x v="139"/>
    <x v="3"/>
    <x v="15"/>
    <n v="0"/>
    <m/>
    <m/>
    <m/>
    <m/>
    <n v="0"/>
    <m/>
  </r>
  <r>
    <x v="17"/>
    <x v="7"/>
    <x v="72"/>
    <x v="3"/>
    <x v="15"/>
    <n v="180694"/>
    <m/>
    <m/>
    <m/>
    <m/>
    <n v="180694"/>
    <m/>
  </r>
  <r>
    <x v="17"/>
    <x v="7"/>
    <x v="62"/>
    <x v="3"/>
    <x v="15"/>
    <n v="232533"/>
    <m/>
    <m/>
    <m/>
    <m/>
    <n v="232533"/>
    <m/>
  </r>
  <r>
    <x v="17"/>
    <x v="7"/>
    <x v="149"/>
    <x v="3"/>
    <x v="15"/>
    <n v="0"/>
    <m/>
    <m/>
    <m/>
    <m/>
    <n v="0"/>
    <m/>
  </r>
  <r>
    <x v="17"/>
    <x v="7"/>
    <x v="133"/>
    <x v="3"/>
    <x v="15"/>
    <n v="0"/>
    <m/>
    <m/>
    <m/>
    <m/>
    <n v="0"/>
    <m/>
  </r>
  <r>
    <x v="17"/>
    <x v="7"/>
    <x v="130"/>
    <x v="3"/>
    <x v="15"/>
    <n v="0"/>
    <m/>
    <m/>
    <m/>
    <m/>
    <n v="0"/>
    <m/>
  </r>
  <r>
    <x v="17"/>
    <x v="9"/>
    <x v="106"/>
    <x v="3"/>
    <x v="15"/>
    <n v="0"/>
    <m/>
    <m/>
    <m/>
    <m/>
    <n v="0"/>
    <m/>
  </r>
  <r>
    <x v="17"/>
    <x v="9"/>
    <x v="107"/>
    <x v="3"/>
    <x v="15"/>
    <n v="0"/>
    <m/>
    <m/>
    <m/>
    <m/>
    <n v="0"/>
    <m/>
  </r>
  <r>
    <x v="17"/>
    <x v="9"/>
    <x v="126"/>
    <x v="3"/>
    <x v="15"/>
    <n v="0"/>
    <m/>
    <m/>
    <m/>
    <m/>
    <n v="0"/>
    <m/>
  </r>
  <r>
    <x v="17"/>
    <x v="9"/>
    <x v="154"/>
    <x v="3"/>
    <x v="15"/>
    <n v="0"/>
    <m/>
    <m/>
    <m/>
    <m/>
    <n v="0"/>
    <m/>
  </r>
  <r>
    <x v="17"/>
    <x v="9"/>
    <x v="95"/>
    <x v="3"/>
    <x v="15"/>
    <n v="0"/>
    <m/>
    <m/>
    <m/>
    <m/>
    <n v="0"/>
    <m/>
  </r>
  <r>
    <x v="17"/>
    <x v="9"/>
    <x v="161"/>
    <x v="3"/>
    <x v="15"/>
    <n v="0"/>
    <m/>
    <m/>
    <m/>
    <m/>
    <n v="0"/>
    <m/>
  </r>
  <r>
    <x v="17"/>
    <x v="9"/>
    <x v="158"/>
    <x v="3"/>
    <x v="15"/>
    <n v="0"/>
    <m/>
    <m/>
    <m/>
    <m/>
    <n v="0"/>
    <m/>
  </r>
  <r>
    <x v="17"/>
    <x v="9"/>
    <x v="148"/>
    <x v="3"/>
    <x v="15"/>
    <n v="0"/>
    <m/>
    <m/>
    <m/>
    <m/>
    <n v="0"/>
    <m/>
  </r>
  <r>
    <x v="17"/>
    <x v="9"/>
    <x v="142"/>
    <x v="3"/>
    <x v="15"/>
    <n v="0"/>
    <m/>
    <m/>
    <m/>
    <m/>
    <n v="0"/>
    <m/>
  </r>
  <r>
    <x v="17"/>
    <x v="9"/>
    <x v="173"/>
    <x v="3"/>
    <x v="15"/>
    <n v="0"/>
    <m/>
    <m/>
    <m/>
    <m/>
    <n v="0"/>
    <m/>
  </r>
  <r>
    <x v="17"/>
    <x v="9"/>
    <x v="137"/>
    <x v="3"/>
    <x v="15"/>
    <n v="0"/>
    <m/>
    <m/>
    <m/>
    <m/>
    <n v="0"/>
    <m/>
  </r>
  <r>
    <x v="17"/>
    <x v="9"/>
    <x v="146"/>
    <x v="3"/>
    <x v="15"/>
    <n v="0"/>
    <m/>
    <m/>
    <m/>
    <m/>
    <n v="0"/>
    <m/>
  </r>
  <r>
    <x v="17"/>
    <x v="9"/>
    <x v="159"/>
    <x v="3"/>
    <x v="15"/>
    <n v="0"/>
    <m/>
    <m/>
    <m/>
    <m/>
    <n v="0"/>
    <m/>
  </r>
  <r>
    <x v="17"/>
    <x v="9"/>
    <x v="170"/>
    <x v="3"/>
    <x v="15"/>
    <n v="0"/>
    <m/>
    <m/>
    <m/>
    <m/>
    <n v="0"/>
    <m/>
  </r>
  <r>
    <x v="17"/>
    <x v="12"/>
    <x v="157"/>
    <x v="3"/>
    <x v="15"/>
    <n v="0"/>
    <m/>
    <m/>
    <m/>
    <m/>
    <n v="0"/>
    <m/>
  </r>
  <r>
    <x v="17"/>
    <x v="12"/>
    <x v="156"/>
    <x v="3"/>
    <x v="15"/>
    <n v="0"/>
    <m/>
    <m/>
    <m/>
    <m/>
    <n v="0"/>
    <m/>
  </r>
  <r>
    <x v="17"/>
    <x v="0"/>
    <x v="9"/>
    <x v="3"/>
    <x v="15"/>
    <n v="0"/>
    <m/>
    <m/>
    <m/>
    <m/>
    <n v="0"/>
    <m/>
  </r>
  <r>
    <x v="17"/>
    <x v="0"/>
    <x v="0"/>
    <x v="3"/>
    <x v="15"/>
    <n v="0"/>
    <m/>
    <m/>
    <m/>
    <m/>
    <n v="0"/>
    <m/>
  </r>
  <r>
    <x v="17"/>
    <x v="0"/>
    <x v="68"/>
    <x v="3"/>
    <x v="15"/>
    <n v="0"/>
    <m/>
    <m/>
    <m/>
    <m/>
    <n v="0"/>
    <m/>
  </r>
  <r>
    <x v="17"/>
    <x v="0"/>
    <x v="128"/>
    <x v="3"/>
    <x v="15"/>
    <n v="0"/>
    <m/>
    <m/>
    <m/>
    <m/>
    <n v="0"/>
    <m/>
  </r>
  <r>
    <x v="17"/>
    <x v="0"/>
    <x v="124"/>
    <x v="3"/>
    <x v="15"/>
    <n v="0"/>
    <m/>
    <m/>
    <m/>
    <m/>
    <n v="0"/>
    <m/>
  </r>
  <r>
    <x v="17"/>
    <x v="0"/>
    <x v="12"/>
    <x v="3"/>
    <x v="15"/>
    <n v="13408"/>
    <m/>
    <m/>
    <m/>
    <m/>
    <n v="13408"/>
    <m/>
  </r>
  <r>
    <x v="17"/>
    <x v="0"/>
    <x v="40"/>
    <x v="3"/>
    <x v="15"/>
    <n v="0"/>
    <m/>
    <m/>
    <m/>
    <m/>
    <n v="0"/>
    <m/>
  </r>
  <r>
    <x v="17"/>
    <x v="0"/>
    <x v="70"/>
    <x v="3"/>
    <x v="15"/>
    <n v="0"/>
    <m/>
    <m/>
    <m/>
    <m/>
    <n v="0"/>
    <m/>
  </r>
  <r>
    <x v="17"/>
    <x v="0"/>
    <x v="77"/>
    <x v="3"/>
    <x v="15"/>
    <n v="0"/>
    <m/>
    <m/>
    <m/>
    <m/>
    <n v="0"/>
    <m/>
  </r>
  <r>
    <x v="17"/>
    <x v="0"/>
    <x v="131"/>
    <x v="3"/>
    <x v="15"/>
    <n v="0"/>
    <m/>
    <m/>
    <m/>
    <m/>
    <n v="0"/>
    <m/>
  </r>
  <r>
    <x v="17"/>
    <x v="0"/>
    <x v="7"/>
    <x v="3"/>
    <x v="15"/>
    <n v="0"/>
    <m/>
    <m/>
    <m/>
    <m/>
    <n v="0"/>
    <m/>
  </r>
  <r>
    <x v="17"/>
    <x v="0"/>
    <x v="50"/>
    <x v="3"/>
    <x v="15"/>
    <n v="0"/>
    <m/>
    <m/>
    <m/>
    <m/>
    <n v="0"/>
    <m/>
  </r>
  <r>
    <x v="17"/>
    <x v="0"/>
    <x v="1"/>
    <x v="3"/>
    <x v="15"/>
    <n v="46156"/>
    <m/>
    <m/>
    <m/>
    <m/>
    <n v="46156"/>
    <m/>
  </r>
  <r>
    <x v="17"/>
    <x v="0"/>
    <x v="8"/>
    <x v="3"/>
    <x v="15"/>
    <n v="5851"/>
    <m/>
    <m/>
    <m/>
    <m/>
    <n v="5851"/>
    <m/>
  </r>
  <r>
    <x v="17"/>
    <x v="0"/>
    <x v="60"/>
    <x v="3"/>
    <x v="15"/>
    <n v="0"/>
    <m/>
    <m/>
    <m/>
    <m/>
    <n v="0"/>
    <m/>
  </r>
  <r>
    <x v="17"/>
    <x v="0"/>
    <x v="78"/>
    <x v="3"/>
    <x v="15"/>
    <n v="0"/>
    <m/>
    <m/>
    <m/>
    <m/>
    <n v="0"/>
    <m/>
  </r>
  <r>
    <x v="17"/>
    <x v="0"/>
    <x v="101"/>
    <x v="3"/>
    <x v="15"/>
    <n v="0"/>
    <m/>
    <m/>
    <m/>
    <m/>
    <n v="0"/>
    <m/>
  </r>
  <r>
    <x v="17"/>
    <x v="0"/>
    <x v="32"/>
    <x v="3"/>
    <x v="15"/>
    <n v="0"/>
    <m/>
    <m/>
    <m/>
    <m/>
    <n v="0"/>
    <m/>
  </r>
  <r>
    <x v="17"/>
    <x v="0"/>
    <x v="132"/>
    <x v="3"/>
    <x v="15"/>
    <n v="0"/>
    <m/>
    <m/>
    <m/>
    <m/>
    <n v="0"/>
    <m/>
  </r>
  <r>
    <x v="17"/>
    <x v="0"/>
    <x v="162"/>
    <x v="3"/>
    <x v="15"/>
    <n v="0"/>
    <m/>
    <m/>
    <m/>
    <m/>
    <n v="0"/>
    <m/>
  </r>
  <r>
    <x v="17"/>
    <x v="0"/>
    <x v="18"/>
    <x v="3"/>
    <x v="15"/>
    <n v="0"/>
    <m/>
    <m/>
    <m/>
    <m/>
    <n v="0"/>
    <m/>
  </r>
  <r>
    <x v="17"/>
    <x v="0"/>
    <x v="46"/>
    <x v="3"/>
    <x v="15"/>
    <n v="0"/>
    <m/>
    <m/>
    <m/>
    <m/>
    <n v="0"/>
    <m/>
  </r>
  <r>
    <x v="17"/>
    <x v="0"/>
    <x v="31"/>
    <x v="3"/>
    <x v="15"/>
    <n v="0"/>
    <m/>
    <m/>
    <m/>
    <m/>
    <n v="0"/>
    <m/>
  </r>
  <r>
    <x v="17"/>
    <x v="0"/>
    <x v="96"/>
    <x v="3"/>
    <x v="15"/>
    <n v="0"/>
    <m/>
    <m/>
    <m/>
    <m/>
    <n v="0"/>
    <m/>
  </r>
  <r>
    <x v="17"/>
    <x v="0"/>
    <x v="54"/>
    <x v="3"/>
    <x v="15"/>
    <n v="0"/>
    <m/>
    <m/>
    <m/>
    <m/>
    <n v="0"/>
    <m/>
  </r>
  <r>
    <x v="17"/>
    <x v="0"/>
    <x v="103"/>
    <x v="3"/>
    <x v="15"/>
    <n v="0"/>
    <m/>
    <m/>
    <m/>
    <m/>
    <n v="0"/>
    <m/>
  </r>
  <r>
    <x v="17"/>
    <x v="11"/>
    <x v="113"/>
    <x v="3"/>
    <x v="16"/>
    <m/>
    <m/>
    <m/>
    <n v="0"/>
    <m/>
    <n v="0"/>
    <m/>
  </r>
  <r>
    <x v="17"/>
    <x v="6"/>
    <x v="108"/>
    <x v="3"/>
    <x v="16"/>
    <m/>
    <m/>
    <m/>
    <n v="0"/>
    <m/>
    <n v="0"/>
    <m/>
  </r>
  <r>
    <x v="17"/>
    <x v="6"/>
    <x v="91"/>
    <x v="3"/>
    <x v="16"/>
    <m/>
    <m/>
    <m/>
    <n v="0"/>
    <m/>
    <n v="0"/>
    <m/>
  </r>
  <r>
    <x v="17"/>
    <x v="6"/>
    <x v="80"/>
    <x v="3"/>
    <x v="16"/>
    <m/>
    <m/>
    <m/>
    <n v="0"/>
    <m/>
    <n v="0"/>
    <m/>
  </r>
  <r>
    <x v="17"/>
    <x v="6"/>
    <x v="44"/>
    <x v="3"/>
    <x v="16"/>
    <m/>
    <m/>
    <m/>
    <n v="0"/>
    <m/>
    <n v="0"/>
    <m/>
  </r>
  <r>
    <x v="17"/>
    <x v="6"/>
    <x v="90"/>
    <x v="3"/>
    <x v="16"/>
    <m/>
    <m/>
    <m/>
    <n v="0"/>
    <m/>
    <n v="0"/>
    <m/>
  </r>
  <r>
    <x v="17"/>
    <x v="6"/>
    <x v="177"/>
    <x v="3"/>
    <x v="16"/>
    <m/>
    <m/>
    <m/>
    <n v="0"/>
    <m/>
    <n v="0"/>
    <m/>
  </r>
  <r>
    <x v="17"/>
    <x v="6"/>
    <x v="61"/>
    <x v="3"/>
    <x v="16"/>
    <m/>
    <m/>
    <m/>
    <n v="0"/>
    <m/>
    <n v="0"/>
    <m/>
  </r>
  <r>
    <x v="17"/>
    <x v="6"/>
    <x v="105"/>
    <x v="3"/>
    <x v="16"/>
    <m/>
    <m/>
    <m/>
    <n v="0"/>
    <m/>
    <n v="0"/>
    <m/>
  </r>
  <r>
    <x v="17"/>
    <x v="6"/>
    <x v="138"/>
    <x v="3"/>
    <x v="16"/>
    <m/>
    <m/>
    <m/>
    <n v="0"/>
    <m/>
    <n v="0"/>
    <m/>
  </r>
  <r>
    <x v="17"/>
    <x v="8"/>
    <x v="136"/>
    <x v="3"/>
    <x v="16"/>
    <m/>
    <m/>
    <m/>
    <n v="0"/>
    <m/>
    <n v="0"/>
    <m/>
  </r>
  <r>
    <x v="17"/>
    <x v="8"/>
    <x v="182"/>
    <x v="3"/>
    <x v="16"/>
    <m/>
    <m/>
    <m/>
    <n v="0"/>
    <m/>
    <n v="0"/>
    <m/>
  </r>
  <r>
    <x v="17"/>
    <x v="8"/>
    <x v="179"/>
    <x v="3"/>
    <x v="16"/>
    <m/>
    <m/>
    <m/>
    <n v="0"/>
    <m/>
    <n v="0"/>
    <m/>
  </r>
  <r>
    <x v="17"/>
    <x v="8"/>
    <x v="135"/>
    <x v="3"/>
    <x v="16"/>
    <m/>
    <m/>
    <m/>
    <n v="0"/>
    <m/>
    <n v="0"/>
    <m/>
  </r>
  <r>
    <x v="17"/>
    <x v="8"/>
    <x v="114"/>
    <x v="3"/>
    <x v="16"/>
    <m/>
    <m/>
    <m/>
    <n v="0"/>
    <m/>
    <n v="0"/>
    <m/>
  </r>
  <r>
    <x v="17"/>
    <x v="8"/>
    <x v="175"/>
    <x v="3"/>
    <x v="16"/>
    <m/>
    <m/>
    <m/>
    <n v="0"/>
    <m/>
    <n v="0"/>
    <m/>
  </r>
  <r>
    <x v="17"/>
    <x v="8"/>
    <x v="221"/>
    <x v="3"/>
    <x v="16"/>
    <m/>
    <m/>
    <m/>
    <n v="0"/>
    <m/>
    <n v="0"/>
    <m/>
  </r>
  <r>
    <x v="17"/>
    <x v="8"/>
    <x v="102"/>
    <x v="3"/>
    <x v="16"/>
    <m/>
    <m/>
    <m/>
    <n v="0"/>
    <m/>
    <n v="0"/>
    <m/>
  </r>
  <r>
    <x v="17"/>
    <x v="8"/>
    <x v="71"/>
    <x v="3"/>
    <x v="16"/>
    <m/>
    <m/>
    <m/>
    <n v="0"/>
    <m/>
    <n v="0"/>
    <m/>
  </r>
  <r>
    <x v="17"/>
    <x v="8"/>
    <x v="171"/>
    <x v="3"/>
    <x v="16"/>
    <m/>
    <m/>
    <m/>
    <n v="0"/>
    <m/>
    <n v="0"/>
    <m/>
  </r>
  <r>
    <x v="17"/>
    <x v="8"/>
    <x v="83"/>
    <x v="3"/>
    <x v="16"/>
    <m/>
    <m/>
    <m/>
    <n v="0"/>
    <m/>
    <n v="0"/>
    <m/>
  </r>
  <r>
    <x v="17"/>
    <x v="10"/>
    <x v="109"/>
    <x v="3"/>
    <x v="16"/>
    <m/>
    <m/>
    <m/>
    <n v="0"/>
    <m/>
    <n v="0"/>
    <m/>
  </r>
  <r>
    <x v="17"/>
    <x v="10"/>
    <x v="165"/>
    <x v="3"/>
    <x v="16"/>
    <m/>
    <m/>
    <m/>
    <n v="0"/>
    <m/>
    <n v="0"/>
    <m/>
  </r>
  <r>
    <x v="17"/>
    <x v="10"/>
    <x v="144"/>
    <x v="3"/>
    <x v="16"/>
    <m/>
    <m/>
    <m/>
    <n v="0"/>
    <m/>
    <n v="0"/>
    <m/>
  </r>
  <r>
    <x v="17"/>
    <x v="10"/>
    <x v="151"/>
    <x v="3"/>
    <x v="16"/>
    <m/>
    <m/>
    <m/>
    <n v="0"/>
    <m/>
    <n v="0"/>
    <m/>
  </r>
  <r>
    <x v="17"/>
    <x v="4"/>
    <x v="36"/>
    <x v="3"/>
    <x v="16"/>
    <m/>
    <m/>
    <m/>
    <n v="0"/>
    <m/>
    <n v="0"/>
    <m/>
  </r>
  <r>
    <x v="17"/>
    <x v="4"/>
    <x v="57"/>
    <x v="3"/>
    <x v="16"/>
    <m/>
    <m/>
    <m/>
    <n v="71712"/>
    <m/>
    <n v="71712"/>
    <m/>
  </r>
  <r>
    <x v="17"/>
    <x v="4"/>
    <x v="35"/>
    <x v="3"/>
    <x v="16"/>
    <m/>
    <m/>
    <m/>
    <n v="0"/>
    <m/>
    <n v="0"/>
    <m/>
  </r>
  <r>
    <x v="17"/>
    <x v="4"/>
    <x v="34"/>
    <x v="3"/>
    <x v="16"/>
    <m/>
    <m/>
    <m/>
    <n v="0"/>
    <m/>
    <n v="0"/>
    <m/>
  </r>
  <r>
    <x v="17"/>
    <x v="3"/>
    <x v="97"/>
    <x v="3"/>
    <x v="16"/>
    <m/>
    <m/>
    <m/>
    <n v="0"/>
    <m/>
    <n v="0"/>
    <m/>
  </r>
  <r>
    <x v="17"/>
    <x v="3"/>
    <x v="55"/>
    <x v="3"/>
    <x v="16"/>
    <m/>
    <m/>
    <m/>
    <n v="0"/>
    <m/>
    <n v="0"/>
    <m/>
  </r>
  <r>
    <x v="17"/>
    <x v="3"/>
    <x v="16"/>
    <x v="3"/>
    <x v="16"/>
    <m/>
    <m/>
    <m/>
    <n v="0"/>
    <m/>
    <n v="0"/>
    <m/>
  </r>
  <r>
    <x v="17"/>
    <x v="4"/>
    <x v="155"/>
    <x v="3"/>
    <x v="16"/>
    <m/>
    <m/>
    <m/>
    <n v="0"/>
    <m/>
    <n v="0"/>
    <m/>
  </r>
  <r>
    <x v="17"/>
    <x v="4"/>
    <x v="73"/>
    <x v="3"/>
    <x v="16"/>
    <m/>
    <m/>
    <m/>
    <n v="0"/>
    <m/>
    <n v="0"/>
    <m/>
  </r>
  <r>
    <x v="17"/>
    <x v="4"/>
    <x v="56"/>
    <x v="3"/>
    <x v="16"/>
    <m/>
    <m/>
    <m/>
    <n v="0"/>
    <m/>
    <n v="0"/>
    <m/>
  </r>
  <r>
    <x v="17"/>
    <x v="4"/>
    <x v="27"/>
    <x v="3"/>
    <x v="16"/>
    <m/>
    <m/>
    <m/>
    <n v="57698"/>
    <m/>
    <n v="57698"/>
    <m/>
  </r>
  <r>
    <x v="17"/>
    <x v="4"/>
    <x v="45"/>
    <x v="3"/>
    <x v="16"/>
    <m/>
    <m/>
    <m/>
    <n v="0"/>
    <m/>
    <n v="0"/>
    <m/>
  </r>
  <r>
    <x v="17"/>
    <x v="4"/>
    <x v="17"/>
    <x v="3"/>
    <x v="16"/>
    <m/>
    <m/>
    <m/>
    <n v="0"/>
    <m/>
    <n v="0"/>
    <m/>
  </r>
  <r>
    <x v="17"/>
    <x v="4"/>
    <x v="65"/>
    <x v="3"/>
    <x v="16"/>
    <m/>
    <m/>
    <m/>
    <n v="0"/>
    <m/>
    <n v="0"/>
    <m/>
  </r>
  <r>
    <x v="17"/>
    <x v="4"/>
    <x v="53"/>
    <x v="3"/>
    <x v="16"/>
    <m/>
    <m/>
    <m/>
    <n v="0"/>
    <m/>
    <n v="0"/>
    <m/>
  </r>
  <r>
    <x v="17"/>
    <x v="2"/>
    <x v="48"/>
    <x v="3"/>
    <x v="16"/>
    <m/>
    <m/>
    <m/>
    <n v="0"/>
    <m/>
    <n v="0"/>
    <m/>
  </r>
  <r>
    <x v="17"/>
    <x v="2"/>
    <x v="49"/>
    <x v="3"/>
    <x v="16"/>
    <m/>
    <m/>
    <m/>
    <n v="141257"/>
    <m/>
    <n v="141257"/>
    <m/>
  </r>
  <r>
    <x v="17"/>
    <x v="2"/>
    <x v="47"/>
    <x v="3"/>
    <x v="16"/>
    <m/>
    <m/>
    <m/>
    <n v="0"/>
    <m/>
    <n v="0"/>
    <m/>
  </r>
  <r>
    <x v="17"/>
    <x v="2"/>
    <x v="88"/>
    <x v="3"/>
    <x v="16"/>
    <m/>
    <m/>
    <m/>
    <n v="0"/>
    <m/>
    <n v="0"/>
    <m/>
  </r>
  <r>
    <x v="17"/>
    <x v="2"/>
    <x v="110"/>
    <x v="3"/>
    <x v="16"/>
    <m/>
    <m/>
    <m/>
    <n v="0"/>
    <m/>
    <n v="0"/>
    <m/>
  </r>
  <r>
    <x v="17"/>
    <x v="2"/>
    <x v="87"/>
    <x v="3"/>
    <x v="16"/>
    <m/>
    <m/>
    <m/>
    <n v="0"/>
    <m/>
    <n v="0"/>
    <m/>
  </r>
  <r>
    <x v="17"/>
    <x v="2"/>
    <x v="84"/>
    <x v="3"/>
    <x v="16"/>
    <m/>
    <m/>
    <m/>
    <n v="0"/>
    <m/>
    <n v="0"/>
    <m/>
  </r>
  <r>
    <x v="17"/>
    <x v="2"/>
    <x v="11"/>
    <x v="3"/>
    <x v="16"/>
    <m/>
    <m/>
    <m/>
    <n v="0"/>
    <m/>
    <n v="0"/>
    <m/>
  </r>
  <r>
    <x v="17"/>
    <x v="2"/>
    <x v="120"/>
    <x v="3"/>
    <x v="16"/>
    <m/>
    <m/>
    <m/>
    <n v="0"/>
    <m/>
    <n v="0"/>
    <m/>
  </r>
  <r>
    <x v="17"/>
    <x v="2"/>
    <x v="58"/>
    <x v="3"/>
    <x v="16"/>
    <m/>
    <m/>
    <m/>
    <n v="0"/>
    <m/>
    <n v="0"/>
    <m/>
  </r>
  <r>
    <x v="17"/>
    <x v="2"/>
    <x v="112"/>
    <x v="3"/>
    <x v="16"/>
    <m/>
    <m/>
    <m/>
    <n v="0"/>
    <m/>
    <n v="0"/>
    <m/>
  </r>
  <r>
    <x v="17"/>
    <x v="2"/>
    <x v="20"/>
    <x v="3"/>
    <x v="16"/>
    <m/>
    <m/>
    <m/>
    <n v="0"/>
    <m/>
    <n v="0"/>
    <m/>
  </r>
  <r>
    <x v="17"/>
    <x v="2"/>
    <x v="86"/>
    <x v="3"/>
    <x v="16"/>
    <m/>
    <m/>
    <m/>
    <n v="0"/>
    <m/>
    <n v="0"/>
    <m/>
  </r>
  <r>
    <x v="17"/>
    <x v="2"/>
    <x v="59"/>
    <x v="3"/>
    <x v="16"/>
    <m/>
    <m/>
    <m/>
    <n v="0"/>
    <m/>
    <n v="0"/>
    <m/>
  </r>
  <r>
    <x v="17"/>
    <x v="2"/>
    <x v="10"/>
    <x v="3"/>
    <x v="16"/>
    <m/>
    <m/>
    <m/>
    <n v="149672"/>
    <m/>
    <n v="149672"/>
    <m/>
  </r>
  <r>
    <x v="17"/>
    <x v="2"/>
    <x v="4"/>
    <x v="3"/>
    <x v="16"/>
    <m/>
    <m/>
    <m/>
    <n v="0"/>
    <m/>
    <n v="0"/>
    <m/>
  </r>
  <r>
    <x v="17"/>
    <x v="2"/>
    <x v="29"/>
    <x v="3"/>
    <x v="16"/>
    <m/>
    <m/>
    <m/>
    <n v="0"/>
    <m/>
    <n v="0"/>
    <m/>
  </r>
  <r>
    <x v="17"/>
    <x v="2"/>
    <x v="26"/>
    <x v="3"/>
    <x v="16"/>
    <m/>
    <m/>
    <m/>
    <n v="0"/>
    <m/>
    <n v="0"/>
    <m/>
  </r>
  <r>
    <x v="17"/>
    <x v="2"/>
    <x v="122"/>
    <x v="3"/>
    <x v="16"/>
    <m/>
    <m/>
    <m/>
    <n v="0"/>
    <m/>
    <n v="0"/>
    <m/>
  </r>
  <r>
    <x v="17"/>
    <x v="3"/>
    <x v="74"/>
    <x v="3"/>
    <x v="16"/>
    <m/>
    <m/>
    <m/>
    <n v="0"/>
    <m/>
    <n v="0"/>
    <m/>
  </r>
  <r>
    <x v="17"/>
    <x v="3"/>
    <x v="111"/>
    <x v="3"/>
    <x v="16"/>
    <m/>
    <m/>
    <m/>
    <n v="0"/>
    <m/>
    <n v="0"/>
    <m/>
  </r>
  <r>
    <x v="17"/>
    <x v="3"/>
    <x v="134"/>
    <x v="3"/>
    <x v="16"/>
    <m/>
    <m/>
    <m/>
    <n v="0"/>
    <m/>
    <n v="0"/>
    <m/>
  </r>
  <r>
    <x v="17"/>
    <x v="3"/>
    <x v="183"/>
    <x v="3"/>
    <x v="16"/>
    <m/>
    <m/>
    <m/>
    <n v="0"/>
    <m/>
    <n v="0"/>
    <m/>
  </r>
  <r>
    <x v="17"/>
    <x v="3"/>
    <x v="51"/>
    <x v="3"/>
    <x v="16"/>
    <m/>
    <m/>
    <m/>
    <n v="0"/>
    <m/>
    <n v="0"/>
    <m/>
  </r>
  <r>
    <x v="17"/>
    <x v="3"/>
    <x v="104"/>
    <x v="3"/>
    <x v="16"/>
    <m/>
    <m/>
    <m/>
    <n v="0"/>
    <m/>
    <n v="0"/>
    <m/>
  </r>
  <r>
    <x v="17"/>
    <x v="3"/>
    <x v="42"/>
    <x v="3"/>
    <x v="16"/>
    <m/>
    <m/>
    <m/>
    <n v="0"/>
    <m/>
    <n v="0"/>
    <m/>
  </r>
  <r>
    <x v="17"/>
    <x v="3"/>
    <x v="38"/>
    <x v="3"/>
    <x v="16"/>
    <m/>
    <m/>
    <m/>
    <n v="0"/>
    <m/>
    <n v="0"/>
    <m/>
  </r>
  <r>
    <x v="17"/>
    <x v="3"/>
    <x v="63"/>
    <x v="3"/>
    <x v="16"/>
    <m/>
    <m/>
    <m/>
    <n v="0"/>
    <m/>
    <n v="0"/>
    <m/>
  </r>
  <r>
    <x v="17"/>
    <x v="3"/>
    <x v="98"/>
    <x v="3"/>
    <x v="16"/>
    <m/>
    <m/>
    <m/>
    <n v="0"/>
    <m/>
    <n v="0"/>
    <m/>
  </r>
  <r>
    <x v="17"/>
    <x v="3"/>
    <x v="119"/>
    <x v="3"/>
    <x v="16"/>
    <m/>
    <m/>
    <m/>
    <n v="0"/>
    <m/>
    <n v="0"/>
    <m/>
  </r>
  <r>
    <x v="17"/>
    <x v="3"/>
    <x v="190"/>
    <x v="3"/>
    <x v="16"/>
    <m/>
    <m/>
    <m/>
    <n v="0"/>
    <m/>
    <n v="0"/>
    <m/>
  </r>
  <r>
    <x v="17"/>
    <x v="2"/>
    <x v="81"/>
    <x v="3"/>
    <x v="16"/>
    <m/>
    <m/>
    <m/>
    <n v="0"/>
    <m/>
    <n v="0"/>
    <m/>
  </r>
  <r>
    <x v="17"/>
    <x v="2"/>
    <x v="43"/>
    <x v="3"/>
    <x v="16"/>
    <m/>
    <m/>
    <m/>
    <n v="0"/>
    <m/>
    <n v="0"/>
    <m/>
  </r>
  <r>
    <x v="17"/>
    <x v="1"/>
    <x v="23"/>
    <x v="3"/>
    <x v="16"/>
    <m/>
    <m/>
    <m/>
    <n v="0"/>
    <m/>
    <n v="0"/>
    <m/>
  </r>
  <r>
    <x v="17"/>
    <x v="1"/>
    <x v="24"/>
    <x v="3"/>
    <x v="16"/>
    <m/>
    <m/>
    <m/>
    <n v="0"/>
    <m/>
    <n v="0"/>
    <m/>
  </r>
  <r>
    <x v="17"/>
    <x v="1"/>
    <x v="79"/>
    <x v="3"/>
    <x v="16"/>
    <m/>
    <m/>
    <m/>
    <n v="0"/>
    <m/>
    <n v="0"/>
    <m/>
  </r>
  <r>
    <x v="17"/>
    <x v="1"/>
    <x v="41"/>
    <x v="3"/>
    <x v="16"/>
    <m/>
    <m/>
    <m/>
    <n v="0"/>
    <m/>
    <n v="0"/>
    <m/>
  </r>
  <r>
    <x v="17"/>
    <x v="1"/>
    <x v="2"/>
    <x v="3"/>
    <x v="16"/>
    <m/>
    <m/>
    <m/>
    <n v="0"/>
    <m/>
    <n v="0"/>
    <m/>
  </r>
  <r>
    <x v="17"/>
    <x v="1"/>
    <x v="21"/>
    <x v="3"/>
    <x v="16"/>
    <m/>
    <m/>
    <m/>
    <n v="0"/>
    <m/>
    <n v="0"/>
    <m/>
  </r>
  <r>
    <x v="17"/>
    <x v="1"/>
    <x v="5"/>
    <x v="3"/>
    <x v="16"/>
    <m/>
    <m/>
    <m/>
    <n v="0"/>
    <m/>
    <n v="0"/>
    <m/>
  </r>
  <r>
    <x v="17"/>
    <x v="1"/>
    <x v="37"/>
    <x v="3"/>
    <x v="16"/>
    <m/>
    <m/>
    <m/>
    <n v="0"/>
    <m/>
    <n v="0"/>
    <m/>
  </r>
  <r>
    <x v="17"/>
    <x v="1"/>
    <x v="19"/>
    <x v="3"/>
    <x v="16"/>
    <m/>
    <m/>
    <m/>
    <n v="0"/>
    <m/>
    <n v="0"/>
    <m/>
  </r>
  <r>
    <x v="17"/>
    <x v="1"/>
    <x v="30"/>
    <x v="3"/>
    <x v="16"/>
    <m/>
    <m/>
    <m/>
    <n v="0"/>
    <m/>
    <n v="0"/>
    <m/>
  </r>
  <r>
    <x v="17"/>
    <x v="1"/>
    <x v="14"/>
    <x v="3"/>
    <x v="16"/>
    <m/>
    <m/>
    <m/>
    <n v="0"/>
    <m/>
    <n v="0"/>
    <m/>
  </r>
  <r>
    <x v="17"/>
    <x v="1"/>
    <x v="6"/>
    <x v="3"/>
    <x v="16"/>
    <m/>
    <m/>
    <m/>
    <n v="0"/>
    <m/>
    <n v="0"/>
    <m/>
  </r>
  <r>
    <x v="17"/>
    <x v="1"/>
    <x v="25"/>
    <x v="3"/>
    <x v="16"/>
    <m/>
    <m/>
    <m/>
    <n v="0"/>
    <m/>
    <n v="0"/>
    <m/>
  </r>
  <r>
    <x v="17"/>
    <x v="1"/>
    <x v="28"/>
    <x v="3"/>
    <x v="16"/>
    <m/>
    <m/>
    <m/>
    <n v="0"/>
    <m/>
    <n v="0"/>
    <m/>
  </r>
  <r>
    <x v="17"/>
    <x v="1"/>
    <x v="169"/>
    <x v="3"/>
    <x v="16"/>
    <m/>
    <m/>
    <m/>
    <n v="0"/>
    <m/>
    <n v="0"/>
    <m/>
  </r>
  <r>
    <x v="17"/>
    <x v="1"/>
    <x v="64"/>
    <x v="3"/>
    <x v="16"/>
    <m/>
    <m/>
    <m/>
    <n v="0"/>
    <m/>
    <n v="0"/>
    <m/>
  </r>
  <r>
    <x v="17"/>
    <x v="1"/>
    <x v="75"/>
    <x v="3"/>
    <x v="16"/>
    <m/>
    <m/>
    <m/>
    <n v="0"/>
    <m/>
    <n v="0"/>
    <m/>
  </r>
  <r>
    <x v="17"/>
    <x v="1"/>
    <x v="94"/>
    <x v="3"/>
    <x v="16"/>
    <m/>
    <m/>
    <m/>
    <n v="0"/>
    <m/>
    <n v="0"/>
    <m/>
  </r>
  <r>
    <x v="17"/>
    <x v="1"/>
    <x v="163"/>
    <x v="3"/>
    <x v="16"/>
    <m/>
    <m/>
    <m/>
    <n v="0"/>
    <m/>
    <n v="0"/>
    <m/>
  </r>
  <r>
    <x v="17"/>
    <x v="1"/>
    <x v="166"/>
    <x v="3"/>
    <x v="16"/>
    <m/>
    <m/>
    <m/>
    <n v="0"/>
    <m/>
    <n v="0"/>
    <m/>
  </r>
  <r>
    <x v="17"/>
    <x v="1"/>
    <x v="116"/>
    <x v="3"/>
    <x v="16"/>
    <m/>
    <m/>
    <m/>
    <n v="0"/>
    <m/>
    <n v="0"/>
    <m/>
  </r>
  <r>
    <x v="17"/>
    <x v="1"/>
    <x v="145"/>
    <x v="3"/>
    <x v="16"/>
    <m/>
    <m/>
    <m/>
    <n v="0"/>
    <m/>
    <n v="0"/>
    <m/>
  </r>
  <r>
    <x v="17"/>
    <x v="1"/>
    <x v="118"/>
    <x v="3"/>
    <x v="16"/>
    <m/>
    <m/>
    <m/>
    <n v="0"/>
    <m/>
    <n v="0"/>
    <m/>
  </r>
  <r>
    <x v="17"/>
    <x v="1"/>
    <x v="153"/>
    <x v="3"/>
    <x v="16"/>
    <m/>
    <m/>
    <m/>
    <n v="0"/>
    <m/>
    <n v="0"/>
    <m/>
  </r>
  <r>
    <x v="17"/>
    <x v="1"/>
    <x v="129"/>
    <x v="3"/>
    <x v="16"/>
    <m/>
    <m/>
    <m/>
    <n v="0"/>
    <m/>
    <n v="0"/>
    <m/>
  </r>
  <r>
    <x v="17"/>
    <x v="1"/>
    <x v="93"/>
    <x v="3"/>
    <x v="16"/>
    <m/>
    <m/>
    <m/>
    <n v="0"/>
    <m/>
    <n v="0"/>
    <m/>
  </r>
  <r>
    <x v="17"/>
    <x v="1"/>
    <x v="67"/>
    <x v="3"/>
    <x v="16"/>
    <m/>
    <m/>
    <m/>
    <n v="0"/>
    <m/>
    <n v="0"/>
    <m/>
  </r>
  <r>
    <x v="17"/>
    <x v="1"/>
    <x v="85"/>
    <x v="3"/>
    <x v="16"/>
    <m/>
    <m/>
    <m/>
    <n v="0"/>
    <m/>
    <n v="0"/>
    <m/>
  </r>
  <r>
    <x v="17"/>
    <x v="1"/>
    <x v="99"/>
    <x v="3"/>
    <x v="16"/>
    <m/>
    <m/>
    <m/>
    <n v="0"/>
    <m/>
    <n v="0"/>
    <m/>
  </r>
  <r>
    <x v="17"/>
    <x v="1"/>
    <x v="123"/>
    <x v="3"/>
    <x v="16"/>
    <m/>
    <m/>
    <m/>
    <n v="0"/>
    <m/>
    <n v="0"/>
    <m/>
  </r>
  <r>
    <x v="17"/>
    <x v="1"/>
    <x v="100"/>
    <x v="3"/>
    <x v="16"/>
    <m/>
    <m/>
    <m/>
    <n v="0"/>
    <m/>
    <n v="0"/>
    <m/>
  </r>
  <r>
    <x v="17"/>
    <x v="1"/>
    <x v="3"/>
    <x v="3"/>
    <x v="16"/>
    <m/>
    <m/>
    <m/>
    <n v="0"/>
    <m/>
    <n v="0"/>
    <m/>
  </r>
  <r>
    <x v="17"/>
    <x v="1"/>
    <x v="13"/>
    <x v="3"/>
    <x v="16"/>
    <m/>
    <m/>
    <m/>
    <n v="0"/>
    <m/>
    <n v="0"/>
    <m/>
  </r>
  <r>
    <x v="17"/>
    <x v="1"/>
    <x v="15"/>
    <x v="3"/>
    <x v="16"/>
    <m/>
    <m/>
    <m/>
    <n v="0"/>
    <m/>
    <n v="0"/>
    <m/>
  </r>
  <r>
    <x v="17"/>
    <x v="1"/>
    <x v="76"/>
    <x v="3"/>
    <x v="16"/>
    <m/>
    <m/>
    <m/>
    <n v="0"/>
    <m/>
    <n v="0"/>
    <m/>
  </r>
  <r>
    <x v="17"/>
    <x v="1"/>
    <x v="92"/>
    <x v="3"/>
    <x v="16"/>
    <m/>
    <m/>
    <m/>
    <n v="0"/>
    <m/>
    <n v="0"/>
    <m/>
  </r>
  <r>
    <x v="17"/>
    <x v="1"/>
    <x v="125"/>
    <x v="3"/>
    <x v="16"/>
    <m/>
    <m/>
    <m/>
    <n v="0"/>
    <m/>
    <n v="0"/>
    <m/>
  </r>
  <r>
    <x v="17"/>
    <x v="1"/>
    <x v="127"/>
    <x v="3"/>
    <x v="16"/>
    <m/>
    <m/>
    <m/>
    <n v="0"/>
    <m/>
    <n v="0"/>
    <m/>
  </r>
  <r>
    <x v="17"/>
    <x v="1"/>
    <x v="141"/>
    <x v="3"/>
    <x v="16"/>
    <m/>
    <m/>
    <m/>
    <n v="0"/>
    <m/>
    <n v="0"/>
    <m/>
  </r>
  <r>
    <x v="17"/>
    <x v="5"/>
    <x v="89"/>
    <x v="3"/>
    <x v="16"/>
    <m/>
    <m/>
    <m/>
    <n v="0"/>
    <m/>
    <n v="0"/>
    <m/>
  </r>
  <r>
    <x v="17"/>
    <x v="5"/>
    <x v="69"/>
    <x v="3"/>
    <x v="16"/>
    <m/>
    <m/>
    <m/>
    <n v="32141"/>
    <m/>
    <n v="32141"/>
    <m/>
  </r>
  <r>
    <x v="17"/>
    <x v="5"/>
    <x v="33"/>
    <x v="3"/>
    <x v="16"/>
    <m/>
    <m/>
    <m/>
    <n v="158153"/>
    <m/>
    <n v="158153"/>
    <m/>
  </r>
  <r>
    <x v="17"/>
    <x v="5"/>
    <x v="39"/>
    <x v="3"/>
    <x v="16"/>
    <m/>
    <m/>
    <m/>
    <n v="0"/>
    <m/>
    <n v="0"/>
    <m/>
  </r>
  <r>
    <x v="17"/>
    <x v="5"/>
    <x v="22"/>
    <x v="3"/>
    <x v="16"/>
    <m/>
    <m/>
    <m/>
    <n v="0"/>
    <m/>
    <n v="0"/>
    <m/>
  </r>
  <r>
    <x v="17"/>
    <x v="7"/>
    <x v="121"/>
    <x v="3"/>
    <x v="16"/>
    <m/>
    <m/>
    <m/>
    <n v="0"/>
    <m/>
    <n v="0"/>
    <m/>
  </r>
  <r>
    <x v="17"/>
    <x v="7"/>
    <x v="52"/>
    <x v="3"/>
    <x v="16"/>
    <m/>
    <m/>
    <m/>
    <n v="0"/>
    <m/>
    <n v="0"/>
    <m/>
  </r>
  <r>
    <x v="17"/>
    <x v="7"/>
    <x v="82"/>
    <x v="3"/>
    <x v="16"/>
    <m/>
    <m/>
    <m/>
    <n v="0"/>
    <m/>
    <n v="0"/>
    <m/>
  </r>
  <r>
    <x v="17"/>
    <x v="5"/>
    <x v="66"/>
    <x v="3"/>
    <x v="16"/>
    <m/>
    <m/>
    <m/>
    <n v="0"/>
    <m/>
    <n v="0"/>
    <m/>
  </r>
  <r>
    <x v="17"/>
    <x v="7"/>
    <x v="117"/>
    <x v="3"/>
    <x v="16"/>
    <m/>
    <m/>
    <m/>
    <n v="0"/>
    <m/>
    <n v="0"/>
    <m/>
  </r>
  <r>
    <x v="17"/>
    <x v="7"/>
    <x v="115"/>
    <x v="3"/>
    <x v="16"/>
    <m/>
    <m/>
    <m/>
    <n v="0"/>
    <m/>
    <n v="0"/>
    <m/>
  </r>
  <r>
    <x v="17"/>
    <x v="7"/>
    <x v="139"/>
    <x v="3"/>
    <x v="16"/>
    <m/>
    <m/>
    <m/>
    <n v="0"/>
    <m/>
    <n v="0"/>
    <m/>
  </r>
  <r>
    <x v="17"/>
    <x v="7"/>
    <x v="72"/>
    <x v="3"/>
    <x v="16"/>
    <m/>
    <m/>
    <m/>
    <n v="0"/>
    <m/>
    <n v="0"/>
    <m/>
  </r>
  <r>
    <x v="17"/>
    <x v="7"/>
    <x v="62"/>
    <x v="3"/>
    <x v="16"/>
    <m/>
    <m/>
    <m/>
    <n v="0"/>
    <m/>
    <n v="0"/>
    <m/>
  </r>
  <r>
    <x v="17"/>
    <x v="7"/>
    <x v="149"/>
    <x v="3"/>
    <x v="16"/>
    <m/>
    <m/>
    <m/>
    <n v="0"/>
    <m/>
    <n v="0"/>
    <m/>
  </r>
  <r>
    <x v="17"/>
    <x v="7"/>
    <x v="133"/>
    <x v="3"/>
    <x v="16"/>
    <m/>
    <m/>
    <m/>
    <n v="0"/>
    <m/>
    <n v="0"/>
    <m/>
  </r>
  <r>
    <x v="17"/>
    <x v="7"/>
    <x v="130"/>
    <x v="3"/>
    <x v="16"/>
    <m/>
    <m/>
    <m/>
    <n v="0"/>
    <m/>
    <n v="0"/>
    <m/>
  </r>
  <r>
    <x v="17"/>
    <x v="9"/>
    <x v="106"/>
    <x v="3"/>
    <x v="16"/>
    <m/>
    <m/>
    <m/>
    <n v="0"/>
    <m/>
    <n v="0"/>
    <m/>
  </r>
  <r>
    <x v="17"/>
    <x v="9"/>
    <x v="107"/>
    <x v="3"/>
    <x v="16"/>
    <m/>
    <m/>
    <m/>
    <n v="0"/>
    <m/>
    <n v="0"/>
    <m/>
  </r>
  <r>
    <x v="17"/>
    <x v="9"/>
    <x v="126"/>
    <x v="3"/>
    <x v="16"/>
    <m/>
    <m/>
    <m/>
    <n v="0"/>
    <m/>
    <n v="0"/>
    <m/>
  </r>
  <r>
    <x v="17"/>
    <x v="9"/>
    <x v="154"/>
    <x v="3"/>
    <x v="16"/>
    <m/>
    <m/>
    <m/>
    <n v="0"/>
    <m/>
    <n v="0"/>
    <m/>
  </r>
  <r>
    <x v="17"/>
    <x v="9"/>
    <x v="95"/>
    <x v="3"/>
    <x v="16"/>
    <m/>
    <m/>
    <m/>
    <n v="0"/>
    <m/>
    <n v="0"/>
    <m/>
  </r>
  <r>
    <x v="17"/>
    <x v="9"/>
    <x v="161"/>
    <x v="3"/>
    <x v="16"/>
    <m/>
    <m/>
    <m/>
    <n v="0"/>
    <m/>
    <n v="0"/>
    <m/>
  </r>
  <r>
    <x v="17"/>
    <x v="9"/>
    <x v="158"/>
    <x v="3"/>
    <x v="16"/>
    <m/>
    <m/>
    <m/>
    <n v="0"/>
    <m/>
    <n v="0"/>
    <m/>
  </r>
  <r>
    <x v="17"/>
    <x v="9"/>
    <x v="148"/>
    <x v="3"/>
    <x v="16"/>
    <m/>
    <m/>
    <m/>
    <n v="0"/>
    <m/>
    <n v="0"/>
    <m/>
  </r>
  <r>
    <x v="17"/>
    <x v="9"/>
    <x v="142"/>
    <x v="3"/>
    <x v="16"/>
    <m/>
    <m/>
    <m/>
    <n v="0"/>
    <m/>
    <n v="0"/>
    <m/>
  </r>
  <r>
    <x v="17"/>
    <x v="9"/>
    <x v="173"/>
    <x v="3"/>
    <x v="16"/>
    <m/>
    <m/>
    <m/>
    <n v="0"/>
    <m/>
    <n v="0"/>
    <m/>
  </r>
  <r>
    <x v="17"/>
    <x v="9"/>
    <x v="137"/>
    <x v="3"/>
    <x v="16"/>
    <m/>
    <m/>
    <m/>
    <n v="0"/>
    <m/>
    <n v="0"/>
    <m/>
  </r>
  <r>
    <x v="17"/>
    <x v="9"/>
    <x v="146"/>
    <x v="3"/>
    <x v="16"/>
    <m/>
    <m/>
    <m/>
    <n v="0"/>
    <m/>
    <n v="0"/>
    <m/>
  </r>
  <r>
    <x v="17"/>
    <x v="9"/>
    <x v="159"/>
    <x v="3"/>
    <x v="16"/>
    <m/>
    <m/>
    <m/>
    <n v="0"/>
    <m/>
    <n v="0"/>
    <m/>
  </r>
  <r>
    <x v="17"/>
    <x v="9"/>
    <x v="170"/>
    <x v="3"/>
    <x v="16"/>
    <m/>
    <m/>
    <m/>
    <n v="0"/>
    <m/>
    <n v="0"/>
    <m/>
  </r>
  <r>
    <x v="17"/>
    <x v="12"/>
    <x v="157"/>
    <x v="3"/>
    <x v="16"/>
    <m/>
    <m/>
    <m/>
    <n v="0"/>
    <m/>
    <n v="0"/>
    <m/>
  </r>
  <r>
    <x v="17"/>
    <x v="12"/>
    <x v="156"/>
    <x v="3"/>
    <x v="16"/>
    <m/>
    <m/>
    <m/>
    <n v="0"/>
    <m/>
    <n v="0"/>
    <m/>
  </r>
  <r>
    <x v="17"/>
    <x v="0"/>
    <x v="9"/>
    <x v="3"/>
    <x v="16"/>
    <m/>
    <m/>
    <m/>
    <n v="0"/>
    <m/>
    <n v="0"/>
    <m/>
  </r>
  <r>
    <x v="17"/>
    <x v="0"/>
    <x v="0"/>
    <x v="3"/>
    <x v="16"/>
    <m/>
    <m/>
    <m/>
    <n v="0"/>
    <m/>
    <n v="0"/>
    <m/>
  </r>
  <r>
    <x v="17"/>
    <x v="0"/>
    <x v="68"/>
    <x v="3"/>
    <x v="16"/>
    <m/>
    <m/>
    <m/>
    <n v="0"/>
    <m/>
    <n v="0"/>
    <m/>
  </r>
  <r>
    <x v="17"/>
    <x v="0"/>
    <x v="128"/>
    <x v="3"/>
    <x v="16"/>
    <m/>
    <m/>
    <m/>
    <n v="0"/>
    <m/>
    <n v="0"/>
    <m/>
  </r>
  <r>
    <x v="17"/>
    <x v="0"/>
    <x v="124"/>
    <x v="3"/>
    <x v="16"/>
    <m/>
    <m/>
    <m/>
    <n v="0"/>
    <m/>
    <n v="0"/>
    <m/>
  </r>
  <r>
    <x v="17"/>
    <x v="0"/>
    <x v="12"/>
    <x v="3"/>
    <x v="16"/>
    <m/>
    <m/>
    <m/>
    <n v="0"/>
    <m/>
    <n v="0"/>
    <m/>
  </r>
  <r>
    <x v="17"/>
    <x v="0"/>
    <x v="40"/>
    <x v="3"/>
    <x v="16"/>
    <m/>
    <m/>
    <m/>
    <n v="0"/>
    <m/>
    <n v="0"/>
    <m/>
  </r>
  <r>
    <x v="17"/>
    <x v="0"/>
    <x v="70"/>
    <x v="3"/>
    <x v="16"/>
    <m/>
    <m/>
    <m/>
    <n v="0"/>
    <m/>
    <n v="0"/>
    <m/>
  </r>
  <r>
    <x v="17"/>
    <x v="0"/>
    <x v="77"/>
    <x v="3"/>
    <x v="16"/>
    <m/>
    <m/>
    <m/>
    <n v="0"/>
    <m/>
    <n v="0"/>
    <m/>
  </r>
  <r>
    <x v="17"/>
    <x v="0"/>
    <x v="131"/>
    <x v="3"/>
    <x v="16"/>
    <m/>
    <m/>
    <m/>
    <n v="0"/>
    <m/>
    <n v="0"/>
    <m/>
  </r>
  <r>
    <x v="17"/>
    <x v="0"/>
    <x v="7"/>
    <x v="3"/>
    <x v="16"/>
    <m/>
    <m/>
    <m/>
    <n v="0"/>
    <m/>
    <n v="0"/>
    <m/>
  </r>
  <r>
    <x v="17"/>
    <x v="0"/>
    <x v="50"/>
    <x v="3"/>
    <x v="16"/>
    <m/>
    <m/>
    <m/>
    <n v="0"/>
    <m/>
    <n v="0"/>
    <m/>
  </r>
  <r>
    <x v="17"/>
    <x v="0"/>
    <x v="1"/>
    <x v="3"/>
    <x v="16"/>
    <m/>
    <m/>
    <m/>
    <n v="0"/>
    <m/>
    <n v="0"/>
    <m/>
  </r>
  <r>
    <x v="17"/>
    <x v="0"/>
    <x v="8"/>
    <x v="3"/>
    <x v="16"/>
    <m/>
    <m/>
    <m/>
    <n v="0"/>
    <m/>
    <n v="0"/>
    <m/>
  </r>
  <r>
    <x v="17"/>
    <x v="0"/>
    <x v="60"/>
    <x v="3"/>
    <x v="16"/>
    <m/>
    <m/>
    <m/>
    <n v="0"/>
    <m/>
    <n v="0"/>
    <m/>
  </r>
  <r>
    <x v="17"/>
    <x v="0"/>
    <x v="78"/>
    <x v="3"/>
    <x v="16"/>
    <m/>
    <m/>
    <m/>
    <n v="0"/>
    <m/>
    <n v="0"/>
    <m/>
  </r>
  <r>
    <x v="17"/>
    <x v="0"/>
    <x v="101"/>
    <x v="3"/>
    <x v="16"/>
    <m/>
    <m/>
    <m/>
    <n v="0"/>
    <m/>
    <n v="0"/>
    <m/>
  </r>
  <r>
    <x v="17"/>
    <x v="0"/>
    <x v="32"/>
    <x v="3"/>
    <x v="16"/>
    <m/>
    <m/>
    <m/>
    <n v="0"/>
    <m/>
    <n v="0"/>
    <m/>
  </r>
  <r>
    <x v="17"/>
    <x v="0"/>
    <x v="132"/>
    <x v="3"/>
    <x v="16"/>
    <m/>
    <m/>
    <m/>
    <n v="0"/>
    <m/>
    <n v="0"/>
    <m/>
  </r>
  <r>
    <x v="17"/>
    <x v="0"/>
    <x v="162"/>
    <x v="3"/>
    <x v="16"/>
    <m/>
    <m/>
    <m/>
    <n v="0"/>
    <m/>
    <n v="0"/>
    <m/>
  </r>
  <r>
    <x v="17"/>
    <x v="0"/>
    <x v="18"/>
    <x v="3"/>
    <x v="16"/>
    <m/>
    <m/>
    <m/>
    <n v="0"/>
    <m/>
    <n v="0"/>
    <m/>
  </r>
  <r>
    <x v="17"/>
    <x v="0"/>
    <x v="46"/>
    <x v="3"/>
    <x v="16"/>
    <m/>
    <m/>
    <m/>
    <n v="0"/>
    <m/>
    <n v="0"/>
    <m/>
  </r>
  <r>
    <x v="17"/>
    <x v="0"/>
    <x v="31"/>
    <x v="3"/>
    <x v="16"/>
    <m/>
    <m/>
    <m/>
    <n v="0"/>
    <m/>
    <n v="0"/>
    <m/>
  </r>
  <r>
    <x v="17"/>
    <x v="0"/>
    <x v="96"/>
    <x v="3"/>
    <x v="16"/>
    <m/>
    <m/>
    <m/>
    <n v="0"/>
    <m/>
    <n v="0"/>
    <m/>
  </r>
  <r>
    <x v="17"/>
    <x v="0"/>
    <x v="54"/>
    <x v="3"/>
    <x v="16"/>
    <m/>
    <m/>
    <m/>
    <n v="0"/>
    <m/>
    <n v="0"/>
    <m/>
  </r>
  <r>
    <x v="17"/>
    <x v="0"/>
    <x v="103"/>
    <x v="3"/>
    <x v="16"/>
    <m/>
    <m/>
    <m/>
    <n v="0"/>
    <m/>
    <n v="0"/>
    <m/>
  </r>
  <r>
    <x v="17"/>
    <x v="11"/>
    <x v="113"/>
    <x v="3"/>
    <x v="19"/>
    <m/>
    <m/>
    <m/>
    <m/>
    <m/>
    <n v="0"/>
    <m/>
  </r>
  <r>
    <x v="17"/>
    <x v="6"/>
    <x v="108"/>
    <x v="3"/>
    <x v="19"/>
    <m/>
    <m/>
    <m/>
    <m/>
    <m/>
    <n v="0"/>
    <m/>
  </r>
  <r>
    <x v="17"/>
    <x v="6"/>
    <x v="91"/>
    <x v="3"/>
    <x v="19"/>
    <m/>
    <m/>
    <m/>
    <m/>
    <m/>
    <n v="0"/>
    <m/>
  </r>
  <r>
    <x v="17"/>
    <x v="6"/>
    <x v="80"/>
    <x v="3"/>
    <x v="19"/>
    <m/>
    <m/>
    <m/>
    <m/>
    <m/>
    <n v="0"/>
    <m/>
  </r>
  <r>
    <x v="17"/>
    <x v="6"/>
    <x v="44"/>
    <x v="3"/>
    <x v="19"/>
    <m/>
    <m/>
    <m/>
    <m/>
    <m/>
    <n v="0"/>
    <n v="111"/>
  </r>
  <r>
    <x v="17"/>
    <x v="6"/>
    <x v="90"/>
    <x v="3"/>
    <x v="19"/>
    <m/>
    <m/>
    <m/>
    <m/>
    <m/>
    <n v="0"/>
    <m/>
  </r>
  <r>
    <x v="17"/>
    <x v="6"/>
    <x v="177"/>
    <x v="3"/>
    <x v="19"/>
    <m/>
    <m/>
    <m/>
    <m/>
    <m/>
    <n v="0"/>
    <m/>
  </r>
  <r>
    <x v="17"/>
    <x v="6"/>
    <x v="61"/>
    <x v="3"/>
    <x v="19"/>
    <m/>
    <m/>
    <m/>
    <m/>
    <m/>
    <n v="0"/>
    <m/>
  </r>
  <r>
    <x v="17"/>
    <x v="6"/>
    <x v="105"/>
    <x v="3"/>
    <x v="19"/>
    <m/>
    <m/>
    <m/>
    <m/>
    <m/>
    <n v="0"/>
    <m/>
  </r>
  <r>
    <x v="17"/>
    <x v="6"/>
    <x v="138"/>
    <x v="3"/>
    <x v="19"/>
    <m/>
    <m/>
    <m/>
    <m/>
    <m/>
    <n v="0"/>
    <m/>
  </r>
  <r>
    <x v="17"/>
    <x v="8"/>
    <x v="136"/>
    <x v="3"/>
    <x v="19"/>
    <m/>
    <m/>
    <m/>
    <m/>
    <m/>
    <n v="0"/>
    <m/>
  </r>
  <r>
    <x v="17"/>
    <x v="8"/>
    <x v="182"/>
    <x v="3"/>
    <x v="19"/>
    <m/>
    <m/>
    <m/>
    <m/>
    <m/>
    <n v="0"/>
    <m/>
  </r>
  <r>
    <x v="17"/>
    <x v="8"/>
    <x v="179"/>
    <x v="3"/>
    <x v="19"/>
    <m/>
    <m/>
    <m/>
    <m/>
    <m/>
    <n v="0"/>
    <m/>
  </r>
  <r>
    <x v="17"/>
    <x v="8"/>
    <x v="135"/>
    <x v="3"/>
    <x v="19"/>
    <m/>
    <m/>
    <m/>
    <m/>
    <m/>
    <n v="0"/>
    <n v="40"/>
  </r>
  <r>
    <x v="17"/>
    <x v="8"/>
    <x v="114"/>
    <x v="3"/>
    <x v="19"/>
    <m/>
    <m/>
    <m/>
    <m/>
    <m/>
    <n v="0"/>
    <m/>
  </r>
  <r>
    <x v="17"/>
    <x v="8"/>
    <x v="175"/>
    <x v="3"/>
    <x v="19"/>
    <m/>
    <m/>
    <m/>
    <m/>
    <m/>
    <n v="0"/>
    <m/>
  </r>
  <r>
    <x v="17"/>
    <x v="8"/>
    <x v="221"/>
    <x v="3"/>
    <x v="19"/>
    <m/>
    <m/>
    <m/>
    <m/>
    <m/>
    <n v="0"/>
    <m/>
  </r>
  <r>
    <x v="17"/>
    <x v="8"/>
    <x v="102"/>
    <x v="3"/>
    <x v="19"/>
    <m/>
    <m/>
    <m/>
    <m/>
    <m/>
    <n v="0"/>
    <m/>
  </r>
  <r>
    <x v="17"/>
    <x v="8"/>
    <x v="71"/>
    <x v="3"/>
    <x v="19"/>
    <m/>
    <m/>
    <m/>
    <m/>
    <m/>
    <n v="0"/>
    <m/>
  </r>
  <r>
    <x v="17"/>
    <x v="8"/>
    <x v="171"/>
    <x v="3"/>
    <x v="19"/>
    <m/>
    <m/>
    <m/>
    <m/>
    <m/>
    <n v="0"/>
    <m/>
  </r>
  <r>
    <x v="17"/>
    <x v="8"/>
    <x v="83"/>
    <x v="3"/>
    <x v="19"/>
    <m/>
    <m/>
    <m/>
    <m/>
    <m/>
    <n v="0"/>
    <m/>
  </r>
  <r>
    <x v="17"/>
    <x v="10"/>
    <x v="109"/>
    <x v="3"/>
    <x v="19"/>
    <m/>
    <m/>
    <m/>
    <m/>
    <m/>
    <n v="0"/>
    <m/>
  </r>
  <r>
    <x v="17"/>
    <x v="10"/>
    <x v="165"/>
    <x v="3"/>
    <x v="19"/>
    <m/>
    <m/>
    <m/>
    <m/>
    <m/>
    <n v="0"/>
    <m/>
  </r>
  <r>
    <x v="17"/>
    <x v="10"/>
    <x v="144"/>
    <x v="3"/>
    <x v="19"/>
    <m/>
    <m/>
    <m/>
    <m/>
    <m/>
    <n v="0"/>
    <m/>
  </r>
  <r>
    <x v="17"/>
    <x v="10"/>
    <x v="151"/>
    <x v="3"/>
    <x v="19"/>
    <m/>
    <m/>
    <m/>
    <m/>
    <m/>
    <n v="0"/>
    <m/>
  </r>
  <r>
    <x v="17"/>
    <x v="4"/>
    <x v="36"/>
    <x v="3"/>
    <x v="19"/>
    <m/>
    <m/>
    <m/>
    <m/>
    <m/>
    <n v="0"/>
    <n v="1446"/>
  </r>
  <r>
    <x v="17"/>
    <x v="4"/>
    <x v="57"/>
    <x v="3"/>
    <x v="19"/>
    <m/>
    <m/>
    <m/>
    <m/>
    <m/>
    <n v="0"/>
    <n v="2818"/>
  </r>
  <r>
    <x v="17"/>
    <x v="4"/>
    <x v="35"/>
    <x v="3"/>
    <x v="19"/>
    <m/>
    <m/>
    <m/>
    <m/>
    <m/>
    <n v="0"/>
    <n v="3028"/>
  </r>
  <r>
    <x v="17"/>
    <x v="4"/>
    <x v="34"/>
    <x v="3"/>
    <x v="19"/>
    <m/>
    <m/>
    <m/>
    <m/>
    <m/>
    <n v="0"/>
    <n v="2347"/>
  </r>
  <r>
    <x v="17"/>
    <x v="3"/>
    <x v="97"/>
    <x v="3"/>
    <x v="19"/>
    <m/>
    <m/>
    <m/>
    <m/>
    <m/>
    <n v="0"/>
    <n v="742"/>
  </r>
  <r>
    <x v="17"/>
    <x v="3"/>
    <x v="55"/>
    <x v="3"/>
    <x v="19"/>
    <m/>
    <m/>
    <m/>
    <m/>
    <m/>
    <n v="0"/>
    <n v="1089"/>
  </r>
  <r>
    <x v="17"/>
    <x v="3"/>
    <x v="16"/>
    <x v="3"/>
    <x v="19"/>
    <m/>
    <m/>
    <m/>
    <m/>
    <m/>
    <n v="0"/>
    <n v="664"/>
  </r>
  <r>
    <x v="17"/>
    <x v="4"/>
    <x v="155"/>
    <x v="3"/>
    <x v="19"/>
    <m/>
    <m/>
    <m/>
    <m/>
    <m/>
    <n v="0"/>
    <m/>
  </r>
  <r>
    <x v="17"/>
    <x v="4"/>
    <x v="73"/>
    <x v="3"/>
    <x v="19"/>
    <m/>
    <m/>
    <m/>
    <m/>
    <m/>
    <n v="0"/>
    <n v="662"/>
  </r>
  <r>
    <x v="17"/>
    <x v="4"/>
    <x v="56"/>
    <x v="3"/>
    <x v="19"/>
    <m/>
    <m/>
    <m/>
    <m/>
    <m/>
    <n v="0"/>
    <n v="511"/>
  </r>
  <r>
    <x v="17"/>
    <x v="4"/>
    <x v="27"/>
    <x v="3"/>
    <x v="19"/>
    <m/>
    <m/>
    <m/>
    <m/>
    <m/>
    <n v="0"/>
    <n v="3322"/>
  </r>
  <r>
    <x v="17"/>
    <x v="4"/>
    <x v="45"/>
    <x v="3"/>
    <x v="19"/>
    <m/>
    <m/>
    <m/>
    <m/>
    <m/>
    <n v="0"/>
    <n v="464"/>
  </r>
  <r>
    <x v="17"/>
    <x v="4"/>
    <x v="17"/>
    <x v="3"/>
    <x v="19"/>
    <m/>
    <m/>
    <m/>
    <m/>
    <m/>
    <n v="0"/>
    <n v="4027"/>
  </r>
  <r>
    <x v="17"/>
    <x v="4"/>
    <x v="65"/>
    <x v="3"/>
    <x v="19"/>
    <m/>
    <m/>
    <m/>
    <m/>
    <m/>
    <n v="0"/>
    <n v="2117"/>
  </r>
  <r>
    <x v="17"/>
    <x v="4"/>
    <x v="53"/>
    <x v="3"/>
    <x v="19"/>
    <m/>
    <m/>
    <m/>
    <m/>
    <m/>
    <n v="0"/>
    <n v="1352"/>
  </r>
  <r>
    <x v="17"/>
    <x v="2"/>
    <x v="48"/>
    <x v="3"/>
    <x v="19"/>
    <m/>
    <m/>
    <m/>
    <m/>
    <m/>
    <n v="0"/>
    <n v="3788"/>
  </r>
  <r>
    <x v="17"/>
    <x v="2"/>
    <x v="49"/>
    <x v="3"/>
    <x v="19"/>
    <m/>
    <m/>
    <m/>
    <m/>
    <m/>
    <n v="0"/>
    <n v="1279"/>
  </r>
  <r>
    <x v="17"/>
    <x v="2"/>
    <x v="47"/>
    <x v="3"/>
    <x v="19"/>
    <m/>
    <m/>
    <m/>
    <m/>
    <m/>
    <n v="0"/>
    <n v="2904"/>
  </r>
  <r>
    <x v="17"/>
    <x v="2"/>
    <x v="88"/>
    <x v="3"/>
    <x v="19"/>
    <m/>
    <m/>
    <m/>
    <m/>
    <m/>
    <n v="0"/>
    <n v="978"/>
  </r>
  <r>
    <x v="17"/>
    <x v="2"/>
    <x v="110"/>
    <x v="3"/>
    <x v="19"/>
    <m/>
    <m/>
    <m/>
    <m/>
    <m/>
    <n v="0"/>
    <m/>
  </r>
  <r>
    <x v="17"/>
    <x v="2"/>
    <x v="87"/>
    <x v="3"/>
    <x v="19"/>
    <m/>
    <m/>
    <m/>
    <m/>
    <m/>
    <n v="0"/>
    <n v="286"/>
  </r>
  <r>
    <x v="17"/>
    <x v="2"/>
    <x v="84"/>
    <x v="3"/>
    <x v="19"/>
    <m/>
    <m/>
    <m/>
    <m/>
    <m/>
    <n v="0"/>
    <n v="881"/>
  </r>
  <r>
    <x v="17"/>
    <x v="2"/>
    <x v="11"/>
    <x v="3"/>
    <x v="19"/>
    <m/>
    <m/>
    <m/>
    <m/>
    <m/>
    <n v="0"/>
    <n v="2181"/>
  </r>
  <r>
    <x v="17"/>
    <x v="2"/>
    <x v="120"/>
    <x v="3"/>
    <x v="19"/>
    <m/>
    <m/>
    <m/>
    <m/>
    <m/>
    <n v="0"/>
    <m/>
  </r>
  <r>
    <x v="17"/>
    <x v="2"/>
    <x v="58"/>
    <x v="3"/>
    <x v="19"/>
    <m/>
    <m/>
    <m/>
    <m/>
    <m/>
    <n v="0"/>
    <n v="37"/>
  </r>
  <r>
    <x v="17"/>
    <x v="2"/>
    <x v="112"/>
    <x v="3"/>
    <x v="19"/>
    <m/>
    <m/>
    <m/>
    <m/>
    <m/>
    <n v="0"/>
    <m/>
  </r>
  <r>
    <x v="17"/>
    <x v="2"/>
    <x v="20"/>
    <x v="3"/>
    <x v="19"/>
    <m/>
    <m/>
    <m/>
    <m/>
    <m/>
    <n v="0"/>
    <n v="3820"/>
  </r>
  <r>
    <x v="17"/>
    <x v="2"/>
    <x v="86"/>
    <x v="3"/>
    <x v="19"/>
    <m/>
    <m/>
    <m/>
    <m/>
    <m/>
    <n v="0"/>
    <n v="324"/>
  </r>
  <r>
    <x v="17"/>
    <x v="2"/>
    <x v="59"/>
    <x v="3"/>
    <x v="19"/>
    <m/>
    <m/>
    <m/>
    <m/>
    <m/>
    <n v="0"/>
    <n v="892"/>
  </r>
  <r>
    <x v="17"/>
    <x v="2"/>
    <x v="10"/>
    <x v="3"/>
    <x v="19"/>
    <m/>
    <m/>
    <m/>
    <m/>
    <m/>
    <n v="0"/>
    <n v="3935"/>
  </r>
  <r>
    <x v="17"/>
    <x v="2"/>
    <x v="4"/>
    <x v="3"/>
    <x v="19"/>
    <m/>
    <m/>
    <m/>
    <m/>
    <m/>
    <n v="0"/>
    <n v="5504"/>
  </r>
  <r>
    <x v="17"/>
    <x v="2"/>
    <x v="29"/>
    <x v="3"/>
    <x v="19"/>
    <m/>
    <m/>
    <m/>
    <m/>
    <m/>
    <n v="0"/>
    <n v="1642"/>
  </r>
  <r>
    <x v="17"/>
    <x v="2"/>
    <x v="26"/>
    <x v="3"/>
    <x v="19"/>
    <m/>
    <m/>
    <m/>
    <m/>
    <m/>
    <n v="0"/>
    <n v="720"/>
  </r>
  <r>
    <x v="17"/>
    <x v="2"/>
    <x v="122"/>
    <x v="3"/>
    <x v="19"/>
    <m/>
    <m/>
    <m/>
    <m/>
    <m/>
    <n v="0"/>
    <n v="32"/>
  </r>
  <r>
    <x v="17"/>
    <x v="3"/>
    <x v="74"/>
    <x v="3"/>
    <x v="19"/>
    <m/>
    <m/>
    <m/>
    <m/>
    <m/>
    <n v="0"/>
    <n v="90"/>
  </r>
  <r>
    <x v="17"/>
    <x v="3"/>
    <x v="111"/>
    <x v="3"/>
    <x v="19"/>
    <m/>
    <m/>
    <m/>
    <m/>
    <m/>
    <n v="0"/>
    <m/>
  </r>
  <r>
    <x v="17"/>
    <x v="3"/>
    <x v="134"/>
    <x v="3"/>
    <x v="19"/>
    <m/>
    <m/>
    <m/>
    <m/>
    <m/>
    <n v="0"/>
    <m/>
  </r>
  <r>
    <x v="17"/>
    <x v="3"/>
    <x v="183"/>
    <x v="3"/>
    <x v="19"/>
    <m/>
    <m/>
    <m/>
    <m/>
    <m/>
    <n v="0"/>
    <m/>
  </r>
  <r>
    <x v="17"/>
    <x v="3"/>
    <x v="51"/>
    <x v="3"/>
    <x v="19"/>
    <m/>
    <m/>
    <m/>
    <m/>
    <m/>
    <n v="0"/>
    <n v="681"/>
  </r>
  <r>
    <x v="17"/>
    <x v="3"/>
    <x v="104"/>
    <x v="3"/>
    <x v="19"/>
    <m/>
    <m/>
    <m/>
    <m/>
    <m/>
    <n v="0"/>
    <n v="124"/>
  </r>
  <r>
    <x v="17"/>
    <x v="3"/>
    <x v="42"/>
    <x v="3"/>
    <x v="19"/>
    <m/>
    <m/>
    <m/>
    <m/>
    <m/>
    <n v="0"/>
    <n v="709"/>
  </r>
  <r>
    <x v="17"/>
    <x v="3"/>
    <x v="38"/>
    <x v="3"/>
    <x v="19"/>
    <m/>
    <m/>
    <m/>
    <m/>
    <m/>
    <n v="0"/>
    <n v="3284"/>
  </r>
  <r>
    <x v="17"/>
    <x v="3"/>
    <x v="63"/>
    <x v="3"/>
    <x v="19"/>
    <m/>
    <m/>
    <m/>
    <m/>
    <m/>
    <n v="0"/>
    <n v="17"/>
  </r>
  <r>
    <x v="17"/>
    <x v="3"/>
    <x v="98"/>
    <x v="3"/>
    <x v="19"/>
    <m/>
    <m/>
    <m/>
    <m/>
    <m/>
    <n v="0"/>
    <n v="148"/>
  </r>
  <r>
    <x v="17"/>
    <x v="3"/>
    <x v="119"/>
    <x v="3"/>
    <x v="19"/>
    <m/>
    <m/>
    <m/>
    <m/>
    <m/>
    <n v="0"/>
    <m/>
  </r>
  <r>
    <x v="17"/>
    <x v="3"/>
    <x v="190"/>
    <x v="3"/>
    <x v="19"/>
    <m/>
    <m/>
    <m/>
    <m/>
    <m/>
    <n v="0"/>
    <m/>
  </r>
  <r>
    <x v="17"/>
    <x v="2"/>
    <x v="81"/>
    <x v="3"/>
    <x v="19"/>
    <m/>
    <m/>
    <m/>
    <m/>
    <m/>
    <n v="0"/>
    <n v="266"/>
  </r>
  <r>
    <x v="17"/>
    <x v="2"/>
    <x v="43"/>
    <x v="3"/>
    <x v="19"/>
    <m/>
    <m/>
    <m/>
    <m/>
    <m/>
    <n v="0"/>
    <n v="1721"/>
  </r>
  <r>
    <x v="17"/>
    <x v="1"/>
    <x v="23"/>
    <x v="3"/>
    <x v="19"/>
    <m/>
    <m/>
    <m/>
    <m/>
    <m/>
    <n v="0"/>
    <n v="887"/>
  </r>
  <r>
    <x v="17"/>
    <x v="1"/>
    <x v="24"/>
    <x v="3"/>
    <x v="19"/>
    <m/>
    <m/>
    <m/>
    <m/>
    <m/>
    <n v="0"/>
    <n v="1534"/>
  </r>
  <r>
    <x v="17"/>
    <x v="1"/>
    <x v="79"/>
    <x v="3"/>
    <x v="19"/>
    <m/>
    <m/>
    <m/>
    <m/>
    <m/>
    <n v="0"/>
    <m/>
  </r>
  <r>
    <x v="17"/>
    <x v="1"/>
    <x v="41"/>
    <x v="3"/>
    <x v="19"/>
    <m/>
    <m/>
    <m/>
    <m/>
    <m/>
    <n v="0"/>
    <n v="41"/>
  </r>
  <r>
    <x v="17"/>
    <x v="1"/>
    <x v="2"/>
    <x v="3"/>
    <x v="19"/>
    <m/>
    <m/>
    <m/>
    <m/>
    <m/>
    <n v="0"/>
    <n v="1944"/>
  </r>
  <r>
    <x v="17"/>
    <x v="1"/>
    <x v="21"/>
    <x v="3"/>
    <x v="19"/>
    <m/>
    <m/>
    <m/>
    <m/>
    <m/>
    <n v="0"/>
    <n v="431"/>
  </r>
  <r>
    <x v="17"/>
    <x v="1"/>
    <x v="5"/>
    <x v="3"/>
    <x v="19"/>
    <m/>
    <m/>
    <m/>
    <m/>
    <m/>
    <n v="0"/>
    <n v="891"/>
  </r>
  <r>
    <x v="17"/>
    <x v="1"/>
    <x v="37"/>
    <x v="3"/>
    <x v="19"/>
    <m/>
    <m/>
    <m/>
    <m/>
    <m/>
    <n v="0"/>
    <m/>
  </r>
  <r>
    <x v="17"/>
    <x v="1"/>
    <x v="19"/>
    <x v="3"/>
    <x v="19"/>
    <m/>
    <m/>
    <m/>
    <m/>
    <m/>
    <n v="0"/>
    <n v="338"/>
  </r>
  <r>
    <x v="17"/>
    <x v="1"/>
    <x v="30"/>
    <x v="3"/>
    <x v="19"/>
    <m/>
    <m/>
    <m/>
    <m/>
    <m/>
    <n v="0"/>
    <n v="430"/>
  </r>
  <r>
    <x v="17"/>
    <x v="1"/>
    <x v="14"/>
    <x v="3"/>
    <x v="19"/>
    <m/>
    <m/>
    <m/>
    <m/>
    <m/>
    <n v="0"/>
    <n v="96"/>
  </r>
  <r>
    <x v="17"/>
    <x v="1"/>
    <x v="6"/>
    <x v="3"/>
    <x v="19"/>
    <m/>
    <m/>
    <m/>
    <m/>
    <m/>
    <n v="0"/>
    <m/>
  </r>
  <r>
    <x v="17"/>
    <x v="1"/>
    <x v="25"/>
    <x v="3"/>
    <x v="19"/>
    <m/>
    <m/>
    <m/>
    <m/>
    <m/>
    <n v="0"/>
    <n v="185"/>
  </r>
  <r>
    <x v="17"/>
    <x v="1"/>
    <x v="28"/>
    <x v="3"/>
    <x v="19"/>
    <m/>
    <m/>
    <m/>
    <m/>
    <m/>
    <n v="0"/>
    <m/>
  </r>
  <r>
    <x v="17"/>
    <x v="1"/>
    <x v="169"/>
    <x v="3"/>
    <x v="19"/>
    <m/>
    <m/>
    <m/>
    <m/>
    <m/>
    <n v="0"/>
    <m/>
  </r>
  <r>
    <x v="17"/>
    <x v="1"/>
    <x v="64"/>
    <x v="3"/>
    <x v="19"/>
    <m/>
    <m/>
    <m/>
    <m/>
    <m/>
    <n v="0"/>
    <n v="84"/>
  </r>
  <r>
    <x v="17"/>
    <x v="1"/>
    <x v="75"/>
    <x v="3"/>
    <x v="19"/>
    <m/>
    <m/>
    <m/>
    <m/>
    <m/>
    <n v="0"/>
    <m/>
  </r>
  <r>
    <x v="17"/>
    <x v="1"/>
    <x v="94"/>
    <x v="3"/>
    <x v="19"/>
    <m/>
    <m/>
    <m/>
    <m/>
    <m/>
    <n v="0"/>
    <m/>
  </r>
  <r>
    <x v="17"/>
    <x v="1"/>
    <x v="163"/>
    <x v="3"/>
    <x v="19"/>
    <m/>
    <m/>
    <m/>
    <m/>
    <m/>
    <n v="0"/>
    <m/>
  </r>
  <r>
    <x v="17"/>
    <x v="1"/>
    <x v="166"/>
    <x v="3"/>
    <x v="19"/>
    <m/>
    <m/>
    <m/>
    <m/>
    <m/>
    <n v="0"/>
    <m/>
  </r>
  <r>
    <x v="17"/>
    <x v="1"/>
    <x v="116"/>
    <x v="3"/>
    <x v="19"/>
    <m/>
    <m/>
    <m/>
    <m/>
    <m/>
    <n v="0"/>
    <m/>
  </r>
  <r>
    <x v="17"/>
    <x v="1"/>
    <x v="145"/>
    <x v="3"/>
    <x v="19"/>
    <m/>
    <m/>
    <m/>
    <m/>
    <m/>
    <n v="0"/>
    <m/>
  </r>
  <r>
    <x v="17"/>
    <x v="1"/>
    <x v="118"/>
    <x v="3"/>
    <x v="19"/>
    <m/>
    <m/>
    <m/>
    <m/>
    <m/>
    <n v="0"/>
    <m/>
  </r>
  <r>
    <x v="17"/>
    <x v="1"/>
    <x v="153"/>
    <x v="3"/>
    <x v="19"/>
    <m/>
    <m/>
    <m/>
    <m/>
    <m/>
    <n v="0"/>
    <m/>
  </r>
  <r>
    <x v="17"/>
    <x v="1"/>
    <x v="129"/>
    <x v="3"/>
    <x v="19"/>
    <m/>
    <m/>
    <m/>
    <m/>
    <m/>
    <n v="0"/>
    <m/>
  </r>
  <r>
    <x v="17"/>
    <x v="1"/>
    <x v="93"/>
    <x v="3"/>
    <x v="19"/>
    <m/>
    <m/>
    <m/>
    <m/>
    <m/>
    <n v="0"/>
    <m/>
  </r>
  <r>
    <x v="17"/>
    <x v="1"/>
    <x v="67"/>
    <x v="3"/>
    <x v="19"/>
    <m/>
    <m/>
    <m/>
    <m/>
    <m/>
    <n v="0"/>
    <m/>
  </r>
  <r>
    <x v="17"/>
    <x v="1"/>
    <x v="85"/>
    <x v="3"/>
    <x v="19"/>
    <m/>
    <m/>
    <m/>
    <m/>
    <m/>
    <n v="0"/>
    <m/>
  </r>
  <r>
    <x v="17"/>
    <x v="1"/>
    <x v="99"/>
    <x v="3"/>
    <x v="19"/>
    <m/>
    <m/>
    <m/>
    <m/>
    <m/>
    <n v="0"/>
    <n v="30"/>
  </r>
  <r>
    <x v="17"/>
    <x v="1"/>
    <x v="123"/>
    <x v="3"/>
    <x v="19"/>
    <m/>
    <m/>
    <m/>
    <m/>
    <m/>
    <n v="0"/>
    <m/>
  </r>
  <r>
    <x v="17"/>
    <x v="1"/>
    <x v="100"/>
    <x v="3"/>
    <x v="19"/>
    <m/>
    <m/>
    <m/>
    <m/>
    <m/>
    <n v="0"/>
    <m/>
  </r>
  <r>
    <x v="17"/>
    <x v="1"/>
    <x v="3"/>
    <x v="3"/>
    <x v="19"/>
    <m/>
    <m/>
    <m/>
    <m/>
    <m/>
    <n v="0"/>
    <n v="383"/>
  </r>
  <r>
    <x v="17"/>
    <x v="1"/>
    <x v="13"/>
    <x v="3"/>
    <x v="19"/>
    <m/>
    <m/>
    <m/>
    <m/>
    <m/>
    <n v="0"/>
    <n v="24"/>
  </r>
  <r>
    <x v="17"/>
    <x v="1"/>
    <x v="15"/>
    <x v="3"/>
    <x v="19"/>
    <m/>
    <m/>
    <m/>
    <m/>
    <m/>
    <n v="0"/>
    <n v="811"/>
  </r>
  <r>
    <x v="17"/>
    <x v="1"/>
    <x v="76"/>
    <x v="3"/>
    <x v="19"/>
    <m/>
    <m/>
    <m/>
    <m/>
    <m/>
    <n v="0"/>
    <n v="302"/>
  </r>
  <r>
    <x v="17"/>
    <x v="1"/>
    <x v="92"/>
    <x v="3"/>
    <x v="19"/>
    <m/>
    <m/>
    <m/>
    <m/>
    <m/>
    <n v="0"/>
    <m/>
  </r>
  <r>
    <x v="17"/>
    <x v="1"/>
    <x v="125"/>
    <x v="3"/>
    <x v="19"/>
    <m/>
    <m/>
    <m/>
    <m/>
    <m/>
    <n v="0"/>
    <m/>
  </r>
  <r>
    <x v="17"/>
    <x v="1"/>
    <x v="127"/>
    <x v="3"/>
    <x v="19"/>
    <m/>
    <m/>
    <m/>
    <m/>
    <m/>
    <n v="0"/>
    <m/>
  </r>
  <r>
    <x v="17"/>
    <x v="1"/>
    <x v="141"/>
    <x v="3"/>
    <x v="19"/>
    <m/>
    <m/>
    <m/>
    <m/>
    <m/>
    <n v="0"/>
    <m/>
  </r>
  <r>
    <x v="17"/>
    <x v="5"/>
    <x v="89"/>
    <x v="3"/>
    <x v="19"/>
    <m/>
    <m/>
    <m/>
    <m/>
    <m/>
    <n v="0"/>
    <n v="1020"/>
  </r>
  <r>
    <x v="17"/>
    <x v="5"/>
    <x v="69"/>
    <x v="3"/>
    <x v="19"/>
    <m/>
    <m/>
    <m/>
    <m/>
    <m/>
    <n v="0"/>
    <n v="752"/>
  </r>
  <r>
    <x v="17"/>
    <x v="5"/>
    <x v="33"/>
    <x v="3"/>
    <x v="19"/>
    <m/>
    <m/>
    <m/>
    <m/>
    <m/>
    <n v="0"/>
    <n v="4271"/>
  </r>
  <r>
    <x v="17"/>
    <x v="5"/>
    <x v="39"/>
    <x v="3"/>
    <x v="19"/>
    <m/>
    <m/>
    <m/>
    <m/>
    <m/>
    <n v="0"/>
    <n v="10117"/>
  </r>
  <r>
    <x v="17"/>
    <x v="5"/>
    <x v="22"/>
    <x v="3"/>
    <x v="19"/>
    <m/>
    <m/>
    <m/>
    <m/>
    <m/>
    <n v="0"/>
    <n v="15049"/>
  </r>
  <r>
    <x v="17"/>
    <x v="7"/>
    <x v="121"/>
    <x v="3"/>
    <x v="19"/>
    <m/>
    <m/>
    <m/>
    <m/>
    <m/>
    <n v="0"/>
    <m/>
  </r>
  <r>
    <x v="17"/>
    <x v="7"/>
    <x v="52"/>
    <x v="3"/>
    <x v="19"/>
    <m/>
    <m/>
    <m/>
    <m/>
    <m/>
    <n v="0"/>
    <n v="2320"/>
  </r>
  <r>
    <x v="17"/>
    <x v="7"/>
    <x v="82"/>
    <x v="3"/>
    <x v="19"/>
    <m/>
    <m/>
    <m/>
    <m/>
    <m/>
    <n v="0"/>
    <n v="317"/>
  </r>
  <r>
    <x v="17"/>
    <x v="5"/>
    <x v="66"/>
    <x v="3"/>
    <x v="19"/>
    <m/>
    <m/>
    <m/>
    <m/>
    <m/>
    <n v="0"/>
    <n v="1191"/>
  </r>
  <r>
    <x v="17"/>
    <x v="7"/>
    <x v="117"/>
    <x v="3"/>
    <x v="19"/>
    <m/>
    <m/>
    <m/>
    <m/>
    <m/>
    <n v="0"/>
    <n v="217"/>
  </r>
  <r>
    <x v="17"/>
    <x v="7"/>
    <x v="115"/>
    <x v="3"/>
    <x v="19"/>
    <m/>
    <m/>
    <m/>
    <m/>
    <m/>
    <n v="0"/>
    <m/>
  </r>
  <r>
    <x v="17"/>
    <x v="7"/>
    <x v="139"/>
    <x v="3"/>
    <x v="19"/>
    <m/>
    <m/>
    <m/>
    <m/>
    <m/>
    <n v="0"/>
    <m/>
  </r>
  <r>
    <x v="17"/>
    <x v="7"/>
    <x v="72"/>
    <x v="3"/>
    <x v="19"/>
    <m/>
    <m/>
    <m/>
    <m/>
    <m/>
    <n v="0"/>
    <n v="234"/>
  </r>
  <r>
    <x v="17"/>
    <x v="7"/>
    <x v="62"/>
    <x v="3"/>
    <x v="19"/>
    <m/>
    <m/>
    <m/>
    <m/>
    <m/>
    <n v="0"/>
    <n v="1163"/>
  </r>
  <r>
    <x v="17"/>
    <x v="7"/>
    <x v="149"/>
    <x v="3"/>
    <x v="19"/>
    <m/>
    <m/>
    <m/>
    <m/>
    <m/>
    <n v="0"/>
    <m/>
  </r>
  <r>
    <x v="17"/>
    <x v="7"/>
    <x v="133"/>
    <x v="3"/>
    <x v="19"/>
    <m/>
    <m/>
    <m/>
    <m/>
    <m/>
    <n v="0"/>
    <m/>
  </r>
  <r>
    <x v="17"/>
    <x v="7"/>
    <x v="130"/>
    <x v="3"/>
    <x v="19"/>
    <m/>
    <m/>
    <m/>
    <m/>
    <m/>
    <n v="0"/>
    <m/>
  </r>
  <r>
    <x v="17"/>
    <x v="9"/>
    <x v="106"/>
    <x v="3"/>
    <x v="19"/>
    <m/>
    <m/>
    <m/>
    <m/>
    <m/>
    <n v="0"/>
    <m/>
  </r>
  <r>
    <x v="17"/>
    <x v="9"/>
    <x v="107"/>
    <x v="3"/>
    <x v="19"/>
    <m/>
    <m/>
    <m/>
    <m/>
    <m/>
    <n v="0"/>
    <m/>
  </r>
  <r>
    <x v="17"/>
    <x v="9"/>
    <x v="126"/>
    <x v="3"/>
    <x v="19"/>
    <m/>
    <m/>
    <m/>
    <m/>
    <m/>
    <n v="0"/>
    <m/>
  </r>
  <r>
    <x v="17"/>
    <x v="9"/>
    <x v="154"/>
    <x v="3"/>
    <x v="19"/>
    <m/>
    <m/>
    <m/>
    <m/>
    <m/>
    <n v="0"/>
    <m/>
  </r>
  <r>
    <x v="17"/>
    <x v="9"/>
    <x v="95"/>
    <x v="3"/>
    <x v="19"/>
    <m/>
    <m/>
    <m/>
    <m/>
    <m/>
    <n v="0"/>
    <m/>
  </r>
  <r>
    <x v="17"/>
    <x v="9"/>
    <x v="161"/>
    <x v="3"/>
    <x v="19"/>
    <m/>
    <m/>
    <m/>
    <m/>
    <m/>
    <n v="0"/>
    <m/>
  </r>
  <r>
    <x v="17"/>
    <x v="9"/>
    <x v="158"/>
    <x v="3"/>
    <x v="19"/>
    <m/>
    <m/>
    <m/>
    <m/>
    <m/>
    <n v="0"/>
    <m/>
  </r>
  <r>
    <x v="17"/>
    <x v="9"/>
    <x v="148"/>
    <x v="3"/>
    <x v="19"/>
    <m/>
    <m/>
    <m/>
    <m/>
    <m/>
    <n v="0"/>
    <m/>
  </r>
  <r>
    <x v="17"/>
    <x v="9"/>
    <x v="142"/>
    <x v="3"/>
    <x v="19"/>
    <m/>
    <m/>
    <m/>
    <m/>
    <m/>
    <n v="0"/>
    <m/>
  </r>
  <r>
    <x v="17"/>
    <x v="9"/>
    <x v="173"/>
    <x v="3"/>
    <x v="19"/>
    <m/>
    <m/>
    <m/>
    <m/>
    <m/>
    <n v="0"/>
    <m/>
  </r>
  <r>
    <x v="17"/>
    <x v="9"/>
    <x v="137"/>
    <x v="3"/>
    <x v="19"/>
    <m/>
    <m/>
    <m/>
    <m/>
    <m/>
    <n v="0"/>
    <m/>
  </r>
  <r>
    <x v="17"/>
    <x v="9"/>
    <x v="146"/>
    <x v="3"/>
    <x v="19"/>
    <m/>
    <m/>
    <m/>
    <m/>
    <m/>
    <n v="0"/>
    <m/>
  </r>
  <r>
    <x v="17"/>
    <x v="9"/>
    <x v="159"/>
    <x v="3"/>
    <x v="19"/>
    <m/>
    <m/>
    <m/>
    <m/>
    <m/>
    <n v="0"/>
    <m/>
  </r>
  <r>
    <x v="17"/>
    <x v="9"/>
    <x v="170"/>
    <x v="3"/>
    <x v="19"/>
    <m/>
    <m/>
    <m/>
    <m/>
    <m/>
    <n v="0"/>
    <m/>
  </r>
  <r>
    <x v="17"/>
    <x v="12"/>
    <x v="157"/>
    <x v="3"/>
    <x v="19"/>
    <m/>
    <m/>
    <m/>
    <m/>
    <m/>
    <n v="0"/>
    <m/>
  </r>
  <r>
    <x v="17"/>
    <x v="12"/>
    <x v="156"/>
    <x v="3"/>
    <x v="19"/>
    <m/>
    <m/>
    <m/>
    <m/>
    <m/>
    <n v="0"/>
    <m/>
  </r>
  <r>
    <x v="17"/>
    <x v="0"/>
    <x v="9"/>
    <x v="3"/>
    <x v="19"/>
    <m/>
    <m/>
    <m/>
    <m/>
    <m/>
    <n v="0"/>
    <n v="20"/>
  </r>
  <r>
    <x v="17"/>
    <x v="0"/>
    <x v="0"/>
    <x v="3"/>
    <x v="19"/>
    <m/>
    <m/>
    <m/>
    <m/>
    <m/>
    <n v="0"/>
    <m/>
  </r>
  <r>
    <x v="17"/>
    <x v="0"/>
    <x v="68"/>
    <x v="3"/>
    <x v="19"/>
    <m/>
    <m/>
    <m/>
    <m/>
    <m/>
    <n v="0"/>
    <m/>
  </r>
  <r>
    <x v="17"/>
    <x v="0"/>
    <x v="128"/>
    <x v="3"/>
    <x v="19"/>
    <m/>
    <m/>
    <m/>
    <m/>
    <m/>
    <n v="0"/>
    <m/>
  </r>
  <r>
    <x v="17"/>
    <x v="0"/>
    <x v="124"/>
    <x v="3"/>
    <x v="19"/>
    <m/>
    <m/>
    <m/>
    <m/>
    <m/>
    <n v="0"/>
    <m/>
  </r>
  <r>
    <x v="17"/>
    <x v="0"/>
    <x v="12"/>
    <x v="3"/>
    <x v="19"/>
    <m/>
    <m/>
    <m/>
    <m/>
    <m/>
    <n v="0"/>
    <m/>
  </r>
  <r>
    <x v="17"/>
    <x v="0"/>
    <x v="40"/>
    <x v="3"/>
    <x v="19"/>
    <m/>
    <m/>
    <m/>
    <m/>
    <m/>
    <n v="0"/>
    <m/>
  </r>
  <r>
    <x v="17"/>
    <x v="0"/>
    <x v="70"/>
    <x v="3"/>
    <x v="19"/>
    <m/>
    <m/>
    <m/>
    <m/>
    <m/>
    <n v="0"/>
    <m/>
  </r>
  <r>
    <x v="17"/>
    <x v="0"/>
    <x v="77"/>
    <x v="3"/>
    <x v="19"/>
    <m/>
    <m/>
    <m/>
    <m/>
    <m/>
    <n v="0"/>
    <m/>
  </r>
  <r>
    <x v="17"/>
    <x v="0"/>
    <x v="131"/>
    <x v="3"/>
    <x v="19"/>
    <m/>
    <m/>
    <m/>
    <m/>
    <m/>
    <n v="0"/>
    <m/>
  </r>
  <r>
    <x v="17"/>
    <x v="0"/>
    <x v="7"/>
    <x v="3"/>
    <x v="19"/>
    <m/>
    <m/>
    <m/>
    <m/>
    <m/>
    <n v="0"/>
    <n v="7"/>
  </r>
  <r>
    <x v="17"/>
    <x v="0"/>
    <x v="50"/>
    <x v="3"/>
    <x v="19"/>
    <m/>
    <m/>
    <m/>
    <m/>
    <m/>
    <n v="0"/>
    <m/>
  </r>
  <r>
    <x v="17"/>
    <x v="0"/>
    <x v="1"/>
    <x v="3"/>
    <x v="19"/>
    <m/>
    <m/>
    <m/>
    <m/>
    <m/>
    <n v="0"/>
    <n v="102"/>
  </r>
  <r>
    <x v="17"/>
    <x v="0"/>
    <x v="8"/>
    <x v="3"/>
    <x v="19"/>
    <m/>
    <m/>
    <m/>
    <m/>
    <m/>
    <n v="0"/>
    <m/>
  </r>
  <r>
    <x v="17"/>
    <x v="0"/>
    <x v="60"/>
    <x v="3"/>
    <x v="19"/>
    <m/>
    <m/>
    <m/>
    <m/>
    <m/>
    <n v="0"/>
    <m/>
  </r>
  <r>
    <x v="17"/>
    <x v="0"/>
    <x v="78"/>
    <x v="3"/>
    <x v="19"/>
    <m/>
    <m/>
    <m/>
    <m/>
    <m/>
    <n v="0"/>
    <n v="23"/>
  </r>
  <r>
    <x v="17"/>
    <x v="0"/>
    <x v="101"/>
    <x v="3"/>
    <x v="19"/>
    <m/>
    <m/>
    <m/>
    <m/>
    <m/>
    <n v="0"/>
    <m/>
  </r>
  <r>
    <x v="17"/>
    <x v="0"/>
    <x v="32"/>
    <x v="3"/>
    <x v="19"/>
    <m/>
    <m/>
    <m/>
    <m/>
    <m/>
    <n v="0"/>
    <m/>
  </r>
  <r>
    <x v="17"/>
    <x v="0"/>
    <x v="132"/>
    <x v="3"/>
    <x v="19"/>
    <m/>
    <m/>
    <m/>
    <m/>
    <m/>
    <n v="0"/>
    <m/>
  </r>
  <r>
    <x v="17"/>
    <x v="0"/>
    <x v="162"/>
    <x v="3"/>
    <x v="19"/>
    <m/>
    <m/>
    <m/>
    <m/>
    <m/>
    <n v="0"/>
    <m/>
  </r>
  <r>
    <x v="17"/>
    <x v="0"/>
    <x v="18"/>
    <x v="3"/>
    <x v="19"/>
    <m/>
    <m/>
    <m/>
    <m/>
    <m/>
    <n v="0"/>
    <m/>
  </r>
  <r>
    <x v="17"/>
    <x v="0"/>
    <x v="46"/>
    <x v="3"/>
    <x v="19"/>
    <m/>
    <m/>
    <m/>
    <m/>
    <m/>
    <n v="0"/>
    <m/>
  </r>
  <r>
    <x v="17"/>
    <x v="0"/>
    <x v="31"/>
    <x v="3"/>
    <x v="19"/>
    <m/>
    <m/>
    <m/>
    <m/>
    <m/>
    <n v="0"/>
    <m/>
  </r>
  <r>
    <x v="17"/>
    <x v="0"/>
    <x v="96"/>
    <x v="3"/>
    <x v="19"/>
    <m/>
    <m/>
    <m/>
    <m/>
    <m/>
    <n v="0"/>
    <m/>
  </r>
  <r>
    <x v="17"/>
    <x v="0"/>
    <x v="54"/>
    <x v="3"/>
    <x v="19"/>
    <m/>
    <m/>
    <m/>
    <m/>
    <m/>
    <n v="0"/>
    <m/>
  </r>
  <r>
    <x v="17"/>
    <x v="0"/>
    <x v="103"/>
    <x v="3"/>
    <x v="19"/>
    <m/>
    <m/>
    <m/>
    <m/>
    <m/>
    <n v="0"/>
    <n v="34"/>
  </r>
  <r>
    <x v="17"/>
    <x v="11"/>
    <x v="113"/>
    <x v="5"/>
    <x v="0"/>
    <m/>
    <m/>
    <m/>
    <m/>
    <m/>
    <m/>
    <n v="40"/>
  </r>
  <r>
    <x v="17"/>
    <x v="6"/>
    <x v="108"/>
    <x v="5"/>
    <x v="0"/>
    <m/>
    <m/>
    <m/>
    <m/>
    <m/>
    <m/>
    <m/>
  </r>
  <r>
    <x v="17"/>
    <x v="6"/>
    <x v="91"/>
    <x v="5"/>
    <x v="0"/>
    <m/>
    <m/>
    <m/>
    <m/>
    <m/>
    <m/>
    <m/>
  </r>
  <r>
    <x v="17"/>
    <x v="6"/>
    <x v="80"/>
    <x v="5"/>
    <x v="0"/>
    <m/>
    <m/>
    <m/>
    <m/>
    <m/>
    <m/>
    <m/>
  </r>
  <r>
    <x v="17"/>
    <x v="6"/>
    <x v="44"/>
    <x v="5"/>
    <x v="0"/>
    <m/>
    <m/>
    <m/>
    <m/>
    <m/>
    <m/>
    <n v="25"/>
  </r>
  <r>
    <x v="17"/>
    <x v="6"/>
    <x v="90"/>
    <x v="5"/>
    <x v="0"/>
    <m/>
    <m/>
    <m/>
    <m/>
    <m/>
    <m/>
    <m/>
  </r>
  <r>
    <x v="17"/>
    <x v="6"/>
    <x v="177"/>
    <x v="5"/>
    <x v="0"/>
    <m/>
    <m/>
    <m/>
    <m/>
    <m/>
    <m/>
    <m/>
  </r>
  <r>
    <x v="17"/>
    <x v="6"/>
    <x v="61"/>
    <x v="5"/>
    <x v="0"/>
    <m/>
    <m/>
    <m/>
    <m/>
    <m/>
    <m/>
    <m/>
  </r>
  <r>
    <x v="17"/>
    <x v="6"/>
    <x v="105"/>
    <x v="5"/>
    <x v="0"/>
    <m/>
    <m/>
    <m/>
    <m/>
    <m/>
    <m/>
    <m/>
  </r>
  <r>
    <x v="17"/>
    <x v="6"/>
    <x v="138"/>
    <x v="5"/>
    <x v="0"/>
    <m/>
    <m/>
    <m/>
    <m/>
    <m/>
    <m/>
    <m/>
  </r>
  <r>
    <x v="17"/>
    <x v="8"/>
    <x v="136"/>
    <x v="5"/>
    <x v="0"/>
    <m/>
    <m/>
    <m/>
    <m/>
    <m/>
    <m/>
    <m/>
  </r>
  <r>
    <x v="17"/>
    <x v="8"/>
    <x v="182"/>
    <x v="5"/>
    <x v="0"/>
    <m/>
    <m/>
    <m/>
    <m/>
    <m/>
    <m/>
    <m/>
  </r>
  <r>
    <x v="17"/>
    <x v="8"/>
    <x v="179"/>
    <x v="5"/>
    <x v="0"/>
    <m/>
    <m/>
    <m/>
    <m/>
    <m/>
    <m/>
    <m/>
  </r>
  <r>
    <x v="17"/>
    <x v="8"/>
    <x v="135"/>
    <x v="5"/>
    <x v="0"/>
    <m/>
    <m/>
    <m/>
    <m/>
    <m/>
    <m/>
    <m/>
  </r>
  <r>
    <x v="17"/>
    <x v="8"/>
    <x v="114"/>
    <x v="5"/>
    <x v="0"/>
    <m/>
    <m/>
    <m/>
    <m/>
    <m/>
    <m/>
    <m/>
  </r>
  <r>
    <x v="17"/>
    <x v="8"/>
    <x v="175"/>
    <x v="5"/>
    <x v="0"/>
    <m/>
    <m/>
    <m/>
    <m/>
    <m/>
    <m/>
    <m/>
  </r>
  <r>
    <x v="17"/>
    <x v="8"/>
    <x v="221"/>
    <x v="5"/>
    <x v="0"/>
    <m/>
    <m/>
    <m/>
    <m/>
    <m/>
    <m/>
    <m/>
  </r>
  <r>
    <x v="17"/>
    <x v="8"/>
    <x v="102"/>
    <x v="5"/>
    <x v="0"/>
    <m/>
    <m/>
    <m/>
    <m/>
    <m/>
    <m/>
    <m/>
  </r>
  <r>
    <x v="17"/>
    <x v="8"/>
    <x v="71"/>
    <x v="5"/>
    <x v="0"/>
    <m/>
    <m/>
    <m/>
    <m/>
    <m/>
    <m/>
    <n v="52"/>
  </r>
  <r>
    <x v="17"/>
    <x v="8"/>
    <x v="171"/>
    <x v="5"/>
    <x v="0"/>
    <m/>
    <m/>
    <m/>
    <m/>
    <m/>
    <m/>
    <m/>
  </r>
  <r>
    <x v="17"/>
    <x v="8"/>
    <x v="83"/>
    <x v="5"/>
    <x v="0"/>
    <m/>
    <m/>
    <m/>
    <m/>
    <m/>
    <m/>
    <n v="30"/>
  </r>
  <r>
    <x v="17"/>
    <x v="10"/>
    <x v="109"/>
    <x v="5"/>
    <x v="0"/>
    <m/>
    <m/>
    <m/>
    <m/>
    <m/>
    <m/>
    <m/>
  </r>
  <r>
    <x v="17"/>
    <x v="10"/>
    <x v="165"/>
    <x v="5"/>
    <x v="0"/>
    <m/>
    <m/>
    <m/>
    <m/>
    <m/>
    <m/>
    <m/>
  </r>
  <r>
    <x v="17"/>
    <x v="10"/>
    <x v="144"/>
    <x v="5"/>
    <x v="0"/>
    <m/>
    <m/>
    <m/>
    <m/>
    <m/>
    <m/>
    <n v="32"/>
  </r>
  <r>
    <x v="17"/>
    <x v="10"/>
    <x v="151"/>
    <x v="5"/>
    <x v="0"/>
    <m/>
    <m/>
    <m/>
    <m/>
    <m/>
    <m/>
    <m/>
  </r>
  <r>
    <x v="17"/>
    <x v="4"/>
    <x v="36"/>
    <x v="5"/>
    <x v="0"/>
    <m/>
    <m/>
    <m/>
    <m/>
    <m/>
    <m/>
    <n v="167"/>
  </r>
  <r>
    <x v="17"/>
    <x v="4"/>
    <x v="57"/>
    <x v="5"/>
    <x v="0"/>
    <m/>
    <m/>
    <m/>
    <m/>
    <m/>
    <m/>
    <n v="999"/>
  </r>
  <r>
    <x v="17"/>
    <x v="4"/>
    <x v="35"/>
    <x v="5"/>
    <x v="0"/>
    <m/>
    <m/>
    <m/>
    <m/>
    <m/>
    <m/>
    <n v="5561"/>
  </r>
  <r>
    <x v="17"/>
    <x v="4"/>
    <x v="34"/>
    <x v="5"/>
    <x v="0"/>
    <m/>
    <m/>
    <m/>
    <m/>
    <m/>
    <m/>
    <n v="1774"/>
  </r>
  <r>
    <x v="17"/>
    <x v="3"/>
    <x v="97"/>
    <x v="5"/>
    <x v="0"/>
    <m/>
    <m/>
    <m/>
    <m/>
    <m/>
    <m/>
    <n v="204"/>
  </r>
  <r>
    <x v="17"/>
    <x v="3"/>
    <x v="55"/>
    <x v="5"/>
    <x v="0"/>
    <m/>
    <m/>
    <m/>
    <m/>
    <m/>
    <m/>
    <n v="2401"/>
  </r>
  <r>
    <x v="17"/>
    <x v="3"/>
    <x v="16"/>
    <x v="5"/>
    <x v="0"/>
    <m/>
    <m/>
    <m/>
    <m/>
    <m/>
    <m/>
    <n v="2048"/>
  </r>
  <r>
    <x v="17"/>
    <x v="4"/>
    <x v="155"/>
    <x v="5"/>
    <x v="0"/>
    <m/>
    <m/>
    <m/>
    <m/>
    <m/>
    <m/>
    <m/>
  </r>
  <r>
    <x v="17"/>
    <x v="4"/>
    <x v="73"/>
    <x v="5"/>
    <x v="0"/>
    <m/>
    <m/>
    <m/>
    <m/>
    <m/>
    <m/>
    <n v="764"/>
  </r>
  <r>
    <x v="17"/>
    <x v="4"/>
    <x v="56"/>
    <x v="5"/>
    <x v="0"/>
    <m/>
    <m/>
    <m/>
    <m/>
    <m/>
    <m/>
    <n v="1325"/>
  </r>
  <r>
    <x v="17"/>
    <x v="4"/>
    <x v="27"/>
    <x v="5"/>
    <x v="0"/>
    <m/>
    <m/>
    <m/>
    <m/>
    <m/>
    <m/>
    <n v="7601"/>
  </r>
  <r>
    <x v="17"/>
    <x v="4"/>
    <x v="45"/>
    <x v="5"/>
    <x v="0"/>
    <m/>
    <m/>
    <m/>
    <m/>
    <m/>
    <m/>
    <n v="1137"/>
  </r>
  <r>
    <x v="17"/>
    <x v="4"/>
    <x v="17"/>
    <x v="5"/>
    <x v="0"/>
    <m/>
    <m/>
    <m/>
    <m/>
    <m/>
    <m/>
    <n v="3354"/>
  </r>
  <r>
    <x v="17"/>
    <x v="4"/>
    <x v="65"/>
    <x v="5"/>
    <x v="0"/>
    <m/>
    <m/>
    <m/>
    <m/>
    <m/>
    <m/>
    <n v="170"/>
  </r>
  <r>
    <x v="17"/>
    <x v="4"/>
    <x v="53"/>
    <x v="5"/>
    <x v="0"/>
    <m/>
    <m/>
    <m/>
    <m/>
    <m/>
    <m/>
    <n v="673"/>
  </r>
  <r>
    <x v="17"/>
    <x v="2"/>
    <x v="48"/>
    <x v="5"/>
    <x v="0"/>
    <m/>
    <m/>
    <m/>
    <m/>
    <m/>
    <m/>
    <n v="284"/>
  </r>
  <r>
    <x v="17"/>
    <x v="2"/>
    <x v="49"/>
    <x v="5"/>
    <x v="0"/>
    <m/>
    <m/>
    <m/>
    <m/>
    <m/>
    <m/>
    <n v="482"/>
  </r>
  <r>
    <x v="17"/>
    <x v="2"/>
    <x v="47"/>
    <x v="5"/>
    <x v="0"/>
    <m/>
    <m/>
    <m/>
    <m/>
    <m/>
    <m/>
    <n v="368"/>
  </r>
  <r>
    <x v="17"/>
    <x v="2"/>
    <x v="88"/>
    <x v="5"/>
    <x v="0"/>
    <m/>
    <m/>
    <m/>
    <m/>
    <m/>
    <m/>
    <m/>
  </r>
  <r>
    <x v="17"/>
    <x v="2"/>
    <x v="110"/>
    <x v="5"/>
    <x v="0"/>
    <m/>
    <m/>
    <m/>
    <m/>
    <m/>
    <m/>
    <m/>
  </r>
  <r>
    <x v="17"/>
    <x v="2"/>
    <x v="87"/>
    <x v="5"/>
    <x v="0"/>
    <m/>
    <m/>
    <m/>
    <m/>
    <m/>
    <m/>
    <n v="626"/>
  </r>
  <r>
    <x v="17"/>
    <x v="2"/>
    <x v="84"/>
    <x v="5"/>
    <x v="0"/>
    <m/>
    <m/>
    <m/>
    <m/>
    <m/>
    <m/>
    <n v="77"/>
  </r>
  <r>
    <x v="17"/>
    <x v="2"/>
    <x v="11"/>
    <x v="5"/>
    <x v="0"/>
    <m/>
    <m/>
    <m/>
    <m/>
    <m/>
    <m/>
    <n v="858"/>
  </r>
  <r>
    <x v="17"/>
    <x v="2"/>
    <x v="120"/>
    <x v="5"/>
    <x v="0"/>
    <m/>
    <m/>
    <m/>
    <m/>
    <m/>
    <m/>
    <n v="179"/>
  </r>
  <r>
    <x v="17"/>
    <x v="2"/>
    <x v="58"/>
    <x v="5"/>
    <x v="0"/>
    <m/>
    <m/>
    <m/>
    <m/>
    <m/>
    <m/>
    <n v="305"/>
  </r>
  <r>
    <x v="17"/>
    <x v="2"/>
    <x v="112"/>
    <x v="5"/>
    <x v="0"/>
    <m/>
    <m/>
    <m/>
    <m/>
    <m/>
    <m/>
    <m/>
  </r>
  <r>
    <x v="17"/>
    <x v="2"/>
    <x v="20"/>
    <x v="5"/>
    <x v="0"/>
    <m/>
    <m/>
    <m/>
    <m/>
    <m/>
    <m/>
    <n v="1017"/>
  </r>
  <r>
    <x v="17"/>
    <x v="2"/>
    <x v="86"/>
    <x v="5"/>
    <x v="0"/>
    <m/>
    <m/>
    <m/>
    <m/>
    <m/>
    <m/>
    <m/>
  </r>
  <r>
    <x v="17"/>
    <x v="2"/>
    <x v="59"/>
    <x v="5"/>
    <x v="0"/>
    <m/>
    <m/>
    <m/>
    <m/>
    <m/>
    <m/>
    <n v="180"/>
  </r>
  <r>
    <x v="17"/>
    <x v="2"/>
    <x v="10"/>
    <x v="5"/>
    <x v="0"/>
    <m/>
    <m/>
    <m/>
    <m/>
    <m/>
    <m/>
    <n v="67"/>
  </r>
  <r>
    <x v="17"/>
    <x v="2"/>
    <x v="4"/>
    <x v="5"/>
    <x v="0"/>
    <m/>
    <m/>
    <m/>
    <m/>
    <m/>
    <m/>
    <n v="1070"/>
  </r>
  <r>
    <x v="17"/>
    <x v="2"/>
    <x v="29"/>
    <x v="5"/>
    <x v="0"/>
    <m/>
    <m/>
    <m/>
    <m/>
    <m/>
    <m/>
    <n v="2413"/>
  </r>
  <r>
    <x v="17"/>
    <x v="2"/>
    <x v="26"/>
    <x v="5"/>
    <x v="0"/>
    <m/>
    <m/>
    <m/>
    <m/>
    <m/>
    <m/>
    <n v="1307"/>
  </r>
  <r>
    <x v="17"/>
    <x v="2"/>
    <x v="122"/>
    <x v="5"/>
    <x v="0"/>
    <m/>
    <m/>
    <m/>
    <m/>
    <m/>
    <m/>
    <n v="96"/>
  </r>
  <r>
    <x v="17"/>
    <x v="3"/>
    <x v="74"/>
    <x v="5"/>
    <x v="0"/>
    <m/>
    <m/>
    <m/>
    <m/>
    <m/>
    <m/>
    <m/>
  </r>
  <r>
    <x v="17"/>
    <x v="3"/>
    <x v="111"/>
    <x v="5"/>
    <x v="0"/>
    <m/>
    <m/>
    <m/>
    <m/>
    <m/>
    <m/>
    <m/>
  </r>
  <r>
    <x v="17"/>
    <x v="3"/>
    <x v="134"/>
    <x v="5"/>
    <x v="0"/>
    <m/>
    <m/>
    <m/>
    <m/>
    <m/>
    <m/>
    <m/>
  </r>
  <r>
    <x v="17"/>
    <x v="3"/>
    <x v="183"/>
    <x v="5"/>
    <x v="0"/>
    <m/>
    <m/>
    <m/>
    <m/>
    <m/>
    <m/>
    <m/>
  </r>
  <r>
    <x v="17"/>
    <x v="3"/>
    <x v="51"/>
    <x v="5"/>
    <x v="0"/>
    <m/>
    <m/>
    <m/>
    <m/>
    <m/>
    <m/>
    <n v="980"/>
  </r>
  <r>
    <x v="17"/>
    <x v="3"/>
    <x v="104"/>
    <x v="5"/>
    <x v="0"/>
    <m/>
    <m/>
    <m/>
    <m/>
    <m/>
    <m/>
    <n v="335"/>
  </r>
  <r>
    <x v="17"/>
    <x v="3"/>
    <x v="42"/>
    <x v="5"/>
    <x v="0"/>
    <m/>
    <m/>
    <m/>
    <m/>
    <m/>
    <m/>
    <n v="720"/>
  </r>
  <r>
    <x v="17"/>
    <x v="3"/>
    <x v="38"/>
    <x v="5"/>
    <x v="0"/>
    <m/>
    <m/>
    <m/>
    <m/>
    <m/>
    <m/>
    <n v="395"/>
  </r>
  <r>
    <x v="17"/>
    <x v="3"/>
    <x v="63"/>
    <x v="5"/>
    <x v="0"/>
    <m/>
    <m/>
    <m/>
    <m/>
    <m/>
    <m/>
    <n v="1082"/>
  </r>
  <r>
    <x v="17"/>
    <x v="3"/>
    <x v="98"/>
    <x v="5"/>
    <x v="0"/>
    <m/>
    <m/>
    <m/>
    <m/>
    <m/>
    <m/>
    <n v="72"/>
  </r>
  <r>
    <x v="17"/>
    <x v="3"/>
    <x v="119"/>
    <x v="5"/>
    <x v="0"/>
    <m/>
    <m/>
    <m/>
    <m/>
    <m/>
    <m/>
    <m/>
  </r>
  <r>
    <x v="17"/>
    <x v="3"/>
    <x v="190"/>
    <x v="5"/>
    <x v="0"/>
    <m/>
    <m/>
    <m/>
    <m/>
    <m/>
    <m/>
    <m/>
  </r>
  <r>
    <x v="17"/>
    <x v="2"/>
    <x v="81"/>
    <x v="5"/>
    <x v="0"/>
    <m/>
    <m/>
    <m/>
    <m/>
    <m/>
    <m/>
    <n v="257"/>
  </r>
  <r>
    <x v="17"/>
    <x v="2"/>
    <x v="43"/>
    <x v="5"/>
    <x v="0"/>
    <m/>
    <m/>
    <m/>
    <m/>
    <m/>
    <m/>
    <n v="54"/>
  </r>
  <r>
    <x v="17"/>
    <x v="1"/>
    <x v="23"/>
    <x v="5"/>
    <x v="0"/>
    <m/>
    <m/>
    <m/>
    <m/>
    <m/>
    <m/>
    <m/>
  </r>
  <r>
    <x v="17"/>
    <x v="1"/>
    <x v="24"/>
    <x v="5"/>
    <x v="0"/>
    <m/>
    <m/>
    <m/>
    <m/>
    <m/>
    <m/>
    <n v="200"/>
  </r>
  <r>
    <x v="17"/>
    <x v="1"/>
    <x v="79"/>
    <x v="5"/>
    <x v="0"/>
    <m/>
    <m/>
    <m/>
    <m/>
    <m/>
    <m/>
    <n v="141"/>
  </r>
  <r>
    <x v="17"/>
    <x v="1"/>
    <x v="41"/>
    <x v="5"/>
    <x v="0"/>
    <m/>
    <m/>
    <m/>
    <m/>
    <m/>
    <m/>
    <n v="106"/>
  </r>
  <r>
    <x v="17"/>
    <x v="1"/>
    <x v="2"/>
    <x v="5"/>
    <x v="0"/>
    <m/>
    <m/>
    <m/>
    <m/>
    <m/>
    <m/>
    <n v="2598"/>
  </r>
  <r>
    <x v="17"/>
    <x v="1"/>
    <x v="21"/>
    <x v="5"/>
    <x v="0"/>
    <m/>
    <m/>
    <m/>
    <m/>
    <m/>
    <m/>
    <n v="55"/>
  </r>
  <r>
    <x v="17"/>
    <x v="1"/>
    <x v="5"/>
    <x v="5"/>
    <x v="0"/>
    <m/>
    <m/>
    <m/>
    <m/>
    <m/>
    <m/>
    <n v="2308"/>
  </r>
  <r>
    <x v="17"/>
    <x v="1"/>
    <x v="37"/>
    <x v="5"/>
    <x v="0"/>
    <m/>
    <m/>
    <m/>
    <m/>
    <m/>
    <m/>
    <m/>
  </r>
  <r>
    <x v="17"/>
    <x v="1"/>
    <x v="19"/>
    <x v="5"/>
    <x v="0"/>
    <m/>
    <m/>
    <m/>
    <m/>
    <m/>
    <m/>
    <n v="137"/>
  </r>
  <r>
    <x v="17"/>
    <x v="1"/>
    <x v="30"/>
    <x v="5"/>
    <x v="0"/>
    <m/>
    <m/>
    <m/>
    <m/>
    <m/>
    <m/>
    <n v="21"/>
  </r>
  <r>
    <x v="17"/>
    <x v="1"/>
    <x v="14"/>
    <x v="5"/>
    <x v="0"/>
    <m/>
    <m/>
    <m/>
    <m/>
    <m/>
    <m/>
    <n v="847"/>
  </r>
  <r>
    <x v="17"/>
    <x v="1"/>
    <x v="6"/>
    <x v="5"/>
    <x v="0"/>
    <m/>
    <m/>
    <m/>
    <m/>
    <m/>
    <m/>
    <n v="238"/>
  </r>
  <r>
    <x v="17"/>
    <x v="1"/>
    <x v="25"/>
    <x v="5"/>
    <x v="0"/>
    <m/>
    <m/>
    <m/>
    <m/>
    <m/>
    <m/>
    <n v="191"/>
  </r>
  <r>
    <x v="17"/>
    <x v="1"/>
    <x v="28"/>
    <x v="5"/>
    <x v="0"/>
    <m/>
    <m/>
    <m/>
    <m/>
    <m/>
    <m/>
    <n v="426"/>
  </r>
  <r>
    <x v="17"/>
    <x v="1"/>
    <x v="169"/>
    <x v="5"/>
    <x v="0"/>
    <m/>
    <m/>
    <m/>
    <m/>
    <m/>
    <m/>
    <m/>
  </r>
  <r>
    <x v="17"/>
    <x v="1"/>
    <x v="64"/>
    <x v="5"/>
    <x v="0"/>
    <m/>
    <m/>
    <m/>
    <m/>
    <m/>
    <m/>
    <m/>
  </r>
  <r>
    <x v="17"/>
    <x v="1"/>
    <x v="75"/>
    <x v="5"/>
    <x v="0"/>
    <m/>
    <m/>
    <m/>
    <m/>
    <m/>
    <m/>
    <n v="98"/>
  </r>
  <r>
    <x v="17"/>
    <x v="1"/>
    <x v="94"/>
    <x v="5"/>
    <x v="0"/>
    <m/>
    <m/>
    <m/>
    <m/>
    <m/>
    <m/>
    <n v="65"/>
  </r>
  <r>
    <x v="17"/>
    <x v="1"/>
    <x v="163"/>
    <x v="5"/>
    <x v="0"/>
    <m/>
    <m/>
    <m/>
    <m/>
    <m/>
    <m/>
    <n v="175"/>
  </r>
  <r>
    <x v="17"/>
    <x v="1"/>
    <x v="166"/>
    <x v="5"/>
    <x v="0"/>
    <m/>
    <m/>
    <m/>
    <m/>
    <m/>
    <m/>
    <n v="350"/>
  </r>
  <r>
    <x v="17"/>
    <x v="1"/>
    <x v="116"/>
    <x v="5"/>
    <x v="0"/>
    <m/>
    <m/>
    <m/>
    <m/>
    <m/>
    <m/>
    <m/>
  </r>
  <r>
    <x v="17"/>
    <x v="1"/>
    <x v="145"/>
    <x v="5"/>
    <x v="0"/>
    <m/>
    <m/>
    <m/>
    <m/>
    <m/>
    <m/>
    <m/>
  </r>
  <r>
    <x v="17"/>
    <x v="1"/>
    <x v="118"/>
    <x v="5"/>
    <x v="0"/>
    <m/>
    <m/>
    <m/>
    <m/>
    <m/>
    <m/>
    <n v="51"/>
  </r>
  <r>
    <x v="17"/>
    <x v="1"/>
    <x v="153"/>
    <x v="5"/>
    <x v="0"/>
    <m/>
    <m/>
    <m/>
    <m/>
    <m/>
    <m/>
    <m/>
  </r>
  <r>
    <x v="17"/>
    <x v="1"/>
    <x v="129"/>
    <x v="5"/>
    <x v="0"/>
    <m/>
    <m/>
    <m/>
    <m/>
    <m/>
    <m/>
    <m/>
  </r>
  <r>
    <x v="17"/>
    <x v="1"/>
    <x v="93"/>
    <x v="5"/>
    <x v="0"/>
    <m/>
    <m/>
    <m/>
    <m/>
    <m/>
    <m/>
    <m/>
  </r>
  <r>
    <x v="17"/>
    <x v="1"/>
    <x v="67"/>
    <x v="5"/>
    <x v="0"/>
    <m/>
    <m/>
    <m/>
    <m/>
    <m/>
    <m/>
    <n v="115"/>
  </r>
  <r>
    <x v="17"/>
    <x v="1"/>
    <x v="85"/>
    <x v="5"/>
    <x v="0"/>
    <m/>
    <m/>
    <m/>
    <m/>
    <m/>
    <m/>
    <n v="246"/>
  </r>
  <r>
    <x v="17"/>
    <x v="1"/>
    <x v="99"/>
    <x v="5"/>
    <x v="0"/>
    <m/>
    <m/>
    <m/>
    <m/>
    <m/>
    <m/>
    <m/>
  </r>
  <r>
    <x v="17"/>
    <x v="1"/>
    <x v="123"/>
    <x v="5"/>
    <x v="0"/>
    <m/>
    <m/>
    <m/>
    <m/>
    <m/>
    <m/>
    <m/>
  </r>
  <r>
    <x v="17"/>
    <x v="1"/>
    <x v="100"/>
    <x v="5"/>
    <x v="0"/>
    <m/>
    <m/>
    <m/>
    <m/>
    <m/>
    <m/>
    <m/>
  </r>
  <r>
    <x v="17"/>
    <x v="1"/>
    <x v="3"/>
    <x v="5"/>
    <x v="0"/>
    <m/>
    <m/>
    <m/>
    <m/>
    <m/>
    <m/>
    <n v="802"/>
  </r>
  <r>
    <x v="17"/>
    <x v="1"/>
    <x v="13"/>
    <x v="5"/>
    <x v="0"/>
    <m/>
    <m/>
    <m/>
    <m/>
    <m/>
    <m/>
    <n v="992"/>
  </r>
  <r>
    <x v="17"/>
    <x v="1"/>
    <x v="15"/>
    <x v="5"/>
    <x v="0"/>
    <m/>
    <m/>
    <m/>
    <m/>
    <m/>
    <m/>
    <n v="749"/>
  </r>
  <r>
    <x v="17"/>
    <x v="1"/>
    <x v="76"/>
    <x v="5"/>
    <x v="0"/>
    <m/>
    <m/>
    <m/>
    <m/>
    <m/>
    <m/>
    <n v="247"/>
  </r>
  <r>
    <x v="17"/>
    <x v="1"/>
    <x v="92"/>
    <x v="5"/>
    <x v="0"/>
    <m/>
    <m/>
    <m/>
    <m/>
    <m/>
    <m/>
    <m/>
  </r>
  <r>
    <x v="17"/>
    <x v="1"/>
    <x v="125"/>
    <x v="5"/>
    <x v="0"/>
    <m/>
    <m/>
    <m/>
    <m/>
    <m/>
    <m/>
    <m/>
  </r>
  <r>
    <x v="17"/>
    <x v="1"/>
    <x v="127"/>
    <x v="5"/>
    <x v="0"/>
    <m/>
    <m/>
    <m/>
    <m/>
    <m/>
    <m/>
    <m/>
  </r>
  <r>
    <x v="17"/>
    <x v="1"/>
    <x v="141"/>
    <x v="5"/>
    <x v="0"/>
    <m/>
    <m/>
    <m/>
    <m/>
    <m/>
    <m/>
    <m/>
  </r>
  <r>
    <x v="17"/>
    <x v="5"/>
    <x v="89"/>
    <x v="5"/>
    <x v="0"/>
    <m/>
    <m/>
    <m/>
    <m/>
    <m/>
    <m/>
    <n v="808"/>
  </r>
  <r>
    <x v="17"/>
    <x v="5"/>
    <x v="69"/>
    <x v="5"/>
    <x v="0"/>
    <m/>
    <m/>
    <m/>
    <m/>
    <m/>
    <m/>
    <n v="2016"/>
  </r>
  <r>
    <x v="17"/>
    <x v="5"/>
    <x v="33"/>
    <x v="5"/>
    <x v="0"/>
    <m/>
    <m/>
    <m/>
    <m/>
    <m/>
    <m/>
    <n v="5285"/>
  </r>
  <r>
    <x v="17"/>
    <x v="5"/>
    <x v="39"/>
    <x v="5"/>
    <x v="0"/>
    <m/>
    <m/>
    <m/>
    <m/>
    <m/>
    <m/>
    <n v="1750"/>
  </r>
  <r>
    <x v="17"/>
    <x v="5"/>
    <x v="22"/>
    <x v="5"/>
    <x v="0"/>
    <m/>
    <m/>
    <m/>
    <m/>
    <m/>
    <m/>
    <n v="1021"/>
  </r>
  <r>
    <x v="17"/>
    <x v="7"/>
    <x v="121"/>
    <x v="5"/>
    <x v="0"/>
    <m/>
    <m/>
    <m/>
    <m/>
    <m/>
    <m/>
    <m/>
  </r>
  <r>
    <x v="17"/>
    <x v="7"/>
    <x v="52"/>
    <x v="5"/>
    <x v="0"/>
    <m/>
    <m/>
    <m/>
    <m/>
    <m/>
    <m/>
    <n v="861"/>
  </r>
  <r>
    <x v="17"/>
    <x v="7"/>
    <x v="82"/>
    <x v="5"/>
    <x v="0"/>
    <m/>
    <m/>
    <m/>
    <m/>
    <m/>
    <m/>
    <n v="102"/>
  </r>
  <r>
    <x v="17"/>
    <x v="5"/>
    <x v="66"/>
    <x v="5"/>
    <x v="0"/>
    <m/>
    <m/>
    <m/>
    <m/>
    <m/>
    <m/>
    <n v="63"/>
  </r>
  <r>
    <x v="17"/>
    <x v="7"/>
    <x v="117"/>
    <x v="5"/>
    <x v="0"/>
    <m/>
    <m/>
    <m/>
    <m/>
    <m/>
    <m/>
    <m/>
  </r>
  <r>
    <x v="17"/>
    <x v="7"/>
    <x v="115"/>
    <x v="5"/>
    <x v="0"/>
    <m/>
    <m/>
    <m/>
    <m/>
    <m/>
    <m/>
    <m/>
  </r>
  <r>
    <x v="17"/>
    <x v="7"/>
    <x v="139"/>
    <x v="5"/>
    <x v="0"/>
    <m/>
    <m/>
    <m/>
    <m/>
    <m/>
    <m/>
    <m/>
  </r>
  <r>
    <x v="17"/>
    <x v="7"/>
    <x v="72"/>
    <x v="5"/>
    <x v="0"/>
    <m/>
    <m/>
    <m/>
    <m/>
    <m/>
    <m/>
    <n v="47"/>
  </r>
  <r>
    <x v="17"/>
    <x v="7"/>
    <x v="62"/>
    <x v="5"/>
    <x v="0"/>
    <m/>
    <m/>
    <m/>
    <m/>
    <m/>
    <m/>
    <n v="1176"/>
  </r>
  <r>
    <x v="17"/>
    <x v="7"/>
    <x v="149"/>
    <x v="5"/>
    <x v="0"/>
    <m/>
    <m/>
    <m/>
    <m/>
    <m/>
    <m/>
    <m/>
  </r>
  <r>
    <x v="17"/>
    <x v="7"/>
    <x v="133"/>
    <x v="5"/>
    <x v="0"/>
    <m/>
    <m/>
    <m/>
    <m/>
    <m/>
    <m/>
    <m/>
  </r>
  <r>
    <x v="17"/>
    <x v="7"/>
    <x v="130"/>
    <x v="5"/>
    <x v="0"/>
    <m/>
    <m/>
    <m/>
    <m/>
    <m/>
    <m/>
    <m/>
  </r>
  <r>
    <x v="17"/>
    <x v="9"/>
    <x v="106"/>
    <x v="5"/>
    <x v="0"/>
    <m/>
    <m/>
    <m/>
    <m/>
    <m/>
    <m/>
    <m/>
  </r>
  <r>
    <x v="17"/>
    <x v="9"/>
    <x v="107"/>
    <x v="5"/>
    <x v="0"/>
    <m/>
    <m/>
    <m/>
    <m/>
    <m/>
    <m/>
    <m/>
  </r>
  <r>
    <x v="17"/>
    <x v="9"/>
    <x v="126"/>
    <x v="5"/>
    <x v="0"/>
    <m/>
    <m/>
    <m/>
    <m/>
    <m/>
    <m/>
    <n v="14"/>
  </r>
  <r>
    <x v="17"/>
    <x v="9"/>
    <x v="154"/>
    <x v="5"/>
    <x v="0"/>
    <m/>
    <m/>
    <m/>
    <m/>
    <m/>
    <m/>
    <m/>
  </r>
  <r>
    <x v="17"/>
    <x v="9"/>
    <x v="95"/>
    <x v="5"/>
    <x v="0"/>
    <m/>
    <m/>
    <m/>
    <m/>
    <m/>
    <m/>
    <n v="17"/>
  </r>
  <r>
    <x v="17"/>
    <x v="9"/>
    <x v="161"/>
    <x v="5"/>
    <x v="0"/>
    <m/>
    <m/>
    <m/>
    <m/>
    <m/>
    <m/>
    <m/>
  </r>
  <r>
    <x v="17"/>
    <x v="9"/>
    <x v="158"/>
    <x v="5"/>
    <x v="0"/>
    <m/>
    <m/>
    <m/>
    <m/>
    <m/>
    <m/>
    <m/>
  </r>
  <r>
    <x v="17"/>
    <x v="9"/>
    <x v="148"/>
    <x v="5"/>
    <x v="0"/>
    <m/>
    <m/>
    <m/>
    <m/>
    <m/>
    <m/>
    <m/>
  </r>
  <r>
    <x v="17"/>
    <x v="9"/>
    <x v="142"/>
    <x v="5"/>
    <x v="0"/>
    <m/>
    <m/>
    <m/>
    <m/>
    <m/>
    <m/>
    <m/>
  </r>
  <r>
    <x v="17"/>
    <x v="9"/>
    <x v="173"/>
    <x v="5"/>
    <x v="0"/>
    <m/>
    <m/>
    <m/>
    <m/>
    <m/>
    <m/>
    <m/>
  </r>
  <r>
    <x v="17"/>
    <x v="9"/>
    <x v="137"/>
    <x v="5"/>
    <x v="0"/>
    <m/>
    <m/>
    <m/>
    <m/>
    <m/>
    <m/>
    <m/>
  </r>
  <r>
    <x v="17"/>
    <x v="9"/>
    <x v="146"/>
    <x v="5"/>
    <x v="0"/>
    <m/>
    <m/>
    <m/>
    <m/>
    <m/>
    <m/>
    <m/>
  </r>
  <r>
    <x v="17"/>
    <x v="9"/>
    <x v="159"/>
    <x v="5"/>
    <x v="0"/>
    <m/>
    <m/>
    <m/>
    <m/>
    <m/>
    <m/>
    <m/>
  </r>
  <r>
    <x v="17"/>
    <x v="9"/>
    <x v="170"/>
    <x v="5"/>
    <x v="0"/>
    <m/>
    <m/>
    <m/>
    <m/>
    <m/>
    <m/>
    <m/>
  </r>
  <r>
    <x v="17"/>
    <x v="12"/>
    <x v="157"/>
    <x v="5"/>
    <x v="0"/>
    <m/>
    <m/>
    <m/>
    <m/>
    <m/>
    <m/>
    <m/>
  </r>
  <r>
    <x v="17"/>
    <x v="12"/>
    <x v="156"/>
    <x v="5"/>
    <x v="0"/>
    <m/>
    <m/>
    <m/>
    <m/>
    <m/>
    <m/>
    <m/>
  </r>
  <r>
    <x v="17"/>
    <x v="0"/>
    <x v="9"/>
    <x v="5"/>
    <x v="0"/>
    <m/>
    <m/>
    <m/>
    <m/>
    <m/>
    <m/>
    <n v="441"/>
  </r>
  <r>
    <x v="17"/>
    <x v="0"/>
    <x v="0"/>
    <x v="5"/>
    <x v="0"/>
    <m/>
    <m/>
    <m/>
    <m/>
    <m/>
    <m/>
    <n v="1287"/>
  </r>
  <r>
    <x v="17"/>
    <x v="0"/>
    <x v="68"/>
    <x v="5"/>
    <x v="0"/>
    <m/>
    <m/>
    <m/>
    <m/>
    <m/>
    <m/>
    <n v="2122"/>
  </r>
  <r>
    <x v="17"/>
    <x v="0"/>
    <x v="128"/>
    <x v="5"/>
    <x v="0"/>
    <m/>
    <m/>
    <m/>
    <m/>
    <m/>
    <m/>
    <m/>
  </r>
  <r>
    <x v="17"/>
    <x v="0"/>
    <x v="124"/>
    <x v="5"/>
    <x v="0"/>
    <m/>
    <m/>
    <m/>
    <m/>
    <m/>
    <m/>
    <n v="249"/>
  </r>
  <r>
    <x v="17"/>
    <x v="0"/>
    <x v="12"/>
    <x v="5"/>
    <x v="0"/>
    <m/>
    <m/>
    <m/>
    <m/>
    <m/>
    <m/>
    <n v="2069"/>
  </r>
  <r>
    <x v="17"/>
    <x v="0"/>
    <x v="40"/>
    <x v="5"/>
    <x v="0"/>
    <m/>
    <m/>
    <m/>
    <m/>
    <m/>
    <m/>
    <n v="319"/>
  </r>
  <r>
    <x v="17"/>
    <x v="0"/>
    <x v="70"/>
    <x v="5"/>
    <x v="0"/>
    <m/>
    <m/>
    <m/>
    <m/>
    <m/>
    <m/>
    <m/>
  </r>
  <r>
    <x v="17"/>
    <x v="0"/>
    <x v="77"/>
    <x v="5"/>
    <x v="0"/>
    <m/>
    <m/>
    <m/>
    <m/>
    <m/>
    <m/>
    <m/>
  </r>
  <r>
    <x v="17"/>
    <x v="0"/>
    <x v="131"/>
    <x v="5"/>
    <x v="0"/>
    <m/>
    <m/>
    <m/>
    <m/>
    <m/>
    <m/>
    <m/>
  </r>
  <r>
    <x v="17"/>
    <x v="0"/>
    <x v="7"/>
    <x v="5"/>
    <x v="0"/>
    <m/>
    <m/>
    <m/>
    <m/>
    <m/>
    <m/>
    <n v="250"/>
  </r>
  <r>
    <x v="17"/>
    <x v="0"/>
    <x v="50"/>
    <x v="5"/>
    <x v="0"/>
    <m/>
    <m/>
    <m/>
    <m/>
    <m/>
    <m/>
    <m/>
  </r>
  <r>
    <x v="17"/>
    <x v="0"/>
    <x v="1"/>
    <x v="5"/>
    <x v="0"/>
    <m/>
    <m/>
    <m/>
    <m/>
    <m/>
    <m/>
    <n v="1536"/>
  </r>
  <r>
    <x v="17"/>
    <x v="0"/>
    <x v="8"/>
    <x v="5"/>
    <x v="0"/>
    <m/>
    <m/>
    <m/>
    <m/>
    <m/>
    <m/>
    <n v="385"/>
  </r>
  <r>
    <x v="17"/>
    <x v="0"/>
    <x v="60"/>
    <x v="5"/>
    <x v="0"/>
    <m/>
    <m/>
    <m/>
    <m/>
    <m/>
    <m/>
    <n v="36"/>
  </r>
  <r>
    <x v="17"/>
    <x v="0"/>
    <x v="78"/>
    <x v="5"/>
    <x v="0"/>
    <m/>
    <m/>
    <m/>
    <m/>
    <m/>
    <m/>
    <n v="64"/>
  </r>
  <r>
    <x v="17"/>
    <x v="0"/>
    <x v="101"/>
    <x v="5"/>
    <x v="0"/>
    <m/>
    <m/>
    <m/>
    <m/>
    <m/>
    <m/>
    <n v="771"/>
  </r>
  <r>
    <x v="17"/>
    <x v="0"/>
    <x v="32"/>
    <x v="5"/>
    <x v="0"/>
    <m/>
    <m/>
    <m/>
    <m/>
    <m/>
    <m/>
    <n v="54"/>
  </r>
  <r>
    <x v="17"/>
    <x v="0"/>
    <x v="132"/>
    <x v="5"/>
    <x v="0"/>
    <m/>
    <m/>
    <m/>
    <m/>
    <m/>
    <m/>
    <n v="25"/>
  </r>
  <r>
    <x v="17"/>
    <x v="0"/>
    <x v="162"/>
    <x v="5"/>
    <x v="0"/>
    <m/>
    <m/>
    <m/>
    <m/>
    <m/>
    <m/>
    <m/>
  </r>
  <r>
    <x v="17"/>
    <x v="0"/>
    <x v="18"/>
    <x v="5"/>
    <x v="0"/>
    <m/>
    <m/>
    <m/>
    <m/>
    <m/>
    <m/>
    <n v="1433"/>
  </r>
  <r>
    <x v="17"/>
    <x v="0"/>
    <x v="46"/>
    <x v="5"/>
    <x v="0"/>
    <m/>
    <m/>
    <m/>
    <m/>
    <m/>
    <m/>
    <n v="383"/>
  </r>
  <r>
    <x v="17"/>
    <x v="0"/>
    <x v="31"/>
    <x v="5"/>
    <x v="0"/>
    <m/>
    <m/>
    <m/>
    <m/>
    <m/>
    <m/>
    <n v="276"/>
  </r>
  <r>
    <x v="17"/>
    <x v="0"/>
    <x v="96"/>
    <x v="5"/>
    <x v="0"/>
    <m/>
    <m/>
    <m/>
    <m/>
    <m/>
    <m/>
    <n v="103"/>
  </r>
  <r>
    <x v="17"/>
    <x v="0"/>
    <x v="54"/>
    <x v="5"/>
    <x v="0"/>
    <m/>
    <m/>
    <m/>
    <m/>
    <m/>
    <m/>
    <m/>
  </r>
  <r>
    <x v="17"/>
    <x v="0"/>
    <x v="103"/>
    <x v="5"/>
    <x v="0"/>
    <m/>
    <m/>
    <m/>
    <m/>
    <m/>
    <m/>
    <n v="446"/>
  </r>
  <r>
    <x v="18"/>
    <x v="11"/>
    <x v="113"/>
    <x v="0"/>
    <x v="22"/>
    <n v="272977"/>
    <m/>
    <m/>
    <m/>
    <m/>
    <n v="272977"/>
    <m/>
  </r>
  <r>
    <x v="18"/>
    <x v="6"/>
    <x v="108"/>
    <x v="0"/>
    <x v="22"/>
    <n v="1317725"/>
    <m/>
    <m/>
    <m/>
    <m/>
    <n v="1317725"/>
    <m/>
  </r>
  <r>
    <x v="18"/>
    <x v="6"/>
    <x v="91"/>
    <x v="0"/>
    <x v="22"/>
    <n v="1119944"/>
    <m/>
    <m/>
    <m/>
    <m/>
    <n v="1119944"/>
    <m/>
  </r>
  <r>
    <x v="18"/>
    <x v="6"/>
    <x v="80"/>
    <x v="0"/>
    <x v="22"/>
    <n v="2088951"/>
    <m/>
    <m/>
    <m/>
    <m/>
    <n v="2088951"/>
    <m/>
  </r>
  <r>
    <x v="18"/>
    <x v="6"/>
    <x v="44"/>
    <x v="0"/>
    <x v="22"/>
    <n v="5043525"/>
    <m/>
    <m/>
    <m/>
    <m/>
    <n v="5043525"/>
    <m/>
  </r>
  <r>
    <x v="18"/>
    <x v="6"/>
    <x v="90"/>
    <x v="0"/>
    <x v="22"/>
    <n v="1417083"/>
    <m/>
    <m/>
    <m/>
    <m/>
    <n v="1417083"/>
    <m/>
  </r>
  <r>
    <x v="18"/>
    <x v="6"/>
    <x v="177"/>
    <x v="0"/>
    <x v="22"/>
    <n v="106159"/>
    <m/>
    <m/>
    <m/>
    <m/>
    <n v="106159"/>
    <m/>
  </r>
  <r>
    <x v="18"/>
    <x v="6"/>
    <x v="61"/>
    <x v="0"/>
    <x v="22"/>
    <n v="1888871"/>
    <m/>
    <m/>
    <m/>
    <m/>
    <n v="1888871"/>
    <m/>
  </r>
  <r>
    <x v="18"/>
    <x v="6"/>
    <x v="105"/>
    <x v="0"/>
    <x v="22"/>
    <n v="646759"/>
    <m/>
    <m/>
    <m/>
    <m/>
    <n v="646759"/>
    <m/>
  </r>
  <r>
    <x v="18"/>
    <x v="6"/>
    <x v="138"/>
    <x v="0"/>
    <x v="22"/>
    <n v="23301"/>
    <m/>
    <m/>
    <m/>
    <m/>
    <n v="23301"/>
    <m/>
  </r>
  <r>
    <x v="18"/>
    <x v="8"/>
    <x v="136"/>
    <x v="0"/>
    <x v="22"/>
    <n v="68086"/>
    <m/>
    <m/>
    <m/>
    <m/>
    <n v="68086"/>
    <m/>
  </r>
  <r>
    <x v="18"/>
    <x v="8"/>
    <x v="182"/>
    <x v="0"/>
    <x v="22"/>
    <n v="10155"/>
    <m/>
    <m/>
    <m/>
    <m/>
    <n v="10155"/>
    <m/>
  </r>
  <r>
    <x v="18"/>
    <x v="8"/>
    <x v="179"/>
    <x v="0"/>
    <x v="22"/>
    <n v="82165"/>
    <m/>
    <m/>
    <m/>
    <m/>
    <n v="82165"/>
    <m/>
  </r>
  <r>
    <x v="18"/>
    <x v="8"/>
    <x v="135"/>
    <x v="0"/>
    <x v="22"/>
    <n v="37519"/>
    <m/>
    <m/>
    <m/>
    <m/>
    <n v="37519"/>
    <m/>
  </r>
  <r>
    <x v="18"/>
    <x v="8"/>
    <x v="114"/>
    <x v="0"/>
    <x v="22"/>
    <n v="602705"/>
    <m/>
    <m/>
    <m/>
    <m/>
    <n v="602705"/>
    <m/>
  </r>
  <r>
    <x v="18"/>
    <x v="8"/>
    <x v="175"/>
    <x v="0"/>
    <x v="22"/>
    <n v="179815"/>
    <m/>
    <m/>
    <m/>
    <m/>
    <n v="179815"/>
    <m/>
  </r>
  <r>
    <x v="18"/>
    <x v="8"/>
    <x v="221"/>
    <x v="0"/>
    <x v="22"/>
    <n v="23994"/>
    <m/>
    <m/>
    <m/>
    <m/>
    <n v="23994"/>
    <m/>
  </r>
  <r>
    <x v="18"/>
    <x v="8"/>
    <x v="71"/>
    <x v="0"/>
    <x v="22"/>
    <n v="10196"/>
    <m/>
    <m/>
    <m/>
    <m/>
    <n v="10196"/>
    <m/>
  </r>
  <r>
    <x v="18"/>
    <x v="8"/>
    <x v="171"/>
    <x v="0"/>
    <x v="22"/>
    <n v="4615"/>
    <m/>
    <m/>
    <m/>
    <m/>
    <n v="4615"/>
    <m/>
  </r>
  <r>
    <x v="18"/>
    <x v="8"/>
    <x v="83"/>
    <x v="0"/>
    <x v="22"/>
    <n v="52279"/>
    <m/>
    <m/>
    <m/>
    <m/>
    <n v="52279"/>
    <m/>
  </r>
  <r>
    <x v="18"/>
    <x v="10"/>
    <x v="109"/>
    <x v="0"/>
    <x v="22"/>
    <n v="427785"/>
    <m/>
    <m/>
    <m/>
    <m/>
    <n v="427785"/>
    <m/>
  </r>
  <r>
    <x v="18"/>
    <x v="10"/>
    <x v="144"/>
    <x v="0"/>
    <x v="22"/>
    <n v="8268"/>
    <m/>
    <m/>
    <m/>
    <m/>
    <n v="8268"/>
    <m/>
  </r>
  <r>
    <x v="18"/>
    <x v="4"/>
    <x v="36"/>
    <x v="0"/>
    <x v="22"/>
    <n v="5558648"/>
    <m/>
    <m/>
    <m/>
    <m/>
    <n v="5558648"/>
    <m/>
  </r>
  <r>
    <x v="18"/>
    <x v="4"/>
    <x v="57"/>
    <x v="0"/>
    <x v="22"/>
    <n v="948265"/>
    <m/>
    <m/>
    <m/>
    <m/>
    <n v="948265"/>
    <m/>
  </r>
  <r>
    <x v="18"/>
    <x v="4"/>
    <x v="35"/>
    <x v="0"/>
    <x v="22"/>
    <n v="4162062"/>
    <m/>
    <m/>
    <m/>
    <m/>
    <n v="4162062"/>
    <m/>
  </r>
  <r>
    <x v="18"/>
    <x v="4"/>
    <x v="34"/>
    <x v="0"/>
    <x v="22"/>
    <n v="4390252"/>
    <m/>
    <m/>
    <m/>
    <m/>
    <n v="4390252"/>
    <m/>
  </r>
  <r>
    <x v="18"/>
    <x v="4"/>
    <x v="155"/>
    <x v="0"/>
    <x v="22"/>
    <n v="32674"/>
    <m/>
    <m/>
    <m/>
    <m/>
    <n v="32674"/>
    <m/>
  </r>
  <r>
    <x v="18"/>
    <x v="4"/>
    <x v="65"/>
    <x v="0"/>
    <x v="22"/>
    <n v="2191197"/>
    <m/>
    <m/>
    <m/>
    <m/>
    <n v="2191197"/>
    <m/>
  </r>
  <r>
    <x v="18"/>
    <x v="4"/>
    <x v="53"/>
    <x v="0"/>
    <x v="22"/>
    <n v="2372604"/>
    <m/>
    <m/>
    <m/>
    <m/>
    <n v="2372604"/>
    <m/>
  </r>
  <r>
    <x v="18"/>
    <x v="4"/>
    <x v="45"/>
    <x v="0"/>
    <x v="22"/>
    <n v="2474679"/>
    <m/>
    <m/>
    <m/>
    <m/>
    <n v="2474679"/>
    <m/>
  </r>
  <r>
    <x v="18"/>
    <x v="4"/>
    <x v="27"/>
    <x v="0"/>
    <x v="22"/>
    <n v="16680769"/>
    <m/>
    <m/>
    <m/>
    <m/>
    <n v="16680769"/>
    <m/>
  </r>
  <r>
    <x v="18"/>
    <x v="4"/>
    <x v="17"/>
    <x v="0"/>
    <x v="22"/>
    <n v="9306149"/>
    <m/>
    <m/>
    <m/>
    <m/>
    <n v="9306149"/>
    <m/>
  </r>
  <r>
    <x v="18"/>
    <x v="4"/>
    <x v="56"/>
    <x v="0"/>
    <x v="22"/>
    <n v="2851448"/>
    <m/>
    <m/>
    <m/>
    <m/>
    <n v="2851448"/>
    <m/>
  </r>
  <r>
    <x v="18"/>
    <x v="4"/>
    <x v="73"/>
    <x v="0"/>
    <x v="22"/>
    <n v="806736"/>
    <m/>
    <m/>
    <m/>
    <m/>
    <n v="806736"/>
    <m/>
  </r>
  <r>
    <x v="18"/>
    <x v="2"/>
    <x v="87"/>
    <x v="0"/>
    <x v="22"/>
    <n v="459203"/>
    <m/>
    <m/>
    <m/>
    <m/>
    <n v="459203"/>
    <m/>
  </r>
  <r>
    <x v="18"/>
    <x v="2"/>
    <x v="84"/>
    <x v="0"/>
    <x v="22"/>
    <n v="2587307"/>
    <m/>
    <m/>
    <m/>
    <m/>
    <n v="2587307"/>
    <m/>
  </r>
  <r>
    <x v="18"/>
    <x v="2"/>
    <x v="20"/>
    <x v="0"/>
    <x v="22"/>
    <n v="7547232"/>
    <m/>
    <m/>
    <m/>
    <m/>
    <n v="7547232"/>
    <m/>
  </r>
  <r>
    <x v="18"/>
    <x v="2"/>
    <x v="49"/>
    <x v="0"/>
    <x v="22"/>
    <n v="4240067"/>
    <m/>
    <m/>
    <m/>
    <m/>
    <n v="4240067"/>
    <m/>
  </r>
  <r>
    <x v="18"/>
    <x v="2"/>
    <x v="10"/>
    <x v="0"/>
    <x v="22"/>
    <n v="6140653"/>
    <m/>
    <m/>
    <m/>
    <m/>
    <n v="6140653"/>
    <m/>
  </r>
  <r>
    <x v="18"/>
    <x v="2"/>
    <x v="110"/>
    <x v="0"/>
    <x v="22"/>
    <n v="258943"/>
    <m/>
    <m/>
    <m/>
    <m/>
    <n v="258943"/>
    <m/>
  </r>
  <r>
    <x v="18"/>
    <x v="2"/>
    <x v="88"/>
    <x v="0"/>
    <x v="22"/>
    <n v="1207161"/>
    <m/>
    <m/>
    <m/>
    <m/>
    <n v="1207161"/>
    <m/>
  </r>
  <r>
    <x v="18"/>
    <x v="2"/>
    <x v="48"/>
    <x v="0"/>
    <x v="22"/>
    <n v="1962072"/>
    <m/>
    <m/>
    <m/>
    <m/>
    <n v="1962072"/>
    <m/>
  </r>
  <r>
    <x v="18"/>
    <x v="2"/>
    <x v="47"/>
    <x v="0"/>
    <x v="22"/>
    <n v="3673568"/>
    <m/>
    <m/>
    <m/>
    <m/>
    <n v="3673568"/>
    <m/>
  </r>
  <r>
    <x v="18"/>
    <x v="2"/>
    <x v="58"/>
    <x v="0"/>
    <x v="22"/>
    <n v="1572488"/>
    <m/>
    <m/>
    <m/>
    <m/>
    <n v="1572488"/>
    <m/>
  </r>
  <r>
    <x v="18"/>
    <x v="2"/>
    <x v="112"/>
    <x v="0"/>
    <x v="22"/>
    <n v="315987"/>
    <m/>
    <m/>
    <m/>
    <m/>
    <n v="315987"/>
    <m/>
  </r>
  <r>
    <x v="18"/>
    <x v="2"/>
    <x v="120"/>
    <x v="0"/>
    <x v="22"/>
    <n v="39349"/>
    <m/>
    <m/>
    <m/>
    <m/>
    <n v="39349"/>
    <m/>
  </r>
  <r>
    <x v="18"/>
    <x v="2"/>
    <x v="11"/>
    <x v="0"/>
    <x v="22"/>
    <n v="7499963"/>
    <m/>
    <m/>
    <m/>
    <m/>
    <n v="7499963"/>
    <m/>
  </r>
  <r>
    <x v="18"/>
    <x v="2"/>
    <x v="4"/>
    <x v="0"/>
    <x v="22"/>
    <n v="14761399"/>
    <m/>
    <m/>
    <m/>
    <m/>
    <n v="14761399"/>
    <m/>
  </r>
  <r>
    <x v="18"/>
    <x v="2"/>
    <x v="59"/>
    <x v="0"/>
    <x v="22"/>
    <n v="807055"/>
    <m/>
    <m/>
    <m/>
    <m/>
    <n v="807055"/>
    <m/>
  </r>
  <r>
    <x v="18"/>
    <x v="2"/>
    <x v="86"/>
    <x v="0"/>
    <x v="22"/>
    <n v="473406"/>
    <m/>
    <m/>
    <m/>
    <m/>
    <n v="473406"/>
    <m/>
  </r>
  <r>
    <x v="18"/>
    <x v="2"/>
    <x v="43"/>
    <x v="0"/>
    <x v="22"/>
    <n v="2510111"/>
    <m/>
    <m/>
    <m/>
    <m/>
    <n v="2510111"/>
    <m/>
  </r>
  <r>
    <x v="18"/>
    <x v="2"/>
    <x v="81"/>
    <x v="0"/>
    <x v="22"/>
    <n v="810966"/>
    <m/>
    <m/>
    <m/>
    <m/>
    <n v="810966"/>
    <m/>
  </r>
  <r>
    <x v="18"/>
    <x v="2"/>
    <x v="26"/>
    <x v="0"/>
    <x v="22"/>
    <n v="3127308"/>
    <m/>
    <m/>
    <m/>
    <m/>
    <n v="3127308"/>
    <m/>
  </r>
  <r>
    <x v="18"/>
    <x v="2"/>
    <x v="29"/>
    <x v="0"/>
    <x v="22"/>
    <n v="2937002"/>
    <m/>
    <m/>
    <m/>
    <m/>
    <n v="2937002"/>
    <m/>
  </r>
  <r>
    <x v="18"/>
    <x v="2"/>
    <x v="122"/>
    <x v="0"/>
    <x v="22"/>
    <n v="127143"/>
    <m/>
    <m/>
    <m/>
    <m/>
    <n v="127143"/>
    <m/>
  </r>
  <r>
    <x v="18"/>
    <x v="3"/>
    <x v="97"/>
    <x v="0"/>
    <x v="22"/>
    <n v="1138566"/>
    <m/>
    <m/>
    <m/>
    <m/>
    <n v="1138566"/>
    <m/>
  </r>
  <r>
    <x v="18"/>
    <x v="3"/>
    <x v="55"/>
    <x v="0"/>
    <x v="22"/>
    <n v="1480051"/>
    <m/>
    <m/>
    <m/>
    <m/>
    <n v="1480051"/>
    <m/>
  </r>
  <r>
    <x v="18"/>
    <x v="3"/>
    <x v="16"/>
    <x v="0"/>
    <x v="22"/>
    <n v="3968912"/>
    <m/>
    <m/>
    <m/>
    <m/>
    <n v="3968912"/>
    <m/>
  </r>
  <r>
    <x v="18"/>
    <x v="3"/>
    <x v="74"/>
    <x v="0"/>
    <x v="22"/>
    <n v="1204582"/>
    <m/>
    <m/>
    <m/>
    <m/>
    <n v="1204582"/>
    <m/>
  </r>
  <r>
    <x v="18"/>
    <x v="3"/>
    <x v="63"/>
    <x v="0"/>
    <x v="22"/>
    <n v="916813"/>
    <m/>
    <m/>
    <m/>
    <m/>
    <n v="916813"/>
    <m/>
  </r>
  <r>
    <x v="18"/>
    <x v="3"/>
    <x v="38"/>
    <x v="0"/>
    <x v="22"/>
    <n v="1997704"/>
    <m/>
    <m/>
    <m/>
    <m/>
    <n v="1997704"/>
    <m/>
  </r>
  <r>
    <x v="18"/>
    <x v="3"/>
    <x v="42"/>
    <x v="0"/>
    <x v="22"/>
    <n v="1381294"/>
    <m/>
    <m/>
    <m/>
    <m/>
    <n v="1381294"/>
    <m/>
  </r>
  <r>
    <x v="18"/>
    <x v="3"/>
    <x v="104"/>
    <x v="0"/>
    <x v="22"/>
    <n v="334816"/>
    <m/>
    <m/>
    <m/>
    <m/>
    <n v="334816"/>
    <m/>
  </r>
  <r>
    <x v="18"/>
    <x v="3"/>
    <x v="111"/>
    <x v="0"/>
    <x v="22"/>
    <n v="68457"/>
    <m/>
    <m/>
    <m/>
    <m/>
    <n v="68457"/>
    <m/>
  </r>
  <r>
    <x v="18"/>
    <x v="3"/>
    <x v="134"/>
    <x v="0"/>
    <x v="22"/>
    <n v="88560"/>
    <m/>
    <m/>
    <m/>
    <m/>
    <n v="88560"/>
    <m/>
  </r>
  <r>
    <x v="18"/>
    <x v="3"/>
    <x v="51"/>
    <x v="0"/>
    <x v="22"/>
    <n v="945085"/>
    <m/>
    <m/>
    <m/>
    <m/>
    <n v="945085"/>
    <m/>
  </r>
  <r>
    <x v="18"/>
    <x v="3"/>
    <x v="98"/>
    <x v="0"/>
    <x v="22"/>
    <n v="205008"/>
    <m/>
    <m/>
    <m/>
    <m/>
    <n v="205008"/>
    <m/>
  </r>
  <r>
    <x v="18"/>
    <x v="3"/>
    <x v="119"/>
    <x v="0"/>
    <x v="22"/>
    <n v="106313"/>
    <m/>
    <m/>
    <m/>
    <m/>
    <n v="106313"/>
    <m/>
  </r>
  <r>
    <x v="18"/>
    <x v="3"/>
    <x v="190"/>
    <x v="0"/>
    <x v="22"/>
    <n v="0"/>
    <m/>
    <m/>
    <m/>
    <m/>
    <n v="0"/>
    <m/>
  </r>
  <r>
    <x v="18"/>
    <x v="1"/>
    <x v="23"/>
    <x v="0"/>
    <x v="22"/>
    <n v="4998949"/>
    <m/>
    <m/>
    <m/>
    <m/>
    <n v="4998949"/>
    <m/>
  </r>
  <r>
    <x v="18"/>
    <x v="1"/>
    <x v="24"/>
    <x v="0"/>
    <x v="22"/>
    <n v="6334493"/>
    <m/>
    <m/>
    <m/>
    <m/>
    <n v="6334493"/>
    <m/>
  </r>
  <r>
    <x v="18"/>
    <x v="1"/>
    <x v="79"/>
    <x v="0"/>
    <x v="22"/>
    <n v="524483"/>
    <m/>
    <m/>
    <m/>
    <m/>
    <n v="524483"/>
    <m/>
  </r>
  <r>
    <x v="18"/>
    <x v="1"/>
    <x v="41"/>
    <x v="0"/>
    <x v="22"/>
    <n v="2326563"/>
    <m/>
    <m/>
    <m/>
    <m/>
    <n v="2326563"/>
    <m/>
  </r>
  <r>
    <x v="18"/>
    <x v="1"/>
    <x v="2"/>
    <x v="0"/>
    <x v="22"/>
    <n v="15658121"/>
    <m/>
    <m/>
    <m/>
    <m/>
    <n v="15658121"/>
    <m/>
  </r>
  <r>
    <x v="18"/>
    <x v="1"/>
    <x v="21"/>
    <x v="0"/>
    <x v="22"/>
    <n v="5603615"/>
    <m/>
    <m/>
    <m/>
    <m/>
    <n v="5603615"/>
    <m/>
  </r>
  <r>
    <x v="18"/>
    <x v="1"/>
    <x v="5"/>
    <x v="0"/>
    <x v="22"/>
    <n v="15425810"/>
    <m/>
    <m/>
    <m/>
    <m/>
    <n v="15425810"/>
    <m/>
  </r>
  <r>
    <x v="18"/>
    <x v="1"/>
    <x v="37"/>
    <x v="0"/>
    <x v="22"/>
    <n v="1375777"/>
    <m/>
    <m/>
    <m/>
    <m/>
    <n v="1375777"/>
    <m/>
  </r>
  <r>
    <x v="18"/>
    <x v="1"/>
    <x v="19"/>
    <x v="0"/>
    <x v="22"/>
    <n v="7631101"/>
    <m/>
    <m/>
    <m/>
    <m/>
    <n v="7631101"/>
    <m/>
  </r>
  <r>
    <x v="18"/>
    <x v="1"/>
    <x v="30"/>
    <x v="0"/>
    <x v="22"/>
    <n v="4162241"/>
    <m/>
    <m/>
    <m/>
    <m/>
    <n v="4162241"/>
    <m/>
  </r>
  <r>
    <x v="18"/>
    <x v="1"/>
    <x v="14"/>
    <x v="0"/>
    <x v="22"/>
    <n v="11542952"/>
    <m/>
    <m/>
    <m/>
    <m/>
    <n v="11542952"/>
    <m/>
  </r>
  <r>
    <x v="18"/>
    <x v="1"/>
    <x v="6"/>
    <x v="0"/>
    <x v="22"/>
    <n v="16925720"/>
    <m/>
    <m/>
    <m/>
    <m/>
    <n v="16925720"/>
    <m/>
  </r>
  <r>
    <x v="18"/>
    <x v="1"/>
    <x v="25"/>
    <x v="0"/>
    <x v="22"/>
    <n v="8765210"/>
    <m/>
    <m/>
    <m/>
    <m/>
    <n v="8765210"/>
    <m/>
  </r>
  <r>
    <x v="18"/>
    <x v="1"/>
    <x v="28"/>
    <x v="0"/>
    <x v="22"/>
    <n v="3224070"/>
    <m/>
    <m/>
    <m/>
    <m/>
    <n v="3224070"/>
    <m/>
  </r>
  <r>
    <x v="18"/>
    <x v="1"/>
    <x v="169"/>
    <x v="0"/>
    <x v="22"/>
    <n v="50748"/>
    <m/>
    <m/>
    <m/>
    <m/>
    <n v="50748"/>
    <m/>
  </r>
  <r>
    <x v="18"/>
    <x v="1"/>
    <x v="64"/>
    <x v="0"/>
    <x v="22"/>
    <n v="1023602"/>
    <m/>
    <m/>
    <m/>
    <m/>
    <n v="1023602"/>
    <m/>
  </r>
  <r>
    <x v="18"/>
    <x v="1"/>
    <x v="75"/>
    <x v="0"/>
    <x v="22"/>
    <n v="538076"/>
    <m/>
    <m/>
    <m/>
    <m/>
    <n v="538076"/>
    <m/>
  </r>
  <r>
    <x v="18"/>
    <x v="1"/>
    <x v="94"/>
    <x v="0"/>
    <x v="22"/>
    <n v="1038431"/>
    <m/>
    <m/>
    <m/>
    <m/>
    <n v="1038431"/>
    <m/>
  </r>
  <r>
    <x v="18"/>
    <x v="1"/>
    <x v="163"/>
    <x v="0"/>
    <x v="22"/>
    <n v="14156"/>
    <m/>
    <m/>
    <m/>
    <m/>
    <n v="14156"/>
    <m/>
  </r>
  <r>
    <x v="18"/>
    <x v="1"/>
    <x v="166"/>
    <x v="0"/>
    <x v="22"/>
    <n v="65534"/>
    <m/>
    <m/>
    <m/>
    <m/>
    <n v="65534"/>
    <m/>
  </r>
  <r>
    <x v="18"/>
    <x v="1"/>
    <x v="116"/>
    <x v="0"/>
    <x v="22"/>
    <n v="0"/>
    <m/>
    <m/>
    <m/>
    <m/>
    <n v="0"/>
    <m/>
  </r>
  <r>
    <x v="18"/>
    <x v="1"/>
    <x v="145"/>
    <x v="0"/>
    <x v="22"/>
    <n v="45589"/>
    <m/>
    <m/>
    <m/>
    <m/>
    <n v="45589"/>
    <m/>
  </r>
  <r>
    <x v="18"/>
    <x v="1"/>
    <x v="150"/>
    <x v="0"/>
    <x v="22"/>
    <n v="0"/>
    <m/>
    <m/>
    <m/>
    <m/>
    <n v="0"/>
    <m/>
  </r>
  <r>
    <x v="18"/>
    <x v="1"/>
    <x v="118"/>
    <x v="0"/>
    <x v="22"/>
    <n v="296529"/>
    <m/>
    <m/>
    <m/>
    <m/>
    <n v="296529"/>
    <m/>
  </r>
  <r>
    <x v="18"/>
    <x v="1"/>
    <x v="153"/>
    <x v="0"/>
    <x v="22"/>
    <n v="72402"/>
    <m/>
    <m/>
    <m/>
    <m/>
    <n v="72402"/>
    <m/>
  </r>
  <r>
    <x v="18"/>
    <x v="1"/>
    <x v="129"/>
    <x v="0"/>
    <x v="22"/>
    <n v="50128"/>
    <m/>
    <m/>
    <m/>
    <m/>
    <n v="50128"/>
    <m/>
  </r>
  <r>
    <x v="18"/>
    <x v="1"/>
    <x v="93"/>
    <x v="0"/>
    <x v="22"/>
    <n v="395327"/>
    <m/>
    <m/>
    <m/>
    <m/>
    <n v="395327"/>
    <m/>
  </r>
  <r>
    <x v="18"/>
    <x v="1"/>
    <x v="67"/>
    <x v="0"/>
    <x v="22"/>
    <n v="696494"/>
    <m/>
    <m/>
    <m/>
    <m/>
    <n v="696494"/>
    <m/>
  </r>
  <r>
    <x v="18"/>
    <x v="1"/>
    <x v="85"/>
    <x v="0"/>
    <x v="22"/>
    <n v="375600"/>
    <m/>
    <m/>
    <m/>
    <m/>
    <n v="375600"/>
    <m/>
  </r>
  <r>
    <x v="18"/>
    <x v="1"/>
    <x v="99"/>
    <x v="0"/>
    <x v="22"/>
    <n v="57033"/>
    <m/>
    <m/>
    <m/>
    <m/>
    <n v="57033"/>
    <m/>
  </r>
  <r>
    <x v="18"/>
    <x v="1"/>
    <x v="123"/>
    <x v="0"/>
    <x v="22"/>
    <n v="228768"/>
    <m/>
    <m/>
    <m/>
    <m/>
    <n v="228768"/>
    <m/>
  </r>
  <r>
    <x v="18"/>
    <x v="1"/>
    <x v="100"/>
    <x v="0"/>
    <x v="22"/>
    <n v="361904"/>
    <m/>
    <m/>
    <m/>
    <m/>
    <n v="361904"/>
    <m/>
  </r>
  <r>
    <x v="18"/>
    <x v="1"/>
    <x v="3"/>
    <x v="0"/>
    <x v="22"/>
    <n v="14001963"/>
    <m/>
    <m/>
    <m/>
    <m/>
    <n v="14001963"/>
    <m/>
  </r>
  <r>
    <x v="18"/>
    <x v="1"/>
    <x v="13"/>
    <x v="0"/>
    <x v="22"/>
    <n v="7227847"/>
    <m/>
    <m/>
    <m/>
    <m/>
    <n v="7227847"/>
    <m/>
  </r>
  <r>
    <x v="18"/>
    <x v="1"/>
    <x v="15"/>
    <x v="0"/>
    <x v="22"/>
    <n v="6171641"/>
    <m/>
    <m/>
    <m/>
    <m/>
    <n v="6171641"/>
    <m/>
  </r>
  <r>
    <x v="18"/>
    <x v="1"/>
    <x v="76"/>
    <x v="0"/>
    <x v="22"/>
    <n v="417202"/>
    <m/>
    <m/>
    <m/>
    <m/>
    <n v="417202"/>
    <m/>
  </r>
  <r>
    <x v="18"/>
    <x v="1"/>
    <x v="92"/>
    <x v="0"/>
    <x v="22"/>
    <n v="222796"/>
    <m/>
    <m/>
    <m/>
    <m/>
    <n v="222796"/>
    <m/>
  </r>
  <r>
    <x v="18"/>
    <x v="1"/>
    <x v="125"/>
    <x v="0"/>
    <x v="22"/>
    <n v="493"/>
    <m/>
    <m/>
    <m/>
    <m/>
    <n v="493"/>
    <m/>
  </r>
  <r>
    <x v="18"/>
    <x v="1"/>
    <x v="187"/>
    <x v="0"/>
    <x v="22"/>
    <n v="0"/>
    <m/>
    <m/>
    <m/>
    <m/>
    <n v="0"/>
    <m/>
  </r>
  <r>
    <x v="18"/>
    <x v="1"/>
    <x v="147"/>
    <x v="0"/>
    <x v="22"/>
    <n v="9314"/>
    <m/>
    <m/>
    <m/>
    <m/>
    <n v="9314"/>
    <m/>
  </r>
  <r>
    <x v="18"/>
    <x v="1"/>
    <x v="127"/>
    <x v="0"/>
    <x v="22"/>
    <n v="95868"/>
    <m/>
    <m/>
    <m/>
    <m/>
    <n v="95868"/>
    <m/>
  </r>
  <r>
    <x v="18"/>
    <x v="1"/>
    <x v="141"/>
    <x v="0"/>
    <x v="22"/>
    <n v="8625"/>
    <m/>
    <m/>
    <m/>
    <m/>
    <n v="8625"/>
    <m/>
  </r>
  <r>
    <x v="18"/>
    <x v="5"/>
    <x v="89"/>
    <x v="0"/>
    <x v="22"/>
    <n v="555517"/>
    <m/>
    <m/>
    <m/>
    <m/>
    <n v="555517"/>
    <m/>
  </r>
  <r>
    <x v="18"/>
    <x v="5"/>
    <x v="69"/>
    <x v="0"/>
    <x v="22"/>
    <n v="3767716"/>
    <m/>
    <m/>
    <m/>
    <m/>
    <n v="3767716"/>
    <m/>
  </r>
  <r>
    <x v="18"/>
    <x v="5"/>
    <x v="33"/>
    <x v="0"/>
    <x v="22"/>
    <n v="6786323"/>
    <m/>
    <m/>
    <m/>
    <m/>
    <n v="6786323"/>
    <m/>
  </r>
  <r>
    <x v="18"/>
    <x v="5"/>
    <x v="39"/>
    <x v="0"/>
    <x v="22"/>
    <n v="5772631"/>
    <m/>
    <m/>
    <m/>
    <m/>
    <n v="5772631"/>
    <m/>
  </r>
  <r>
    <x v="18"/>
    <x v="5"/>
    <x v="22"/>
    <x v="0"/>
    <x v="22"/>
    <n v="3327335"/>
    <m/>
    <m/>
    <m/>
    <m/>
    <n v="3327335"/>
    <m/>
  </r>
  <r>
    <x v="18"/>
    <x v="5"/>
    <x v="66"/>
    <x v="0"/>
    <x v="22"/>
    <n v="373669"/>
    <m/>
    <m/>
    <m/>
    <m/>
    <n v="373669"/>
    <m/>
  </r>
  <r>
    <x v="18"/>
    <x v="7"/>
    <x v="121"/>
    <x v="0"/>
    <x v="22"/>
    <n v="18488"/>
    <m/>
    <m/>
    <m/>
    <m/>
    <n v="18488"/>
    <m/>
  </r>
  <r>
    <x v="18"/>
    <x v="7"/>
    <x v="52"/>
    <x v="0"/>
    <x v="22"/>
    <n v="1525488"/>
    <m/>
    <m/>
    <m/>
    <m/>
    <n v="1525488"/>
    <m/>
  </r>
  <r>
    <x v="18"/>
    <x v="7"/>
    <x v="82"/>
    <x v="0"/>
    <x v="22"/>
    <n v="463730"/>
    <m/>
    <m/>
    <m/>
    <m/>
    <n v="463730"/>
    <m/>
  </r>
  <r>
    <x v="18"/>
    <x v="7"/>
    <x v="117"/>
    <x v="0"/>
    <x v="22"/>
    <n v="129475"/>
    <m/>
    <m/>
    <m/>
    <m/>
    <n v="129475"/>
    <m/>
  </r>
  <r>
    <x v="18"/>
    <x v="7"/>
    <x v="115"/>
    <x v="0"/>
    <x v="22"/>
    <n v="221498"/>
    <m/>
    <m/>
    <m/>
    <m/>
    <n v="221498"/>
    <m/>
  </r>
  <r>
    <x v="18"/>
    <x v="7"/>
    <x v="139"/>
    <x v="0"/>
    <x v="22"/>
    <n v="46789"/>
    <m/>
    <m/>
    <m/>
    <m/>
    <n v="46789"/>
    <m/>
  </r>
  <r>
    <x v="18"/>
    <x v="7"/>
    <x v="72"/>
    <x v="0"/>
    <x v="22"/>
    <n v="1184604"/>
    <m/>
    <m/>
    <m/>
    <m/>
    <n v="1184604"/>
    <m/>
  </r>
  <r>
    <x v="18"/>
    <x v="7"/>
    <x v="62"/>
    <x v="0"/>
    <x v="22"/>
    <n v="1381040"/>
    <m/>
    <m/>
    <m/>
    <m/>
    <n v="1381040"/>
    <m/>
  </r>
  <r>
    <x v="18"/>
    <x v="7"/>
    <x v="133"/>
    <x v="0"/>
    <x v="22"/>
    <n v="102153"/>
    <m/>
    <m/>
    <m/>
    <m/>
    <n v="102153"/>
    <m/>
  </r>
  <r>
    <x v="18"/>
    <x v="7"/>
    <x v="149"/>
    <x v="0"/>
    <x v="22"/>
    <n v="3416"/>
    <m/>
    <m/>
    <m/>
    <m/>
    <n v="3416"/>
    <m/>
  </r>
  <r>
    <x v="18"/>
    <x v="7"/>
    <x v="130"/>
    <x v="0"/>
    <x v="22"/>
    <n v="77686"/>
    <m/>
    <m/>
    <m/>
    <m/>
    <n v="77686"/>
    <m/>
  </r>
  <r>
    <x v="18"/>
    <x v="7"/>
    <x v="259"/>
    <x v="0"/>
    <x v="22"/>
    <n v="0"/>
    <m/>
    <m/>
    <m/>
    <m/>
    <n v="0"/>
    <m/>
  </r>
  <r>
    <x v="18"/>
    <x v="9"/>
    <x v="106"/>
    <x v="0"/>
    <x v="22"/>
    <n v="277837"/>
    <m/>
    <m/>
    <m/>
    <m/>
    <n v="277837"/>
    <m/>
  </r>
  <r>
    <x v="18"/>
    <x v="9"/>
    <x v="107"/>
    <x v="0"/>
    <x v="22"/>
    <n v="102561"/>
    <m/>
    <m/>
    <m/>
    <m/>
    <n v="102561"/>
    <m/>
  </r>
  <r>
    <x v="18"/>
    <x v="9"/>
    <x v="126"/>
    <x v="0"/>
    <x v="22"/>
    <n v="124949"/>
    <m/>
    <m/>
    <m/>
    <m/>
    <n v="124949"/>
    <m/>
  </r>
  <r>
    <x v="18"/>
    <x v="9"/>
    <x v="154"/>
    <x v="0"/>
    <x v="22"/>
    <n v="3380"/>
    <m/>
    <m/>
    <m/>
    <m/>
    <n v="3380"/>
    <m/>
  </r>
  <r>
    <x v="18"/>
    <x v="9"/>
    <x v="95"/>
    <x v="0"/>
    <x v="22"/>
    <n v="402216"/>
    <m/>
    <m/>
    <m/>
    <m/>
    <n v="402216"/>
    <m/>
  </r>
  <r>
    <x v="18"/>
    <x v="9"/>
    <x v="161"/>
    <x v="0"/>
    <x v="22"/>
    <n v="70086"/>
    <m/>
    <m/>
    <m/>
    <m/>
    <n v="70086"/>
    <m/>
  </r>
  <r>
    <x v="18"/>
    <x v="9"/>
    <x v="158"/>
    <x v="0"/>
    <x v="22"/>
    <n v="0"/>
    <m/>
    <m/>
    <m/>
    <m/>
    <n v="0"/>
    <m/>
  </r>
  <r>
    <x v="18"/>
    <x v="9"/>
    <x v="148"/>
    <x v="0"/>
    <x v="22"/>
    <n v="0"/>
    <m/>
    <m/>
    <m/>
    <m/>
    <n v="0"/>
    <m/>
  </r>
  <r>
    <x v="18"/>
    <x v="9"/>
    <x v="142"/>
    <x v="0"/>
    <x v="22"/>
    <n v="6594"/>
    <m/>
    <m/>
    <m/>
    <m/>
    <n v="6594"/>
    <m/>
  </r>
  <r>
    <x v="18"/>
    <x v="9"/>
    <x v="137"/>
    <x v="0"/>
    <x v="22"/>
    <n v="8143"/>
    <m/>
    <m/>
    <m/>
    <m/>
    <n v="8143"/>
    <m/>
  </r>
  <r>
    <x v="18"/>
    <x v="9"/>
    <x v="146"/>
    <x v="0"/>
    <x v="22"/>
    <n v="0"/>
    <m/>
    <m/>
    <m/>
    <m/>
    <n v="0"/>
    <m/>
  </r>
  <r>
    <x v="18"/>
    <x v="9"/>
    <x v="159"/>
    <x v="0"/>
    <x v="22"/>
    <n v="0"/>
    <m/>
    <m/>
    <m/>
    <m/>
    <n v="0"/>
    <m/>
  </r>
  <r>
    <x v="18"/>
    <x v="9"/>
    <x v="170"/>
    <x v="0"/>
    <x v="22"/>
    <n v="10996"/>
    <m/>
    <m/>
    <m/>
    <m/>
    <n v="10996"/>
    <m/>
  </r>
  <r>
    <x v="18"/>
    <x v="12"/>
    <x v="157"/>
    <x v="0"/>
    <x v="22"/>
    <n v="70129"/>
    <m/>
    <m/>
    <m/>
    <m/>
    <n v="70129"/>
    <m/>
  </r>
  <r>
    <x v="18"/>
    <x v="12"/>
    <x v="156"/>
    <x v="0"/>
    <x v="22"/>
    <n v="6445"/>
    <m/>
    <m/>
    <m/>
    <m/>
    <n v="6445"/>
    <m/>
  </r>
  <r>
    <x v="18"/>
    <x v="12"/>
    <x v="260"/>
    <x v="0"/>
    <x v="22"/>
    <n v="0"/>
    <m/>
    <m/>
    <m/>
    <m/>
    <n v="0"/>
    <m/>
  </r>
  <r>
    <x v="18"/>
    <x v="0"/>
    <x v="9"/>
    <x v="0"/>
    <x v="22"/>
    <n v="11009904"/>
    <m/>
    <m/>
    <m/>
    <m/>
    <n v="11009904"/>
    <m/>
  </r>
  <r>
    <x v="18"/>
    <x v="0"/>
    <x v="0"/>
    <x v="0"/>
    <x v="22"/>
    <n v="21318106"/>
    <m/>
    <m/>
    <m/>
    <m/>
    <n v="21318106"/>
    <m/>
  </r>
  <r>
    <x v="18"/>
    <x v="0"/>
    <x v="68"/>
    <x v="0"/>
    <x v="22"/>
    <n v="1327357"/>
    <m/>
    <m/>
    <m/>
    <m/>
    <n v="1327357"/>
    <m/>
  </r>
  <r>
    <x v="18"/>
    <x v="0"/>
    <x v="128"/>
    <x v="0"/>
    <x v="22"/>
    <n v="620024"/>
    <m/>
    <m/>
    <m/>
    <m/>
    <n v="620024"/>
    <m/>
  </r>
  <r>
    <x v="18"/>
    <x v="0"/>
    <x v="124"/>
    <x v="0"/>
    <x v="22"/>
    <n v="80558"/>
    <m/>
    <m/>
    <m/>
    <m/>
    <n v="80558"/>
    <m/>
  </r>
  <r>
    <x v="18"/>
    <x v="0"/>
    <x v="12"/>
    <x v="0"/>
    <x v="22"/>
    <n v="10327048"/>
    <m/>
    <m/>
    <m/>
    <m/>
    <n v="10327048"/>
    <m/>
  </r>
  <r>
    <x v="18"/>
    <x v="0"/>
    <x v="40"/>
    <x v="0"/>
    <x v="22"/>
    <n v="4436308"/>
    <m/>
    <m/>
    <m/>
    <m/>
    <n v="4436308"/>
    <m/>
  </r>
  <r>
    <x v="18"/>
    <x v="0"/>
    <x v="70"/>
    <x v="0"/>
    <x v="22"/>
    <n v="1573797"/>
    <m/>
    <m/>
    <m/>
    <m/>
    <n v="1573797"/>
    <m/>
  </r>
  <r>
    <x v="18"/>
    <x v="0"/>
    <x v="77"/>
    <x v="0"/>
    <x v="22"/>
    <n v="1458918"/>
    <m/>
    <m/>
    <m/>
    <m/>
    <n v="1458918"/>
    <m/>
  </r>
  <r>
    <x v="18"/>
    <x v="0"/>
    <x v="131"/>
    <x v="0"/>
    <x v="22"/>
    <n v="91150"/>
    <m/>
    <m/>
    <m/>
    <m/>
    <n v="91150"/>
    <m/>
  </r>
  <r>
    <x v="18"/>
    <x v="0"/>
    <x v="7"/>
    <x v="0"/>
    <x v="22"/>
    <n v="11341082"/>
    <m/>
    <m/>
    <m/>
    <m/>
    <n v="11341082"/>
    <m/>
  </r>
  <r>
    <x v="18"/>
    <x v="0"/>
    <x v="50"/>
    <x v="0"/>
    <x v="22"/>
    <n v="3134100"/>
    <m/>
    <m/>
    <m/>
    <m/>
    <n v="3134100"/>
    <m/>
  </r>
  <r>
    <x v="18"/>
    <x v="0"/>
    <x v="1"/>
    <x v="0"/>
    <x v="22"/>
    <n v="22808324"/>
    <m/>
    <m/>
    <m/>
    <m/>
    <n v="22808324"/>
    <m/>
  </r>
  <r>
    <x v="18"/>
    <x v="0"/>
    <x v="8"/>
    <x v="0"/>
    <x v="22"/>
    <n v="12434398"/>
    <m/>
    <m/>
    <m/>
    <m/>
    <n v="12434398"/>
    <m/>
  </r>
  <r>
    <x v="18"/>
    <x v="0"/>
    <x v="60"/>
    <x v="0"/>
    <x v="22"/>
    <n v="2722286"/>
    <m/>
    <m/>
    <m/>
    <m/>
    <n v="2722286"/>
    <m/>
  </r>
  <r>
    <x v="18"/>
    <x v="0"/>
    <x v="78"/>
    <x v="0"/>
    <x v="22"/>
    <n v="605275"/>
    <m/>
    <m/>
    <m/>
    <m/>
    <n v="605275"/>
    <m/>
  </r>
  <r>
    <x v="18"/>
    <x v="0"/>
    <x v="101"/>
    <x v="0"/>
    <x v="22"/>
    <n v="366476"/>
    <m/>
    <m/>
    <m/>
    <m/>
    <n v="366476"/>
    <m/>
  </r>
  <r>
    <x v="18"/>
    <x v="0"/>
    <x v="32"/>
    <x v="0"/>
    <x v="22"/>
    <n v="3885589"/>
    <m/>
    <m/>
    <m/>
    <m/>
    <n v="3885589"/>
    <m/>
  </r>
  <r>
    <x v="18"/>
    <x v="0"/>
    <x v="132"/>
    <x v="0"/>
    <x v="22"/>
    <n v="100985"/>
    <m/>
    <m/>
    <m/>
    <m/>
    <n v="100985"/>
    <m/>
  </r>
  <r>
    <x v="18"/>
    <x v="0"/>
    <x v="162"/>
    <x v="0"/>
    <x v="22"/>
    <n v="30371"/>
    <m/>
    <m/>
    <m/>
    <m/>
    <n v="30371"/>
    <m/>
  </r>
  <r>
    <x v="18"/>
    <x v="0"/>
    <x v="18"/>
    <x v="0"/>
    <x v="22"/>
    <n v="7229989"/>
    <m/>
    <m/>
    <m/>
    <m/>
    <n v="7229989"/>
    <m/>
  </r>
  <r>
    <x v="18"/>
    <x v="0"/>
    <x v="46"/>
    <x v="0"/>
    <x v="22"/>
    <n v="3149178"/>
    <m/>
    <m/>
    <m/>
    <m/>
    <n v="3149178"/>
    <m/>
  </r>
  <r>
    <x v="18"/>
    <x v="0"/>
    <x v="31"/>
    <x v="0"/>
    <x v="22"/>
    <n v="7482334"/>
    <m/>
    <m/>
    <m/>
    <m/>
    <n v="7482334"/>
    <m/>
  </r>
  <r>
    <x v="18"/>
    <x v="0"/>
    <x v="96"/>
    <x v="0"/>
    <x v="22"/>
    <n v="467809"/>
    <m/>
    <m/>
    <m/>
    <m/>
    <n v="467809"/>
    <m/>
  </r>
  <r>
    <x v="18"/>
    <x v="0"/>
    <x v="54"/>
    <x v="0"/>
    <x v="22"/>
    <n v="4675693"/>
    <m/>
    <m/>
    <m/>
    <m/>
    <n v="4675693"/>
    <m/>
  </r>
  <r>
    <x v="18"/>
    <x v="0"/>
    <x v="103"/>
    <x v="0"/>
    <x v="22"/>
    <n v="78178"/>
    <m/>
    <m/>
    <m/>
    <m/>
    <n v="78178"/>
    <m/>
  </r>
  <r>
    <x v="18"/>
    <x v="11"/>
    <x v="113"/>
    <x v="0"/>
    <x v="1"/>
    <m/>
    <m/>
    <m/>
    <n v="0"/>
    <m/>
    <n v="0"/>
    <m/>
  </r>
  <r>
    <x v="18"/>
    <x v="6"/>
    <x v="108"/>
    <x v="0"/>
    <x v="1"/>
    <m/>
    <m/>
    <m/>
    <n v="0"/>
    <m/>
    <n v="0"/>
    <m/>
  </r>
  <r>
    <x v="18"/>
    <x v="6"/>
    <x v="91"/>
    <x v="0"/>
    <x v="1"/>
    <m/>
    <m/>
    <m/>
    <n v="0"/>
    <m/>
    <n v="0"/>
    <m/>
  </r>
  <r>
    <x v="18"/>
    <x v="6"/>
    <x v="80"/>
    <x v="0"/>
    <x v="1"/>
    <m/>
    <m/>
    <m/>
    <n v="111491"/>
    <m/>
    <n v="111491"/>
    <m/>
  </r>
  <r>
    <x v="18"/>
    <x v="6"/>
    <x v="44"/>
    <x v="0"/>
    <x v="1"/>
    <m/>
    <m/>
    <m/>
    <n v="77434"/>
    <m/>
    <n v="77434"/>
    <m/>
  </r>
  <r>
    <x v="18"/>
    <x v="6"/>
    <x v="90"/>
    <x v="0"/>
    <x v="1"/>
    <m/>
    <m/>
    <m/>
    <n v="0"/>
    <m/>
    <n v="0"/>
    <m/>
  </r>
  <r>
    <x v="18"/>
    <x v="6"/>
    <x v="177"/>
    <x v="0"/>
    <x v="1"/>
    <m/>
    <m/>
    <m/>
    <n v="0"/>
    <m/>
    <n v="0"/>
    <m/>
  </r>
  <r>
    <x v="18"/>
    <x v="6"/>
    <x v="61"/>
    <x v="0"/>
    <x v="1"/>
    <m/>
    <m/>
    <m/>
    <n v="12372"/>
    <m/>
    <n v="12372"/>
    <m/>
  </r>
  <r>
    <x v="18"/>
    <x v="6"/>
    <x v="105"/>
    <x v="0"/>
    <x v="1"/>
    <m/>
    <m/>
    <m/>
    <n v="0"/>
    <m/>
    <n v="0"/>
    <m/>
  </r>
  <r>
    <x v="18"/>
    <x v="6"/>
    <x v="138"/>
    <x v="0"/>
    <x v="1"/>
    <m/>
    <m/>
    <m/>
    <n v="0"/>
    <m/>
    <n v="0"/>
    <m/>
  </r>
  <r>
    <x v="18"/>
    <x v="8"/>
    <x v="136"/>
    <x v="0"/>
    <x v="1"/>
    <m/>
    <m/>
    <m/>
    <n v="0"/>
    <m/>
    <n v="0"/>
    <m/>
  </r>
  <r>
    <x v="18"/>
    <x v="8"/>
    <x v="182"/>
    <x v="0"/>
    <x v="1"/>
    <m/>
    <m/>
    <m/>
    <n v="0"/>
    <m/>
    <n v="0"/>
    <m/>
  </r>
  <r>
    <x v="18"/>
    <x v="8"/>
    <x v="179"/>
    <x v="0"/>
    <x v="1"/>
    <m/>
    <m/>
    <m/>
    <n v="0"/>
    <m/>
    <n v="0"/>
    <m/>
  </r>
  <r>
    <x v="18"/>
    <x v="8"/>
    <x v="135"/>
    <x v="0"/>
    <x v="1"/>
    <m/>
    <m/>
    <m/>
    <n v="0"/>
    <m/>
    <n v="0"/>
    <m/>
  </r>
  <r>
    <x v="18"/>
    <x v="8"/>
    <x v="114"/>
    <x v="0"/>
    <x v="1"/>
    <m/>
    <m/>
    <m/>
    <n v="0"/>
    <m/>
    <n v="0"/>
    <m/>
  </r>
  <r>
    <x v="18"/>
    <x v="8"/>
    <x v="175"/>
    <x v="0"/>
    <x v="1"/>
    <m/>
    <m/>
    <m/>
    <n v="0"/>
    <m/>
    <n v="0"/>
    <m/>
  </r>
  <r>
    <x v="18"/>
    <x v="8"/>
    <x v="221"/>
    <x v="0"/>
    <x v="1"/>
    <m/>
    <m/>
    <m/>
    <n v="0"/>
    <m/>
    <n v="0"/>
    <m/>
  </r>
  <r>
    <x v="18"/>
    <x v="8"/>
    <x v="71"/>
    <x v="0"/>
    <x v="1"/>
    <m/>
    <m/>
    <m/>
    <n v="0"/>
    <m/>
    <n v="0"/>
    <m/>
  </r>
  <r>
    <x v="18"/>
    <x v="8"/>
    <x v="171"/>
    <x v="0"/>
    <x v="1"/>
    <m/>
    <m/>
    <m/>
    <n v="0"/>
    <m/>
    <n v="0"/>
    <m/>
  </r>
  <r>
    <x v="18"/>
    <x v="8"/>
    <x v="83"/>
    <x v="0"/>
    <x v="1"/>
    <m/>
    <m/>
    <m/>
    <n v="0"/>
    <m/>
    <n v="0"/>
    <m/>
  </r>
  <r>
    <x v="18"/>
    <x v="10"/>
    <x v="109"/>
    <x v="0"/>
    <x v="1"/>
    <m/>
    <m/>
    <m/>
    <n v="0"/>
    <m/>
    <n v="0"/>
    <m/>
  </r>
  <r>
    <x v="18"/>
    <x v="10"/>
    <x v="144"/>
    <x v="0"/>
    <x v="1"/>
    <m/>
    <m/>
    <m/>
    <n v="0"/>
    <m/>
    <n v="0"/>
    <m/>
  </r>
  <r>
    <x v="18"/>
    <x v="4"/>
    <x v="36"/>
    <x v="0"/>
    <x v="1"/>
    <m/>
    <m/>
    <m/>
    <n v="64793"/>
    <m/>
    <n v="64793"/>
    <m/>
  </r>
  <r>
    <x v="18"/>
    <x v="4"/>
    <x v="57"/>
    <x v="0"/>
    <x v="1"/>
    <m/>
    <m/>
    <m/>
    <n v="155922"/>
    <m/>
    <n v="155922"/>
    <m/>
  </r>
  <r>
    <x v="18"/>
    <x v="4"/>
    <x v="35"/>
    <x v="0"/>
    <x v="1"/>
    <m/>
    <m/>
    <m/>
    <n v="35122"/>
    <m/>
    <n v="35122"/>
    <m/>
  </r>
  <r>
    <x v="18"/>
    <x v="4"/>
    <x v="34"/>
    <x v="0"/>
    <x v="1"/>
    <m/>
    <m/>
    <m/>
    <n v="104020"/>
    <m/>
    <n v="104020"/>
    <m/>
  </r>
  <r>
    <x v="18"/>
    <x v="4"/>
    <x v="155"/>
    <x v="0"/>
    <x v="1"/>
    <m/>
    <m/>
    <m/>
    <n v="0"/>
    <m/>
    <n v="0"/>
    <m/>
  </r>
  <r>
    <x v="18"/>
    <x v="4"/>
    <x v="65"/>
    <x v="0"/>
    <x v="1"/>
    <m/>
    <m/>
    <m/>
    <n v="86799"/>
    <m/>
    <n v="86799"/>
    <m/>
  </r>
  <r>
    <x v="18"/>
    <x v="4"/>
    <x v="53"/>
    <x v="0"/>
    <x v="1"/>
    <m/>
    <m/>
    <m/>
    <n v="16641"/>
    <m/>
    <n v="16641"/>
    <m/>
  </r>
  <r>
    <x v="18"/>
    <x v="4"/>
    <x v="45"/>
    <x v="0"/>
    <x v="1"/>
    <m/>
    <m/>
    <m/>
    <n v="0"/>
    <m/>
    <n v="0"/>
    <m/>
  </r>
  <r>
    <x v="18"/>
    <x v="4"/>
    <x v="27"/>
    <x v="0"/>
    <x v="1"/>
    <m/>
    <m/>
    <m/>
    <n v="248313"/>
    <m/>
    <n v="248313"/>
    <m/>
  </r>
  <r>
    <x v="18"/>
    <x v="4"/>
    <x v="17"/>
    <x v="0"/>
    <x v="1"/>
    <m/>
    <m/>
    <m/>
    <n v="167246"/>
    <m/>
    <n v="167246"/>
    <m/>
  </r>
  <r>
    <x v="18"/>
    <x v="4"/>
    <x v="56"/>
    <x v="0"/>
    <x v="1"/>
    <m/>
    <m/>
    <m/>
    <n v="27460"/>
    <m/>
    <n v="27460"/>
    <m/>
  </r>
  <r>
    <x v="18"/>
    <x v="4"/>
    <x v="73"/>
    <x v="0"/>
    <x v="1"/>
    <m/>
    <m/>
    <m/>
    <n v="0"/>
    <m/>
    <n v="0"/>
    <m/>
  </r>
  <r>
    <x v="18"/>
    <x v="2"/>
    <x v="87"/>
    <x v="0"/>
    <x v="1"/>
    <m/>
    <m/>
    <m/>
    <n v="223817"/>
    <m/>
    <n v="223817"/>
    <m/>
  </r>
  <r>
    <x v="18"/>
    <x v="2"/>
    <x v="84"/>
    <x v="0"/>
    <x v="1"/>
    <m/>
    <m/>
    <m/>
    <n v="0"/>
    <m/>
    <n v="0"/>
    <m/>
  </r>
  <r>
    <x v="18"/>
    <x v="2"/>
    <x v="20"/>
    <x v="0"/>
    <x v="1"/>
    <m/>
    <m/>
    <m/>
    <n v="138193"/>
    <m/>
    <n v="138193"/>
    <m/>
  </r>
  <r>
    <x v="18"/>
    <x v="2"/>
    <x v="49"/>
    <x v="0"/>
    <x v="1"/>
    <m/>
    <m/>
    <m/>
    <n v="125902"/>
    <m/>
    <n v="125902"/>
    <m/>
  </r>
  <r>
    <x v="18"/>
    <x v="2"/>
    <x v="10"/>
    <x v="0"/>
    <x v="1"/>
    <m/>
    <m/>
    <m/>
    <n v="1063974"/>
    <m/>
    <n v="1063974"/>
    <m/>
  </r>
  <r>
    <x v="18"/>
    <x v="2"/>
    <x v="110"/>
    <x v="0"/>
    <x v="1"/>
    <m/>
    <m/>
    <m/>
    <n v="0"/>
    <m/>
    <n v="0"/>
    <m/>
  </r>
  <r>
    <x v="18"/>
    <x v="2"/>
    <x v="88"/>
    <x v="0"/>
    <x v="1"/>
    <m/>
    <m/>
    <m/>
    <n v="0"/>
    <m/>
    <n v="0"/>
    <m/>
  </r>
  <r>
    <x v="18"/>
    <x v="2"/>
    <x v="48"/>
    <x v="0"/>
    <x v="1"/>
    <m/>
    <m/>
    <m/>
    <n v="0"/>
    <m/>
    <n v="0"/>
    <m/>
  </r>
  <r>
    <x v="18"/>
    <x v="2"/>
    <x v="47"/>
    <x v="0"/>
    <x v="1"/>
    <m/>
    <m/>
    <m/>
    <n v="147490"/>
    <m/>
    <n v="147490"/>
    <m/>
  </r>
  <r>
    <x v="18"/>
    <x v="2"/>
    <x v="58"/>
    <x v="0"/>
    <x v="1"/>
    <m/>
    <m/>
    <m/>
    <n v="0"/>
    <m/>
    <n v="0"/>
    <m/>
  </r>
  <r>
    <x v="18"/>
    <x v="2"/>
    <x v="112"/>
    <x v="0"/>
    <x v="1"/>
    <m/>
    <m/>
    <m/>
    <n v="0"/>
    <m/>
    <n v="0"/>
    <m/>
  </r>
  <r>
    <x v="18"/>
    <x v="2"/>
    <x v="120"/>
    <x v="0"/>
    <x v="1"/>
    <m/>
    <m/>
    <m/>
    <n v="0"/>
    <m/>
    <n v="0"/>
    <m/>
  </r>
  <r>
    <x v="18"/>
    <x v="2"/>
    <x v="11"/>
    <x v="0"/>
    <x v="1"/>
    <m/>
    <m/>
    <m/>
    <n v="0"/>
    <m/>
    <n v="0"/>
    <m/>
  </r>
  <r>
    <x v="18"/>
    <x v="2"/>
    <x v="4"/>
    <x v="0"/>
    <x v="1"/>
    <m/>
    <m/>
    <m/>
    <n v="408385"/>
    <m/>
    <n v="408385"/>
    <m/>
  </r>
  <r>
    <x v="18"/>
    <x v="2"/>
    <x v="59"/>
    <x v="0"/>
    <x v="1"/>
    <m/>
    <m/>
    <m/>
    <n v="0"/>
    <m/>
    <n v="0"/>
    <m/>
  </r>
  <r>
    <x v="18"/>
    <x v="2"/>
    <x v="86"/>
    <x v="0"/>
    <x v="1"/>
    <m/>
    <m/>
    <m/>
    <n v="0"/>
    <m/>
    <n v="0"/>
    <m/>
  </r>
  <r>
    <x v="18"/>
    <x v="2"/>
    <x v="43"/>
    <x v="0"/>
    <x v="1"/>
    <m/>
    <m/>
    <m/>
    <n v="0"/>
    <m/>
    <n v="0"/>
    <m/>
  </r>
  <r>
    <x v="18"/>
    <x v="2"/>
    <x v="81"/>
    <x v="0"/>
    <x v="1"/>
    <m/>
    <m/>
    <m/>
    <n v="0"/>
    <m/>
    <n v="0"/>
    <m/>
  </r>
  <r>
    <x v="18"/>
    <x v="2"/>
    <x v="26"/>
    <x v="0"/>
    <x v="1"/>
    <m/>
    <m/>
    <m/>
    <n v="57669"/>
    <m/>
    <n v="57669"/>
    <m/>
  </r>
  <r>
    <x v="18"/>
    <x v="2"/>
    <x v="29"/>
    <x v="0"/>
    <x v="1"/>
    <m/>
    <m/>
    <m/>
    <n v="0"/>
    <m/>
    <n v="0"/>
    <m/>
  </r>
  <r>
    <x v="18"/>
    <x v="2"/>
    <x v="122"/>
    <x v="0"/>
    <x v="1"/>
    <m/>
    <m/>
    <m/>
    <n v="0"/>
    <m/>
    <n v="0"/>
    <m/>
  </r>
  <r>
    <x v="18"/>
    <x v="3"/>
    <x v="97"/>
    <x v="0"/>
    <x v="1"/>
    <m/>
    <m/>
    <m/>
    <n v="41640"/>
    <m/>
    <n v="41640"/>
    <m/>
  </r>
  <r>
    <x v="18"/>
    <x v="3"/>
    <x v="55"/>
    <x v="0"/>
    <x v="1"/>
    <m/>
    <m/>
    <m/>
    <n v="0"/>
    <m/>
    <n v="0"/>
    <m/>
  </r>
  <r>
    <x v="18"/>
    <x v="3"/>
    <x v="16"/>
    <x v="0"/>
    <x v="1"/>
    <m/>
    <m/>
    <m/>
    <n v="91115"/>
    <m/>
    <n v="91115"/>
    <m/>
  </r>
  <r>
    <x v="18"/>
    <x v="3"/>
    <x v="74"/>
    <x v="0"/>
    <x v="1"/>
    <m/>
    <m/>
    <m/>
    <n v="0"/>
    <m/>
    <n v="0"/>
    <m/>
  </r>
  <r>
    <x v="18"/>
    <x v="3"/>
    <x v="63"/>
    <x v="0"/>
    <x v="1"/>
    <m/>
    <m/>
    <m/>
    <n v="0"/>
    <m/>
    <n v="0"/>
    <m/>
  </r>
  <r>
    <x v="18"/>
    <x v="3"/>
    <x v="38"/>
    <x v="0"/>
    <x v="1"/>
    <m/>
    <m/>
    <m/>
    <n v="0"/>
    <m/>
    <n v="0"/>
    <m/>
  </r>
  <r>
    <x v="18"/>
    <x v="3"/>
    <x v="42"/>
    <x v="0"/>
    <x v="1"/>
    <m/>
    <m/>
    <m/>
    <n v="0"/>
    <m/>
    <n v="0"/>
    <m/>
  </r>
  <r>
    <x v="18"/>
    <x v="3"/>
    <x v="104"/>
    <x v="0"/>
    <x v="1"/>
    <m/>
    <m/>
    <m/>
    <n v="0"/>
    <m/>
    <n v="0"/>
    <m/>
  </r>
  <r>
    <x v="18"/>
    <x v="3"/>
    <x v="111"/>
    <x v="0"/>
    <x v="1"/>
    <m/>
    <m/>
    <m/>
    <n v="0"/>
    <m/>
    <n v="0"/>
    <m/>
  </r>
  <r>
    <x v="18"/>
    <x v="3"/>
    <x v="134"/>
    <x v="0"/>
    <x v="1"/>
    <m/>
    <m/>
    <m/>
    <n v="0"/>
    <m/>
    <n v="0"/>
    <m/>
  </r>
  <r>
    <x v="18"/>
    <x v="3"/>
    <x v="51"/>
    <x v="0"/>
    <x v="1"/>
    <m/>
    <m/>
    <m/>
    <n v="0"/>
    <m/>
    <n v="0"/>
    <m/>
  </r>
  <r>
    <x v="18"/>
    <x v="3"/>
    <x v="98"/>
    <x v="0"/>
    <x v="1"/>
    <m/>
    <m/>
    <m/>
    <n v="0"/>
    <m/>
    <n v="0"/>
    <m/>
  </r>
  <r>
    <x v="18"/>
    <x v="3"/>
    <x v="119"/>
    <x v="0"/>
    <x v="1"/>
    <m/>
    <m/>
    <m/>
    <n v="0"/>
    <m/>
    <n v="0"/>
    <m/>
  </r>
  <r>
    <x v="18"/>
    <x v="3"/>
    <x v="190"/>
    <x v="0"/>
    <x v="1"/>
    <m/>
    <m/>
    <m/>
    <n v="0"/>
    <m/>
    <n v="0"/>
    <m/>
  </r>
  <r>
    <x v="18"/>
    <x v="1"/>
    <x v="23"/>
    <x v="0"/>
    <x v="1"/>
    <m/>
    <m/>
    <m/>
    <n v="165989"/>
    <m/>
    <n v="165989"/>
    <m/>
  </r>
  <r>
    <x v="18"/>
    <x v="1"/>
    <x v="24"/>
    <x v="0"/>
    <x v="1"/>
    <m/>
    <m/>
    <m/>
    <n v="359920"/>
    <m/>
    <n v="359920"/>
    <m/>
  </r>
  <r>
    <x v="18"/>
    <x v="1"/>
    <x v="79"/>
    <x v="0"/>
    <x v="1"/>
    <m/>
    <m/>
    <m/>
    <n v="0"/>
    <m/>
    <n v="0"/>
    <m/>
  </r>
  <r>
    <x v="18"/>
    <x v="1"/>
    <x v="41"/>
    <x v="0"/>
    <x v="1"/>
    <m/>
    <m/>
    <m/>
    <n v="201933"/>
    <m/>
    <n v="201933"/>
    <m/>
  </r>
  <r>
    <x v="18"/>
    <x v="1"/>
    <x v="2"/>
    <x v="0"/>
    <x v="1"/>
    <m/>
    <m/>
    <m/>
    <n v="1670960"/>
    <m/>
    <n v="1670960"/>
    <m/>
  </r>
  <r>
    <x v="18"/>
    <x v="1"/>
    <x v="21"/>
    <x v="0"/>
    <x v="1"/>
    <m/>
    <m/>
    <m/>
    <n v="1181513"/>
    <m/>
    <n v="1181513"/>
    <m/>
  </r>
  <r>
    <x v="18"/>
    <x v="1"/>
    <x v="5"/>
    <x v="0"/>
    <x v="1"/>
    <m/>
    <m/>
    <m/>
    <n v="502963"/>
    <m/>
    <n v="502963"/>
    <m/>
  </r>
  <r>
    <x v="18"/>
    <x v="1"/>
    <x v="37"/>
    <x v="0"/>
    <x v="1"/>
    <m/>
    <m/>
    <m/>
    <n v="0"/>
    <m/>
    <n v="0"/>
    <m/>
  </r>
  <r>
    <x v="18"/>
    <x v="1"/>
    <x v="19"/>
    <x v="0"/>
    <x v="1"/>
    <m/>
    <m/>
    <m/>
    <n v="1716976"/>
    <m/>
    <n v="1716976"/>
    <m/>
  </r>
  <r>
    <x v="18"/>
    <x v="1"/>
    <x v="30"/>
    <x v="0"/>
    <x v="1"/>
    <m/>
    <m/>
    <m/>
    <n v="0"/>
    <m/>
    <n v="0"/>
    <m/>
  </r>
  <r>
    <x v="18"/>
    <x v="1"/>
    <x v="14"/>
    <x v="0"/>
    <x v="1"/>
    <m/>
    <m/>
    <m/>
    <n v="1210622"/>
    <m/>
    <n v="1210622"/>
    <m/>
  </r>
  <r>
    <x v="18"/>
    <x v="1"/>
    <x v="6"/>
    <x v="0"/>
    <x v="1"/>
    <m/>
    <m/>
    <m/>
    <n v="2773012"/>
    <m/>
    <n v="2773012"/>
    <m/>
  </r>
  <r>
    <x v="18"/>
    <x v="1"/>
    <x v="25"/>
    <x v="0"/>
    <x v="1"/>
    <m/>
    <m/>
    <m/>
    <n v="25480"/>
    <m/>
    <n v="25480"/>
    <m/>
  </r>
  <r>
    <x v="18"/>
    <x v="1"/>
    <x v="28"/>
    <x v="0"/>
    <x v="1"/>
    <m/>
    <m/>
    <m/>
    <n v="55947"/>
    <m/>
    <n v="55947"/>
    <m/>
  </r>
  <r>
    <x v="18"/>
    <x v="1"/>
    <x v="169"/>
    <x v="0"/>
    <x v="1"/>
    <m/>
    <m/>
    <m/>
    <n v="0"/>
    <m/>
    <n v="0"/>
    <m/>
  </r>
  <r>
    <x v="18"/>
    <x v="1"/>
    <x v="64"/>
    <x v="0"/>
    <x v="1"/>
    <m/>
    <m/>
    <m/>
    <n v="0"/>
    <m/>
    <n v="0"/>
    <m/>
  </r>
  <r>
    <x v="18"/>
    <x v="1"/>
    <x v="75"/>
    <x v="0"/>
    <x v="1"/>
    <m/>
    <m/>
    <m/>
    <n v="0"/>
    <m/>
    <n v="0"/>
    <m/>
  </r>
  <r>
    <x v="18"/>
    <x v="1"/>
    <x v="94"/>
    <x v="0"/>
    <x v="1"/>
    <m/>
    <m/>
    <m/>
    <n v="6440"/>
    <m/>
    <n v="6440"/>
    <m/>
  </r>
  <r>
    <x v="18"/>
    <x v="1"/>
    <x v="163"/>
    <x v="0"/>
    <x v="1"/>
    <m/>
    <m/>
    <m/>
    <n v="320"/>
    <m/>
    <n v="320"/>
    <m/>
  </r>
  <r>
    <x v="18"/>
    <x v="1"/>
    <x v="166"/>
    <x v="0"/>
    <x v="1"/>
    <m/>
    <m/>
    <m/>
    <n v="0"/>
    <m/>
    <n v="0"/>
    <m/>
  </r>
  <r>
    <x v="18"/>
    <x v="1"/>
    <x v="116"/>
    <x v="0"/>
    <x v="1"/>
    <m/>
    <m/>
    <m/>
    <n v="600"/>
    <m/>
    <n v="600"/>
    <m/>
  </r>
  <r>
    <x v="18"/>
    <x v="1"/>
    <x v="145"/>
    <x v="0"/>
    <x v="1"/>
    <m/>
    <m/>
    <m/>
    <n v="80"/>
    <m/>
    <n v="80"/>
    <m/>
  </r>
  <r>
    <x v="18"/>
    <x v="1"/>
    <x v="150"/>
    <x v="0"/>
    <x v="1"/>
    <m/>
    <m/>
    <m/>
    <n v="120"/>
    <m/>
    <n v="120"/>
    <m/>
  </r>
  <r>
    <x v="18"/>
    <x v="1"/>
    <x v="118"/>
    <x v="0"/>
    <x v="1"/>
    <m/>
    <m/>
    <m/>
    <n v="0"/>
    <m/>
    <n v="0"/>
    <m/>
  </r>
  <r>
    <x v="18"/>
    <x v="1"/>
    <x v="153"/>
    <x v="0"/>
    <x v="1"/>
    <m/>
    <m/>
    <m/>
    <n v="0"/>
    <m/>
    <n v="0"/>
    <m/>
  </r>
  <r>
    <x v="18"/>
    <x v="1"/>
    <x v="129"/>
    <x v="0"/>
    <x v="1"/>
    <m/>
    <m/>
    <m/>
    <n v="0"/>
    <m/>
    <n v="0"/>
    <m/>
  </r>
  <r>
    <x v="18"/>
    <x v="1"/>
    <x v="93"/>
    <x v="0"/>
    <x v="1"/>
    <m/>
    <m/>
    <m/>
    <n v="0"/>
    <m/>
    <n v="0"/>
    <m/>
  </r>
  <r>
    <x v="18"/>
    <x v="1"/>
    <x v="67"/>
    <x v="0"/>
    <x v="1"/>
    <m/>
    <m/>
    <m/>
    <n v="0"/>
    <m/>
    <n v="0"/>
    <m/>
  </r>
  <r>
    <x v="18"/>
    <x v="1"/>
    <x v="85"/>
    <x v="0"/>
    <x v="1"/>
    <m/>
    <m/>
    <m/>
    <n v="0"/>
    <m/>
    <n v="0"/>
    <m/>
  </r>
  <r>
    <x v="18"/>
    <x v="1"/>
    <x v="99"/>
    <x v="0"/>
    <x v="1"/>
    <m/>
    <m/>
    <m/>
    <n v="0"/>
    <m/>
    <n v="0"/>
    <m/>
  </r>
  <r>
    <x v="18"/>
    <x v="1"/>
    <x v="123"/>
    <x v="0"/>
    <x v="1"/>
    <m/>
    <m/>
    <m/>
    <n v="7200"/>
    <m/>
    <n v="7200"/>
    <m/>
  </r>
  <r>
    <x v="18"/>
    <x v="1"/>
    <x v="100"/>
    <x v="0"/>
    <x v="1"/>
    <m/>
    <m/>
    <m/>
    <n v="0"/>
    <m/>
    <n v="0"/>
    <m/>
  </r>
  <r>
    <x v="18"/>
    <x v="1"/>
    <x v="3"/>
    <x v="0"/>
    <x v="1"/>
    <m/>
    <m/>
    <m/>
    <n v="2451664"/>
    <m/>
    <n v="2451664"/>
    <m/>
  </r>
  <r>
    <x v="18"/>
    <x v="1"/>
    <x v="13"/>
    <x v="0"/>
    <x v="1"/>
    <m/>
    <m/>
    <m/>
    <n v="434919"/>
    <m/>
    <n v="434919"/>
    <m/>
  </r>
  <r>
    <x v="18"/>
    <x v="1"/>
    <x v="15"/>
    <x v="0"/>
    <x v="1"/>
    <m/>
    <m/>
    <m/>
    <n v="113631"/>
    <m/>
    <n v="113631"/>
    <m/>
  </r>
  <r>
    <x v="18"/>
    <x v="1"/>
    <x v="76"/>
    <x v="0"/>
    <x v="1"/>
    <m/>
    <m/>
    <m/>
    <n v="0"/>
    <m/>
    <n v="0"/>
    <m/>
  </r>
  <r>
    <x v="18"/>
    <x v="1"/>
    <x v="92"/>
    <x v="0"/>
    <x v="1"/>
    <m/>
    <m/>
    <m/>
    <n v="0"/>
    <m/>
    <n v="0"/>
    <m/>
  </r>
  <r>
    <x v="18"/>
    <x v="1"/>
    <x v="125"/>
    <x v="0"/>
    <x v="1"/>
    <m/>
    <m/>
    <m/>
    <n v="0"/>
    <m/>
    <n v="0"/>
    <m/>
  </r>
  <r>
    <x v="18"/>
    <x v="1"/>
    <x v="187"/>
    <x v="0"/>
    <x v="1"/>
    <m/>
    <m/>
    <m/>
    <n v="0"/>
    <m/>
    <n v="0"/>
    <m/>
  </r>
  <r>
    <x v="18"/>
    <x v="1"/>
    <x v="147"/>
    <x v="0"/>
    <x v="1"/>
    <m/>
    <m/>
    <m/>
    <n v="0"/>
    <m/>
    <n v="0"/>
    <m/>
  </r>
  <r>
    <x v="18"/>
    <x v="1"/>
    <x v="127"/>
    <x v="0"/>
    <x v="1"/>
    <m/>
    <m/>
    <m/>
    <n v="0"/>
    <m/>
    <n v="0"/>
    <m/>
  </r>
  <r>
    <x v="18"/>
    <x v="1"/>
    <x v="141"/>
    <x v="0"/>
    <x v="1"/>
    <m/>
    <m/>
    <m/>
    <n v="0"/>
    <m/>
    <n v="0"/>
    <m/>
  </r>
  <r>
    <x v="18"/>
    <x v="5"/>
    <x v="89"/>
    <x v="0"/>
    <x v="1"/>
    <m/>
    <m/>
    <m/>
    <n v="0"/>
    <m/>
    <n v="0"/>
    <m/>
  </r>
  <r>
    <x v="18"/>
    <x v="5"/>
    <x v="69"/>
    <x v="0"/>
    <x v="1"/>
    <m/>
    <m/>
    <m/>
    <n v="86793"/>
    <m/>
    <n v="86793"/>
    <m/>
  </r>
  <r>
    <x v="18"/>
    <x v="5"/>
    <x v="33"/>
    <x v="0"/>
    <x v="1"/>
    <m/>
    <m/>
    <m/>
    <n v="1277349"/>
    <m/>
    <n v="1277349"/>
    <m/>
  </r>
  <r>
    <x v="18"/>
    <x v="5"/>
    <x v="39"/>
    <x v="0"/>
    <x v="1"/>
    <m/>
    <m/>
    <m/>
    <n v="28052"/>
    <m/>
    <n v="28052"/>
    <m/>
  </r>
  <r>
    <x v="18"/>
    <x v="5"/>
    <x v="22"/>
    <x v="0"/>
    <x v="1"/>
    <m/>
    <m/>
    <m/>
    <n v="63234"/>
    <m/>
    <n v="63234"/>
    <m/>
  </r>
  <r>
    <x v="18"/>
    <x v="5"/>
    <x v="66"/>
    <x v="0"/>
    <x v="1"/>
    <m/>
    <m/>
    <m/>
    <n v="0"/>
    <m/>
    <n v="0"/>
    <m/>
  </r>
  <r>
    <x v="18"/>
    <x v="7"/>
    <x v="121"/>
    <x v="0"/>
    <x v="1"/>
    <m/>
    <m/>
    <m/>
    <n v="0"/>
    <m/>
    <n v="0"/>
    <m/>
  </r>
  <r>
    <x v="18"/>
    <x v="7"/>
    <x v="52"/>
    <x v="0"/>
    <x v="1"/>
    <m/>
    <m/>
    <m/>
    <n v="0"/>
    <m/>
    <n v="0"/>
    <m/>
  </r>
  <r>
    <x v="18"/>
    <x v="7"/>
    <x v="82"/>
    <x v="0"/>
    <x v="1"/>
    <m/>
    <m/>
    <m/>
    <n v="0"/>
    <m/>
    <n v="0"/>
    <m/>
  </r>
  <r>
    <x v="18"/>
    <x v="7"/>
    <x v="117"/>
    <x v="0"/>
    <x v="1"/>
    <m/>
    <m/>
    <m/>
    <n v="0"/>
    <m/>
    <n v="0"/>
    <m/>
  </r>
  <r>
    <x v="18"/>
    <x v="7"/>
    <x v="115"/>
    <x v="0"/>
    <x v="1"/>
    <m/>
    <m/>
    <m/>
    <n v="0"/>
    <m/>
    <n v="0"/>
    <m/>
  </r>
  <r>
    <x v="18"/>
    <x v="7"/>
    <x v="139"/>
    <x v="0"/>
    <x v="1"/>
    <m/>
    <m/>
    <m/>
    <n v="0"/>
    <m/>
    <n v="0"/>
    <m/>
  </r>
  <r>
    <x v="18"/>
    <x v="7"/>
    <x v="72"/>
    <x v="0"/>
    <x v="1"/>
    <m/>
    <m/>
    <m/>
    <n v="0"/>
    <m/>
    <n v="0"/>
    <m/>
  </r>
  <r>
    <x v="18"/>
    <x v="7"/>
    <x v="62"/>
    <x v="0"/>
    <x v="1"/>
    <m/>
    <m/>
    <m/>
    <n v="0"/>
    <m/>
    <n v="0"/>
    <m/>
  </r>
  <r>
    <x v="18"/>
    <x v="7"/>
    <x v="133"/>
    <x v="0"/>
    <x v="1"/>
    <m/>
    <m/>
    <m/>
    <n v="0"/>
    <m/>
    <n v="0"/>
    <m/>
  </r>
  <r>
    <x v="18"/>
    <x v="7"/>
    <x v="149"/>
    <x v="0"/>
    <x v="1"/>
    <m/>
    <m/>
    <m/>
    <n v="0"/>
    <m/>
    <n v="0"/>
    <m/>
  </r>
  <r>
    <x v="18"/>
    <x v="7"/>
    <x v="130"/>
    <x v="0"/>
    <x v="1"/>
    <m/>
    <m/>
    <m/>
    <n v="0"/>
    <m/>
    <n v="0"/>
    <m/>
  </r>
  <r>
    <x v="18"/>
    <x v="7"/>
    <x v="259"/>
    <x v="0"/>
    <x v="1"/>
    <m/>
    <m/>
    <m/>
    <n v="0"/>
    <m/>
    <n v="0"/>
    <m/>
  </r>
  <r>
    <x v="18"/>
    <x v="9"/>
    <x v="106"/>
    <x v="0"/>
    <x v="1"/>
    <m/>
    <m/>
    <m/>
    <n v="0"/>
    <m/>
    <n v="0"/>
    <m/>
  </r>
  <r>
    <x v="18"/>
    <x v="9"/>
    <x v="107"/>
    <x v="0"/>
    <x v="1"/>
    <m/>
    <m/>
    <m/>
    <n v="0"/>
    <m/>
    <n v="0"/>
    <m/>
  </r>
  <r>
    <x v="18"/>
    <x v="9"/>
    <x v="126"/>
    <x v="0"/>
    <x v="1"/>
    <m/>
    <m/>
    <m/>
    <n v="0"/>
    <m/>
    <n v="0"/>
    <m/>
  </r>
  <r>
    <x v="18"/>
    <x v="9"/>
    <x v="154"/>
    <x v="0"/>
    <x v="1"/>
    <m/>
    <m/>
    <m/>
    <n v="0"/>
    <m/>
    <n v="0"/>
    <m/>
  </r>
  <r>
    <x v="18"/>
    <x v="9"/>
    <x v="95"/>
    <x v="0"/>
    <x v="1"/>
    <m/>
    <m/>
    <m/>
    <n v="0"/>
    <m/>
    <n v="0"/>
    <m/>
  </r>
  <r>
    <x v="18"/>
    <x v="9"/>
    <x v="161"/>
    <x v="0"/>
    <x v="1"/>
    <m/>
    <m/>
    <m/>
    <n v="0"/>
    <m/>
    <n v="0"/>
    <m/>
  </r>
  <r>
    <x v="18"/>
    <x v="9"/>
    <x v="158"/>
    <x v="0"/>
    <x v="1"/>
    <m/>
    <m/>
    <m/>
    <n v="0"/>
    <m/>
    <n v="0"/>
    <m/>
  </r>
  <r>
    <x v="18"/>
    <x v="9"/>
    <x v="148"/>
    <x v="0"/>
    <x v="1"/>
    <m/>
    <m/>
    <m/>
    <n v="0"/>
    <m/>
    <n v="0"/>
    <m/>
  </r>
  <r>
    <x v="18"/>
    <x v="9"/>
    <x v="142"/>
    <x v="0"/>
    <x v="1"/>
    <m/>
    <m/>
    <m/>
    <n v="0"/>
    <m/>
    <n v="0"/>
    <m/>
  </r>
  <r>
    <x v="18"/>
    <x v="9"/>
    <x v="137"/>
    <x v="0"/>
    <x v="1"/>
    <m/>
    <m/>
    <m/>
    <n v="0"/>
    <m/>
    <n v="0"/>
    <m/>
  </r>
  <r>
    <x v="18"/>
    <x v="9"/>
    <x v="146"/>
    <x v="0"/>
    <x v="1"/>
    <m/>
    <m/>
    <m/>
    <n v="0"/>
    <m/>
    <n v="0"/>
    <m/>
  </r>
  <r>
    <x v="18"/>
    <x v="9"/>
    <x v="159"/>
    <x v="0"/>
    <x v="1"/>
    <m/>
    <m/>
    <m/>
    <n v="0"/>
    <m/>
    <n v="0"/>
    <m/>
  </r>
  <r>
    <x v="18"/>
    <x v="9"/>
    <x v="170"/>
    <x v="0"/>
    <x v="1"/>
    <m/>
    <m/>
    <m/>
    <n v="0"/>
    <m/>
    <n v="0"/>
    <m/>
  </r>
  <r>
    <x v="18"/>
    <x v="12"/>
    <x v="157"/>
    <x v="0"/>
    <x v="1"/>
    <m/>
    <m/>
    <m/>
    <n v="0"/>
    <m/>
    <n v="0"/>
    <m/>
  </r>
  <r>
    <x v="18"/>
    <x v="12"/>
    <x v="156"/>
    <x v="0"/>
    <x v="1"/>
    <m/>
    <m/>
    <m/>
    <n v="0"/>
    <m/>
    <n v="0"/>
    <m/>
  </r>
  <r>
    <x v="18"/>
    <x v="12"/>
    <x v="260"/>
    <x v="0"/>
    <x v="1"/>
    <m/>
    <m/>
    <m/>
    <n v="0"/>
    <m/>
    <n v="0"/>
    <m/>
  </r>
  <r>
    <x v="18"/>
    <x v="0"/>
    <x v="9"/>
    <x v="0"/>
    <x v="1"/>
    <m/>
    <m/>
    <m/>
    <n v="434274"/>
    <m/>
    <n v="434274"/>
    <m/>
  </r>
  <r>
    <x v="18"/>
    <x v="0"/>
    <x v="0"/>
    <x v="0"/>
    <x v="1"/>
    <m/>
    <m/>
    <m/>
    <n v="1425917"/>
    <m/>
    <n v="1425917"/>
    <m/>
  </r>
  <r>
    <x v="18"/>
    <x v="0"/>
    <x v="68"/>
    <x v="0"/>
    <x v="1"/>
    <m/>
    <m/>
    <m/>
    <n v="0"/>
    <m/>
    <n v="0"/>
    <m/>
  </r>
  <r>
    <x v="18"/>
    <x v="0"/>
    <x v="128"/>
    <x v="0"/>
    <x v="1"/>
    <m/>
    <m/>
    <m/>
    <n v="0"/>
    <m/>
    <n v="0"/>
    <m/>
  </r>
  <r>
    <x v="18"/>
    <x v="0"/>
    <x v="124"/>
    <x v="0"/>
    <x v="1"/>
    <m/>
    <m/>
    <m/>
    <n v="0"/>
    <m/>
    <n v="0"/>
    <m/>
  </r>
  <r>
    <x v="18"/>
    <x v="0"/>
    <x v="12"/>
    <x v="0"/>
    <x v="1"/>
    <m/>
    <m/>
    <m/>
    <n v="40851"/>
    <m/>
    <n v="40851"/>
    <m/>
  </r>
  <r>
    <x v="18"/>
    <x v="0"/>
    <x v="40"/>
    <x v="0"/>
    <x v="1"/>
    <m/>
    <m/>
    <m/>
    <n v="0"/>
    <m/>
    <n v="0"/>
    <m/>
  </r>
  <r>
    <x v="18"/>
    <x v="0"/>
    <x v="70"/>
    <x v="0"/>
    <x v="1"/>
    <m/>
    <m/>
    <m/>
    <n v="0"/>
    <m/>
    <n v="0"/>
    <m/>
  </r>
  <r>
    <x v="18"/>
    <x v="0"/>
    <x v="77"/>
    <x v="0"/>
    <x v="1"/>
    <m/>
    <m/>
    <m/>
    <n v="0"/>
    <m/>
    <n v="0"/>
    <m/>
  </r>
  <r>
    <x v="18"/>
    <x v="0"/>
    <x v="131"/>
    <x v="0"/>
    <x v="1"/>
    <m/>
    <m/>
    <m/>
    <n v="0"/>
    <m/>
    <n v="0"/>
    <m/>
  </r>
  <r>
    <x v="18"/>
    <x v="0"/>
    <x v="7"/>
    <x v="0"/>
    <x v="1"/>
    <m/>
    <m/>
    <m/>
    <n v="94803"/>
    <m/>
    <n v="94803"/>
    <m/>
  </r>
  <r>
    <x v="18"/>
    <x v="0"/>
    <x v="50"/>
    <x v="0"/>
    <x v="1"/>
    <m/>
    <m/>
    <m/>
    <n v="0"/>
    <m/>
    <n v="0"/>
    <m/>
  </r>
  <r>
    <x v="18"/>
    <x v="0"/>
    <x v="1"/>
    <x v="0"/>
    <x v="1"/>
    <m/>
    <m/>
    <m/>
    <n v="1441182"/>
    <m/>
    <n v="1441182"/>
    <m/>
  </r>
  <r>
    <x v="18"/>
    <x v="0"/>
    <x v="8"/>
    <x v="0"/>
    <x v="1"/>
    <m/>
    <m/>
    <m/>
    <n v="152780"/>
    <m/>
    <n v="152780"/>
    <m/>
  </r>
  <r>
    <x v="18"/>
    <x v="0"/>
    <x v="60"/>
    <x v="0"/>
    <x v="1"/>
    <m/>
    <m/>
    <m/>
    <n v="0"/>
    <m/>
    <n v="0"/>
    <m/>
  </r>
  <r>
    <x v="18"/>
    <x v="0"/>
    <x v="78"/>
    <x v="0"/>
    <x v="1"/>
    <m/>
    <m/>
    <m/>
    <n v="0"/>
    <m/>
    <n v="0"/>
    <m/>
  </r>
  <r>
    <x v="18"/>
    <x v="0"/>
    <x v="101"/>
    <x v="0"/>
    <x v="1"/>
    <m/>
    <m/>
    <m/>
    <n v="0"/>
    <m/>
    <n v="0"/>
    <m/>
  </r>
  <r>
    <x v="18"/>
    <x v="0"/>
    <x v="32"/>
    <x v="0"/>
    <x v="1"/>
    <m/>
    <m/>
    <m/>
    <n v="0"/>
    <m/>
    <n v="0"/>
    <m/>
  </r>
  <r>
    <x v="18"/>
    <x v="0"/>
    <x v="132"/>
    <x v="0"/>
    <x v="1"/>
    <m/>
    <m/>
    <m/>
    <n v="0"/>
    <m/>
    <n v="0"/>
    <m/>
  </r>
  <r>
    <x v="18"/>
    <x v="0"/>
    <x v="162"/>
    <x v="0"/>
    <x v="1"/>
    <m/>
    <m/>
    <m/>
    <n v="0"/>
    <m/>
    <n v="0"/>
    <m/>
  </r>
  <r>
    <x v="18"/>
    <x v="0"/>
    <x v="18"/>
    <x v="0"/>
    <x v="1"/>
    <m/>
    <m/>
    <m/>
    <n v="1201576"/>
    <m/>
    <n v="1201576"/>
    <m/>
  </r>
  <r>
    <x v="18"/>
    <x v="0"/>
    <x v="46"/>
    <x v="0"/>
    <x v="1"/>
    <m/>
    <m/>
    <m/>
    <n v="0"/>
    <m/>
    <n v="0"/>
    <m/>
  </r>
  <r>
    <x v="18"/>
    <x v="0"/>
    <x v="31"/>
    <x v="0"/>
    <x v="1"/>
    <m/>
    <m/>
    <m/>
    <n v="0"/>
    <m/>
    <n v="0"/>
    <m/>
  </r>
  <r>
    <x v="18"/>
    <x v="0"/>
    <x v="96"/>
    <x v="0"/>
    <x v="1"/>
    <m/>
    <m/>
    <m/>
    <n v="0"/>
    <m/>
    <n v="0"/>
    <m/>
  </r>
  <r>
    <x v="18"/>
    <x v="0"/>
    <x v="54"/>
    <x v="0"/>
    <x v="1"/>
    <m/>
    <m/>
    <m/>
    <n v="587163"/>
    <m/>
    <n v="587163"/>
    <m/>
  </r>
  <r>
    <x v="18"/>
    <x v="0"/>
    <x v="103"/>
    <x v="0"/>
    <x v="1"/>
    <m/>
    <m/>
    <m/>
    <n v="0"/>
    <m/>
    <n v="0"/>
    <m/>
  </r>
  <r>
    <x v="18"/>
    <x v="11"/>
    <x v="113"/>
    <x v="0"/>
    <x v="0"/>
    <m/>
    <m/>
    <m/>
    <m/>
    <m/>
    <n v="0"/>
    <n v="633"/>
  </r>
  <r>
    <x v="18"/>
    <x v="6"/>
    <x v="108"/>
    <x v="0"/>
    <x v="0"/>
    <m/>
    <m/>
    <m/>
    <m/>
    <m/>
    <n v="0"/>
    <n v="2878"/>
  </r>
  <r>
    <x v="18"/>
    <x v="6"/>
    <x v="91"/>
    <x v="0"/>
    <x v="0"/>
    <m/>
    <m/>
    <m/>
    <m/>
    <m/>
    <n v="0"/>
    <n v="2257"/>
  </r>
  <r>
    <x v="18"/>
    <x v="6"/>
    <x v="80"/>
    <x v="0"/>
    <x v="0"/>
    <m/>
    <m/>
    <m/>
    <m/>
    <m/>
    <n v="0"/>
    <n v="4415"/>
  </r>
  <r>
    <x v="18"/>
    <x v="6"/>
    <x v="44"/>
    <x v="0"/>
    <x v="0"/>
    <m/>
    <m/>
    <m/>
    <m/>
    <m/>
    <n v="0"/>
    <n v="11200"/>
  </r>
  <r>
    <x v="18"/>
    <x v="6"/>
    <x v="90"/>
    <x v="0"/>
    <x v="0"/>
    <m/>
    <m/>
    <m/>
    <m/>
    <m/>
    <n v="0"/>
    <n v="2998"/>
  </r>
  <r>
    <x v="18"/>
    <x v="6"/>
    <x v="177"/>
    <x v="0"/>
    <x v="0"/>
    <m/>
    <m/>
    <m/>
    <m/>
    <m/>
    <n v="0"/>
    <n v="203"/>
  </r>
  <r>
    <x v="18"/>
    <x v="6"/>
    <x v="61"/>
    <x v="0"/>
    <x v="0"/>
    <m/>
    <m/>
    <m/>
    <m/>
    <m/>
    <n v="0"/>
    <n v="3902"/>
  </r>
  <r>
    <x v="18"/>
    <x v="6"/>
    <x v="105"/>
    <x v="0"/>
    <x v="0"/>
    <m/>
    <m/>
    <m/>
    <m/>
    <m/>
    <n v="0"/>
    <n v="1229"/>
  </r>
  <r>
    <x v="18"/>
    <x v="6"/>
    <x v="138"/>
    <x v="0"/>
    <x v="0"/>
    <m/>
    <m/>
    <m/>
    <m/>
    <m/>
    <n v="0"/>
    <n v="186"/>
  </r>
  <r>
    <x v="18"/>
    <x v="8"/>
    <x v="136"/>
    <x v="0"/>
    <x v="0"/>
    <m/>
    <m/>
    <m/>
    <m/>
    <m/>
    <n v="0"/>
    <n v="348"/>
  </r>
  <r>
    <x v="18"/>
    <x v="8"/>
    <x v="182"/>
    <x v="0"/>
    <x v="0"/>
    <m/>
    <m/>
    <m/>
    <m/>
    <m/>
    <n v="0"/>
    <m/>
  </r>
  <r>
    <x v="18"/>
    <x v="8"/>
    <x v="179"/>
    <x v="0"/>
    <x v="0"/>
    <m/>
    <m/>
    <m/>
    <m/>
    <m/>
    <n v="0"/>
    <n v="269"/>
  </r>
  <r>
    <x v="18"/>
    <x v="8"/>
    <x v="135"/>
    <x v="0"/>
    <x v="0"/>
    <m/>
    <m/>
    <m/>
    <m/>
    <m/>
    <n v="0"/>
    <n v="37"/>
  </r>
  <r>
    <x v="18"/>
    <x v="8"/>
    <x v="114"/>
    <x v="0"/>
    <x v="0"/>
    <m/>
    <m/>
    <m/>
    <m/>
    <m/>
    <n v="0"/>
    <n v="1544"/>
  </r>
  <r>
    <x v="18"/>
    <x v="8"/>
    <x v="175"/>
    <x v="0"/>
    <x v="0"/>
    <m/>
    <m/>
    <m/>
    <m/>
    <m/>
    <n v="0"/>
    <n v="401"/>
  </r>
  <r>
    <x v="18"/>
    <x v="8"/>
    <x v="221"/>
    <x v="0"/>
    <x v="0"/>
    <m/>
    <m/>
    <m/>
    <m/>
    <m/>
    <n v="0"/>
    <n v="109"/>
  </r>
  <r>
    <x v="18"/>
    <x v="8"/>
    <x v="71"/>
    <x v="0"/>
    <x v="0"/>
    <m/>
    <m/>
    <m/>
    <m/>
    <m/>
    <n v="0"/>
    <n v="4455"/>
  </r>
  <r>
    <x v="18"/>
    <x v="8"/>
    <x v="171"/>
    <x v="0"/>
    <x v="0"/>
    <m/>
    <m/>
    <m/>
    <m/>
    <m/>
    <n v="0"/>
    <n v="80"/>
  </r>
  <r>
    <x v="18"/>
    <x v="8"/>
    <x v="83"/>
    <x v="0"/>
    <x v="0"/>
    <m/>
    <m/>
    <m/>
    <m/>
    <m/>
    <n v="0"/>
    <n v="284"/>
  </r>
  <r>
    <x v="18"/>
    <x v="10"/>
    <x v="109"/>
    <x v="0"/>
    <x v="0"/>
    <m/>
    <m/>
    <m/>
    <m/>
    <m/>
    <n v="0"/>
    <n v="1581"/>
  </r>
  <r>
    <x v="18"/>
    <x v="10"/>
    <x v="144"/>
    <x v="0"/>
    <x v="0"/>
    <m/>
    <m/>
    <m/>
    <m/>
    <m/>
    <n v="0"/>
    <n v="59"/>
  </r>
  <r>
    <x v="18"/>
    <x v="4"/>
    <x v="36"/>
    <x v="0"/>
    <x v="0"/>
    <m/>
    <m/>
    <m/>
    <m/>
    <m/>
    <n v="0"/>
    <n v="18239"/>
  </r>
  <r>
    <x v="18"/>
    <x v="4"/>
    <x v="57"/>
    <x v="0"/>
    <x v="0"/>
    <m/>
    <m/>
    <m/>
    <m/>
    <m/>
    <n v="0"/>
    <n v="4004"/>
  </r>
  <r>
    <x v="18"/>
    <x v="4"/>
    <x v="35"/>
    <x v="0"/>
    <x v="0"/>
    <m/>
    <m/>
    <m/>
    <m/>
    <m/>
    <n v="0"/>
    <n v="19833"/>
  </r>
  <r>
    <x v="18"/>
    <x v="4"/>
    <x v="34"/>
    <x v="0"/>
    <x v="0"/>
    <m/>
    <m/>
    <m/>
    <m/>
    <m/>
    <n v="0"/>
    <n v="16729"/>
  </r>
  <r>
    <x v="18"/>
    <x v="4"/>
    <x v="155"/>
    <x v="0"/>
    <x v="0"/>
    <m/>
    <m/>
    <m/>
    <m/>
    <m/>
    <n v="0"/>
    <m/>
  </r>
  <r>
    <x v="18"/>
    <x v="4"/>
    <x v="65"/>
    <x v="0"/>
    <x v="0"/>
    <m/>
    <m/>
    <m/>
    <m/>
    <m/>
    <n v="0"/>
    <n v="8857"/>
  </r>
  <r>
    <x v="18"/>
    <x v="4"/>
    <x v="53"/>
    <x v="0"/>
    <x v="0"/>
    <m/>
    <m/>
    <m/>
    <m/>
    <m/>
    <n v="0"/>
    <n v="8577"/>
  </r>
  <r>
    <x v="18"/>
    <x v="4"/>
    <x v="45"/>
    <x v="0"/>
    <x v="0"/>
    <m/>
    <m/>
    <m/>
    <m/>
    <m/>
    <n v="0"/>
    <n v="10426"/>
  </r>
  <r>
    <x v="18"/>
    <x v="4"/>
    <x v="27"/>
    <x v="0"/>
    <x v="0"/>
    <m/>
    <m/>
    <m/>
    <m/>
    <m/>
    <n v="0"/>
    <n v="77057"/>
  </r>
  <r>
    <x v="18"/>
    <x v="4"/>
    <x v="17"/>
    <x v="0"/>
    <x v="0"/>
    <m/>
    <m/>
    <m/>
    <m/>
    <m/>
    <n v="0"/>
    <n v="27679"/>
  </r>
  <r>
    <x v="18"/>
    <x v="4"/>
    <x v="56"/>
    <x v="0"/>
    <x v="0"/>
    <m/>
    <m/>
    <m/>
    <m/>
    <m/>
    <n v="0"/>
    <n v="11983"/>
  </r>
  <r>
    <x v="18"/>
    <x v="4"/>
    <x v="73"/>
    <x v="0"/>
    <x v="0"/>
    <m/>
    <m/>
    <m/>
    <m/>
    <m/>
    <n v="0"/>
    <n v="4275"/>
  </r>
  <r>
    <x v="18"/>
    <x v="2"/>
    <x v="87"/>
    <x v="0"/>
    <x v="0"/>
    <m/>
    <m/>
    <m/>
    <m/>
    <m/>
    <n v="0"/>
    <n v="3198"/>
  </r>
  <r>
    <x v="18"/>
    <x v="2"/>
    <x v="84"/>
    <x v="0"/>
    <x v="0"/>
    <m/>
    <m/>
    <m/>
    <m/>
    <m/>
    <n v="0"/>
    <n v="8313"/>
  </r>
  <r>
    <x v="18"/>
    <x v="2"/>
    <x v="20"/>
    <x v="0"/>
    <x v="0"/>
    <m/>
    <m/>
    <m/>
    <m/>
    <m/>
    <n v="0"/>
    <n v="32619"/>
  </r>
  <r>
    <x v="18"/>
    <x v="2"/>
    <x v="49"/>
    <x v="0"/>
    <x v="0"/>
    <m/>
    <m/>
    <m/>
    <m/>
    <m/>
    <n v="0"/>
    <n v="14628"/>
  </r>
  <r>
    <x v="18"/>
    <x v="2"/>
    <x v="10"/>
    <x v="0"/>
    <x v="0"/>
    <m/>
    <m/>
    <m/>
    <m/>
    <m/>
    <n v="0"/>
    <n v="26902"/>
  </r>
  <r>
    <x v="18"/>
    <x v="2"/>
    <x v="110"/>
    <x v="0"/>
    <x v="0"/>
    <m/>
    <m/>
    <m/>
    <m/>
    <m/>
    <n v="0"/>
    <n v="522"/>
  </r>
  <r>
    <x v="18"/>
    <x v="2"/>
    <x v="88"/>
    <x v="0"/>
    <x v="0"/>
    <m/>
    <m/>
    <m/>
    <m/>
    <m/>
    <n v="0"/>
    <n v="4500"/>
  </r>
  <r>
    <x v="18"/>
    <x v="2"/>
    <x v="48"/>
    <x v="0"/>
    <x v="0"/>
    <m/>
    <m/>
    <m/>
    <m/>
    <m/>
    <n v="0"/>
    <n v="9838"/>
  </r>
  <r>
    <x v="18"/>
    <x v="2"/>
    <x v="47"/>
    <x v="0"/>
    <x v="0"/>
    <m/>
    <m/>
    <m/>
    <m/>
    <m/>
    <n v="0"/>
    <n v="13022"/>
  </r>
  <r>
    <x v="18"/>
    <x v="2"/>
    <x v="58"/>
    <x v="0"/>
    <x v="0"/>
    <m/>
    <m/>
    <m/>
    <m/>
    <m/>
    <n v="0"/>
    <n v="6224"/>
  </r>
  <r>
    <x v="18"/>
    <x v="2"/>
    <x v="112"/>
    <x v="0"/>
    <x v="0"/>
    <m/>
    <m/>
    <m/>
    <m/>
    <m/>
    <n v="0"/>
    <n v="1619"/>
  </r>
  <r>
    <x v="18"/>
    <x v="2"/>
    <x v="120"/>
    <x v="0"/>
    <x v="0"/>
    <m/>
    <m/>
    <m/>
    <m/>
    <m/>
    <n v="0"/>
    <n v="672"/>
  </r>
  <r>
    <x v="18"/>
    <x v="2"/>
    <x v="11"/>
    <x v="0"/>
    <x v="0"/>
    <m/>
    <m/>
    <m/>
    <m/>
    <m/>
    <n v="0"/>
    <n v="33374"/>
  </r>
  <r>
    <x v="18"/>
    <x v="2"/>
    <x v="4"/>
    <x v="0"/>
    <x v="0"/>
    <m/>
    <m/>
    <m/>
    <m/>
    <m/>
    <n v="0"/>
    <n v="52429"/>
  </r>
  <r>
    <x v="18"/>
    <x v="2"/>
    <x v="59"/>
    <x v="0"/>
    <x v="0"/>
    <m/>
    <m/>
    <m/>
    <m/>
    <m/>
    <n v="0"/>
    <n v="5832"/>
  </r>
  <r>
    <x v="18"/>
    <x v="2"/>
    <x v="86"/>
    <x v="0"/>
    <x v="0"/>
    <m/>
    <m/>
    <m/>
    <m/>
    <m/>
    <n v="0"/>
    <n v="3108"/>
  </r>
  <r>
    <x v="18"/>
    <x v="2"/>
    <x v="43"/>
    <x v="0"/>
    <x v="0"/>
    <m/>
    <m/>
    <m/>
    <m/>
    <m/>
    <n v="0"/>
    <n v="9669"/>
  </r>
  <r>
    <x v="18"/>
    <x v="2"/>
    <x v="81"/>
    <x v="0"/>
    <x v="0"/>
    <m/>
    <m/>
    <m/>
    <m/>
    <m/>
    <n v="0"/>
    <n v="2837"/>
  </r>
  <r>
    <x v="18"/>
    <x v="2"/>
    <x v="26"/>
    <x v="0"/>
    <x v="0"/>
    <m/>
    <m/>
    <m/>
    <m/>
    <m/>
    <n v="0"/>
    <n v="14240"/>
  </r>
  <r>
    <x v="18"/>
    <x v="2"/>
    <x v="29"/>
    <x v="0"/>
    <x v="0"/>
    <m/>
    <m/>
    <m/>
    <m/>
    <m/>
    <n v="0"/>
    <n v="11000"/>
  </r>
  <r>
    <x v="18"/>
    <x v="2"/>
    <x v="122"/>
    <x v="0"/>
    <x v="0"/>
    <m/>
    <m/>
    <m/>
    <m/>
    <m/>
    <n v="0"/>
    <n v="242"/>
  </r>
  <r>
    <x v="18"/>
    <x v="3"/>
    <x v="97"/>
    <x v="0"/>
    <x v="0"/>
    <m/>
    <m/>
    <m/>
    <m/>
    <m/>
    <n v="0"/>
    <n v="5654"/>
  </r>
  <r>
    <x v="18"/>
    <x v="3"/>
    <x v="55"/>
    <x v="0"/>
    <x v="0"/>
    <m/>
    <m/>
    <m/>
    <m/>
    <m/>
    <n v="0"/>
    <n v="5401"/>
  </r>
  <r>
    <x v="18"/>
    <x v="3"/>
    <x v="16"/>
    <x v="0"/>
    <x v="0"/>
    <m/>
    <m/>
    <m/>
    <m/>
    <m/>
    <n v="0"/>
    <n v="13734"/>
  </r>
  <r>
    <x v="18"/>
    <x v="3"/>
    <x v="74"/>
    <x v="0"/>
    <x v="0"/>
    <m/>
    <m/>
    <m/>
    <m/>
    <m/>
    <n v="0"/>
    <n v="4387"/>
  </r>
  <r>
    <x v="18"/>
    <x v="3"/>
    <x v="63"/>
    <x v="0"/>
    <x v="0"/>
    <m/>
    <m/>
    <m/>
    <m/>
    <m/>
    <n v="0"/>
    <n v="4431"/>
  </r>
  <r>
    <x v="18"/>
    <x v="3"/>
    <x v="38"/>
    <x v="0"/>
    <x v="0"/>
    <m/>
    <m/>
    <m/>
    <m/>
    <m/>
    <n v="0"/>
    <n v="9389"/>
  </r>
  <r>
    <x v="18"/>
    <x v="3"/>
    <x v="42"/>
    <x v="0"/>
    <x v="0"/>
    <m/>
    <m/>
    <m/>
    <m/>
    <m/>
    <n v="0"/>
    <n v="8416"/>
  </r>
  <r>
    <x v="18"/>
    <x v="3"/>
    <x v="104"/>
    <x v="0"/>
    <x v="0"/>
    <m/>
    <m/>
    <m/>
    <m/>
    <m/>
    <n v="0"/>
    <n v="677"/>
  </r>
  <r>
    <x v="18"/>
    <x v="3"/>
    <x v="111"/>
    <x v="0"/>
    <x v="0"/>
    <m/>
    <m/>
    <m/>
    <m/>
    <m/>
    <n v="0"/>
    <n v="303"/>
  </r>
  <r>
    <x v="18"/>
    <x v="3"/>
    <x v="134"/>
    <x v="0"/>
    <x v="0"/>
    <m/>
    <m/>
    <m/>
    <m/>
    <m/>
    <n v="0"/>
    <n v="113"/>
  </r>
  <r>
    <x v="18"/>
    <x v="3"/>
    <x v="51"/>
    <x v="0"/>
    <x v="0"/>
    <m/>
    <m/>
    <m/>
    <m/>
    <m/>
    <n v="0"/>
    <n v="5941"/>
  </r>
  <r>
    <x v="18"/>
    <x v="3"/>
    <x v="98"/>
    <x v="0"/>
    <x v="0"/>
    <m/>
    <m/>
    <m/>
    <m/>
    <m/>
    <n v="0"/>
    <n v="1579"/>
  </r>
  <r>
    <x v="18"/>
    <x v="3"/>
    <x v="119"/>
    <x v="0"/>
    <x v="0"/>
    <m/>
    <m/>
    <m/>
    <m/>
    <m/>
    <n v="0"/>
    <n v="305"/>
  </r>
  <r>
    <x v="18"/>
    <x v="3"/>
    <x v="190"/>
    <x v="0"/>
    <x v="0"/>
    <m/>
    <m/>
    <m/>
    <m/>
    <m/>
    <n v="0"/>
    <n v="106"/>
  </r>
  <r>
    <x v="18"/>
    <x v="1"/>
    <x v="23"/>
    <x v="0"/>
    <x v="0"/>
    <m/>
    <m/>
    <m/>
    <m/>
    <m/>
    <n v="0"/>
    <n v="14822"/>
  </r>
  <r>
    <x v="18"/>
    <x v="1"/>
    <x v="24"/>
    <x v="0"/>
    <x v="0"/>
    <m/>
    <m/>
    <m/>
    <m/>
    <m/>
    <n v="0"/>
    <n v="24524"/>
  </r>
  <r>
    <x v="18"/>
    <x v="1"/>
    <x v="79"/>
    <x v="0"/>
    <x v="0"/>
    <m/>
    <m/>
    <m/>
    <m/>
    <m/>
    <n v="0"/>
    <n v="2350"/>
  </r>
  <r>
    <x v="18"/>
    <x v="1"/>
    <x v="41"/>
    <x v="0"/>
    <x v="0"/>
    <m/>
    <m/>
    <m/>
    <m/>
    <m/>
    <n v="0"/>
    <n v="7593"/>
  </r>
  <r>
    <x v="18"/>
    <x v="1"/>
    <x v="2"/>
    <x v="0"/>
    <x v="0"/>
    <m/>
    <m/>
    <m/>
    <m/>
    <m/>
    <n v="0"/>
    <n v="57394"/>
  </r>
  <r>
    <x v="18"/>
    <x v="1"/>
    <x v="21"/>
    <x v="0"/>
    <x v="0"/>
    <m/>
    <m/>
    <m/>
    <m/>
    <m/>
    <n v="0"/>
    <n v="21947"/>
  </r>
  <r>
    <x v="18"/>
    <x v="1"/>
    <x v="5"/>
    <x v="0"/>
    <x v="0"/>
    <m/>
    <m/>
    <m/>
    <m/>
    <m/>
    <n v="0"/>
    <n v="40120"/>
  </r>
  <r>
    <x v="18"/>
    <x v="1"/>
    <x v="37"/>
    <x v="0"/>
    <x v="0"/>
    <m/>
    <m/>
    <m/>
    <m/>
    <m/>
    <n v="0"/>
    <n v="4814"/>
  </r>
  <r>
    <x v="18"/>
    <x v="1"/>
    <x v="19"/>
    <x v="0"/>
    <x v="0"/>
    <m/>
    <m/>
    <m/>
    <m/>
    <m/>
    <n v="0"/>
    <n v="26919"/>
  </r>
  <r>
    <x v="18"/>
    <x v="1"/>
    <x v="30"/>
    <x v="0"/>
    <x v="0"/>
    <m/>
    <m/>
    <m/>
    <m/>
    <m/>
    <n v="0"/>
    <n v="11895"/>
  </r>
  <r>
    <x v="18"/>
    <x v="1"/>
    <x v="14"/>
    <x v="0"/>
    <x v="0"/>
    <m/>
    <m/>
    <m/>
    <m/>
    <m/>
    <n v="0"/>
    <n v="30626"/>
  </r>
  <r>
    <x v="18"/>
    <x v="1"/>
    <x v="6"/>
    <x v="0"/>
    <x v="0"/>
    <m/>
    <m/>
    <m/>
    <m/>
    <m/>
    <n v="0"/>
    <n v="50410"/>
  </r>
  <r>
    <x v="18"/>
    <x v="1"/>
    <x v="25"/>
    <x v="0"/>
    <x v="0"/>
    <m/>
    <m/>
    <m/>
    <m/>
    <m/>
    <n v="0"/>
    <n v="22384"/>
  </r>
  <r>
    <x v="18"/>
    <x v="1"/>
    <x v="28"/>
    <x v="0"/>
    <x v="0"/>
    <m/>
    <m/>
    <m/>
    <m/>
    <m/>
    <n v="0"/>
    <n v="10176"/>
  </r>
  <r>
    <x v="18"/>
    <x v="1"/>
    <x v="169"/>
    <x v="0"/>
    <x v="0"/>
    <m/>
    <m/>
    <m/>
    <m/>
    <m/>
    <n v="0"/>
    <n v="297"/>
  </r>
  <r>
    <x v="18"/>
    <x v="1"/>
    <x v="64"/>
    <x v="0"/>
    <x v="0"/>
    <m/>
    <m/>
    <m/>
    <m/>
    <m/>
    <n v="0"/>
    <n v="4430"/>
  </r>
  <r>
    <x v="18"/>
    <x v="1"/>
    <x v="75"/>
    <x v="0"/>
    <x v="0"/>
    <m/>
    <m/>
    <m/>
    <m/>
    <m/>
    <n v="0"/>
    <n v="3690"/>
  </r>
  <r>
    <x v="18"/>
    <x v="1"/>
    <x v="94"/>
    <x v="0"/>
    <x v="0"/>
    <m/>
    <m/>
    <m/>
    <m/>
    <m/>
    <n v="0"/>
    <n v="4459"/>
  </r>
  <r>
    <x v="18"/>
    <x v="1"/>
    <x v="163"/>
    <x v="0"/>
    <x v="0"/>
    <m/>
    <m/>
    <m/>
    <m/>
    <m/>
    <n v="0"/>
    <n v="109"/>
  </r>
  <r>
    <x v="18"/>
    <x v="1"/>
    <x v="166"/>
    <x v="0"/>
    <x v="0"/>
    <m/>
    <m/>
    <m/>
    <m/>
    <m/>
    <n v="0"/>
    <n v="385"/>
  </r>
  <r>
    <x v="18"/>
    <x v="1"/>
    <x v="116"/>
    <x v="0"/>
    <x v="0"/>
    <m/>
    <m/>
    <m/>
    <m/>
    <m/>
    <n v="0"/>
    <n v="1691"/>
  </r>
  <r>
    <x v="18"/>
    <x v="1"/>
    <x v="145"/>
    <x v="0"/>
    <x v="0"/>
    <m/>
    <m/>
    <m/>
    <m/>
    <m/>
    <n v="0"/>
    <n v="27"/>
  </r>
  <r>
    <x v="18"/>
    <x v="1"/>
    <x v="150"/>
    <x v="0"/>
    <x v="0"/>
    <m/>
    <m/>
    <m/>
    <m/>
    <m/>
    <n v="0"/>
    <m/>
  </r>
  <r>
    <x v="18"/>
    <x v="1"/>
    <x v="118"/>
    <x v="0"/>
    <x v="0"/>
    <m/>
    <m/>
    <m/>
    <m/>
    <m/>
    <n v="0"/>
    <n v="967"/>
  </r>
  <r>
    <x v="18"/>
    <x v="1"/>
    <x v="153"/>
    <x v="0"/>
    <x v="0"/>
    <m/>
    <m/>
    <m/>
    <m/>
    <m/>
    <n v="0"/>
    <n v="186"/>
  </r>
  <r>
    <x v="18"/>
    <x v="1"/>
    <x v="129"/>
    <x v="0"/>
    <x v="0"/>
    <m/>
    <m/>
    <m/>
    <m/>
    <m/>
    <n v="0"/>
    <n v="154"/>
  </r>
  <r>
    <x v="18"/>
    <x v="1"/>
    <x v="93"/>
    <x v="0"/>
    <x v="0"/>
    <m/>
    <m/>
    <m/>
    <m/>
    <m/>
    <n v="0"/>
    <n v="1969"/>
  </r>
  <r>
    <x v="18"/>
    <x v="1"/>
    <x v="67"/>
    <x v="0"/>
    <x v="0"/>
    <m/>
    <m/>
    <m/>
    <m/>
    <m/>
    <n v="0"/>
    <n v="3464"/>
  </r>
  <r>
    <x v="18"/>
    <x v="1"/>
    <x v="85"/>
    <x v="0"/>
    <x v="0"/>
    <m/>
    <m/>
    <m/>
    <m/>
    <m/>
    <n v="0"/>
    <n v="2195"/>
  </r>
  <r>
    <x v="18"/>
    <x v="1"/>
    <x v="99"/>
    <x v="0"/>
    <x v="0"/>
    <m/>
    <m/>
    <m/>
    <m/>
    <m/>
    <n v="0"/>
    <n v="873"/>
  </r>
  <r>
    <x v="18"/>
    <x v="1"/>
    <x v="123"/>
    <x v="0"/>
    <x v="0"/>
    <m/>
    <m/>
    <m/>
    <m/>
    <m/>
    <n v="0"/>
    <n v="895"/>
  </r>
  <r>
    <x v="18"/>
    <x v="1"/>
    <x v="100"/>
    <x v="0"/>
    <x v="0"/>
    <m/>
    <m/>
    <m/>
    <m/>
    <m/>
    <n v="0"/>
    <n v="1655"/>
  </r>
  <r>
    <x v="18"/>
    <x v="1"/>
    <x v="3"/>
    <x v="0"/>
    <x v="0"/>
    <m/>
    <m/>
    <m/>
    <m/>
    <m/>
    <n v="0"/>
    <n v="44830"/>
  </r>
  <r>
    <x v="18"/>
    <x v="1"/>
    <x v="13"/>
    <x v="0"/>
    <x v="0"/>
    <m/>
    <m/>
    <m/>
    <m/>
    <m/>
    <n v="0"/>
    <n v="23599"/>
  </r>
  <r>
    <x v="18"/>
    <x v="1"/>
    <x v="15"/>
    <x v="0"/>
    <x v="0"/>
    <m/>
    <m/>
    <m/>
    <m/>
    <m/>
    <n v="0"/>
    <n v="20740"/>
  </r>
  <r>
    <x v="18"/>
    <x v="1"/>
    <x v="76"/>
    <x v="0"/>
    <x v="0"/>
    <m/>
    <m/>
    <m/>
    <m/>
    <m/>
    <n v="0"/>
    <n v="2969"/>
  </r>
  <r>
    <x v="18"/>
    <x v="1"/>
    <x v="92"/>
    <x v="0"/>
    <x v="0"/>
    <m/>
    <m/>
    <m/>
    <m/>
    <m/>
    <n v="0"/>
    <n v="1007"/>
  </r>
  <r>
    <x v="18"/>
    <x v="1"/>
    <x v="125"/>
    <x v="0"/>
    <x v="0"/>
    <m/>
    <m/>
    <m/>
    <m/>
    <m/>
    <n v="0"/>
    <n v="67"/>
  </r>
  <r>
    <x v="18"/>
    <x v="1"/>
    <x v="187"/>
    <x v="0"/>
    <x v="0"/>
    <m/>
    <m/>
    <m/>
    <m/>
    <m/>
    <n v="0"/>
    <m/>
  </r>
  <r>
    <x v="18"/>
    <x v="1"/>
    <x v="147"/>
    <x v="0"/>
    <x v="0"/>
    <m/>
    <m/>
    <m/>
    <m/>
    <m/>
    <n v="0"/>
    <n v="110"/>
  </r>
  <r>
    <x v="18"/>
    <x v="1"/>
    <x v="127"/>
    <x v="0"/>
    <x v="0"/>
    <m/>
    <m/>
    <m/>
    <m/>
    <m/>
    <n v="0"/>
    <n v="287"/>
  </r>
  <r>
    <x v="18"/>
    <x v="1"/>
    <x v="141"/>
    <x v="0"/>
    <x v="0"/>
    <m/>
    <m/>
    <m/>
    <m/>
    <m/>
    <n v="0"/>
    <n v="52"/>
  </r>
  <r>
    <x v="18"/>
    <x v="5"/>
    <x v="89"/>
    <x v="0"/>
    <x v="0"/>
    <m/>
    <m/>
    <m/>
    <m/>
    <m/>
    <n v="0"/>
    <n v="1347"/>
  </r>
  <r>
    <x v="18"/>
    <x v="5"/>
    <x v="69"/>
    <x v="0"/>
    <x v="0"/>
    <m/>
    <m/>
    <m/>
    <m/>
    <m/>
    <n v="0"/>
    <n v="12939"/>
  </r>
  <r>
    <x v="18"/>
    <x v="5"/>
    <x v="33"/>
    <x v="0"/>
    <x v="0"/>
    <m/>
    <m/>
    <m/>
    <m/>
    <m/>
    <n v="0"/>
    <n v="20592"/>
  </r>
  <r>
    <x v="18"/>
    <x v="5"/>
    <x v="39"/>
    <x v="0"/>
    <x v="0"/>
    <m/>
    <m/>
    <m/>
    <m/>
    <m/>
    <n v="0"/>
    <n v="19701"/>
  </r>
  <r>
    <x v="18"/>
    <x v="5"/>
    <x v="22"/>
    <x v="0"/>
    <x v="0"/>
    <m/>
    <m/>
    <m/>
    <m/>
    <m/>
    <n v="0"/>
    <n v="10708"/>
  </r>
  <r>
    <x v="18"/>
    <x v="5"/>
    <x v="66"/>
    <x v="0"/>
    <x v="0"/>
    <m/>
    <m/>
    <m/>
    <m/>
    <m/>
    <n v="0"/>
    <n v="1969"/>
  </r>
  <r>
    <x v="18"/>
    <x v="7"/>
    <x v="121"/>
    <x v="0"/>
    <x v="0"/>
    <m/>
    <m/>
    <m/>
    <m/>
    <m/>
    <n v="0"/>
    <n v="146"/>
  </r>
  <r>
    <x v="18"/>
    <x v="7"/>
    <x v="52"/>
    <x v="0"/>
    <x v="0"/>
    <m/>
    <m/>
    <m/>
    <m/>
    <m/>
    <n v="0"/>
    <n v="4301"/>
  </r>
  <r>
    <x v="18"/>
    <x v="7"/>
    <x v="82"/>
    <x v="0"/>
    <x v="0"/>
    <m/>
    <m/>
    <m/>
    <m/>
    <m/>
    <n v="0"/>
    <n v="2285"/>
  </r>
  <r>
    <x v="18"/>
    <x v="7"/>
    <x v="117"/>
    <x v="0"/>
    <x v="0"/>
    <m/>
    <m/>
    <m/>
    <m/>
    <m/>
    <n v="0"/>
    <n v="913"/>
  </r>
  <r>
    <x v="18"/>
    <x v="7"/>
    <x v="115"/>
    <x v="0"/>
    <x v="0"/>
    <m/>
    <m/>
    <m/>
    <m/>
    <m/>
    <n v="0"/>
    <n v="749"/>
  </r>
  <r>
    <x v="18"/>
    <x v="7"/>
    <x v="139"/>
    <x v="0"/>
    <x v="0"/>
    <m/>
    <m/>
    <m/>
    <m/>
    <m/>
    <n v="0"/>
    <m/>
  </r>
  <r>
    <x v="18"/>
    <x v="7"/>
    <x v="72"/>
    <x v="0"/>
    <x v="0"/>
    <m/>
    <m/>
    <m/>
    <m/>
    <m/>
    <n v="0"/>
    <n v="3526"/>
  </r>
  <r>
    <x v="18"/>
    <x v="7"/>
    <x v="62"/>
    <x v="0"/>
    <x v="0"/>
    <m/>
    <m/>
    <m/>
    <m/>
    <m/>
    <n v="0"/>
    <n v="4999"/>
  </r>
  <r>
    <x v="18"/>
    <x v="7"/>
    <x v="133"/>
    <x v="0"/>
    <x v="0"/>
    <m/>
    <m/>
    <m/>
    <m/>
    <m/>
    <n v="0"/>
    <n v="270"/>
  </r>
  <r>
    <x v="18"/>
    <x v="7"/>
    <x v="149"/>
    <x v="0"/>
    <x v="0"/>
    <m/>
    <m/>
    <m/>
    <m/>
    <m/>
    <n v="0"/>
    <n v="72"/>
  </r>
  <r>
    <x v="18"/>
    <x v="7"/>
    <x v="130"/>
    <x v="0"/>
    <x v="0"/>
    <m/>
    <m/>
    <m/>
    <m/>
    <m/>
    <n v="0"/>
    <n v="195"/>
  </r>
  <r>
    <x v="18"/>
    <x v="7"/>
    <x v="259"/>
    <x v="0"/>
    <x v="0"/>
    <m/>
    <m/>
    <m/>
    <m/>
    <m/>
    <n v="0"/>
    <m/>
  </r>
  <r>
    <x v="18"/>
    <x v="9"/>
    <x v="106"/>
    <x v="0"/>
    <x v="0"/>
    <m/>
    <m/>
    <m/>
    <m/>
    <m/>
    <n v="0"/>
    <n v="737"/>
  </r>
  <r>
    <x v="18"/>
    <x v="9"/>
    <x v="107"/>
    <x v="0"/>
    <x v="0"/>
    <m/>
    <m/>
    <m/>
    <m/>
    <m/>
    <n v="0"/>
    <n v="294"/>
  </r>
  <r>
    <x v="18"/>
    <x v="9"/>
    <x v="126"/>
    <x v="0"/>
    <x v="0"/>
    <m/>
    <m/>
    <m/>
    <m/>
    <m/>
    <n v="0"/>
    <n v="424"/>
  </r>
  <r>
    <x v="18"/>
    <x v="9"/>
    <x v="154"/>
    <x v="0"/>
    <x v="0"/>
    <m/>
    <m/>
    <m/>
    <m/>
    <m/>
    <n v="0"/>
    <n v="146"/>
  </r>
  <r>
    <x v="18"/>
    <x v="9"/>
    <x v="95"/>
    <x v="0"/>
    <x v="0"/>
    <m/>
    <m/>
    <m/>
    <m/>
    <m/>
    <n v="0"/>
    <n v="1114"/>
  </r>
  <r>
    <x v="18"/>
    <x v="9"/>
    <x v="161"/>
    <x v="0"/>
    <x v="0"/>
    <m/>
    <m/>
    <m/>
    <m/>
    <m/>
    <n v="0"/>
    <n v="313"/>
  </r>
  <r>
    <x v="18"/>
    <x v="9"/>
    <x v="158"/>
    <x v="0"/>
    <x v="0"/>
    <m/>
    <m/>
    <m/>
    <m/>
    <m/>
    <n v="0"/>
    <m/>
  </r>
  <r>
    <x v="18"/>
    <x v="9"/>
    <x v="148"/>
    <x v="0"/>
    <x v="0"/>
    <m/>
    <m/>
    <m/>
    <m/>
    <m/>
    <n v="0"/>
    <m/>
  </r>
  <r>
    <x v="18"/>
    <x v="9"/>
    <x v="142"/>
    <x v="0"/>
    <x v="0"/>
    <m/>
    <m/>
    <m/>
    <m/>
    <m/>
    <n v="0"/>
    <n v="33"/>
  </r>
  <r>
    <x v="18"/>
    <x v="9"/>
    <x v="137"/>
    <x v="0"/>
    <x v="0"/>
    <m/>
    <m/>
    <m/>
    <m/>
    <m/>
    <n v="0"/>
    <n v="95"/>
  </r>
  <r>
    <x v="18"/>
    <x v="9"/>
    <x v="146"/>
    <x v="0"/>
    <x v="0"/>
    <m/>
    <m/>
    <m/>
    <m/>
    <m/>
    <n v="0"/>
    <m/>
  </r>
  <r>
    <x v="18"/>
    <x v="9"/>
    <x v="159"/>
    <x v="0"/>
    <x v="0"/>
    <m/>
    <m/>
    <m/>
    <m/>
    <m/>
    <n v="0"/>
    <m/>
  </r>
  <r>
    <x v="18"/>
    <x v="9"/>
    <x v="170"/>
    <x v="0"/>
    <x v="0"/>
    <m/>
    <m/>
    <m/>
    <m/>
    <m/>
    <n v="0"/>
    <n v="25"/>
  </r>
  <r>
    <x v="18"/>
    <x v="12"/>
    <x v="157"/>
    <x v="0"/>
    <x v="0"/>
    <m/>
    <m/>
    <m/>
    <m/>
    <m/>
    <n v="0"/>
    <n v="174"/>
  </r>
  <r>
    <x v="18"/>
    <x v="12"/>
    <x v="156"/>
    <x v="0"/>
    <x v="0"/>
    <m/>
    <m/>
    <m/>
    <m/>
    <m/>
    <n v="0"/>
    <n v="40"/>
  </r>
  <r>
    <x v="18"/>
    <x v="12"/>
    <x v="260"/>
    <x v="0"/>
    <x v="0"/>
    <m/>
    <m/>
    <m/>
    <m/>
    <m/>
    <n v="0"/>
    <m/>
  </r>
  <r>
    <x v="18"/>
    <x v="0"/>
    <x v="9"/>
    <x v="0"/>
    <x v="0"/>
    <m/>
    <m/>
    <m/>
    <m/>
    <m/>
    <n v="0"/>
    <n v="29786"/>
  </r>
  <r>
    <x v="18"/>
    <x v="0"/>
    <x v="0"/>
    <x v="0"/>
    <x v="0"/>
    <m/>
    <m/>
    <m/>
    <m/>
    <m/>
    <n v="0"/>
    <n v="60191"/>
  </r>
  <r>
    <x v="18"/>
    <x v="0"/>
    <x v="68"/>
    <x v="0"/>
    <x v="0"/>
    <m/>
    <m/>
    <m/>
    <m/>
    <m/>
    <n v="0"/>
    <n v="3813"/>
  </r>
  <r>
    <x v="18"/>
    <x v="0"/>
    <x v="128"/>
    <x v="0"/>
    <x v="0"/>
    <m/>
    <m/>
    <m/>
    <m/>
    <m/>
    <n v="0"/>
    <n v="1468"/>
  </r>
  <r>
    <x v="18"/>
    <x v="0"/>
    <x v="124"/>
    <x v="0"/>
    <x v="0"/>
    <m/>
    <m/>
    <m/>
    <m/>
    <m/>
    <n v="0"/>
    <n v="397"/>
  </r>
  <r>
    <x v="18"/>
    <x v="0"/>
    <x v="12"/>
    <x v="0"/>
    <x v="0"/>
    <m/>
    <m/>
    <m/>
    <m/>
    <m/>
    <n v="0"/>
    <n v="27240"/>
  </r>
  <r>
    <x v="18"/>
    <x v="0"/>
    <x v="40"/>
    <x v="0"/>
    <x v="0"/>
    <m/>
    <m/>
    <m/>
    <m/>
    <m/>
    <n v="0"/>
    <n v="11744"/>
  </r>
  <r>
    <x v="18"/>
    <x v="0"/>
    <x v="70"/>
    <x v="0"/>
    <x v="0"/>
    <m/>
    <m/>
    <m/>
    <m/>
    <m/>
    <n v="0"/>
    <n v="3664"/>
  </r>
  <r>
    <x v="18"/>
    <x v="0"/>
    <x v="77"/>
    <x v="0"/>
    <x v="0"/>
    <m/>
    <m/>
    <m/>
    <m/>
    <m/>
    <n v="0"/>
    <n v="4437"/>
  </r>
  <r>
    <x v="18"/>
    <x v="0"/>
    <x v="131"/>
    <x v="0"/>
    <x v="0"/>
    <m/>
    <m/>
    <m/>
    <m/>
    <m/>
    <n v="0"/>
    <n v="427"/>
  </r>
  <r>
    <x v="18"/>
    <x v="0"/>
    <x v="7"/>
    <x v="0"/>
    <x v="0"/>
    <m/>
    <m/>
    <m/>
    <m/>
    <m/>
    <n v="0"/>
    <n v="29875"/>
  </r>
  <r>
    <x v="18"/>
    <x v="0"/>
    <x v="50"/>
    <x v="0"/>
    <x v="0"/>
    <m/>
    <m/>
    <m/>
    <m/>
    <m/>
    <n v="0"/>
    <n v="8222"/>
  </r>
  <r>
    <x v="18"/>
    <x v="0"/>
    <x v="1"/>
    <x v="0"/>
    <x v="0"/>
    <m/>
    <m/>
    <m/>
    <m/>
    <m/>
    <n v="0"/>
    <n v="54584"/>
  </r>
  <r>
    <x v="18"/>
    <x v="0"/>
    <x v="8"/>
    <x v="0"/>
    <x v="0"/>
    <m/>
    <m/>
    <m/>
    <m/>
    <m/>
    <n v="0"/>
    <n v="30861"/>
  </r>
  <r>
    <x v="18"/>
    <x v="0"/>
    <x v="60"/>
    <x v="0"/>
    <x v="0"/>
    <m/>
    <m/>
    <m/>
    <m/>
    <m/>
    <n v="0"/>
    <n v="8081"/>
  </r>
  <r>
    <x v="18"/>
    <x v="0"/>
    <x v="78"/>
    <x v="0"/>
    <x v="0"/>
    <m/>
    <m/>
    <m/>
    <m/>
    <m/>
    <n v="0"/>
    <n v="2628"/>
  </r>
  <r>
    <x v="18"/>
    <x v="0"/>
    <x v="101"/>
    <x v="0"/>
    <x v="0"/>
    <m/>
    <m/>
    <m/>
    <m/>
    <m/>
    <n v="0"/>
    <n v="1123"/>
  </r>
  <r>
    <x v="18"/>
    <x v="0"/>
    <x v="32"/>
    <x v="0"/>
    <x v="0"/>
    <m/>
    <m/>
    <m/>
    <m/>
    <m/>
    <n v="0"/>
    <n v="13150"/>
  </r>
  <r>
    <x v="18"/>
    <x v="0"/>
    <x v="132"/>
    <x v="0"/>
    <x v="0"/>
    <m/>
    <m/>
    <m/>
    <m/>
    <m/>
    <n v="0"/>
    <n v="581"/>
  </r>
  <r>
    <x v="18"/>
    <x v="0"/>
    <x v="162"/>
    <x v="0"/>
    <x v="0"/>
    <m/>
    <m/>
    <m/>
    <m/>
    <m/>
    <n v="0"/>
    <n v="181"/>
  </r>
  <r>
    <x v="18"/>
    <x v="0"/>
    <x v="18"/>
    <x v="0"/>
    <x v="0"/>
    <m/>
    <m/>
    <m/>
    <m/>
    <m/>
    <n v="0"/>
    <n v="20848"/>
  </r>
  <r>
    <x v="18"/>
    <x v="0"/>
    <x v="46"/>
    <x v="0"/>
    <x v="0"/>
    <m/>
    <m/>
    <m/>
    <m/>
    <m/>
    <n v="0"/>
    <n v="8077"/>
  </r>
  <r>
    <x v="18"/>
    <x v="0"/>
    <x v="31"/>
    <x v="0"/>
    <x v="0"/>
    <m/>
    <m/>
    <m/>
    <m/>
    <m/>
    <n v="0"/>
    <n v="18349"/>
  </r>
  <r>
    <x v="18"/>
    <x v="0"/>
    <x v="96"/>
    <x v="0"/>
    <x v="0"/>
    <m/>
    <m/>
    <m/>
    <m/>
    <m/>
    <n v="0"/>
    <n v="2617"/>
  </r>
  <r>
    <x v="18"/>
    <x v="0"/>
    <x v="54"/>
    <x v="0"/>
    <x v="0"/>
    <m/>
    <m/>
    <m/>
    <m/>
    <m/>
    <n v="0"/>
    <n v="13173"/>
  </r>
  <r>
    <x v="18"/>
    <x v="0"/>
    <x v="103"/>
    <x v="0"/>
    <x v="0"/>
    <m/>
    <m/>
    <m/>
    <m/>
    <m/>
    <n v="0"/>
    <n v="179"/>
  </r>
  <r>
    <x v="18"/>
    <x v="11"/>
    <x v="113"/>
    <x v="6"/>
    <x v="4"/>
    <n v="0"/>
    <m/>
    <m/>
    <m/>
    <m/>
    <n v="0"/>
    <m/>
  </r>
  <r>
    <x v="18"/>
    <x v="6"/>
    <x v="108"/>
    <x v="6"/>
    <x v="4"/>
    <n v="0"/>
    <m/>
    <m/>
    <m/>
    <m/>
    <n v="0"/>
    <m/>
  </r>
  <r>
    <x v="18"/>
    <x v="6"/>
    <x v="91"/>
    <x v="6"/>
    <x v="4"/>
    <n v="0"/>
    <m/>
    <m/>
    <m/>
    <m/>
    <n v="0"/>
    <m/>
  </r>
  <r>
    <x v="18"/>
    <x v="6"/>
    <x v="80"/>
    <x v="6"/>
    <x v="4"/>
    <n v="0"/>
    <m/>
    <m/>
    <m/>
    <m/>
    <n v="0"/>
    <m/>
  </r>
  <r>
    <x v="18"/>
    <x v="6"/>
    <x v="44"/>
    <x v="6"/>
    <x v="4"/>
    <n v="0"/>
    <m/>
    <m/>
    <m/>
    <m/>
    <n v="0"/>
    <m/>
  </r>
  <r>
    <x v="18"/>
    <x v="6"/>
    <x v="90"/>
    <x v="6"/>
    <x v="4"/>
    <n v="0"/>
    <m/>
    <m/>
    <m/>
    <m/>
    <n v="0"/>
    <m/>
  </r>
  <r>
    <x v="18"/>
    <x v="6"/>
    <x v="177"/>
    <x v="6"/>
    <x v="4"/>
    <n v="0"/>
    <m/>
    <m/>
    <m/>
    <m/>
    <n v="0"/>
    <m/>
  </r>
  <r>
    <x v="18"/>
    <x v="6"/>
    <x v="61"/>
    <x v="6"/>
    <x v="4"/>
    <n v="0"/>
    <m/>
    <m/>
    <m/>
    <m/>
    <n v="0"/>
    <m/>
  </r>
  <r>
    <x v="18"/>
    <x v="6"/>
    <x v="105"/>
    <x v="6"/>
    <x v="4"/>
    <n v="0"/>
    <m/>
    <m/>
    <m/>
    <m/>
    <n v="0"/>
    <m/>
  </r>
  <r>
    <x v="18"/>
    <x v="6"/>
    <x v="138"/>
    <x v="6"/>
    <x v="4"/>
    <n v="0"/>
    <m/>
    <m/>
    <m/>
    <m/>
    <n v="0"/>
    <m/>
  </r>
  <r>
    <x v="18"/>
    <x v="8"/>
    <x v="136"/>
    <x v="6"/>
    <x v="4"/>
    <n v="0"/>
    <m/>
    <m/>
    <m/>
    <m/>
    <n v="0"/>
    <m/>
  </r>
  <r>
    <x v="18"/>
    <x v="8"/>
    <x v="182"/>
    <x v="6"/>
    <x v="4"/>
    <n v="0"/>
    <m/>
    <m/>
    <m/>
    <m/>
    <n v="0"/>
    <m/>
  </r>
  <r>
    <x v="18"/>
    <x v="8"/>
    <x v="179"/>
    <x v="6"/>
    <x v="4"/>
    <n v="0"/>
    <m/>
    <m/>
    <m/>
    <m/>
    <n v="0"/>
    <m/>
  </r>
  <r>
    <x v="18"/>
    <x v="8"/>
    <x v="135"/>
    <x v="6"/>
    <x v="4"/>
    <n v="0"/>
    <m/>
    <m/>
    <m/>
    <m/>
    <n v="0"/>
    <m/>
  </r>
  <r>
    <x v="18"/>
    <x v="8"/>
    <x v="114"/>
    <x v="6"/>
    <x v="4"/>
    <n v="0"/>
    <m/>
    <m/>
    <m/>
    <m/>
    <n v="0"/>
    <m/>
  </r>
  <r>
    <x v="18"/>
    <x v="8"/>
    <x v="175"/>
    <x v="6"/>
    <x v="4"/>
    <n v="0"/>
    <m/>
    <m/>
    <m/>
    <m/>
    <n v="0"/>
    <m/>
  </r>
  <r>
    <x v="18"/>
    <x v="8"/>
    <x v="221"/>
    <x v="6"/>
    <x v="4"/>
    <n v="0"/>
    <m/>
    <m/>
    <m/>
    <m/>
    <n v="0"/>
    <m/>
  </r>
  <r>
    <x v="18"/>
    <x v="8"/>
    <x v="71"/>
    <x v="6"/>
    <x v="4"/>
    <n v="0"/>
    <m/>
    <m/>
    <m/>
    <m/>
    <n v="0"/>
    <m/>
  </r>
  <r>
    <x v="18"/>
    <x v="8"/>
    <x v="171"/>
    <x v="6"/>
    <x v="4"/>
    <n v="0"/>
    <m/>
    <m/>
    <m/>
    <m/>
    <n v="0"/>
    <m/>
  </r>
  <r>
    <x v="18"/>
    <x v="8"/>
    <x v="83"/>
    <x v="6"/>
    <x v="4"/>
    <n v="0"/>
    <m/>
    <m/>
    <m/>
    <m/>
    <n v="0"/>
    <m/>
  </r>
  <r>
    <x v="18"/>
    <x v="10"/>
    <x v="109"/>
    <x v="6"/>
    <x v="4"/>
    <n v="0"/>
    <m/>
    <m/>
    <m/>
    <m/>
    <n v="0"/>
    <m/>
  </r>
  <r>
    <x v="18"/>
    <x v="10"/>
    <x v="144"/>
    <x v="6"/>
    <x v="4"/>
    <n v="0"/>
    <m/>
    <m/>
    <m/>
    <m/>
    <n v="0"/>
    <m/>
  </r>
  <r>
    <x v="18"/>
    <x v="4"/>
    <x v="36"/>
    <x v="6"/>
    <x v="4"/>
    <n v="541337"/>
    <m/>
    <m/>
    <m/>
    <m/>
    <n v="541337"/>
    <m/>
  </r>
  <r>
    <x v="18"/>
    <x v="4"/>
    <x v="57"/>
    <x v="6"/>
    <x v="4"/>
    <n v="89967"/>
    <m/>
    <m/>
    <m/>
    <m/>
    <n v="89967"/>
    <m/>
  </r>
  <r>
    <x v="18"/>
    <x v="4"/>
    <x v="35"/>
    <x v="6"/>
    <x v="4"/>
    <n v="289044"/>
    <m/>
    <m/>
    <m/>
    <m/>
    <n v="289044"/>
    <m/>
  </r>
  <r>
    <x v="18"/>
    <x v="4"/>
    <x v="34"/>
    <x v="6"/>
    <x v="4"/>
    <n v="647608"/>
    <m/>
    <m/>
    <m/>
    <m/>
    <n v="647608"/>
    <m/>
  </r>
  <r>
    <x v="18"/>
    <x v="4"/>
    <x v="155"/>
    <x v="6"/>
    <x v="4"/>
    <n v="0"/>
    <m/>
    <m/>
    <m/>
    <m/>
    <n v="0"/>
    <m/>
  </r>
  <r>
    <x v="18"/>
    <x v="4"/>
    <x v="65"/>
    <x v="6"/>
    <x v="4"/>
    <n v="217897"/>
    <m/>
    <m/>
    <m/>
    <m/>
    <n v="217897"/>
    <m/>
  </r>
  <r>
    <x v="18"/>
    <x v="4"/>
    <x v="53"/>
    <x v="6"/>
    <x v="4"/>
    <n v="77380"/>
    <m/>
    <m/>
    <m/>
    <m/>
    <n v="77380"/>
    <m/>
  </r>
  <r>
    <x v="18"/>
    <x v="4"/>
    <x v="45"/>
    <x v="6"/>
    <x v="4"/>
    <n v="90304"/>
    <m/>
    <m/>
    <m/>
    <m/>
    <n v="90304"/>
    <m/>
  </r>
  <r>
    <x v="18"/>
    <x v="4"/>
    <x v="27"/>
    <x v="6"/>
    <x v="4"/>
    <n v="1096520"/>
    <m/>
    <m/>
    <m/>
    <m/>
    <n v="1096520"/>
    <m/>
  </r>
  <r>
    <x v="18"/>
    <x v="4"/>
    <x v="17"/>
    <x v="6"/>
    <x v="4"/>
    <n v="397228"/>
    <m/>
    <m/>
    <m/>
    <m/>
    <n v="397228"/>
    <m/>
  </r>
  <r>
    <x v="18"/>
    <x v="4"/>
    <x v="56"/>
    <x v="6"/>
    <x v="4"/>
    <n v="29412"/>
    <m/>
    <m/>
    <m/>
    <m/>
    <n v="29412"/>
    <m/>
  </r>
  <r>
    <x v="18"/>
    <x v="4"/>
    <x v="73"/>
    <x v="6"/>
    <x v="4"/>
    <n v="65818"/>
    <m/>
    <m/>
    <m/>
    <m/>
    <n v="65818"/>
    <m/>
  </r>
  <r>
    <x v="18"/>
    <x v="2"/>
    <x v="87"/>
    <x v="6"/>
    <x v="4"/>
    <n v="0"/>
    <m/>
    <m/>
    <m/>
    <m/>
    <n v="0"/>
    <m/>
  </r>
  <r>
    <x v="18"/>
    <x v="2"/>
    <x v="84"/>
    <x v="6"/>
    <x v="4"/>
    <n v="46465"/>
    <m/>
    <m/>
    <m/>
    <m/>
    <n v="46465"/>
    <m/>
  </r>
  <r>
    <x v="18"/>
    <x v="2"/>
    <x v="20"/>
    <x v="6"/>
    <x v="4"/>
    <n v="125820"/>
    <m/>
    <m/>
    <m/>
    <m/>
    <n v="125820"/>
    <m/>
  </r>
  <r>
    <x v="18"/>
    <x v="2"/>
    <x v="49"/>
    <x v="6"/>
    <x v="4"/>
    <n v="239571"/>
    <m/>
    <m/>
    <m/>
    <m/>
    <n v="239571"/>
    <m/>
  </r>
  <r>
    <x v="18"/>
    <x v="2"/>
    <x v="10"/>
    <x v="6"/>
    <x v="4"/>
    <n v="131596"/>
    <m/>
    <m/>
    <m/>
    <m/>
    <n v="131596"/>
    <m/>
  </r>
  <r>
    <x v="18"/>
    <x v="2"/>
    <x v="110"/>
    <x v="6"/>
    <x v="4"/>
    <n v="0"/>
    <m/>
    <m/>
    <m/>
    <m/>
    <n v="0"/>
    <m/>
  </r>
  <r>
    <x v="18"/>
    <x v="2"/>
    <x v="88"/>
    <x v="6"/>
    <x v="4"/>
    <n v="0"/>
    <m/>
    <m/>
    <m/>
    <m/>
    <n v="0"/>
    <m/>
  </r>
  <r>
    <x v="18"/>
    <x v="2"/>
    <x v="48"/>
    <x v="6"/>
    <x v="4"/>
    <n v="106623"/>
    <m/>
    <m/>
    <m/>
    <m/>
    <n v="106623"/>
    <m/>
  </r>
  <r>
    <x v="18"/>
    <x v="2"/>
    <x v="47"/>
    <x v="6"/>
    <x v="4"/>
    <n v="18543"/>
    <m/>
    <m/>
    <m/>
    <m/>
    <n v="18543"/>
    <m/>
  </r>
  <r>
    <x v="18"/>
    <x v="2"/>
    <x v="58"/>
    <x v="6"/>
    <x v="4"/>
    <n v="43075"/>
    <m/>
    <m/>
    <m/>
    <m/>
    <n v="43075"/>
    <m/>
  </r>
  <r>
    <x v="18"/>
    <x v="2"/>
    <x v="112"/>
    <x v="6"/>
    <x v="4"/>
    <n v="0"/>
    <m/>
    <m/>
    <m/>
    <m/>
    <n v="0"/>
    <m/>
  </r>
  <r>
    <x v="18"/>
    <x v="2"/>
    <x v="120"/>
    <x v="6"/>
    <x v="4"/>
    <n v="5151"/>
    <m/>
    <m/>
    <m/>
    <m/>
    <n v="5151"/>
    <m/>
  </r>
  <r>
    <x v="18"/>
    <x v="2"/>
    <x v="11"/>
    <x v="6"/>
    <x v="4"/>
    <n v="179087"/>
    <m/>
    <m/>
    <m/>
    <m/>
    <n v="179087"/>
    <m/>
  </r>
  <r>
    <x v="18"/>
    <x v="2"/>
    <x v="4"/>
    <x v="6"/>
    <x v="4"/>
    <n v="193678"/>
    <m/>
    <m/>
    <m/>
    <m/>
    <n v="193678"/>
    <m/>
  </r>
  <r>
    <x v="18"/>
    <x v="2"/>
    <x v="59"/>
    <x v="6"/>
    <x v="4"/>
    <n v="2742"/>
    <m/>
    <m/>
    <m/>
    <m/>
    <n v="2742"/>
    <m/>
  </r>
  <r>
    <x v="18"/>
    <x v="2"/>
    <x v="86"/>
    <x v="6"/>
    <x v="4"/>
    <n v="0"/>
    <m/>
    <m/>
    <m/>
    <m/>
    <n v="0"/>
    <m/>
  </r>
  <r>
    <x v="18"/>
    <x v="2"/>
    <x v="43"/>
    <x v="6"/>
    <x v="4"/>
    <n v="20835"/>
    <m/>
    <m/>
    <m/>
    <m/>
    <n v="20835"/>
    <m/>
  </r>
  <r>
    <x v="18"/>
    <x v="2"/>
    <x v="81"/>
    <x v="6"/>
    <x v="4"/>
    <n v="17699"/>
    <m/>
    <m/>
    <m/>
    <m/>
    <n v="17699"/>
    <m/>
  </r>
  <r>
    <x v="18"/>
    <x v="2"/>
    <x v="26"/>
    <x v="6"/>
    <x v="4"/>
    <n v="84546"/>
    <m/>
    <m/>
    <m/>
    <m/>
    <n v="84546"/>
    <m/>
  </r>
  <r>
    <x v="18"/>
    <x v="2"/>
    <x v="29"/>
    <x v="6"/>
    <x v="4"/>
    <n v="18654"/>
    <m/>
    <m/>
    <m/>
    <m/>
    <n v="18654"/>
    <m/>
  </r>
  <r>
    <x v="18"/>
    <x v="2"/>
    <x v="122"/>
    <x v="6"/>
    <x v="4"/>
    <n v="0"/>
    <m/>
    <m/>
    <m/>
    <m/>
    <n v="0"/>
    <m/>
  </r>
  <r>
    <x v="18"/>
    <x v="3"/>
    <x v="97"/>
    <x v="6"/>
    <x v="4"/>
    <n v="25922"/>
    <m/>
    <m/>
    <m/>
    <m/>
    <n v="25922"/>
    <m/>
  </r>
  <r>
    <x v="18"/>
    <x v="3"/>
    <x v="55"/>
    <x v="6"/>
    <x v="4"/>
    <n v="60041"/>
    <m/>
    <m/>
    <m/>
    <m/>
    <n v="60041"/>
    <m/>
  </r>
  <r>
    <x v="18"/>
    <x v="3"/>
    <x v="16"/>
    <x v="6"/>
    <x v="4"/>
    <n v="293814"/>
    <m/>
    <m/>
    <m/>
    <m/>
    <n v="293814"/>
    <m/>
  </r>
  <r>
    <x v="18"/>
    <x v="3"/>
    <x v="74"/>
    <x v="6"/>
    <x v="4"/>
    <n v="127553"/>
    <m/>
    <m/>
    <m/>
    <m/>
    <n v="127553"/>
    <m/>
  </r>
  <r>
    <x v="18"/>
    <x v="3"/>
    <x v="63"/>
    <x v="6"/>
    <x v="4"/>
    <n v="0"/>
    <m/>
    <m/>
    <m/>
    <m/>
    <n v="0"/>
    <m/>
  </r>
  <r>
    <x v="18"/>
    <x v="3"/>
    <x v="38"/>
    <x v="6"/>
    <x v="4"/>
    <n v="109051"/>
    <m/>
    <m/>
    <m/>
    <m/>
    <n v="109051"/>
    <m/>
  </r>
  <r>
    <x v="18"/>
    <x v="3"/>
    <x v="42"/>
    <x v="6"/>
    <x v="4"/>
    <n v="66571"/>
    <m/>
    <m/>
    <m/>
    <m/>
    <n v="66571"/>
    <m/>
  </r>
  <r>
    <x v="18"/>
    <x v="3"/>
    <x v="104"/>
    <x v="6"/>
    <x v="4"/>
    <n v="23261"/>
    <m/>
    <m/>
    <m/>
    <m/>
    <n v="23261"/>
    <m/>
  </r>
  <r>
    <x v="18"/>
    <x v="3"/>
    <x v="111"/>
    <x v="6"/>
    <x v="4"/>
    <n v="0"/>
    <m/>
    <m/>
    <m/>
    <m/>
    <n v="0"/>
    <m/>
  </r>
  <r>
    <x v="18"/>
    <x v="3"/>
    <x v="134"/>
    <x v="6"/>
    <x v="4"/>
    <n v="0"/>
    <m/>
    <m/>
    <m/>
    <m/>
    <n v="0"/>
    <m/>
  </r>
  <r>
    <x v="18"/>
    <x v="3"/>
    <x v="51"/>
    <x v="6"/>
    <x v="4"/>
    <n v="6728"/>
    <m/>
    <m/>
    <m/>
    <m/>
    <n v="6728"/>
    <m/>
  </r>
  <r>
    <x v="18"/>
    <x v="3"/>
    <x v="98"/>
    <x v="6"/>
    <x v="4"/>
    <n v="0"/>
    <m/>
    <m/>
    <m/>
    <m/>
    <n v="0"/>
    <m/>
  </r>
  <r>
    <x v="18"/>
    <x v="3"/>
    <x v="119"/>
    <x v="6"/>
    <x v="4"/>
    <n v="0"/>
    <m/>
    <m/>
    <m/>
    <m/>
    <n v="0"/>
    <m/>
  </r>
  <r>
    <x v="18"/>
    <x v="3"/>
    <x v="190"/>
    <x v="6"/>
    <x v="4"/>
    <n v="0"/>
    <m/>
    <m/>
    <m/>
    <m/>
    <n v="0"/>
    <m/>
  </r>
  <r>
    <x v="18"/>
    <x v="1"/>
    <x v="23"/>
    <x v="6"/>
    <x v="4"/>
    <n v="0"/>
    <m/>
    <m/>
    <m/>
    <m/>
    <n v="0"/>
    <m/>
  </r>
  <r>
    <x v="18"/>
    <x v="1"/>
    <x v="24"/>
    <x v="6"/>
    <x v="4"/>
    <n v="261738"/>
    <m/>
    <m/>
    <m/>
    <m/>
    <n v="261738"/>
    <m/>
  </r>
  <r>
    <x v="18"/>
    <x v="1"/>
    <x v="79"/>
    <x v="6"/>
    <x v="4"/>
    <n v="23563"/>
    <m/>
    <m/>
    <m/>
    <m/>
    <n v="23563"/>
    <m/>
  </r>
  <r>
    <x v="18"/>
    <x v="1"/>
    <x v="41"/>
    <x v="6"/>
    <x v="4"/>
    <n v="0"/>
    <m/>
    <m/>
    <m/>
    <m/>
    <n v="0"/>
    <m/>
  </r>
  <r>
    <x v="18"/>
    <x v="1"/>
    <x v="2"/>
    <x v="6"/>
    <x v="4"/>
    <n v="206430"/>
    <m/>
    <m/>
    <m/>
    <m/>
    <n v="206430"/>
    <m/>
  </r>
  <r>
    <x v="18"/>
    <x v="1"/>
    <x v="21"/>
    <x v="6"/>
    <x v="4"/>
    <n v="46107"/>
    <m/>
    <m/>
    <m/>
    <m/>
    <n v="46107"/>
    <m/>
  </r>
  <r>
    <x v="18"/>
    <x v="1"/>
    <x v="5"/>
    <x v="6"/>
    <x v="4"/>
    <n v="237598"/>
    <m/>
    <m/>
    <m/>
    <m/>
    <n v="237598"/>
    <m/>
  </r>
  <r>
    <x v="18"/>
    <x v="1"/>
    <x v="37"/>
    <x v="6"/>
    <x v="4"/>
    <n v="21295"/>
    <m/>
    <m/>
    <m/>
    <m/>
    <n v="21295"/>
    <m/>
  </r>
  <r>
    <x v="18"/>
    <x v="1"/>
    <x v="19"/>
    <x v="6"/>
    <x v="4"/>
    <n v="0"/>
    <m/>
    <m/>
    <m/>
    <m/>
    <n v="0"/>
    <m/>
  </r>
  <r>
    <x v="18"/>
    <x v="1"/>
    <x v="30"/>
    <x v="6"/>
    <x v="4"/>
    <n v="16862"/>
    <m/>
    <m/>
    <m/>
    <m/>
    <n v="16862"/>
    <m/>
  </r>
  <r>
    <x v="18"/>
    <x v="1"/>
    <x v="14"/>
    <x v="6"/>
    <x v="4"/>
    <n v="0"/>
    <m/>
    <m/>
    <m/>
    <m/>
    <n v="0"/>
    <m/>
  </r>
  <r>
    <x v="18"/>
    <x v="1"/>
    <x v="6"/>
    <x v="6"/>
    <x v="4"/>
    <n v="2933"/>
    <m/>
    <m/>
    <m/>
    <m/>
    <n v="2933"/>
    <m/>
  </r>
  <r>
    <x v="18"/>
    <x v="1"/>
    <x v="25"/>
    <x v="6"/>
    <x v="4"/>
    <n v="0"/>
    <m/>
    <m/>
    <m/>
    <m/>
    <n v="0"/>
    <m/>
  </r>
  <r>
    <x v="18"/>
    <x v="1"/>
    <x v="28"/>
    <x v="6"/>
    <x v="4"/>
    <n v="0"/>
    <m/>
    <m/>
    <m/>
    <m/>
    <n v="0"/>
    <m/>
  </r>
  <r>
    <x v="18"/>
    <x v="1"/>
    <x v="169"/>
    <x v="6"/>
    <x v="4"/>
    <n v="0"/>
    <m/>
    <m/>
    <m/>
    <m/>
    <n v="0"/>
    <m/>
  </r>
  <r>
    <x v="18"/>
    <x v="1"/>
    <x v="64"/>
    <x v="6"/>
    <x v="4"/>
    <n v="0"/>
    <m/>
    <m/>
    <m/>
    <m/>
    <n v="0"/>
    <m/>
  </r>
  <r>
    <x v="18"/>
    <x v="1"/>
    <x v="75"/>
    <x v="6"/>
    <x v="4"/>
    <n v="0"/>
    <m/>
    <m/>
    <m/>
    <m/>
    <n v="0"/>
    <m/>
  </r>
  <r>
    <x v="18"/>
    <x v="1"/>
    <x v="94"/>
    <x v="6"/>
    <x v="4"/>
    <n v="0"/>
    <m/>
    <m/>
    <m/>
    <m/>
    <n v="0"/>
    <m/>
  </r>
  <r>
    <x v="18"/>
    <x v="1"/>
    <x v="163"/>
    <x v="6"/>
    <x v="4"/>
    <n v="0"/>
    <m/>
    <m/>
    <m/>
    <m/>
    <n v="0"/>
    <m/>
  </r>
  <r>
    <x v="18"/>
    <x v="1"/>
    <x v="166"/>
    <x v="6"/>
    <x v="4"/>
    <n v="0"/>
    <m/>
    <m/>
    <m/>
    <m/>
    <n v="0"/>
    <m/>
  </r>
  <r>
    <x v="18"/>
    <x v="1"/>
    <x v="116"/>
    <x v="6"/>
    <x v="4"/>
    <n v="0"/>
    <m/>
    <m/>
    <m/>
    <m/>
    <n v="0"/>
    <m/>
  </r>
  <r>
    <x v="18"/>
    <x v="1"/>
    <x v="145"/>
    <x v="6"/>
    <x v="4"/>
    <n v="0"/>
    <m/>
    <m/>
    <m/>
    <m/>
    <n v="0"/>
    <m/>
  </r>
  <r>
    <x v="18"/>
    <x v="1"/>
    <x v="150"/>
    <x v="6"/>
    <x v="4"/>
    <n v="0"/>
    <m/>
    <m/>
    <m/>
    <m/>
    <n v="0"/>
    <m/>
  </r>
  <r>
    <x v="18"/>
    <x v="1"/>
    <x v="118"/>
    <x v="6"/>
    <x v="4"/>
    <n v="0"/>
    <m/>
    <m/>
    <m/>
    <m/>
    <n v="0"/>
    <m/>
  </r>
  <r>
    <x v="18"/>
    <x v="1"/>
    <x v="153"/>
    <x v="6"/>
    <x v="4"/>
    <n v="0"/>
    <m/>
    <m/>
    <m/>
    <m/>
    <n v="0"/>
    <m/>
  </r>
  <r>
    <x v="18"/>
    <x v="1"/>
    <x v="129"/>
    <x v="6"/>
    <x v="4"/>
    <n v="0"/>
    <m/>
    <m/>
    <m/>
    <m/>
    <n v="0"/>
    <m/>
  </r>
  <r>
    <x v="18"/>
    <x v="1"/>
    <x v="93"/>
    <x v="6"/>
    <x v="4"/>
    <n v="0"/>
    <m/>
    <m/>
    <m/>
    <m/>
    <n v="0"/>
    <m/>
  </r>
  <r>
    <x v="18"/>
    <x v="1"/>
    <x v="67"/>
    <x v="6"/>
    <x v="4"/>
    <n v="0"/>
    <m/>
    <m/>
    <m/>
    <m/>
    <n v="0"/>
    <m/>
  </r>
  <r>
    <x v="18"/>
    <x v="1"/>
    <x v="85"/>
    <x v="6"/>
    <x v="4"/>
    <n v="0"/>
    <m/>
    <m/>
    <m/>
    <m/>
    <n v="0"/>
    <m/>
  </r>
  <r>
    <x v="18"/>
    <x v="1"/>
    <x v="99"/>
    <x v="6"/>
    <x v="4"/>
    <n v="0"/>
    <m/>
    <m/>
    <m/>
    <m/>
    <n v="0"/>
    <m/>
  </r>
  <r>
    <x v="18"/>
    <x v="1"/>
    <x v="123"/>
    <x v="6"/>
    <x v="4"/>
    <n v="0"/>
    <m/>
    <m/>
    <m/>
    <m/>
    <n v="0"/>
    <m/>
  </r>
  <r>
    <x v="18"/>
    <x v="1"/>
    <x v="100"/>
    <x v="6"/>
    <x v="4"/>
    <n v="0"/>
    <m/>
    <m/>
    <m/>
    <m/>
    <n v="0"/>
    <m/>
  </r>
  <r>
    <x v="18"/>
    <x v="1"/>
    <x v="3"/>
    <x v="6"/>
    <x v="4"/>
    <n v="274206"/>
    <m/>
    <m/>
    <m/>
    <m/>
    <n v="274206"/>
    <m/>
  </r>
  <r>
    <x v="18"/>
    <x v="1"/>
    <x v="13"/>
    <x v="6"/>
    <x v="4"/>
    <n v="18400"/>
    <m/>
    <m/>
    <m/>
    <m/>
    <n v="18400"/>
    <m/>
  </r>
  <r>
    <x v="18"/>
    <x v="1"/>
    <x v="15"/>
    <x v="6"/>
    <x v="4"/>
    <n v="9794"/>
    <m/>
    <m/>
    <m/>
    <m/>
    <n v="9794"/>
    <m/>
  </r>
  <r>
    <x v="18"/>
    <x v="1"/>
    <x v="76"/>
    <x v="6"/>
    <x v="4"/>
    <n v="6760"/>
    <m/>
    <m/>
    <m/>
    <m/>
    <n v="6760"/>
    <m/>
  </r>
  <r>
    <x v="18"/>
    <x v="1"/>
    <x v="92"/>
    <x v="6"/>
    <x v="4"/>
    <n v="0"/>
    <m/>
    <m/>
    <m/>
    <m/>
    <n v="0"/>
    <m/>
  </r>
  <r>
    <x v="18"/>
    <x v="1"/>
    <x v="125"/>
    <x v="6"/>
    <x v="4"/>
    <n v="0"/>
    <m/>
    <m/>
    <m/>
    <m/>
    <n v="0"/>
    <m/>
  </r>
  <r>
    <x v="18"/>
    <x v="1"/>
    <x v="187"/>
    <x v="6"/>
    <x v="4"/>
    <n v="0"/>
    <m/>
    <m/>
    <m/>
    <m/>
    <n v="0"/>
    <m/>
  </r>
  <r>
    <x v="18"/>
    <x v="1"/>
    <x v="147"/>
    <x v="6"/>
    <x v="4"/>
    <n v="0"/>
    <m/>
    <m/>
    <m/>
    <m/>
    <n v="0"/>
    <m/>
  </r>
  <r>
    <x v="18"/>
    <x v="1"/>
    <x v="127"/>
    <x v="6"/>
    <x v="4"/>
    <n v="0"/>
    <m/>
    <m/>
    <m/>
    <m/>
    <n v="0"/>
    <m/>
  </r>
  <r>
    <x v="18"/>
    <x v="1"/>
    <x v="141"/>
    <x v="6"/>
    <x v="4"/>
    <n v="0"/>
    <m/>
    <m/>
    <m/>
    <m/>
    <n v="0"/>
    <m/>
  </r>
  <r>
    <x v="18"/>
    <x v="5"/>
    <x v="89"/>
    <x v="6"/>
    <x v="4"/>
    <n v="0"/>
    <m/>
    <m/>
    <m/>
    <m/>
    <n v="0"/>
    <m/>
  </r>
  <r>
    <x v="18"/>
    <x v="5"/>
    <x v="69"/>
    <x v="6"/>
    <x v="4"/>
    <n v="6259"/>
    <m/>
    <m/>
    <m/>
    <m/>
    <n v="6259"/>
    <m/>
  </r>
  <r>
    <x v="18"/>
    <x v="5"/>
    <x v="33"/>
    <x v="6"/>
    <x v="4"/>
    <n v="40659"/>
    <m/>
    <m/>
    <m/>
    <m/>
    <n v="40659"/>
    <m/>
  </r>
  <r>
    <x v="18"/>
    <x v="5"/>
    <x v="39"/>
    <x v="6"/>
    <x v="4"/>
    <n v="20116"/>
    <m/>
    <m/>
    <m/>
    <m/>
    <n v="20116"/>
    <m/>
  </r>
  <r>
    <x v="18"/>
    <x v="5"/>
    <x v="22"/>
    <x v="6"/>
    <x v="4"/>
    <n v="112799"/>
    <m/>
    <m/>
    <m/>
    <m/>
    <n v="112799"/>
    <m/>
  </r>
  <r>
    <x v="18"/>
    <x v="5"/>
    <x v="66"/>
    <x v="6"/>
    <x v="4"/>
    <n v="0"/>
    <m/>
    <m/>
    <m/>
    <m/>
    <n v="0"/>
    <m/>
  </r>
  <r>
    <x v="18"/>
    <x v="7"/>
    <x v="121"/>
    <x v="6"/>
    <x v="4"/>
    <n v="0"/>
    <m/>
    <m/>
    <m/>
    <m/>
    <n v="0"/>
    <m/>
  </r>
  <r>
    <x v="18"/>
    <x v="7"/>
    <x v="52"/>
    <x v="6"/>
    <x v="4"/>
    <n v="209641"/>
    <m/>
    <m/>
    <m/>
    <m/>
    <n v="209641"/>
    <m/>
  </r>
  <r>
    <x v="18"/>
    <x v="7"/>
    <x v="82"/>
    <x v="6"/>
    <x v="4"/>
    <n v="45498"/>
    <m/>
    <m/>
    <m/>
    <m/>
    <n v="45498"/>
    <m/>
  </r>
  <r>
    <x v="18"/>
    <x v="7"/>
    <x v="117"/>
    <x v="6"/>
    <x v="4"/>
    <n v="7563"/>
    <m/>
    <m/>
    <m/>
    <m/>
    <n v="7563"/>
    <m/>
  </r>
  <r>
    <x v="18"/>
    <x v="7"/>
    <x v="115"/>
    <x v="6"/>
    <x v="4"/>
    <n v="0"/>
    <m/>
    <m/>
    <m/>
    <m/>
    <n v="0"/>
    <m/>
  </r>
  <r>
    <x v="18"/>
    <x v="7"/>
    <x v="139"/>
    <x v="6"/>
    <x v="4"/>
    <n v="0"/>
    <m/>
    <m/>
    <m/>
    <m/>
    <n v="0"/>
    <m/>
  </r>
  <r>
    <x v="18"/>
    <x v="7"/>
    <x v="72"/>
    <x v="6"/>
    <x v="4"/>
    <n v="0"/>
    <m/>
    <m/>
    <m/>
    <m/>
    <n v="0"/>
    <m/>
  </r>
  <r>
    <x v="18"/>
    <x v="7"/>
    <x v="62"/>
    <x v="6"/>
    <x v="4"/>
    <n v="18421"/>
    <m/>
    <m/>
    <m/>
    <m/>
    <n v="18421"/>
    <m/>
  </r>
  <r>
    <x v="18"/>
    <x v="7"/>
    <x v="133"/>
    <x v="6"/>
    <x v="4"/>
    <n v="0"/>
    <m/>
    <m/>
    <m/>
    <m/>
    <n v="0"/>
    <m/>
  </r>
  <r>
    <x v="18"/>
    <x v="7"/>
    <x v="149"/>
    <x v="6"/>
    <x v="4"/>
    <n v="0"/>
    <m/>
    <m/>
    <m/>
    <m/>
    <n v="0"/>
    <m/>
  </r>
  <r>
    <x v="18"/>
    <x v="7"/>
    <x v="130"/>
    <x v="6"/>
    <x v="4"/>
    <n v="0"/>
    <m/>
    <m/>
    <m/>
    <m/>
    <n v="0"/>
    <m/>
  </r>
  <r>
    <x v="18"/>
    <x v="7"/>
    <x v="259"/>
    <x v="6"/>
    <x v="4"/>
    <n v="0"/>
    <m/>
    <m/>
    <m/>
    <m/>
    <n v="0"/>
    <m/>
  </r>
  <r>
    <x v="18"/>
    <x v="9"/>
    <x v="106"/>
    <x v="6"/>
    <x v="4"/>
    <n v="0"/>
    <m/>
    <m/>
    <m/>
    <m/>
    <n v="0"/>
    <m/>
  </r>
  <r>
    <x v="18"/>
    <x v="9"/>
    <x v="107"/>
    <x v="6"/>
    <x v="4"/>
    <n v="0"/>
    <m/>
    <m/>
    <m/>
    <m/>
    <n v="0"/>
    <m/>
  </r>
  <r>
    <x v="18"/>
    <x v="9"/>
    <x v="126"/>
    <x v="6"/>
    <x v="4"/>
    <n v="0"/>
    <m/>
    <m/>
    <m/>
    <m/>
    <n v="0"/>
    <m/>
  </r>
  <r>
    <x v="18"/>
    <x v="9"/>
    <x v="154"/>
    <x v="6"/>
    <x v="4"/>
    <n v="0"/>
    <m/>
    <m/>
    <m/>
    <m/>
    <n v="0"/>
    <m/>
  </r>
  <r>
    <x v="18"/>
    <x v="9"/>
    <x v="95"/>
    <x v="6"/>
    <x v="4"/>
    <n v="0"/>
    <m/>
    <m/>
    <m/>
    <m/>
    <n v="0"/>
    <m/>
  </r>
  <r>
    <x v="18"/>
    <x v="9"/>
    <x v="161"/>
    <x v="6"/>
    <x v="4"/>
    <n v="0"/>
    <m/>
    <m/>
    <m/>
    <m/>
    <n v="0"/>
    <m/>
  </r>
  <r>
    <x v="18"/>
    <x v="9"/>
    <x v="158"/>
    <x v="6"/>
    <x v="4"/>
    <n v="0"/>
    <m/>
    <m/>
    <m/>
    <m/>
    <n v="0"/>
    <m/>
  </r>
  <r>
    <x v="18"/>
    <x v="9"/>
    <x v="148"/>
    <x v="6"/>
    <x v="4"/>
    <n v="0"/>
    <m/>
    <m/>
    <m/>
    <m/>
    <n v="0"/>
    <m/>
  </r>
  <r>
    <x v="18"/>
    <x v="9"/>
    <x v="142"/>
    <x v="6"/>
    <x v="4"/>
    <n v="0"/>
    <m/>
    <m/>
    <m/>
    <m/>
    <n v="0"/>
    <m/>
  </r>
  <r>
    <x v="18"/>
    <x v="9"/>
    <x v="137"/>
    <x v="6"/>
    <x v="4"/>
    <n v="0"/>
    <m/>
    <m/>
    <m/>
    <m/>
    <n v="0"/>
    <m/>
  </r>
  <r>
    <x v="18"/>
    <x v="9"/>
    <x v="146"/>
    <x v="6"/>
    <x v="4"/>
    <n v="0"/>
    <m/>
    <m/>
    <m/>
    <m/>
    <n v="0"/>
    <m/>
  </r>
  <r>
    <x v="18"/>
    <x v="9"/>
    <x v="159"/>
    <x v="6"/>
    <x v="4"/>
    <n v="0"/>
    <m/>
    <m/>
    <m/>
    <m/>
    <n v="0"/>
    <m/>
  </r>
  <r>
    <x v="18"/>
    <x v="9"/>
    <x v="170"/>
    <x v="6"/>
    <x v="4"/>
    <n v="0"/>
    <m/>
    <m/>
    <m/>
    <m/>
    <n v="0"/>
    <m/>
  </r>
  <r>
    <x v="18"/>
    <x v="12"/>
    <x v="157"/>
    <x v="6"/>
    <x v="4"/>
    <n v="0"/>
    <m/>
    <m/>
    <m/>
    <m/>
    <n v="0"/>
    <m/>
  </r>
  <r>
    <x v="18"/>
    <x v="12"/>
    <x v="156"/>
    <x v="6"/>
    <x v="4"/>
    <n v="0"/>
    <m/>
    <m/>
    <m/>
    <m/>
    <n v="0"/>
    <m/>
  </r>
  <r>
    <x v="18"/>
    <x v="12"/>
    <x v="260"/>
    <x v="6"/>
    <x v="4"/>
    <n v="0"/>
    <m/>
    <m/>
    <m/>
    <m/>
    <n v="0"/>
    <m/>
  </r>
  <r>
    <x v="18"/>
    <x v="0"/>
    <x v="9"/>
    <x v="6"/>
    <x v="4"/>
    <n v="92936"/>
    <m/>
    <m/>
    <m/>
    <m/>
    <n v="92936"/>
    <m/>
  </r>
  <r>
    <x v="18"/>
    <x v="0"/>
    <x v="0"/>
    <x v="6"/>
    <x v="4"/>
    <n v="55956"/>
    <m/>
    <m/>
    <m/>
    <m/>
    <n v="55956"/>
    <m/>
  </r>
  <r>
    <x v="18"/>
    <x v="0"/>
    <x v="68"/>
    <x v="6"/>
    <x v="4"/>
    <n v="0"/>
    <m/>
    <m/>
    <m/>
    <m/>
    <n v="0"/>
    <m/>
  </r>
  <r>
    <x v="18"/>
    <x v="0"/>
    <x v="128"/>
    <x v="6"/>
    <x v="4"/>
    <n v="0"/>
    <m/>
    <m/>
    <m/>
    <m/>
    <n v="0"/>
    <m/>
  </r>
  <r>
    <x v="18"/>
    <x v="0"/>
    <x v="124"/>
    <x v="6"/>
    <x v="4"/>
    <n v="0"/>
    <m/>
    <m/>
    <m/>
    <m/>
    <n v="0"/>
    <m/>
  </r>
  <r>
    <x v="18"/>
    <x v="0"/>
    <x v="12"/>
    <x v="6"/>
    <x v="4"/>
    <n v="28695"/>
    <m/>
    <m/>
    <m/>
    <m/>
    <n v="28695"/>
    <m/>
  </r>
  <r>
    <x v="18"/>
    <x v="0"/>
    <x v="40"/>
    <x v="6"/>
    <x v="4"/>
    <n v="0"/>
    <m/>
    <m/>
    <m/>
    <m/>
    <n v="0"/>
    <m/>
  </r>
  <r>
    <x v="18"/>
    <x v="0"/>
    <x v="70"/>
    <x v="6"/>
    <x v="4"/>
    <n v="0"/>
    <m/>
    <m/>
    <m/>
    <m/>
    <n v="0"/>
    <m/>
  </r>
  <r>
    <x v="18"/>
    <x v="0"/>
    <x v="77"/>
    <x v="6"/>
    <x v="4"/>
    <n v="0"/>
    <m/>
    <m/>
    <m/>
    <m/>
    <n v="0"/>
    <m/>
  </r>
  <r>
    <x v="18"/>
    <x v="0"/>
    <x v="131"/>
    <x v="6"/>
    <x v="4"/>
    <n v="0"/>
    <m/>
    <m/>
    <m/>
    <m/>
    <n v="0"/>
    <m/>
  </r>
  <r>
    <x v="18"/>
    <x v="0"/>
    <x v="7"/>
    <x v="6"/>
    <x v="4"/>
    <n v="0"/>
    <m/>
    <m/>
    <m/>
    <m/>
    <n v="0"/>
    <m/>
  </r>
  <r>
    <x v="18"/>
    <x v="0"/>
    <x v="50"/>
    <x v="6"/>
    <x v="4"/>
    <n v="0"/>
    <m/>
    <m/>
    <m/>
    <m/>
    <n v="0"/>
    <m/>
  </r>
  <r>
    <x v="18"/>
    <x v="0"/>
    <x v="1"/>
    <x v="6"/>
    <x v="4"/>
    <n v="0"/>
    <m/>
    <m/>
    <m/>
    <m/>
    <n v="0"/>
    <m/>
  </r>
  <r>
    <x v="18"/>
    <x v="0"/>
    <x v="8"/>
    <x v="6"/>
    <x v="4"/>
    <n v="0"/>
    <m/>
    <m/>
    <m/>
    <m/>
    <n v="0"/>
    <m/>
  </r>
  <r>
    <x v="18"/>
    <x v="0"/>
    <x v="60"/>
    <x v="6"/>
    <x v="4"/>
    <n v="0"/>
    <m/>
    <m/>
    <m/>
    <m/>
    <n v="0"/>
    <m/>
  </r>
  <r>
    <x v="18"/>
    <x v="0"/>
    <x v="78"/>
    <x v="6"/>
    <x v="4"/>
    <n v="0"/>
    <m/>
    <m/>
    <m/>
    <m/>
    <n v="0"/>
    <m/>
  </r>
  <r>
    <x v="18"/>
    <x v="0"/>
    <x v="101"/>
    <x v="6"/>
    <x v="4"/>
    <n v="0"/>
    <m/>
    <m/>
    <m/>
    <m/>
    <n v="0"/>
    <m/>
  </r>
  <r>
    <x v="18"/>
    <x v="0"/>
    <x v="32"/>
    <x v="6"/>
    <x v="4"/>
    <n v="0"/>
    <m/>
    <m/>
    <m/>
    <m/>
    <n v="0"/>
    <m/>
  </r>
  <r>
    <x v="18"/>
    <x v="0"/>
    <x v="132"/>
    <x v="6"/>
    <x v="4"/>
    <n v="0"/>
    <m/>
    <m/>
    <m/>
    <m/>
    <n v="0"/>
    <m/>
  </r>
  <r>
    <x v="18"/>
    <x v="0"/>
    <x v="162"/>
    <x v="6"/>
    <x v="4"/>
    <n v="0"/>
    <m/>
    <m/>
    <m/>
    <m/>
    <n v="0"/>
    <m/>
  </r>
  <r>
    <x v="18"/>
    <x v="0"/>
    <x v="18"/>
    <x v="6"/>
    <x v="4"/>
    <n v="0"/>
    <m/>
    <m/>
    <m/>
    <m/>
    <n v="0"/>
    <m/>
  </r>
  <r>
    <x v="18"/>
    <x v="0"/>
    <x v="46"/>
    <x v="6"/>
    <x v="4"/>
    <n v="6935"/>
    <m/>
    <m/>
    <m/>
    <m/>
    <n v="6935"/>
    <m/>
  </r>
  <r>
    <x v="18"/>
    <x v="0"/>
    <x v="31"/>
    <x v="6"/>
    <x v="4"/>
    <n v="0"/>
    <m/>
    <m/>
    <m/>
    <m/>
    <n v="0"/>
    <m/>
  </r>
  <r>
    <x v="18"/>
    <x v="0"/>
    <x v="96"/>
    <x v="6"/>
    <x v="4"/>
    <n v="0"/>
    <m/>
    <m/>
    <m/>
    <m/>
    <n v="0"/>
    <m/>
  </r>
  <r>
    <x v="18"/>
    <x v="0"/>
    <x v="54"/>
    <x v="6"/>
    <x v="4"/>
    <n v="0"/>
    <m/>
    <m/>
    <m/>
    <m/>
    <n v="0"/>
    <m/>
  </r>
  <r>
    <x v="18"/>
    <x v="0"/>
    <x v="103"/>
    <x v="6"/>
    <x v="4"/>
    <n v="10641"/>
    <m/>
    <m/>
    <m/>
    <m/>
    <n v="10641"/>
    <m/>
  </r>
  <r>
    <x v="18"/>
    <x v="11"/>
    <x v="113"/>
    <x v="6"/>
    <x v="2"/>
    <m/>
    <m/>
    <m/>
    <n v="0"/>
    <m/>
    <n v="0"/>
    <m/>
  </r>
  <r>
    <x v="18"/>
    <x v="6"/>
    <x v="108"/>
    <x v="6"/>
    <x v="2"/>
    <m/>
    <m/>
    <m/>
    <n v="0"/>
    <m/>
    <n v="0"/>
    <m/>
  </r>
  <r>
    <x v="18"/>
    <x v="6"/>
    <x v="91"/>
    <x v="6"/>
    <x v="2"/>
    <m/>
    <m/>
    <m/>
    <n v="0"/>
    <m/>
    <n v="0"/>
    <m/>
  </r>
  <r>
    <x v="18"/>
    <x v="6"/>
    <x v="80"/>
    <x v="6"/>
    <x v="2"/>
    <m/>
    <m/>
    <m/>
    <n v="0"/>
    <m/>
    <n v="0"/>
    <m/>
  </r>
  <r>
    <x v="18"/>
    <x v="6"/>
    <x v="44"/>
    <x v="6"/>
    <x v="2"/>
    <m/>
    <m/>
    <m/>
    <n v="0"/>
    <m/>
    <n v="0"/>
    <m/>
  </r>
  <r>
    <x v="18"/>
    <x v="6"/>
    <x v="90"/>
    <x v="6"/>
    <x v="2"/>
    <m/>
    <m/>
    <m/>
    <n v="0"/>
    <m/>
    <n v="0"/>
    <m/>
  </r>
  <r>
    <x v="18"/>
    <x v="6"/>
    <x v="177"/>
    <x v="6"/>
    <x v="2"/>
    <m/>
    <m/>
    <m/>
    <n v="0"/>
    <m/>
    <n v="0"/>
    <m/>
  </r>
  <r>
    <x v="18"/>
    <x v="6"/>
    <x v="61"/>
    <x v="6"/>
    <x v="2"/>
    <m/>
    <m/>
    <m/>
    <n v="0"/>
    <m/>
    <n v="0"/>
    <m/>
  </r>
  <r>
    <x v="18"/>
    <x v="6"/>
    <x v="105"/>
    <x v="6"/>
    <x v="2"/>
    <m/>
    <m/>
    <m/>
    <n v="0"/>
    <m/>
    <n v="0"/>
    <m/>
  </r>
  <r>
    <x v="18"/>
    <x v="6"/>
    <x v="138"/>
    <x v="6"/>
    <x v="2"/>
    <m/>
    <m/>
    <m/>
    <n v="0"/>
    <m/>
    <n v="0"/>
    <m/>
  </r>
  <r>
    <x v="18"/>
    <x v="8"/>
    <x v="136"/>
    <x v="6"/>
    <x v="2"/>
    <m/>
    <m/>
    <m/>
    <n v="0"/>
    <m/>
    <n v="0"/>
    <m/>
  </r>
  <r>
    <x v="18"/>
    <x v="8"/>
    <x v="182"/>
    <x v="6"/>
    <x v="2"/>
    <m/>
    <m/>
    <m/>
    <n v="0"/>
    <m/>
    <n v="0"/>
    <m/>
  </r>
  <r>
    <x v="18"/>
    <x v="8"/>
    <x v="179"/>
    <x v="6"/>
    <x v="2"/>
    <m/>
    <m/>
    <m/>
    <n v="0"/>
    <m/>
    <n v="0"/>
    <m/>
  </r>
  <r>
    <x v="18"/>
    <x v="8"/>
    <x v="135"/>
    <x v="6"/>
    <x v="2"/>
    <m/>
    <m/>
    <m/>
    <n v="0"/>
    <m/>
    <n v="0"/>
    <m/>
  </r>
  <r>
    <x v="18"/>
    <x v="8"/>
    <x v="114"/>
    <x v="6"/>
    <x v="2"/>
    <m/>
    <m/>
    <m/>
    <n v="0"/>
    <m/>
    <n v="0"/>
    <m/>
  </r>
  <r>
    <x v="18"/>
    <x v="8"/>
    <x v="175"/>
    <x v="6"/>
    <x v="2"/>
    <m/>
    <m/>
    <m/>
    <n v="0"/>
    <m/>
    <n v="0"/>
    <m/>
  </r>
  <r>
    <x v="18"/>
    <x v="8"/>
    <x v="221"/>
    <x v="6"/>
    <x v="2"/>
    <m/>
    <m/>
    <m/>
    <n v="0"/>
    <m/>
    <n v="0"/>
    <m/>
  </r>
  <r>
    <x v="18"/>
    <x v="8"/>
    <x v="71"/>
    <x v="6"/>
    <x v="2"/>
    <m/>
    <m/>
    <m/>
    <n v="0"/>
    <m/>
    <n v="0"/>
    <m/>
  </r>
  <r>
    <x v="18"/>
    <x v="8"/>
    <x v="171"/>
    <x v="6"/>
    <x v="2"/>
    <m/>
    <m/>
    <m/>
    <n v="0"/>
    <m/>
    <n v="0"/>
    <m/>
  </r>
  <r>
    <x v="18"/>
    <x v="8"/>
    <x v="83"/>
    <x v="6"/>
    <x v="2"/>
    <m/>
    <m/>
    <m/>
    <n v="0"/>
    <m/>
    <n v="0"/>
    <m/>
  </r>
  <r>
    <x v="18"/>
    <x v="10"/>
    <x v="109"/>
    <x v="6"/>
    <x v="2"/>
    <m/>
    <m/>
    <m/>
    <n v="0"/>
    <m/>
    <n v="0"/>
    <m/>
  </r>
  <r>
    <x v="18"/>
    <x v="10"/>
    <x v="144"/>
    <x v="6"/>
    <x v="2"/>
    <m/>
    <m/>
    <m/>
    <n v="0"/>
    <m/>
    <n v="0"/>
    <m/>
  </r>
  <r>
    <x v="18"/>
    <x v="4"/>
    <x v="36"/>
    <x v="6"/>
    <x v="2"/>
    <m/>
    <m/>
    <m/>
    <n v="0"/>
    <m/>
    <n v="0"/>
    <m/>
  </r>
  <r>
    <x v="18"/>
    <x v="4"/>
    <x v="57"/>
    <x v="6"/>
    <x v="2"/>
    <m/>
    <m/>
    <m/>
    <n v="94516"/>
    <m/>
    <n v="94516"/>
    <m/>
  </r>
  <r>
    <x v="18"/>
    <x v="4"/>
    <x v="35"/>
    <x v="6"/>
    <x v="2"/>
    <m/>
    <m/>
    <m/>
    <n v="0"/>
    <m/>
    <n v="0"/>
    <m/>
  </r>
  <r>
    <x v="18"/>
    <x v="4"/>
    <x v="34"/>
    <x v="6"/>
    <x v="2"/>
    <m/>
    <m/>
    <m/>
    <n v="0"/>
    <m/>
    <n v="0"/>
    <m/>
  </r>
  <r>
    <x v="18"/>
    <x v="4"/>
    <x v="155"/>
    <x v="6"/>
    <x v="2"/>
    <m/>
    <m/>
    <m/>
    <n v="0"/>
    <m/>
    <n v="0"/>
    <m/>
  </r>
  <r>
    <x v="18"/>
    <x v="4"/>
    <x v="65"/>
    <x v="6"/>
    <x v="2"/>
    <m/>
    <m/>
    <m/>
    <n v="0"/>
    <m/>
    <n v="0"/>
    <m/>
  </r>
  <r>
    <x v="18"/>
    <x v="4"/>
    <x v="53"/>
    <x v="6"/>
    <x v="2"/>
    <m/>
    <m/>
    <m/>
    <n v="8533"/>
    <m/>
    <n v="8533"/>
    <m/>
  </r>
  <r>
    <x v="18"/>
    <x v="4"/>
    <x v="45"/>
    <x v="6"/>
    <x v="2"/>
    <m/>
    <m/>
    <m/>
    <n v="0"/>
    <m/>
    <n v="0"/>
    <m/>
  </r>
  <r>
    <x v="18"/>
    <x v="4"/>
    <x v="27"/>
    <x v="6"/>
    <x v="2"/>
    <m/>
    <m/>
    <m/>
    <n v="0"/>
    <m/>
    <n v="0"/>
    <m/>
  </r>
  <r>
    <x v="18"/>
    <x v="4"/>
    <x v="17"/>
    <x v="6"/>
    <x v="2"/>
    <m/>
    <m/>
    <m/>
    <n v="0"/>
    <m/>
    <n v="0"/>
    <m/>
  </r>
  <r>
    <x v="18"/>
    <x v="4"/>
    <x v="56"/>
    <x v="6"/>
    <x v="2"/>
    <m/>
    <m/>
    <m/>
    <n v="43256"/>
    <m/>
    <n v="43256"/>
    <m/>
  </r>
  <r>
    <x v="18"/>
    <x v="4"/>
    <x v="73"/>
    <x v="6"/>
    <x v="2"/>
    <m/>
    <m/>
    <m/>
    <n v="0"/>
    <m/>
    <n v="0"/>
    <m/>
  </r>
  <r>
    <x v="18"/>
    <x v="2"/>
    <x v="87"/>
    <x v="6"/>
    <x v="2"/>
    <m/>
    <m/>
    <m/>
    <n v="0"/>
    <m/>
    <n v="0"/>
    <m/>
  </r>
  <r>
    <x v="18"/>
    <x v="2"/>
    <x v="84"/>
    <x v="6"/>
    <x v="2"/>
    <m/>
    <m/>
    <m/>
    <n v="0"/>
    <m/>
    <n v="0"/>
    <m/>
  </r>
  <r>
    <x v="18"/>
    <x v="2"/>
    <x v="20"/>
    <x v="6"/>
    <x v="2"/>
    <m/>
    <m/>
    <m/>
    <n v="0"/>
    <m/>
    <n v="0"/>
    <m/>
  </r>
  <r>
    <x v="18"/>
    <x v="2"/>
    <x v="49"/>
    <x v="6"/>
    <x v="2"/>
    <m/>
    <m/>
    <m/>
    <n v="36111"/>
    <m/>
    <n v="36111"/>
    <m/>
  </r>
  <r>
    <x v="18"/>
    <x v="2"/>
    <x v="10"/>
    <x v="6"/>
    <x v="2"/>
    <m/>
    <m/>
    <m/>
    <n v="0"/>
    <m/>
    <n v="0"/>
    <m/>
  </r>
  <r>
    <x v="18"/>
    <x v="2"/>
    <x v="110"/>
    <x v="6"/>
    <x v="2"/>
    <m/>
    <m/>
    <m/>
    <n v="0"/>
    <m/>
    <n v="0"/>
    <m/>
  </r>
  <r>
    <x v="18"/>
    <x v="2"/>
    <x v="88"/>
    <x v="6"/>
    <x v="2"/>
    <m/>
    <m/>
    <m/>
    <n v="0"/>
    <m/>
    <n v="0"/>
    <m/>
  </r>
  <r>
    <x v="18"/>
    <x v="2"/>
    <x v="48"/>
    <x v="6"/>
    <x v="2"/>
    <m/>
    <m/>
    <m/>
    <n v="0"/>
    <m/>
    <n v="0"/>
    <m/>
  </r>
  <r>
    <x v="18"/>
    <x v="2"/>
    <x v="47"/>
    <x v="6"/>
    <x v="2"/>
    <m/>
    <m/>
    <m/>
    <n v="0"/>
    <m/>
    <n v="0"/>
    <m/>
  </r>
  <r>
    <x v="18"/>
    <x v="2"/>
    <x v="58"/>
    <x v="6"/>
    <x v="2"/>
    <m/>
    <m/>
    <m/>
    <n v="0"/>
    <m/>
    <n v="0"/>
    <m/>
  </r>
  <r>
    <x v="18"/>
    <x v="2"/>
    <x v="112"/>
    <x v="6"/>
    <x v="2"/>
    <m/>
    <m/>
    <m/>
    <n v="0"/>
    <m/>
    <n v="0"/>
    <m/>
  </r>
  <r>
    <x v="18"/>
    <x v="2"/>
    <x v="120"/>
    <x v="6"/>
    <x v="2"/>
    <m/>
    <m/>
    <m/>
    <n v="0"/>
    <m/>
    <n v="0"/>
    <m/>
  </r>
  <r>
    <x v="18"/>
    <x v="2"/>
    <x v="11"/>
    <x v="6"/>
    <x v="2"/>
    <m/>
    <m/>
    <m/>
    <n v="0"/>
    <m/>
    <n v="0"/>
    <m/>
  </r>
  <r>
    <x v="18"/>
    <x v="2"/>
    <x v="4"/>
    <x v="6"/>
    <x v="2"/>
    <m/>
    <m/>
    <m/>
    <n v="0"/>
    <m/>
    <n v="0"/>
    <m/>
  </r>
  <r>
    <x v="18"/>
    <x v="2"/>
    <x v="59"/>
    <x v="6"/>
    <x v="2"/>
    <m/>
    <m/>
    <m/>
    <n v="0"/>
    <m/>
    <n v="0"/>
    <m/>
  </r>
  <r>
    <x v="18"/>
    <x v="2"/>
    <x v="86"/>
    <x v="6"/>
    <x v="2"/>
    <m/>
    <m/>
    <m/>
    <n v="0"/>
    <m/>
    <n v="0"/>
    <m/>
  </r>
  <r>
    <x v="18"/>
    <x v="2"/>
    <x v="43"/>
    <x v="6"/>
    <x v="2"/>
    <m/>
    <m/>
    <m/>
    <n v="0"/>
    <m/>
    <n v="0"/>
    <m/>
  </r>
  <r>
    <x v="18"/>
    <x v="2"/>
    <x v="81"/>
    <x v="6"/>
    <x v="2"/>
    <m/>
    <m/>
    <m/>
    <n v="0"/>
    <m/>
    <n v="0"/>
    <m/>
  </r>
  <r>
    <x v="18"/>
    <x v="2"/>
    <x v="26"/>
    <x v="6"/>
    <x v="2"/>
    <m/>
    <m/>
    <m/>
    <n v="0"/>
    <m/>
    <n v="0"/>
    <m/>
  </r>
  <r>
    <x v="18"/>
    <x v="2"/>
    <x v="29"/>
    <x v="6"/>
    <x v="2"/>
    <m/>
    <m/>
    <m/>
    <n v="0"/>
    <m/>
    <n v="0"/>
    <m/>
  </r>
  <r>
    <x v="18"/>
    <x v="2"/>
    <x v="122"/>
    <x v="6"/>
    <x v="2"/>
    <m/>
    <m/>
    <m/>
    <n v="0"/>
    <m/>
    <n v="0"/>
    <m/>
  </r>
  <r>
    <x v="18"/>
    <x v="3"/>
    <x v="97"/>
    <x v="6"/>
    <x v="2"/>
    <m/>
    <m/>
    <m/>
    <n v="0"/>
    <m/>
    <n v="0"/>
    <m/>
  </r>
  <r>
    <x v="18"/>
    <x v="3"/>
    <x v="55"/>
    <x v="6"/>
    <x v="2"/>
    <m/>
    <m/>
    <m/>
    <n v="0"/>
    <m/>
    <n v="0"/>
    <m/>
  </r>
  <r>
    <x v="18"/>
    <x v="3"/>
    <x v="16"/>
    <x v="6"/>
    <x v="2"/>
    <m/>
    <m/>
    <m/>
    <n v="0"/>
    <m/>
    <n v="0"/>
    <m/>
  </r>
  <r>
    <x v="18"/>
    <x v="3"/>
    <x v="74"/>
    <x v="6"/>
    <x v="2"/>
    <m/>
    <m/>
    <m/>
    <n v="0"/>
    <m/>
    <n v="0"/>
    <m/>
  </r>
  <r>
    <x v="18"/>
    <x v="3"/>
    <x v="63"/>
    <x v="6"/>
    <x v="2"/>
    <m/>
    <m/>
    <m/>
    <n v="0"/>
    <m/>
    <n v="0"/>
    <m/>
  </r>
  <r>
    <x v="18"/>
    <x v="3"/>
    <x v="38"/>
    <x v="6"/>
    <x v="2"/>
    <m/>
    <m/>
    <m/>
    <n v="0"/>
    <m/>
    <n v="0"/>
    <m/>
  </r>
  <r>
    <x v="18"/>
    <x v="3"/>
    <x v="42"/>
    <x v="6"/>
    <x v="2"/>
    <m/>
    <m/>
    <m/>
    <n v="0"/>
    <m/>
    <n v="0"/>
    <m/>
  </r>
  <r>
    <x v="18"/>
    <x v="3"/>
    <x v="104"/>
    <x v="6"/>
    <x v="2"/>
    <m/>
    <m/>
    <m/>
    <n v="0"/>
    <m/>
    <n v="0"/>
    <m/>
  </r>
  <r>
    <x v="18"/>
    <x v="3"/>
    <x v="111"/>
    <x v="6"/>
    <x v="2"/>
    <m/>
    <m/>
    <m/>
    <n v="0"/>
    <m/>
    <n v="0"/>
    <m/>
  </r>
  <r>
    <x v="18"/>
    <x v="3"/>
    <x v="134"/>
    <x v="6"/>
    <x v="2"/>
    <m/>
    <m/>
    <m/>
    <n v="0"/>
    <m/>
    <n v="0"/>
    <m/>
  </r>
  <r>
    <x v="18"/>
    <x v="3"/>
    <x v="51"/>
    <x v="6"/>
    <x v="2"/>
    <m/>
    <m/>
    <m/>
    <n v="0"/>
    <m/>
    <n v="0"/>
    <m/>
  </r>
  <r>
    <x v="18"/>
    <x v="3"/>
    <x v="98"/>
    <x v="6"/>
    <x v="2"/>
    <m/>
    <m/>
    <m/>
    <n v="0"/>
    <m/>
    <n v="0"/>
    <m/>
  </r>
  <r>
    <x v="18"/>
    <x v="3"/>
    <x v="119"/>
    <x v="6"/>
    <x v="2"/>
    <m/>
    <m/>
    <m/>
    <n v="0"/>
    <m/>
    <n v="0"/>
    <m/>
  </r>
  <r>
    <x v="18"/>
    <x v="3"/>
    <x v="190"/>
    <x v="6"/>
    <x v="2"/>
    <m/>
    <m/>
    <m/>
    <n v="0"/>
    <m/>
    <n v="0"/>
    <m/>
  </r>
  <r>
    <x v="18"/>
    <x v="1"/>
    <x v="23"/>
    <x v="6"/>
    <x v="2"/>
    <m/>
    <m/>
    <m/>
    <n v="0"/>
    <m/>
    <n v="0"/>
    <m/>
  </r>
  <r>
    <x v="18"/>
    <x v="1"/>
    <x v="24"/>
    <x v="6"/>
    <x v="2"/>
    <m/>
    <m/>
    <m/>
    <n v="0"/>
    <m/>
    <n v="0"/>
    <m/>
  </r>
  <r>
    <x v="18"/>
    <x v="1"/>
    <x v="79"/>
    <x v="6"/>
    <x v="2"/>
    <m/>
    <m/>
    <m/>
    <n v="0"/>
    <m/>
    <n v="0"/>
    <m/>
  </r>
  <r>
    <x v="18"/>
    <x v="1"/>
    <x v="41"/>
    <x v="6"/>
    <x v="2"/>
    <m/>
    <m/>
    <m/>
    <n v="0"/>
    <m/>
    <n v="0"/>
    <m/>
  </r>
  <r>
    <x v="18"/>
    <x v="1"/>
    <x v="2"/>
    <x v="6"/>
    <x v="2"/>
    <m/>
    <m/>
    <m/>
    <n v="0"/>
    <m/>
    <n v="0"/>
    <m/>
  </r>
  <r>
    <x v="18"/>
    <x v="1"/>
    <x v="21"/>
    <x v="6"/>
    <x v="2"/>
    <m/>
    <m/>
    <m/>
    <n v="17613"/>
    <m/>
    <n v="17613"/>
    <m/>
  </r>
  <r>
    <x v="18"/>
    <x v="1"/>
    <x v="5"/>
    <x v="6"/>
    <x v="2"/>
    <m/>
    <m/>
    <m/>
    <n v="0"/>
    <m/>
    <n v="0"/>
    <m/>
  </r>
  <r>
    <x v="18"/>
    <x v="1"/>
    <x v="37"/>
    <x v="6"/>
    <x v="2"/>
    <m/>
    <m/>
    <m/>
    <n v="0"/>
    <m/>
    <n v="0"/>
    <m/>
  </r>
  <r>
    <x v="18"/>
    <x v="1"/>
    <x v="19"/>
    <x v="6"/>
    <x v="2"/>
    <m/>
    <m/>
    <m/>
    <n v="0"/>
    <m/>
    <n v="0"/>
    <m/>
  </r>
  <r>
    <x v="18"/>
    <x v="1"/>
    <x v="30"/>
    <x v="6"/>
    <x v="2"/>
    <m/>
    <m/>
    <m/>
    <n v="0"/>
    <m/>
    <n v="0"/>
    <m/>
  </r>
  <r>
    <x v="18"/>
    <x v="1"/>
    <x v="14"/>
    <x v="6"/>
    <x v="2"/>
    <m/>
    <m/>
    <m/>
    <n v="0"/>
    <m/>
    <n v="0"/>
    <m/>
  </r>
  <r>
    <x v="18"/>
    <x v="1"/>
    <x v="6"/>
    <x v="6"/>
    <x v="2"/>
    <m/>
    <m/>
    <m/>
    <n v="0"/>
    <m/>
    <n v="0"/>
    <m/>
  </r>
  <r>
    <x v="18"/>
    <x v="1"/>
    <x v="25"/>
    <x v="6"/>
    <x v="2"/>
    <m/>
    <m/>
    <m/>
    <n v="0"/>
    <m/>
    <n v="0"/>
    <m/>
  </r>
  <r>
    <x v="18"/>
    <x v="1"/>
    <x v="28"/>
    <x v="6"/>
    <x v="2"/>
    <m/>
    <m/>
    <m/>
    <n v="0"/>
    <m/>
    <n v="0"/>
    <m/>
  </r>
  <r>
    <x v="18"/>
    <x v="1"/>
    <x v="169"/>
    <x v="6"/>
    <x v="2"/>
    <m/>
    <m/>
    <m/>
    <n v="0"/>
    <m/>
    <n v="0"/>
    <m/>
  </r>
  <r>
    <x v="18"/>
    <x v="1"/>
    <x v="64"/>
    <x v="6"/>
    <x v="2"/>
    <m/>
    <m/>
    <m/>
    <n v="0"/>
    <m/>
    <n v="0"/>
    <m/>
  </r>
  <r>
    <x v="18"/>
    <x v="1"/>
    <x v="75"/>
    <x v="6"/>
    <x v="2"/>
    <m/>
    <m/>
    <m/>
    <n v="0"/>
    <m/>
    <n v="0"/>
    <m/>
  </r>
  <r>
    <x v="18"/>
    <x v="1"/>
    <x v="94"/>
    <x v="6"/>
    <x v="2"/>
    <m/>
    <m/>
    <m/>
    <n v="0"/>
    <m/>
    <n v="0"/>
    <m/>
  </r>
  <r>
    <x v="18"/>
    <x v="1"/>
    <x v="163"/>
    <x v="6"/>
    <x v="2"/>
    <m/>
    <m/>
    <m/>
    <n v="0"/>
    <m/>
    <n v="0"/>
    <m/>
  </r>
  <r>
    <x v="18"/>
    <x v="1"/>
    <x v="166"/>
    <x v="6"/>
    <x v="2"/>
    <m/>
    <m/>
    <m/>
    <n v="0"/>
    <m/>
    <n v="0"/>
    <m/>
  </r>
  <r>
    <x v="18"/>
    <x v="1"/>
    <x v="116"/>
    <x v="6"/>
    <x v="2"/>
    <m/>
    <m/>
    <m/>
    <n v="0"/>
    <m/>
    <n v="0"/>
    <m/>
  </r>
  <r>
    <x v="18"/>
    <x v="1"/>
    <x v="145"/>
    <x v="6"/>
    <x v="2"/>
    <m/>
    <m/>
    <m/>
    <n v="0"/>
    <m/>
    <n v="0"/>
    <m/>
  </r>
  <r>
    <x v="18"/>
    <x v="1"/>
    <x v="150"/>
    <x v="6"/>
    <x v="2"/>
    <m/>
    <m/>
    <m/>
    <n v="0"/>
    <m/>
    <n v="0"/>
    <m/>
  </r>
  <r>
    <x v="18"/>
    <x v="1"/>
    <x v="118"/>
    <x v="6"/>
    <x v="2"/>
    <m/>
    <m/>
    <m/>
    <n v="0"/>
    <m/>
    <n v="0"/>
    <m/>
  </r>
  <r>
    <x v="18"/>
    <x v="1"/>
    <x v="153"/>
    <x v="6"/>
    <x v="2"/>
    <m/>
    <m/>
    <m/>
    <n v="0"/>
    <m/>
    <n v="0"/>
    <m/>
  </r>
  <r>
    <x v="18"/>
    <x v="1"/>
    <x v="129"/>
    <x v="6"/>
    <x v="2"/>
    <m/>
    <m/>
    <m/>
    <n v="0"/>
    <m/>
    <n v="0"/>
    <m/>
  </r>
  <r>
    <x v="18"/>
    <x v="1"/>
    <x v="93"/>
    <x v="6"/>
    <x v="2"/>
    <m/>
    <m/>
    <m/>
    <n v="0"/>
    <m/>
    <n v="0"/>
    <m/>
  </r>
  <r>
    <x v="18"/>
    <x v="1"/>
    <x v="67"/>
    <x v="6"/>
    <x v="2"/>
    <m/>
    <m/>
    <m/>
    <n v="0"/>
    <m/>
    <n v="0"/>
    <m/>
  </r>
  <r>
    <x v="18"/>
    <x v="1"/>
    <x v="85"/>
    <x v="6"/>
    <x v="2"/>
    <m/>
    <m/>
    <m/>
    <n v="0"/>
    <m/>
    <n v="0"/>
    <m/>
  </r>
  <r>
    <x v="18"/>
    <x v="1"/>
    <x v="99"/>
    <x v="6"/>
    <x v="2"/>
    <m/>
    <m/>
    <m/>
    <n v="0"/>
    <m/>
    <n v="0"/>
    <m/>
  </r>
  <r>
    <x v="18"/>
    <x v="1"/>
    <x v="123"/>
    <x v="6"/>
    <x v="2"/>
    <m/>
    <m/>
    <m/>
    <n v="0"/>
    <m/>
    <n v="0"/>
    <m/>
  </r>
  <r>
    <x v="18"/>
    <x v="1"/>
    <x v="100"/>
    <x v="6"/>
    <x v="2"/>
    <m/>
    <m/>
    <m/>
    <n v="0"/>
    <m/>
    <n v="0"/>
    <m/>
  </r>
  <r>
    <x v="18"/>
    <x v="1"/>
    <x v="3"/>
    <x v="6"/>
    <x v="2"/>
    <m/>
    <m/>
    <m/>
    <n v="0"/>
    <m/>
    <n v="0"/>
    <m/>
  </r>
  <r>
    <x v="18"/>
    <x v="1"/>
    <x v="13"/>
    <x v="6"/>
    <x v="2"/>
    <m/>
    <m/>
    <m/>
    <n v="0"/>
    <m/>
    <n v="0"/>
    <m/>
  </r>
  <r>
    <x v="18"/>
    <x v="1"/>
    <x v="15"/>
    <x v="6"/>
    <x v="2"/>
    <m/>
    <m/>
    <m/>
    <n v="0"/>
    <m/>
    <n v="0"/>
    <m/>
  </r>
  <r>
    <x v="18"/>
    <x v="1"/>
    <x v="76"/>
    <x v="6"/>
    <x v="2"/>
    <m/>
    <m/>
    <m/>
    <n v="0"/>
    <m/>
    <n v="0"/>
    <m/>
  </r>
  <r>
    <x v="18"/>
    <x v="1"/>
    <x v="92"/>
    <x v="6"/>
    <x v="2"/>
    <m/>
    <m/>
    <m/>
    <n v="0"/>
    <m/>
    <n v="0"/>
    <m/>
  </r>
  <r>
    <x v="18"/>
    <x v="1"/>
    <x v="125"/>
    <x v="6"/>
    <x v="2"/>
    <m/>
    <m/>
    <m/>
    <n v="0"/>
    <m/>
    <n v="0"/>
    <m/>
  </r>
  <r>
    <x v="18"/>
    <x v="1"/>
    <x v="187"/>
    <x v="6"/>
    <x v="2"/>
    <m/>
    <m/>
    <m/>
    <n v="0"/>
    <m/>
    <n v="0"/>
    <m/>
  </r>
  <r>
    <x v="18"/>
    <x v="1"/>
    <x v="147"/>
    <x v="6"/>
    <x v="2"/>
    <m/>
    <m/>
    <m/>
    <n v="0"/>
    <m/>
    <n v="0"/>
    <m/>
  </r>
  <r>
    <x v="18"/>
    <x v="1"/>
    <x v="127"/>
    <x v="6"/>
    <x v="2"/>
    <m/>
    <m/>
    <m/>
    <n v="0"/>
    <m/>
    <n v="0"/>
    <m/>
  </r>
  <r>
    <x v="18"/>
    <x v="1"/>
    <x v="141"/>
    <x v="6"/>
    <x v="2"/>
    <m/>
    <m/>
    <m/>
    <n v="0"/>
    <m/>
    <n v="0"/>
    <m/>
  </r>
  <r>
    <x v="18"/>
    <x v="5"/>
    <x v="89"/>
    <x v="6"/>
    <x v="2"/>
    <m/>
    <m/>
    <m/>
    <n v="0"/>
    <m/>
    <n v="0"/>
    <m/>
  </r>
  <r>
    <x v="18"/>
    <x v="5"/>
    <x v="69"/>
    <x v="6"/>
    <x v="2"/>
    <m/>
    <m/>
    <m/>
    <n v="0"/>
    <m/>
    <n v="0"/>
    <m/>
  </r>
  <r>
    <x v="18"/>
    <x v="5"/>
    <x v="33"/>
    <x v="6"/>
    <x v="2"/>
    <m/>
    <m/>
    <m/>
    <n v="0"/>
    <m/>
    <n v="0"/>
    <m/>
  </r>
  <r>
    <x v="18"/>
    <x v="5"/>
    <x v="39"/>
    <x v="6"/>
    <x v="2"/>
    <m/>
    <m/>
    <m/>
    <n v="57809"/>
    <m/>
    <n v="57809"/>
    <m/>
  </r>
  <r>
    <x v="18"/>
    <x v="5"/>
    <x v="22"/>
    <x v="6"/>
    <x v="2"/>
    <m/>
    <m/>
    <m/>
    <n v="0"/>
    <m/>
    <n v="0"/>
    <m/>
  </r>
  <r>
    <x v="18"/>
    <x v="5"/>
    <x v="66"/>
    <x v="6"/>
    <x v="2"/>
    <m/>
    <m/>
    <m/>
    <n v="0"/>
    <m/>
    <n v="0"/>
    <m/>
  </r>
  <r>
    <x v="18"/>
    <x v="7"/>
    <x v="121"/>
    <x v="6"/>
    <x v="2"/>
    <m/>
    <m/>
    <m/>
    <n v="0"/>
    <m/>
    <n v="0"/>
    <m/>
  </r>
  <r>
    <x v="18"/>
    <x v="7"/>
    <x v="52"/>
    <x v="6"/>
    <x v="2"/>
    <m/>
    <m/>
    <m/>
    <n v="0"/>
    <m/>
    <n v="0"/>
    <m/>
  </r>
  <r>
    <x v="18"/>
    <x v="7"/>
    <x v="82"/>
    <x v="6"/>
    <x v="2"/>
    <m/>
    <m/>
    <m/>
    <n v="0"/>
    <m/>
    <n v="0"/>
    <m/>
  </r>
  <r>
    <x v="18"/>
    <x v="7"/>
    <x v="117"/>
    <x v="6"/>
    <x v="2"/>
    <m/>
    <m/>
    <m/>
    <n v="0"/>
    <m/>
    <n v="0"/>
    <m/>
  </r>
  <r>
    <x v="18"/>
    <x v="7"/>
    <x v="115"/>
    <x v="6"/>
    <x v="2"/>
    <m/>
    <m/>
    <m/>
    <n v="0"/>
    <m/>
    <n v="0"/>
    <m/>
  </r>
  <r>
    <x v="18"/>
    <x v="7"/>
    <x v="139"/>
    <x v="6"/>
    <x v="2"/>
    <m/>
    <m/>
    <m/>
    <n v="0"/>
    <m/>
    <n v="0"/>
    <m/>
  </r>
  <r>
    <x v="18"/>
    <x v="7"/>
    <x v="72"/>
    <x v="6"/>
    <x v="2"/>
    <m/>
    <m/>
    <m/>
    <n v="0"/>
    <m/>
    <n v="0"/>
    <m/>
  </r>
  <r>
    <x v="18"/>
    <x v="7"/>
    <x v="62"/>
    <x v="6"/>
    <x v="2"/>
    <m/>
    <m/>
    <m/>
    <n v="0"/>
    <m/>
    <n v="0"/>
    <m/>
  </r>
  <r>
    <x v="18"/>
    <x v="7"/>
    <x v="133"/>
    <x v="6"/>
    <x v="2"/>
    <m/>
    <m/>
    <m/>
    <n v="0"/>
    <m/>
    <n v="0"/>
    <m/>
  </r>
  <r>
    <x v="18"/>
    <x v="7"/>
    <x v="149"/>
    <x v="6"/>
    <x v="2"/>
    <m/>
    <m/>
    <m/>
    <n v="0"/>
    <m/>
    <n v="0"/>
    <m/>
  </r>
  <r>
    <x v="18"/>
    <x v="7"/>
    <x v="130"/>
    <x v="6"/>
    <x v="2"/>
    <m/>
    <m/>
    <m/>
    <n v="0"/>
    <m/>
    <n v="0"/>
    <m/>
  </r>
  <r>
    <x v="18"/>
    <x v="7"/>
    <x v="259"/>
    <x v="6"/>
    <x v="2"/>
    <m/>
    <m/>
    <m/>
    <n v="0"/>
    <m/>
    <n v="0"/>
    <m/>
  </r>
  <r>
    <x v="18"/>
    <x v="9"/>
    <x v="106"/>
    <x v="6"/>
    <x v="2"/>
    <m/>
    <m/>
    <m/>
    <n v="0"/>
    <m/>
    <n v="0"/>
    <m/>
  </r>
  <r>
    <x v="18"/>
    <x v="9"/>
    <x v="107"/>
    <x v="6"/>
    <x v="2"/>
    <m/>
    <m/>
    <m/>
    <n v="0"/>
    <m/>
    <n v="0"/>
    <m/>
  </r>
  <r>
    <x v="18"/>
    <x v="9"/>
    <x v="126"/>
    <x v="6"/>
    <x v="2"/>
    <m/>
    <m/>
    <m/>
    <n v="0"/>
    <m/>
    <n v="0"/>
    <m/>
  </r>
  <r>
    <x v="18"/>
    <x v="9"/>
    <x v="154"/>
    <x v="6"/>
    <x v="2"/>
    <m/>
    <m/>
    <m/>
    <n v="0"/>
    <m/>
    <n v="0"/>
    <m/>
  </r>
  <r>
    <x v="18"/>
    <x v="9"/>
    <x v="95"/>
    <x v="6"/>
    <x v="2"/>
    <m/>
    <m/>
    <m/>
    <n v="0"/>
    <m/>
    <n v="0"/>
    <m/>
  </r>
  <r>
    <x v="18"/>
    <x v="9"/>
    <x v="161"/>
    <x v="6"/>
    <x v="2"/>
    <m/>
    <m/>
    <m/>
    <n v="0"/>
    <m/>
    <n v="0"/>
    <m/>
  </r>
  <r>
    <x v="18"/>
    <x v="9"/>
    <x v="158"/>
    <x v="6"/>
    <x v="2"/>
    <m/>
    <m/>
    <m/>
    <n v="0"/>
    <m/>
    <n v="0"/>
    <m/>
  </r>
  <r>
    <x v="18"/>
    <x v="9"/>
    <x v="148"/>
    <x v="6"/>
    <x v="2"/>
    <m/>
    <m/>
    <m/>
    <n v="0"/>
    <m/>
    <n v="0"/>
    <m/>
  </r>
  <r>
    <x v="18"/>
    <x v="9"/>
    <x v="142"/>
    <x v="6"/>
    <x v="2"/>
    <m/>
    <m/>
    <m/>
    <n v="0"/>
    <m/>
    <n v="0"/>
    <m/>
  </r>
  <r>
    <x v="18"/>
    <x v="9"/>
    <x v="137"/>
    <x v="6"/>
    <x v="2"/>
    <m/>
    <m/>
    <m/>
    <n v="0"/>
    <m/>
    <n v="0"/>
    <m/>
  </r>
  <r>
    <x v="18"/>
    <x v="9"/>
    <x v="146"/>
    <x v="6"/>
    <x v="2"/>
    <m/>
    <m/>
    <m/>
    <n v="0"/>
    <m/>
    <n v="0"/>
    <m/>
  </r>
  <r>
    <x v="18"/>
    <x v="9"/>
    <x v="159"/>
    <x v="6"/>
    <x v="2"/>
    <m/>
    <m/>
    <m/>
    <n v="0"/>
    <m/>
    <n v="0"/>
    <m/>
  </r>
  <r>
    <x v="18"/>
    <x v="9"/>
    <x v="170"/>
    <x v="6"/>
    <x v="2"/>
    <m/>
    <m/>
    <m/>
    <n v="0"/>
    <m/>
    <n v="0"/>
    <m/>
  </r>
  <r>
    <x v="18"/>
    <x v="12"/>
    <x v="157"/>
    <x v="6"/>
    <x v="2"/>
    <m/>
    <m/>
    <m/>
    <n v="0"/>
    <m/>
    <n v="0"/>
    <m/>
  </r>
  <r>
    <x v="18"/>
    <x v="12"/>
    <x v="156"/>
    <x v="6"/>
    <x v="2"/>
    <m/>
    <m/>
    <m/>
    <n v="0"/>
    <m/>
    <n v="0"/>
    <m/>
  </r>
  <r>
    <x v="18"/>
    <x v="12"/>
    <x v="260"/>
    <x v="6"/>
    <x v="2"/>
    <m/>
    <m/>
    <m/>
    <n v="0"/>
    <m/>
    <n v="0"/>
    <m/>
  </r>
  <r>
    <x v="18"/>
    <x v="0"/>
    <x v="9"/>
    <x v="6"/>
    <x v="2"/>
    <m/>
    <m/>
    <m/>
    <n v="0"/>
    <m/>
    <n v="0"/>
    <m/>
  </r>
  <r>
    <x v="18"/>
    <x v="0"/>
    <x v="0"/>
    <x v="6"/>
    <x v="2"/>
    <m/>
    <m/>
    <m/>
    <n v="0"/>
    <m/>
    <n v="0"/>
    <m/>
  </r>
  <r>
    <x v="18"/>
    <x v="0"/>
    <x v="68"/>
    <x v="6"/>
    <x v="2"/>
    <m/>
    <m/>
    <m/>
    <n v="0"/>
    <m/>
    <n v="0"/>
    <m/>
  </r>
  <r>
    <x v="18"/>
    <x v="0"/>
    <x v="128"/>
    <x v="6"/>
    <x v="2"/>
    <m/>
    <m/>
    <m/>
    <n v="0"/>
    <m/>
    <n v="0"/>
    <m/>
  </r>
  <r>
    <x v="18"/>
    <x v="0"/>
    <x v="124"/>
    <x v="6"/>
    <x v="2"/>
    <m/>
    <m/>
    <m/>
    <n v="0"/>
    <m/>
    <n v="0"/>
    <m/>
  </r>
  <r>
    <x v="18"/>
    <x v="0"/>
    <x v="12"/>
    <x v="6"/>
    <x v="2"/>
    <m/>
    <m/>
    <m/>
    <n v="0"/>
    <m/>
    <n v="0"/>
    <m/>
  </r>
  <r>
    <x v="18"/>
    <x v="0"/>
    <x v="40"/>
    <x v="6"/>
    <x v="2"/>
    <m/>
    <m/>
    <m/>
    <n v="0"/>
    <m/>
    <n v="0"/>
    <m/>
  </r>
  <r>
    <x v="18"/>
    <x v="0"/>
    <x v="70"/>
    <x v="6"/>
    <x v="2"/>
    <m/>
    <m/>
    <m/>
    <n v="0"/>
    <m/>
    <n v="0"/>
    <m/>
  </r>
  <r>
    <x v="18"/>
    <x v="0"/>
    <x v="77"/>
    <x v="6"/>
    <x v="2"/>
    <m/>
    <m/>
    <m/>
    <n v="0"/>
    <m/>
    <n v="0"/>
    <m/>
  </r>
  <r>
    <x v="18"/>
    <x v="0"/>
    <x v="131"/>
    <x v="6"/>
    <x v="2"/>
    <m/>
    <m/>
    <m/>
    <n v="0"/>
    <m/>
    <n v="0"/>
    <m/>
  </r>
  <r>
    <x v="18"/>
    <x v="0"/>
    <x v="7"/>
    <x v="6"/>
    <x v="2"/>
    <m/>
    <m/>
    <m/>
    <n v="0"/>
    <m/>
    <n v="0"/>
    <m/>
  </r>
  <r>
    <x v="18"/>
    <x v="0"/>
    <x v="50"/>
    <x v="6"/>
    <x v="2"/>
    <m/>
    <m/>
    <m/>
    <n v="0"/>
    <m/>
    <n v="0"/>
    <m/>
  </r>
  <r>
    <x v="18"/>
    <x v="0"/>
    <x v="1"/>
    <x v="6"/>
    <x v="2"/>
    <m/>
    <m/>
    <m/>
    <n v="0"/>
    <m/>
    <n v="0"/>
    <m/>
  </r>
  <r>
    <x v="18"/>
    <x v="0"/>
    <x v="8"/>
    <x v="6"/>
    <x v="2"/>
    <m/>
    <m/>
    <m/>
    <n v="0"/>
    <m/>
    <n v="0"/>
    <m/>
  </r>
  <r>
    <x v="18"/>
    <x v="0"/>
    <x v="60"/>
    <x v="6"/>
    <x v="2"/>
    <m/>
    <m/>
    <m/>
    <n v="0"/>
    <m/>
    <n v="0"/>
    <m/>
  </r>
  <r>
    <x v="18"/>
    <x v="0"/>
    <x v="78"/>
    <x v="6"/>
    <x v="2"/>
    <m/>
    <m/>
    <m/>
    <n v="0"/>
    <m/>
    <n v="0"/>
    <m/>
  </r>
  <r>
    <x v="18"/>
    <x v="0"/>
    <x v="101"/>
    <x v="6"/>
    <x v="2"/>
    <m/>
    <m/>
    <m/>
    <n v="0"/>
    <m/>
    <n v="0"/>
    <m/>
  </r>
  <r>
    <x v="18"/>
    <x v="0"/>
    <x v="32"/>
    <x v="6"/>
    <x v="2"/>
    <m/>
    <m/>
    <m/>
    <n v="0"/>
    <m/>
    <n v="0"/>
    <m/>
  </r>
  <r>
    <x v="18"/>
    <x v="0"/>
    <x v="132"/>
    <x v="6"/>
    <x v="2"/>
    <m/>
    <m/>
    <m/>
    <n v="0"/>
    <m/>
    <n v="0"/>
    <m/>
  </r>
  <r>
    <x v="18"/>
    <x v="0"/>
    <x v="162"/>
    <x v="6"/>
    <x v="2"/>
    <m/>
    <m/>
    <m/>
    <n v="0"/>
    <m/>
    <n v="0"/>
    <m/>
  </r>
  <r>
    <x v="18"/>
    <x v="0"/>
    <x v="18"/>
    <x v="6"/>
    <x v="2"/>
    <m/>
    <m/>
    <m/>
    <n v="0"/>
    <m/>
    <n v="0"/>
    <m/>
  </r>
  <r>
    <x v="18"/>
    <x v="0"/>
    <x v="46"/>
    <x v="6"/>
    <x v="2"/>
    <m/>
    <m/>
    <m/>
    <n v="0"/>
    <m/>
    <n v="0"/>
    <m/>
  </r>
  <r>
    <x v="18"/>
    <x v="0"/>
    <x v="31"/>
    <x v="6"/>
    <x v="2"/>
    <m/>
    <m/>
    <m/>
    <n v="0"/>
    <m/>
    <n v="0"/>
    <m/>
  </r>
  <r>
    <x v="18"/>
    <x v="0"/>
    <x v="96"/>
    <x v="6"/>
    <x v="2"/>
    <m/>
    <m/>
    <m/>
    <n v="0"/>
    <m/>
    <n v="0"/>
    <m/>
  </r>
  <r>
    <x v="18"/>
    <x v="0"/>
    <x v="54"/>
    <x v="6"/>
    <x v="2"/>
    <m/>
    <m/>
    <m/>
    <n v="0"/>
    <m/>
    <n v="0"/>
    <m/>
  </r>
  <r>
    <x v="18"/>
    <x v="0"/>
    <x v="103"/>
    <x v="6"/>
    <x v="2"/>
    <m/>
    <m/>
    <m/>
    <n v="0"/>
    <m/>
    <n v="0"/>
    <m/>
  </r>
  <r>
    <x v="18"/>
    <x v="11"/>
    <x v="113"/>
    <x v="1"/>
    <x v="12"/>
    <n v="244758"/>
    <m/>
    <m/>
    <m/>
    <m/>
    <n v="244758"/>
    <m/>
  </r>
  <r>
    <x v="18"/>
    <x v="6"/>
    <x v="108"/>
    <x v="1"/>
    <x v="12"/>
    <n v="114312"/>
    <m/>
    <m/>
    <m/>
    <m/>
    <n v="114312"/>
    <m/>
  </r>
  <r>
    <x v="18"/>
    <x v="6"/>
    <x v="91"/>
    <x v="1"/>
    <x v="12"/>
    <n v="407345"/>
    <m/>
    <m/>
    <m/>
    <m/>
    <n v="407345"/>
    <m/>
  </r>
  <r>
    <x v="18"/>
    <x v="6"/>
    <x v="80"/>
    <x v="1"/>
    <x v="12"/>
    <n v="0"/>
    <m/>
    <m/>
    <m/>
    <m/>
    <n v="0"/>
    <m/>
  </r>
  <r>
    <x v="18"/>
    <x v="6"/>
    <x v="44"/>
    <x v="1"/>
    <x v="12"/>
    <n v="251619"/>
    <m/>
    <m/>
    <m/>
    <m/>
    <n v="251619"/>
    <m/>
  </r>
  <r>
    <x v="18"/>
    <x v="6"/>
    <x v="90"/>
    <x v="1"/>
    <x v="12"/>
    <n v="215833"/>
    <m/>
    <m/>
    <m/>
    <m/>
    <n v="215833"/>
    <m/>
  </r>
  <r>
    <x v="18"/>
    <x v="6"/>
    <x v="177"/>
    <x v="1"/>
    <x v="12"/>
    <n v="16403"/>
    <m/>
    <m/>
    <m/>
    <m/>
    <n v="16403"/>
    <m/>
  </r>
  <r>
    <x v="18"/>
    <x v="6"/>
    <x v="61"/>
    <x v="1"/>
    <x v="12"/>
    <n v="735435"/>
    <m/>
    <m/>
    <m/>
    <m/>
    <n v="735435"/>
    <m/>
  </r>
  <r>
    <x v="18"/>
    <x v="6"/>
    <x v="105"/>
    <x v="1"/>
    <x v="12"/>
    <n v="0"/>
    <m/>
    <m/>
    <m/>
    <m/>
    <n v="0"/>
    <m/>
  </r>
  <r>
    <x v="18"/>
    <x v="6"/>
    <x v="138"/>
    <x v="1"/>
    <x v="12"/>
    <n v="0"/>
    <m/>
    <m/>
    <m/>
    <m/>
    <n v="0"/>
    <m/>
  </r>
  <r>
    <x v="18"/>
    <x v="8"/>
    <x v="136"/>
    <x v="1"/>
    <x v="12"/>
    <n v="16733"/>
    <m/>
    <m/>
    <m/>
    <m/>
    <n v="16733"/>
    <m/>
  </r>
  <r>
    <x v="18"/>
    <x v="8"/>
    <x v="182"/>
    <x v="1"/>
    <x v="12"/>
    <n v="8407"/>
    <m/>
    <m/>
    <m/>
    <m/>
    <n v="8407"/>
    <m/>
  </r>
  <r>
    <x v="18"/>
    <x v="8"/>
    <x v="179"/>
    <x v="1"/>
    <x v="12"/>
    <n v="0"/>
    <m/>
    <m/>
    <m/>
    <m/>
    <n v="0"/>
    <m/>
  </r>
  <r>
    <x v="18"/>
    <x v="8"/>
    <x v="135"/>
    <x v="1"/>
    <x v="12"/>
    <n v="23688"/>
    <m/>
    <m/>
    <m/>
    <m/>
    <n v="23688"/>
    <m/>
  </r>
  <r>
    <x v="18"/>
    <x v="8"/>
    <x v="114"/>
    <x v="1"/>
    <x v="12"/>
    <n v="38213"/>
    <m/>
    <m/>
    <m/>
    <m/>
    <n v="38213"/>
    <m/>
  </r>
  <r>
    <x v="18"/>
    <x v="8"/>
    <x v="175"/>
    <x v="1"/>
    <x v="12"/>
    <n v="0"/>
    <m/>
    <m/>
    <m/>
    <m/>
    <n v="0"/>
    <m/>
  </r>
  <r>
    <x v="18"/>
    <x v="8"/>
    <x v="221"/>
    <x v="1"/>
    <x v="12"/>
    <n v="0"/>
    <m/>
    <m/>
    <m/>
    <m/>
    <n v="0"/>
    <m/>
  </r>
  <r>
    <x v="18"/>
    <x v="8"/>
    <x v="71"/>
    <x v="1"/>
    <x v="12"/>
    <n v="0"/>
    <m/>
    <m/>
    <m/>
    <m/>
    <n v="0"/>
    <m/>
  </r>
  <r>
    <x v="18"/>
    <x v="8"/>
    <x v="171"/>
    <x v="1"/>
    <x v="12"/>
    <n v="0"/>
    <m/>
    <m/>
    <m/>
    <m/>
    <n v="0"/>
    <m/>
  </r>
  <r>
    <x v="18"/>
    <x v="8"/>
    <x v="83"/>
    <x v="1"/>
    <x v="12"/>
    <n v="117601"/>
    <m/>
    <m/>
    <m/>
    <m/>
    <n v="117601"/>
    <m/>
  </r>
  <r>
    <x v="18"/>
    <x v="10"/>
    <x v="109"/>
    <x v="1"/>
    <x v="12"/>
    <n v="44900"/>
    <m/>
    <m/>
    <m/>
    <m/>
    <n v="44900"/>
    <m/>
  </r>
  <r>
    <x v="18"/>
    <x v="10"/>
    <x v="144"/>
    <x v="1"/>
    <x v="12"/>
    <n v="0"/>
    <m/>
    <m/>
    <m/>
    <m/>
    <n v="0"/>
    <m/>
  </r>
  <r>
    <x v="18"/>
    <x v="4"/>
    <x v="36"/>
    <x v="1"/>
    <x v="12"/>
    <n v="2242006"/>
    <m/>
    <m/>
    <m/>
    <m/>
    <n v="2242006"/>
    <m/>
  </r>
  <r>
    <x v="18"/>
    <x v="4"/>
    <x v="57"/>
    <x v="1"/>
    <x v="12"/>
    <n v="422553"/>
    <m/>
    <m/>
    <m/>
    <m/>
    <n v="422553"/>
    <m/>
  </r>
  <r>
    <x v="18"/>
    <x v="4"/>
    <x v="35"/>
    <x v="1"/>
    <x v="12"/>
    <n v="2725814"/>
    <m/>
    <m/>
    <m/>
    <m/>
    <n v="2725814"/>
    <m/>
  </r>
  <r>
    <x v="18"/>
    <x v="4"/>
    <x v="34"/>
    <x v="1"/>
    <x v="12"/>
    <n v="2667933"/>
    <m/>
    <m/>
    <m/>
    <m/>
    <n v="2667933"/>
    <m/>
  </r>
  <r>
    <x v="18"/>
    <x v="4"/>
    <x v="155"/>
    <x v="1"/>
    <x v="12"/>
    <n v="0"/>
    <m/>
    <m/>
    <m/>
    <m/>
    <n v="0"/>
    <m/>
  </r>
  <r>
    <x v="18"/>
    <x v="4"/>
    <x v="65"/>
    <x v="1"/>
    <x v="12"/>
    <n v="1373471"/>
    <m/>
    <m/>
    <m/>
    <m/>
    <n v="1373471"/>
    <m/>
  </r>
  <r>
    <x v="18"/>
    <x v="4"/>
    <x v="53"/>
    <x v="1"/>
    <x v="12"/>
    <n v="2005351"/>
    <m/>
    <m/>
    <m/>
    <m/>
    <n v="2005351"/>
    <m/>
  </r>
  <r>
    <x v="18"/>
    <x v="4"/>
    <x v="45"/>
    <x v="1"/>
    <x v="12"/>
    <n v="1003049"/>
    <m/>
    <m/>
    <m/>
    <m/>
    <n v="1003049"/>
    <m/>
  </r>
  <r>
    <x v="18"/>
    <x v="4"/>
    <x v="27"/>
    <x v="1"/>
    <x v="12"/>
    <n v="11966012"/>
    <m/>
    <m/>
    <m/>
    <m/>
    <n v="11966012"/>
    <m/>
  </r>
  <r>
    <x v="18"/>
    <x v="4"/>
    <x v="17"/>
    <x v="1"/>
    <x v="12"/>
    <n v="5917251"/>
    <m/>
    <m/>
    <m/>
    <m/>
    <n v="5917251"/>
    <m/>
  </r>
  <r>
    <x v="18"/>
    <x v="4"/>
    <x v="56"/>
    <x v="1"/>
    <x v="12"/>
    <n v="1670511"/>
    <m/>
    <m/>
    <m/>
    <m/>
    <n v="1670511"/>
    <m/>
  </r>
  <r>
    <x v="18"/>
    <x v="4"/>
    <x v="73"/>
    <x v="1"/>
    <x v="12"/>
    <n v="1030362"/>
    <m/>
    <m/>
    <m/>
    <m/>
    <n v="1030362"/>
    <m/>
  </r>
  <r>
    <x v="18"/>
    <x v="2"/>
    <x v="87"/>
    <x v="1"/>
    <x v="12"/>
    <n v="191425"/>
    <m/>
    <m/>
    <m/>
    <m/>
    <n v="191425"/>
    <m/>
  </r>
  <r>
    <x v="18"/>
    <x v="2"/>
    <x v="84"/>
    <x v="1"/>
    <x v="12"/>
    <n v="1051493"/>
    <m/>
    <m/>
    <m/>
    <m/>
    <n v="1051493"/>
    <m/>
  </r>
  <r>
    <x v="18"/>
    <x v="2"/>
    <x v="20"/>
    <x v="1"/>
    <x v="12"/>
    <n v="8195779"/>
    <m/>
    <m/>
    <m/>
    <m/>
    <n v="8195779"/>
    <m/>
  </r>
  <r>
    <x v="18"/>
    <x v="2"/>
    <x v="49"/>
    <x v="1"/>
    <x v="12"/>
    <n v="1992988"/>
    <m/>
    <m/>
    <m/>
    <m/>
    <n v="1992988"/>
    <m/>
  </r>
  <r>
    <x v="18"/>
    <x v="2"/>
    <x v="10"/>
    <x v="1"/>
    <x v="12"/>
    <n v="6031656"/>
    <m/>
    <m/>
    <m/>
    <m/>
    <n v="6031656"/>
    <m/>
  </r>
  <r>
    <x v="18"/>
    <x v="2"/>
    <x v="110"/>
    <x v="1"/>
    <x v="12"/>
    <n v="122487"/>
    <m/>
    <m/>
    <m/>
    <m/>
    <n v="122487"/>
    <m/>
  </r>
  <r>
    <x v="18"/>
    <x v="2"/>
    <x v="88"/>
    <x v="1"/>
    <x v="12"/>
    <n v="484941"/>
    <m/>
    <m/>
    <m/>
    <m/>
    <n v="484941"/>
    <m/>
  </r>
  <r>
    <x v="18"/>
    <x v="2"/>
    <x v="48"/>
    <x v="1"/>
    <x v="12"/>
    <n v="1231206"/>
    <m/>
    <m/>
    <m/>
    <m/>
    <n v="1231206"/>
    <m/>
  </r>
  <r>
    <x v="18"/>
    <x v="2"/>
    <x v="47"/>
    <x v="1"/>
    <x v="12"/>
    <n v="1901191"/>
    <m/>
    <m/>
    <m/>
    <m/>
    <n v="1901191"/>
    <m/>
  </r>
  <r>
    <x v="18"/>
    <x v="2"/>
    <x v="58"/>
    <x v="1"/>
    <x v="12"/>
    <n v="1575334"/>
    <m/>
    <m/>
    <m/>
    <m/>
    <n v="1575334"/>
    <m/>
  </r>
  <r>
    <x v="18"/>
    <x v="2"/>
    <x v="112"/>
    <x v="1"/>
    <x v="12"/>
    <n v="79516"/>
    <m/>
    <m/>
    <m/>
    <m/>
    <n v="79516"/>
    <m/>
  </r>
  <r>
    <x v="18"/>
    <x v="2"/>
    <x v="120"/>
    <x v="1"/>
    <x v="12"/>
    <n v="250639"/>
    <m/>
    <m/>
    <m/>
    <m/>
    <n v="250639"/>
    <m/>
  </r>
  <r>
    <x v="18"/>
    <x v="2"/>
    <x v="11"/>
    <x v="1"/>
    <x v="12"/>
    <n v="6394000"/>
    <m/>
    <m/>
    <m/>
    <m/>
    <n v="6394000"/>
    <m/>
  </r>
  <r>
    <x v="18"/>
    <x v="2"/>
    <x v="4"/>
    <x v="1"/>
    <x v="12"/>
    <n v="14295234"/>
    <m/>
    <m/>
    <m/>
    <m/>
    <n v="14295234"/>
    <m/>
  </r>
  <r>
    <x v="18"/>
    <x v="2"/>
    <x v="59"/>
    <x v="1"/>
    <x v="12"/>
    <n v="1733127"/>
    <m/>
    <m/>
    <m/>
    <m/>
    <n v="1733127"/>
    <m/>
  </r>
  <r>
    <x v="18"/>
    <x v="2"/>
    <x v="86"/>
    <x v="1"/>
    <x v="12"/>
    <n v="1076512"/>
    <m/>
    <m/>
    <m/>
    <m/>
    <n v="1076512"/>
    <m/>
  </r>
  <r>
    <x v="18"/>
    <x v="2"/>
    <x v="43"/>
    <x v="1"/>
    <x v="12"/>
    <n v="692982"/>
    <m/>
    <m/>
    <m/>
    <m/>
    <n v="692982"/>
    <m/>
  </r>
  <r>
    <x v="18"/>
    <x v="2"/>
    <x v="81"/>
    <x v="1"/>
    <x v="12"/>
    <n v="203062"/>
    <m/>
    <m/>
    <m/>
    <m/>
    <n v="203062"/>
    <m/>
  </r>
  <r>
    <x v="18"/>
    <x v="2"/>
    <x v="26"/>
    <x v="1"/>
    <x v="12"/>
    <n v="3972703"/>
    <m/>
    <m/>
    <m/>
    <m/>
    <n v="3972703"/>
    <m/>
  </r>
  <r>
    <x v="18"/>
    <x v="2"/>
    <x v="29"/>
    <x v="1"/>
    <x v="12"/>
    <n v="1426064"/>
    <m/>
    <m/>
    <m/>
    <m/>
    <n v="1426064"/>
    <m/>
  </r>
  <r>
    <x v="18"/>
    <x v="2"/>
    <x v="122"/>
    <x v="1"/>
    <x v="12"/>
    <n v="117830"/>
    <m/>
    <m/>
    <m/>
    <m/>
    <n v="117830"/>
    <m/>
  </r>
  <r>
    <x v="18"/>
    <x v="3"/>
    <x v="97"/>
    <x v="1"/>
    <x v="12"/>
    <n v="716344"/>
    <m/>
    <m/>
    <m/>
    <m/>
    <n v="716344"/>
    <m/>
  </r>
  <r>
    <x v="18"/>
    <x v="3"/>
    <x v="55"/>
    <x v="1"/>
    <x v="12"/>
    <n v="2057704"/>
    <m/>
    <m/>
    <m/>
    <m/>
    <n v="2057704"/>
    <m/>
  </r>
  <r>
    <x v="18"/>
    <x v="3"/>
    <x v="16"/>
    <x v="1"/>
    <x v="12"/>
    <n v="2439805"/>
    <m/>
    <m/>
    <m/>
    <m/>
    <n v="2439805"/>
    <m/>
  </r>
  <r>
    <x v="18"/>
    <x v="3"/>
    <x v="74"/>
    <x v="1"/>
    <x v="12"/>
    <n v="575836"/>
    <m/>
    <m/>
    <m/>
    <m/>
    <n v="575836"/>
    <m/>
  </r>
  <r>
    <x v="18"/>
    <x v="3"/>
    <x v="63"/>
    <x v="1"/>
    <x v="12"/>
    <n v="522844"/>
    <m/>
    <m/>
    <m/>
    <m/>
    <n v="522844"/>
    <m/>
  </r>
  <r>
    <x v="18"/>
    <x v="3"/>
    <x v="38"/>
    <x v="1"/>
    <x v="12"/>
    <n v="1663724"/>
    <m/>
    <m/>
    <m/>
    <m/>
    <n v="1663724"/>
    <m/>
  </r>
  <r>
    <x v="18"/>
    <x v="3"/>
    <x v="42"/>
    <x v="1"/>
    <x v="12"/>
    <n v="1805903"/>
    <m/>
    <m/>
    <m/>
    <m/>
    <n v="1805903"/>
    <m/>
  </r>
  <r>
    <x v="18"/>
    <x v="3"/>
    <x v="104"/>
    <x v="1"/>
    <x v="12"/>
    <n v="516300"/>
    <m/>
    <m/>
    <m/>
    <m/>
    <n v="516300"/>
    <m/>
  </r>
  <r>
    <x v="18"/>
    <x v="3"/>
    <x v="111"/>
    <x v="1"/>
    <x v="12"/>
    <n v="208306"/>
    <m/>
    <m/>
    <m/>
    <m/>
    <n v="208306"/>
    <m/>
  </r>
  <r>
    <x v="18"/>
    <x v="3"/>
    <x v="134"/>
    <x v="1"/>
    <x v="12"/>
    <n v="40205"/>
    <m/>
    <m/>
    <m/>
    <m/>
    <n v="40205"/>
    <m/>
  </r>
  <r>
    <x v="18"/>
    <x v="3"/>
    <x v="51"/>
    <x v="1"/>
    <x v="12"/>
    <n v="2512655"/>
    <m/>
    <m/>
    <m/>
    <m/>
    <n v="2512655"/>
    <m/>
  </r>
  <r>
    <x v="18"/>
    <x v="3"/>
    <x v="98"/>
    <x v="1"/>
    <x v="12"/>
    <n v="941628"/>
    <m/>
    <m/>
    <m/>
    <m/>
    <n v="941628"/>
    <m/>
  </r>
  <r>
    <x v="18"/>
    <x v="3"/>
    <x v="119"/>
    <x v="1"/>
    <x v="12"/>
    <n v="357719"/>
    <m/>
    <m/>
    <m/>
    <m/>
    <n v="357719"/>
    <m/>
  </r>
  <r>
    <x v="18"/>
    <x v="3"/>
    <x v="190"/>
    <x v="1"/>
    <x v="12"/>
    <n v="0"/>
    <m/>
    <m/>
    <m/>
    <m/>
    <n v="0"/>
    <m/>
  </r>
  <r>
    <x v="18"/>
    <x v="1"/>
    <x v="23"/>
    <x v="1"/>
    <x v="12"/>
    <n v="4715291"/>
    <m/>
    <m/>
    <m/>
    <m/>
    <n v="4715291"/>
    <m/>
  </r>
  <r>
    <x v="18"/>
    <x v="1"/>
    <x v="24"/>
    <x v="1"/>
    <x v="12"/>
    <n v="1688857"/>
    <m/>
    <m/>
    <m/>
    <m/>
    <n v="1688857"/>
    <m/>
  </r>
  <r>
    <x v="18"/>
    <x v="1"/>
    <x v="79"/>
    <x v="1"/>
    <x v="12"/>
    <n v="206767"/>
    <m/>
    <m/>
    <m/>
    <m/>
    <n v="206767"/>
    <m/>
  </r>
  <r>
    <x v="18"/>
    <x v="1"/>
    <x v="41"/>
    <x v="1"/>
    <x v="12"/>
    <n v="493833"/>
    <m/>
    <m/>
    <m/>
    <m/>
    <n v="493833"/>
    <m/>
  </r>
  <r>
    <x v="18"/>
    <x v="1"/>
    <x v="2"/>
    <x v="1"/>
    <x v="12"/>
    <n v="2500830"/>
    <m/>
    <m/>
    <m/>
    <m/>
    <n v="2500830"/>
    <m/>
  </r>
  <r>
    <x v="18"/>
    <x v="1"/>
    <x v="21"/>
    <x v="1"/>
    <x v="12"/>
    <n v="588504"/>
    <m/>
    <m/>
    <m/>
    <m/>
    <n v="588504"/>
    <m/>
  </r>
  <r>
    <x v="18"/>
    <x v="1"/>
    <x v="5"/>
    <x v="1"/>
    <x v="12"/>
    <n v="1612944"/>
    <m/>
    <m/>
    <m/>
    <m/>
    <n v="1612944"/>
    <m/>
  </r>
  <r>
    <x v="18"/>
    <x v="1"/>
    <x v="37"/>
    <x v="1"/>
    <x v="12"/>
    <n v="2879852"/>
    <m/>
    <m/>
    <m/>
    <m/>
    <n v="2879852"/>
    <m/>
  </r>
  <r>
    <x v="18"/>
    <x v="1"/>
    <x v="19"/>
    <x v="1"/>
    <x v="12"/>
    <n v="4993471"/>
    <m/>
    <m/>
    <m/>
    <m/>
    <n v="4993471"/>
    <m/>
  </r>
  <r>
    <x v="18"/>
    <x v="1"/>
    <x v="30"/>
    <x v="1"/>
    <x v="12"/>
    <n v="2847700"/>
    <m/>
    <m/>
    <m/>
    <m/>
    <n v="2847700"/>
    <m/>
  </r>
  <r>
    <x v="18"/>
    <x v="1"/>
    <x v="14"/>
    <x v="1"/>
    <x v="12"/>
    <n v="3449854"/>
    <m/>
    <m/>
    <m/>
    <m/>
    <n v="3449854"/>
    <m/>
  </r>
  <r>
    <x v="18"/>
    <x v="1"/>
    <x v="6"/>
    <x v="1"/>
    <x v="12"/>
    <n v="9194986"/>
    <m/>
    <m/>
    <m/>
    <m/>
    <n v="9194986"/>
    <m/>
  </r>
  <r>
    <x v="18"/>
    <x v="1"/>
    <x v="25"/>
    <x v="1"/>
    <x v="12"/>
    <n v="5041560"/>
    <m/>
    <m/>
    <m/>
    <m/>
    <n v="5041560"/>
    <m/>
  </r>
  <r>
    <x v="18"/>
    <x v="1"/>
    <x v="28"/>
    <x v="1"/>
    <x v="12"/>
    <n v="2460509"/>
    <m/>
    <m/>
    <m/>
    <m/>
    <n v="2460509"/>
    <m/>
  </r>
  <r>
    <x v="18"/>
    <x v="1"/>
    <x v="169"/>
    <x v="1"/>
    <x v="12"/>
    <n v="0"/>
    <m/>
    <m/>
    <m/>
    <m/>
    <n v="0"/>
    <m/>
  </r>
  <r>
    <x v="18"/>
    <x v="1"/>
    <x v="64"/>
    <x v="1"/>
    <x v="12"/>
    <n v="222151"/>
    <m/>
    <m/>
    <m/>
    <m/>
    <n v="222151"/>
    <m/>
  </r>
  <r>
    <x v="18"/>
    <x v="1"/>
    <x v="75"/>
    <x v="1"/>
    <x v="12"/>
    <n v="83842"/>
    <m/>
    <m/>
    <m/>
    <m/>
    <n v="83842"/>
    <m/>
  </r>
  <r>
    <x v="18"/>
    <x v="1"/>
    <x v="94"/>
    <x v="1"/>
    <x v="12"/>
    <n v="37575"/>
    <m/>
    <m/>
    <m/>
    <m/>
    <n v="37575"/>
    <m/>
  </r>
  <r>
    <x v="18"/>
    <x v="1"/>
    <x v="163"/>
    <x v="1"/>
    <x v="12"/>
    <n v="0"/>
    <m/>
    <m/>
    <m/>
    <m/>
    <n v="0"/>
    <m/>
  </r>
  <r>
    <x v="18"/>
    <x v="1"/>
    <x v="166"/>
    <x v="1"/>
    <x v="12"/>
    <n v="0"/>
    <m/>
    <m/>
    <m/>
    <m/>
    <n v="0"/>
    <m/>
  </r>
  <r>
    <x v="18"/>
    <x v="1"/>
    <x v="116"/>
    <x v="1"/>
    <x v="12"/>
    <n v="0"/>
    <m/>
    <m/>
    <m/>
    <m/>
    <n v="0"/>
    <m/>
  </r>
  <r>
    <x v="18"/>
    <x v="1"/>
    <x v="145"/>
    <x v="1"/>
    <x v="12"/>
    <n v="0"/>
    <m/>
    <m/>
    <m/>
    <m/>
    <n v="0"/>
    <m/>
  </r>
  <r>
    <x v="18"/>
    <x v="1"/>
    <x v="150"/>
    <x v="1"/>
    <x v="12"/>
    <n v="0"/>
    <m/>
    <m/>
    <m/>
    <m/>
    <n v="0"/>
    <m/>
  </r>
  <r>
    <x v="18"/>
    <x v="1"/>
    <x v="118"/>
    <x v="1"/>
    <x v="12"/>
    <n v="8880"/>
    <m/>
    <m/>
    <m/>
    <m/>
    <n v="8880"/>
    <m/>
  </r>
  <r>
    <x v="18"/>
    <x v="1"/>
    <x v="153"/>
    <x v="1"/>
    <x v="12"/>
    <n v="0"/>
    <m/>
    <m/>
    <m/>
    <m/>
    <n v="0"/>
    <m/>
  </r>
  <r>
    <x v="18"/>
    <x v="1"/>
    <x v="129"/>
    <x v="1"/>
    <x v="12"/>
    <n v="0"/>
    <m/>
    <m/>
    <m/>
    <m/>
    <n v="0"/>
    <m/>
  </r>
  <r>
    <x v="18"/>
    <x v="1"/>
    <x v="93"/>
    <x v="1"/>
    <x v="12"/>
    <n v="45213"/>
    <m/>
    <m/>
    <m/>
    <m/>
    <n v="45213"/>
    <m/>
  </r>
  <r>
    <x v="18"/>
    <x v="1"/>
    <x v="67"/>
    <x v="1"/>
    <x v="12"/>
    <n v="0"/>
    <m/>
    <m/>
    <m/>
    <m/>
    <n v="0"/>
    <m/>
  </r>
  <r>
    <x v="18"/>
    <x v="1"/>
    <x v="85"/>
    <x v="1"/>
    <x v="12"/>
    <n v="86072"/>
    <m/>
    <m/>
    <m/>
    <m/>
    <n v="86072"/>
    <m/>
  </r>
  <r>
    <x v="18"/>
    <x v="1"/>
    <x v="99"/>
    <x v="1"/>
    <x v="12"/>
    <n v="0"/>
    <m/>
    <m/>
    <m/>
    <m/>
    <n v="0"/>
    <m/>
  </r>
  <r>
    <x v="18"/>
    <x v="1"/>
    <x v="123"/>
    <x v="1"/>
    <x v="12"/>
    <n v="28495"/>
    <m/>
    <m/>
    <m/>
    <m/>
    <n v="28495"/>
    <m/>
  </r>
  <r>
    <x v="18"/>
    <x v="1"/>
    <x v="100"/>
    <x v="1"/>
    <x v="12"/>
    <n v="185131"/>
    <m/>
    <m/>
    <m/>
    <m/>
    <n v="185131"/>
    <m/>
  </r>
  <r>
    <x v="18"/>
    <x v="1"/>
    <x v="3"/>
    <x v="1"/>
    <x v="12"/>
    <n v="717531"/>
    <m/>
    <m/>
    <m/>
    <m/>
    <n v="717531"/>
    <m/>
  </r>
  <r>
    <x v="18"/>
    <x v="1"/>
    <x v="13"/>
    <x v="1"/>
    <x v="12"/>
    <n v="568321"/>
    <m/>
    <m/>
    <m/>
    <m/>
    <n v="568321"/>
    <m/>
  </r>
  <r>
    <x v="18"/>
    <x v="1"/>
    <x v="15"/>
    <x v="1"/>
    <x v="12"/>
    <n v="948901"/>
    <m/>
    <m/>
    <m/>
    <m/>
    <n v="948901"/>
    <m/>
  </r>
  <r>
    <x v="18"/>
    <x v="1"/>
    <x v="76"/>
    <x v="1"/>
    <x v="12"/>
    <n v="659688"/>
    <m/>
    <m/>
    <m/>
    <m/>
    <n v="659688"/>
    <m/>
  </r>
  <r>
    <x v="18"/>
    <x v="1"/>
    <x v="92"/>
    <x v="1"/>
    <x v="12"/>
    <n v="135175"/>
    <m/>
    <m/>
    <m/>
    <m/>
    <n v="135175"/>
    <m/>
  </r>
  <r>
    <x v="18"/>
    <x v="1"/>
    <x v="125"/>
    <x v="1"/>
    <x v="12"/>
    <n v="13263"/>
    <m/>
    <m/>
    <m/>
    <m/>
    <n v="13263"/>
    <m/>
  </r>
  <r>
    <x v="18"/>
    <x v="1"/>
    <x v="187"/>
    <x v="1"/>
    <x v="12"/>
    <n v="7054"/>
    <m/>
    <m/>
    <m/>
    <m/>
    <n v="7054"/>
    <m/>
  </r>
  <r>
    <x v="18"/>
    <x v="1"/>
    <x v="147"/>
    <x v="1"/>
    <x v="12"/>
    <n v="0"/>
    <m/>
    <m/>
    <m/>
    <m/>
    <n v="0"/>
    <m/>
  </r>
  <r>
    <x v="18"/>
    <x v="1"/>
    <x v="127"/>
    <x v="1"/>
    <x v="12"/>
    <n v="0"/>
    <m/>
    <m/>
    <m/>
    <m/>
    <n v="0"/>
    <m/>
  </r>
  <r>
    <x v="18"/>
    <x v="1"/>
    <x v="141"/>
    <x v="1"/>
    <x v="12"/>
    <n v="0"/>
    <m/>
    <m/>
    <m/>
    <m/>
    <n v="0"/>
    <m/>
  </r>
  <r>
    <x v="18"/>
    <x v="5"/>
    <x v="89"/>
    <x v="1"/>
    <x v="12"/>
    <n v="404566"/>
    <m/>
    <m/>
    <m/>
    <m/>
    <n v="404566"/>
    <m/>
  </r>
  <r>
    <x v="18"/>
    <x v="5"/>
    <x v="69"/>
    <x v="1"/>
    <x v="12"/>
    <n v="2733684"/>
    <m/>
    <m/>
    <m/>
    <m/>
    <n v="2733684"/>
    <m/>
  </r>
  <r>
    <x v="18"/>
    <x v="5"/>
    <x v="33"/>
    <x v="1"/>
    <x v="12"/>
    <n v="3464589"/>
    <m/>
    <m/>
    <m/>
    <m/>
    <n v="3464589"/>
    <m/>
  </r>
  <r>
    <x v="18"/>
    <x v="5"/>
    <x v="39"/>
    <x v="1"/>
    <x v="12"/>
    <n v="2630276"/>
    <m/>
    <m/>
    <m/>
    <m/>
    <n v="2630276"/>
    <m/>
  </r>
  <r>
    <x v="18"/>
    <x v="5"/>
    <x v="22"/>
    <x v="1"/>
    <x v="12"/>
    <n v="2462744"/>
    <m/>
    <m/>
    <m/>
    <m/>
    <n v="2462744"/>
    <m/>
  </r>
  <r>
    <x v="18"/>
    <x v="5"/>
    <x v="66"/>
    <x v="1"/>
    <x v="12"/>
    <n v="40967"/>
    <m/>
    <m/>
    <m/>
    <m/>
    <n v="40967"/>
    <m/>
  </r>
  <r>
    <x v="18"/>
    <x v="7"/>
    <x v="121"/>
    <x v="1"/>
    <x v="12"/>
    <n v="139050"/>
    <m/>
    <m/>
    <m/>
    <m/>
    <n v="139050"/>
    <m/>
  </r>
  <r>
    <x v="18"/>
    <x v="7"/>
    <x v="52"/>
    <x v="1"/>
    <x v="12"/>
    <n v="550516"/>
    <m/>
    <m/>
    <m/>
    <m/>
    <n v="550516"/>
    <m/>
  </r>
  <r>
    <x v="18"/>
    <x v="7"/>
    <x v="82"/>
    <x v="1"/>
    <x v="12"/>
    <n v="1187473"/>
    <m/>
    <m/>
    <m/>
    <m/>
    <n v="1187473"/>
    <m/>
  </r>
  <r>
    <x v="18"/>
    <x v="7"/>
    <x v="117"/>
    <x v="1"/>
    <x v="12"/>
    <n v="180212"/>
    <m/>
    <m/>
    <m/>
    <m/>
    <n v="180212"/>
    <m/>
  </r>
  <r>
    <x v="18"/>
    <x v="7"/>
    <x v="115"/>
    <x v="1"/>
    <x v="12"/>
    <n v="78015"/>
    <m/>
    <m/>
    <m/>
    <m/>
    <n v="78015"/>
    <m/>
  </r>
  <r>
    <x v="18"/>
    <x v="7"/>
    <x v="139"/>
    <x v="1"/>
    <x v="12"/>
    <n v="59978"/>
    <m/>
    <m/>
    <m/>
    <m/>
    <n v="59978"/>
    <m/>
  </r>
  <r>
    <x v="18"/>
    <x v="7"/>
    <x v="72"/>
    <x v="1"/>
    <x v="12"/>
    <n v="1046337"/>
    <m/>
    <m/>
    <m/>
    <m/>
    <n v="1046337"/>
    <m/>
  </r>
  <r>
    <x v="18"/>
    <x v="7"/>
    <x v="62"/>
    <x v="1"/>
    <x v="12"/>
    <n v="3341436"/>
    <m/>
    <m/>
    <m/>
    <m/>
    <n v="3341436"/>
    <m/>
  </r>
  <r>
    <x v="18"/>
    <x v="7"/>
    <x v="133"/>
    <x v="1"/>
    <x v="12"/>
    <n v="37279"/>
    <m/>
    <m/>
    <m/>
    <m/>
    <n v="37279"/>
    <m/>
  </r>
  <r>
    <x v="18"/>
    <x v="7"/>
    <x v="149"/>
    <x v="1"/>
    <x v="12"/>
    <n v="33815"/>
    <m/>
    <m/>
    <m/>
    <m/>
    <n v="33815"/>
    <m/>
  </r>
  <r>
    <x v="18"/>
    <x v="7"/>
    <x v="130"/>
    <x v="1"/>
    <x v="12"/>
    <n v="16391"/>
    <m/>
    <m/>
    <m/>
    <m/>
    <n v="16391"/>
    <m/>
  </r>
  <r>
    <x v="18"/>
    <x v="7"/>
    <x v="259"/>
    <x v="1"/>
    <x v="12"/>
    <n v="7991"/>
    <m/>
    <m/>
    <m/>
    <m/>
    <n v="7991"/>
    <m/>
  </r>
  <r>
    <x v="18"/>
    <x v="9"/>
    <x v="106"/>
    <x v="1"/>
    <x v="12"/>
    <n v="384119"/>
    <m/>
    <m/>
    <m/>
    <m/>
    <n v="384119"/>
    <m/>
  </r>
  <r>
    <x v="18"/>
    <x v="9"/>
    <x v="107"/>
    <x v="1"/>
    <x v="12"/>
    <n v="457559"/>
    <m/>
    <m/>
    <m/>
    <m/>
    <n v="457559"/>
    <m/>
  </r>
  <r>
    <x v="18"/>
    <x v="9"/>
    <x v="126"/>
    <x v="1"/>
    <x v="12"/>
    <n v="204751"/>
    <m/>
    <m/>
    <m/>
    <m/>
    <n v="204751"/>
    <m/>
  </r>
  <r>
    <x v="18"/>
    <x v="9"/>
    <x v="154"/>
    <x v="1"/>
    <x v="12"/>
    <n v="3594"/>
    <m/>
    <m/>
    <m/>
    <m/>
    <n v="3594"/>
    <m/>
  </r>
  <r>
    <x v="18"/>
    <x v="9"/>
    <x v="95"/>
    <x v="1"/>
    <x v="12"/>
    <n v="300494"/>
    <m/>
    <m/>
    <m/>
    <m/>
    <n v="300494"/>
    <m/>
  </r>
  <r>
    <x v="18"/>
    <x v="9"/>
    <x v="161"/>
    <x v="1"/>
    <x v="12"/>
    <n v="0"/>
    <m/>
    <m/>
    <m/>
    <m/>
    <n v="0"/>
    <m/>
  </r>
  <r>
    <x v="18"/>
    <x v="9"/>
    <x v="158"/>
    <x v="1"/>
    <x v="12"/>
    <n v="0"/>
    <m/>
    <m/>
    <m/>
    <m/>
    <n v="0"/>
    <m/>
  </r>
  <r>
    <x v="18"/>
    <x v="9"/>
    <x v="148"/>
    <x v="1"/>
    <x v="12"/>
    <n v="178342"/>
    <m/>
    <m/>
    <m/>
    <m/>
    <n v="178342"/>
    <m/>
  </r>
  <r>
    <x v="18"/>
    <x v="9"/>
    <x v="142"/>
    <x v="1"/>
    <x v="12"/>
    <n v="191545"/>
    <m/>
    <m/>
    <m/>
    <m/>
    <n v="191545"/>
    <m/>
  </r>
  <r>
    <x v="18"/>
    <x v="9"/>
    <x v="137"/>
    <x v="1"/>
    <x v="12"/>
    <n v="66919"/>
    <m/>
    <m/>
    <m/>
    <m/>
    <n v="66919"/>
    <m/>
  </r>
  <r>
    <x v="18"/>
    <x v="9"/>
    <x v="146"/>
    <x v="1"/>
    <x v="12"/>
    <n v="45255"/>
    <m/>
    <m/>
    <m/>
    <m/>
    <n v="45255"/>
    <m/>
  </r>
  <r>
    <x v="18"/>
    <x v="9"/>
    <x v="159"/>
    <x v="1"/>
    <x v="12"/>
    <n v="18006"/>
    <m/>
    <m/>
    <m/>
    <m/>
    <n v="18006"/>
    <m/>
  </r>
  <r>
    <x v="18"/>
    <x v="9"/>
    <x v="170"/>
    <x v="1"/>
    <x v="12"/>
    <n v="25768"/>
    <m/>
    <m/>
    <m/>
    <m/>
    <n v="25768"/>
    <m/>
  </r>
  <r>
    <x v="18"/>
    <x v="12"/>
    <x v="157"/>
    <x v="1"/>
    <x v="12"/>
    <n v="0"/>
    <m/>
    <m/>
    <m/>
    <m/>
    <n v="0"/>
    <m/>
  </r>
  <r>
    <x v="18"/>
    <x v="12"/>
    <x v="156"/>
    <x v="1"/>
    <x v="12"/>
    <n v="4670"/>
    <m/>
    <m/>
    <m/>
    <m/>
    <n v="4670"/>
    <m/>
  </r>
  <r>
    <x v="18"/>
    <x v="12"/>
    <x v="260"/>
    <x v="1"/>
    <x v="12"/>
    <n v="0"/>
    <m/>
    <m/>
    <m/>
    <m/>
    <n v="0"/>
    <m/>
  </r>
  <r>
    <x v="18"/>
    <x v="0"/>
    <x v="9"/>
    <x v="1"/>
    <x v="12"/>
    <n v="2551064"/>
    <m/>
    <m/>
    <m/>
    <m/>
    <n v="2551064"/>
    <m/>
  </r>
  <r>
    <x v="18"/>
    <x v="0"/>
    <x v="0"/>
    <x v="1"/>
    <x v="12"/>
    <n v="2276435"/>
    <m/>
    <m/>
    <m/>
    <m/>
    <n v="2276435"/>
    <m/>
  </r>
  <r>
    <x v="18"/>
    <x v="0"/>
    <x v="68"/>
    <x v="1"/>
    <x v="12"/>
    <n v="113112"/>
    <m/>
    <m/>
    <m/>
    <m/>
    <n v="113112"/>
    <m/>
  </r>
  <r>
    <x v="18"/>
    <x v="0"/>
    <x v="128"/>
    <x v="1"/>
    <x v="12"/>
    <n v="0"/>
    <m/>
    <m/>
    <m/>
    <m/>
    <n v="0"/>
    <m/>
  </r>
  <r>
    <x v="18"/>
    <x v="0"/>
    <x v="124"/>
    <x v="1"/>
    <x v="12"/>
    <n v="55566"/>
    <m/>
    <m/>
    <m/>
    <m/>
    <n v="55566"/>
    <m/>
  </r>
  <r>
    <x v="18"/>
    <x v="0"/>
    <x v="12"/>
    <x v="1"/>
    <x v="12"/>
    <n v="1262315"/>
    <m/>
    <m/>
    <m/>
    <m/>
    <n v="1262315"/>
    <m/>
  </r>
  <r>
    <x v="18"/>
    <x v="0"/>
    <x v="40"/>
    <x v="1"/>
    <x v="12"/>
    <n v="230561"/>
    <m/>
    <m/>
    <m/>
    <m/>
    <n v="230561"/>
    <m/>
  </r>
  <r>
    <x v="18"/>
    <x v="0"/>
    <x v="70"/>
    <x v="1"/>
    <x v="12"/>
    <n v="167740"/>
    <m/>
    <m/>
    <m/>
    <m/>
    <n v="167740"/>
    <m/>
  </r>
  <r>
    <x v="18"/>
    <x v="0"/>
    <x v="77"/>
    <x v="1"/>
    <x v="12"/>
    <n v="566454"/>
    <m/>
    <m/>
    <m/>
    <m/>
    <n v="566454"/>
    <m/>
  </r>
  <r>
    <x v="18"/>
    <x v="0"/>
    <x v="131"/>
    <x v="1"/>
    <x v="12"/>
    <n v="20177"/>
    <m/>
    <m/>
    <m/>
    <m/>
    <n v="20177"/>
    <m/>
  </r>
  <r>
    <x v="18"/>
    <x v="0"/>
    <x v="7"/>
    <x v="1"/>
    <x v="12"/>
    <n v="3596577"/>
    <m/>
    <m/>
    <m/>
    <m/>
    <n v="3596577"/>
    <m/>
  </r>
  <r>
    <x v="18"/>
    <x v="0"/>
    <x v="50"/>
    <x v="1"/>
    <x v="12"/>
    <n v="47376"/>
    <m/>
    <m/>
    <m/>
    <m/>
    <n v="47376"/>
    <m/>
  </r>
  <r>
    <x v="18"/>
    <x v="0"/>
    <x v="1"/>
    <x v="1"/>
    <x v="12"/>
    <n v="1194290"/>
    <m/>
    <m/>
    <m/>
    <m/>
    <n v="1194290"/>
    <m/>
  </r>
  <r>
    <x v="18"/>
    <x v="0"/>
    <x v="8"/>
    <x v="1"/>
    <x v="12"/>
    <n v="1069845"/>
    <m/>
    <m/>
    <m/>
    <m/>
    <n v="1069845"/>
    <m/>
  </r>
  <r>
    <x v="18"/>
    <x v="0"/>
    <x v="60"/>
    <x v="1"/>
    <x v="12"/>
    <n v="1026441"/>
    <m/>
    <m/>
    <m/>
    <m/>
    <n v="1026441"/>
    <m/>
  </r>
  <r>
    <x v="18"/>
    <x v="0"/>
    <x v="78"/>
    <x v="1"/>
    <x v="12"/>
    <n v="86395"/>
    <m/>
    <m/>
    <m/>
    <m/>
    <n v="86395"/>
    <m/>
  </r>
  <r>
    <x v="18"/>
    <x v="0"/>
    <x v="101"/>
    <x v="1"/>
    <x v="12"/>
    <n v="121005"/>
    <m/>
    <m/>
    <m/>
    <m/>
    <n v="121005"/>
    <m/>
  </r>
  <r>
    <x v="18"/>
    <x v="0"/>
    <x v="32"/>
    <x v="1"/>
    <x v="12"/>
    <n v="42193"/>
    <m/>
    <m/>
    <m/>
    <m/>
    <n v="42193"/>
    <m/>
  </r>
  <r>
    <x v="18"/>
    <x v="0"/>
    <x v="132"/>
    <x v="1"/>
    <x v="12"/>
    <n v="0"/>
    <m/>
    <m/>
    <m/>
    <m/>
    <n v="0"/>
    <m/>
  </r>
  <r>
    <x v="18"/>
    <x v="0"/>
    <x v="162"/>
    <x v="1"/>
    <x v="12"/>
    <n v="0"/>
    <m/>
    <m/>
    <m/>
    <m/>
    <n v="0"/>
    <m/>
  </r>
  <r>
    <x v="18"/>
    <x v="0"/>
    <x v="18"/>
    <x v="1"/>
    <x v="12"/>
    <n v="1045089"/>
    <m/>
    <m/>
    <m/>
    <m/>
    <n v="1045089"/>
    <m/>
  </r>
  <r>
    <x v="18"/>
    <x v="0"/>
    <x v="46"/>
    <x v="1"/>
    <x v="12"/>
    <n v="1645520"/>
    <m/>
    <m/>
    <m/>
    <m/>
    <n v="1645520"/>
    <m/>
  </r>
  <r>
    <x v="18"/>
    <x v="0"/>
    <x v="31"/>
    <x v="1"/>
    <x v="12"/>
    <n v="919946"/>
    <m/>
    <m/>
    <m/>
    <m/>
    <n v="919946"/>
    <m/>
  </r>
  <r>
    <x v="18"/>
    <x v="0"/>
    <x v="96"/>
    <x v="1"/>
    <x v="12"/>
    <n v="0"/>
    <m/>
    <m/>
    <m/>
    <m/>
    <n v="0"/>
    <m/>
  </r>
  <r>
    <x v="18"/>
    <x v="0"/>
    <x v="54"/>
    <x v="1"/>
    <x v="12"/>
    <n v="389919"/>
    <m/>
    <m/>
    <m/>
    <m/>
    <n v="389919"/>
    <m/>
  </r>
  <r>
    <x v="18"/>
    <x v="0"/>
    <x v="103"/>
    <x v="1"/>
    <x v="12"/>
    <n v="0"/>
    <m/>
    <m/>
    <m/>
    <m/>
    <n v="0"/>
    <m/>
  </r>
  <r>
    <x v="18"/>
    <x v="11"/>
    <x v="113"/>
    <x v="1"/>
    <x v="8"/>
    <m/>
    <m/>
    <m/>
    <n v="0"/>
    <m/>
    <n v="0"/>
    <m/>
  </r>
  <r>
    <x v="18"/>
    <x v="6"/>
    <x v="108"/>
    <x v="1"/>
    <x v="8"/>
    <m/>
    <m/>
    <m/>
    <n v="0"/>
    <m/>
    <n v="0"/>
    <m/>
  </r>
  <r>
    <x v="18"/>
    <x v="6"/>
    <x v="91"/>
    <x v="1"/>
    <x v="8"/>
    <m/>
    <m/>
    <m/>
    <n v="0"/>
    <m/>
    <n v="0"/>
    <m/>
  </r>
  <r>
    <x v="18"/>
    <x v="6"/>
    <x v="80"/>
    <x v="1"/>
    <x v="8"/>
    <m/>
    <m/>
    <m/>
    <n v="0"/>
    <m/>
    <n v="0"/>
    <m/>
  </r>
  <r>
    <x v="18"/>
    <x v="6"/>
    <x v="44"/>
    <x v="1"/>
    <x v="8"/>
    <m/>
    <m/>
    <m/>
    <n v="102861"/>
    <m/>
    <n v="102861"/>
    <m/>
  </r>
  <r>
    <x v="18"/>
    <x v="6"/>
    <x v="90"/>
    <x v="1"/>
    <x v="8"/>
    <m/>
    <m/>
    <m/>
    <n v="0"/>
    <m/>
    <n v="0"/>
    <m/>
  </r>
  <r>
    <x v="18"/>
    <x v="6"/>
    <x v="177"/>
    <x v="1"/>
    <x v="8"/>
    <m/>
    <m/>
    <m/>
    <n v="0"/>
    <m/>
    <n v="0"/>
    <m/>
  </r>
  <r>
    <x v="18"/>
    <x v="6"/>
    <x v="61"/>
    <x v="1"/>
    <x v="8"/>
    <m/>
    <m/>
    <m/>
    <n v="0"/>
    <m/>
    <n v="0"/>
    <m/>
  </r>
  <r>
    <x v="18"/>
    <x v="6"/>
    <x v="105"/>
    <x v="1"/>
    <x v="8"/>
    <m/>
    <m/>
    <m/>
    <n v="0"/>
    <m/>
    <n v="0"/>
    <m/>
  </r>
  <r>
    <x v="18"/>
    <x v="6"/>
    <x v="138"/>
    <x v="1"/>
    <x v="8"/>
    <m/>
    <m/>
    <m/>
    <n v="0"/>
    <m/>
    <n v="0"/>
    <m/>
  </r>
  <r>
    <x v="18"/>
    <x v="8"/>
    <x v="136"/>
    <x v="1"/>
    <x v="8"/>
    <m/>
    <m/>
    <m/>
    <n v="0"/>
    <m/>
    <n v="0"/>
    <m/>
  </r>
  <r>
    <x v="18"/>
    <x v="8"/>
    <x v="182"/>
    <x v="1"/>
    <x v="8"/>
    <m/>
    <m/>
    <m/>
    <n v="0"/>
    <m/>
    <n v="0"/>
    <m/>
  </r>
  <r>
    <x v="18"/>
    <x v="8"/>
    <x v="179"/>
    <x v="1"/>
    <x v="8"/>
    <m/>
    <m/>
    <m/>
    <n v="0"/>
    <m/>
    <n v="0"/>
    <m/>
  </r>
  <r>
    <x v="18"/>
    <x v="8"/>
    <x v="135"/>
    <x v="1"/>
    <x v="8"/>
    <m/>
    <m/>
    <m/>
    <n v="0"/>
    <m/>
    <n v="0"/>
    <m/>
  </r>
  <r>
    <x v="18"/>
    <x v="8"/>
    <x v="114"/>
    <x v="1"/>
    <x v="8"/>
    <m/>
    <m/>
    <m/>
    <n v="0"/>
    <m/>
    <n v="0"/>
    <m/>
  </r>
  <r>
    <x v="18"/>
    <x v="8"/>
    <x v="175"/>
    <x v="1"/>
    <x v="8"/>
    <m/>
    <m/>
    <m/>
    <n v="0"/>
    <m/>
    <n v="0"/>
    <m/>
  </r>
  <r>
    <x v="18"/>
    <x v="8"/>
    <x v="221"/>
    <x v="1"/>
    <x v="8"/>
    <m/>
    <m/>
    <m/>
    <n v="0"/>
    <m/>
    <n v="0"/>
    <m/>
  </r>
  <r>
    <x v="18"/>
    <x v="8"/>
    <x v="71"/>
    <x v="1"/>
    <x v="8"/>
    <m/>
    <m/>
    <m/>
    <n v="0"/>
    <m/>
    <n v="0"/>
    <m/>
  </r>
  <r>
    <x v="18"/>
    <x v="8"/>
    <x v="171"/>
    <x v="1"/>
    <x v="8"/>
    <m/>
    <m/>
    <m/>
    <n v="0"/>
    <m/>
    <n v="0"/>
    <m/>
  </r>
  <r>
    <x v="18"/>
    <x v="8"/>
    <x v="83"/>
    <x v="1"/>
    <x v="8"/>
    <m/>
    <m/>
    <m/>
    <n v="0"/>
    <m/>
    <n v="0"/>
    <m/>
  </r>
  <r>
    <x v="18"/>
    <x v="10"/>
    <x v="109"/>
    <x v="1"/>
    <x v="8"/>
    <m/>
    <m/>
    <m/>
    <n v="0"/>
    <m/>
    <n v="0"/>
    <m/>
  </r>
  <r>
    <x v="18"/>
    <x v="10"/>
    <x v="144"/>
    <x v="1"/>
    <x v="8"/>
    <m/>
    <m/>
    <m/>
    <n v="0"/>
    <m/>
    <n v="0"/>
    <m/>
  </r>
  <r>
    <x v="18"/>
    <x v="4"/>
    <x v="36"/>
    <x v="1"/>
    <x v="8"/>
    <m/>
    <m/>
    <m/>
    <n v="212519"/>
    <m/>
    <n v="212519"/>
    <m/>
  </r>
  <r>
    <x v="18"/>
    <x v="4"/>
    <x v="57"/>
    <x v="1"/>
    <x v="8"/>
    <m/>
    <m/>
    <m/>
    <n v="39250"/>
    <m/>
    <n v="39250"/>
    <m/>
  </r>
  <r>
    <x v="18"/>
    <x v="4"/>
    <x v="35"/>
    <x v="1"/>
    <x v="8"/>
    <m/>
    <m/>
    <m/>
    <n v="115055"/>
    <m/>
    <n v="115055"/>
    <m/>
  </r>
  <r>
    <x v="18"/>
    <x v="4"/>
    <x v="34"/>
    <x v="1"/>
    <x v="8"/>
    <m/>
    <m/>
    <m/>
    <n v="158938"/>
    <m/>
    <n v="158938"/>
    <m/>
  </r>
  <r>
    <x v="18"/>
    <x v="4"/>
    <x v="155"/>
    <x v="1"/>
    <x v="8"/>
    <m/>
    <m/>
    <m/>
    <n v="0"/>
    <m/>
    <n v="0"/>
    <m/>
  </r>
  <r>
    <x v="18"/>
    <x v="4"/>
    <x v="65"/>
    <x v="1"/>
    <x v="8"/>
    <m/>
    <m/>
    <m/>
    <n v="120062"/>
    <m/>
    <n v="120062"/>
    <m/>
  </r>
  <r>
    <x v="18"/>
    <x v="4"/>
    <x v="53"/>
    <x v="1"/>
    <x v="8"/>
    <m/>
    <m/>
    <m/>
    <n v="144120"/>
    <m/>
    <n v="144120"/>
    <m/>
  </r>
  <r>
    <x v="18"/>
    <x v="4"/>
    <x v="45"/>
    <x v="1"/>
    <x v="8"/>
    <m/>
    <m/>
    <m/>
    <n v="0"/>
    <m/>
    <n v="0"/>
    <m/>
  </r>
  <r>
    <x v="18"/>
    <x v="4"/>
    <x v="27"/>
    <x v="1"/>
    <x v="8"/>
    <m/>
    <m/>
    <m/>
    <n v="669053"/>
    <m/>
    <n v="669053"/>
    <m/>
  </r>
  <r>
    <x v="18"/>
    <x v="4"/>
    <x v="17"/>
    <x v="1"/>
    <x v="8"/>
    <m/>
    <m/>
    <m/>
    <n v="34425"/>
    <m/>
    <n v="34425"/>
    <m/>
  </r>
  <r>
    <x v="18"/>
    <x v="4"/>
    <x v="56"/>
    <x v="1"/>
    <x v="8"/>
    <m/>
    <m/>
    <m/>
    <n v="41499"/>
    <m/>
    <n v="41499"/>
    <m/>
  </r>
  <r>
    <x v="18"/>
    <x v="4"/>
    <x v="73"/>
    <x v="1"/>
    <x v="8"/>
    <m/>
    <m/>
    <m/>
    <n v="163043"/>
    <m/>
    <n v="163043"/>
    <m/>
  </r>
  <r>
    <x v="18"/>
    <x v="2"/>
    <x v="87"/>
    <x v="1"/>
    <x v="8"/>
    <m/>
    <m/>
    <m/>
    <n v="0"/>
    <m/>
    <n v="0"/>
    <m/>
  </r>
  <r>
    <x v="18"/>
    <x v="2"/>
    <x v="84"/>
    <x v="1"/>
    <x v="8"/>
    <m/>
    <m/>
    <m/>
    <n v="0"/>
    <m/>
    <n v="0"/>
    <m/>
  </r>
  <r>
    <x v="18"/>
    <x v="2"/>
    <x v="20"/>
    <x v="1"/>
    <x v="8"/>
    <m/>
    <m/>
    <m/>
    <n v="689630"/>
    <m/>
    <n v="689630"/>
    <m/>
  </r>
  <r>
    <x v="18"/>
    <x v="2"/>
    <x v="49"/>
    <x v="1"/>
    <x v="8"/>
    <m/>
    <m/>
    <m/>
    <n v="264223"/>
    <m/>
    <n v="264223"/>
    <m/>
  </r>
  <r>
    <x v="18"/>
    <x v="2"/>
    <x v="10"/>
    <x v="1"/>
    <x v="8"/>
    <m/>
    <m/>
    <m/>
    <n v="680837"/>
    <m/>
    <n v="680837"/>
    <m/>
  </r>
  <r>
    <x v="18"/>
    <x v="2"/>
    <x v="110"/>
    <x v="1"/>
    <x v="8"/>
    <m/>
    <m/>
    <m/>
    <n v="0"/>
    <m/>
    <n v="0"/>
    <m/>
  </r>
  <r>
    <x v="18"/>
    <x v="2"/>
    <x v="88"/>
    <x v="1"/>
    <x v="8"/>
    <m/>
    <m/>
    <m/>
    <n v="0"/>
    <m/>
    <n v="0"/>
    <m/>
  </r>
  <r>
    <x v="18"/>
    <x v="2"/>
    <x v="48"/>
    <x v="1"/>
    <x v="8"/>
    <m/>
    <m/>
    <m/>
    <n v="0"/>
    <m/>
    <n v="0"/>
    <m/>
  </r>
  <r>
    <x v="18"/>
    <x v="2"/>
    <x v="47"/>
    <x v="1"/>
    <x v="8"/>
    <m/>
    <m/>
    <m/>
    <n v="152693"/>
    <m/>
    <n v="152693"/>
    <m/>
  </r>
  <r>
    <x v="18"/>
    <x v="2"/>
    <x v="58"/>
    <x v="1"/>
    <x v="8"/>
    <m/>
    <m/>
    <m/>
    <n v="0"/>
    <m/>
    <n v="0"/>
    <m/>
  </r>
  <r>
    <x v="18"/>
    <x v="2"/>
    <x v="112"/>
    <x v="1"/>
    <x v="8"/>
    <m/>
    <m/>
    <m/>
    <n v="0"/>
    <m/>
    <n v="0"/>
    <m/>
  </r>
  <r>
    <x v="18"/>
    <x v="2"/>
    <x v="120"/>
    <x v="1"/>
    <x v="8"/>
    <m/>
    <m/>
    <m/>
    <n v="0"/>
    <m/>
    <n v="0"/>
    <m/>
  </r>
  <r>
    <x v="18"/>
    <x v="2"/>
    <x v="11"/>
    <x v="1"/>
    <x v="8"/>
    <m/>
    <m/>
    <m/>
    <n v="0"/>
    <m/>
    <n v="0"/>
    <m/>
  </r>
  <r>
    <x v="18"/>
    <x v="2"/>
    <x v="4"/>
    <x v="1"/>
    <x v="8"/>
    <m/>
    <m/>
    <m/>
    <n v="884297"/>
    <m/>
    <n v="884297"/>
    <m/>
  </r>
  <r>
    <x v="18"/>
    <x v="2"/>
    <x v="59"/>
    <x v="1"/>
    <x v="8"/>
    <m/>
    <m/>
    <m/>
    <n v="48431"/>
    <m/>
    <n v="48431"/>
    <m/>
  </r>
  <r>
    <x v="18"/>
    <x v="2"/>
    <x v="86"/>
    <x v="1"/>
    <x v="8"/>
    <m/>
    <m/>
    <m/>
    <n v="0"/>
    <m/>
    <n v="0"/>
    <m/>
  </r>
  <r>
    <x v="18"/>
    <x v="2"/>
    <x v="43"/>
    <x v="1"/>
    <x v="8"/>
    <m/>
    <m/>
    <m/>
    <n v="0"/>
    <m/>
    <n v="0"/>
    <m/>
  </r>
  <r>
    <x v="18"/>
    <x v="2"/>
    <x v="81"/>
    <x v="1"/>
    <x v="8"/>
    <m/>
    <m/>
    <m/>
    <n v="0"/>
    <m/>
    <n v="0"/>
    <m/>
  </r>
  <r>
    <x v="18"/>
    <x v="2"/>
    <x v="26"/>
    <x v="1"/>
    <x v="8"/>
    <m/>
    <m/>
    <m/>
    <n v="262304"/>
    <m/>
    <n v="262304"/>
    <m/>
  </r>
  <r>
    <x v="18"/>
    <x v="2"/>
    <x v="29"/>
    <x v="1"/>
    <x v="8"/>
    <m/>
    <m/>
    <m/>
    <n v="101435"/>
    <m/>
    <n v="101435"/>
    <m/>
  </r>
  <r>
    <x v="18"/>
    <x v="2"/>
    <x v="122"/>
    <x v="1"/>
    <x v="8"/>
    <m/>
    <m/>
    <m/>
    <n v="0"/>
    <m/>
    <n v="0"/>
    <m/>
  </r>
  <r>
    <x v="18"/>
    <x v="3"/>
    <x v="97"/>
    <x v="1"/>
    <x v="8"/>
    <m/>
    <m/>
    <m/>
    <n v="0"/>
    <m/>
    <n v="0"/>
    <m/>
  </r>
  <r>
    <x v="18"/>
    <x v="3"/>
    <x v="55"/>
    <x v="1"/>
    <x v="8"/>
    <m/>
    <m/>
    <m/>
    <n v="0"/>
    <m/>
    <n v="0"/>
    <m/>
  </r>
  <r>
    <x v="18"/>
    <x v="3"/>
    <x v="16"/>
    <x v="1"/>
    <x v="8"/>
    <m/>
    <m/>
    <m/>
    <n v="0"/>
    <m/>
    <n v="0"/>
    <m/>
  </r>
  <r>
    <x v="18"/>
    <x v="3"/>
    <x v="74"/>
    <x v="1"/>
    <x v="8"/>
    <m/>
    <m/>
    <m/>
    <n v="0"/>
    <m/>
    <n v="0"/>
    <m/>
  </r>
  <r>
    <x v="18"/>
    <x v="3"/>
    <x v="63"/>
    <x v="1"/>
    <x v="8"/>
    <m/>
    <m/>
    <m/>
    <n v="0"/>
    <m/>
    <n v="0"/>
    <m/>
  </r>
  <r>
    <x v="18"/>
    <x v="3"/>
    <x v="38"/>
    <x v="1"/>
    <x v="8"/>
    <m/>
    <m/>
    <m/>
    <n v="0"/>
    <m/>
    <n v="0"/>
    <m/>
  </r>
  <r>
    <x v="18"/>
    <x v="3"/>
    <x v="42"/>
    <x v="1"/>
    <x v="8"/>
    <m/>
    <m/>
    <m/>
    <n v="26246"/>
    <m/>
    <n v="26246"/>
    <m/>
  </r>
  <r>
    <x v="18"/>
    <x v="3"/>
    <x v="104"/>
    <x v="1"/>
    <x v="8"/>
    <m/>
    <m/>
    <m/>
    <n v="0"/>
    <m/>
    <n v="0"/>
    <m/>
  </r>
  <r>
    <x v="18"/>
    <x v="3"/>
    <x v="111"/>
    <x v="1"/>
    <x v="8"/>
    <m/>
    <m/>
    <m/>
    <n v="17874"/>
    <m/>
    <n v="17874"/>
    <m/>
  </r>
  <r>
    <x v="18"/>
    <x v="3"/>
    <x v="134"/>
    <x v="1"/>
    <x v="8"/>
    <m/>
    <m/>
    <m/>
    <n v="0"/>
    <m/>
    <n v="0"/>
    <m/>
  </r>
  <r>
    <x v="18"/>
    <x v="3"/>
    <x v="51"/>
    <x v="1"/>
    <x v="8"/>
    <m/>
    <m/>
    <m/>
    <n v="0"/>
    <m/>
    <n v="0"/>
    <m/>
  </r>
  <r>
    <x v="18"/>
    <x v="3"/>
    <x v="98"/>
    <x v="1"/>
    <x v="8"/>
    <m/>
    <m/>
    <m/>
    <n v="0"/>
    <m/>
    <n v="0"/>
    <m/>
  </r>
  <r>
    <x v="18"/>
    <x v="3"/>
    <x v="119"/>
    <x v="1"/>
    <x v="8"/>
    <m/>
    <m/>
    <m/>
    <n v="0"/>
    <m/>
    <n v="0"/>
    <m/>
  </r>
  <r>
    <x v="18"/>
    <x v="3"/>
    <x v="190"/>
    <x v="1"/>
    <x v="8"/>
    <m/>
    <m/>
    <m/>
    <n v="0"/>
    <m/>
    <n v="0"/>
    <m/>
  </r>
  <r>
    <x v="18"/>
    <x v="1"/>
    <x v="23"/>
    <x v="1"/>
    <x v="8"/>
    <m/>
    <m/>
    <m/>
    <n v="396929"/>
    <m/>
    <n v="396929"/>
    <m/>
  </r>
  <r>
    <x v="18"/>
    <x v="1"/>
    <x v="24"/>
    <x v="1"/>
    <x v="8"/>
    <m/>
    <m/>
    <m/>
    <n v="52648"/>
    <m/>
    <n v="52648"/>
    <m/>
  </r>
  <r>
    <x v="18"/>
    <x v="1"/>
    <x v="79"/>
    <x v="1"/>
    <x v="8"/>
    <m/>
    <m/>
    <m/>
    <n v="0"/>
    <m/>
    <n v="0"/>
    <m/>
  </r>
  <r>
    <x v="18"/>
    <x v="1"/>
    <x v="41"/>
    <x v="1"/>
    <x v="8"/>
    <m/>
    <m/>
    <m/>
    <n v="0"/>
    <m/>
    <n v="0"/>
    <m/>
  </r>
  <r>
    <x v="18"/>
    <x v="1"/>
    <x v="2"/>
    <x v="1"/>
    <x v="8"/>
    <m/>
    <m/>
    <m/>
    <n v="346676"/>
    <m/>
    <n v="346676"/>
    <m/>
  </r>
  <r>
    <x v="18"/>
    <x v="1"/>
    <x v="21"/>
    <x v="1"/>
    <x v="8"/>
    <m/>
    <m/>
    <m/>
    <n v="248706"/>
    <m/>
    <n v="248706"/>
    <m/>
  </r>
  <r>
    <x v="18"/>
    <x v="1"/>
    <x v="5"/>
    <x v="1"/>
    <x v="8"/>
    <m/>
    <m/>
    <m/>
    <n v="94684"/>
    <m/>
    <n v="94684"/>
    <m/>
  </r>
  <r>
    <x v="18"/>
    <x v="1"/>
    <x v="37"/>
    <x v="1"/>
    <x v="8"/>
    <m/>
    <m/>
    <m/>
    <n v="465423"/>
    <m/>
    <n v="465423"/>
    <m/>
  </r>
  <r>
    <x v="18"/>
    <x v="1"/>
    <x v="19"/>
    <x v="1"/>
    <x v="8"/>
    <m/>
    <m/>
    <m/>
    <n v="1474319"/>
    <m/>
    <n v="1474319"/>
    <m/>
  </r>
  <r>
    <x v="18"/>
    <x v="1"/>
    <x v="30"/>
    <x v="1"/>
    <x v="8"/>
    <m/>
    <m/>
    <m/>
    <n v="6000"/>
    <m/>
    <n v="6000"/>
    <m/>
  </r>
  <r>
    <x v="18"/>
    <x v="1"/>
    <x v="14"/>
    <x v="1"/>
    <x v="8"/>
    <m/>
    <m/>
    <m/>
    <n v="191770"/>
    <m/>
    <n v="191770"/>
    <m/>
  </r>
  <r>
    <x v="18"/>
    <x v="1"/>
    <x v="6"/>
    <x v="1"/>
    <x v="8"/>
    <m/>
    <m/>
    <m/>
    <n v="707250"/>
    <m/>
    <n v="707250"/>
    <m/>
  </r>
  <r>
    <x v="18"/>
    <x v="1"/>
    <x v="25"/>
    <x v="1"/>
    <x v="8"/>
    <m/>
    <m/>
    <m/>
    <n v="4360"/>
    <m/>
    <n v="4360"/>
    <m/>
  </r>
  <r>
    <x v="18"/>
    <x v="1"/>
    <x v="28"/>
    <x v="1"/>
    <x v="8"/>
    <m/>
    <m/>
    <m/>
    <n v="7700"/>
    <m/>
    <n v="7700"/>
    <m/>
  </r>
  <r>
    <x v="18"/>
    <x v="1"/>
    <x v="169"/>
    <x v="1"/>
    <x v="8"/>
    <m/>
    <m/>
    <m/>
    <n v="0"/>
    <m/>
    <n v="0"/>
    <m/>
  </r>
  <r>
    <x v="18"/>
    <x v="1"/>
    <x v="64"/>
    <x v="1"/>
    <x v="8"/>
    <m/>
    <m/>
    <m/>
    <n v="4000"/>
    <m/>
    <n v="4000"/>
    <m/>
  </r>
  <r>
    <x v="18"/>
    <x v="1"/>
    <x v="75"/>
    <x v="1"/>
    <x v="8"/>
    <m/>
    <m/>
    <m/>
    <n v="0"/>
    <m/>
    <n v="0"/>
    <m/>
  </r>
  <r>
    <x v="18"/>
    <x v="1"/>
    <x v="94"/>
    <x v="1"/>
    <x v="8"/>
    <m/>
    <m/>
    <m/>
    <n v="0"/>
    <m/>
    <n v="0"/>
    <m/>
  </r>
  <r>
    <x v="18"/>
    <x v="1"/>
    <x v="163"/>
    <x v="1"/>
    <x v="8"/>
    <m/>
    <m/>
    <m/>
    <n v="0"/>
    <m/>
    <n v="0"/>
    <m/>
  </r>
  <r>
    <x v="18"/>
    <x v="1"/>
    <x v="166"/>
    <x v="1"/>
    <x v="8"/>
    <m/>
    <m/>
    <m/>
    <n v="0"/>
    <m/>
    <n v="0"/>
    <m/>
  </r>
  <r>
    <x v="18"/>
    <x v="1"/>
    <x v="116"/>
    <x v="1"/>
    <x v="8"/>
    <m/>
    <m/>
    <m/>
    <n v="0"/>
    <m/>
    <n v="0"/>
    <m/>
  </r>
  <r>
    <x v="18"/>
    <x v="1"/>
    <x v="145"/>
    <x v="1"/>
    <x v="8"/>
    <m/>
    <m/>
    <m/>
    <n v="0"/>
    <m/>
    <n v="0"/>
    <m/>
  </r>
  <r>
    <x v="18"/>
    <x v="1"/>
    <x v="150"/>
    <x v="1"/>
    <x v="8"/>
    <m/>
    <m/>
    <m/>
    <n v="0"/>
    <m/>
    <n v="0"/>
    <m/>
  </r>
  <r>
    <x v="18"/>
    <x v="1"/>
    <x v="118"/>
    <x v="1"/>
    <x v="8"/>
    <m/>
    <m/>
    <m/>
    <n v="0"/>
    <m/>
    <n v="0"/>
    <m/>
  </r>
  <r>
    <x v="18"/>
    <x v="1"/>
    <x v="153"/>
    <x v="1"/>
    <x v="8"/>
    <m/>
    <m/>
    <m/>
    <n v="0"/>
    <m/>
    <n v="0"/>
    <m/>
  </r>
  <r>
    <x v="18"/>
    <x v="1"/>
    <x v="129"/>
    <x v="1"/>
    <x v="8"/>
    <m/>
    <m/>
    <m/>
    <n v="0"/>
    <m/>
    <n v="0"/>
    <m/>
  </r>
  <r>
    <x v="18"/>
    <x v="1"/>
    <x v="93"/>
    <x v="1"/>
    <x v="8"/>
    <m/>
    <m/>
    <m/>
    <n v="0"/>
    <m/>
    <n v="0"/>
    <m/>
  </r>
  <r>
    <x v="18"/>
    <x v="1"/>
    <x v="67"/>
    <x v="1"/>
    <x v="8"/>
    <m/>
    <m/>
    <m/>
    <n v="0"/>
    <m/>
    <n v="0"/>
    <m/>
  </r>
  <r>
    <x v="18"/>
    <x v="1"/>
    <x v="85"/>
    <x v="1"/>
    <x v="8"/>
    <m/>
    <m/>
    <m/>
    <n v="0"/>
    <m/>
    <n v="0"/>
    <m/>
  </r>
  <r>
    <x v="18"/>
    <x v="1"/>
    <x v="99"/>
    <x v="1"/>
    <x v="8"/>
    <m/>
    <m/>
    <m/>
    <n v="0"/>
    <m/>
    <n v="0"/>
    <m/>
  </r>
  <r>
    <x v="18"/>
    <x v="1"/>
    <x v="123"/>
    <x v="1"/>
    <x v="8"/>
    <m/>
    <m/>
    <m/>
    <n v="0"/>
    <m/>
    <n v="0"/>
    <m/>
  </r>
  <r>
    <x v="18"/>
    <x v="1"/>
    <x v="100"/>
    <x v="1"/>
    <x v="8"/>
    <m/>
    <m/>
    <m/>
    <n v="0"/>
    <m/>
    <n v="0"/>
    <m/>
  </r>
  <r>
    <x v="18"/>
    <x v="1"/>
    <x v="3"/>
    <x v="1"/>
    <x v="8"/>
    <m/>
    <m/>
    <m/>
    <n v="28003"/>
    <m/>
    <n v="28003"/>
    <m/>
  </r>
  <r>
    <x v="18"/>
    <x v="1"/>
    <x v="13"/>
    <x v="1"/>
    <x v="8"/>
    <m/>
    <m/>
    <m/>
    <n v="0"/>
    <m/>
    <n v="0"/>
    <m/>
  </r>
  <r>
    <x v="18"/>
    <x v="1"/>
    <x v="15"/>
    <x v="1"/>
    <x v="8"/>
    <m/>
    <m/>
    <m/>
    <n v="77922"/>
    <m/>
    <n v="77922"/>
    <m/>
  </r>
  <r>
    <x v="18"/>
    <x v="1"/>
    <x v="76"/>
    <x v="1"/>
    <x v="8"/>
    <m/>
    <m/>
    <m/>
    <n v="0"/>
    <m/>
    <n v="0"/>
    <m/>
  </r>
  <r>
    <x v="18"/>
    <x v="1"/>
    <x v="92"/>
    <x v="1"/>
    <x v="8"/>
    <m/>
    <m/>
    <m/>
    <n v="0"/>
    <m/>
    <n v="0"/>
    <m/>
  </r>
  <r>
    <x v="18"/>
    <x v="1"/>
    <x v="125"/>
    <x v="1"/>
    <x v="8"/>
    <m/>
    <m/>
    <m/>
    <n v="0"/>
    <m/>
    <n v="0"/>
    <m/>
  </r>
  <r>
    <x v="18"/>
    <x v="1"/>
    <x v="187"/>
    <x v="1"/>
    <x v="8"/>
    <m/>
    <m/>
    <m/>
    <n v="0"/>
    <m/>
    <n v="0"/>
    <m/>
  </r>
  <r>
    <x v="18"/>
    <x v="1"/>
    <x v="147"/>
    <x v="1"/>
    <x v="8"/>
    <m/>
    <m/>
    <m/>
    <n v="0"/>
    <m/>
    <n v="0"/>
    <m/>
  </r>
  <r>
    <x v="18"/>
    <x v="1"/>
    <x v="127"/>
    <x v="1"/>
    <x v="8"/>
    <m/>
    <m/>
    <m/>
    <n v="0"/>
    <m/>
    <n v="0"/>
    <m/>
  </r>
  <r>
    <x v="18"/>
    <x v="1"/>
    <x v="141"/>
    <x v="1"/>
    <x v="8"/>
    <m/>
    <m/>
    <m/>
    <n v="0"/>
    <m/>
    <n v="0"/>
    <m/>
  </r>
  <r>
    <x v="18"/>
    <x v="5"/>
    <x v="89"/>
    <x v="1"/>
    <x v="8"/>
    <m/>
    <m/>
    <m/>
    <n v="13641"/>
    <m/>
    <n v="13641"/>
    <m/>
  </r>
  <r>
    <x v="18"/>
    <x v="5"/>
    <x v="69"/>
    <x v="1"/>
    <x v="8"/>
    <m/>
    <m/>
    <m/>
    <n v="348856"/>
    <m/>
    <n v="348856"/>
    <m/>
  </r>
  <r>
    <x v="18"/>
    <x v="5"/>
    <x v="33"/>
    <x v="1"/>
    <x v="8"/>
    <m/>
    <m/>
    <m/>
    <n v="551671"/>
    <m/>
    <n v="551671"/>
    <m/>
  </r>
  <r>
    <x v="18"/>
    <x v="5"/>
    <x v="39"/>
    <x v="1"/>
    <x v="8"/>
    <m/>
    <m/>
    <m/>
    <n v="5591"/>
    <m/>
    <n v="5591"/>
    <m/>
  </r>
  <r>
    <x v="18"/>
    <x v="5"/>
    <x v="22"/>
    <x v="1"/>
    <x v="8"/>
    <m/>
    <m/>
    <m/>
    <n v="117324"/>
    <m/>
    <n v="117324"/>
    <m/>
  </r>
  <r>
    <x v="18"/>
    <x v="5"/>
    <x v="66"/>
    <x v="1"/>
    <x v="8"/>
    <m/>
    <m/>
    <m/>
    <n v="0"/>
    <m/>
    <n v="0"/>
    <m/>
  </r>
  <r>
    <x v="18"/>
    <x v="7"/>
    <x v="121"/>
    <x v="1"/>
    <x v="8"/>
    <m/>
    <m/>
    <m/>
    <n v="0"/>
    <m/>
    <n v="0"/>
    <m/>
  </r>
  <r>
    <x v="18"/>
    <x v="7"/>
    <x v="52"/>
    <x v="1"/>
    <x v="8"/>
    <m/>
    <m/>
    <m/>
    <n v="54087"/>
    <m/>
    <n v="54087"/>
    <m/>
  </r>
  <r>
    <x v="18"/>
    <x v="7"/>
    <x v="82"/>
    <x v="1"/>
    <x v="8"/>
    <m/>
    <m/>
    <m/>
    <n v="0"/>
    <m/>
    <n v="0"/>
    <m/>
  </r>
  <r>
    <x v="18"/>
    <x v="7"/>
    <x v="117"/>
    <x v="1"/>
    <x v="8"/>
    <m/>
    <m/>
    <m/>
    <n v="0"/>
    <m/>
    <n v="0"/>
    <m/>
  </r>
  <r>
    <x v="18"/>
    <x v="7"/>
    <x v="115"/>
    <x v="1"/>
    <x v="8"/>
    <m/>
    <m/>
    <m/>
    <n v="0"/>
    <m/>
    <n v="0"/>
    <m/>
  </r>
  <r>
    <x v="18"/>
    <x v="7"/>
    <x v="139"/>
    <x v="1"/>
    <x v="8"/>
    <m/>
    <m/>
    <m/>
    <n v="0"/>
    <m/>
    <n v="0"/>
    <m/>
  </r>
  <r>
    <x v="18"/>
    <x v="7"/>
    <x v="72"/>
    <x v="1"/>
    <x v="8"/>
    <m/>
    <m/>
    <m/>
    <n v="28144"/>
    <m/>
    <n v="28144"/>
    <m/>
  </r>
  <r>
    <x v="18"/>
    <x v="7"/>
    <x v="62"/>
    <x v="1"/>
    <x v="8"/>
    <m/>
    <m/>
    <m/>
    <n v="119732"/>
    <m/>
    <n v="119732"/>
    <m/>
  </r>
  <r>
    <x v="18"/>
    <x v="7"/>
    <x v="133"/>
    <x v="1"/>
    <x v="8"/>
    <m/>
    <m/>
    <m/>
    <n v="0"/>
    <m/>
    <n v="0"/>
    <m/>
  </r>
  <r>
    <x v="18"/>
    <x v="7"/>
    <x v="149"/>
    <x v="1"/>
    <x v="8"/>
    <m/>
    <m/>
    <m/>
    <n v="0"/>
    <m/>
    <n v="0"/>
    <m/>
  </r>
  <r>
    <x v="18"/>
    <x v="7"/>
    <x v="130"/>
    <x v="1"/>
    <x v="8"/>
    <m/>
    <m/>
    <m/>
    <n v="0"/>
    <m/>
    <n v="0"/>
    <m/>
  </r>
  <r>
    <x v="18"/>
    <x v="7"/>
    <x v="259"/>
    <x v="1"/>
    <x v="8"/>
    <m/>
    <m/>
    <m/>
    <n v="0"/>
    <m/>
    <n v="0"/>
    <m/>
  </r>
  <r>
    <x v="18"/>
    <x v="9"/>
    <x v="106"/>
    <x v="1"/>
    <x v="8"/>
    <m/>
    <m/>
    <m/>
    <n v="0"/>
    <m/>
    <n v="0"/>
    <m/>
  </r>
  <r>
    <x v="18"/>
    <x v="9"/>
    <x v="107"/>
    <x v="1"/>
    <x v="8"/>
    <m/>
    <m/>
    <m/>
    <n v="0"/>
    <m/>
    <n v="0"/>
    <m/>
  </r>
  <r>
    <x v="18"/>
    <x v="9"/>
    <x v="126"/>
    <x v="1"/>
    <x v="8"/>
    <m/>
    <m/>
    <m/>
    <n v="0"/>
    <m/>
    <n v="0"/>
    <m/>
  </r>
  <r>
    <x v="18"/>
    <x v="9"/>
    <x v="154"/>
    <x v="1"/>
    <x v="8"/>
    <m/>
    <m/>
    <m/>
    <n v="0"/>
    <m/>
    <n v="0"/>
    <m/>
  </r>
  <r>
    <x v="18"/>
    <x v="9"/>
    <x v="95"/>
    <x v="1"/>
    <x v="8"/>
    <m/>
    <m/>
    <m/>
    <n v="0"/>
    <m/>
    <n v="0"/>
    <m/>
  </r>
  <r>
    <x v="18"/>
    <x v="9"/>
    <x v="161"/>
    <x v="1"/>
    <x v="8"/>
    <m/>
    <m/>
    <m/>
    <n v="0"/>
    <m/>
    <n v="0"/>
    <m/>
  </r>
  <r>
    <x v="18"/>
    <x v="9"/>
    <x v="158"/>
    <x v="1"/>
    <x v="8"/>
    <m/>
    <m/>
    <m/>
    <n v="0"/>
    <m/>
    <n v="0"/>
    <m/>
  </r>
  <r>
    <x v="18"/>
    <x v="9"/>
    <x v="148"/>
    <x v="1"/>
    <x v="8"/>
    <m/>
    <m/>
    <m/>
    <n v="0"/>
    <m/>
    <n v="0"/>
    <m/>
  </r>
  <r>
    <x v="18"/>
    <x v="9"/>
    <x v="142"/>
    <x v="1"/>
    <x v="8"/>
    <m/>
    <m/>
    <m/>
    <n v="0"/>
    <m/>
    <n v="0"/>
    <m/>
  </r>
  <r>
    <x v="18"/>
    <x v="9"/>
    <x v="137"/>
    <x v="1"/>
    <x v="8"/>
    <m/>
    <m/>
    <m/>
    <n v="0"/>
    <m/>
    <n v="0"/>
    <m/>
  </r>
  <r>
    <x v="18"/>
    <x v="9"/>
    <x v="146"/>
    <x v="1"/>
    <x v="8"/>
    <m/>
    <m/>
    <m/>
    <n v="63683"/>
    <m/>
    <n v="63683"/>
    <m/>
  </r>
  <r>
    <x v="18"/>
    <x v="9"/>
    <x v="159"/>
    <x v="1"/>
    <x v="8"/>
    <m/>
    <m/>
    <m/>
    <n v="0"/>
    <m/>
    <n v="0"/>
    <m/>
  </r>
  <r>
    <x v="18"/>
    <x v="9"/>
    <x v="170"/>
    <x v="1"/>
    <x v="8"/>
    <m/>
    <m/>
    <m/>
    <n v="0"/>
    <m/>
    <n v="0"/>
    <m/>
  </r>
  <r>
    <x v="18"/>
    <x v="12"/>
    <x v="157"/>
    <x v="1"/>
    <x v="8"/>
    <m/>
    <m/>
    <m/>
    <n v="0"/>
    <m/>
    <n v="0"/>
    <m/>
  </r>
  <r>
    <x v="18"/>
    <x v="12"/>
    <x v="156"/>
    <x v="1"/>
    <x v="8"/>
    <m/>
    <m/>
    <m/>
    <n v="0"/>
    <m/>
    <n v="0"/>
    <m/>
  </r>
  <r>
    <x v="18"/>
    <x v="12"/>
    <x v="260"/>
    <x v="1"/>
    <x v="8"/>
    <m/>
    <m/>
    <m/>
    <n v="0"/>
    <m/>
    <n v="0"/>
    <m/>
  </r>
  <r>
    <x v="18"/>
    <x v="0"/>
    <x v="9"/>
    <x v="1"/>
    <x v="8"/>
    <m/>
    <m/>
    <m/>
    <n v="175791"/>
    <m/>
    <n v="175791"/>
    <m/>
  </r>
  <r>
    <x v="18"/>
    <x v="0"/>
    <x v="0"/>
    <x v="1"/>
    <x v="8"/>
    <m/>
    <m/>
    <m/>
    <n v="0"/>
    <m/>
    <n v="0"/>
    <m/>
  </r>
  <r>
    <x v="18"/>
    <x v="0"/>
    <x v="68"/>
    <x v="1"/>
    <x v="8"/>
    <m/>
    <m/>
    <m/>
    <n v="0"/>
    <m/>
    <n v="0"/>
    <m/>
  </r>
  <r>
    <x v="18"/>
    <x v="0"/>
    <x v="128"/>
    <x v="1"/>
    <x v="8"/>
    <m/>
    <m/>
    <m/>
    <n v="0"/>
    <m/>
    <n v="0"/>
    <m/>
  </r>
  <r>
    <x v="18"/>
    <x v="0"/>
    <x v="124"/>
    <x v="1"/>
    <x v="8"/>
    <m/>
    <m/>
    <m/>
    <n v="0"/>
    <m/>
    <n v="0"/>
    <m/>
  </r>
  <r>
    <x v="18"/>
    <x v="0"/>
    <x v="12"/>
    <x v="1"/>
    <x v="8"/>
    <m/>
    <m/>
    <m/>
    <n v="65994"/>
    <m/>
    <n v="65994"/>
    <m/>
  </r>
  <r>
    <x v="18"/>
    <x v="0"/>
    <x v="40"/>
    <x v="1"/>
    <x v="8"/>
    <m/>
    <m/>
    <m/>
    <n v="0"/>
    <m/>
    <n v="0"/>
    <m/>
  </r>
  <r>
    <x v="18"/>
    <x v="0"/>
    <x v="70"/>
    <x v="1"/>
    <x v="8"/>
    <m/>
    <m/>
    <m/>
    <n v="74519"/>
    <m/>
    <n v="74519"/>
    <m/>
  </r>
  <r>
    <x v="18"/>
    <x v="0"/>
    <x v="77"/>
    <x v="1"/>
    <x v="8"/>
    <m/>
    <m/>
    <m/>
    <n v="0"/>
    <m/>
    <n v="0"/>
    <m/>
  </r>
  <r>
    <x v="18"/>
    <x v="0"/>
    <x v="131"/>
    <x v="1"/>
    <x v="8"/>
    <m/>
    <m/>
    <m/>
    <n v="0"/>
    <m/>
    <n v="0"/>
    <m/>
  </r>
  <r>
    <x v="18"/>
    <x v="0"/>
    <x v="7"/>
    <x v="1"/>
    <x v="8"/>
    <m/>
    <m/>
    <m/>
    <n v="110600"/>
    <m/>
    <n v="110600"/>
    <m/>
  </r>
  <r>
    <x v="18"/>
    <x v="0"/>
    <x v="50"/>
    <x v="1"/>
    <x v="8"/>
    <m/>
    <m/>
    <m/>
    <n v="0"/>
    <m/>
    <n v="0"/>
    <m/>
  </r>
  <r>
    <x v="18"/>
    <x v="0"/>
    <x v="1"/>
    <x v="1"/>
    <x v="8"/>
    <m/>
    <m/>
    <m/>
    <n v="73726"/>
    <m/>
    <n v="73726"/>
    <m/>
  </r>
  <r>
    <x v="18"/>
    <x v="0"/>
    <x v="8"/>
    <x v="1"/>
    <x v="8"/>
    <m/>
    <m/>
    <m/>
    <n v="49681"/>
    <m/>
    <n v="49681"/>
    <m/>
  </r>
  <r>
    <x v="18"/>
    <x v="0"/>
    <x v="60"/>
    <x v="1"/>
    <x v="8"/>
    <m/>
    <m/>
    <m/>
    <n v="0"/>
    <m/>
    <n v="0"/>
    <m/>
  </r>
  <r>
    <x v="18"/>
    <x v="0"/>
    <x v="78"/>
    <x v="1"/>
    <x v="8"/>
    <m/>
    <m/>
    <m/>
    <n v="0"/>
    <m/>
    <n v="0"/>
    <m/>
  </r>
  <r>
    <x v="18"/>
    <x v="0"/>
    <x v="101"/>
    <x v="1"/>
    <x v="8"/>
    <m/>
    <m/>
    <m/>
    <n v="0"/>
    <m/>
    <n v="0"/>
    <m/>
  </r>
  <r>
    <x v="18"/>
    <x v="0"/>
    <x v="32"/>
    <x v="1"/>
    <x v="8"/>
    <m/>
    <m/>
    <m/>
    <n v="0"/>
    <m/>
    <n v="0"/>
    <m/>
  </r>
  <r>
    <x v="18"/>
    <x v="0"/>
    <x v="132"/>
    <x v="1"/>
    <x v="8"/>
    <m/>
    <m/>
    <m/>
    <n v="0"/>
    <m/>
    <n v="0"/>
    <m/>
  </r>
  <r>
    <x v="18"/>
    <x v="0"/>
    <x v="162"/>
    <x v="1"/>
    <x v="8"/>
    <m/>
    <m/>
    <m/>
    <n v="0"/>
    <m/>
    <n v="0"/>
    <m/>
  </r>
  <r>
    <x v="18"/>
    <x v="0"/>
    <x v="18"/>
    <x v="1"/>
    <x v="8"/>
    <m/>
    <m/>
    <m/>
    <n v="353195"/>
    <m/>
    <n v="353195"/>
    <m/>
  </r>
  <r>
    <x v="18"/>
    <x v="0"/>
    <x v="46"/>
    <x v="1"/>
    <x v="8"/>
    <m/>
    <m/>
    <m/>
    <n v="0"/>
    <m/>
    <n v="0"/>
    <m/>
  </r>
  <r>
    <x v="18"/>
    <x v="0"/>
    <x v="31"/>
    <x v="1"/>
    <x v="8"/>
    <m/>
    <m/>
    <m/>
    <n v="0"/>
    <m/>
    <n v="0"/>
    <m/>
  </r>
  <r>
    <x v="18"/>
    <x v="0"/>
    <x v="96"/>
    <x v="1"/>
    <x v="8"/>
    <m/>
    <m/>
    <m/>
    <n v="0"/>
    <m/>
    <n v="0"/>
    <m/>
  </r>
  <r>
    <x v="18"/>
    <x v="0"/>
    <x v="54"/>
    <x v="1"/>
    <x v="8"/>
    <m/>
    <m/>
    <m/>
    <n v="0"/>
    <m/>
    <n v="0"/>
    <m/>
  </r>
  <r>
    <x v="18"/>
    <x v="0"/>
    <x v="103"/>
    <x v="1"/>
    <x v="8"/>
    <m/>
    <m/>
    <m/>
    <n v="0"/>
    <m/>
    <n v="0"/>
    <m/>
  </r>
  <r>
    <x v="18"/>
    <x v="11"/>
    <x v="113"/>
    <x v="1"/>
    <x v="0"/>
    <m/>
    <m/>
    <m/>
    <m/>
    <m/>
    <n v="0"/>
    <n v="699"/>
  </r>
  <r>
    <x v="18"/>
    <x v="6"/>
    <x v="108"/>
    <x v="1"/>
    <x v="0"/>
    <m/>
    <m/>
    <m/>
    <m/>
    <m/>
    <n v="0"/>
    <n v="137"/>
  </r>
  <r>
    <x v="18"/>
    <x v="6"/>
    <x v="91"/>
    <x v="1"/>
    <x v="0"/>
    <m/>
    <m/>
    <m/>
    <m/>
    <m/>
    <n v="0"/>
    <n v="1381"/>
  </r>
  <r>
    <x v="18"/>
    <x v="6"/>
    <x v="80"/>
    <x v="1"/>
    <x v="0"/>
    <m/>
    <m/>
    <m/>
    <m/>
    <m/>
    <n v="0"/>
    <n v="18"/>
  </r>
  <r>
    <x v="18"/>
    <x v="6"/>
    <x v="44"/>
    <x v="1"/>
    <x v="0"/>
    <m/>
    <m/>
    <m/>
    <m/>
    <m/>
    <n v="0"/>
    <n v="528"/>
  </r>
  <r>
    <x v="18"/>
    <x v="6"/>
    <x v="90"/>
    <x v="1"/>
    <x v="0"/>
    <m/>
    <m/>
    <m/>
    <m/>
    <m/>
    <n v="0"/>
    <n v="447"/>
  </r>
  <r>
    <x v="18"/>
    <x v="6"/>
    <x v="177"/>
    <x v="1"/>
    <x v="0"/>
    <m/>
    <m/>
    <m/>
    <m/>
    <m/>
    <n v="0"/>
    <n v="26"/>
  </r>
  <r>
    <x v="18"/>
    <x v="6"/>
    <x v="61"/>
    <x v="1"/>
    <x v="0"/>
    <m/>
    <m/>
    <m/>
    <m/>
    <m/>
    <n v="0"/>
    <n v="1219"/>
  </r>
  <r>
    <x v="18"/>
    <x v="6"/>
    <x v="105"/>
    <x v="1"/>
    <x v="0"/>
    <m/>
    <m/>
    <m/>
    <m/>
    <m/>
    <n v="0"/>
    <m/>
  </r>
  <r>
    <x v="18"/>
    <x v="6"/>
    <x v="138"/>
    <x v="1"/>
    <x v="0"/>
    <m/>
    <m/>
    <m/>
    <m/>
    <m/>
    <n v="0"/>
    <m/>
  </r>
  <r>
    <x v="18"/>
    <x v="8"/>
    <x v="136"/>
    <x v="1"/>
    <x v="0"/>
    <m/>
    <m/>
    <m/>
    <m/>
    <m/>
    <n v="0"/>
    <m/>
  </r>
  <r>
    <x v="18"/>
    <x v="8"/>
    <x v="182"/>
    <x v="1"/>
    <x v="0"/>
    <m/>
    <m/>
    <m/>
    <m/>
    <m/>
    <n v="0"/>
    <n v="56"/>
  </r>
  <r>
    <x v="18"/>
    <x v="8"/>
    <x v="179"/>
    <x v="1"/>
    <x v="0"/>
    <m/>
    <m/>
    <m/>
    <m/>
    <m/>
    <n v="0"/>
    <m/>
  </r>
  <r>
    <x v="18"/>
    <x v="8"/>
    <x v="135"/>
    <x v="1"/>
    <x v="0"/>
    <m/>
    <m/>
    <m/>
    <m/>
    <m/>
    <n v="0"/>
    <n v="91"/>
  </r>
  <r>
    <x v="18"/>
    <x v="8"/>
    <x v="114"/>
    <x v="1"/>
    <x v="0"/>
    <m/>
    <m/>
    <m/>
    <m/>
    <m/>
    <n v="0"/>
    <n v="276"/>
  </r>
  <r>
    <x v="18"/>
    <x v="8"/>
    <x v="175"/>
    <x v="1"/>
    <x v="0"/>
    <m/>
    <m/>
    <m/>
    <m/>
    <m/>
    <n v="0"/>
    <m/>
  </r>
  <r>
    <x v="18"/>
    <x v="8"/>
    <x v="221"/>
    <x v="1"/>
    <x v="0"/>
    <m/>
    <m/>
    <m/>
    <m/>
    <m/>
    <n v="0"/>
    <m/>
  </r>
  <r>
    <x v="18"/>
    <x v="8"/>
    <x v="71"/>
    <x v="1"/>
    <x v="0"/>
    <m/>
    <m/>
    <m/>
    <m/>
    <m/>
    <n v="0"/>
    <n v="250"/>
  </r>
  <r>
    <x v="18"/>
    <x v="8"/>
    <x v="171"/>
    <x v="1"/>
    <x v="0"/>
    <m/>
    <m/>
    <m/>
    <m/>
    <m/>
    <n v="0"/>
    <m/>
  </r>
  <r>
    <x v="18"/>
    <x v="8"/>
    <x v="83"/>
    <x v="1"/>
    <x v="0"/>
    <m/>
    <m/>
    <m/>
    <m/>
    <m/>
    <n v="0"/>
    <n v="318"/>
  </r>
  <r>
    <x v="18"/>
    <x v="10"/>
    <x v="109"/>
    <x v="1"/>
    <x v="0"/>
    <m/>
    <m/>
    <m/>
    <m/>
    <m/>
    <n v="0"/>
    <n v="90"/>
  </r>
  <r>
    <x v="18"/>
    <x v="10"/>
    <x v="144"/>
    <x v="1"/>
    <x v="0"/>
    <m/>
    <m/>
    <m/>
    <m/>
    <m/>
    <n v="0"/>
    <m/>
  </r>
  <r>
    <x v="18"/>
    <x v="4"/>
    <x v="36"/>
    <x v="1"/>
    <x v="0"/>
    <m/>
    <m/>
    <m/>
    <m/>
    <m/>
    <n v="0"/>
    <n v="7858"/>
  </r>
  <r>
    <x v="18"/>
    <x v="4"/>
    <x v="57"/>
    <x v="1"/>
    <x v="0"/>
    <m/>
    <m/>
    <m/>
    <m/>
    <m/>
    <n v="0"/>
    <n v="1013"/>
  </r>
  <r>
    <x v="18"/>
    <x v="4"/>
    <x v="35"/>
    <x v="1"/>
    <x v="0"/>
    <m/>
    <m/>
    <m/>
    <m/>
    <m/>
    <n v="0"/>
    <n v="8936"/>
  </r>
  <r>
    <x v="18"/>
    <x v="4"/>
    <x v="34"/>
    <x v="1"/>
    <x v="0"/>
    <m/>
    <m/>
    <m/>
    <m/>
    <m/>
    <n v="0"/>
    <n v="6088"/>
  </r>
  <r>
    <x v="18"/>
    <x v="4"/>
    <x v="155"/>
    <x v="1"/>
    <x v="0"/>
    <m/>
    <m/>
    <m/>
    <m/>
    <m/>
    <n v="0"/>
    <m/>
  </r>
  <r>
    <x v="18"/>
    <x v="4"/>
    <x v="65"/>
    <x v="1"/>
    <x v="0"/>
    <m/>
    <m/>
    <m/>
    <m/>
    <m/>
    <n v="0"/>
    <n v="3437"/>
  </r>
  <r>
    <x v="18"/>
    <x v="4"/>
    <x v="53"/>
    <x v="1"/>
    <x v="0"/>
    <m/>
    <m/>
    <m/>
    <m/>
    <m/>
    <n v="0"/>
    <n v="5822"/>
  </r>
  <r>
    <x v="18"/>
    <x v="4"/>
    <x v="45"/>
    <x v="1"/>
    <x v="0"/>
    <m/>
    <m/>
    <m/>
    <m/>
    <m/>
    <n v="0"/>
    <n v="4865"/>
  </r>
  <r>
    <x v="18"/>
    <x v="4"/>
    <x v="27"/>
    <x v="1"/>
    <x v="0"/>
    <m/>
    <m/>
    <m/>
    <m/>
    <m/>
    <n v="0"/>
    <n v="49645"/>
  </r>
  <r>
    <x v="18"/>
    <x v="4"/>
    <x v="17"/>
    <x v="1"/>
    <x v="0"/>
    <m/>
    <m/>
    <m/>
    <m/>
    <m/>
    <n v="0"/>
    <n v="24897"/>
  </r>
  <r>
    <x v="18"/>
    <x v="4"/>
    <x v="56"/>
    <x v="1"/>
    <x v="0"/>
    <m/>
    <m/>
    <m/>
    <m/>
    <m/>
    <n v="0"/>
    <n v="6754"/>
  </r>
  <r>
    <x v="18"/>
    <x v="4"/>
    <x v="73"/>
    <x v="1"/>
    <x v="0"/>
    <m/>
    <m/>
    <m/>
    <m/>
    <m/>
    <n v="0"/>
    <n v="6003"/>
  </r>
  <r>
    <x v="18"/>
    <x v="2"/>
    <x v="87"/>
    <x v="1"/>
    <x v="0"/>
    <m/>
    <m/>
    <m/>
    <m/>
    <m/>
    <n v="0"/>
    <n v="1617"/>
  </r>
  <r>
    <x v="18"/>
    <x v="2"/>
    <x v="84"/>
    <x v="1"/>
    <x v="0"/>
    <m/>
    <m/>
    <m/>
    <m/>
    <m/>
    <n v="0"/>
    <n v="3670"/>
  </r>
  <r>
    <x v="18"/>
    <x v="2"/>
    <x v="20"/>
    <x v="1"/>
    <x v="0"/>
    <m/>
    <m/>
    <m/>
    <m/>
    <m/>
    <n v="0"/>
    <n v="35579"/>
  </r>
  <r>
    <x v="18"/>
    <x v="2"/>
    <x v="49"/>
    <x v="1"/>
    <x v="0"/>
    <m/>
    <m/>
    <m/>
    <m/>
    <m/>
    <n v="0"/>
    <n v="6877"/>
  </r>
  <r>
    <x v="18"/>
    <x v="2"/>
    <x v="10"/>
    <x v="1"/>
    <x v="0"/>
    <m/>
    <m/>
    <m/>
    <m/>
    <m/>
    <n v="0"/>
    <n v="29261"/>
  </r>
  <r>
    <x v="18"/>
    <x v="2"/>
    <x v="110"/>
    <x v="1"/>
    <x v="0"/>
    <m/>
    <m/>
    <m/>
    <m/>
    <m/>
    <n v="0"/>
    <n v="904"/>
  </r>
  <r>
    <x v="18"/>
    <x v="2"/>
    <x v="88"/>
    <x v="1"/>
    <x v="0"/>
    <m/>
    <m/>
    <m/>
    <m/>
    <m/>
    <n v="0"/>
    <n v="2093"/>
  </r>
  <r>
    <x v="18"/>
    <x v="2"/>
    <x v="48"/>
    <x v="1"/>
    <x v="0"/>
    <m/>
    <m/>
    <m/>
    <m/>
    <m/>
    <n v="0"/>
    <n v="4712"/>
  </r>
  <r>
    <x v="18"/>
    <x v="2"/>
    <x v="47"/>
    <x v="1"/>
    <x v="0"/>
    <m/>
    <m/>
    <m/>
    <m/>
    <m/>
    <n v="0"/>
    <n v="8747"/>
  </r>
  <r>
    <x v="18"/>
    <x v="2"/>
    <x v="58"/>
    <x v="1"/>
    <x v="0"/>
    <m/>
    <m/>
    <m/>
    <m/>
    <m/>
    <n v="0"/>
    <n v="9264"/>
  </r>
  <r>
    <x v="18"/>
    <x v="2"/>
    <x v="112"/>
    <x v="1"/>
    <x v="0"/>
    <m/>
    <m/>
    <m/>
    <m/>
    <m/>
    <n v="0"/>
    <n v="866"/>
  </r>
  <r>
    <x v="18"/>
    <x v="2"/>
    <x v="120"/>
    <x v="1"/>
    <x v="0"/>
    <m/>
    <m/>
    <m/>
    <m/>
    <m/>
    <n v="0"/>
    <n v="1409"/>
  </r>
  <r>
    <x v="18"/>
    <x v="2"/>
    <x v="11"/>
    <x v="1"/>
    <x v="0"/>
    <m/>
    <m/>
    <m/>
    <m/>
    <m/>
    <n v="0"/>
    <n v="32763"/>
  </r>
  <r>
    <x v="18"/>
    <x v="2"/>
    <x v="4"/>
    <x v="1"/>
    <x v="0"/>
    <m/>
    <m/>
    <m/>
    <m/>
    <m/>
    <n v="0"/>
    <n v="45377"/>
  </r>
  <r>
    <x v="18"/>
    <x v="2"/>
    <x v="59"/>
    <x v="1"/>
    <x v="0"/>
    <m/>
    <m/>
    <m/>
    <m/>
    <m/>
    <n v="0"/>
    <n v="8928"/>
  </r>
  <r>
    <x v="18"/>
    <x v="2"/>
    <x v="86"/>
    <x v="1"/>
    <x v="0"/>
    <m/>
    <m/>
    <m/>
    <m/>
    <m/>
    <n v="0"/>
    <n v="4155"/>
  </r>
  <r>
    <x v="18"/>
    <x v="2"/>
    <x v="43"/>
    <x v="1"/>
    <x v="0"/>
    <m/>
    <m/>
    <m/>
    <m/>
    <m/>
    <n v="0"/>
    <n v="3971"/>
  </r>
  <r>
    <x v="18"/>
    <x v="2"/>
    <x v="81"/>
    <x v="1"/>
    <x v="0"/>
    <m/>
    <m/>
    <m/>
    <m/>
    <m/>
    <n v="0"/>
    <n v="964"/>
  </r>
  <r>
    <x v="18"/>
    <x v="2"/>
    <x v="26"/>
    <x v="1"/>
    <x v="0"/>
    <m/>
    <m/>
    <m/>
    <m/>
    <m/>
    <n v="0"/>
    <n v="14509"/>
  </r>
  <r>
    <x v="18"/>
    <x v="2"/>
    <x v="29"/>
    <x v="1"/>
    <x v="0"/>
    <m/>
    <m/>
    <m/>
    <m/>
    <m/>
    <n v="0"/>
    <n v="8229"/>
  </r>
  <r>
    <x v="18"/>
    <x v="2"/>
    <x v="122"/>
    <x v="1"/>
    <x v="0"/>
    <m/>
    <m/>
    <m/>
    <m/>
    <m/>
    <n v="0"/>
    <n v="414"/>
  </r>
  <r>
    <x v="18"/>
    <x v="3"/>
    <x v="97"/>
    <x v="1"/>
    <x v="0"/>
    <m/>
    <m/>
    <m/>
    <m/>
    <m/>
    <n v="0"/>
    <n v="2421"/>
  </r>
  <r>
    <x v="18"/>
    <x v="3"/>
    <x v="55"/>
    <x v="1"/>
    <x v="0"/>
    <m/>
    <m/>
    <m/>
    <m/>
    <m/>
    <n v="0"/>
    <n v="6906"/>
  </r>
  <r>
    <x v="18"/>
    <x v="3"/>
    <x v="16"/>
    <x v="1"/>
    <x v="0"/>
    <m/>
    <m/>
    <m/>
    <m/>
    <m/>
    <n v="0"/>
    <n v="13208"/>
  </r>
  <r>
    <x v="18"/>
    <x v="3"/>
    <x v="74"/>
    <x v="1"/>
    <x v="0"/>
    <m/>
    <m/>
    <m/>
    <m/>
    <m/>
    <n v="0"/>
    <n v="1562"/>
  </r>
  <r>
    <x v="18"/>
    <x v="3"/>
    <x v="63"/>
    <x v="1"/>
    <x v="0"/>
    <m/>
    <m/>
    <m/>
    <m/>
    <m/>
    <n v="0"/>
    <n v="1975"/>
  </r>
  <r>
    <x v="18"/>
    <x v="3"/>
    <x v="38"/>
    <x v="1"/>
    <x v="0"/>
    <m/>
    <m/>
    <m/>
    <m/>
    <m/>
    <n v="0"/>
    <n v="5680"/>
  </r>
  <r>
    <x v="18"/>
    <x v="3"/>
    <x v="42"/>
    <x v="1"/>
    <x v="0"/>
    <m/>
    <m/>
    <m/>
    <m/>
    <m/>
    <n v="0"/>
    <n v="10950"/>
  </r>
  <r>
    <x v="18"/>
    <x v="3"/>
    <x v="104"/>
    <x v="1"/>
    <x v="0"/>
    <m/>
    <m/>
    <m/>
    <m/>
    <m/>
    <n v="0"/>
    <n v="1685"/>
  </r>
  <r>
    <x v="18"/>
    <x v="3"/>
    <x v="111"/>
    <x v="1"/>
    <x v="0"/>
    <m/>
    <m/>
    <m/>
    <m/>
    <m/>
    <n v="0"/>
    <n v="1473"/>
  </r>
  <r>
    <x v="18"/>
    <x v="3"/>
    <x v="134"/>
    <x v="1"/>
    <x v="0"/>
    <m/>
    <m/>
    <m/>
    <m/>
    <m/>
    <n v="0"/>
    <n v="331"/>
  </r>
  <r>
    <x v="18"/>
    <x v="3"/>
    <x v="51"/>
    <x v="1"/>
    <x v="0"/>
    <m/>
    <m/>
    <m/>
    <m/>
    <m/>
    <n v="0"/>
    <n v="7030"/>
  </r>
  <r>
    <x v="18"/>
    <x v="3"/>
    <x v="98"/>
    <x v="1"/>
    <x v="0"/>
    <m/>
    <m/>
    <m/>
    <m/>
    <m/>
    <n v="0"/>
    <n v="2404"/>
  </r>
  <r>
    <x v="18"/>
    <x v="3"/>
    <x v="119"/>
    <x v="1"/>
    <x v="0"/>
    <m/>
    <m/>
    <m/>
    <m/>
    <m/>
    <n v="0"/>
    <n v="1379"/>
  </r>
  <r>
    <x v="18"/>
    <x v="3"/>
    <x v="190"/>
    <x v="1"/>
    <x v="0"/>
    <m/>
    <m/>
    <m/>
    <m/>
    <m/>
    <n v="0"/>
    <m/>
  </r>
  <r>
    <x v="18"/>
    <x v="1"/>
    <x v="23"/>
    <x v="1"/>
    <x v="0"/>
    <m/>
    <m/>
    <m/>
    <m/>
    <m/>
    <n v="0"/>
    <n v="15755"/>
  </r>
  <r>
    <x v="18"/>
    <x v="1"/>
    <x v="24"/>
    <x v="1"/>
    <x v="0"/>
    <m/>
    <m/>
    <m/>
    <m/>
    <m/>
    <n v="0"/>
    <n v="4241"/>
  </r>
  <r>
    <x v="18"/>
    <x v="1"/>
    <x v="79"/>
    <x v="1"/>
    <x v="0"/>
    <m/>
    <m/>
    <m/>
    <m/>
    <m/>
    <n v="0"/>
    <n v="380"/>
  </r>
  <r>
    <x v="18"/>
    <x v="1"/>
    <x v="41"/>
    <x v="1"/>
    <x v="0"/>
    <m/>
    <m/>
    <m/>
    <m/>
    <m/>
    <n v="0"/>
    <n v="2178"/>
  </r>
  <r>
    <x v="18"/>
    <x v="1"/>
    <x v="2"/>
    <x v="1"/>
    <x v="0"/>
    <m/>
    <m/>
    <m/>
    <m/>
    <m/>
    <n v="0"/>
    <n v="7574"/>
  </r>
  <r>
    <x v="18"/>
    <x v="1"/>
    <x v="21"/>
    <x v="1"/>
    <x v="0"/>
    <m/>
    <m/>
    <m/>
    <m/>
    <m/>
    <n v="0"/>
    <n v="2321"/>
  </r>
  <r>
    <x v="18"/>
    <x v="1"/>
    <x v="5"/>
    <x v="1"/>
    <x v="0"/>
    <m/>
    <m/>
    <m/>
    <m/>
    <m/>
    <n v="0"/>
    <n v="4824"/>
  </r>
  <r>
    <x v="18"/>
    <x v="1"/>
    <x v="37"/>
    <x v="1"/>
    <x v="0"/>
    <m/>
    <m/>
    <m/>
    <m/>
    <m/>
    <n v="0"/>
    <n v="11126"/>
  </r>
  <r>
    <x v="18"/>
    <x v="1"/>
    <x v="19"/>
    <x v="1"/>
    <x v="0"/>
    <m/>
    <m/>
    <m/>
    <m/>
    <m/>
    <n v="0"/>
    <n v="19094"/>
  </r>
  <r>
    <x v="18"/>
    <x v="1"/>
    <x v="30"/>
    <x v="1"/>
    <x v="0"/>
    <m/>
    <m/>
    <m/>
    <m/>
    <m/>
    <n v="0"/>
    <n v="11325"/>
  </r>
  <r>
    <x v="18"/>
    <x v="1"/>
    <x v="14"/>
    <x v="1"/>
    <x v="0"/>
    <m/>
    <m/>
    <m/>
    <m/>
    <m/>
    <n v="0"/>
    <n v="8926"/>
  </r>
  <r>
    <x v="18"/>
    <x v="1"/>
    <x v="6"/>
    <x v="1"/>
    <x v="0"/>
    <m/>
    <m/>
    <m/>
    <m/>
    <m/>
    <n v="0"/>
    <n v="23244"/>
  </r>
  <r>
    <x v="18"/>
    <x v="1"/>
    <x v="25"/>
    <x v="1"/>
    <x v="0"/>
    <m/>
    <m/>
    <m/>
    <m/>
    <m/>
    <n v="0"/>
    <n v="13925"/>
  </r>
  <r>
    <x v="18"/>
    <x v="1"/>
    <x v="28"/>
    <x v="1"/>
    <x v="0"/>
    <m/>
    <m/>
    <m/>
    <m/>
    <m/>
    <n v="0"/>
    <n v="8153"/>
  </r>
  <r>
    <x v="18"/>
    <x v="1"/>
    <x v="169"/>
    <x v="1"/>
    <x v="0"/>
    <m/>
    <m/>
    <m/>
    <m/>
    <m/>
    <n v="0"/>
    <m/>
  </r>
  <r>
    <x v="18"/>
    <x v="1"/>
    <x v="64"/>
    <x v="1"/>
    <x v="0"/>
    <m/>
    <m/>
    <m/>
    <m/>
    <m/>
    <n v="0"/>
    <n v="1831"/>
  </r>
  <r>
    <x v="18"/>
    <x v="1"/>
    <x v="75"/>
    <x v="1"/>
    <x v="0"/>
    <m/>
    <m/>
    <m/>
    <m/>
    <m/>
    <n v="0"/>
    <n v="292"/>
  </r>
  <r>
    <x v="18"/>
    <x v="1"/>
    <x v="94"/>
    <x v="1"/>
    <x v="0"/>
    <m/>
    <m/>
    <m/>
    <m/>
    <m/>
    <n v="0"/>
    <n v="141"/>
  </r>
  <r>
    <x v="18"/>
    <x v="1"/>
    <x v="163"/>
    <x v="1"/>
    <x v="0"/>
    <m/>
    <m/>
    <m/>
    <m/>
    <m/>
    <n v="0"/>
    <m/>
  </r>
  <r>
    <x v="18"/>
    <x v="1"/>
    <x v="166"/>
    <x v="1"/>
    <x v="0"/>
    <m/>
    <m/>
    <m/>
    <m/>
    <m/>
    <n v="0"/>
    <n v="70"/>
  </r>
  <r>
    <x v="18"/>
    <x v="1"/>
    <x v="116"/>
    <x v="1"/>
    <x v="0"/>
    <m/>
    <m/>
    <m/>
    <m/>
    <m/>
    <n v="0"/>
    <n v="155"/>
  </r>
  <r>
    <x v="18"/>
    <x v="1"/>
    <x v="145"/>
    <x v="1"/>
    <x v="0"/>
    <m/>
    <m/>
    <m/>
    <m/>
    <m/>
    <n v="0"/>
    <m/>
  </r>
  <r>
    <x v="18"/>
    <x v="1"/>
    <x v="150"/>
    <x v="1"/>
    <x v="0"/>
    <m/>
    <m/>
    <m/>
    <m/>
    <m/>
    <n v="0"/>
    <m/>
  </r>
  <r>
    <x v="18"/>
    <x v="1"/>
    <x v="118"/>
    <x v="1"/>
    <x v="0"/>
    <m/>
    <m/>
    <m/>
    <m/>
    <m/>
    <n v="0"/>
    <n v="14"/>
  </r>
  <r>
    <x v="18"/>
    <x v="1"/>
    <x v="153"/>
    <x v="1"/>
    <x v="0"/>
    <m/>
    <m/>
    <m/>
    <m/>
    <m/>
    <n v="0"/>
    <m/>
  </r>
  <r>
    <x v="18"/>
    <x v="1"/>
    <x v="129"/>
    <x v="1"/>
    <x v="0"/>
    <m/>
    <m/>
    <m/>
    <m/>
    <m/>
    <n v="0"/>
    <m/>
  </r>
  <r>
    <x v="18"/>
    <x v="1"/>
    <x v="93"/>
    <x v="1"/>
    <x v="0"/>
    <m/>
    <m/>
    <m/>
    <m/>
    <m/>
    <n v="0"/>
    <n v="209"/>
  </r>
  <r>
    <x v="18"/>
    <x v="1"/>
    <x v="67"/>
    <x v="1"/>
    <x v="0"/>
    <m/>
    <m/>
    <m/>
    <m/>
    <m/>
    <n v="0"/>
    <n v="70"/>
  </r>
  <r>
    <x v="18"/>
    <x v="1"/>
    <x v="85"/>
    <x v="1"/>
    <x v="0"/>
    <m/>
    <m/>
    <m/>
    <m/>
    <m/>
    <n v="0"/>
    <n v="313"/>
  </r>
  <r>
    <x v="18"/>
    <x v="1"/>
    <x v="99"/>
    <x v="1"/>
    <x v="0"/>
    <m/>
    <m/>
    <m/>
    <m/>
    <m/>
    <n v="0"/>
    <n v="292"/>
  </r>
  <r>
    <x v="18"/>
    <x v="1"/>
    <x v="123"/>
    <x v="1"/>
    <x v="0"/>
    <m/>
    <m/>
    <m/>
    <m/>
    <m/>
    <n v="0"/>
    <m/>
  </r>
  <r>
    <x v="18"/>
    <x v="1"/>
    <x v="100"/>
    <x v="1"/>
    <x v="0"/>
    <m/>
    <m/>
    <m/>
    <m/>
    <m/>
    <n v="0"/>
    <n v="320"/>
  </r>
  <r>
    <x v="18"/>
    <x v="1"/>
    <x v="3"/>
    <x v="1"/>
    <x v="0"/>
    <m/>
    <m/>
    <m/>
    <m/>
    <m/>
    <n v="0"/>
    <n v="4844"/>
  </r>
  <r>
    <x v="18"/>
    <x v="1"/>
    <x v="13"/>
    <x v="1"/>
    <x v="0"/>
    <m/>
    <m/>
    <m/>
    <m/>
    <m/>
    <n v="0"/>
    <n v="2824"/>
  </r>
  <r>
    <x v="18"/>
    <x v="1"/>
    <x v="15"/>
    <x v="1"/>
    <x v="0"/>
    <m/>
    <m/>
    <m/>
    <m/>
    <m/>
    <n v="0"/>
    <n v="3735"/>
  </r>
  <r>
    <x v="18"/>
    <x v="1"/>
    <x v="76"/>
    <x v="1"/>
    <x v="0"/>
    <m/>
    <m/>
    <m/>
    <m/>
    <m/>
    <n v="0"/>
    <n v="3570"/>
  </r>
  <r>
    <x v="18"/>
    <x v="1"/>
    <x v="92"/>
    <x v="1"/>
    <x v="0"/>
    <m/>
    <m/>
    <m/>
    <m/>
    <m/>
    <n v="0"/>
    <n v="861"/>
  </r>
  <r>
    <x v="18"/>
    <x v="1"/>
    <x v="125"/>
    <x v="1"/>
    <x v="0"/>
    <m/>
    <m/>
    <m/>
    <m/>
    <m/>
    <n v="0"/>
    <n v="11"/>
  </r>
  <r>
    <x v="18"/>
    <x v="1"/>
    <x v="187"/>
    <x v="1"/>
    <x v="0"/>
    <m/>
    <m/>
    <m/>
    <m/>
    <m/>
    <n v="0"/>
    <m/>
  </r>
  <r>
    <x v="18"/>
    <x v="1"/>
    <x v="147"/>
    <x v="1"/>
    <x v="0"/>
    <m/>
    <m/>
    <m/>
    <m/>
    <m/>
    <n v="0"/>
    <m/>
  </r>
  <r>
    <x v="18"/>
    <x v="1"/>
    <x v="127"/>
    <x v="1"/>
    <x v="0"/>
    <m/>
    <m/>
    <m/>
    <m/>
    <m/>
    <n v="0"/>
    <m/>
  </r>
  <r>
    <x v="18"/>
    <x v="1"/>
    <x v="141"/>
    <x v="1"/>
    <x v="0"/>
    <m/>
    <m/>
    <m/>
    <m/>
    <m/>
    <n v="0"/>
    <m/>
  </r>
  <r>
    <x v="18"/>
    <x v="5"/>
    <x v="89"/>
    <x v="1"/>
    <x v="0"/>
    <m/>
    <m/>
    <m/>
    <m/>
    <m/>
    <n v="0"/>
    <n v="2110"/>
  </r>
  <r>
    <x v="18"/>
    <x v="5"/>
    <x v="69"/>
    <x v="1"/>
    <x v="0"/>
    <m/>
    <m/>
    <m/>
    <m/>
    <m/>
    <n v="0"/>
    <n v="7266"/>
  </r>
  <r>
    <x v="18"/>
    <x v="5"/>
    <x v="33"/>
    <x v="1"/>
    <x v="0"/>
    <m/>
    <m/>
    <m/>
    <m/>
    <m/>
    <n v="0"/>
    <n v="10833"/>
  </r>
  <r>
    <x v="18"/>
    <x v="5"/>
    <x v="39"/>
    <x v="1"/>
    <x v="0"/>
    <m/>
    <m/>
    <m/>
    <m/>
    <m/>
    <n v="0"/>
    <n v="8794"/>
  </r>
  <r>
    <x v="18"/>
    <x v="5"/>
    <x v="22"/>
    <x v="1"/>
    <x v="0"/>
    <m/>
    <m/>
    <m/>
    <m/>
    <m/>
    <n v="0"/>
    <n v="6737"/>
  </r>
  <r>
    <x v="18"/>
    <x v="5"/>
    <x v="66"/>
    <x v="1"/>
    <x v="0"/>
    <m/>
    <m/>
    <m/>
    <m/>
    <m/>
    <n v="0"/>
    <n v="174"/>
  </r>
  <r>
    <x v="18"/>
    <x v="7"/>
    <x v="121"/>
    <x v="1"/>
    <x v="0"/>
    <m/>
    <m/>
    <m/>
    <m/>
    <m/>
    <n v="0"/>
    <n v="200"/>
  </r>
  <r>
    <x v="18"/>
    <x v="7"/>
    <x v="52"/>
    <x v="1"/>
    <x v="0"/>
    <m/>
    <m/>
    <m/>
    <m/>
    <m/>
    <n v="0"/>
    <n v="1382"/>
  </r>
  <r>
    <x v="18"/>
    <x v="7"/>
    <x v="82"/>
    <x v="1"/>
    <x v="0"/>
    <m/>
    <m/>
    <m/>
    <m/>
    <m/>
    <n v="0"/>
    <n v="3476"/>
  </r>
  <r>
    <x v="18"/>
    <x v="7"/>
    <x v="117"/>
    <x v="1"/>
    <x v="0"/>
    <m/>
    <m/>
    <m/>
    <m/>
    <m/>
    <n v="0"/>
    <n v="459"/>
  </r>
  <r>
    <x v="18"/>
    <x v="7"/>
    <x v="115"/>
    <x v="1"/>
    <x v="0"/>
    <m/>
    <m/>
    <m/>
    <m/>
    <m/>
    <n v="0"/>
    <n v="350"/>
  </r>
  <r>
    <x v="18"/>
    <x v="7"/>
    <x v="139"/>
    <x v="1"/>
    <x v="0"/>
    <m/>
    <m/>
    <m/>
    <m/>
    <m/>
    <n v="0"/>
    <n v="706"/>
  </r>
  <r>
    <x v="18"/>
    <x v="7"/>
    <x v="72"/>
    <x v="1"/>
    <x v="0"/>
    <m/>
    <m/>
    <m/>
    <m/>
    <m/>
    <n v="0"/>
    <n v="4023"/>
  </r>
  <r>
    <x v="18"/>
    <x v="7"/>
    <x v="62"/>
    <x v="1"/>
    <x v="0"/>
    <m/>
    <m/>
    <m/>
    <m/>
    <m/>
    <n v="0"/>
    <n v="9441"/>
  </r>
  <r>
    <x v="18"/>
    <x v="7"/>
    <x v="133"/>
    <x v="1"/>
    <x v="0"/>
    <m/>
    <m/>
    <m/>
    <m/>
    <m/>
    <n v="0"/>
    <n v="122"/>
  </r>
  <r>
    <x v="18"/>
    <x v="7"/>
    <x v="149"/>
    <x v="1"/>
    <x v="0"/>
    <m/>
    <m/>
    <m/>
    <m/>
    <m/>
    <n v="0"/>
    <n v="187"/>
  </r>
  <r>
    <x v="18"/>
    <x v="7"/>
    <x v="130"/>
    <x v="1"/>
    <x v="0"/>
    <m/>
    <m/>
    <m/>
    <m/>
    <m/>
    <n v="0"/>
    <n v="71"/>
  </r>
  <r>
    <x v="18"/>
    <x v="7"/>
    <x v="259"/>
    <x v="1"/>
    <x v="0"/>
    <m/>
    <m/>
    <m/>
    <m/>
    <m/>
    <n v="0"/>
    <n v="55"/>
  </r>
  <r>
    <x v="18"/>
    <x v="9"/>
    <x v="106"/>
    <x v="1"/>
    <x v="0"/>
    <m/>
    <m/>
    <m/>
    <m/>
    <m/>
    <n v="0"/>
    <n v="1016"/>
  </r>
  <r>
    <x v="18"/>
    <x v="9"/>
    <x v="107"/>
    <x v="1"/>
    <x v="0"/>
    <m/>
    <m/>
    <m/>
    <m/>
    <m/>
    <n v="0"/>
    <n v="977"/>
  </r>
  <r>
    <x v="18"/>
    <x v="9"/>
    <x v="126"/>
    <x v="1"/>
    <x v="0"/>
    <m/>
    <m/>
    <m/>
    <m/>
    <m/>
    <n v="0"/>
    <n v="638"/>
  </r>
  <r>
    <x v="18"/>
    <x v="9"/>
    <x v="154"/>
    <x v="1"/>
    <x v="0"/>
    <m/>
    <m/>
    <m/>
    <m/>
    <m/>
    <n v="0"/>
    <m/>
  </r>
  <r>
    <x v="18"/>
    <x v="9"/>
    <x v="95"/>
    <x v="1"/>
    <x v="0"/>
    <m/>
    <m/>
    <m/>
    <m/>
    <m/>
    <n v="0"/>
    <n v="1389"/>
  </r>
  <r>
    <x v="18"/>
    <x v="9"/>
    <x v="161"/>
    <x v="1"/>
    <x v="0"/>
    <m/>
    <m/>
    <m/>
    <m/>
    <m/>
    <n v="0"/>
    <n v="271"/>
  </r>
  <r>
    <x v="18"/>
    <x v="9"/>
    <x v="158"/>
    <x v="1"/>
    <x v="0"/>
    <m/>
    <m/>
    <m/>
    <m/>
    <m/>
    <n v="0"/>
    <m/>
  </r>
  <r>
    <x v="18"/>
    <x v="9"/>
    <x v="148"/>
    <x v="1"/>
    <x v="0"/>
    <m/>
    <m/>
    <m/>
    <m/>
    <m/>
    <n v="0"/>
    <n v="550"/>
  </r>
  <r>
    <x v="18"/>
    <x v="9"/>
    <x v="142"/>
    <x v="1"/>
    <x v="0"/>
    <m/>
    <m/>
    <m/>
    <m/>
    <m/>
    <n v="0"/>
    <n v="520"/>
  </r>
  <r>
    <x v="18"/>
    <x v="9"/>
    <x v="137"/>
    <x v="1"/>
    <x v="0"/>
    <m/>
    <m/>
    <m/>
    <m/>
    <m/>
    <n v="0"/>
    <n v="683"/>
  </r>
  <r>
    <x v="18"/>
    <x v="9"/>
    <x v="146"/>
    <x v="1"/>
    <x v="0"/>
    <m/>
    <m/>
    <m/>
    <m/>
    <m/>
    <n v="0"/>
    <n v="266"/>
  </r>
  <r>
    <x v="18"/>
    <x v="9"/>
    <x v="159"/>
    <x v="1"/>
    <x v="0"/>
    <m/>
    <m/>
    <m/>
    <m/>
    <m/>
    <n v="0"/>
    <n v="78"/>
  </r>
  <r>
    <x v="18"/>
    <x v="9"/>
    <x v="170"/>
    <x v="1"/>
    <x v="0"/>
    <m/>
    <m/>
    <m/>
    <m/>
    <m/>
    <n v="0"/>
    <n v="181"/>
  </r>
  <r>
    <x v="18"/>
    <x v="12"/>
    <x v="157"/>
    <x v="1"/>
    <x v="0"/>
    <m/>
    <m/>
    <m/>
    <m/>
    <m/>
    <n v="0"/>
    <m/>
  </r>
  <r>
    <x v="18"/>
    <x v="12"/>
    <x v="156"/>
    <x v="1"/>
    <x v="0"/>
    <m/>
    <m/>
    <m/>
    <m/>
    <m/>
    <n v="0"/>
    <n v="43"/>
  </r>
  <r>
    <x v="18"/>
    <x v="12"/>
    <x v="260"/>
    <x v="1"/>
    <x v="0"/>
    <m/>
    <m/>
    <m/>
    <m/>
    <m/>
    <n v="0"/>
    <m/>
  </r>
  <r>
    <x v="18"/>
    <x v="0"/>
    <x v="9"/>
    <x v="1"/>
    <x v="0"/>
    <m/>
    <m/>
    <m/>
    <m/>
    <m/>
    <n v="0"/>
    <n v="10563"/>
  </r>
  <r>
    <x v="18"/>
    <x v="0"/>
    <x v="0"/>
    <x v="1"/>
    <x v="0"/>
    <m/>
    <m/>
    <m/>
    <m/>
    <m/>
    <n v="0"/>
    <n v="9437"/>
  </r>
  <r>
    <x v="18"/>
    <x v="0"/>
    <x v="68"/>
    <x v="1"/>
    <x v="0"/>
    <m/>
    <m/>
    <m/>
    <m/>
    <m/>
    <n v="0"/>
    <n v="210"/>
  </r>
  <r>
    <x v="18"/>
    <x v="0"/>
    <x v="128"/>
    <x v="1"/>
    <x v="0"/>
    <m/>
    <m/>
    <m/>
    <m/>
    <m/>
    <n v="0"/>
    <n v="1"/>
  </r>
  <r>
    <x v="18"/>
    <x v="0"/>
    <x v="124"/>
    <x v="1"/>
    <x v="0"/>
    <m/>
    <m/>
    <m/>
    <m/>
    <m/>
    <n v="0"/>
    <n v="268"/>
  </r>
  <r>
    <x v="18"/>
    <x v="0"/>
    <x v="12"/>
    <x v="1"/>
    <x v="0"/>
    <m/>
    <m/>
    <m/>
    <m/>
    <m/>
    <n v="0"/>
    <n v="4603"/>
  </r>
  <r>
    <x v="18"/>
    <x v="0"/>
    <x v="40"/>
    <x v="1"/>
    <x v="0"/>
    <m/>
    <m/>
    <m/>
    <m/>
    <m/>
    <n v="0"/>
    <n v="1421"/>
  </r>
  <r>
    <x v="18"/>
    <x v="0"/>
    <x v="70"/>
    <x v="1"/>
    <x v="0"/>
    <m/>
    <m/>
    <m/>
    <m/>
    <m/>
    <n v="0"/>
    <n v="1031"/>
  </r>
  <r>
    <x v="18"/>
    <x v="0"/>
    <x v="77"/>
    <x v="1"/>
    <x v="0"/>
    <m/>
    <m/>
    <m/>
    <m/>
    <m/>
    <n v="0"/>
    <n v="1304"/>
  </r>
  <r>
    <x v="18"/>
    <x v="0"/>
    <x v="131"/>
    <x v="1"/>
    <x v="0"/>
    <m/>
    <m/>
    <m/>
    <m/>
    <m/>
    <n v="0"/>
    <n v="89"/>
  </r>
  <r>
    <x v="18"/>
    <x v="0"/>
    <x v="7"/>
    <x v="1"/>
    <x v="0"/>
    <m/>
    <m/>
    <m/>
    <m/>
    <m/>
    <n v="0"/>
    <n v="9910"/>
  </r>
  <r>
    <x v="18"/>
    <x v="0"/>
    <x v="50"/>
    <x v="1"/>
    <x v="0"/>
    <m/>
    <m/>
    <m/>
    <m/>
    <m/>
    <n v="0"/>
    <n v="115"/>
  </r>
  <r>
    <x v="18"/>
    <x v="0"/>
    <x v="1"/>
    <x v="1"/>
    <x v="0"/>
    <m/>
    <m/>
    <m/>
    <m/>
    <m/>
    <n v="0"/>
    <n v="4866"/>
  </r>
  <r>
    <x v="18"/>
    <x v="0"/>
    <x v="8"/>
    <x v="1"/>
    <x v="0"/>
    <m/>
    <m/>
    <m/>
    <m/>
    <m/>
    <n v="0"/>
    <n v="3835"/>
  </r>
  <r>
    <x v="18"/>
    <x v="0"/>
    <x v="60"/>
    <x v="1"/>
    <x v="0"/>
    <m/>
    <m/>
    <m/>
    <m/>
    <m/>
    <n v="0"/>
    <n v="3198"/>
  </r>
  <r>
    <x v="18"/>
    <x v="0"/>
    <x v="78"/>
    <x v="1"/>
    <x v="0"/>
    <m/>
    <m/>
    <m/>
    <m/>
    <m/>
    <n v="0"/>
    <n v="517"/>
  </r>
  <r>
    <x v="18"/>
    <x v="0"/>
    <x v="101"/>
    <x v="1"/>
    <x v="0"/>
    <m/>
    <m/>
    <m/>
    <m/>
    <m/>
    <n v="0"/>
    <n v="812"/>
  </r>
  <r>
    <x v="18"/>
    <x v="0"/>
    <x v="32"/>
    <x v="1"/>
    <x v="0"/>
    <m/>
    <m/>
    <m/>
    <m/>
    <m/>
    <n v="0"/>
    <n v="211"/>
  </r>
  <r>
    <x v="18"/>
    <x v="0"/>
    <x v="132"/>
    <x v="1"/>
    <x v="0"/>
    <m/>
    <m/>
    <m/>
    <m/>
    <m/>
    <n v="0"/>
    <m/>
  </r>
  <r>
    <x v="18"/>
    <x v="0"/>
    <x v="162"/>
    <x v="1"/>
    <x v="0"/>
    <m/>
    <m/>
    <m/>
    <m/>
    <m/>
    <n v="0"/>
    <m/>
  </r>
  <r>
    <x v="18"/>
    <x v="0"/>
    <x v="18"/>
    <x v="1"/>
    <x v="0"/>
    <m/>
    <m/>
    <m/>
    <m/>
    <m/>
    <n v="0"/>
    <n v="4222"/>
  </r>
  <r>
    <x v="18"/>
    <x v="0"/>
    <x v="46"/>
    <x v="1"/>
    <x v="0"/>
    <m/>
    <m/>
    <m/>
    <m/>
    <m/>
    <n v="0"/>
    <n v="6383"/>
  </r>
  <r>
    <x v="18"/>
    <x v="0"/>
    <x v="31"/>
    <x v="1"/>
    <x v="0"/>
    <m/>
    <m/>
    <m/>
    <m/>
    <m/>
    <n v="0"/>
    <n v="3491"/>
  </r>
  <r>
    <x v="18"/>
    <x v="0"/>
    <x v="96"/>
    <x v="1"/>
    <x v="0"/>
    <m/>
    <m/>
    <m/>
    <m/>
    <m/>
    <n v="0"/>
    <m/>
  </r>
  <r>
    <x v="18"/>
    <x v="0"/>
    <x v="54"/>
    <x v="1"/>
    <x v="0"/>
    <m/>
    <m/>
    <m/>
    <m/>
    <m/>
    <n v="0"/>
    <n v="475"/>
  </r>
  <r>
    <x v="18"/>
    <x v="0"/>
    <x v="103"/>
    <x v="1"/>
    <x v="0"/>
    <m/>
    <m/>
    <m/>
    <m/>
    <m/>
    <n v="0"/>
    <n v="191"/>
  </r>
  <r>
    <x v="18"/>
    <x v="11"/>
    <x v="113"/>
    <x v="2"/>
    <x v="6"/>
    <n v="83657"/>
    <m/>
    <m/>
    <m/>
    <m/>
    <n v="83657"/>
    <m/>
  </r>
  <r>
    <x v="18"/>
    <x v="6"/>
    <x v="108"/>
    <x v="2"/>
    <x v="6"/>
    <n v="58776"/>
    <m/>
    <m/>
    <m/>
    <m/>
    <n v="58776"/>
    <m/>
  </r>
  <r>
    <x v="18"/>
    <x v="6"/>
    <x v="91"/>
    <x v="2"/>
    <x v="6"/>
    <n v="0"/>
    <m/>
    <m/>
    <m/>
    <m/>
    <n v="0"/>
    <m/>
  </r>
  <r>
    <x v="18"/>
    <x v="6"/>
    <x v="80"/>
    <x v="2"/>
    <x v="6"/>
    <n v="128686"/>
    <m/>
    <m/>
    <m/>
    <m/>
    <n v="128686"/>
    <m/>
  </r>
  <r>
    <x v="18"/>
    <x v="6"/>
    <x v="44"/>
    <x v="2"/>
    <x v="6"/>
    <n v="135106"/>
    <m/>
    <m/>
    <m/>
    <m/>
    <n v="135106"/>
    <m/>
  </r>
  <r>
    <x v="18"/>
    <x v="6"/>
    <x v="90"/>
    <x v="2"/>
    <x v="6"/>
    <n v="130684"/>
    <m/>
    <m/>
    <m/>
    <m/>
    <n v="130684"/>
    <m/>
  </r>
  <r>
    <x v="18"/>
    <x v="6"/>
    <x v="177"/>
    <x v="2"/>
    <x v="6"/>
    <n v="0"/>
    <m/>
    <m/>
    <m/>
    <m/>
    <n v="0"/>
    <m/>
  </r>
  <r>
    <x v="18"/>
    <x v="6"/>
    <x v="61"/>
    <x v="2"/>
    <x v="6"/>
    <n v="34187"/>
    <m/>
    <m/>
    <m/>
    <m/>
    <n v="34187"/>
    <m/>
  </r>
  <r>
    <x v="18"/>
    <x v="6"/>
    <x v="105"/>
    <x v="2"/>
    <x v="6"/>
    <n v="192993"/>
    <m/>
    <m/>
    <m/>
    <m/>
    <n v="192993"/>
    <m/>
  </r>
  <r>
    <x v="18"/>
    <x v="6"/>
    <x v="138"/>
    <x v="2"/>
    <x v="6"/>
    <n v="39811"/>
    <m/>
    <m/>
    <m/>
    <m/>
    <n v="39811"/>
    <m/>
  </r>
  <r>
    <x v="18"/>
    <x v="8"/>
    <x v="136"/>
    <x v="2"/>
    <x v="6"/>
    <n v="0"/>
    <m/>
    <m/>
    <m/>
    <m/>
    <n v="0"/>
    <m/>
  </r>
  <r>
    <x v="18"/>
    <x v="8"/>
    <x v="182"/>
    <x v="2"/>
    <x v="6"/>
    <n v="0"/>
    <m/>
    <m/>
    <m/>
    <m/>
    <n v="0"/>
    <m/>
  </r>
  <r>
    <x v="18"/>
    <x v="8"/>
    <x v="179"/>
    <x v="2"/>
    <x v="6"/>
    <n v="0"/>
    <m/>
    <m/>
    <m/>
    <m/>
    <n v="0"/>
    <m/>
  </r>
  <r>
    <x v="18"/>
    <x v="8"/>
    <x v="135"/>
    <x v="2"/>
    <x v="6"/>
    <n v="10409"/>
    <m/>
    <m/>
    <m/>
    <m/>
    <n v="10409"/>
    <m/>
  </r>
  <r>
    <x v="18"/>
    <x v="8"/>
    <x v="114"/>
    <x v="2"/>
    <x v="6"/>
    <n v="0"/>
    <m/>
    <m/>
    <m/>
    <m/>
    <n v="0"/>
    <m/>
  </r>
  <r>
    <x v="18"/>
    <x v="8"/>
    <x v="175"/>
    <x v="2"/>
    <x v="6"/>
    <n v="0"/>
    <m/>
    <m/>
    <m/>
    <m/>
    <n v="0"/>
    <m/>
  </r>
  <r>
    <x v="18"/>
    <x v="8"/>
    <x v="221"/>
    <x v="2"/>
    <x v="6"/>
    <n v="0"/>
    <m/>
    <m/>
    <m/>
    <m/>
    <n v="0"/>
    <m/>
  </r>
  <r>
    <x v="18"/>
    <x v="8"/>
    <x v="71"/>
    <x v="2"/>
    <x v="6"/>
    <n v="0"/>
    <m/>
    <m/>
    <m/>
    <m/>
    <n v="0"/>
    <m/>
  </r>
  <r>
    <x v="18"/>
    <x v="8"/>
    <x v="171"/>
    <x v="2"/>
    <x v="6"/>
    <n v="0"/>
    <m/>
    <m/>
    <m/>
    <m/>
    <n v="0"/>
    <m/>
  </r>
  <r>
    <x v="18"/>
    <x v="8"/>
    <x v="83"/>
    <x v="2"/>
    <x v="6"/>
    <n v="0"/>
    <m/>
    <m/>
    <m/>
    <m/>
    <n v="0"/>
    <m/>
  </r>
  <r>
    <x v="18"/>
    <x v="10"/>
    <x v="109"/>
    <x v="2"/>
    <x v="6"/>
    <n v="28935"/>
    <m/>
    <m/>
    <m/>
    <m/>
    <n v="28935"/>
    <m/>
  </r>
  <r>
    <x v="18"/>
    <x v="10"/>
    <x v="144"/>
    <x v="2"/>
    <x v="6"/>
    <n v="0"/>
    <m/>
    <m/>
    <m/>
    <m/>
    <n v="0"/>
    <m/>
  </r>
  <r>
    <x v="18"/>
    <x v="4"/>
    <x v="36"/>
    <x v="2"/>
    <x v="6"/>
    <n v="2790109"/>
    <m/>
    <m/>
    <m/>
    <m/>
    <n v="2790109"/>
    <m/>
  </r>
  <r>
    <x v="18"/>
    <x v="4"/>
    <x v="57"/>
    <x v="2"/>
    <x v="6"/>
    <n v="895331"/>
    <m/>
    <m/>
    <m/>
    <m/>
    <n v="895331"/>
    <m/>
  </r>
  <r>
    <x v="18"/>
    <x v="4"/>
    <x v="35"/>
    <x v="2"/>
    <x v="6"/>
    <n v="3209496"/>
    <m/>
    <m/>
    <m/>
    <m/>
    <n v="3209496"/>
    <m/>
  </r>
  <r>
    <x v="18"/>
    <x v="4"/>
    <x v="34"/>
    <x v="2"/>
    <x v="6"/>
    <n v="3774582"/>
    <m/>
    <m/>
    <m/>
    <m/>
    <n v="3774582"/>
    <m/>
  </r>
  <r>
    <x v="18"/>
    <x v="4"/>
    <x v="155"/>
    <x v="2"/>
    <x v="6"/>
    <n v="6439"/>
    <m/>
    <m/>
    <m/>
    <m/>
    <n v="6439"/>
    <m/>
  </r>
  <r>
    <x v="18"/>
    <x v="4"/>
    <x v="65"/>
    <x v="2"/>
    <x v="6"/>
    <n v="2171379"/>
    <m/>
    <m/>
    <m/>
    <m/>
    <n v="2171379"/>
    <m/>
  </r>
  <r>
    <x v="18"/>
    <x v="4"/>
    <x v="53"/>
    <x v="2"/>
    <x v="6"/>
    <n v="1652753"/>
    <m/>
    <m/>
    <m/>
    <m/>
    <n v="1652753"/>
    <m/>
  </r>
  <r>
    <x v="18"/>
    <x v="4"/>
    <x v="45"/>
    <x v="2"/>
    <x v="6"/>
    <n v="1772914"/>
    <m/>
    <m/>
    <m/>
    <m/>
    <n v="1772914"/>
    <m/>
  </r>
  <r>
    <x v="18"/>
    <x v="4"/>
    <x v="27"/>
    <x v="2"/>
    <x v="6"/>
    <n v="9864678"/>
    <m/>
    <m/>
    <m/>
    <m/>
    <n v="9864678"/>
    <m/>
  </r>
  <r>
    <x v="18"/>
    <x v="4"/>
    <x v="17"/>
    <x v="2"/>
    <x v="6"/>
    <n v="6435596"/>
    <m/>
    <m/>
    <m/>
    <m/>
    <n v="6435596"/>
    <m/>
  </r>
  <r>
    <x v="18"/>
    <x v="4"/>
    <x v="56"/>
    <x v="2"/>
    <x v="6"/>
    <n v="1658308"/>
    <m/>
    <m/>
    <m/>
    <m/>
    <n v="1658308"/>
    <m/>
  </r>
  <r>
    <x v="18"/>
    <x v="4"/>
    <x v="73"/>
    <x v="2"/>
    <x v="6"/>
    <n v="443382"/>
    <m/>
    <m/>
    <m/>
    <m/>
    <n v="443382"/>
    <m/>
  </r>
  <r>
    <x v="18"/>
    <x v="2"/>
    <x v="87"/>
    <x v="2"/>
    <x v="6"/>
    <n v="99962"/>
    <m/>
    <m/>
    <m/>
    <m/>
    <n v="99962"/>
    <m/>
  </r>
  <r>
    <x v="18"/>
    <x v="2"/>
    <x v="84"/>
    <x v="2"/>
    <x v="6"/>
    <n v="1402310"/>
    <m/>
    <m/>
    <m/>
    <m/>
    <n v="1402310"/>
    <m/>
  </r>
  <r>
    <x v="18"/>
    <x v="2"/>
    <x v="20"/>
    <x v="2"/>
    <x v="6"/>
    <n v="2895317"/>
    <m/>
    <m/>
    <m/>
    <m/>
    <n v="2895317"/>
    <m/>
  </r>
  <r>
    <x v="18"/>
    <x v="2"/>
    <x v="49"/>
    <x v="2"/>
    <x v="6"/>
    <n v="2078590"/>
    <m/>
    <m/>
    <m/>
    <m/>
    <n v="2078590"/>
    <m/>
  </r>
  <r>
    <x v="18"/>
    <x v="2"/>
    <x v="10"/>
    <x v="2"/>
    <x v="6"/>
    <n v="1705864"/>
    <m/>
    <m/>
    <m/>
    <m/>
    <n v="1705864"/>
    <m/>
  </r>
  <r>
    <x v="18"/>
    <x v="2"/>
    <x v="110"/>
    <x v="2"/>
    <x v="6"/>
    <n v="186247"/>
    <m/>
    <m/>
    <m/>
    <m/>
    <n v="186247"/>
    <m/>
  </r>
  <r>
    <x v="18"/>
    <x v="2"/>
    <x v="88"/>
    <x v="2"/>
    <x v="6"/>
    <n v="913080"/>
    <m/>
    <m/>
    <m/>
    <m/>
    <n v="913080"/>
    <m/>
  </r>
  <r>
    <x v="18"/>
    <x v="2"/>
    <x v="48"/>
    <x v="2"/>
    <x v="6"/>
    <n v="2338088"/>
    <m/>
    <m/>
    <m/>
    <m/>
    <n v="2338088"/>
    <m/>
  </r>
  <r>
    <x v="18"/>
    <x v="2"/>
    <x v="47"/>
    <x v="2"/>
    <x v="6"/>
    <n v="3456316"/>
    <m/>
    <m/>
    <m/>
    <m/>
    <n v="3456316"/>
    <m/>
  </r>
  <r>
    <x v="18"/>
    <x v="2"/>
    <x v="58"/>
    <x v="2"/>
    <x v="6"/>
    <n v="301267"/>
    <m/>
    <m/>
    <m/>
    <m/>
    <n v="301267"/>
    <m/>
  </r>
  <r>
    <x v="18"/>
    <x v="2"/>
    <x v="112"/>
    <x v="2"/>
    <x v="6"/>
    <n v="0"/>
    <m/>
    <m/>
    <m/>
    <m/>
    <n v="0"/>
    <m/>
  </r>
  <r>
    <x v="18"/>
    <x v="2"/>
    <x v="120"/>
    <x v="2"/>
    <x v="6"/>
    <n v="70742"/>
    <m/>
    <m/>
    <m/>
    <m/>
    <n v="70742"/>
    <m/>
  </r>
  <r>
    <x v="18"/>
    <x v="2"/>
    <x v="11"/>
    <x v="2"/>
    <x v="6"/>
    <n v="2726944"/>
    <m/>
    <m/>
    <m/>
    <m/>
    <n v="2726944"/>
    <m/>
  </r>
  <r>
    <x v="18"/>
    <x v="2"/>
    <x v="4"/>
    <x v="2"/>
    <x v="6"/>
    <n v="3816025"/>
    <m/>
    <m/>
    <m/>
    <m/>
    <n v="3816025"/>
    <m/>
  </r>
  <r>
    <x v="18"/>
    <x v="2"/>
    <x v="59"/>
    <x v="2"/>
    <x v="6"/>
    <n v="346727"/>
    <m/>
    <m/>
    <m/>
    <m/>
    <n v="346727"/>
    <m/>
  </r>
  <r>
    <x v="18"/>
    <x v="2"/>
    <x v="86"/>
    <x v="2"/>
    <x v="6"/>
    <n v="167303"/>
    <m/>
    <m/>
    <m/>
    <m/>
    <n v="167303"/>
    <m/>
  </r>
  <r>
    <x v="18"/>
    <x v="2"/>
    <x v="43"/>
    <x v="2"/>
    <x v="6"/>
    <n v="281199"/>
    <m/>
    <m/>
    <m/>
    <m/>
    <n v="281199"/>
    <m/>
  </r>
  <r>
    <x v="18"/>
    <x v="2"/>
    <x v="81"/>
    <x v="2"/>
    <x v="6"/>
    <n v="215322"/>
    <m/>
    <m/>
    <m/>
    <m/>
    <n v="215322"/>
    <m/>
  </r>
  <r>
    <x v="18"/>
    <x v="2"/>
    <x v="26"/>
    <x v="2"/>
    <x v="6"/>
    <n v="791501"/>
    <m/>
    <m/>
    <m/>
    <m/>
    <n v="791501"/>
    <m/>
  </r>
  <r>
    <x v="18"/>
    <x v="2"/>
    <x v="29"/>
    <x v="2"/>
    <x v="6"/>
    <n v="732475"/>
    <m/>
    <m/>
    <m/>
    <m/>
    <n v="732475"/>
    <m/>
  </r>
  <r>
    <x v="18"/>
    <x v="2"/>
    <x v="122"/>
    <x v="2"/>
    <x v="6"/>
    <n v="0"/>
    <m/>
    <m/>
    <m/>
    <m/>
    <n v="0"/>
    <m/>
  </r>
  <r>
    <x v="18"/>
    <x v="3"/>
    <x v="97"/>
    <x v="2"/>
    <x v="6"/>
    <n v="1041444"/>
    <m/>
    <m/>
    <m/>
    <m/>
    <n v="1041444"/>
    <m/>
  </r>
  <r>
    <x v="18"/>
    <x v="3"/>
    <x v="55"/>
    <x v="2"/>
    <x v="6"/>
    <n v="323087"/>
    <m/>
    <m/>
    <m/>
    <m/>
    <n v="323087"/>
    <m/>
  </r>
  <r>
    <x v="18"/>
    <x v="3"/>
    <x v="16"/>
    <x v="2"/>
    <x v="6"/>
    <n v="3956079"/>
    <m/>
    <m/>
    <m/>
    <m/>
    <n v="3956079"/>
    <m/>
  </r>
  <r>
    <x v="18"/>
    <x v="3"/>
    <x v="74"/>
    <x v="2"/>
    <x v="6"/>
    <n v="1150836"/>
    <m/>
    <m/>
    <m/>
    <m/>
    <n v="1150836"/>
    <m/>
  </r>
  <r>
    <x v="18"/>
    <x v="3"/>
    <x v="63"/>
    <x v="2"/>
    <x v="6"/>
    <n v="824370"/>
    <m/>
    <m/>
    <m/>
    <m/>
    <n v="824370"/>
    <m/>
  </r>
  <r>
    <x v="18"/>
    <x v="3"/>
    <x v="38"/>
    <x v="2"/>
    <x v="6"/>
    <n v="1993769"/>
    <m/>
    <m/>
    <m/>
    <m/>
    <n v="1993769"/>
    <m/>
  </r>
  <r>
    <x v="18"/>
    <x v="3"/>
    <x v="42"/>
    <x v="2"/>
    <x v="6"/>
    <n v="1373982"/>
    <m/>
    <m/>
    <m/>
    <m/>
    <n v="1373982"/>
    <m/>
  </r>
  <r>
    <x v="18"/>
    <x v="3"/>
    <x v="104"/>
    <x v="2"/>
    <x v="6"/>
    <n v="115990"/>
    <m/>
    <m/>
    <m/>
    <m/>
    <n v="115990"/>
    <m/>
  </r>
  <r>
    <x v="18"/>
    <x v="3"/>
    <x v="111"/>
    <x v="2"/>
    <x v="6"/>
    <n v="69958"/>
    <m/>
    <m/>
    <m/>
    <m/>
    <n v="69958"/>
    <m/>
  </r>
  <r>
    <x v="18"/>
    <x v="3"/>
    <x v="134"/>
    <x v="2"/>
    <x v="6"/>
    <n v="0"/>
    <m/>
    <m/>
    <m/>
    <m/>
    <n v="0"/>
    <m/>
  </r>
  <r>
    <x v="18"/>
    <x v="3"/>
    <x v="51"/>
    <x v="2"/>
    <x v="6"/>
    <n v="441292"/>
    <m/>
    <m/>
    <m/>
    <m/>
    <n v="441292"/>
    <m/>
  </r>
  <r>
    <x v="18"/>
    <x v="3"/>
    <x v="98"/>
    <x v="2"/>
    <x v="6"/>
    <n v="94774"/>
    <m/>
    <m/>
    <m/>
    <m/>
    <n v="94774"/>
    <m/>
  </r>
  <r>
    <x v="18"/>
    <x v="3"/>
    <x v="119"/>
    <x v="2"/>
    <x v="6"/>
    <n v="0"/>
    <m/>
    <m/>
    <m/>
    <m/>
    <n v="0"/>
    <m/>
  </r>
  <r>
    <x v="18"/>
    <x v="3"/>
    <x v="190"/>
    <x v="2"/>
    <x v="6"/>
    <n v="48177"/>
    <m/>
    <m/>
    <m/>
    <m/>
    <n v="48177"/>
    <m/>
  </r>
  <r>
    <x v="18"/>
    <x v="1"/>
    <x v="23"/>
    <x v="2"/>
    <x v="6"/>
    <n v="225736"/>
    <m/>
    <m/>
    <m/>
    <m/>
    <n v="225736"/>
    <m/>
  </r>
  <r>
    <x v="18"/>
    <x v="1"/>
    <x v="24"/>
    <x v="2"/>
    <x v="6"/>
    <n v="2647873"/>
    <m/>
    <m/>
    <m/>
    <m/>
    <n v="2647873"/>
    <m/>
  </r>
  <r>
    <x v="18"/>
    <x v="1"/>
    <x v="79"/>
    <x v="2"/>
    <x v="6"/>
    <n v="83949"/>
    <m/>
    <m/>
    <m/>
    <m/>
    <n v="83949"/>
    <m/>
  </r>
  <r>
    <x v="18"/>
    <x v="1"/>
    <x v="41"/>
    <x v="2"/>
    <x v="6"/>
    <n v="144032"/>
    <m/>
    <m/>
    <m/>
    <m/>
    <n v="144032"/>
    <m/>
  </r>
  <r>
    <x v="18"/>
    <x v="1"/>
    <x v="2"/>
    <x v="2"/>
    <x v="6"/>
    <n v="5298179"/>
    <m/>
    <m/>
    <m/>
    <m/>
    <n v="5298179"/>
    <m/>
  </r>
  <r>
    <x v="18"/>
    <x v="1"/>
    <x v="21"/>
    <x v="2"/>
    <x v="6"/>
    <n v="333254"/>
    <m/>
    <m/>
    <m/>
    <m/>
    <n v="333254"/>
    <m/>
  </r>
  <r>
    <x v="18"/>
    <x v="1"/>
    <x v="5"/>
    <x v="2"/>
    <x v="6"/>
    <n v="4595456"/>
    <m/>
    <m/>
    <m/>
    <m/>
    <n v="4595456"/>
    <m/>
  </r>
  <r>
    <x v="18"/>
    <x v="1"/>
    <x v="37"/>
    <x v="2"/>
    <x v="6"/>
    <n v="77691"/>
    <m/>
    <m/>
    <m/>
    <m/>
    <n v="77691"/>
    <m/>
  </r>
  <r>
    <x v="18"/>
    <x v="1"/>
    <x v="19"/>
    <x v="2"/>
    <x v="6"/>
    <n v="970107"/>
    <m/>
    <m/>
    <m/>
    <m/>
    <n v="970107"/>
    <m/>
  </r>
  <r>
    <x v="18"/>
    <x v="1"/>
    <x v="30"/>
    <x v="2"/>
    <x v="6"/>
    <n v="678887"/>
    <m/>
    <m/>
    <m/>
    <m/>
    <n v="678887"/>
    <m/>
  </r>
  <r>
    <x v="18"/>
    <x v="1"/>
    <x v="14"/>
    <x v="2"/>
    <x v="6"/>
    <n v="1261017"/>
    <m/>
    <m/>
    <m/>
    <m/>
    <n v="1261017"/>
    <m/>
  </r>
  <r>
    <x v="18"/>
    <x v="1"/>
    <x v="6"/>
    <x v="2"/>
    <x v="6"/>
    <n v="729510"/>
    <m/>
    <m/>
    <m/>
    <m/>
    <n v="729510"/>
    <m/>
  </r>
  <r>
    <x v="18"/>
    <x v="1"/>
    <x v="25"/>
    <x v="2"/>
    <x v="6"/>
    <n v="15667"/>
    <m/>
    <m/>
    <m/>
    <m/>
    <n v="15667"/>
    <m/>
  </r>
  <r>
    <x v="18"/>
    <x v="1"/>
    <x v="28"/>
    <x v="2"/>
    <x v="6"/>
    <n v="296665"/>
    <m/>
    <m/>
    <m/>
    <m/>
    <n v="296665"/>
    <m/>
  </r>
  <r>
    <x v="18"/>
    <x v="1"/>
    <x v="169"/>
    <x v="2"/>
    <x v="6"/>
    <n v="0"/>
    <m/>
    <m/>
    <m/>
    <m/>
    <n v="0"/>
    <m/>
  </r>
  <r>
    <x v="18"/>
    <x v="1"/>
    <x v="64"/>
    <x v="2"/>
    <x v="6"/>
    <n v="0"/>
    <m/>
    <m/>
    <m/>
    <m/>
    <n v="0"/>
    <m/>
  </r>
  <r>
    <x v="18"/>
    <x v="1"/>
    <x v="75"/>
    <x v="2"/>
    <x v="6"/>
    <n v="0"/>
    <m/>
    <m/>
    <m/>
    <m/>
    <n v="0"/>
    <m/>
  </r>
  <r>
    <x v="18"/>
    <x v="1"/>
    <x v="94"/>
    <x v="2"/>
    <x v="6"/>
    <n v="0"/>
    <m/>
    <m/>
    <m/>
    <m/>
    <n v="0"/>
    <m/>
  </r>
  <r>
    <x v="18"/>
    <x v="1"/>
    <x v="163"/>
    <x v="2"/>
    <x v="6"/>
    <n v="0"/>
    <m/>
    <m/>
    <m/>
    <m/>
    <n v="0"/>
    <m/>
  </r>
  <r>
    <x v="18"/>
    <x v="1"/>
    <x v="166"/>
    <x v="2"/>
    <x v="6"/>
    <n v="0"/>
    <m/>
    <m/>
    <m/>
    <m/>
    <n v="0"/>
    <m/>
  </r>
  <r>
    <x v="18"/>
    <x v="1"/>
    <x v="116"/>
    <x v="2"/>
    <x v="6"/>
    <n v="0"/>
    <m/>
    <m/>
    <m/>
    <m/>
    <n v="0"/>
    <m/>
  </r>
  <r>
    <x v="18"/>
    <x v="1"/>
    <x v="145"/>
    <x v="2"/>
    <x v="6"/>
    <n v="0"/>
    <m/>
    <m/>
    <m/>
    <m/>
    <n v="0"/>
    <m/>
  </r>
  <r>
    <x v="18"/>
    <x v="1"/>
    <x v="150"/>
    <x v="2"/>
    <x v="6"/>
    <n v="0"/>
    <m/>
    <m/>
    <m/>
    <m/>
    <n v="0"/>
    <m/>
  </r>
  <r>
    <x v="18"/>
    <x v="1"/>
    <x v="118"/>
    <x v="2"/>
    <x v="6"/>
    <n v="0"/>
    <m/>
    <m/>
    <m/>
    <m/>
    <n v="0"/>
    <m/>
  </r>
  <r>
    <x v="18"/>
    <x v="1"/>
    <x v="153"/>
    <x v="2"/>
    <x v="6"/>
    <n v="0"/>
    <m/>
    <m/>
    <m/>
    <m/>
    <n v="0"/>
    <m/>
  </r>
  <r>
    <x v="18"/>
    <x v="1"/>
    <x v="129"/>
    <x v="2"/>
    <x v="6"/>
    <n v="0"/>
    <m/>
    <m/>
    <m/>
    <m/>
    <n v="0"/>
    <m/>
  </r>
  <r>
    <x v="18"/>
    <x v="1"/>
    <x v="93"/>
    <x v="2"/>
    <x v="6"/>
    <n v="67146"/>
    <m/>
    <m/>
    <m/>
    <m/>
    <n v="67146"/>
    <m/>
  </r>
  <r>
    <x v="18"/>
    <x v="1"/>
    <x v="67"/>
    <x v="2"/>
    <x v="6"/>
    <n v="0"/>
    <m/>
    <m/>
    <m/>
    <m/>
    <n v="0"/>
    <m/>
  </r>
  <r>
    <x v="18"/>
    <x v="1"/>
    <x v="85"/>
    <x v="2"/>
    <x v="6"/>
    <n v="29881"/>
    <m/>
    <m/>
    <m/>
    <m/>
    <n v="29881"/>
    <m/>
  </r>
  <r>
    <x v="18"/>
    <x v="1"/>
    <x v="99"/>
    <x v="2"/>
    <x v="6"/>
    <n v="27068"/>
    <m/>
    <m/>
    <m/>
    <m/>
    <n v="27068"/>
    <m/>
  </r>
  <r>
    <x v="18"/>
    <x v="1"/>
    <x v="123"/>
    <x v="2"/>
    <x v="6"/>
    <n v="17669"/>
    <m/>
    <m/>
    <m/>
    <m/>
    <n v="17669"/>
    <m/>
  </r>
  <r>
    <x v="18"/>
    <x v="1"/>
    <x v="100"/>
    <x v="2"/>
    <x v="6"/>
    <n v="27510"/>
    <m/>
    <m/>
    <m/>
    <m/>
    <n v="27510"/>
    <m/>
  </r>
  <r>
    <x v="18"/>
    <x v="1"/>
    <x v="3"/>
    <x v="2"/>
    <x v="6"/>
    <n v="1364849"/>
    <m/>
    <m/>
    <m/>
    <m/>
    <n v="1364849"/>
    <m/>
  </r>
  <r>
    <x v="18"/>
    <x v="1"/>
    <x v="13"/>
    <x v="2"/>
    <x v="6"/>
    <n v="20162"/>
    <m/>
    <m/>
    <m/>
    <m/>
    <n v="20162"/>
    <m/>
  </r>
  <r>
    <x v="18"/>
    <x v="1"/>
    <x v="15"/>
    <x v="2"/>
    <x v="6"/>
    <n v="1616620"/>
    <m/>
    <m/>
    <m/>
    <m/>
    <n v="1616620"/>
    <m/>
  </r>
  <r>
    <x v="18"/>
    <x v="1"/>
    <x v="76"/>
    <x v="2"/>
    <x v="6"/>
    <n v="116270"/>
    <m/>
    <m/>
    <m/>
    <m/>
    <n v="116270"/>
    <m/>
  </r>
  <r>
    <x v="18"/>
    <x v="1"/>
    <x v="92"/>
    <x v="2"/>
    <x v="6"/>
    <n v="0"/>
    <m/>
    <m/>
    <m/>
    <m/>
    <n v="0"/>
    <m/>
  </r>
  <r>
    <x v="18"/>
    <x v="1"/>
    <x v="125"/>
    <x v="2"/>
    <x v="6"/>
    <n v="0"/>
    <m/>
    <m/>
    <m/>
    <m/>
    <n v="0"/>
    <m/>
  </r>
  <r>
    <x v="18"/>
    <x v="1"/>
    <x v="187"/>
    <x v="2"/>
    <x v="6"/>
    <n v="0"/>
    <m/>
    <m/>
    <m/>
    <m/>
    <n v="0"/>
    <m/>
  </r>
  <r>
    <x v="18"/>
    <x v="1"/>
    <x v="147"/>
    <x v="2"/>
    <x v="6"/>
    <n v="0"/>
    <m/>
    <m/>
    <m/>
    <m/>
    <n v="0"/>
    <m/>
  </r>
  <r>
    <x v="18"/>
    <x v="1"/>
    <x v="127"/>
    <x v="2"/>
    <x v="6"/>
    <n v="0"/>
    <m/>
    <m/>
    <m/>
    <m/>
    <n v="0"/>
    <m/>
  </r>
  <r>
    <x v="18"/>
    <x v="1"/>
    <x v="141"/>
    <x v="2"/>
    <x v="6"/>
    <n v="0"/>
    <m/>
    <m/>
    <m/>
    <m/>
    <n v="0"/>
    <m/>
  </r>
  <r>
    <x v="18"/>
    <x v="5"/>
    <x v="89"/>
    <x v="2"/>
    <x v="6"/>
    <n v="924808"/>
    <m/>
    <m/>
    <m/>
    <m/>
    <n v="924808"/>
    <m/>
  </r>
  <r>
    <x v="18"/>
    <x v="5"/>
    <x v="69"/>
    <x v="2"/>
    <x v="6"/>
    <n v="2741126"/>
    <m/>
    <m/>
    <m/>
    <m/>
    <n v="2741126"/>
    <m/>
  </r>
  <r>
    <x v="18"/>
    <x v="5"/>
    <x v="33"/>
    <x v="2"/>
    <x v="6"/>
    <n v="5841215"/>
    <m/>
    <m/>
    <m/>
    <m/>
    <n v="5841215"/>
    <m/>
  </r>
  <r>
    <x v="18"/>
    <x v="5"/>
    <x v="39"/>
    <x v="2"/>
    <x v="6"/>
    <n v="4171730"/>
    <m/>
    <m/>
    <m/>
    <m/>
    <n v="4171730"/>
    <m/>
  </r>
  <r>
    <x v="18"/>
    <x v="5"/>
    <x v="22"/>
    <x v="2"/>
    <x v="6"/>
    <n v="2642003"/>
    <m/>
    <m/>
    <m/>
    <m/>
    <n v="2642003"/>
    <m/>
  </r>
  <r>
    <x v="18"/>
    <x v="5"/>
    <x v="66"/>
    <x v="2"/>
    <x v="6"/>
    <n v="801655"/>
    <m/>
    <m/>
    <m/>
    <m/>
    <n v="801655"/>
    <m/>
  </r>
  <r>
    <x v="18"/>
    <x v="7"/>
    <x v="121"/>
    <x v="2"/>
    <x v="6"/>
    <n v="0"/>
    <m/>
    <m/>
    <m/>
    <m/>
    <n v="0"/>
    <m/>
  </r>
  <r>
    <x v="18"/>
    <x v="7"/>
    <x v="52"/>
    <x v="2"/>
    <x v="6"/>
    <n v="571281"/>
    <m/>
    <m/>
    <m/>
    <m/>
    <n v="571281"/>
    <m/>
  </r>
  <r>
    <x v="18"/>
    <x v="7"/>
    <x v="82"/>
    <x v="2"/>
    <x v="6"/>
    <n v="449042"/>
    <m/>
    <m/>
    <m/>
    <m/>
    <n v="449042"/>
    <m/>
  </r>
  <r>
    <x v="18"/>
    <x v="7"/>
    <x v="117"/>
    <x v="2"/>
    <x v="6"/>
    <n v="112128"/>
    <m/>
    <m/>
    <m/>
    <m/>
    <n v="112128"/>
    <m/>
  </r>
  <r>
    <x v="18"/>
    <x v="7"/>
    <x v="115"/>
    <x v="2"/>
    <x v="6"/>
    <n v="98971"/>
    <m/>
    <m/>
    <m/>
    <m/>
    <n v="98971"/>
    <m/>
  </r>
  <r>
    <x v="18"/>
    <x v="7"/>
    <x v="139"/>
    <x v="2"/>
    <x v="6"/>
    <n v="6152"/>
    <m/>
    <m/>
    <m/>
    <m/>
    <n v="6152"/>
    <m/>
  </r>
  <r>
    <x v="18"/>
    <x v="7"/>
    <x v="72"/>
    <x v="2"/>
    <x v="6"/>
    <n v="702980"/>
    <m/>
    <m/>
    <m/>
    <m/>
    <n v="702980"/>
    <m/>
  </r>
  <r>
    <x v="18"/>
    <x v="7"/>
    <x v="62"/>
    <x v="2"/>
    <x v="6"/>
    <n v="1468571"/>
    <m/>
    <m/>
    <m/>
    <m/>
    <n v="1468571"/>
    <m/>
  </r>
  <r>
    <x v="18"/>
    <x v="7"/>
    <x v="133"/>
    <x v="2"/>
    <x v="6"/>
    <n v="0"/>
    <m/>
    <m/>
    <m/>
    <m/>
    <n v="0"/>
    <m/>
  </r>
  <r>
    <x v="18"/>
    <x v="7"/>
    <x v="149"/>
    <x v="2"/>
    <x v="6"/>
    <n v="23965"/>
    <m/>
    <m/>
    <m/>
    <m/>
    <n v="23965"/>
    <m/>
  </r>
  <r>
    <x v="18"/>
    <x v="7"/>
    <x v="130"/>
    <x v="2"/>
    <x v="6"/>
    <n v="0"/>
    <m/>
    <m/>
    <m/>
    <m/>
    <n v="0"/>
    <m/>
  </r>
  <r>
    <x v="18"/>
    <x v="7"/>
    <x v="259"/>
    <x v="2"/>
    <x v="6"/>
    <n v="0"/>
    <m/>
    <m/>
    <m/>
    <m/>
    <n v="0"/>
    <m/>
  </r>
  <r>
    <x v="18"/>
    <x v="9"/>
    <x v="106"/>
    <x v="2"/>
    <x v="6"/>
    <n v="146695"/>
    <m/>
    <m/>
    <m/>
    <m/>
    <n v="146695"/>
    <m/>
  </r>
  <r>
    <x v="18"/>
    <x v="9"/>
    <x v="107"/>
    <x v="2"/>
    <x v="6"/>
    <n v="0"/>
    <m/>
    <m/>
    <m/>
    <m/>
    <n v="0"/>
    <m/>
  </r>
  <r>
    <x v="18"/>
    <x v="9"/>
    <x v="126"/>
    <x v="2"/>
    <x v="6"/>
    <n v="23060"/>
    <m/>
    <m/>
    <m/>
    <m/>
    <n v="23060"/>
    <m/>
  </r>
  <r>
    <x v="18"/>
    <x v="9"/>
    <x v="154"/>
    <x v="2"/>
    <x v="6"/>
    <n v="0"/>
    <m/>
    <m/>
    <m/>
    <m/>
    <n v="0"/>
    <m/>
  </r>
  <r>
    <x v="18"/>
    <x v="9"/>
    <x v="95"/>
    <x v="2"/>
    <x v="6"/>
    <n v="0"/>
    <m/>
    <m/>
    <m/>
    <m/>
    <n v="0"/>
    <m/>
  </r>
  <r>
    <x v="18"/>
    <x v="9"/>
    <x v="161"/>
    <x v="2"/>
    <x v="6"/>
    <n v="0"/>
    <m/>
    <m/>
    <m/>
    <m/>
    <n v="0"/>
    <m/>
  </r>
  <r>
    <x v="18"/>
    <x v="9"/>
    <x v="158"/>
    <x v="2"/>
    <x v="6"/>
    <n v="44208"/>
    <m/>
    <m/>
    <m/>
    <m/>
    <n v="44208"/>
    <m/>
  </r>
  <r>
    <x v="18"/>
    <x v="9"/>
    <x v="148"/>
    <x v="2"/>
    <x v="6"/>
    <n v="0"/>
    <m/>
    <m/>
    <m/>
    <m/>
    <n v="0"/>
    <m/>
  </r>
  <r>
    <x v="18"/>
    <x v="9"/>
    <x v="142"/>
    <x v="2"/>
    <x v="6"/>
    <n v="24320"/>
    <m/>
    <m/>
    <m/>
    <m/>
    <n v="24320"/>
    <m/>
  </r>
  <r>
    <x v="18"/>
    <x v="9"/>
    <x v="137"/>
    <x v="2"/>
    <x v="6"/>
    <n v="0"/>
    <m/>
    <m/>
    <m/>
    <m/>
    <n v="0"/>
    <m/>
  </r>
  <r>
    <x v="18"/>
    <x v="9"/>
    <x v="146"/>
    <x v="2"/>
    <x v="6"/>
    <n v="0"/>
    <m/>
    <m/>
    <m/>
    <m/>
    <n v="0"/>
    <m/>
  </r>
  <r>
    <x v="18"/>
    <x v="9"/>
    <x v="159"/>
    <x v="2"/>
    <x v="6"/>
    <n v="0"/>
    <m/>
    <m/>
    <m/>
    <m/>
    <n v="0"/>
    <m/>
  </r>
  <r>
    <x v="18"/>
    <x v="9"/>
    <x v="170"/>
    <x v="2"/>
    <x v="6"/>
    <n v="0"/>
    <m/>
    <m/>
    <m/>
    <m/>
    <n v="0"/>
    <m/>
  </r>
  <r>
    <x v="18"/>
    <x v="12"/>
    <x v="157"/>
    <x v="2"/>
    <x v="6"/>
    <n v="0"/>
    <m/>
    <m/>
    <m/>
    <m/>
    <n v="0"/>
    <m/>
  </r>
  <r>
    <x v="18"/>
    <x v="12"/>
    <x v="156"/>
    <x v="2"/>
    <x v="6"/>
    <n v="0"/>
    <m/>
    <m/>
    <m/>
    <m/>
    <n v="0"/>
    <m/>
  </r>
  <r>
    <x v="18"/>
    <x v="12"/>
    <x v="260"/>
    <x v="2"/>
    <x v="6"/>
    <n v="0"/>
    <m/>
    <m/>
    <m/>
    <m/>
    <n v="0"/>
    <m/>
  </r>
  <r>
    <x v="18"/>
    <x v="0"/>
    <x v="9"/>
    <x v="2"/>
    <x v="6"/>
    <n v="1032951"/>
    <m/>
    <m/>
    <m/>
    <m/>
    <n v="1032951"/>
    <m/>
  </r>
  <r>
    <x v="18"/>
    <x v="0"/>
    <x v="0"/>
    <x v="2"/>
    <x v="6"/>
    <n v="1174987"/>
    <m/>
    <m/>
    <m/>
    <m/>
    <n v="1174987"/>
    <m/>
  </r>
  <r>
    <x v="18"/>
    <x v="0"/>
    <x v="68"/>
    <x v="2"/>
    <x v="6"/>
    <n v="161548"/>
    <m/>
    <m/>
    <m/>
    <m/>
    <n v="161548"/>
    <m/>
  </r>
  <r>
    <x v="18"/>
    <x v="0"/>
    <x v="128"/>
    <x v="2"/>
    <x v="6"/>
    <n v="0"/>
    <m/>
    <m/>
    <m/>
    <m/>
    <n v="0"/>
    <m/>
  </r>
  <r>
    <x v="18"/>
    <x v="0"/>
    <x v="124"/>
    <x v="2"/>
    <x v="6"/>
    <n v="0"/>
    <m/>
    <m/>
    <m/>
    <m/>
    <n v="0"/>
    <m/>
  </r>
  <r>
    <x v="18"/>
    <x v="0"/>
    <x v="12"/>
    <x v="2"/>
    <x v="6"/>
    <n v="488131"/>
    <m/>
    <m/>
    <m/>
    <m/>
    <n v="488131"/>
    <m/>
  </r>
  <r>
    <x v="18"/>
    <x v="0"/>
    <x v="40"/>
    <x v="2"/>
    <x v="6"/>
    <n v="153122"/>
    <m/>
    <m/>
    <m/>
    <m/>
    <n v="153122"/>
    <m/>
  </r>
  <r>
    <x v="18"/>
    <x v="0"/>
    <x v="70"/>
    <x v="2"/>
    <x v="6"/>
    <n v="163014"/>
    <m/>
    <m/>
    <m/>
    <m/>
    <n v="163014"/>
    <m/>
  </r>
  <r>
    <x v="18"/>
    <x v="0"/>
    <x v="77"/>
    <x v="2"/>
    <x v="6"/>
    <n v="0"/>
    <m/>
    <m/>
    <m/>
    <m/>
    <n v="0"/>
    <m/>
  </r>
  <r>
    <x v="18"/>
    <x v="0"/>
    <x v="131"/>
    <x v="2"/>
    <x v="6"/>
    <n v="0"/>
    <m/>
    <m/>
    <m/>
    <m/>
    <n v="0"/>
    <m/>
  </r>
  <r>
    <x v="18"/>
    <x v="0"/>
    <x v="7"/>
    <x v="2"/>
    <x v="6"/>
    <n v="1335351"/>
    <m/>
    <m/>
    <m/>
    <m/>
    <n v="1335351"/>
    <m/>
  </r>
  <r>
    <x v="18"/>
    <x v="0"/>
    <x v="50"/>
    <x v="2"/>
    <x v="6"/>
    <n v="85244"/>
    <m/>
    <m/>
    <m/>
    <m/>
    <n v="85244"/>
    <m/>
  </r>
  <r>
    <x v="18"/>
    <x v="0"/>
    <x v="1"/>
    <x v="2"/>
    <x v="6"/>
    <n v="2049851"/>
    <m/>
    <m/>
    <m/>
    <m/>
    <n v="2049851"/>
    <m/>
  </r>
  <r>
    <x v="18"/>
    <x v="0"/>
    <x v="8"/>
    <x v="2"/>
    <x v="6"/>
    <n v="524716"/>
    <m/>
    <m/>
    <m/>
    <m/>
    <n v="524716"/>
    <m/>
  </r>
  <r>
    <x v="18"/>
    <x v="0"/>
    <x v="60"/>
    <x v="2"/>
    <x v="6"/>
    <n v="143301"/>
    <m/>
    <m/>
    <m/>
    <m/>
    <n v="143301"/>
    <m/>
  </r>
  <r>
    <x v="18"/>
    <x v="0"/>
    <x v="78"/>
    <x v="2"/>
    <x v="6"/>
    <n v="22779"/>
    <m/>
    <m/>
    <m/>
    <m/>
    <n v="22779"/>
    <m/>
  </r>
  <r>
    <x v="18"/>
    <x v="0"/>
    <x v="101"/>
    <x v="2"/>
    <x v="6"/>
    <n v="0"/>
    <m/>
    <m/>
    <m/>
    <m/>
    <n v="0"/>
    <m/>
  </r>
  <r>
    <x v="18"/>
    <x v="0"/>
    <x v="32"/>
    <x v="2"/>
    <x v="6"/>
    <n v="81220"/>
    <m/>
    <m/>
    <m/>
    <m/>
    <n v="81220"/>
    <m/>
  </r>
  <r>
    <x v="18"/>
    <x v="0"/>
    <x v="132"/>
    <x v="2"/>
    <x v="6"/>
    <n v="0"/>
    <m/>
    <m/>
    <m/>
    <m/>
    <n v="0"/>
    <m/>
  </r>
  <r>
    <x v="18"/>
    <x v="0"/>
    <x v="162"/>
    <x v="2"/>
    <x v="6"/>
    <n v="0"/>
    <m/>
    <m/>
    <m/>
    <m/>
    <n v="0"/>
    <m/>
  </r>
  <r>
    <x v="18"/>
    <x v="0"/>
    <x v="18"/>
    <x v="2"/>
    <x v="6"/>
    <n v="368815"/>
    <m/>
    <m/>
    <m/>
    <m/>
    <n v="368815"/>
    <m/>
  </r>
  <r>
    <x v="18"/>
    <x v="0"/>
    <x v="46"/>
    <x v="2"/>
    <x v="6"/>
    <n v="177794"/>
    <m/>
    <m/>
    <m/>
    <m/>
    <n v="177794"/>
    <m/>
  </r>
  <r>
    <x v="18"/>
    <x v="0"/>
    <x v="31"/>
    <x v="2"/>
    <x v="6"/>
    <n v="140853"/>
    <m/>
    <m/>
    <m/>
    <m/>
    <n v="140853"/>
    <m/>
  </r>
  <r>
    <x v="18"/>
    <x v="0"/>
    <x v="96"/>
    <x v="2"/>
    <x v="6"/>
    <n v="0"/>
    <m/>
    <m/>
    <m/>
    <m/>
    <n v="0"/>
    <m/>
  </r>
  <r>
    <x v="18"/>
    <x v="0"/>
    <x v="54"/>
    <x v="2"/>
    <x v="6"/>
    <n v="48759"/>
    <m/>
    <m/>
    <m/>
    <m/>
    <n v="48759"/>
    <m/>
  </r>
  <r>
    <x v="18"/>
    <x v="0"/>
    <x v="103"/>
    <x v="2"/>
    <x v="6"/>
    <n v="5208"/>
    <m/>
    <m/>
    <m/>
    <m/>
    <n v="5208"/>
    <m/>
  </r>
  <r>
    <x v="18"/>
    <x v="11"/>
    <x v="113"/>
    <x v="2"/>
    <x v="13"/>
    <n v="106254"/>
    <m/>
    <m/>
    <m/>
    <m/>
    <n v="106254"/>
    <m/>
  </r>
  <r>
    <x v="18"/>
    <x v="6"/>
    <x v="108"/>
    <x v="2"/>
    <x v="13"/>
    <n v="0"/>
    <m/>
    <m/>
    <m/>
    <m/>
    <n v="0"/>
    <m/>
  </r>
  <r>
    <x v="18"/>
    <x v="6"/>
    <x v="91"/>
    <x v="2"/>
    <x v="13"/>
    <n v="0"/>
    <m/>
    <m/>
    <m/>
    <m/>
    <n v="0"/>
    <m/>
  </r>
  <r>
    <x v="18"/>
    <x v="6"/>
    <x v="80"/>
    <x v="2"/>
    <x v="13"/>
    <n v="0"/>
    <m/>
    <m/>
    <m/>
    <m/>
    <n v="0"/>
    <m/>
  </r>
  <r>
    <x v="18"/>
    <x v="6"/>
    <x v="44"/>
    <x v="2"/>
    <x v="13"/>
    <n v="0"/>
    <m/>
    <m/>
    <m/>
    <m/>
    <n v="0"/>
    <m/>
  </r>
  <r>
    <x v="18"/>
    <x v="6"/>
    <x v="90"/>
    <x v="2"/>
    <x v="13"/>
    <n v="0"/>
    <m/>
    <m/>
    <m/>
    <m/>
    <n v="0"/>
    <m/>
  </r>
  <r>
    <x v="18"/>
    <x v="6"/>
    <x v="177"/>
    <x v="2"/>
    <x v="13"/>
    <n v="0"/>
    <m/>
    <m/>
    <m/>
    <m/>
    <n v="0"/>
    <m/>
  </r>
  <r>
    <x v="18"/>
    <x v="6"/>
    <x v="61"/>
    <x v="2"/>
    <x v="13"/>
    <n v="0"/>
    <m/>
    <m/>
    <m/>
    <m/>
    <n v="0"/>
    <m/>
  </r>
  <r>
    <x v="18"/>
    <x v="6"/>
    <x v="105"/>
    <x v="2"/>
    <x v="13"/>
    <n v="0"/>
    <m/>
    <m/>
    <m/>
    <m/>
    <n v="0"/>
    <m/>
  </r>
  <r>
    <x v="18"/>
    <x v="6"/>
    <x v="138"/>
    <x v="2"/>
    <x v="13"/>
    <n v="0"/>
    <m/>
    <m/>
    <m/>
    <m/>
    <n v="0"/>
    <m/>
  </r>
  <r>
    <x v="18"/>
    <x v="8"/>
    <x v="136"/>
    <x v="2"/>
    <x v="13"/>
    <n v="0"/>
    <m/>
    <m/>
    <m/>
    <m/>
    <n v="0"/>
    <m/>
  </r>
  <r>
    <x v="18"/>
    <x v="8"/>
    <x v="182"/>
    <x v="2"/>
    <x v="13"/>
    <n v="0"/>
    <m/>
    <m/>
    <m/>
    <m/>
    <n v="0"/>
    <m/>
  </r>
  <r>
    <x v="18"/>
    <x v="8"/>
    <x v="179"/>
    <x v="2"/>
    <x v="13"/>
    <n v="0"/>
    <m/>
    <m/>
    <m/>
    <m/>
    <n v="0"/>
    <m/>
  </r>
  <r>
    <x v="18"/>
    <x v="8"/>
    <x v="135"/>
    <x v="2"/>
    <x v="13"/>
    <n v="0"/>
    <m/>
    <m/>
    <m/>
    <m/>
    <n v="0"/>
    <m/>
  </r>
  <r>
    <x v="18"/>
    <x v="8"/>
    <x v="114"/>
    <x v="2"/>
    <x v="13"/>
    <n v="0"/>
    <m/>
    <m/>
    <m/>
    <m/>
    <n v="0"/>
    <m/>
  </r>
  <r>
    <x v="18"/>
    <x v="8"/>
    <x v="175"/>
    <x v="2"/>
    <x v="13"/>
    <n v="0"/>
    <m/>
    <m/>
    <m/>
    <m/>
    <n v="0"/>
    <m/>
  </r>
  <r>
    <x v="18"/>
    <x v="8"/>
    <x v="221"/>
    <x v="2"/>
    <x v="13"/>
    <n v="0"/>
    <m/>
    <m/>
    <m/>
    <m/>
    <n v="0"/>
    <m/>
  </r>
  <r>
    <x v="18"/>
    <x v="8"/>
    <x v="71"/>
    <x v="2"/>
    <x v="13"/>
    <n v="0"/>
    <m/>
    <m/>
    <m/>
    <m/>
    <n v="0"/>
    <m/>
  </r>
  <r>
    <x v="18"/>
    <x v="8"/>
    <x v="171"/>
    <x v="2"/>
    <x v="13"/>
    <n v="0"/>
    <m/>
    <m/>
    <m/>
    <m/>
    <n v="0"/>
    <m/>
  </r>
  <r>
    <x v="18"/>
    <x v="8"/>
    <x v="83"/>
    <x v="2"/>
    <x v="13"/>
    <n v="0"/>
    <m/>
    <m/>
    <m/>
    <m/>
    <n v="0"/>
    <m/>
  </r>
  <r>
    <x v="18"/>
    <x v="10"/>
    <x v="109"/>
    <x v="2"/>
    <x v="13"/>
    <n v="0"/>
    <m/>
    <m/>
    <m/>
    <m/>
    <n v="0"/>
    <m/>
  </r>
  <r>
    <x v="18"/>
    <x v="10"/>
    <x v="144"/>
    <x v="2"/>
    <x v="13"/>
    <n v="0"/>
    <m/>
    <m/>
    <m/>
    <m/>
    <n v="0"/>
    <m/>
  </r>
  <r>
    <x v="18"/>
    <x v="4"/>
    <x v="36"/>
    <x v="2"/>
    <x v="13"/>
    <n v="3131917"/>
    <m/>
    <m/>
    <m/>
    <m/>
    <n v="3131917"/>
    <m/>
  </r>
  <r>
    <x v="18"/>
    <x v="4"/>
    <x v="57"/>
    <x v="2"/>
    <x v="13"/>
    <n v="1815960"/>
    <m/>
    <m/>
    <m/>
    <m/>
    <n v="1815960"/>
    <m/>
  </r>
  <r>
    <x v="18"/>
    <x v="4"/>
    <x v="35"/>
    <x v="2"/>
    <x v="13"/>
    <n v="5976841"/>
    <m/>
    <m/>
    <m/>
    <m/>
    <n v="5976841"/>
    <m/>
  </r>
  <r>
    <x v="18"/>
    <x v="4"/>
    <x v="34"/>
    <x v="2"/>
    <x v="13"/>
    <n v="4460298"/>
    <m/>
    <m/>
    <m/>
    <m/>
    <n v="4460298"/>
    <m/>
  </r>
  <r>
    <x v="18"/>
    <x v="4"/>
    <x v="155"/>
    <x v="2"/>
    <x v="13"/>
    <n v="0"/>
    <m/>
    <m/>
    <m/>
    <m/>
    <n v="0"/>
    <m/>
  </r>
  <r>
    <x v="18"/>
    <x v="4"/>
    <x v="65"/>
    <x v="2"/>
    <x v="13"/>
    <n v="1871914"/>
    <m/>
    <m/>
    <m/>
    <m/>
    <n v="1871914"/>
    <m/>
  </r>
  <r>
    <x v="18"/>
    <x v="4"/>
    <x v="53"/>
    <x v="2"/>
    <x v="13"/>
    <n v="996197"/>
    <m/>
    <m/>
    <m/>
    <m/>
    <n v="996197"/>
    <m/>
  </r>
  <r>
    <x v="18"/>
    <x v="4"/>
    <x v="45"/>
    <x v="2"/>
    <x v="13"/>
    <n v="800997"/>
    <m/>
    <m/>
    <m/>
    <m/>
    <n v="800997"/>
    <m/>
  </r>
  <r>
    <x v="18"/>
    <x v="4"/>
    <x v="27"/>
    <x v="2"/>
    <x v="13"/>
    <n v="9329037"/>
    <m/>
    <m/>
    <m/>
    <m/>
    <n v="9329037"/>
    <m/>
  </r>
  <r>
    <x v="18"/>
    <x v="4"/>
    <x v="17"/>
    <x v="2"/>
    <x v="13"/>
    <n v="5215635"/>
    <m/>
    <m/>
    <m/>
    <m/>
    <n v="5215635"/>
    <m/>
  </r>
  <r>
    <x v="18"/>
    <x v="4"/>
    <x v="56"/>
    <x v="2"/>
    <x v="13"/>
    <n v="1381262"/>
    <m/>
    <m/>
    <m/>
    <m/>
    <n v="1381262"/>
    <m/>
  </r>
  <r>
    <x v="18"/>
    <x v="4"/>
    <x v="73"/>
    <x v="2"/>
    <x v="13"/>
    <n v="481704"/>
    <m/>
    <m/>
    <m/>
    <m/>
    <n v="481704"/>
    <m/>
  </r>
  <r>
    <x v="18"/>
    <x v="2"/>
    <x v="87"/>
    <x v="2"/>
    <x v="13"/>
    <n v="0"/>
    <m/>
    <m/>
    <m/>
    <m/>
    <n v="0"/>
    <m/>
  </r>
  <r>
    <x v="18"/>
    <x v="2"/>
    <x v="84"/>
    <x v="2"/>
    <x v="13"/>
    <n v="109842"/>
    <m/>
    <m/>
    <m/>
    <m/>
    <n v="109842"/>
    <m/>
  </r>
  <r>
    <x v="18"/>
    <x v="2"/>
    <x v="20"/>
    <x v="2"/>
    <x v="13"/>
    <n v="148467"/>
    <m/>
    <m/>
    <m/>
    <m/>
    <n v="148467"/>
    <m/>
  </r>
  <r>
    <x v="18"/>
    <x v="2"/>
    <x v="49"/>
    <x v="2"/>
    <x v="13"/>
    <n v="817721"/>
    <m/>
    <m/>
    <m/>
    <m/>
    <n v="817721"/>
    <m/>
  </r>
  <r>
    <x v="18"/>
    <x v="2"/>
    <x v="10"/>
    <x v="2"/>
    <x v="13"/>
    <n v="25852"/>
    <m/>
    <m/>
    <m/>
    <m/>
    <n v="25852"/>
    <m/>
  </r>
  <r>
    <x v="18"/>
    <x v="2"/>
    <x v="110"/>
    <x v="2"/>
    <x v="13"/>
    <n v="22649"/>
    <m/>
    <m/>
    <m/>
    <m/>
    <n v="22649"/>
    <m/>
  </r>
  <r>
    <x v="18"/>
    <x v="2"/>
    <x v="88"/>
    <x v="2"/>
    <x v="13"/>
    <n v="172371"/>
    <m/>
    <m/>
    <m/>
    <m/>
    <n v="172371"/>
    <m/>
  </r>
  <r>
    <x v="18"/>
    <x v="2"/>
    <x v="48"/>
    <x v="2"/>
    <x v="13"/>
    <n v="779723"/>
    <m/>
    <m/>
    <m/>
    <m/>
    <n v="779723"/>
    <m/>
  </r>
  <r>
    <x v="18"/>
    <x v="2"/>
    <x v="47"/>
    <x v="2"/>
    <x v="13"/>
    <n v="166032"/>
    <m/>
    <m/>
    <m/>
    <m/>
    <n v="166032"/>
    <m/>
  </r>
  <r>
    <x v="18"/>
    <x v="2"/>
    <x v="58"/>
    <x v="2"/>
    <x v="13"/>
    <n v="724491"/>
    <m/>
    <m/>
    <m/>
    <m/>
    <n v="724491"/>
    <m/>
  </r>
  <r>
    <x v="18"/>
    <x v="2"/>
    <x v="112"/>
    <x v="2"/>
    <x v="13"/>
    <n v="0"/>
    <m/>
    <m/>
    <m/>
    <m/>
    <n v="0"/>
    <m/>
  </r>
  <r>
    <x v="18"/>
    <x v="2"/>
    <x v="120"/>
    <x v="2"/>
    <x v="13"/>
    <n v="0"/>
    <m/>
    <m/>
    <m/>
    <m/>
    <n v="0"/>
    <m/>
  </r>
  <r>
    <x v="18"/>
    <x v="2"/>
    <x v="11"/>
    <x v="2"/>
    <x v="13"/>
    <n v="1276114"/>
    <m/>
    <m/>
    <m/>
    <m/>
    <n v="1276114"/>
    <m/>
  </r>
  <r>
    <x v="18"/>
    <x v="2"/>
    <x v="4"/>
    <x v="2"/>
    <x v="13"/>
    <n v="648377"/>
    <m/>
    <m/>
    <m/>
    <m/>
    <n v="648377"/>
    <m/>
  </r>
  <r>
    <x v="18"/>
    <x v="2"/>
    <x v="59"/>
    <x v="2"/>
    <x v="13"/>
    <n v="0"/>
    <m/>
    <m/>
    <m/>
    <m/>
    <n v="0"/>
    <m/>
  </r>
  <r>
    <x v="18"/>
    <x v="2"/>
    <x v="86"/>
    <x v="2"/>
    <x v="13"/>
    <n v="0"/>
    <m/>
    <m/>
    <m/>
    <m/>
    <n v="0"/>
    <m/>
  </r>
  <r>
    <x v="18"/>
    <x v="2"/>
    <x v="43"/>
    <x v="2"/>
    <x v="13"/>
    <n v="0"/>
    <m/>
    <m/>
    <m/>
    <m/>
    <n v="0"/>
    <m/>
  </r>
  <r>
    <x v="18"/>
    <x v="2"/>
    <x v="81"/>
    <x v="2"/>
    <x v="13"/>
    <n v="0"/>
    <m/>
    <m/>
    <m/>
    <m/>
    <n v="0"/>
    <m/>
  </r>
  <r>
    <x v="18"/>
    <x v="2"/>
    <x v="26"/>
    <x v="2"/>
    <x v="13"/>
    <n v="122041"/>
    <m/>
    <m/>
    <m/>
    <m/>
    <n v="122041"/>
    <m/>
  </r>
  <r>
    <x v="18"/>
    <x v="2"/>
    <x v="29"/>
    <x v="2"/>
    <x v="13"/>
    <n v="0"/>
    <m/>
    <m/>
    <m/>
    <m/>
    <n v="0"/>
    <m/>
  </r>
  <r>
    <x v="18"/>
    <x v="2"/>
    <x v="122"/>
    <x v="2"/>
    <x v="13"/>
    <n v="0"/>
    <m/>
    <m/>
    <m/>
    <m/>
    <n v="0"/>
    <m/>
  </r>
  <r>
    <x v="18"/>
    <x v="3"/>
    <x v="97"/>
    <x v="2"/>
    <x v="13"/>
    <n v="114778"/>
    <m/>
    <m/>
    <m/>
    <m/>
    <n v="114778"/>
    <m/>
  </r>
  <r>
    <x v="18"/>
    <x v="3"/>
    <x v="55"/>
    <x v="2"/>
    <x v="13"/>
    <n v="118441"/>
    <m/>
    <m/>
    <m/>
    <m/>
    <n v="118441"/>
    <m/>
  </r>
  <r>
    <x v="18"/>
    <x v="3"/>
    <x v="16"/>
    <x v="2"/>
    <x v="13"/>
    <n v="753427"/>
    <m/>
    <m/>
    <m/>
    <m/>
    <n v="753427"/>
    <m/>
  </r>
  <r>
    <x v="18"/>
    <x v="3"/>
    <x v="74"/>
    <x v="2"/>
    <x v="13"/>
    <n v="851955"/>
    <m/>
    <m/>
    <m/>
    <m/>
    <n v="851955"/>
    <m/>
  </r>
  <r>
    <x v="18"/>
    <x v="3"/>
    <x v="63"/>
    <x v="2"/>
    <x v="13"/>
    <n v="3728"/>
    <m/>
    <m/>
    <m/>
    <m/>
    <n v="3728"/>
    <m/>
  </r>
  <r>
    <x v="18"/>
    <x v="3"/>
    <x v="38"/>
    <x v="2"/>
    <x v="13"/>
    <n v="157631"/>
    <m/>
    <m/>
    <m/>
    <m/>
    <n v="157631"/>
    <m/>
  </r>
  <r>
    <x v="18"/>
    <x v="3"/>
    <x v="42"/>
    <x v="2"/>
    <x v="13"/>
    <n v="0"/>
    <m/>
    <m/>
    <m/>
    <m/>
    <n v="0"/>
    <m/>
  </r>
  <r>
    <x v="18"/>
    <x v="3"/>
    <x v="104"/>
    <x v="2"/>
    <x v="13"/>
    <n v="0"/>
    <m/>
    <m/>
    <m/>
    <m/>
    <n v="0"/>
    <m/>
  </r>
  <r>
    <x v="18"/>
    <x v="3"/>
    <x v="111"/>
    <x v="2"/>
    <x v="13"/>
    <n v="0"/>
    <m/>
    <m/>
    <m/>
    <m/>
    <n v="0"/>
    <m/>
  </r>
  <r>
    <x v="18"/>
    <x v="3"/>
    <x v="134"/>
    <x v="2"/>
    <x v="13"/>
    <n v="0"/>
    <m/>
    <m/>
    <m/>
    <m/>
    <n v="0"/>
    <m/>
  </r>
  <r>
    <x v="18"/>
    <x v="3"/>
    <x v="51"/>
    <x v="2"/>
    <x v="13"/>
    <n v="32443"/>
    <m/>
    <m/>
    <m/>
    <m/>
    <n v="32443"/>
    <m/>
  </r>
  <r>
    <x v="18"/>
    <x v="3"/>
    <x v="98"/>
    <x v="2"/>
    <x v="13"/>
    <n v="0"/>
    <m/>
    <m/>
    <m/>
    <m/>
    <n v="0"/>
    <m/>
  </r>
  <r>
    <x v="18"/>
    <x v="3"/>
    <x v="119"/>
    <x v="2"/>
    <x v="13"/>
    <n v="0"/>
    <m/>
    <m/>
    <m/>
    <m/>
    <n v="0"/>
    <m/>
  </r>
  <r>
    <x v="18"/>
    <x v="3"/>
    <x v="190"/>
    <x v="2"/>
    <x v="13"/>
    <n v="0"/>
    <m/>
    <m/>
    <m/>
    <m/>
    <n v="0"/>
    <m/>
  </r>
  <r>
    <x v="18"/>
    <x v="1"/>
    <x v="23"/>
    <x v="2"/>
    <x v="13"/>
    <n v="80364"/>
    <m/>
    <m/>
    <m/>
    <m/>
    <n v="80364"/>
    <m/>
  </r>
  <r>
    <x v="18"/>
    <x v="1"/>
    <x v="24"/>
    <x v="2"/>
    <x v="13"/>
    <n v="51924"/>
    <m/>
    <m/>
    <m/>
    <m/>
    <n v="51924"/>
    <m/>
  </r>
  <r>
    <x v="18"/>
    <x v="1"/>
    <x v="79"/>
    <x v="2"/>
    <x v="13"/>
    <n v="0"/>
    <m/>
    <m/>
    <m/>
    <m/>
    <n v="0"/>
    <m/>
  </r>
  <r>
    <x v="18"/>
    <x v="1"/>
    <x v="41"/>
    <x v="2"/>
    <x v="13"/>
    <n v="0"/>
    <m/>
    <m/>
    <m/>
    <m/>
    <n v="0"/>
    <m/>
  </r>
  <r>
    <x v="18"/>
    <x v="1"/>
    <x v="2"/>
    <x v="2"/>
    <x v="13"/>
    <n v="520613"/>
    <m/>
    <m/>
    <m/>
    <m/>
    <n v="520613"/>
    <m/>
  </r>
  <r>
    <x v="18"/>
    <x v="1"/>
    <x v="21"/>
    <x v="2"/>
    <x v="13"/>
    <n v="29154"/>
    <m/>
    <m/>
    <m/>
    <m/>
    <n v="29154"/>
    <m/>
  </r>
  <r>
    <x v="18"/>
    <x v="1"/>
    <x v="5"/>
    <x v="2"/>
    <x v="13"/>
    <n v="451811"/>
    <m/>
    <m/>
    <m/>
    <m/>
    <n v="451811"/>
    <m/>
  </r>
  <r>
    <x v="18"/>
    <x v="1"/>
    <x v="37"/>
    <x v="2"/>
    <x v="13"/>
    <n v="0"/>
    <m/>
    <m/>
    <m/>
    <m/>
    <n v="0"/>
    <m/>
  </r>
  <r>
    <x v="18"/>
    <x v="1"/>
    <x v="19"/>
    <x v="2"/>
    <x v="13"/>
    <n v="268727"/>
    <m/>
    <m/>
    <m/>
    <m/>
    <n v="268727"/>
    <m/>
  </r>
  <r>
    <x v="18"/>
    <x v="1"/>
    <x v="30"/>
    <x v="2"/>
    <x v="13"/>
    <n v="181330"/>
    <m/>
    <m/>
    <m/>
    <m/>
    <n v="181330"/>
    <m/>
  </r>
  <r>
    <x v="18"/>
    <x v="1"/>
    <x v="14"/>
    <x v="2"/>
    <x v="13"/>
    <n v="215811"/>
    <m/>
    <m/>
    <m/>
    <m/>
    <n v="215811"/>
    <m/>
  </r>
  <r>
    <x v="18"/>
    <x v="1"/>
    <x v="6"/>
    <x v="2"/>
    <x v="13"/>
    <n v="47423"/>
    <m/>
    <m/>
    <m/>
    <m/>
    <n v="47423"/>
    <m/>
  </r>
  <r>
    <x v="18"/>
    <x v="1"/>
    <x v="25"/>
    <x v="2"/>
    <x v="13"/>
    <n v="38088"/>
    <m/>
    <m/>
    <m/>
    <m/>
    <n v="38088"/>
    <m/>
  </r>
  <r>
    <x v="18"/>
    <x v="1"/>
    <x v="28"/>
    <x v="2"/>
    <x v="13"/>
    <n v="0"/>
    <m/>
    <m/>
    <m/>
    <m/>
    <n v="0"/>
    <m/>
  </r>
  <r>
    <x v="18"/>
    <x v="1"/>
    <x v="169"/>
    <x v="2"/>
    <x v="13"/>
    <n v="0"/>
    <m/>
    <m/>
    <m/>
    <m/>
    <n v="0"/>
    <m/>
  </r>
  <r>
    <x v="18"/>
    <x v="1"/>
    <x v="64"/>
    <x v="2"/>
    <x v="13"/>
    <n v="0"/>
    <m/>
    <m/>
    <m/>
    <m/>
    <n v="0"/>
    <m/>
  </r>
  <r>
    <x v="18"/>
    <x v="1"/>
    <x v="75"/>
    <x v="2"/>
    <x v="13"/>
    <n v="0"/>
    <m/>
    <m/>
    <m/>
    <m/>
    <n v="0"/>
    <m/>
  </r>
  <r>
    <x v="18"/>
    <x v="1"/>
    <x v="94"/>
    <x v="2"/>
    <x v="13"/>
    <n v="0"/>
    <m/>
    <m/>
    <m/>
    <m/>
    <n v="0"/>
    <m/>
  </r>
  <r>
    <x v="18"/>
    <x v="1"/>
    <x v="163"/>
    <x v="2"/>
    <x v="13"/>
    <n v="0"/>
    <m/>
    <m/>
    <m/>
    <m/>
    <n v="0"/>
    <m/>
  </r>
  <r>
    <x v="18"/>
    <x v="1"/>
    <x v="166"/>
    <x v="2"/>
    <x v="13"/>
    <n v="0"/>
    <m/>
    <m/>
    <m/>
    <m/>
    <n v="0"/>
    <m/>
  </r>
  <r>
    <x v="18"/>
    <x v="1"/>
    <x v="116"/>
    <x v="2"/>
    <x v="13"/>
    <n v="0"/>
    <m/>
    <m/>
    <m/>
    <m/>
    <n v="0"/>
    <m/>
  </r>
  <r>
    <x v="18"/>
    <x v="1"/>
    <x v="145"/>
    <x v="2"/>
    <x v="13"/>
    <n v="0"/>
    <m/>
    <m/>
    <m/>
    <m/>
    <n v="0"/>
    <m/>
  </r>
  <r>
    <x v="18"/>
    <x v="1"/>
    <x v="150"/>
    <x v="2"/>
    <x v="13"/>
    <n v="0"/>
    <m/>
    <m/>
    <m/>
    <m/>
    <n v="0"/>
    <m/>
  </r>
  <r>
    <x v="18"/>
    <x v="1"/>
    <x v="118"/>
    <x v="2"/>
    <x v="13"/>
    <n v="0"/>
    <m/>
    <m/>
    <m/>
    <m/>
    <n v="0"/>
    <m/>
  </r>
  <r>
    <x v="18"/>
    <x v="1"/>
    <x v="153"/>
    <x v="2"/>
    <x v="13"/>
    <n v="0"/>
    <m/>
    <m/>
    <m/>
    <m/>
    <n v="0"/>
    <m/>
  </r>
  <r>
    <x v="18"/>
    <x v="1"/>
    <x v="129"/>
    <x v="2"/>
    <x v="13"/>
    <n v="0"/>
    <m/>
    <m/>
    <m/>
    <m/>
    <n v="0"/>
    <m/>
  </r>
  <r>
    <x v="18"/>
    <x v="1"/>
    <x v="93"/>
    <x v="2"/>
    <x v="13"/>
    <n v="0"/>
    <m/>
    <m/>
    <m/>
    <m/>
    <n v="0"/>
    <m/>
  </r>
  <r>
    <x v="18"/>
    <x v="1"/>
    <x v="67"/>
    <x v="2"/>
    <x v="13"/>
    <n v="0"/>
    <m/>
    <m/>
    <m/>
    <m/>
    <n v="0"/>
    <m/>
  </r>
  <r>
    <x v="18"/>
    <x v="1"/>
    <x v="85"/>
    <x v="2"/>
    <x v="13"/>
    <n v="55048"/>
    <m/>
    <m/>
    <m/>
    <m/>
    <n v="55048"/>
    <m/>
  </r>
  <r>
    <x v="18"/>
    <x v="1"/>
    <x v="99"/>
    <x v="2"/>
    <x v="13"/>
    <n v="0"/>
    <m/>
    <m/>
    <m/>
    <m/>
    <n v="0"/>
    <m/>
  </r>
  <r>
    <x v="18"/>
    <x v="1"/>
    <x v="123"/>
    <x v="2"/>
    <x v="13"/>
    <n v="0"/>
    <m/>
    <m/>
    <m/>
    <m/>
    <n v="0"/>
    <m/>
  </r>
  <r>
    <x v="18"/>
    <x v="1"/>
    <x v="100"/>
    <x v="2"/>
    <x v="13"/>
    <n v="0"/>
    <m/>
    <m/>
    <m/>
    <m/>
    <n v="0"/>
    <m/>
  </r>
  <r>
    <x v="18"/>
    <x v="1"/>
    <x v="3"/>
    <x v="2"/>
    <x v="13"/>
    <n v="73402"/>
    <m/>
    <m/>
    <m/>
    <m/>
    <n v="73402"/>
    <m/>
  </r>
  <r>
    <x v="18"/>
    <x v="1"/>
    <x v="13"/>
    <x v="2"/>
    <x v="13"/>
    <n v="0"/>
    <m/>
    <m/>
    <m/>
    <m/>
    <n v="0"/>
    <m/>
  </r>
  <r>
    <x v="18"/>
    <x v="1"/>
    <x v="15"/>
    <x v="2"/>
    <x v="13"/>
    <n v="75881"/>
    <m/>
    <m/>
    <m/>
    <m/>
    <n v="75881"/>
    <m/>
  </r>
  <r>
    <x v="18"/>
    <x v="1"/>
    <x v="76"/>
    <x v="2"/>
    <x v="13"/>
    <n v="0"/>
    <m/>
    <m/>
    <m/>
    <m/>
    <n v="0"/>
    <m/>
  </r>
  <r>
    <x v="18"/>
    <x v="1"/>
    <x v="92"/>
    <x v="2"/>
    <x v="13"/>
    <n v="0"/>
    <m/>
    <m/>
    <m/>
    <m/>
    <n v="0"/>
    <m/>
  </r>
  <r>
    <x v="18"/>
    <x v="1"/>
    <x v="125"/>
    <x v="2"/>
    <x v="13"/>
    <n v="0"/>
    <m/>
    <m/>
    <m/>
    <m/>
    <n v="0"/>
    <m/>
  </r>
  <r>
    <x v="18"/>
    <x v="1"/>
    <x v="187"/>
    <x v="2"/>
    <x v="13"/>
    <n v="0"/>
    <m/>
    <m/>
    <m/>
    <m/>
    <n v="0"/>
    <m/>
  </r>
  <r>
    <x v="18"/>
    <x v="1"/>
    <x v="147"/>
    <x v="2"/>
    <x v="13"/>
    <n v="0"/>
    <m/>
    <m/>
    <m/>
    <m/>
    <n v="0"/>
    <m/>
  </r>
  <r>
    <x v="18"/>
    <x v="1"/>
    <x v="127"/>
    <x v="2"/>
    <x v="13"/>
    <n v="0"/>
    <m/>
    <m/>
    <m/>
    <m/>
    <n v="0"/>
    <m/>
  </r>
  <r>
    <x v="18"/>
    <x v="1"/>
    <x v="141"/>
    <x v="2"/>
    <x v="13"/>
    <n v="0"/>
    <m/>
    <m/>
    <m/>
    <m/>
    <n v="0"/>
    <m/>
  </r>
  <r>
    <x v="18"/>
    <x v="5"/>
    <x v="89"/>
    <x v="2"/>
    <x v="13"/>
    <n v="633662"/>
    <m/>
    <m/>
    <m/>
    <m/>
    <n v="633662"/>
    <m/>
  </r>
  <r>
    <x v="18"/>
    <x v="5"/>
    <x v="69"/>
    <x v="2"/>
    <x v="13"/>
    <n v="830468"/>
    <m/>
    <m/>
    <m/>
    <m/>
    <n v="830468"/>
    <m/>
  </r>
  <r>
    <x v="18"/>
    <x v="5"/>
    <x v="33"/>
    <x v="2"/>
    <x v="13"/>
    <n v="2542054"/>
    <m/>
    <m/>
    <m/>
    <m/>
    <n v="2542054"/>
    <m/>
  </r>
  <r>
    <x v="18"/>
    <x v="5"/>
    <x v="39"/>
    <x v="2"/>
    <x v="13"/>
    <n v="1229601"/>
    <m/>
    <m/>
    <m/>
    <m/>
    <n v="1229601"/>
    <m/>
  </r>
  <r>
    <x v="18"/>
    <x v="5"/>
    <x v="22"/>
    <x v="2"/>
    <x v="13"/>
    <n v="2668529"/>
    <m/>
    <m/>
    <m/>
    <m/>
    <n v="2668529"/>
    <m/>
  </r>
  <r>
    <x v="18"/>
    <x v="5"/>
    <x v="66"/>
    <x v="2"/>
    <x v="13"/>
    <n v="181339"/>
    <m/>
    <m/>
    <m/>
    <m/>
    <n v="181339"/>
    <m/>
  </r>
  <r>
    <x v="18"/>
    <x v="7"/>
    <x v="121"/>
    <x v="2"/>
    <x v="13"/>
    <n v="0"/>
    <m/>
    <m/>
    <m/>
    <m/>
    <n v="0"/>
    <m/>
  </r>
  <r>
    <x v="18"/>
    <x v="7"/>
    <x v="52"/>
    <x v="2"/>
    <x v="13"/>
    <n v="417142"/>
    <m/>
    <m/>
    <m/>
    <m/>
    <n v="417142"/>
    <m/>
  </r>
  <r>
    <x v="18"/>
    <x v="7"/>
    <x v="82"/>
    <x v="2"/>
    <x v="13"/>
    <n v="77964"/>
    <m/>
    <m/>
    <m/>
    <m/>
    <n v="77964"/>
    <m/>
  </r>
  <r>
    <x v="18"/>
    <x v="7"/>
    <x v="117"/>
    <x v="2"/>
    <x v="13"/>
    <n v="34760"/>
    <m/>
    <m/>
    <m/>
    <m/>
    <n v="34760"/>
    <m/>
  </r>
  <r>
    <x v="18"/>
    <x v="7"/>
    <x v="115"/>
    <x v="2"/>
    <x v="13"/>
    <n v="127750"/>
    <m/>
    <m/>
    <m/>
    <m/>
    <n v="127750"/>
    <m/>
  </r>
  <r>
    <x v="18"/>
    <x v="7"/>
    <x v="139"/>
    <x v="2"/>
    <x v="13"/>
    <n v="0"/>
    <m/>
    <m/>
    <m/>
    <m/>
    <n v="0"/>
    <m/>
  </r>
  <r>
    <x v="18"/>
    <x v="7"/>
    <x v="72"/>
    <x v="2"/>
    <x v="13"/>
    <n v="263929"/>
    <m/>
    <m/>
    <m/>
    <m/>
    <n v="263929"/>
    <m/>
  </r>
  <r>
    <x v="18"/>
    <x v="7"/>
    <x v="62"/>
    <x v="2"/>
    <x v="13"/>
    <n v="254490"/>
    <m/>
    <m/>
    <m/>
    <m/>
    <n v="254490"/>
    <m/>
  </r>
  <r>
    <x v="18"/>
    <x v="7"/>
    <x v="133"/>
    <x v="2"/>
    <x v="13"/>
    <n v="0"/>
    <m/>
    <m/>
    <m/>
    <m/>
    <n v="0"/>
    <m/>
  </r>
  <r>
    <x v="18"/>
    <x v="7"/>
    <x v="149"/>
    <x v="2"/>
    <x v="13"/>
    <n v="0"/>
    <m/>
    <m/>
    <m/>
    <m/>
    <n v="0"/>
    <m/>
  </r>
  <r>
    <x v="18"/>
    <x v="7"/>
    <x v="130"/>
    <x v="2"/>
    <x v="13"/>
    <n v="0"/>
    <m/>
    <m/>
    <m/>
    <m/>
    <n v="0"/>
    <m/>
  </r>
  <r>
    <x v="18"/>
    <x v="7"/>
    <x v="259"/>
    <x v="2"/>
    <x v="13"/>
    <n v="0"/>
    <m/>
    <m/>
    <m/>
    <m/>
    <n v="0"/>
    <m/>
  </r>
  <r>
    <x v="18"/>
    <x v="9"/>
    <x v="106"/>
    <x v="2"/>
    <x v="13"/>
    <n v="0"/>
    <m/>
    <m/>
    <m/>
    <m/>
    <n v="0"/>
    <m/>
  </r>
  <r>
    <x v="18"/>
    <x v="9"/>
    <x v="107"/>
    <x v="2"/>
    <x v="13"/>
    <n v="0"/>
    <m/>
    <m/>
    <m/>
    <m/>
    <n v="0"/>
    <m/>
  </r>
  <r>
    <x v="18"/>
    <x v="9"/>
    <x v="126"/>
    <x v="2"/>
    <x v="13"/>
    <n v="0"/>
    <m/>
    <m/>
    <m/>
    <m/>
    <n v="0"/>
    <m/>
  </r>
  <r>
    <x v="18"/>
    <x v="9"/>
    <x v="154"/>
    <x v="2"/>
    <x v="13"/>
    <n v="0"/>
    <m/>
    <m/>
    <m/>
    <m/>
    <n v="0"/>
    <m/>
  </r>
  <r>
    <x v="18"/>
    <x v="9"/>
    <x v="95"/>
    <x v="2"/>
    <x v="13"/>
    <n v="0"/>
    <m/>
    <m/>
    <m/>
    <m/>
    <n v="0"/>
    <m/>
  </r>
  <r>
    <x v="18"/>
    <x v="9"/>
    <x v="161"/>
    <x v="2"/>
    <x v="13"/>
    <n v="0"/>
    <m/>
    <m/>
    <m/>
    <m/>
    <n v="0"/>
    <m/>
  </r>
  <r>
    <x v="18"/>
    <x v="9"/>
    <x v="158"/>
    <x v="2"/>
    <x v="13"/>
    <n v="0"/>
    <m/>
    <m/>
    <m/>
    <m/>
    <n v="0"/>
    <m/>
  </r>
  <r>
    <x v="18"/>
    <x v="9"/>
    <x v="148"/>
    <x v="2"/>
    <x v="13"/>
    <n v="0"/>
    <m/>
    <m/>
    <m/>
    <m/>
    <n v="0"/>
    <m/>
  </r>
  <r>
    <x v="18"/>
    <x v="9"/>
    <x v="142"/>
    <x v="2"/>
    <x v="13"/>
    <n v="0"/>
    <m/>
    <m/>
    <m/>
    <m/>
    <n v="0"/>
    <m/>
  </r>
  <r>
    <x v="18"/>
    <x v="9"/>
    <x v="137"/>
    <x v="2"/>
    <x v="13"/>
    <n v="0"/>
    <m/>
    <m/>
    <m/>
    <m/>
    <n v="0"/>
    <m/>
  </r>
  <r>
    <x v="18"/>
    <x v="9"/>
    <x v="146"/>
    <x v="2"/>
    <x v="13"/>
    <n v="0"/>
    <m/>
    <m/>
    <m/>
    <m/>
    <n v="0"/>
    <m/>
  </r>
  <r>
    <x v="18"/>
    <x v="9"/>
    <x v="159"/>
    <x v="2"/>
    <x v="13"/>
    <n v="0"/>
    <m/>
    <m/>
    <m/>
    <m/>
    <n v="0"/>
    <m/>
  </r>
  <r>
    <x v="18"/>
    <x v="9"/>
    <x v="170"/>
    <x v="2"/>
    <x v="13"/>
    <n v="0"/>
    <m/>
    <m/>
    <m/>
    <m/>
    <n v="0"/>
    <m/>
  </r>
  <r>
    <x v="18"/>
    <x v="12"/>
    <x v="157"/>
    <x v="2"/>
    <x v="13"/>
    <n v="0"/>
    <m/>
    <m/>
    <m/>
    <m/>
    <n v="0"/>
    <m/>
  </r>
  <r>
    <x v="18"/>
    <x v="12"/>
    <x v="156"/>
    <x v="2"/>
    <x v="13"/>
    <n v="0"/>
    <m/>
    <m/>
    <m/>
    <m/>
    <n v="0"/>
    <m/>
  </r>
  <r>
    <x v="18"/>
    <x v="12"/>
    <x v="260"/>
    <x v="2"/>
    <x v="13"/>
    <n v="0"/>
    <m/>
    <m/>
    <m/>
    <m/>
    <n v="0"/>
    <m/>
  </r>
  <r>
    <x v="18"/>
    <x v="0"/>
    <x v="9"/>
    <x v="2"/>
    <x v="13"/>
    <n v="0"/>
    <m/>
    <m/>
    <m/>
    <m/>
    <n v="0"/>
    <m/>
  </r>
  <r>
    <x v="18"/>
    <x v="0"/>
    <x v="0"/>
    <x v="2"/>
    <x v="13"/>
    <n v="116185"/>
    <m/>
    <m/>
    <m/>
    <m/>
    <n v="116185"/>
    <m/>
  </r>
  <r>
    <x v="18"/>
    <x v="0"/>
    <x v="68"/>
    <x v="2"/>
    <x v="13"/>
    <n v="0"/>
    <m/>
    <m/>
    <m/>
    <m/>
    <n v="0"/>
    <m/>
  </r>
  <r>
    <x v="18"/>
    <x v="0"/>
    <x v="128"/>
    <x v="2"/>
    <x v="13"/>
    <n v="0"/>
    <m/>
    <m/>
    <m/>
    <m/>
    <n v="0"/>
    <m/>
  </r>
  <r>
    <x v="18"/>
    <x v="0"/>
    <x v="124"/>
    <x v="2"/>
    <x v="13"/>
    <n v="0"/>
    <m/>
    <m/>
    <m/>
    <m/>
    <n v="0"/>
    <m/>
  </r>
  <r>
    <x v="18"/>
    <x v="0"/>
    <x v="12"/>
    <x v="2"/>
    <x v="13"/>
    <n v="99420"/>
    <m/>
    <m/>
    <m/>
    <m/>
    <n v="99420"/>
    <m/>
  </r>
  <r>
    <x v="18"/>
    <x v="0"/>
    <x v="40"/>
    <x v="2"/>
    <x v="13"/>
    <n v="0"/>
    <m/>
    <m/>
    <m/>
    <m/>
    <n v="0"/>
    <m/>
  </r>
  <r>
    <x v="18"/>
    <x v="0"/>
    <x v="70"/>
    <x v="2"/>
    <x v="13"/>
    <n v="0"/>
    <m/>
    <m/>
    <m/>
    <m/>
    <n v="0"/>
    <m/>
  </r>
  <r>
    <x v="18"/>
    <x v="0"/>
    <x v="77"/>
    <x v="2"/>
    <x v="13"/>
    <n v="0"/>
    <m/>
    <m/>
    <m/>
    <m/>
    <n v="0"/>
    <m/>
  </r>
  <r>
    <x v="18"/>
    <x v="0"/>
    <x v="131"/>
    <x v="2"/>
    <x v="13"/>
    <n v="0"/>
    <m/>
    <m/>
    <m/>
    <m/>
    <n v="0"/>
    <m/>
  </r>
  <r>
    <x v="18"/>
    <x v="0"/>
    <x v="7"/>
    <x v="2"/>
    <x v="13"/>
    <n v="90113"/>
    <m/>
    <m/>
    <m/>
    <m/>
    <n v="90113"/>
    <m/>
  </r>
  <r>
    <x v="18"/>
    <x v="0"/>
    <x v="50"/>
    <x v="2"/>
    <x v="13"/>
    <n v="73236"/>
    <m/>
    <m/>
    <m/>
    <m/>
    <n v="73236"/>
    <m/>
  </r>
  <r>
    <x v="18"/>
    <x v="0"/>
    <x v="1"/>
    <x v="2"/>
    <x v="13"/>
    <n v="1214213"/>
    <m/>
    <m/>
    <m/>
    <m/>
    <n v="1214213"/>
    <m/>
  </r>
  <r>
    <x v="18"/>
    <x v="0"/>
    <x v="8"/>
    <x v="2"/>
    <x v="13"/>
    <n v="134188"/>
    <m/>
    <m/>
    <m/>
    <m/>
    <n v="134188"/>
    <m/>
  </r>
  <r>
    <x v="18"/>
    <x v="0"/>
    <x v="60"/>
    <x v="2"/>
    <x v="13"/>
    <n v="0"/>
    <m/>
    <m/>
    <m/>
    <m/>
    <n v="0"/>
    <m/>
  </r>
  <r>
    <x v="18"/>
    <x v="0"/>
    <x v="78"/>
    <x v="2"/>
    <x v="13"/>
    <n v="0"/>
    <m/>
    <m/>
    <m/>
    <m/>
    <n v="0"/>
    <m/>
  </r>
  <r>
    <x v="18"/>
    <x v="0"/>
    <x v="101"/>
    <x v="2"/>
    <x v="13"/>
    <n v="0"/>
    <m/>
    <m/>
    <m/>
    <m/>
    <n v="0"/>
    <m/>
  </r>
  <r>
    <x v="18"/>
    <x v="0"/>
    <x v="32"/>
    <x v="2"/>
    <x v="13"/>
    <n v="0"/>
    <m/>
    <m/>
    <m/>
    <m/>
    <n v="0"/>
    <m/>
  </r>
  <r>
    <x v="18"/>
    <x v="0"/>
    <x v="132"/>
    <x v="2"/>
    <x v="13"/>
    <n v="0"/>
    <m/>
    <m/>
    <m/>
    <m/>
    <n v="0"/>
    <m/>
  </r>
  <r>
    <x v="18"/>
    <x v="0"/>
    <x v="162"/>
    <x v="2"/>
    <x v="13"/>
    <n v="0"/>
    <m/>
    <m/>
    <m/>
    <m/>
    <n v="0"/>
    <m/>
  </r>
  <r>
    <x v="18"/>
    <x v="0"/>
    <x v="18"/>
    <x v="2"/>
    <x v="13"/>
    <n v="581895"/>
    <m/>
    <m/>
    <m/>
    <m/>
    <n v="581895"/>
    <m/>
  </r>
  <r>
    <x v="18"/>
    <x v="0"/>
    <x v="46"/>
    <x v="2"/>
    <x v="13"/>
    <n v="0"/>
    <m/>
    <m/>
    <m/>
    <m/>
    <n v="0"/>
    <m/>
  </r>
  <r>
    <x v="18"/>
    <x v="0"/>
    <x v="31"/>
    <x v="2"/>
    <x v="13"/>
    <n v="28588"/>
    <m/>
    <m/>
    <m/>
    <m/>
    <n v="28588"/>
    <m/>
  </r>
  <r>
    <x v="18"/>
    <x v="0"/>
    <x v="96"/>
    <x v="2"/>
    <x v="13"/>
    <n v="0"/>
    <m/>
    <m/>
    <m/>
    <m/>
    <n v="0"/>
    <m/>
  </r>
  <r>
    <x v="18"/>
    <x v="0"/>
    <x v="54"/>
    <x v="2"/>
    <x v="13"/>
    <n v="0"/>
    <m/>
    <m/>
    <m/>
    <m/>
    <n v="0"/>
    <m/>
  </r>
  <r>
    <x v="18"/>
    <x v="0"/>
    <x v="103"/>
    <x v="2"/>
    <x v="13"/>
    <n v="0"/>
    <m/>
    <m/>
    <m/>
    <m/>
    <n v="0"/>
    <m/>
  </r>
  <r>
    <x v="18"/>
    <x v="11"/>
    <x v="113"/>
    <x v="2"/>
    <x v="9"/>
    <m/>
    <m/>
    <m/>
    <n v="0"/>
    <m/>
    <n v="0"/>
    <m/>
  </r>
  <r>
    <x v="18"/>
    <x v="6"/>
    <x v="108"/>
    <x v="2"/>
    <x v="9"/>
    <m/>
    <m/>
    <m/>
    <n v="0"/>
    <m/>
    <n v="0"/>
    <m/>
  </r>
  <r>
    <x v="18"/>
    <x v="6"/>
    <x v="91"/>
    <x v="2"/>
    <x v="9"/>
    <m/>
    <m/>
    <m/>
    <n v="0"/>
    <m/>
    <n v="0"/>
    <m/>
  </r>
  <r>
    <x v="18"/>
    <x v="6"/>
    <x v="80"/>
    <x v="2"/>
    <x v="9"/>
    <m/>
    <m/>
    <m/>
    <n v="0"/>
    <m/>
    <n v="0"/>
    <m/>
  </r>
  <r>
    <x v="18"/>
    <x v="6"/>
    <x v="44"/>
    <x v="2"/>
    <x v="9"/>
    <m/>
    <m/>
    <m/>
    <n v="0"/>
    <m/>
    <n v="0"/>
    <m/>
  </r>
  <r>
    <x v="18"/>
    <x v="6"/>
    <x v="90"/>
    <x v="2"/>
    <x v="9"/>
    <m/>
    <m/>
    <m/>
    <n v="0"/>
    <m/>
    <n v="0"/>
    <m/>
  </r>
  <r>
    <x v="18"/>
    <x v="6"/>
    <x v="177"/>
    <x v="2"/>
    <x v="9"/>
    <m/>
    <m/>
    <m/>
    <n v="0"/>
    <m/>
    <n v="0"/>
    <m/>
  </r>
  <r>
    <x v="18"/>
    <x v="6"/>
    <x v="61"/>
    <x v="2"/>
    <x v="9"/>
    <m/>
    <m/>
    <m/>
    <n v="0"/>
    <m/>
    <n v="0"/>
    <m/>
  </r>
  <r>
    <x v="18"/>
    <x v="6"/>
    <x v="105"/>
    <x v="2"/>
    <x v="9"/>
    <m/>
    <m/>
    <m/>
    <n v="0"/>
    <m/>
    <n v="0"/>
    <m/>
  </r>
  <r>
    <x v="18"/>
    <x v="6"/>
    <x v="138"/>
    <x v="2"/>
    <x v="9"/>
    <m/>
    <m/>
    <m/>
    <n v="0"/>
    <m/>
    <n v="0"/>
    <m/>
  </r>
  <r>
    <x v="18"/>
    <x v="8"/>
    <x v="136"/>
    <x v="2"/>
    <x v="9"/>
    <m/>
    <m/>
    <m/>
    <n v="0"/>
    <m/>
    <n v="0"/>
    <m/>
  </r>
  <r>
    <x v="18"/>
    <x v="8"/>
    <x v="182"/>
    <x v="2"/>
    <x v="9"/>
    <m/>
    <m/>
    <m/>
    <n v="0"/>
    <m/>
    <n v="0"/>
    <m/>
  </r>
  <r>
    <x v="18"/>
    <x v="8"/>
    <x v="179"/>
    <x v="2"/>
    <x v="9"/>
    <m/>
    <m/>
    <m/>
    <n v="0"/>
    <m/>
    <n v="0"/>
    <m/>
  </r>
  <r>
    <x v="18"/>
    <x v="8"/>
    <x v="135"/>
    <x v="2"/>
    <x v="9"/>
    <m/>
    <m/>
    <m/>
    <n v="0"/>
    <m/>
    <n v="0"/>
    <m/>
  </r>
  <r>
    <x v="18"/>
    <x v="8"/>
    <x v="114"/>
    <x v="2"/>
    <x v="9"/>
    <m/>
    <m/>
    <m/>
    <n v="0"/>
    <m/>
    <n v="0"/>
    <m/>
  </r>
  <r>
    <x v="18"/>
    <x v="8"/>
    <x v="175"/>
    <x v="2"/>
    <x v="9"/>
    <m/>
    <m/>
    <m/>
    <n v="0"/>
    <m/>
    <n v="0"/>
    <m/>
  </r>
  <r>
    <x v="18"/>
    <x v="8"/>
    <x v="221"/>
    <x v="2"/>
    <x v="9"/>
    <m/>
    <m/>
    <m/>
    <n v="0"/>
    <m/>
    <n v="0"/>
    <m/>
  </r>
  <r>
    <x v="18"/>
    <x v="8"/>
    <x v="71"/>
    <x v="2"/>
    <x v="9"/>
    <m/>
    <m/>
    <m/>
    <n v="0"/>
    <m/>
    <n v="0"/>
    <m/>
  </r>
  <r>
    <x v="18"/>
    <x v="8"/>
    <x v="171"/>
    <x v="2"/>
    <x v="9"/>
    <m/>
    <m/>
    <m/>
    <n v="0"/>
    <m/>
    <n v="0"/>
    <m/>
  </r>
  <r>
    <x v="18"/>
    <x v="8"/>
    <x v="83"/>
    <x v="2"/>
    <x v="9"/>
    <m/>
    <m/>
    <m/>
    <n v="0"/>
    <m/>
    <n v="0"/>
    <m/>
  </r>
  <r>
    <x v="18"/>
    <x v="10"/>
    <x v="109"/>
    <x v="2"/>
    <x v="9"/>
    <m/>
    <m/>
    <m/>
    <n v="0"/>
    <m/>
    <n v="0"/>
    <m/>
  </r>
  <r>
    <x v="18"/>
    <x v="10"/>
    <x v="144"/>
    <x v="2"/>
    <x v="9"/>
    <m/>
    <m/>
    <m/>
    <n v="0"/>
    <m/>
    <n v="0"/>
    <m/>
  </r>
  <r>
    <x v="18"/>
    <x v="4"/>
    <x v="36"/>
    <x v="2"/>
    <x v="9"/>
    <m/>
    <m/>
    <m/>
    <n v="178482"/>
    <m/>
    <n v="178482"/>
    <m/>
  </r>
  <r>
    <x v="18"/>
    <x v="4"/>
    <x v="57"/>
    <x v="2"/>
    <x v="9"/>
    <m/>
    <m/>
    <m/>
    <n v="709941"/>
    <m/>
    <n v="709941"/>
    <m/>
  </r>
  <r>
    <x v="18"/>
    <x v="4"/>
    <x v="35"/>
    <x v="2"/>
    <x v="9"/>
    <m/>
    <m/>
    <m/>
    <n v="115730"/>
    <m/>
    <n v="115730"/>
    <m/>
  </r>
  <r>
    <x v="18"/>
    <x v="4"/>
    <x v="34"/>
    <x v="2"/>
    <x v="9"/>
    <m/>
    <m/>
    <m/>
    <n v="510447"/>
    <m/>
    <n v="510447"/>
    <m/>
  </r>
  <r>
    <x v="18"/>
    <x v="4"/>
    <x v="155"/>
    <x v="2"/>
    <x v="9"/>
    <m/>
    <m/>
    <m/>
    <n v="0"/>
    <m/>
    <n v="0"/>
    <m/>
  </r>
  <r>
    <x v="18"/>
    <x v="4"/>
    <x v="65"/>
    <x v="2"/>
    <x v="9"/>
    <m/>
    <m/>
    <m/>
    <n v="92993"/>
    <m/>
    <n v="92993"/>
    <m/>
  </r>
  <r>
    <x v="18"/>
    <x v="4"/>
    <x v="53"/>
    <x v="2"/>
    <x v="9"/>
    <m/>
    <m/>
    <m/>
    <n v="118443"/>
    <m/>
    <n v="118443"/>
    <m/>
  </r>
  <r>
    <x v="18"/>
    <x v="4"/>
    <x v="45"/>
    <x v="2"/>
    <x v="9"/>
    <m/>
    <m/>
    <m/>
    <n v="0"/>
    <m/>
    <n v="0"/>
    <m/>
  </r>
  <r>
    <x v="18"/>
    <x v="4"/>
    <x v="27"/>
    <x v="2"/>
    <x v="9"/>
    <m/>
    <m/>
    <m/>
    <n v="258394"/>
    <m/>
    <n v="258394"/>
    <m/>
  </r>
  <r>
    <x v="18"/>
    <x v="4"/>
    <x v="17"/>
    <x v="2"/>
    <x v="9"/>
    <m/>
    <m/>
    <m/>
    <n v="511487"/>
    <m/>
    <n v="511487"/>
    <m/>
  </r>
  <r>
    <x v="18"/>
    <x v="4"/>
    <x v="56"/>
    <x v="2"/>
    <x v="9"/>
    <m/>
    <m/>
    <m/>
    <n v="106830"/>
    <m/>
    <n v="106830"/>
    <m/>
  </r>
  <r>
    <x v="18"/>
    <x v="4"/>
    <x v="73"/>
    <x v="2"/>
    <x v="9"/>
    <m/>
    <m/>
    <m/>
    <n v="0"/>
    <m/>
    <n v="0"/>
    <m/>
  </r>
  <r>
    <x v="18"/>
    <x v="2"/>
    <x v="87"/>
    <x v="2"/>
    <x v="9"/>
    <m/>
    <m/>
    <m/>
    <n v="235133"/>
    <m/>
    <n v="235133"/>
    <m/>
  </r>
  <r>
    <x v="18"/>
    <x v="2"/>
    <x v="84"/>
    <x v="2"/>
    <x v="9"/>
    <m/>
    <m/>
    <m/>
    <n v="0"/>
    <m/>
    <n v="0"/>
    <m/>
  </r>
  <r>
    <x v="18"/>
    <x v="2"/>
    <x v="20"/>
    <x v="2"/>
    <x v="9"/>
    <m/>
    <m/>
    <m/>
    <n v="17016"/>
    <m/>
    <n v="17016"/>
    <m/>
  </r>
  <r>
    <x v="18"/>
    <x v="2"/>
    <x v="49"/>
    <x v="2"/>
    <x v="9"/>
    <m/>
    <m/>
    <m/>
    <n v="182453"/>
    <m/>
    <n v="182453"/>
    <m/>
  </r>
  <r>
    <x v="18"/>
    <x v="2"/>
    <x v="10"/>
    <x v="2"/>
    <x v="9"/>
    <m/>
    <m/>
    <m/>
    <n v="61538"/>
    <m/>
    <n v="61538"/>
    <m/>
  </r>
  <r>
    <x v="18"/>
    <x v="2"/>
    <x v="110"/>
    <x v="2"/>
    <x v="9"/>
    <m/>
    <m/>
    <m/>
    <n v="0"/>
    <m/>
    <n v="0"/>
    <m/>
  </r>
  <r>
    <x v="18"/>
    <x v="2"/>
    <x v="88"/>
    <x v="2"/>
    <x v="9"/>
    <m/>
    <m/>
    <m/>
    <n v="0"/>
    <m/>
    <n v="0"/>
    <m/>
  </r>
  <r>
    <x v="18"/>
    <x v="2"/>
    <x v="48"/>
    <x v="2"/>
    <x v="9"/>
    <m/>
    <m/>
    <m/>
    <n v="0"/>
    <m/>
    <n v="0"/>
    <m/>
  </r>
  <r>
    <x v="18"/>
    <x v="2"/>
    <x v="47"/>
    <x v="2"/>
    <x v="9"/>
    <m/>
    <m/>
    <m/>
    <n v="327918"/>
    <m/>
    <n v="327918"/>
    <m/>
  </r>
  <r>
    <x v="18"/>
    <x v="2"/>
    <x v="58"/>
    <x v="2"/>
    <x v="9"/>
    <m/>
    <m/>
    <m/>
    <n v="0"/>
    <m/>
    <n v="0"/>
    <m/>
  </r>
  <r>
    <x v="18"/>
    <x v="2"/>
    <x v="112"/>
    <x v="2"/>
    <x v="9"/>
    <m/>
    <m/>
    <m/>
    <n v="0"/>
    <m/>
    <n v="0"/>
    <m/>
  </r>
  <r>
    <x v="18"/>
    <x v="2"/>
    <x v="120"/>
    <x v="2"/>
    <x v="9"/>
    <m/>
    <m/>
    <m/>
    <n v="0"/>
    <m/>
    <n v="0"/>
    <m/>
  </r>
  <r>
    <x v="18"/>
    <x v="2"/>
    <x v="11"/>
    <x v="2"/>
    <x v="9"/>
    <m/>
    <m/>
    <m/>
    <n v="0"/>
    <m/>
    <n v="0"/>
    <m/>
  </r>
  <r>
    <x v="18"/>
    <x v="2"/>
    <x v="4"/>
    <x v="2"/>
    <x v="9"/>
    <m/>
    <m/>
    <m/>
    <n v="49074"/>
    <m/>
    <n v="49074"/>
    <m/>
  </r>
  <r>
    <x v="18"/>
    <x v="2"/>
    <x v="59"/>
    <x v="2"/>
    <x v="9"/>
    <m/>
    <m/>
    <m/>
    <n v="18279"/>
    <m/>
    <n v="18279"/>
    <m/>
  </r>
  <r>
    <x v="18"/>
    <x v="2"/>
    <x v="86"/>
    <x v="2"/>
    <x v="9"/>
    <m/>
    <m/>
    <m/>
    <n v="0"/>
    <m/>
    <n v="0"/>
    <m/>
  </r>
  <r>
    <x v="18"/>
    <x v="2"/>
    <x v="43"/>
    <x v="2"/>
    <x v="9"/>
    <m/>
    <m/>
    <m/>
    <n v="0"/>
    <m/>
    <n v="0"/>
    <m/>
  </r>
  <r>
    <x v="18"/>
    <x v="2"/>
    <x v="81"/>
    <x v="2"/>
    <x v="9"/>
    <m/>
    <m/>
    <m/>
    <n v="0"/>
    <m/>
    <n v="0"/>
    <m/>
  </r>
  <r>
    <x v="18"/>
    <x v="2"/>
    <x v="26"/>
    <x v="2"/>
    <x v="9"/>
    <m/>
    <m/>
    <m/>
    <n v="0"/>
    <m/>
    <n v="0"/>
    <m/>
  </r>
  <r>
    <x v="18"/>
    <x v="2"/>
    <x v="29"/>
    <x v="2"/>
    <x v="9"/>
    <m/>
    <m/>
    <m/>
    <n v="120782"/>
    <m/>
    <n v="120782"/>
    <m/>
  </r>
  <r>
    <x v="18"/>
    <x v="2"/>
    <x v="122"/>
    <x v="2"/>
    <x v="9"/>
    <m/>
    <m/>
    <m/>
    <n v="0"/>
    <m/>
    <n v="0"/>
    <m/>
  </r>
  <r>
    <x v="18"/>
    <x v="3"/>
    <x v="97"/>
    <x v="2"/>
    <x v="9"/>
    <m/>
    <m/>
    <m/>
    <n v="43186"/>
    <m/>
    <n v="43186"/>
    <m/>
  </r>
  <r>
    <x v="18"/>
    <x v="3"/>
    <x v="55"/>
    <x v="2"/>
    <x v="9"/>
    <m/>
    <m/>
    <m/>
    <n v="0"/>
    <m/>
    <n v="0"/>
    <m/>
  </r>
  <r>
    <x v="18"/>
    <x v="3"/>
    <x v="16"/>
    <x v="2"/>
    <x v="9"/>
    <m/>
    <m/>
    <m/>
    <n v="187535"/>
    <m/>
    <n v="187535"/>
    <m/>
  </r>
  <r>
    <x v="18"/>
    <x v="3"/>
    <x v="74"/>
    <x v="2"/>
    <x v="9"/>
    <m/>
    <m/>
    <m/>
    <n v="0"/>
    <m/>
    <n v="0"/>
    <m/>
  </r>
  <r>
    <x v="18"/>
    <x v="3"/>
    <x v="63"/>
    <x v="2"/>
    <x v="9"/>
    <m/>
    <m/>
    <m/>
    <n v="0"/>
    <m/>
    <n v="0"/>
    <m/>
  </r>
  <r>
    <x v="18"/>
    <x v="3"/>
    <x v="38"/>
    <x v="2"/>
    <x v="9"/>
    <m/>
    <m/>
    <m/>
    <n v="641930"/>
    <m/>
    <n v="641930"/>
    <m/>
  </r>
  <r>
    <x v="18"/>
    <x v="3"/>
    <x v="42"/>
    <x v="2"/>
    <x v="9"/>
    <m/>
    <m/>
    <m/>
    <n v="21332"/>
    <m/>
    <n v="21332"/>
    <m/>
  </r>
  <r>
    <x v="18"/>
    <x v="3"/>
    <x v="104"/>
    <x v="2"/>
    <x v="9"/>
    <m/>
    <m/>
    <m/>
    <n v="0"/>
    <m/>
    <n v="0"/>
    <m/>
  </r>
  <r>
    <x v="18"/>
    <x v="3"/>
    <x v="111"/>
    <x v="2"/>
    <x v="9"/>
    <m/>
    <m/>
    <m/>
    <n v="0"/>
    <m/>
    <n v="0"/>
    <m/>
  </r>
  <r>
    <x v="18"/>
    <x v="3"/>
    <x v="134"/>
    <x v="2"/>
    <x v="9"/>
    <m/>
    <m/>
    <m/>
    <n v="0"/>
    <m/>
    <n v="0"/>
    <m/>
  </r>
  <r>
    <x v="18"/>
    <x v="3"/>
    <x v="51"/>
    <x v="2"/>
    <x v="9"/>
    <m/>
    <m/>
    <m/>
    <n v="0"/>
    <m/>
    <n v="0"/>
    <m/>
  </r>
  <r>
    <x v="18"/>
    <x v="3"/>
    <x v="98"/>
    <x v="2"/>
    <x v="9"/>
    <m/>
    <m/>
    <m/>
    <n v="0"/>
    <m/>
    <n v="0"/>
    <m/>
  </r>
  <r>
    <x v="18"/>
    <x v="3"/>
    <x v="119"/>
    <x v="2"/>
    <x v="9"/>
    <m/>
    <m/>
    <m/>
    <n v="0"/>
    <m/>
    <n v="0"/>
    <m/>
  </r>
  <r>
    <x v="18"/>
    <x v="3"/>
    <x v="190"/>
    <x v="2"/>
    <x v="9"/>
    <m/>
    <m/>
    <m/>
    <n v="0"/>
    <m/>
    <n v="0"/>
    <m/>
  </r>
  <r>
    <x v="18"/>
    <x v="1"/>
    <x v="23"/>
    <x v="2"/>
    <x v="9"/>
    <m/>
    <m/>
    <m/>
    <n v="0"/>
    <m/>
    <n v="0"/>
    <m/>
  </r>
  <r>
    <x v="18"/>
    <x v="1"/>
    <x v="24"/>
    <x v="2"/>
    <x v="9"/>
    <m/>
    <m/>
    <m/>
    <n v="0"/>
    <m/>
    <n v="0"/>
    <m/>
  </r>
  <r>
    <x v="18"/>
    <x v="1"/>
    <x v="79"/>
    <x v="2"/>
    <x v="9"/>
    <m/>
    <m/>
    <m/>
    <n v="4200"/>
    <m/>
    <n v="4200"/>
    <m/>
  </r>
  <r>
    <x v="18"/>
    <x v="1"/>
    <x v="41"/>
    <x v="2"/>
    <x v="9"/>
    <m/>
    <m/>
    <m/>
    <n v="38085"/>
    <m/>
    <n v="38085"/>
    <m/>
  </r>
  <r>
    <x v="18"/>
    <x v="1"/>
    <x v="2"/>
    <x v="2"/>
    <x v="9"/>
    <m/>
    <m/>
    <m/>
    <n v="1344915"/>
    <m/>
    <n v="1344915"/>
    <m/>
  </r>
  <r>
    <x v="18"/>
    <x v="1"/>
    <x v="21"/>
    <x v="2"/>
    <x v="9"/>
    <m/>
    <m/>
    <m/>
    <n v="22800"/>
    <m/>
    <n v="22800"/>
    <m/>
  </r>
  <r>
    <x v="18"/>
    <x v="1"/>
    <x v="5"/>
    <x v="2"/>
    <x v="9"/>
    <m/>
    <m/>
    <m/>
    <n v="191357"/>
    <m/>
    <n v="191357"/>
    <m/>
  </r>
  <r>
    <x v="18"/>
    <x v="1"/>
    <x v="37"/>
    <x v="2"/>
    <x v="9"/>
    <m/>
    <m/>
    <m/>
    <n v="0"/>
    <m/>
    <n v="0"/>
    <m/>
  </r>
  <r>
    <x v="18"/>
    <x v="1"/>
    <x v="19"/>
    <x v="2"/>
    <x v="9"/>
    <m/>
    <m/>
    <m/>
    <n v="100123"/>
    <m/>
    <n v="100123"/>
    <m/>
  </r>
  <r>
    <x v="18"/>
    <x v="1"/>
    <x v="30"/>
    <x v="2"/>
    <x v="9"/>
    <m/>
    <m/>
    <m/>
    <n v="0"/>
    <m/>
    <n v="0"/>
    <m/>
  </r>
  <r>
    <x v="18"/>
    <x v="1"/>
    <x v="14"/>
    <x v="2"/>
    <x v="9"/>
    <m/>
    <m/>
    <m/>
    <n v="242087"/>
    <m/>
    <n v="242087"/>
    <m/>
  </r>
  <r>
    <x v="18"/>
    <x v="1"/>
    <x v="6"/>
    <x v="2"/>
    <x v="9"/>
    <m/>
    <m/>
    <m/>
    <n v="110155"/>
    <m/>
    <n v="110155"/>
    <m/>
  </r>
  <r>
    <x v="18"/>
    <x v="1"/>
    <x v="25"/>
    <x v="2"/>
    <x v="9"/>
    <m/>
    <m/>
    <m/>
    <n v="1200"/>
    <m/>
    <n v="1200"/>
    <m/>
  </r>
  <r>
    <x v="18"/>
    <x v="1"/>
    <x v="28"/>
    <x v="2"/>
    <x v="9"/>
    <m/>
    <m/>
    <m/>
    <n v="3600"/>
    <m/>
    <n v="3600"/>
    <m/>
  </r>
  <r>
    <x v="18"/>
    <x v="1"/>
    <x v="169"/>
    <x v="2"/>
    <x v="9"/>
    <m/>
    <m/>
    <m/>
    <n v="0"/>
    <m/>
    <n v="0"/>
    <m/>
  </r>
  <r>
    <x v="18"/>
    <x v="1"/>
    <x v="64"/>
    <x v="2"/>
    <x v="9"/>
    <m/>
    <m/>
    <m/>
    <n v="1800"/>
    <m/>
    <n v="1800"/>
    <m/>
  </r>
  <r>
    <x v="18"/>
    <x v="1"/>
    <x v="75"/>
    <x v="2"/>
    <x v="9"/>
    <m/>
    <m/>
    <m/>
    <n v="0"/>
    <m/>
    <n v="0"/>
    <m/>
  </r>
  <r>
    <x v="18"/>
    <x v="1"/>
    <x v="94"/>
    <x v="2"/>
    <x v="9"/>
    <m/>
    <m/>
    <m/>
    <n v="0"/>
    <m/>
    <n v="0"/>
    <m/>
  </r>
  <r>
    <x v="18"/>
    <x v="1"/>
    <x v="163"/>
    <x v="2"/>
    <x v="9"/>
    <m/>
    <m/>
    <m/>
    <n v="0"/>
    <m/>
    <n v="0"/>
    <m/>
  </r>
  <r>
    <x v="18"/>
    <x v="1"/>
    <x v="166"/>
    <x v="2"/>
    <x v="9"/>
    <m/>
    <m/>
    <m/>
    <n v="0"/>
    <m/>
    <n v="0"/>
    <m/>
  </r>
  <r>
    <x v="18"/>
    <x v="1"/>
    <x v="116"/>
    <x v="2"/>
    <x v="9"/>
    <m/>
    <m/>
    <m/>
    <n v="0"/>
    <m/>
    <n v="0"/>
    <m/>
  </r>
  <r>
    <x v="18"/>
    <x v="1"/>
    <x v="145"/>
    <x v="2"/>
    <x v="9"/>
    <m/>
    <m/>
    <m/>
    <n v="0"/>
    <m/>
    <n v="0"/>
    <m/>
  </r>
  <r>
    <x v="18"/>
    <x v="1"/>
    <x v="150"/>
    <x v="2"/>
    <x v="9"/>
    <m/>
    <m/>
    <m/>
    <n v="0"/>
    <m/>
    <n v="0"/>
    <m/>
  </r>
  <r>
    <x v="18"/>
    <x v="1"/>
    <x v="118"/>
    <x v="2"/>
    <x v="9"/>
    <m/>
    <m/>
    <m/>
    <n v="0"/>
    <m/>
    <n v="0"/>
    <m/>
  </r>
  <r>
    <x v="18"/>
    <x v="1"/>
    <x v="153"/>
    <x v="2"/>
    <x v="9"/>
    <m/>
    <m/>
    <m/>
    <n v="0"/>
    <m/>
    <n v="0"/>
    <m/>
  </r>
  <r>
    <x v="18"/>
    <x v="1"/>
    <x v="129"/>
    <x v="2"/>
    <x v="9"/>
    <m/>
    <m/>
    <m/>
    <n v="0"/>
    <m/>
    <n v="0"/>
    <m/>
  </r>
  <r>
    <x v="18"/>
    <x v="1"/>
    <x v="93"/>
    <x v="2"/>
    <x v="9"/>
    <m/>
    <m/>
    <m/>
    <n v="0"/>
    <m/>
    <n v="0"/>
    <m/>
  </r>
  <r>
    <x v="18"/>
    <x v="1"/>
    <x v="67"/>
    <x v="2"/>
    <x v="9"/>
    <m/>
    <m/>
    <m/>
    <n v="0"/>
    <m/>
    <n v="0"/>
    <m/>
  </r>
  <r>
    <x v="18"/>
    <x v="1"/>
    <x v="85"/>
    <x v="2"/>
    <x v="9"/>
    <m/>
    <m/>
    <m/>
    <n v="0"/>
    <m/>
    <n v="0"/>
    <m/>
  </r>
  <r>
    <x v="18"/>
    <x v="1"/>
    <x v="99"/>
    <x v="2"/>
    <x v="9"/>
    <m/>
    <m/>
    <m/>
    <n v="0"/>
    <m/>
    <n v="0"/>
    <m/>
  </r>
  <r>
    <x v="18"/>
    <x v="1"/>
    <x v="123"/>
    <x v="2"/>
    <x v="9"/>
    <m/>
    <m/>
    <m/>
    <n v="0"/>
    <m/>
    <n v="0"/>
    <m/>
  </r>
  <r>
    <x v="18"/>
    <x v="1"/>
    <x v="100"/>
    <x v="2"/>
    <x v="9"/>
    <m/>
    <m/>
    <m/>
    <n v="0"/>
    <m/>
    <n v="0"/>
    <m/>
  </r>
  <r>
    <x v="18"/>
    <x v="1"/>
    <x v="3"/>
    <x v="2"/>
    <x v="9"/>
    <m/>
    <m/>
    <m/>
    <n v="382017"/>
    <m/>
    <n v="382017"/>
    <m/>
  </r>
  <r>
    <x v="18"/>
    <x v="1"/>
    <x v="13"/>
    <x v="2"/>
    <x v="9"/>
    <m/>
    <m/>
    <m/>
    <n v="0"/>
    <m/>
    <n v="0"/>
    <m/>
  </r>
  <r>
    <x v="18"/>
    <x v="1"/>
    <x v="15"/>
    <x v="2"/>
    <x v="9"/>
    <m/>
    <m/>
    <m/>
    <n v="75447"/>
    <m/>
    <n v="75447"/>
    <m/>
  </r>
  <r>
    <x v="18"/>
    <x v="1"/>
    <x v="76"/>
    <x v="2"/>
    <x v="9"/>
    <m/>
    <m/>
    <m/>
    <n v="0"/>
    <m/>
    <n v="0"/>
    <m/>
  </r>
  <r>
    <x v="18"/>
    <x v="1"/>
    <x v="92"/>
    <x v="2"/>
    <x v="9"/>
    <m/>
    <m/>
    <m/>
    <n v="0"/>
    <m/>
    <n v="0"/>
    <m/>
  </r>
  <r>
    <x v="18"/>
    <x v="1"/>
    <x v="125"/>
    <x v="2"/>
    <x v="9"/>
    <m/>
    <m/>
    <m/>
    <n v="0"/>
    <m/>
    <n v="0"/>
    <m/>
  </r>
  <r>
    <x v="18"/>
    <x v="1"/>
    <x v="187"/>
    <x v="2"/>
    <x v="9"/>
    <m/>
    <m/>
    <m/>
    <n v="0"/>
    <m/>
    <n v="0"/>
    <m/>
  </r>
  <r>
    <x v="18"/>
    <x v="1"/>
    <x v="147"/>
    <x v="2"/>
    <x v="9"/>
    <m/>
    <m/>
    <m/>
    <n v="0"/>
    <m/>
    <n v="0"/>
    <m/>
  </r>
  <r>
    <x v="18"/>
    <x v="1"/>
    <x v="127"/>
    <x v="2"/>
    <x v="9"/>
    <m/>
    <m/>
    <m/>
    <n v="0"/>
    <m/>
    <n v="0"/>
    <m/>
  </r>
  <r>
    <x v="18"/>
    <x v="1"/>
    <x v="141"/>
    <x v="2"/>
    <x v="9"/>
    <m/>
    <m/>
    <m/>
    <n v="0"/>
    <m/>
    <n v="0"/>
    <m/>
  </r>
  <r>
    <x v="18"/>
    <x v="5"/>
    <x v="89"/>
    <x v="2"/>
    <x v="9"/>
    <m/>
    <m/>
    <m/>
    <n v="0"/>
    <m/>
    <n v="0"/>
    <m/>
  </r>
  <r>
    <x v="18"/>
    <x v="5"/>
    <x v="69"/>
    <x v="2"/>
    <x v="9"/>
    <m/>
    <m/>
    <m/>
    <n v="271551"/>
    <m/>
    <n v="271551"/>
    <m/>
  </r>
  <r>
    <x v="18"/>
    <x v="5"/>
    <x v="33"/>
    <x v="2"/>
    <x v="9"/>
    <m/>
    <m/>
    <m/>
    <n v="603057"/>
    <m/>
    <n v="603057"/>
    <m/>
  </r>
  <r>
    <x v="18"/>
    <x v="5"/>
    <x v="39"/>
    <x v="2"/>
    <x v="9"/>
    <m/>
    <m/>
    <m/>
    <n v="261180"/>
    <m/>
    <n v="261180"/>
    <m/>
  </r>
  <r>
    <x v="18"/>
    <x v="5"/>
    <x v="22"/>
    <x v="2"/>
    <x v="9"/>
    <m/>
    <m/>
    <m/>
    <n v="443885"/>
    <m/>
    <n v="443885"/>
    <m/>
  </r>
  <r>
    <x v="18"/>
    <x v="5"/>
    <x v="66"/>
    <x v="2"/>
    <x v="9"/>
    <m/>
    <m/>
    <m/>
    <n v="551426"/>
    <m/>
    <n v="551426"/>
    <m/>
  </r>
  <r>
    <x v="18"/>
    <x v="7"/>
    <x v="121"/>
    <x v="2"/>
    <x v="9"/>
    <m/>
    <m/>
    <m/>
    <n v="0"/>
    <m/>
    <n v="0"/>
    <m/>
  </r>
  <r>
    <x v="18"/>
    <x v="7"/>
    <x v="52"/>
    <x v="2"/>
    <x v="9"/>
    <m/>
    <m/>
    <m/>
    <n v="0"/>
    <m/>
    <n v="0"/>
    <m/>
  </r>
  <r>
    <x v="18"/>
    <x v="7"/>
    <x v="82"/>
    <x v="2"/>
    <x v="9"/>
    <m/>
    <m/>
    <m/>
    <n v="0"/>
    <m/>
    <n v="0"/>
    <m/>
  </r>
  <r>
    <x v="18"/>
    <x v="7"/>
    <x v="117"/>
    <x v="2"/>
    <x v="9"/>
    <m/>
    <m/>
    <m/>
    <n v="0"/>
    <m/>
    <n v="0"/>
    <m/>
  </r>
  <r>
    <x v="18"/>
    <x v="7"/>
    <x v="115"/>
    <x v="2"/>
    <x v="9"/>
    <m/>
    <m/>
    <m/>
    <n v="0"/>
    <m/>
    <n v="0"/>
    <m/>
  </r>
  <r>
    <x v="18"/>
    <x v="7"/>
    <x v="139"/>
    <x v="2"/>
    <x v="9"/>
    <m/>
    <m/>
    <m/>
    <n v="0"/>
    <m/>
    <n v="0"/>
    <m/>
  </r>
  <r>
    <x v="18"/>
    <x v="7"/>
    <x v="72"/>
    <x v="2"/>
    <x v="9"/>
    <m/>
    <m/>
    <m/>
    <n v="0"/>
    <m/>
    <n v="0"/>
    <m/>
  </r>
  <r>
    <x v="18"/>
    <x v="7"/>
    <x v="62"/>
    <x v="2"/>
    <x v="9"/>
    <m/>
    <m/>
    <m/>
    <n v="0"/>
    <m/>
    <n v="0"/>
    <m/>
  </r>
  <r>
    <x v="18"/>
    <x v="7"/>
    <x v="133"/>
    <x v="2"/>
    <x v="9"/>
    <m/>
    <m/>
    <m/>
    <n v="0"/>
    <m/>
    <n v="0"/>
    <m/>
  </r>
  <r>
    <x v="18"/>
    <x v="7"/>
    <x v="149"/>
    <x v="2"/>
    <x v="9"/>
    <m/>
    <m/>
    <m/>
    <n v="0"/>
    <m/>
    <n v="0"/>
    <m/>
  </r>
  <r>
    <x v="18"/>
    <x v="7"/>
    <x v="130"/>
    <x v="2"/>
    <x v="9"/>
    <m/>
    <m/>
    <m/>
    <n v="0"/>
    <m/>
    <n v="0"/>
    <m/>
  </r>
  <r>
    <x v="18"/>
    <x v="7"/>
    <x v="259"/>
    <x v="2"/>
    <x v="9"/>
    <m/>
    <m/>
    <m/>
    <n v="0"/>
    <m/>
    <n v="0"/>
    <m/>
  </r>
  <r>
    <x v="18"/>
    <x v="9"/>
    <x v="106"/>
    <x v="2"/>
    <x v="9"/>
    <m/>
    <m/>
    <m/>
    <n v="0"/>
    <m/>
    <n v="0"/>
    <m/>
  </r>
  <r>
    <x v="18"/>
    <x v="9"/>
    <x v="107"/>
    <x v="2"/>
    <x v="9"/>
    <m/>
    <m/>
    <m/>
    <n v="0"/>
    <m/>
    <n v="0"/>
    <m/>
  </r>
  <r>
    <x v="18"/>
    <x v="9"/>
    <x v="126"/>
    <x v="2"/>
    <x v="9"/>
    <m/>
    <m/>
    <m/>
    <n v="0"/>
    <m/>
    <n v="0"/>
    <m/>
  </r>
  <r>
    <x v="18"/>
    <x v="9"/>
    <x v="154"/>
    <x v="2"/>
    <x v="9"/>
    <m/>
    <m/>
    <m/>
    <n v="0"/>
    <m/>
    <n v="0"/>
    <m/>
  </r>
  <r>
    <x v="18"/>
    <x v="9"/>
    <x v="95"/>
    <x v="2"/>
    <x v="9"/>
    <m/>
    <m/>
    <m/>
    <n v="0"/>
    <m/>
    <n v="0"/>
    <m/>
  </r>
  <r>
    <x v="18"/>
    <x v="9"/>
    <x v="161"/>
    <x v="2"/>
    <x v="9"/>
    <m/>
    <m/>
    <m/>
    <n v="0"/>
    <m/>
    <n v="0"/>
    <m/>
  </r>
  <r>
    <x v="18"/>
    <x v="9"/>
    <x v="158"/>
    <x v="2"/>
    <x v="9"/>
    <m/>
    <m/>
    <m/>
    <n v="0"/>
    <m/>
    <n v="0"/>
    <m/>
  </r>
  <r>
    <x v="18"/>
    <x v="9"/>
    <x v="148"/>
    <x v="2"/>
    <x v="9"/>
    <m/>
    <m/>
    <m/>
    <n v="0"/>
    <m/>
    <n v="0"/>
    <m/>
  </r>
  <r>
    <x v="18"/>
    <x v="9"/>
    <x v="142"/>
    <x v="2"/>
    <x v="9"/>
    <m/>
    <m/>
    <m/>
    <n v="0"/>
    <m/>
    <n v="0"/>
    <m/>
  </r>
  <r>
    <x v="18"/>
    <x v="9"/>
    <x v="137"/>
    <x v="2"/>
    <x v="9"/>
    <m/>
    <m/>
    <m/>
    <n v="0"/>
    <m/>
    <n v="0"/>
    <m/>
  </r>
  <r>
    <x v="18"/>
    <x v="9"/>
    <x v="146"/>
    <x v="2"/>
    <x v="9"/>
    <m/>
    <m/>
    <m/>
    <n v="0"/>
    <m/>
    <n v="0"/>
    <m/>
  </r>
  <r>
    <x v="18"/>
    <x v="9"/>
    <x v="159"/>
    <x v="2"/>
    <x v="9"/>
    <m/>
    <m/>
    <m/>
    <n v="0"/>
    <m/>
    <n v="0"/>
    <m/>
  </r>
  <r>
    <x v="18"/>
    <x v="9"/>
    <x v="170"/>
    <x v="2"/>
    <x v="9"/>
    <m/>
    <m/>
    <m/>
    <n v="0"/>
    <m/>
    <n v="0"/>
    <m/>
  </r>
  <r>
    <x v="18"/>
    <x v="12"/>
    <x v="157"/>
    <x v="2"/>
    <x v="9"/>
    <m/>
    <m/>
    <m/>
    <n v="0"/>
    <m/>
    <n v="0"/>
    <m/>
  </r>
  <r>
    <x v="18"/>
    <x v="12"/>
    <x v="156"/>
    <x v="2"/>
    <x v="9"/>
    <m/>
    <m/>
    <m/>
    <n v="0"/>
    <m/>
    <n v="0"/>
    <m/>
  </r>
  <r>
    <x v="18"/>
    <x v="12"/>
    <x v="260"/>
    <x v="2"/>
    <x v="9"/>
    <m/>
    <m/>
    <m/>
    <n v="0"/>
    <m/>
    <n v="0"/>
    <m/>
  </r>
  <r>
    <x v="18"/>
    <x v="0"/>
    <x v="9"/>
    <x v="2"/>
    <x v="9"/>
    <m/>
    <m/>
    <m/>
    <n v="7200"/>
    <m/>
    <n v="7200"/>
    <m/>
  </r>
  <r>
    <x v="18"/>
    <x v="0"/>
    <x v="0"/>
    <x v="2"/>
    <x v="9"/>
    <m/>
    <m/>
    <m/>
    <n v="0"/>
    <m/>
    <n v="0"/>
    <m/>
  </r>
  <r>
    <x v="18"/>
    <x v="0"/>
    <x v="68"/>
    <x v="2"/>
    <x v="9"/>
    <m/>
    <m/>
    <m/>
    <n v="0"/>
    <m/>
    <n v="0"/>
    <m/>
  </r>
  <r>
    <x v="18"/>
    <x v="0"/>
    <x v="128"/>
    <x v="2"/>
    <x v="9"/>
    <m/>
    <m/>
    <m/>
    <n v="0"/>
    <m/>
    <n v="0"/>
    <m/>
  </r>
  <r>
    <x v="18"/>
    <x v="0"/>
    <x v="124"/>
    <x v="2"/>
    <x v="9"/>
    <m/>
    <m/>
    <m/>
    <n v="0"/>
    <m/>
    <n v="0"/>
    <m/>
  </r>
  <r>
    <x v="18"/>
    <x v="0"/>
    <x v="12"/>
    <x v="2"/>
    <x v="9"/>
    <m/>
    <m/>
    <m/>
    <n v="0"/>
    <m/>
    <n v="0"/>
    <m/>
  </r>
  <r>
    <x v="18"/>
    <x v="0"/>
    <x v="40"/>
    <x v="2"/>
    <x v="9"/>
    <m/>
    <m/>
    <m/>
    <n v="0"/>
    <m/>
    <n v="0"/>
    <m/>
  </r>
  <r>
    <x v="18"/>
    <x v="0"/>
    <x v="70"/>
    <x v="2"/>
    <x v="9"/>
    <m/>
    <m/>
    <m/>
    <n v="0"/>
    <m/>
    <n v="0"/>
    <m/>
  </r>
  <r>
    <x v="18"/>
    <x v="0"/>
    <x v="77"/>
    <x v="2"/>
    <x v="9"/>
    <m/>
    <m/>
    <m/>
    <n v="0"/>
    <m/>
    <n v="0"/>
    <m/>
  </r>
  <r>
    <x v="18"/>
    <x v="0"/>
    <x v="131"/>
    <x v="2"/>
    <x v="9"/>
    <m/>
    <m/>
    <m/>
    <n v="0"/>
    <m/>
    <n v="0"/>
    <m/>
  </r>
  <r>
    <x v="18"/>
    <x v="0"/>
    <x v="7"/>
    <x v="2"/>
    <x v="9"/>
    <m/>
    <m/>
    <m/>
    <n v="0"/>
    <m/>
    <n v="0"/>
    <m/>
  </r>
  <r>
    <x v="18"/>
    <x v="0"/>
    <x v="50"/>
    <x v="2"/>
    <x v="9"/>
    <m/>
    <m/>
    <m/>
    <n v="0"/>
    <m/>
    <n v="0"/>
    <m/>
  </r>
  <r>
    <x v="18"/>
    <x v="0"/>
    <x v="1"/>
    <x v="2"/>
    <x v="9"/>
    <m/>
    <m/>
    <m/>
    <n v="0"/>
    <m/>
    <n v="0"/>
    <m/>
  </r>
  <r>
    <x v="18"/>
    <x v="0"/>
    <x v="8"/>
    <x v="2"/>
    <x v="9"/>
    <m/>
    <m/>
    <m/>
    <n v="0"/>
    <m/>
    <n v="0"/>
    <m/>
  </r>
  <r>
    <x v="18"/>
    <x v="0"/>
    <x v="60"/>
    <x v="2"/>
    <x v="9"/>
    <m/>
    <m/>
    <m/>
    <n v="0"/>
    <m/>
    <n v="0"/>
    <m/>
  </r>
  <r>
    <x v="18"/>
    <x v="0"/>
    <x v="78"/>
    <x v="2"/>
    <x v="9"/>
    <m/>
    <m/>
    <m/>
    <n v="0"/>
    <m/>
    <n v="0"/>
    <m/>
  </r>
  <r>
    <x v="18"/>
    <x v="0"/>
    <x v="101"/>
    <x v="2"/>
    <x v="9"/>
    <m/>
    <m/>
    <m/>
    <n v="0"/>
    <m/>
    <n v="0"/>
    <m/>
  </r>
  <r>
    <x v="18"/>
    <x v="0"/>
    <x v="32"/>
    <x v="2"/>
    <x v="9"/>
    <m/>
    <m/>
    <m/>
    <n v="0"/>
    <m/>
    <n v="0"/>
    <m/>
  </r>
  <r>
    <x v="18"/>
    <x v="0"/>
    <x v="132"/>
    <x v="2"/>
    <x v="9"/>
    <m/>
    <m/>
    <m/>
    <n v="0"/>
    <m/>
    <n v="0"/>
    <m/>
  </r>
  <r>
    <x v="18"/>
    <x v="0"/>
    <x v="162"/>
    <x v="2"/>
    <x v="9"/>
    <m/>
    <m/>
    <m/>
    <n v="0"/>
    <m/>
    <n v="0"/>
    <m/>
  </r>
  <r>
    <x v="18"/>
    <x v="0"/>
    <x v="18"/>
    <x v="2"/>
    <x v="9"/>
    <m/>
    <m/>
    <m/>
    <n v="0"/>
    <m/>
    <n v="0"/>
    <m/>
  </r>
  <r>
    <x v="18"/>
    <x v="0"/>
    <x v="46"/>
    <x v="2"/>
    <x v="9"/>
    <m/>
    <m/>
    <m/>
    <n v="0"/>
    <m/>
    <n v="0"/>
    <m/>
  </r>
  <r>
    <x v="18"/>
    <x v="0"/>
    <x v="31"/>
    <x v="2"/>
    <x v="9"/>
    <m/>
    <m/>
    <m/>
    <n v="0"/>
    <m/>
    <n v="0"/>
    <m/>
  </r>
  <r>
    <x v="18"/>
    <x v="0"/>
    <x v="96"/>
    <x v="2"/>
    <x v="9"/>
    <m/>
    <m/>
    <m/>
    <n v="0"/>
    <m/>
    <n v="0"/>
    <m/>
  </r>
  <r>
    <x v="18"/>
    <x v="0"/>
    <x v="54"/>
    <x v="2"/>
    <x v="9"/>
    <m/>
    <m/>
    <m/>
    <n v="0"/>
    <m/>
    <n v="0"/>
    <m/>
  </r>
  <r>
    <x v="18"/>
    <x v="0"/>
    <x v="103"/>
    <x v="2"/>
    <x v="9"/>
    <m/>
    <m/>
    <m/>
    <n v="0"/>
    <m/>
    <n v="0"/>
    <m/>
  </r>
  <r>
    <x v="18"/>
    <x v="11"/>
    <x v="113"/>
    <x v="2"/>
    <x v="0"/>
    <m/>
    <m/>
    <m/>
    <m/>
    <m/>
    <n v="0"/>
    <n v="971"/>
  </r>
  <r>
    <x v="18"/>
    <x v="6"/>
    <x v="108"/>
    <x v="2"/>
    <x v="0"/>
    <m/>
    <m/>
    <m/>
    <m/>
    <m/>
    <n v="0"/>
    <n v="150"/>
  </r>
  <r>
    <x v="18"/>
    <x v="6"/>
    <x v="91"/>
    <x v="2"/>
    <x v="0"/>
    <m/>
    <m/>
    <m/>
    <m/>
    <m/>
    <n v="0"/>
    <n v="210"/>
  </r>
  <r>
    <x v="18"/>
    <x v="6"/>
    <x v="80"/>
    <x v="2"/>
    <x v="0"/>
    <m/>
    <m/>
    <m/>
    <m/>
    <m/>
    <n v="0"/>
    <n v="168"/>
  </r>
  <r>
    <x v="18"/>
    <x v="6"/>
    <x v="44"/>
    <x v="2"/>
    <x v="0"/>
    <m/>
    <m/>
    <m/>
    <m/>
    <m/>
    <n v="0"/>
    <n v="457"/>
  </r>
  <r>
    <x v="18"/>
    <x v="6"/>
    <x v="90"/>
    <x v="2"/>
    <x v="0"/>
    <m/>
    <m/>
    <m/>
    <m/>
    <m/>
    <n v="0"/>
    <n v="254"/>
  </r>
  <r>
    <x v="18"/>
    <x v="6"/>
    <x v="177"/>
    <x v="2"/>
    <x v="0"/>
    <m/>
    <m/>
    <m/>
    <m/>
    <m/>
    <n v="0"/>
    <n v="0"/>
  </r>
  <r>
    <x v="18"/>
    <x v="6"/>
    <x v="61"/>
    <x v="2"/>
    <x v="0"/>
    <m/>
    <m/>
    <m/>
    <m/>
    <m/>
    <n v="0"/>
    <n v="95"/>
  </r>
  <r>
    <x v="18"/>
    <x v="6"/>
    <x v="105"/>
    <x v="2"/>
    <x v="0"/>
    <m/>
    <m/>
    <m/>
    <m/>
    <m/>
    <n v="0"/>
    <n v="287"/>
  </r>
  <r>
    <x v="18"/>
    <x v="6"/>
    <x v="138"/>
    <x v="2"/>
    <x v="0"/>
    <m/>
    <m/>
    <m/>
    <m/>
    <m/>
    <n v="0"/>
    <n v="93"/>
  </r>
  <r>
    <x v="18"/>
    <x v="8"/>
    <x v="136"/>
    <x v="2"/>
    <x v="0"/>
    <m/>
    <m/>
    <m/>
    <m/>
    <m/>
    <n v="0"/>
    <n v="0"/>
  </r>
  <r>
    <x v="18"/>
    <x v="8"/>
    <x v="182"/>
    <x v="2"/>
    <x v="0"/>
    <m/>
    <m/>
    <m/>
    <m/>
    <m/>
    <n v="0"/>
    <n v="0"/>
  </r>
  <r>
    <x v="18"/>
    <x v="8"/>
    <x v="179"/>
    <x v="2"/>
    <x v="0"/>
    <m/>
    <m/>
    <m/>
    <m/>
    <m/>
    <n v="0"/>
    <n v="0"/>
  </r>
  <r>
    <x v="18"/>
    <x v="8"/>
    <x v="135"/>
    <x v="2"/>
    <x v="0"/>
    <m/>
    <m/>
    <m/>
    <m/>
    <m/>
    <n v="0"/>
    <n v="100"/>
  </r>
  <r>
    <x v="18"/>
    <x v="8"/>
    <x v="114"/>
    <x v="2"/>
    <x v="0"/>
    <m/>
    <m/>
    <m/>
    <m/>
    <m/>
    <n v="0"/>
    <n v="0"/>
  </r>
  <r>
    <x v="18"/>
    <x v="8"/>
    <x v="175"/>
    <x v="2"/>
    <x v="0"/>
    <m/>
    <m/>
    <m/>
    <m/>
    <m/>
    <n v="0"/>
    <n v="0"/>
  </r>
  <r>
    <x v="18"/>
    <x v="8"/>
    <x v="221"/>
    <x v="2"/>
    <x v="0"/>
    <m/>
    <m/>
    <m/>
    <m/>
    <m/>
    <n v="0"/>
    <n v="0"/>
  </r>
  <r>
    <x v="18"/>
    <x v="8"/>
    <x v="71"/>
    <x v="2"/>
    <x v="0"/>
    <m/>
    <m/>
    <m/>
    <m/>
    <m/>
    <n v="0"/>
    <n v="17"/>
  </r>
  <r>
    <x v="18"/>
    <x v="8"/>
    <x v="171"/>
    <x v="2"/>
    <x v="0"/>
    <m/>
    <m/>
    <m/>
    <m/>
    <m/>
    <n v="0"/>
    <n v="0"/>
  </r>
  <r>
    <x v="18"/>
    <x v="8"/>
    <x v="83"/>
    <x v="2"/>
    <x v="0"/>
    <m/>
    <m/>
    <m/>
    <m/>
    <m/>
    <n v="0"/>
    <n v="28"/>
  </r>
  <r>
    <x v="18"/>
    <x v="10"/>
    <x v="109"/>
    <x v="2"/>
    <x v="0"/>
    <m/>
    <m/>
    <m/>
    <m/>
    <m/>
    <n v="0"/>
    <n v="30"/>
  </r>
  <r>
    <x v="18"/>
    <x v="10"/>
    <x v="144"/>
    <x v="2"/>
    <x v="0"/>
    <m/>
    <m/>
    <m/>
    <m/>
    <m/>
    <n v="0"/>
    <n v="0"/>
  </r>
  <r>
    <x v="18"/>
    <x v="4"/>
    <x v="36"/>
    <x v="2"/>
    <x v="0"/>
    <m/>
    <m/>
    <m/>
    <m/>
    <m/>
    <n v="0"/>
    <n v="14955"/>
  </r>
  <r>
    <x v="18"/>
    <x v="4"/>
    <x v="57"/>
    <x v="2"/>
    <x v="0"/>
    <m/>
    <m/>
    <m/>
    <m/>
    <m/>
    <n v="0"/>
    <n v="10180"/>
  </r>
  <r>
    <x v="18"/>
    <x v="4"/>
    <x v="35"/>
    <x v="2"/>
    <x v="0"/>
    <m/>
    <m/>
    <m/>
    <m/>
    <m/>
    <n v="0"/>
    <n v="21159"/>
  </r>
  <r>
    <x v="18"/>
    <x v="4"/>
    <x v="34"/>
    <x v="2"/>
    <x v="0"/>
    <m/>
    <m/>
    <m/>
    <m/>
    <m/>
    <n v="0"/>
    <n v="21488"/>
  </r>
  <r>
    <x v="18"/>
    <x v="4"/>
    <x v="155"/>
    <x v="2"/>
    <x v="0"/>
    <m/>
    <m/>
    <m/>
    <m/>
    <m/>
    <n v="0"/>
    <n v="380"/>
  </r>
  <r>
    <x v="18"/>
    <x v="4"/>
    <x v="65"/>
    <x v="2"/>
    <x v="0"/>
    <m/>
    <m/>
    <m/>
    <m/>
    <m/>
    <n v="0"/>
    <n v="13115"/>
  </r>
  <r>
    <x v="18"/>
    <x v="4"/>
    <x v="53"/>
    <x v="2"/>
    <x v="0"/>
    <m/>
    <m/>
    <m/>
    <m/>
    <m/>
    <n v="0"/>
    <n v="11186"/>
  </r>
  <r>
    <x v="18"/>
    <x v="4"/>
    <x v="45"/>
    <x v="2"/>
    <x v="0"/>
    <m/>
    <m/>
    <m/>
    <m/>
    <m/>
    <n v="0"/>
    <n v="6551"/>
  </r>
  <r>
    <x v="18"/>
    <x v="4"/>
    <x v="27"/>
    <x v="2"/>
    <x v="0"/>
    <m/>
    <m/>
    <m/>
    <m/>
    <m/>
    <n v="0"/>
    <n v="48206"/>
  </r>
  <r>
    <x v="18"/>
    <x v="4"/>
    <x v="17"/>
    <x v="2"/>
    <x v="0"/>
    <m/>
    <m/>
    <m/>
    <m/>
    <m/>
    <n v="0"/>
    <n v="29139"/>
  </r>
  <r>
    <x v="18"/>
    <x v="4"/>
    <x v="56"/>
    <x v="2"/>
    <x v="0"/>
    <m/>
    <m/>
    <m/>
    <m/>
    <m/>
    <n v="0"/>
    <n v="10113"/>
  </r>
  <r>
    <x v="18"/>
    <x v="4"/>
    <x v="73"/>
    <x v="2"/>
    <x v="0"/>
    <m/>
    <m/>
    <m/>
    <m/>
    <m/>
    <n v="0"/>
    <n v="2266"/>
  </r>
  <r>
    <x v="18"/>
    <x v="2"/>
    <x v="87"/>
    <x v="2"/>
    <x v="0"/>
    <m/>
    <m/>
    <m/>
    <m/>
    <m/>
    <n v="0"/>
    <n v="1393"/>
  </r>
  <r>
    <x v="18"/>
    <x v="2"/>
    <x v="84"/>
    <x v="2"/>
    <x v="0"/>
    <m/>
    <m/>
    <m/>
    <m/>
    <m/>
    <n v="0"/>
    <n v="7088"/>
  </r>
  <r>
    <x v="18"/>
    <x v="2"/>
    <x v="20"/>
    <x v="2"/>
    <x v="0"/>
    <m/>
    <m/>
    <m/>
    <m/>
    <m/>
    <n v="0"/>
    <n v="12831"/>
  </r>
  <r>
    <x v="18"/>
    <x v="2"/>
    <x v="49"/>
    <x v="2"/>
    <x v="0"/>
    <m/>
    <m/>
    <m/>
    <m/>
    <m/>
    <n v="0"/>
    <n v="8938"/>
  </r>
  <r>
    <x v="18"/>
    <x v="2"/>
    <x v="10"/>
    <x v="2"/>
    <x v="0"/>
    <m/>
    <m/>
    <m/>
    <m/>
    <m/>
    <n v="0"/>
    <n v="8374"/>
  </r>
  <r>
    <x v="18"/>
    <x v="2"/>
    <x v="110"/>
    <x v="2"/>
    <x v="0"/>
    <m/>
    <m/>
    <m/>
    <m/>
    <m/>
    <n v="0"/>
    <n v="1542"/>
  </r>
  <r>
    <x v="18"/>
    <x v="2"/>
    <x v="88"/>
    <x v="2"/>
    <x v="0"/>
    <m/>
    <m/>
    <m/>
    <m/>
    <m/>
    <n v="0"/>
    <n v="2318"/>
  </r>
  <r>
    <x v="18"/>
    <x v="2"/>
    <x v="48"/>
    <x v="2"/>
    <x v="0"/>
    <m/>
    <m/>
    <m/>
    <m/>
    <m/>
    <n v="0"/>
    <n v="10209"/>
  </r>
  <r>
    <x v="18"/>
    <x v="2"/>
    <x v="47"/>
    <x v="2"/>
    <x v="0"/>
    <m/>
    <m/>
    <m/>
    <m/>
    <m/>
    <n v="0"/>
    <n v="8478"/>
  </r>
  <r>
    <x v="18"/>
    <x v="2"/>
    <x v="58"/>
    <x v="2"/>
    <x v="0"/>
    <m/>
    <m/>
    <m/>
    <m/>
    <m/>
    <n v="0"/>
    <n v="1584"/>
  </r>
  <r>
    <x v="18"/>
    <x v="2"/>
    <x v="112"/>
    <x v="2"/>
    <x v="0"/>
    <m/>
    <m/>
    <m/>
    <m/>
    <m/>
    <n v="0"/>
    <n v="45"/>
  </r>
  <r>
    <x v="18"/>
    <x v="2"/>
    <x v="120"/>
    <x v="2"/>
    <x v="0"/>
    <m/>
    <m/>
    <m/>
    <m/>
    <m/>
    <n v="0"/>
    <n v="376"/>
  </r>
  <r>
    <x v="18"/>
    <x v="2"/>
    <x v="11"/>
    <x v="2"/>
    <x v="0"/>
    <m/>
    <m/>
    <m/>
    <m/>
    <m/>
    <n v="0"/>
    <n v="12031"/>
  </r>
  <r>
    <x v="18"/>
    <x v="2"/>
    <x v="4"/>
    <x v="2"/>
    <x v="0"/>
    <m/>
    <m/>
    <m/>
    <m/>
    <m/>
    <n v="0"/>
    <n v="13411"/>
  </r>
  <r>
    <x v="18"/>
    <x v="2"/>
    <x v="59"/>
    <x v="2"/>
    <x v="0"/>
    <m/>
    <m/>
    <m/>
    <m/>
    <m/>
    <n v="0"/>
    <n v="3032"/>
  </r>
  <r>
    <x v="18"/>
    <x v="2"/>
    <x v="86"/>
    <x v="2"/>
    <x v="0"/>
    <m/>
    <m/>
    <m/>
    <m/>
    <m/>
    <n v="0"/>
    <n v="2031"/>
  </r>
  <r>
    <x v="18"/>
    <x v="2"/>
    <x v="43"/>
    <x v="2"/>
    <x v="0"/>
    <m/>
    <m/>
    <m/>
    <m/>
    <m/>
    <n v="0"/>
    <n v="1819"/>
  </r>
  <r>
    <x v="18"/>
    <x v="2"/>
    <x v="81"/>
    <x v="2"/>
    <x v="0"/>
    <m/>
    <m/>
    <m/>
    <m/>
    <m/>
    <n v="0"/>
    <n v="230"/>
  </r>
  <r>
    <x v="18"/>
    <x v="2"/>
    <x v="26"/>
    <x v="2"/>
    <x v="0"/>
    <m/>
    <m/>
    <m/>
    <m/>
    <m/>
    <n v="0"/>
    <n v="4315"/>
  </r>
  <r>
    <x v="18"/>
    <x v="2"/>
    <x v="29"/>
    <x v="2"/>
    <x v="0"/>
    <m/>
    <m/>
    <m/>
    <m/>
    <m/>
    <n v="0"/>
    <n v="3493"/>
  </r>
  <r>
    <x v="18"/>
    <x v="2"/>
    <x v="122"/>
    <x v="2"/>
    <x v="0"/>
    <m/>
    <m/>
    <m/>
    <m/>
    <m/>
    <n v="0"/>
    <n v="139"/>
  </r>
  <r>
    <x v="18"/>
    <x v="3"/>
    <x v="97"/>
    <x v="2"/>
    <x v="0"/>
    <m/>
    <m/>
    <m/>
    <m/>
    <m/>
    <n v="0"/>
    <n v="4912"/>
  </r>
  <r>
    <x v="18"/>
    <x v="3"/>
    <x v="55"/>
    <x v="2"/>
    <x v="0"/>
    <m/>
    <m/>
    <m/>
    <m/>
    <m/>
    <n v="0"/>
    <n v="4820"/>
  </r>
  <r>
    <x v="18"/>
    <x v="3"/>
    <x v="16"/>
    <x v="2"/>
    <x v="0"/>
    <m/>
    <m/>
    <m/>
    <m/>
    <m/>
    <n v="0"/>
    <n v="21602"/>
  </r>
  <r>
    <x v="18"/>
    <x v="3"/>
    <x v="74"/>
    <x v="2"/>
    <x v="0"/>
    <m/>
    <m/>
    <m/>
    <m/>
    <m/>
    <n v="0"/>
    <n v="7251"/>
  </r>
  <r>
    <x v="18"/>
    <x v="3"/>
    <x v="63"/>
    <x v="2"/>
    <x v="0"/>
    <m/>
    <m/>
    <m/>
    <m/>
    <m/>
    <n v="0"/>
    <n v="3693"/>
  </r>
  <r>
    <x v="18"/>
    <x v="3"/>
    <x v="38"/>
    <x v="2"/>
    <x v="0"/>
    <m/>
    <m/>
    <m/>
    <m/>
    <m/>
    <n v="0"/>
    <n v="11853"/>
  </r>
  <r>
    <x v="18"/>
    <x v="3"/>
    <x v="42"/>
    <x v="2"/>
    <x v="0"/>
    <m/>
    <m/>
    <m/>
    <m/>
    <m/>
    <n v="0"/>
    <n v="7662"/>
  </r>
  <r>
    <x v="18"/>
    <x v="3"/>
    <x v="104"/>
    <x v="2"/>
    <x v="0"/>
    <m/>
    <m/>
    <m/>
    <m/>
    <m/>
    <n v="0"/>
    <n v="1027"/>
  </r>
  <r>
    <x v="18"/>
    <x v="3"/>
    <x v="111"/>
    <x v="2"/>
    <x v="0"/>
    <m/>
    <m/>
    <m/>
    <m/>
    <m/>
    <n v="0"/>
    <n v="181"/>
  </r>
  <r>
    <x v="18"/>
    <x v="3"/>
    <x v="134"/>
    <x v="2"/>
    <x v="0"/>
    <m/>
    <m/>
    <m/>
    <m/>
    <m/>
    <n v="0"/>
    <n v="0"/>
  </r>
  <r>
    <x v="18"/>
    <x v="3"/>
    <x v="51"/>
    <x v="2"/>
    <x v="0"/>
    <m/>
    <m/>
    <m/>
    <m/>
    <m/>
    <n v="0"/>
    <n v="2331"/>
  </r>
  <r>
    <x v="18"/>
    <x v="3"/>
    <x v="98"/>
    <x v="2"/>
    <x v="0"/>
    <m/>
    <m/>
    <m/>
    <m/>
    <m/>
    <n v="0"/>
    <n v="442"/>
  </r>
  <r>
    <x v="18"/>
    <x v="3"/>
    <x v="119"/>
    <x v="2"/>
    <x v="0"/>
    <m/>
    <m/>
    <m/>
    <m/>
    <m/>
    <n v="0"/>
    <n v="0"/>
  </r>
  <r>
    <x v="18"/>
    <x v="3"/>
    <x v="190"/>
    <x v="2"/>
    <x v="0"/>
    <m/>
    <m/>
    <m/>
    <m/>
    <m/>
    <n v="0"/>
    <n v="171"/>
  </r>
  <r>
    <x v="18"/>
    <x v="1"/>
    <x v="23"/>
    <x v="2"/>
    <x v="0"/>
    <m/>
    <m/>
    <m/>
    <m/>
    <m/>
    <n v="0"/>
    <n v="1337"/>
  </r>
  <r>
    <x v="18"/>
    <x v="1"/>
    <x v="24"/>
    <x v="2"/>
    <x v="0"/>
    <m/>
    <m/>
    <m/>
    <m/>
    <m/>
    <n v="0"/>
    <n v="7872"/>
  </r>
  <r>
    <x v="18"/>
    <x v="1"/>
    <x v="79"/>
    <x v="2"/>
    <x v="0"/>
    <m/>
    <m/>
    <m/>
    <m/>
    <m/>
    <n v="0"/>
    <n v="295"/>
  </r>
  <r>
    <x v="18"/>
    <x v="1"/>
    <x v="41"/>
    <x v="2"/>
    <x v="0"/>
    <m/>
    <m/>
    <m/>
    <m/>
    <m/>
    <n v="0"/>
    <n v="742"/>
  </r>
  <r>
    <x v="18"/>
    <x v="1"/>
    <x v="2"/>
    <x v="2"/>
    <x v="0"/>
    <m/>
    <m/>
    <m/>
    <m/>
    <m/>
    <n v="0"/>
    <n v="20724"/>
  </r>
  <r>
    <x v="18"/>
    <x v="1"/>
    <x v="21"/>
    <x v="2"/>
    <x v="0"/>
    <m/>
    <m/>
    <m/>
    <m/>
    <m/>
    <n v="0"/>
    <n v="567"/>
  </r>
  <r>
    <x v="18"/>
    <x v="1"/>
    <x v="5"/>
    <x v="2"/>
    <x v="0"/>
    <m/>
    <m/>
    <m/>
    <m/>
    <m/>
    <n v="0"/>
    <n v="16344"/>
  </r>
  <r>
    <x v="18"/>
    <x v="1"/>
    <x v="37"/>
    <x v="2"/>
    <x v="0"/>
    <m/>
    <m/>
    <m/>
    <m/>
    <m/>
    <n v="0"/>
    <n v="293"/>
  </r>
  <r>
    <x v="18"/>
    <x v="1"/>
    <x v="19"/>
    <x v="2"/>
    <x v="0"/>
    <m/>
    <m/>
    <m/>
    <m/>
    <m/>
    <n v="0"/>
    <n v="3761"/>
  </r>
  <r>
    <x v="18"/>
    <x v="1"/>
    <x v="30"/>
    <x v="2"/>
    <x v="0"/>
    <m/>
    <m/>
    <m/>
    <m/>
    <m/>
    <n v="0"/>
    <n v="944"/>
  </r>
  <r>
    <x v="18"/>
    <x v="1"/>
    <x v="14"/>
    <x v="2"/>
    <x v="0"/>
    <m/>
    <m/>
    <m/>
    <m/>
    <m/>
    <n v="0"/>
    <n v="4644"/>
  </r>
  <r>
    <x v="18"/>
    <x v="1"/>
    <x v="6"/>
    <x v="2"/>
    <x v="0"/>
    <m/>
    <m/>
    <m/>
    <m/>
    <m/>
    <n v="0"/>
    <n v="3074"/>
  </r>
  <r>
    <x v="18"/>
    <x v="1"/>
    <x v="25"/>
    <x v="2"/>
    <x v="0"/>
    <m/>
    <m/>
    <m/>
    <m/>
    <m/>
    <n v="0"/>
    <n v="235"/>
  </r>
  <r>
    <x v="18"/>
    <x v="1"/>
    <x v="28"/>
    <x v="2"/>
    <x v="0"/>
    <m/>
    <m/>
    <m/>
    <m/>
    <m/>
    <n v="0"/>
    <n v="1232"/>
  </r>
  <r>
    <x v="18"/>
    <x v="1"/>
    <x v="169"/>
    <x v="2"/>
    <x v="0"/>
    <m/>
    <m/>
    <m/>
    <m/>
    <m/>
    <n v="0"/>
    <n v="0"/>
  </r>
  <r>
    <x v="18"/>
    <x v="1"/>
    <x v="64"/>
    <x v="2"/>
    <x v="0"/>
    <m/>
    <m/>
    <m/>
    <m/>
    <m/>
    <n v="0"/>
    <n v="0"/>
  </r>
  <r>
    <x v="18"/>
    <x v="1"/>
    <x v="75"/>
    <x v="2"/>
    <x v="0"/>
    <m/>
    <m/>
    <m/>
    <m/>
    <m/>
    <n v="0"/>
    <n v="35"/>
  </r>
  <r>
    <x v="18"/>
    <x v="1"/>
    <x v="94"/>
    <x v="2"/>
    <x v="0"/>
    <m/>
    <m/>
    <m/>
    <m/>
    <m/>
    <n v="0"/>
    <n v="24"/>
  </r>
  <r>
    <x v="18"/>
    <x v="1"/>
    <x v="163"/>
    <x v="2"/>
    <x v="0"/>
    <m/>
    <m/>
    <m/>
    <m/>
    <m/>
    <n v="0"/>
    <n v="0"/>
  </r>
  <r>
    <x v="18"/>
    <x v="1"/>
    <x v="166"/>
    <x v="2"/>
    <x v="0"/>
    <m/>
    <m/>
    <m/>
    <m/>
    <m/>
    <n v="0"/>
    <n v="0"/>
  </r>
  <r>
    <x v="18"/>
    <x v="1"/>
    <x v="116"/>
    <x v="2"/>
    <x v="0"/>
    <m/>
    <m/>
    <m/>
    <m/>
    <m/>
    <n v="0"/>
    <n v="0"/>
  </r>
  <r>
    <x v="18"/>
    <x v="1"/>
    <x v="145"/>
    <x v="2"/>
    <x v="0"/>
    <m/>
    <m/>
    <m/>
    <m/>
    <m/>
    <n v="0"/>
    <n v="0"/>
  </r>
  <r>
    <x v="18"/>
    <x v="1"/>
    <x v="150"/>
    <x v="2"/>
    <x v="0"/>
    <m/>
    <m/>
    <m/>
    <m/>
    <m/>
    <n v="0"/>
    <n v="0"/>
  </r>
  <r>
    <x v="18"/>
    <x v="1"/>
    <x v="118"/>
    <x v="2"/>
    <x v="0"/>
    <m/>
    <m/>
    <m/>
    <m/>
    <m/>
    <n v="0"/>
    <n v="0"/>
  </r>
  <r>
    <x v="18"/>
    <x v="1"/>
    <x v="153"/>
    <x v="2"/>
    <x v="0"/>
    <m/>
    <m/>
    <m/>
    <m/>
    <m/>
    <n v="0"/>
    <n v="0"/>
  </r>
  <r>
    <x v="18"/>
    <x v="1"/>
    <x v="129"/>
    <x v="2"/>
    <x v="0"/>
    <m/>
    <m/>
    <m/>
    <m/>
    <m/>
    <n v="0"/>
    <n v="0"/>
  </r>
  <r>
    <x v="18"/>
    <x v="1"/>
    <x v="93"/>
    <x v="2"/>
    <x v="0"/>
    <m/>
    <m/>
    <m/>
    <m/>
    <m/>
    <n v="0"/>
    <n v="400"/>
  </r>
  <r>
    <x v="18"/>
    <x v="1"/>
    <x v="67"/>
    <x v="2"/>
    <x v="0"/>
    <m/>
    <m/>
    <m/>
    <m/>
    <m/>
    <n v="0"/>
    <n v="0"/>
  </r>
  <r>
    <x v="18"/>
    <x v="1"/>
    <x v="85"/>
    <x v="2"/>
    <x v="0"/>
    <m/>
    <m/>
    <m/>
    <m/>
    <m/>
    <n v="0"/>
    <n v="638"/>
  </r>
  <r>
    <x v="18"/>
    <x v="1"/>
    <x v="99"/>
    <x v="2"/>
    <x v="0"/>
    <m/>
    <m/>
    <m/>
    <m/>
    <m/>
    <n v="0"/>
    <n v="0"/>
  </r>
  <r>
    <x v="18"/>
    <x v="1"/>
    <x v="123"/>
    <x v="2"/>
    <x v="0"/>
    <m/>
    <m/>
    <m/>
    <m/>
    <m/>
    <n v="0"/>
    <n v="135"/>
  </r>
  <r>
    <x v="18"/>
    <x v="1"/>
    <x v="100"/>
    <x v="2"/>
    <x v="0"/>
    <m/>
    <m/>
    <m/>
    <m/>
    <m/>
    <n v="0"/>
    <n v="427"/>
  </r>
  <r>
    <x v="18"/>
    <x v="1"/>
    <x v="3"/>
    <x v="2"/>
    <x v="0"/>
    <m/>
    <m/>
    <m/>
    <m/>
    <m/>
    <n v="0"/>
    <n v="6941"/>
  </r>
  <r>
    <x v="18"/>
    <x v="1"/>
    <x v="13"/>
    <x v="2"/>
    <x v="0"/>
    <m/>
    <m/>
    <m/>
    <m/>
    <m/>
    <n v="0"/>
    <n v="215"/>
  </r>
  <r>
    <x v="18"/>
    <x v="1"/>
    <x v="15"/>
    <x v="2"/>
    <x v="0"/>
    <m/>
    <m/>
    <m/>
    <m/>
    <m/>
    <n v="0"/>
    <n v="5787"/>
  </r>
  <r>
    <x v="18"/>
    <x v="1"/>
    <x v="76"/>
    <x v="2"/>
    <x v="0"/>
    <m/>
    <m/>
    <m/>
    <m/>
    <m/>
    <n v="0"/>
    <n v="865"/>
  </r>
  <r>
    <x v="18"/>
    <x v="1"/>
    <x v="92"/>
    <x v="2"/>
    <x v="0"/>
    <m/>
    <m/>
    <m/>
    <m/>
    <m/>
    <n v="0"/>
    <n v="0"/>
  </r>
  <r>
    <x v="18"/>
    <x v="1"/>
    <x v="125"/>
    <x v="2"/>
    <x v="0"/>
    <m/>
    <m/>
    <m/>
    <m/>
    <m/>
    <n v="0"/>
    <n v="145"/>
  </r>
  <r>
    <x v="18"/>
    <x v="1"/>
    <x v="187"/>
    <x v="2"/>
    <x v="0"/>
    <m/>
    <m/>
    <m/>
    <m/>
    <m/>
    <n v="0"/>
    <n v="0"/>
  </r>
  <r>
    <x v="18"/>
    <x v="1"/>
    <x v="147"/>
    <x v="2"/>
    <x v="0"/>
    <m/>
    <m/>
    <m/>
    <m/>
    <m/>
    <n v="0"/>
    <n v="0"/>
  </r>
  <r>
    <x v="18"/>
    <x v="1"/>
    <x v="127"/>
    <x v="2"/>
    <x v="0"/>
    <m/>
    <m/>
    <m/>
    <m/>
    <m/>
    <n v="0"/>
    <n v="0"/>
  </r>
  <r>
    <x v="18"/>
    <x v="1"/>
    <x v="141"/>
    <x v="2"/>
    <x v="0"/>
    <m/>
    <m/>
    <m/>
    <m/>
    <m/>
    <n v="0"/>
    <n v="0"/>
  </r>
  <r>
    <x v="18"/>
    <x v="5"/>
    <x v="89"/>
    <x v="2"/>
    <x v="0"/>
    <m/>
    <m/>
    <m/>
    <m/>
    <m/>
    <n v="0"/>
    <n v="6082"/>
  </r>
  <r>
    <x v="18"/>
    <x v="5"/>
    <x v="69"/>
    <x v="2"/>
    <x v="0"/>
    <m/>
    <m/>
    <m/>
    <m/>
    <m/>
    <n v="0"/>
    <n v="14598"/>
  </r>
  <r>
    <x v="18"/>
    <x v="5"/>
    <x v="33"/>
    <x v="2"/>
    <x v="0"/>
    <m/>
    <m/>
    <m/>
    <m/>
    <m/>
    <n v="0"/>
    <n v="30833"/>
  </r>
  <r>
    <x v="18"/>
    <x v="5"/>
    <x v="39"/>
    <x v="2"/>
    <x v="0"/>
    <m/>
    <m/>
    <m/>
    <m/>
    <m/>
    <n v="0"/>
    <n v="22793"/>
  </r>
  <r>
    <x v="18"/>
    <x v="5"/>
    <x v="22"/>
    <x v="2"/>
    <x v="0"/>
    <m/>
    <m/>
    <m/>
    <m/>
    <m/>
    <n v="0"/>
    <n v="25692"/>
  </r>
  <r>
    <x v="18"/>
    <x v="5"/>
    <x v="66"/>
    <x v="2"/>
    <x v="0"/>
    <m/>
    <m/>
    <m/>
    <m/>
    <m/>
    <n v="0"/>
    <n v="5233"/>
  </r>
  <r>
    <x v="18"/>
    <x v="7"/>
    <x v="121"/>
    <x v="2"/>
    <x v="0"/>
    <m/>
    <m/>
    <m/>
    <m/>
    <m/>
    <n v="0"/>
    <n v="165"/>
  </r>
  <r>
    <x v="18"/>
    <x v="7"/>
    <x v="52"/>
    <x v="2"/>
    <x v="0"/>
    <m/>
    <m/>
    <m/>
    <m/>
    <m/>
    <n v="0"/>
    <n v="5399"/>
  </r>
  <r>
    <x v="18"/>
    <x v="7"/>
    <x v="82"/>
    <x v="2"/>
    <x v="0"/>
    <m/>
    <m/>
    <m/>
    <m/>
    <m/>
    <n v="0"/>
    <n v="2355"/>
  </r>
  <r>
    <x v="18"/>
    <x v="7"/>
    <x v="117"/>
    <x v="2"/>
    <x v="0"/>
    <m/>
    <m/>
    <m/>
    <m/>
    <m/>
    <n v="0"/>
    <n v="722"/>
  </r>
  <r>
    <x v="18"/>
    <x v="7"/>
    <x v="115"/>
    <x v="2"/>
    <x v="0"/>
    <m/>
    <m/>
    <m/>
    <m/>
    <m/>
    <n v="0"/>
    <n v="665"/>
  </r>
  <r>
    <x v="18"/>
    <x v="7"/>
    <x v="139"/>
    <x v="2"/>
    <x v="0"/>
    <m/>
    <m/>
    <m/>
    <m/>
    <m/>
    <n v="0"/>
    <n v="0"/>
  </r>
  <r>
    <x v="18"/>
    <x v="7"/>
    <x v="72"/>
    <x v="2"/>
    <x v="0"/>
    <m/>
    <m/>
    <m/>
    <m/>
    <m/>
    <n v="0"/>
    <n v="3260"/>
  </r>
  <r>
    <x v="18"/>
    <x v="7"/>
    <x v="62"/>
    <x v="2"/>
    <x v="0"/>
    <m/>
    <m/>
    <m/>
    <m/>
    <m/>
    <n v="0"/>
    <n v="9189"/>
  </r>
  <r>
    <x v="18"/>
    <x v="7"/>
    <x v="133"/>
    <x v="2"/>
    <x v="0"/>
    <m/>
    <m/>
    <m/>
    <m/>
    <m/>
    <n v="0"/>
    <n v="0"/>
  </r>
  <r>
    <x v="18"/>
    <x v="7"/>
    <x v="149"/>
    <x v="2"/>
    <x v="0"/>
    <m/>
    <m/>
    <m/>
    <m/>
    <m/>
    <n v="0"/>
    <n v="0"/>
  </r>
  <r>
    <x v="18"/>
    <x v="7"/>
    <x v="130"/>
    <x v="2"/>
    <x v="0"/>
    <m/>
    <m/>
    <m/>
    <m/>
    <m/>
    <n v="0"/>
    <n v="0"/>
  </r>
  <r>
    <x v="18"/>
    <x v="7"/>
    <x v="259"/>
    <x v="2"/>
    <x v="0"/>
    <m/>
    <m/>
    <m/>
    <m/>
    <m/>
    <n v="0"/>
    <n v="0"/>
  </r>
  <r>
    <x v="18"/>
    <x v="9"/>
    <x v="106"/>
    <x v="2"/>
    <x v="0"/>
    <m/>
    <m/>
    <m/>
    <m/>
    <m/>
    <n v="0"/>
    <n v="284"/>
  </r>
  <r>
    <x v="18"/>
    <x v="9"/>
    <x v="107"/>
    <x v="2"/>
    <x v="0"/>
    <m/>
    <m/>
    <m/>
    <m/>
    <m/>
    <n v="0"/>
    <n v="0"/>
  </r>
  <r>
    <x v="18"/>
    <x v="9"/>
    <x v="126"/>
    <x v="2"/>
    <x v="0"/>
    <m/>
    <m/>
    <m/>
    <m/>
    <m/>
    <n v="0"/>
    <n v="77"/>
  </r>
  <r>
    <x v="18"/>
    <x v="9"/>
    <x v="154"/>
    <x v="2"/>
    <x v="0"/>
    <m/>
    <m/>
    <m/>
    <m/>
    <m/>
    <n v="0"/>
    <n v="0"/>
  </r>
  <r>
    <x v="18"/>
    <x v="9"/>
    <x v="95"/>
    <x v="2"/>
    <x v="0"/>
    <m/>
    <m/>
    <m/>
    <m/>
    <m/>
    <n v="0"/>
    <n v="0"/>
  </r>
  <r>
    <x v="18"/>
    <x v="9"/>
    <x v="161"/>
    <x v="2"/>
    <x v="0"/>
    <m/>
    <m/>
    <m/>
    <m/>
    <m/>
    <n v="0"/>
    <n v="0"/>
  </r>
  <r>
    <x v="18"/>
    <x v="9"/>
    <x v="158"/>
    <x v="2"/>
    <x v="0"/>
    <m/>
    <m/>
    <m/>
    <m/>
    <m/>
    <n v="0"/>
    <n v="126"/>
  </r>
  <r>
    <x v="18"/>
    <x v="9"/>
    <x v="148"/>
    <x v="2"/>
    <x v="0"/>
    <m/>
    <m/>
    <m/>
    <m/>
    <m/>
    <n v="0"/>
    <n v="0"/>
  </r>
  <r>
    <x v="18"/>
    <x v="9"/>
    <x v="142"/>
    <x v="2"/>
    <x v="0"/>
    <m/>
    <m/>
    <m/>
    <m/>
    <m/>
    <n v="0"/>
    <n v="56"/>
  </r>
  <r>
    <x v="18"/>
    <x v="9"/>
    <x v="137"/>
    <x v="2"/>
    <x v="0"/>
    <m/>
    <m/>
    <m/>
    <m/>
    <m/>
    <n v="0"/>
    <n v="0"/>
  </r>
  <r>
    <x v="18"/>
    <x v="9"/>
    <x v="146"/>
    <x v="2"/>
    <x v="0"/>
    <m/>
    <m/>
    <m/>
    <m/>
    <m/>
    <n v="0"/>
    <n v="0"/>
  </r>
  <r>
    <x v="18"/>
    <x v="9"/>
    <x v="159"/>
    <x v="2"/>
    <x v="0"/>
    <m/>
    <m/>
    <m/>
    <m/>
    <m/>
    <n v="0"/>
    <n v="0"/>
  </r>
  <r>
    <x v="18"/>
    <x v="9"/>
    <x v="170"/>
    <x v="2"/>
    <x v="0"/>
    <m/>
    <m/>
    <m/>
    <m/>
    <m/>
    <n v="0"/>
    <n v="0"/>
  </r>
  <r>
    <x v="18"/>
    <x v="12"/>
    <x v="157"/>
    <x v="2"/>
    <x v="0"/>
    <m/>
    <m/>
    <m/>
    <m/>
    <m/>
    <n v="0"/>
    <n v="0"/>
  </r>
  <r>
    <x v="18"/>
    <x v="12"/>
    <x v="156"/>
    <x v="2"/>
    <x v="0"/>
    <m/>
    <m/>
    <m/>
    <m/>
    <m/>
    <n v="0"/>
    <n v="0"/>
  </r>
  <r>
    <x v="18"/>
    <x v="12"/>
    <x v="260"/>
    <x v="2"/>
    <x v="0"/>
    <m/>
    <m/>
    <m/>
    <m/>
    <m/>
    <n v="0"/>
    <n v="0"/>
  </r>
  <r>
    <x v="18"/>
    <x v="0"/>
    <x v="9"/>
    <x v="2"/>
    <x v="0"/>
    <m/>
    <m/>
    <m/>
    <m/>
    <m/>
    <n v="0"/>
    <n v="2356"/>
  </r>
  <r>
    <x v="18"/>
    <x v="0"/>
    <x v="0"/>
    <x v="2"/>
    <x v="0"/>
    <m/>
    <m/>
    <m/>
    <m/>
    <m/>
    <n v="0"/>
    <n v="4012"/>
  </r>
  <r>
    <x v="18"/>
    <x v="0"/>
    <x v="68"/>
    <x v="2"/>
    <x v="0"/>
    <m/>
    <m/>
    <m/>
    <m/>
    <m/>
    <n v="0"/>
    <n v="74"/>
  </r>
  <r>
    <x v="18"/>
    <x v="0"/>
    <x v="128"/>
    <x v="2"/>
    <x v="0"/>
    <m/>
    <m/>
    <m/>
    <m/>
    <m/>
    <n v="0"/>
    <n v="0"/>
  </r>
  <r>
    <x v="18"/>
    <x v="0"/>
    <x v="124"/>
    <x v="2"/>
    <x v="0"/>
    <m/>
    <m/>
    <m/>
    <m/>
    <m/>
    <n v="0"/>
    <n v="0"/>
  </r>
  <r>
    <x v="18"/>
    <x v="0"/>
    <x v="12"/>
    <x v="2"/>
    <x v="0"/>
    <m/>
    <m/>
    <m/>
    <m/>
    <m/>
    <n v="0"/>
    <n v="1269"/>
  </r>
  <r>
    <x v="18"/>
    <x v="0"/>
    <x v="40"/>
    <x v="2"/>
    <x v="0"/>
    <m/>
    <m/>
    <m/>
    <m/>
    <m/>
    <n v="0"/>
    <n v="343"/>
  </r>
  <r>
    <x v="18"/>
    <x v="0"/>
    <x v="70"/>
    <x v="2"/>
    <x v="0"/>
    <m/>
    <m/>
    <m/>
    <m/>
    <m/>
    <n v="0"/>
    <n v="98"/>
  </r>
  <r>
    <x v="18"/>
    <x v="0"/>
    <x v="77"/>
    <x v="2"/>
    <x v="0"/>
    <m/>
    <m/>
    <m/>
    <m/>
    <m/>
    <n v="0"/>
    <n v="0"/>
  </r>
  <r>
    <x v="18"/>
    <x v="0"/>
    <x v="131"/>
    <x v="2"/>
    <x v="0"/>
    <m/>
    <m/>
    <m/>
    <m/>
    <m/>
    <n v="0"/>
    <n v="0"/>
  </r>
  <r>
    <x v="18"/>
    <x v="0"/>
    <x v="7"/>
    <x v="2"/>
    <x v="0"/>
    <m/>
    <m/>
    <m/>
    <m/>
    <m/>
    <n v="0"/>
    <n v="4301"/>
  </r>
  <r>
    <x v="18"/>
    <x v="0"/>
    <x v="50"/>
    <x v="2"/>
    <x v="0"/>
    <m/>
    <m/>
    <m/>
    <m/>
    <m/>
    <n v="0"/>
    <n v="369"/>
  </r>
  <r>
    <x v="18"/>
    <x v="0"/>
    <x v="1"/>
    <x v="2"/>
    <x v="0"/>
    <m/>
    <m/>
    <m/>
    <m/>
    <m/>
    <n v="0"/>
    <n v="6697"/>
  </r>
  <r>
    <x v="18"/>
    <x v="0"/>
    <x v="8"/>
    <x v="2"/>
    <x v="0"/>
    <m/>
    <m/>
    <m/>
    <m/>
    <m/>
    <n v="0"/>
    <n v="2254"/>
  </r>
  <r>
    <x v="18"/>
    <x v="0"/>
    <x v="60"/>
    <x v="2"/>
    <x v="0"/>
    <m/>
    <m/>
    <m/>
    <m/>
    <m/>
    <n v="0"/>
    <n v="254"/>
  </r>
  <r>
    <x v="18"/>
    <x v="0"/>
    <x v="78"/>
    <x v="2"/>
    <x v="0"/>
    <m/>
    <m/>
    <m/>
    <m/>
    <m/>
    <n v="0"/>
    <n v="125"/>
  </r>
  <r>
    <x v="18"/>
    <x v="0"/>
    <x v="101"/>
    <x v="2"/>
    <x v="0"/>
    <m/>
    <m/>
    <m/>
    <m/>
    <m/>
    <n v="0"/>
    <n v="65"/>
  </r>
  <r>
    <x v="18"/>
    <x v="0"/>
    <x v="32"/>
    <x v="2"/>
    <x v="0"/>
    <m/>
    <m/>
    <m/>
    <m/>
    <m/>
    <n v="0"/>
    <n v="626"/>
  </r>
  <r>
    <x v="18"/>
    <x v="0"/>
    <x v="132"/>
    <x v="2"/>
    <x v="0"/>
    <m/>
    <m/>
    <m/>
    <m/>
    <m/>
    <n v="0"/>
    <n v="0"/>
  </r>
  <r>
    <x v="18"/>
    <x v="0"/>
    <x v="162"/>
    <x v="2"/>
    <x v="0"/>
    <m/>
    <m/>
    <m/>
    <m/>
    <m/>
    <n v="0"/>
    <n v="0"/>
  </r>
  <r>
    <x v="18"/>
    <x v="0"/>
    <x v="18"/>
    <x v="2"/>
    <x v="0"/>
    <m/>
    <m/>
    <m/>
    <m/>
    <m/>
    <n v="0"/>
    <n v="1484"/>
  </r>
  <r>
    <x v="18"/>
    <x v="0"/>
    <x v="46"/>
    <x v="2"/>
    <x v="0"/>
    <m/>
    <m/>
    <m/>
    <m/>
    <m/>
    <n v="0"/>
    <n v="336"/>
  </r>
  <r>
    <x v="18"/>
    <x v="0"/>
    <x v="31"/>
    <x v="2"/>
    <x v="0"/>
    <m/>
    <m/>
    <m/>
    <m/>
    <m/>
    <n v="0"/>
    <n v="446"/>
  </r>
  <r>
    <x v="18"/>
    <x v="0"/>
    <x v="96"/>
    <x v="2"/>
    <x v="0"/>
    <m/>
    <m/>
    <m/>
    <m/>
    <m/>
    <n v="0"/>
    <n v="0"/>
  </r>
  <r>
    <x v="18"/>
    <x v="0"/>
    <x v="54"/>
    <x v="2"/>
    <x v="0"/>
    <m/>
    <m/>
    <m/>
    <m/>
    <m/>
    <n v="0"/>
    <n v="293"/>
  </r>
  <r>
    <x v="18"/>
    <x v="0"/>
    <x v="103"/>
    <x v="2"/>
    <x v="0"/>
    <m/>
    <m/>
    <m/>
    <m/>
    <m/>
    <n v="0"/>
    <n v="76"/>
  </r>
  <r>
    <x v="18"/>
    <x v="11"/>
    <x v="113"/>
    <x v="4"/>
    <x v="7"/>
    <n v="10672"/>
    <m/>
    <m/>
    <m/>
    <m/>
    <n v="10672"/>
    <m/>
  </r>
  <r>
    <x v="18"/>
    <x v="6"/>
    <x v="108"/>
    <x v="4"/>
    <x v="7"/>
    <n v="0"/>
    <m/>
    <m/>
    <m/>
    <m/>
    <n v="0"/>
    <m/>
  </r>
  <r>
    <x v="18"/>
    <x v="6"/>
    <x v="91"/>
    <x v="4"/>
    <x v="7"/>
    <n v="0"/>
    <m/>
    <m/>
    <m/>
    <m/>
    <n v="0"/>
    <m/>
  </r>
  <r>
    <x v="18"/>
    <x v="6"/>
    <x v="80"/>
    <x v="4"/>
    <x v="7"/>
    <n v="0"/>
    <m/>
    <m/>
    <m/>
    <m/>
    <n v="0"/>
    <m/>
  </r>
  <r>
    <x v="18"/>
    <x v="6"/>
    <x v="44"/>
    <x v="4"/>
    <x v="7"/>
    <n v="0"/>
    <m/>
    <m/>
    <m/>
    <m/>
    <n v="0"/>
    <m/>
  </r>
  <r>
    <x v="18"/>
    <x v="6"/>
    <x v="90"/>
    <x v="4"/>
    <x v="7"/>
    <n v="0"/>
    <m/>
    <m/>
    <m/>
    <m/>
    <n v="0"/>
    <m/>
  </r>
  <r>
    <x v="18"/>
    <x v="6"/>
    <x v="177"/>
    <x v="4"/>
    <x v="7"/>
    <n v="0"/>
    <m/>
    <m/>
    <m/>
    <m/>
    <n v="0"/>
    <m/>
  </r>
  <r>
    <x v="18"/>
    <x v="6"/>
    <x v="61"/>
    <x v="4"/>
    <x v="7"/>
    <n v="0"/>
    <m/>
    <m/>
    <m/>
    <m/>
    <n v="0"/>
    <m/>
  </r>
  <r>
    <x v="18"/>
    <x v="6"/>
    <x v="105"/>
    <x v="4"/>
    <x v="7"/>
    <n v="0"/>
    <m/>
    <m/>
    <m/>
    <m/>
    <n v="0"/>
    <m/>
  </r>
  <r>
    <x v="18"/>
    <x v="6"/>
    <x v="138"/>
    <x v="4"/>
    <x v="7"/>
    <n v="0"/>
    <m/>
    <m/>
    <m/>
    <m/>
    <n v="0"/>
    <m/>
  </r>
  <r>
    <x v="18"/>
    <x v="8"/>
    <x v="136"/>
    <x v="4"/>
    <x v="7"/>
    <n v="0"/>
    <m/>
    <m/>
    <m/>
    <m/>
    <n v="0"/>
    <m/>
  </r>
  <r>
    <x v="18"/>
    <x v="8"/>
    <x v="182"/>
    <x v="4"/>
    <x v="7"/>
    <n v="0"/>
    <m/>
    <m/>
    <m/>
    <m/>
    <n v="0"/>
    <m/>
  </r>
  <r>
    <x v="18"/>
    <x v="8"/>
    <x v="179"/>
    <x v="4"/>
    <x v="7"/>
    <n v="0"/>
    <m/>
    <m/>
    <m/>
    <m/>
    <n v="0"/>
    <m/>
  </r>
  <r>
    <x v="18"/>
    <x v="8"/>
    <x v="135"/>
    <x v="4"/>
    <x v="7"/>
    <n v="0"/>
    <m/>
    <m/>
    <m/>
    <m/>
    <n v="0"/>
    <m/>
  </r>
  <r>
    <x v="18"/>
    <x v="8"/>
    <x v="114"/>
    <x v="4"/>
    <x v="7"/>
    <n v="0"/>
    <m/>
    <m/>
    <m/>
    <m/>
    <n v="0"/>
    <m/>
  </r>
  <r>
    <x v="18"/>
    <x v="8"/>
    <x v="175"/>
    <x v="4"/>
    <x v="7"/>
    <n v="0"/>
    <m/>
    <m/>
    <m/>
    <m/>
    <n v="0"/>
    <m/>
  </r>
  <r>
    <x v="18"/>
    <x v="8"/>
    <x v="221"/>
    <x v="4"/>
    <x v="7"/>
    <n v="0"/>
    <m/>
    <m/>
    <m/>
    <m/>
    <n v="0"/>
    <m/>
  </r>
  <r>
    <x v="18"/>
    <x v="8"/>
    <x v="71"/>
    <x v="4"/>
    <x v="7"/>
    <n v="0"/>
    <m/>
    <m/>
    <m/>
    <m/>
    <n v="0"/>
    <m/>
  </r>
  <r>
    <x v="18"/>
    <x v="8"/>
    <x v="171"/>
    <x v="4"/>
    <x v="7"/>
    <n v="0"/>
    <m/>
    <m/>
    <m/>
    <m/>
    <n v="0"/>
    <m/>
  </r>
  <r>
    <x v="18"/>
    <x v="8"/>
    <x v="83"/>
    <x v="4"/>
    <x v="7"/>
    <n v="0"/>
    <m/>
    <m/>
    <m/>
    <m/>
    <n v="0"/>
    <m/>
  </r>
  <r>
    <x v="18"/>
    <x v="10"/>
    <x v="109"/>
    <x v="4"/>
    <x v="7"/>
    <n v="0"/>
    <m/>
    <m/>
    <m/>
    <m/>
    <n v="0"/>
    <m/>
  </r>
  <r>
    <x v="18"/>
    <x v="10"/>
    <x v="144"/>
    <x v="4"/>
    <x v="7"/>
    <n v="0"/>
    <m/>
    <m/>
    <m/>
    <m/>
    <n v="0"/>
    <m/>
  </r>
  <r>
    <x v="18"/>
    <x v="4"/>
    <x v="36"/>
    <x v="4"/>
    <x v="7"/>
    <n v="759901"/>
    <m/>
    <m/>
    <m/>
    <m/>
    <n v="759901"/>
    <m/>
  </r>
  <r>
    <x v="18"/>
    <x v="4"/>
    <x v="57"/>
    <x v="4"/>
    <x v="7"/>
    <n v="202530"/>
    <m/>
    <m/>
    <m/>
    <m/>
    <n v="202530"/>
    <m/>
  </r>
  <r>
    <x v="18"/>
    <x v="4"/>
    <x v="35"/>
    <x v="4"/>
    <x v="7"/>
    <n v="723501"/>
    <m/>
    <m/>
    <m/>
    <m/>
    <n v="723501"/>
    <m/>
  </r>
  <r>
    <x v="18"/>
    <x v="4"/>
    <x v="34"/>
    <x v="4"/>
    <x v="7"/>
    <n v="794757"/>
    <m/>
    <m/>
    <m/>
    <m/>
    <n v="794757"/>
    <m/>
  </r>
  <r>
    <x v="18"/>
    <x v="4"/>
    <x v="155"/>
    <x v="4"/>
    <x v="7"/>
    <n v="16995"/>
    <m/>
    <m/>
    <m/>
    <m/>
    <n v="16995"/>
    <m/>
  </r>
  <r>
    <x v="18"/>
    <x v="4"/>
    <x v="65"/>
    <x v="4"/>
    <x v="7"/>
    <n v="314079"/>
    <m/>
    <m/>
    <m/>
    <m/>
    <n v="314079"/>
    <m/>
  </r>
  <r>
    <x v="18"/>
    <x v="4"/>
    <x v="53"/>
    <x v="4"/>
    <x v="7"/>
    <n v="304482"/>
    <m/>
    <m/>
    <m/>
    <m/>
    <n v="304482"/>
    <m/>
  </r>
  <r>
    <x v="18"/>
    <x v="4"/>
    <x v="45"/>
    <x v="4"/>
    <x v="7"/>
    <n v="59548"/>
    <m/>
    <m/>
    <m/>
    <m/>
    <n v="59548"/>
    <m/>
  </r>
  <r>
    <x v="18"/>
    <x v="4"/>
    <x v="27"/>
    <x v="4"/>
    <x v="7"/>
    <n v="1159375"/>
    <m/>
    <m/>
    <m/>
    <m/>
    <n v="1159375"/>
    <m/>
  </r>
  <r>
    <x v="18"/>
    <x v="4"/>
    <x v="17"/>
    <x v="4"/>
    <x v="7"/>
    <n v="997470"/>
    <m/>
    <m/>
    <m/>
    <m/>
    <n v="997470"/>
    <m/>
  </r>
  <r>
    <x v="18"/>
    <x v="4"/>
    <x v="56"/>
    <x v="4"/>
    <x v="7"/>
    <n v="40874"/>
    <m/>
    <m/>
    <m/>
    <m/>
    <n v="40874"/>
    <m/>
  </r>
  <r>
    <x v="18"/>
    <x v="4"/>
    <x v="73"/>
    <x v="4"/>
    <x v="7"/>
    <n v="20125"/>
    <m/>
    <m/>
    <m/>
    <m/>
    <n v="20125"/>
    <m/>
  </r>
  <r>
    <x v="18"/>
    <x v="2"/>
    <x v="87"/>
    <x v="4"/>
    <x v="7"/>
    <n v="124098"/>
    <m/>
    <m/>
    <m/>
    <m/>
    <n v="124098"/>
    <m/>
  </r>
  <r>
    <x v="18"/>
    <x v="2"/>
    <x v="84"/>
    <x v="4"/>
    <x v="7"/>
    <n v="357621"/>
    <m/>
    <m/>
    <m/>
    <m/>
    <n v="357621"/>
    <m/>
  </r>
  <r>
    <x v="18"/>
    <x v="2"/>
    <x v="20"/>
    <x v="4"/>
    <x v="7"/>
    <n v="137438"/>
    <m/>
    <m/>
    <m/>
    <m/>
    <n v="137438"/>
    <m/>
  </r>
  <r>
    <x v="18"/>
    <x v="2"/>
    <x v="49"/>
    <x v="4"/>
    <x v="7"/>
    <n v="136491"/>
    <m/>
    <m/>
    <m/>
    <m/>
    <n v="136491"/>
    <m/>
  </r>
  <r>
    <x v="18"/>
    <x v="2"/>
    <x v="10"/>
    <x v="4"/>
    <x v="7"/>
    <n v="47877"/>
    <m/>
    <m/>
    <m/>
    <m/>
    <n v="47877"/>
    <m/>
  </r>
  <r>
    <x v="18"/>
    <x v="2"/>
    <x v="110"/>
    <x v="4"/>
    <x v="7"/>
    <n v="29585"/>
    <m/>
    <m/>
    <m/>
    <m/>
    <n v="29585"/>
    <m/>
  </r>
  <r>
    <x v="18"/>
    <x v="2"/>
    <x v="88"/>
    <x v="4"/>
    <x v="7"/>
    <n v="49489"/>
    <m/>
    <m/>
    <m/>
    <m/>
    <n v="49489"/>
    <m/>
  </r>
  <r>
    <x v="18"/>
    <x v="2"/>
    <x v="48"/>
    <x v="4"/>
    <x v="7"/>
    <n v="341224"/>
    <m/>
    <m/>
    <m/>
    <m/>
    <n v="341224"/>
    <m/>
  </r>
  <r>
    <x v="18"/>
    <x v="2"/>
    <x v="47"/>
    <x v="4"/>
    <x v="7"/>
    <n v="432121"/>
    <m/>
    <m/>
    <m/>
    <m/>
    <n v="432121"/>
    <m/>
  </r>
  <r>
    <x v="18"/>
    <x v="2"/>
    <x v="58"/>
    <x v="4"/>
    <x v="7"/>
    <n v="8712"/>
    <m/>
    <m/>
    <m/>
    <m/>
    <n v="8712"/>
    <m/>
  </r>
  <r>
    <x v="18"/>
    <x v="2"/>
    <x v="112"/>
    <x v="4"/>
    <x v="7"/>
    <n v="0"/>
    <m/>
    <m/>
    <m/>
    <m/>
    <n v="0"/>
    <m/>
  </r>
  <r>
    <x v="18"/>
    <x v="2"/>
    <x v="120"/>
    <x v="4"/>
    <x v="7"/>
    <n v="0"/>
    <m/>
    <m/>
    <m/>
    <m/>
    <n v="0"/>
    <m/>
  </r>
  <r>
    <x v="18"/>
    <x v="2"/>
    <x v="11"/>
    <x v="4"/>
    <x v="7"/>
    <n v="93275"/>
    <m/>
    <m/>
    <m/>
    <m/>
    <n v="93275"/>
    <m/>
  </r>
  <r>
    <x v="18"/>
    <x v="2"/>
    <x v="4"/>
    <x v="4"/>
    <x v="7"/>
    <n v="22959"/>
    <m/>
    <m/>
    <m/>
    <m/>
    <n v="22959"/>
    <m/>
  </r>
  <r>
    <x v="18"/>
    <x v="2"/>
    <x v="59"/>
    <x v="4"/>
    <x v="7"/>
    <n v="0"/>
    <m/>
    <m/>
    <m/>
    <m/>
    <n v="0"/>
    <m/>
  </r>
  <r>
    <x v="18"/>
    <x v="2"/>
    <x v="86"/>
    <x v="4"/>
    <x v="7"/>
    <n v="17630"/>
    <m/>
    <m/>
    <m/>
    <m/>
    <n v="17630"/>
    <m/>
  </r>
  <r>
    <x v="18"/>
    <x v="2"/>
    <x v="43"/>
    <x v="4"/>
    <x v="7"/>
    <n v="0"/>
    <m/>
    <m/>
    <m/>
    <m/>
    <n v="0"/>
    <m/>
  </r>
  <r>
    <x v="18"/>
    <x v="2"/>
    <x v="81"/>
    <x v="4"/>
    <x v="7"/>
    <n v="0"/>
    <m/>
    <m/>
    <m/>
    <m/>
    <n v="0"/>
    <m/>
  </r>
  <r>
    <x v="18"/>
    <x v="2"/>
    <x v="26"/>
    <x v="4"/>
    <x v="7"/>
    <n v="0"/>
    <m/>
    <m/>
    <m/>
    <m/>
    <n v="0"/>
    <m/>
  </r>
  <r>
    <x v="18"/>
    <x v="2"/>
    <x v="29"/>
    <x v="4"/>
    <x v="7"/>
    <n v="0"/>
    <m/>
    <m/>
    <m/>
    <m/>
    <n v="0"/>
    <m/>
  </r>
  <r>
    <x v="18"/>
    <x v="2"/>
    <x v="122"/>
    <x v="4"/>
    <x v="7"/>
    <n v="1910"/>
    <m/>
    <m/>
    <m/>
    <m/>
    <n v="1910"/>
    <m/>
  </r>
  <r>
    <x v="18"/>
    <x v="3"/>
    <x v="97"/>
    <x v="4"/>
    <x v="7"/>
    <n v="64637"/>
    <m/>
    <m/>
    <m/>
    <m/>
    <n v="64637"/>
    <m/>
  </r>
  <r>
    <x v="18"/>
    <x v="3"/>
    <x v="55"/>
    <x v="4"/>
    <x v="7"/>
    <n v="33175"/>
    <m/>
    <m/>
    <m/>
    <m/>
    <n v="33175"/>
    <m/>
  </r>
  <r>
    <x v="18"/>
    <x v="3"/>
    <x v="16"/>
    <x v="4"/>
    <x v="7"/>
    <n v="74721"/>
    <m/>
    <m/>
    <m/>
    <m/>
    <n v="74721"/>
    <m/>
  </r>
  <r>
    <x v="18"/>
    <x v="3"/>
    <x v="74"/>
    <x v="4"/>
    <x v="7"/>
    <n v="99891"/>
    <m/>
    <m/>
    <m/>
    <m/>
    <n v="99891"/>
    <m/>
  </r>
  <r>
    <x v="18"/>
    <x v="3"/>
    <x v="63"/>
    <x v="4"/>
    <x v="7"/>
    <n v="24795"/>
    <m/>
    <m/>
    <m/>
    <m/>
    <n v="24795"/>
    <m/>
  </r>
  <r>
    <x v="18"/>
    <x v="3"/>
    <x v="38"/>
    <x v="4"/>
    <x v="7"/>
    <n v="169866"/>
    <m/>
    <m/>
    <m/>
    <m/>
    <n v="169866"/>
    <m/>
  </r>
  <r>
    <x v="18"/>
    <x v="3"/>
    <x v="42"/>
    <x v="4"/>
    <x v="7"/>
    <n v="55237"/>
    <m/>
    <m/>
    <m/>
    <m/>
    <n v="55237"/>
    <m/>
  </r>
  <r>
    <x v="18"/>
    <x v="3"/>
    <x v="104"/>
    <x v="4"/>
    <x v="7"/>
    <n v="0"/>
    <m/>
    <m/>
    <m/>
    <m/>
    <n v="0"/>
    <m/>
  </r>
  <r>
    <x v="18"/>
    <x v="3"/>
    <x v="111"/>
    <x v="4"/>
    <x v="7"/>
    <n v="0"/>
    <m/>
    <m/>
    <m/>
    <m/>
    <n v="0"/>
    <m/>
  </r>
  <r>
    <x v="18"/>
    <x v="3"/>
    <x v="134"/>
    <x v="4"/>
    <x v="7"/>
    <n v="0"/>
    <m/>
    <m/>
    <m/>
    <m/>
    <n v="0"/>
    <m/>
  </r>
  <r>
    <x v="18"/>
    <x v="3"/>
    <x v="51"/>
    <x v="4"/>
    <x v="7"/>
    <n v="0"/>
    <m/>
    <m/>
    <m/>
    <m/>
    <n v="0"/>
    <m/>
  </r>
  <r>
    <x v="18"/>
    <x v="3"/>
    <x v="98"/>
    <x v="4"/>
    <x v="7"/>
    <n v="0"/>
    <m/>
    <m/>
    <m/>
    <m/>
    <n v="0"/>
    <m/>
  </r>
  <r>
    <x v="18"/>
    <x v="3"/>
    <x v="119"/>
    <x v="4"/>
    <x v="7"/>
    <n v="0"/>
    <m/>
    <m/>
    <m/>
    <m/>
    <n v="0"/>
    <m/>
  </r>
  <r>
    <x v="18"/>
    <x v="3"/>
    <x v="190"/>
    <x v="4"/>
    <x v="7"/>
    <n v="0"/>
    <m/>
    <m/>
    <m/>
    <m/>
    <n v="0"/>
    <m/>
  </r>
  <r>
    <x v="18"/>
    <x v="1"/>
    <x v="23"/>
    <x v="4"/>
    <x v="7"/>
    <n v="0"/>
    <m/>
    <m/>
    <m/>
    <m/>
    <n v="0"/>
    <m/>
  </r>
  <r>
    <x v="18"/>
    <x v="1"/>
    <x v="24"/>
    <x v="4"/>
    <x v="7"/>
    <n v="92177"/>
    <m/>
    <m/>
    <m/>
    <m/>
    <n v="92177"/>
    <m/>
  </r>
  <r>
    <x v="18"/>
    <x v="1"/>
    <x v="79"/>
    <x v="4"/>
    <x v="7"/>
    <n v="0"/>
    <m/>
    <m/>
    <m/>
    <m/>
    <n v="0"/>
    <m/>
  </r>
  <r>
    <x v="18"/>
    <x v="1"/>
    <x v="41"/>
    <x v="4"/>
    <x v="7"/>
    <n v="3392"/>
    <m/>
    <m/>
    <m/>
    <m/>
    <n v="3392"/>
    <m/>
  </r>
  <r>
    <x v="18"/>
    <x v="1"/>
    <x v="2"/>
    <x v="4"/>
    <x v="7"/>
    <n v="326953"/>
    <m/>
    <m/>
    <m/>
    <m/>
    <n v="326953"/>
    <m/>
  </r>
  <r>
    <x v="18"/>
    <x v="1"/>
    <x v="21"/>
    <x v="4"/>
    <x v="7"/>
    <n v="0"/>
    <m/>
    <m/>
    <m/>
    <m/>
    <n v="0"/>
    <m/>
  </r>
  <r>
    <x v="18"/>
    <x v="1"/>
    <x v="5"/>
    <x v="4"/>
    <x v="7"/>
    <n v="33751"/>
    <m/>
    <m/>
    <m/>
    <m/>
    <n v="33751"/>
    <m/>
  </r>
  <r>
    <x v="18"/>
    <x v="1"/>
    <x v="37"/>
    <x v="4"/>
    <x v="7"/>
    <n v="4453"/>
    <m/>
    <m/>
    <m/>
    <m/>
    <n v="4453"/>
    <m/>
  </r>
  <r>
    <x v="18"/>
    <x v="1"/>
    <x v="19"/>
    <x v="4"/>
    <x v="7"/>
    <n v="0"/>
    <m/>
    <m/>
    <m/>
    <m/>
    <n v="0"/>
    <m/>
  </r>
  <r>
    <x v="18"/>
    <x v="1"/>
    <x v="30"/>
    <x v="4"/>
    <x v="7"/>
    <n v="3462"/>
    <m/>
    <m/>
    <m/>
    <m/>
    <n v="3462"/>
    <m/>
  </r>
  <r>
    <x v="18"/>
    <x v="1"/>
    <x v="14"/>
    <x v="4"/>
    <x v="7"/>
    <n v="8332"/>
    <m/>
    <m/>
    <m/>
    <m/>
    <n v="8332"/>
    <m/>
  </r>
  <r>
    <x v="18"/>
    <x v="1"/>
    <x v="6"/>
    <x v="4"/>
    <x v="7"/>
    <n v="0"/>
    <m/>
    <m/>
    <m/>
    <m/>
    <n v="0"/>
    <m/>
  </r>
  <r>
    <x v="18"/>
    <x v="1"/>
    <x v="25"/>
    <x v="4"/>
    <x v="7"/>
    <n v="0"/>
    <m/>
    <m/>
    <m/>
    <m/>
    <n v="0"/>
    <m/>
  </r>
  <r>
    <x v="18"/>
    <x v="1"/>
    <x v="28"/>
    <x v="4"/>
    <x v="7"/>
    <n v="9849"/>
    <m/>
    <m/>
    <m/>
    <m/>
    <n v="9849"/>
    <m/>
  </r>
  <r>
    <x v="18"/>
    <x v="1"/>
    <x v="169"/>
    <x v="4"/>
    <x v="7"/>
    <n v="0"/>
    <m/>
    <m/>
    <m/>
    <m/>
    <n v="0"/>
    <m/>
  </r>
  <r>
    <x v="18"/>
    <x v="1"/>
    <x v="64"/>
    <x v="4"/>
    <x v="7"/>
    <n v="0"/>
    <m/>
    <m/>
    <m/>
    <m/>
    <n v="0"/>
    <m/>
  </r>
  <r>
    <x v="18"/>
    <x v="1"/>
    <x v="75"/>
    <x v="4"/>
    <x v="7"/>
    <n v="0"/>
    <m/>
    <m/>
    <m/>
    <m/>
    <n v="0"/>
    <m/>
  </r>
  <r>
    <x v="18"/>
    <x v="1"/>
    <x v="94"/>
    <x v="4"/>
    <x v="7"/>
    <n v="0"/>
    <m/>
    <m/>
    <m/>
    <m/>
    <n v="0"/>
    <m/>
  </r>
  <r>
    <x v="18"/>
    <x v="1"/>
    <x v="163"/>
    <x v="4"/>
    <x v="7"/>
    <n v="0"/>
    <m/>
    <m/>
    <m/>
    <m/>
    <n v="0"/>
    <m/>
  </r>
  <r>
    <x v="18"/>
    <x v="1"/>
    <x v="166"/>
    <x v="4"/>
    <x v="7"/>
    <n v="0"/>
    <m/>
    <m/>
    <m/>
    <m/>
    <n v="0"/>
    <m/>
  </r>
  <r>
    <x v="18"/>
    <x v="1"/>
    <x v="116"/>
    <x v="4"/>
    <x v="7"/>
    <n v="0"/>
    <m/>
    <m/>
    <m/>
    <m/>
    <n v="0"/>
    <m/>
  </r>
  <r>
    <x v="18"/>
    <x v="1"/>
    <x v="145"/>
    <x v="4"/>
    <x v="7"/>
    <n v="0"/>
    <m/>
    <m/>
    <m/>
    <m/>
    <n v="0"/>
    <m/>
  </r>
  <r>
    <x v="18"/>
    <x v="1"/>
    <x v="150"/>
    <x v="4"/>
    <x v="7"/>
    <n v="0"/>
    <m/>
    <m/>
    <m/>
    <m/>
    <n v="0"/>
    <m/>
  </r>
  <r>
    <x v="18"/>
    <x v="1"/>
    <x v="118"/>
    <x v="4"/>
    <x v="7"/>
    <n v="0"/>
    <m/>
    <m/>
    <m/>
    <m/>
    <n v="0"/>
    <m/>
  </r>
  <r>
    <x v="18"/>
    <x v="1"/>
    <x v="153"/>
    <x v="4"/>
    <x v="7"/>
    <n v="0"/>
    <m/>
    <m/>
    <m/>
    <m/>
    <n v="0"/>
    <m/>
  </r>
  <r>
    <x v="18"/>
    <x v="1"/>
    <x v="129"/>
    <x v="4"/>
    <x v="7"/>
    <n v="0"/>
    <m/>
    <m/>
    <m/>
    <m/>
    <n v="0"/>
    <m/>
  </r>
  <r>
    <x v="18"/>
    <x v="1"/>
    <x v="93"/>
    <x v="4"/>
    <x v="7"/>
    <n v="0"/>
    <m/>
    <m/>
    <m/>
    <m/>
    <n v="0"/>
    <m/>
  </r>
  <r>
    <x v="18"/>
    <x v="1"/>
    <x v="67"/>
    <x v="4"/>
    <x v="7"/>
    <n v="0"/>
    <m/>
    <m/>
    <m/>
    <m/>
    <n v="0"/>
    <m/>
  </r>
  <r>
    <x v="18"/>
    <x v="1"/>
    <x v="85"/>
    <x v="4"/>
    <x v="7"/>
    <n v="0"/>
    <m/>
    <m/>
    <m/>
    <m/>
    <n v="0"/>
    <m/>
  </r>
  <r>
    <x v="18"/>
    <x v="1"/>
    <x v="99"/>
    <x v="4"/>
    <x v="7"/>
    <n v="0"/>
    <m/>
    <m/>
    <m/>
    <m/>
    <n v="0"/>
    <m/>
  </r>
  <r>
    <x v="18"/>
    <x v="1"/>
    <x v="123"/>
    <x v="4"/>
    <x v="7"/>
    <n v="0"/>
    <m/>
    <m/>
    <m/>
    <m/>
    <n v="0"/>
    <m/>
  </r>
  <r>
    <x v="18"/>
    <x v="1"/>
    <x v="100"/>
    <x v="4"/>
    <x v="7"/>
    <n v="9010"/>
    <m/>
    <m/>
    <m/>
    <m/>
    <n v="9010"/>
    <m/>
  </r>
  <r>
    <x v="18"/>
    <x v="1"/>
    <x v="3"/>
    <x v="4"/>
    <x v="7"/>
    <n v="32110"/>
    <m/>
    <m/>
    <m/>
    <m/>
    <n v="32110"/>
    <m/>
  </r>
  <r>
    <x v="18"/>
    <x v="1"/>
    <x v="13"/>
    <x v="4"/>
    <x v="7"/>
    <n v="0"/>
    <m/>
    <m/>
    <m/>
    <m/>
    <n v="0"/>
    <m/>
  </r>
  <r>
    <x v="18"/>
    <x v="1"/>
    <x v="15"/>
    <x v="4"/>
    <x v="7"/>
    <n v="15602"/>
    <m/>
    <m/>
    <m/>
    <m/>
    <n v="15602"/>
    <m/>
  </r>
  <r>
    <x v="18"/>
    <x v="1"/>
    <x v="76"/>
    <x v="4"/>
    <x v="7"/>
    <n v="11200"/>
    <m/>
    <m/>
    <m/>
    <m/>
    <n v="11200"/>
    <m/>
  </r>
  <r>
    <x v="18"/>
    <x v="1"/>
    <x v="92"/>
    <x v="4"/>
    <x v="7"/>
    <n v="0"/>
    <m/>
    <m/>
    <m/>
    <m/>
    <n v="0"/>
    <m/>
  </r>
  <r>
    <x v="18"/>
    <x v="1"/>
    <x v="125"/>
    <x v="4"/>
    <x v="7"/>
    <n v="0"/>
    <m/>
    <m/>
    <m/>
    <m/>
    <n v="0"/>
    <m/>
  </r>
  <r>
    <x v="18"/>
    <x v="1"/>
    <x v="187"/>
    <x v="4"/>
    <x v="7"/>
    <n v="0"/>
    <m/>
    <m/>
    <m/>
    <m/>
    <n v="0"/>
    <m/>
  </r>
  <r>
    <x v="18"/>
    <x v="1"/>
    <x v="147"/>
    <x v="4"/>
    <x v="7"/>
    <n v="0"/>
    <m/>
    <m/>
    <m/>
    <m/>
    <n v="0"/>
    <m/>
  </r>
  <r>
    <x v="18"/>
    <x v="1"/>
    <x v="127"/>
    <x v="4"/>
    <x v="7"/>
    <n v="0"/>
    <m/>
    <m/>
    <m/>
    <m/>
    <n v="0"/>
    <m/>
  </r>
  <r>
    <x v="18"/>
    <x v="1"/>
    <x v="141"/>
    <x v="4"/>
    <x v="7"/>
    <n v="0"/>
    <m/>
    <m/>
    <m/>
    <m/>
    <n v="0"/>
    <m/>
  </r>
  <r>
    <x v="18"/>
    <x v="5"/>
    <x v="89"/>
    <x v="4"/>
    <x v="7"/>
    <n v="173211"/>
    <m/>
    <m/>
    <m/>
    <m/>
    <n v="173211"/>
    <m/>
  </r>
  <r>
    <x v="18"/>
    <x v="5"/>
    <x v="69"/>
    <x v="4"/>
    <x v="7"/>
    <n v="488291"/>
    <m/>
    <m/>
    <m/>
    <m/>
    <n v="488291"/>
    <m/>
  </r>
  <r>
    <x v="18"/>
    <x v="5"/>
    <x v="33"/>
    <x v="4"/>
    <x v="7"/>
    <n v="1328752"/>
    <m/>
    <m/>
    <m/>
    <m/>
    <n v="1328752"/>
    <m/>
  </r>
  <r>
    <x v="18"/>
    <x v="5"/>
    <x v="39"/>
    <x v="4"/>
    <x v="7"/>
    <n v="869765"/>
    <m/>
    <m/>
    <m/>
    <m/>
    <n v="869765"/>
    <m/>
  </r>
  <r>
    <x v="18"/>
    <x v="5"/>
    <x v="22"/>
    <x v="4"/>
    <x v="7"/>
    <n v="650523"/>
    <m/>
    <m/>
    <m/>
    <m/>
    <n v="650523"/>
    <m/>
  </r>
  <r>
    <x v="18"/>
    <x v="5"/>
    <x v="66"/>
    <x v="4"/>
    <x v="7"/>
    <n v="83717"/>
    <m/>
    <m/>
    <m/>
    <m/>
    <n v="83717"/>
    <m/>
  </r>
  <r>
    <x v="18"/>
    <x v="7"/>
    <x v="121"/>
    <x v="4"/>
    <x v="7"/>
    <n v="0"/>
    <m/>
    <m/>
    <m/>
    <m/>
    <n v="0"/>
    <m/>
  </r>
  <r>
    <x v="18"/>
    <x v="7"/>
    <x v="52"/>
    <x v="4"/>
    <x v="7"/>
    <n v="46649"/>
    <m/>
    <m/>
    <m/>
    <m/>
    <n v="46649"/>
    <m/>
  </r>
  <r>
    <x v="18"/>
    <x v="7"/>
    <x v="82"/>
    <x v="4"/>
    <x v="7"/>
    <n v="0"/>
    <m/>
    <m/>
    <m/>
    <m/>
    <n v="0"/>
    <m/>
  </r>
  <r>
    <x v="18"/>
    <x v="7"/>
    <x v="117"/>
    <x v="4"/>
    <x v="7"/>
    <n v="0"/>
    <m/>
    <m/>
    <m/>
    <m/>
    <n v="0"/>
    <m/>
  </r>
  <r>
    <x v="18"/>
    <x v="7"/>
    <x v="115"/>
    <x v="4"/>
    <x v="7"/>
    <n v="0"/>
    <m/>
    <m/>
    <m/>
    <m/>
    <n v="0"/>
    <m/>
  </r>
  <r>
    <x v="18"/>
    <x v="7"/>
    <x v="139"/>
    <x v="4"/>
    <x v="7"/>
    <n v="0"/>
    <m/>
    <m/>
    <m/>
    <m/>
    <n v="0"/>
    <m/>
  </r>
  <r>
    <x v="18"/>
    <x v="7"/>
    <x v="72"/>
    <x v="4"/>
    <x v="7"/>
    <n v="77260"/>
    <m/>
    <m/>
    <m/>
    <m/>
    <n v="77260"/>
    <m/>
  </r>
  <r>
    <x v="18"/>
    <x v="7"/>
    <x v="62"/>
    <x v="4"/>
    <x v="7"/>
    <n v="94075"/>
    <m/>
    <m/>
    <m/>
    <m/>
    <n v="94075"/>
    <m/>
  </r>
  <r>
    <x v="18"/>
    <x v="7"/>
    <x v="133"/>
    <x v="4"/>
    <x v="7"/>
    <n v="0"/>
    <m/>
    <m/>
    <m/>
    <m/>
    <n v="0"/>
    <m/>
  </r>
  <r>
    <x v="18"/>
    <x v="7"/>
    <x v="149"/>
    <x v="4"/>
    <x v="7"/>
    <n v="0"/>
    <m/>
    <m/>
    <m/>
    <m/>
    <n v="0"/>
    <m/>
  </r>
  <r>
    <x v="18"/>
    <x v="7"/>
    <x v="130"/>
    <x v="4"/>
    <x v="7"/>
    <n v="0"/>
    <m/>
    <m/>
    <m/>
    <m/>
    <n v="0"/>
    <m/>
  </r>
  <r>
    <x v="18"/>
    <x v="7"/>
    <x v="259"/>
    <x v="4"/>
    <x v="7"/>
    <n v="0"/>
    <m/>
    <m/>
    <m/>
    <m/>
    <n v="0"/>
    <m/>
  </r>
  <r>
    <x v="18"/>
    <x v="9"/>
    <x v="106"/>
    <x v="4"/>
    <x v="7"/>
    <n v="0"/>
    <m/>
    <m/>
    <m/>
    <m/>
    <n v="0"/>
    <m/>
  </r>
  <r>
    <x v="18"/>
    <x v="9"/>
    <x v="107"/>
    <x v="4"/>
    <x v="7"/>
    <n v="0"/>
    <m/>
    <m/>
    <m/>
    <m/>
    <n v="0"/>
    <m/>
  </r>
  <r>
    <x v="18"/>
    <x v="9"/>
    <x v="126"/>
    <x v="4"/>
    <x v="7"/>
    <n v="0"/>
    <m/>
    <m/>
    <m/>
    <m/>
    <n v="0"/>
    <m/>
  </r>
  <r>
    <x v="18"/>
    <x v="9"/>
    <x v="154"/>
    <x v="4"/>
    <x v="7"/>
    <n v="0"/>
    <m/>
    <m/>
    <m/>
    <m/>
    <n v="0"/>
    <m/>
  </r>
  <r>
    <x v="18"/>
    <x v="9"/>
    <x v="95"/>
    <x v="4"/>
    <x v="7"/>
    <n v="0"/>
    <m/>
    <m/>
    <m/>
    <m/>
    <n v="0"/>
    <m/>
  </r>
  <r>
    <x v="18"/>
    <x v="9"/>
    <x v="161"/>
    <x v="4"/>
    <x v="7"/>
    <n v="0"/>
    <m/>
    <m/>
    <m/>
    <m/>
    <n v="0"/>
    <m/>
  </r>
  <r>
    <x v="18"/>
    <x v="9"/>
    <x v="158"/>
    <x v="4"/>
    <x v="7"/>
    <n v="0"/>
    <m/>
    <m/>
    <m/>
    <m/>
    <n v="0"/>
    <m/>
  </r>
  <r>
    <x v="18"/>
    <x v="9"/>
    <x v="148"/>
    <x v="4"/>
    <x v="7"/>
    <n v="0"/>
    <m/>
    <m/>
    <m/>
    <m/>
    <n v="0"/>
    <m/>
  </r>
  <r>
    <x v="18"/>
    <x v="9"/>
    <x v="142"/>
    <x v="4"/>
    <x v="7"/>
    <n v="0"/>
    <m/>
    <m/>
    <m/>
    <m/>
    <n v="0"/>
    <m/>
  </r>
  <r>
    <x v="18"/>
    <x v="9"/>
    <x v="137"/>
    <x v="4"/>
    <x v="7"/>
    <n v="0"/>
    <m/>
    <m/>
    <m/>
    <m/>
    <n v="0"/>
    <m/>
  </r>
  <r>
    <x v="18"/>
    <x v="9"/>
    <x v="146"/>
    <x v="4"/>
    <x v="7"/>
    <n v="0"/>
    <m/>
    <m/>
    <m/>
    <m/>
    <n v="0"/>
    <m/>
  </r>
  <r>
    <x v="18"/>
    <x v="9"/>
    <x v="159"/>
    <x v="4"/>
    <x v="7"/>
    <n v="0"/>
    <m/>
    <m/>
    <m/>
    <m/>
    <n v="0"/>
    <m/>
  </r>
  <r>
    <x v="18"/>
    <x v="9"/>
    <x v="170"/>
    <x v="4"/>
    <x v="7"/>
    <n v="0"/>
    <m/>
    <m/>
    <m/>
    <m/>
    <n v="0"/>
    <m/>
  </r>
  <r>
    <x v="18"/>
    <x v="12"/>
    <x v="157"/>
    <x v="4"/>
    <x v="7"/>
    <n v="0"/>
    <m/>
    <m/>
    <m/>
    <m/>
    <n v="0"/>
    <m/>
  </r>
  <r>
    <x v="18"/>
    <x v="12"/>
    <x v="156"/>
    <x v="4"/>
    <x v="7"/>
    <n v="0"/>
    <m/>
    <m/>
    <m/>
    <m/>
    <n v="0"/>
    <m/>
  </r>
  <r>
    <x v="18"/>
    <x v="12"/>
    <x v="260"/>
    <x v="4"/>
    <x v="7"/>
    <n v="0"/>
    <m/>
    <m/>
    <m/>
    <m/>
    <n v="0"/>
    <m/>
  </r>
  <r>
    <x v="18"/>
    <x v="0"/>
    <x v="9"/>
    <x v="4"/>
    <x v="7"/>
    <n v="3761"/>
    <m/>
    <m/>
    <m/>
    <m/>
    <n v="3761"/>
    <m/>
  </r>
  <r>
    <x v="18"/>
    <x v="0"/>
    <x v="0"/>
    <x v="4"/>
    <x v="7"/>
    <n v="5195"/>
    <m/>
    <m/>
    <m/>
    <m/>
    <n v="5195"/>
    <m/>
  </r>
  <r>
    <x v="18"/>
    <x v="0"/>
    <x v="68"/>
    <x v="4"/>
    <x v="7"/>
    <n v="32346"/>
    <m/>
    <m/>
    <m/>
    <m/>
    <n v="32346"/>
    <m/>
  </r>
  <r>
    <x v="18"/>
    <x v="0"/>
    <x v="128"/>
    <x v="4"/>
    <x v="7"/>
    <n v="0"/>
    <m/>
    <m/>
    <m/>
    <m/>
    <n v="0"/>
    <m/>
  </r>
  <r>
    <x v="18"/>
    <x v="0"/>
    <x v="124"/>
    <x v="4"/>
    <x v="7"/>
    <n v="0"/>
    <m/>
    <m/>
    <m/>
    <m/>
    <n v="0"/>
    <m/>
  </r>
  <r>
    <x v="18"/>
    <x v="0"/>
    <x v="12"/>
    <x v="4"/>
    <x v="7"/>
    <n v="0"/>
    <m/>
    <m/>
    <m/>
    <m/>
    <n v="0"/>
    <m/>
  </r>
  <r>
    <x v="18"/>
    <x v="0"/>
    <x v="40"/>
    <x v="4"/>
    <x v="7"/>
    <n v="0"/>
    <m/>
    <m/>
    <m/>
    <m/>
    <n v="0"/>
    <m/>
  </r>
  <r>
    <x v="18"/>
    <x v="0"/>
    <x v="70"/>
    <x v="4"/>
    <x v="7"/>
    <n v="0"/>
    <m/>
    <m/>
    <m/>
    <m/>
    <n v="0"/>
    <m/>
  </r>
  <r>
    <x v="18"/>
    <x v="0"/>
    <x v="77"/>
    <x v="4"/>
    <x v="7"/>
    <n v="0"/>
    <m/>
    <m/>
    <m/>
    <m/>
    <n v="0"/>
    <m/>
  </r>
  <r>
    <x v="18"/>
    <x v="0"/>
    <x v="131"/>
    <x v="4"/>
    <x v="7"/>
    <n v="0"/>
    <m/>
    <m/>
    <m/>
    <m/>
    <n v="0"/>
    <m/>
  </r>
  <r>
    <x v="18"/>
    <x v="0"/>
    <x v="7"/>
    <x v="4"/>
    <x v="7"/>
    <n v="10318"/>
    <m/>
    <m/>
    <m/>
    <m/>
    <n v="10318"/>
    <m/>
  </r>
  <r>
    <x v="18"/>
    <x v="0"/>
    <x v="50"/>
    <x v="4"/>
    <x v="7"/>
    <n v="0"/>
    <m/>
    <m/>
    <m/>
    <m/>
    <n v="0"/>
    <m/>
  </r>
  <r>
    <x v="18"/>
    <x v="0"/>
    <x v="1"/>
    <x v="4"/>
    <x v="7"/>
    <n v="49276"/>
    <m/>
    <m/>
    <m/>
    <m/>
    <n v="49276"/>
    <m/>
  </r>
  <r>
    <x v="18"/>
    <x v="0"/>
    <x v="8"/>
    <x v="4"/>
    <x v="7"/>
    <n v="0"/>
    <m/>
    <m/>
    <m/>
    <m/>
    <n v="0"/>
    <m/>
  </r>
  <r>
    <x v="18"/>
    <x v="0"/>
    <x v="60"/>
    <x v="4"/>
    <x v="7"/>
    <n v="0"/>
    <m/>
    <m/>
    <m/>
    <m/>
    <n v="0"/>
    <m/>
  </r>
  <r>
    <x v="18"/>
    <x v="0"/>
    <x v="78"/>
    <x v="4"/>
    <x v="7"/>
    <n v="0"/>
    <m/>
    <m/>
    <m/>
    <m/>
    <n v="0"/>
    <m/>
  </r>
  <r>
    <x v="18"/>
    <x v="0"/>
    <x v="101"/>
    <x v="4"/>
    <x v="7"/>
    <n v="0"/>
    <m/>
    <m/>
    <m/>
    <m/>
    <n v="0"/>
    <m/>
  </r>
  <r>
    <x v="18"/>
    <x v="0"/>
    <x v="32"/>
    <x v="4"/>
    <x v="7"/>
    <n v="0"/>
    <m/>
    <m/>
    <m/>
    <m/>
    <n v="0"/>
    <m/>
  </r>
  <r>
    <x v="18"/>
    <x v="0"/>
    <x v="132"/>
    <x v="4"/>
    <x v="7"/>
    <n v="0"/>
    <m/>
    <m/>
    <m/>
    <m/>
    <n v="0"/>
    <m/>
  </r>
  <r>
    <x v="18"/>
    <x v="0"/>
    <x v="162"/>
    <x v="4"/>
    <x v="7"/>
    <n v="0"/>
    <m/>
    <m/>
    <m/>
    <m/>
    <n v="0"/>
    <m/>
  </r>
  <r>
    <x v="18"/>
    <x v="0"/>
    <x v="18"/>
    <x v="4"/>
    <x v="7"/>
    <n v="0"/>
    <m/>
    <m/>
    <m/>
    <m/>
    <n v="0"/>
    <m/>
  </r>
  <r>
    <x v="18"/>
    <x v="0"/>
    <x v="46"/>
    <x v="4"/>
    <x v="7"/>
    <n v="0"/>
    <m/>
    <m/>
    <m/>
    <m/>
    <n v="0"/>
    <m/>
  </r>
  <r>
    <x v="18"/>
    <x v="0"/>
    <x v="31"/>
    <x v="4"/>
    <x v="7"/>
    <n v="11563"/>
    <m/>
    <m/>
    <m/>
    <m/>
    <n v="11563"/>
    <m/>
  </r>
  <r>
    <x v="18"/>
    <x v="0"/>
    <x v="96"/>
    <x v="4"/>
    <x v="7"/>
    <n v="0"/>
    <m/>
    <m/>
    <m/>
    <m/>
    <n v="0"/>
    <m/>
  </r>
  <r>
    <x v="18"/>
    <x v="0"/>
    <x v="54"/>
    <x v="4"/>
    <x v="7"/>
    <n v="24074"/>
    <m/>
    <m/>
    <m/>
    <m/>
    <n v="24074"/>
    <m/>
  </r>
  <r>
    <x v="18"/>
    <x v="0"/>
    <x v="103"/>
    <x v="4"/>
    <x v="7"/>
    <n v="0"/>
    <m/>
    <m/>
    <m/>
    <m/>
    <n v="0"/>
    <m/>
  </r>
  <r>
    <x v="18"/>
    <x v="11"/>
    <x v="113"/>
    <x v="4"/>
    <x v="0"/>
    <m/>
    <m/>
    <m/>
    <m/>
    <m/>
    <n v="0"/>
    <n v="606"/>
  </r>
  <r>
    <x v="18"/>
    <x v="6"/>
    <x v="108"/>
    <x v="4"/>
    <x v="0"/>
    <m/>
    <m/>
    <m/>
    <m/>
    <m/>
    <n v="0"/>
    <m/>
  </r>
  <r>
    <x v="18"/>
    <x v="6"/>
    <x v="91"/>
    <x v="4"/>
    <x v="0"/>
    <m/>
    <m/>
    <m/>
    <m/>
    <m/>
    <n v="0"/>
    <m/>
  </r>
  <r>
    <x v="18"/>
    <x v="6"/>
    <x v="80"/>
    <x v="4"/>
    <x v="0"/>
    <m/>
    <m/>
    <m/>
    <m/>
    <m/>
    <n v="0"/>
    <m/>
  </r>
  <r>
    <x v="18"/>
    <x v="6"/>
    <x v="44"/>
    <x v="4"/>
    <x v="0"/>
    <m/>
    <m/>
    <m/>
    <m/>
    <m/>
    <n v="0"/>
    <m/>
  </r>
  <r>
    <x v="18"/>
    <x v="6"/>
    <x v="90"/>
    <x v="4"/>
    <x v="0"/>
    <m/>
    <m/>
    <m/>
    <m/>
    <m/>
    <n v="0"/>
    <m/>
  </r>
  <r>
    <x v="18"/>
    <x v="6"/>
    <x v="177"/>
    <x v="4"/>
    <x v="0"/>
    <m/>
    <m/>
    <m/>
    <m/>
    <m/>
    <n v="0"/>
    <m/>
  </r>
  <r>
    <x v="18"/>
    <x v="6"/>
    <x v="61"/>
    <x v="4"/>
    <x v="0"/>
    <m/>
    <m/>
    <m/>
    <m/>
    <m/>
    <n v="0"/>
    <m/>
  </r>
  <r>
    <x v="18"/>
    <x v="6"/>
    <x v="105"/>
    <x v="4"/>
    <x v="0"/>
    <m/>
    <m/>
    <m/>
    <m/>
    <m/>
    <n v="0"/>
    <m/>
  </r>
  <r>
    <x v="18"/>
    <x v="6"/>
    <x v="138"/>
    <x v="4"/>
    <x v="0"/>
    <m/>
    <m/>
    <m/>
    <m/>
    <m/>
    <n v="0"/>
    <m/>
  </r>
  <r>
    <x v="18"/>
    <x v="8"/>
    <x v="136"/>
    <x v="4"/>
    <x v="0"/>
    <m/>
    <m/>
    <m/>
    <m/>
    <m/>
    <n v="0"/>
    <m/>
  </r>
  <r>
    <x v="18"/>
    <x v="8"/>
    <x v="182"/>
    <x v="4"/>
    <x v="0"/>
    <m/>
    <m/>
    <m/>
    <m/>
    <m/>
    <n v="0"/>
    <m/>
  </r>
  <r>
    <x v="18"/>
    <x v="8"/>
    <x v="179"/>
    <x v="4"/>
    <x v="0"/>
    <m/>
    <m/>
    <m/>
    <m/>
    <m/>
    <n v="0"/>
    <m/>
  </r>
  <r>
    <x v="18"/>
    <x v="8"/>
    <x v="135"/>
    <x v="4"/>
    <x v="0"/>
    <m/>
    <m/>
    <m/>
    <m/>
    <m/>
    <n v="0"/>
    <m/>
  </r>
  <r>
    <x v="18"/>
    <x v="8"/>
    <x v="114"/>
    <x v="4"/>
    <x v="0"/>
    <m/>
    <m/>
    <m/>
    <m/>
    <m/>
    <n v="0"/>
    <m/>
  </r>
  <r>
    <x v="18"/>
    <x v="8"/>
    <x v="175"/>
    <x v="4"/>
    <x v="0"/>
    <m/>
    <m/>
    <m/>
    <m/>
    <m/>
    <n v="0"/>
    <m/>
  </r>
  <r>
    <x v="18"/>
    <x v="8"/>
    <x v="221"/>
    <x v="4"/>
    <x v="0"/>
    <m/>
    <m/>
    <m/>
    <m/>
    <m/>
    <n v="0"/>
    <m/>
  </r>
  <r>
    <x v="18"/>
    <x v="8"/>
    <x v="71"/>
    <x v="4"/>
    <x v="0"/>
    <m/>
    <m/>
    <m/>
    <m/>
    <m/>
    <n v="0"/>
    <m/>
  </r>
  <r>
    <x v="18"/>
    <x v="8"/>
    <x v="171"/>
    <x v="4"/>
    <x v="0"/>
    <m/>
    <m/>
    <m/>
    <m/>
    <m/>
    <n v="0"/>
    <m/>
  </r>
  <r>
    <x v="18"/>
    <x v="8"/>
    <x v="83"/>
    <x v="4"/>
    <x v="0"/>
    <m/>
    <m/>
    <m/>
    <m/>
    <m/>
    <n v="0"/>
    <m/>
  </r>
  <r>
    <x v="18"/>
    <x v="10"/>
    <x v="109"/>
    <x v="4"/>
    <x v="0"/>
    <m/>
    <m/>
    <m/>
    <m/>
    <m/>
    <n v="0"/>
    <m/>
  </r>
  <r>
    <x v="18"/>
    <x v="10"/>
    <x v="144"/>
    <x v="4"/>
    <x v="0"/>
    <m/>
    <m/>
    <m/>
    <m/>
    <m/>
    <n v="0"/>
    <m/>
  </r>
  <r>
    <x v="18"/>
    <x v="4"/>
    <x v="36"/>
    <x v="4"/>
    <x v="0"/>
    <m/>
    <m/>
    <m/>
    <m/>
    <m/>
    <n v="0"/>
    <n v="862"/>
  </r>
  <r>
    <x v="18"/>
    <x v="4"/>
    <x v="57"/>
    <x v="4"/>
    <x v="0"/>
    <m/>
    <m/>
    <m/>
    <m/>
    <m/>
    <n v="0"/>
    <n v="432"/>
  </r>
  <r>
    <x v="18"/>
    <x v="4"/>
    <x v="35"/>
    <x v="4"/>
    <x v="0"/>
    <m/>
    <m/>
    <m/>
    <m/>
    <m/>
    <n v="0"/>
    <n v="541"/>
  </r>
  <r>
    <x v="18"/>
    <x v="4"/>
    <x v="34"/>
    <x v="4"/>
    <x v="0"/>
    <m/>
    <m/>
    <m/>
    <m/>
    <m/>
    <n v="0"/>
    <n v="1781"/>
  </r>
  <r>
    <x v="18"/>
    <x v="4"/>
    <x v="155"/>
    <x v="4"/>
    <x v="0"/>
    <m/>
    <m/>
    <m/>
    <m/>
    <m/>
    <n v="0"/>
    <m/>
  </r>
  <r>
    <x v="18"/>
    <x v="4"/>
    <x v="65"/>
    <x v="4"/>
    <x v="0"/>
    <m/>
    <m/>
    <m/>
    <m/>
    <m/>
    <n v="0"/>
    <n v="406"/>
  </r>
  <r>
    <x v="18"/>
    <x v="4"/>
    <x v="53"/>
    <x v="4"/>
    <x v="0"/>
    <m/>
    <m/>
    <m/>
    <m/>
    <m/>
    <n v="0"/>
    <n v="743"/>
  </r>
  <r>
    <x v="18"/>
    <x v="4"/>
    <x v="45"/>
    <x v="4"/>
    <x v="0"/>
    <m/>
    <m/>
    <m/>
    <m/>
    <m/>
    <n v="0"/>
    <n v="55"/>
  </r>
  <r>
    <x v="18"/>
    <x v="4"/>
    <x v="27"/>
    <x v="4"/>
    <x v="0"/>
    <m/>
    <m/>
    <m/>
    <m/>
    <m/>
    <n v="0"/>
    <n v="1828"/>
  </r>
  <r>
    <x v="18"/>
    <x v="4"/>
    <x v="17"/>
    <x v="4"/>
    <x v="0"/>
    <m/>
    <m/>
    <m/>
    <m/>
    <m/>
    <n v="0"/>
    <n v="847"/>
  </r>
  <r>
    <x v="18"/>
    <x v="4"/>
    <x v="56"/>
    <x v="4"/>
    <x v="0"/>
    <m/>
    <m/>
    <m/>
    <m/>
    <m/>
    <n v="0"/>
    <n v="89"/>
  </r>
  <r>
    <x v="18"/>
    <x v="4"/>
    <x v="73"/>
    <x v="4"/>
    <x v="0"/>
    <m/>
    <m/>
    <m/>
    <m/>
    <m/>
    <n v="0"/>
    <m/>
  </r>
  <r>
    <x v="18"/>
    <x v="2"/>
    <x v="87"/>
    <x v="4"/>
    <x v="0"/>
    <m/>
    <m/>
    <m/>
    <m/>
    <m/>
    <n v="0"/>
    <n v="117"/>
  </r>
  <r>
    <x v="18"/>
    <x v="2"/>
    <x v="84"/>
    <x v="4"/>
    <x v="0"/>
    <m/>
    <m/>
    <m/>
    <m/>
    <m/>
    <n v="0"/>
    <n v="187"/>
  </r>
  <r>
    <x v="18"/>
    <x v="2"/>
    <x v="20"/>
    <x v="4"/>
    <x v="0"/>
    <m/>
    <m/>
    <m/>
    <m/>
    <m/>
    <n v="0"/>
    <n v="525"/>
  </r>
  <r>
    <x v="18"/>
    <x v="2"/>
    <x v="49"/>
    <x v="4"/>
    <x v="0"/>
    <m/>
    <m/>
    <m/>
    <m/>
    <m/>
    <n v="0"/>
    <n v="623"/>
  </r>
  <r>
    <x v="18"/>
    <x v="2"/>
    <x v="10"/>
    <x v="4"/>
    <x v="0"/>
    <m/>
    <m/>
    <m/>
    <m/>
    <m/>
    <n v="0"/>
    <n v="768"/>
  </r>
  <r>
    <x v="18"/>
    <x v="2"/>
    <x v="110"/>
    <x v="4"/>
    <x v="0"/>
    <m/>
    <m/>
    <m/>
    <m/>
    <m/>
    <n v="0"/>
    <m/>
  </r>
  <r>
    <x v="18"/>
    <x v="2"/>
    <x v="88"/>
    <x v="4"/>
    <x v="0"/>
    <m/>
    <m/>
    <m/>
    <m/>
    <m/>
    <n v="0"/>
    <m/>
  </r>
  <r>
    <x v="18"/>
    <x v="2"/>
    <x v="48"/>
    <x v="4"/>
    <x v="0"/>
    <m/>
    <m/>
    <m/>
    <m/>
    <m/>
    <n v="0"/>
    <n v="48"/>
  </r>
  <r>
    <x v="18"/>
    <x v="2"/>
    <x v="47"/>
    <x v="4"/>
    <x v="0"/>
    <m/>
    <m/>
    <m/>
    <m/>
    <m/>
    <n v="0"/>
    <m/>
  </r>
  <r>
    <x v="18"/>
    <x v="2"/>
    <x v="58"/>
    <x v="4"/>
    <x v="0"/>
    <m/>
    <m/>
    <m/>
    <m/>
    <m/>
    <n v="0"/>
    <n v="35"/>
  </r>
  <r>
    <x v="18"/>
    <x v="2"/>
    <x v="112"/>
    <x v="4"/>
    <x v="0"/>
    <m/>
    <m/>
    <m/>
    <m/>
    <m/>
    <n v="0"/>
    <m/>
  </r>
  <r>
    <x v="18"/>
    <x v="2"/>
    <x v="120"/>
    <x v="4"/>
    <x v="0"/>
    <m/>
    <m/>
    <m/>
    <m/>
    <m/>
    <n v="0"/>
    <m/>
  </r>
  <r>
    <x v="18"/>
    <x v="2"/>
    <x v="11"/>
    <x v="4"/>
    <x v="0"/>
    <m/>
    <m/>
    <m/>
    <m/>
    <m/>
    <n v="0"/>
    <n v="180"/>
  </r>
  <r>
    <x v="18"/>
    <x v="2"/>
    <x v="4"/>
    <x v="4"/>
    <x v="0"/>
    <m/>
    <m/>
    <m/>
    <m/>
    <m/>
    <n v="0"/>
    <n v="622"/>
  </r>
  <r>
    <x v="18"/>
    <x v="2"/>
    <x v="59"/>
    <x v="4"/>
    <x v="0"/>
    <m/>
    <m/>
    <m/>
    <m/>
    <m/>
    <n v="0"/>
    <n v="80"/>
  </r>
  <r>
    <x v="18"/>
    <x v="2"/>
    <x v="86"/>
    <x v="4"/>
    <x v="0"/>
    <m/>
    <m/>
    <m/>
    <m/>
    <m/>
    <n v="0"/>
    <n v="179"/>
  </r>
  <r>
    <x v="18"/>
    <x v="2"/>
    <x v="43"/>
    <x v="4"/>
    <x v="0"/>
    <m/>
    <m/>
    <m/>
    <m/>
    <m/>
    <n v="0"/>
    <m/>
  </r>
  <r>
    <x v="18"/>
    <x v="2"/>
    <x v="81"/>
    <x v="4"/>
    <x v="0"/>
    <m/>
    <m/>
    <m/>
    <m/>
    <m/>
    <n v="0"/>
    <m/>
  </r>
  <r>
    <x v="18"/>
    <x v="2"/>
    <x v="26"/>
    <x v="4"/>
    <x v="0"/>
    <m/>
    <m/>
    <m/>
    <m/>
    <m/>
    <n v="0"/>
    <n v="28"/>
  </r>
  <r>
    <x v="18"/>
    <x v="2"/>
    <x v="29"/>
    <x v="4"/>
    <x v="0"/>
    <m/>
    <m/>
    <m/>
    <m/>
    <m/>
    <n v="0"/>
    <m/>
  </r>
  <r>
    <x v="18"/>
    <x v="2"/>
    <x v="122"/>
    <x v="4"/>
    <x v="0"/>
    <m/>
    <m/>
    <m/>
    <m/>
    <m/>
    <n v="0"/>
    <m/>
  </r>
  <r>
    <x v="18"/>
    <x v="3"/>
    <x v="97"/>
    <x v="4"/>
    <x v="0"/>
    <m/>
    <m/>
    <m/>
    <m/>
    <m/>
    <n v="0"/>
    <n v="140"/>
  </r>
  <r>
    <x v="18"/>
    <x v="3"/>
    <x v="55"/>
    <x v="4"/>
    <x v="0"/>
    <m/>
    <m/>
    <m/>
    <m/>
    <m/>
    <n v="0"/>
    <n v="61"/>
  </r>
  <r>
    <x v="18"/>
    <x v="3"/>
    <x v="16"/>
    <x v="4"/>
    <x v="0"/>
    <m/>
    <m/>
    <m/>
    <m/>
    <m/>
    <n v="0"/>
    <n v="174"/>
  </r>
  <r>
    <x v="18"/>
    <x v="3"/>
    <x v="74"/>
    <x v="4"/>
    <x v="0"/>
    <m/>
    <m/>
    <m/>
    <m/>
    <m/>
    <n v="0"/>
    <n v="199"/>
  </r>
  <r>
    <x v="18"/>
    <x v="3"/>
    <x v="63"/>
    <x v="4"/>
    <x v="0"/>
    <m/>
    <m/>
    <m/>
    <m/>
    <m/>
    <n v="0"/>
    <n v="64"/>
  </r>
  <r>
    <x v="18"/>
    <x v="3"/>
    <x v="38"/>
    <x v="4"/>
    <x v="0"/>
    <m/>
    <m/>
    <m/>
    <m/>
    <m/>
    <n v="0"/>
    <n v="541"/>
  </r>
  <r>
    <x v="18"/>
    <x v="3"/>
    <x v="42"/>
    <x v="4"/>
    <x v="0"/>
    <m/>
    <m/>
    <m/>
    <m/>
    <m/>
    <n v="0"/>
    <n v="252"/>
  </r>
  <r>
    <x v="18"/>
    <x v="3"/>
    <x v="104"/>
    <x v="4"/>
    <x v="0"/>
    <m/>
    <m/>
    <m/>
    <m/>
    <m/>
    <n v="0"/>
    <n v="95"/>
  </r>
  <r>
    <x v="18"/>
    <x v="3"/>
    <x v="111"/>
    <x v="4"/>
    <x v="0"/>
    <m/>
    <m/>
    <m/>
    <m/>
    <m/>
    <n v="0"/>
    <m/>
  </r>
  <r>
    <x v="18"/>
    <x v="3"/>
    <x v="134"/>
    <x v="4"/>
    <x v="0"/>
    <m/>
    <m/>
    <m/>
    <m/>
    <m/>
    <n v="0"/>
    <m/>
  </r>
  <r>
    <x v="18"/>
    <x v="3"/>
    <x v="51"/>
    <x v="4"/>
    <x v="0"/>
    <m/>
    <m/>
    <m/>
    <m/>
    <m/>
    <n v="0"/>
    <m/>
  </r>
  <r>
    <x v="18"/>
    <x v="3"/>
    <x v="98"/>
    <x v="4"/>
    <x v="0"/>
    <m/>
    <m/>
    <m/>
    <m/>
    <m/>
    <n v="0"/>
    <m/>
  </r>
  <r>
    <x v="18"/>
    <x v="3"/>
    <x v="119"/>
    <x v="4"/>
    <x v="0"/>
    <m/>
    <m/>
    <m/>
    <m/>
    <m/>
    <n v="0"/>
    <m/>
  </r>
  <r>
    <x v="18"/>
    <x v="3"/>
    <x v="190"/>
    <x v="4"/>
    <x v="0"/>
    <m/>
    <m/>
    <m/>
    <m/>
    <m/>
    <n v="0"/>
    <m/>
  </r>
  <r>
    <x v="18"/>
    <x v="1"/>
    <x v="23"/>
    <x v="4"/>
    <x v="0"/>
    <m/>
    <m/>
    <m/>
    <m/>
    <m/>
    <n v="0"/>
    <m/>
  </r>
  <r>
    <x v="18"/>
    <x v="1"/>
    <x v="24"/>
    <x v="4"/>
    <x v="0"/>
    <m/>
    <m/>
    <m/>
    <m/>
    <m/>
    <n v="0"/>
    <n v="119"/>
  </r>
  <r>
    <x v="18"/>
    <x v="1"/>
    <x v="79"/>
    <x v="4"/>
    <x v="0"/>
    <m/>
    <m/>
    <m/>
    <m/>
    <m/>
    <n v="0"/>
    <m/>
  </r>
  <r>
    <x v="18"/>
    <x v="1"/>
    <x v="41"/>
    <x v="4"/>
    <x v="0"/>
    <m/>
    <m/>
    <m/>
    <m/>
    <m/>
    <n v="0"/>
    <m/>
  </r>
  <r>
    <x v="18"/>
    <x v="1"/>
    <x v="2"/>
    <x v="4"/>
    <x v="0"/>
    <m/>
    <m/>
    <m/>
    <m/>
    <m/>
    <n v="0"/>
    <n v="30"/>
  </r>
  <r>
    <x v="18"/>
    <x v="1"/>
    <x v="21"/>
    <x v="4"/>
    <x v="0"/>
    <m/>
    <m/>
    <m/>
    <m/>
    <m/>
    <n v="0"/>
    <m/>
  </r>
  <r>
    <x v="18"/>
    <x v="1"/>
    <x v="5"/>
    <x v="4"/>
    <x v="0"/>
    <m/>
    <m/>
    <m/>
    <m/>
    <m/>
    <n v="0"/>
    <n v="160"/>
  </r>
  <r>
    <x v="18"/>
    <x v="1"/>
    <x v="37"/>
    <x v="4"/>
    <x v="0"/>
    <m/>
    <m/>
    <m/>
    <m/>
    <m/>
    <n v="0"/>
    <n v="86"/>
  </r>
  <r>
    <x v="18"/>
    <x v="1"/>
    <x v="19"/>
    <x v="4"/>
    <x v="0"/>
    <m/>
    <m/>
    <m/>
    <m/>
    <m/>
    <n v="0"/>
    <m/>
  </r>
  <r>
    <x v="18"/>
    <x v="1"/>
    <x v="30"/>
    <x v="4"/>
    <x v="0"/>
    <m/>
    <m/>
    <m/>
    <m/>
    <m/>
    <n v="0"/>
    <n v="103"/>
  </r>
  <r>
    <x v="18"/>
    <x v="1"/>
    <x v="14"/>
    <x v="4"/>
    <x v="0"/>
    <m/>
    <m/>
    <m/>
    <m/>
    <m/>
    <n v="0"/>
    <m/>
  </r>
  <r>
    <x v="18"/>
    <x v="1"/>
    <x v="6"/>
    <x v="4"/>
    <x v="0"/>
    <m/>
    <m/>
    <m/>
    <m/>
    <m/>
    <n v="0"/>
    <m/>
  </r>
  <r>
    <x v="18"/>
    <x v="1"/>
    <x v="25"/>
    <x v="4"/>
    <x v="0"/>
    <m/>
    <m/>
    <m/>
    <m/>
    <m/>
    <n v="0"/>
    <m/>
  </r>
  <r>
    <x v="18"/>
    <x v="1"/>
    <x v="28"/>
    <x v="4"/>
    <x v="0"/>
    <m/>
    <m/>
    <m/>
    <m/>
    <m/>
    <n v="0"/>
    <m/>
  </r>
  <r>
    <x v="18"/>
    <x v="1"/>
    <x v="169"/>
    <x v="4"/>
    <x v="0"/>
    <m/>
    <m/>
    <m/>
    <m/>
    <m/>
    <n v="0"/>
    <m/>
  </r>
  <r>
    <x v="18"/>
    <x v="1"/>
    <x v="64"/>
    <x v="4"/>
    <x v="0"/>
    <m/>
    <m/>
    <m/>
    <m/>
    <m/>
    <n v="0"/>
    <m/>
  </r>
  <r>
    <x v="18"/>
    <x v="1"/>
    <x v="75"/>
    <x v="4"/>
    <x v="0"/>
    <m/>
    <m/>
    <m/>
    <m/>
    <m/>
    <n v="0"/>
    <m/>
  </r>
  <r>
    <x v="18"/>
    <x v="1"/>
    <x v="94"/>
    <x v="4"/>
    <x v="0"/>
    <m/>
    <m/>
    <m/>
    <m/>
    <m/>
    <n v="0"/>
    <m/>
  </r>
  <r>
    <x v="18"/>
    <x v="1"/>
    <x v="163"/>
    <x v="4"/>
    <x v="0"/>
    <m/>
    <m/>
    <m/>
    <m/>
    <m/>
    <n v="0"/>
    <m/>
  </r>
  <r>
    <x v="18"/>
    <x v="1"/>
    <x v="166"/>
    <x v="4"/>
    <x v="0"/>
    <m/>
    <m/>
    <m/>
    <m/>
    <m/>
    <n v="0"/>
    <m/>
  </r>
  <r>
    <x v="18"/>
    <x v="1"/>
    <x v="116"/>
    <x v="4"/>
    <x v="0"/>
    <m/>
    <m/>
    <m/>
    <m/>
    <m/>
    <n v="0"/>
    <m/>
  </r>
  <r>
    <x v="18"/>
    <x v="1"/>
    <x v="145"/>
    <x v="4"/>
    <x v="0"/>
    <m/>
    <m/>
    <m/>
    <m/>
    <m/>
    <n v="0"/>
    <m/>
  </r>
  <r>
    <x v="18"/>
    <x v="1"/>
    <x v="150"/>
    <x v="4"/>
    <x v="0"/>
    <m/>
    <m/>
    <m/>
    <m/>
    <m/>
    <n v="0"/>
    <m/>
  </r>
  <r>
    <x v="18"/>
    <x v="1"/>
    <x v="118"/>
    <x v="4"/>
    <x v="0"/>
    <m/>
    <m/>
    <m/>
    <m/>
    <m/>
    <n v="0"/>
    <m/>
  </r>
  <r>
    <x v="18"/>
    <x v="1"/>
    <x v="153"/>
    <x v="4"/>
    <x v="0"/>
    <m/>
    <m/>
    <m/>
    <m/>
    <m/>
    <n v="0"/>
    <m/>
  </r>
  <r>
    <x v="18"/>
    <x v="1"/>
    <x v="129"/>
    <x v="4"/>
    <x v="0"/>
    <m/>
    <m/>
    <m/>
    <m/>
    <m/>
    <n v="0"/>
    <m/>
  </r>
  <r>
    <x v="18"/>
    <x v="1"/>
    <x v="93"/>
    <x v="4"/>
    <x v="0"/>
    <m/>
    <m/>
    <m/>
    <m/>
    <m/>
    <n v="0"/>
    <m/>
  </r>
  <r>
    <x v="18"/>
    <x v="1"/>
    <x v="67"/>
    <x v="4"/>
    <x v="0"/>
    <m/>
    <m/>
    <m/>
    <m/>
    <m/>
    <n v="0"/>
    <m/>
  </r>
  <r>
    <x v="18"/>
    <x v="1"/>
    <x v="85"/>
    <x v="4"/>
    <x v="0"/>
    <m/>
    <m/>
    <m/>
    <m/>
    <m/>
    <n v="0"/>
    <m/>
  </r>
  <r>
    <x v="18"/>
    <x v="1"/>
    <x v="99"/>
    <x v="4"/>
    <x v="0"/>
    <m/>
    <m/>
    <m/>
    <m/>
    <m/>
    <n v="0"/>
    <m/>
  </r>
  <r>
    <x v="18"/>
    <x v="1"/>
    <x v="123"/>
    <x v="4"/>
    <x v="0"/>
    <m/>
    <m/>
    <m/>
    <m/>
    <m/>
    <n v="0"/>
    <m/>
  </r>
  <r>
    <x v="18"/>
    <x v="1"/>
    <x v="100"/>
    <x v="4"/>
    <x v="0"/>
    <m/>
    <m/>
    <m/>
    <m/>
    <m/>
    <n v="0"/>
    <m/>
  </r>
  <r>
    <x v="18"/>
    <x v="1"/>
    <x v="3"/>
    <x v="4"/>
    <x v="0"/>
    <m/>
    <m/>
    <m/>
    <m/>
    <m/>
    <n v="0"/>
    <n v="60"/>
  </r>
  <r>
    <x v="18"/>
    <x v="1"/>
    <x v="13"/>
    <x v="4"/>
    <x v="0"/>
    <m/>
    <m/>
    <m/>
    <m/>
    <m/>
    <n v="0"/>
    <n v="31"/>
  </r>
  <r>
    <x v="18"/>
    <x v="1"/>
    <x v="15"/>
    <x v="4"/>
    <x v="0"/>
    <m/>
    <m/>
    <m/>
    <m/>
    <m/>
    <n v="0"/>
    <n v="142"/>
  </r>
  <r>
    <x v="18"/>
    <x v="1"/>
    <x v="76"/>
    <x v="4"/>
    <x v="0"/>
    <m/>
    <m/>
    <m/>
    <m/>
    <m/>
    <n v="0"/>
    <m/>
  </r>
  <r>
    <x v="18"/>
    <x v="1"/>
    <x v="92"/>
    <x v="4"/>
    <x v="0"/>
    <m/>
    <m/>
    <m/>
    <m/>
    <m/>
    <n v="0"/>
    <m/>
  </r>
  <r>
    <x v="18"/>
    <x v="1"/>
    <x v="125"/>
    <x v="4"/>
    <x v="0"/>
    <m/>
    <m/>
    <m/>
    <m/>
    <m/>
    <n v="0"/>
    <m/>
  </r>
  <r>
    <x v="18"/>
    <x v="1"/>
    <x v="187"/>
    <x v="4"/>
    <x v="0"/>
    <m/>
    <m/>
    <m/>
    <m/>
    <m/>
    <n v="0"/>
    <m/>
  </r>
  <r>
    <x v="18"/>
    <x v="1"/>
    <x v="147"/>
    <x v="4"/>
    <x v="0"/>
    <m/>
    <m/>
    <m/>
    <m/>
    <m/>
    <n v="0"/>
    <m/>
  </r>
  <r>
    <x v="18"/>
    <x v="1"/>
    <x v="127"/>
    <x v="4"/>
    <x v="0"/>
    <m/>
    <m/>
    <m/>
    <m/>
    <m/>
    <n v="0"/>
    <m/>
  </r>
  <r>
    <x v="18"/>
    <x v="1"/>
    <x v="141"/>
    <x v="4"/>
    <x v="0"/>
    <m/>
    <m/>
    <m/>
    <m/>
    <m/>
    <n v="0"/>
    <m/>
  </r>
  <r>
    <x v="18"/>
    <x v="5"/>
    <x v="89"/>
    <x v="4"/>
    <x v="0"/>
    <m/>
    <m/>
    <m/>
    <m/>
    <m/>
    <n v="0"/>
    <n v="219"/>
  </r>
  <r>
    <x v="18"/>
    <x v="5"/>
    <x v="69"/>
    <x v="4"/>
    <x v="0"/>
    <m/>
    <m/>
    <m/>
    <m/>
    <m/>
    <n v="0"/>
    <n v="351"/>
  </r>
  <r>
    <x v="18"/>
    <x v="5"/>
    <x v="33"/>
    <x v="4"/>
    <x v="0"/>
    <m/>
    <m/>
    <m/>
    <m/>
    <m/>
    <n v="0"/>
    <n v="1594"/>
  </r>
  <r>
    <x v="18"/>
    <x v="5"/>
    <x v="39"/>
    <x v="4"/>
    <x v="0"/>
    <m/>
    <m/>
    <m/>
    <m/>
    <m/>
    <n v="0"/>
    <n v="1092"/>
  </r>
  <r>
    <x v="18"/>
    <x v="5"/>
    <x v="22"/>
    <x v="4"/>
    <x v="0"/>
    <m/>
    <m/>
    <m/>
    <m/>
    <m/>
    <n v="0"/>
    <n v="445"/>
  </r>
  <r>
    <x v="18"/>
    <x v="5"/>
    <x v="66"/>
    <x v="4"/>
    <x v="0"/>
    <m/>
    <m/>
    <m/>
    <m/>
    <m/>
    <n v="0"/>
    <m/>
  </r>
  <r>
    <x v="18"/>
    <x v="7"/>
    <x v="121"/>
    <x v="4"/>
    <x v="0"/>
    <m/>
    <m/>
    <m/>
    <m/>
    <m/>
    <n v="0"/>
    <m/>
  </r>
  <r>
    <x v="18"/>
    <x v="7"/>
    <x v="52"/>
    <x v="4"/>
    <x v="0"/>
    <m/>
    <m/>
    <m/>
    <m/>
    <m/>
    <n v="0"/>
    <n v="180"/>
  </r>
  <r>
    <x v="18"/>
    <x v="7"/>
    <x v="82"/>
    <x v="4"/>
    <x v="0"/>
    <m/>
    <m/>
    <m/>
    <m/>
    <m/>
    <n v="0"/>
    <m/>
  </r>
  <r>
    <x v="18"/>
    <x v="7"/>
    <x v="117"/>
    <x v="4"/>
    <x v="0"/>
    <m/>
    <m/>
    <m/>
    <m/>
    <m/>
    <n v="0"/>
    <m/>
  </r>
  <r>
    <x v="18"/>
    <x v="7"/>
    <x v="115"/>
    <x v="4"/>
    <x v="0"/>
    <m/>
    <m/>
    <m/>
    <m/>
    <m/>
    <n v="0"/>
    <m/>
  </r>
  <r>
    <x v="18"/>
    <x v="7"/>
    <x v="139"/>
    <x v="4"/>
    <x v="0"/>
    <m/>
    <m/>
    <m/>
    <m/>
    <m/>
    <n v="0"/>
    <m/>
  </r>
  <r>
    <x v="18"/>
    <x v="7"/>
    <x v="72"/>
    <x v="4"/>
    <x v="0"/>
    <m/>
    <m/>
    <m/>
    <m/>
    <m/>
    <n v="0"/>
    <m/>
  </r>
  <r>
    <x v="18"/>
    <x v="7"/>
    <x v="62"/>
    <x v="4"/>
    <x v="0"/>
    <m/>
    <m/>
    <m/>
    <m/>
    <m/>
    <n v="0"/>
    <n v="130"/>
  </r>
  <r>
    <x v="18"/>
    <x v="7"/>
    <x v="133"/>
    <x v="4"/>
    <x v="0"/>
    <m/>
    <m/>
    <m/>
    <m/>
    <m/>
    <n v="0"/>
    <m/>
  </r>
  <r>
    <x v="18"/>
    <x v="7"/>
    <x v="149"/>
    <x v="4"/>
    <x v="0"/>
    <m/>
    <m/>
    <m/>
    <m/>
    <m/>
    <n v="0"/>
    <m/>
  </r>
  <r>
    <x v="18"/>
    <x v="7"/>
    <x v="130"/>
    <x v="4"/>
    <x v="0"/>
    <m/>
    <m/>
    <m/>
    <m/>
    <m/>
    <n v="0"/>
    <m/>
  </r>
  <r>
    <x v="18"/>
    <x v="7"/>
    <x v="259"/>
    <x v="4"/>
    <x v="0"/>
    <m/>
    <m/>
    <m/>
    <m/>
    <m/>
    <n v="0"/>
    <m/>
  </r>
  <r>
    <x v="18"/>
    <x v="9"/>
    <x v="106"/>
    <x v="4"/>
    <x v="0"/>
    <m/>
    <m/>
    <m/>
    <m/>
    <m/>
    <n v="0"/>
    <m/>
  </r>
  <r>
    <x v="18"/>
    <x v="9"/>
    <x v="107"/>
    <x v="4"/>
    <x v="0"/>
    <m/>
    <m/>
    <m/>
    <m/>
    <m/>
    <n v="0"/>
    <m/>
  </r>
  <r>
    <x v="18"/>
    <x v="9"/>
    <x v="126"/>
    <x v="4"/>
    <x v="0"/>
    <m/>
    <m/>
    <m/>
    <m/>
    <m/>
    <n v="0"/>
    <m/>
  </r>
  <r>
    <x v="18"/>
    <x v="9"/>
    <x v="154"/>
    <x v="4"/>
    <x v="0"/>
    <m/>
    <m/>
    <m/>
    <m/>
    <m/>
    <n v="0"/>
    <m/>
  </r>
  <r>
    <x v="18"/>
    <x v="9"/>
    <x v="95"/>
    <x v="4"/>
    <x v="0"/>
    <m/>
    <m/>
    <m/>
    <m/>
    <m/>
    <n v="0"/>
    <m/>
  </r>
  <r>
    <x v="18"/>
    <x v="9"/>
    <x v="161"/>
    <x v="4"/>
    <x v="0"/>
    <m/>
    <m/>
    <m/>
    <m/>
    <m/>
    <n v="0"/>
    <m/>
  </r>
  <r>
    <x v="18"/>
    <x v="9"/>
    <x v="158"/>
    <x v="4"/>
    <x v="0"/>
    <m/>
    <m/>
    <m/>
    <m/>
    <m/>
    <n v="0"/>
    <m/>
  </r>
  <r>
    <x v="18"/>
    <x v="9"/>
    <x v="148"/>
    <x v="4"/>
    <x v="0"/>
    <m/>
    <m/>
    <m/>
    <m/>
    <m/>
    <n v="0"/>
    <m/>
  </r>
  <r>
    <x v="18"/>
    <x v="9"/>
    <x v="142"/>
    <x v="4"/>
    <x v="0"/>
    <m/>
    <m/>
    <m/>
    <m/>
    <m/>
    <n v="0"/>
    <m/>
  </r>
  <r>
    <x v="18"/>
    <x v="9"/>
    <x v="137"/>
    <x v="4"/>
    <x v="0"/>
    <m/>
    <m/>
    <m/>
    <m/>
    <m/>
    <n v="0"/>
    <m/>
  </r>
  <r>
    <x v="18"/>
    <x v="9"/>
    <x v="146"/>
    <x v="4"/>
    <x v="0"/>
    <m/>
    <m/>
    <m/>
    <m/>
    <m/>
    <n v="0"/>
    <m/>
  </r>
  <r>
    <x v="18"/>
    <x v="9"/>
    <x v="159"/>
    <x v="4"/>
    <x v="0"/>
    <m/>
    <m/>
    <m/>
    <m/>
    <m/>
    <n v="0"/>
    <m/>
  </r>
  <r>
    <x v="18"/>
    <x v="9"/>
    <x v="170"/>
    <x v="4"/>
    <x v="0"/>
    <m/>
    <m/>
    <m/>
    <m/>
    <m/>
    <n v="0"/>
    <m/>
  </r>
  <r>
    <x v="18"/>
    <x v="12"/>
    <x v="157"/>
    <x v="4"/>
    <x v="0"/>
    <m/>
    <m/>
    <m/>
    <m/>
    <m/>
    <n v="0"/>
    <m/>
  </r>
  <r>
    <x v="18"/>
    <x v="12"/>
    <x v="156"/>
    <x v="4"/>
    <x v="0"/>
    <m/>
    <m/>
    <m/>
    <m/>
    <m/>
    <n v="0"/>
    <n v="3"/>
  </r>
  <r>
    <x v="18"/>
    <x v="12"/>
    <x v="260"/>
    <x v="4"/>
    <x v="0"/>
    <m/>
    <m/>
    <m/>
    <m/>
    <m/>
    <n v="0"/>
    <m/>
  </r>
  <r>
    <x v="18"/>
    <x v="0"/>
    <x v="9"/>
    <x v="4"/>
    <x v="0"/>
    <m/>
    <m/>
    <m/>
    <m/>
    <m/>
    <n v="0"/>
    <n v="50"/>
  </r>
  <r>
    <x v="18"/>
    <x v="0"/>
    <x v="0"/>
    <x v="4"/>
    <x v="0"/>
    <m/>
    <m/>
    <m/>
    <m/>
    <m/>
    <n v="0"/>
    <n v="66"/>
  </r>
  <r>
    <x v="18"/>
    <x v="0"/>
    <x v="68"/>
    <x v="4"/>
    <x v="0"/>
    <m/>
    <m/>
    <m/>
    <m/>
    <m/>
    <n v="0"/>
    <m/>
  </r>
  <r>
    <x v="18"/>
    <x v="0"/>
    <x v="128"/>
    <x v="4"/>
    <x v="0"/>
    <m/>
    <m/>
    <m/>
    <m/>
    <m/>
    <n v="0"/>
    <m/>
  </r>
  <r>
    <x v="18"/>
    <x v="0"/>
    <x v="124"/>
    <x v="4"/>
    <x v="0"/>
    <m/>
    <m/>
    <m/>
    <m/>
    <m/>
    <n v="0"/>
    <m/>
  </r>
  <r>
    <x v="18"/>
    <x v="0"/>
    <x v="12"/>
    <x v="4"/>
    <x v="0"/>
    <m/>
    <m/>
    <m/>
    <m/>
    <m/>
    <n v="0"/>
    <m/>
  </r>
  <r>
    <x v="18"/>
    <x v="0"/>
    <x v="40"/>
    <x v="4"/>
    <x v="0"/>
    <m/>
    <m/>
    <m/>
    <m/>
    <m/>
    <n v="0"/>
    <m/>
  </r>
  <r>
    <x v="18"/>
    <x v="0"/>
    <x v="70"/>
    <x v="4"/>
    <x v="0"/>
    <m/>
    <m/>
    <m/>
    <m/>
    <m/>
    <n v="0"/>
    <m/>
  </r>
  <r>
    <x v="18"/>
    <x v="0"/>
    <x v="77"/>
    <x v="4"/>
    <x v="0"/>
    <m/>
    <m/>
    <m/>
    <m/>
    <m/>
    <n v="0"/>
    <m/>
  </r>
  <r>
    <x v="18"/>
    <x v="0"/>
    <x v="131"/>
    <x v="4"/>
    <x v="0"/>
    <m/>
    <m/>
    <m/>
    <m/>
    <m/>
    <n v="0"/>
    <m/>
  </r>
  <r>
    <x v="18"/>
    <x v="0"/>
    <x v="7"/>
    <x v="4"/>
    <x v="0"/>
    <m/>
    <m/>
    <m/>
    <m/>
    <m/>
    <n v="0"/>
    <n v="41"/>
  </r>
  <r>
    <x v="18"/>
    <x v="0"/>
    <x v="50"/>
    <x v="4"/>
    <x v="0"/>
    <m/>
    <m/>
    <m/>
    <m/>
    <m/>
    <n v="0"/>
    <m/>
  </r>
  <r>
    <x v="18"/>
    <x v="0"/>
    <x v="1"/>
    <x v="4"/>
    <x v="0"/>
    <m/>
    <m/>
    <m/>
    <m/>
    <m/>
    <n v="0"/>
    <n v="149"/>
  </r>
  <r>
    <x v="18"/>
    <x v="0"/>
    <x v="8"/>
    <x v="4"/>
    <x v="0"/>
    <m/>
    <m/>
    <m/>
    <m/>
    <m/>
    <n v="0"/>
    <m/>
  </r>
  <r>
    <x v="18"/>
    <x v="0"/>
    <x v="60"/>
    <x v="4"/>
    <x v="0"/>
    <m/>
    <m/>
    <m/>
    <m/>
    <m/>
    <n v="0"/>
    <m/>
  </r>
  <r>
    <x v="18"/>
    <x v="0"/>
    <x v="78"/>
    <x v="4"/>
    <x v="0"/>
    <m/>
    <m/>
    <m/>
    <m/>
    <m/>
    <n v="0"/>
    <m/>
  </r>
  <r>
    <x v="18"/>
    <x v="0"/>
    <x v="101"/>
    <x v="4"/>
    <x v="0"/>
    <m/>
    <m/>
    <m/>
    <m/>
    <m/>
    <n v="0"/>
    <m/>
  </r>
  <r>
    <x v="18"/>
    <x v="0"/>
    <x v="32"/>
    <x v="4"/>
    <x v="0"/>
    <m/>
    <m/>
    <m/>
    <m/>
    <m/>
    <n v="0"/>
    <m/>
  </r>
  <r>
    <x v="18"/>
    <x v="0"/>
    <x v="132"/>
    <x v="4"/>
    <x v="0"/>
    <m/>
    <m/>
    <m/>
    <m/>
    <m/>
    <n v="0"/>
    <m/>
  </r>
  <r>
    <x v="18"/>
    <x v="0"/>
    <x v="162"/>
    <x v="4"/>
    <x v="0"/>
    <m/>
    <m/>
    <m/>
    <m/>
    <m/>
    <n v="0"/>
    <m/>
  </r>
  <r>
    <x v="18"/>
    <x v="0"/>
    <x v="18"/>
    <x v="4"/>
    <x v="0"/>
    <m/>
    <m/>
    <m/>
    <m/>
    <m/>
    <n v="0"/>
    <n v="180"/>
  </r>
  <r>
    <x v="18"/>
    <x v="0"/>
    <x v="46"/>
    <x v="4"/>
    <x v="0"/>
    <m/>
    <m/>
    <m/>
    <m/>
    <m/>
    <n v="0"/>
    <m/>
  </r>
  <r>
    <x v="18"/>
    <x v="0"/>
    <x v="31"/>
    <x v="4"/>
    <x v="0"/>
    <m/>
    <m/>
    <m/>
    <m/>
    <m/>
    <n v="0"/>
    <n v="55"/>
  </r>
  <r>
    <x v="18"/>
    <x v="0"/>
    <x v="96"/>
    <x v="4"/>
    <x v="0"/>
    <m/>
    <m/>
    <m/>
    <m/>
    <m/>
    <n v="0"/>
    <m/>
  </r>
  <r>
    <x v="18"/>
    <x v="0"/>
    <x v="54"/>
    <x v="4"/>
    <x v="0"/>
    <m/>
    <m/>
    <m/>
    <m/>
    <m/>
    <n v="0"/>
    <n v="75"/>
  </r>
  <r>
    <x v="18"/>
    <x v="0"/>
    <x v="103"/>
    <x v="4"/>
    <x v="0"/>
    <m/>
    <m/>
    <m/>
    <m/>
    <m/>
    <n v="0"/>
    <m/>
  </r>
  <r>
    <x v="18"/>
    <x v="11"/>
    <x v="113"/>
    <x v="3"/>
    <x v="5"/>
    <n v="0"/>
    <m/>
    <m/>
    <m/>
    <m/>
    <n v="0"/>
    <m/>
  </r>
  <r>
    <x v="18"/>
    <x v="6"/>
    <x v="108"/>
    <x v="3"/>
    <x v="5"/>
    <n v="0"/>
    <m/>
    <m/>
    <m/>
    <m/>
    <n v="0"/>
    <m/>
  </r>
  <r>
    <x v="18"/>
    <x v="6"/>
    <x v="91"/>
    <x v="3"/>
    <x v="5"/>
    <n v="0"/>
    <m/>
    <m/>
    <m/>
    <m/>
    <n v="0"/>
    <m/>
  </r>
  <r>
    <x v="18"/>
    <x v="6"/>
    <x v="80"/>
    <x v="3"/>
    <x v="5"/>
    <n v="0"/>
    <m/>
    <m/>
    <m/>
    <m/>
    <n v="0"/>
    <m/>
  </r>
  <r>
    <x v="18"/>
    <x v="6"/>
    <x v="44"/>
    <x v="3"/>
    <x v="5"/>
    <n v="0"/>
    <m/>
    <m/>
    <m/>
    <m/>
    <n v="0"/>
    <m/>
  </r>
  <r>
    <x v="18"/>
    <x v="6"/>
    <x v="90"/>
    <x v="3"/>
    <x v="5"/>
    <n v="0"/>
    <m/>
    <m/>
    <m/>
    <m/>
    <n v="0"/>
    <m/>
  </r>
  <r>
    <x v="18"/>
    <x v="6"/>
    <x v="177"/>
    <x v="3"/>
    <x v="5"/>
    <n v="0"/>
    <m/>
    <m/>
    <m/>
    <m/>
    <n v="0"/>
    <m/>
  </r>
  <r>
    <x v="18"/>
    <x v="6"/>
    <x v="61"/>
    <x v="3"/>
    <x v="5"/>
    <n v="0"/>
    <m/>
    <m/>
    <m/>
    <m/>
    <n v="0"/>
    <m/>
  </r>
  <r>
    <x v="18"/>
    <x v="6"/>
    <x v="105"/>
    <x v="3"/>
    <x v="5"/>
    <n v="0"/>
    <m/>
    <m/>
    <m/>
    <m/>
    <n v="0"/>
    <m/>
  </r>
  <r>
    <x v="18"/>
    <x v="6"/>
    <x v="138"/>
    <x v="3"/>
    <x v="5"/>
    <n v="0"/>
    <m/>
    <m/>
    <m/>
    <m/>
    <n v="0"/>
    <m/>
  </r>
  <r>
    <x v="18"/>
    <x v="8"/>
    <x v="136"/>
    <x v="3"/>
    <x v="5"/>
    <n v="0"/>
    <m/>
    <m/>
    <m/>
    <m/>
    <n v="0"/>
    <m/>
  </r>
  <r>
    <x v="18"/>
    <x v="8"/>
    <x v="182"/>
    <x v="3"/>
    <x v="5"/>
    <n v="0"/>
    <m/>
    <m/>
    <m/>
    <m/>
    <n v="0"/>
    <m/>
  </r>
  <r>
    <x v="18"/>
    <x v="8"/>
    <x v="179"/>
    <x v="3"/>
    <x v="5"/>
    <n v="0"/>
    <m/>
    <m/>
    <m/>
    <m/>
    <n v="0"/>
    <m/>
  </r>
  <r>
    <x v="18"/>
    <x v="8"/>
    <x v="135"/>
    <x v="3"/>
    <x v="5"/>
    <n v="0"/>
    <m/>
    <m/>
    <m/>
    <m/>
    <n v="0"/>
    <m/>
  </r>
  <r>
    <x v="18"/>
    <x v="8"/>
    <x v="114"/>
    <x v="3"/>
    <x v="5"/>
    <n v="0"/>
    <m/>
    <m/>
    <m/>
    <m/>
    <n v="0"/>
    <m/>
  </r>
  <r>
    <x v="18"/>
    <x v="8"/>
    <x v="175"/>
    <x v="3"/>
    <x v="5"/>
    <n v="0"/>
    <m/>
    <m/>
    <m/>
    <m/>
    <n v="0"/>
    <m/>
  </r>
  <r>
    <x v="18"/>
    <x v="8"/>
    <x v="221"/>
    <x v="3"/>
    <x v="5"/>
    <n v="0"/>
    <m/>
    <m/>
    <m/>
    <m/>
    <n v="0"/>
    <m/>
  </r>
  <r>
    <x v="18"/>
    <x v="8"/>
    <x v="71"/>
    <x v="3"/>
    <x v="5"/>
    <n v="0"/>
    <m/>
    <m/>
    <m/>
    <m/>
    <n v="0"/>
    <m/>
  </r>
  <r>
    <x v="18"/>
    <x v="8"/>
    <x v="171"/>
    <x v="3"/>
    <x v="5"/>
    <n v="0"/>
    <m/>
    <m/>
    <m/>
    <m/>
    <n v="0"/>
    <m/>
  </r>
  <r>
    <x v="18"/>
    <x v="8"/>
    <x v="83"/>
    <x v="3"/>
    <x v="5"/>
    <n v="0"/>
    <m/>
    <m/>
    <m/>
    <m/>
    <n v="0"/>
    <m/>
  </r>
  <r>
    <x v="18"/>
    <x v="10"/>
    <x v="109"/>
    <x v="3"/>
    <x v="5"/>
    <n v="0"/>
    <m/>
    <m/>
    <m/>
    <m/>
    <n v="0"/>
    <m/>
  </r>
  <r>
    <x v="18"/>
    <x v="10"/>
    <x v="144"/>
    <x v="3"/>
    <x v="5"/>
    <n v="0"/>
    <m/>
    <m/>
    <m/>
    <m/>
    <n v="0"/>
    <m/>
  </r>
  <r>
    <x v="18"/>
    <x v="4"/>
    <x v="36"/>
    <x v="3"/>
    <x v="5"/>
    <n v="1050831"/>
    <m/>
    <m/>
    <m/>
    <m/>
    <n v="1050831"/>
    <m/>
  </r>
  <r>
    <x v="18"/>
    <x v="4"/>
    <x v="57"/>
    <x v="3"/>
    <x v="5"/>
    <n v="187710"/>
    <m/>
    <m/>
    <m/>
    <m/>
    <n v="187710"/>
    <m/>
  </r>
  <r>
    <x v="18"/>
    <x v="4"/>
    <x v="35"/>
    <x v="3"/>
    <x v="5"/>
    <n v="678245"/>
    <m/>
    <m/>
    <m/>
    <m/>
    <n v="678245"/>
    <m/>
  </r>
  <r>
    <x v="18"/>
    <x v="4"/>
    <x v="34"/>
    <x v="3"/>
    <x v="5"/>
    <n v="382816"/>
    <m/>
    <m/>
    <m/>
    <m/>
    <n v="382816"/>
    <m/>
  </r>
  <r>
    <x v="18"/>
    <x v="4"/>
    <x v="155"/>
    <x v="3"/>
    <x v="5"/>
    <n v="0"/>
    <m/>
    <m/>
    <m/>
    <m/>
    <n v="0"/>
    <m/>
  </r>
  <r>
    <x v="18"/>
    <x v="4"/>
    <x v="65"/>
    <x v="3"/>
    <x v="5"/>
    <n v="124178"/>
    <m/>
    <m/>
    <m/>
    <m/>
    <n v="124178"/>
    <m/>
  </r>
  <r>
    <x v="18"/>
    <x v="4"/>
    <x v="53"/>
    <x v="3"/>
    <x v="5"/>
    <n v="0"/>
    <m/>
    <m/>
    <m/>
    <m/>
    <n v="0"/>
    <m/>
  </r>
  <r>
    <x v="18"/>
    <x v="4"/>
    <x v="45"/>
    <x v="3"/>
    <x v="5"/>
    <n v="0"/>
    <m/>
    <m/>
    <m/>
    <m/>
    <n v="0"/>
    <m/>
  </r>
  <r>
    <x v="18"/>
    <x v="4"/>
    <x v="27"/>
    <x v="3"/>
    <x v="5"/>
    <n v="268932"/>
    <m/>
    <m/>
    <m/>
    <m/>
    <n v="268932"/>
    <m/>
  </r>
  <r>
    <x v="18"/>
    <x v="4"/>
    <x v="17"/>
    <x v="3"/>
    <x v="5"/>
    <n v="487252"/>
    <m/>
    <m/>
    <m/>
    <m/>
    <n v="487252"/>
    <m/>
  </r>
  <r>
    <x v="18"/>
    <x v="4"/>
    <x v="56"/>
    <x v="3"/>
    <x v="5"/>
    <n v="0"/>
    <m/>
    <m/>
    <m/>
    <m/>
    <n v="0"/>
    <m/>
  </r>
  <r>
    <x v="18"/>
    <x v="4"/>
    <x v="73"/>
    <x v="3"/>
    <x v="5"/>
    <n v="131589"/>
    <m/>
    <m/>
    <m/>
    <m/>
    <n v="131589"/>
    <m/>
  </r>
  <r>
    <x v="18"/>
    <x v="2"/>
    <x v="87"/>
    <x v="3"/>
    <x v="5"/>
    <n v="0"/>
    <m/>
    <m/>
    <m/>
    <m/>
    <n v="0"/>
    <m/>
  </r>
  <r>
    <x v="18"/>
    <x v="2"/>
    <x v="84"/>
    <x v="3"/>
    <x v="5"/>
    <n v="26278"/>
    <m/>
    <m/>
    <m/>
    <m/>
    <n v="26278"/>
    <m/>
  </r>
  <r>
    <x v="18"/>
    <x v="2"/>
    <x v="20"/>
    <x v="3"/>
    <x v="5"/>
    <n v="103828"/>
    <m/>
    <m/>
    <m/>
    <m/>
    <n v="103828"/>
    <m/>
  </r>
  <r>
    <x v="18"/>
    <x v="2"/>
    <x v="49"/>
    <x v="3"/>
    <x v="5"/>
    <n v="0"/>
    <m/>
    <m/>
    <m/>
    <m/>
    <n v="0"/>
    <m/>
  </r>
  <r>
    <x v="18"/>
    <x v="2"/>
    <x v="10"/>
    <x v="3"/>
    <x v="5"/>
    <n v="42061"/>
    <m/>
    <m/>
    <m/>
    <m/>
    <n v="42061"/>
    <m/>
  </r>
  <r>
    <x v="18"/>
    <x v="2"/>
    <x v="110"/>
    <x v="3"/>
    <x v="5"/>
    <n v="0"/>
    <m/>
    <m/>
    <m/>
    <m/>
    <n v="0"/>
    <m/>
  </r>
  <r>
    <x v="18"/>
    <x v="2"/>
    <x v="88"/>
    <x v="3"/>
    <x v="5"/>
    <n v="0"/>
    <m/>
    <m/>
    <m/>
    <m/>
    <n v="0"/>
    <m/>
  </r>
  <r>
    <x v="18"/>
    <x v="2"/>
    <x v="48"/>
    <x v="3"/>
    <x v="5"/>
    <n v="194598"/>
    <m/>
    <m/>
    <m/>
    <m/>
    <n v="194598"/>
    <m/>
  </r>
  <r>
    <x v="18"/>
    <x v="2"/>
    <x v="47"/>
    <x v="3"/>
    <x v="5"/>
    <n v="7764"/>
    <m/>
    <m/>
    <m/>
    <m/>
    <n v="7764"/>
    <m/>
  </r>
  <r>
    <x v="18"/>
    <x v="2"/>
    <x v="58"/>
    <x v="3"/>
    <x v="5"/>
    <n v="0"/>
    <m/>
    <m/>
    <m/>
    <m/>
    <n v="0"/>
    <m/>
  </r>
  <r>
    <x v="18"/>
    <x v="2"/>
    <x v="112"/>
    <x v="3"/>
    <x v="5"/>
    <n v="0"/>
    <m/>
    <m/>
    <m/>
    <m/>
    <n v="0"/>
    <m/>
  </r>
  <r>
    <x v="18"/>
    <x v="2"/>
    <x v="120"/>
    <x v="3"/>
    <x v="5"/>
    <n v="0"/>
    <m/>
    <m/>
    <m/>
    <m/>
    <n v="0"/>
    <m/>
  </r>
  <r>
    <x v="18"/>
    <x v="2"/>
    <x v="11"/>
    <x v="3"/>
    <x v="5"/>
    <n v="481519"/>
    <m/>
    <m/>
    <m/>
    <m/>
    <n v="481519"/>
    <m/>
  </r>
  <r>
    <x v="18"/>
    <x v="2"/>
    <x v="4"/>
    <x v="3"/>
    <x v="5"/>
    <n v="290099"/>
    <m/>
    <m/>
    <m/>
    <m/>
    <n v="290099"/>
    <m/>
  </r>
  <r>
    <x v="18"/>
    <x v="2"/>
    <x v="59"/>
    <x v="3"/>
    <x v="5"/>
    <n v="59846"/>
    <m/>
    <m/>
    <m/>
    <m/>
    <n v="59846"/>
    <m/>
  </r>
  <r>
    <x v="18"/>
    <x v="2"/>
    <x v="86"/>
    <x v="3"/>
    <x v="5"/>
    <n v="0"/>
    <m/>
    <m/>
    <m/>
    <m/>
    <n v="0"/>
    <m/>
  </r>
  <r>
    <x v="18"/>
    <x v="2"/>
    <x v="43"/>
    <x v="3"/>
    <x v="5"/>
    <n v="54697"/>
    <m/>
    <m/>
    <m/>
    <m/>
    <n v="54697"/>
    <m/>
  </r>
  <r>
    <x v="18"/>
    <x v="2"/>
    <x v="81"/>
    <x v="3"/>
    <x v="5"/>
    <n v="2141"/>
    <m/>
    <m/>
    <m/>
    <m/>
    <n v="2141"/>
    <m/>
  </r>
  <r>
    <x v="18"/>
    <x v="2"/>
    <x v="26"/>
    <x v="3"/>
    <x v="5"/>
    <n v="8710"/>
    <m/>
    <m/>
    <m/>
    <m/>
    <n v="8710"/>
    <m/>
  </r>
  <r>
    <x v="18"/>
    <x v="2"/>
    <x v="29"/>
    <x v="3"/>
    <x v="5"/>
    <n v="76578"/>
    <m/>
    <m/>
    <m/>
    <m/>
    <n v="76578"/>
    <m/>
  </r>
  <r>
    <x v="18"/>
    <x v="2"/>
    <x v="122"/>
    <x v="3"/>
    <x v="5"/>
    <n v="0"/>
    <m/>
    <m/>
    <m/>
    <m/>
    <n v="0"/>
    <m/>
  </r>
  <r>
    <x v="18"/>
    <x v="3"/>
    <x v="97"/>
    <x v="3"/>
    <x v="5"/>
    <n v="5395"/>
    <m/>
    <m/>
    <m/>
    <m/>
    <n v="5395"/>
    <m/>
  </r>
  <r>
    <x v="18"/>
    <x v="3"/>
    <x v="55"/>
    <x v="3"/>
    <x v="5"/>
    <n v="13860"/>
    <m/>
    <m/>
    <m/>
    <m/>
    <n v="13860"/>
    <m/>
  </r>
  <r>
    <x v="18"/>
    <x v="3"/>
    <x v="16"/>
    <x v="3"/>
    <x v="5"/>
    <n v="150500"/>
    <m/>
    <m/>
    <m/>
    <m/>
    <n v="150500"/>
    <m/>
  </r>
  <r>
    <x v="18"/>
    <x v="3"/>
    <x v="74"/>
    <x v="3"/>
    <x v="5"/>
    <n v="61692"/>
    <m/>
    <m/>
    <m/>
    <m/>
    <n v="61692"/>
    <m/>
  </r>
  <r>
    <x v="18"/>
    <x v="3"/>
    <x v="63"/>
    <x v="3"/>
    <x v="5"/>
    <n v="46057"/>
    <m/>
    <m/>
    <m/>
    <m/>
    <n v="46057"/>
    <m/>
  </r>
  <r>
    <x v="18"/>
    <x v="3"/>
    <x v="38"/>
    <x v="3"/>
    <x v="5"/>
    <n v="230570"/>
    <m/>
    <m/>
    <m/>
    <m/>
    <n v="230570"/>
    <m/>
  </r>
  <r>
    <x v="18"/>
    <x v="3"/>
    <x v="42"/>
    <x v="3"/>
    <x v="5"/>
    <n v="41212"/>
    <m/>
    <m/>
    <m/>
    <m/>
    <n v="41212"/>
    <m/>
  </r>
  <r>
    <x v="18"/>
    <x v="3"/>
    <x v="104"/>
    <x v="3"/>
    <x v="5"/>
    <n v="6066"/>
    <m/>
    <m/>
    <m/>
    <m/>
    <n v="6066"/>
    <m/>
  </r>
  <r>
    <x v="18"/>
    <x v="3"/>
    <x v="111"/>
    <x v="3"/>
    <x v="5"/>
    <n v="0"/>
    <m/>
    <m/>
    <m/>
    <m/>
    <n v="0"/>
    <m/>
  </r>
  <r>
    <x v="18"/>
    <x v="3"/>
    <x v="134"/>
    <x v="3"/>
    <x v="5"/>
    <n v="0"/>
    <m/>
    <m/>
    <m/>
    <m/>
    <n v="0"/>
    <m/>
  </r>
  <r>
    <x v="18"/>
    <x v="3"/>
    <x v="51"/>
    <x v="3"/>
    <x v="5"/>
    <n v="0"/>
    <m/>
    <m/>
    <m/>
    <m/>
    <n v="0"/>
    <m/>
  </r>
  <r>
    <x v="18"/>
    <x v="3"/>
    <x v="98"/>
    <x v="3"/>
    <x v="5"/>
    <n v="11067"/>
    <m/>
    <m/>
    <m/>
    <m/>
    <n v="11067"/>
    <m/>
  </r>
  <r>
    <x v="18"/>
    <x v="3"/>
    <x v="119"/>
    <x v="3"/>
    <x v="5"/>
    <n v="0"/>
    <m/>
    <m/>
    <m/>
    <m/>
    <n v="0"/>
    <m/>
  </r>
  <r>
    <x v="18"/>
    <x v="3"/>
    <x v="190"/>
    <x v="3"/>
    <x v="5"/>
    <n v="0"/>
    <m/>
    <m/>
    <m/>
    <m/>
    <n v="0"/>
    <m/>
  </r>
  <r>
    <x v="18"/>
    <x v="1"/>
    <x v="23"/>
    <x v="3"/>
    <x v="5"/>
    <n v="274722"/>
    <m/>
    <m/>
    <m/>
    <m/>
    <n v="274722"/>
    <m/>
  </r>
  <r>
    <x v="18"/>
    <x v="1"/>
    <x v="24"/>
    <x v="3"/>
    <x v="5"/>
    <n v="179590"/>
    <m/>
    <m/>
    <m/>
    <m/>
    <n v="179590"/>
    <m/>
  </r>
  <r>
    <x v="18"/>
    <x v="1"/>
    <x v="79"/>
    <x v="3"/>
    <x v="5"/>
    <n v="0"/>
    <m/>
    <m/>
    <m/>
    <m/>
    <n v="0"/>
    <m/>
  </r>
  <r>
    <x v="18"/>
    <x v="1"/>
    <x v="41"/>
    <x v="3"/>
    <x v="5"/>
    <n v="0"/>
    <m/>
    <m/>
    <m/>
    <m/>
    <n v="0"/>
    <m/>
  </r>
  <r>
    <x v="18"/>
    <x v="1"/>
    <x v="2"/>
    <x v="3"/>
    <x v="5"/>
    <n v="273186"/>
    <m/>
    <m/>
    <m/>
    <m/>
    <n v="273186"/>
    <m/>
  </r>
  <r>
    <x v="18"/>
    <x v="1"/>
    <x v="21"/>
    <x v="3"/>
    <x v="5"/>
    <n v="0"/>
    <m/>
    <m/>
    <m/>
    <m/>
    <n v="0"/>
    <m/>
  </r>
  <r>
    <x v="18"/>
    <x v="1"/>
    <x v="5"/>
    <x v="3"/>
    <x v="5"/>
    <n v="134880"/>
    <m/>
    <m/>
    <m/>
    <m/>
    <n v="134880"/>
    <m/>
  </r>
  <r>
    <x v="18"/>
    <x v="1"/>
    <x v="37"/>
    <x v="3"/>
    <x v="5"/>
    <n v="0"/>
    <m/>
    <m/>
    <m/>
    <m/>
    <n v="0"/>
    <m/>
  </r>
  <r>
    <x v="18"/>
    <x v="1"/>
    <x v="19"/>
    <x v="3"/>
    <x v="5"/>
    <n v="102727"/>
    <m/>
    <m/>
    <m/>
    <m/>
    <n v="102727"/>
    <m/>
  </r>
  <r>
    <x v="18"/>
    <x v="1"/>
    <x v="30"/>
    <x v="3"/>
    <x v="5"/>
    <n v="162371"/>
    <m/>
    <m/>
    <m/>
    <m/>
    <n v="162371"/>
    <m/>
  </r>
  <r>
    <x v="18"/>
    <x v="1"/>
    <x v="14"/>
    <x v="3"/>
    <x v="5"/>
    <n v="0"/>
    <m/>
    <m/>
    <m/>
    <m/>
    <n v="0"/>
    <m/>
  </r>
  <r>
    <x v="18"/>
    <x v="1"/>
    <x v="6"/>
    <x v="3"/>
    <x v="5"/>
    <n v="0"/>
    <m/>
    <m/>
    <m/>
    <m/>
    <n v="0"/>
    <m/>
  </r>
  <r>
    <x v="18"/>
    <x v="1"/>
    <x v="25"/>
    <x v="3"/>
    <x v="5"/>
    <n v="0"/>
    <m/>
    <m/>
    <m/>
    <m/>
    <n v="0"/>
    <m/>
  </r>
  <r>
    <x v="18"/>
    <x v="1"/>
    <x v="28"/>
    <x v="3"/>
    <x v="5"/>
    <n v="0"/>
    <m/>
    <m/>
    <m/>
    <m/>
    <n v="0"/>
    <m/>
  </r>
  <r>
    <x v="18"/>
    <x v="1"/>
    <x v="169"/>
    <x v="3"/>
    <x v="5"/>
    <n v="0"/>
    <m/>
    <m/>
    <m/>
    <m/>
    <n v="0"/>
    <m/>
  </r>
  <r>
    <x v="18"/>
    <x v="1"/>
    <x v="64"/>
    <x v="3"/>
    <x v="5"/>
    <n v="0"/>
    <m/>
    <m/>
    <m/>
    <m/>
    <n v="0"/>
    <m/>
  </r>
  <r>
    <x v="18"/>
    <x v="1"/>
    <x v="75"/>
    <x v="3"/>
    <x v="5"/>
    <n v="0"/>
    <m/>
    <m/>
    <m/>
    <m/>
    <n v="0"/>
    <m/>
  </r>
  <r>
    <x v="18"/>
    <x v="1"/>
    <x v="94"/>
    <x v="3"/>
    <x v="5"/>
    <n v="0"/>
    <m/>
    <m/>
    <m/>
    <m/>
    <n v="0"/>
    <m/>
  </r>
  <r>
    <x v="18"/>
    <x v="1"/>
    <x v="163"/>
    <x v="3"/>
    <x v="5"/>
    <n v="0"/>
    <m/>
    <m/>
    <m/>
    <m/>
    <n v="0"/>
    <m/>
  </r>
  <r>
    <x v="18"/>
    <x v="1"/>
    <x v="166"/>
    <x v="3"/>
    <x v="5"/>
    <n v="0"/>
    <m/>
    <m/>
    <m/>
    <m/>
    <n v="0"/>
    <m/>
  </r>
  <r>
    <x v="18"/>
    <x v="1"/>
    <x v="116"/>
    <x v="3"/>
    <x v="5"/>
    <n v="0"/>
    <m/>
    <m/>
    <m/>
    <m/>
    <n v="0"/>
    <m/>
  </r>
  <r>
    <x v="18"/>
    <x v="1"/>
    <x v="145"/>
    <x v="3"/>
    <x v="5"/>
    <n v="0"/>
    <m/>
    <m/>
    <m/>
    <m/>
    <n v="0"/>
    <m/>
  </r>
  <r>
    <x v="18"/>
    <x v="1"/>
    <x v="150"/>
    <x v="3"/>
    <x v="5"/>
    <n v="0"/>
    <m/>
    <m/>
    <m/>
    <m/>
    <n v="0"/>
    <m/>
  </r>
  <r>
    <x v="18"/>
    <x v="1"/>
    <x v="118"/>
    <x v="3"/>
    <x v="5"/>
    <n v="0"/>
    <m/>
    <m/>
    <m/>
    <m/>
    <n v="0"/>
    <m/>
  </r>
  <r>
    <x v="18"/>
    <x v="1"/>
    <x v="153"/>
    <x v="3"/>
    <x v="5"/>
    <n v="0"/>
    <m/>
    <m/>
    <m/>
    <m/>
    <n v="0"/>
    <m/>
  </r>
  <r>
    <x v="18"/>
    <x v="1"/>
    <x v="129"/>
    <x v="3"/>
    <x v="5"/>
    <n v="0"/>
    <m/>
    <m/>
    <m/>
    <m/>
    <n v="0"/>
    <m/>
  </r>
  <r>
    <x v="18"/>
    <x v="1"/>
    <x v="93"/>
    <x v="3"/>
    <x v="5"/>
    <n v="0"/>
    <m/>
    <m/>
    <m/>
    <m/>
    <n v="0"/>
    <m/>
  </r>
  <r>
    <x v="18"/>
    <x v="1"/>
    <x v="67"/>
    <x v="3"/>
    <x v="5"/>
    <n v="0"/>
    <m/>
    <m/>
    <m/>
    <m/>
    <n v="0"/>
    <m/>
  </r>
  <r>
    <x v="18"/>
    <x v="1"/>
    <x v="85"/>
    <x v="3"/>
    <x v="5"/>
    <n v="0"/>
    <m/>
    <m/>
    <m/>
    <m/>
    <n v="0"/>
    <m/>
  </r>
  <r>
    <x v="18"/>
    <x v="1"/>
    <x v="99"/>
    <x v="3"/>
    <x v="5"/>
    <n v="16817"/>
    <m/>
    <m/>
    <m/>
    <m/>
    <n v="16817"/>
    <m/>
  </r>
  <r>
    <x v="18"/>
    <x v="1"/>
    <x v="123"/>
    <x v="3"/>
    <x v="5"/>
    <n v="0"/>
    <m/>
    <m/>
    <m/>
    <m/>
    <n v="0"/>
    <m/>
  </r>
  <r>
    <x v="18"/>
    <x v="1"/>
    <x v="100"/>
    <x v="3"/>
    <x v="5"/>
    <n v="0"/>
    <m/>
    <m/>
    <m/>
    <m/>
    <n v="0"/>
    <m/>
  </r>
  <r>
    <x v="18"/>
    <x v="1"/>
    <x v="3"/>
    <x v="3"/>
    <x v="5"/>
    <n v="32548"/>
    <m/>
    <m/>
    <m/>
    <m/>
    <n v="32548"/>
    <m/>
  </r>
  <r>
    <x v="18"/>
    <x v="1"/>
    <x v="13"/>
    <x v="3"/>
    <x v="5"/>
    <n v="0"/>
    <m/>
    <m/>
    <m/>
    <m/>
    <n v="0"/>
    <m/>
  </r>
  <r>
    <x v="18"/>
    <x v="1"/>
    <x v="15"/>
    <x v="3"/>
    <x v="5"/>
    <n v="274010"/>
    <m/>
    <m/>
    <m/>
    <m/>
    <n v="274010"/>
    <m/>
  </r>
  <r>
    <x v="18"/>
    <x v="1"/>
    <x v="76"/>
    <x v="3"/>
    <x v="5"/>
    <n v="19263"/>
    <m/>
    <m/>
    <m/>
    <m/>
    <n v="19263"/>
    <m/>
  </r>
  <r>
    <x v="18"/>
    <x v="1"/>
    <x v="92"/>
    <x v="3"/>
    <x v="5"/>
    <n v="0"/>
    <m/>
    <m/>
    <m/>
    <m/>
    <n v="0"/>
    <m/>
  </r>
  <r>
    <x v="18"/>
    <x v="1"/>
    <x v="125"/>
    <x v="3"/>
    <x v="5"/>
    <n v="0"/>
    <m/>
    <m/>
    <m/>
    <m/>
    <n v="0"/>
    <m/>
  </r>
  <r>
    <x v="18"/>
    <x v="1"/>
    <x v="187"/>
    <x v="3"/>
    <x v="5"/>
    <n v="0"/>
    <m/>
    <m/>
    <m/>
    <m/>
    <n v="0"/>
    <m/>
  </r>
  <r>
    <x v="18"/>
    <x v="1"/>
    <x v="147"/>
    <x v="3"/>
    <x v="5"/>
    <n v="0"/>
    <m/>
    <m/>
    <m/>
    <m/>
    <n v="0"/>
    <m/>
  </r>
  <r>
    <x v="18"/>
    <x v="1"/>
    <x v="127"/>
    <x v="3"/>
    <x v="5"/>
    <n v="0"/>
    <m/>
    <m/>
    <m/>
    <m/>
    <n v="0"/>
    <m/>
  </r>
  <r>
    <x v="18"/>
    <x v="1"/>
    <x v="141"/>
    <x v="3"/>
    <x v="5"/>
    <n v="0"/>
    <m/>
    <m/>
    <m/>
    <m/>
    <n v="0"/>
    <m/>
  </r>
  <r>
    <x v="18"/>
    <x v="5"/>
    <x v="89"/>
    <x v="3"/>
    <x v="5"/>
    <n v="50889"/>
    <m/>
    <m/>
    <m/>
    <m/>
    <n v="50889"/>
    <m/>
  </r>
  <r>
    <x v="18"/>
    <x v="5"/>
    <x v="69"/>
    <x v="3"/>
    <x v="5"/>
    <n v="229859"/>
    <m/>
    <m/>
    <m/>
    <m/>
    <n v="229859"/>
    <m/>
  </r>
  <r>
    <x v="18"/>
    <x v="5"/>
    <x v="33"/>
    <x v="3"/>
    <x v="5"/>
    <n v="1013437"/>
    <m/>
    <m/>
    <m/>
    <m/>
    <n v="1013437"/>
    <m/>
  </r>
  <r>
    <x v="18"/>
    <x v="5"/>
    <x v="39"/>
    <x v="3"/>
    <x v="5"/>
    <n v="1661010"/>
    <m/>
    <m/>
    <m/>
    <m/>
    <n v="1661010"/>
    <m/>
  </r>
  <r>
    <x v="18"/>
    <x v="5"/>
    <x v="22"/>
    <x v="3"/>
    <x v="5"/>
    <n v="2604364"/>
    <m/>
    <m/>
    <m/>
    <m/>
    <n v="2604364"/>
    <m/>
  </r>
  <r>
    <x v="18"/>
    <x v="5"/>
    <x v="66"/>
    <x v="3"/>
    <x v="5"/>
    <n v="378351"/>
    <m/>
    <m/>
    <m/>
    <m/>
    <n v="378351"/>
    <m/>
  </r>
  <r>
    <x v="18"/>
    <x v="7"/>
    <x v="121"/>
    <x v="3"/>
    <x v="5"/>
    <n v="0"/>
    <m/>
    <m/>
    <m/>
    <m/>
    <n v="0"/>
    <m/>
  </r>
  <r>
    <x v="18"/>
    <x v="7"/>
    <x v="52"/>
    <x v="3"/>
    <x v="5"/>
    <n v="542038"/>
    <m/>
    <m/>
    <m/>
    <m/>
    <n v="542038"/>
    <m/>
  </r>
  <r>
    <x v="18"/>
    <x v="7"/>
    <x v="82"/>
    <x v="3"/>
    <x v="5"/>
    <n v="0"/>
    <m/>
    <m/>
    <m/>
    <m/>
    <n v="0"/>
    <m/>
  </r>
  <r>
    <x v="18"/>
    <x v="7"/>
    <x v="117"/>
    <x v="3"/>
    <x v="5"/>
    <n v="10597"/>
    <m/>
    <m/>
    <m/>
    <m/>
    <n v="10597"/>
    <m/>
  </r>
  <r>
    <x v="18"/>
    <x v="7"/>
    <x v="115"/>
    <x v="3"/>
    <x v="5"/>
    <n v="0"/>
    <m/>
    <m/>
    <m/>
    <m/>
    <n v="0"/>
    <m/>
  </r>
  <r>
    <x v="18"/>
    <x v="7"/>
    <x v="139"/>
    <x v="3"/>
    <x v="5"/>
    <n v="0"/>
    <m/>
    <m/>
    <m/>
    <m/>
    <n v="0"/>
    <m/>
  </r>
  <r>
    <x v="18"/>
    <x v="7"/>
    <x v="72"/>
    <x v="3"/>
    <x v="5"/>
    <n v="0"/>
    <m/>
    <m/>
    <m/>
    <m/>
    <n v="0"/>
    <m/>
  </r>
  <r>
    <x v="18"/>
    <x v="7"/>
    <x v="62"/>
    <x v="3"/>
    <x v="5"/>
    <n v="71176"/>
    <m/>
    <m/>
    <m/>
    <m/>
    <n v="71176"/>
    <m/>
  </r>
  <r>
    <x v="18"/>
    <x v="7"/>
    <x v="133"/>
    <x v="3"/>
    <x v="5"/>
    <n v="0"/>
    <m/>
    <m/>
    <m/>
    <m/>
    <n v="0"/>
    <m/>
  </r>
  <r>
    <x v="18"/>
    <x v="7"/>
    <x v="149"/>
    <x v="3"/>
    <x v="5"/>
    <n v="0"/>
    <m/>
    <m/>
    <m/>
    <m/>
    <n v="0"/>
    <m/>
  </r>
  <r>
    <x v="18"/>
    <x v="7"/>
    <x v="130"/>
    <x v="3"/>
    <x v="5"/>
    <n v="0"/>
    <m/>
    <m/>
    <m/>
    <m/>
    <n v="0"/>
    <m/>
  </r>
  <r>
    <x v="18"/>
    <x v="7"/>
    <x v="259"/>
    <x v="3"/>
    <x v="5"/>
    <n v="0"/>
    <m/>
    <m/>
    <m/>
    <m/>
    <n v="0"/>
    <m/>
  </r>
  <r>
    <x v="18"/>
    <x v="9"/>
    <x v="106"/>
    <x v="3"/>
    <x v="5"/>
    <n v="0"/>
    <m/>
    <m/>
    <m/>
    <m/>
    <n v="0"/>
    <m/>
  </r>
  <r>
    <x v="18"/>
    <x v="9"/>
    <x v="107"/>
    <x v="3"/>
    <x v="5"/>
    <n v="0"/>
    <m/>
    <m/>
    <m/>
    <m/>
    <n v="0"/>
    <m/>
  </r>
  <r>
    <x v="18"/>
    <x v="9"/>
    <x v="126"/>
    <x v="3"/>
    <x v="5"/>
    <n v="0"/>
    <m/>
    <m/>
    <m/>
    <m/>
    <n v="0"/>
    <m/>
  </r>
  <r>
    <x v="18"/>
    <x v="9"/>
    <x v="154"/>
    <x v="3"/>
    <x v="5"/>
    <n v="0"/>
    <m/>
    <m/>
    <m/>
    <m/>
    <n v="0"/>
    <m/>
  </r>
  <r>
    <x v="18"/>
    <x v="9"/>
    <x v="95"/>
    <x v="3"/>
    <x v="5"/>
    <n v="0"/>
    <m/>
    <m/>
    <m/>
    <m/>
    <n v="0"/>
    <m/>
  </r>
  <r>
    <x v="18"/>
    <x v="9"/>
    <x v="161"/>
    <x v="3"/>
    <x v="5"/>
    <n v="0"/>
    <m/>
    <m/>
    <m/>
    <m/>
    <n v="0"/>
    <m/>
  </r>
  <r>
    <x v="18"/>
    <x v="9"/>
    <x v="158"/>
    <x v="3"/>
    <x v="5"/>
    <n v="0"/>
    <m/>
    <m/>
    <m/>
    <m/>
    <n v="0"/>
    <m/>
  </r>
  <r>
    <x v="18"/>
    <x v="9"/>
    <x v="148"/>
    <x v="3"/>
    <x v="5"/>
    <n v="0"/>
    <m/>
    <m/>
    <m/>
    <m/>
    <n v="0"/>
    <m/>
  </r>
  <r>
    <x v="18"/>
    <x v="9"/>
    <x v="142"/>
    <x v="3"/>
    <x v="5"/>
    <n v="0"/>
    <m/>
    <m/>
    <m/>
    <m/>
    <n v="0"/>
    <m/>
  </r>
  <r>
    <x v="18"/>
    <x v="9"/>
    <x v="137"/>
    <x v="3"/>
    <x v="5"/>
    <n v="0"/>
    <m/>
    <m/>
    <m/>
    <m/>
    <n v="0"/>
    <m/>
  </r>
  <r>
    <x v="18"/>
    <x v="9"/>
    <x v="146"/>
    <x v="3"/>
    <x v="5"/>
    <n v="0"/>
    <m/>
    <m/>
    <m/>
    <m/>
    <n v="0"/>
    <m/>
  </r>
  <r>
    <x v="18"/>
    <x v="9"/>
    <x v="159"/>
    <x v="3"/>
    <x v="5"/>
    <n v="0"/>
    <m/>
    <m/>
    <m/>
    <m/>
    <n v="0"/>
    <m/>
  </r>
  <r>
    <x v="18"/>
    <x v="9"/>
    <x v="170"/>
    <x v="3"/>
    <x v="5"/>
    <n v="0"/>
    <m/>
    <m/>
    <m/>
    <m/>
    <n v="0"/>
    <m/>
  </r>
  <r>
    <x v="18"/>
    <x v="12"/>
    <x v="157"/>
    <x v="3"/>
    <x v="5"/>
    <n v="0"/>
    <m/>
    <m/>
    <m/>
    <m/>
    <n v="0"/>
    <m/>
  </r>
  <r>
    <x v="18"/>
    <x v="12"/>
    <x v="156"/>
    <x v="3"/>
    <x v="5"/>
    <n v="0"/>
    <m/>
    <m/>
    <m/>
    <m/>
    <n v="0"/>
    <m/>
  </r>
  <r>
    <x v="18"/>
    <x v="12"/>
    <x v="260"/>
    <x v="3"/>
    <x v="5"/>
    <n v="0"/>
    <m/>
    <m/>
    <m/>
    <m/>
    <n v="0"/>
    <m/>
  </r>
  <r>
    <x v="18"/>
    <x v="0"/>
    <x v="9"/>
    <x v="3"/>
    <x v="5"/>
    <n v="0"/>
    <m/>
    <m/>
    <m/>
    <m/>
    <n v="0"/>
    <m/>
  </r>
  <r>
    <x v="18"/>
    <x v="0"/>
    <x v="0"/>
    <x v="3"/>
    <x v="5"/>
    <n v="0"/>
    <m/>
    <m/>
    <m/>
    <m/>
    <n v="0"/>
    <m/>
  </r>
  <r>
    <x v="18"/>
    <x v="0"/>
    <x v="68"/>
    <x v="3"/>
    <x v="5"/>
    <n v="0"/>
    <m/>
    <m/>
    <m/>
    <m/>
    <n v="0"/>
    <m/>
  </r>
  <r>
    <x v="18"/>
    <x v="0"/>
    <x v="128"/>
    <x v="3"/>
    <x v="5"/>
    <n v="0"/>
    <m/>
    <m/>
    <m/>
    <m/>
    <n v="0"/>
    <m/>
  </r>
  <r>
    <x v="18"/>
    <x v="0"/>
    <x v="124"/>
    <x v="3"/>
    <x v="5"/>
    <n v="0"/>
    <m/>
    <m/>
    <m/>
    <m/>
    <n v="0"/>
    <m/>
  </r>
  <r>
    <x v="18"/>
    <x v="0"/>
    <x v="12"/>
    <x v="3"/>
    <x v="5"/>
    <n v="0"/>
    <m/>
    <m/>
    <m/>
    <m/>
    <n v="0"/>
    <m/>
  </r>
  <r>
    <x v="18"/>
    <x v="0"/>
    <x v="40"/>
    <x v="3"/>
    <x v="5"/>
    <n v="0"/>
    <m/>
    <m/>
    <m/>
    <m/>
    <n v="0"/>
    <m/>
  </r>
  <r>
    <x v="18"/>
    <x v="0"/>
    <x v="70"/>
    <x v="3"/>
    <x v="5"/>
    <n v="0"/>
    <m/>
    <m/>
    <m/>
    <m/>
    <n v="0"/>
    <m/>
  </r>
  <r>
    <x v="18"/>
    <x v="0"/>
    <x v="77"/>
    <x v="3"/>
    <x v="5"/>
    <n v="0"/>
    <m/>
    <m/>
    <m/>
    <m/>
    <n v="0"/>
    <m/>
  </r>
  <r>
    <x v="18"/>
    <x v="0"/>
    <x v="131"/>
    <x v="3"/>
    <x v="5"/>
    <n v="0"/>
    <m/>
    <m/>
    <m/>
    <m/>
    <n v="0"/>
    <m/>
  </r>
  <r>
    <x v="18"/>
    <x v="0"/>
    <x v="7"/>
    <x v="3"/>
    <x v="5"/>
    <n v="0"/>
    <m/>
    <m/>
    <m/>
    <m/>
    <n v="0"/>
    <m/>
  </r>
  <r>
    <x v="18"/>
    <x v="0"/>
    <x v="50"/>
    <x v="3"/>
    <x v="5"/>
    <n v="0"/>
    <m/>
    <m/>
    <m/>
    <m/>
    <n v="0"/>
    <m/>
  </r>
  <r>
    <x v="18"/>
    <x v="0"/>
    <x v="1"/>
    <x v="3"/>
    <x v="5"/>
    <n v="0"/>
    <m/>
    <m/>
    <m/>
    <m/>
    <n v="0"/>
    <m/>
  </r>
  <r>
    <x v="18"/>
    <x v="0"/>
    <x v="8"/>
    <x v="3"/>
    <x v="5"/>
    <n v="0"/>
    <m/>
    <m/>
    <m/>
    <m/>
    <n v="0"/>
    <m/>
  </r>
  <r>
    <x v="18"/>
    <x v="0"/>
    <x v="60"/>
    <x v="3"/>
    <x v="5"/>
    <n v="0"/>
    <m/>
    <m/>
    <m/>
    <m/>
    <n v="0"/>
    <m/>
  </r>
  <r>
    <x v="18"/>
    <x v="0"/>
    <x v="78"/>
    <x v="3"/>
    <x v="5"/>
    <n v="0"/>
    <m/>
    <m/>
    <m/>
    <m/>
    <n v="0"/>
    <m/>
  </r>
  <r>
    <x v="18"/>
    <x v="0"/>
    <x v="101"/>
    <x v="3"/>
    <x v="5"/>
    <n v="0"/>
    <m/>
    <m/>
    <m/>
    <m/>
    <n v="0"/>
    <m/>
  </r>
  <r>
    <x v="18"/>
    <x v="0"/>
    <x v="32"/>
    <x v="3"/>
    <x v="5"/>
    <n v="0"/>
    <m/>
    <m/>
    <m/>
    <m/>
    <n v="0"/>
    <m/>
  </r>
  <r>
    <x v="18"/>
    <x v="0"/>
    <x v="132"/>
    <x v="3"/>
    <x v="5"/>
    <n v="0"/>
    <m/>
    <m/>
    <m/>
    <m/>
    <n v="0"/>
    <m/>
  </r>
  <r>
    <x v="18"/>
    <x v="0"/>
    <x v="162"/>
    <x v="3"/>
    <x v="5"/>
    <n v="0"/>
    <m/>
    <m/>
    <m/>
    <m/>
    <n v="0"/>
    <m/>
  </r>
  <r>
    <x v="18"/>
    <x v="0"/>
    <x v="18"/>
    <x v="3"/>
    <x v="5"/>
    <n v="0"/>
    <m/>
    <m/>
    <m/>
    <m/>
    <n v="0"/>
    <m/>
  </r>
  <r>
    <x v="18"/>
    <x v="0"/>
    <x v="46"/>
    <x v="3"/>
    <x v="5"/>
    <n v="0"/>
    <m/>
    <m/>
    <m/>
    <m/>
    <n v="0"/>
    <m/>
  </r>
  <r>
    <x v="18"/>
    <x v="0"/>
    <x v="31"/>
    <x v="3"/>
    <x v="5"/>
    <n v="0"/>
    <m/>
    <m/>
    <m/>
    <m/>
    <n v="0"/>
    <m/>
  </r>
  <r>
    <x v="18"/>
    <x v="0"/>
    <x v="96"/>
    <x v="3"/>
    <x v="5"/>
    <n v="0"/>
    <m/>
    <m/>
    <m/>
    <m/>
    <n v="0"/>
    <m/>
  </r>
  <r>
    <x v="18"/>
    <x v="0"/>
    <x v="54"/>
    <x v="3"/>
    <x v="5"/>
    <n v="0"/>
    <m/>
    <m/>
    <m/>
    <m/>
    <n v="0"/>
    <m/>
  </r>
  <r>
    <x v="18"/>
    <x v="0"/>
    <x v="103"/>
    <x v="3"/>
    <x v="5"/>
    <n v="0"/>
    <m/>
    <m/>
    <m/>
    <m/>
    <n v="0"/>
    <m/>
  </r>
  <r>
    <x v="18"/>
    <x v="11"/>
    <x v="113"/>
    <x v="3"/>
    <x v="10"/>
    <n v="0"/>
    <m/>
    <m/>
    <m/>
    <m/>
    <n v="0"/>
    <m/>
  </r>
  <r>
    <x v="18"/>
    <x v="6"/>
    <x v="108"/>
    <x v="3"/>
    <x v="10"/>
    <n v="0"/>
    <m/>
    <m/>
    <m/>
    <m/>
    <n v="0"/>
    <m/>
  </r>
  <r>
    <x v="18"/>
    <x v="6"/>
    <x v="91"/>
    <x v="3"/>
    <x v="10"/>
    <n v="0"/>
    <m/>
    <m/>
    <m/>
    <m/>
    <n v="0"/>
    <m/>
  </r>
  <r>
    <x v="18"/>
    <x v="6"/>
    <x v="80"/>
    <x v="3"/>
    <x v="10"/>
    <n v="0"/>
    <m/>
    <m/>
    <m/>
    <m/>
    <n v="0"/>
    <m/>
  </r>
  <r>
    <x v="18"/>
    <x v="6"/>
    <x v="44"/>
    <x v="3"/>
    <x v="10"/>
    <n v="0"/>
    <m/>
    <m/>
    <m/>
    <m/>
    <n v="0"/>
    <m/>
  </r>
  <r>
    <x v="18"/>
    <x v="6"/>
    <x v="90"/>
    <x v="3"/>
    <x v="10"/>
    <n v="0"/>
    <m/>
    <m/>
    <m/>
    <m/>
    <n v="0"/>
    <m/>
  </r>
  <r>
    <x v="18"/>
    <x v="6"/>
    <x v="177"/>
    <x v="3"/>
    <x v="10"/>
    <n v="0"/>
    <m/>
    <m/>
    <m/>
    <m/>
    <n v="0"/>
    <m/>
  </r>
  <r>
    <x v="18"/>
    <x v="6"/>
    <x v="61"/>
    <x v="3"/>
    <x v="10"/>
    <n v="0"/>
    <m/>
    <m/>
    <m/>
    <m/>
    <n v="0"/>
    <m/>
  </r>
  <r>
    <x v="18"/>
    <x v="6"/>
    <x v="105"/>
    <x v="3"/>
    <x v="10"/>
    <n v="0"/>
    <m/>
    <m/>
    <m/>
    <m/>
    <n v="0"/>
    <m/>
  </r>
  <r>
    <x v="18"/>
    <x v="6"/>
    <x v="138"/>
    <x v="3"/>
    <x v="10"/>
    <n v="0"/>
    <m/>
    <m/>
    <m/>
    <m/>
    <n v="0"/>
    <m/>
  </r>
  <r>
    <x v="18"/>
    <x v="8"/>
    <x v="136"/>
    <x v="3"/>
    <x v="10"/>
    <n v="0"/>
    <m/>
    <m/>
    <m/>
    <m/>
    <n v="0"/>
    <m/>
  </r>
  <r>
    <x v="18"/>
    <x v="8"/>
    <x v="182"/>
    <x v="3"/>
    <x v="10"/>
    <n v="0"/>
    <m/>
    <m/>
    <m/>
    <m/>
    <n v="0"/>
    <m/>
  </r>
  <r>
    <x v="18"/>
    <x v="8"/>
    <x v="179"/>
    <x v="3"/>
    <x v="10"/>
    <n v="0"/>
    <m/>
    <m/>
    <m/>
    <m/>
    <n v="0"/>
    <m/>
  </r>
  <r>
    <x v="18"/>
    <x v="8"/>
    <x v="135"/>
    <x v="3"/>
    <x v="10"/>
    <n v="0"/>
    <m/>
    <m/>
    <m/>
    <m/>
    <n v="0"/>
    <m/>
  </r>
  <r>
    <x v="18"/>
    <x v="8"/>
    <x v="114"/>
    <x v="3"/>
    <x v="10"/>
    <n v="0"/>
    <m/>
    <m/>
    <m/>
    <m/>
    <n v="0"/>
    <m/>
  </r>
  <r>
    <x v="18"/>
    <x v="8"/>
    <x v="175"/>
    <x v="3"/>
    <x v="10"/>
    <n v="0"/>
    <m/>
    <m/>
    <m/>
    <m/>
    <n v="0"/>
    <m/>
  </r>
  <r>
    <x v="18"/>
    <x v="8"/>
    <x v="221"/>
    <x v="3"/>
    <x v="10"/>
    <n v="0"/>
    <m/>
    <m/>
    <m/>
    <m/>
    <n v="0"/>
    <m/>
  </r>
  <r>
    <x v="18"/>
    <x v="8"/>
    <x v="71"/>
    <x v="3"/>
    <x v="10"/>
    <n v="0"/>
    <m/>
    <m/>
    <m/>
    <m/>
    <n v="0"/>
    <m/>
  </r>
  <r>
    <x v="18"/>
    <x v="8"/>
    <x v="171"/>
    <x v="3"/>
    <x v="10"/>
    <n v="0"/>
    <m/>
    <m/>
    <m/>
    <m/>
    <n v="0"/>
    <m/>
  </r>
  <r>
    <x v="18"/>
    <x v="8"/>
    <x v="83"/>
    <x v="3"/>
    <x v="10"/>
    <n v="0"/>
    <m/>
    <m/>
    <m/>
    <m/>
    <n v="0"/>
    <m/>
  </r>
  <r>
    <x v="18"/>
    <x v="10"/>
    <x v="109"/>
    <x v="3"/>
    <x v="10"/>
    <n v="0"/>
    <m/>
    <m/>
    <m/>
    <m/>
    <n v="0"/>
    <m/>
  </r>
  <r>
    <x v="18"/>
    <x v="10"/>
    <x v="144"/>
    <x v="3"/>
    <x v="10"/>
    <n v="0"/>
    <m/>
    <m/>
    <m/>
    <m/>
    <n v="0"/>
    <m/>
  </r>
  <r>
    <x v="18"/>
    <x v="4"/>
    <x v="36"/>
    <x v="3"/>
    <x v="10"/>
    <n v="43629"/>
    <m/>
    <m/>
    <m/>
    <m/>
    <n v="43629"/>
    <m/>
  </r>
  <r>
    <x v="18"/>
    <x v="4"/>
    <x v="57"/>
    <x v="3"/>
    <x v="10"/>
    <n v="161422"/>
    <m/>
    <m/>
    <m/>
    <m/>
    <n v="161422"/>
    <m/>
  </r>
  <r>
    <x v="18"/>
    <x v="4"/>
    <x v="35"/>
    <x v="3"/>
    <x v="10"/>
    <n v="126368"/>
    <m/>
    <m/>
    <m/>
    <m/>
    <n v="126368"/>
    <m/>
  </r>
  <r>
    <x v="18"/>
    <x v="4"/>
    <x v="34"/>
    <x v="3"/>
    <x v="10"/>
    <n v="21802"/>
    <m/>
    <m/>
    <m/>
    <m/>
    <n v="21802"/>
    <m/>
  </r>
  <r>
    <x v="18"/>
    <x v="4"/>
    <x v="155"/>
    <x v="3"/>
    <x v="10"/>
    <n v="0"/>
    <m/>
    <m/>
    <m/>
    <m/>
    <n v="0"/>
    <m/>
  </r>
  <r>
    <x v="18"/>
    <x v="4"/>
    <x v="65"/>
    <x v="3"/>
    <x v="10"/>
    <n v="43140"/>
    <m/>
    <m/>
    <m/>
    <m/>
    <n v="43140"/>
    <m/>
  </r>
  <r>
    <x v="18"/>
    <x v="4"/>
    <x v="53"/>
    <x v="3"/>
    <x v="10"/>
    <n v="0"/>
    <m/>
    <m/>
    <m/>
    <m/>
    <n v="0"/>
    <m/>
  </r>
  <r>
    <x v="18"/>
    <x v="4"/>
    <x v="45"/>
    <x v="3"/>
    <x v="10"/>
    <n v="0"/>
    <m/>
    <m/>
    <m/>
    <m/>
    <n v="0"/>
    <m/>
  </r>
  <r>
    <x v="18"/>
    <x v="4"/>
    <x v="27"/>
    <x v="3"/>
    <x v="10"/>
    <n v="96955"/>
    <m/>
    <m/>
    <m/>
    <m/>
    <n v="96955"/>
    <m/>
  </r>
  <r>
    <x v="18"/>
    <x v="4"/>
    <x v="17"/>
    <x v="3"/>
    <x v="10"/>
    <n v="166041"/>
    <m/>
    <m/>
    <m/>
    <m/>
    <n v="166041"/>
    <m/>
  </r>
  <r>
    <x v="18"/>
    <x v="4"/>
    <x v="56"/>
    <x v="3"/>
    <x v="10"/>
    <n v="10144"/>
    <m/>
    <m/>
    <m/>
    <m/>
    <n v="10144"/>
    <m/>
  </r>
  <r>
    <x v="18"/>
    <x v="4"/>
    <x v="73"/>
    <x v="3"/>
    <x v="10"/>
    <n v="0"/>
    <m/>
    <m/>
    <m/>
    <m/>
    <n v="0"/>
    <m/>
  </r>
  <r>
    <x v="18"/>
    <x v="2"/>
    <x v="87"/>
    <x v="3"/>
    <x v="10"/>
    <n v="0"/>
    <m/>
    <m/>
    <m/>
    <m/>
    <n v="0"/>
    <m/>
  </r>
  <r>
    <x v="18"/>
    <x v="2"/>
    <x v="84"/>
    <x v="3"/>
    <x v="10"/>
    <n v="0"/>
    <m/>
    <m/>
    <m/>
    <m/>
    <n v="0"/>
    <m/>
  </r>
  <r>
    <x v="18"/>
    <x v="2"/>
    <x v="20"/>
    <x v="3"/>
    <x v="10"/>
    <n v="0"/>
    <m/>
    <m/>
    <m/>
    <m/>
    <n v="0"/>
    <m/>
  </r>
  <r>
    <x v="18"/>
    <x v="2"/>
    <x v="49"/>
    <x v="3"/>
    <x v="10"/>
    <n v="0"/>
    <m/>
    <m/>
    <m/>
    <m/>
    <n v="0"/>
    <m/>
  </r>
  <r>
    <x v="18"/>
    <x v="2"/>
    <x v="10"/>
    <x v="3"/>
    <x v="10"/>
    <n v="0"/>
    <m/>
    <m/>
    <m/>
    <m/>
    <n v="0"/>
    <m/>
  </r>
  <r>
    <x v="18"/>
    <x v="2"/>
    <x v="110"/>
    <x v="3"/>
    <x v="10"/>
    <n v="0"/>
    <m/>
    <m/>
    <m/>
    <m/>
    <n v="0"/>
    <m/>
  </r>
  <r>
    <x v="18"/>
    <x v="2"/>
    <x v="88"/>
    <x v="3"/>
    <x v="10"/>
    <n v="0"/>
    <m/>
    <m/>
    <m/>
    <m/>
    <n v="0"/>
    <m/>
  </r>
  <r>
    <x v="18"/>
    <x v="2"/>
    <x v="48"/>
    <x v="3"/>
    <x v="10"/>
    <n v="282341"/>
    <m/>
    <m/>
    <m/>
    <m/>
    <n v="282341"/>
    <m/>
  </r>
  <r>
    <x v="18"/>
    <x v="2"/>
    <x v="47"/>
    <x v="3"/>
    <x v="10"/>
    <n v="0"/>
    <m/>
    <m/>
    <m/>
    <m/>
    <n v="0"/>
    <m/>
  </r>
  <r>
    <x v="18"/>
    <x v="2"/>
    <x v="58"/>
    <x v="3"/>
    <x v="10"/>
    <n v="0"/>
    <m/>
    <m/>
    <m/>
    <m/>
    <n v="0"/>
    <m/>
  </r>
  <r>
    <x v="18"/>
    <x v="2"/>
    <x v="112"/>
    <x v="3"/>
    <x v="10"/>
    <n v="0"/>
    <m/>
    <m/>
    <m/>
    <m/>
    <n v="0"/>
    <m/>
  </r>
  <r>
    <x v="18"/>
    <x v="2"/>
    <x v="120"/>
    <x v="3"/>
    <x v="10"/>
    <n v="0"/>
    <m/>
    <m/>
    <m/>
    <m/>
    <n v="0"/>
    <m/>
  </r>
  <r>
    <x v="18"/>
    <x v="2"/>
    <x v="11"/>
    <x v="3"/>
    <x v="10"/>
    <n v="0"/>
    <m/>
    <m/>
    <m/>
    <m/>
    <n v="0"/>
    <m/>
  </r>
  <r>
    <x v="18"/>
    <x v="2"/>
    <x v="4"/>
    <x v="3"/>
    <x v="10"/>
    <n v="48680"/>
    <m/>
    <m/>
    <m/>
    <m/>
    <n v="48680"/>
    <m/>
  </r>
  <r>
    <x v="18"/>
    <x v="2"/>
    <x v="59"/>
    <x v="3"/>
    <x v="10"/>
    <n v="0"/>
    <m/>
    <m/>
    <m/>
    <m/>
    <n v="0"/>
    <m/>
  </r>
  <r>
    <x v="18"/>
    <x v="2"/>
    <x v="86"/>
    <x v="3"/>
    <x v="10"/>
    <n v="0"/>
    <m/>
    <m/>
    <m/>
    <m/>
    <n v="0"/>
    <m/>
  </r>
  <r>
    <x v="18"/>
    <x v="2"/>
    <x v="43"/>
    <x v="3"/>
    <x v="10"/>
    <n v="0"/>
    <m/>
    <m/>
    <m/>
    <m/>
    <n v="0"/>
    <m/>
  </r>
  <r>
    <x v="18"/>
    <x v="2"/>
    <x v="81"/>
    <x v="3"/>
    <x v="10"/>
    <n v="0"/>
    <m/>
    <m/>
    <m/>
    <m/>
    <n v="0"/>
    <m/>
  </r>
  <r>
    <x v="18"/>
    <x v="2"/>
    <x v="26"/>
    <x v="3"/>
    <x v="10"/>
    <n v="0"/>
    <m/>
    <m/>
    <m/>
    <m/>
    <n v="0"/>
    <m/>
  </r>
  <r>
    <x v="18"/>
    <x v="2"/>
    <x v="29"/>
    <x v="3"/>
    <x v="10"/>
    <n v="10240"/>
    <m/>
    <m/>
    <m/>
    <m/>
    <n v="10240"/>
    <m/>
  </r>
  <r>
    <x v="18"/>
    <x v="2"/>
    <x v="122"/>
    <x v="3"/>
    <x v="10"/>
    <n v="0"/>
    <m/>
    <m/>
    <m/>
    <m/>
    <n v="0"/>
    <m/>
  </r>
  <r>
    <x v="18"/>
    <x v="3"/>
    <x v="97"/>
    <x v="3"/>
    <x v="10"/>
    <n v="0"/>
    <m/>
    <m/>
    <m/>
    <m/>
    <n v="0"/>
    <m/>
  </r>
  <r>
    <x v="18"/>
    <x v="3"/>
    <x v="55"/>
    <x v="3"/>
    <x v="10"/>
    <n v="0"/>
    <m/>
    <m/>
    <m/>
    <m/>
    <n v="0"/>
    <m/>
  </r>
  <r>
    <x v="18"/>
    <x v="3"/>
    <x v="16"/>
    <x v="3"/>
    <x v="10"/>
    <n v="0"/>
    <m/>
    <m/>
    <m/>
    <m/>
    <n v="0"/>
    <m/>
  </r>
  <r>
    <x v="18"/>
    <x v="3"/>
    <x v="74"/>
    <x v="3"/>
    <x v="10"/>
    <n v="0"/>
    <m/>
    <m/>
    <m/>
    <m/>
    <n v="0"/>
    <m/>
  </r>
  <r>
    <x v="18"/>
    <x v="3"/>
    <x v="63"/>
    <x v="3"/>
    <x v="10"/>
    <n v="0"/>
    <m/>
    <m/>
    <m/>
    <m/>
    <n v="0"/>
    <m/>
  </r>
  <r>
    <x v="18"/>
    <x v="3"/>
    <x v="38"/>
    <x v="3"/>
    <x v="10"/>
    <n v="57867"/>
    <m/>
    <m/>
    <m/>
    <m/>
    <n v="57867"/>
    <m/>
  </r>
  <r>
    <x v="18"/>
    <x v="3"/>
    <x v="42"/>
    <x v="3"/>
    <x v="10"/>
    <n v="0"/>
    <m/>
    <m/>
    <m/>
    <m/>
    <n v="0"/>
    <m/>
  </r>
  <r>
    <x v="18"/>
    <x v="3"/>
    <x v="104"/>
    <x v="3"/>
    <x v="10"/>
    <n v="0"/>
    <m/>
    <m/>
    <m/>
    <m/>
    <n v="0"/>
    <m/>
  </r>
  <r>
    <x v="18"/>
    <x v="3"/>
    <x v="111"/>
    <x v="3"/>
    <x v="10"/>
    <n v="0"/>
    <m/>
    <m/>
    <m/>
    <m/>
    <n v="0"/>
    <m/>
  </r>
  <r>
    <x v="18"/>
    <x v="3"/>
    <x v="134"/>
    <x v="3"/>
    <x v="10"/>
    <n v="0"/>
    <m/>
    <m/>
    <m/>
    <m/>
    <n v="0"/>
    <m/>
  </r>
  <r>
    <x v="18"/>
    <x v="3"/>
    <x v="51"/>
    <x v="3"/>
    <x v="10"/>
    <n v="0"/>
    <m/>
    <m/>
    <m/>
    <m/>
    <n v="0"/>
    <m/>
  </r>
  <r>
    <x v="18"/>
    <x v="3"/>
    <x v="98"/>
    <x v="3"/>
    <x v="10"/>
    <n v="0"/>
    <m/>
    <m/>
    <m/>
    <m/>
    <n v="0"/>
    <m/>
  </r>
  <r>
    <x v="18"/>
    <x v="3"/>
    <x v="119"/>
    <x v="3"/>
    <x v="10"/>
    <n v="0"/>
    <m/>
    <m/>
    <m/>
    <m/>
    <n v="0"/>
    <m/>
  </r>
  <r>
    <x v="18"/>
    <x v="3"/>
    <x v="190"/>
    <x v="3"/>
    <x v="10"/>
    <n v="0"/>
    <m/>
    <m/>
    <m/>
    <m/>
    <n v="0"/>
    <m/>
  </r>
  <r>
    <x v="18"/>
    <x v="1"/>
    <x v="23"/>
    <x v="3"/>
    <x v="10"/>
    <n v="0"/>
    <m/>
    <m/>
    <m/>
    <m/>
    <n v="0"/>
    <m/>
  </r>
  <r>
    <x v="18"/>
    <x v="1"/>
    <x v="24"/>
    <x v="3"/>
    <x v="10"/>
    <n v="0"/>
    <m/>
    <m/>
    <m/>
    <m/>
    <n v="0"/>
    <m/>
  </r>
  <r>
    <x v="18"/>
    <x v="1"/>
    <x v="79"/>
    <x v="3"/>
    <x v="10"/>
    <n v="0"/>
    <m/>
    <m/>
    <m/>
    <m/>
    <n v="0"/>
    <m/>
  </r>
  <r>
    <x v="18"/>
    <x v="1"/>
    <x v="41"/>
    <x v="3"/>
    <x v="10"/>
    <n v="0"/>
    <m/>
    <m/>
    <m/>
    <m/>
    <n v="0"/>
    <m/>
  </r>
  <r>
    <x v="18"/>
    <x v="1"/>
    <x v="2"/>
    <x v="3"/>
    <x v="10"/>
    <n v="0"/>
    <m/>
    <m/>
    <m/>
    <m/>
    <n v="0"/>
    <m/>
  </r>
  <r>
    <x v="18"/>
    <x v="1"/>
    <x v="21"/>
    <x v="3"/>
    <x v="10"/>
    <n v="0"/>
    <m/>
    <m/>
    <m/>
    <m/>
    <n v="0"/>
    <m/>
  </r>
  <r>
    <x v="18"/>
    <x v="1"/>
    <x v="5"/>
    <x v="3"/>
    <x v="10"/>
    <n v="13393"/>
    <m/>
    <m/>
    <m/>
    <m/>
    <n v="13393"/>
    <m/>
  </r>
  <r>
    <x v="18"/>
    <x v="1"/>
    <x v="37"/>
    <x v="3"/>
    <x v="10"/>
    <n v="0"/>
    <m/>
    <m/>
    <m/>
    <m/>
    <n v="0"/>
    <m/>
  </r>
  <r>
    <x v="18"/>
    <x v="1"/>
    <x v="19"/>
    <x v="3"/>
    <x v="10"/>
    <n v="0"/>
    <m/>
    <m/>
    <m/>
    <m/>
    <n v="0"/>
    <m/>
  </r>
  <r>
    <x v="18"/>
    <x v="1"/>
    <x v="30"/>
    <x v="3"/>
    <x v="10"/>
    <n v="30346"/>
    <m/>
    <m/>
    <m/>
    <m/>
    <n v="30346"/>
    <m/>
  </r>
  <r>
    <x v="18"/>
    <x v="1"/>
    <x v="14"/>
    <x v="3"/>
    <x v="10"/>
    <n v="0"/>
    <m/>
    <m/>
    <m/>
    <m/>
    <n v="0"/>
    <m/>
  </r>
  <r>
    <x v="18"/>
    <x v="1"/>
    <x v="6"/>
    <x v="3"/>
    <x v="10"/>
    <n v="0"/>
    <m/>
    <m/>
    <m/>
    <m/>
    <n v="0"/>
    <m/>
  </r>
  <r>
    <x v="18"/>
    <x v="1"/>
    <x v="25"/>
    <x v="3"/>
    <x v="10"/>
    <n v="0"/>
    <m/>
    <m/>
    <m/>
    <m/>
    <n v="0"/>
    <m/>
  </r>
  <r>
    <x v="18"/>
    <x v="1"/>
    <x v="28"/>
    <x v="3"/>
    <x v="10"/>
    <n v="0"/>
    <m/>
    <m/>
    <m/>
    <m/>
    <n v="0"/>
    <m/>
  </r>
  <r>
    <x v="18"/>
    <x v="1"/>
    <x v="169"/>
    <x v="3"/>
    <x v="10"/>
    <n v="0"/>
    <m/>
    <m/>
    <m/>
    <m/>
    <n v="0"/>
    <m/>
  </r>
  <r>
    <x v="18"/>
    <x v="1"/>
    <x v="64"/>
    <x v="3"/>
    <x v="10"/>
    <n v="0"/>
    <m/>
    <m/>
    <m/>
    <m/>
    <n v="0"/>
    <m/>
  </r>
  <r>
    <x v="18"/>
    <x v="1"/>
    <x v="75"/>
    <x v="3"/>
    <x v="10"/>
    <n v="0"/>
    <m/>
    <m/>
    <m/>
    <m/>
    <n v="0"/>
    <m/>
  </r>
  <r>
    <x v="18"/>
    <x v="1"/>
    <x v="94"/>
    <x v="3"/>
    <x v="10"/>
    <n v="0"/>
    <m/>
    <m/>
    <m/>
    <m/>
    <n v="0"/>
    <m/>
  </r>
  <r>
    <x v="18"/>
    <x v="1"/>
    <x v="163"/>
    <x v="3"/>
    <x v="10"/>
    <n v="0"/>
    <m/>
    <m/>
    <m/>
    <m/>
    <n v="0"/>
    <m/>
  </r>
  <r>
    <x v="18"/>
    <x v="1"/>
    <x v="166"/>
    <x v="3"/>
    <x v="10"/>
    <n v="0"/>
    <m/>
    <m/>
    <m/>
    <m/>
    <n v="0"/>
    <m/>
  </r>
  <r>
    <x v="18"/>
    <x v="1"/>
    <x v="116"/>
    <x v="3"/>
    <x v="10"/>
    <n v="0"/>
    <m/>
    <m/>
    <m/>
    <m/>
    <n v="0"/>
    <m/>
  </r>
  <r>
    <x v="18"/>
    <x v="1"/>
    <x v="145"/>
    <x v="3"/>
    <x v="10"/>
    <n v="0"/>
    <m/>
    <m/>
    <m/>
    <m/>
    <n v="0"/>
    <m/>
  </r>
  <r>
    <x v="18"/>
    <x v="1"/>
    <x v="150"/>
    <x v="3"/>
    <x v="10"/>
    <n v="0"/>
    <m/>
    <m/>
    <m/>
    <m/>
    <n v="0"/>
    <m/>
  </r>
  <r>
    <x v="18"/>
    <x v="1"/>
    <x v="118"/>
    <x v="3"/>
    <x v="10"/>
    <n v="0"/>
    <m/>
    <m/>
    <m/>
    <m/>
    <n v="0"/>
    <m/>
  </r>
  <r>
    <x v="18"/>
    <x v="1"/>
    <x v="153"/>
    <x v="3"/>
    <x v="10"/>
    <n v="0"/>
    <m/>
    <m/>
    <m/>
    <m/>
    <n v="0"/>
    <m/>
  </r>
  <r>
    <x v="18"/>
    <x v="1"/>
    <x v="129"/>
    <x v="3"/>
    <x v="10"/>
    <n v="0"/>
    <m/>
    <m/>
    <m/>
    <m/>
    <n v="0"/>
    <m/>
  </r>
  <r>
    <x v="18"/>
    <x v="1"/>
    <x v="93"/>
    <x v="3"/>
    <x v="10"/>
    <n v="0"/>
    <m/>
    <m/>
    <m/>
    <m/>
    <n v="0"/>
    <m/>
  </r>
  <r>
    <x v="18"/>
    <x v="1"/>
    <x v="67"/>
    <x v="3"/>
    <x v="10"/>
    <n v="0"/>
    <m/>
    <m/>
    <m/>
    <m/>
    <n v="0"/>
    <m/>
  </r>
  <r>
    <x v="18"/>
    <x v="1"/>
    <x v="85"/>
    <x v="3"/>
    <x v="10"/>
    <n v="0"/>
    <m/>
    <m/>
    <m/>
    <m/>
    <n v="0"/>
    <m/>
  </r>
  <r>
    <x v="18"/>
    <x v="1"/>
    <x v="99"/>
    <x v="3"/>
    <x v="10"/>
    <n v="0"/>
    <m/>
    <m/>
    <m/>
    <m/>
    <n v="0"/>
    <m/>
  </r>
  <r>
    <x v="18"/>
    <x v="1"/>
    <x v="123"/>
    <x v="3"/>
    <x v="10"/>
    <n v="0"/>
    <m/>
    <m/>
    <m/>
    <m/>
    <n v="0"/>
    <m/>
  </r>
  <r>
    <x v="18"/>
    <x v="1"/>
    <x v="100"/>
    <x v="3"/>
    <x v="10"/>
    <n v="0"/>
    <m/>
    <m/>
    <m/>
    <m/>
    <n v="0"/>
    <m/>
  </r>
  <r>
    <x v="18"/>
    <x v="1"/>
    <x v="3"/>
    <x v="3"/>
    <x v="10"/>
    <n v="0"/>
    <m/>
    <m/>
    <m/>
    <m/>
    <n v="0"/>
    <m/>
  </r>
  <r>
    <x v="18"/>
    <x v="1"/>
    <x v="13"/>
    <x v="3"/>
    <x v="10"/>
    <n v="0"/>
    <m/>
    <m/>
    <m/>
    <m/>
    <n v="0"/>
    <m/>
  </r>
  <r>
    <x v="18"/>
    <x v="1"/>
    <x v="15"/>
    <x v="3"/>
    <x v="10"/>
    <n v="0"/>
    <m/>
    <m/>
    <m/>
    <m/>
    <n v="0"/>
    <m/>
  </r>
  <r>
    <x v="18"/>
    <x v="1"/>
    <x v="76"/>
    <x v="3"/>
    <x v="10"/>
    <n v="0"/>
    <m/>
    <m/>
    <m/>
    <m/>
    <n v="0"/>
    <m/>
  </r>
  <r>
    <x v="18"/>
    <x v="1"/>
    <x v="92"/>
    <x v="3"/>
    <x v="10"/>
    <n v="0"/>
    <m/>
    <m/>
    <m/>
    <m/>
    <n v="0"/>
    <m/>
  </r>
  <r>
    <x v="18"/>
    <x v="1"/>
    <x v="125"/>
    <x v="3"/>
    <x v="10"/>
    <n v="0"/>
    <m/>
    <m/>
    <m/>
    <m/>
    <n v="0"/>
    <m/>
  </r>
  <r>
    <x v="18"/>
    <x v="1"/>
    <x v="187"/>
    <x v="3"/>
    <x v="10"/>
    <n v="0"/>
    <m/>
    <m/>
    <m/>
    <m/>
    <n v="0"/>
    <m/>
  </r>
  <r>
    <x v="18"/>
    <x v="1"/>
    <x v="147"/>
    <x v="3"/>
    <x v="10"/>
    <n v="0"/>
    <m/>
    <m/>
    <m/>
    <m/>
    <n v="0"/>
    <m/>
  </r>
  <r>
    <x v="18"/>
    <x v="1"/>
    <x v="127"/>
    <x v="3"/>
    <x v="10"/>
    <n v="0"/>
    <m/>
    <m/>
    <m/>
    <m/>
    <n v="0"/>
    <m/>
  </r>
  <r>
    <x v="18"/>
    <x v="1"/>
    <x v="141"/>
    <x v="3"/>
    <x v="10"/>
    <n v="0"/>
    <m/>
    <m/>
    <m/>
    <m/>
    <n v="0"/>
    <m/>
  </r>
  <r>
    <x v="18"/>
    <x v="5"/>
    <x v="89"/>
    <x v="3"/>
    <x v="10"/>
    <n v="117262"/>
    <m/>
    <m/>
    <m/>
    <m/>
    <n v="117262"/>
    <m/>
  </r>
  <r>
    <x v="18"/>
    <x v="5"/>
    <x v="69"/>
    <x v="3"/>
    <x v="10"/>
    <n v="0"/>
    <m/>
    <m/>
    <m/>
    <m/>
    <n v="0"/>
    <m/>
  </r>
  <r>
    <x v="18"/>
    <x v="5"/>
    <x v="33"/>
    <x v="3"/>
    <x v="10"/>
    <n v="210535"/>
    <m/>
    <m/>
    <m/>
    <m/>
    <n v="210535"/>
    <m/>
  </r>
  <r>
    <x v="18"/>
    <x v="5"/>
    <x v="39"/>
    <x v="3"/>
    <x v="10"/>
    <n v="207614"/>
    <m/>
    <m/>
    <m/>
    <m/>
    <n v="207614"/>
    <m/>
  </r>
  <r>
    <x v="18"/>
    <x v="5"/>
    <x v="22"/>
    <x v="3"/>
    <x v="10"/>
    <n v="1549335"/>
    <m/>
    <m/>
    <m/>
    <m/>
    <n v="1549335"/>
    <m/>
  </r>
  <r>
    <x v="18"/>
    <x v="5"/>
    <x v="66"/>
    <x v="3"/>
    <x v="10"/>
    <n v="35775"/>
    <m/>
    <m/>
    <m/>
    <m/>
    <n v="35775"/>
    <m/>
  </r>
  <r>
    <x v="18"/>
    <x v="7"/>
    <x v="121"/>
    <x v="3"/>
    <x v="10"/>
    <n v="0"/>
    <m/>
    <m/>
    <m/>
    <m/>
    <n v="0"/>
    <m/>
  </r>
  <r>
    <x v="18"/>
    <x v="7"/>
    <x v="52"/>
    <x v="3"/>
    <x v="10"/>
    <n v="410241"/>
    <m/>
    <m/>
    <m/>
    <m/>
    <n v="410241"/>
    <m/>
  </r>
  <r>
    <x v="18"/>
    <x v="7"/>
    <x v="82"/>
    <x v="3"/>
    <x v="10"/>
    <n v="0"/>
    <m/>
    <m/>
    <m/>
    <m/>
    <n v="0"/>
    <m/>
  </r>
  <r>
    <x v="18"/>
    <x v="7"/>
    <x v="117"/>
    <x v="3"/>
    <x v="10"/>
    <n v="0"/>
    <m/>
    <m/>
    <m/>
    <m/>
    <n v="0"/>
    <m/>
  </r>
  <r>
    <x v="18"/>
    <x v="7"/>
    <x v="115"/>
    <x v="3"/>
    <x v="10"/>
    <n v="0"/>
    <m/>
    <m/>
    <m/>
    <m/>
    <n v="0"/>
    <m/>
  </r>
  <r>
    <x v="18"/>
    <x v="7"/>
    <x v="139"/>
    <x v="3"/>
    <x v="10"/>
    <n v="0"/>
    <m/>
    <m/>
    <m/>
    <m/>
    <n v="0"/>
    <m/>
  </r>
  <r>
    <x v="18"/>
    <x v="7"/>
    <x v="72"/>
    <x v="3"/>
    <x v="10"/>
    <n v="0"/>
    <m/>
    <m/>
    <m/>
    <m/>
    <n v="0"/>
    <m/>
  </r>
  <r>
    <x v="18"/>
    <x v="7"/>
    <x v="62"/>
    <x v="3"/>
    <x v="10"/>
    <n v="28714"/>
    <m/>
    <m/>
    <m/>
    <m/>
    <n v="28714"/>
    <m/>
  </r>
  <r>
    <x v="18"/>
    <x v="7"/>
    <x v="133"/>
    <x v="3"/>
    <x v="10"/>
    <n v="0"/>
    <m/>
    <m/>
    <m/>
    <m/>
    <n v="0"/>
    <m/>
  </r>
  <r>
    <x v="18"/>
    <x v="7"/>
    <x v="149"/>
    <x v="3"/>
    <x v="10"/>
    <n v="0"/>
    <m/>
    <m/>
    <m/>
    <m/>
    <n v="0"/>
    <m/>
  </r>
  <r>
    <x v="18"/>
    <x v="7"/>
    <x v="130"/>
    <x v="3"/>
    <x v="10"/>
    <n v="0"/>
    <m/>
    <m/>
    <m/>
    <m/>
    <n v="0"/>
    <m/>
  </r>
  <r>
    <x v="18"/>
    <x v="7"/>
    <x v="259"/>
    <x v="3"/>
    <x v="10"/>
    <n v="0"/>
    <m/>
    <m/>
    <m/>
    <m/>
    <n v="0"/>
    <m/>
  </r>
  <r>
    <x v="18"/>
    <x v="9"/>
    <x v="106"/>
    <x v="3"/>
    <x v="10"/>
    <n v="0"/>
    <m/>
    <m/>
    <m/>
    <m/>
    <n v="0"/>
    <m/>
  </r>
  <r>
    <x v="18"/>
    <x v="9"/>
    <x v="107"/>
    <x v="3"/>
    <x v="10"/>
    <n v="0"/>
    <m/>
    <m/>
    <m/>
    <m/>
    <n v="0"/>
    <m/>
  </r>
  <r>
    <x v="18"/>
    <x v="9"/>
    <x v="126"/>
    <x v="3"/>
    <x v="10"/>
    <n v="0"/>
    <m/>
    <m/>
    <m/>
    <m/>
    <n v="0"/>
    <m/>
  </r>
  <r>
    <x v="18"/>
    <x v="9"/>
    <x v="154"/>
    <x v="3"/>
    <x v="10"/>
    <n v="0"/>
    <m/>
    <m/>
    <m/>
    <m/>
    <n v="0"/>
    <m/>
  </r>
  <r>
    <x v="18"/>
    <x v="9"/>
    <x v="95"/>
    <x v="3"/>
    <x v="10"/>
    <n v="0"/>
    <m/>
    <m/>
    <m/>
    <m/>
    <n v="0"/>
    <m/>
  </r>
  <r>
    <x v="18"/>
    <x v="9"/>
    <x v="161"/>
    <x v="3"/>
    <x v="10"/>
    <n v="0"/>
    <m/>
    <m/>
    <m/>
    <m/>
    <n v="0"/>
    <m/>
  </r>
  <r>
    <x v="18"/>
    <x v="9"/>
    <x v="158"/>
    <x v="3"/>
    <x v="10"/>
    <n v="0"/>
    <m/>
    <m/>
    <m/>
    <m/>
    <n v="0"/>
    <m/>
  </r>
  <r>
    <x v="18"/>
    <x v="9"/>
    <x v="148"/>
    <x v="3"/>
    <x v="10"/>
    <n v="0"/>
    <m/>
    <m/>
    <m/>
    <m/>
    <n v="0"/>
    <m/>
  </r>
  <r>
    <x v="18"/>
    <x v="9"/>
    <x v="142"/>
    <x v="3"/>
    <x v="10"/>
    <n v="0"/>
    <m/>
    <m/>
    <m/>
    <m/>
    <n v="0"/>
    <m/>
  </r>
  <r>
    <x v="18"/>
    <x v="9"/>
    <x v="137"/>
    <x v="3"/>
    <x v="10"/>
    <n v="0"/>
    <m/>
    <m/>
    <m/>
    <m/>
    <n v="0"/>
    <m/>
  </r>
  <r>
    <x v="18"/>
    <x v="9"/>
    <x v="146"/>
    <x v="3"/>
    <x v="10"/>
    <n v="0"/>
    <m/>
    <m/>
    <m/>
    <m/>
    <n v="0"/>
    <m/>
  </r>
  <r>
    <x v="18"/>
    <x v="9"/>
    <x v="159"/>
    <x v="3"/>
    <x v="10"/>
    <n v="0"/>
    <m/>
    <m/>
    <m/>
    <m/>
    <n v="0"/>
    <m/>
  </r>
  <r>
    <x v="18"/>
    <x v="9"/>
    <x v="170"/>
    <x v="3"/>
    <x v="10"/>
    <n v="0"/>
    <m/>
    <m/>
    <m/>
    <m/>
    <n v="0"/>
    <m/>
  </r>
  <r>
    <x v="18"/>
    <x v="12"/>
    <x v="157"/>
    <x v="3"/>
    <x v="10"/>
    <n v="0"/>
    <m/>
    <m/>
    <m/>
    <m/>
    <n v="0"/>
    <m/>
  </r>
  <r>
    <x v="18"/>
    <x v="12"/>
    <x v="156"/>
    <x v="3"/>
    <x v="10"/>
    <n v="0"/>
    <m/>
    <m/>
    <m/>
    <m/>
    <n v="0"/>
    <m/>
  </r>
  <r>
    <x v="18"/>
    <x v="12"/>
    <x v="260"/>
    <x v="3"/>
    <x v="10"/>
    <n v="0"/>
    <m/>
    <m/>
    <m/>
    <m/>
    <n v="0"/>
    <m/>
  </r>
  <r>
    <x v="18"/>
    <x v="0"/>
    <x v="9"/>
    <x v="3"/>
    <x v="10"/>
    <n v="0"/>
    <m/>
    <m/>
    <m/>
    <m/>
    <n v="0"/>
    <m/>
  </r>
  <r>
    <x v="18"/>
    <x v="0"/>
    <x v="0"/>
    <x v="3"/>
    <x v="10"/>
    <n v="0"/>
    <m/>
    <m/>
    <m/>
    <m/>
    <n v="0"/>
    <m/>
  </r>
  <r>
    <x v="18"/>
    <x v="0"/>
    <x v="68"/>
    <x v="3"/>
    <x v="10"/>
    <n v="0"/>
    <m/>
    <m/>
    <m/>
    <m/>
    <n v="0"/>
    <m/>
  </r>
  <r>
    <x v="18"/>
    <x v="0"/>
    <x v="128"/>
    <x v="3"/>
    <x v="10"/>
    <n v="0"/>
    <m/>
    <m/>
    <m/>
    <m/>
    <n v="0"/>
    <m/>
  </r>
  <r>
    <x v="18"/>
    <x v="0"/>
    <x v="124"/>
    <x v="3"/>
    <x v="10"/>
    <n v="0"/>
    <m/>
    <m/>
    <m/>
    <m/>
    <n v="0"/>
    <m/>
  </r>
  <r>
    <x v="18"/>
    <x v="0"/>
    <x v="12"/>
    <x v="3"/>
    <x v="10"/>
    <n v="0"/>
    <m/>
    <m/>
    <m/>
    <m/>
    <n v="0"/>
    <m/>
  </r>
  <r>
    <x v="18"/>
    <x v="0"/>
    <x v="40"/>
    <x v="3"/>
    <x v="10"/>
    <n v="0"/>
    <m/>
    <m/>
    <m/>
    <m/>
    <n v="0"/>
    <m/>
  </r>
  <r>
    <x v="18"/>
    <x v="0"/>
    <x v="70"/>
    <x v="3"/>
    <x v="10"/>
    <n v="0"/>
    <m/>
    <m/>
    <m/>
    <m/>
    <n v="0"/>
    <m/>
  </r>
  <r>
    <x v="18"/>
    <x v="0"/>
    <x v="77"/>
    <x v="3"/>
    <x v="10"/>
    <n v="0"/>
    <m/>
    <m/>
    <m/>
    <m/>
    <n v="0"/>
    <m/>
  </r>
  <r>
    <x v="18"/>
    <x v="0"/>
    <x v="131"/>
    <x v="3"/>
    <x v="10"/>
    <n v="0"/>
    <m/>
    <m/>
    <m/>
    <m/>
    <n v="0"/>
    <m/>
  </r>
  <r>
    <x v="18"/>
    <x v="0"/>
    <x v="7"/>
    <x v="3"/>
    <x v="10"/>
    <n v="1400"/>
    <m/>
    <m/>
    <m/>
    <m/>
    <n v="1400"/>
    <m/>
  </r>
  <r>
    <x v="18"/>
    <x v="0"/>
    <x v="50"/>
    <x v="3"/>
    <x v="10"/>
    <n v="0"/>
    <m/>
    <m/>
    <m/>
    <m/>
    <n v="0"/>
    <m/>
  </r>
  <r>
    <x v="18"/>
    <x v="0"/>
    <x v="1"/>
    <x v="3"/>
    <x v="10"/>
    <n v="0"/>
    <m/>
    <m/>
    <m/>
    <m/>
    <n v="0"/>
    <m/>
  </r>
  <r>
    <x v="18"/>
    <x v="0"/>
    <x v="8"/>
    <x v="3"/>
    <x v="10"/>
    <n v="0"/>
    <m/>
    <m/>
    <m/>
    <m/>
    <n v="0"/>
    <m/>
  </r>
  <r>
    <x v="18"/>
    <x v="0"/>
    <x v="60"/>
    <x v="3"/>
    <x v="10"/>
    <n v="0"/>
    <m/>
    <m/>
    <m/>
    <m/>
    <n v="0"/>
    <m/>
  </r>
  <r>
    <x v="18"/>
    <x v="0"/>
    <x v="78"/>
    <x v="3"/>
    <x v="10"/>
    <n v="0"/>
    <m/>
    <m/>
    <m/>
    <m/>
    <n v="0"/>
    <m/>
  </r>
  <r>
    <x v="18"/>
    <x v="0"/>
    <x v="101"/>
    <x v="3"/>
    <x v="10"/>
    <n v="0"/>
    <m/>
    <m/>
    <m/>
    <m/>
    <n v="0"/>
    <m/>
  </r>
  <r>
    <x v="18"/>
    <x v="0"/>
    <x v="32"/>
    <x v="3"/>
    <x v="10"/>
    <n v="0"/>
    <m/>
    <m/>
    <m/>
    <m/>
    <n v="0"/>
    <m/>
  </r>
  <r>
    <x v="18"/>
    <x v="0"/>
    <x v="132"/>
    <x v="3"/>
    <x v="10"/>
    <n v="0"/>
    <m/>
    <m/>
    <m/>
    <m/>
    <n v="0"/>
    <m/>
  </r>
  <r>
    <x v="18"/>
    <x v="0"/>
    <x v="162"/>
    <x v="3"/>
    <x v="10"/>
    <n v="0"/>
    <m/>
    <m/>
    <m/>
    <m/>
    <n v="0"/>
    <m/>
  </r>
  <r>
    <x v="18"/>
    <x v="0"/>
    <x v="18"/>
    <x v="3"/>
    <x v="10"/>
    <n v="0"/>
    <m/>
    <m/>
    <m/>
    <m/>
    <n v="0"/>
    <m/>
  </r>
  <r>
    <x v="18"/>
    <x v="0"/>
    <x v="46"/>
    <x v="3"/>
    <x v="10"/>
    <n v="0"/>
    <m/>
    <m/>
    <m/>
    <m/>
    <n v="0"/>
    <m/>
  </r>
  <r>
    <x v="18"/>
    <x v="0"/>
    <x v="31"/>
    <x v="3"/>
    <x v="10"/>
    <n v="0"/>
    <m/>
    <m/>
    <m/>
    <m/>
    <n v="0"/>
    <m/>
  </r>
  <r>
    <x v="18"/>
    <x v="0"/>
    <x v="96"/>
    <x v="3"/>
    <x v="10"/>
    <n v="0"/>
    <m/>
    <m/>
    <m/>
    <m/>
    <n v="0"/>
    <m/>
  </r>
  <r>
    <x v="18"/>
    <x v="0"/>
    <x v="54"/>
    <x v="3"/>
    <x v="10"/>
    <n v="0"/>
    <m/>
    <m/>
    <m/>
    <m/>
    <n v="0"/>
    <m/>
  </r>
  <r>
    <x v="18"/>
    <x v="0"/>
    <x v="103"/>
    <x v="3"/>
    <x v="10"/>
    <n v="0"/>
    <m/>
    <m/>
    <m/>
    <m/>
    <n v="0"/>
    <m/>
  </r>
  <r>
    <x v="18"/>
    <x v="11"/>
    <x v="113"/>
    <x v="3"/>
    <x v="0"/>
    <m/>
    <m/>
    <m/>
    <m/>
    <m/>
    <n v="0"/>
    <m/>
  </r>
  <r>
    <x v="18"/>
    <x v="6"/>
    <x v="108"/>
    <x v="3"/>
    <x v="0"/>
    <m/>
    <m/>
    <m/>
    <m/>
    <m/>
    <n v="0"/>
    <m/>
  </r>
  <r>
    <x v="18"/>
    <x v="6"/>
    <x v="91"/>
    <x v="3"/>
    <x v="0"/>
    <m/>
    <m/>
    <m/>
    <m/>
    <m/>
    <n v="0"/>
    <m/>
  </r>
  <r>
    <x v="18"/>
    <x v="6"/>
    <x v="80"/>
    <x v="3"/>
    <x v="0"/>
    <m/>
    <m/>
    <m/>
    <m/>
    <m/>
    <n v="0"/>
    <n v="14"/>
  </r>
  <r>
    <x v="18"/>
    <x v="6"/>
    <x v="44"/>
    <x v="3"/>
    <x v="0"/>
    <m/>
    <m/>
    <m/>
    <m/>
    <m/>
    <n v="0"/>
    <m/>
  </r>
  <r>
    <x v="18"/>
    <x v="6"/>
    <x v="90"/>
    <x v="3"/>
    <x v="0"/>
    <m/>
    <m/>
    <m/>
    <m/>
    <m/>
    <n v="0"/>
    <m/>
  </r>
  <r>
    <x v="18"/>
    <x v="6"/>
    <x v="177"/>
    <x v="3"/>
    <x v="0"/>
    <m/>
    <m/>
    <m/>
    <m/>
    <m/>
    <n v="0"/>
    <m/>
  </r>
  <r>
    <x v="18"/>
    <x v="6"/>
    <x v="61"/>
    <x v="3"/>
    <x v="0"/>
    <m/>
    <m/>
    <m/>
    <m/>
    <m/>
    <n v="0"/>
    <m/>
  </r>
  <r>
    <x v="18"/>
    <x v="6"/>
    <x v="105"/>
    <x v="3"/>
    <x v="0"/>
    <m/>
    <m/>
    <m/>
    <m/>
    <m/>
    <n v="0"/>
    <m/>
  </r>
  <r>
    <x v="18"/>
    <x v="6"/>
    <x v="138"/>
    <x v="3"/>
    <x v="0"/>
    <m/>
    <m/>
    <m/>
    <m/>
    <m/>
    <n v="0"/>
    <m/>
  </r>
  <r>
    <x v="18"/>
    <x v="8"/>
    <x v="136"/>
    <x v="3"/>
    <x v="0"/>
    <m/>
    <m/>
    <m/>
    <m/>
    <m/>
    <n v="0"/>
    <m/>
  </r>
  <r>
    <x v="18"/>
    <x v="8"/>
    <x v="182"/>
    <x v="3"/>
    <x v="0"/>
    <m/>
    <m/>
    <m/>
    <m/>
    <m/>
    <n v="0"/>
    <m/>
  </r>
  <r>
    <x v="18"/>
    <x v="8"/>
    <x v="179"/>
    <x v="3"/>
    <x v="0"/>
    <m/>
    <m/>
    <m/>
    <m/>
    <m/>
    <n v="0"/>
    <m/>
  </r>
  <r>
    <x v="18"/>
    <x v="8"/>
    <x v="135"/>
    <x v="3"/>
    <x v="0"/>
    <m/>
    <m/>
    <m/>
    <m/>
    <m/>
    <n v="0"/>
    <m/>
  </r>
  <r>
    <x v="18"/>
    <x v="8"/>
    <x v="114"/>
    <x v="3"/>
    <x v="0"/>
    <m/>
    <m/>
    <m/>
    <m/>
    <m/>
    <n v="0"/>
    <m/>
  </r>
  <r>
    <x v="18"/>
    <x v="8"/>
    <x v="175"/>
    <x v="3"/>
    <x v="0"/>
    <m/>
    <m/>
    <m/>
    <m/>
    <m/>
    <n v="0"/>
    <m/>
  </r>
  <r>
    <x v="18"/>
    <x v="8"/>
    <x v="221"/>
    <x v="3"/>
    <x v="0"/>
    <m/>
    <m/>
    <m/>
    <m/>
    <m/>
    <n v="0"/>
    <m/>
  </r>
  <r>
    <x v="18"/>
    <x v="8"/>
    <x v="71"/>
    <x v="3"/>
    <x v="0"/>
    <m/>
    <m/>
    <m/>
    <m/>
    <m/>
    <n v="0"/>
    <m/>
  </r>
  <r>
    <x v="18"/>
    <x v="8"/>
    <x v="171"/>
    <x v="3"/>
    <x v="0"/>
    <m/>
    <m/>
    <m/>
    <m/>
    <m/>
    <n v="0"/>
    <m/>
  </r>
  <r>
    <x v="18"/>
    <x v="8"/>
    <x v="83"/>
    <x v="3"/>
    <x v="0"/>
    <m/>
    <m/>
    <m/>
    <m/>
    <m/>
    <n v="0"/>
    <m/>
  </r>
  <r>
    <x v="18"/>
    <x v="10"/>
    <x v="109"/>
    <x v="3"/>
    <x v="0"/>
    <m/>
    <m/>
    <m/>
    <m/>
    <m/>
    <n v="0"/>
    <m/>
  </r>
  <r>
    <x v="18"/>
    <x v="10"/>
    <x v="144"/>
    <x v="3"/>
    <x v="0"/>
    <m/>
    <m/>
    <m/>
    <m/>
    <m/>
    <n v="0"/>
    <m/>
  </r>
  <r>
    <x v="18"/>
    <x v="4"/>
    <x v="36"/>
    <x v="3"/>
    <x v="0"/>
    <m/>
    <m/>
    <m/>
    <m/>
    <m/>
    <n v="0"/>
    <n v="2063"/>
  </r>
  <r>
    <x v="18"/>
    <x v="4"/>
    <x v="57"/>
    <x v="3"/>
    <x v="0"/>
    <m/>
    <m/>
    <m/>
    <m/>
    <m/>
    <n v="0"/>
    <n v="1214"/>
  </r>
  <r>
    <x v="18"/>
    <x v="4"/>
    <x v="35"/>
    <x v="3"/>
    <x v="0"/>
    <m/>
    <m/>
    <m/>
    <m/>
    <m/>
    <n v="0"/>
    <n v="2670"/>
  </r>
  <r>
    <x v="18"/>
    <x v="4"/>
    <x v="34"/>
    <x v="3"/>
    <x v="0"/>
    <m/>
    <m/>
    <m/>
    <m/>
    <m/>
    <n v="0"/>
    <n v="1922"/>
  </r>
  <r>
    <x v="18"/>
    <x v="4"/>
    <x v="155"/>
    <x v="3"/>
    <x v="0"/>
    <m/>
    <m/>
    <m/>
    <m/>
    <m/>
    <n v="0"/>
    <m/>
  </r>
  <r>
    <x v="18"/>
    <x v="4"/>
    <x v="65"/>
    <x v="3"/>
    <x v="0"/>
    <m/>
    <m/>
    <m/>
    <m/>
    <m/>
    <n v="0"/>
    <n v="1310"/>
  </r>
  <r>
    <x v="18"/>
    <x v="4"/>
    <x v="53"/>
    <x v="3"/>
    <x v="0"/>
    <m/>
    <m/>
    <m/>
    <m/>
    <m/>
    <n v="0"/>
    <n v="243"/>
  </r>
  <r>
    <x v="18"/>
    <x v="4"/>
    <x v="45"/>
    <x v="3"/>
    <x v="0"/>
    <m/>
    <m/>
    <m/>
    <m/>
    <m/>
    <n v="0"/>
    <n v="289"/>
  </r>
  <r>
    <x v="18"/>
    <x v="4"/>
    <x v="27"/>
    <x v="3"/>
    <x v="0"/>
    <m/>
    <m/>
    <m/>
    <m/>
    <m/>
    <n v="0"/>
    <n v="2218"/>
  </r>
  <r>
    <x v="18"/>
    <x v="4"/>
    <x v="17"/>
    <x v="3"/>
    <x v="0"/>
    <m/>
    <m/>
    <m/>
    <m/>
    <m/>
    <n v="0"/>
    <n v="4222"/>
  </r>
  <r>
    <x v="18"/>
    <x v="4"/>
    <x v="56"/>
    <x v="3"/>
    <x v="0"/>
    <m/>
    <m/>
    <m/>
    <m/>
    <m/>
    <n v="0"/>
    <n v="375"/>
  </r>
  <r>
    <x v="18"/>
    <x v="4"/>
    <x v="73"/>
    <x v="3"/>
    <x v="0"/>
    <m/>
    <m/>
    <m/>
    <m/>
    <m/>
    <n v="0"/>
    <n v="338"/>
  </r>
  <r>
    <x v="18"/>
    <x v="2"/>
    <x v="87"/>
    <x v="3"/>
    <x v="0"/>
    <m/>
    <m/>
    <m/>
    <m/>
    <m/>
    <n v="0"/>
    <m/>
  </r>
  <r>
    <x v="18"/>
    <x v="2"/>
    <x v="84"/>
    <x v="3"/>
    <x v="0"/>
    <m/>
    <m/>
    <m/>
    <m/>
    <m/>
    <n v="0"/>
    <n v="360"/>
  </r>
  <r>
    <x v="18"/>
    <x v="2"/>
    <x v="20"/>
    <x v="3"/>
    <x v="0"/>
    <m/>
    <m/>
    <m/>
    <m/>
    <m/>
    <n v="0"/>
    <n v="749"/>
  </r>
  <r>
    <x v="18"/>
    <x v="2"/>
    <x v="49"/>
    <x v="3"/>
    <x v="0"/>
    <m/>
    <m/>
    <m/>
    <m/>
    <m/>
    <n v="0"/>
    <n v="70"/>
  </r>
  <r>
    <x v="18"/>
    <x v="2"/>
    <x v="10"/>
    <x v="3"/>
    <x v="0"/>
    <m/>
    <m/>
    <m/>
    <m/>
    <m/>
    <n v="0"/>
    <n v="1226"/>
  </r>
  <r>
    <x v="18"/>
    <x v="2"/>
    <x v="110"/>
    <x v="3"/>
    <x v="0"/>
    <m/>
    <m/>
    <m/>
    <m/>
    <m/>
    <n v="0"/>
    <m/>
  </r>
  <r>
    <x v="18"/>
    <x v="2"/>
    <x v="88"/>
    <x v="3"/>
    <x v="0"/>
    <m/>
    <m/>
    <m/>
    <m/>
    <m/>
    <n v="0"/>
    <n v="694"/>
  </r>
  <r>
    <x v="18"/>
    <x v="2"/>
    <x v="48"/>
    <x v="3"/>
    <x v="0"/>
    <m/>
    <m/>
    <m/>
    <m/>
    <m/>
    <n v="0"/>
    <n v="2357"/>
  </r>
  <r>
    <x v="18"/>
    <x v="2"/>
    <x v="47"/>
    <x v="3"/>
    <x v="0"/>
    <m/>
    <m/>
    <m/>
    <m/>
    <m/>
    <n v="0"/>
    <n v="1365"/>
  </r>
  <r>
    <x v="18"/>
    <x v="2"/>
    <x v="58"/>
    <x v="3"/>
    <x v="0"/>
    <m/>
    <m/>
    <m/>
    <m/>
    <m/>
    <n v="0"/>
    <n v="46"/>
  </r>
  <r>
    <x v="18"/>
    <x v="2"/>
    <x v="112"/>
    <x v="3"/>
    <x v="0"/>
    <m/>
    <m/>
    <m/>
    <m/>
    <m/>
    <n v="0"/>
    <m/>
  </r>
  <r>
    <x v="18"/>
    <x v="2"/>
    <x v="120"/>
    <x v="3"/>
    <x v="0"/>
    <m/>
    <m/>
    <m/>
    <m/>
    <m/>
    <n v="0"/>
    <m/>
  </r>
  <r>
    <x v="18"/>
    <x v="2"/>
    <x v="11"/>
    <x v="3"/>
    <x v="0"/>
    <m/>
    <m/>
    <m/>
    <m/>
    <m/>
    <n v="0"/>
    <n v="321"/>
  </r>
  <r>
    <x v="18"/>
    <x v="2"/>
    <x v="4"/>
    <x v="3"/>
    <x v="0"/>
    <m/>
    <m/>
    <m/>
    <m/>
    <m/>
    <n v="0"/>
    <n v="326"/>
  </r>
  <r>
    <x v="18"/>
    <x v="2"/>
    <x v="59"/>
    <x v="3"/>
    <x v="0"/>
    <m/>
    <m/>
    <m/>
    <m/>
    <m/>
    <n v="0"/>
    <n v="155"/>
  </r>
  <r>
    <x v="18"/>
    <x v="2"/>
    <x v="86"/>
    <x v="3"/>
    <x v="0"/>
    <m/>
    <m/>
    <m/>
    <m/>
    <m/>
    <n v="0"/>
    <n v="102"/>
  </r>
  <r>
    <x v="18"/>
    <x v="2"/>
    <x v="43"/>
    <x v="3"/>
    <x v="0"/>
    <m/>
    <m/>
    <m/>
    <m/>
    <m/>
    <n v="0"/>
    <n v="77"/>
  </r>
  <r>
    <x v="18"/>
    <x v="2"/>
    <x v="81"/>
    <x v="3"/>
    <x v="0"/>
    <m/>
    <m/>
    <m/>
    <m/>
    <m/>
    <n v="0"/>
    <m/>
  </r>
  <r>
    <x v="18"/>
    <x v="2"/>
    <x v="26"/>
    <x v="3"/>
    <x v="0"/>
    <m/>
    <m/>
    <m/>
    <m/>
    <m/>
    <n v="0"/>
    <m/>
  </r>
  <r>
    <x v="18"/>
    <x v="2"/>
    <x v="29"/>
    <x v="3"/>
    <x v="0"/>
    <m/>
    <m/>
    <m/>
    <m/>
    <m/>
    <n v="0"/>
    <n v="244"/>
  </r>
  <r>
    <x v="18"/>
    <x v="2"/>
    <x v="122"/>
    <x v="3"/>
    <x v="0"/>
    <m/>
    <m/>
    <m/>
    <m/>
    <m/>
    <n v="0"/>
    <m/>
  </r>
  <r>
    <x v="18"/>
    <x v="3"/>
    <x v="97"/>
    <x v="3"/>
    <x v="0"/>
    <m/>
    <m/>
    <m/>
    <m/>
    <m/>
    <n v="0"/>
    <n v="194"/>
  </r>
  <r>
    <x v="18"/>
    <x v="3"/>
    <x v="55"/>
    <x v="3"/>
    <x v="0"/>
    <m/>
    <m/>
    <m/>
    <m/>
    <m/>
    <n v="0"/>
    <n v="287"/>
  </r>
  <r>
    <x v="18"/>
    <x v="3"/>
    <x v="16"/>
    <x v="3"/>
    <x v="0"/>
    <m/>
    <m/>
    <m/>
    <m/>
    <m/>
    <n v="0"/>
    <n v="434"/>
  </r>
  <r>
    <x v="18"/>
    <x v="3"/>
    <x v="74"/>
    <x v="3"/>
    <x v="0"/>
    <m/>
    <m/>
    <m/>
    <m/>
    <m/>
    <n v="0"/>
    <m/>
  </r>
  <r>
    <x v="18"/>
    <x v="3"/>
    <x v="63"/>
    <x v="3"/>
    <x v="0"/>
    <m/>
    <m/>
    <m/>
    <m/>
    <m/>
    <n v="0"/>
    <n v="145"/>
  </r>
  <r>
    <x v="18"/>
    <x v="3"/>
    <x v="38"/>
    <x v="3"/>
    <x v="0"/>
    <m/>
    <m/>
    <m/>
    <m/>
    <m/>
    <n v="0"/>
    <n v="507"/>
  </r>
  <r>
    <x v="18"/>
    <x v="3"/>
    <x v="42"/>
    <x v="3"/>
    <x v="0"/>
    <m/>
    <m/>
    <m/>
    <m/>
    <m/>
    <n v="0"/>
    <n v="349"/>
  </r>
  <r>
    <x v="18"/>
    <x v="3"/>
    <x v="104"/>
    <x v="3"/>
    <x v="0"/>
    <m/>
    <m/>
    <m/>
    <m/>
    <m/>
    <n v="0"/>
    <n v="43"/>
  </r>
  <r>
    <x v="18"/>
    <x v="3"/>
    <x v="111"/>
    <x v="3"/>
    <x v="0"/>
    <m/>
    <m/>
    <m/>
    <m/>
    <m/>
    <n v="0"/>
    <m/>
  </r>
  <r>
    <x v="18"/>
    <x v="3"/>
    <x v="134"/>
    <x v="3"/>
    <x v="0"/>
    <m/>
    <m/>
    <m/>
    <m/>
    <m/>
    <n v="0"/>
    <m/>
  </r>
  <r>
    <x v="18"/>
    <x v="3"/>
    <x v="51"/>
    <x v="3"/>
    <x v="0"/>
    <m/>
    <m/>
    <m/>
    <m/>
    <m/>
    <n v="0"/>
    <n v="48"/>
  </r>
  <r>
    <x v="18"/>
    <x v="3"/>
    <x v="98"/>
    <x v="3"/>
    <x v="0"/>
    <m/>
    <m/>
    <m/>
    <m/>
    <m/>
    <n v="0"/>
    <m/>
  </r>
  <r>
    <x v="18"/>
    <x v="3"/>
    <x v="119"/>
    <x v="3"/>
    <x v="0"/>
    <m/>
    <m/>
    <m/>
    <m/>
    <m/>
    <n v="0"/>
    <m/>
  </r>
  <r>
    <x v="18"/>
    <x v="3"/>
    <x v="190"/>
    <x v="3"/>
    <x v="0"/>
    <m/>
    <m/>
    <m/>
    <m/>
    <m/>
    <n v="0"/>
    <m/>
  </r>
  <r>
    <x v="18"/>
    <x v="1"/>
    <x v="23"/>
    <x v="3"/>
    <x v="0"/>
    <m/>
    <m/>
    <m/>
    <m/>
    <m/>
    <n v="0"/>
    <n v="160"/>
  </r>
  <r>
    <x v="18"/>
    <x v="1"/>
    <x v="24"/>
    <x v="3"/>
    <x v="0"/>
    <m/>
    <m/>
    <m/>
    <m/>
    <m/>
    <n v="0"/>
    <n v="587"/>
  </r>
  <r>
    <x v="18"/>
    <x v="1"/>
    <x v="79"/>
    <x v="3"/>
    <x v="0"/>
    <m/>
    <m/>
    <m/>
    <m/>
    <m/>
    <n v="0"/>
    <m/>
  </r>
  <r>
    <x v="18"/>
    <x v="1"/>
    <x v="41"/>
    <x v="3"/>
    <x v="0"/>
    <m/>
    <m/>
    <m/>
    <m/>
    <m/>
    <n v="0"/>
    <m/>
  </r>
  <r>
    <x v="18"/>
    <x v="1"/>
    <x v="2"/>
    <x v="3"/>
    <x v="0"/>
    <m/>
    <m/>
    <m/>
    <m/>
    <m/>
    <n v="0"/>
    <n v="948"/>
  </r>
  <r>
    <x v="18"/>
    <x v="1"/>
    <x v="21"/>
    <x v="3"/>
    <x v="0"/>
    <m/>
    <m/>
    <m/>
    <m/>
    <m/>
    <n v="0"/>
    <n v="461"/>
  </r>
  <r>
    <x v="18"/>
    <x v="1"/>
    <x v="5"/>
    <x v="3"/>
    <x v="0"/>
    <m/>
    <m/>
    <m/>
    <m/>
    <m/>
    <n v="0"/>
    <n v="510"/>
  </r>
  <r>
    <x v="18"/>
    <x v="1"/>
    <x v="37"/>
    <x v="3"/>
    <x v="0"/>
    <m/>
    <m/>
    <m/>
    <m/>
    <m/>
    <n v="0"/>
    <m/>
  </r>
  <r>
    <x v="18"/>
    <x v="1"/>
    <x v="19"/>
    <x v="3"/>
    <x v="0"/>
    <m/>
    <m/>
    <m/>
    <m/>
    <m/>
    <n v="0"/>
    <n v="155"/>
  </r>
  <r>
    <x v="18"/>
    <x v="1"/>
    <x v="30"/>
    <x v="3"/>
    <x v="0"/>
    <m/>
    <m/>
    <m/>
    <m/>
    <m/>
    <n v="0"/>
    <n v="178"/>
  </r>
  <r>
    <x v="18"/>
    <x v="1"/>
    <x v="14"/>
    <x v="3"/>
    <x v="0"/>
    <m/>
    <m/>
    <m/>
    <m/>
    <m/>
    <n v="0"/>
    <n v="57"/>
  </r>
  <r>
    <x v="18"/>
    <x v="1"/>
    <x v="6"/>
    <x v="3"/>
    <x v="0"/>
    <m/>
    <m/>
    <m/>
    <m/>
    <m/>
    <n v="0"/>
    <m/>
  </r>
  <r>
    <x v="18"/>
    <x v="1"/>
    <x v="25"/>
    <x v="3"/>
    <x v="0"/>
    <m/>
    <m/>
    <m/>
    <m/>
    <m/>
    <n v="0"/>
    <m/>
  </r>
  <r>
    <x v="18"/>
    <x v="1"/>
    <x v="28"/>
    <x v="3"/>
    <x v="0"/>
    <m/>
    <m/>
    <m/>
    <m/>
    <m/>
    <n v="0"/>
    <n v="322"/>
  </r>
  <r>
    <x v="18"/>
    <x v="1"/>
    <x v="169"/>
    <x v="3"/>
    <x v="0"/>
    <m/>
    <m/>
    <m/>
    <m/>
    <m/>
    <n v="0"/>
    <n v="53"/>
  </r>
  <r>
    <x v="18"/>
    <x v="1"/>
    <x v="64"/>
    <x v="3"/>
    <x v="0"/>
    <m/>
    <m/>
    <m/>
    <m/>
    <m/>
    <n v="0"/>
    <m/>
  </r>
  <r>
    <x v="18"/>
    <x v="1"/>
    <x v="75"/>
    <x v="3"/>
    <x v="0"/>
    <m/>
    <m/>
    <m/>
    <m/>
    <m/>
    <n v="0"/>
    <m/>
  </r>
  <r>
    <x v="18"/>
    <x v="1"/>
    <x v="94"/>
    <x v="3"/>
    <x v="0"/>
    <m/>
    <m/>
    <m/>
    <m/>
    <m/>
    <n v="0"/>
    <m/>
  </r>
  <r>
    <x v="18"/>
    <x v="1"/>
    <x v="163"/>
    <x v="3"/>
    <x v="0"/>
    <m/>
    <m/>
    <m/>
    <m/>
    <m/>
    <n v="0"/>
    <m/>
  </r>
  <r>
    <x v="18"/>
    <x v="1"/>
    <x v="166"/>
    <x v="3"/>
    <x v="0"/>
    <m/>
    <m/>
    <m/>
    <m/>
    <m/>
    <n v="0"/>
    <m/>
  </r>
  <r>
    <x v="18"/>
    <x v="1"/>
    <x v="116"/>
    <x v="3"/>
    <x v="0"/>
    <m/>
    <m/>
    <m/>
    <m/>
    <m/>
    <n v="0"/>
    <m/>
  </r>
  <r>
    <x v="18"/>
    <x v="1"/>
    <x v="145"/>
    <x v="3"/>
    <x v="0"/>
    <m/>
    <m/>
    <m/>
    <m/>
    <m/>
    <n v="0"/>
    <m/>
  </r>
  <r>
    <x v="18"/>
    <x v="1"/>
    <x v="150"/>
    <x v="3"/>
    <x v="0"/>
    <m/>
    <m/>
    <m/>
    <m/>
    <m/>
    <n v="0"/>
    <m/>
  </r>
  <r>
    <x v="18"/>
    <x v="1"/>
    <x v="118"/>
    <x v="3"/>
    <x v="0"/>
    <m/>
    <m/>
    <m/>
    <m/>
    <m/>
    <n v="0"/>
    <m/>
  </r>
  <r>
    <x v="18"/>
    <x v="1"/>
    <x v="153"/>
    <x v="3"/>
    <x v="0"/>
    <m/>
    <m/>
    <m/>
    <m/>
    <m/>
    <n v="0"/>
    <m/>
  </r>
  <r>
    <x v="18"/>
    <x v="1"/>
    <x v="129"/>
    <x v="3"/>
    <x v="0"/>
    <m/>
    <m/>
    <m/>
    <m/>
    <m/>
    <n v="0"/>
    <m/>
  </r>
  <r>
    <x v="18"/>
    <x v="1"/>
    <x v="93"/>
    <x v="3"/>
    <x v="0"/>
    <m/>
    <m/>
    <m/>
    <m/>
    <m/>
    <n v="0"/>
    <m/>
  </r>
  <r>
    <x v="18"/>
    <x v="1"/>
    <x v="67"/>
    <x v="3"/>
    <x v="0"/>
    <m/>
    <m/>
    <m/>
    <m/>
    <m/>
    <n v="0"/>
    <m/>
  </r>
  <r>
    <x v="18"/>
    <x v="1"/>
    <x v="85"/>
    <x v="3"/>
    <x v="0"/>
    <m/>
    <m/>
    <m/>
    <m/>
    <m/>
    <n v="0"/>
    <m/>
  </r>
  <r>
    <x v="18"/>
    <x v="1"/>
    <x v="99"/>
    <x v="3"/>
    <x v="0"/>
    <m/>
    <m/>
    <m/>
    <m/>
    <m/>
    <n v="0"/>
    <m/>
  </r>
  <r>
    <x v="18"/>
    <x v="1"/>
    <x v="123"/>
    <x v="3"/>
    <x v="0"/>
    <m/>
    <m/>
    <m/>
    <m/>
    <m/>
    <n v="0"/>
    <m/>
  </r>
  <r>
    <x v="18"/>
    <x v="1"/>
    <x v="100"/>
    <x v="3"/>
    <x v="0"/>
    <m/>
    <m/>
    <m/>
    <m/>
    <m/>
    <n v="0"/>
    <m/>
  </r>
  <r>
    <x v="18"/>
    <x v="1"/>
    <x v="3"/>
    <x v="3"/>
    <x v="0"/>
    <m/>
    <m/>
    <m/>
    <m/>
    <m/>
    <n v="0"/>
    <m/>
  </r>
  <r>
    <x v="18"/>
    <x v="1"/>
    <x v="13"/>
    <x v="3"/>
    <x v="0"/>
    <m/>
    <m/>
    <m/>
    <m/>
    <m/>
    <n v="0"/>
    <m/>
  </r>
  <r>
    <x v="18"/>
    <x v="1"/>
    <x v="15"/>
    <x v="3"/>
    <x v="0"/>
    <m/>
    <m/>
    <m/>
    <m/>
    <m/>
    <n v="0"/>
    <n v="658"/>
  </r>
  <r>
    <x v="18"/>
    <x v="1"/>
    <x v="76"/>
    <x v="3"/>
    <x v="0"/>
    <m/>
    <m/>
    <m/>
    <m/>
    <m/>
    <n v="0"/>
    <n v="52"/>
  </r>
  <r>
    <x v="18"/>
    <x v="1"/>
    <x v="92"/>
    <x v="3"/>
    <x v="0"/>
    <m/>
    <m/>
    <m/>
    <m/>
    <m/>
    <n v="0"/>
    <m/>
  </r>
  <r>
    <x v="18"/>
    <x v="1"/>
    <x v="125"/>
    <x v="3"/>
    <x v="0"/>
    <m/>
    <m/>
    <m/>
    <m/>
    <m/>
    <n v="0"/>
    <m/>
  </r>
  <r>
    <x v="18"/>
    <x v="1"/>
    <x v="187"/>
    <x v="3"/>
    <x v="0"/>
    <m/>
    <m/>
    <m/>
    <m/>
    <m/>
    <n v="0"/>
    <m/>
  </r>
  <r>
    <x v="18"/>
    <x v="1"/>
    <x v="147"/>
    <x v="3"/>
    <x v="0"/>
    <m/>
    <m/>
    <m/>
    <m/>
    <m/>
    <n v="0"/>
    <m/>
  </r>
  <r>
    <x v="18"/>
    <x v="1"/>
    <x v="127"/>
    <x v="3"/>
    <x v="0"/>
    <m/>
    <m/>
    <m/>
    <m/>
    <m/>
    <n v="0"/>
    <m/>
  </r>
  <r>
    <x v="18"/>
    <x v="1"/>
    <x v="141"/>
    <x v="3"/>
    <x v="0"/>
    <m/>
    <m/>
    <m/>
    <m/>
    <m/>
    <n v="0"/>
    <m/>
  </r>
  <r>
    <x v="18"/>
    <x v="5"/>
    <x v="89"/>
    <x v="3"/>
    <x v="0"/>
    <m/>
    <m/>
    <m/>
    <m/>
    <m/>
    <n v="0"/>
    <n v="836"/>
  </r>
  <r>
    <x v="18"/>
    <x v="5"/>
    <x v="69"/>
    <x v="3"/>
    <x v="0"/>
    <m/>
    <m/>
    <m/>
    <m/>
    <m/>
    <n v="0"/>
    <n v="1573"/>
  </r>
  <r>
    <x v="18"/>
    <x v="5"/>
    <x v="33"/>
    <x v="3"/>
    <x v="0"/>
    <m/>
    <m/>
    <m/>
    <m/>
    <m/>
    <n v="0"/>
    <n v="3607"/>
  </r>
  <r>
    <x v="18"/>
    <x v="5"/>
    <x v="39"/>
    <x v="3"/>
    <x v="0"/>
    <m/>
    <m/>
    <m/>
    <m/>
    <m/>
    <n v="0"/>
    <n v="6957"/>
  </r>
  <r>
    <x v="18"/>
    <x v="5"/>
    <x v="22"/>
    <x v="3"/>
    <x v="0"/>
    <m/>
    <m/>
    <m/>
    <m/>
    <m/>
    <n v="0"/>
    <n v="10874"/>
  </r>
  <r>
    <x v="18"/>
    <x v="5"/>
    <x v="66"/>
    <x v="3"/>
    <x v="0"/>
    <m/>
    <m/>
    <m/>
    <m/>
    <m/>
    <n v="0"/>
    <n v="260"/>
  </r>
  <r>
    <x v="18"/>
    <x v="7"/>
    <x v="121"/>
    <x v="3"/>
    <x v="0"/>
    <m/>
    <m/>
    <m/>
    <m/>
    <m/>
    <n v="0"/>
    <m/>
  </r>
  <r>
    <x v="18"/>
    <x v="7"/>
    <x v="52"/>
    <x v="3"/>
    <x v="0"/>
    <m/>
    <m/>
    <m/>
    <m/>
    <m/>
    <n v="0"/>
    <n v="683"/>
  </r>
  <r>
    <x v="18"/>
    <x v="7"/>
    <x v="82"/>
    <x v="3"/>
    <x v="0"/>
    <m/>
    <m/>
    <m/>
    <m/>
    <m/>
    <n v="0"/>
    <n v="215"/>
  </r>
  <r>
    <x v="18"/>
    <x v="7"/>
    <x v="117"/>
    <x v="3"/>
    <x v="0"/>
    <m/>
    <m/>
    <m/>
    <m/>
    <m/>
    <n v="0"/>
    <m/>
  </r>
  <r>
    <x v="18"/>
    <x v="7"/>
    <x v="115"/>
    <x v="3"/>
    <x v="0"/>
    <m/>
    <m/>
    <m/>
    <m/>
    <m/>
    <n v="0"/>
    <m/>
  </r>
  <r>
    <x v="18"/>
    <x v="7"/>
    <x v="139"/>
    <x v="3"/>
    <x v="0"/>
    <m/>
    <m/>
    <m/>
    <m/>
    <m/>
    <n v="0"/>
    <m/>
  </r>
  <r>
    <x v="18"/>
    <x v="7"/>
    <x v="72"/>
    <x v="3"/>
    <x v="0"/>
    <m/>
    <m/>
    <m/>
    <m/>
    <m/>
    <n v="0"/>
    <n v="274"/>
  </r>
  <r>
    <x v="18"/>
    <x v="7"/>
    <x v="62"/>
    <x v="3"/>
    <x v="0"/>
    <m/>
    <m/>
    <m/>
    <m/>
    <m/>
    <n v="0"/>
    <n v="523"/>
  </r>
  <r>
    <x v="18"/>
    <x v="7"/>
    <x v="133"/>
    <x v="3"/>
    <x v="0"/>
    <m/>
    <m/>
    <m/>
    <m/>
    <m/>
    <n v="0"/>
    <m/>
  </r>
  <r>
    <x v="18"/>
    <x v="7"/>
    <x v="149"/>
    <x v="3"/>
    <x v="0"/>
    <m/>
    <m/>
    <m/>
    <m/>
    <m/>
    <n v="0"/>
    <m/>
  </r>
  <r>
    <x v="18"/>
    <x v="7"/>
    <x v="130"/>
    <x v="3"/>
    <x v="0"/>
    <m/>
    <m/>
    <m/>
    <m/>
    <m/>
    <n v="0"/>
    <m/>
  </r>
  <r>
    <x v="18"/>
    <x v="7"/>
    <x v="259"/>
    <x v="3"/>
    <x v="0"/>
    <m/>
    <m/>
    <m/>
    <m/>
    <m/>
    <n v="0"/>
    <m/>
  </r>
  <r>
    <x v="18"/>
    <x v="9"/>
    <x v="106"/>
    <x v="3"/>
    <x v="0"/>
    <m/>
    <m/>
    <m/>
    <m/>
    <m/>
    <n v="0"/>
    <m/>
  </r>
  <r>
    <x v="18"/>
    <x v="9"/>
    <x v="107"/>
    <x v="3"/>
    <x v="0"/>
    <m/>
    <m/>
    <m/>
    <m/>
    <m/>
    <n v="0"/>
    <m/>
  </r>
  <r>
    <x v="18"/>
    <x v="9"/>
    <x v="126"/>
    <x v="3"/>
    <x v="0"/>
    <m/>
    <m/>
    <m/>
    <m/>
    <m/>
    <n v="0"/>
    <n v="1"/>
  </r>
  <r>
    <x v="18"/>
    <x v="9"/>
    <x v="154"/>
    <x v="3"/>
    <x v="0"/>
    <m/>
    <m/>
    <m/>
    <m/>
    <m/>
    <n v="0"/>
    <m/>
  </r>
  <r>
    <x v="18"/>
    <x v="9"/>
    <x v="95"/>
    <x v="3"/>
    <x v="0"/>
    <m/>
    <m/>
    <m/>
    <m/>
    <m/>
    <n v="0"/>
    <m/>
  </r>
  <r>
    <x v="18"/>
    <x v="9"/>
    <x v="161"/>
    <x v="3"/>
    <x v="0"/>
    <m/>
    <m/>
    <m/>
    <m/>
    <m/>
    <n v="0"/>
    <m/>
  </r>
  <r>
    <x v="18"/>
    <x v="9"/>
    <x v="158"/>
    <x v="3"/>
    <x v="0"/>
    <m/>
    <m/>
    <m/>
    <m/>
    <m/>
    <n v="0"/>
    <m/>
  </r>
  <r>
    <x v="18"/>
    <x v="9"/>
    <x v="148"/>
    <x v="3"/>
    <x v="0"/>
    <m/>
    <m/>
    <m/>
    <m/>
    <m/>
    <n v="0"/>
    <m/>
  </r>
  <r>
    <x v="18"/>
    <x v="9"/>
    <x v="142"/>
    <x v="3"/>
    <x v="0"/>
    <m/>
    <m/>
    <m/>
    <m/>
    <m/>
    <n v="0"/>
    <m/>
  </r>
  <r>
    <x v="18"/>
    <x v="9"/>
    <x v="137"/>
    <x v="3"/>
    <x v="0"/>
    <m/>
    <m/>
    <m/>
    <m/>
    <m/>
    <n v="0"/>
    <m/>
  </r>
  <r>
    <x v="18"/>
    <x v="9"/>
    <x v="146"/>
    <x v="3"/>
    <x v="0"/>
    <m/>
    <m/>
    <m/>
    <m/>
    <m/>
    <n v="0"/>
    <m/>
  </r>
  <r>
    <x v="18"/>
    <x v="9"/>
    <x v="159"/>
    <x v="3"/>
    <x v="0"/>
    <m/>
    <m/>
    <m/>
    <m/>
    <m/>
    <n v="0"/>
    <m/>
  </r>
  <r>
    <x v="18"/>
    <x v="9"/>
    <x v="170"/>
    <x v="3"/>
    <x v="0"/>
    <m/>
    <m/>
    <m/>
    <m/>
    <m/>
    <n v="0"/>
    <m/>
  </r>
  <r>
    <x v="18"/>
    <x v="12"/>
    <x v="157"/>
    <x v="3"/>
    <x v="0"/>
    <m/>
    <m/>
    <m/>
    <m/>
    <m/>
    <n v="0"/>
    <m/>
  </r>
  <r>
    <x v="18"/>
    <x v="12"/>
    <x v="156"/>
    <x v="3"/>
    <x v="0"/>
    <m/>
    <m/>
    <m/>
    <m/>
    <m/>
    <n v="0"/>
    <m/>
  </r>
  <r>
    <x v="18"/>
    <x v="12"/>
    <x v="260"/>
    <x v="3"/>
    <x v="0"/>
    <m/>
    <m/>
    <m/>
    <m/>
    <m/>
    <n v="0"/>
    <m/>
  </r>
  <r>
    <x v="18"/>
    <x v="0"/>
    <x v="9"/>
    <x v="3"/>
    <x v="0"/>
    <m/>
    <m/>
    <m/>
    <m/>
    <m/>
    <n v="0"/>
    <m/>
  </r>
  <r>
    <x v="18"/>
    <x v="0"/>
    <x v="0"/>
    <x v="3"/>
    <x v="0"/>
    <m/>
    <m/>
    <m/>
    <m/>
    <m/>
    <n v="0"/>
    <m/>
  </r>
  <r>
    <x v="18"/>
    <x v="0"/>
    <x v="68"/>
    <x v="3"/>
    <x v="0"/>
    <m/>
    <m/>
    <m/>
    <m/>
    <m/>
    <n v="0"/>
    <n v="44"/>
  </r>
  <r>
    <x v="18"/>
    <x v="0"/>
    <x v="128"/>
    <x v="3"/>
    <x v="0"/>
    <m/>
    <m/>
    <m/>
    <m/>
    <m/>
    <n v="0"/>
    <m/>
  </r>
  <r>
    <x v="18"/>
    <x v="0"/>
    <x v="124"/>
    <x v="3"/>
    <x v="0"/>
    <m/>
    <m/>
    <m/>
    <m/>
    <m/>
    <n v="0"/>
    <m/>
  </r>
  <r>
    <x v="18"/>
    <x v="0"/>
    <x v="12"/>
    <x v="3"/>
    <x v="0"/>
    <m/>
    <m/>
    <m/>
    <m/>
    <m/>
    <n v="0"/>
    <m/>
  </r>
  <r>
    <x v="18"/>
    <x v="0"/>
    <x v="40"/>
    <x v="3"/>
    <x v="0"/>
    <m/>
    <m/>
    <m/>
    <m/>
    <m/>
    <n v="0"/>
    <m/>
  </r>
  <r>
    <x v="18"/>
    <x v="0"/>
    <x v="70"/>
    <x v="3"/>
    <x v="0"/>
    <m/>
    <m/>
    <m/>
    <m/>
    <m/>
    <n v="0"/>
    <m/>
  </r>
  <r>
    <x v="18"/>
    <x v="0"/>
    <x v="77"/>
    <x v="3"/>
    <x v="0"/>
    <m/>
    <m/>
    <m/>
    <m/>
    <m/>
    <n v="0"/>
    <m/>
  </r>
  <r>
    <x v="18"/>
    <x v="0"/>
    <x v="131"/>
    <x v="3"/>
    <x v="0"/>
    <m/>
    <m/>
    <m/>
    <m/>
    <m/>
    <n v="0"/>
    <m/>
  </r>
  <r>
    <x v="18"/>
    <x v="0"/>
    <x v="7"/>
    <x v="3"/>
    <x v="0"/>
    <m/>
    <m/>
    <m/>
    <m/>
    <m/>
    <n v="0"/>
    <m/>
  </r>
  <r>
    <x v="18"/>
    <x v="0"/>
    <x v="50"/>
    <x v="3"/>
    <x v="0"/>
    <m/>
    <m/>
    <m/>
    <m/>
    <m/>
    <n v="0"/>
    <m/>
  </r>
  <r>
    <x v="18"/>
    <x v="0"/>
    <x v="1"/>
    <x v="3"/>
    <x v="0"/>
    <m/>
    <m/>
    <m/>
    <m/>
    <m/>
    <n v="0"/>
    <m/>
  </r>
  <r>
    <x v="18"/>
    <x v="0"/>
    <x v="8"/>
    <x v="3"/>
    <x v="0"/>
    <m/>
    <m/>
    <m/>
    <m/>
    <m/>
    <n v="0"/>
    <n v="136"/>
  </r>
  <r>
    <x v="18"/>
    <x v="0"/>
    <x v="60"/>
    <x v="3"/>
    <x v="0"/>
    <m/>
    <m/>
    <m/>
    <m/>
    <m/>
    <n v="0"/>
    <m/>
  </r>
  <r>
    <x v="18"/>
    <x v="0"/>
    <x v="78"/>
    <x v="3"/>
    <x v="0"/>
    <m/>
    <m/>
    <m/>
    <m/>
    <m/>
    <n v="0"/>
    <m/>
  </r>
  <r>
    <x v="18"/>
    <x v="0"/>
    <x v="101"/>
    <x v="3"/>
    <x v="0"/>
    <m/>
    <m/>
    <m/>
    <m/>
    <m/>
    <n v="0"/>
    <m/>
  </r>
  <r>
    <x v="18"/>
    <x v="0"/>
    <x v="32"/>
    <x v="3"/>
    <x v="0"/>
    <m/>
    <m/>
    <m/>
    <m/>
    <m/>
    <n v="0"/>
    <m/>
  </r>
  <r>
    <x v="18"/>
    <x v="0"/>
    <x v="132"/>
    <x v="3"/>
    <x v="0"/>
    <m/>
    <m/>
    <m/>
    <m/>
    <m/>
    <n v="0"/>
    <m/>
  </r>
  <r>
    <x v="18"/>
    <x v="0"/>
    <x v="162"/>
    <x v="3"/>
    <x v="0"/>
    <m/>
    <m/>
    <m/>
    <m/>
    <m/>
    <n v="0"/>
    <m/>
  </r>
  <r>
    <x v="18"/>
    <x v="0"/>
    <x v="18"/>
    <x v="3"/>
    <x v="0"/>
    <m/>
    <m/>
    <m/>
    <m/>
    <m/>
    <n v="0"/>
    <n v="190"/>
  </r>
  <r>
    <x v="18"/>
    <x v="0"/>
    <x v="46"/>
    <x v="3"/>
    <x v="0"/>
    <m/>
    <m/>
    <m/>
    <m/>
    <m/>
    <n v="0"/>
    <m/>
  </r>
  <r>
    <x v="18"/>
    <x v="0"/>
    <x v="31"/>
    <x v="3"/>
    <x v="0"/>
    <m/>
    <m/>
    <m/>
    <m/>
    <m/>
    <n v="0"/>
    <m/>
  </r>
  <r>
    <x v="18"/>
    <x v="0"/>
    <x v="96"/>
    <x v="3"/>
    <x v="0"/>
    <m/>
    <m/>
    <m/>
    <m/>
    <m/>
    <n v="0"/>
    <m/>
  </r>
  <r>
    <x v="18"/>
    <x v="0"/>
    <x v="54"/>
    <x v="3"/>
    <x v="0"/>
    <m/>
    <m/>
    <m/>
    <m/>
    <m/>
    <n v="0"/>
    <m/>
  </r>
  <r>
    <x v="18"/>
    <x v="0"/>
    <x v="103"/>
    <x v="3"/>
    <x v="0"/>
    <m/>
    <m/>
    <m/>
    <m/>
    <m/>
    <n v="0"/>
    <m/>
  </r>
  <r>
    <x v="18"/>
    <x v="11"/>
    <x v="113"/>
    <x v="3"/>
    <x v="15"/>
    <n v="0"/>
    <m/>
    <m/>
    <m/>
    <m/>
    <n v="0"/>
    <m/>
  </r>
  <r>
    <x v="18"/>
    <x v="6"/>
    <x v="108"/>
    <x v="3"/>
    <x v="15"/>
    <n v="0"/>
    <m/>
    <m/>
    <m/>
    <m/>
    <n v="0"/>
    <m/>
  </r>
  <r>
    <x v="18"/>
    <x v="6"/>
    <x v="91"/>
    <x v="3"/>
    <x v="15"/>
    <n v="0"/>
    <m/>
    <m/>
    <m/>
    <m/>
    <n v="0"/>
    <m/>
  </r>
  <r>
    <x v="18"/>
    <x v="6"/>
    <x v="80"/>
    <x v="3"/>
    <x v="15"/>
    <n v="0"/>
    <m/>
    <m/>
    <m/>
    <m/>
    <n v="0"/>
    <m/>
  </r>
  <r>
    <x v="18"/>
    <x v="6"/>
    <x v="44"/>
    <x v="3"/>
    <x v="15"/>
    <n v="0"/>
    <m/>
    <m/>
    <m/>
    <m/>
    <n v="0"/>
    <m/>
  </r>
  <r>
    <x v="18"/>
    <x v="6"/>
    <x v="90"/>
    <x v="3"/>
    <x v="15"/>
    <n v="0"/>
    <m/>
    <m/>
    <m/>
    <m/>
    <n v="0"/>
    <m/>
  </r>
  <r>
    <x v="18"/>
    <x v="6"/>
    <x v="177"/>
    <x v="3"/>
    <x v="15"/>
    <n v="0"/>
    <m/>
    <m/>
    <m/>
    <m/>
    <n v="0"/>
    <m/>
  </r>
  <r>
    <x v="18"/>
    <x v="6"/>
    <x v="61"/>
    <x v="3"/>
    <x v="15"/>
    <n v="0"/>
    <m/>
    <m/>
    <m/>
    <m/>
    <n v="0"/>
    <m/>
  </r>
  <r>
    <x v="18"/>
    <x v="6"/>
    <x v="105"/>
    <x v="3"/>
    <x v="15"/>
    <n v="0"/>
    <m/>
    <m/>
    <m/>
    <m/>
    <n v="0"/>
    <m/>
  </r>
  <r>
    <x v="18"/>
    <x v="6"/>
    <x v="138"/>
    <x v="3"/>
    <x v="15"/>
    <n v="0"/>
    <m/>
    <m/>
    <m/>
    <m/>
    <n v="0"/>
    <m/>
  </r>
  <r>
    <x v="18"/>
    <x v="8"/>
    <x v="136"/>
    <x v="3"/>
    <x v="15"/>
    <n v="0"/>
    <m/>
    <m/>
    <m/>
    <m/>
    <n v="0"/>
    <m/>
  </r>
  <r>
    <x v="18"/>
    <x v="8"/>
    <x v="182"/>
    <x v="3"/>
    <x v="15"/>
    <n v="0"/>
    <m/>
    <m/>
    <m/>
    <m/>
    <n v="0"/>
    <m/>
  </r>
  <r>
    <x v="18"/>
    <x v="8"/>
    <x v="179"/>
    <x v="3"/>
    <x v="15"/>
    <n v="0"/>
    <m/>
    <m/>
    <m/>
    <m/>
    <n v="0"/>
    <m/>
  </r>
  <r>
    <x v="18"/>
    <x v="8"/>
    <x v="135"/>
    <x v="3"/>
    <x v="15"/>
    <n v="0"/>
    <m/>
    <m/>
    <m/>
    <m/>
    <n v="0"/>
    <m/>
  </r>
  <r>
    <x v="18"/>
    <x v="8"/>
    <x v="114"/>
    <x v="3"/>
    <x v="15"/>
    <n v="0"/>
    <m/>
    <m/>
    <m/>
    <m/>
    <n v="0"/>
    <m/>
  </r>
  <r>
    <x v="18"/>
    <x v="8"/>
    <x v="175"/>
    <x v="3"/>
    <x v="15"/>
    <n v="0"/>
    <m/>
    <m/>
    <m/>
    <m/>
    <n v="0"/>
    <m/>
  </r>
  <r>
    <x v="18"/>
    <x v="8"/>
    <x v="221"/>
    <x v="3"/>
    <x v="15"/>
    <n v="0"/>
    <m/>
    <m/>
    <m/>
    <m/>
    <n v="0"/>
    <m/>
  </r>
  <r>
    <x v="18"/>
    <x v="8"/>
    <x v="71"/>
    <x v="3"/>
    <x v="15"/>
    <n v="0"/>
    <m/>
    <m/>
    <m/>
    <m/>
    <n v="0"/>
    <m/>
  </r>
  <r>
    <x v="18"/>
    <x v="8"/>
    <x v="171"/>
    <x v="3"/>
    <x v="15"/>
    <n v="0"/>
    <m/>
    <m/>
    <m/>
    <m/>
    <n v="0"/>
    <m/>
  </r>
  <r>
    <x v="18"/>
    <x v="8"/>
    <x v="83"/>
    <x v="3"/>
    <x v="15"/>
    <n v="0"/>
    <m/>
    <m/>
    <m/>
    <m/>
    <n v="0"/>
    <m/>
  </r>
  <r>
    <x v="18"/>
    <x v="10"/>
    <x v="109"/>
    <x v="3"/>
    <x v="15"/>
    <n v="0"/>
    <m/>
    <m/>
    <m/>
    <m/>
    <n v="0"/>
    <m/>
  </r>
  <r>
    <x v="18"/>
    <x v="10"/>
    <x v="144"/>
    <x v="3"/>
    <x v="15"/>
    <n v="0"/>
    <m/>
    <m/>
    <m/>
    <m/>
    <n v="0"/>
    <m/>
  </r>
  <r>
    <x v="18"/>
    <x v="4"/>
    <x v="36"/>
    <x v="3"/>
    <x v="15"/>
    <n v="495895"/>
    <m/>
    <m/>
    <m/>
    <m/>
    <n v="495895"/>
    <m/>
  </r>
  <r>
    <x v="18"/>
    <x v="4"/>
    <x v="57"/>
    <x v="3"/>
    <x v="15"/>
    <n v="971785"/>
    <m/>
    <m/>
    <m/>
    <m/>
    <n v="971785"/>
    <m/>
  </r>
  <r>
    <x v="18"/>
    <x v="4"/>
    <x v="35"/>
    <x v="3"/>
    <x v="15"/>
    <n v="1264190"/>
    <m/>
    <m/>
    <m/>
    <m/>
    <n v="1264190"/>
    <m/>
  </r>
  <r>
    <x v="18"/>
    <x v="4"/>
    <x v="34"/>
    <x v="3"/>
    <x v="15"/>
    <n v="613064"/>
    <m/>
    <m/>
    <m/>
    <m/>
    <n v="613064"/>
    <m/>
  </r>
  <r>
    <x v="18"/>
    <x v="4"/>
    <x v="155"/>
    <x v="3"/>
    <x v="15"/>
    <n v="0"/>
    <m/>
    <m/>
    <m/>
    <m/>
    <n v="0"/>
    <m/>
  </r>
  <r>
    <x v="18"/>
    <x v="4"/>
    <x v="65"/>
    <x v="3"/>
    <x v="15"/>
    <n v="725346"/>
    <m/>
    <m/>
    <m/>
    <m/>
    <n v="725346"/>
    <m/>
  </r>
  <r>
    <x v="18"/>
    <x v="4"/>
    <x v="53"/>
    <x v="3"/>
    <x v="15"/>
    <n v="122586"/>
    <m/>
    <m/>
    <m/>
    <m/>
    <n v="122586"/>
    <m/>
  </r>
  <r>
    <x v="18"/>
    <x v="4"/>
    <x v="45"/>
    <x v="3"/>
    <x v="15"/>
    <n v="0"/>
    <m/>
    <m/>
    <m/>
    <m/>
    <n v="0"/>
    <m/>
  </r>
  <r>
    <x v="18"/>
    <x v="4"/>
    <x v="27"/>
    <x v="3"/>
    <x v="15"/>
    <n v="734670"/>
    <m/>
    <m/>
    <m/>
    <m/>
    <n v="734670"/>
    <m/>
  </r>
  <r>
    <x v="18"/>
    <x v="4"/>
    <x v="17"/>
    <x v="3"/>
    <x v="15"/>
    <n v="987459"/>
    <m/>
    <m/>
    <m/>
    <m/>
    <n v="987459"/>
    <m/>
  </r>
  <r>
    <x v="18"/>
    <x v="4"/>
    <x v="56"/>
    <x v="3"/>
    <x v="15"/>
    <n v="252410"/>
    <m/>
    <m/>
    <m/>
    <m/>
    <n v="252410"/>
    <m/>
  </r>
  <r>
    <x v="18"/>
    <x v="4"/>
    <x v="73"/>
    <x v="3"/>
    <x v="15"/>
    <n v="207253"/>
    <m/>
    <m/>
    <m/>
    <m/>
    <n v="207253"/>
    <m/>
  </r>
  <r>
    <x v="18"/>
    <x v="2"/>
    <x v="87"/>
    <x v="3"/>
    <x v="15"/>
    <n v="6005"/>
    <m/>
    <m/>
    <m/>
    <m/>
    <n v="6005"/>
    <m/>
  </r>
  <r>
    <x v="18"/>
    <x v="2"/>
    <x v="84"/>
    <x v="3"/>
    <x v="15"/>
    <n v="261731"/>
    <m/>
    <m/>
    <m/>
    <m/>
    <n v="261731"/>
    <m/>
  </r>
  <r>
    <x v="18"/>
    <x v="2"/>
    <x v="20"/>
    <x v="3"/>
    <x v="15"/>
    <n v="404928"/>
    <m/>
    <m/>
    <m/>
    <m/>
    <n v="404928"/>
    <m/>
  </r>
  <r>
    <x v="18"/>
    <x v="2"/>
    <x v="49"/>
    <x v="3"/>
    <x v="15"/>
    <n v="147892"/>
    <m/>
    <m/>
    <m/>
    <m/>
    <n v="147892"/>
    <m/>
  </r>
  <r>
    <x v="18"/>
    <x v="2"/>
    <x v="10"/>
    <x v="3"/>
    <x v="15"/>
    <n v="255218"/>
    <m/>
    <m/>
    <m/>
    <m/>
    <n v="255218"/>
    <m/>
  </r>
  <r>
    <x v="18"/>
    <x v="2"/>
    <x v="110"/>
    <x v="3"/>
    <x v="15"/>
    <n v="0"/>
    <m/>
    <m/>
    <m/>
    <m/>
    <n v="0"/>
    <m/>
  </r>
  <r>
    <x v="18"/>
    <x v="2"/>
    <x v="88"/>
    <x v="3"/>
    <x v="15"/>
    <n v="399811"/>
    <m/>
    <m/>
    <m/>
    <m/>
    <n v="399811"/>
    <m/>
  </r>
  <r>
    <x v="18"/>
    <x v="2"/>
    <x v="48"/>
    <x v="3"/>
    <x v="15"/>
    <n v="350579"/>
    <m/>
    <m/>
    <m/>
    <m/>
    <n v="350579"/>
    <m/>
  </r>
  <r>
    <x v="18"/>
    <x v="2"/>
    <x v="47"/>
    <x v="3"/>
    <x v="15"/>
    <n v="514303"/>
    <m/>
    <m/>
    <m/>
    <m/>
    <n v="514303"/>
    <m/>
  </r>
  <r>
    <x v="18"/>
    <x v="2"/>
    <x v="58"/>
    <x v="3"/>
    <x v="15"/>
    <n v="0"/>
    <m/>
    <m/>
    <m/>
    <m/>
    <n v="0"/>
    <m/>
  </r>
  <r>
    <x v="18"/>
    <x v="2"/>
    <x v="112"/>
    <x v="3"/>
    <x v="15"/>
    <n v="0"/>
    <m/>
    <m/>
    <m/>
    <m/>
    <n v="0"/>
    <m/>
  </r>
  <r>
    <x v="18"/>
    <x v="2"/>
    <x v="120"/>
    <x v="3"/>
    <x v="15"/>
    <n v="0"/>
    <m/>
    <m/>
    <m/>
    <m/>
    <n v="0"/>
    <m/>
  </r>
  <r>
    <x v="18"/>
    <x v="2"/>
    <x v="11"/>
    <x v="3"/>
    <x v="15"/>
    <n v="57975"/>
    <m/>
    <m/>
    <m/>
    <m/>
    <n v="57975"/>
    <m/>
  </r>
  <r>
    <x v="18"/>
    <x v="2"/>
    <x v="4"/>
    <x v="3"/>
    <x v="15"/>
    <n v="603045"/>
    <m/>
    <m/>
    <m/>
    <m/>
    <n v="603045"/>
    <m/>
  </r>
  <r>
    <x v="18"/>
    <x v="2"/>
    <x v="59"/>
    <x v="3"/>
    <x v="15"/>
    <n v="0"/>
    <m/>
    <m/>
    <m/>
    <m/>
    <n v="0"/>
    <m/>
  </r>
  <r>
    <x v="18"/>
    <x v="2"/>
    <x v="86"/>
    <x v="3"/>
    <x v="15"/>
    <n v="15904"/>
    <m/>
    <m/>
    <m/>
    <m/>
    <n v="15904"/>
    <m/>
  </r>
  <r>
    <x v="18"/>
    <x v="2"/>
    <x v="43"/>
    <x v="3"/>
    <x v="15"/>
    <n v="0"/>
    <m/>
    <m/>
    <m/>
    <m/>
    <n v="0"/>
    <m/>
  </r>
  <r>
    <x v="18"/>
    <x v="2"/>
    <x v="81"/>
    <x v="3"/>
    <x v="15"/>
    <n v="0"/>
    <m/>
    <m/>
    <m/>
    <m/>
    <n v="0"/>
    <m/>
  </r>
  <r>
    <x v="18"/>
    <x v="2"/>
    <x v="26"/>
    <x v="3"/>
    <x v="15"/>
    <n v="2550"/>
    <m/>
    <m/>
    <m/>
    <m/>
    <n v="2550"/>
    <m/>
  </r>
  <r>
    <x v="18"/>
    <x v="2"/>
    <x v="29"/>
    <x v="3"/>
    <x v="15"/>
    <n v="63911"/>
    <m/>
    <m/>
    <m/>
    <m/>
    <n v="63911"/>
    <m/>
  </r>
  <r>
    <x v="18"/>
    <x v="2"/>
    <x v="122"/>
    <x v="3"/>
    <x v="15"/>
    <n v="0"/>
    <m/>
    <m/>
    <m/>
    <m/>
    <n v="0"/>
    <m/>
  </r>
  <r>
    <x v="18"/>
    <x v="3"/>
    <x v="97"/>
    <x v="3"/>
    <x v="15"/>
    <n v="10617"/>
    <m/>
    <m/>
    <m/>
    <m/>
    <n v="10617"/>
    <m/>
  </r>
  <r>
    <x v="18"/>
    <x v="3"/>
    <x v="55"/>
    <x v="3"/>
    <x v="15"/>
    <n v="80940"/>
    <m/>
    <m/>
    <m/>
    <m/>
    <n v="80940"/>
    <m/>
  </r>
  <r>
    <x v="18"/>
    <x v="3"/>
    <x v="16"/>
    <x v="3"/>
    <x v="15"/>
    <n v="25646"/>
    <m/>
    <m/>
    <m/>
    <m/>
    <n v="25646"/>
    <m/>
  </r>
  <r>
    <x v="18"/>
    <x v="3"/>
    <x v="74"/>
    <x v="3"/>
    <x v="15"/>
    <n v="0"/>
    <m/>
    <m/>
    <m/>
    <m/>
    <n v="0"/>
    <m/>
  </r>
  <r>
    <x v="18"/>
    <x v="3"/>
    <x v="63"/>
    <x v="3"/>
    <x v="15"/>
    <n v="0"/>
    <m/>
    <m/>
    <m/>
    <m/>
    <n v="0"/>
    <m/>
  </r>
  <r>
    <x v="18"/>
    <x v="3"/>
    <x v="38"/>
    <x v="3"/>
    <x v="15"/>
    <n v="141019"/>
    <m/>
    <m/>
    <m/>
    <m/>
    <n v="141019"/>
    <m/>
  </r>
  <r>
    <x v="18"/>
    <x v="3"/>
    <x v="42"/>
    <x v="3"/>
    <x v="15"/>
    <n v="36430"/>
    <m/>
    <m/>
    <m/>
    <m/>
    <n v="36430"/>
    <m/>
  </r>
  <r>
    <x v="18"/>
    <x v="3"/>
    <x v="104"/>
    <x v="3"/>
    <x v="15"/>
    <n v="0"/>
    <m/>
    <m/>
    <m/>
    <m/>
    <n v="0"/>
    <m/>
  </r>
  <r>
    <x v="18"/>
    <x v="3"/>
    <x v="111"/>
    <x v="3"/>
    <x v="15"/>
    <n v="0"/>
    <m/>
    <m/>
    <m/>
    <m/>
    <n v="0"/>
    <m/>
  </r>
  <r>
    <x v="18"/>
    <x v="3"/>
    <x v="134"/>
    <x v="3"/>
    <x v="15"/>
    <n v="0"/>
    <m/>
    <m/>
    <m/>
    <m/>
    <n v="0"/>
    <m/>
  </r>
  <r>
    <x v="18"/>
    <x v="3"/>
    <x v="51"/>
    <x v="3"/>
    <x v="15"/>
    <n v="17075"/>
    <m/>
    <m/>
    <m/>
    <m/>
    <n v="17075"/>
    <m/>
  </r>
  <r>
    <x v="18"/>
    <x v="3"/>
    <x v="98"/>
    <x v="3"/>
    <x v="15"/>
    <n v="0"/>
    <m/>
    <m/>
    <m/>
    <m/>
    <n v="0"/>
    <m/>
  </r>
  <r>
    <x v="18"/>
    <x v="3"/>
    <x v="119"/>
    <x v="3"/>
    <x v="15"/>
    <n v="0"/>
    <m/>
    <m/>
    <m/>
    <m/>
    <n v="0"/>
    <m/>
  </r>
  <r>
    <x v="18"/>
    <x v="3"/>
    <x v="190"/>
    <x v="3"/>
    <x v="15"/>
    <n v="0"/>
    <m/>
    <m/>
    <m/>
    <m/>
    <n v="0"/>
    <m/>
  </r>
  <r>
    <x v="18"/>
    <x v="1"/>
    <x v="23"/>
    <x v="3"/>
    <x v="15"/>
    <n v="64870"/>
    <m/>
    <m/>
    <m/>
    <m/>
    <n v="64870"/>
    <m/>
  </r>
  <r>
    <x v="18"/>
    <x v="1"/>
    <x v="24"/>
    <x v="3"/>
    <x v="15"/>
    <n v="56474"/>
    <m/>
    <m/>
    <m/>
    <m/>
    <n v="56474"/>
    <m/>
  </r>
  <r>
    <x v="18"/>
    <x v="1"/>
    <x v="79"/>
    <x v="3"/>
    <x v="15"/>
    <n v="0"/>
    <m/>
    <m/>
    <m/>
    <m/>
    <n v="0"/>
    <m/>
  </r>
  <r>
    <x v="18"/>
    <x v="1"/>
    <x v="41"/>
    <x v="3"/>
    <x v="15"/>
    <n v="0"/>
    <m/>
    <m/>
    <m/>
    <m/>
    <n v="0"/>
    <m/>
  </r>
  <r>
    <x v="18"/>
    <x v="1"/>
    <x v="2"/>
    <x v="3"/>
    <x v="15"/>
    <n v="363395"/>
    <m/>
    <m/>
    <m/>
    <m/>
    <n v="363395"/>
    <m/>
  </r>
  <r>
    <x v="18"/>
    <x v="1"/>
    <x v="21"/>
    <x v="3"/>
    <x v="15"/>
    <n v="38603"/>
    <m/>
    <m/>
    <m/>
    <m/>
    <n v="38603"/>
    <m/>
  </r>
  <r>
    <x v="18"/>
    <x v="1"/>
    <x v="5"/>
    <x v="3"/>
    <x v="15"/>
    <n v="257393"/>
    <m/>
    <m/>
    <m/>
    <m/>
    <n v="257393"/>
    <m/>
  </r>
  <r>
    <x v="18"/>
    <x v="1"/>
    <x v="37"/>
    <x v="3"/>
    <x v="15"/>
    <n v="30602"/>
    <m/>
    <m/>
    <m/>
    <m/>
    <n v="30602"/>
    <m/>
  </r>
  <r>
    <x v="18"/>
    <x v="1"/>
    <x v="19"/>
    <x v="3"/>
    <x v="15"/>
    <n v="5741"/>
    <m/>
    <m/>
    <m/>
    <m/>
    <n v="5741"/>
    <m/>
  </r>
  <r>
    <x v="18"/>
    <x v="1"/>
    <x v="30"/>
    <x v="3"/>
    <x v="15"/>
    <n v="17699"/>
    <m/>
    <m/>
    <m/>
    <m/>
    <n v="17699"/>
    <m/>
  </r>
  <r>
    <x v="18"/>
    <x v="1"/>
    <x v="14"/>
    <x v="3"/>
    <x v="15"/>
    <n v="0"/>
    <m/>
    <m/>
    <m/>
    <m/>
    <n v="0"/>
    <m/>
  </r>
  <r>
    <x v="18"/>
    <x v="1"/>
    <x v="6"/>
    <x v="3"/>
    <x v="15"/>
    <n v="0"/>
    <m/>
    <m/>
    <m/>
    <m/>
    <n v="0"/>
    <m/>
  </r>
  <r>
    <x v="18"/>
    <x v="1"/>
    <x v="25"/>
    <x v="3"/>
    <x v="15"/>
    <n v="0"/>
    <m/>
    <m/>
    <m/>
    <m/>
    <n v="0"/>
    <m/>
  </r>
  <r>
    <x v="18"/>
    <x v="1"/>
    <x v="28"/>
    <x v="3"/>
    <x v="15"/>
    <n v="0"/>
    <m/>
    <m/>
    <m/>
    <m/>
    <n v="0"/>
    <m/>
  </r>
  <r>
    <x v="18"/>
    <x v="1"/>
    <x v="169"/>
    <x v="3"/>
    <x v="15"/>
    <n v="0"/>
    <m/>
    <m/>
    <m/>
    <m/>
    <n v="0"/>
    <m/>
  </r>
  <r>
    <x v="18"/>
    <x v="1"/>
    <x v="64"/>
    <x v="3"/>
    <x v="15"/>
    <n v="0"/>
    <m/>
    <m/>
    <m/>
    <m/>
    <n v="0"/>
    <m/>
  </r>
  <r>
    <x v="18"/>
    <x v="1"/>
    <x v="75"/>
    <x v="3"/>
    <x v="15"/>
    <n v="0"/>
    <m/>
    <m/>
    <m/>
    <m/>
    <n v="0"/>
    <m/>
  </r>
  <r>
    <x v="18"/>
    <x v="1"/>
    <x v="94"/>
    <x v="3"/>
    <x v="15"/>
    <n v="0"/>
    <m/>
    <m/>
    <m/>
    <m/>
    <n v="0"/>
    <m/>
  </r>
  <r>
    <x v="18"/>
    <x v="1"/>
    <x v="163"/>
    <x v="3"/>
    <x v="15"/>
    <n v="0"/>
    <m/>
    <m/>
    <m/>
    <m/>
    <n v="0"/>
    <m/>
  </r>
  <r>
    <x v="18"/>
    <x v="1"/>
    <x v="166"/>
    <x v="3"/>
    <x v="15"/>
    <n v="0"/>
    <m/>
    <m/>
    <m/>
    <m/>
    <n v="0"/>
    <m/>
  </r>
  <r>
    <x v="18"/>
    <x v="1"/>
    <x v="116"/>
    <x v="3"/>
    <x v="15"/>
    <n v="0"/>
    <m/>
    <m/>
    <m/>
    <m/>
    <n v="0"/>
    <m/>
  </r>
  <r>
    <x v="18"/>
    <x v="1"/>
    <x v="145"/>
    <x v="3"/>
    <x v="15"/>
    <n v="0"/>
    <m/>
    <m/>
    <m/>
    <m/>
    <n v="0"/>
    <m/>
  </r>
  <r>
    <x v="18"/>
    <x v="1"/>
    <x v="150"/>
    <x v="3"/>
    <x v="15"/>
    <n v="0"/>
    <m/>
    <m/>
    <m/>
    <m/>
    <n v="0"/>
    <m/>
  </r>
  <r>
    <x v="18"/>
    <x v="1"/>
    <x v="118"/>
    <x v="3"/>
    <x v="15"/>
    <n v="0"/>
    <m/>
    <m/>
    <m/>
    <m/>
    <n v="0"/>
    <m/>
  </r>
  <r>
    <x v="18"/>
    <x v="1"/>
    <x v="153"/>
    <x v="3"/>
    <x v="15"/>
    <n v="0"/>
    <m/>
    <m/>
    <m/>
    <m/>
    <n v="0"/>
    <m/>
  </r>
  <r>
    <x v="18"/>
    <x v="1"/>
    <x v="129"/>
    <x v="3"/>
    <x v="15"/>
    <n v="0"/>
    <m/>
    <m/>
    <m/>
    <m/>
    <n v="0"/>
    <m/>
  </r>
  <r>
    <x v="18"/>
    <x v="1"/>
    <x v="93"/>
    <x v="3"/>
    <x v="15"/>
    <n v="0"/>
    <m/>
    <m/>
    <m/>
    <m/>
    <n v="0"/>
    <m/>
  </r>
  <r>
    <x v="18"/>
    <x v="1"/>
    <x v="67"/>
    <x v="3"/>
    <x v="15"/>
    <n v="0"/>
    <m/>
    <m/>
    <m/>
    <m/>
    <n v="0"/>
    <m/>
  </r>
  <r>
    <x v="18"/>
    <x v="1"/>
    <x v="85"/>
    <x v="3"/>
    <x v="15"/>
    <n v="0"/>
    <m/>
    <m/>
    <m/>
    <m/>
    <n v="0"/>
    <m/>
  </r>
  <r>
    <x v="18"/>
    <x v="1"/>
    <x v="99"/>
    <x v="3"/>
    <x v="15"/>
    <n v="0"/>
    <m/>
    <m/>
    <m/>
    <m/>
    <n v="0"/>
    <m/>
  </r>
  <r>
    <x v="18"/>
    <x v="1"/>
    <x v="123"/>
    <x v="3"/>
    <x v="15"/>
    <n v="0"/>
    <m/>
    <m/>
    <m/>
    <m/>
    <n v="0"/>
    <m/>
  </r>
  <r>
    <x v="18"/>
    <x v="1"/>
    <x v="100"/>
    <x v="3"/>
    <x v="15"/>
    <n v="0"/>
    <m/>
    <m/>
    <m/>
    <m/>
    <n v="0"/>
    <m/>
  </r>
  <r>
    <x v="18"/>
    <x v="1"/>
    <x v="3"/>
    <x v="3"/>
    <x v="15"/>
    <n v="25256"/>
    <m/>
    <m/>
    <m/>
    <m/>
    <n v="25256"/>
    <m/>
  </r>
  <r>
    <x v="18"/>
    <x v="1"/>
    <x v="13"/>
    <x v="3"/>
    <x v="15"/>
    <n v="0"/>
    <m/>
    <m/>
    <m/>
    <m/>
    <n v="0"/>
    <m/>
  </r>
  <r>
    <x v="18"/>
    <x v="1"/>
    <x v="15"/>
    <x v="3"/>
    <x v="15"/>
    <n v="113977"/>
    <m/>
    <m/>
    <m/>
    <m/>
    <n v="113977"/>
    <m/>
  </r>
  <r>
    <x v="18"/>
    <x v="1"/>
    <x v="76"/>
    <x v="3"/>
    <x v="15"/>
    <n v="19271"/>
    <m/>
    <m/>
    <m/>
    <m/>
    <n v="19271"/>
    <m/>
  </r>
  <r>
    <x v="18"/>
    <x v="1"/>
    <x v="92"/>
    <x v="3"/>
    <x v="15"/>
    <n v="0"/>
    <m/>
    <m/>
    <m/>
    <m/>
    <n v="0"/>
    <m/>
  </r>
  <r>
    <x v="18"/>
    <x v="1"/>
    <x v="125"/>
    <x v="3"/>
    <x v="15"/>
    <n v="0"/>
    <m/>
    <m/>
    <m/>
    <m/>
    <n v="0"/>
    <m/>
  </r>
  <r>
    <x v="18"/>
    <x v="1"/>
    <x v="187"/>
    <x v="3"/>
    <x v="15"/>
    <n v="0"/>
    <m/>
    <m/>
    <m/>
    <m/>
    <n v="0"/>
    <m/>
  </r>
  <r>
    <x v="18"/>
    <x v="1"/>
    <x v="147"/>
    <x v="3"/>
    <x v="15"/>
    <n v="0"/>
    <m/>
    <m/>
    <m/>
    <m/>
    <n v="0"/>
    <m/>
  </r>
  <r>
    <x v="18"/>
    <x v="1"/>
    <x v="127"/>
    <x v="3"/>
    <x v="15"/>
    <n v="0"/>
    <m/>
    <m/>
    <m/>
    <m/>
    <n v="0"/>
    <m/>
  </r>
  <r>
    <x v="18"/>
    <x v="1"/>
    <x v="141"/>
    <x v="3"/>
    <x v="15"/>
    <n v="0"/>
    <m/>
    <m/>
    <m/>
    <m/>
    <n v="0"/>
    <m/>
  </r>
  <r>
    <x v="18"/>
    <x v="5"/>
    <x v="89"/>
    <x v="3"/>
    <x v="15"/>
    <n v="45569"/>
    <m/>
    <m/>
    <m/>
    <m/>
    <n v="45569"/>
    <m/>
  </r>
  <r>
    <x v="18"/>
    <x v="5"/>
    <x v="69"/>
    <x v="3"/>
    <x v="15"/>
    <n v="133336"/>
    <m/>
    <m/>
    <m/>
    <m/>
    <n v="133336"/>
    <m/>
  </r>
  <r>
    <x v="18"/>
    <x v="5"/>
    <x v="33"/>
    <x v="3"/>
    <x v="15"/>
    <n v="210519"/>
    <m/>
    <m/>
    <m/>
    <m/>
    <n v="210519"/>
    <m/>
  </r>
  <r>
    <x v="18"/>
    <x v="5"/>
    <x v="39"/>
    <x v="3"/>
    <x v="15"/>
    <n v="1195476"/>
    <m/>
    <m/>
    <m/>
    <m/>
    <n v="1195476"/>
    <m/>
  </r>
  <r>
    <x v="18"/>
    <x v="5"/>
    <x v="22"/>
    <x v="3"/>
    <x v="15"/>
    <n v="939994"/>
    <m/>
    <m/>
    <m/>
    <m/>
    <n v="939994"/>
    <m/>
  </r>
  <r>
    <x v="18"/>
    <x v="5"/>
    <x v="66"/>
    <x v="3"/>
    <x v="15"/>
    <n v="0"/>
    <m/>
    <m/>
    <m/>
    <m/>
    <n v="0"/>
    <m/>
  </r>
  <r>
    <x v="18"/>
    <x v="7"/>
    <x v="121"/>
    <x v="3"/>
    <x v="15"/>
    <n v="0"/>
    <m/>
    <m/>
    <m/>
    <m/>
    <n v="0"/>
    <m/>
  </r>
  <r>
    <x v="18"/>
    <x v="7"/>
    <x v="52"/>
    <x v="3"/>
    <x v="15"/>
    <n v="96004"/>
    <m/>
    <m/>
    <m/>
    <m/>
    <n v="96004"/>
    <m/>
  </r>
  <r>
    <x v="18"/>
    <x v="7"/>
    <x v="82"/>
    <x v="3"/>
    <x v="15"/>
    <n v="118581"/>
    <m/>
    <m/>
    <m/>
    <m/>
    <n v="118581"/>
    <m/>
  </r>
  <r>
    <x v="18"/>
    <x v="7"/>
    <x v="117"/>
    <x v="3"/>
    <x v="15"/>
    <n v="6756"/>
    <m/>
    <m/>
    <m/>
    <m/>
    <n v="6756"/>
    <m/>
  </r>
  <r>
    <x v="18"/>
    <x v="7"/>
    <x v="115"/>
    <x v="3"/>
    <x v="15"/>
    <n v="0"/>
    <m/>
    <m/>
    <m/>
    <m/>
    <n v="0"/>
    <m/>
  </r>
  <r>
    <x v="18"/>
    <x v="7"/>
    <x v="139"/>
    <x v="3"/>
    <x v="15"/>
    <n v="0"/>
    <m/>
    <m/>
    <m/>
    <m/>
    <n v="0"/>
    <m/>
  </r>
  <r>
    <x v="18"/>
    <x v="7"/>
    <x v="72"/>
    <x v="3"/>
    <x v="15"/>
    <n v="11204"/>
    <m/>
    <m/>
    <m/>
    <m/>
    <n v="11204"/>
    <m/>
  </r>
  <r>
    <x v="18"/>
    <x v="7"/>
    <x v="62"/>
    <x v="3"/>
    <x v="15"/>
    <n v="0"/>
    <m/>
    <m/>
    <m/>
    <m/>
    <n v="0"/>
    <m/>
  </r>
  <r>
    <x v="18"/>
    <x v="7"/>
    <x v="133"/>
    <x v="3"/>
    <x v="15"/>
    <n v="0"/>
    <m/>
    <m/>
    <m/>
    <m/>
    <n v="0"/>
    <m/>
  </r>
  <r>
    <x v="18"/>
    <x v="7"/>
    <x v="149"/>
    <x v="3"/>
    <x v="15"/>
    <n v="0"/>
    <m/>
    <m/>
    <m/>
    <m/>
    <n v="0"/>
    <m/>
  </r>
  <r>
    <x v="18"/>
    <x v="7"/>
    <x v="130"/>
    <x v="3"/>
    <x v="15"/>
    <n v="0"/>
    <m/>
    <m/>
    <m/>
    <m/>
    <n v="0"/>
    <m/>
  </r>
  <r>
    <x v="18"/>
    <x v="7"/>
    <x v="259"/>
    <x v="3"/>
    <x v="15"/>
    <n v="0"/>
    <m/>
    <m/>
    <m/>
    <m/>
    <n v="0"/>
    <m/>
  </r>
  <r>
    <x v="18"/>
    <x v="9"/>
    <x v="106"/>
    <x v="3"/>
    <x v="15"/>
    <n v="0"/>
    <m/>
    <m/>
    <m/>
    <m/>
    <n v="0"/>
    <m/>
  </r>
  <r>
    <x v="18"/>
    <x v="9"/>
    <x v="107"/>
    <x v="3"/>
    <x v="15"/>
    <n v="0"/>
    <m/>
    <m/>
    <m/>
    <m/>
    <n v="0"/>
    <m/>
  </r>
  <r>
    <x v="18"/>
    <x v="9"/>
    <x v="126"/>
    <x v="3"/>
    <x v="15"/>
    <n v="0"/>
    <m/>
    <m/>
    <m/>
    <m/>
    <n v="0"/>
    <m/>
  </r>
  <r>
    <x v="18"/>
    <x v="9"/>
    <x v="154"/>
    <x v="3"/>
    <x v="15"/>
    <n v="0"/>
    <m/>
    <m/>
    <m/>
    <m/>
    <n v="0"/>
    <m/>
  </r>
  <r>
    <x v="18"/>
    <x v="9"/>
    <x v="95"/>
    <x v="3"/>
    <x v="15"/>
    <n v="0"/>
    <m/>
    <m/>
    <m/>
    <m/>
    <n v="0"/>
    <m/>
  </r>
  <r>
    <x v="18"/>
    <x v="9"/>
    <x v="161"/>
    <x v="3"/>
    <x v="15"/>
    <n v="0"/>
    <m/>
    <m/>
    <m/>
    <m/>
    <n v="0"/>
    <m/>
  </r>
  <r>
    <x v="18"/>
    <x v="9"/>
    <x v="158"/>
    <x v="3"/>
    <x v="15"/>
    <n v="0"/>
    <m/>
    <m/>
    <m/>
    <m/>
    <n v="0"/>
    <m/>
  </r>
  <r>
    <x v="18"/>
    <x v="9"/>
    <x v="148"/>
    <x v="3"/>
    <x v="15"/>
    <n v="0"/>
    <m/>
    <m/>
    <m/>
    <m/>
    <n v="0"/>
    <m/>
  </r>
  <r>
    <x v="18"/>
    <x v="9"/>
    <x v="142"/>
    <x v="3"/>
    <x v="15"/>
    <n v="0"/>
    <m/>
    <m/>
    <m/>
    <m/>
    <n v="0"/>
    <m/>
  </r>
  <r>
    <x v="18"/>
    <x v="9"/>
    <x v="137"/>
    <x v="3"/>
    <x v="15"/>
    <n v="0"/>
    <m/>
    <m/>
    <m/>
    <m/>
    <n v="0"/>
    <m/>
  </r>
  <r>
    <x v="18"/>
    <x v="9"/>
    <x v="146"/>
    <x v="3"/>
    <x v="15"/>
    <n v="0"/>
    <m/>
    <m/>
    <m/>
    <m/>
    <n v="0"/>
    <m/>
  </r>
  <r>
    <x v="18"/>
    <x v="9"/>
    <x v="159"/>
    <x v="3"/>
    <x v="15"/>
    <n v="0"/>
    <m/>
    <m/>
    <m/>
    <m/>
    <n v="0"/>
    <m/>
  </r>
  <r>
    <x v="18"/>
    <x v="9"/>
    <x v="170"/>
    <x v="3"/>
    <x v="15"/>
    <n v="0"/>
    <m/>
    <m/>
    <m/>
    <m/>
    <n v="0"/>
    <m/>
  </r>
  <r>
    <x v="18"/>
    <x v="12"/>
    <x v="157"/>
    <x v="3"/>
    <x v="15"/>
    <n v="0"/>
    <m/>
    <m/>
    <m/>
    <m/>
    <n v="0"/>
    <m/>
  </r>
  <r>
    <x v="18"/>
    <x v="12"/>
    <x v="156"/>
    <x v="3"/>
    <x v="15"/>
    <n v="0"/>
    <m/>
    <m/>
    <m/>
    <m/>
    <n v="0"/>
    <m/>
  </r>
  <r>
    <x v="18"/>
    <x v="12"/>
    <x v="260"/>
    <x v="3"/>
    <x v="15"/>
    <n v="0"/>
    <m/>
    <m/>
    <m/>
    <m/>
    <n v="0"/>
    <m/>
  </r>
  <r>
    <x v="18"/>
    <x v="0"/>
    <x v="9"/>
    <x v="3"/>
    <x v="15"/>
    <n v="0"/>
    <m/>
    <m/>
    <m/>
    <m/>
    <n v="0"/>
    <m/>
  </r>
  <r>
    <x v="18"/>
    <x v="0"/>
    <x v="0"/>
    <x v="3"/>
    <x v="15"/>
    <n v="0"/>
    <m/>
    <m/>
    <m/>
    <m/>
    <n v="0"/>
    <m/>
  </r>
  <r>
    <x v="18"/>
    <x v="0"/>
    <x v="68"/>
    <x v="3"/>
    <x v="15"/>
    <n v="11247"/>
    <m/>
    <m/>
    <m/>
    <m/>
    <n v="11247"/>
    <m/>
  </r>
  <r>
    <x v="18"/>
    <x v="0"/>
    <x v="128"/>
    <x v="3"/>
    <x v="15"/>
    <n v="0"/>
    <m/>
    <m/>
    <m/>
    <m/>
    <n v="0"/>
    <m/>
  </r>
  <r>
    <x v="18"/>
    <x v="0"/>
    <x v="124"/>
    <x v="3"/>
    <x v="15"/>
    <n v="0"/>
    <m/>
    <m/>
    <m/>
    <m/>
    <n v="0"/>
    <m/>
  </r>
  <r>
    <x v="18"/>
    <x v="0"/>
    <x v="12"/>
    <x v="3"/>
    <x v="15"/>
    <n v="0"/>
    <m/>
    <m/>
    <m/>
    <m/>
    <n v="0"/>
    <m/>
  </r>
  <r>
    <x v="18"/>
    <x v="0"/>
    <x v="40"/>
    <x v="3"/>
    <x v="15"/>
    <n v="0"/>
    <m/>
    <m/>
    <m/>
    <m/>
    <n v="0"/>
    <m/>
  </r>
  <r>
    <x v="18"/>
    <x v="0"/>
    <x v="70"/>
    <x v="3"/>
    <x v="15"/>
    <n v="0"/>
    <m/>
    <m/>
    <m/>
    <m/>
    <n v="0"/>
    <m/>
  </r>
  <r>
    <x v="18"/>
    <x v="0"/>
    <x v="77"/>
    <x v="3"/>
    <x v="15"/>
    <n v="0"/>
    <m/>
    <m/>
    <m/>
    <m/>
    <n v="0"/>
    <m/>
  </r>
  <r>
    <x v="18"/>
    <x v="0"/>
    <x v="131"/>
    <x v="3"/>
    <x v="15"/>
    <n v="0"/>
    <m/>
    <m/>
    <m/>
    <m/>
    <n v="0"/>
    <m/>
  </r>
  <r>
    <x v="18"/>
    <x v="0"/>
    <x v="7"/>
    <x v="3"/>
    <x v="15"/>
    <n v="0"/>
    <m/>
    <m/>
    <m/>
    <m/>
    <n v="0"/>
    <m/>
  </r>
  <r>
    <x v="18"/>
    <x v="0"/>
    <x v="50"/>
    <x v="3"/>
    <x v="15"/>
    <n v="0"/>
    <m/>
    <m/>
    <m/>
    <m/>
    <n v="0"/>
    <m/>
  </r>
  <r>
    <x v="18"/>
    <x v="0"/>
    <x v="1"/>
    <x v="3"/>
    <x v="15"/>
    <n v="0"/>
    <m/>
    <m/>
    <m/>
    <m/>
    <n v="0"/>
    <m/>
  </r>
  <r>
    <x v="18"/>
    <x v="0"/>
    <x v="8"/>
    <x v="3"/>
    <x v="15"/>
    <n v="0"/>
    <m/>
    <m/>
    <m/>
    <m/>
    <n v="0"/>
    <m/>
  </r>
  <r>
    <x v="18"/>
    <x v="0"/>
    <x v="60"/>
    <x v="3"/>
    <x v="15"/>
    <n v="0"/>
    <m/>
    <m/>
    <m/>
    <m/>
    <n v="0"/>
    <m/>
  </r>
  <r>
    <x v="18"/>
    <x v="0"/>
    <x v="78"/>
    <x v="3"/>
    <x v="15"/>
    <n v="0"/>
    <m/>
    <m/>
    <m/>
    <m/>
    <n v="0"/>
    <m/>
  </r>
  <r>
    <x v="18"/>
    <x v="0"/>
    <x v="101"/>
    <x v="3"/>
    <x v="15"/>
    <n v="0"/>
    <m/>
    <m/>
    <m/>
    <m/>
    <n v="0"/>
    <m/>
  </r>
  <r>
    <x v="18"/>
    <x v="0"/>
    <x v="32"/>
    <x v="3"/>
    <x v="15"/>
    <n v="0"/>
    <m/>
    <m/>
    <m/>
    <m/>
    <n v="0"/>
    <m/>
  </r>
  <r>
    <x v="18"/>
    <x v="0"/>
    <x v="132"/>
    <x v="3"/>
    <x v="15"/>
    <n v="0"/>
    <m/>
    <m/>
    <m/>
    <m/>
    <n v="0"/>
    <m/>
  </r>
  <r>
    <x v="18"/>
    <x v="0"/>
    <x v="162"/>
    <x v="3"/>
    <x v="15"/>
    <n v="0"/>
    <m/>
    <m/>
    <m/>
    <m/>
    <n v="0"/>
    <m/>
  </r>
  <r>
    <x v="18"/>
    <x v="0"/>
    <x v="18"/>
    <x v="3"/>
    <x v="15"/>
    <n v="0"/>
    <m/>
    <m/>
    <m/>
    <m/>
    <n v="0"/>
    <m/>
  </r>
  <r>
    <x v="18"/>
    <x v="0"/>
    <x v="46"/>
    <x v="3"/>
    <x v="15"/>
    <n v="0"/>
    <m/>
    <m/>
    <m/>
    <m/>
    <n v="0"/>
    <m/>
  </r>
  <r>
    <x v="18"/>
    <x v="0"/>
    <x v="31"/>
    <x v="3"/>
    <x v="15"/>
    <n v="0"/>
    <m/>
    <m/>
    <m/>
    <m/>
    <n v="0"/>
    <m/>
  </r>
  <r>
    <x v="18"/>
    <x v="0"/>
    <x v="96"/>
    <x v="3"/>
    <x v="15"/>
    <n v="0"/>
    <m/>
    <m/>
    <m/>
    <m/>
    <n v="0"/>
    <m/>
  </r>
  <r>
    <x v="18"/>
    <x v="0"/>
    <x v="54"/>
    <x v="3"/>
    <x v="15"/>
    <n v="0"/>
    <m/>
    <m/>
    <m/>
    <m/>
    <n v="0"/>
    <m/>
  </r>
  <r>
    <x v="18"/>
    <x v="0"/>
    <x v="103"/>
    <x v="3"/>
    <x v="15"/>
    <n v="0"/>
    <m/>
    <m/>
    <m/>
    <m/>
    <n v="0"/>
    <m/>
  </r>
  <r>
    <x v="18"/>
    <x v="11"/>
    <x v="113"/>
    <x v="8"/>
    <x v="16"/>
    <m/>
    <m/>
    <m/>
    <n v="0"/>
    <m/>
    <n v="0"/>
    <m/>
  </r>
  <r>
    <x v="18"/>
    <x v="6"/>
    <x v="108"/>
    <x v="8"/>
    <x v="16"/>
    <m/>
    <m/>
    <m/>
    <n v="0"/>
    <m/>
    <n v="0"/>
    <m/>
  </r>
  <r>
    <x v="18"/>
    <x v="6"/>
    <x v="91"/>
    <x v="8"/>
    <x v="16"/>
    <m/>
    <m/>
    <m/>
    <n v="0"/>
    <m/>
    <n v="0"/>
    <m/>
  </r>
  <r>
    <x v="18"/>
    <x v="6"/>
    <x v="80"/>
    <x v="8"/>
    <x v="16"/>
    <m/>
    <m/>
    <m/>
    <n v="0"/>
    <m/>
    <n v="0"/>
    <m/>
  </r>
  <r>
    <x v="18"/>
    <x v="6"/>
    <x v="44"/>
    <x v="8"/>
    <x v="16"/>
    <m/>
    <m/>
    <m/>
    <n v="0"/>
    <m/>
    <n v="0"/>
    <m/>
  </r>
  <r>
    <x v="18"/>
    <x v="6"/>
    <x v="90"/>
    <x v="8"/>
    <x v="16"/>
    <m/>
    <m/>
    <m/>
    <n v="0"/>
    <m/>
    <n v="0"/>
    <m/>
  </r>
  <r>
    <x v="18"/>
    <x v="6"/>
    <x v="177"/>
    <x v="8"/>
    <x v="16"/>
    <m/>
    <m/>
    <m/>
    <n v="0"/>
    <m/>
    <n v="0"/>
    <m/>
  </r>
  <r>
    <x v="18"/>
    <x v="6"/>
    <x v="61"/>
    <x v="8"/>
    <x v="16"/>
    <m/>
    <m/>
    <m/>
    <n v="0"/>
    <m/>
    <n v="0"/>
    <m/>
  </r>
  <r>
    <x v="18"/>
    <x v="6"/>
    <x v="105"/>
    <x v="8"/>
    <x v="16"/>
    <m/>
    <m/>
    <m/>
    <n v="0"/>
    <m/>
    <n v="0"/>
    <m/>
  </r>
  <r>
    <x v="18"/>
    <x v="6"/>
    <x v="138"/>
    <x v="8"/>
    <x v="16"/>
    <m/>
    <m/>
    <m/>
    <n v="0"/>
    <m/>
    <n v="0"/>
    <m/>
  </r>
  <r>
    <x v="18"/>
    <x v="8"/>
    <x v="136"/>
    <x v="8"/>
    <x v="16"/>
    <m/>
    <m/>
    <m/>
    <n v="0"/>
    <m/>
    <n v="0"/>
    <m/>
  </r>
  <r>
    <x v="18"/>
    <x v="8"/>
    <x v="182"/>
    <x v="8"/>
    <x v="16"/>
    <m/>
    <m/>
    <m/>
    <n v="0"/>
    <m/>
    <n v="0"/>
    <m/>
  </r>
  <r>
    <x v="18"/>
    <x v="8"/>
    <x v="179"/>
    <x v="8"/>
    <x v="16"/>
    <m/>
    <m/>
    <m/>
    <n v="0"/>
    <m/>
    <n v="0"/>
    <m/>
  </r>
  <r>
    <x v="18"/>
    <x v="8"/>
    <x v="135"/>
    <x v="8"/>
    <x v="16"/>
    <m/>
    <m/>
    <m/>
    <n v="0"/>
    <m/>
    <n v="0"/>
    <m/>
  </r>
  <r>
    <x v="18"/>
    <x v="8"/>
    <x v="114"/>
    <x v="8"/>
    <x v="16"/>
    <m/>
    <m/>
    <m/>
    <n v="0"/>
    <m/>
    <n v="0"/>
    <m/>
  </r>
  <r>
    <x v="18"/>
    <x v="8"/>
    <x v="175"/>
    <x v="8"/>
    <x v="16"/>
    <m/>
    <m/>
    <m/>
    <n v="0"/>
    <m/>
    <n v="0"/>
    <m/>
  </r>
  <r>
    <x v="18"/>
    <x v="8"/>
    <x v="221"/>
    <x v="8"/>
    <x v="16"/>
    <m/>
    <m/>
    <m/>
    <n v="0"/>
    <m/>
    <n v="0"/>
    <m/>
  </r>
  <r>
    <x v="18"/>
    <x v="8"/>
    <x v="71"/>
    <x v="8"/>
    <x v="16"/>
    <m/>
    <m/>
    <m/>
    <n v="0"/>
    <m/>
    <n v="0"/>
    <m/>
  </r>
  <r>
    <x v="18"/>
    <x v="8"/>
    <x v="171"/>
    <x v="8"/>
    <x v="16"/>
    <m/>
    <m/>
    <m/>
    <n v="0"/>
    <m/>
    <n v="0"/>
    <m/>
  </r>
  <r>
    <x v="18"/>
    <x v="8"/>
    <x v="83"/>
    <x v="8"/>
    <x v="16"/>
    <m/>
    <m/>
    <m/>
    <n v="0"/>
    <m/>
    <n v="0"/>
    <m/>
  </r>
  <r>
    <x v="18"/>
    <x v="10"/>
    <x v="109"/>
    <x v="8"/>
    <x v="16"/>
    <m/>
    <m/>
    <m/>
    <n v="0"/>
    <m/>
    <n v="0"/>
    <m/>
  </r>
  <r>
    <x v="18"/>
    <x v="10"/>
    <x v="144"/>
    <x v="8"/>
    <x v="16"/>
    <m/>
    <m/>
    <m/>
    <n v="0"/>
    <m/>
    <n v="0"/>
    <m/>
  </r>
  <r>
    <x v="18"/>
    <x v="4"/>
    <x v="36"/>
    <x v="8"/>
    <x v="16"/>
    <m/>
    <m/>
    <m/>
    <n v="0"/>
    <m/>
    <n v="0"/>
    <m/>
  </r>
  <r>
    <x v="18"/>
    <x v="4"/>
    <x v="57"/>
    <x v="8"/>
    <x v="16"/>
    <m/>
    <m/>
    <m/>
    <n v="0"/>
    <m/>
    <n v="0"/>
    <m/>
  </r>
  <r>
    <x v="18"/>
    <x v="4"/>
    <x v="35"/>
    <x v="8"/>
    <x v="16"/>
    <m/>
    <m/>
    <m/>
    <n v="0"/>
    <m/>
    <n v="0"/>
    <m/>
  </r>
  <r>
    <x v="18"/>
    <x v="4"/>
    <x v="34"/>
    <x v="8"/>
    <x v="16"/>
    <m/>
    <m/>
    <m/>
    <n v="0"/>
    <m/>
    <n v="0"/>
    <m/>
  </r>
  <r>
    <x v="18"/>
    <x v="4"/>
    <x v="155"/>
    <x v="8"/>
    <x v="16"/>
    <m/>
    <m/>
    <m/>
    <n v="0"/>
    <m/>
    <n v="0"/>
    <m/>
  </r>
  <r>
    <x v="18"/>
    <x v="4"/>
    <x v="65"/>
    <x v="8"/>
    <x v="16"/>
    <m/>
    <m/>
    <m/>
    <n v="0"/>
    <m/>
    <n v="0"/>
    <m/>
  </r>
  <r>
    <x v="18"/>
    <x v="4"/>
    <x v="53"/>
    <x v="8"/>
    <x v="16"/>
    <m/>
    <m/>
    <m/>
    <n v="0"/>
    <m/>
    <n v="0"/>
    <m/>
  </r>
  <r>
    <x v="18"/>
    <x v="4"/>
    <x v="45"/>
    <x v="8"/>
    <x v="16"/>
    <m/>
    <m/>
    <m/>
    <n v="0"/>
    <m/>
    <n v="0"/>
    <m/>
  </r>
  <r>
    <x v="18"/>
    <x v="4"/>
    <x v="27"/>
    <x v="8"/>
    <x v="16"/>
    <m/>
    <m/>
    <m/>
    <n v="0"/>
    <m/>
    <n v="0"/>
    <m/>
  </r>
  <r>
    <x v="18"/>
    <x v="4"/>
    <x v="17"/>
    <x v="8"/>
    <x v="16"/>
    <m/>
    <m/>
    <m/>
    <n v="106704"/>
    <m/>
    <n v="106704"/>
    <m/>
  </r>
  <r>
    <x v="18"/>
    <x v="4"/>
    <x v="56"/>
    <x v="8"/>
    <x v="16"/>
    <m/>
    <m/>
    <m/>
    <n v="0"/>
    <m/>
    <n v="0"/>
    <m/>
  </r>
  <r>
    <x v="18"/>
    <x v="4"/>
    <x v="73"/>
    <x v="8"/>
    <x v="16"/>
    <m/>
    <m/>
    <m/>
    <n v="0"/>
    <m/>
    <n v="0"/>
    <m/>
  </r>
  <r>
    <x v="18"/>
    <x v="2"/>
    <x v="87"/>
    <x v="8"/>
    <x v="16"/>
    <m/>
    <m/>
    <m/>
    <n v="0"/>
    <m/>
    <n v="0"/>
    <m/>
  </r>
  <r>
    <x v="18"/>
    <x v="2"/>
    <x v="84"/>
    <x v="8"/>
    <x v="16"/>
    <m/>
    <m/>
    <m/>
    <n v="0"/>
    <m/>
    <n v="0"/>
    <m/>
  </r>
  <r>
    <x v="18"/>
    <x v="2"/>
    <x v="20"/>
    <x v="8"/>
    <x v="16"/>
    <m/>
    <m/>
    <m/>
    <n v="0"/>
    <m/>
    <n v="0"/>
    <m/>
  </r>
  <r>
    <x v="18"/>
    <x v="2"/>
    <x v="49"/>
    <x v="8"/>
    <x v="16"/>
    <m/>
    <m/>
    <m/>
    <n v="0"/>
    <m/>
    <n v="0"/>
    <m/>
  </r>
  <r>
    <x v="18"/>
    <x v="2"/>
    <x v="10"/>
    <x v="8"/>
    <x v="16"/>
    <m/>
    <m/>
    <m/>
    <n v="163473"/>
    <m/>
    <n v="163473"/>
    <m/>
  </r>
  <r>
    <x v="18"/>
    <x v="2"/>
    <x v="110"/>
    <x v="8"/>
    <x v="16"/>
    <m/>
    <m/>
    <m/>
    <n v="0"/>
    <m/>
    <n v="0"/>
    <m/>
  </r>
  <r>
    <x v="18"/>
    <x v="2"/>
    <x v="88"/>
    <x v="8"/>
    <x v="16"/>
    <m/>
    <m/>
    <m/>
    <n v="0"/>
    <m/>
    <n v="0"/>
    <m/>
  </r>
  <r>
    <x v="18"/>
    <x v="2"/>
    <x v="48"/>
    <x v="8"/>
    <x v="16"/>
    <m/>
    <m/>
    <m/>
    <n v="0"/>
    <m/>
    <n v="0"/>
    <m/>
  </r>
  <r>
    <x v="18"/>
    <x v="2"/>
    <x v="47"/>
    <x v="8"/>
    <x v="16"/>
    <m/>
    <m/>
    <m/>
    <n v="0"/>
    <m/>
    <n v="0"/>
    <m/>
  </r>
  <r>
    <x v="18"/>
    <x v="2"/>
    <x v="58"/>
    <x v="8"/>
    <x v="16"/>
    <m/>
    <m/>
    <m/>
    <n v="0"/>
    <m/>
    <n v="0"/>
    <m/>
  </r>
  <r>
    <x v="18"/>
    <x v="2"/>
    <x v="112"/>
    <x v="8"/>
    <x v="16"/>
    <m/>
    <m/>
    <m/>
    <n v="0"/>
    <m/>
    <n v="0"/>
    <m/>
  </r>
  <r>
    <x v="18"/>
    <x v="2"/>
    <x v="120"/>
    <x v="8"/>
    <x v="16"/>
    <m/>
    <m/>
    <m/>
    <n v="0"/>
    <m/>
    <n v="0"/>
    <m/>
  </r>
  <r>
    <x v="18"/>
    <x v="2"/>
    <x v="11"/>
    <x v="8"/>
    <x v="16"/>
    <m/>
    <m/>
    <m/>
    <n v="0"/>
    <m/>
    <n v="0"/>
    <m/>
  </r>
  <r>
    <x v="18"/>
    <x v="2"/>
    <x v="4"/>
    <x v="8"/>
    <x v="16"/>
    <m/>
    <m/>
    <m/>
    <n v="0"/>
    <m/>
    <n v="0"/>
    <m/>
  </r>
  <r>
    <x v="18"/>
    <x v="2"/>
    <x v="59"/>
    <x v="8"/>
    <x v="16"/>
    <m/>
    <m/>
    <m/>
    <n v="0"/>
    <m/>
    <n v="0"/>
    <m/>
  </r>
  <r>
    <x v="18"/>
    <x v="2"/>
    <x v="86"/>
    <x v="8"/>
    <x v="16"/>
    <m/>
    <m/>
    <m/>
    <n v="0"/>
    <m/>
    <n v="0"/>
    <m/>
  </r>
  <r>
    <x v="18"/>
    <x v="2"/>
    <x v="43"/>
    <x v="8"/>
    <x v="16"/>
    <m/>
    <m/>
    <m/>
    <n v="0"/>
    <m/>
    <n v="0"/>
    <m/>
  </r>
  <r>
    <x v="18"/>
    <x v="2"/>
    <x v="81"/>
    <x v="8"/>
    <x v="16"/>
    <m/>
    <m/>
    <m/>
    <n v="0"/>
    <m/>
    <n v="0"/>
    <m/>
  </r>
  <r>
    <x v="18"/>
    <x v="2"/>
    <x v="26"/>
    <x v="8"/>
    <x v="16"/>
    <m/>
    <m/>
    <m/>
    <n v="0"/>
    <m/>
    <n v="0"/>
    <m/>
  </r>
  <r>
    <x v="18"/>
    <x v="2"/>
    <x v="29"/>
    <x v="8"/>
    <x v="16"/>
    <m/>
    <m/>
    <m/>
    <n v="0"/>
    <m/>
    <n v="0"/>
    <m/>
  </r>
  <r>
    <x v="18"/>
    <x v="2"/>
    <x v="122"/>
    <x v="8"/>
    <x v="16"/>
    <m/>
    <m/>
    <m/>
    <n v="0"/>
    <m/>
    <n v="0"/>
    <m/>
  </r>
  <r>
    <x v="18"/>
    <x v="3"/>
    <x v="97"/>
    <x v="8"/>
    <x v="16"/>
    <m/>
    <m/>
    <m/>
    <n v="0"/>
    <m/>
    <n v="0"/>
    <m/>
  </r>
  <r>
    <x v="18"/>
    <x v="3"/>
    <x v="55"/>
    <x v="8"/>
    <x v="16"/>
    <m/>
    <m/>
    <m/>
    <n v="0"/>
    <m/>
    <n v="0"/>
    <m/>
  </r>
  <r>
    <x v="18"/>
    <x v="3"/>
    <x v="16"/>
    <x v="8"/>
    <x v="16"/>
    <m/>
    <m/>
    <m/>
    <n v="0"/>
    <m/>
    <n v="0"/>
    <m/>
  </r>
  <r>
    <x v="18"/>
    <x v="3"/>
    <x v="74"/>
    <x v="8"/>
    <x v="16"/>
    <m/>
    <m/>
    <m/>
    <n v="0"/>
    <m/>
    <n v="0"/>
    <m/>
  </r>
  <r>
    <x v="18"/>
    <x v="3"/>
    <x v="63"/>
    <x v="8"/>
    <x v="16"/>
    <m/>
    <m/>
    <m/>
    <n v="0"/>
    <m/>
    <n v="0"/>
    <m/>
  </r>
  <r>
    <x v="18"/>
    <x v="3"/>
    <x v="38"/>
    <x v="8"/>
    <x v="16"/>
    <m/>
    <m/>
    <m/>
    <n v="0"/>
    <m/>
    <n v="0"/>
    <m/>
  </r>
  <r>
    <x v="18"/>
    <x v="3"/>
    <x v="42"/>
    <x v="8"/>
    <x v="16"/>
    <m/>
    <m/>
    <m/>
    <n v="0"/>
    <m/>
    <n v="0"/>
    <m/>
  </r>
  <r>
    <x v="18"/>
    <x v="3"/>
    <x v="104"/>
    <x v="8"/>
    <x v="16"/>
    <m/>
    <m/>
    <m/>
    <n v="0"/>
    <m/>
    <n v="0"/>
    <m/>
  </r>
  <r>
    <x v="18"/>
    <x v="3"/>
    <x v="111"/>
    <x v="8"/>
    <x v="16"/>
    <m/>
    <m/>
    <m/>
    <n v="0"/>
    <m/>
    <n v="0"/>
    <m/>
  </r>
  <r>
    <x v="18"/>
    <x v="3"/>
    <x v="134"/>
    <x v="8"/>
    <x v="16"/>
    <m/>
    <m/>
    <m/>
    <n v="0"/>
    <m/>
    <n v="0"/>
    <m/>
  </r>
  <r>
    <x v="18"/>
    <x v="3"/>
    <x v="51"/>
    <x v="8"/>
    <x v="16"/>
    <m/>
    <m/>
    <m/>
    <n v="0"/>
    <m/>
    <n v="0"/>
    <m/>
  </r>
  <r>
    <x v="18"/>
    <x v="3"/>
    <x v="98"/>
    <x v="8"/>
    <x v="16"/>
    <m/>
    <m/>
    <m/>
    <n v="0"/>
    <m/>
    <n v="0"/>
    <m/>
  </r>
  <r>
    <x v="18"/>
    <x v="3"/>
    <x v="119"/>
    <x v="8"/>
    <x v="16"/>
    <m/>
    <m/>
    <m/>
    <n v="0"/>
    <m/>
    <n v="0"/>
    <m/>
  </r>
  <r>
    <x v="18"/>
    <x v="3"/>
    <x v="190"/>
    <x v="8"/>
    <x v="16"/>
    <m/>
    <m/>
    <m/>
    <n v="0"/>
    <m/>
    <n v="0"/>
    <m/>
  </r>
  <r>
    <x v="18"/>
    <x v="1"/>
    <x v="23"/>
    <x v="8"/>
    <x v="16"/>
    <m/>
    <m/>
    <m/>
    <n v="0"/>
    <m/>
    <n v="0"/>
    <m/>
  </r>
  <r>
    <x v="18"/>
    <x v="1"/>
    <x v="24"/>
    <x v="8"/>
    <x v="16"/>
    <m/>
    <m/>
    <m/>
    <n v="0"/>
    <m/>
    <n v="0"/>
    <m/>
  </r>
  <r>
    <x v="18"/>
    <x v="1"/>
    <x v="79"/>
    <x v="8"/>
    <x v="16"/>
    <m/>
    <m/>
    <m/>
    <n v="0"/>
    <m/>
    <n v="0"/>
    <m/>
  </r>
  <r>
    <x v="18"/>
    <x v="1"/>
    <x v="41"/>
    <x v="8"/>
    <x v="16"/>
    <m/>
    <m/>
    <m/>
    <n v="0"/>
    <m/>
    <n v="0"/>
    <m/>
  </r>
  <r>
    <x v="18"/>
    <x v="1"/>
    <x v="2"/>
    <x v="8"/>
    <x v="16"/>
    <m/>
    <m/>
    <m/>
    <n v="0"/>
    <m/>
    <n v="0"/>
    <m/>
  </r>
  <r>
    <x v="18"/>
    <x v="1"/>
    <x v="21"/>
    <x v="8"/>
    <x v="16"/>
    <m/>
    <m/>
    <m/>
    <n v="0"/>
    <m/>
    <n v="0"/>
    <m/>
  </r>
  <r>
    <x v="18"/>
    <x v="1"/>
    <x v="5"/>
    <x v="8"/>
    <x v="16"/>
    <m/>
    <m/>
    <m/>
    <n v="0"/>
    <m/>
    <n v="0"/>
    <m/>
  </r>
  <r>
    <x v="18"/>
    <x v="1"/>
    <x v="37"/>
    <x v="8"/>
    <x v="16"/>
    <m/>
    <m/>
    <m/>
    <n v="0"/>
    <m/>
    <n v="0"/>
    <m/>
  </r>
  <r>
    <x v="18"/>
    <x v="1"/>
    <x v="19"/>
    <x v="8"/>
    <x v="16"/>
    <m/>
    <m/>
    <m/>
    <n v="0"/>
    <m/>
    <n v="0"/>
    <m/>
  </r>
  <r>
    <x v="18"/>
    <x v="1"/>
    <x v="30"/>
    <x v="8"/>
    <x v="16"/>
    <m/>
    <m/>
    <m/>
    <n v="0"/>
    <m/>
    <n v="0"/>
    <m/>
  </r>
  <r>
    <x v="18"/>
    <x v="1"/>
    <x v="14"/>
    <x v="8"/>
    <x v="16"/>
    <m/>
    <m/>
    <m/>
    <n v="0"/>
    <m/>
    <n v="0"/>
    <m/>
  </r>
  <r>
    <x v="18"/>
    <x v="1"/>
    <x v="6"/>
    <x v="8"/>
    <x v="16"/>
    <m/>
    <m/>
    <m/>
    <n v="0"/>
    <m/>
    <n v="0"/>
    <m/>
  </r>
  <r>
    <x v="18"/>
    <x v="1"/>
    <x v="25"/>
    <x v="8"/>
    <x v="16"/>
    <m/>
    <m/>
    <m/>
    <n v="0"/>
    <m/>
    <n v="0"/>
    <m/>
  </r>
  <r>
    <x v="18"/>
    <x v="1"/>
    <x v="28"/>
    <x v="8"/>
    <x v="16"/>
    <m/>
    <m/>
    <m/>
    <n v="0"/>
    <m/>
    <n v="0"/>
    <m/>
  </r>
  <r>
    <x v="18"/>
    <x v="1"/>
    <x v="169"/>
    <x v="8"/>
    <x v="16"/>
    <m/>
    <m/>
    <m/>
    <n v="0"/>
    <m/>
    <n v="0"/>
    <m/>
  </r>
  <r>
    <x v="18"/>
    <x v="1"/>
    <x v="64"/>
    <x v="8"/>
    <x v="16"/>
    <m/>
    <m/>
    <m/>
    <n v="0"/>
    <m/>
    <n v="0"/>
    <m/>
  </r>
  <r>
    <x v="18"/>
    <x v="1"/>
    <x v="75"/>
    <x v="8"/>
    <x v="16"/>
    <m/>
    <m/>
    <m/>
    <n v="0"/>
    <m/>
    <n v="0"/>
    <m/>
  </r>
  <r>
    <x v="18"/>
    <x v="1"/>
    <x v="94"/>
    <x v="8"/>
    <x v="16"/>
    <m/>
    <m/>
    <m/>
    <n v="0"/>
    <m/>
    <n v="0"/>
    <m/>
  </r>
  <r>
    <x v="18"/>
    <x v="1"/>
    <x v="163"/>
    <x v="8"/>
    <x v="16"/>
    <m/>
    <m/>
    <m/>
    <n v="0"/>
    <m/>
    <n v="0"/>
    <m/>
  </r>
  <r>
    <x v="18"/>
    <x v="1"/>
    <x v="166"/>
    <x v="8"/>
    <x v="16"/>
    <m/>
    <m/>
    <m/>
    <n v="0"/>
    <m/>
    <n v="0"/>
    <m/>
  </r>
  <r>
    <x v="18"/>
    <x v="1"/>
    <x v="116"/>
    <x v="8"/>
    <x v="16"/>
    <m/>
    <m/>
    <m/>
    <n v="0"/>
    <m/>
    <n v="0"/>
    <m/>
  </r>
  <r>
    <x v="18"/>
    <x v="1"/>
    <x v="145"/>
    <x v="8"/>
    <x v="16"/>
    <m/>
    <m/>
    <m/>
    <n v="0"/>
    <m/>
    <n v="0"/>
    <m/>
  </r>
  <r>
    <x v="18"/>
    <x v="1"/>
    <x v="150"/>
    <x v="8"/>
    <x v="16"/>
    <m/>
    <m/>
    <m/>
    <n v="0"/>
    <m/>
    <n v="0"/>
    <m/>
  </r>
  <r>
    <x v="18"/>
    <x v="1"/>
    <x v="118"/>
    <x v="8"/>
    <x v="16"/>
    <m/>
    <m/>
    <m/>
    <n v="0"/>
    <m/>
    <n v="0"/>
    <m/>
  </r>
  <r>
    <x v="18"/>
    <x v="1"/>
    <x v="153"/>
    <x v="8"/>
    <x v="16"/>
    <m/>
    <m/>
    <m/>
    <n v="0"/>
    <m/>
    <n v="0"/>
    <m/>
  </r>
  <r>
    <x v="18"/>
    <x v="1"/>
    <x v="129"/>
    <x v="8"/>
    <x v="16"/>
    <m/>
    <m/>
    <m/>
    <n v="0"/>
    <m/>
    <n v="0"/>
    <m/>
  </r>
  <r>
    <x v="18"/>
    <x v="1"/>
    <x v="93"/>
    <x v="8"/>
    <x v="16"/>
    <m/>
    <m/>
    <m/>
    <n v="0"/>
    <m/>
    <n v="0"/>
    <m/>
  </r>
  <r>
    <x v="18"/>
    <x v="1"/>
    <x v="67"/>
    <x v="8"/>
    <x v="16"/>
    <m/>
    <m/>
    <m/>
    <n v="0"/>
    <m/>
    <n v="0"/>
    <m/>
  </r>
  <r>
    <x v="18"/>
    <x v="1"/>
    <x v="85"/>
    <x v="8"/>
    <x v="16"/>
    <m/>
    <m/>
    <m/>
    <n v="0"/>
    <m/>
    <n v="0"/>
    <m/>
  </r>
  <r>
    <x v="18"/>
    <x v="1"/>
    <x v="99"/>
    <x v="8"/>
    <x v="16"/>
    <m/>
    <m/>
    <m/>
    <n v="0"/>
    <m/>
    <n v="0"/>
    <m/>
  </r>
  <r>
    <x v="18"/>
    <x v="1"/>
    <x v="123"/>
    <x v="8"/>
    <x v="16"/>
    <m/>
    <m/>
    <m/>
    <n v="0"/>
    <m/>
    <n v="0"/>
    <m/>
  </r>
  <r>
    <x v="18"/>
    <x v="1"/>
    <x v="100"/>
    <x v="8"/>
    <x v="16"/>
    <m/>
    <m/>
    <m/>
    <n v="0"/>
    <m/>
    <n v="0"/>
    <m/>
  </r>
  <r>
    <x v="18"/>
    <x v="1"/>
    <x v="3"/>
    <x v="8"/>
    <x v="16"/>
    <m/>
    <m/>
    <m/>
    <n v="0"/>
    <m/>
    <n v="0"/>
    <m/>
  </r>
  <r>
    <x v="18"/>
    <x v="1"/>
    <x v="13"/>
    <x v="8"/>
    <x v="16"/>
    <m/>
    <m/>
    <m/>
    <n v="0"/>
    <m/>
    <n v="0"/>
    <m/>
  </r>
  <r>
    <x v="18"/>
    <x v="1"/>
    <x v="15"/>
    <x v="8"/>
    <x v="16"/>
    <m/>
    <m/>
    <m/>
    <n v="0"/>
    <m/>
    <n v="0"/>
    <m/>
  </r>
  <r>
    <x v="18"/>
    <x v="1"/>
    <x v="76"/>
    <x v="8"/>
    <x v="16"/>
    <m/>
    <m/>
    <m/>
    <n v="0"/>
    <m/>
    <n v="0"/>
    <m/>
  </r>
  <r>
    <x v="18"/>
    <x v="1"/>
    <x v="92"/>
    <x v="8"/>
    <x v="16"/>
    <m/>
    <m/>
    <m/>
    <n v="0"/>
    <m/>
    <n v="0"/>
    <m/>
  </r>
  <r>
    <x v="18"/>
    <x v="1"/>
    <x v="125"/>
    <x v="8"/>
    <x v="16"/>
    <m/>
    <m/>
    <m/>
    <n v="0"/>
    <m/>
    <n v="0"/>
    <m/>
  </r>
  <r>
    <x v="18"/>
    <x v="1"/>
    <x v="187"/>
    <x v="8"/>
    <x v="16"/>
    <m/>
    <m/>
    <m/>
    <n v="0"/>
    <m/>
    <n v="0"/>
    <m/>
  </r>
  <r>
    <x v="18"/>
    <x v="1"/>
    <x v="147"/>
    <x v="8"/>
    <x v="16"/>
    <m/>
    <m/>
    <m/>
    <n v="0"/>
    <m/>
    <n v="0"/>
    <m/>
  </r>
  <r>
    <x v="18"/>
    <x v="1"/>
    <x v="127"/>
    <x v="8"/>
    <x v="16"/>
    <m/>
    <m/>
    <m/>
    <n v="0"/>
    <m/>
    <n v="0"/>
    <m/>
  </r>
  <r>
    <x v="18"/>
    <x v="1"/>
    <x v="141"/>
    <x v="8"/>
    <x v="16"/>
    <m/>
    <m/>
    <m/>
    <n v="0"/>
    <m/>
    <n v="0"/>
    <m/>
  </r>
  <r>
    <x v="18"/>
    <x v="5"/>
    <x v="89"/>
    <x v="8"/>
    <x v="16"/>
    <m/>
    <m/>
    <m/>
    <n v="0"/>
    <m/>
    <n v="0"/>
    <m/>
  </r>
  <r>
    <x v="18"/>
    <x v="5"/>
    <x v="69"/>
    <x v="8"/>
    <x v="16"/>
    <m/>
    <m/>
    <m/>
    <n v="0"/>
    <m/>
    <n v="0"/>
    <m/>
  </r>
  <r>
    <x v="18"/>
    <x v="5"/>
    <x v="33"/>
    <x v="8"/>
    <x v="16"/>
    <m/>
    <m/>
    <m/>
    <n v="0"/>
    <m/>
    <n v="0"/>
    <m/>
  </r>
  <r>
    <x v="18"/>
    <x v="5"/>
    <x v="39"/>
    <x v="8"/>
    <x v="16"/>
    <m/>
    <m/>
    <m/>
    <n v="0"/>
    <m/>
    <n v="0"/>
    <m/>
  </r>
  <r>
    <x v="18"/>
    <x v="5"/>
    <x v="22"/>
    <x v="8"/>
    <x v="16"/>
    <m/>
    <m/>
    <m/>
    <n v="0"/>
    <m/>
    <n v="0"/>
    <m/>
  </r>
  <r>
    <x v="18"/>
    <x v="5"/>
    <x v="66"/>
    <x v="8"/>
    <x v="16"/>
    <m/>
    <m/>
    <m/>
    <n v="0"/>
    <m/>
    <n v="0"/>
    <m/>
  </r>
  <r>
    <x v="18"/>
    <x v="7"/>
    <x v="121"/>
    <x v="8"/>
    <x v="16"/>
    <m/>
    <m/>
    <m/>
    <n v="0"/>
    <m/>
    <n v="0"/>
    <m/>
  </r>
  <r>
    <x v="18"/>
    <x v="7"/>
    <x v="52"/>
    <x v="8"/>
    <x v="16"/>
    <m/>
    <m/>
    <m/>
    <n v="0"/>
    <m/>
    <n v="0"/>
    <m/>
  </r>
  <r>
    <x v="18"/>
    <x v="7"/>
    <x v="82"/>
    <x v="8"/>
    <x v="16"/>
    <m/>
    <m/>
    <m/>
    <n v="0"/>
    <m/>
    <n v="0"/>
    <m/>
  </r>
  <r>
    <x v="18"/>
    <x v="7"/>
    <x v="117"/>
    <x v="8"/>
    <x v="16"/>
    <m/>
    <m/>
    <m/>
    <n v="0"/>
    <m/>
    <n v="0"/>
    <m/>
  </r>
  <r>
    <x v="18"/>
    <x v="7"/>
    <x v="115"/>
    <x v="8"/>
    <x v="16"/>
    <m/>
    <m/>
    <m/>
    <n v="0"/>
    <m/>
    <n v="0"/>
    <m/>
  </r>
  <r>
    <x v="18"/>
    <x v="7"/>
    <x v="139"/>
    <x v="8"/>
    <x v="16"/>
    <m/>
    <m/>
    <m/>
    <n v="0"/>
    <m/>
    <n v="0"/>
    <m/>
  </r>
  <r>
    <x v="18"/>
    <x v="7"/>
    <x v="72"/>
    <x v="8"/>
    <x v="16"/>
    <m/>
    <m/>
    <m/>
    <n v="0"/>
    <m/>
    <n v="0"/>
    <m/>
  </r>
  <r>
    <x v="18"/>
    <x v="7"/>
    <x v="62"/>
    <x v="8"/>
    <x v="16"/>
    <m/>
    <m/>
    <m/>
    <n v="0"/>
    <m/>
    <n v="0"/>
    <m/>
  </r>
  <r>
    <x v="18"/>
    <x v="7"/>
    <x v="133"/>
    <x v="8"/>
    <x v="16"/>
    <m/>
    <m/>
    <m/>
    <n v="0"/>
    <m/>
    <n v="0"/>
    <m/>
  </r>
  <r>
    <x v="18"/>
    <x v="7"/>
    <x v="149"/>
    <x v="8"/>
    <x v="16"/>
    <m/>
    <m/>
    <m/>
    <n v="0"/>
    <m/>
    <n v="0"/>
    <m/>
  </r>
  <r>
    <x v="18"/>
    <x v="7"/>
    <x v="130"/>
    <x v="8"/>
    <x v="16"/>
    <m/>
    <m/>
    <m/>
    <n v="0"/>
    <m/>
    <n v="0"/>
    <m/>
  </r>
  <r>
    <x v="18"/>
    <x v="7"/>
    <x v="259"/>
    <x v="8"/>
    <x v="16"/>
    <m/>
    <m/>
    <m/>
    <n v="0"/>
    <m/>
    <n v="0"/>
    <m/>
  </r>
  <r>
    <x v="18"/>
    <x v="9"/>
    <x v="106"/>
    <x v="8"/>
    <x v="16"/>
    <m/>
    <m/>
    <m/>
    <n v="0"/>
    <m/>
    <n v="0"/>
    <m/>
  </r>
  <r>
    <x v="18"/>
    <x v="9"/>
    <x v="107"/>
    <x v="8"/>
    <x v="16"/>
    <m/>
    <m/>
    <m/>
    <n v="0"/>
    <m/>
    <n v="0"/>
    <m/>
  </r>
  <r>
    <x v="18"/>
    <x v="9"/>
    <x v="126"/>
    <x v="8"/>
    <x v="16"/>
    <m/>
    <m/>
    <m/>
    <n v="0"/>
    <m/>
    <n v="0"/>
    <m/>
  </r>
  <r>
    <x v="18"/>
    <x v="9"/>
    <x v="154"/>
    <x v="8"/>
    <x v="16"/>
    <m/>
    <m/>
    <m/>
    <n v="0"/>
    <m/>
    <n v="0"/>
    <m/>
  </r>
  <r>
    <x v="18"/>
    <x v="9"/>
    <x v="95"/>
    <x v="8"/>
    <x v="16"/>
    <m/>
    <m/>
    <m/>
    <n v="0"/>
    <m/>
    <n v="0"/>
    <m/>
  </r>
  <r>
    <x v="18"/>
    <x v="9"/>
    <x v="161"/>
    <x v="8"/>
    <x v="16"/>
    <m/>
    <m/>
    <m/>
    <n v="0"/>
    <m/>
    <n v="0"/>
    <m/>
  </r>
  <r>
    <x v="18"/>
    <x v="9"/>
    <x v="158"/>
    <x v="8"/>
    <x v="16"/>
    <m/>
    <m/>
    <m/>
    <n v="0"/>
    <m/>
    <n v="0"/>
    <m/>
  </r>
  <r>
    <x v="18"/>
    <x v="9"/>
    <x v="148"/>
    <x v="8"/>
    <x v="16"/>
    <m/>
    <m/>
    <m/>
    <n v="0"/>
    <m/>
    <n v="0"/>
    <m/>
  </r>
  <r>
    <x v="18"/>
    <x v="9"/>
    <x v="142"/>
    <x v="8"/>
    <x v="16"/>
    <m/>
    <m/>
    <m/>
    <n v="0"/>
    <m/>
    <n v="0"/>
    <m/>
  </r>
  <r>
    <x v="18"/>
    <x v="9"/>
    <x v="137"/>
    <x v="8"/>
    <x v="16"/>
    <m/>
    <m/>
    <m/>
    <n v="0"/>
    <m/>
    <n v="0"/>
    <m/>
  </r>
  <r>
    <x v="18"/>
    <x v="9"/>
    <x v="146"/>
    <x v="8"/>
    <x v="16"/>
    <m/>
    <m/>
    <m/>
    <n v="0"/>
    <m/>
    <n v="0"/>
    <m/>
  </r>
  <r>
    <x v="18"/>
    <x v="9"/>
    <x v="159"/>
    <x v="8"/>
    <x v="16"/>
    <m/>
    <m/>
    <m/>
    <n v="0"/>
    <m/>
    <n v="0"/>
    <m/>
  </r>
  <r>
    <x v="18"/>
    <x v="9"/>
    <x v="170"/>
    <x v="8"/>
    <x v="16"/>
    <m/>
    <m/>
    <m/>
    <n v="0"/>
    <m/>
    <n v="0"/>
    <m/>
  </r>
  <r>
    <x v="18"/>
    <x v="12"/>
    <x v="157"/>
    <x v="8"/>
    <x v="16"/>
    <m/>
    <m/>
    <m/>
    <n v="0"/>
    <m/>
    <n v="0"/>
    <m/>
  </r>
  <r>
    <x v="18"/>
    <x v="12"/>
    <x v="156"/>
    <x v="8"/>
    <x v="16"/>
    <m/>
    <m/>
    <m/>
    <n v="0"/>
    <m/>
    <n v="0"/>
    <m/>
  </r>
  <r>
    <x v="18"/>
    <x v="12"/>
    <x v="260"/>
    <x v="8"/>
    <x v="16"/>
    <m/>
    <m/>
    <m/>
    <n v="0"/>
    <m/>
    <n v="0"/>
    <m/>
  </r>
  <r>
    <x v="18"/>
    <x v="0"/>
    <x v="9"/>
    <x v="8"/>
    <x v="16"/>
    <m/>
    <m/>
    <m/>
    <n v="0"/>
    <m/>
    <n v="0"/>
    <m/>
  </r>
  <r>
    <x v="18"/>
    <x v="0"/>
    <x v="0"/>
    <x v="8"/>
    <x v="16"/>
    <m/>
    <m/>
    <m/>
    <n v="0"/>
    <m/>
    <n v="0"/>
    <m/>
  </r>
  <r>
    <x v="18"/>
    <x v="0"/>
    <x v="68"/>
    <x v="8"/>
    <x v="16"/>
    <m/>
    <m/>
    <m/>
    <n v="0"/>
    <m/>
    <n v="0"/>
    <m/>
  </r>
  <r>
    <x v="18"/>
    <x v="0"/>
    <x v="128"/>
    <x v="8"/>
    <x v="16"/>
    <m/>
    <m/>
    <m/>
    <n v="0"/>
    <m/>
    <n v="0"/>
    <m/>
  </r>
  <r>
    <x v="18"/>
    <x v="0"/>
    <x v="124"/>
    <x v="8"/>
    <x v="16"/>
    <m/>
    <m/>
    <m/>
    <n v="0"/>
    <m/>
    <n v="0"/>
    <m/>
  </r>
  <r>
    <x v="18"/>
    <x v="0"/>
    <x v="12"/>
    <x v="8"/>
    <x v="16"/>
    <m/>
    <m/>
    <m/>
    <n v="0"/>
    <m/>
    <n v="0"/>
    <m/>
  </r>
  <r>
    <x v="18"/>
    <x v="0"/>
    <x v="40"/>
    <x v="8"/>
    <x v="16"/>
    <m/>
    <m/>
    <m/>
    <n v="0"/>
    <m/>
    <n v="0"/>
    <m/>
  </r>
  <r>
    <x v="18"/>
    <x v="0"/>
    <x v="70"/>
    <x v="8"/>
    <x v="16"/>
    <m/>
    <m/>
    <m/>
    <n v="0"/>
    <m/>
    <n v="0"/>
    <m/>
  </r>
  <r>
    <x v="18"/>
    <x v="0"/>
    <x v="77"/>
    <x v="8"/>
    <x v="16"/>
    <m/>
    <m/>
    <m/>
    <n v="0"/>
    <m/>
    <n v="0"/>
    <m/>
  </r>
  <r>
    <x v="18"/>
    <x v="0"/>
    <x v="131"/>
    <x v="8"/>
    <x v="16"/>
    <m/>
    <m/>
    <m/>
    <n v="0"/>
    <m/>
    <n v="0"/>
    <m/>
  </r>
  <r>
    <x v="18"/>
    <x v="0"/>
    <x v="7"/>
    <x v="8"/>
    <x v="16"/>
    <m/>
    <m/>
    <m/>
    <n v="0"/>
    <m/>
    <n v="0"/>
    <m/>
  </r>
  <r>
    <x v="18"/>
    <x v="0"/>
    <x v="50"/>
    <x v="8"/>
    <x v="16"/>
    <m/>
    <m/>
    <m/>
    <n v="0"/>
    <m/>
    <n v="0"/>
    <m/>
  </r>
  <r>
    <x v="18"/>
    <x v="0"/>
    <x v="1"/>
    <x v="8"/>
    <x v="16"/>
    <m/>
    <m/>
    <m/>
    <n v="0"/>
    <m/>
    <n v="0"/>
    <m/>
  </r>
  <r>
    <x v="18"/>
    <x v="0"/>
    <x v="8"/>
    <x v="8"/>
    <x v="16"/>
    <m/>
    <m/>
    <m/>
    <n v="0"/>
    <m/>
    <n v="0"/>
    <m/>
  </r>
  <r>
    <x v="18"/>
    <x v="0"/>
    <x v="60"/>
    <x v="8"/>
    <x v="16"/>
    <m/>
    <m/>
    <m/>
    <n v="0"/>
    <m/>
    <n v="0"/>
    <m/>
  </r>
  <r>
    <x v="18"/>
    <x v="0"/>
    <x v="78"/>
    <x v="8"/>
    <x v="16"/>
    <m/>
    <m/>
    <m/>
    <n v="0"/>
    <m/>
    <n v="0"/>
    <m/>
  </r>
  <r>
    <x v="18"/>
    <x v="0"/>
    <x v="101"/>
    <x v="8"/>
    <x v="16"/>
    <m/>
    <m/>
    <m/>
    <n v="0"/>
    <m/>
    <n v="0"/>
    <m/>
  </r>
  <r>
    <x v="18"/>
    <x v="0"/>
    <x v="32"/>
    <x v="8"/>
    <x v="16"/>
    <m/>
    <m/>
    <m/>
    <n v="0"/>
    <m/>
    <n v="0"/>
    <m/>
  </r>
  <r>
    <x v="18"/>
    <x v="0"/>
    <x v="132"/>
    <x v="8"/>
    <x v="16"/>
    <m/>
    <m/>
    <m/>
    <n v="0"/>
    <m/>
    <n v="0"/>
    <m/>
  </r>
  <r>
    <x v="18"/>
    <x v="0"/>
    <x v="162"/>
    <x v="8"/>
    <x v="16"/>
    <m/>
    <m/>
    <m/>
    <n v="0"/>
    <m/>
    <n v="0"/>
    <m/>
  </r>
  <r>
    <x v="18"/>
    <x v="0"/>
    <x v="18"/>
    <x v="8"/>
    <x v="16"/>
    <m/>
    <m/>
    <m/>
    <n v="0"/>
    <m/>
    <n v="0"/>
    <m/>
  </r>
  <r>
    <x v="18"/>
    <x v="0"/>
    <x v="46"/>
    <x v="8"/>
    <x v="16"/>
    <m/>
    <m/>
    <m/>
    <n v="0"/>
    <m/>
    <n v="0"/>
    <m/>
  </r>
  <r>
    <x v="18"/>
    <x v="0"/>
    <x v="31"/>
    <x v="8"/>
    <x v="16"/>
    <m/>
    <m/>
    <m/>
    <n v="0"/>
    <m/>
    <n v="0"/>
    <m/>
  </r>
  <r>
    <x v="18"/>
    <x v="0"/>
    <x v="96"/>
    <x v="8"/>
    <x v="16"/>
    <m/>
    <m/>
    <m/>
    <n v="0"/>
    <m/>
    <n v="0"/>
    <m/>
  </r>
  <r>
    <x v="18"/>
    <x v="0"/>
    <x v="54"/>
    <x v="8"/>
    <x v="16"/>
    <m/>
    <m/>
    <m/>
    <n v="0"/>
    <m/>
    <n v="0"/>
    <m/>
  </r>
  <r>
    <x v="18"/>
    <x v="0"/>
    <x v="103"/>
    <x v="8"/>
    <x v="16"/>
    <m/>
    <m/>
    <m/>
    <n v="0"/>
    <m/>
    <n v="0"/>
    <m/>
  </r>
  <r>
    <x v="18"/>
    <x v="11"/>
    <x v="113"/>
    <x v="5"/>
    <x v="0"/>
    <m/>
    <m/>
    <m/>
    <m/>
    <m/>
    <n v="0"/>
    <n v="127"/>
  </r>
  <r>
    <x v="18"/>
    <x v="6"/>
    <x v="108"/>
    <x v="5"/>
    <x v="0"/>
    <m/>
    <m/>
    <m/>
    <m/>
    <m/>
    <n v="0"/>
    <m/>
  </r>
  <r>
    <x v="18"/>
    <x v="6"/>
    <x v="91"/>
    <x v="5"/>
    <x v="0"/>
    <m/>
    <m/>
    <m/>
    <m/>
    <m/>
    <n v="0"/>
    <m/>
  </r>
  <r>
    <x v="18"/>
    <x v="6"/>
    <x v="80"/>
    <x v="5"/>
    <x v="0"/>
    <m/>
    <m/>
    <m/>
    <m/>
    <m/>
    <n v="0"/>
    <m/>
  </r>
  <r>
    <x v="18"/>
    <x v="6"/>
    <x v="44"/>
    <x v="5"/>
    <x v="0"/>
    <m/>
    <m/>
    <m/>
    <m/>
    <m/>
    <n v="0"/>
    <n v="81"/>
  </r>
  <r>
    <x v="18"/>
    <x v="6"/>
    <x v="90"/>
    <x v="5"/>
    <x v="0"/>
    <m/>
    <m/>
    <m/>
    <m/>
    <m/>
    <n v="0"/>
    <m/>
  </r>
  <r>
    <x v="18"/>
    <x v="6"/>
    <x v="177"/>
    <x v="5"/>
    <x v="0"/>
    <m/>
    <m/>
    <m/>
    <m/>
    <m/>
    <n v="0"/>
    <m/>
  </r>
  <r>
    <x v="18"/>
    <x v="6"/>
    <x v="61"/>
    <x v="5"/>
    <x v="0"/>
    <m/>
    <m/>
    <m/>
    <m/>
    <m/>
    <n v="0"/>
    <m/>
  </r>
  <r>
    <x v="18"/>
    <x v="6"/>
    <x v="105"/>
    <x v="5"/>
    <x v="0"/>
    <m/>
    <m/>
    <m/>
    <m/>
    <m/>
    <n v="0"/>
    <m/>
  </r>
  <r>
    <x v="18"/>
    <x v="6"/>
    <x v="138"/>
    <x v="5"/>
    <x v="0"/>
    <m/>
    <m/>
    <m/>
    <m/>
    <m/>
    <n v="0"/>
    <m/>
  </r>
  <r>
    <x v="18"/>
    <x v="8"/>
    <x v="136"/>
    <x v="5"/>
    <x v="0"/>
    <m/>
    <m/>
    <m/>
    <m/>
    <m/>
    <n v="0"/>
    <m/>
  </r>
  <r>
    <x v="18"/>
    <x v="8"/>
    <x v="182"/>
    <x v="5"/>
    <x v="0"/>
    <m/>
    <m/>
    <m/>
    <m/>
    <m/>
    <n v="0"/>
    <m/>
  </r>
  <r>
    <x v="18"/>
    <x v="8"/>
    <x v="179"/>
    <x v="5"/>
    <x v="0"/>
    <m/>
    <m/>
    <m/>
    <m/>
    <m/>
    <n v="0"/>
    <m/>
  </r>
  <r>
    <x v="18"/>
    <x v="8"/>
    <x v="135"/>
    <x v="5"/>
    <x v="0"/>
    <m/>
    <m/>
    <m/>
    <m/>
    <m/>
    <n v="0"/>
    <m/>
  </r>
  <r>
    <x v="18"/>
    <x v="8"/>
    <x v="114"/>
    <x v="5"/>
    <x v="0"/>
    <m/>
    <m/>
    <m/>
    <m/>
    <m/>
    <n v="0"/>
    <m/>
  </r>
  <r>
    <x v="18"/>
    <x v="8"/>
    <x v="175"/>
    <x v="5"/>
    <x v="0"/>
    <m/>
    <m/>
    <m/>
    <m/>
    <m/>
    <n v="0"/>
    <m/>
  </r>
  <r>
    <x v="18"/>
    <x v="8"/>
    <x v="221"/>
    <x v="5"/>
    <x v="0"/>
    <m/>
    <m/>
    <m/>
    <m/>
    <m/>
    <n v="0"/>
    <m/>
  </r>
  <r>
    <x v="18"/>
    <x v="8"/>
    <x v="71"/>
    <x v="5"/>
    <x v="0"/>
    <m/>
    <m/>
    <m/>
    <m/>
    <m/>
    <n v="0"/>
    <m/>
  </r>
  <r>
    <x v="18"/>
    <x v="8"/>
    <x v="171"/>
    <x v="5"/>
    <x v="0"/>
    <m/>
    <m/>
    <m/>
    <m/>
    <m/>
    <n v="0"/>
    <m/>
  </r>
  <r>
    <x v="18"/>
    <x v="8"/>
    <x v="83"/>
    <x v="5"/>
    <x v="0"/>
    <m/>
    <m/>
    <m/>
    <m/>
    <m/>
    <n v="0"/>
    <m/>
  </r>
  <r>
    <x v="18"/>
    <x v="10"/>
    <x v="109"/>
    <x v="5"/>
    <x v="0"/>
    <m/>
    <m/>
    <m/>
    <m/>
    <m/>
    <n v="0"/>
    <m/>
  </r>
  <r>
    <x v="18"/>
    <x v="10"/>
    <x v="144"/>
    <x v="5"/>
    <x v="0"/>
    <m/>
    <m/>
    <m/>
    <m/>
    <m/>
    <n v="0"/>
    <n v="37"/>
  </r>
  <r>
    <x v="18"/>
    <x v="4"/>
    <x v="36"/>
    <x v="5"/>
    <x v="0"/>
    <m/>
    <m/>
    <m/>
    <m/>
    <m/>
    <n v="0"/>
    <n v="97"/>
  </r>
  <r>
    <x v="18"/>
    <x v="4"/>
    <x v="57"/>
    <x v="5"/>
    <x v="0"/>
    <m/>
    <m/>
    <m/>
    <m/>
    <m/>
    <n v="0"/>
    <n v="1165"/>
  </r>
  <r>
    <x v="18"/>
    <x v="4"/>
    <x v="35"/>
    <x v="5"/>
    <x v="0"/>
    <m/>
    <m/>
    <m/>
    <m/>
    <m/>
    <n v="0"/>
    <n v="5332"/>
  </r>
  <r>
    <x v="18"/>
    <x v="4"/>
    <x v="34"/>
    <x v="5"/>
    <x v="0"/>
    <m/>
    <m/>
    <m/>
    <m/>
    <m/>
    <n v="0"/>
    <n v="1508"/>
  </r>
  <r>
    <x v="18"/>
    <x v="4"/>
    <x v="155"/>
    <x v="5"/>
    <x v="0"/>
    <m/>
    <m/>
    <m/>
    <m/>
    <m/>
    <n v="0"/>
    <m/>
  </r>
  <r>
    <x v="18"/>
    <x v="4"/>
    <x v="65"/>
    <x v="5"/>
    <x v="0"/>
    <m/>
    <m/>
    <m/>
    <m/>
    <m/>
    <n v="0"/>
    <n v="165"/>
  </r>
  <r>
    <x v="18"/>
    <x v="4"/>
    <x v="53"/>
    <x v="5"/>
    <x v="0"/>
    <m/>
    <m/>
    <m/>
    <m/>
    <m/>
    <n v="0"/>
    <n v="615"/>
  </r>
  <r>
    <x v="18"/>
    <x v="4"/>
    <x v="45"/>
    <x v="5"/>
    <x v="0"/>
    <m/>
    <m/>
    <m/>
    <m/>
    <m/>
    <n v="0"/>
    <n v="1058"/>
  </r>
  <r>
    <x v="18"/>
    <x v="4"/>
    <x v="27"/>
    <x v="5"/>
    <x v="0"/>
    <m/>
    <m/>
    <m/>
    <m/>
    <m/>
    <n v="0"/>
    <n v="7949"/>
  </r>
  <r>
    <x v="18"/>
    <x v="4"/>
    <x v="17"/>
    <x v="5"/>
    <x v="0"/>
    <m/>
    <m/>
    <m/>
    <m/>
    <m/>
    <n v="0"/>
    <n v="3062"/>
  </r>
  <r>
    <x v="18"/>
    <x v="4"/>
    <x v="56"/>
    <x v="5"/>
    <x v="0"/>
    <m/>
    <m/>
    <m/>
    <m/>
    <m/>
    <n v="0"/>
    <n v="1241"/>
  </r>
  <r>
    <x v="18"/>
    <x v="4"/>
    <x v="73"/>
    <x v="5"/>
    <x v="0"/>
    <m/>
    <m/>
    <m/>
    <m/>
    <m/>
    <n v="0"/>
    <n v="950"/>
  </r>
  <r>
    <x v="18"/>
    <x v="2"/>
    <x v="87"/>
    <x v="5"/>
    <x v="0"/>
    <m/>
    <m/>
    <m/>
    <m/>
    <m/>
    <n v="0"/>
    <n v="516"/>
  </r>
  <r>
    <x v="18"/>
    <x v="2"/>
    <x v="84"/>
    <x v="5"/>
    <x v="0"/>
    <m/>
    <m/>
    <m/>
    <m/>
    <m/>
    <n v="0"/>
    <n v="86"/>
  </r>
  <r>
    <x v="18"/>
    <x v="2"/>
    <x v="20"/>
    <x v="5"/>
    <x v="0"/>
    <m/>
    <m/>
    <m/>
    <m/>
    <m/>
    <n v="0"/>
    <n v="1234"/>
  </r>
  <r>
    <x v="18"/>
    <x v="2"/>
    <x v="49"/>
    <x v="5"/>
    <x v="0"/>
    <m/>
    <m/>
    <m/>
    <m/>
    <m/>
    <n v="0"/>
    <n v="546"/>
  </r>
  <r>
    <x v="18"/>
    <x v="2"/>
    <x v="10"/>
    <x v="5"/>
    <x v="0"/>
    <m/>
    <m/>
    <m/>
    <m/>
    <m/>
    <n v="0"/>
    <n v="101"/>
  </r>
  <r>
    <x v="18"/>
    <x v="2"/>
    <x v="110"/>
    <x v="5"/>
    <x v="0"/>
    <m/>
    <m/>
    <m/>
    <m/>
    <m/>
    <n v="0"/>
    <m/>
  </r>
  <r>
    <x v="18"/>
    <x v="2"/>
    <x v="88"/>
    <x v="5"/>
    <x v="0"/>
    <m/>
    <m/>
    <m/>
    <m/>
    <m/>
    <n v="0"/>
    <m/>
  </r>
  <r>
    <x v="18"/>
    <x v="2"/>
    <x v="48"/>
    <x v="5"/>
    <x v="0"/>
    <m/>
    <m/>
    <m/>
    <m/>
    <m/>
    <n v="0"/>
    <n v="139"/>
  </r>
  <r>
    <x v="18"/>
    <x v="2"/>
    <x v="47"/>
    <x v="5"/>
    <x v="0"/>
    <m/>
    <m/>
    <m/>
    <m/>
    <m/>
    <n v="0"/>
    <n v="586"/>
  </r>
  <r>
    <x v="18"/>
    <x v="2"/>
    <x v="58"/>
    <x v="5"/>
    <x v="0"/>
    <m/>
    <m/>
    <m/>
    <m/>
    <m/>
    <n v="0"/>
    <n v="360"/>
  </r>
  <r>
    <x v="18"/>
    <x v="2"/>
    <x v="112"/>
    <x v="5"/>
    <x v="0"/>
    <m/>
    <m/>
    <m/>
    <m/>
    <m/>
    <n v="0"/>
    <m/>
  </r>
  <r>
    <x v="18"/>
    <x v="2"/>
    <x v="120"/>
    <x v="5"/>
    <x v="0"/>
    <m/>
    <m/>
    <m/>
    <m/>
    <m/>
    <n v="0"/>
    <n v="106"/>
  </r>
  <r>
    <x v="18"/>
    <x v="2"/>
    <x v="11"/>
    <x v="5"/>
    <x v="0"/>
    <m/>
    <m/>
    <m/>
    <m/>
    <m/>
    <n v="0"/>
    <n v="870"/>
  </r>
  <r>
    <x v="18"/>
    <x v="2"/>
    <x v="4"/>
    <x v="5"/>
    <x v="0"/>
    <m/>
    <m/>
    <m/>
    <m/>
    <m/>
    <n v="0"/>
    <n v="1292"/>
  </r>
  <r>
    <x v="18"/>
    <x v="2"/>
    <x v="59"/>
    <x v="5"/>
    <x v="0"/>
    <m/>
    <m/>
    <m/>
    <m/>
    <m/>
    <n v="0"/>
    <n v="90"/>
  </r>
  <r>
    <x v="18"/>
    <x v="2"/>
    <x v="86"/>
    <x v="5"/>
    <x v="0"/>
    <m/>
    <m/>
    <m/>
    <m/>
    <m/>
    <n v="0"/>
    <m/>
  </r>
  <r>
    <x v="18"/>
    <x v="2"/>
    <x v="43"/>
    <x v="5"/>
    <x v="0"/>
    <m/>
    <m/>
    <m/>
    <m/>
    <m/>
    <n v="0"/>
    <n v="45"/>
  </r>
  <r>
    <x v="18"/>
    <x v="2"/>
    <x v="81"/>
    <x v="5"/>
    <x v="0"/>
    <m/>
    <m/>
    <m/>
    <m/>
    <m/>
    <n v="0"/>
    <n v="74"/>
  </r>
  <r>
    <x v="18"/>
    <x v="2"/>
    <x v="26"/>
    <x v="5"/>
    <x v="0"/>
    <m/>
    <m/>
    <m/>
    <m/>
    <m/>
    <n v="0"/>
    <n v="526"/>
  </r>
  <r>
    <x v="18"/>
    <x v="2"/>
    <x v="29"/>
    <x v="5"/>
    <x v="0"/>
    <m/>
    <m/>
    <m/>
    <m/>
    <m/>
    <n v="0"/>
    <n v="1940"/>
  </r>
  <r>
    <x v="18"/>
    <x v="2"/>
    <x v="122"/>
    <x v="5"/>
    <x v="0"/>
    <m/>
    <m/>
    <m/>
    <m/>
    <m/>
    <n v="0"/>
    <n v="94"/>
  </r>
  <r>
    <x v="18"/>
    <x v="3"/>
    <x v="97"/>
    <x v="5"/>
    <x v="0"/>
    <m/>
    <m/>
    <m/>
    <m/>
    <m/>
    <n v="0"/>
    <n v="204"/>
  </r>
  <r>
    <x v="18"/>
    <x v="3"/>
    <x v="55"/>
    <x v="5"/>
    <x v="0"/>
    <m/>
    <m/>
    <m/>
    <m/>
    <m/>
    <n v="0"/>
    <n v="2243"/>
  </r>
  <r>
    <x v="18"/>
    <x v="3"/>
    <x v="16"/>
    <x v="5"/>
    <x v="0"/>
    <m/>
    <m/>
    <m/>
    <m/>
    <m/>
    <n v="0"/>
    <n v="2121"/>
  </r>
  <r>
    <x v="18"/>
    <x v="3"/>
    <x v="74"/>
    <x v="5"/>
    <x v="0"/>
    <m/>
    <m/>
    <m/>
    <m/>
    <m/>
    <n v="0"/>
    <n v="165"/>
  </r>
  <r>
    <x v="18"/>
    <x v="3"/>
    <x v="63"/>
    <x v="5"/>
    <x v="0"/>
    <m/>
    <m/>
    <m/>
    <m/>
    <m/>
    <n v="0"/>
    <n v="607"/>
  </r>
  <r>
    <x v="18"/>
    <x v="3"/>
    <x v="38"/>
    <x v="5"/>
    <x v="0"/>
    <m/>
    <m/>
    <m/>
    <m/>
    <m/>
    <n v="0"/>
    <n v="430"/>
  </r>
  <r>
    <x v="18"/>
    <x v="3"/>
    <x v="42"/>
    <x v="5"/>
    <x v="0"/>
    <m/>
    <m/>
    <m/>
    <m/>
    <m/>
    <n v="0"/>
    <n v="506"/>
  </r>
  <r>
    <x v="18"/>
    <x v="3"/>
    <x v="104"/>
    <x v="5"/>
    <x v="0"/>
    <m/>
    <m/>
    <m/>
    <m/>
    <m/>
    <n v="0"/>
    <n v="377"/>
  </r>
  <r>
    <x v="18"/>
    <x v="3"/>
    <x v="111"/>
    <x v="5"/>
    <x v="0"/>
    <m/>
    <m/>
    <m/>
    <m/>
    <m/>
    <n v="0"/>
    <m/>
  </r>
  <r>
    <x v="18"/>
    <x v="3"/>
    <x v="134"/>
    <x v="5"/>
    <x v="0"/>
    <m/>
    <m/>
    <m/>
    <m/>
    <m/>
    <n v="0"/>
    <m/>
  </r>
  <r>
    <x v="18"/>
    <x v="3"/>
    <x v="51"/>
    <x v="5"/>
    <x v="0"/>
    <m/>
    <m/>
    <m/>
    <m/>
    <m/>
    <n v="0"/>
    <n v="1159"/>
  </r>
  <r>
    <x v="18"/>
    <x v="3"/>
    <x v="98"/>
    <x v="5"/>
    <x v="0"/>
    <m/>
    <m/>
    <m/>
    <m/>
    <m/>
    <n v="0"/>
    <n v="127"/>
  </r>
  <r>
    <x v="18"/>
    <x v="3"/>
    <x v="119"/>
    <x v="5"/>
    <x v="0"/>
    <m/>
    <m/>
    <m/>
    <m/>
    <m/>
    <n v="0"/>
    <m/>
  </r>
  <r>
    <x v="18"/>
    <x v="3"/>
    <x v="190"/>
    <x v="5"/>
    <x v="0"/>
    <m/>
    <m/>
    <m/>
    <m/>
    <m/>
    <n v="0"/>
    <m/>
  </r>
  <r>
    <x v="18"/>
    <x v="1"/>
    <x v="23"/>
    <x v="5"/>
    <x v="0"/>
    <m/>
    <m/>
    <m/>
    <m/>
    <m/>
    <n v="0"/>
    <m/>
  </r>
  <r>
    <x v="18"/>
    <x v="1"/>
    <x v="24"/>
    <x v="5"/>
    <x v="0"/>
    <m/>
    <m/>
    <m/>
    <m/>
    <m/>
    <n v="0"/>
    <n v="222"/>
  </r>
  <r>
    <x v="18"/>
    <x v="1"/>
    <x v="79"/>
    <x v="5"/>
    <x v="0"/>
    <m/>
    <m/>
    <m/>
    <m/>
    <m/>
    <n v="0"/>
    <n v="612"/>
  </r>
  <r>
    <x v="18"/>
    <x v="1"/>
    <x v="41"/>
    <x v="5"/>
    <x v="0"/>
    <m/>
    <m/>
    <m/>
    <m/>
    <m/>
    <n v="0"/>
    <m/>
  </r>
  <r>
    <x v="18"/>
    <x v="1"/>
    <x v="2"/>
    <x v="5"/>
    <x v="0"/>
    <m/>
    <m/>
    <m/>
    <m/>
    <m/>
    <n v="0"/>
    <n v="3957"/>
  </r>
  <r>
    <x v="18"/>
    <x v="1"/>
    <x v="21"/>
    <x v="5"/>
    <x v="0"/>
    <m/>
    <m/>
    <m/>
    <m/>
    <m/>
    <n v="0"/>
    <n v="203"/>
  </r>
  <r>
    <x v="18"/>
    <x v="1"/>
    <x v="5"/>
    <x v="5"/>
    <x v="0"/>
    <m/>
    <m/>
    <m/>
    <m/>
    <m/>
    <n v="0"/>
    <n v="2196"/>
  </r>
  <r>
    <x v="18"/>
    <x v="1"/>
    <x v="37"/>
    <x v="5"/>
    <x v="0"/>
    <m/>
    <m/>
    <m/>
    <m/>
    <m/>
    <n v="0"/>
    <m/>
  </r>
  <r>
    <x v="18"/>
    <x v="1"/>
    <x v="19"/>
    <x v="5"/>
    <x v="0"/>
    <m/>
    <m/>
    <m/>
    <m/>
    <m/>
    <n v="0"/>
    <n v="137"/>
  </r>
  <r>
    <x v="18"/>
    <x v="1"/>
    <x v="30"/>
    <x v="5"/>
    <x v="0"/>
    <m/>
    <m/>
    <m/>
    <m/>
    <m/>
    <n v="0"/>
    <m/>
  </r>
  <r>
    <x v="18"/>
    <x v="1"/>
    <x v="14"/>
    <x v="5"/>
    <x v="0"/>
    <m/>
    <m/>
    <m/>
    <m/>
    <m/>
    <n v="0"/>
    <n v="975"/>
  </r>
  <r>
    <x v="18"/>
    <x v="1"/>
    <x v="6"/>
    <x v="5"/>
    <x v="0"/>
    <m/>
    <m/>
    <m/>
    <m/>
    <m/>
    <n v="0"/>
    <n v="217"/>
  </r>
  <r>
    <x v="18"/>
    <x v="1"/>
    <x v="25"/>
    <x v="5"/>
    <x v="0"/>
    <m/>
    <m/>
    <m/>
    <m/>
    <m/>
    <n v="0"/>
    <n v="215"/>
  </r>
  <r>
    <x v="18"/>
    <x v="1"/>
    <x v="28"/>
    <x v="5"/>
    <x v="0"/>
    <m/>
    <m/>
    <m/>
    <m/>
    <m/>
    <n v="0"/>
    <n v="368"/>
  </r>
  <r>
    <x v="18"/>
    <x v="1"/>
    <x v="169"/>
    <x v="5"/>
    <x v="0"/>
    <m/>
    <m/>
    <m/>
    <m/>
    <m/>
    <n v="0"/>
    <n v="53"/>
  </r>
  <r>
    <x v="18"/>
    <x v="1"/>
    <x v="64"/>
    <x v="5"/>
    <x v="0"/>
    <m/>
    <m/>
    <m/>
    <m/>
    <m/>
    <n v="0"/>
    <m/>
  </r>
  <r>
    <x v="18"/>
    <x v="1"/>
    <x v="75"/>
    <x v="5"/>
    <x v="0"/>
    <m/>
    <m/>
    <m/>
    <m/>
    <m/>
    <n v="0"/>
    <n v="79"/>
  </r>
  <r>
    <x v="18"/>
    <x v="1"/>
    <x v="94"/>
    <x v="5"/>
    <x v="0"/>
    <m/>
    <m/>
    <m/>
    <m/>
    <m/>
    <n v="0"/>
    <n v="90"/>
  </r>
  <r>
    <x v="18"/>
    <x v="1"/>
    <x v="163"/>
    <x v="5"/>
    <x v="0"/>
    <m/>
    <m/>
    <m/>
    <m/>
    <m/>
    <n v="0"/>
    <n v="243"/>
  </r>
  <r>
    <x v="18"/>
    <x v="1"/>
    <x v="166"/>
    <x v="5"/>
    <x v="0"/>
    <m/>
    <m/>
    <m/>
    <m/>
    <m/>
    <n v="0"/>
    <n v="151"/>
  </r>
  <r>
    <x v="18"/>
    <x v="1"/>
    <x v="116"/>
    <x v="5"/>
    <x v="0"/>
    <m/>
    <m/>
    <m/>
    <m/>
    <m/>
    <n v="0"/>
    <m/>
  </r>
  <r>
    <x v="18"/>
    <x v="1"/>
    <x v="145"/>
    <x v="5"/>
    <x v="0"/>
    <m/>
    <m/>
    <m/>
    <m/>
    <m/>
    <n v="0"/>
    <m/>
  </r>
  <r>
    <x v="18"/>
    <x v="1"/>
    <x v="150"/>
    <x v="5"/>
    <x v="0"/>
    <m/>
    <m/>
    <m/>
    <m/>
    <m/>
    <n v="0"/>
    <m/>
  </r>
  <r>
    <x v="18"/>
    <x v="1"/>
    <x v="118"/>
    <x v="5"/>
    <x v="0"/>
    <m/>
    <m/>
    <m/>
    <m/>
    <m/>
    <n v="0"/>
    <n v="89"/>
  </r>
  <r>
    <x v="18"/>
    <x v="1"/>
    <x v="153"/>
    <x v="5"/>
    <x v="0"/>
    <m/>
    <m/>
    <m/>
    <m/>
    <m/>
    <n v="0"/>
    <m/>
  </r>
  <r>
    <x v="18"/>
    <x v="1"/>
    <x v="129"/>
    <x v="5"/>
    <x v="0"/>
    <m/>
    <m/>
    <m/>
    <m/>
    <m/>
    <n v="0"/>
    <m/>
  </r>
  <r>
    <x v="18"/>
    <x v="1"/>
    <x v="93"/>
    <x v="5"/>
    <x v="0"/>
    <m/>
    <m/>
    <m/>
    <m/>
    <m/>
    <n v="0"/>
    <m/>
  </r>
  <r>
    <x v="18"/>
    <x v="1"/>
    <x v="67"/>
    <x v="5"/>
    <x v="0"/>
    <m/>
    <m/>
    <m/>
    <m/>
    <m/>
    <n v="0"/>
    <n v="75"/>
  </r>
  <r>
    <x v="18"/>
    <x v="1"/>
    <x v="85"/>
    <x v="5"/>
    <x v="0"/>
    <m/>
    <m/>
    <m/>
    <m/>
    <m/>
    <n v="0"/>
    <n v="246"/>
  </r>
  <r>
    <x v="18"/>
    <x v="1"/>
    <x v="99"/>
    <x v="5"/>
    <x v="0"/>
    <m/>
    <m/>
    <m/>
    <m/>
    <m/>
    <n v="0"/>
    <m/>
  </r>
  <r>
    <x v="18"/>
    <x v="1"/>
    <x v="123"/>
    <x v="5"/>
    <x v="0"/>
    <m/>
    <m/>
    <m/>
    <m/>
    <m/>
    <n v="0"/>
    <m/>
  </r>
  <r>
    <x v="18"/>
    <x v="1"/>
    <x v="100"/>
    <x v="5"/>
    <x v="0"/>
    <m/>
    <m/>
    <m/>
    <m/>
    <m/>
    <n v="0"/>
    <m/>
  </r>
  <r>
    <x v="18"/>
    <x v="1"/>
    <x v="3"/>
    <x v="5"/>
    <x v="0"/>
    <m/>
    <m/>
    <m/>
    <m/>
    <m/>
    <n v="0"/>
    <n v="1225"/>
  </r>
  <r>
    <x v="18"/>
    <x v="1"/>
    <x v="13"/>
    <x v="5"/>
    <x v="0"/>
    <m/>
    <m/>
    <m/>
    <m/>
    <m/>
    <n v="0"/>
    <n v="598"/>
  </r>
  <r>
    <x v="18"/>
    <x v="1"/>
    <x v="15"/>
    <x v="5"/>
    <x v="0"/>
    <m/>
    <m/>
    <m/>
    <m/>
    <m/>
    <n v="0"/>
    <n v="292"/>
  </r>
  <r>
    <x v="18"/>
    <x v="1"/>
    <x v="76"/>
    <x v="5"/>
    <x v="0"/>
    <m/>
    <m/>
    <m/>
    <m/>
    <m/>
    <n v="0"/>
    <n v="281"/>
  </r>
  <r>
    <x v="18"/>
    <x v="1"/>
    <x v="92"/>
    <x v="5"/>
    <x v="0"/>
    <m/>
    <m/>
    <m/>
    <m/>
    <m/>
    <n v="0"/>
    <m/>
  </r>
  <r>
    <x v="18"/>
    <x v="1"/>
    <x v="125"/>
    <x v="5"/>
    <x v="0"/>
    <m/>
    <m/>
    <m/>
    <m/>
    <m/>
    <n v="0"/>
    <m/>
  </r>
  <r>
    <x v="18"/>
    <x v="1"/>
    <x v="187"/>
    <x v="5"/>
    <x v="0"/>
    <m/>
    <m/>
    <m/>
    <m/>
    <m/>
    <n v="0"/>
    <m/>
  </r>
  <r>
    <x v="18"/>
    <x v="1"/>
    <x v="147"/>
    <x v="5"/>
    <x v="0"/>
    <m/>
    <m/>
    <m/>
    <m/>
    <m/>
    <n v="0"/>
    <m/>
  </r>
  <r>
    <x v="18"/>
    <x v="1"/>
    <x v="127"/>
    <x v="5"/>
    <x v="0"/>
    <m/>
    <m/>
    <m/>
    <m/>
    <m/>
    <n v="0"/>
    <m/>
  </r>
  <r>
    <x v="18"/>
    <x v="1"/>
    <x v="141"/>
    <x v="5"/>
    <x v="0"/>
    <m/>
    <m/>
    <m/>
    <m/>
    <m/>
    <n v="0"/>
    <m/>
  </r>
  <r>
    <x v="18"/>
    <x v="5"/>
    <x v="89"/>
    <x v="5"/>
    <x v="0"/>
    <m/>
    <m/>
    <m/>
    <m/>
    <m/>
    <n v="0"/>
    <n v="913"/>
  </r>
  <r>
    <x v="18"/>
    <x v="5"/>
    <x v="69"/>
    <x v="5"/>
    <x v="0"/>
    <m/>
    <m/>
    <m/>
    <m/>
    <m/>
    <n v="0"/>
    <n v="2122"/>
  </r>
  <r>
    <x v="18"/>
    <x v="5"/>
    <x v="33"/>
    <x v="5"/>
    <x v="0"/>
    <m/>
    <m/>
    <m/>
    <m/>
    <m/>
    <n v="0"/>
    <n v="4703"/>
  </r>
  <r>
    <x v="18"/>
    <x v="5"/>
    <x v="39"/>
    <x v="5"/>
    <x v="0"/>
    <m/>
    <m/>
    <m/>
    <m/>
    <m/>
    <n v="0"/>
    <n v="2929"/>
  </r>
  <r>
    <x v="18"/>
    <x v="5"/>
    <x v="22"/>
    <x v="5"/>
    <x v="0"/>
    <m/>
    <m/>
    <m/>
    <m/>
    <m/>
    <n v="0"/>
    <n v="844"/>
  </r>
  <r>
    <x v="18"/>
    <x v="5"/>
    <x v="66"/>
    <x v="5"/>
    <x v="0"/>
    <m/>
    <m/>
    <m/>
    <m/>
    <m/>
    <n v="0"/>
    <n v="32"/>
  </r>
  <r>
    <x v="18"/>
    <x v="7"/>
    <x v="121"/>
    <x v="5"/>
    <x v="0"/>
    <m/>
    <m/>
    <m/>
    <m/>
    <m/>
    <n v="0"/>
    <m/>
  </r>
  <r>
    <x v="18"/>
    <x v="7"/>
    <x v="52"/>
    <x v="5"/>
    <x v="0"/>
    <m/>
    <m/>
    <m/>
    <m/>
    <m/>
    <n v="0"/>
    <n v="815"/>
  </r>
  <r>
    <x v="18"/>
    <x v="7"/>
    <x v="82"/>
    <x v="5"/>
    <x v="0"/>
    <m/>
    <m/>
    <m/>
    <m/>
    <m/>
    <n v="0"/>
    <n v="146"/>
  </r>
  <r>
    <x v="18"/>
    <x v="7"/>
    <x v="117"/>
    <x v="5"/>
    <x v="0"/>
    <m/>
    <m/>
    <m/>
    <m/>
    <m/>
    <n v="0"/>
    <m/>
  </r>
  <r>
    <x v="18"/>
    <x v="7"/>
    <x v="115"/>
    <x v="5"/>
    <x v="0"/>
    <m/>
    <m/>
    <m/>
    <m/>
    <m/>
    <n v="0"/>
    <m/>
  </r>
  <r>
    <x v="18"/>
    <x v="7"/>
    <x v="139"/>
    <x v="5"/>
    <x v="0"/>
    <m/>
    <m/>
    <m/>
    <m/>
    <m/>
    <n v="0"/>
    <n v="215"/>
  </r>
  <r>
    <x v="18"/>
    <x v="7"/>
    <x v="72"/>
    <x v="5"/>
    <x v="0"/>
    <m/>
    <m/>
    <m/>
    <m/>
    <m/>
    <n v="0"/>
    <n v="66"/>
  </r>
  <r>
    <x v="18"/>
    <x v="7"/>
    <x v="62"/>
    <x v="5"/>
    <x v="0"/>
    <m/>
    <m/>
    <m/>
    <m/>
    <m/>
    <n v="0"/>
    <n v="690"/>
  </r>
  <r>
    <x v="18"/>
    <x v="7"/>
    <x v="133"/>
    <x v="5"/>
    <x v="0"/>
    <m/>
    <m/>
    <m/>
    <m/>
    <m/>
    <n v="0"/>
    <m/>
  </r>
  <r>
    <x v="18"/>
    <x v="7"/>
    <x v="149"/>
    <x v="5"/>
    <x v="0"/>
    <m/>
    <m/>
    <m/>
    <m/>
    <m/>
    <n v="0"/>
    <m/>
  </r>
  <r>
    <x v="18"/>
    <x v="7"/>
    <x v="130"/>
    <x v="5"/>
    <x v="0"/>
    <m/>
    <m/>
    <m/>
    <m/>
    <m/>
    <n v="0"/>
    <m/>
  </r>
  <r>
    <x v="18"/>
    <x v="7"/>
    <x v="259"/>
    <x v="5"/>
    <x v="0"/>
    <m/>
    <m/>
    <m/>
    <m/>
    <m/>
    <n v="0"/>
    <m/>
  </r>
  <r>
    <x v="18"/>
    <x v="9"/>
    <x v="106"/>
    <x v="5"/>
    <x v="0"/>
    <m/>
    <m/>
    <m/>
    <m/>
    <m/>
    <n v="0"/>
    <m/>
  </r>
  <r>
    <x v="18"/>
    <x v="9"/>
    <x v="107"/>
    <x v="5"/>
    <x v="0"/>
    <m/>
    <m/>
    <m/>
    <m/>
    <m/>
    <n v="0"/>
    <m/>
  </r>
  <r>
    <x v="18"/>
    <x v="9"/>
    <x v="126"/>
    <x v="5"/>
    <x v="0"/>
    <m/>
    <m/>
    <m/>
    <m/>
    <m/>
    <n v="0"/>
    <n v="15"/>
  </r>
  <r>
    <x v="18"/>
    <x v="9"/>
    <x v="154"/>
    <x v="5"/>
    <x v="0"/>
    <m/>
    <m/>
    <m/>
    <m/>
    <m/>
    <n v="0"/>
    <m/>
  </r>
  <r>
    <x v="18"/>
    <x v="9"/>
    <x v="95"/>
    <x v="5"/>
    <x v="0"/>
    <m/>
    <m/>
    <m/>
    <m/>
    <m/>
    <n v="0"/>
    <n v="15"/>
  </r>
  <r>
    <x v="18"/>
    <x v="9"/>
    <x v="161"/>
    <x v="5"/>
    <x v="0"/>
    <m/>
    <m/>
    <m/>
    <m/>
    <m/>
    <n v="0"/>
    <m/>
  </r>
  <r>
    <x v="18"/>
    <x v="9"/>
    <x v="158"/>
    <x v="5"/>
    <x v="0"/>
    <m/>
    <m/>
    <m/>
    <m/>
    <m/>
    <n v="0"/>
    <m/>
  </r>
  <r>
    <x v="18"/>
    <x v="9"/>
    <x v="148"/>
    <x v="5"/>
    <x v="0"/>
    <m/>
    <m/>
    <m/>
    <m/>
    <m/>
    <n v="0"/>
    <m/>
  </r>
  <r>
    <x v="18"/>
    <x v="9"/>
    <x v="142"/>
    <x v="5"/>
    <x v="0"/>
    <m/>
    <m/>
    <m/>
    <m/>
    <m/>
    <n v="0"/>
    <m/>
  </r>
  <r>
    <x v="18"/>
    <x v="9"/>
    <x v="137"/>
    <x v="5"/>
    <x v="0"/>
    <m/>
    <m/>
    <m/>
    <m/>
    <m/>
    <n v="0"/>
    <m/>
  </r>
  <r>
    <x v="18"/>
    <x v="9"/>
    <x v="146"/>
    <x v="5"/>
    <x v="0"/>
    <m/>
    <m/>
    <m/>
    <m/>
    <m/>
    <n v="0"/>
    <m/>
  </r>
  <r>
    <x v="18"/>
    <x v="9"/>
    <x v="159"/>
    <x v="5"/>
    <x v="0"/>
    <m/>
    <m/>
    <m/>
    <m/>
    <m/>
    <n v="0"/>
    <m/>
  </r>
  <r>
    <x v="18"/>
    <x v="9"/>
    <x v="170"/>
    <x v="5"/>
    <x v="0"/>
    <m/>
    <m/>
    <m/>
    <m/>
    <m/>
    <n v="0"/>
    <n v="14"/>
  </r>
  <r>
    <x v="18"/>
    <x v="12"/>
    <x v="157"/>
    <x v="5"/>
    <x v="0"/>
    <m/>
    <m/>
    <m/>
    <m/>
    <m/>
    <n v="0"/>
    <m/>
  </r>
  <r>
    <x v="18"/>
    <x v="12"/>
    <x v="156"/>
    <x v="5"/>
    <x v="0"/>
    <m/>
    <m/>
    <m/>
    <m/>
    <m/>
    <n v="0"/>
    <m/>
  </r>
  <r>
    <x v="18"/>
    <x v="12"/>
    <x v="260"/>
    <x v="5"/>
    <x v="0"/>
    <m/>
    <m/>
    <m/>
    <m/>
    <m/>
    <n v="0"/>
    <m/>
  </r>
  <r>
    <x v="18"/>
    <x v="0"/>
    <x v="9"/>
    <x v="5"/>
    <x v="0"/>
    <m/>
    <m/>
    <m/>
    <m/>
    <m/>
    <n v="0"/>
    <n v="420"/>
  </r>
  <r>
    <x v="18"/>
    <x v="0"/>
    <x v="0"/>
    <x v="5"/>
    <x v="0"/>
    <m/>
    <m/>
    <m/>
    <m/>
    <m/>
    <n v="0"/>
    <n v="879"/>
  </r>
  <r>
    <x v="18"/>
    <x v="0"/>
    <x v="68"/>
    <x v="5"/>
    <x v="0"/>
    <m/>
    <m/>
    <m/>
    <m/>
    <m/>
    <n v="0"/>
    <n v="3009"/>
  </r>
  <r>
    <x v="18"/>
    <x v="0"/>
    <x v="128"/>
    <x v="5"/>
    <x v="0"/>
    <m/>
    <m/>
    <m/>
    <m/>
    <m/>
    <n v="0"/>
    <m/>
  </r>
  <r>
    <x v="18"/>
    <x v="0"/>
    <x v="124"/>
    <x v="5"/>
    <x v="0"/>
    <m/>
    <m/>
    <m/>
    <m/>
    <m/>
    <n v="0"/>
    <n v="245"/>
  </r>
  <r>
    <x v="18"/>
    <x v="0"/>
    <x v="12"/>
    <x v="5"/>
    <x v="0"/>
    <m/>
    <m/>
    <m/>
    <m/>
    <m/>
    <n v="0"/>
    <n v="1061"/>
  </r>
  <r>
    <x v="18"/>
    <x v="0"/>
    <x v="40"/>
    <x v="5"/>
    <x v="0"/>
    <m/>
    <m/>
    <m/>
    <m/>
    <m/>
    <n v="0"/>
    <n v="429"/>
  </r>
  <r>
    <x v="18"/>
    <x v="0"/>
    <x v="70"/>
    <x v="5"/>
    <x v="0"/>
    <m/>
    <m/>
    <m/>
    <m/>
    <m/>
    <n v="0"/>
    <m/>
  </r>
  <r>
    <x v="18"/>
    <x v="0"/>
    <x v="77"/>
    <x v="5"/>
    <x v="0"/>
    <m/>
    <m/>
    <m/>
    <m/>
    <m/>
    <n v="0"/>
    <m/>
  </r>
  <r>
    <x v="18"/>
    <x v="0"/>
    <x v="131"/>
    <x v="5"/>
    <x v="0"/>
    <m/>
    <m/>
    <m/>
    <m/>
    <m/>
    <n v="0"/>
    <m/>
  </r>
  <r>
    <x v="18"/>
    <x v="0"/>
    <x v="7"/>
    <x v="5"/>
    <x v="0"/>
    <m/>
    <m/>
    <m/>
    <m/>
    <m/>
    <n v="0"/>
    <n v="167"/>
  </r>
  <r>
    <x v="18"/>
    <x v="0"/>
    <x v="50"/>
    <x v="5"/>
    <x v="0"/>
    <m/>
    <m/>
    <m/>
    <m/>
    <m/>
    <n v="0"/>
    <m/>
  </r>
  <r>
    <x v="18"/>
    <x v="0"/>
    <x v="1"/>
    <x v="5"/>
    <x v="0"/>
    <m/>
    <m/>
    <m/>
    <m/>
    <m/>
    <n v="0"/>
    <n v="1642"/>
  </r>
  <r>
    <x v="18"/>
    <x v="0"/>
    <x v="8"/>
    <x v="5"/>
    <x v="0"/>
    <m/>
    <m/>
    <m/>
    <m/>
    <m/>
    <n v="0"/>
    <n v="746"/>
  </r>
  <r>
    <x v="18"/>
    <x v="0"/>
    <x v="60"/>
    <x v="5"/>
    <x v="0"/>
    <m/>
    <m/>
    <m/>
    <m/>
    <m/>
    <n v="0"/>
    <n v="417"/>
  </r>
  <r>
    <x v="18"/>
    <x v="0"/>
    <x v="78"/>
    <x v="5"/>
    <x v="0"/>
    <m/>
    <m/>
    <m/>
    <m/>
    <m/>
    <n v="0"/>
    <n v="50"/>
  </r>
  <r>
    <x v="18"/>
    <x v="0"/>
    <x v="101"/>
    <x v="5"/>
    <x v="0"/>
    <m/>
    <m/>
    <m/>
    <m/>
    <m/>
    <n v="0"/>
    <n v="393"/>
  </r>
  <r>
    <x v="18"/>
    <x v="0"/>
    <x v="32"/>
    <x v="5"/>
    <x v="0"/>
    <m/>
    <m/>
    <m/>
    <m/>
    <m/>
    <n v="0"/>
    <n v="72"/>
  </r>
  <r>
    <x v="18"/>
    <x v="0"/>
    <x v="132"/>
    <x v="5"/>
    <x v="0"/>
    <m/>
    <m/>
    <m/>
    <m/>
    <m/>
    <n v="0"/>
    <n v="10"/>
  </r>
  <r>
    <x v="18"/>
    <x v="0"/>
    <x v="162"/>
    <x v="5"/>
    <x v="0"/>
    <m/>
    <m/>
    <m/>
    <m/>
    <m/>
    <n v="0"/>
    <m/>
  </r>
  <r>
    <x v="18"/>
    <x v="0"/>
    <x v="18"/>
    <x v="5"/>
    <x v="0"/>
    <m/>
    <m/>
    <m/>
    <m/>
    <m/>
    <n v="0"/>
    <n v="1139"/>
  </r>
  <r>
    <x v="18"/>
    <x v="0"/>
    <x v="46"/>
    <x v="5"/>
    <x v="0"/>
    <m/>
    <m/>
    <m/>
    <m/>
    <m/>
    <n v="0"/>
    <n v="235"/>
  </r>
  <r>
    <x v="18"/>
    <x v="0"/>
    <x v="31"/>
    <x v="5"/>
    <x v="0"/>
    <m/>
    <m/>
    <m/>
    <m/>
    <m/>
    <n v="0"/>
    <n v="214"/>
  </r>
  <r>
    <x v="18"/>
    <x v="0"/>
    <x v="96"/>
    <x v="5"/>
    <x v="0"/>
    <m/>
    <m/>
    <m/>
    <m/>
    <m/>
    <n v="0"/>
    <n v="111"/>
  </r>
  <r>
    <x v="18"/>
    <x v="0"/>
    <x v="54"/>
    <x v="5"/>
    <x v="0"/>
    <m/>
    <m/>
    <m/>
    <m/>
    <m/>
    <n v="0"/>
    <n v="130"/>
  </r>
  <r>
    <x v="18"/>
    <x v="0"/>
    <x v="103"/>
    <x v="5"/>
    <x v="0"/>
    <m/>
    <m/>
    <m/>
    <m/>
    <m/>
    <n v="0"/>
    <n v="144"/>
  </r>
  <r>
    <x v="19"/>
    <x v="11"/>
    <x v="113"/>
    <x v="3"/>
    <x v="10"/>
    <n v="0"/>
    <m/>
    <m/>
    <m/>
    <m/>
    <n v="0"/>
    <m/>
  </r>
  <r>
    <x v="19"/>
    <x v="11"/>
    <x v="113"/>
    <x v="3"/>
    <x v="5"/>
    <n v="0"/>
    <m/>
    <m/>
    <m/>
    <m/>
    <n v="0"/>
    <m/>
  </r>
  <r>
    <x v="19"/>
    <x v="11"/>
    <x v="113"/>
    <x v="3"/>
    <x v="15"/>
    <n v="0"/>
    <m/>
    <m/>
    <m/>
    <m/>
    <n v="0"/>
    <m/>
  </r>
  <r>
    <x v="19"/>
    <x v="6"/>
    <x v="108"/>
    <x v="3"/>
    <x v="10"/>
    <n v="0"/>
    <m/>
    <m/>
    <m/>
    <m/>
    <n v="0"/>
    <m/>
  </r>
  <r>
    <x v="19"/>
    <x v="6"/>
    <x v="108"/>
    <x v="3"/>
    <x v="5"/>
    <n v="0"/>
    <m/>
    <m/>
    <m/>
    <m/>
    <n v="0"/>
    <m/>
  </r>
  <r>
    <x v="19"/>
    <x v="6"/>
    <x v="108"/>
    <x v="3"/>
    <x v="15"/>
    <n v="0"/>
    <m/>
    <m/>
    <m/>
    <m/>
    <n v="0"/>
    <m/>
  </r>
  <r>
    <x v="19"/>
    <x v="6"/>
    <x v="91"/>
    <x v="3"/>
    <x v="10"/>
    <n v="0"/>
    <m/>
    <m/>
    <m/>
    <m/>
    <n v="0"/>
    <m/>
  </r>
  <r>
    <x v="19"/>
    <x v="6"/>
    <x v="91"/>
    <x v="3"/>
    <x v="5"/>
    <n v="0"/>
    <m/>
    <m/>
    <m/>
    <m/>
    <n v="0"/>
    <m/>
  </r>
  <r>
    <x v="19"/>
    <x v="6"/>
    <x v="91"/>
    <x v="3"/>
    <x v="15"/>
    <n v="0"/>
    <m/>
    <m/>
    <m/>
    <m/>
    <n v="0"/>
    <m/>
  </r>
  <r>
    <x v="19"/>
    <x v="6"/>
    <x v="261"/>
    <x v="3"/>
    <x v="10"/>
    <n v="0"/>
    <m/>
    <m/>
    <m/>
    <m/>
    <n v="0"/>
    <m/>
  </r>
  <r>
    <x v="19"/>
    <x v="6"/>
    <x v="261"/>
    <x v="3"/>
    <x v="5"/>
    <n v="0"/>
    <m/>
    <m/>
    <m/>
    <m/>
    <n v="0"/>
    <m/>
  </r>
  <r>
    <x v="19"/>
    <x v="6"/>
    <x v="261"/>
    <x v="3"/>
    <x v="15"/>
    <n v="0"/>
    <m/>
    <m/>
    <m/>
    <m/>
    <n v="0"/>
    <m/>
  </r>
  <r>
    <x v="19"/>
    <x v="6"/>
    <x v="160"/>
    <x v="3"/>
    <x v="10"/>
    <n v="0"/>
    <m/>
    <m/>
    <m/>
    <m/>
    <n v="0"/>
    <m/>
  </r>
  <r>
    <x v="19"/>
    <x v="6"/>
    <x v="160"/>
    <x v="3"/>
    <x v="5"/>
    <n v="0"/>
    <m/>
    <m/>
    <m/>
    <m/>
    <n v="0"/>
    <m/>
  </r>
  <r>
    <x v="19"/>
    <x v="6"/>
    <x v="160"/>
    <x v="3"/>
    <x v="15"/>
    <n v="0"/>
    <m/>
    <m/>
    <m/>
    <m/>
    <n v="0"/>
    <m/>
  </r>
  <r>
    <x v="19"/>
    <x v="6"/>
    <x v="80"/>
    <x v="3"/>
    <x v="10"/>
    <n v="0"/>
    <m/>
    <m/>
    <m/>
    <m/>
    <n v="0"/>
    <m/>
  </r>
  <r>
    <x v="19"/>
    <x v="6"/>
    <x v="80"/>
    <x v="3"/>
    <x v="5"/>
    <n v="0"/>
    <m/>
    <m/>
    <m/>
    <m/>
    <n v="0"/>
    <m/>
  </r>
  <r>
    <x v="19"/>
    <x v="6"/>
    <x v="80"/>
    <x v="3"/>
    <x v="15"/>
    <n v="0"/>
    <m/>
    <m/>
    <m/>
    <m/>
    <n v="0"/>
    <m/>
  </r>
  <r>
    <x v="19"/>
    <x v="6"/>
    <x v="44"/>
    <x v="3"/>
    <x v="10"/>
    <n v="0"/>
    <m/>
    <m/>
    <m/>
    <m/>
    <n v="0"/>
    <m/>
  </r>
  <r>
    <x v="19"/>
    <x v="6"/>
    <x v="44"/>
    <x v="3"/>
    <x v="5"/>
    <n v="0"/>
    <m/>
    <m/>
    <m/>
    <m/>
    <n v="0"/>
    <m/>
  </r>
  <r>
    <x v="19"/>
    <x v="6"/>
    <x v="44"/>
    <x v="3"/>
    <x v="15"/>
    <n v="0"/>
    <m/>
    <m/>
    <m/>
    <m/>
    <n v="0"/>
    <m/>
  </r>
  <r>
    <x v="19"/>
    <x v="6"/>
    <x v="90"/>
    <x v="3"/>
    <x v="10"/>
    <n v="0"/>
    <m/>
    <m/>
    <m/>
    <m/>
    <n v="0"/>
    <m/>
  </r>
  <r>
    <x v="19"/>
    <x v="6"/>
    <x v="90"/>
    <x v="3"/>
    <x v="5"/>
    <n v="0"/>
    <m/>
    <m/>
    <m/>
    <m/>
    <n v="0"/>
    <m/>
  </r>
  <r>
    <x v="19"/>
    <x v="6"/>
    <x v="90"/>
    <x v="3"/>
    <x v="15"/>
    <n v="0"/>
    <m/>
    <m/>
    <m/>
    <m/>
    <n v="0"/>
    <m/>
  </r>
  <r>
    <x v="19"/>
    <x v="6"/>
    <x v="177"/>
    <x v="3"/>
    <x v="10"/>
    <n v="0"/>
    <m/>
    <m/>
    <m/>
    <m/>
    <n v="0"/>
    <m/>
  </r>
  <r>
    <x v="19"/>
    <x v="6"/>
    <x v="177"/>
    <x v="3"/>
    <x v="5"/>
    <n v="0"/>
    <m/>
    <m/>
    <m/>
    <m/>
    <n v="0"/>
    <m/>
  </r>
  <r>
    <x v="19"/>
    <x v="6"/>
    <x v="177"/>
    <x v="3"/>
    <x v="15"/>
    <n v="0"/>
    <m/>
    <m/>
    <m/>
    <m/>
    <n v="0"/>
    <m/>
  </r>
  <r>
    <x v="19"/>
    <x v="6"/>
    <x v="61"/>
    <x v="3"/>
    <x v="10"/>
    <n v="0"/>
    <m/>
    <m/>
    <m/>
    <m/>
    <n v="0"/>
    <m/>
  </r>
  <r>
    <x v="19"/>
    <x v="6"/>
    <x v="61"/>
    <x v="3"/>
    <x v="5"/>
    <n v="0"/>
    <m/>
    <m/>
    <m/>
    <m/>
    <n v="0"/>
    <m/>
  </r>
  <r>
    <x v="19"/>
    <x v="6"/>
    <x v="61"/>
    <x v="3"/>
    <x v="15"/>
    <n v="0"/>
    <m/>
    <m/>
    <m/>
    <m/>
    <n v="0"/>
    <m/>
  </r>
  <r>
    <x v="19"/>
    <x v="6"/>
    <x v="105"/>
    <x v="3"/>
    <x v="10"/>
    <n v="0"/>
    <m/>
    <m/>
    <m/>
    <m/>
    <n v="0"/>
    <m/>
  </r>
  <r>
    <x v="19"/>
    <x v="6"/>
    <x v="105"/>
    <x v="3"/>
    <x v="5"/>
    <n v="0"/>
    <m/>
    <m/>
    <m/>
    <m/>
    <n v="0"/>
    <m/>
  </r>
  <r>
    <x v="19"/>
    <x v="6"/>
    <x v="105"/>
    <x v="3"/>
    <x v="15"/>
    <n v="0"/>
    <m/>
    <m/>
    <m/>
    <m/>
    <n v="0"/>
    <m/>
  </r>
  <r>
    <x v="19"/>
    <x v="6"/>
    <x v="138"/>
    <x v="3"/>
    <x v="10"/>
    <n v="0"/>
    <m/>
    <m/>
    <m/>
    <m/>
    <n v="0"/>
    <m/>
  </r>
  <r>
    <x v="19"/>
    <x v="6"/>
    <x v="138"/>
    <x v="3"/>
    <x v="5"/>
    <n v="0"/>
    <m/>
    <m/>
    <m/>
    <m/>
    <n v="0"/>
    <m/>
  </r>
  <r>
    <x v="19"/>
    <x v="6"/>
    <x v="138"/>
    <x v="3"/>
    <x v="15"/>
    <n v="0"/>
    <m/>
    <m/>
    <m/>
    <m/>
    <n v="0"/>
    <m/>
  </r>
  <r>
    <x v="19"/>
    <x v="8"/>
    <x v="136"/>
    <x v="3"/>
    <x v="10"/>
    <n v="0"/>
    <m/>
    <m/>
    <m/>
    <m/>
    <n v="0"/>
    <m/>
  </r>
  <r>
    <x v="19"/>
    <x v="8"/>
    <x v="136"/>
    <x v="3"/>
    <x v="5"/>
    <n v="0"/>
    <m/>
    <m/>
    <m/>
    <m/>
    <n v="0"/>
    <m/>
  </r>
  <r>
    <x v="19"/>
    <x v="8"/>
    <x v="136"/>
    <x v="3"/>
    <x v="15"/>
    <n v="0"/>
    <m/>
    <m/>
    <m/>
    <m/>
    <n v="0"/>
    <m/>
  </r>
  <r>
    <x v="19"/>
    <x v="8"/>
    <x v="182"/>
    <x v="3"/>
    <x v="10"/>
    <n v="0"/>
    <m/>
    <m/>
    <m/>
    <m/>
    <n v="0"/>
    <m/>
  </r>
  <r>
    <x v="19"/>
    <x v="8"/>
    <x v="182"/>
    <x v="3"/>
    <x v="5"/>
    <n v="0"/>
    <m/>
    <m/>
    <m/>
    <m/>
    <n v="0"/>
    <m/>
  </r>
  <r>
    <x v="19"/>
    <x v="8"/>
    <x v="182"/>
    <x v="3"/>
    <x v="15"/>
    <n v="0"/>
    <m/>
    <m/>
    <m/>
    <m/>
    <n v="0"/>
    <m/>
  </r>
  <r>
    <x v="19"/>
    <x v="8"/>
    <x v="262"/>
    <x v="3"/>
    <x v="10"/>
    <n v="0"/>
    <m/>
    <m/>
    <m/>
    <m/>
    <n v="0"/>
    <m/>
  </r>
  <r>
    <x v="19"/>
    <x v="8"/>
    <x v="262"/>
    <x v="3"/>
    <x v="5"/>
    <n v="0"/>
    <m/>
    <m/>
    <m/>
    <m/>
    <n v="0"/>
    <m/>
  </r>
  <r>
    <x v="19"/>
    <x v="8"/>
    <x v="262"/>
    <x v="3"/>
    <x v="15"/>
    <n v="0"/>
    <m/>
    <m/>
    <m/>
    <m/>
    <n v="0"/>
    <m/>
  </r>
  <r>
    <x v="19"/>
    <x v="8"/>
    <x v="179"/>
    <x v="3"/>
    <x v="10"/>
    <n v="0"/>
    <m/>
    <m/>
    <m/>
    <m/>
    <n v="0"/>
    <m/>
  </r>
  <r>
    <x v="19"/>
    <x v="8"/>
    <x v="179"/>
    <x v="3"/>
    <x v="5"/>
    <n v="0"/>
    <m/>
    <m/>
    <m/>
    <m/>
    <n v="0"/>
    <m/>
  </r>
  <r>
    <x v="19"/>
    <x v="8"/>
    <x v="179"/>
    <x v="3"/>
    <x v="15"/>
    <n v="0"/>
    <m/>
    <m/>
    <m/>
    <m/>
    <n v="0"/>
    <m/>
  </r>
  <r>
    <x v="19"/>
    <x v="8"/>
    <x v="135"/>
    <x v="3"/>
    <x v="10"/>
    <n v="0"/>
    <m/>
    <m/>
    <m/>
    <m/>
    <n v="0"/>
    <m/>
  </r>
  <r>
    <x v="19"/>
    <x v="8"/>
    <x v="135"/>
    <x v="3"/>
    <x v="5"/>
    <n v="0"/>
    <m/>
    <m/>
    <m/>
    <m/>
    <n v="0"/>
    <m/>
  </r>
  <r>
    <x v="19"/>
    <x v="8"/>
    <x v="135"/>
    <x v="3"/>
    <x v="15"/>
    <n v="0"/>
    <m/>
    <m/>
    <m/>
    <m/>
    <n v="0"/>
    <m/>
  </r>
  <r>
    <x v="19"/>
    <x v="8"/>
    <x v="114"/>
    <x v="3"/>
    <x v="10"/>
    <n v="0"/>
    <m/>
    <m/>
    <m/>
    <m/>
    <n v="0"/>
    <m/>
  </r>
  <r>
    <x v="19"/>
    <x v="8"/>
    <x v="114"/>
    <x v="3"/>
    <x v="5"/>
    <n v="0"/>
    <m/>
    <m/>
    <m/>
    <m/>
    <n v="0"/>
    <m/>
  </r>
  <r>
    <x v="19"/>
    <x v="8"/>
    <x v="114"/>
    <x v="3"/>
    <x v="15"/>
    <n v="0"/>
    <m/>
    <m/>
    <m/>
    <m/>
    <n v="0"/>
    <m/>
  </r>
  <r>
    <x v="19"/>
    <x v="8"/>
    <x v="175"/>
    <x v="3"/>
    <x v="10"/>
    <n v="0"/>
    <m/>
    <m/>
    <m/>
    <m/>
    <n v="0"/>
    <m/>
  </r>
  <r>
    <x v="19"/>
    <x v="8"/>
    <x v="175"/>
    <x v="3"/>
    <x v="5"/>
    <n v="0"/>
    <m/>
    <m/>
    <m/>
    <m/>
    <n v="0"/>
    <m/>
  </r>
  <r>
    <x v="19"/>
    <x v="8"/>
    <x v="175"/>
    <x v="3"/>
    <x v="15"/>
    <n v="0"/>
    <m/>
    <m/>
    <m/>
    <m/>
    <n v="0"/>
    <m/>
  </r>
  <r>
    <x v="19"/>
    <x v="8"/>
    <x v="221"/>
    <x v="3"/>
    <x v="10"/>
    <n v="0"/>
    <m/>
    <m/>
    <m/>
    <m/>
    <n v="0"/>
    <m/>
  </r>
  <r>
    <x v="19"/>
    <x v="8"/>
    <x v="221"/>
    <x v="3"/>
    <x v="5"/>
    <n v="0"/>
    <m/>
    <m/>
    <m/>
    <m/>
    <n v="0"/>
    <m/>
  </r>
  <r>
    <x v="19"/>
    <x v="8"/>
    <x v="221"/>
    <x v="3"/>
    <x v="15"/>
    <n v="0"/>
    <m/>
    <m/>
    <m/>
    <m/>
    <n v="0"/>
    <m/>
  </r>
  <r>
    <x v="19"/>
    <x v="8"/>
    <x v="102"/>
    <x v="3"/>
    <x v="10"/>
    <n v="0"/>
    <m/>
    <m/>
    <m/>
    <m/>
    <n v="0"/>
    <m/>
  </r>
  <r>
    <x v="19"/>
    <x v="8"/>
    <x v="102"/>
    <x v="3"/>
    <x v="5"/>
    <n v="0"/>
    <m/>
    <m/>
    <m/>
    <m/>
    <n v="0"/>
    <m/>
  </r>
  <r>
    <x v="19"/>
    <x v="8"/>
    <x v="102"/>
    <x v="3"/>
    <x v="15"/>
    <n v="0"/>
    <m/>
    <m/>
    <m/>
    <m/>
    <n v="0"/>
    <m/>
  </r>
  <r>
    <x v="19"/>
    <x v="8"/>
    <x v="71"/>
    <x v="3"/>
    <x v="10"/>
    <n v="0"/>
    <m/>
    <m/>
    <m/>
    <m/>
    <n v="0"/>
    <m/>
  </r>
  <r>
    <x v="19"/>
    <x v="8"/>
    <x v="71"/>
    <x v="3"/>
    <x v="5"/>
    <n v="0"/>
    <m/>
    <m/>
    <m/>
    <m/>
    <n v="0"/>
    <m/>
  </r>
  <r>
    <x v="19"/>
    <x v="8"/>
    <x v="71"/>
    <x v="3"/>
    <x v="15"/>
    <n v="0"/>
    <m/>
    <m/>
    <m/>
    <m/>
    <n v="0"/>
    <m/>
  </r>
  <r>
    <x v="19"/>
    <x v="8"/>
    <x v="222"/>
    <x v="3"/>
    <x v="10"/>
    <n v="0"/>
    <m/>
    <m/>
    <m/>
    <m/>
    <n v="0"/>
    <m/>
  </r>
  <r>
    <x v="19"/>
    <x v="8"/>
    <x v="222"/>
    <x v="3"/>
    <x v="5"/>
    <n v="0"/>
    <m/>
    <m/>
    <m/>
    <m/>
    <n v="0"/>
    <m/>
  </r>
  <r>
    <x v="19"/>
    <x v="8"/>
    <x v="222"/>
    <x v="3"/>
    <x v="15"/>
    <n v="0"/>
    <m/>
    <m/>
    <m/>
    <m/>
    <n v="0"/>
    <m/>
  </r>
  <r>
    <x v="19"/>
    <x v="8"/>
    <x v="251"/>
    <x v="3"/>
    <x v="10"/>
    <n v="0"/>
    <m/>
    <m/>
    <m/>
    <m/>
    <n v="0"/>
    <m/>
  </r>
  <r>
    <x v="19"/>
    <x v="8"/>
    <x v="251"/>
    <x v="3"/>
    <x v="5"/>
    <n v="0"/>
    <m/>
    <m/>
    <m/>
    <m/>
    <n v="0"/>
    <m/>
  </r>
  <r>
    <x v="19"/>
    <x v="8"/>
    <x v="251"/>
    <x v="3"/>
    <x v="15"/>
    <n v="0"/>
    <m/>
    <m/>
    <m/>
    <m/>
    <n v="0"/>
    <m/>
  </r>
  <r>
    <x v="19"/>
    <x v="8"/>
    <x v="171"/>
    <x v="3"/>
    <x v="10"/>
    <n v="0"/>
    <m/>
    <m/>
    <m/>
    <m/>
    <n v="0"/>
    <m/>
  </r>
  <r>
    <x v="19"/>
    <x v="8"/>
    <x v="171"/>
    <x v="3"/>
    <x v="5"/>
    <n v="0"/>
    <m/>
    <m/>
    <m/>
    <m/>
    <n v="0"/>
    <m/>
  </r>
  <r>
    <x v="19"/>
    <x v="8"/>
    <x v="171"/>
    <x v="3"/>
    <x v="15"/>
    <n v="0"/>
    <m/>
    <m/>
    <m/>
    <m/>
    <n v="0"/>
    <m/>
  </r>
  <r>
    <x v="19"/>
    <x v="8"/>
    <x v="83"/>
    <x v="3"/>
    <x v="10"/>
    <n v="0"/>
    <m/>
    <m/>
    <m/>
    <m/>
    <n v="0"/>
    <m/>
  </r>
  <r>
    <x v="19"/>
    <x v="8"/>
    <x v="83"/>
    <x v="3"/>
    <x v="5"/>
    <n v="0"/>
    <m/>
    <m/>
    <m/>
    <m/>
    <n v="0"/>
    <m/>
  </r>
  <r>
    <x v="19"/>
    <x v="8"/>
    <x v="83"/>
    <x v="3"/>
    <x v="15"/>
    <n v="0"/>
    <m/>
    <m/>
    <m/>
    <m/>
    <n v="0"/>
    <m/>
  </r>
  <r>
    <x v="19"/>
    <x v="10"/>
    <x v="109"/>
    <x v="3"/>
    <x v="10"/>
    <n v="0"/>
    <m/>
    <m/>
    <m/>
    <m/>
    <n v="0"/>
    <m/>
  </r>
  <r>
    <x v="19"/>
    <x v="10"/>
    <x v="109"/>
    <x v="3"/>
    <x v="5"/>
    <n v="0"/>
    <m/>
    <m/>
    <m/>
    <m/>
    <n v="0"/>
    <m/>
  </r>
  <r>
    <x v="19"/>
    <x v="10"/>
    <x v="109"/>
    <x v="3"/>
    <x v="15"/>
    <n v="0"/>
    <m/>
    <m/>
    <m/>
    <m/>
    <n v="0"/>
    <m/>
  </r>
  <r>
    <x v="19"/>
    <x v="10"/>
    <x v="144"/>
    <x v="3"/>
    <x v="10"/>
    <n v="0"/>
    <m/>
    <m/>
    <m/>
    <m/>
    <n v="0"/>
    <m/>
  </r>
  <r>
    <x v="19"/>
    <x v="10"/>
    <x v="144"/>
    <x v="3"/>
    <x v="5"/>
    <n v="0"/>
    <m/>
    <m/>
    <m/>
    <m/>
    <n v="0"/>
    <m/>
  </r>
  <r>
    <x v="19"/>
    <x v="10"/>
    <x v="144"/>
    <x v="3"/>
    <x v="15"/>
    <n v="0"/>
    <m/>
    <m/>
    <m/>
    <m/>
    <n v="0"/>
    <m/>
  </r>
  <r>
    <x v="19"/>
    <x v="10"/>
    <x v="151"/>
    <x v="3"/>
    <x v="10"/>
    <n v="0"/>
    <m/>
    <m/>
    <m/>
    <m/>
    <n v="0"/>
    <m/>
  </r>
  <r>
    <x v="19"/>
    <x v="10"/>
    <x v="151"/>
    <x v="3"/>
    <x v="5"/>
    <n v="0"/>
    <m/>
    <m/>
    <m/>
    <m/>
    <n v="0"/>
    <m/>
  </r>
  <r>
    <x v="19"/>
    <x v="10"/>
    <x v="151"/>
    <x v="3"/>
    <x v="15"/>
    <n v="0"/>
    <m/>
    <m/>
    <m/>
    <m/>
    <n v="0"/>
    <m/>
  </r>
  <r>
    <x v="19"/>
    <x v="4"/>
    <x v="36"/>
    <x v="3"/>
    <x v="10"/>
    <n v="551393"/>
    <m/>
    <m/>
    <m/>
    <m/>
    <n v="551393"/>
    <m/>
  </r>
  <r>
    <x v="19"/>
    <x v="4"/>
    <x v="36"/>
    <x v="3"/>
    <x v="5"/>
    <n v="114735"/>
    <m/>
    <m/>
    <m/>
    <m/>
    <n v="114735"/>
    <m/>
  </r>
  <r>
    <x v="19"/>
    <x v="4"/>
    <x v="36"/>
    <x v="3"/>
    <x v="15"/>
    <n v="156235"/>
    <m/>
    <m/>
    <m/>
    <m/>
    <n v="156235"/>
    <m/>
  </r>
  <r>
    <x v="19"/>
    <x v="4"/>
    <x v="57"/>
    <x v="3"/>
    <x v="10"/>
    <n v="94326"/>
    <m/>
    <m/>
    <m/>
    <m/>
    <n v="94326"/>
    <m/>
  </r>
  <r>
    <x v="19"/>
    <x v="4"/>
    <x v="57"/>
    <x v="3"/>
    <x v="5"/>
    <n v="25488"/>
    <m/>
    <m/>
    <m/>
    <m/>
    <n v="25488"/>
    <m/>
  </r>
  <r>
    <x v="19"/>
    <x v="4"/>
    <x v="57"/>
    <x v="3"/>
    <x v="15"/>
    <n v="412833"/>
    <m/>
    <m/>
    <m/>
    <m/>
    <n v="412833"/>
    <m/>
  </r>
  <r>
    <x v="19"/>
    <x v="4"/>
    <x v="35"/>
    <x v="3"/>
    <x v="10"/>
    <n v="383644"/>
    <m/>
    <m/>
    <m/>
    <m/>
    <n v="383644"/>
    <m/>
  </r>
  <r>
    <x v="19"/>
    <x v="4"/>
    <x v="35"/>
    <x v="3"/>
    <x v="5"/>
    <n v="151171"/>
    <m/>
    <m/>
    <m/>
    <m/>
    <n v="151171"/>
    <m/>
  </r>
  <r>
    <x v="19"/>
    <x v="4"/>
    <x v="35"/>
    <x v="3"/>
    <x v="15"/>
    <n v="691803"/>
    <m/>
    <m/>
    <m/>
    <m/>
    <n v="691803"/>
    <m/>
  </r>
  <r>
    <x v="19"/>
    <x v="4"/>
    <x v="34"/>
    <x v="3"/>
    <x v="10"/>
    <n v="119180"/>
    <m/>
    <m/>
    <m/>
    <m/>
    <n v="119180"/>
    <m/>
  </r>
  <r>
    <x v="19"/>
    <x v="4"/>
    <x v="34"/>
    <x v="3"/>
    <x v="5"/>
    <n v="0"/>
    <m/>
    <m/>
    <m/>
    <m/>
    <n v="0"/>
    <m/>
  </r>
  <r>
    <x v="19"/>
    <x v="4"/>
    <x v="34"/>
    <x v="3"/>
    <x v="15"/>
    <n v="798219"/>
    <m/>
    <m/>
    <m/>
    <m/>
    <n v="798219"/>
    <m/>
  </r>
  <r>
    <x v="19"/>
    <x v="4"/>
    <x v="155"/>
    <x v="3"/>
    <x v="10"/>
    <n v="0"/>
    <m/>
    <m/>
    <m/>
    <m/>
    <n v="0"/>
    <m/>
  </r>
  <r>
    <x v="19"/>
    <x v="4"/>
    <x v="155"/>
    <x v="3"/>
    <x v="5"/>
    <n v="0"/>
    <m/>
    <m/>
    <m/>
    <m/>
    <n v="0"/>
    <m/>
  </r>
  <r>
    <x v="19"/>
    <x v="4"/>
    <x v="155"/>
    <x v="3"/>
    <x v="15"/>
    <n v="0"/>
    <m/>
    <m/>
    <m/>
    <m/>
    <n v="0"/>
    <m/>
  </r>
  <r>
    <x v="19"/>
    <x v="4"/>
    <x v="65"/>
    <x v="3"/>
    <x v="10"/>
    <n v="103339"/>
    <m/>
    <m/>
    <m/>
    <m/>
    <n v="103339"/>
    <m/>
  </r>
  <r>
    <x v="19"/>
    <x v="4"/>
    <x v="65"/>
    <x v="3"/>
    <x v="5"/>
    <n v="28231"/>
    <m/>
    <m/>
    <m/>
    <m/>
    <n v="28231"/>
    <m/>
  </r>
  <r>
    <x v="19"/>
    <x v="4"/>
    <x v="65"/>
    <x v="3"/>
    <x v="15"/>
    <n v="432853"/>
    <m/>
    <m/>
    <m/>
    <m/>
    <n v="432853"/>
    <m/>
  </r>
  <r>
    <x v="19"/>
    <x v="4"/>
    <x v="53"/>
    <x v="3"/>
    <x v="10"/>
    <n v="0"/>
    <m/>
    <m/>
    <m/>
    <m/>
    <n v="0"/>
    <m/>
  </r>
  <r>
    <x v="19"/>
    <x v="4"/>
    <x v="53"/>
    <x v="3"/>
    <x v="5"/>
    <n v="0"/>
    <m/>
    <m/>
    <m/>
    <m/>
    <n v="0"/>
    <m/>
  </r>
  <r>
    <x v="19"/>
    <x v="4"/>
    <x v="53"/>
    <x v="3"/>
    <x v="15"/>
    <n v="80320"/>
    <m/>
    <m/>
    <m/>
    <m/>
    <n v="80320"/>
    <m/>
  </r>
  <r>
    <x v="19"/>
    <x v="4"/>
    <x v="45"/>
    <x v="3"/>
    <x v="10"/>
    <n v="19772"/>
    <m/>
    <m/>
    <m/>
    <m/>
    <n v="19772"/>
    <m/>
  </r>
  <r>
    <x v="19"/>
    <x v="4"/>
    <x v="45"/>
    <x v="3"/>
    <x v="5"/>
    <n v="0"/>
    <m/>
    <m/>
    <m/>
    <m/>
    <n v="0"/>
    <m/>
  </r>
  <r>
    <x v="19"/>
    <x v="4"/>
    <x v="45"/>
    <x v="3"/>
    <x v="15"/>
    <n v="48832"/>
    <m/>
    <m/>
    <m/>
    <m/>
    <n v="48832"/>
    <m/>
  </r>
  <r>
    <x v="19"/>
    <x v="4"/>
    <x v="27"/>
    <x v="3"/>
    <x v="10"/>
    <n v="221243"/>
    <m/>
    <m/>
    <m/>
    <m/>
    <n v="221243"/>
    <m/>
  </r>
  <r>
    <x v="19"/>
    <x v="4"/>
    <x v="27"/>
    <x v="3"/>
    <x v="5"/>
    <n v="0"/>
    <m/>
    <m/>
    <m/>
    <m/>
    <n v="0"/>
    <m/>
  </r>
  <r>
    <x v="19"/>
    <x v="4"/>
    <x v="27"/>
    <x v="3"/>
    <x v="15"/>
    <n v="721357"/>
    <m/>
    <m/>
    <m/>
    <m/>
    <n v="721357"/>
    <m/>
  </r>
  <r>
    <x v="19"/>
    <x v="4"/>
    <x v="17"/>
    <x v="3"/>
    <x v="10"/>
    <n v="494226"/>
    <m/>
    <m/>
    <m/>
    <m/>
    <n v="494226"/>
    <m/>
  </r>
  <r>
    <x v="19"/>
    <x v="4"/>
    <x v="17"/>
    <x v="3"/>
    <x v="5"/>
    <n v="41465"/>
    <m/>
    <m/>
    <m/>
    <m/>
    <n v="41465"/>
    <m/>
  </r>
  <r>
    <x v="19"/>
    <x v="4"/>
    <x v="17"/>
    <x v="3"/>
    <x v="15"/>
    <n v="873797"/>
    <m/>
    <m/>
    <m/>
    <m/>
    <n v="873797"/>
    <m/>
  </r>
  <r>
    <x v="19"/>
    <x v="4"/>
    <x v="56"/>
    <x v="3"/>
    <x v="10"/>
    <n v="14791"/>
    <m/>
    <m/>
    <m/>
    <m/>
    <n v="14791"/>
    <m/>
  </r>
  <r>
    <x v="19"/>
    <x v="4"/>
    <x v="56"/>
    <x v="3"/>
    <x v="5"/>
    <n v="0"/>
    <m/>
    <m/>
    <m/>
    <m/>
    <n v="0"/>
    <m/>
  </r>
  <r>
    <x v="19"/>
    <x v="4"/>
    <x v="56"/>
    <x v="3"/>
    <x v="15"/>
    <n v="31673"/>
    <m/>
    <m/>
    <m/>
    <m/>
    <n v="31673"/>
    <m/>
  </r>
  <r>
    <x v="19"/>
    <x v="4"/>
    <x v="73"/>
    <x v="3"/>
    <x v="10"/>
    <n v="0"/>
    <m/>
    <m/>
    <m/>
    <m/>
    <n v="0"/>
    <m/>
  </r>
  <r>
    <x v="19"/>
    <x v="4"/>
    <x v="73"/>
    <x v="3"/>
    <x v="5"/>
    <n v="52270"/>
    <m/>
    <m/>
    <m/>
    <m/>
    <n v="52270"/>
    <m/>
  </r>
  <r>
    <x v="19"/>
    <x v="4"/>
    <x v="73"/>
    <x v="3"/>
    <x v="15"/>
    <n v="66465"/>
    <m/>
    <m/>
    <m/>
    <m/>
    <n v="66465"/>
    <m/>
  </r>
  <r>
    <x v="19"/>
    <x v="2"/>
    <x v="87"/>
    <x v="3"/>
    <x v="10"/>
    <n v="0"/>
    <m/>
    <m/>
    <m/>
    <m/>
    <n v="0"/>
    <m/>
  </r>
  <r>
    <x v="19"/>
    <x v="2"/>
    <x v="87"/>
    <x v="3"/>
    <x v="5"/>
    <n v="0"/>
    <m/>
    <m/>
    <m/>
    <m/>
    <n v="0"/>
    <m/>
  </r>
  <r>
    <x v="19"/>
    <x v="2"/>
    <x v="87"/>
    <x v="3"/>
    <x v="15"/>
    <n v="0"/>
    <m/>
    <m/>
    <m/>
    <m/>
    <n v="0"/>
    <m/>
  </r>
  <r>
    <x v="19"/>
    <x v="2"/>
    <x v="84"/>
    <x v="3"/>
    <x v="10"/>
    <n v="19328"/>
    <m/>
    <m/>
    <m/>
    <m/>
    <n v="19328"/>
    <m/>
  </r>
  <r>
    <x v="19"/>
    <x v="2"/>
    <x v="84"/>
    <x v="3"/>
    <x v="5"/>
    <n v="0"/>
    <m/>
    <m/>
    <m/>
    <m/>
    <n v="0"/>
    <m/>
  </r>
  <r>
    <x v="19"/>
    <x v="2"/>
    <x v="84"/>
    <x v="3"/>
    <x v="15"/>
    <n v="36161"/>
    <m/>
    <m/>
    <m/>
    <m/>
    <n v="36161"/>
    <m/>
  </r>
  <r>
    <x v="19"/>
    <x v="2"/>
    <x v="20"/>
    <x v="3"/>
    <x v="10"/>
    <n v="34780"/>
    <m/>
    <m/>
    <m/>
    <m/>
    <n v="34780"/>
    <m/>
  </r>
  <r>
    <x v="19"/>
    <x v="2"/>
    <x v="20"/>
    <x v="3"/>
    <x v="5"/>
    <n v="234464"/>
    <m/>
    <m/>
    <m/>
    <m/>
    <n v="234464"/>
    <m/>
  </r>
  <r>
    <x v="19"/>
    <x v="2"/>
    <x v="20"/>
    <x v="3"/>
    <x v="15"/>
    <n v="132890"/>
    <m/>
    <m/>
    <m/>
    <m/>
    <n v="132890"/>
    <m/>
  </r>
  <r>
    <x v="19"/>
    <x v="2"/>
    <x v="49"/>
    <x v="3"/>
    <x v="10"/>
    <n v="0"/>
    <m/>
    <m/>
    <m/>
    <m/>
    <n v="0"/>
    <m/>
  </r>
  <r>
    <x v="19"/>
    <x v="2"/>
    <x v="49"/>
    <x v="3"/>
    <x v="5"/>
    <n v="0"/>
    <m/>
    <m/>
    <m/>
    <m/>
    <n v="0"/>
    <m/>
  </r>
  <r>
    <x v="19"/>
    <x v="2"/>
    <x v="49"/>
    <x v="3"/>
    <x v="15"/>
    <n v="13977"/>
    <m/>
    <m/>
    <m/>
    <m/>
    <n v="13977"/>
    <m/>
  </r>
  <r>
    <x v="19"/>
    <x v="2"/>
    <x v="10"/>
    <x v="3"/>
    <x v="10"/>
    <n v="0"/>
    <m/>
    <m/>
    <m/>
    <m/>
    <n v="0"/>
    <m/>
  </r>
  <r>
    <x v="19"/>
    <x v="2"/>
    <x v="10"/>
    <x v="3"/>
    <x v="5"/>
    <n v="127606"/>
    <m/>
    <m/>
    <m/>
    <m/>
    <n v="127606"/>
    <m/>
  </r>
  <r>
    <x v="19"/>
    <x v="2"/>
    <x v="10"/>
    <x v="3"/>
    <x v="15"/>
    <n v="423538"/>
    <m/>
    <m/>
    <m/>
    <m/>
    <n v="423538"/>
    <m/>
  </r>
  <r>
    <x v="19"/>
    <x v="2"/>
    <x v="110"/>
    <x v="3"/>
    <x v="10"/>
    <n v="0"/>
    <m/>
    <m/>
    <m/>
    <m/>
    <n v="0"/>
    <m/>
  </r>
  <r>
    <x v="19"/>
    <x v="2"/>
    <x v="110"/>
    <x v="3"/>
    <x v="5"/>
    <n v="0"/>
    <m/>
    <m/>
    <m/>
    <m/>
    <n v="0"/>
    <m/>
  </r>
  <r>
    <x v="19"/>
    <x v="2"/>
    <x v="110"/>
    <x v="3"/>
    <x v="15"/>
    <n v="0"/>
    <m/>
    <m/>
    <m/>
    <m/>
    <n v="0"/>
    <m/>
  </r>
  <r>
    <x v="19"/>
    <x v="2"/>
    <x v="88"/>
    <x v="3"/>
    <x v="10"/>
    <n v="0"/>
    <m/>
    <m/>
    <m/>
    <m/>
    <n v="0"/>
    <m/>
  </r>
  <r>
    <x v="19"/>
    <x v="2"/>
    <x v="88"/>
    <x v="3"/>
    <x v="5"/>
    <n v="0"/>
    <m/>
    <m/>
    <m/>
    <m/>
    <n v="0"/>
    <m/>
  </r>
  <r>
    <x v="19"/>
    <x v="2"/>
    <x v="88"/>
    <x v="3"/>
    <x v="15"/>
    <n v="269418"/>
    <m/>
    <m/>
    <m/>
    <m/>
    <n v="269418"/>
    <m/>
  </r>
  <r>
    <x v="19"/>
    <x v="2"/>
    <x v="48"/>
    <x v="3"/>
    <x v="10"/>
    <n v="354511"/>
    <m/>
    <m/>
    <m/>
    <m/>
    <n v="354511"/>
    <m/>
  </r>
  <r>
    <x v="19"/>
    <x v="2"/>
    <x v="48"/>
    <x v="3"/>
    <x v="5"/>
    <n v="176600"/>
    <m/>
    <m/>
    <m/>
    <m/>
    <n v="176600"/>
    <m/>
  </r>
  <r>
    <x v="19"/>
    <x v="2"/>
    <x v="48"/>
    <x v="3"/>
    <x v="15"/>
    <n v="315710"/>
    <m/>
    <m/>
    <m/>
    <m/>
    <n v="315710"/>
    <m/>
  </r>
  <r>
    <x v="19"/>
    <x v="2"/>
    <x v="47"/>
    <x v="3"/>
    <x v="10"/>
    <n v="51524"/>
    <m/>
    <m/>
    <m/>
    <m/>
    <n v="51524"/>
    <m/>
  </r>
  <r>
    <x v="19"/>
    <x v="2"/>
    <x v="47"/>
    <x v="3"/>
    <x v="5"/>
    <n v="0"/>
    <m/>
    <m/>
    <m/>
    <m/>
    <n v="0"/>
    <m/>
  </r>
  <r>
    <x v="19"/>
    <x v="2"/>
    <x v="47"/>
    <x v="3"/>
    <x v="15"/>
    <n v="311529"/>
    <m/>
    <m/>
    <m/>
    <m/>
    <n v="311529"/>
    <m/>
  </r>
  <r>
    <x v="19"/>
    <x v="2"/>
    <x v="58"/>
    <x v="3"/>
    <x v="10"/>
    <n v="26932"/>
    <m/>
    <m/>
    <m/>
    <m/>
    <n v="26932"/>
    <m/>
  </r>
  <r>
    <x v="19"/>
    <x v="2"/>
    <x v="58"/>
    <x v="3"/>
    <x v="5"/>
    <n v="0"/>
    <m/>
    <m/>
    <m/>
    <m/>
    <n v="0"/>
    <m/>
  </r>
  <r>
    <x v="19"/>
    <x v="2"/>
    <x v="58"/>
    <x v="3"/>
    <x v="15"/>
    <n v="0"/>
    <m/>
    <m/>
    <m/>
    <m/>
    <n v="0"/>
    <m/>
  </r>
  <r>
    <x v="19"/>
    <x v="2"/>
    <x v="112"/>
    <x v="3"/>
    <x v="10"/>
    <n v="0"/>
    <m/>
    <m/>
    <m/>
    <m/>
    <n v="0"/>
    <m/>
  </r>
  <r>
    <x v="19"/>
    <x v="2"/>
    <x v="112"/>
    <x v="3"/>
    <x v="5"/>
    <n v="0"/>
    <m/>
    <m/>
    <m/>
    <m/>
    <n v="0"/>
    <m/>
  </r>
  <r>
    <x v="19"/>
    <x v="2"/>
    <x v="112"/>
    <x v="3"/>
    <x v="15"/>
    <n v="0"/>
    <m/>
    <m/>
    <m/>
    <m/>
    <n v="0"/>
    <m/>
  </r>
  <r>
    <x v="19"/>
    <x v="2"/>
    <x v="120"/>
    <x v="3"/>
    <x v="10"/>
    <n v="0"/>
    <m/>
    <m/>
    <m/>
    <m/>
    <n v="0"/>
    <m/>
  </r>
  <r>
    <x v="19"/>
    <x v="2"/>
    <x v="120"/>
    <x v="3"/>
    <x v="5"/>
    <n v="0"/>
    <m/>
    <m/>
    <m/>
    <m/>
    <n v="0"/>
    <m/>
  </r>
  <r>
    <x v="19"/>
    <x v="2"/>
    <x v="120"/>
    <x v="3"/>
    <x v="15"/>
    <n v="0"/>
    <m/>
    <m/>
    <m/>
    <m/>
    <n v="0"/>
    <m/>
  </r>
  <r>
    <x v="19"/>
    <x v="2"/>
    <x v="11"/>
    <x v="3"/>
    <x v="10"/>
    <n v="62195"/>
    <m/>
    <m/>
    <m/>
    <m/>
    <n v="62195"/>
    <m/>
  </r>
  <r>
    <x v="19"/>
    <x v="2"/>
    <x v="11"/>
    <x v="3"/>
    <x v="5"/>
    <n v="92227"/>
    <m/>
    <m/>
    <m/>
    <m/>
    <n v="92227"/>
    <m/>
  </r>
  <r>
    <x v="19"/>
    <x v="2"/>
    <x v="11"/>
    <x v="3"/>
    <x v="15"/>
    <n v="148681"/>
    <m/>
    <m/>
    <m/>
    <m/>
    <n v="148681"/>
    <m/>
  </r>
  <r>
    <x v="19"/>
    <x v="2"/>
    <x v="4"/>
    <x v="3"/>
    <x v="10"/>
    <n v="49643"/>
    <m/>
    <m/>
    <m/>
    <m/>
    <n v="49643"/>
    <m/>
  </r>
  <r>
    <x v="19"/>
    <x v="2"/>
    <x v="4"/>
    <x v="3"/>
    <x v="5"/>
    <n v="39381"/>
    <m/>
    <m/>
    <m/>
    <m/>
    <n v="39381"/>
    <m/>
  </r>
  <r>
    <x v="19"/>
    <x v="2"/>
    <x v="4"/>
    <x v="3"/>
    <x v="15"/>
    <n v="79462"/>
    <m/>
    <m/>
    <m/>
    <m/>
    <n v="79462"/>
    <m/>
  </r>
  <r>
    <x v="19"/>
    <x v="2"/>
    <x v="59"/>
    <x v="3"/>
    <x v="10"/>
    <n v="0"/>
    <m/>
    <m/>
    <m/>
    <m/>
    <n v="0"/>
    <m/>
  </r>
  <r>
    <x v="19"/>
    <x v="2"/>
    <x v="59"/>
    <x v="3"/>
    <x v="5"/>
    <n v="16091"/>
    <m/>
    <m/>
    <m/>
    <m/>
    <n v="16091"/>
    <m/>
  </r>
  <r>
    <x v="19"/>
    <x v="2"/>
    <x v="59"/>
    <x v="3"/>
    <x v="15"/>
    <n v="0"/>
    <m/>
    <m/>
    <m/>
    <m/>
    <n v="0"/>
    <m/>
  </r>
  <r>
    <x v="19"/>
    <x v="2"/>
    <x v="86"/>
    <x v="3"/>
    <x v="10"/>
    <n v="0"/>
    <m/>
    <m/>
    <m/>
    <m/>
    <n v="0"/>
    <m/>
  </r>
  <r>
    <x v="19"/>
    <x v="2"/>
    <x v="86"/>
    <x v="3"/>
    <x v="5"/>
    <n v="0"/>
    <m/>
    <m/>
    <m/>
    <m/>
    <n v="0"/>
    <m/>
  </r>
  <r>
    <x v="19"/>
    <x v="2"/>
    <x v="86"/>
    <x v="3"/>
    <x v="15"/>
    <n v="0"/>
    <m/>
    <m/>
    <m/>
    <m/>
    <n v="0"/>
    <m/>
  </r>
  <r>
    <x v="19"/>
    <x v="2"/>
    <x v="43"/>
    <x v="3"/>
    <x v="10"/>
    <n v="0"/>
    <m/>
    <m/>
    <m/>
    <m/>
    <n v="0"/>
    <m/>
  </r>
  <r>
    <x v="19"/>
    <x v="2"/>
    <x v="43"/>
    <x v="3"/>
    <x v="5"/>
    <n v="0"/>
    <m/>
    <m/>
    <m/>
    <m/>
    <n v="0"/>
    <m/>
  </r>
  <r>
    <x v="19"/>
    <x v="2"/>
    <x v="43"/>
    <x v="3"/>
    <x v="15"/>
    <n v="0"/>
    <m/>
    <m/>
    <m/>
    <m/>
    <n v="0"/>
    <m/>
  </r>
  <r>
    <x v="19"/>
    <x v="2"/>
    <x v="81"/>
    <x v="3"/>
    <x v="10"/>
    <n v="0"/>
    <m/>
    <m/>
    <m/>
    <m/>
    <n v="0"/>
    <m/>
  </r>
  <r>
    <x v="19"/>
    <x v="2"/>
    <x v="81"/>
    <x v="3"/>
    <x v="5"/>
    <n v="0"/>
    <m/>
    <m/>
    <m/>
    <m/>
    <n v="0"/>
    <m/>
  </r>
  <r>
    <x v="19"/>
    <x v="2"/>
    <x v="81"/>
    <x v="3"/>
    <x v="15"/>
    <n v="0"/>
    <m/>
    <m/>
    <m/>
    <m/>
    <n v="0"/>
    <m/>
  </r>
  <r>
    <x v="19"/>
    <x v="2"/>
    <x v="26"/>
    <x v="3"/>
    <x v="10"/>
    <n v="0"/>
    <m/>
    <m/>
    <m/>
    <m/>
    <n v="0"/>
    <m/>
  </r>
  <r>
    <x v="19"/>
    <x v="2"/>
    <x v="26"/>
    <x v="3"/>
    <x v="5"/>
    <n v="0"/>
    <m/>
    <m/>
    <m/>
    <m/>
    <n v="0"/>
    <m/>
  </r>
  <r>
    <x v="19"/>
    <x v="2"/>
    <x v="26"/>
    <x v="3"/>
    <x v="15"/>
    <n v="0"/>
    <m/>
    <m/>
    <m/>
    <m/>
    <n v="0"/>
    <m/>
  </r>
  <r>
    <x v="19"/>
    <x v="2"/>
    <x v="29"/>
    <x v="3"/>
    <x v="10"/>
    <n v="0"/>
    <m/>
    <m/>
    <m/>
    <m/>
    <n v="0"/>
    <m/>
  </r>
  <r>
    <x v="19"/>
    <x v="2"/>
    <x v="29"/>
    <x v="3"/>
    <x v="5"/>
    <n v="95819"/>
    <m/>
    <m/>
    <m/>
    <m/>
    <n v="95819"/>
    <m/>
  </r>
  <r>
    <x v="19"/>
    <x v="2"/>
    <x v="29"/>
    <x v="3"/>
    <x v="15"/>
    <n v="16385"/>
    <m/>
    <m/>
    <m/>
    <m/>
    <n v="16385"/>
    <m/>
  </r>
  <r>
    <x v="19"/>
    <x v="2"/>
    <x v="122"/>
    <x v="3"/>
    <x v="10"/>
    <n v="0"/>
    <m/>
    <m/>
    <m/>
    <m/>
    <n v="0"/>
    <m/>
  </r>
  <r>
    <x v="19"/>
    <x v="2"/>
    <x v="122"/>
    <x v="3"/>
    <x v="5"/>
    <n v="0"/>
    <m/>
    <m/>
    <m/>
    <m/>
    <n v="0"/>
    <m/>
  </r>
  <r>
    <x v="19"/>
    <x v="2"/>
    <x v="122"/>
    <x v="3"/>
    <x v="15"/>
    <n v="0"/>
    <m/>
    <m/>
    <m/>
    <m/>
    <n v="0"/>
    <m/>
  </r>
  <r>
    <x v="19"/>
    <x v="3"/>
    <x v="97"/>
    <x v="3"/>
    <x v="10"/>
    <n v="0"/>
    <m/>
    <m/>
    <m/>
    <m/>
    <n v="0"/>
    <m/>
  </r>
  <r>
    <x v="19"/>
    <x v="3"/>
    <x v="97"/>
    <x v="3"/>
    <x v="5"/>
    <n v="0"/>
    <m/>
    <m/>
    <m/>
    <m/>
    <n v="0"/>
    <m/>
  </r>
  <r>
    <x v="19"/>
    <x v="3"/>
    <x v="97"/>
    <x v="3"/>
    <x v="15"/>
    <n v="60737"/>
    <m/>
    <m/>
    <m/>
    <m/>
    <n v="60737"/>
    <m/>
  </r>
  <r>
    <x v="19"/>
    <x v="3"/>
    <x v="55"/>
    <x v="3"/>
    <x v="10"/>
    <n v="0"/>
    <m/>
    <m/>
    <m/>
    <m/>
    <n v="0"/>
    <m/>
  </r>
  <r>
    <x v="19"/>
    <x v="3"/>
    <x v="55"/>
    <x v="3"/>
    <x v="5"/>
    <n v="7681"/>
    <m/>
    <m/>
    <m/>
    <m/>
    <n v="7681"/>
    <m/>
  </r>
  <r>
    <x v="19"/>
    <x v="3"/>
    <x v="55"/>
    <x v="3"/>
    <x v="15"/>
    <n v="70445"/>
    <m/>
    <m/>
    <m/>
    <m/>
    <n v="70445"/>
    <m/>
  </r>
  <r>
    <x v="19"/>
    <x v="3"/>
    <x v="16"/>
    <x v="3"/>
    <x v="10"/>
    <n v="31204"/>
    <m/>
    <m/>
    <m/>
    <m/>
    <n v="31204"/>
    <m/>
  </r>
  <r>
    <x v="19"/>
    <x v="3"/>
    <x v="16"/>
    <x v="3"/>
    <x v="5"/>
    <n v="141774"/>
    <m/>
    <m/>
    <m/>
    <m/>
    <n v="141774"/>
    <m/>
  </r>
  <r>
    <x v="19"/>
    <x v="3"/>
    <x v="16"/>
    <x v="3"/>
    <x v="15"/>
    <n v="0"/>
    <m/>
    <m/>
    <m/>
    <m/>
    <n v="0"/>
    <m/>
  </r>
  <r>
    <x v="19"/>
    <x v="3"/>
    <x v="74"/>
    <x v="3"/>
    <x v="10"/>
    <n v="0"/>
    <m/>
    <m/>
    <m/>
    <m/>
    <n v="0"/>
    <m/>
  </r>
  <r>
    <x v="19"/>
    <x v="3"/>
    <x v="74"/>
    <x v="3"/>
    <x v="5"/>
    <n v="0"/>
    <m/>
    <m/>
    <m/>
    <m/>
    <n v="0"/>
    <m/>
  </r>
  <r>
    <x v="19"/>
    <x v="3"/>
    <x v="74"/>
    <x v="3"/>
    <x v="15"/>
    <n v="0"/>
    <m/>
    <m/>
    <m/>
    <m/>
    <n v="0"/>
    <m/>
  </r>
  <r>
    <x v="19"/>
    <x v="3"/>
    <x v="63"/>
    <x v="3"/>
    <x v="10"/>
    <n v="4424"/>
    <m/>
    <m/>
    <m/>
    <m/>
    <n v="4424"/>
    <m/>
  </r>
  <r>
    <x v="19"/>
    <x v="3"/>
    <x v="63"/>
    <x v="3"/>
    <x v="5"/>
    <n v="6462"/>
    <m/>
    <m/>
    <m/>
    <m/>
    <n v="6462"/>
    <m/>
  </r>
  <r>
    <x v="19"/>
    <x v="3"/>
    <x v="63"/>
    <x v="3"/>
    <x v="15"/>
    <n v="21077"/>
    <m/>
    <m/>
    <m/>
    <m/>
    <n v="21077"/>
    <m/>
  </r>
  <r>
    <x v="19"/>
    <x v="3"/>
    <x v="38"/>
    <x v="3"/>
    <x v="10"/>
    <n v="118193"/>
    <m/>
    <m/>
    <m/>
    <m/>
    <n v="118193"/>
    <m/>
  </r>
  <r>
    <x v="19"/>
    <x v="3"/>
    <x v="38"/>
    <x v="3"/>
    <x v="5"/>
    <n v="81456"/>
    <m/>
    <m/>
    <m/>
    <m/>
    <n v="81456"/>
    <m/>
  </r>
  <r>
    <x v="19"/>
    <x v="3"/>
    <x v="38"/>
    <x v="3"/>
    <x v="15"/>
    <n v="11575"/>
    <m/>
    <m/>
    <m/>
    <m/>
    <n v="11575"/>
    <m/>
  </r>
  <r>
    <x v="19"/>
    <x v="3"/>
    <x v="42"/>
    <x v="3"/>
    <x v="10"/>
    <n v="7675"/>
    <m/>
    <m/>
    <m/>
    <m/>
    <n v="7675"/>
    <m/>
  </r>
  <r>
    <x v="19"/>
    <x v="3"/>
    <x v="42"/>
    <x v="3"/>
    <x v="5"/>
    <n v="7900"/>
    <m/>
    <m/>
    <m/>
    <m/>
    <n v="7900"/>
    <m/>
  </r>
  <r>
    <x v="19"/>
    <x v="3"/>
    <x v="42"/>
    <x v="3"/>
    <x v="15"/>
    <n v="82913"/>
    <m/>
    <m/>
    <m/>
    <m/>
    <n v="82913"/>
    <m/>
  </r>
  <r>
    <x v="19"/>
    <x v="3"/>
    <x v="104"/>
    <x v="3"/>
    <x v="10"/>
    <n v="7689"/>
    <m/>
    <m/>
    <m/>
    <m/>
    <n v="7689"/>
    <m/>
  </r>
  <r>
    <x v="19"/>
    <x v="3"/>
    <x v="104"/>
    <x v="3"/>
    <x v="5"/>
    <n v="0"/>
    <m/>
    <m/>
    <m/>
    <m/>
    <n v="0"/>
    <m/>
  </r>
  <r>
    <x v="19"/>
    <x v="3"/>
    <x v="104"/>
    <x v="3"/>
    <x v="15"/>
    <n v="0"/>
    <m/>
    <m/>
    <m/>
    <m/>
    <n v="0"/>
    <m/>
  </r>
  <r>
    <x v="19"/>
    <x v="3"/>
    <x v="111"/>
    <x v="3"/>
    <x v="10"/>
    <n v="0"/>
    <m/>
    <m/>
    <m/>
    <m/>
    <n v="0"/>
    <m/>
  </r>
  <r>
    <x v="19"/>
    <x v="3"/>
    <x v="111"/>
    <x v="3"/>
    <x v="5"/>
    <n v="0"/>
    <m/>
    <m/>
    <m/>
    <m/>
    <n v="0"/>
    <m/>
  </r>
  <r>
    <x v="19"/>
    <x v="3"/>
    <x v="111"/>
    <x v="3"/>
    <x v="15"/>
    <n v="0"/>
    <m/>
    <m/>
    <m/>
    <m/>
    <n v="0"/>
    <m/>
  </r>
  <r>
    <x v="19"/>
    <x v="3"/>
    <x v="134"/>
    <x v="3"/>
    <x v="10"/>
    <n v="0"/>
    <m/>
    <m/>
    <m/>
    <m/>
    <n v="0"/>
    <m/>
  </r>
  <r>
    <x v="19"/>
    <x v="3"/>
    <x v="134"/>
    <x v="3"/>
    <x v="5"/>
    <n v="0"/>
    <m/>
    <m/>
    <m/>
    <m/>
    <n v="0"/>
    <m/>
  </r>
  <r>
    <x v="19"/>
    <x v="3"/>
    <x v="134"/>
    <x v="3"/>
    <x v="15"/>
    <n v="0"/>
    <m/>
    <m/>
    <m/>
    <m/>
    <n v="0"/>
    <m/>
  </r>
  <r>
    <x v="19"/>
    <x v="3"/>
    <x v="183"/>
    <x v="3"/>
    <x v="10"/>
    <n v="0"/>
    <m/>
    <m/>
    <m/>
    <m/>
    <n v="0"/>
    <m/>
  </r>
  <r>
    <x v="19"/>
    <x v="3"/>
    <x v="183"/>
    <x v="3"/>
    <x v="5"/>
    <n v="0"/>
    <m/>
    <m/>
    <m/>
    <m/>
    <n v="0"/>
    <m/>
  </r>
  <r>
    <x v="19"/>
    <x v="3"/>
    <x v="183"/>
    <x v="3"/>
    <x v="15"/>
    <n v="0"/>
    <m/>
    <m/>
    <m/>
    <m/>
    <n v="0"/>
    <m/>
  </r>
  <r>
    <x v="19"/>
    <x v="3"/>
    <x v="51"/>
    <x v="3"/>
    <x v="10"/>
    <n v="0"/>
    <m/>
    <m/>
    <m/>
    <m/>
    <n v="0"/>
    <m/>
  </r>
  <r>
    <x v="19"/>
    <x v="3"/>
    <x v="51"/>
    <x v="3"/>
    <x v="5"/>
    <n v="4720"/>
    <m/>
    <m/>
    <m/>
    <m/>
    <n v="4720"/>
    <m/>
  </r>
  <r>
    <x v="19"/>
    <x v="3"/>
    <x v="51"/>
    <x v="3"/>
    <x v="15"/>
    <n v="0"/>
    <m/>
    <m/>
    <m/>
    <m/>
    <n v="0"/>
    <m/>
  </r>
  <r>
    <x v="19"/>
    <x v="3"/>
    <x v="98"/>
    <x v="3"/>
    <x v="10"/>
    <n v="0"/>
    <m/>
    <m/>
    <m/>
    <m/>
    <n v="0"/>
    <m/>
  </r>
  <r>
    <x v="19"/>
    <x v="3"/>
    <x v="98"/>
    <x v="3"/>
    <x v="5"/>
    <n v="0"/>
    <m/>
    <m/>
    <m/>
    <m/>
    <n v="0"/>
    <m/>
  </r>
  <r>
    <x v="19"/>
    <x v="3"/>
    <x v="98"/>
    <x v="3"/>
    <x v="15"/>
    <n v="0"/>
    <m/>
    <m/>
    <m/>
    <m/>
    <n v="0"/>
    <m/>
  </r>
  <r>
    <x v="19"/>
    <x v="3"/>
    <x v="119"/>
    <x v="3"/>
    <x v="10"/>
    <n v="0"/>
    <m/>
    <m/>
    <m/>
    <m/>
    <n v="0"/>
    <m/>
  </r>
  <r>
    <x v="19"/>
    <x v="3"/>
    <x v="119"/>
    <x v="3"/>
    <x v="5"/>
    <n v="0"/>
    <m/>
    <m/>
    <m/>
    <m/>
    <n v="0"/>
    <m/>
  </r>
  <r>
    <x v="19"/>
    <x v="3"/>
    <x v="119"/>
    <x v="3"/>
    <x v="15"/>
    <n v="0"/>
    <m/>
    <m/>
    <m/>
    <m/>
    <n v="0"/>
    <m/>
  </r>
  <r>
    <x v="19"/>
    <x v="3"/>
    <x v="190"/>
    <x v="3"/>
    <x v="10"/>
    <n v="0"/>
    <m/>
    <m/>
    <m/>
    <m/>
    <n v="0"/>
    <m/>
  </r>
  <r>
    <x v="19"/>
    <x v="3"/>
    <x v="190"/>
    <x v="3"/>
    <x v="5"/>
    <n v="0"/>
    <m/>
    <m/>
    <m/>
    <m/>
    <n v="0"/>
    <m/>
  </r>
  <r>
    <x v="19"/>
    <x v="3"/>
    <x v="190"/>
    <x v="3"/>
    <x v="15"/>
    <n v="0"/>
    <m/>
    <m/>
    <m/>
    <m/>
    <n v="0"/>
    <m/>
  </r>
  <r>
    <x v="19"/>
    <x v="1"/>
    <x v="23"/>
    <x v="3"/>
    <x v="10"/>
    <n v="0"/>
    <m/>
    <m/>
    <m/>
    <m/>
    <n v="0"/>
    <m/>
  </r>
  <r>
    <x v="19"/>
    <x v="1"/>
    <x v="23"/>
    <x v="3"/>
    <x v="5"/>
    <n v="0"/>
    <m/>
    <m/>
    <m/>
    <m/>
    <n v="0"/>
    <m/>
  </r>
  <r>
    <x v="19"/>
    <x v="1"/>
    <x v="23"/>
    <x v="3"/>
    <x v="15"/>
    <n v="109565"/>
    <m/>
    <m/>
    <m/>
    <m/>
    <n v="109565"/>
    <m/>
  </r>
  <r>
    <x v="19"/>
    <x v="1"/>
    <x v="24"/>
    <x v="3"/>
    <x v="10"/>
    <n v="12020"/>
    <m/>
    <m/>
    <m/>
    <m/>
    <n v="12020"/>
    <m/>
  </r>
  <r>
    <x v="19"/>
    <x v="1"/>
    <x v="24"/>
    <x v="3"/>
    <x v="5"/>
    <n v="76318"/>
    <m/>
    <m/>
    <m/>
    <m/>
    <n v="76318"/>
    <m/>
  </r>
  <r>
    <x v="19"/>
    <x v="1"/>
    <x v="24"/>
    <x v="3"/>
    <x v="15"/>
    <n v="156875"/>
    <m/>
    <m/>
    <m/>
    <m/>
    <n v="156875"/>
    <m/>
  </r>
  <r>
    <x v="19"/>
    <x v="1"/>
    <x v="79"/>
    <x v="3"/>
    <x v="10"/>
    <n v="0"/>
    <m/>
    <m/>
    <m/>
    <m/>
    <n v="0"/>
    <m/>
  </r>
  <r>
    <x v="19"/>
    <x v="1"/>
    <x v="79"/>
    <x v="3"/>
    <x v="5"/>
    <n v="0"/>
    <m/>
    <m/>
    <m/>
    <m/>
    <n v="0"/>
    <m/>
  </r>
  <r>
    <x v="19"/>
    <x v="1"/>
    <x v="79"/>
    <x v="3"/>
    <x v="15"/>
    <n v="0"/>
    <m/>
    <m/>
    <m/>
    <m/>
    <n v="0"/>
    <m/>
  </r>
  <r>
    <x v="19"/>
    <x v="1"/>
    <x v="41"/>
    <x v="3"/>
    <x v="10"/>
    <n v="0"/>
    <m/>
    <m/>
    <m/>
    <m/>
    <n v="0"/>
    <m/>
  </r>
  <r>
    <x v="19"/>
    <x v="1"/>
    <x v="41"/>
    <x v="3"/>
    <x v="5"/>
    <n v="0"/>
    <m/>
    <m/>
    <m/>
    <m/>
    <n v="0"/>
    <m/>
  </r>
  <r>
    <x v="19"/>
    <x v="1"/>
    <x v="41"/>
    <x v="3"/>
    <x v="15"/>
    <n v="0"/>
    <m/>
    <m/>
    <m/>
    <m/>
    <n v="0"/>
    <m/>
  </r>
  <r>
    <x v="19"/>
    <x v="1"/>
    <x v="2"/>
    <x v="3"/>
    <x v="10"/>
    <n v="50187"/>
    <m/>
    <m/>
    <m/>
    <m/>
    <n v="50187"/>
    <m/>
  </r>
  <r>
    <x v="19"/>
    <x v="1"/>
    <x v="2"/>
    <x v="3"/>
    <x v="5"/>
    <n v="102962"/>
    <m/>
    <m/>
    <m/>
    <m/>
    <n v="102962"/>
    <m/>
  </r>
  <r>
    <x v="19"/>
    <x v="1"/>
    <x v="2"/>
    <x v="3"/>
    <x v="15"/>
    <n v="164398"/>
    <m/>
    <m/>
    <m/>
    <m/>
    <n v="164398"/>
    <m/>
  </r>
  <r>
    <x v="19"/>
    <x v="1"/>
    <x v="21"/>
    <x v="3"/>
    <x v="10"/>
    <n v="342944"/>
    <m/>
    <m/>
    <m/>
    <m/>
    <n v="342944"/>
    <m/>
  </r>
  <r>
    <x v="19"/>
    <x v="1"/>
    <x v="21"/>
    <x v="3"/>
    <x v="5"/>
    <n v="0"/>
    <m/>
    <m/>
    <m/>
    <m/>
    <n v="0"/>
    <m/>
  </r>
  <r>
    <x v="19"/>
    <x v="1"/>
    <x v="21"/>
    <x v="3"/>
    <x v="15"/>
    <n v="0"/>
    <m/>
    <m/>
    <m/>
    <m/>
    <n v="0"/>
    <m/>
  </r>
  <r>
    <x v="19"/>
    <x v="1"/>
    <x v="5"/>
    <x v="3"/>
    <x v="10"/>
    <n v="68719"/>
    <m/>
    <m/>
    <m/>
    <m/>
    <n v="68719"/>
    <m/>
  </r>
  <r>
    <x v="19"/>
    <x v="1"/>
    <x v="5"/>
    <x v="3"/>
    <x v="5"/>
    <n v="0"/>
    <m/>
    <m/>
    <m/>
    <m/>
    <n v="0"/>
    <m/>
  </r>
  <r>
    <x v="19"/>
    <x v="1"/>
    <x v="5"/>
    <x v="3"/>
    <x v="15"/>
    <n v="209159"/>
    <m/>
    <m/>
    <m/>
    <m/>
    <n v="209159"/>
    <m/>
  </r>
  <r>
    <x v="19"/>
    <x v="1"/>
    <x v="37"/>
    <x v="3"/>
    <x v="10"/>
    <n v="0"/>
    <m/>
    <m/>
    <m/>
    <m/>
    <n v="0"/>
    <m/>
  </r>
  <r>
    <x v="19"/>
    <x v="1"/>
    <x v="37"/>
    <x v="3"/>
    <x v="5"/>
    <n v="0"/>
    <m/>
    <m/>
    <m/>
    <m/>
    <n v="0"/>
    <m/>
  </r>
  <r>
    <x v="19"/>
    <x v="1"/>
    <x v="37"/>
    <x v="3"/>
    <x v="15"/>
    <n v="0"/>
    <m/>
    <m/>
    <m/>
    <m/>
    <n v="0"/>
    <m/>
  </r>
  <r>
    <x v="19"/>
    <x v="1"/>
    <x v="19"/>
    <x v="3"/>
    <x v="10"/>
    <n v="115316"/>
    <m/>
    <m/>
    <m/>
    <m/>
    <n v="115316"/>
    <m/>
  </r>
  <r>
    <x v="19"/>
    <x v="1"/>
    <x v="19"/>
    <x v="3"/>
    <x v="5"/>
    <n v="0"/>
    <m/>
    <m/>
    <m/>
    <m/>
    <n v="0"/>
    <m/>
  </r>
  <r>
    <x v="19"/>
    <x v="1"/>
    <x v="19"/>
    <x v="3"/>
    <x v="15"/>
    <n v="0"/>
    <m/>
    <m/>
    <m/>
    <m/>
    <n v="0"/>
    <m/>
  </r>
  <r>
    <x v="19"/>
    <x v="1"/>
    <x v="30"/>
    <x v="3"/>
    <x v="10"/>
    <n v="14405"/>
    <m/>
    <m/>
    <m/>
    <m/>
    <n v="14405"/>
    <m/>
  </r>
  <r>
    <x v="19"/>
    <x v="1"/>
    <x v="30"/>
    <x v="3"/>
    <x v="5"/>
    <n v="18278"/>
    <m/>
    <m/>
    <m/>
    <m/>
    <n v="18278"/>
    <m/>
  </r>
  <r>
    <x v="19"/>
    <x v="1"/>
    <x v="30"/>
    <x v="3"/>
    <x v="15"/>
    <n v="0"/>
    <m/>
    <m/>
    <m/>
    <m/>
    <n v="0"/>
    <m/>
  </r>
  <r>
    <x v="19"/>
    <x v="1"/>
    <x v="14"/>
    <x v="3"/>
    <x v="10"/>
    <n v="3560"/>
    <m/>
    <m/>
    <m/>
    <m/>
    <n v="3560"/>
    <m/>
  </r>
  <r>
    <x v="19"/>
    <x v="1"/>
    <x v="14"/>
    <x v="3"/>
    <x v="5"/>
    <n v="5032"/>
    <m/>
    <m/>
    <m/>
    <m/>
    <n v="5032"/>
    <m/>
  </r>
  <r>
    <x v="19"/>
    <x v="1"/>
    <x v="14"/>
    <x v="3"/>
    <x v="15"/>
    <n v="0"/>
    <m/>
    <m/>
    <m/>
    <m/>
    <n v="0"/>
    <m/>
  </r>
  <r>
    <x v="19"/>
    <x v="1"/>
    <x v="6"/>
    <x v="3"/>
    <x v="10"/>
    <n v="0"/>
    <m/>
    <m/>
    <m/>
    <m/>
    <n v="0"/>
    <m/>
  </r>
  <r>
    <x v="19"/>
    <x v="1"/>
    <x v="6"/>
    <x v="3"/>
    <x v="5"/>
    <n v="0"/>
    <m/>
    <m/>
    <m/>
    <m/>
    <n v="0"/>
    <m/>
  </r>
  <r>
    <x v="19"/>
    <x v="1"/>
    <x v="6"/>
    <x v="3"/>
    <x v="15"/>
    <n v="0"/>
    <m/>
    <m/>
    <m/>
    <m/>
    <n v="0"/>
    <m/>
  </r>
  <r>
    <x v="19"/>
    <x v="1"/>
    <x v="25"/>
    <x v="3"/>
    <x v="10"/>
    <n v="0"/>
    <m/>
    <m/>
    <m/>
    <m/>
    <n v="0"/>
    <m/>
  </r>
  <r>
    <x v="19"/>
    <x v="1"/>
    <x v="25"/>
    <x v="3"/>
    <x v="5"/>
    <n v="0"/>
    <m/>
    <m/>
    <m/>
    <m/>
    <n v="0"/>
    <m/>
  </r>
  <r>
    <x v="19"/>
    <x v="1"/>
    <x v="25"/>
    <x v="3"/>
    <x v="15"/>
    <n v="0"/>
    <m/>
    <m/>
    <m/>
    <m/>
    <n v="0"/>
    <m/>
  </r>
  <r>
    <x v="19"/>
    <x v="1"/>
    <x v="28"/>
    <x v="3"/>
    <x v="10"/>
    <n v="27092"/>
    <m/>
    <m/>
    <m/>
    <m/>
    <n v="27092"/>
    <m/>
  </r>
  <r>
    <x v="19"/>
    <x v="1"/>
    <x v="28"/>
    <x v="3"/>
    <x v="5"/>
    <n v="145915"/>
    <m/>
    <m/>
    <m/>
    <m/>
    <n v="145915"/>
    <m/>
  </r>
  <r>
    <x v="19"/>
    <x v="1"/>
    <x v="28"/>
    <x v="3"/>
    <x v="15"/>
    <n v="0"/>
    <m/>
    <m/>
    <m/>
    <m/>
    <n v="0"/>
    <m/>
  </r>
  <r>
    <x v="19"/>
    <x v="1"/>
    <x v="169"/>
    <x v="3"/>
    <x v="10"/>
    <n v="0"/>
    <m/>
    <m/>
    <m/>
    <m/>
    <n v="0"/>
    <m/>
  </r>
  <r>
    <x v="19"/>
    <x v="1"/>
    <x v="169"/>
    <x v="3"/>
    <x v="5"/>
    <n v="0"/>
    <m/>
    <m/>
    <m/>
    <m/>
    <n v="0"/>
    <m/>
  </r>
  <r>
    <x v="19"/>
    <x v="1"/>
    <x v="169"/>
    <x v="3"/>
    <x v="15"/>
    <n v="0"/>
    <m/>
    <m/>
    <m/>
    <m/>
    <n v="0"/>
    <m/>
  </r>
  <r>
    <x v="19"/>
    <x v="1"/>
    <x v="64"/>
    <x v="3"/>
    <x v="10"/>
    <n v="0"/>
    <m/>
    <m/>
    <m/>
    <m/>
    <n v="0"/>
    <m/>
  </r>
  <r>
    <x v="19"/>
    <x v="1"/>
    <x v="64"/>
    <x v="3"/>
    <x v="5"/>
    <n v="0"/>
    <m/>
    <m/>
    <m/>
    <m/>
    <n v="0"/>
    <m/>
  </r>
  <r>
    <x v="19"/>
    <x v="1"/>
    <x v="64"/>
    <x v="3"/>
    <x v="15"/>
    <n v="0"/>
    <m/>
    <m/>
    <m/>
    <m/>
    <n v="0"/>
    <m/>
  </r>
  <r>
    <x v="19"/>
    <x v="1"/>
    <x v="75"/>
    <x v="3"/>
    <x v="10"/>
    <n v="0"/>
    <m/>
    <m/>
    <m/>
    <m/>
    <n v="0"/>
    <m/>
  </r>
  <r>
    <x v="19"/>
    <x v="1"/>
    <x v="75"/>
    <x v="3"/>
    <x v="5"/>
    <n v="0"/>
    <m/>
    <m/>
    <m/>
    <m/>
    <n v="0"/>
    <m/>
  </r>
  <r>
    <x v="19"/>
    <x v="1"/>
    <x v="75"/>
    <x v="3"/>
    <x v="15"/>
    <n v="0"/>
    <m/>
    <m/>
    <m/>
    <m/>
    <n v="0"/>
    <m/>
  </r>
  <r>
    <x v="19"/>
    <x v="1"/>
    <x v="94"/>
    <x v="3"/>
    <x v="10"/>
    <n v="0"/>
    <m/>
    <m/>
    <m/>
    <m/>
    <n v="0"/>
    <m/>
  </r>
  <r>
    <x v="19"/>
    <x v="1"/>
    <x v="94"/>
    <x v="3"/>
    <x v="5"/>
    <n v="0"/>
    <m/>
    <m/>
    <m/>
    <m/>
    <n v="0"/>
    <m/>
  </r>
  <r>
    <x v="19"/>
    <x v="1"/>
    <x v="94"/>
    <x v="3"/>
    <x v="15"/>
    <n v="0"/>
    <m/>
    <m/>
    <m/>
    <m/>
    <n v="0"/>
    <m/>
  </r>
  <r>
    <x v="19"/>
    <x v="1"/>
    <x v="163"/>
    <x v="3"/>
    <x v="10"/>
    <n v="0"/>
    <m/>
    <m/>
    <m/>
    <m/>
    <n v="0"/>
    <m/>
  </r>
  <r>
    <x v="19"/>
    <x v="1"/>
    <x v="163"/>
    <x v="3"/>
    <x v="5"/>
    <n v="0"/>
    <m/>
    <m/>
    <m/>
    <m/>
    <n v="0"/>
    <m/>
  </r>
  <r>
    <x v="19"/>
    <x v="1"/>
    <x v="163"/>
    <x v="3"/>
    <x v="15"/>
    <n v="0"/>
    <m/>
    <m/>
    <m/>
    <m/>
    <n v="0"/>
    <m/>
  </r>
  <r>
    <x v="19"/>
    <x v="1"/>
    <x v="166"/>
    <x v="3"/>
    <x v="10"/>
    <n v="0"/>
    <m/>
    <m/>
    <m/>
    <m/>
    <n v="0"/>
    <m/>
  </r>
  <r>
    <x v="19"/>
    <x v="1"/>
    <x v="166"/>
    <x v="3"/>
    <x v="5"/>
    <n v="0"/>
    <m/>
    <m/>
    <m/>
    <m/>
    <n v="0"/>
    <m/>
  </r>
  <r>
    <x v="19"/>
    <x v="1"/>
    <x v="166"/>
    <x v="3"/>
    <x v="15"/>
    <n v="0"/>
    <m/>
    <m/>
    <m/>
    <m/>
    <n v="0"/>
    <m/>
  </r>
  <r>
    <x v="19"/>
    <x v="1"/>
    <x v="116"/>
    <x v="3"/>
    <x v="10"/>
    <n v="0"/>
    <m/>
    <m/>
    <m/>
    <m/>
    <n v="0"/>
    <m/>
  </r>
  <r>
    <x v="19"/>
    <x v="1"/>
    <x v="116"/>
    <x v="3"/>
    <x v="5"/>
    <n v="0"/>
    <m/>
    <m/>
    <m/>
    <m/>
    <n v="0"/>
    <m/>
  </r>
  <r>
    <x v="19"/>
    <x v="1"/>
    <x v="116"/>
    <x v="3"/>
    <x v="15"/>
    <n v="0"/>
    <m/>
    <m/>
    <m/>
    <m/>
    <n v="0"/>
    <m/>
  </r>
  <r>
    <x v="19"/>
    <x v="1"/>
    <x v="229"/>
    <x v="3"/>
    <x v="10"/>
    <n v="0"/>
    <m/>
    <m/>
    <m/>
    <m/>
    <n v="0"/>
    <m/>
  </r>
  <r>
    <x v="19"/>
    <x v="1"/>
    <x v="229"/>
    <x v="3"/>
    <x v="5"/>
    <n v="0"/>
    <m/>
    <m/>
    <m/>
    <m/>
    <n v="0"/>
    <m/>
  </r>
  <r>
    <x v="19"/>
    <x v="1"/>
    <x v="229"/>
    <x v="3"/>
    <x v="15"/>
    <n v="0"/>
    <m/>
    <m/>
    <m/>
    <m/>
    <n v="0"/>
    <m/>
  </r>
  <r>
    <x v="19"/>
    <x v="1"/>
    <x v="145"/>
    <x v="3"/>
    <x v="10"/>
    <n v="0"/>
    <m/>
    <m/>
    <m/>
    <m/>
    <n v="0"/>
    <m/>
  </r>
  <r>
    <x v="19"/>
    <x v="1"/>
    <x v="145"/>
    <x v="3"/>
    <x v="5"/>
    <n v="0"/>
    <m/>
    <m/>
    <m/>
    <m/>
    <n v="0"/>
    <m/>
  </r>
  <r>
    <x v="19"/>
    <x v="1"/>
    <x v="145"/>
    <x v="3"/>
    <x v="15"/>
    <n v="0"/>
    <m/>
    <m/>
    <m/>
    <m/>
    <n v="0"/>
    <m/>
  </r>
  <r>
    <x v="19"/>
    <x v="1"/>
    <x v="118"/>
    <x v="3"/>
    <x v="10"/>
    <n v="0"/>
    <m/>
    <m/>
    <m/>
    <m/>
    <n v="0"/>
    <m/>
  </r>
  <r>
    <x v="19"/>
    <x v="1"/>
    <x v="118"/>
    <x v="3"/>
    <x v="5"/>
    <n v="0"/>
    <m/>
    <m/>
    <m/>
    <m/>
    <n v="0"/>
    <m/>
  </r>
  <r>
    <x v="19"/>
    <x v="1"/>
    <x v="118"/>
    <x v="3"/>
    <x v="15"/>
    <n v="0"/>
    <m/>
    <m/>
    <m/>
    <m/>
    <n v="0"/>
    <m/>
  </r>
  <r>
    <x v="19"/>
    <x v="1"/>
    <x v="153"/>
    <x v="3"/>
    <x v="10"/>
    <n v="0"/>
    <m/>
    <m/>
    <m/>
    <m/>
    <n v="0"/>
    <m/>
  </r>
  <r>
    <x v="19"/>
    <x v="1"/>
    <x v="153"/>
    <x v="3"/>
    <x v="5"/>
    <n v="0"/>
    <m/>
    <m/>
    <m/>
    <m/>
    <n v="0"/>
    <m/>
  </r>
  <r>
    <x v="19"/>
    <x v="1"/>
    <x v="153"/>
    <x v="3"/>
    <x v="15"/>
    <n v="0"/>
    <m/>
    <m/>
    <m/>
    <m/>
    <n v="0"/>
    <m/>
  </r>
  <r>
    <x v="19"/>
    <x v="1"/>
    <x v="129"/>
    <x v="3"/>
    <x v="10"/>
    <n v="0"/>
    <m/>
    <m/>
    <m/>
    <m/>
    <n v="0"/>
    <m/>
  </r>
  <r>
    <x v="19"/>
    <x v="1"/>
    <x v="129"/>
    <x v="3"/>
    <x v="5"/>
    <n v="0"/>
    <m/>
    <m/>
    <m/>
    <m/>
    <n v="0"/>
    <m/>
  </r>
  <r>
    <x v="19"/>
    <x v="1"/>
    <x v="129"/>
    <x v="3"/>
    <x v="15"/>
    <n v="0"/>
    <m/>
    <m/>
    <m/>
    <m/>
    <n v="0"/>
    <m/>
  </r>
  <r>
    <x v="19"/>
    <x v="1"/>
    <x v="93"/>
    <x v="3"/>
    <x v="10"/>
    <n v="0"/>
    <m/>
    <m/>
    <m/>
    <m/>
    <n v="0"/>
    <m/>
  </r>
  <r>
    <x v="19"/>
    <x v="1"/>
    <x v="93"/>
    <x v="3"/>
    <x v="5"/>
    <n v="0"/>
    <m/>
    <m/>
    <m/>
    <m/>
    <n v="0"/>
    <m/>
  </r>
  <r>
    <x v="19"/>
    <x v="1"/>
    <x v="93"/>
    <x v="3"/>
    <x v="15"/>
    <n v="0"/>
    <m/>
    <m/>
    <m/>
    <m/>
    <n v="0"/>
    <m/>
  </r>
  <r>
    <x v="19"/>
    <x v="1"/>
    <x v="67"/>
    <x v="3"/>
    <x v="10"/>
    <n v="0"/>
    <m/>
    <m/>
    <m/>
    <m/>
    <n v="0"/>
    <m/>
  </r>
  <r>
    <x v="19"/>
    <x v="1"/>
    <x v="67"/>
    <x v="3"/>
    <x v="5"/>
    <n v="0"/>
    <m/>
    <m/>
    <m/>
    <m/>
    <n v="0"/>
    <m/>
  </r>
  <r>
    <x v="19"/>
    <x v="1"/>
    <x v="67"/>
    <x v="3"/>
    <x v="15"/>
    <n v="0"/>
    <m/>
    <m/>
    <m/>
    <m/>
    <n v="0"/>
    <m/>
  </r>
  <r>
    <x v="19"/>
    <x v="1"/>
    <x v="85"/>
    <x v="3"/>
    <x v="10"/>
    <n v="0"/>
    <m/>
    <m/>
    <m/>
    <m/>
    <n v="0"/>
    <m/>
  </r>
  <r>
    <x v="19"/>
    <x v="1"/>
    <x v="85"/>
    <x v="3"/>
    <x v="5"/>
    <n v="0"/>
    <m/>
    <m/>
    <m/>
    <m/>
    <n v="0"/>
    <m/>
  </r>
  <r>
    <x v="19"/>
    <x v="1"/>
    <x v="85"/>
    <x v="3"/>
    <x v="15"/>
    <n v="0"/>
    <m/>
    <m/>
    <m/>
    <m/>
    <n v="0"/>
    <m/>
  </r>
  <r>
    <x v="19"/>
    <x v="1"/>
    <x v="99"/>
    <x v="3"/>
    <x v="10"/>
    <n v="0"/>
    <m/>
    <m/>
    <m/>
    <m/>
    <n v="0"/>
    <m/>
  </r>
  <r>
    <x v="19"/>
    <x v="1"/>
    <x v="99"/>
    <x v="3"/>
    <x v="5"/>
    <n v="0"/>
    <m/>
    <m/>
    <m/>
    <m/>
    <n v="0"/>
    <m/>
  </r>
  <r>
    <x v="19"/>
    <x v="1"/>
    <x v="99"/>
    <x v="3"/>
    <x v="15"/>
    <n v="0"/>
    <m/>
    <m/>
    <m/>
    <m/>
    <n v="0"/>
    <m/>
  </r>
  <r>
    <x v="19"/>
    <x v="1"/>
    <x v="123"/>
    <x v="3"/>
    <x v="10"/>
    <n v="0"/>
    <m/>
    <m/>
    <m/>
    <m/>
    <n v="0"/>
    <m/>
  </r>
  <r>
    <x v="19"/>
    <x v="1"/>
    <x v="123"/>
    <x v="3"/>
    <x v="5"/>
    <n v="0"/>
    <m/>
    <m/>
    <m/>
    <m/>
    <n v="0"/>
    <m/>
  </r>
  <r>
    <x v="19"/>
    <x v="1"/>
    <x v="123"/>
    <x v="3"/>
    <x v="15"/>
    <n v="0"/>
    <m/>
    <m/>
    <m/>
    <m/>
    <n v="0"/>
    <m/>
  </r>
  <r>
    <x v="19"/>
    <x v="1"/>
    <x v="100"/>
    <x v="3"/>
    <x v="10"/>
    <n v="0"/>
    <m/>
    <m/>
    <m/>
    <m/>
    <n v="0"/>
    <m/>
  </r>
  <r>
    <x v="19"/>
    <x v="1"/>
    <x v="100"/>
    <x v="3"/>
    <x v="5"/>
    <n v="0"/>
    <m/>
    <m/>
    <m/>
    <m/>
    <n v="0"/>
    <m/>
  </r>
  <r>
    <x v="19"/>
    <x v="1"/>
    <x v="100"/>
    <x v="3"/>
    <x v="15"/>
    <n v="0"/>
    <m/>
    <m/>
    <m/>
    <m/>
    <n v="0"/>
    <m/>
  </r>
  <r>
    <x v="19"/>
    <x v="1"/>
    <x v="3"/>
    <x v="3"/>
    <x v="10"/>
    <n v="0"/>
    <m/>
    <m/>
    <m/>
    <m/>
    <n v="0"/>
    <m/>
  </r>
  <r>
    <x v="19"/>
    <x v="1"/>
    <x v="3"/>
    <x v="3"/>
    <x v="5"/>
    <n v="0"/>
    <m/>
    <m/>
    <m/>
    <m/>
    <n v="0"/>
    <m/>
  </r>
  <r>
    <x v="19"/>
    <x v="1"/>
    <x v="3"/>
    <x v="3"/>
    <x v="15"/>
    <n v="0"/>
    <m/>
    <m/>
    <m/>
    <m/>
    <n v="0"/>
    <m/>
  </r>
  <r>
    <x v="19"/>
    <x v="1"/>
    <x v="13"/>
    <x v="3"/>
    <x v="10"/>
    <n v="0"/>
    <m/>
    <m/>
    <m/>
    <m/>
    <n v="0"/>
    <m/>
  </r>
  <r>
    <x v="19"/>
    <x v="1"/>
    <x v="13"/>
    <x v="3"/>
    <x v="5"/>
    <n v="0"/>
    <m/>
    <m/>
    <m/>
    <m/>
    <n v="0"/>
    <m/>
  </r>
  <r>
    <x v="19"/>
    <x v="1"/>
    <x v="13"/>
    <x v="3"/>
    <x v="15"/>
    <n v="0"/>
    <m/>
    <m/>
    <m/>
    <m/>
    <n v="0"/>
    <m/>
  </r>
  <r>
    <x v="19"/>
    <x v="1"/>
    <x v="15"/>
    <x v="3"/>
    <x v="10"/>
    <n v="45772"/>
    <m/>
    <m/>
    <m/>
    <m/>
    <n v="45772"/>
    <m/>
  </r>
  <r>
    <x v="19"/>
    <x v="1"/>
    <x v="15"/>
    <x v="3"/>
    <x v="5"/>
    <n v="89550"/>
    <m/>
    <m/>
    <m/>
    <m/>
    <n v="89550"/>
    <m/>
  </r>
  <r>
    <x v="19"/>
    <x v="1"/>
    <x v="15"/>
    <x v="3"/>
    <x v="15"/>
    <n v="88362"/>
    <m/>
    <m/>
    <m/>
    <m/>
    <n v="88362"/>
    <m/>
  </r>
  <r>
    <x v="19"/>
    <x v="1"/>
    <x v="76"/>
    <x v="3"/>
    <x v="10"/>
    <n v="0"/>
    <m/>
    <m/>
    <m/>
    <m/>
    <n v="0"/>
    <m/>
  </r>
  <r>
    <x v="19"/>
    <x v="1"/>
    <x v="76"/>
    <x v="3"/>
    <x v="5"/>
    <n v="0"/>
    <m/>
    <m/>
    <m/>
    <m/>
    <n v="0"/>
    <m/>
  </r>
  <r>
    <x v="19"/>
    <x v="1"/>
    <x v="76"/>
    <x v="3"/>
    <x v="15"/>
    <n v="0"/>
    <m/>
    <m/>
    <m/>
    <m/>
    <n v="0"/>
    <m/>
  </r>
  <r>
    <x v="19"/>
    <x v="1"/>
    <x v="92"/>
    <x v="3"/>
    <x v="10"/>
    <n v="0"/>
    <m/>
    <m/>
    <m/>
    <m/>
    <n v="0"/>
    <m/>
  </r>
  <r>
    <x v="19"/>
    <x v="1"/>
    <x v="92"/>
    <x v="3"/>
    <x v="5"/>
    <n v="0"/>
    <m/>
    <m/>
    <m/>
    <m/>
    <n v="0"/>
    <m/>
  </r>
  <r>
    <x v="19"/>
    <x v="1"/>
    <x v="92"/>
    <x v="3"/>
    <x v="15"/>
    <n v="0"/>
    <m/>
    <m/>
    <m/>
    <m/>
    <n v="0"/>
    <m/>
  </r>
  <r>
    <x v="19"/>
    <x v="1"/>
    <x v="125"/>
    <x v="3"/>
    <x v="10"/>
    <n v="0"/>
    <m/>
    <m/>
    <m/>
    <m/>
    <n v="0"/>
    <m/>
  </r>
  <r>
    <x v="19"/>
    <x v="1"/>
    <x v="125"/>
    <x v="3"/>
    <x v="5"/>
    <n v="0"/>
    <m/>
    <m/>
    <m/>
    <m/>
    <n v="0"/>
    <m/>
  </r>
  <r>
    <x v="19"/>
    <x v="1"/>
    <x v="125"/>
    <x v="3"/>
    <x v="15"/>
    <n v="0"/>
    <m/>
    <m/>
    <m/>
    <m/>
    <n v="0"/>
    <m/>
  </r>
  <r>
    <x v="19"/>
    <x v="1"/>
    <x v="147"/>
    <x v="3"/>
    <x v="10"/>
    <n v="0"/>
    <m/>
    <m/>
    <m/>
    <m/>
    <n v="0"/>
    <m/>
  </r>
  <r>
    <x v="19"/>
    <x v="1"/>
    <x v="147"/>
    <x v="3"/>
    <x v="5"/>
    <n v="0"/>
    <m/>
    <m/>
    <m/>
    <m/>
    <n v="0"/>
    <m/>
  </r>
  <r>
    <x v="19"/>
    <x v="1"/>
    <x v="147"/>
    <x v="3"/>
    <x v="15"/>
    <n v="0"/>
    <m/>
    <m/>
    <m/>
    <m/>
    <n v="0"/>
    <m/>
  </r>
  <r>
    <x v="19"/>
    <x v="1"/>
    <x v="127"/>
    <x v="3"/>
    <x v="10"/>
    <n v="0"/>
    <m/>
    <m/>
    <m/>
    <m/>
    <n v="0"/>
    <m/>
  </r>
  <r>
    <x v="19"/>
    <x v="1"/>
    <x v="127"/>
    <x v="3"/>
    <x v="5"/>
    <n v="0"/>
    <m/>
    <m/>
    <m/>
    <m/>
    <n v="0"/>
    <m/>
  </r>
  <r>
    <x v="19"/>
    <x v="1"/>
    <x v="127"/>
    <x v="3"/>
    <x v="15"/>
    <n v="0"/>
    <m/>
    <m/>
    <m/>
    <m/>
    <n v="0"/>
    <m/>
  </r>
  <r>
    <x v="19"/>
    <x v="1"/>
    <x v="141"/>
    <x v="3"/>
    <x v="10"/>
    <n v="0"/>
    <m/>
    <m/>
    <m/>
    <m/>
    <n v="0"/>
    <m/>
  </r>
  <r>
    <x v="19"/>
    <x v="1"/>
    <x v="141"/>
    <x v="3"/>
    <x v="5"/>
    <n v="0"/>
    <m/>
    <m/>
    <m/>
    <m/>
    <n v="0"/>
    <m/>
  </r>
  <r>
    <x v="19"/>
    <x v="1"/>
    <x v="141"/>
    <x v="3"/>
    <x v="15"/>
    <n v="0"/>
    <m/>
    <m/>
    <m/>
    <m/>
    <n v="0"/>
    <m/>
  </r>
  <r>
    <x v="19"/>
    <x v="5"/>
    <x v="89"/>
    <x v="3"/>
    <x v="10"/>
    <n v="219620"/>
    <m/>
    <m/>
    <m/>
    <m/>
    <n v="219620"/>
    <m/>
  </r>
  <r>
    <x v="19"/>
    <x v="5"/>
    <x v="89"/>
    <x v="3"/>
    <x v="5"/>
    <n v="18300"/>
    <m/>
    <m/>
    <m/>
    <m/>
    <n v="18300"/>
    <m/>
  </r>
  <r>
    <x v="19"/>
    <x v="5"/>
    <x v="89"/>
    <x v="3"/>
    <x v="15"/>
    <n v="78341"/>
    <m/>
    <m/>
    <m/>
    <m/>
    <n v="78341"/>
    <m/>
  </r>
  <r>
    <x v="19"/>
    <x v="5"/>
    <x v="69"/>
    <x v="3"/>
    <x v="10"/>
    <n v="153899"/>
    <m/>
    <m/>
    <m/>
    <m/>
    <n v="153899"/>
    <m/>
  </r>
  <r>
    <x v="19"/>
    <x v="5"/>
    <x v="69"/>
    <x v="3"/>
    <x v="5"/>
    <n v="88576"/>
    <m/>
    <m/>
    <m/>
    <m/>
    <n v="88576"/>
    <m/>
  </r>
  <r>
    <x v="19"/>
    <x v="5"/>
    <x v="69"/>
    <x v="3"/>
    <x v="15"/>
    <n v="208728"/>
    <m/>
    <m/>
    <m/>
    <m/>
    <n v="208728"/>
    <m/>
  </r>
  <r>
    <x v="19"/>
    <x v="5"/>
    <x v="33"/>
    <x v="3"/>
    <x v="10"/>
    <n v="691114"/>
    <m/>
    <m/>
    <m/>
    <m/>
    <n v="691114"/>
    <m/>
  </r>
  <r>
    <x v="19"/>
    <x v="5"/>
    <x v="33"/>
    <x v="3"/>
    <x v="5"/>
    <n v="67338"/>
    <m/>
    <m/>
    <m/>
    <m/>
    <n v="67338"/>
    <m/>
  </r>
  <r>
    <x v="19"/>
    <x v="5"/>
    <x v="33"/>
    <x v="3"/>
    <x v="15"/>
    <n v="690818"/>
    <m/>
    <m/>
    <m/>
    <m/>
    <n v="690818"/>
    <m/>
  </r>
  <r>
    <x v="19"/>
    <x v="5"/>
    <x v="39"/>
    <x v="3"/>
    <x v="10"/>
    <n v="1351337"/>
    <m/>
    <m/>
    <m/>
    <m/>
    <n v="1351337"/>
    <m/>
  </r>
  <r>
    <x v="19"/>
    <x v="5"/>
    <x v="39"/>
    <x v="3"/>
    <x v="5"/>
    <n v="120247"/>
    <m/>
    <m/>
    <m/>
    <m/>
    <n v="120247"/>
    <m/>
  </r>
  <r>
    <x v="19"/>
    <x v="5"/>
    <x v="39"/>
    <x v="3"/>
    <x v="15"/>
    <n v="1478592"/>
    <m/>
    <m/>
    <m/>
    <m/>
    <n v="1478592"/>
    <m/>
  </r>
  <r>
    <x v="19"/>
    <x v="5"/>
    <x v="22"/>
    <x v="3"/>
    <x v="10"/>
    <n v="3256573"/>
    <m/>
    <m/>
    <m/>
    <m/>
    <n v="3256573"/>
    <m/>
  </r>
  <r>
    <x v="19"/>
    <x v="5"/>
    <x v="22"/>
    <x v="3"/>
    <x v="5"/>
    <n v="332261"/>
    <m/>
    <m/>
    <m/>
    <m/>
    <n v="332261"/>
    <m/>
  </r>
  <r>
    <x v="19"/>
    <x v="5"/>
    <x v="22"/>
    <x v="3"/>
    <x v="15"/>
    <n v="1321878"/>
    <m/>
    <m/>
    <m/>
    <m/>
    <n v="1321878"/>
    <m/>
  </r>
  <r>
    <x v="19"/>
    <x v="5"/>
    <x v="66"/>
    <x v="3"/>
    <x v="10"/>
    <n v="120579"/>
    <m/>
    <m/>
    <m/>
    <m/>
    <n v="120579"/>
    <m/>
  </r>
  <r>
    <x v="19"/>
    <x v="5"/>
    <x v="66"/>
    <x v="3"/>
    <x v="5"/>
    <n v="0"/>
    <m/>
    <m/>
    <m/>
    <m/>
    <n v="0"/>
    <m/>
  </r>
  <r>
    <x v="19"/>
    <x v="5"/>
    <x v="66"/>
    <x v="3"/>
    <x v="15"/>
    <n v="0"/>
    <m/>
    <m/>
    <m/>
    <m/>
    <n v="0"/>
    <m/>
  </r>
  <r>
    <x v="19"/>
    <x v="7"/>
    <x v="121"/>
    <x v="3"/>
    <x v="10"/>
    <n v="0"/>
    <m/>
    <m/>
    <m/>
    <m/>
    <n v="0"/>
    <m/>
  </r>
  <r>
    <x v="19"/>
    <x v="7"/>
    <x v="121"/>
    <x v="3"/>
    <x v="5"/>
    <n v="0"/>
    <m/>
    <m/>
    <m/>
    <m/>
    <n v="0"/>
    <m/>
  </r>
  <r>
    <x v="19"/>
    <x v="7"/>
    <x v="121"/>
    <x v="3"/>
    <x v="15"/>
    <n v="0"/>
    <m/>
    <m/>
    <m/>
    <m/>
    <n v="0"/>
    <m/>
  </r>
  <r>
    <x v="19"/>
    <x v="7"/>
    <x v="52"/>
    <x v="3"/>
    <x v="10"/>
    <n v="153286"/>
    <m/>
    <m/>
    <m/>
    <m/>
    <n v="153286"/>
    <m/>
  </r>
  <r>
    <x v="19"/>
    <x v="7"/>
    <x v="52"/>
    <x v="3"/>
    <x v="5"/>
    <n v="62408"/>
    <m/>
    <m/>
    <m/>
    <m/>
    <n v="62408"/>
    <m/>
  </r>
  <r>
    <x v="19"/>
    <x v="7"/>
    <x v="52"/>
    <x v="3"/>
    <x v="15"/>
    <n v="94951"/>
    <m/>
    <m/>
    <m/>
    <m/>
    <n v="94951"/>
    <m/>
  </r>
  <r>
    <x v="19"/>
    <x v="7"/>
    <x v="82"/>
    <x v="3"/>
    <x v="10"/>
    <n v="0"/>
    <m/>
    <m/>
    <m/>
    <m/>
    <n v="0"/>
    <m/>
  </r>
  <r>
    <x v="19"/>
    <x v="7"/>
    <x v="82"/>
    <x v="3"/>
    <x v="5"/>
    <n v="0"/>
    <m/>
    <m/>
    <m/>
    <m/>
    <n v="0"/>
    <m/>
  </r>
  <r>
    <x v="19"/>
    <x v="7"/>
    <x v="82"/>
    <x v="3"/>
    <x v="15"/>
    <n v="84875"/>
    <m/>
    <m/>
    <m/>
    <m/>
    <n v="84875"/>
    <m/>
  </r>
  <r>
    <x v="19"/>
    <x v="7"/>
    <x v="117"/>
    <x v="3"/>
    <x v="10"/>
    <n v="0"/>
    <m/>
    <m/>
    <m/>
    <m/>
    <n v="0"/>
    <m/>
  </r>
  <r>
    <x v="19"/>
    <x v="7"/>
    <x v="117"/>
    <x v="3"/>
    <x v="5"/>
    <n v="0"/>
    <m/>
    <m/>
    <m/>
    <m/>
    <n v="0"/>
    <m/>
  </r>
  <r>
    <x v="19"/>
    <x v="7"/>
    <x v="117"/>
    <x v="3"/>
    <x v="15"/>
    <n v="0"/>
    <m/>
    <m/>
    <m/>
    <m/>
    <n v="0"/>
    <m/>
  </r>
  <r>
    <x v="19"/>
    <x v="7"/>
    <x v="115"/>
    <x v="3"/>
    <x v="10"/>
    <n v="0"/>
    <m/>
    <m/>
    <m/>
    <m/>
    <n v="0"/>
    <m/>
  </r>
  <r>
    <x v="19"/>
    <x v="7"/>
    <x v="115"/>
    <x v="3"/>
    <x v="5"/>
    <n v="0"/>
    <m/>
    <m/>
    <m/>
    <m/>
    <n v="0"/>
    <m/>
  </r>
  <r>
    <x v="19"/>
    <x v="7"/>
    <x v="115"/>
    <x v="3"/>
    <x v="15"/>
    <n v="0"/>
    <m/>
    <m/>
    <m/>
    <m/>
    <n v="0"/>
    <m/>
  </r>
  <r>
    <x v="19"/>
    <x v="7"/>
    <x v="139"/>
    <x v="3"/>
    <x v="10"/>
    <n v="0"/>
    <m/>
    <m/>
    <m/>
    <m/>
    <n v="0"/>
    <m/>
  </r>
  <r>
    <x v="19"/>
    <x v="7"/>
    <x v="139"/>
    <x v="3"/>
    <x v="5"/>
    <n v="0"/>
    <m/>
    <m/>
    <m/>
    <m/>
    <n v="0"/>
    <m/>
  </r>
  <r>
    <x v="19"/>
    <x v="7"/>
    <x v="139"/>
    <x v="3"/>
    <x v="15"/>
    <n v="0"/>
    <m/>
    <m/>
    <m/>
    <m/>
    <n v="0"/>
    <m/>
  </r>
  <r>
    <x v="19"/>
    <x v="7"/>
    <x v="72"/>
    <x v="3"/>
    <x v="10"/>
    <n v="0"/>
    <m/>
    <m/>
    <m/>
    <m/>
    <n v="0"/>
    <m/>
  </r>
  <r>
    <x v="19"/>
    <x v="7"/>
    <x v="72"/>
    <x v="3"/>
    <x v="5"/>
    <n v="0"/>
    <m/>
    <m/>
    <m/>
    <m/>
    <n v="0"/>
    <m/>
  </r>
  <r>
    <x v="19"/>
    <x v="7"/>
    <x v="72"/>
    <x v="3"/>
    <x v="15"/>
    <n v="95856"/>
    <m/>
    <m/>
    <m/>
    <m/>
    <n v="95856"/>
    <m/>
  </r>
  <r>
    <x v="19"/>
    <x v="7"/>
    <x v="62"/>
    <x v="3"/>
    <x v="10"/>
    <n v="98380"/>
    <m/>
    <m/>
    <m/>
    <m/>
    <n v="98380"/>
    <m/>
  </r>
  <r>
    <x v="19"/>
    <x v="7"/>
    <x v="62"/>
    <x v="3"/>
    <x v="5"/>
    <n v="126405"/>
    <m/>
    <m/>
    <m/>
    <m/>
    <n v="126405"/>
    <m/>
  </r>
  <r>
    <x v="19"/>
    <x v="7"/>
    <x v="62"/>
    <x v="3"/>
    <x v="15"/>
    <n v="0"/>
    <m/>
    <m/>
    <m/>
    <m/>
    <n v="0"/>
    <m/>
  </r>
  <r>
    <x v="19"/>
    <x v="7"/>
    <x v="133"/>
    <x v="3"/>
    <x v="10"/>
    <n v="0"/>
    <m/>
    <m/>
    <m/>
    <m/>
    <n v="0"/>
    <m/>
  </r>
  <r>
    <x v="19"/>
    <x v="7"/>
    <x v="133"/>
    <x v="3"/>
    <x v="5"/>
    <n v="0"/>
    <m/>
    <m/>
    <m/>
    <m/>
    <n v="0"/>
    <m/>
  </r>
  <r>
    <x v="19"/>
    <x v="7"/>
    <x v="133"/>
    <x v="3"/>
    <x v="15"/>
    <n v="0"/>
    <m/>
    <m/>
    <m/>
    <m/>
    <n v="0"/>
    <m/>
  </r>
  <r>
    <x v="19"/>
    <x v="7"/>
    <x v="149"/>
    <x v="3"/>
    <x v="10"/>
    <n v="0"/>
    <m/>
    <m/>
    <m/>
    <m/>
    <n v="0"/>
    <m/>
  </r>
  <r>
    <x v="19"/>
    <x v="7"/>
    <x v="149"/>
    <x v="3"/>
    <x v="5"/>
    <n v="0"/>
    <m/>
    <m/>
    <m/>
    <m/>
    <n v="0"/>
    <m/>
  </r>
  <r>
    <x v="19"/>
    <x v="7"/>
    <x v="149"/>
    <x v="3"/>
    <x v="15"/>
    <n v="0"/>
    <m/>
    <m/>
    <m/>
    <m/>
    <n v="0"/>
    <m/>
  </r>
  <r>
    <x v="19"/>
    <x v="7"/>
    <x v="130"/>
    <x v="3"/>
    <x v="10"/>
    <n v="0"/>
    <m/>
    <m/>
    <m/>
    <m/>
    <n v="0"/>
    <m/>
  </r>
  <r>
    <x v="19"/>
    <x v="7"/>
    <x v="130"/>
    <x v="3"/>
    <x v="5"/>
    <n v="0"/>
    <m/>
    <m/>
    <m/>
    <m/>
    <n v="0"/>
    <m/>
  </r>
  <r>
    <x v="19"/>
    <x v="7"/>
    <x v="130"/>
    <x v="3"/>
    <x v="15"/>
    <n v="0"/>
    <m/>
    <m/>
    <m/>
    <m/>
    <n v="0"/>
    <m/>
  </r>
  <r>
    <x v="19"/>
    <x v="7"/>
    <x v="259"/>
    <x v="3"/>
    <x v="10"/>
    <n v="0"/>
    <m/>
    <m/>
    <m/>
    <m/>
    <n v="0"/>
    <m/>
  </r>
  <r>
    <x v="19"/>
    <x v="7"/>
    <x v="259"/>
    <x v="3"/>
    <x v="5"/>
    <n v="0"/>
    <m/>
    <m/>
    <m/>
    <m/>
    <n v="0"/>
    <m/>
  </r>
  <r>
    <x v="19"/>
    <x v="7"/>
    <x v="259"/>
    <x v="3"/>
    <x v="15"/>
    <n v="0"/>
    <m/>
    <m/>
    <m/>
    <m/>
    <n v="0"/>
    <m/>
  </r>
  <r>
    <x v="19"/>
    <x v="9"/>
    <x v="106"/>
    <x v="3"/>
    <x v="10"/>
    <n v="0"/>
    <m/>
    <m/>
    <m/>
    <m/>
    <n v="0"/>
    <m/>
  </r>
  <r>
    <x v="19"/>
    <x v="9"/>
    <x v="106"/>
    <x v="3"/>
    <x v="5"/>
    <n v="0"/>
    <m/>
    <m/>
    <m/>
    <m/>
    <n v="0"/>
    <m/>
  </r>
  <r>
    <x v="19"/>
    <x v="9"/>
    <x v="106"/>
    <x v="3"/>
    <x v="15"/>
    <n v="0"/>
    <m/>
    <m/>
    <m/>
    <m/>
    <n v="0"/>
    <m/>
  </r>
  <r>
    <x v="19"/>
    <x v="9"/>
    <x v="107"/>
    <x v="3"/>
    <x v="10"/>
    <n v="0"/>
    <m/>
    <m/>
    <m/>
    <m/>
    <n v="0"/>
    <m/>
  </r>
  <r>
    <x v="19"/>
    <x v="9"/>
    <x v="107"/>
    <x v="3"/>
    <x v="5"/>
    <n v="0"/>
    <m/>
    <m/>
    <m/>
    <m/>
    <n v="0"/>
    <m/>
  </r>
  <r>
    <x v="19"/>
    <x v="9"/>
    <x v="107"/>
    <x v="3"/>
    <x v="15"/>
    <n v="0"/>
    <m/>
    <m/>
    <m/>
    <m/>
    <n v="0"/>
    <m/>
  </r>
  <r>
    <x v="19"/>
    <x v="9"/>
    <x v="126"/>
    <x v="3"/>
    <x v="10"/>
    <n v="0"/>
    <m/>
    <m/>
    <m/>
    <m/>
    <n v="0"/>
    <m/>
  </r>
  <r>
    <x v="19"/>
    <x v="9"/>
    <x v="126"/>
    <x v="3"/>
    <x v="5"/>
    <n v="0"/>
    <m/>
    <m/>
    <m/>
    <m/>
    <n v="0"/>
    <m/>
  </r>
  <r>
    <x v="19"/>
    <x v="9"/>
    <x v="126"/>
    <x v="3"/>
    <x v="15"/>
    <n v="0"/>
    <m/>
    <m/>
    <m/>
    <m/>
    <n v="0"/>
    <m/>
  </r>
  <r>
    <x v="19"/>
    <x v="9"/>
    <x v="154"/>
    <x v="3"/>
    <x v="10"/>
    <n v="0"/>
    <m/>
    <m/>
    <m/>
    <m/>
    <n v="0"/>
    <m/>
  </r>
  <r>
    <x v="19"/>
    <x v="9"/>
    <x v="154"/>
    <x v="3"/>
    <x v="5"/>
    <n v="0"/>
    <m/>
    <m/>
    <m/>
    <m/>
    <n v="0"/>
    <m/>
  </r>
  <r>
    <x v="19"/>
    <x v="9"/>
    <x v="154"/>
    <x v="3"/>
    <x v="15"/>
    <n v="0"/>
    <m/>
    <m/>
    <m/>
    <m/>
    <n v="0"/>
    <m/>
  </r>
  <r>
    <x v="19"/>
    <x v="9"/>
    <x v="95"/>
    <x v="3"/>
    <x v="10"/>
    <n v="0"/>
    <m/>
    <m/>
    <m/>
    <m/>
    <n v="0"/>
    <m/>
  </r>
  <r>
    <x v="19"/>
    <x v="9"/>
    <x v="95"/>
    <x v="3"/>
    <x v="5"/>
    <n v="0"/>
    <m/>
    <m/>
    <m/>
    <m/>
    <n v="0"/>
    <m/>
  </r>
  <r>
    <x v="19"/>
    <x v="9"/>
    <x v="95"/>
    <x v="3"/>
    <x v="15"/>
    <n v="0"/>
    <m/>
    <m/>
    <m/>
    <m/>
    <n v="0"/>
    <m/>
  </r>
  <r>
    <x v="19"/>
    <x v="9"/>
    <x v="161"/>
    <x v="3"/>
    <x v="10"/>
    <n v="0"/>
    <m/>
    <m/>
    <m/>
    <m/>
    <n v="0"/>
    <m/>
  </r>
  <r>
    <x v="19"/>
    <x v="9"/>
    <x v="161"/>
    <x v="3"/>
    <x v="5"/>
    <n v="0"/>
    <m/>
    <m/>
    <m/>
    <m/>
    <n v="0"/>
    <m/>
  </r>
  <r>
    <x v="19"/>
    <x v="9"/>
    <x v="161"/>
    <x v="3"/>
    <x v="15"/>
    <n v="0"/>
    <m/>
    <m/>
    <m/>
    <m/>
    <n v="0"/>
    <m/>
  </r>
  <r>
    <x v="19"/>
    <x v="9"/>
    <x v="158"/>
    <x v="3"/>
    <x v="10"/>
    <n v="0"/>
    <m/>
    <m/>
    <m/>
    <m/>
    <n v="0"/>
    <m/>
  </r>
  <r>
    <x v="19"/>
    <x v="9"/>
    <x v="158"/>
    <x v="3"/>
    <x v="5"/>
    <n v="0"/>
    <m/>
    <m/>
    <m/>
    <m/>
    <n v="0"/>
    <m/>
  </r>
  <r>
    <x v="19"/>
    <x v="9"/>
    <x v="158"/>
    <x v="3"/>
    <x v="15"/>
    <n v="0"/>
    <m/>
    <m/>
    <m/>
    <m/>
    <n v="0"/>
    <m/>
  </r>
  <r>
    <x v="19"/>
    <x v="9"/>
    <x v="148"/>
    <x v="3"/>
    <x v="10"/>
    <n v="0"/>
    <m/>
    <m/>
    <m/>
    <m/>
    <n v="0"/>
    <m/>
  </r>
  <r>
    <x v="19"/>
    <x v="9"/>
    <x v="148"/>
    <x v="3"/>
    <x v="5"/>
    <n v="0"/>
    <m/>
    <m/>
    <m/>
    <m/>
    <n v="0"/>
    <m/>
  </r>
  <r>
    <x v="19"/>
    <x v="9"/>
    <x v="148"/>
    <x v="3"/>
    <x v="15"/>
    <n v="0"/>
    <m/>
    <m/>
    <m/>
    <m/>
    <n v="0"/>
    <m/>
  </r>
  <r>
    <x v="19"/>
    <x v="9"/>
    <x v="142"/>
    <x v="3"/>
    <x v="10"/>
    <n v="0"/>
    <m/>
    <m/>
    <m/>
    <m/>
    <n v="0"/>
    <m/>
  </r>
  <r>
    <x v="19"/>
    <x v="9"/>
    <x v="142"/>
    <x v="3"/>
    <x v="5"/>
    <n v="0"/>
    <m/>
    <m/>
    <m/>
    <m/>
    <n v="0"/>
    <m/>
  </r>
  <r>
    <x v="19"/>
    <x v="9"/>
    <x v="142"/>
    <x v="3"/>
    <x v="15"/>
    <n v="0"/>
    <m/>
    <m/>
    <m/>
    <m/>
    <n v="0"/>
    <m/>
  </r>
  <r>
    <x v="19"/>
    <x v="9"/>
    <x v="173"/>
    <x v="3"/>
    <x v="10"/>
    <n v="0"/>
    <m/>
    <m/>
    <m/>
    <m/>
    <n v="0"/>
    <m/>
  </r>
  <r>
    <x v="19"/>
    <x v="9"/>
    <x v="173"/>
    <x v="3"/>
    <x v="5"/>
    <n v="0"/>
    <m/>
    <m/>
    <m/>
    <m/>
    <n v="0"/>
    <m/>
  </r>
  <r>
    <x v="19"/>
    <x v="9"/>
    <x v="173"/>
    <x v="3"/>
    <x v="15"/>
    <n v="0"/>
    <m/>
    <m/>
    <m/>
    <m/>
    <n v="0"/>
    <m/>
  </r>
  <r>
    <x v="19"/>
    <x v="9"/>
    <x v="137"/>
    <x v="3"/>
    <x v="10"/>
    <n v="0"/>
    <m/>
    <m/>
    <m/>
    <m/>
    <n v="0"/>
    <m/>
  </r>
  <r>
    <x v="19"/>
    <x v="9"/>
    <x v="137"/>
    <x v="3"/>
    <x v="5"/>
    <n v="0"/>
    <m/>
    <m/>
    <m/>
    <m/>
    <n v="0"/>
    <m/>
  </r>
  <r>
    <x v="19"/>
    <x v="9"/>
    <x v="137"/>
    <x v="3"/>
    <x v="15"/>
    <n v="0"/>
    <m/>
    <m/>
    <m/>
    <m/>
    <n v="0"/>
    <m/>
  </r>
  <r>
    <x v="19"/>
    <x v="9"/>
    <x v="146"/>
    <x v="3"/>
    <x v="10"/>
    <n v="0"/>
    <m/>
    <m/>
    <m/>
    <m/>
    <n v="0"/>
    <m/>
  </r>
  <r>
    <x v="19"/>
    <x v="9"/>
    <x v="146"/>
    <x v="3"/>
    <x v="5"/>
    <n v="0"/>
    <m/>
    <m/>
    <m/>
    <m/>
    <n v="0"/>
    <m/>
  </r>
  <r>
    <x v="19"/>
    <x v="9"/>
    <x v="146"/>
    <x v="3"/>
    <x v="15"/>
    <n v="0"/>
    <m/>
    <m/>
    <m/>
    <m/>
    <n v="0"/>
    <m/>
  </r>
  <r>
    <x v="19"/>
    <x v="9"/>
    <x v="159"/>
    <x v="3"/>
    <x v="10"/>
    <n v="0"/>
    <m/>
    <m/>
    <m/>
    <m/>
    <n v="0"/>
    <m/>
  </r>
  <r>
    <x v="19"/>
    <x v="9"/>
    <x v="159"/>
    <x v="3"/>
    <x v="5"/>
    <n v="0"/>
    <m/>
    <m/>
    <m/>
    <m/>
    <n v="0"/>
    <m/>
  </r>
  <r>
    <x v="19"/>
    <x v="9"/>
    <x v="159"/>
    <x v="3"/>
    <x v="15"/>
    <n v="0"/>
    <m/>
    <m/>
    <m/>
    <m/>
    <n v="0"/>
    <m/>
  </r>
  <r>
    <x v="19"/>
    <x v="9"/>
    <x v="170"/>
    <x v="3"/>
    <x v="10"/>
    <n v="0"/>
    <m/>
    <m/>
    <m/>
    <m/>
    <n v="0"/>
    <m/>
  </r>
  <r>
    <x v="19"/>
    <x v="9"/>
    <x v="170"/>
    <x v="3"/>
    <x v="5"/>
    <n v="0"/>
    <m/>
    <m/>
    <m/>
    <m/>
    <n v="0"/>
    <m/>
  </r>
  <r>
    <x v="19"/>
    <x v="9"/>
    <x v="170"/>
    <x v="3"/>
    <x v="15"/>
    <n v="0"/>
    <m/>
    <m/>
    <m/>
    <m/>
    <n v="0"/>
    <m/>
  </r>
  <r>
    <x v="19"/>
    <x v="12"/>
    <x v="157"/>
    <x v="3"/>
    <x v="10"/>
    <n v="0"/>
    <m/>
    <m/>
    <m/>
    <m/>
    <n v="0"/>
    <m/>
  </r>
  <r>
    <x v="19"/>
    <x v="12"/>
    <x v="157"/>
    <x v="3"/>
    <x v="5"/>
    <n v="0"/>
    <m/>
    <m/>
    <m/>
    <m/>
    <n v="0"/>
    <m/>
  </r>
  <r>
    <x v="19"/>
    <x v="12"/>
    <x v="157"/>
    <x v="3"/>
    <x v="15"/>
    <n v="0"/>
    <m/>
    <m/>
    <m/>
    <m/>
    <n v="0"/>
    <m/>
  </r>
  <r>
    <x v="19"/>
    <x v="12"/>
    <x v="156"/>
    <x v="3"/>
    <x v="10"/>
    <n v="0"/>
    <m/>
    <m/>
    <m/>
    <m/>
    <n v="0"/>
    <m/>
  </r>
  <r>
    <x v="19"/>
    <x v="12"/>
    <x v="156"/>
    <x v="3"/>
    <x v="5"/>
    <n v="0"/>
    <m/>
    <m/>
    <m/>
    <m/>
    <n v="0"/>
    <m/>
  </r>
  <r>
    <x v="19"/>
    <x v="12"/>
    <x v="156"/>
    <x v="3"/>
    <x v="15"/>
    <n v="0"/>
    <m/>
    <m/>
    <m/>
    <m/>
    <n v="0"/>
    <m/>
  </r>
  <r>
    <x v="19"/>
    <x v="0"/>
    <x v="9"/>
    <x v="3"/>
    <x v="10"/>
    <n v="0"/>
    <m/>
    <m/>
    <m/>
    <m/>
    <n v="0"/>
    <m/>
  </r>
  <r>
    <x v="19"/>
    <x v="0"/>
    <x v="9"/>
    <x v="3"/>
    <x v="5"/>
    <n v="0"/>
    <m/>
    <m/>
    <m/>
    <m/>
    <n v="0"/>
    <m/>
  </r>
  <r>
    <x v="19"/>
    <x v="0"/>
    <x v="9"/>
    <x v="3"/>
    <x v="15"/>
    <n v="0"/>
    <m/>
    <m/>
    <m/>
    <m/>
    <n v="0"/>
    <m/>
  </r>
  <r>
    <x v="19"/>
    <x v="0"/>
    <x v="0"/>
    <x v="3"/>
    <x v="10"/>
    <n v="0"/>
    <m/>
    <m/>
    <m/>
    <m/>
    <n v="0"/>
    <m/>
  </r>
  <r>
    <x v="19"/>
    <x v="0"/>
    <x v="0"/>
    <x v="3"/>
    <x v="5"/>
    <n v="0"/>
    <m/>
    <m/>
    <m/>
    <m/>
    <n v="0"/>
    <m/>
  </r>
  <r>
    <x v="19"/>
    <x v="0"/>
    <x v="0"/>
    <x v="3"/>
    <x v="15"/>
    <n v="0"/>
    <m/>
    <m/>
    <m/>
    <m/>
    <n v="0"/>
    <m/>
  </r>
  <r>
    <x v="19"/>
    <x v="0"/>
    <x v="68"/>
    <x v="3"/>
    <x v="10"/>
    <n v="0"/>
    <m/>
    <m/>
    <m/>
    <m/>
    <n v="0"/>
    <m/>
  </r>
  <r>
    <x v="19"/>
    <x v="0"/>
    <x v="68"/>
    <x v="3"/>
    <x v="5"/>
    <n v="22437"/>
    <m/>
    <m/>
    <m/>
    <m/>
    <n v="22437"/>
    <m/>
  </r>
  <r>
    <x v="19"/>
    <x v="0"/>
    <x v="68"/>
    <x v="3"/>
    <x v="15"/>
    <n v="0"/>
    <m/>
    <m/>
    <m/>
    <m/>
    <n v="0"/>
    <m/>
  </r>
  <r>
    <x v="19"/>
    <x v="0"/>
    <x v="128"/>
    <x v="3"/>
    <x v="10"/>
    <n v="0"/>
    <m/>
    <m/>
    <m/>
    <m/>
    <n v="0"/>
    <m/>
  </r>
  <r>
    <x v="19"/>
    <x v="0"/>
    <x v="128"/>
    <x v="3"/>
    <x v="5"/>
    <n v="0"/>
    <m/>
    <m/>
    <m/>
    <m/>
    <n v="0"/>
    <m/>
  </r>
  <r>
    <x v="19"/>
    <x v="0"/>
    <x v="128"/>
    <x v="3"/>
    <x v="15"/>
    <n v="0"/>
    <m/>
    <m/>
    <m/>
    <m/>
    <n v="0"/>
    <m/>
  </r>
  <r>
    <x v="19"/>
    <x v="0"/>
    <x v="124"/>
    <x v="3"/>
    <x v="10"/>
    <n v="0"/>
    <m/>
    <m/>
    <m/>
    <m/>
    <n v="0"/>
    <m/>
  </r>
  <r>
    <x v="19"/>
    <x v="0"/>
    <x v="124"/>
    <x v="3"/>
    <x v="5"/>
    <n v="0"/>
    <m/>
    <m/>
    <m/>
    <m/>
    <n v="0"/>
    <m/>
  </r>
  <r>
    <x v="19"/>
    <x v="0"/>
    <x v="124"/>
    <x v="3"/>
    <x v="15"/>
    <n v="0"/>
    <m/>
    <m/>
    <m/>
    <m/>
    <n v="0"/>
    <m/>
  </r>
  <r>
    <x v="19"/>
    <x v="0"/>
    <x v="12"/>
    <x v="3"/>
    <x v="10"/>
    <n v="0"/>
    <m/>
    <m/>
    <m/>
    <m/>
    <n v="0"/>
    <m/>
  </r>
  <r>
    <x v="19"/>
    <x v="0"/>
    <x v="12"/>
    <x v="3"/>
    <x v="5"/>
    <n v="0"/>
    <m/>
    <m/>
    <m/>
    <m/>
    <n v="0"/>
    <m/>
  </r>
  <r>
    <x v="19"/>
    <x v="0"/>
    <x v="12"/>
    <x v="3"/>
    <x v="15"/>
    <n v="0"/>
    <m/>
    <m/>
    <m/>
    <m/>
    <n v="0"/>
    <m/>
  </r>
  <r>
    <x v="19"/>
    <x v="0"/>
    <x v="40"/>
    <x v="3"/>
    <x v="10"/>
    <n v="0"/>
    <m/>
    <m/>
    <m/>
    <m/>
    <n v="0"/>
    <m/>
  </r>
  <r>
    <x v="19"/>
    <x v="0"/>
    <x v="40"/>
    <x v="3"/>
    <x v="5"/>
    <n v="0"/>
    <m/>
    <m/>
    <m/>
    <m/>
    <n v="0"/>
    <m/>
  </r>
  <r>
    <x v="19"/>
    <x v="0"/>
    <x v="40"/>
    <x v="3"/>
    <x v="15"/>
    <n v="0"/>
    <m/>
    <m/>
    <m/>
    <m/>
    <n v="0"/>
    <m/>
  </r>
  <r>
    <x v="19"/>
    <x v="0"/>
    <x v="70"/>
    <x v="3"/>
    <x v="10"/>
    <n v="0"/>
    <m/>
    <m/>
    <m/>
    <m/>
    <n v="0"/>
    <m/>
  </r>
  <r>
    <x v="19"/>
    <x v="0"/>
    <x v="70"/>
    <x v="3"/>
    <x v="5"/>
    <n v="0"/>
    <m/>
    <m/>
    <m/>
    <m/>
    <n v="0"/>
    <m/>
  </r>
  <r>
    <x v="19"/>
    <x v="0"/>
    <x v="70"/>
    <x v="3"/>
    <x v="15"/>
    <n v="0"/>
    <m/>
    <m/>
    <m/>
    <m/>
    <n v="0"/>
    <m/>
  </r>
  <r>
    <x v="19"/>
    <x v="0"/>
    <x v="77"/>
    <x v="3"/>
    <x v="10"/>
    <n v="0"/>
    <m/>
    <m/>
    <m/>
    <m/>
    <n v="0"/>
    <m/>
  </r>
  <r>
    <x v="19"/>
    <x v="0"/>
    <x v="77"/>
    <x v="3"/>
    <x v="5"/>
    <n v="0"/>
    <m/>
    <m/>
    <m/>
    <m/>
    <n v="0"/>
    <m/>
  </r>
  <r>
    <x v="19"/>
    <x v="0"/>
    <x v="77"/>
    <x v="3"/>
    <x v="15"/>
    <n v="0"/>
    <m/>
    <m/>
    <m/>
    <m/>
    <n v="0"/>
    <m/>
  </r>
  <r>
    <x v="19"/>
    <x v="0"/>
    <x v="131"/>
    <x v="3"/>
    <x v="10"/>
    <n v="0"/>
    <m/>
    <m/>
    <m/>
    <m/>
    <n v="0"/>
    <m/>
  </r>
  <r>
    <x v="19"/>
    <x v="0"/>
    <x v="131"/>
    <x v="3"/>
    <x v="5"/>
    <n v="0"/>
    <m/>
    <m/>
    <m/>
    <m/>
    <n v="0"/>
    <m/>
  </r>
  <r>
    <x v="19"/>
    <x v="0"/>
    <x v="131"/>
    <x v="3"/>
    <x v="15"/>
    <n v="0"/>
    <m/>
    <m/>
    <m/>
    <m/>
    <n v="0"/>
    <m/>
  </r>
  <r>
    <x v="19"/>
    <x v="0"/>
    <x v="7"/>
    <x v="3"/>
    <x v="10"/>
    <n v="700"/>
    <m/>
    <m/>
    <m/>
    <m/>
    <n v="700"/>
    <m/>
  </r>
  <r>
    <x v="19"/>
    <x v="0"/>
    <x v="7"/>
    <x v="3"/>
    <x v="5"/>
    <n v="0"/>
    <m/>
    <m/>
    <m/>
    <m/>
    <n v="0"/>
    <m/>
  </r>
  <r>
    <x v="19"/>
    <x v="0"/>
    <x v="7"/>
    <x v="3"/>
    <x v="15"/>
    <n v="0"/>
    <m/>
    <m/>
    <m/>
    <m/>
    <n v="0"/>
    <m/>
  </r>
  <r>
    <x v="19"/>
    <x v="0"/>
    <x v="50"/>
    <x v="3"/>
    <x v="10"/>
    <n v="0"/>
    <m/>
    <m/>
    <m/>
    <m/>
    <n v="0"/>
    <m/>
  </r>
  <r>
    <x v="19"/>
    <x v="0"/>
    <x v="50"/>
    <x v="3"/>
    <x v="5"/>
    <n v="0"/>
    <m/>
    <m/>
    <m/>
    <m/>
    <n v="0"/>
    <m/>
  </r>
  <r>
    <x v="19"/>
    <x v="0"/>
    <x v="50"/>
    <x v="3"/>
    <x v="15"/>
    <n v="0"/>
    <m/>
    <m/>
    <m/>
    <m/>
    <n v="0"/>
    <m/>
  </r>
  <r>
    <x v="19"/>
    <x v="0"/>
    <x v="1"/>
    <x v="3"/>
    <x v="10"/>
    <n v="0"/>
    <m/>
    <m/>
    <m/>
    <m/>
    <n v="0"/>
    <m/>
  </r>
  <r>
    <x v="19"/>
    <x v="0"/>
    <x v="1"/>
    <x v="3"/>
    <x v="5"/>
    <n v="0"/>
    <m/>
    <m/>
    <m/>
    <m/>
    <n v="0"/>
    <m/>
  </r>
  <r>
    <x v="19"/>
    <x v="0"/>
    <x v="1"/>
    <x v="3"/>
    <x v="15"/>
    <n v="0"/>
    <m/>
    <m/>
    <m/>
    <m/>
    <n v="0"/>
    <m/>
  </r>
  <r>
    <x v="19"/>
    <x v="0"/>
    <x v="8"/>
    <x v="3"/>
    <x v="10"/>
    <n v="0"/>
    <m/>
    <m/>
    <m/>
    <m/>
    <n v="0"/>
    <m/>
  </r>
  <r>
    <x v="19"/>
    <x v="0"/>
    <x v="8"/>
    <x v="3"/>
    <x v="5"/>
    <n v="0"/>
    <m/>
    <m/>
    <m/>
    <m/>
    <n v="0"/>
    <m/>
  </r>
  <r>
    <x v="19"/>
    <x v="0"/>
    <x v="8"/>
    <x v="3"/>
    <x v="15"/>
    <n v="0"/>
    <m/>
    <m/>
    <m/>
    <m/>
    <n v="0"/>
    <m/>
  </r>
  <r>
    <x v="19"/>
    <x v="0"/>
    <x v="60"/>
    <x v="3"/>
    <x v="10"/>
    <n v="0"/>
    <m/>
    <m/>
    <m/>
    <m/>
    <n v="0"/>
    <m/>
  </r>
  <r>
    <x v="19"/>
    <x v="0"/>
    <x v="60"/>
    <x v="3"/>
    <x v="5"/>
    <n v="0"/>
    <m/>
    <m/>
    <m/>
    <m/>
    <n v="0"/>
    <m/>
  </r>
  <r>
    <x v="19"/>
    <x v="0"/>
    <x v="60"/>
    <x v="3"/>
    <x v="15"/>
    <n v="0"/>
    <m/>
    <m/>
    <m/>
    <m/>
    <n v="0"/>
    <m/>
  </r>
  <r>
    <x v="19"/>
    <x v="0"/>
    <x v="78"/>
    <x v="3"/>
    <x v="10"/>
    <n v="0"/>
    <m/>
    <m/>
    <m/>
    <m/>
    <n v="0"/>
    <m/>
  </r>
  <r>
    <x v="19"/>
    <x v="0"/>
    <x v="78"/>
    <x v="3"/>
    <x v="5"/>
    <n v="0"/>
    <m/>
    <m/>
    <m/>
    <m/>
    <n v="0"/>
    <m/>
  </r>
  <r>
    <x v="19"/>
    <x v="0"/>
    <x v="78"/>
    <x v="3"/>
    <x v="15"/>
    <n v="0"/>
    <m/>
    <m/>
    <m/>
    <m/>
    <n v="0"/>
    <m/>
  </r>
  <r>
    <x v="19"/>
    <x v="0"/>
    <x v="101"/>
    <x v="3"/>
    <x v="10"/>
    <n v="0"/>
    <m/>
    <m/>
    <m/>
    <m/>
    <n v="0"/>
    <m/>
  </r>
  <r>
    <x v="19"/>
    <x v="0"/>
    <x v="101"/>
    <x v="3"/>
    <x v="5"/>
    <n v="0"/>
    <m/>
    <m/>
    <m/>
    <m/>
    <n v="0"/>
    <m/>
  </r>
  <r>
    <x v="19"/>
    <x v="0"/>
    <x v="101"/>
    <x v="3"/>
    <x v="15"/>
    <n v="0"/>
    <m/>
    <m/>
    <m/>
    <m/>
    <n v="0"/>
    <m/>
  </r>
  <r>
    <x v="19"/>
    <x v="0"/>
    <x v="32"/>
    <x v="3"/>
    <x v="10"/>
    <n v="0"/>
    <m/>
    <m/>
    <m/>
    <m/>
    <n v="0"/>
    <m/>
  </r>
  <r>
    <x v="19"/>
    <x v="0"/>
    <x v="32"/>
    <x v="3"/>
    <x v="5"/>
    <n v="0"/>
    <m/>
    <m/>
    <m/>
    <m/>
    <n v="0"/>
    <m/>
  </r>
  <r>
    <x v="19"/>
    <x v="0"/>
    <x v="32"/>
    <x v="3"/>
    <x v="15"/>
    <n v="0"/>
    <m/>
    <m/>
    <m/>
    <m/>
    <n v="0"/>
    <m/>
  </r>
  <r>
    <x v="19"/>
    <x v="0"/>
    <x v="132"/>
    <x v="3"/>
    <x v="10"/>
    <n v="0"/>
    <m/>
    <m/>
    <m/>
    <m/>
    <n v="0"/>
    <m/>
  </r>
  <r>
    <x v="19"/>
    <x v="0"/>
    <x v="132"/>
    <x v="3"/>
    <x v="5"/>
    <n v="0"/>
    <m/>
    <m/>
    <m/>
    <m/>
    <n v="0"/>
    <m/>
  </r>
  <r>
    <x v="19"/>
    <x v="0"/>
    <x v="132"/>
    <x v="3"/>
    <x v="15"/>
    <n v="0"/>
    <m/>
    <m/>
    <m/>
    <m/>
    <n v="0"/>
    <m/>
  </r>
  <r>
    <x v="19"/>
    <x v="0"/>
    <x v="162"/>
    <x v="3"/>
    <x v="10"/>
    <n v="0"/>
    <m/>
    <m/>
    <m/>
    <m/>
    <n v="0"/>
    <m/>
  </r>
  <r>
    <x v="19"/>
    <x v="0"/>
    <x v="162"/>
    <x v="3"/>
    <x v="5"/>
    <n v="0"/>
    <m/>
    <m/>
    <m/>
    <m/>
    <n v="0"/>
    <m/>
  </r>
  <r>
    <x v="19"/>
    <x v="0"/>
    <x v="162"/>
    <x v="3"/>
    <x v="15"/>
    <n v="0"/>
    <m/>
    <m/>
    <m/>
    <m/>
    <n v="0"/>
    <m/>
  </r>
  <r>
    <x v="19"/>
    <x v="0"/>
    <x v="18"/>
    <x v="3"/>
    <x v="10"/>
    <n v="0"/>
    <m/>
    <m/>
    <m/>
    <m/>
    <n v="0"/>
    <m/>
  </r>
  <r>
    <x v="19"/>
    <x v="0"/>
    <x v="18"/>
    <x v="3"/>
    <x v="5"/>
    <n v="0"/>
    <m/>
    <m/>
    <m/>
    <m/>
    <n v="0"/>
    <m/>
  </r>
  <r>
    <x v="19"/>
    <x v="0"/>
    <x v="18"/>
    <x v="3"/>
    <x v="15"/>
    <n v="86782"/>
    <m/>
    <m/>
    <m/>
    <m/>
    <n v="86782"/>
    <m/>
  </r>
  <r>
    <x v="19"/>
    <x v="0"/>
    <x v="46"/>
    <x v="3"/>
    <x v="10"/>
    <n v="0"/>
    <m/>
    <m/>
    <m/>
    <m/>
    <n v="0"/>
    <m/>
  </r>
  <r>
    <x v="19"/>
    <x v="0"/>
    <x v="46"/>
    <x v="3"/>
    <x v="5"/>
    <n v="0"/>
    <m/>
    <m/>
    <m/>
    <m/>
    <n v="0"/>
    <m/>
  </r>
  <r>
    <x v="19"/>
    <x v="0"/>
    <x v="46"/>
    <x v="3"/>
    <x v="15"/>
    <n v="0"/>
    <m/>
    <m/>
    <m/>
    <m/>
    <n v="0"/>
    <m/>
  </r>
  <r>
    <x v="19"/>
    <x v="0"/>
    <x v="31"/>
    <x v="3"/>
    <x v="10"/>
    <n v="0"/>
    <m/>
    <m/>
    <m/>
    <m/>
    <n v="0"/>
    <m/>
  </r>
  <r>
    <x v="19"/>
    <x v="0"/>
    <x v="31"/>
    <x v="3"/>
    <x v="5"/>
    <n v="0"/>
    <m/>
    <m/>
    <m/>
    <m/>
    <n v="0"/>
    <m/>
  </r>
  <r>
    <x v="19"/>
    <x v="0"/>
    <x v="31"/>
    <x v="3"/>
    <x v="15"/>
    <n v="0"/>
    <m/>
    <m/>
    <m/>
    <m/>
    <n v="0"/>
    <m/>
  </r>
  <r>
    <x v="19"/>
    <x v="0"/>
    <x v="96"/>
    <x v="3"/>
    <x v="10"/>
    <n v="0"/>
    <m/>
    <m/>
    <m/>
    <m/>
    <n v="0"/>
    <m/>
  </r>
  <r>
    <x v="19"/>
    <x v="0"/>
    <x v="96"/>
    <x v="3"/>
    <x v="5"/>
    <n v="0"/>
    <m/>
    <m/>
    <m/>
    <m/>
    <n v="0"/>
    <m/>
  </r>
  <r>
    <x v="19"/>
    <x v="0"/>
    <x v="96"/>
    <x v="3"/>
    <x v="15"/>
    <n v="0"/>
    <m/>
    <m/>
    <m/>
    <m/>
    <n v="0"/>
    <m/>
  </r>
  <r>
    <x v="19"/>
    <x v="0"/>
    <x v="54"/>
    <x v="3"/>
    <x v="10"/>
    <n v="0"/>
    <m/>
    <m/>
    <m/>
    <m/>
    <n v="0"/>
    <m/>
  </r>
  <r>
    <x v="19"/>
    <x v="0"/>
    <x v="54"/>
    <x v="3"/>
    <x v="5"/>
    <n v="0"/>
    <m/>
    <m/>
    <m/>
    <m/>
    <n v="0"/>
    <m/>
  </r>
  <r>
    <x v="19"/>
    <x v="0"/>
    <x v="54"/>
    <x v="3"/>
    <x v="15"/>
    <n v="0"/>
    <m/>
    <m/>
    <m/>
    <m/>
    <n v="0"/>
    <m/>
  </r>
  <r>
    <x v="19"/>
    <x v="0"/>
    <x v="103"/>
    <x v="3"/>
    <x v="10"/>
    <n v="0"/>
    <m/>
    <m/>
    <m/>
    <m/>
    <n v="0"/>
    <m/>
  </r>
  <r>
    <x v="19"/>
    <x v="0"/>
    <x v="103"/>
    <x v="3"/>
    <x v="5"/>
    <n v="0"/>
    <m/>
    <m/>
    <m/>
    <m/>
    <n v="0"/>
    <m/>
  </r>
  <r>
    <x v="19"/>
    <x v="0"/>
    <x v="103"/>
    <x v="3"/>
    <x v="15"/>
    <n v="0"/>
    <m/>
    <m/>
    <m/>
    <m/>
    <n v="0"/>
    <m/>
  </r>
  <r>
    <x v="19"/>
    <x v="11"/>
    <x v="113"/>
    <x v="3"/>
    <x v="3"/>
    <m/>
    <m/>
    <m/>
    <n v="0"/>
    <m/>
    <n v="0"/>
    <m/>
  </r>
  <r>
    <x v="19"/>
    <x v="11"/>
    <x v="113"/>
    <x v="3"/>
    <x v="16"/>
    <m/>
    <m/>
    <m/>
    <n v="0"/>
    <m/>
    <n v="0"/>
    <m/>
  </r>
  <r>
    <x v="19"/>
    <x v="6"/>
    <x v="108"/>
    <x v="3"/>
    <x v="3"/>
    <m/>
    <m/>
    <m/>
    <n v="0"/>
    <m/>
    <n v="0"/>
    <m/>
  </r>
  <r>
    <x v="19"/>
    <x v="6"/>
    <x v="108"/>
    <x v="3"/>
    <x v="16"/>
    <m/>
    <m/>
    <m/>
    <n v="0"/>
    <m/>
    <n v="0"/>
    <m/>
  </r>
  <r>
    <x v="19"/>
    <x v="6"/>
    <x v="91"/>
    <x v="3"/>
    <x v="3"/>
    <m/>
    <m/>
    <m/>
    <n v="0"/>
    <m/>
    <n v="0"/>
    <m/>
  </r>
  <r>
    <x v="19"/>
    <x v="6"/>
    <x v="91"/>
    <x v="3"/>
    <x v="16"/>
    <m/>
    <m/>
    <m/>
    <n v="0"/>
    <m/>
    <n v="0"/>
    <m/>
  </r>
  <r>
    <x v="19"/>
    <x v="6"/>
    <x v="261"/>
    <x v="3"/>
    <x v="3"/>
    <m/>
    <m/>
    <m/>
    <n v="0"/>
    <m/>
    <n v="0"/>
    <m/>
  </r>
  <r>
    <x v="19"/>
    <x v="6"/>
    <x v="261"/>
    <x v="3"/>
    <x v="16"/>
    <m/>
    <m/>
    <m/>
    <n v="0"/>
    <m/>
    <n v="0"/>
    <m/>
  </r>
  <r>
    <x v="19"/>
    <x v="6"/>
    <x v="160"/>
    <x v="3"/>
    <x v="3"/>
    <m/>
    <m/>
    <m/>
    <n v="0"/>
    <m/>
    <n v="0"/>
    <m/>
  </r>
  <r>
    <x v="19"/>
    <x v="6"/>
    <x v="160"/>
    <x v="3"/>
    <x v="16"/>
    <m/>
    <m/>
    <m/>
    <n v="0"/>
    <m/>
    <n v="0"/>
    <m/>
  </r>
  <r>
    <x v="19"/>
    <x v="6"/>
    <x v="80"/>
    <x v="3"/>
    <x v="3"/>
    <m/>
    <m/>
    <m/>
    <n v="0"/>
    <m/>
    <n v="0"/>
    <m/>
  </r>
  <r>
    <x v="19"/>
    <x v="6"/>
    <x v="80"/>
    <x v="3"/>
    <x v="16"/>
    <m/>
    <m/>
    <m/>
    <n v="0"/>
    <m/>
    <n v="0"/>
    <m/>
  </r>
  <r>
    <x v="19"/>
    <x v="6"/>
    <x v="44"/>
    <x v="3"/>
    <x v="3"/>
    <m/>
    <m/>
    <m/>
    <n v="0"/>
    <m/>
    <n v="0"/>
    <m/>
  </r>
  <r>
    <x v="19"/>
    <x v="6"/>
    <x v="44"/>
    <x v="3"/>
    <x v="16"/>
    <m/>
    <m/>
    <m/>
    <n v="0"/>
    <m/>
    <n v="0"/>
    <m/>
  </r>
  <r>
    <x v="19"/>
    <x v="6"/>
    <x v="90"/>
    <x v="3"/>
    <x v="3"/>
    <m/>
    <m/>
    <m/>
    <n v="0"/>
    <m/>
    <n v="0"/>
    <m/>
  </r>
  <r>
    <x v="19"/>
    <x v="6"/>
    <x v="90"/>
    <x v="3"/>
    <x v="16"/>
    <m/>
    <m/>
    <m/>
    <n v="0"/>
    <m/>
    <n v="0"/>
    <m/>
  </r>
  <r>
    <x v="19"/>
    <x v="6"/>
    <x v="177"/>
    <x v="3"/>
    <x v="3"/>
    <m/>
    <m/>
    <m/>
    <n v="0"/>
    <m/>
    <n v="0"/>
    <m/>
  </r>
  <r>
    <x v="19"/>
    <x v="6"/>
    <x v="177"/>
    <x v="3"/>
    <x v="16"/>
    <m/>
    <m/>
    <m/>
    <n v="0"/>
    <m/>
    <n v="0"/>
    <m/>
  </r>
  <r>
    <x v="19"/>
    <x v="6"/>
    <x v="61"/>
    <x v="3"/>
    <x v="3"/>
    <m/>
    <m/>
    <m/>
    <n v="0"/>
    <m/>
    <n v="0"/>
    <m/>
  </r>
  <r>
    <x v="19"/>
    <x v="6"/>
    <x v="61"/>
    <x v="3"/>
    <x v="16"/>
    <m/>
    <m/>
    <m/>
    <n v="0"/>
    <m/>
    <n v="0"/>
    <m/>
  </r>
  <r>
    <x v="19"/>
    <x v="6"/>
    <x v="105"/>
    <x v="3"/>
    <x v="3"/>
    <m/>
    <m/>
    <m/>
    <n v="0"/>
    <m/>
    <n v="0"/>
    <m/>
  </r>
  <r>
    <x v="19"/>
    <x v="6"/>
    <x v="105"/>
    <x v="3"/>
    <x v="16"/>
    <m/>
    <m/>
    <m/>
    <n v="0"/>
    <m/>
    <n v="0"/>
    <m/>
  </r>
  <r>
    <x v="19"/>
    <x v="6"/>
    <x v="138"/>
    <x v="3"/>
    <x v="3"/>
    <m/>
    <m/>
    <m/>
    <n v="0"/>
    <m/>
    <n v="0"/>
    <m/>
  </r>
  <r>
    <x v="19"/>
    <x v="6"/>
    <x v="138"/>
    <x v="3"/>
    <x v="16"/>
    <m/>
    <m/>
    <m/>
    <n v="0"/>
    <m/>
    <n v="0"/>
    <m/>
  </r>
  <r>
    <x v="19"/>
    <x v="8"/>
    <x v="136"/>
    <x v="3"/>
    <x v="3"/>
    <m/>
    <m/>
    <m/>
    <n v="0"/>
    <m/>
    <n v="0"/>
    <m/>
  </r>
  <r>
    <x v="19"/>
    <x v="8"/>
    <x v="136"/>
    <x v="3"/>
    <x v="16"/>
    <m/>
    <m/>
    <m/>
    <n v="0"/>
    <m/>
    <n v="0"/>
    <m/>
  </r>
  <r>
    <x v="19"/>
    <x v="8"/>
    <x v="182"/>
    <x v="3"/>
    <x v="3"/>
    <m/>
    <m/>
    <m/>
    <n v="0"/>
    <m/>
    <n v="0"/>
    <m/>
  </r>
  <r>
    <x v="19"/>
    <x v="8"/>
    <x v="182"/>
    <x v="3"/>
    <x v="16"/>
    <m/>
    <m/>
    <m/>
    <n v="0"/>
    <m/>
    <n v="0"/>
    <m/>
  </r>
  <r>
    <x v="19"/>
    <x v="8"/>
    <x v="262"/>
    <x v="3"/>
    <x v="3"/>
    <m/>
    <m/>
    <m/>
    <n v="0"/>
    <m/>
    <n v="0"/>
    <m/>
  </r>
  <r>
    <x v="19"/>
    <x v="8"/>
    <x v="262"/>
    <x v="3"/>
    <x v="16"/>
    <m/>
    <m/>
    <m/>
    <n v="0"/>
    <m/>
    <n v="0"/>
    <m/>
  </r>
  <r>
    <x v="19"/>
    <x v="8"/>
    <x v="179"/>
    <x v="3"/>
    <x v="3"/>
    <m/>
    <m/>
    <m/>
    <n v="0"/>
    <m/>
    <n v="0"/>
    <m/>
  </r>
  <r>
    <x v="19"/>
    <x v="8"/>
    <x v="179"/>
    <x v="3"/>
    <x v="16"/>
    <m/>
    <m/>
    <m/>
    <n v="0"/>
    <m/>
    <n v="0"/>
    <m/>
  </r>
  <r>
    <x v="19"/>
    <x v="8"/>
    <x v="135"/>
    <x v="3"/>
    <x v="3"/>
    <m/>
    <m/>
    <m/>
    <n v="0"/>
    <m/>
    <n v="0"/>
    <m/>
  </r>
  <r>
    <x v="19"/>
    <x v="8"/>
    <x v="135"/>
    <x v="3"/>
    <x v="16"/>
    <m/>
    <m/>
    <m/>
    <n v="0"/>
    <m/>
    <n v="0"/>
    <m/>
  </r>
  <r>
    <x v="19"/>
    <x v="8"/>
    <x v="114"/>
    <x v="3"/>
    <x v="3"/>
    <m/>
    <m/>
    <m/>
    <n v="0"/>
    <m/>
    <n v="0"/>
    <m/>
  </r>
  <r>
    <x v="19"/>
    <x v="8"/>
    <x v="114"/>
    <x v="3"/>
    <x v="16"/>
    <m/>
    <m/>
    <m/>
    <n v="0"/>
    <m/>
    <n v="0"/>
    <m/>
  </r>
  <r>
    <x v="19"/>
    <x v="8"/>
    <x v="175"/>
    <x v="3"/>
    <x v="3"/>
    <m/>
    <m/>
    <m/>
    <n v="0"/>
    <m/>
    <n v="0"/>
    <m/>
  </r>
  <r>
    <x v="19"/>
    <x v="8"/>
    <x v="175"/>
    <x v="3"/>
    <x v="16"/>
    <m/>
    <m/>
    <m/>
    <n v="0"/>
    <m/>
    <n v="0"/>
    <m/>
  </r>
  <r>
    <x v="19"/>
    <x v="8"/>
    <x v="221"/>
    <x v="3"/>
    <x v="3"/>
    <m/>
    <m/>
    <m/>
    <n v="0"/>
    <m/>
    <n v="0"/>
    <m/>
  </r>
  <r>
    <x v="19"/>
    <x v="8"/>
    <x v="221"/>
    <x v="3"/>
    <x v="16"/>
    <m/>
    <m/>
    <m/>
    <n v="0"/>
    <m/>
    <n v="0"/>
    <m/>
  </r>
  <r>
    <x v="19"/>
    <x v="8"/>
    <x v="102"/>
    <x v="3"/>
    <x v="3"/>
    <m/>
    <m/>
    <m/>
    <n v="0"/>
    <m/>
    <n v="0"/>
    <m/>
  </r>
  <r>
    <x v="19"/>
    <x v="8"/>
    <x v="102"/>
    <x v="3"/>
    <x v="16"/>
    <m/>
    <m/>
    <m/>
    <n v="0"/>
    <m/>
    <n v="0"/>
    <m/>
  </r>
  <r>
    <x v="19"/>
    <x v="8"/>
    <x v="71"/>
    <x v="3"/>
    <x v="3"/>
    <m/>
    <m/>
    <m/>
    <n v="0"/>
    <m/>
    <n v="0"/>
    <m/>
  </r>
  <r>
    <x v="19"/>
    <x v="8"/>
    <x v="71"/>
    <x v="3"/>
    <x v="16"/>
    <m/>
    <m/>
    <m/>
    <n v="0"/>
    <m/>
    <n v="0"/>
    <m/>
  </r>
  <r>
    <x v="19"/>
    <x v="8"/>
    <x v="222"/>
    <x v="3"/>
    <x v="3"/>
    <m/>
    <m/>
    <m/>
    <n v="0"/>
    <m/>
    <n v="0"/>
    <m/>
  </r>
  <r>
    <x v="19"/>
    <x v="8"/>
    <x v="222"/>
    <x v="3"/>
    <x v="16"/>
    <m/>
    <m/>
    <m/>
    <n v="0"/>
    <m/>
    <n v="0"/>
    <m/>
  </r>
  <r>
    <x v="19"/>
    <x v="8"/>
    <x v="251"/>
    <x v="3"/>
    <x v="3"/>
    <m/>
    <m/>
    <m/>
    <n v="0"/>
    <m/>
    <n v="0"/>
    <m/>
  </r>
  <r>
    <x v="19"/>
    <x v="8"/>
    <x v="251"/>
    <x v="3"/>
    <x v="16"/>
    <m/>
    <m/>
    <m/>
    <n v="0"/>
    <m/>
    <n v="0"/>
    <m/>
  </r>
  <r>
    <x v="19"/>
    <x v="8"/>
    <x v="171"/>
    <x v="3"/>
    <x v="3"/>
    <m/>
    <m/>
    <m/>
    <n v="0"/>
    <m/>
    <n v="0"/>
    <m/>
  </r>
  <r>
    <x v="19"/>
    <x v="8"/>
    <x v="171"/>
    <x v="3"/>
    <x v="16"/>
    <m/>
    <m/>
    <m/>
    <n v="0"/>
    <m/>
    <n v="0"/>
    <m/>
  </r>
  <r>
    <x v="19"/>
    <x v="8"/>
    <x v="83"/>
    <x v="3"/>
    <x v="3"/>
    <m/>
    <m/>
    <m/>
    <n v="0"/>
    <m/>
    <n v="0"/>
    <m/>
  </r>
  <r>
    <x v="19"/>
    <x v="8"/>
    <x v="83"/>
    <x v="3"/>
    <x v="16"/>
    <m/>
    <m/>
    <m/>
    <n v="0"/>
    <m/>
    <n v="0"/>
    <m/>
  </r>
  <r>
    <x v="19"/>
    <x v="10"/>
    <x v="109"/>
    <x v="3"/>
    <x v="3"/>
    <m/>
    <m/>
    <m/>
    <n v="0"/>
    <m/>
    <n v="0"/>
    <m/>
  </r>
  <r>
    <x v="19"/>
    <x v="10"/>
    <x v="109"/>
    <x v="3"/>
    <x v="16"/>
    <m/>
    <m/>
    <m/>
    <n v="0"/>
    <m/>
    <n v="0"/>
    <m/>
  </r>
  <r>
    <x v="19"/>
    <x v="10"/>
    <x v="144"/>
    <x v="3"/>
    <x v="3"/>
    <m/>
    <m/>
    <m/>
    <n v="0"/>
    <m/>
    <n v="0"/>
    <m/>
  </r>
  <r>
    <x v="19"/>
    <x v="10"/>
    <x v="144"/>
    <x v="3"/>
    <x v="16"/>
    <m/>
    <m/>
    <m/>
    <n v="0"/>
    <m/>
    <n v="0"/>
    <m/>
  </r>
  <r>
    <x v="19"/>
    <x v="10"/>
    <x v="151"/>
    <x v="3"/>
    <x v="3"/>
    <m/>
    <m/>
    <m/>
    <n v="0"/>
    <m/>
    <n v="0"/>
    <m/>
  </r>
  <r>
    <x v="19"/>
    <x v="10"/>
    <x v="151"/>
    <x v="3"/>
    <x v="16"/>
    <m/>
    <m/>
    <m/>
    <n v="0"/>
    <m/>
    <n v="0"/>
    <m/>
  </r>
  <r>
    <x v="19"/>
    <x v="4"/>
    <x v="36"/>
    <x v="3"/>
    <x v="3"/>
    <m/>
    <m/>
    <m/>
    <n v="0"/>
    <m/>
    <n v="0"/>
    <m/>
  </r>
  <r>
    <x v="19"/>
    <x v="4"/>
    <x v="36"/>
    <x v="3"/>
    <x v="16"/>
    <m/>
    <m/>
    <m/>
    <n v="0"/>
    <m/>
    <n v="0"/>
    <m/>
  </r>
  <r>
    <x v="19"/>
    <x v="4"/>
    <x v="57"/>
    <x v="3"/>
    <x v="3"/>
    <m/>
    <m/>
    <m/>
    <n v="0"/>
    <m/>
    <n v="0"/>
    <m/>
  </r>
  <r>
    <x v="19"/>
    <x v="4"/>
    <x v="57"/>
    <x v="3"/>
    <x v="16"/>
    <m/>
    <m/>
    <m/>
    <n v="0"/>
    <m/>
    <n v="0"/>
    <m/>
  </r>
  <r>
    <x v="19"/>
    <x v="4"/>
    <x v="35"/>
    <x v="3"/>
    <x v="3"/>
    <m/>
    <m/>
    <m/>
    <n v="0"/>
    <m/>
    <n v="0"/>
    <m/>
  </r>
  <r>
    <x v="19"/>
    <x v="4"/>
    <x v="35"/>
    <x v="3"/>
    <x v="16"/>
    <m/>
    <m/>
    <m/>
    <n v="0"/>
    <m/>
    <n v="0"/>
    <m/>
  </r>
  <r>
    <x v="19"/>
    <x v="4"/>
    <x v="34"/>
    <x v="3"/>
    <x v="3"/>
    <m/>
    <m/>
    <m/>
    <n v="0"/>
    <m/>
    <n v="0"/>
    <m/>
  </r>
  <r>
    <x v="19"/>
    <x v="4"/>
    <x v="34"/>
    <x v="3"/>
    <x v="16"/>
    <m/>
    <m/>
    <m/>
    <n v="0"/>
    <m/>
    <n v="0"/>
    <m/>
  </r>
  <r>
    <x v="19"/>
    <x v="4"/>
    <x v="155"/>
    <x v="3"/>
    <x v="3"/>
    <m/>
    <m/>
    <m/>
    <n v="0"/>
    <m/>
    <n v="0"/>
    <m/>
  </r>
  <r>
    <x v="19"/>
    <x v="4"/>
    <x v="155"/>
    <x v="3"/>
    <x v="16"/>
    <m/>
    <m/>
    <m/>
    <n v="0"/>
    <m/>
    <n v="0"/>
    <m/>
  </r>
  <r>
    <x v="19"/>
    <x v="4"/>
    <x v="65"/>
    <x v="3"/>
    <x v="3"/>
    <m/>
    <m/>
    <m/>
    <n v="0"/>
    <m/>
    <n v="0"/>
    <m/>
  </r>
  <r>
    <x v="19"/>
    <x v="4"/>
    <x v="65"/>
    <x v="3"/>
    <x v="16"/>
    <m/>
    <m/>
    <m/>
    <n v="0"/>
    <m/>
    <n v="0"/>
    <m/>
  </r>
  <r>
    <x v="19"/>
    <x v="4"/>
    <x v="53"/>
    <x v="3"/>
    <x v="3"/>
    <m/>
    <m/>
    <m/>
    <n v="0"/>
    <m/>
    <n v="0"/>
    <m/>
  </r>
  <r>
    <x v="19"/>
    <x v="4"/>
    <x v="53"/>
    <x v="3"/>
    <x v="16"/>
    <m/>
    <m/>
    <m/>
    <n v="0"/>
    <m/>
    <n v="0"/>
    <m/>
  </r>
  <r>
    <x v="19"/>
    <x v="4"/>
    <x v="45"/>
    <x v="3"/>
    <x v="3"/>
    <m/>
    <m/>
    <m/>
    <n v="0"/>
    <m/>
    <n v="0"/>
    <m/>
  </r>
  <r>
    <x v="19"/>
    <x v="4"/>
    <x v="45"/>
    <x v="3"/>
    <x v="16"/>
    <m/>
    <m/>
    <m/>
    <n v="0"/>
    <m/>
    <n v="0"/>
    <m/>
  </r>
  <r>
    <x v="19"/>
    <x v="4"/>
    <x v="27"/>
    <x v="3"/>
    <x v="3"/>
    <m/>
    <m/>
    <m/>
    <n v="0"/>
    <m/>
    <n v="0"/>
    <m/>
  </r>
  <r>
    <x v="19"/>
    <x v="4"/>
    <x v="27"/>
    <x v="3"/>
    <x v="16"/>
    <m/>
    <m/>
    <m/>
    <n v="0"/>
    <m/>
    <n v="0"/>
    <m/>
  </r>
  <r>
    <x v="19"/>
    <x v="4"/>
    <x v="17"/>
    <x v="3"/>
    <x v="3"/>
    <m/>
    <m/>
    <m/>
    <n v="0"/>
    <m/>
    <n v="0"/>
    <m/>
  </r>
  <r>
    <x v="19"/>
    <x v="4"/>
    <x v="17"/>
    <x v="3"/>
    <x v="16"/>
    <m/>
    <m/>
    <m/>
    <n v="176708"/>
    <m/>
    <n v="176708"/>
    <m/>
  </r>
  <r>
    <x v="19"/>
    <x v="4"/>
    <x v="56"/>
    <x v="3"/>
    <x v="3"/>
    <m/>
    <m/>
    <m/>
    <n v="0"/>
    <m/>
    <n v="0"/>
    <m/>
  </r>
  <r>
    <x v="19"/>
    <x v="4"/>
    <x v="56"/>
    <x v="3"/>
    <x v="16"/>
    <m/>
    <m/>
    <m/>
    <n v="0"/>
    <m/>
    <n v="0"/>
    <m/>
  </r>
  <r>
    <x v="19"/>
    <x v="4"/>
    <x v="73"/>
    <x v="3"/>
    <x v="3"/>
    <m/>
    <m/>
    <m/>
    <n v="0"/>
    <m/>
    <n v="0"/>
    <m/>
  </r>
  <r>
    <x v="19"/>
    <x v="4"/>
    <x v="73"/>
    <x v="3"/>
    <x v="16"/>
    <m/>
    <m/>
    <m/>
    <n v="0"/>
    <m/>
    <n v="0"/>
    <m/>
  </r>
  <r>
    <x v="19"/>
    <x v="2"/>
    <x v="87"/>
    <x v="3"/>
    <x v="3"/>
    <m/>
    <m/>
    <m/>
    <n v="0"/>
    <m/>
    <n v="0"/>
    <m/>
  </r>
  <r>
    <x v="19"/>
    <x v="2"/>
    <x v="87"/>
    <x v="3"/>
    <x v="16"/>
    <m/>
    <m/>
    <m/>
    <n v="0"/>
    <m/>
    <n v="0"/>
    <m/>
  </r>
  <r>
    <x v="19"/>
    <x v="2"/>
    <x v="84"/>
    <x v="3"/>
    <x v="3"/>
    <m/>
    <m/>
    <m/>
    <n v="0"/>
    <m/>
    <n v="0"/>
    <m/>
  </r>
  <r>
    <x v="19"/>
    <x v="2"/>
    <x v="84"/>
    <x v="3"/>
    <x v="16"/>
    <m/>
    <m/>
    <m/>
    <n v="0"/>
    <m/>
    <n v="0"/>
    <m/>
  </r>
  <r>
    <x v="19"/>
    <x v="2"/>
    <x v="20"/>
    <x v="3"/>
    <x v="3"/>
    <m/>
    <m/>
    <m/>
    <n v="0"/>
    <m/>
    <n v="0"/>
    <m/>
  </r>
  <r>
    <x v="19"/>
    <x v="2"/>
    <x v="20"/>
    <x v="3"/>
    <x v="16"/>
    <m/>
    <m/>
    <m/>
    <n v="0"/>
    <m/>
    <n v="0"/>
    <m/>
  </r>
  <r>
    <x v="19"/>
    <x v="2"/>
    <x v="49"/>
    <x v="3"/>
    <x v="3"/>
    <m/>
    <m/>
    <m/>
    <n v="0"/>
    <m/>
    <n v="0"/>
    <m/>
  </r>
  <r>
    <x v="19"/>
    <x v="2"/>
    <x v="49"/>
    <x v="3"/>
    <x v="16"/>
    <m/>
    <m/>
    <m/>
    <n v="0"/>
    <m/>
    <n v="0"/>
    <m/>
  </r>
  <r>
    <x v="19"/>
    <x v="2"/>
    <x v="10"/>
    <x v="3"/>
    <x v="3"/>
    <m/>
    <m/>
    <m/>
    <n v="0"/>
    <m/>
    <n v="0"/>
    <m/>
  </r>
  <r>
    <x v="19"/>
    <x v="2"/>
    <x v="10"/>
    <x v="3"/>
    <x v="16"/>
    <m/>
    <m/>
    <m/>
    <n v="0"/>
    <m/>
    <n v="0"/>
    <m/>
  </r>
  <r>
    <x v="19"/>
    <x v="2"/>
    <x v="110"/>
    <x v="3"/>
    <x v="3"/>
    <m/>
    <m/>
    <m/>
    <n v="0"/>
    <m/>
    <n v="0"/>
    <m/>
  </r>
  <r>
    <x v="19"/>
    <x v="2"/>
    <x v="110"/>
    <x v="3"/>
    <x v="16"/>
    <m/>
    <m/>
    <m/>
    <n v="0"/>
    <m/>
    <n v="0"/>
    <m/>
  </r>
  <r>
    <x v="19"/>
    <x v="2"/>
    <x v="88"/>
    <x v="3"/>
    <x v="3"/>
    <m/>
    <m/>
    <m/>
    <n v="0"/>
    <m/>
    <n v="0"/>
    <m/>
  </r>
  <r>
    <x v="19"/>
    <x v="2"/>
    <x v="88"/>
    <x v="3"/>
    <x v="16"/>
    <m/>
    <m/>
    <m/>
    <n v="0"/>
    <m/>
    <n v="0"/>
    <m/>
  </r>
  <r>
    <x v="19"/>
    <x v="2"/>
    <x v="48"/>
    <x v="3"/>
    <x v="3"/>
    <m/>
    <m/>
    <m/>
    <n v="0"/>
    <m/>
    <n v="0"/>
    <m/>
  </r>
  <r>
    <x v="19"/>
    <x v="2"/>
    <x v="48"/>
    <x v="3"/>
    <x v="16"/>
    <m/>
    <m/>
    <m/>
    <n v="0"/>
    <m/>
    <n v="0"/>
    <m/>
  </r>
  <r>
    <x v="19"/>
    <x v="2"/>
    <x v="47"/>
    <x v="3"/>
    <x v="3"/>
    <m/>
    <m/>
    <m/>
    <n v="0"/>
    <m/>
    <n v="0"/>
    <m/>
  </r>
  <r>
    <x v="19"/>
    <x v="2"/>
    <x v="47"/>
    <x v="3"/>
    <x v="16"/>
    <m/>
    <m/>
    <m/>
    <n v="0"/>
    <m/>
    <n v="0"/>
    <m/>
  </r>
  <r>
    <x v="19"/>
    <x v="2"/>
    <x v="58"/>
    <x v="3"/>
    <x v="3"/>
    <m/>
    <m/>
    <m/>
    <n v="0"/>
    <m/>
    <n v="0"/>
    <m/>
  </r>
  <r>
    <x v="19"/>
    <x v="2"/>
    <x v="58"/>
    <x v="3"/>
    <x v="16"/>
    <m/>
    <m/>
    <m/>
    <n v="0"/>
    <m/>
    <n v="0"/>
    <m/>
  </r>
  <r>
    <x v="19"/>
    <x v="2"/>
    <x v="112"/>
    <x v="3"/>
    <x v="3"/>
    <m/>
    <m/>
    <m/>
    <n v="0"/>
    <m/>
    <n v="0"/>
    <m/>
  </r>
  <r>
    <x v="19"/>
    <x v="2"/>
    <x v="112"/>
    <x v="3"/>
    <x v="16"/>
    <m/>
    <m/>
    <m/>
    <n v="0"/>
    <m/>
    <n v="0"/>
    <m/>
  </r>
  <r>
    <x v="19"/>
    <x v="2"/>
    <x v="120"/>
    <x v="3"/>
    <x v="3"/>
    <m/>
    <m/>
    <m/>
    <n v="0"/>
    <m/>
    <n v="0"/>
    <m/>
  </r>
  <r>
    <x v="19"/>
    <x v="2"/>
    <x v="120"/>
    <x v="3"/>
    <x v="16"/>
    <m/>
    <m/>
    <m/>
    <n v="0"/>
    <m/>
    <n v="0"/>
    <m/>
  </r>
  <r>
    <x v="19"/>
    <x v="2"/>
    <x v="11"/>
    <x v="3"/>
    <x v="3"/>
    <m/>
    <m/>
    <m/>
    <n v="0"/>
    <m/>
    <n v="0"/>
    <m/>
  </r>
  <r>
    <x v="19"/>
    <x v="2"/>
    <x v="11"/>
    <x v="3"/>
    <x v="16"/>
    <m/>
    <m/>
    <m/>
    <n v="0"/>
    <m/>
    <n v="0"/>
    <m/>
  </r>
  <r>
    <x v="19"/>
    <x v="2"/>
    <x v="4"/>
    <x v="3"/>
    <x v="3"/>
    <m/>
    <m/>
    <m/>
    <n v="0"/>
    <m/>
    <n v="0"/>
    <m/>
  </r>
  <r>
    <x v="19"/>
    <x v="2"/>
    <x v="4"/>
    <x v="3"/>
    <x v="16"/>
    <m/>
    <m/>
    <m/>
    <n v="0"/>
    <m/>
    <n v="0"/>
    <m/>
  </r>
  <r>
    <x v="19"/>
    <x v="2"/>
    <x v="59"/>
    <x v="3"/>
    <x v="3"/>
    <m/>
    <m/>
    <m/>
    <n v="0"/>
    <m/>
    <n v="0"/>
    <m/>
  </r>
  <r>
    <x v="19"/>
    <x v="2"/>
    <x v="59"/>
    <x v="3"/>
    <x v="16"/>
    <m/>
    <m/>
    <m/>
    <n v="0"/>
    <m/>
    <n v="0"/>
    <m/>
  </r>
  <r>
    <x v="19"/>
    <x v="2"/>
    <x v="86"/>
    <x v="3"/>
    <x v="3"/>
    <m/>
    <m/>
    <m/>
    <n v="0"/>
    <m/>
    <n v="0"/>
    <m/>
  </r>
  <r>
    <x v="19"/>
    <x v="2"/>
    <x v="86"/>
    <x v="3"/>
    <x v="16"/>
    <m/>
    <m/>
    <m/>
    <n v="0"/>
    <m/>
    <n v="0"/>
    <m/>
  </r>
  <r>
    <x v="19"/>
    <x v="2"/>
    <x v="43"/>
    <x v="3"/>
    <x v="3"/>
    <m/>
    <m/>
    <m/>
    <n v="0"/>
    <m/>
    <n v="0"/>
    <m/>
  </r>
  <r>
    <x v="19"/>
    <x v="2"/>
    <x v="43"/>
    <x v="3"/>
    <x v="16"/>
    <m/>
    <m/>
    <m/>
    <n v="0"/>
    <m/>
    <n v="0"/>
    <m/>
  </r>
  <r>
    <x v="19"/>
    <x v="2"/>
    <x v="81"/>
    <x v="3"/>
    <x v="3"/>
    <m/>
    <m/>
    <m/>
    <n v="0"/>
    <m/>
    <n v="0"/>
    <m/>
  </r>
  <r>
    <x v="19"/>
    <x v="2"/>
    <x v="81"/>
    <x v="3"/>
    <x v="16"/>
    <m/>
    <m/>
    <m/>
    <n v="0"/>
    <m/>
    <n v="0"/>
    <m/>
  </r>
  <r>
    <x v="19"/>
    <x v="2"/>
    <x v="26"/>
    <x v="3"/>
    <x v="3"/>
    <m/>
    <m/>
    <m/>
    <n v="0"/>
    <m/>
    <n v="0"/>
    <m/>
  </r>
  <r>
    <x v="19"/>
    <x v="2"/>
    <x v="26"/>
    <x v="3"/>
    <x v="16"/>
    <m/>
    <m/>
    <m/>
    <n v="0"/>
    <m/>
    <n v="0"/>
    <m/>
  </r>
  <r>
    <x v="19"/>
    <x v="2"/>
    <x v="29"/>
    <x v="3"/>
    <x v="3"/>
    <m/>
    <m/>
    <m/>
    <n v="0"/>
    <m/>
    <n v="0"/>
    <m/>
  </r>
  <r>
    <x v="19"/>
    <x v="2"/>
    <x v="29"/>
    <x v="3"/>
    <x v="16"/>
    <m/>
    <m/>
    <m/>
    <n v="0"/>
    <m/>
    <n v="0"/>
    <m/>
  </r>
  <r>
    <x v="19"/>
    <x v="2"/>
    <x v="122"/>
    <x v="3"/>
    <x v="3"/>
    <m/>
    <m/>
    <m/>
    <n v="0"/>
    <m/>
    <n v="0"/>
    <m/>
  </r>
  <r>
    <x v="19"/>
    <x v="2"/>
    <x v="122"/>
    <x v="3"/>
    <x v="16"/>
    <m/>
    <m/>
    <m/>
    <n v="0"/>
    <m/>
    <n v="0"/>
    <m/>
  </r>
  <r>
    <x v="19"/>
    <x v="3"/>
    <x v="97"/>
    <x v="3"/>
    <x v="3"/>
    <m/>
    <m/>
    <m/>
    <n v="0"/>
    <m/>
    <n v="0"/>
    <m/>
  </r>
  <r>
    <x v="19"/>
    <x v="3"/>
    <x v="97"/>
    <x v="3"/>
    <x v="16"/>
    <m/>
    <m/>
    <m/>
    <n v="0"/>
    <m/>
    <n v="0"/>
    <m/>
  </r>
  <r>
    <x v="19"/>
    <x v="3"/>
    <x v="55"/>
    <x v="3"/>
    <x v="3"/>
    <m/>
    <m/>
    <m/>
    <n v="0"/>
    <m/>
    <n v="0"/>
    <m/>
  </r>
  <r>
    <x v="19"/>
    <x v="3"/>
    <x v="55"/>
    <x v="3"/>
    <x v="16"/>
    <m/>
    <m/>
    <m/>
    <n v="0"/>
    <m/>
    <n v="0"/>
    <m/>
  </r>
  <r>
    <x v="19"/>
    <x v="3"/>
    <x v="16"/>
    <x v="3"/>
    <x v="3"/>
    <m/>
    <m/>
    <m/>
    <n v="0"/>
    <m/>
    <n v="0"/>
    <m/>
  </r>
  <r>
    <x v="19"/>
    <x v="3"/>
    <x v="16"/>
    <x v="3"/>
    <x v="16"/>
    <m/>
    <m/>
    <m/>
    <n v="0"/>
    <m/>
    <n v="0"/>
    <m/>
  </r>
  <r>
    <x v="19"/>
    <x v="3"/>
    <x v="74"/>
    <x v="3"/>
    <x v="3"/>
    <m/>
    <m/>
    <m/>
    <n v="0"/>
    <m/>
    <n v="0"/>
    <m/>
  </r>
  <r>
    <x v="19"/>
    <x v="3"/>
    <x v="74"/>
    <x v="3"/>
    <x v="16"/>
    <m/>
    <m/>
    <m/>
    <n v="0"/>
    <m/>
    <n v="0"/>
    <m/>
  </r>
  <r>
    <x v="19"/>
    <x v="3"/>
    <x v="63"/>
    <x v="3"/>
    <x v="3"/>
    <m/>
    <m/>
    <m/>
    <n v="0"/>
    <m/>
    <n v="0"/>
    <m/>
  </r>
  <r>
    <x v="19"/>
    <x v="3"/>
    <x v="63"/>
    <x v="3"/>
    <x v="16"/>
    <m/>
    <m/>
    <m/>
    <n v="0"/>
    <m/>
    <n v="0"/>
    <m/>
  </r>
  <r>
    <x v="19"/>
    <x v="3"/>
    <x v="38"/>
    <x v="3"/>
    <x v="3"/>
    <m/>
    <m/>
    <m/>
    <n v="0"/>
    <m/>
    <n v="0"/>
    <m/>
  </r>
  <r>
    <x v="19"/>
    <x v="3"/>
    <x v="38"/>
    <x v="3"/>
    <x v="16"/>
    <m/>
    <m/>
    <m/>
    <n v="0"/>
    <m/>
    <n v="0"/>
    <m/>
  </r>
  <r>
    <x v="19"/>
    <x v="3"/>
    <x v="42"/>
    <x v="3"/>
    <x v="3"/>
    <m/>
    <m/>
    <m/>
    <n v="0"/>
    <m/>
    <n v="0"/>
    <m/>
  </r>
  <r>
    <x v="19"/>
    <x v="3"/>
    <x v="42"/>
    <x v="3"/>
    <x v="16"/>
    <m/>
    <m/>
    <m/>
    <n v="0"/>
    <m/>
    <n v="0"/>
    <m/>
  </r>
  <r>
    <x v="19"/>
    <x v="3"/>
    <x v="104"/>
    <x v="3"/>
    <x v="3"/>
    <m/>
    <m/>
    <m/>
    <n v="0"/>
    <m/>
    <n v="0"/>
    <m/>
  </r>
  <r>
    <x v="19"/>
    <x v="3"/>
    <x v="104"/>
    <x v="3"/>
    <x v="16"/>
    <m/>
    <m/>
    <m/>
    <n v="0"/>
    <m/>
    <n v="0"/>
    <m/>
  </r>
  <r>
    <x v="19"/>
    <x v="3"/>
    <x v="111"/>
    <x v="3"/>
    <x v="3"/>
    <m/>
    <m/>
    <m/>
    <n v="0"/>
    <m/>
    <n v="0"/>
    <m/>
  </r>
  <r>
    <x v="19"/>
    <x v="3"/>
    <x v="111"/>
    <x v="3"/>
    <x v="16"/>
    <m/>
    <m/>
    <m/>
    <n v="0"/>
    <m/>
    <n v="0"/>
    <m/>
  </r>
  <r>
    <x v="19"/>
    <x v="3"/>
    <x v="134"/>
    <x v="3"/>
    <x v="3"/>
    <m/>
    <m/>
    <m/>
    <n v="0"/>
    <m/>
    <n v="0"/>
    <m/>
  </r>
  <r>
    <x v="19"/>
    <x v="3"/>
    <x v="134"/>
    <x v="3"/>
    <x v="16"/>
    <m/>
    <m/>
    <m/>
    <n v="0"/>
    <m/>
    <n v="0"/>
    <m/>
  </r>
  <r>
    <x v="19"/>
    <x v="3"/>
    <x v="183"/>
    <x v="3"/>
    <x v="3"/>
    <m/>
    <m/>
    <m/>
    <n v="0"/>
    <m/>
    <n v="0"/>
    <m/>
  </r>
  <r>
    <x v="19"/>
    <x v="3"/>
    <x v="183"/>
    <x v="3"/>
    <x v="16"/>
    <m/>
    <m/>
    <m/>
    <n v="0"/>
    <m/>
    <n v="0"/>
    <m/>
  </r>
  <r>
    <x v="19"/>
    <x v="3"/>
    <x v="51"/>
    <x v="3"/>
    <x v="3"/>
    <m/>
    <m/>
    <m/>
    <n v="0"/>
    <m/>
    <n v="0"/>
    <m/>
  </r>
  <r>
    <x v="19"/>
    <x v="3"/>
    <x v="51"/>
    <x v="3"/>
    <x v="16"/>
    <m/>
    <m/>
    <m/>
    <n v="0"/>
    <m/>
    <n v="0"/>
    <m/>
  </r>
  <r>
    <x v="19"/>
    <x v="3"/>
    <x v="98"/>
    <x v="3"/>
    <x v="3"/>
    <m/>
    <m/>
    <m/>
    <n v="0"/>
    <m/>
    <n v="0"/>
    <m/>
  </r>
  <r>
    <x v="19"/>
    <x v="3"/>
    <x v="98"/>
    <x v="3"/>
    <x v="16"/>
    <m/>
    <m/>
    <m/>
    <n v="0"/>
    <m/>
    <n v="0"/>
    <m/>
  </r>
  <r>
    <x v="19"/>
    <x v="3"/>
    <x v="119"/>
    <x v="3"/>
    <x v="3"/>
    <m/>
    <m/>
    <m/>
    <n v="0"/>
    <m/>
    <n v="0"/>
    <m/>
  </r>
  <r>
    <x v="19"/>
    <x v="3"/>
    <x v="119"/>
    <x v="3"/>
    <x v="16"/>
    <m/>
    <m/>
    <m/>
    <n v="0"/>
    <m/>
    <n v="0"/>
    <m/>
  </r>
  <r>
    <x v="19"/>
    <x v="3"/>
    <x v="190"/>
    <x v="3"/>
    <x v="3"/>
    <m/>
    <m/>
    <m/>
    <n v="0"/>
    <m/>
    <n v="0"/>
    <m/>
  </r>
  <r>
    <x v="19"/>
    <x v="3"/>
    <x v="190"/>
    <x v="3"/>
    <x v="16"/>
    <m/>
    <m/>
    <m/>
    <n v="0"/>
    <m/>
    <n v="0"/>
    <m/>
  </r>
  <r>
    <x v="19"/>
    <x v="1"/>
    <x v="23"/>
    <x v="3"/>
    <x v="3"/>
    <m/>
    <m/>
    <m/>
    <n v="0"/>
    <m/>
    <n v="0"/>
    <m/>
  </r>
  <r>
    <x v="19"/>
    <x v="1"/>
    <x v="23"/>
    <x v="3"/>
    <x v="16"/>
    <m/>
    <m/>
    <m/>
    <n v="0"/>
    <m/>
    <n v="0"/>
    <m/>
  </r>
  <r>
    <x v="19"/>
    <x v="1"/>
    <x v="24"/>
    <x v="3"/>
    <x v="3"/>
    <m/>
    <m/>
    <m/>
    <n v="0"/>
    <m/>
    <n v="0"/>
    <m/>
  </r>
  <r>
    <x v="19"/>
    <x v="1"/>
    <x v="24"/>
    <x v="3"/>
    <x v="16"/>
    <m/>
    <m/>
    <m/>
    <n v="0"/>
    <m/>
    <n v="0"/>
    <m/>
  </r>
  <r>
    <x v="19"/>
    <x v="1"/>
    <x v="79"/>
    <x v="3"/>
    <x v="3"/>
    <m/>
    <m/>
    <m/>
    <n v="0"/>
    <m/>
    <n v="0"/>
    <m/>
  </r>
  <r>
    <x v="19"/>
    <x v="1"/>
    <x v="79"/>
    <x v="3"/>
    <x v="16"/>
    <m/>
    <m/>
    <m/>
    <n v="0"/>
    <m/>
    <n v="0"/>
    <m/>
  </r>
  <r>
    <x v="19"/>
    <x v="1"/>
    <x v="41"/>
    <x v="3"/>
    <x v="3"/>
    <m/>
    <m/>
    <m/>
    <n v="0"/>
    <m/>
    <n v="0"/>
    <m/>
  </r>
  <r>
    <x v="19"/>
    <x v="1"/>
    <x v="41"/>
    <x v="3"/>
    <x v="16"/>
    <m/>
    <m/>
    <m/>
    <n v="0"/>
    <m/>
    <n v="0"/>
    <m/>
  </r>
  <r>
    <x v="19"/>
    <x v="1"/>
    <x v="2"/>
    <x v="3"/>
    <x v="3"/>
    <m/>
    <m/>
    <m/>
    <n v="0"/>
    <m/>
    <n v="0"/>
    <m/>
  </r>
  <r>
    <x v="19"/>
    <x v="1"/>
    <x v="2"/>
    <x v="3"/>
    <x v="16"/>
    <m/>
    <m/>
    <m/>
    <n v="0"/>
    <m/>
    <n v="0"/>
    <m/>
  </r>
  <r>
    <x v="19"/>
    <x v="1"/>
    <x v="21"/>
    <x v="3"/>
    <x v="3"/>
    <m/>
    <m/>
    <m/>
    <n v="0"/>
    <m/>
    <n v="0"/>
    <m/>
  </r>
  <r>
    <x v="19"/>
    <x v="1"/>
    <x v="21"/>
    <x v="3"/>
    <x v="16"/>
    <m/>
    <m/>
    <m/>
    <n v="0"/>
    <m/>
    <n v="0"/>
    <m/>
  </r>
  <r>
    <x v="19"/>
    <x v="1"/>
    <x v="5"/>
    <x v="3"/>
    <x v="3"/>
    <m/>
    <m/>
    <m/>
    <n v="0"/>
    <m/>
    <n v="0"/>
    <m/>
  </r>
  <r>
    <x v="19"/>
    <x v="1"/>
    <x v="5"/>
    <x v="3"/>
    <x v="16"/>
    <m/>
    <m/>
    <m/>
    <n v="0"/>
    <m/>
    <n v="0"/>
    <m/>
  </r>
  <r>
    <x v="19"/>
    <x v="1"/>
    <x v="37"/>
    <x v="3"/>
    <x v="3"/>
    <m/>
    <m/>
    <m/>
    <n v="0"/>
    <m/>
    <n v="0"/>
    <m/>
  </r>
  <r>
    <x v="19"/>
    <x v="1"/>
    <x v="37"/>
    <x v="3"/>
    <x v="16"/>
    <m/>
    <m/>
    <m/>
    <n v="0"/>
    <m/>
    <n v="0"/>
    <m/>
  </r>
  <r>
    <x v="19"/>
    <x v="1"/>
    <x v="19"/>
    <x v="3"/>
    <x v="3"/>
    <m/>
    <m/>
    <m/>
    <n v="0"/>
    <m/>
    <n v="0"/>
    <m/>
  </r>
  <r>
    <x v="19"/>
    <x v="1"/>
    <x v="19"/>
    <x v="3"/>
    <x v="16"/>
    <m/>
    <m/>
    <m/>
    <n v="0"/>
    <m/>
    <n v="0"/>
    <m/>
  </r>
  <r>
    <x v="19"/>
    <x v="1"/>
    <x v="30"/>
    <x v="3"/>
    <x v="3"/>
    <m/>
    <m/>
    <m/>
    <n v="0"/>
    <m/>
    <n v="0"/>
    <m/>
  </r>
  <r>
    <x v="19"/>
    <x v="1"/>
    <x v="30"/>
    <x v="3"/>
    <x v="16"/>
    <m/>
    <m/>
    <m/>
    <n v="0"/>
    <m/>
    <n v="0"/>
    <m/>
  </r>
  <r>
    <x v="19"/>
    <x v="1"/>
    <x v="14"/>
    <x v="3"/>
    <x v="3"/>
    <m/>
    <m/>
    <m/>
    <n v="0"/>
    <m/>
    <n v="0"/>
    <m/>
  </r>
  <r>
    <x v="19"/>
    <x v="1"/>
    <x v="14"/>
    <x v="3"/>
    <x v="16"/>
    <m/>
    <m/>
    <m/>
    <n v="0"/>
    <m/>
    <n v="0"/>
    <m/>
  </r>
  <r>
    <x v="19"/>
    <x v="1"/>
    <x v="6"/>
    <x v="3"/>
    <x v="3"/>
    <m/>
    <m/>
    <m/>
    <n v="0"/>
    <m/>
    <n v="0"/>
    <m/>
  </r>
  <r>
    <x v="19"/>
    <x v="1"/>
    <x v="6"/>
    <x v="3"/>
    <x v="16"/>
    <m/>
    <m/>
    <m/>
    <n v="0"/>
    <m/>
    <n v="0"/>
    <m/>
  </r>
  <r>
    <x v="19"/>
    <x v="1"/>
    <x v="25"/>
    <x v="3"/>
    <x v="3"/>
    <m/>
    <m/>
    <m/>
    <n v="0"/>
    <m/>
    <n v="0"/>
    <m/>
  </r>
  <r>
    <x v="19"/>
    <x v="1"/>
    <x v="25"/>
    <x v="3"/>
    <x v="16"/>
    <m/>
    <m/>
    <m/>
    <n v="0"/>
    <m/>
    <n v="0"/>
    <m/>
  </r>
  <r>
    <x v="19"/>
    <x v="1"/>
    <x v="28"/>
    <x v="3"/>
    <x v="3"/>
    <m/>
    <m/>
    <m/>
    <n v="0"/>
    <m/>
    <n v="0"/>
    <m/>
  </r>
  <r>
    <x v="19"/>
    <x v="1"/>
    <x v="28"/>
    <x v="3"/>
    <x v="16"/>
    <m/>
    <m/>
    <m/>
    <n v="0"/>
    <m/>
    <n v="0"/>
    <m/>
  </r>
  <r>
    <x v="19"/>
    <x v="1"/>
    <x v="169"/>
    <x v="3"/>
    <x v="3"/>
    <m/>
    <m/>
    <m/>
    <n v="0"/>
    <m/>
    <n v="0"/>
    <m/>
  </r>
  <r>
    <x v="19"/>
    <x v="1"/>
    <x v="169"/>
    <x v="3"/>
    <x v="16"/>
    <m/>
    <m/>
    <m/>
    <n v="0"/>
    <m/>
    <n v="0"/>
    <m/>
  </r>
  <r>
    <x v="19"/>
    <x v="1"/>
    <x v="64"/>
    <x v="3"/>
    <x v="3"/>
    <m/>
    <m/>
    <m/>
    <n v="0"/>
    <m/>
    <n v="0"/>
    <m/>
  </r>
  <r>
    <x v="19"/>
    <x v="1"/>
    <x v="64"/>
    <x v="3"/>
    <x v="16"/>
    <m/>
    <m/>
    <m/>
    <n v="0"/>
    <m/>
    <n v="0"/>
    <m/>
  </r>
  <r>
    <x v="19"/>
    <x v="1"/>
    <x v="75"/>
    <x v="3"/>
    <x v="3"/>
    <m/>
    <m/>
    <m/>
    <n v="0"/>
    <m/>
    <n v="0"/>
    <m/>
  </r>
  <r>
    <x v="19"/>
    <x v="1"/>
    <x v="75"/>
    <x v="3"/>
    <x v="16"/>
    <m/>
    <m/>
    <m/>
    <n v="0"/>
    <m/>
    <n v="0"/>
    <m/>
  </r>
  <r>
    <x v="19"/>
    <x v="1"/>
    <x v="94"/>
    <x v="3"/>
    <x v="3"/>
    <m/>
    <m/>
    <m/>
    <n v="0"/>
    <m/>
    <n v="0"/>
    <m/>
  </r>
  <r>
    <x v="19"/>
    <x v="1"/>
    <x v="94"/>
    <x v="3"/>
    <x v="16"/>
    <m/>
    <m/>
    <m/>
    <n v="0"/>
    <m/>
    <n v="0"/>
    <m/>
  </r>
  <r>
    <x v="19"/>
    <x v="1"/>
    <x v="163"/>
    <x v="3"/>
    <x v="3"/>
    <m/>
    <m/>
    <m/>
    <n v="0"/>
    <m/>
    <n v="0"/>
    <m/>
  </r>
  <r>
    <x v="19"/>
    <x v="1"/>
    <x v="163"/>
    <x v="3"/>
    <x v="16"/>
    <m/>
    <m/>
    <m/>
    <n v="0"/>
    <m/>
    <n v="0"/>
    <m/>
  </r>
  <r>
    <x v="19"/>
    <x v="1"/>
    <x v="166"/>
    <x v="3"/>
    <x v="3"/>
    <m/>
    <m/>
    <m/>
    <n v="0"/>
    <m/>
    <n v="0"/>
    <m/>
  </r>
  <r>
    <x v="19"/>
    <x v="1"/>
    <x v="166"/>
    <x v="3"/>
    <x v="16"/>
    <m/>
    <m/>
    <m/>
    <n v="0"/>
    <m/>
    <n v="0"/>
    <m/>
  </r>
  <r>
    <x v="19"/>
    <x v="1"/>
    <x v="116"/>
    <x v="3"/>
    <x v="3"/>
    <m/>
    <m/>
    <m/>
    <n v="0"/>
    <m/>
    <n v="0"/>
    <m/>
  </r>
  <r>
    <x v="19"/>
    <x v="1"/>
    <x v="116"/>
    <x v="3"/>
    <x v="16"/>
    <m/>
    <m/>
    <m/>
    <n v="0"/>
    <m/>
    <n v="0"/>
    <m/>
  </r>
  <r>
    <x v="19"/>
    <x v="1"/>
    <x v="229"/>
    <x v="3"/>
    <x v="3"/>
    <m/>
    <m/>
    <m/>
    <n v="0"/>
    <m/>
    <n v="0"/>
    <m/>
  </r>
  <r>
    <x v="19"/>
    <x v="1"/>
    <x v="229"/>
    <x v="3"/>
    <x v="16"/>
    <m/>
    <m/>
    <m/>
    <n v="0"/>
    <m/>
    <n v="0"/>
    <m/>
  </r>
  <r>
    <x v="19"/>
    <x v="1"/>
    <x v="145"/>
    <x v="3"/>
    <x v="3"/>
    <m/>
    <m/>
    <m/>
    <n v="0"/>
    <m/>
    <n v="0"/>
    <m/>
  </r>
  <r>
    <x v="19"/>
    <x v="1"/>
    <x v="145"/>
    <x v="3"/>
    <x v="16"/>
    <m/>
    <m/>
    <m/>
    <n v="0"/>
    <m/>
    <n v="0"/>
    <m/>
  </r>
  <r>
    <x v="19"/>
    <x v="1"/>
    <x v="118"/>
    <x v="3"/>
    <x v="3"/>
    <m/>
    <m/>
    <m/>
    <n v="0"/>
    <m/>
    <n v="0"/>
    <m/>
  </r>
  <r>
    <x v="19"/>
    <x v="1"/>
    <x v="118"/>
    <x v="3"/>
    <x v="16"/>
    <m/>
    <m/>
    <m/>
    <n v="0"/>
    <m/>
    <n v="0"/>
    <m/>
  </r>
  <r>
    <x v="19"/>
    <x v="1"/>
    <x v="153"/>
    <x v="3"/>
    <x v="3"/>
    <m/>
    <m/>
    <m/>
    <n v="0"/>
    <m/>
    <n v="0"/>
    <m/>
  </r>
  <r>
    <x v="19"/>
    <x v="1"/>
    <x v="153"/>
    <x v="3"/>
    <x v="16"/>
    <m/>
    <m/>
    <m/>
    <n v="0"/>
    <m/>
    <n v="0"/>
    <m/>
  </r>
  <r>
    <x v="19"/>
    <x v="1"/>
    <x v="129"/>
    <x v="3"/>
    <x v="3"/>
    <m/>
    <m/>
    <m/>
    <n v="0"/>
    <m/>
    <n v="0"/>
    <m/>
  </r>
  <r>
    <x v="19"/>
    <x v="1"/>
    <x v="129"/>
    <x v="3"/>
    <x v="16"/>
    <m/>
    <m/>
    <m/>
    <n v="0"/>
    <m/>
    <n v="0"/>
    <m/>
  </r>
  <r>
    <x v="19"/>
    <x v="1"/>
    <x v="93"/>
    <x v="3"/>
    <x v="3"/>
    <m/>
    <m/>
    <m/>
    <n v="0"/>
    <m/>
    <n v="0"/>
    <m/>
  </r>
  <r>
    <x v="19"/>
    <x v="1"/>
    <x v="93"/>
    <x v="3"/>
    <x v="16"/>
    <m/>
    <m/>
    <m/>
    <n v="0"/>
    <m/>
    <n v="0"/>
    <m/>
  </r>
  <r>
    <x v="19"/>
    <x v="1"/>
    <x v="67"/>
    <x v="3"/>
    <x v="3"/>
    <m/>
    <m/>
    <m/>
    <n v="0"/>
    <m/>
    <n v="0"/>
    <m/>
  </r>
  <r>
    <x v="19"/>
    <x v="1"/>
    <x v="67"/>
    <x v="3"/>
    <x v="16"/>
    <m/>
    <m/>
    <m/>
    <n v="0"/>
    <m/>
    <n v="0"/>
    <m/>
  </r>
  <r>
    <x v="19"/>
    <x v="1"/>
    <x v="85"/>
    <x v="3"/>
    <x v="3"/>
    <m/>
    <m/>
    <m/>
    <n v="0"/>
    <m/>
    <n v="0"/>
    <m/>
  </r>
  <r>
    <x v="19"/>
    <x v="1"/>
    <x v="85"/>
    <x v="3"/>
    <x v="16"/>
    <m/>
    <m/>
    <m/>
    <n v="0"/>
    <m/>
    <n v="0"/>
    <m/>
  </r>
  <r>
    <x v="19"/>
    <x v="1"/>
    <x v="99"/>
    <x v="3"/>
    <x v="3"/>
    <m/>
    <m/>
    <m/>
    <n v="0"/>
    <m/>
    <n v="0"/>
    <m/>
  </r>
  <r>
    <x v="19"/>
    <x v="1"/>
    <x v="99"/>
    <x v="3"/>
    <x v="16"/>
    <m/>
    <m/>
    <m/>
    <n v="0"/>
    <m/>
    <n v="0"/>
    <m/>
  </r>
  <r>
    <x v="19"/>
    <x v="1"/>
    <x v="123"/>
    <x v="3"/>
    <x v="3"/>
    <m/>
    <m/>
    <m/>
    <n v="0"/>
    <m/>
    <n v="0"/>
    <m/>
  </r>
  <r>
    <x v="19"/>
    <x v="1"/>
    <x v="123"/>
    <x v="3"/>
    <x v="16"/>
    <m/>
    <m/>
    <m/>
    <n v="0"/>
    <m/>
    <n v="0"/>
    <m/>
  </r>
  <r>
    <x v="19"/>
    <x v="1"/>
    <x v="100"/>
    <x v="3"/>
    <x v="3"/>
    <m/>
    <m/>
    <m/>
    <n v="0"/>
    <m/>
    <n v="0"/>
    <m/>
  </r>
  <r>
    <x v="19"/>
    <x v="1"/>
    <x v="100"/>
    <x v="3"/>
    <x v="16"/>
    <m/>
    <m/>
    <m/>
    <n v="0"/>
    <m/>
    <n v="0"/>
    <m/>
  </r>
  <r>
    <x v="19"/>
    <x v="1"/>
    <x v="3"/>
    <x v="3"/>
    <x v="3"/>
    <m/>
    <m/>
    <m/>
    <n v="0"/>
    <m/>
    <n v="0"/>
    <m/>
  </r>
  <r>
    <x v="19"/>
    <x v="1"/>
    <x v="3"/>
    <x v="3"/>
    <x v="16"/>
    <m/>
    <m/>
    <m/>
    <n v="0"/>
    <m/>
    <n v="0"/>
    <m/>
  </r>
  <r>
    <x v="19"/>
    <x v="1"/>
    <x v="13"/>
    <x v="3"/>
    <x v="3"/>
    <m/>
    <m/>
    <m/>
    <n v="0"/>
    <m/>
    <n v="0"/>
    <m/>
  </r>
  <r>
    <x v="19"/>
    <x v="1"/>
    <x v="13"/>
    <x v="3"/>
    <x v="16"/>
    <m/>
    <m/>
    <m/>
    <n v="0"/>
    <m/>
    <n v="0"/>
    <m/>
  </r>
  <r>
    <x v="19"/>
    <x v="1"/>
    <x v="15"/>
    <x v="3"/>
    <x v="3"/>
    <m/>
    <m/>
    <m/>
    <n v="0"/>
    <m/>
    <n v="0"/>
    <m/>
  </r>
  <r>
    <x v="19"/>
    <x v="1"/>
    <x v="15"/>
    <x v="3"/>
    <x v="16"/>
    <m/>
    <m/>
    <m/>
    <n v="0"/>
    <m/>
    <n v="0"/>
    <m/>
  </r>
  <r>
    <x v="19"/>
    <x v="1"/>
    <x v="76"/>
    <x v="3"/>
    <x v="3"/>
    <m/>
    <m/>
    <m/>
    <n v="0"/>
    <m/>
    <n v="0"/>
    <m/>
  </r>
  <r>
    <x v="19"/>
    <x v="1"/>
    <x v="76"/>
    <x v="3"/>
    <x v="16"/>
    <m/>
    <m/>
    <m/>
    <n v="0"/>
    <m/>
    <n v="0"/>
    <m/>
  </r>
  <r>
    <x v="19"/>
    <x v="1"/>
    <x v="92"/>
    <x v="3"/>
    <x v="3"/>
    <m/>
    <m/>
    <m/>
    <n v="0"/>
    <m/>
    <n v="0"/>
    <m/>
  </r>
  <r>
    <x v="19"/>
    <x v="1"/>
    <x v="92"/>
    <x v="3"/>
    <x v="16"/>
    <m/>
    <m/>
    <m/>
    <n v="0"/>
    <m/>
    <n v="0"/>
    <m/>
  </r>
  <r>
    <x v="19"/>
    <x v="1"/>
    <x v="125"/>
    <x v="3"/>
    <x v="3"/>
    <m/>
    <m/>
    <m/>
    <n v="0"/>
    <m/>
    <n v="0"/>
    <m/>
  </r>
  <r>
    <x v="19"/>
    <x v="1"/>
    <x v="125"/>
    <x v="3"/>
    <x v="16"/>
    <m/>
    <m/>
    <m/>
    <n v="0"/>
    <m/>
    <n v="0"/>
    <m/>
  </r>
  <r>
    <x v="19"/>
    <x v="1"/>
    <x v="147"/>
    <x v="3"/>
    <x v="3"/>
    <m/>
    <m/>
    <m/>
    <n v="0"/>
    <m/>
    <n v="0"/>
    <m/>
  </r>
  <r>
    <x v="19"/>
    <x v="1"/>
    <x v="147"/>
    <x v="3"/>
    <x v="16"/>
    <m/>
    <m/>
    <m/>
    <n v="0"/>
    <m/>
    <n v="0"/>
    <m/>
  </r>
  <r>
    <x v="19"/>
    <x v="1"/>
    <x v="127"/>
    <x v="3"/>
    <x v="3"/>
    <m/>
    <m/>
    <m/>
    <n v="0"/>
    <m/>
    <n v="0"/>
    <m/>
  </r>
  <r>
    <x v="19"/>
    <x v="1"/>
    <x v="127"/>
    <x v="3"/>
    <x v="16"/>
    <m/>
    <m/>
    <m/>
    <n v="0"/>
    <m/>
    <n v="0"/>
    <m/>
  </r>
  <r>
    <x v="19"/>
    <x v="1"/>
    <x v="141"/>
    <x v="3"/>
    <x v="3"/>
    <m/>
    <m/>
    <m/>
    <n v="0"/>
    <m/>
    <n v="0"/>
    <m/>
  </r>
  <r>
    <x v="19"/>
    <x v="1"/>
    <x v="141"/>
    <x v="3"/>
    <x v="16"/>
    <m/>
    <m/>
    <m/>
    <n v="0"/>
    <m/>
    <n v="0"/>
    <m/>
  </r>
  <r>
    <x v="19"/>
    <x v="5"/>
    <x v="89"/>
    <x v="3"/>
    <x v="3"/>
    <m/>
    <m/>
    <m/>
    <n v="0"/>
    <m/>
    <n v="0"/>
    <m/>
  </r>
  <r>
    <x v="19"/>
    <x v="5"/>
    <x v="89"/>
    <x v="3"/>
    <x v="16"/>
    <m/>
    <m/>
    <m/>
    <n v="0"/>
    <m/>
    <n v="0"/>
    <m/>
  </r>
  <r>
    <x v="19"/>
    <x v="5"/>
    <x v="69"/>
    <x v="3"/>
    <x v="3"/>
    <m/>
    <m/>
    <m/>
    <n v="0"/>
    <m/>
    <n v="0"/>
    <m/>
  </r>
  <r>
    <x v="19"/>
    <x v="5"/>
    <x v="69"/>
    <x v="3"/>
    <x v="16"/>
    <m/>
    <m/>
    <m/>
    <n v="0"/>
    <m/>
    <n v="0"/>
    <m/>
  </r>
  <r>
    <x v="19"/>
    <x v="5"/>
    <x v="33"/>
    <x v="3"/>
    <x v="3"/>
    <m/>
    <m/>
    <m/>
    <n v="0"/>
    <m/>
    <n v="0"/>
    <m/>
  </r>
  <r>
    <x v="19"/>
    <x v="5"/>
    <x v="33"/>
    <x v="3"/>
    <x v="16"/>
    <m/>
    <m/>
    <m/>
    <n v="30511"/>
    <m/>
    <n v="30511"/>
    <m/>
  </r>
  <r>
    <x v="19"/>
    <x v="5"/>
    <x v="39"/>
    <x v="3"/>
    <x v="3"/>
    <m/>
    <m/>
    <m/>
    <n v="0"/>
    <m/>
    <n v="0"/>
    <m/>
  </r>
  <r>
    <x v="19"/>
    <x v="5"/>
    <x v="39"/>
    <x v="3"/>
    <x v="16"/>
    <m/>
    <m/>
    <m/>
    <n v="0"/>
    <m/>
    <n v="0"/>
    <m/>
  </r>
  <r>
    <x v="19"/>
    <x v="5"/>
    <x v="22"/>
    <x v="3"/>
    <x v="3"/>
    <m/>
    <m/>
    <m/>
    <n v="0"/>
    <m/>
    <n v="0"/>
    <m/>
  </r>
  <r>
    <x v="19"/>
    <x v="5"/>
    <x v="22"/>
    <x v="3"/>
    <x v="16"/>
    <m/>
    <m/>
    <m/>
    <n v="207581"/>
    <m/>
    <n v="207581"/>
    <m/>
  </r>
  <r>
    <x v="19"/>
    <x v="5"/>
    <x v="66"/>
    <x v="3"/>
    <x v="3"/>
    <m/>
    <m/>
    <m/>
    <n v="0"/>
    <m/>
    <n v="0"/>
    <m/>
  </r>
  <r>
    <x v="19"/>
    <x v="5"/>
    <x v="66"/>
    <x v="3"/>
    <x v="16"/>
    <m/>
    <m/>
    <m/>
    <n v="0"/>
    <m/>
    <n v="0"/>
    <m/>
  </r>
  <r>
    <x v="19"/>
    <x v="7"/>
    <x v="121"/>
    <x v="3"/>
    <x v="3"/>
    <m/>
    <m/>
    <m/>
    <n v="0"/>
    <m/>
    <n v="0"/>
    <m/>
  </r>
  <r>
    <x v="19"/>
    <x v="7"/>
    <x v="121"/>
    <x v="3"/>
    <x v="16"/>
    <m/>
    <m/>
    <m/>
    <n v="0"/>
    <m/>
    <n v="0"/>
    <m/>
  </r>
  <r>
    <x v="19"/>
    <x v="7"/>
    <x v="52"/>
    <x v="3"/>
    <x v="3"/>
    <m/>
    <m/>
    <m/>
    <n v="0"/>
    <m/>
    <n v="0"/>
    <m/>
  </r>
  <r>
    <x v="19"/>
    <x v="7"/>
    <x v="52"/>
    <x v="3"/>
    <x v="16"/>
    <m/>
    <m/>
    <m/>
    <n v="0"/>
    <m/>
    <n v="0"/>
    <m/>
  </r>
  <r>
    <x v="19"/>
    <x v="7"/>
    <x v="82"/>
    <x v="3"/>
    <x v="3"/>
    <m/>
    <m/>
    <m/>
    <n v="0"/>
    <m/>
    <n v="0"/>
    <m/>
  </r>
  <r>
    <x v="19"/>
    <x v="7"/>
    <x v="82"/>
    <x v="3"/>
    <x v="16"/>
    <m/>
    <m/>
    <m/>
    <n v="0"/>
    <m/>
    <n v="0"/>
    <m/>
  </r>
  <r>
    <x v="19"/>
    <x v="7"/>
    <x v="117"/>
    <x v="3"/>
    <x v="3"/>
    <m/>
    <m/>
    <m/>
    <n v="0"/>
    <m/>
    <n v="0"/>
    <m/>
  </r>
  <r>
    <x v="19"/>
    <x v="7"/>
    <x v="117"/>
    <x v="3"/>
    <x v="16"/>
    <m/>
    <m/>
    <m/>
    <n v="0"/>
    <m/>
    <n v="0"/>
    <m/>
  </r>
  <r>
    <x v="19"/>
    <x v="7"/>
    <x v="115"/>
    <x v="3"/>
    <x v="3"/>
    <m/>
    <m/>
    <m/>
    <n v="0"/>
    <m/>
    <n v="0"/>
    <m/>
  </r>
  <r>
    <x v="19"/>
    <x v="7"/>
    <x v="115"/>
    <x v="3"/>
    <x v="16"/>
    <m/>
    <m/>
    <m/>
    <n v="0"/>
    <m/>
    <n v="0"/>
    <m/>
  </r>
  <r>
    <x v="19"/>
    <x v="7"/>
    <x v="139"/>
    <x v="3"/>
    <x v="3"/>
    <m/>
    <m/>
    <m/>
    <n v="0"/>
    <m/>
    <n v="0"/>
    <m/>
  </r>
  <r>
    <x v="19"/>
    <x v="7"/>
    <x v="139"/>
    <x v="3"/>
    <x v="16"/>
    <m/>
    <m/>
    <m/>
    <n v="0"/>
    <m/>
    <n v="0"/>
    <m/>
  </r>
  <r>
    <x v="19"/>
    <x v="7"/>
    <x v="72"/>
    <x v="3"/>
    <x v="3"/>
    <m/>
    <m/>
    <m/>
    <n v="0"/>
    <m/>
    <n v="0"/>
    <m/>
  </r>
  <r>
    <x v="19"/>
    <x v="7"/>
    <x v="72"/>
    <x v="3"/>
    <x v="16"/>
    <m/>
    <m/>
    <m/>
    <n v="0"/>
    <m/>
    <n v="0"/>
    <m/>
  </r>
  <r>
    <x v="19"/>
    <x v="7"/>
    <x v="62"/>
    <x v="3"/>
    <x v="3"/>
    <m/>
    <m/>
    <m/>
    <n v="0"/>
    <m/>
    <n v="0"/>
    <m/>
  </r>
  <r>
    <x v="19"/>
    <x v="7"/>
    <x v="62"/>
    <x v="3"/>
    <x v="16"/>
    <m/>
    <m/>
    <m/>
    <n v="0"/>
    <m/>
    <n v="0"/>
    <m/>
  </r>
  <r>
    <x v="19"/>
    <x v="7"/>
    <x v="133"/>
    <x v="3"/>
    <x v="3"/>
    <m/>
    <m/>
    <m/>
    <n v="0"/>
    <m/>
    <n v="0"/>
    <m/>
  </r>
  <r>
    <x v="19"/>
    <x v="7"/>
    <x v="133"/>
    <x v="3"/>
    <x v="16"/>
    <m/>
    <m/>
    <m/>
    <n v="0"/>
    <m/>
    <n v="0"/>
    <m/>
  </r>
  <r>
    <x v="19"/>
    <x v="7"/>
    <x v="149"/>
    <x v="3"/>
    <x v="3"/>
    <m/>
    <m/>
    <m/>
    <n v="0"/>
    <m/>
    <n v="0"/>
    <m/>
  </r>
  <r>
    <x v="19"/>
    <x v="7"/>
    <x v="149"/>
    <x v="3"/>
    <x v="16"/>
    <m/>
    <m/>
    <m/>
    <n v="0"/>
    <m/>
    <n v="0"/>
    <m/>
  </r>
  <r>
    <x v="19"/>
    <x v="7"/>
    <x v="130"/>
    <x v="3"/>
    <x v="3"/>
    <m/>
    <m/>
    <m/>
    <n v="0"/>
    <m/>
    <n v="0"/>
    <m/>
  </r>
  <r>
    <x v="19"/>
    <x v="7"/>
    <x v="130"/>
    <x v="3"/>
    <x v="16"/>
    <m/>
    <m/>
    <m/>
    <n v="0"/>
    <m/>
    <n v="0"/>
    <m/>
  </r>
  <r>
    <x v="19"/>
    <x v="7"/>
    <x v="259"/>
    <x v="3"/>
    <x v="3"/>
    <m/>
    <m/>
    <m/>
    <n v="0"/>
    <m/>
    <n v="0"/>
    <m/>
  </r>
  <r>
    <x v="19"/>
    <x v="7"/>
    <x v="259"/>
    <x v="3"/>
    <x v="16"/>
    <m/>
    <m/>
    <m/>
    <n v="0"/>
    <m/>
    <n v="0"/>
    <m/>
  </r>
  <r>
    <x v="19"/>
    <x v="9"/>
    <x v="106"/>
    <x v="3"/>
    <x v="3"/>
    <m/>
    <m/>
    <m/>
    <n v="0"/>
    <m/>
    <n v="0"/>
    <m/>
  </r>
  <r>
    <x v="19"/>
    <x v="9"/>
    <x v="106"/>
    <x v="3"/>
    <x v="16"/>
    <m/>
    <m/>
    <m/>
    <n v="0"/>
    <m/>
    <n v="0"/>
    <m/>
  </r>
  <r>
    <x v="19"/>
    <x v="9"/>
    <x v="107"/>
    <x v="3"/>
    <x v="3"/>
    <m/>
    <m/>
    <m/>
    <n v="0"/>
    <m/>
    <n v="0"/>
    <m/>
  </r>
  <r>
    <x v="19"/>
    <x v="9"/>
    <x v="107"/>
    <x v="3"/>
    <x v="16"/>
    <m/>
    <m/>
    <m/>
    <n v="0"/>
    <m/>
    <n v="0"/>
    <m/>
  </r>
  <r>
    <x v="19"/>
    <x v="9"/>
    <x v="126"/>
    <x v="3"/>
    <x v="3"/>
    <m/>
    <m/>
    <m/>
    <n v="0"/>
    <m/>
    <n v="0"/>
    <m/>
  </r>
  <r>
    <x v="19"/>
    <x v="9"/>
    <x v="126"/>
    <x v="3"/>
    <x v="16"/>
    <m/>
    <m/>
    <m/>
    <n v="0"/>
    <m/>
    <n v="0"/>
    <m/>
  </r>
  <r>
    <x v="19"/>
    <x v="9"/>
    <x v="154"/>
    <x v="3"/>
    <x v="3"/>
    <m/>
    <m/>
    <m/>
    <n v="0"/>
    <m/>
    <n v="0"/>
    <m/>
  </r>
  <r>
    <x v="19"/>
    <x v="9"/>
    <x v="154"/>
    <x v="3"/>
    <x v="16"/>
    <m/>
    <m/>
    <m/>
    <n v="0"/>
    <m/>
    <n v="0"/>
    <m/>
  </r>
  <r>
    <x v="19"/>
    <x v="9"/>
    <x v="95"/>
    <x v="3"/>
    <x v="3"/>
    <m/>
    <m/>
    <m/>
    <n v="0"/>
    <m/>
    <n v="0"/>
    <m/>
  </r>
  <r>
    <x v="19"/>
    <x v="9"/>
    <x v="95"/>
    <x v="3"/>
    <x v="16"/>
    <m/>
    <m/>
    <m/>
    <n v="0"/>
    <m/>
    <n v="0"/>
    <m/>
  </r>
  <r>
    <x v="19"/>
    <x v="9"/>
    <x v="161"/>
    <x v="3"/>
    <x v="3"/>
    <m/>
    <m/>
    <m/>
    <n v="0"/>
    <m/>
    <n v="0"/>
    <m/>
  </r>
  <r>
    <x v="19"/>
    <x v="9"/>
    <x v="161"/>
    <x v="3"/>
    <x v="16"/>
    <m/>
    <m/>
    <m/>
    <n v="0"/>
    <m/>
    <n v="0"/>
    <m/>
  </r>
  <r>
    <x v="19"/>
    <x v="9"/>
    <x v="158"/>
    <x v="3"/>
    <x v="3"/>
    <m/>
    <m/>
    <m/>
    <n v="0"/>
    <m/>
    <n v="0"/>
    <m/>
  </r>
  <r>
    <x v="19"/>
    <x v="9"/>
    <x v="158"/>
    <x v="3"/>
    <x v="16"/>
    <m/>
    <m/>
    <m/>
    <n v="0"/>
    <m/>
    <n v="0"/>
    <m/>
  </r>
  <r>
    <x v="19"/>
    <x v="9"/>
    <x v="148"/>
    <x v="3"/>
    <x v="3"/>
    <m/>
    <m/>
    <m/>
    <n v="0"/>
    <m/>
    <n v="0"/>
    <m/>
  </r>
  <r>
    <x v="19"/>
    <x v="9"/>
    <x v="148"/>
    <x v="3"/>
    <x v="16"/>
    <m/>
    <m/>
    <m/>
    <n v="0"/>
    <m/>
    <n v="0"/>
    <m/>
  </r>
  <r>
    <x v="19"/>
    <x v="9"/>
    <x v="142"/>
    <x v="3"/>
    <x v="3"/>
    <m/>
    <m/>
    <m/>
    <n v="0"/>
    <m/>
    <n v="0"/>
    <m/>
  </r>
  <r>
    <x v="19"/>
    <x v="9"/>
    <x v="142"/>
    <x v="3"/>
    <x v="16"/>
    <m/>
    <m/>
    <m/>
    <n v="0"/>
    <m/>
    <n v="0"/>
    <m/>
  </r>
  <r>
    <x v="19"/>
    <x v="9"/>
    <x v="173"/>
    <x v="3"/>
    <x v="3"/>
    <m/>
    <m/>
    <m/>
    <n v="0"/>
    <m/>
    <n v="0"/>
    <m/>
  </r>
  <r>
    <x v="19"/>
    <x v="9"/>
    <x v="173"/>
    <x v="3"/>
    <x v="16"/>
    <m/>
    <m/>
    <m/>
    <n v="0"/>
    <m/>
    <n v="0"/>
    <m/>
  </r>
  <r>
    <x v="19"/>
    <x v="9"/>
    <x v="137"/>
    <x v="3"/>
    <x v="3"/>
    <m/>
    <m/>
    <m/>
    <n v="0"/>
    <m/>
    <n v="0"/>
    <m/>
  </r>
  <r>
    <x v="19"/>
    <x v="9"/>
    <x v="137"/>
    <x v="3"/>
    <x v="16"/>
    <m/>
    <m/>
    <m/>
    <n v="0"/>
    <m/>
    <n v="0"/>
    <m/>
  </r>
  <r>
    <x v="19"/>
    <x v="9"/>
    <x v="146"/>
    <x v="3"/>
    <x v="3"/>
    <m/>
    <m/>
    <m/>
    <n v="0"/>
    <m/>
    <n v="0"/>
    <m/>
  </r>
  <r>
    <x v="19"/>
    <x v="9"/>
    <x v="146"/>
    <x v="3"/>
    <x v="16"/>
    <m/>
    <m/>
    <m/>
    <n v="0"/>
    <m/>
    <n v="0"/>
    <m/>
  </r>
  <r>
    <x v="19"/>
    <x v="9"/>
    <x v="159"/>
    <x v="3"/>
    <x v="3"/>
    <m/>
    <m/>
    <m/>
    <n v="0"/>
    <m/>
    <n v="0"/>
    <m/>
  </r>
  <r>
    <x v="19"/>
    <x v="9"/>
    <x v="159"/>
    <x v="3"/>
    <x v="16"/>
    <m/>
    <m/>
    <m/>
    <n v="0"/>
    <m/>
    <n v="0"/>
    <m/>
  </r>
  <r>
    <x v="19"/>
    <x v="9"/>
    <x v="170"/>
    <x v="3"/>
    <x v="3"/>
    <m/>
    <m/>
    <m/>
    <n v="0"/>
    <m/>
    <n v="0"/>
    <m/>
  </r>
  <r>
    <x v="19"/>
    <x v="9"/>
    <x v="170"/>
    <x v="3"/>
    <x v="16"/>
    <m/>
    <m/>
    <m/>
    <n v="0"/>
    <m/>
    <n v="0"/>
    <m/>
  </r>
  <r>
    <x v="19"/>
    <x v="12"/>
    <x v="157"/>
    <x v="3"/>
    <x v="3"/>
    <m/>
    <m/>
    <m/>
    <n v="0"/>
    <m/>
    <n v="0"/>
    <m/>
  </r>
  <r>
    <x v="19"/>
    <x v="12"/>
    <x v="157"/>
    <x v="3"/>
    <x v="16"/>
    <m/>
    <m/>
    <m/>
    <n v="0"/>
    <m/>
    <n v="0"/>
    <m/>
  </r>
  <r>
    <x v="19"/>
    <x v="12"/>
    <x v="156"/>
    <x v="3"/>
    <x v="3"/>
    <m/>
    <m/>
    <m/>
    <n v="0"/>
    <m/>
    <n v="0"/>
    <m/>
  </r>
  <r>
    <x v="19"/>
    <x v="12"/>
    <x v="156"/>
    <x v="3"/>
    <x v="16"/>
    <m/>
    <m/>
    <m/>
    <n v="0"/>
    <m/>
    <n v="0"/>
    <m/>
  </r>
  <r>
    <x v="19"/>
    <x v="0"/>
    <x v="9"/>
    <x v="3"/>
    <x v="3"/>
    <m/>
    <m/>
    <m/>
    <n v="0"/>
    <m/>
    <n v="0"/>
    <m/>
  </r>
  <r>
    <x v="19"/>
    <x v="0"/>
    <x v="9"/>
    <x v="3"/>
    <x v="16"/>
    <m/>
    <m/>
    <m/>
    <n v="0"/>
    <m/>
    <n v="0"/>
    <m/>
  </r>
  <r>
    <x v="19"/>
    <x v="0"/>
    <x v="0"/>
    <x v="3"/>
    <x v="3"/>
    <m/>
    <m/>
    <m/>
    <n v="0"/>
    <m/>
    <n v="0"/>
    <m/>
  </r>
  <r>
    <x v="19"/>
    <x v="0"/>
    <x v="0"/>
    <x v="3"/>
    <x v="16"/>
    <m/>
    <m/>
    <m/>
    <n v="0"/>
    <m/>
    <n v="0"/>
    <m/>
  </r>
  <r>
    <x v="19"/>
    <x v="0"/>
    <x v="68"/>
    <x v="3"/>
    <x v="3"/>
    <m/>
    <m/>
    <m/>
    <n v="0"/>
    <m/>
    <n v="0"/>
    <m/>
  </r>
  <r>
    <x v="19"/>
    <x v="0"/>
    <x v="68"/>
    <x v="3"/>
    <x v="16"/>
    <m/>
    <m/>
    <m/>
    <n v="0"/>
    <m/>
    <n v="0"/>
    <m/>
  </r>
  <r>
    <x v="19"/>
    <x v="0"/>
    <x v="128"/>
    <x v="3"/>
    <x v="3"/>
    <m/>
    <m/>
    <m/>
    <n v="0"/>
    <m/>
    <n v="0"/>
    <m/>
  </r>
  <r>
    <x v="19"/>
    <x v="0"/>
    <x v="128"/>
    <x v="3"/>
    <x v="16"/>
    <m/>
    <m/>
    <m/>
    <n v="0"/>
    <m/>
    <n v="0"/>
    <m/>
  </r>
  <r>
    <x v="19"/>
    <x v="0"/>
    <x v="124"/>
    <x v="3"/>
    <x v="3"/>
    <m/>
    <m/>
    <m/>
    <n v="0"/>
    <m/>
    <n v="0"/>
    <m/>
  </r>
  <r>
    <x v="19"/>
    <x v="0"/>
    <x v="124"/>
    <x v="3"/>
    <x v="16"/>
    <m/>
    <m/>
    <m/>
    <n v="0"/>
    <m/>
    <n v="0"/>
    <m/>
  </r>
  <r>
    <x v="19"/>
    <x v="0"/>
    <x v="12"/>
    <x v="3"/>
    <x v="3"/>
    <m/>
    <m/>
    <m/>
    <n v="0"/>
    <m/>
    <n v="0"/>
    <m/>
  </r>
  <r>
    <x v="19"/>
    <x v="0"/>
    <x v="12"/>
    <x v="3"/>
    <x v="16"/>
    <m/>
    <m/>
    <m/>
    <n v="0"/>
    <m/>
    <n v="0"/>
    <m/>
  </r>
  <r>
    <x v="19"/>
    <x v="0"/>
    <x v="40"/>
    <x v="3"/>
    <x v="3"/>
    <m/>
    <m/>
    <m/>
    <n v="0"/>
    <m/>
    <n v="0"/>
    <m/>
  </r>
  <r>
    <x v="19"/>
    <x v="0"/>
    <x v="40"/>
    <x v="3"/>
    <x v="16"/>
    <m/>
    <m/>
    <m/>
    <n v="0"/>
    <m/>
    <n v="0"/>
    <m/>
  </r>
  <r>
    <x v="19"/>
    <x v="0"/>
    <x v="70"/>
    <x v="3"/>
    <x v="3"/>
    <m/>
    <m/>
    <m/>
    <n v="0"/>
    <m/>
    <n v="0"/>
    <m/>
  </r>
  <r>
    <x v="19"/>
    <x v="0"/>
    <x v="70"/>
    <x v="3"/>
    <x v="16"/>
    <m/>
    <m/>
    <m/>
    <n v="0"/>
    <m/>
    <n v="0"/>
    <m/>
  </r>
  <r>
    <x v="19"/>
    <x v="0"/>
    <x v="77"/>
    <x v="3"/>
    <x v="3"/>
    <m/>
    <m/>
    <m/>
    <n v="0"/>
    <m/>
    <n v="0"/>
    <m/>
  </r>
  <r>
    <x v="19"/>
    <x v="0"/>
    <x v="77"/>
    <x v="3"/>
    <x v="16"/>
    <m/>
    <m/>
    <m/>
    <n v="0"/>
    <m/>
    <n v="0"/>
    <m/>
  </r>
  <r>
    <x v="19"/>
    <x v="0"/>
    <x v="131"/>
    <x v="3"/>
    <x v="3"/>
    <m/>
    <m/>
    <m/>
    <n v="0"/>
    <m/>
    <n v="0"/>
    <m/>
  </r>
  <r>
    <x v="19"/>
    <x v="0"/>
    <x v="131"/>
    <x v="3"/>
    <x v="16"/>
    <m/>
    <m/>
    <m/>
    <n v="0"/>
    <m/>
    <n v="0"/>
    <m/>
  </r>
  <r>
    <x v="19"/>
    <x v="0"/>
    <x v="7"/>
    <x v="3"/>
    <x v="3"/>
    <m/>
    <m/>
    <m/>
    <n v="0"/>
    <m/>
    <n v="0"/>
    <m/>
  </r>
  <r>
    <x v="19"/>
    <x v="0"/>
    <x v="7"/>
    <x v="3"/>
    <x v="16"/>
    <m/>
    <m/>
    <m/>
    <n v="0"/>
    <m/>
    <n v="0"/>
    <m/>
  </r>
  <r>
    <x v="19"/>
    <x v="0"/>
    <x v="50"/>
    <x v="3"/>
    <x v="3"/>
    <m/>
    <m/>
    <m/>
    <n v="0"/>
    <m/>
    <n v="0"/>
    <m/>
  </r>
  <r>
    <x v="19"/>
    <x v="0"/>
    <x v="50"/>
    <x v="3"/>
    <x v="16"/>
    <m/>
    <m/>
    <m/>
    <n v="0"/>
    <m/>
    <n v="0"/>
    <m/>
  </r>
  <r>
    <x v="19"/>
    <x v="0"/>
    <x v="1"/>
    <x v="3"/>
    <x v="3"/>
    <m/>
    <m/>
    <m/>
    <n v="0"/>
    <m/>
    <n v="0"/>
    <m/>
  </r>
  <r>
    <x v="19"/>
    <x v="0"/>
    <x v="1"/>
    <x v="3"/>
    <x v="16"/>
    <m/>
    <m/>
    <m/>
    <n v="0"/>
    <m/>
    <n v="0"/>
    <m/>
  </r>
  <r>
    <x v="19"/>
    <x v="0"/>
    <x v="8"/>
    <x v="3"/>
    <x v="3"/>
    <m/>
    <m/>
    <m/>
    <n v="0"/>
    <m/>
    <n v="0"/>
    <m/>
  </r>
  <r>
    <x v="19"/>
    <x v="0"/>
    <x v="8"/>
    <x v="3"/>
    <x v="16"/>
    <m/>
    <m/>
    <m/>
    <n v="0"/>
    <m/>
    <n v="0"/>
    <m/>
  </r>
  <r>
    <x v="19"/>
    <x v="0"/>
    <x v="60"/>
    <x v="3"/>
    <x v="3"/>
    <m/>
    <m/>
    <m/>
    <n v="0"/>
    <m/>
    <n v="0"/>
    <m/>
  </r>
  <r>
    <x v="19"/>
    <x v="0"/>
    <x v="60"/>
    <x v="3"/>
    <x v="16"/>
    <m/>
    <m/>
    <m/>
    <n v="0"/>
    <m/>
    <n v="0"/>
    <m/>
  </r>
  <r>
    <x v="19"/>
    <x v="0"/>
    <x v="78"/>
    <x v="3"/>
    <x v="3"/>
    <m/>
    <m/>
    <m/>
    <n v="0"/>
    <m/>
    <n v="0"/>
    <m/>
  </r>
  <r>
    <x v="19"/>
    <x v="0"/>
    <x v="78"/>
    <x v="3"/>
    <x v="16"/>
    <m/>
    <m/>
    <m/>
    <n v="0"/>
    <m/>
    <n v="0"/>
    <m/>
  </r>
  <r>
    <x v="19"/>
    <x v="0"/>
    <x v="101"/>
    <x v="3"/>
    <x v="3"/>
    <m/>
    <m/>
    <m/>
    <n v="0"/>
    <m/>
    <n v="0"/>
    <m/>
  </r>
  <r>
    <x v="19"/>
    <x v="0"/>
    <x v="101"/>
    <x v="3"/>
    <x v="16"/>
    <m/>
    <m/>
    <m/>
    <n v="0"/>
    <m/>
    <n v="0"/>
    <m/>
  </r>
  <r>
    <x v="19"/>
    <x v="0"/>
    <x v="32"/>
    <x v="3"/>
    <x v="3"/>
    <m/>
    <m/>
    <m/>
    <n v="0"/>
    <m/>
    <n v="0"/>
    <m/>
  </r>
  <r>
    <x v="19"/>
    <x v="0"/>
    <x v="32"/>
    <x v="3"/>
    <x v="16"/>
    <m/>
    <m/>
    <m/>
    <n v="0"/>
    <m/>
    <n v="0"/>
    <m/>
  </r>
  <r>
    <x v="19"/>
    <x v="0"/>
    <x v="132"/>
    <x v="3"/>
    <x v="3"/>
    <m/>
    <m/>
    <m/>
    <n v="0"/>
    <m/>
    <n v="0"/>
    <m/>
  </r>
  <r>
    <x v="19"/>
    <x v="0"/>
    <x v="132"/>
    <x v="3"/>
    <x v="16"/>
    <m/>
    <m/>
    <m/>
    <n v="0"/>
    <m/>
    <n v="0"/>
    <m/>
  </r>
  <r>
    <x v="19"/>
    <x v="0"/>
    <x v="162"/>
    <x v="3"/>
    <x v="3"/>
    <m/>
    <m/>
    <m/>
    <n v="0"/>
    <m/>
    <n v="0"/>
    <m/>
  </r>
  <r>
    <x v="19"/>
    <x v="0"/>
    <x v="162"/>
    <x v="3"/>
    <x v="16"/>
    <m/>
    <m/>
    <m/>
    <n v="0"/>
    <m/>
    <n v="0"/>
    <m/>
  </r>
  <r>
    <x v="19"/>
    <x v="0"/>
    <x v="18"/>
    <x v="3"/>
    <x v="3"/>
    <m/>
    <m/>
    <m/>
    <n v="0"/>
    <m/>
    <n v="0"/>
    <m/>
  </r>
  <r>
    <x v="19"/>
    <x v="0"/>
    <x v="18"/>
    <x v="3"/>
    <x v="16"/>
    <m/>
    <m/>
    <m/>
    <n v="0"/>
    <m/>
    <n v="0"/>
    <m/>
  </r>
  <r>
    <x v="19"/>
    <x v="0"/>
    <x v="46"/>
    <x v="3"/>
    <x v="3"/>
    <m/>
    <m/>
    <m/>
    <n v="0"/>
    <m/>
    <n v="0"/>
    <m/>
  </r>
  <r>
    <x v="19"/>
    <x v="0"/>
    <x v="46"/>
    <x v="3"/>
    <x v="16"/>
    <m/>
    <m/>
    <m/>
    <n v="0"/>
    <m/>
    <n v="0"/>
    <m/>
  </r>
  <r>
    <x v="19"/>
    <x v="0"/>
    <x v="31"/>
    <x v="3"/>
    <x v="3"/>
    <m/>
    <m/>
    <m/>
    <n v="0"/>
    <m/>
    <n v="0"/>
    <m/>
  </r>
  <r>
    <x v="19"/>
    <x v="0"/>
    <x v="31"/>
    <x v="3"/>
    <x v="16"/>
    <m/>
    <m/>
    <m/>
    <n v="0"/>
    <m/>
    <n v="0"/>
    <m/>
  </r>
  <r>
    <x v="19"/>
    <x v="0"/>
    <x v="96"/>
    <x v="3"/>
    <x v="3"/>
    <m/>
    <m/>
    <m/>
    <n v="0"/>
    <m/>
    <n v="0"/>
    <m/>
  </r>
  <r>
    <x v="19"/>
    <x v="0"/>
    <x v="96"/>
    <x v="3"/>
    <x v="16"/>
    <m/>
    <m/>
    <m/>
    <n v="0"/>
    <m/>
    <n v="0"/>
    <m/>
  </r>
  <r>
    <x v="19"/>
    <x v="0"/>
    <x v="54"/>
    <x v="3"/>
    <x v="3"/>
    <m/>
    <m/>
    <m/>
    <n v="0"/>
    <m/>
    <n v="0"/>
    <m/>
  </r>
  <r>
    <x v="19"/>
    <x v="0"/>
    <x v="54"/>
    <x v="3"/>
    <x v="16"/>
    <m/>
    <m/>
    <m/>
    <n v="0"/>
    <m/>
    <n v="0"/>
    <m/>
  </r>
  <r>
    <x v="19"/>
    <x v="0"/>
    <x v="103"/>
    <x v="3"/>
    <x v="3"/>
    <m/>
    <m/>
    <m/>
    <n v="0"/>
    <m/>
    <n v="0"/>
    <m/>
  </r>
  <r>
    <x v="19"/>
    <x v="0"/>
    <x v="103"/>
    <x v="3"/>
    <x v="16"/>
    <m/>
    <m/>
    <m/>
    <n v="0"/>
    <m/>
    <n v="0"/>
    <m/>
  </r>
  <r>
    <x v="19"/>
    <x v="9"/>
    <x v="106"/>
    <x v="5"/>
    <x v="0"/>
    <m/>
    <m/>
    <m/>
    <m/>
    <m/>
    <m/>
    <n v="10"/>
  </r>
  <r>
    <x v="19"/>
    <x v="9"/>
    <x v="106"/>
    <x v="0"/>
    <x v="0"/>
    <m/>
    <m/>
    <m/>
    <m/>
    <m/>
    <m/>
    <n v="1657"/>
  </r>
  <r>
    <x v="19"/>
    <x v="9"/>
    <x v="106"/>
    <x v="1"/>
    <x v="0"/>
    <m/>
    <m/>
    <m/>
    <m/>
    <m/>
    <m/>
    <n v="561"/>
  </r>
  <r>
    <x v="19"/>
    <x v="9"/>
    <x v="106"/>
    <x v="2"/>
    <x v="0"/>
    <m/>
    <m/>
    <m/>
    <m/>
    <m/>
    <m/>
    <n v="164"/>
  </r>
  <r>
    <x v="19"/>
    <x v="9"/>
    <x v="107"/>
    <x v="0"/>
    <x v="0"/>
    <m/>
    <m/>
    <m/>
    <m/>
    <m/>
    <m/>
    <n v="457"/>
  </r>
  <r>
    <x v="19"/>
    <x v="9"/>
    <x v="107"/>
    <x v="1"/>
    <x v="0"/>
    <m/>
    <m/>
    <m/>
    <m/>
    <m/>
    <m/>
    <n v="1049"/>
  </r>
  <r>
    <x v="19"/>
    <x v="9"/>
    <x v="107"/>
    <x v="2"/>
    <x v="0"/>
    <m/>
    <m/>
    <m/>
    <m/>
    <m/>
    <m/>
    <n v="0"/>
  </r>
  <r>
    <x v="19"/>
    <x v="9"/>
    <x v="126"/>
    <x v="5"/>
    <x v="0"/>
    <m/>
    <m/>
    <m/>
    <m/>
    <m/>
    <m/>
    <n v="9"/>
  </r>
  <r>
    <x v="19"/>
    <x v="9"/>
    <x v="126"/>
    <x v="0"/>
    <x v="0"/>
    <m/>
    <m/>
    <m/>
    <m/>
    <m/>
    <m/>
    <n v="649"/>
  </r>
  <r>
    <x v="19"/>
    <x v="9"/>
    <x v="126"/>
    <x v="1"/>
    <x v="0"/>
    <m/>
    <m/>
    <m/>
    <m/>
    <m/>
    <m/>
    <n v="595"/>
  </r>
  <r>
    <x v="19"/>
    <x v="9"/>
    <x v="126"/>
    <x v="2"/>
    <x v="0"/>
    <m/>
    <m/>
    <m/>
    <m/>
    <m/>
    <m/>
    <n v="29"/>
  </r>
  <r>
    <x v="19"/>
    <x v="9"/>
    <x v="154"/>
    <x v="0"/>
    <x v="0"/>
    <m/>
    <m/>
    <m/>
    <m/>
    <m/>
    <m/>
    <n v="59"/>
  </r>
  <r>
    <x v="19"/>
    <x v="9"/>
    <x v="154"/>
    <x v="2"/>
    <x v="0"/>
    <m/>
    <m/>
    <m/>
    <m/>
    <m/>
    <m/>
    <n v="0"/>
  </r>
  <r>
    <x v="19"/>
    <x v="9"/>
    <x v="95"/>
    <x v="5"/>
    <x v="0"/>
    <m/>
    <m/>
    <m/>
    <m/>
    <m/>
    <m/>
    <n v="24"/>
  </r>
  <r>
    <x v="19"/>
    <x v="9"/>
    <x v="95"/>
    <x v="0"/>
    <x v="0"/>
    <m/>
    <m/>
    <m/>
    <m/>
    <m/>
    <m/>
    <n v="1313"/>
  </r>
  <r>
    <x v="19"/>
    <x v="9"/>
    <x v="95"/>
    <x v="1"/>
    <x v="0"/>
    <m/>
    <m/>
    <m/>
    <m/>
    <m/>
    <m/>
    <n v="657"/>
  </r>
  <r>
    <x v="19"/>
    <x v="9"/>
    <x v="95"/>
    <x v="2"/>
    <x v="0"/>
    <m/>
    <m/>
    <m/>
    <m/>
    <m/>
    <m/>
    <n v="0"/>
  </r>
  <r>
    <x v="19"/>
    <x v="9"/>
    <x v="263"/>
    <x v="2"/>
    <x v="0"/>
    <m/>
    <m/>
    <m/>
    <m/>
    <m/>
    <m/>
    <n v="0"/>
  </r>
  <r>
    <x v="19"/>
    <x v="9"/>
    <x v="161"/>
    <x v="0"/>
    <x v="0"/>
    <m/>
    <m/>
    <m/>
    <m/>
    <m/>
    <m/>
    <n v="573"/>
  </r>
  <r>
    <x v="19"/>
    <x v="9"/>
    <x v="161"/>
    <x v="2"/>
    <x v="0"/>
    <m/>
    <m/>
    <m/>
    <m/>
    <m/>
    <m/>
    <n v="0"/>
  </r>
  <r>
    <x v="19"/>
    <x v="9"/>
    <x v="192"/>
    <x v="2"/>
    <x v="0"/>
    <m/>
    <m/>
    <m/>
    <m/>
    <m/>
    <m/>
    <n v="0"/>
  </r>
  <r>
    <x v="19"/>
    <x v="9"/>
    <x v="158"/>
    <x v="2"/>
    <x v="0"/>
    <m/>
    <m/>
    <m/>
    <m/>
    <m/>
    <m/>
    <n v="126"/>
  </r>
  <r>
    <x v="19"/>
    <x v="9"/>
    <x v="148"/>
    <x v="1"/>
    <x v="0"/>
    <m/>
    <m/>
    <m/>
    <m/>
    <m/>
    <m/>
    <n v="483"/>
  </r>
  <r>
    <x v="19"/>
    <x v="9"/>
    <x v="148"/>
    <x v="2"/>
    <x v="0"/>
    <m/>
    <m/>
    <m/>
    <m/>
    <m/>
    <m/>
    <n v="0"/>
  </r>
  <r>
    <x v="19"/>
    <x v="9"/>
    <x v="142"/>
    <x v="0"/>
    <x v="0"/>
    <m/>
    <m/>
    <m/>
    <m/>
    <m/>
    <m/>
    <n v="94"/>
  </r>
  <r>
    <x v="19"/>
    <x v="9"/>
    <x v="142"/>
    <x v="1"/>
    <x v="0"/>
    <m/>
    <m/>
    <m/>
    <m/>
    <m/>
    <m/>
    <n v="558"/>
  </r>
  <r>
    <x v="19"/>
    <x v="9"/>
    <x v="142"/>
    <x v="2"/>
    <x v="0"/>
    <m/>
    <m/>
    <m/>
    <m/>
    <m/>
    <m/>
    <n v="0"/>
  </r>
  <r>
    <x v="19"/>
    <x v="9"/>
    <x v="173"/>
    <x v="0"/>
    <x v="0"/>
    <m/>
    <m/>
    <m/>
    <m/>
    <m/>
    <m/>
    <n v="175"/>
  </r>
  <r>
    <x v="19"/>
    <x v="9"/>
    <x v="173"/>
    <x v="1"/>
    <x v="0"/>
    <m/>
    <m/>
    <m/>
    <m/>
    <m/>
    <m/>
    <n v="160"/>
  </r>
  <r>
    <x v="19"/>
    <x v="9"/>
    <x v="173"/>
    <x v="3"/>
    <x v="0"/>
    <m/>
    <m/>
    <m/>
    <m/>
    <m/>
    <m/>
    <n v="60"/>
  </r>
  <r>
    <x v="19"/>
    <x v="9"/>
    <x v="173"/>
    <x v="2"/>
    <x v="0"/>
    <m/>
    <m/>
    <m/>
    <m/>
    <m/>
    <m/>
    <n v="184"/>
  </r>
  <r>
    <x v="19"/>
    <x v="9"/>
    <x v="137"/>
    <x v="0"/>
    <x v="0"/>
    <m/>
    <m/>
    <m/>
    <m/>
    <m/>
    <m/>
    <n v="176"/>
  </r>
  <r>
    <x v="19"/>
    <x v="9"/>
    <x v="137"/>
    <x v="1"/>
    <x v="0"/>
    <m/>
    <m/>
    <m/>
    <m/>
    <m/>
    <m/>
    <n v="464"/>
  </r>
  <r>
    <x v="19"/>
    <x v="9"/>
    <x v="137"/>
    <x v="2"/>
    <x v="0"/>
    <m/>
    <m/>
    <m/>
    <m/>
    <m/>
    <m/>
    <n v="0"/>
  </r>
  <r>
    <x v="19"/>
    <x v="9"/>
    <x v="176"/>
    <x v="2"/>
    <x v="0"/>
    <m/>
    <m/>
    <m/>
    <m/>
    <m/>
    <m/>
    <n v="0"/>
  </r>
  <r>
    <x v="19"/>
    <x v="9"/>
    <x v="146"/>
    <x v="1"/>
    <x v="0"/>
    <m/>
    <m/>
    <m/>
    <m/>
    <m/>
    <m/>
    <n v="266"/>
  </r>
  <r>
    <x v="19"/>
    <x v="9"/>
    <x v="146"/>
    <x v="2"/>
    <x v="0"/>
    <m/>
    <m/>
    <m/>
    <m/>
    <m/>
    <m/>
    <n v="0"/>
  </r>
  <r>
    <x v="19"/>
    <x v="9"/>
    <x v="167"/>
    <x v="2"/>
    <x v="0"/>
    <m/>
    <m/>
    <m/>
    <m/>
    <m/>
    <m/>
    <n v="0"/>
  </r>
  <r>
    <x v="19"/>
    <x v="9"/>
    <x v="264"/>
    <x v="2"/>
    <x v="0"/>
    <m/>
    <m/>
    <m/>
    <m/>
    <m/>
    <m/>
    <n v="0"/>
  </r>
  <r>
    <x v="19"/>
    <x v="9"/>
    <x v="265"/>
    <x v="2"/>
    <x v="0"/>
    <m/>
    <m/>
    <m/>
    <m/>
    <m/>
    <m/>
    <n v="0"/>
  </r>
  <r>
    <x v="19"/>
    <x v="9"/>
    <x v="159"/>
    <x v="1"/>
    <x v="0"/>
    <m/>
    <m/>
    <m/>
    <m/>
    <m/>
    <m/>
    <n v="71"/>
  </r>
  <r>
    <x v="19"/>
    <x v="9"/>
    <x v="159"/>
    <x v="2"/>
    <x v="0"/>
    <m/>
    <m/>
    <m/>
    <m/>
    <m/>
    <m/>
    <n v="0"/>
  </r>
  <r>
    <x v="19"/>
    <x v="9"/>
    <x v="266"/>
    <x v="2"/>
    <x v="0"/>
    <m/>
    <m/>
    <m/>
    <m/>
    <m/>
    <m/>
    <n v="0"/>
  </r>
  <r>
    <x v="19"/>
    <x v="9"/>
    <x v="170"/>
    <x v="0"/>
    <x v="0"/>
    <m/>
    <m/>
    <m/>
    <m/>
    <m/>
    <m/>
    <n v="15"/>
  </r>
  <r>
    <x v="19"/>
    <x v="9"/>
    <x v="170"/>
    <x v="1"/>
    <x v="0"/>
    <m/>
    <m/>
    <m/>
    <m/>
    <m/>
    <m/>
    <n v="126"/>
  </r>
  <r>
    <x v="19"/>
    <x v="9"/>
    <x v="170"/>
    <x v="2"/>
    <x v="0"/>
    <m/>
    <m/>
    <m/>
    <m/>
    <m/>
    <m/>
    <n v="0"/>
  </r>
  <r>
    <x v="19"/>
    <x v="9"/>
    <x v="253"/>
    <x v="2"/>
    <x v="0"/>
    <m/>
    <m/>
    <m/>
    <m/>
    <m/>
    <m/>
    <n v="0"/>
  </r>
  <r>
    <x v="19"/>
    <x v="9"/>
    <x v="174"/>
    <x v="2"/>
    <x v="0"/>
    <m/>
    <m/>
    <m/>
    <m/>
    <m/>
    <m/>
    <n v="0"/>
  </r>
  <r>
    <x v="19"/>
    <x v="9"/>
    <x v="267"/>
    <x v="2"/>
    <x v="0"/>
    <m/>
    <m/>
    <m/>
    <m/>
    <m/>
    <m/>
    <n v="0"/>
  </r>
  <r>
    <x v="19"/>
    <x v="2"/>
    <x v="87"/>
    <x v="5"/>
    <x v="0"/>
    <m/>
    <m/>
    <m/>
    <m/>
    <m/>
    <m/>
    <n v="659"/>
  </r>
  <r>
    <x v="19"/>
    <x v="2"/>
    <x v="87"/>
    <x v="0"/>
    <x v="0"/>
    <m/>
    <m/>
    <m/>
    <m/>
    <m/>
    <m/>
    <n v="2682"/>
  </r>
  <r>
    <x v="19"/>
    <x v="2"/>
    <x v="87"/>
    <x v="1"/>
    <x v="0"/>
    <m/>
    <m/>
    <m/>
    <m/>
    <m/>
    <m/>
    <n v="949"/>
  </r>
  <r>
    <x v="19"/>
    <x v="2"/>
    <x v="87"/>
    <x v="4"/>
    <x v="0"/>
    <m/>
    <m/>
    <m/>
    <m/>
    <m/>
    <m/>
    <n v="107"/>
  </r>
  <r>
    <x v="19"/>
    <x v="2"/>
    <x v="87"/>
    <x v="2"/>
    <x v="0"/>
    <m/>
    <m/>
    <m/>
    <m/>
    <m/>
    <m/>
    <n v="2467"/>
  </r>
  <r>
    <x v="19"/>
    <x v="2"/>
    <x v="84"/>
    <x v="5"/>
    <x v="0"/>
    <m/>
    <m/>
    <m/>
    <m/>
    <m/>
    <m/>
    <n v="51"/>
  </r>
  <r>
    <x v="19"/>
    <x v="2"/>
    <x v="84"/>
    <x v="0"/>
    <x v="0"/>
    <m/>
    <m/>
    <m/>
    <m/>
    <m/>
    <m/>
    <n v="12529"/>
  </r>
  <r>
    <x v="19"/>
    <x v="2"/>
    <x v="84"/>
    <x v="1"/>
    <x v="0"/>
    <m/>
    <m/>
    <m/>
    <m/>
    <m/>
    <m/>
    <n v="2439"/>
  </r>
  <r>
    <x v="19"/>
    <x v="2"/>
    <x v="84"/>
    <x v="4"/>
    <x v="0"/>
    <m/>
    <m/>
    <m/>
    <m/>
    <m/>
    <m/>
    <n v="160"/>
  </r>
  <r>
    <x v="19"/>
    <x v="2"/>
    <x v="84"/>
    <x v="3"/>
    <x v="0"/>
    <m/>
    <m/>
    <m/>
    <m/>
    <m/>
    <m/>
    <n v="64"/>
  </r>
  <r>
    <x v="19"/>
    <x v="2"/>
    <x v="84"/>
    <x v="2"/>
    <x v="0"/>
    <m/>
    <m/>
    <m/>
    <m/>
    <m/>
    <m/>
    <n v="4455"/>
  </r>
  <r>
    <x v="19"/>
    <x v="2"/>
    <x v="20"/>
    <x v="5"/>
    <x v="0"/>
    <m/>
    <m/>
    <m/>
    <m/>
    <m/>
    <m/>
    <n v="689"/>
  </r>
  <r>
    <x v="19"/>
    <x v="2"/>
    <x v="20"/>
    <x v="0"/>
    <x v="0"/>
    <m/>
    <m/>
    <m/>
    <m/>
    <m/>
    <m/>
    <n v="36460"/>
  </r>
  <r>
    <x v="19"/>
    <x v="2"/>
    <x v="20"/>
    <x v="1"/>
    <x v="0"/>
    <m/>
    <m/>
    <m/>
    <m/>
    <m/>
    <m/>
    <n v="31527"/>
  </r>
  <r>
    <x v="19"/>
    <x v="2"/>
    <x v="20"/>
    <x v="4"/>
    <x v="0"/>
    <m/>
    <m/>
    <m/>
    <m/>
    <m/>
    <m/>
    <n v="853"/>
  </r>
  <r>
    <x v="19"/>
    <x v="2"/>
    <x v="20"/>
    <x v="3"/>
    <x v="0"/>
    <m/>
    <m/>
    <m/>
    <m/>
    <m/>
    <m/>
    <n v="733"/>
  </r>
  <r>
    <x v="19"/>
    <x v="2"/>
    <x v="20"/>
    <x v="2"/>
    <x v="0"/>
    <m/>
    <m/>
    <m/>
    <m/>
    <m/>
    <m/>
    <n v="14177"/>
  </r>
  <r>
    <x v="19"/>
    <x v="2"/>
    <x v="49"/>
    <x v="5"/>
    <x v="0"/>
    <m/>
    <m/>
    <m/>
    <m/>
    <m/>
    <m/>
    <n v="571"/>
  </r>
  <r>
    <x v="19"/>
    <x v="2"/>
    <x v="49"/>
    <x v="0"/>
    <x v="0"/>
    <m/>
    <m/>
    <m/>
    <m/>
    <m/>
    <m/>
    <n v="14285"/>
  </r>
  <r>
    <x v="19"/>
    <x v="2"/>
    <x v="49"/>
    <x v="1"/>
    <x v="0"/>
    <m/>
    <m/>
    <m/>
    <m/>
    <m/>
    <m/>
    <n v="5733"/>
  </r>
  <r>
    <x v="19"/>
    <x v="2"/>
    <x v="49"/>
    <x v="4"/>
    <x v="0"/>
    <m/>
    <m/>
    <m/>
    <m/>
    <m/>
    <m/>
    <n v="345"/>
  </r>
  <r>
    <x v="19"/>
    <x v="2"/>
    <x v="49"/>
    <x v="3"/>
    <x v="0"/>
    <m/>
    <m/>
    <m/>
    <m/>
    <m/>
    <m/>
    <n v="105"/>
  </r>
  <r>
    <x v="19"/>
    <x v="2"/>
    <x v="49"/>
    <x v="2"/>
    <x v="0"/>
    <m/>
    <m/>
    <m/>
    <m/>
    <m/>
    <m/>
    <n v="7623"/>
  </r>
  <r>
    <x v="19"/>
    <x v="2"/>
    <x v="10"/>
    <x v="5"/>
    <x v="0"/>
    <m/>
    <m/>
    <m/>
    <m/>
    <m/>
    <m/>
    <n v="97"/>
  </r>
  <r>
    <x v="19"/>
    <x v="2"/>
    <x v="10"/>
    <x v="0"/>
    <x v="0"/>
    <m/>
    <m/>
    <m/>
    <m/>
    <m/>
    <m/>
    <n v="29913"/>
  </r>
  <r>
    <x v="19"/>
    <x v="2"/>
    <x v="10"/>
    <x v="1"/>
    <x v="0"/>
    <m/>
    <m/>
    <m/>
    <m/>
    <m/>
    <m/>
    <n v="25335"/>
  </r>
  <r>
    <x v="19"/>
    <x v="2"/>
    <x v="10"/>
    <x v="4"/>
    <x v="0"/>
    <m/>
    <m/>
    <m/>
    <m/>
    <m/>
    <m/>
    <n v="696"/>
  </r>
  <r>
    <x v="19"/>
    <x v="2"/>
    <x v="10"/>
    <x v="3"/>
    <x v="0"/>
    <m/>
    <m/>
    <m/>
    <m/>
    <m/>
    <m/>
    <n v="695"/>
  </r>
  <r>
    <x v="19"/>
    <x v="2"/>
    <x v="10"/>
    <x v="2"/>
    <x v="0"/>
    <m/>
    <m/>
    <m/>
    <m/>
    <m/>
    <m/>
    <n v="10313"/>
  </r>
  <r>
    <x v="19"/>
    <x v="2"/>
    <x v="110"/>
    <x v="0"/>
    <x v="0"/>
    <m/>
    <m/>
    <m/>
    <m/>
    <m/>
    <m/>
    <n v="694"/>
  </r>
  <r>
    <x v="19"/>
    <x v="2"/>
    <x v="110"/>
    <x v="1"/>
    <x v="0"/>
    <m/>
    <m/>
    <m/>
    <m/>
    <m/>
    <m/>
    <n v="759"/>
  </r>
  <r>
    <x v="19"/>
    <x v="2"/>
    <x v="110"/>
    <x v="4"/>
    <x v="0"/>
    <m/>
    <m/>
    <m/>
    <m/>
    <m/>
    <m/>
    <n v="96"/>
  </r>
  <r>
    <x v="19"/>
    <x v="2"/>
    <x v="110"/>
    <x v="2"/>
    <x v="0"/>
    <m/>
    <m/>
    <m/>
    <m/>
    <m/>
    <m/>
    <n v="1378"/>
  </r>
  <r>
    <x v="19"/>
    <x v="2"/>
    <x v="88"/>
    <x v="0"/>
    <x v="0"/>
    <m/>
    <m/>
    <m/>
    <m/>
    <m/>
    <m/>
    <n v="4897"/>
  </r>
  <r>
    <x v="19"/>
    <x v="2"/>
    <x v="88"/>
    <x v="1"/>
    <x v="0"/>
    <m/>
    <m/>
    <m/>
    <m/>
    <m/>
    <m/>
    <n v="2334"/>
  </r>
  <r>
    <x v="19"/>
    <x v="2"/>
    <x v="88"/>
    <x v="4"/>
    <x v="0"/>
    <m/>
    <m/>
    <m/>
    <m/>
    <m/>
    <m/>
    <n v="297"/>
  </r>
  <r>
    <x v="19"/>
    <x v="2"/>
    <x v="88"/>
    <x v="3"/>
    <x v="0"/>
    <m/>
    <m/>
    <m/>
    <m/>
    <m/>
    <m/>
    <n v="120"/>
  </r>
  <r>
    <x v="19"/>
    <x v="2"/>
    <x v="88"/>
    <x v="2"/>
    <x v="0"/>
    <m/>
    <m/>
    <m/>
    <m/>
    <m/>
    <m/>
    <n v="2177"/>
  </r>
  <r>
    <x v="19"/>
    <x v="2"/>
    <x v="48"/>
    <x v="5"/>
    <x v="0"/>
    <m/>
    <m/>
    <m/>
    <m/>
    <m/>
    <m/>
    <n v="139"/>
  </r>
  <r>
    <x v="19"/>
    <x v="2"/>
    <x v="48"/>
    <x v="0"/>
    <x v="0"/>
    <m/>
    <m/>
    <m/>
    <m/>
    <m/>
    <m/>
    <n v="10416"/>
  </r>
  <r>
    <x v="19"/>
    <x v="2"/>
    <x v="48"/>
    <x v="1"/>
    <x v="0"/>
    <m/>
    <m/>
    <m/>
    <m/>
    <m/>
    <m/>
    <n v="4378"/>
  </r>
  <r>
    <x v="19"/>
    <x v="2"/>
    <x v="48"/>
    <x v="4"/>
    <x v="0"/>
    <m/>
    <m/>
    <m/>
    <m/>
    <m/>
    <m/>
    <n v="526"/>
  </r>
  <r>
    <x v="19"/>
    <x v="2"/>
    <x v="48"/>
    <x v="3"/>
    <x v="0"/>
    <m/>
    <m/>
    <m/>
    <m/>
    <m/>
    <m/>
    <n v="670"/>
  </r>
  <r>
    <x v="19"/>
    <x v="2"/>
    <x v="48"/>
    <x v="2"/>
    <x v="0"/>
    <m/>
    <m/>
    <m/>
    <m/>
    <m/>
    <m/>
    <n v="11252"/>
  </r>
  <r>
    <x v="19"/>
    <x v="2"/>
    <x v="47"/>
    <x v="5"/>
    <x v="0"/>
    <m/>
    <m/>
    <m/>
    <m/>
    <m/>
    <m/>
    <n v="634"/>
  </r>
  <r>
    <x v="19"/>
    <x v="2"/>
    <x v="47"/>
    <x v="0"/>
    <x v="0"/>
    <m/>
    <m/>
    <m/>
    <m/>
    <m/>
    <m/>
    <n v="18008"/>
  </r>
  <r>
    <x v="19"/>
    <x v="2"/>
    <x v="47"/>
    <x v="1"/>
    <x v="0"/>
    <m/>
    <m/>
    <m/>
    <m/>
    <m/>
    <m/>
    <n v="5431"/>
  </r>
  <r>
    <x v="19"/>
    <x v="2"/>
    <x v="47"/>
    <x v="4"/>
    <x v="0"/>
    <m/>
    <m/>
    <m/>
    <m/>
    <m/>
    <m/>
    <n v="1384"/>
  </r>
  <r>
    <x v="19"/>
    <x v="2"/>
    <x v="47"/>
    <x v="3"/>
    <x v="0"/>
    <m/>
    <m/>
    <m/>
    <m/>
    <m/>
    <m/>
    <n v="627"/>
  </r>
  <r>
    <x v="19"/>
    <x v="2"/>
    <x v="47"/>
    <x v="2"/>
    <x v="0"/>
    <m/>
    <m/>
    <m/>
    <m/>
    <m/>
    <m/>
    <n v="8253"/>
  </r>
  <r>
    <x v="19"/>
    <x v="2"/>
    <x v="58"/>
    <x v="5"/>
    <x v="0"/>
    <m/>
    <m/>
    <m/>
    <m/>
    <m/>
    <m/>
    <n v="321"/>
  </r>
  <r>
    <x v="19"/>
    <x v="2"/>
    <x v="58"/>
    <x v="0"/>
    <x v="0"/>
    <m/>
    <m/>
    <m/>
    <m/>
    <m/>
    <m/>
    <n v="6950"/>
  </r>
  <r>
    <x v="19"/>
    <x v="2"/>
    <x v="58"/>
    <x v="1"/>
    <x v="0"/>
    <m/>
    <m/>
    <m/>
    <m/>
    <m/>
    <m/>
    <n v="8311"/>
  </r>
  <r>
    <x v="19"/>
    <x v="2"/>
    <x v="58"/>
    <x v="4"/>
    <x v="0"/>
    <m/>
    <m/>
    <m/>
    <m/>
    <m/>
    <m/>
    <n v="78"/>
  </r>
  <r>
    <x v="19"/>
    <x v="2"/>
    <x v="58"/>
    <x v="2"/>
    <x v="0"/>
    <m/>
    <m/>
    <m/>
    <m/>
    <m/>
    <m/>
    <n v="2154"/>
  </r>
  <r>
    <x v="19"/>
    <x v="2"/>
    <x v="112"/>
    <x v="0"/>
    <x v="0"/>
    <m/>
    <m/>
    <m/>
    <m/>
    <m/>
    <m/>
    <n v="1555"/>
  </r>
  <r>
    <x v="19"/>
    <x v="2"/>
    <x v="112"/>
    <x v="1"/>
    <x v="0"/>
    <m/>
    <m/>
    <m/>
    <m/>
    <m/>
    <m/>
    <n v="975"/>
  </r>
  <r>
    <x v="19"/>
    <x v="2"/>
    <x v="112"/>
    <x v="2"/>
    <x v="0"/>
    <m/>
    <m/>
    <m/>
    <m/>
    <m/>
    <m/>
    <n v="0"/>
  </r>
  <r>
    <x v="19"/>
    <x v="2"/>
    <x v="120"/>
    <x v="5"/>
    <x v="0"/>
    <m/>
    <m/>
    <m/>
    <m/>
    <m/>
    <m/>
    <n v="90"/>
  </r>
  <r>
    <x v="19"/>
    <x v="2"/>
    <x v="120"/>
    <x v="0"/>
    <x v="0"/>
    <m/>
    <m/>
    <m/>
    <m/>
    <m/>
    <m/>
    <n v="907"/>
  </r>
  <r>
    <x v="19"/>
    <x v="2"/>
    <x v="120"/>
    <x v="1"/>
    <x v="0"/>
    <m/>
    <m/>
    <m/>
    <m/>
    <m/>
    <m/>
    <n v="1193"/>
  </r>
  <r>
    <x v="19"/>
    <x v="2"/>
    <x v="120"/>
    <x v="4"/>
    <x v="0"/>
    <m/>
    <m/>
    <m/>
    <m/>
    <m/>
    <m/>
    <n v="88"/>
  </r>
  <r>
    <x v="19"/>
    <x v="2"/>
    <x v="120"/>
    <x v="2"/>
    <x v="0"/>
    <m/>
    <m/>
    <m/>
    <m/>
    <m/>
    <m/>
    <n v="627"/>
  </r>
  <r>
    <x v="19"/>
    <x v="2"/>
    <x v="11"/>
    <x v="5"/>
    <x v="0"/>
    <m/>
    <m/>
    <m/>
    <m/>
    <m/>
    <m/>
    <n v="807"/>
  </r>
  <r>
    <x v="19"/>
    <x v="2"/>
    <x v="11"/>
    <x v="0"/>
    <x v="0"/>
    <m/>
    <m/>
    <m/>
    <m/>
    <m/>
    <m/>
    <n v="36163"/>
  </r>
  <r>
    <x v="19"/>
    <x v="2"/>
    <x v="11"/>
    <x v="1"/>
    <x v="0"/>
    <m/>
    <m/>
    <m/>
    <m/>
    <m/>
    <m/>
    <n v="27361"/>
  </r>
  <r>
    <x v="19"/>
    <x v="2"/>
    <x v="11"/>
    <x v="4"/>
    <x v="0"/>
    <m/>
    <m/>
    <m/>
    <m/>
    <m/>
    <m/>
    <n v="575"/>
  </r>
  <r>
    <x v="19"/>
    <x v="2"/>
    <x v="11"/>
    <x v="3"/>
    <x v="0"/>
    <m/>
    <m/>
    <m/>
    <m/>
    <m/>
    <m/>
    <n v="403"/>
  </r>
  <r>
    <x v="19"/>
    <x v="2"/>
    <x v="11"/>
    <x v="2"/>
    <x v="0"/>
    <m/>
    <m/>
    <m/>
    <m/>
    <m/>
    <m/>
    <n v="13958"/>
  </r>
  <r>
    <x v="19"/>
    <x v="2"/>
    <x v="4"/>
    <x v="5"/>
    <x v="0"/>
    <m/>
    <m/>
    <m/>
    <m/>
    <m/>
    <m/>
    <n v="1270"/>
  </r>
  <r>
    <x v="19"/>
    <x v="2"/>
    <x v="4"/>
    <x v="0"/>
    <x v="0"/>
    <m/>
    <m/>
    <m/>
    <m/>
    <m/>
    <m/>
    <n v="57796"/>
  </r>
  <r>
    <x v="19"/>
    <x v="2"/>
    <x v="4"/>
    <x v="1"/>
    <x v="0"/>
    <m/>
    <m/>
    <m/>
    <m/>
    <m/>
    <m/>
    <n v="36860"/>
  </r>
  <r>
    <x v="19"/>
    <x v="2"/>
    <x v="4"/>
    <x v="4"/>
    <x v="0"/>
    <m/>
    <m/>
    <m/>
    <m/>
    <m/>
    <m/>
    <n v="669"/>
  </r>
  <r>
    <x v="19"/>
    <x v="2"/>
    <x v="4"/>
    <x v="3"/>
    <x v="0"/>
    <m/>
    <m/>
    <m/>
    <m/>
    <m/>
    <m/>
    <n v="75"/>
  </r>
  <r>
    <x v="19"/>
    <x v="2"/>
    <x v="4"/>
    <x v="2"/>
    <x v="0"/>
    <m/>
    <m/>
    <m/>
    <m/>
    <m/>
    <m/>
    <n v="16933"/>
  </r>
  <r>
    <x v="19"/>
    <x v="2"/>
    <x v="59"/>
    <x v="5"/>
    <x v="0"/>
    <m/>
    <m/>
    <m/>
    <m/>
    <m/>
    <m/>
    <n v="90"/>
  </r>
  <r>
    <x v="19"/>
    <x v="2"/>
    <x v="59"/>
    <x v="0"/>
    <x v="0"/>
    <m/>
    <m/>
    <m/>
    <m/>
    <m/>
    <m/>
    <n v="7319"/>
  </r>
  <r>
    <x v="19"/>
    <x v="2"/>
    <x v="59"/>
    <x v="1"/>
    <x v="0"/>
    <m/>
    <m/>
    <m/>
    <m/>
    <m/>
    <m/>
    <n v="6149"/>
  </r>
  <r>
    <x v="19"/>
    <x v="2"/>
    <x v="59"/>
    <x v="4"/>
    <x v="0"/>
    <m/>
    <m/>
    <m/>
    <m/>
    <m/>
    <m/>
    <n v="260"/>
  </r>
  <r>
    <x v="19"/>
    <x v="2"/>
    <x v="59"/>
    <x v="2"/>
    <x v="0"/>
    <m/>
    <m/>
    <m/>
    <m/>
    <m/>
    <m/>
    <n v="4287"/>
  </r>
  <r>
    <x v="19"/>
    <x v="2"/>
    <x v="86"/>
    <x v="0"/>
    <x v="0"/>
    <m/>
    <m/>
    <m/>
    <m/>
    <m/>
    <m/>
    <n v="3980"/>
  </r>
  <r>
    <x v="19"/>
    <x v="2"/>
    <x v="86"/>
    <x v="1"/>
    <x v="0"/>
    <m/>
    <m/>
    <m/>
    <m/>
    <m/>
    <m/>
    <n v="3264"/>
  </r>
  <r>
    <x v="19"/>
    <x v="2"/>
    <x v="86"/>
    <x v="4"/>
    <x v="0"/>
    <m/>
    <m/>
    <m/>
    <m/>
    <m/>
    <m/>
    <n v="253"/>
  </r>
  <r>
    <x v="19"/>
    <x v="2"/>
    <x v="86"/>
    <x v="2"/>
    <x v="0"/>
    <m/>
    <m/>
    <m/>
    <m/>
    <m/>
    <m/>
    <n v="2041"/>
  </r>
  <r>
    <x v="19"/>
    <x v="2"/>
    <x v="43"/>
    <x v="0"/>
    <x v="0"/>
    <m/>
    <m/>
    <m/>
    <m/>
    <m/>
    <m/>
    <n v="12060"/>
  </r>
  <r>
    <x v="19"/>
    <x v="2"/>
    <x v="43"/>
    <x v="1"/>
    <x v="0"/>
    <m/>
    <m/>
    <m/>
    <m/>
    <m/>
    <m/>
    <n v="2865"/>
  </r>
  <r>
    <x v="19"/>
    <x v="2"/>
    <x v="43"/>
    <x v="4"/>
    <x v="0"/>
    <m/>
    <m/>
    <m/>
    <m/>
    <m/>
    <m/>
    <n v="116"/>
  </r>
  <r>
    <x v="19"/>
    <x v="2"/>
    <x v="43"/>
    <x v="3"/>
    <x v="0"/>
    <m/>
    <m/>
    <m/>
    <m/>
    <m/>
    <m/>
    <n v="77"/>
  </r>
  <r>
    <x v="19"/>
    <x v="2"/>
    <x v="43"/>
    <x v="2"/>
    <x v="0"/>
    <m/>
    <m/>
    <m/>
    <m/>
    <m/>
    <m/>
    <n v="786"/>
  </r>
  <r>
    <x v="19"/>
    <x v="2"/>
    <x v="81"/>
    <x v="5"/>
    <x v="0"/>
    <m/>
    <m/>
    <m/>
    <m/>
    <m/>
    <m/>
    <n v="286"/>
  </r>
  <r>
    <x v="19"/>
    <x v="2"/>
    <x v="81"/>
    <x v="0"/>
    <x v="0"/>
    <m/>
    <m/>
    <m/>
    <m/>
    <m/>
    <m/>
    <n v="2933"/>
  </r>
  <r>
    <x v="19"/>
    <x v="2"/>
    <x v="81"/>
    <x v="1"/>
    <x v="0"/>
    <m/>
    <m/>
    <m/>
    <m/>
    <m/>
    <m/>
    <n v="735"/>
  </r>
  <r>
    <x v="19"/>
    <x v="2"/>
    <x v="81"/>
    <x v="4"/>
    <x v="0"/>
    <m/>
    <m/>
    <m/>
    <m/>
    <m/>
    <m/>
    <n v="26"/>
  </r>
  <r>
    <x v="19"/>
    <x v="2"/>
    <x v="81"/>
    <x v="2"/>
    <x v="0"/>
    <m/>
    <m/>
    <m/>
    <m/>
    <m/>
    <m/>
    <n v="374"/>
  </r>
  <r>
    <x v="19"/>
    <x v="2"/>
    <x v="26"/>
    <x v="5"/>
    <x v="0"/>
    <m/>
    <m/>
    <m/>
    <m/>
    <m/>
    <m/>
    <n v="825"/>
  </r>
  <r>
    <x v="19"/>
    <x v="2"/>
    <x v="26"/>
    <x v="0"/>
    <x v="0"/>
    <m/>
    <m/>
    <m/>
    <m/>
    <m/>
    <m/>
    <n v="13914"/>
  </r>
  <r>
    <x v="19"/>
    <x v="2"/>
    <x v="26"/>
    <x v="1"/>
    <x v="0"/>
    <m/>
    <m/>
    <m/>
    <m/>
    <m/>
    <m/>
    <n v="13764"/>
  </r>
  <r>
    <x v="19"/>
    <x v="2"/>
    <x v="26"/>
    <x v="3"/>
    <x v="0"/>
    <m/>
    <m/>
    <m/>
    <m/>
    <m/>
    <m/>
    <n v="36"/>
  </r>
  <r>
    <x v="19"/>
    <x v="2"/>
    <x v="26"/>
    <x v="2"/>
    <x v="0"/>
    <m/>
    <m/>
    <m/>
    <m/>
    <m/>
    <m/>
    <n v="4284"/>
  </r>
  <r>
    <x v="19"/>
    <x v="2"/>
    <x v="29"/>
    <x v="5"/>
    <x v="0"/>
    <m/>
    <m/>
    <m/>
    <m/>
    <m/>
    <m/>
    <n v="2375"/>
  </r>
  <r>
    <x v="19"/>
    <x v="2"/>
    <x v="29"/>
    <x v="0"/>
    <x v="0"/>
    <m/>
    <m/>
    <m/>
    <m/>
    <m/>
    <m/>
    <n v="12139"/>
  </r>
  <r>
    <x v="19"/>
    <x v="2"/>
    <x v="29"/>
    <x v="1"/>
    <x v="0"/>
    <m/>
    <m/>
    <m/>
    <m/>
    <m/>
    <m/>
    <n v="6941"/>
  </r>
  <r>
    <x v="19"/>
    <x v="2"/>
    <x v="29"/>
    <x v="4"/>
    <x v="0"/>
    <m/>
    <m/>
    <m/>
    <m/>
    <m/>
    <m/>
    <n v="110"/>
  </r>
  <r>
    <x v="19"/>
    <x v="2"/>
    <x v="29"/>
    <x v="3"/>
    <x v="0"/>
    <m/>
    <m/>
    <m/>
    <m/>
    <m/>
    <m/>
    <n v="299"/>
  </r>
  <r>
    <x v="19"/>
    <x v="2"/>
    <x v="29"/>
    <x v="2"/>
    <x v="0"/>
    <m/>
    <m/>
    <m/>
    <m/>
    <m/>
    <m/>
    <n v="4046"/>
  </r>
  <r>
    <x v="19"/>
    <x v="2"/>
    <x v="122"/>
    <x v="5"/>
    <x v="0"/>
    <m/>
    <m/>
    <m/>
    <m/>
    <m/>
    <m/>
    <n v="71"/>
  </r>
  <r>
    <x v="19"/>
    <x v="2"/>
    <x v="122"/>
    <x v="0"/>
    <x v="0"/>
    <m/>
    <m/>
    <m/>
    <m/>
    <m/>
    <m/>
    <n v="349"/>
  </r>
  <r>
    <x v="19"/>
    <x v="2"/>
    <x v="122"/>
    <x v="1"/>
    <x v="0"/>
    <m/>
    <m/>
    <m/>
    <m/>
    <m/>
    <m/>
    <n v="419"/>
  </r>
  <r>
    <x v="19"/>
    <x v="2"/>
    <x v="122"/>
    <x v="2"/>
    <x v="0"/>
    <m/>
    <m/>
    <m/>
    <m/>
    <m/>
    <m/>
    <n v="0"/>
  </r>
  <r>
    <x v="19"/>
    <x v="3"/>
    <x v="97"/>
    <x v="5"/>
    <x v="0"/>
    <m/>
    <m/>
    <m/>
    <m/>
    <m/>
    <m/>
    <n v="222"/>
  </r>
  <r>
    <x v="19"/>
    <x v="3"/>
    <x v="97"/>
    <x v="0"/>
    <x v="0"/>
    <m/>
    <m/>
    <m/>
    <m/>
    <m/>
    <m/>
    <n v="6816"/>
  </r>
  <r>
    <x v="19"/>
    <x v="3"/>
    <x v="97"/>
    <x v="1"/>
    <x v="0"/>
    <m/>
    <m/>
    <m/>
    <m/>
    <m/>
    <m/>
    <n v="1808"/>
  </r>
  <r>
    <x v="19"/>
    <x v="3"/>
    <x v="97"/>
    <x v="4"/>
    <x v="0"/>
    <m/>
    <m/>
    <m/>
    <m/>
    <m/>
    <m/>
    <n v="50"/>
  </r>
  <r>
    <x v="19"/>
    <x v="3"/>
    <x v="97"/>
    <x v="3"/>
    <x v="0"/>
    <m/>
    <m/>
    <m/>
    <m/>
    <m/>
    <m/>
    <n v="105"/>
  </r>
  <r>
    <x v="19"/>
    <x v="3"/>
    <x v="97"/>
    <x v="2"/>
    <x v="0"/>
    <m/>
    <m/>
    <m/>
    <m/>
    <m/>
    <m/>
    <n v="4521"/>
  </r>
  <r>
    <x v="19"/>
    <x v="3"/>
    <x v="55"/>
    <x v="5"/>
    <x v="0"/>
    <m/>
    <m/>
    <m/>
    <m/>
    <m/>
    <m/>
    <n v="1732"/>
  </r>
  <r>
    <x v="19"/>
    <x v="3"/>
    <x v="55"/>
    <x v="0"/>
    <x v="0"/>
    <m/>
    <m/>
    <m/>
    <m/>
    <m/>
    <m/>
    <n v="6534"/>
  </r>
  <r>
    <x v="19"/>
    <x v="3"/>
    <x v="55"/>
    <x v="1"/>
    <x v="0"/>
    <m/>
    <m/>
    <m/>
    <m/>
    <m/>
    <m/>
    <n v="6806"/>
  </r>
  <r>
    <x v="19"/>
    <x v="3"/>
    <x v="55"/>
    <x v="4"/>
    <x v="0"/>
    <m/>
    <m/>
    <m/>
    <m/>
    <m/>
    <m/>
    <n v="291"/>
  </r>
  <r>
    <x v="19"/>
    <x v="3"/>
    <x v="55"/>
    <x v="3"/>
    <x v="0"/>
    <m/>
    <m/>
    <m/>
    <m/>
    <m/>
    <m/>
    <n v="204"/>
  </r>
  <r>
    <x v="19"/>
    <x v="3"/>
    <x v="55"/>
    <x v="2"/>
    <x v="0"/>
    <m/>
    <m/>
    <m/>
    <m/>
    <m/>
    <m/>
    <n v="2895"/>
  </r>
  <r>
    <x v="19"/>
    <x v="3"/>
    <x v="16"/>
    <x v="5"/>
    <x v="0"/>
    <m/>
    <m/>
    <m/>
    <m/>
    <m/>
    <m/>
    <n v="2348"/>
  </r>
  <r>
    <x v="19"/>
    <x v="3"/>
    <x v="16"/>
    <x v="0"/>
    <x v="0"/>
    <m/>
    <m/>
    <m/>
    <m/>
    <m/>
    <m/>
    <n v="17917"/>
  </r>
  <r>
    <x v="19"/>
    <x v="3"/>
    <x v="16"/>
    <x v="1"/>
    <x v="0"/>
    <m/>
    <m/>
    <m/>
    <m/>
    <m/>
    <m/>
    <n v="10036"/>
  </r>
  <r>
    <x v="19"/>
    <x v="3"/>
    <x v="16"/>
    <x v="4"/>
    <x v="0"/>
    <m/>
    <m/>
    <m/>
    <m/>
    <m/>
    <m/>
    <n v="166"/>
  </r>
  <r>
    <x v="19"/>
    <x v="3"/>
    <x v="16"/>
    <x v="3"/>
    <x v="0"/>
    <m/>
    <m/>
    <m/>
    <m/>
    <m/>
    <m/>
    <n v="634"/>
  </r>
  <r>
    <x v="19"/>
    <x v="3"/>
    <x v="16"/>
    <x v="2"/>
    <x v="0"/>
    <m/>
    <m/>
    <m/>
    <m/>
    <m/>
    <m/>
    <n v="21275"/>
  </r>
  <r>
    <x v="19"/>
    <x v="3"/>
    <x v="74"/>
    <x v="5"/>
    <x v="0"/>
    <m/>
    <m/>
    <m/>
    <m/>
    <m/>
    <m/>
    <n v="219"/>
  </r>
  <r>
    <x v="19"/>
    <x v="3"/>
    <x v="74"/>
    <x v="0"/>
    <x v="0"/>
    <m/>
    <m/>
    <m/>
    <m/>
    <m/>
    <m/>
    <n v="4229"/>
  </r>
  <r>
    <x v="19"/>
    <x v="3"/>
    <x v="74"/>
    <x v="1"/>
    <x v="0"/>
    <m/>
    <m/>
    <m/>
    <m/>
    <m/>
    <m/>
    <n v="751"/>
  </r>
  <r>
    <x v="19"/>
    <x v="3"/>
    <x v="74"/>
    <x v="4"/>
    <x v="0"/>
    <m/>
    <m/>
    <m/>
    <m/>
    <m/>
    <m/>
    <n v="142"/>
  </r>
  <r>
    <x v="19"/>
    <x v="3"/>
    <x v="74"/>
    <x v="2"/>
    <x v="0"/>
    <m/>
    <m/>
    <m/>
    <m/>
    <m/>
    <m/>
    <n v="8221"/>
  </r>
  <r>
    <x v="19"/>
    <x v="3"/>
    <x v="63"/>
    <x v="5"/>
    <x v="0"/>
    <m/>
    <m/>
    <m/>
    <m/>
    <m/>
    <m/>
    <n v="706"/>
  </r>
  <r>
    <x v="19"/>
    <x v="3"/>
    <x v="63"/>
    <x v="0"/>
    <x v="0"/>
    <m/>
    <m/>
    <m/>
    <m/>
    <m/>
    <m/>
    <n v="4604"/>
  </r>
  <r>
    <x v="19"/>
    <x v="3"/>
    <x v="63"/>
    <x v="1"/>
    <x v="0"/>
    <m/>
    <m/>
    <m/>
    <m/>
    <m/>
    <m/>
    <n v="2725"/>
  </r>
  <r>
    <x v="19"/>
    <x v="3"/>
    <x v="63"/>
    <x v="4"/>
    <x v="0"/>
    <m/>
    <m/>
    <m/>
    <m/>
    <m/>
    <m/>
    <n v="111"/>
  </r>
  <r>
    <x v="19"/>
    <x v="3"/>
    <x v="63"/>
    <x v="2"/>
    <x v="0"/>
    <m/>
    <m/>
    <m/>
    <m/>
    <m/>
    <m/>
    <n v="2385"/>
  </r>
  <r>
    <x v="19"/>
    <x v="3"/>
    <x v="38"/>
    <x v="5"/>
    <x v="0"/>
    <m/>
    <m/>
    <m/>
    <m/>
    <m/>
    <m/>
    <n v="531"/>
  </r>
  <r>
    <x v="19"/>
    <x v="3"/>
    <x v="38"/>
    <x v="0"/>
    <x v="0"/>
    <m/>
    <m/>
    <m/>
    <m/>
    <m/>
    <m/>
    <n v="10404"/>
  </r>
  <r>
    <x v="19"/>
    <x v="3"/>
    <x v="38"/>
    <x v="1"/>
    <x v="0"/>
    <m/>
    <m/>
    <m/>
    <m/>
    <m/>
    <m/>
    <n v="4338"/>
  </r>
  <r>
    <x v="19"/>
    <x v="3"/>
    <x v="38"/>
    <x v="4"/>
    <x v="0"/>
    <m/>
    <m/>
    <m/>
    <m/>
    <m/>
    <m/>
    <n v="85"/>
  </r>
  <r>
    <x v="19"/>
    <x v="3"/>
    <x v="38"/>
    <x v="3"/>
    <x v="0"/>
    <m/>
    <m/>
    <m/>
    <m/>
    <m/>
    <m/>
    <n v="546"/>
  </r>
  <r>
    <x v="19"/>
    <x v="3"/>
    <x v="38"/>
    <x v="2"/>
    <x v="0"/>
    <m/>
    <m/>
    <m/>
    <m/>
    <m/>
    <m/>
    <n v="12673"/>
  </r>
  <r>
    <x v="19"/>
    <x v="3"/>
    <x v="42"/>
    <x v="5"/>
    <x v="0"/>
    <m/>
    <m/>
    <m/>
    <m/>
    <m/>
    <m/>
    <n v="532"/>
  </r>
  <r>
    <x v="19"/>
    <x v="3"/>
    <x v="42"/>
    <x v="0"/>
    <x v="0"/>
    <m/>
    <m/>
    <m/>
    <m/>
    <m/>
    <m/>
    <n v="10855"/>
  </r>
  <r>
    <x v="19"/>
    <x v="3"/>
    <x v="42"/>
    <x v="1"/>
    <x v="0"/>
    <m/>
    <m/>
    <m/>
    <m/>
    <m/>
    <m/>
    <n v="8159"/>
  </r>
  <r>
    <x v="19"/>
    <x v="3"/>
    <x v="42"/>
    <x v="3"/>
    <x v="0"/>
    <m/>
    <m/>
    <m/>
    <m/>
    <m/>
    <m/>
    <n v="596"/>
  </r>
  <r>
    <x v="19"/>
    <x v="3"/>
    <x v="42"/>
    <x v="2"/>
    <x v="0"/>
    <m/>
    <m/>
    <m/>
    <m/>
    <m/>
    <m/>
    <n v="8859"/>
  </r>
  <r>
    <x v="19"/>
    <x v="3"/>
    <x v="104"/>
    <x v="5"/>
    <x v="0"/>
    <m/>
    <m/>
    <m/>
    <m/>
    <m/>
    <m/>
    <n v="349"/>
  </r>
  <r>
    <x v="19"/>
    <x v="3"/>
    <x v="104"/>
    <x v="0"/>
    <x v="0"/>
    <m/>
    <m/>
    <m/>
    <m/>
    <m/>
    <m/>
    <n v="1299"/>
  </r>
  <r>
    <x v="19"/>
    <x v="3"/>
    <x v="104"/>
    <x v="1"/>
    <x v="0"/>
    <m/>
    <m/>
    <m/>
    <m/>
    <m/>
    <m/>
    <n v="1618"/>
  </r>
  <r>
    <x v="19"/>
    <x v="3"/>
    <x v="104"/>
    <x v="4"/>
    <x v="0"/>
    <m/>
    <m/>
    <m/>
    <m/>
    <m/>
    <m/>
    <n v="35"/>
  </r>
  <r>
    <x v="19"/>
    <x v="3"/>
    <x v="104"/>
    <x v="2"/>
    <x v="0"/>
    <m/>
    <m/>
    <m/>
    <m/>
    <m/>
    <m/>
    <n v="574"/>
  </r>
  <r>
    <x v="19"/>
    <x v="3"/>
    <x v="111"/>
    <x v="0"/>
    <x v="0"/>
    <m/>
    <m/>
    <m/>
    <m/>
    <m/>
    <m/>
    <n v="541"/>
  </r>
  <r>
    <x v="19"/>
    <x v="3"/>
    <x v="111"/>
    <x v="1"/>
    <x v="0"/>
    <m/>
    <m/>
    <m/>
    <m/>
    <m/>
    <m/>
    <n v="1076"/>
  </r>
  <r>
    <x v="19"/>
    <x v="3"/>
    <x v="111"/>
    <x v="2"/>
    <x v="0"/>
    <m/>
    <m/>
    <m/>
    <m/>
    <m/>
    <m/>
    <n v="457"/>
  </r>
  <r>
    <x v="19"/>
    <x v="3"/>
    <x v="134"/>
    <x v="0"/>
    <x v="0"/>
    <m/>
    <m/>
    <m/>
    <m/>
    <m/>
    <m/>
    <n v="459"/>
  </r>
  <r>
    <x v="19"/>
    <x v="3"/>
    <x v="134"/>
    <x v="2"/>
    <x v="0"/>
    <m/>
    <m/>
    <m/>
    <m/>
    <m/>
    <m/>
    <n v="0"/>
  </r>
  <r>
    <x v="19"/>
    <x v="3"/>
    <x v="183"/>
    <x v="0"/>
    <x v="0"/>
    <m/>
    <m/>
    <m/>
    <m/>
    <m/>
    <m/>
    <n v="42"/>
  </r>
  <r>
    <x v="19"/>
    <x v="3"/>
    <x v="183"/>
    <x v="2"/>
    <x v="0"/>
    <m/>
    <m/>
    <m/>
    <m/>
    <m/>
    <m/>
    <n v="0"/>
  </r>
  <r>
    <x v="19"/>
    <x v="3"/>
    <x v="256"/>
    <x v="2"/>
    <x v="0"/>
    <m/>
    <m/>
    <m/>
    <m/>
    <m/>
    <m/>
    <n v="0"/>
  </r>
  <r>
    <x v="19"/>
    <x v="3"/>
    <x v="211"/>
    <x v="2"/>
    <x v="0"/>
    <m/>
    <m/>
    <m/>
    <m/>
    <m/>
    <m/>
    <n v="0"/>
  </r>
  <r>
    <x v="19"/>
    <x v="3"/>
    <x v="235"/>
    <x v="2"/>
    <x v="0"/>
    <m/>
    <m/>
    <m/>
    <m/>
    <m/>
    <m/>
    <n v="0"/>
  </r>
  <r>
    <x v="19"/>
    <x v="3"/>
    <x v="51"/>
    <x v="5"/>
    <x v="0"/>
    <m/>
    <m/>
    <m/>
    <m/>
    <m/>
    <m/>
    <n v="1021"/>
  </r>
  <r>
    <x v="19"/>
    <x v="3"/>
    <x v="51"/>
    <x v="0"/>
    <x v="0"/>
    <m/>
    <m/>
    <m/>
    <m/>
    <m/>
    <m/>
    <n v="5254"/>
  </r>
  <r>
    <x v="19"/>
    <x v="3"/>
    <x v="51"/>
    <x v="1"/>
    <x v="0"/>
    <m/>
    <m/>
    <m/>
    <m/>
    <m/>
    <m/>
    <n v="8200"/>
  </r>
  <r>
    <x v="19"/>
    <x v="3"/>
    <x v="51"/>
    <x v="4"/>
    <x v="0"/>
    <m/>
    <m/>
    <m/>
    <m/>
    <m/>
    <m/>
    <n v="78"/>
  </r>
  <r>
    <x v="19"/>
    <x v="3"/>
    <x v="51"/>
    <x v="3"/>
    <x v="0"/>
    <m/>
    <m/>
    <m/>
    <m/>
    <m/>
    <m/>
    <n v="14"/>
  </r>
  <r>
    <x v="19"/>
    <x v="3"/>
    <x v="51"/>
    <x v="2"/>
    <x v="0"/>
    <m/>
    <m/>
    <m/>
    <m/>
    <m/>
    <m/>
    <n v="2597"/>
  </r>
  <r>
    <x v="19"/>
    <x v="3"/>
    <x v="98"/>
    <x v="5"/>
    <x v="0"/>
    <m/>
    <m/>
    <m/>
    <m/>
    <m/>
    <m/>
    <n v="60"/>
  </r>
  <r>
    <x v="19"/>
    <x v="3"/>
    <x v="98"/>
    <x v="0"/>
    <x v="0"/>
    <m/>
    <m/>
    <m/>
    <m/>
    <m/>
    <m/>
    <n v="1356"/>
  </r>
  <r>
    <x v="19"/>
    <x v="3"/>
    <x v="98"/>
    <x v="1"/>
    <x v="0"/>
    <m/>
    <m/>
    <m/>
    <m/>
    <m/>
    <m/>
    <n v="2677"/>
  </r>
  <r>
    <x v="19"/>
    <x v="3"/>
    <x v="98"/>
    <x v="4"/>
    <x v="0"/>
    <m/>
    <m/>
    <m/>
    <m/>
    <m/>
    <m/>
    <n v="152"/>
  </r>
  <r>
    <x v="19"/>
    <x v="3"/>
    <x v="98"/>
    <x v="3"/>
    <x v="0"/>
    <m/>
    <m/>
    <m/>
    <m/>
    <m/>
    <m/>
    <n v="116"/>
  </r>
  <r>
    <x v="19"/>
    <x v="3"/>
    <x v="98"/>
    <x v="2"/>
    <x v="0"/>
    <m/>
    <m/>
    <m/>
    <m/>
    <m/>
    <m/>
    <n v="230"/>
  </r>
  <r>
    <x v="19"/>
    <x v="3"/>
    <x v="119"/>
    <x v="0"/>
    <x v="0"/>
    <m/>
    <m/>
    <m/>
    <m/>
    <m/>
    <m/>
    <n v="1038"/>
  </r>
  <r>
    <x v="19"/>
    <x v="3"/>
    <x v="119"/>
    <x v="1"/>
    <x v="0"/>
    <m/>
    <m/>
    <m/>
    <m/>
    <m/>
    <m/>
    <n v="675"/>
  </r>
  <r>
    <x v="19"/>
    <x v="3"/>
    <x v="119"/>
    <x v="2"/>
    <x v="0"/>
    <m/>
    <m/>
    <m/>
    <m/>
    <m/>
    <m/>
    <n v="0"/>
  </r>
  <r>
    <x v="19"/>
    <x v="3"/>
    <x v="190"/>
    <x v="0"/>
    <x v="0"/>
    <m/>
    <m/>
    <m/>
    <m/>
    <m/>
    <m/>
    <n v="106"/>
  </r>
  <r>
    <x v="19"/>
    <x v="3"/>
    <x v="190"/>
    <x v="2"/>
    <x v="0"/>
    <m/>
    <m/>
    <m/>
    <m/>
    <m/>
    <m/>
    <n v="253"/>
  </r>
  <r>
    <x v="19"/>
    <x v="14"/>
    <x v="230"/>
    <x v="0"/>
    <x v="0"/>
    <m/>
    <m/>
    <m/>
    <m/>
    <m/>
    <m/>
    <n v="40"/>
  </r>
  <r>
    <x v="19"/>
    <x v="14"/>
    <x v="230"/>
    <x v="2"/>
    <x v="0"/>
    <m/>
    <m/>
    <m/>
    <m/>
    <m/>
    <m/>
    <n v="0"/>
  </r>
  <r>
    <x v="19"/>
    <x v="14"/>
    <x v="268"/>
    <x v="2"/>
    <x v="0"/>
    <m/>
    <m/>
    <m/>
    <m/>
    <m/>
    <m/>
    <n v="0"/>
  </r>
  <r>
    <x v="19"/>
    <x v="14"/>
    <x v="252"/>
    <x v="2"/>
    <x v="0"/>
    <m/>
    <m/>
    <m/>
    <m/>
    <m/>
    <m/>
    <n v="0"/>
  </r>
  <r>
    <x v="19"/>
    <x v="14"/>
    <x v="269"/>
    <x v="2"/>
    <x v="0"/>
    <m/>
    <m/>
    <m/>
    <m/>
    <m/>
    <m/>
    <n v="0"/>
  </r>
  <r>
    <x v="19"/>
    <x v="14"/>
    <x v="270"/>
    <x v="2"/>
    <x v="0"/>
    <m/>
    <m/>
    <m/>
    <m/>
    <m/>
    <m/>
    <n v="0"/>
  </r>
  <r>
    <x v="19"/>
    <x v="14"/>
    <x v="271"/>
    <x v="2"/>
    <x v="0"/>
    <m/>
    <m/>
    <m/>
    <m/>
    <m/>
    <m/>
    <n v="0"/>
  </r>
  <r>
    <x v="19"/>
    <x v="14"/>
    <x v="272"/>
    <x v="2"/>
    <x v="0"/>
    <m/>
    <m/>
    <m/>
    <m/>
    <m/>
    <m/>
    <n v="0"/>
  </r>
  <r>
    <x v="19"/>
    <x v="14"/>
    <x v="273"/>
    <x v="2"/>
    <x v="0"/>
    <m/>
    <m/>
    <m/>
    <m/>
    <m/>
    <m/>
    <n v="0"/>
  </r>
  <r>
    <x v="19"/>
    <x v="14"/>
    <x v="210"/>
    <x v="0"/>
    <x v="0"/>
    <m/>
    <m/>
    <m/>
    <m/>
    <m/>
    <m/>
    <n v="11"/>
  </r>
  <r>
    <x v="19"/>
    <x v="14"/>
    <x v="210"/>
    <x v="2"/>
    <x v="0"/>
    <m/>
    <m/>
    <m/>
    <m/>
    <m/>
    <m/>
    <n v="0"/>
  </r>
  <r>
    <x v="19"/>
    <x v="14"/>
    <x v="274"/>
    <x v="2"/>
    <x v="0"/>
    <m/>
    <m/>
    <m/>
    <m/>
    <m/>
    <m/>
    <n v="0"/>
  </r>
  <r>
    <x v="19"/>
    <x v="14"/>
    <x v="275"/>
    <x v="2"/>
    <x v="0"/>
    <m/>
    <m/>
    <m/>
    <m/>
    <m/>
    <m/>
    <n v="0"/>
  </r>
  <r>
    <x v="19"/>
    <x v="14"/>
    <x v="276"/>
    <x v="5"/>
    <x v="0"/>
    <m/>
    <m/>
    <m/>
    <m/>
    <m/>
    <m/>
    <n v="320"/>
  </r>
  <r>
    <x v="19"/>
    <x v="14"/>
    <x v="276"/>
    <x v="0"/>
    <x v="0"/>
    <m/>
    <m/>
    <m/>
    <m/>
    <m/>
    <m/>
    <n v="320"/>
  </r>
  <r>
    <x v="19"/>
    <x v="14"/>
    <x v="276"/>
    <x v="2"/>
    <x v="0"/>
    <m/>
    <m/>
    <m/>
    <m/>
    <m/>
    <m/>
    <n v="0"/>
  </r>
  <r>
    <x v="19"/>
    <x v="14"/>
    <x v="277"/>
    <x v="2"/>
    <x v="0"/>
    <m/>
    <m/>
    <m/>
    <m/>
    <m/>
    <m/>
    <n v="0"/>
  </r>
  <r>
    <x v="19"/>
    <x v="14"/>
    <x v="278"/>
    <x v="2"/>
    <x v="0"/>
    <m/>
    <m/>
    <m/>
    <m/>
    <m/>
    <m/>
    <n v="0"/>
  </r>
  <r>
    <x v="19"/>
    <x v="14"/>
    <x v="279"/>
    <x v="2"/>
    <x v="0"/>
    <m/>
    <m/>
    <m/>
    <m/>
    <m/>
    <m/>
    <n v="0"/>
  </r>
  <r>
    <x v="19"/>
    <x v="1"/>
    <x v="23"/>
    <x v="0"/>
    <x v="0"/>
    <m/>
    <m/>
    <m/>
    <m/>
    <m/>
    <m/>
    <n v="15123"/>
  </r>
  <r>
    <x v="19"/>
    <x v="1"/>
    <x v="23"/>
    <x v="1"/>
    <x v="0"/>
    <m/>
    <m/>
    <m/>
    <m/>
    <m/>
    <m/>
    <n v="14725"/>
  </r>
  <r>
    <x v="19"/>
    <x v="1"/>
    <x v="23"/>
    <x v="3"/>
    <x v="0"/>
    <m/>
    <m/>
    <m/>
    <m/>
    <m/>
    <m/>
    <n v="190"/>
  </r>
  <r>
    <x v="19"/>
    <x v="1"/>
    <x v="23"/>
    <x v="2"/>
    <x v="0"/>
    <m/>
    <m/>
    <m/>
    <m/>
    <m/>
    <m/>
    <n v="1818"/>
  </r>
  <r>
    <x v="19"/>
    <x v="1"/>
    <x v="24"/>
    <x v="5"/>
    <x v="0"/>
    <m/>
    <m/>
    <m/>
    <m/>
    <m/>
    <m/>
    <n v="1"/>
  </r>
  <r>
    <x v="19"/>
    <x v="1"/>
    <x v="24"/>
    <x v="0"/>
    <x v="0"/>
    <m/>
    <m/>
    <m/>
    <m/>
    <m/>
    <m/>
    <n v="25515"/>
  </r>
  <r>
    <x v="19"/>
    <x v="1"/>
    <x v="24"/>
    <x v="1"/>
    <x v="0"/>
    <m/>
    <m/>
    <m/>
    <m/>
    <m/>
    <m/>
    <n v="3342"/>
  </r>
  <r>
    <x v="19"/>
    <x v="1"/>
    <x v="24"/>
    <x v="4"/>
    <x v="0"/>
    <m/>
    <m/>
    <m/>
    <m/>
    <m/>
    <m/>
    <n v="534"/>
  </r>
  <r>
    <x v="19"/>
    <x v="1"/>
    <x v="24"/>
    <x v="2"/>
    <x v="0"/>
    <m/>
    <m/>
    <m/>
    <m/>
    <m/>
    <m/>
    <n v="8188"/>
  </r>
  <r>
    <x v="19"/>
    <x v="1"/>
    <x v="79"/>
    <x v="5"/>
    <x v="0"/>
    <m/>
    <m/>
    <m/>
    <m/>
    <m/>
    <m/>
    <n v="609"/>
  </r>
  <r>
    <x v="19"/>
    <x v="1"/>
    <x v="79"/>
    <x v="0"/>
    <x v="0"/>
    <m/>
    <m/>
    <m/>
    <m/>
    <m/>
    <m/>
    <n v="2432"/>
  </r>
  <r>
    <x v="19"/>
    <x v="1"/>
    <x v="79"/>
    <x v="1"/>
    <x v="0"/>
    <m/>
    <m/>
    <m/>
    <m/>
    <m/>
    <m/>
    <n v="693"/>
  </r>
  <r>
    <x v="19"/>
    <x v="1"/>
    <x v="79"/>
    <x v="2"/>
    <x v="0"/>
    <m/>
    <m/>
    <m/>
    <m/>
    <m/>
    <m/>
    <n v="145"/>
  </r>
  <r>
    <x v="19"/>
    <x v="1"/>
    <x v="41"/>
    <x v="5"/>
    <x v="0"/>
    <m/>
    <m/>
    <m/>
    <m/>
    <m/>
    <m/>
    <n v="153"/>
  </r>
  <r>
    <x v="19"/>
    <x v="1"/>
    <x v="41"/>
    <x v="0"/>
    <x v="0"/>
    <m/>
    <m/>
    <m/>
    <m/>
    <m/>
    <m/>
    <n v="8456"/>
  </r>
  <r>
    <x v="19"/>
    <x v="1"/>
    <x v="41"/>
    <x v="1"/>
    <x v="0"/>
    <m/>
    <m/>
    <m/>
    <m/>
    <m/>
    <m/>
    <n v="1487"/>
  </r>
  <r>
    <x v="19"/>
    <x v="1"/>
    <x v="41"/>
    <x v="2"/>
    <x v="0"/>
    <m/>
    <m/>
    <m/>
    <m/>
    <m/>
    <m/>
    <n v="727"/>
  </r>
  <r>
    <x v="19"/>
    <x v="1"/>
    <x v="2"/>
    <x v="5"/>
    <x v="0"/>
    <m/>
    <m/>
    <m/>
    <m/>
    <m/>
    <m/>
    <n v="2835"/>
  </r>
  <r>
    <x v="19"/>
    <x v="1"/>
    <x v="2"/>
    <x v="0"/>
    <x v="0"/>
    <m/>
    <m/>
    <m/>
    <m/>
    <m/>
    <m/>
    <n v="62447"/>
  </r>
  <r>
    <x v="19"/>
    <x v="1"/>
    <x v="2"/>
    <x v="1"/>
    <x v="0"/>
    <m/>
    <m/>
    <m/>
    <m/>
    <m/>
    <m/>
    <n v="5714"/>
  </r>
  <r>
    <x v="19"/>
    <x v="1"/>
    <x v="2"/>
    <x v="4"/>
    <x v="0"/>
    <m/>
    <m/>
    <m/>
    <m/>
    <m/>
    <m/>
    <n v="136"/>
  </r>
  <r>
    <x v="19"/>
    <x v="1"/>
    <x v="2"/>
    <x v="3"/>
    <x v="0"/>
    <m/>
    <m/>
    <m/>
    <m/>
    <m/>
    <m/>
    <n v="466"/>
  </r>
  <r>
    <x v="19"/>
    <x v="1"/>
    <x v="2"/>
    <x v="2"/>
    <x v="0"/>
    <m/>
    <m/>
    <m/>
    <m/>
    <m/>
    <m/>
    <n v="19759"/>
  </r>
  <r>
    <x v="19"/>
    <x v="1"/>
    <x v="21"/>
    <x v="5"/>
    <x v="0"/>
    <m/>
    <m/>
    <m/>
    <m/>
    <m/>
    <m/>
    <n v="404"/>
  </r>
  <r>
    <x v="19"/>
    <x v="1"/>
    <x v="21"/>
    <x v="0"/>
    <x v="0"/>
    <m/>
    <m/>
    <m/>
    <m/>
    <m/>
    <m/>
    <n v="23794"/>
  </r>
  <r>
    <x v="19"/>
    <x v="1"/>
    <x v="21"/>
    <x v="1"/>
    <x v="0"/>
    <m/>
    <m/>
    <m/>
    <m/>
    <m/>
    <m/>
    <n v="1093"/>
  </r>
  <r>
    <x v="19"/>
    <x v="1"/>
    <x v="21"/>
    <x v="2"/>
    <x v="0"/>
    <m/>
    <m/>
    <m/>
    <m/>
    <m/>
    <m/>
    <n v="739"/>
  </r>
  <r>
    <x v="19"/>
    <x v="1"/>
    <x v="5"/>
    <x v="5"/>
    <x v="0"/>
    <m/>
    <m/>
    <m/>
    <m/>
    <m/>
    <m/>
    <n v="2714"/>
  </r>
  <r>
    <x v="19"/>
    <x v="1"/>
    <x v="5"/>
    <x v="0"/>
    <x v="0"/>
    <m/>
    <m/>
    <m/>
    <m/>
    <m/>
    <m/>
    <n v="41180"/>
  </r>
  <r>
    <x v="19"/>
    <x v="1"/>
    <x v="5"/>
    <x v="1"/>
    <x v="0"/>
    <m/>
    <m/>
    <m/>
    <m/>
    <m/>
    <m/>
    <n v="5455"/>
  </r>
  <r>
    <x v="19"/>
    <x v="1"/>
    <x v="5"/>
    <x v="4"/>
    <x v="0"/>
    <m/>
    <m/>
    <m/>
    <m/>
    <m/>
    <m/>
    <n v="429"/>
  </r>
  <r>
    <x v="19"/>
    <x v="1"/>
    <x v="5"/>
    <x v="3"/>
    <x v="0"/>
    <m/>
    <m/>
    <m/>
    <m/>
    <m/>
    <m/>
    <n v="560"/>
  </r>
  <r>
    <x v="19"/>
    <x v="1"/>
    <x v="5"/>
    <x v="2"/>
    <x v="0"/>
    <m/>
    <m/>
    <m/>
    <m/>
    <m/>
    <m/>
    <n v="14393"/>
  </r>
  <r>
    <x v="19"/>
    <x v="1"/>
    <x v="37"/>
    <x v="0"/>
    <x v="0"/>
    <m/>
    <m/>
    <m/>
    <m/>
    <m/>
    <m/>
    <n v="5683"/>
  </r>
  <r>
    <x v="19"/>
    <x v="1"/>
    <x v="37"/>
    <x v="1"/>
    <x v="0"/>
    <m/>
    <m/>
    <m/>
    <m/>
    <m/>
    <m/>
    <n v="9744"/>
  </r>
  <r>
    <x v="19"/>
    <x v="1"/>
    <x v="37"/>
    <x v="4"/>
    <x v="0"/>
    <m/>
    <m/>
    <m/>
    <m/>
    <m/>
    <m/>
    <n v="33"/>
  </r>
  <r>
    <x v="19"/>
    <x v="1"/>
    <x v="37"/>
    <x v="3"/>
    <x v="0"/>
    <m/>
    <m/>
    <m/>
    <m/>
    <m/>
    <m/>
    <n v="260"/>
  </r>
  <r>
    <x v="19"/>
    <x v="1"/>
    <x v="37"/>
    <x v="2"/>
    <x v="0"/>
    <m/>
    <m/>
    <m/>
    <m/>
    <m/>
    <m/>
    <n v="411"/>
  </r>
  <r>
    <x v="19"/>
    <x v="1"/>
    <x v="19"/>
    <x v="5"/>
    <x v="0"/>
    <m/>
    <m/>
    <m/>
    <m/>
    <m/>
    <m/>
    <n v="137"/>
  </r>
  <r>
    <x v="19"/>
    <x v="1"/>
    <x v="19"/>
    <x v="0"/>
    <x v="0"/>
    <m/>
    <m/>
    <m/>
    <m/>
    <m/>
    <m/>
    <n v="28109"/>
  </r>
  <r>
    <x v="19"/>
    <x v="1"/>
    <x v="19"/>
    <x v="1"/>
    <x v="0"/>
    <m/>
    <m/>
    <m/>
    <m/>
    <m/>
    <m/>
    <n v="16552"/>
  </r>
  <r>
    <x v="19"/>
    <x v="1"/>
    <x v="19"/>
    <x v="3"/>
    <x v="0"/>
    <m/>
    <m/>
    <m/>
    <m/>
    <m/>
    <m/>
    <n v="301"/>
  </r>
  <r>
    <x v="19"/>
    <x v="1"/>
    <x v="19"/>
    <x v="2"/>
    <x v="0"/>
    <m/>
    <m/>
    <m/>
    <m/>
    <m/>
    <m/>
    <n v="5108"/>
  </r>
  <r>
    <x v="19"/>
    <x v="1"/>
    <x v="30"/>
    <x v="0"/>
    <x v="0"/>
    <m/>
    <m/>
    <m/>
    <m/>
    <m/>
    <m/>
    <n v="12348"/>
  </r>
  <r>
    <x v="19"/>
    <x v="1"/>
    <x v="30"/>
    <x v="1"/>
    <x v="0"/>
    <m/>
    <m/>
    <m/>
    <m/>
    <m/>
    <m/>
    <n v="10143"/>
  </r>
  <r>
    <x v="19"/>
    <x v="1"/>
    <x v="30"/>
    <x v="4"/>
    <x v="0"/>
    <m/>
    <m/>
    <m/>
    <m/>
    <m/>
    <m/>
    <n v="232"/>
  </r>
  <r>
    <x v="19"/>
    <x v="1"/>
    <x v="30"/>
    <x v="2"/>
    <x v="0"/>
    <m/>
    <m/>
    <m/>
    <m/>
    <m/>
    <m/>
    <n v="2111"/>
  </r>
  <r>
    <x v="19"/>
    <x v="1"/>
    <x v="14"/>
    <x v="5"/>
    <x v="0"/>
    <m/>
    <m/>
    <m/>
    <m/>
    <m/>
    <m/>
    <n v="1118"/>
  </r>
  <r>
    <x v="19"/>
    <x v="1"/>
    <x v="14"/>
    <x v="0"/>
    <x v="0"/>
    <m/>
    <m/>
    <m/>
    <m/>
    <m/>
    <m/>
    <n v="30458"/>
  </r>
  <r>
    <x v="19"/>
    <x v="1"/>
    <x v="14"/>
    <x v="1"/>
    <x v="0"/>
    <m/>
    <m/>
    <m/>
    <m/>
    <m/>
    <m/>
    <n v="8192"/>
  </r>
  <r>
    <x v="19"/>
    <x v="1"/>
    <x v="14"/>
    <x v="3"/>
    <x v="0"/>
    <m/>
    <m/>
    <m/>
    <m/>
    <m/>
    <m/>
    <n v="574"/>
  </r>
  <r>
    <x v="19"/>
    <x v="1"/>
    <x v="14"/>
    <x v="2"/>
    <x v="0"/>
    <m/>
    <m/>
    <m/>
    <m/>
    <m/>
    <m/>
    <n v="5110"/>
  </r>
  <r>
    <x v="19"/>
    <x v="1"/>
    <x v="6"/>
    <x v="5"/>
    <x v="0"/>
    <m/>
    <m/>
    <m/>
    <m/>
    <m/>
    <m/>
    <n v="177"/>
  </r>
  <r>
    <x v="19"/>
    <x v="1"/>
    <x v="6"/>
    <x v="0"/>
    <x v="0"/>
    <m/>
    <m/>
    <m/>
    <m/>
    <m/>
    <m/>
    <n v="52809"/>
  </r>
  <r>
    <x v="19"/>
    <x v="1"/>
    <x v="6"/>
    <x v="1"/>
    <x v="0"/>
    <m/>
    <m/>
    <m/>
    <m/>
    <m/>
    <m/>
    <n v="20041"/>
  </r>
  <r>
    <x v="19"/>
    <x v="1"/>
    <x v="6"/>
    <x v="2"/>
    <x v="0"/>
    <m/>
    <m/>
    <m/>
    <m/>
    <m/>
    <m/>
    <n v="3395"/>
  </r>
  <r>
    <x v="19"/>
    <x v="1"/>
    <x v="280"/>
    <x v="5"/>
    <x v="0"/>
    <m/>
    <m/>
    <m/>
    <m/>
    <m/>
    <m/>
    <n v="214"/>
  </r>
  <r>
    <x v="19"/>
    <x v="1"/>
    <x v="280"/>
    <x v="0"/>
    <x v="0"/>
    <m/>
    <m/>
    <m/>
    <m/>
    <m/>
    <m/>
    <n v="24064"/>
  </r>
  <r>
    <x v="19"/>
    <x v="1"/>
    <x v="280"/>
    <x v="1"/>
    <x v="0"/>
    <m/>
    <m/>
    <m/>
    <m/>
    <m/>
    <m/>
    <n v="12055"/>
  </r>
  <r>
    <x v="19"/>
    <x v="1"/>
    <x v="280"/>
    <x v="2"/>
    <x v="0"/>
    <m/>
    <m/>
    <m/>
    <m/>
    <m/>
    <m/>
    <n v="340"/>
  </r>
  <r>
    <x v="19"/>
    <x v="1"/>
    <x v="28"/>
    <x v="0"/>
    <x v="0"/>
    <m/>
    <m/>
    <m/>
    <m/>
    <m/>
    <m/>
    <n v="11599"/>
  </r>
  <r>
    <x v="19"/>
    <x v="1"/>
    <x v="28"/>
    <x v="1"/>
    <x v="0"/>
    <m/>
    <m/>
    <m/>
    <m/>
    <m/>
    <m/>
    <n v="5850"/>
  </r>
  <r>
    <x v="19"/>
    <x v="1"/>
    <x v="28"/>
    <x v="3"/>
    <x v="0"/>
    <m/>
    <m/>
    <m/>
    <m/>
    <m/>
    <m/>
    <n v="710"/>
  </r>
  <r>
    <x v="19"/>
    <x v="1"/>
    <x v="28"/>
    <x v="2"/>
    <x v="0"/>
    <m/>
    <m/>
    <m/>
    <m/>
    <m/>
    <m/>
    <n v="1986"/>
  </r>
  <r>
    <x v="19"/>
    <x v="1"/>
    <x v="169"/>
    <x v="5"/>
    <x v="0"/>
    <m/>
    <m/>
    <m/>
    <m/>
    <m/>
    <m/>
    <n v="53"/>
  </r>
  <r>
    <x v="19"/>
    <x v="1"/>
    <x v="169"/>
    <x v="0"/>
    <x v="0"/>
    <m/>
    <m/>
    <m/>
    <m/>
    <m/>
    <m/>
    <n v="352"/>
  </r>
  <r>
    <x v="19"/>
    <x v="1"/>
    <x v="169"/>
    <x v="3"/>
    <x v="0"/>
    <m/>
    <m/>
    <m/>
    <m/>
    <m/>
    <m/>
    <n v="53"/>
  </r>
  <r>
    <x v="19"/>
    <x v="1"/>
    <x v="169"/>
    <x v="2"/>
    <x v="0"/>
    <m/>
    <m/>
    <m/>
    <m/>
    <m/>
    <m/>
    <n v="0"/>
  </r>
  <r>
    <x v="19"/>
    <x v="1"/>
    <x v="64"/>
    <x v="0"/>
    <x v="0"/>
    <m/>
    <m/>
    <m/>
    <m/>
    <m/>
    <m/>
    <n v="4199"/>
  </r>
  <r>
    <x v="19"/>
    <x v="1"/>
    <x v="64"/>
    <x v="1"/>
    <x v="0"/>
    <m/>
    <m/>
    <m/>
    <m/>
    <m/>
    <m/>
    <n v="1906"/>
  </r>
  <r>
    <x v="19"/>
    <x v="1"/>
    <x v="64"/>
    <x v="3"/>
    <x v="0"/>
    <m/>
    <m/>
    <m/>
    <m/>
    <m/>
    <m/>
    <n v="84"/>
  </r>
  <r>
    <x v="19"/>
    <x v="1"/>
    <x v="64"/>
    <x v="2"/>
    <x v="0"/>
    <m/>
    <m/>
    <m/>
    <m/>
    <m/>
    <m/>
    <n v="160"/>
  </r>
  <r>
    <x v="19"/>
    <x v="1"/>
    <x v="75"/>
    <x v="5"/>
    <x v="0"/>
    <m/>
    <m/>
    <m/>
    <m/>
    <m/>
    <m/>
    <n v="107"/>
  </r>
  <r>
    <x v="19"/>
    <x v="1"/>
    <x v="75"/>
    <x v="0"/>
    <x v="0"/>
    <m/>
    <m/>
    <m/>
    <m/>
    <m/>
    <m/>
    <n v="3946"/>
  </r>
  <r>
    <x v="19"/>
    <x v="1"/>
    <x v="75"/>
    <x v="1"/>
    <x v="0"/>
    <m/>
    <m/>
    <m/>
    <m/>
    <m/>
    <m/>
    <n v="145"/>
  </r>
  <r>
    <x v="19"/>
    <x v="1"/>
    <x v="75"/>
    <x v="2"/>
    <x v="0"/>
    <m/>
    <m/>
    <m/>
    <m/>
    <m/>
    <m/>
    <n v="61"/>
  </r>
  <r>
    <x v="19"/>
    <x v="1"/>
    <x v="94"/>
    <x v="5"/>
    <x v="0"/>
    <m/>
    <m/>
    <m/>
    <m/>
    <m/>
    <m/>
    <n v="75"/>
  </r>
  <r>
    <x v="19"/>
    <x v="1"/>
    <x v="94"/>
    <x v="0"/>
    <x v="0"/>
    <m/>
    <m/>
    <m/>
    <m/>
    <m/>
    <m/>
    <n v="4394"/>
  </r>
  <r>
    <x v="19"/>
    <x v="1"/>
    <x v="94"/>
    <x v="1"/>
    <x v="0"/>
    <m/>
    <m/>
    <m/>
    <m/>
    <m/>
    <m/>
    <n v="164"/>
  </r>
  <r>
    <x v="19"/>
    <x v="1"/>
    <x v="94"/>
    <x v="2"/>
    <x v="0"/>
    <m/>
    <m/>
    <m/>
    <m/>
    <m/>
    <m/>
    <n v="32"/>
  </r>
  <r>
    <x v="19"/>
    <x v="1"/>
    <x v="281"/>
    <x v="2"/>
    <x v="0"/>
    <m/>
    <m/>
    <m/>
    <m/>
    <m/>
    <m/>
    <n v="0"/>
  </r>
  <r>
    <x v="19"/>
    <x v="1"/>
    <x v="163"/>
    <x v="5"/>
    <x v="0"/>
    <m/>
    <m/>
    <m/>
    <m/>
    <m/>
    <m/>
    <n v="176"/>
  </r>
  <r>
    <x v="19"/>
    <x v="1"/>
    <x v="163"/>
    <x v="0"/>
    <x v="0"/>
    <m/>
    <m/>
    <m/>
    <m/>
    <m/>
    <m/>
    <n v="163"/>
  </r>
  <r>
    <x v="19"/>
    <x v="1"/>
    <x v="163"/>
    <x v="4"/>
    <x v="0"/>
    <m/>
    <m/>
    <m/>
    <m/>
    <m/>
    <m/>
    <n v="13"/>
  </r>
  <r>
    <x v="19"/>
    <x v="1"/>
    <x v="163"/>
    <x v="2"/>
    <x v="0"/>
    <m/>
    <m/>
    <m/>
    <m/>
    <m/>
    <m/>
    <n v="0"/>
  </r>
  <r>
    <x v="19"/>
    <x v="1"/>
    <x v="166"/>
    <x v="5"/>
    <x v="0"/>
    <m/>
    <m/>
    <m/>
    <m/>
    <m/>
    <m/>
    <n v="201"/>
  </r>
  <r>
    <x v="19"/>
    <x v="1"/>
    <x v="166"/>
    <x v="0"/>
    <x v="0"/>
    <m/>
    <m/>
    <m/>
    <m/>
    <m/>
    <m/>
    <n v="562"/>
  </r>
  <r>
    <x v="19"/>
    <x v="1"/>
    <x v="166"/>
    <x v="2"/>
    <x v="0"/>
    <m/>
    <m/>
    <m/>
    <m/>
    <m/>
    <m/>
    <n v="0"/>
  </r>
  <r>
    <x v="19"/>
    <x v="1"/>
    <x v="116"/>
    <x v="0"/>
    <x v="0"/>
    <m/>
    <m/>
    <m/>
    <m/>
    <m/>
    <m/>
    <n v="1798"/>
  </r>
  <r>
    <x v="19"/>
    <x v="1"/>
    <x v="116"/>
    <x v="1"/>
    <x v="0"/>
    <m/>
    <m/>
    <m/>
    <m/>
    <m/>
    <m/>
    <n v="190"/>
  </r>
  <r>
    <x v="19"/>
    <x v="1"/>
    <x v="116"/>
    <x v="2"/>
    <x v="0"/>
    <m/>
    <m/>
    <m/>
    <m/>
    <m/>
    <m/>
    <n v="0"/>
  </r>
  <r>
    <x v="19"/>
    <x v="1"/>
    <x v="229"/>
    <x v="2"/>
    <x v="0"/>
    <m/>
    <m/>
    <m/>
    <m/>
    <m/>
    <m/>
    <n v="0"/>
  </r>
  <r>
    <x v="19"/>
    <x v="1"/>
    <x v="282"/>
    <x v="2"/>
    <x v="0"/>
    <m/>
    <m/>
    <m/>
    <m/>
    <m/>
    <m/>
    <n v="0"/>
  </r>
  <r>
    <x v="19"/>
    <x v="1"/>
    <x v="145"/>
    <x v="0"/>
    <x v="0"/>
    <m/>
    <m/>
    <m/>
    <m/>
    <m/>
    <m/>
    <n v="174"/>
  </r>
  <r>
    <x v="19"/>
    <x v="1"/>
    <x v="145"/>
    <x v="4"/>
    <x v="0"/>
    <m/>
    <m/>
    <m/>
    <m/>
    <m/>
    <m/>
    <n v="55"/>
  </r>
  <r>
    <x v="19"/>
    <x v="1"/>
    <x v="145"/>
    <x v="2"/>
    <x v="0"/>
    <m/>
    <m/>
    <m/>
    <m/>
    <m/>
    <m/>
    <n v="0"/>
  </r>
  <r>
    <x v="19"/>
    <x v="1"/>
    <x v="150"/>
    <x v="2"/>
    <x v="0"/>
    <m/>
    <m/>
    <m/>
    <m/>
    <m/>
    <m/>
    <n v="0"/>
  </r>
  <r>
    <x v="19"/>
    <x v="1"/>
    <x v="118"/>
    <x v="5"/>
    <x v="0"/>
    <m/>
    <m/>
    <m/>
    <m/>
    <m/>
    <m/>
    <n v="104"/>
  </r>
  <r>
    <x v="19"/>
    <x v="1"/>
    <x v="118"/>
    <x v="0"/>
    <x v="0"/>
    <m/>
    <m/>
    <m/>
    <m/>
    <m/>
    <m/>
    <n v="1060"/>
  </r>
  <r>
    <x v="19"/>
    <x v="1"/>
    <x v="118"/>
    <x v="1"/>
    <x v="0"/>
    <m/>
    <m/>
    <m/>
    <m/>
    <m/>
    <m/>
    <n v="31"/>
  </r>
  <r>
    <x v="19"/>
    <x v="1"/>
    <x v="118"/>
    <x v="2"/>
    <x v="0"/>
    <m/>
    <m/>
    <m/>
    <m/>
    <m/>
    <m/>
    <n v="30"/>
  </r>
  <r>
    <x v="19"/>
    <x v="1"/>
    <x v="153"/>
    <x v="0"/>
    <x v="0"/>
    <m/>
    <m/>
    <m/>
    <m/>
    <m/>
    <m/>
    <n v="186"/>
  </r>
  <r>
    <x v="19"/>
    <x v="1"/>
    <x v="153"/>
    <x v="2"/>
    <x v="0"/>
    <m/>
    <m/>
    <m/>
    <m/>
    <m/>
    <m/>
    <n v="0"/>
  </r>
  <r>
    <x v="19"/>
    <x v="1"/>
    <x v="129"/>
    <x v="0"/>
    <x v="0"/>
    <m/>
    <m/>
    <m/>
    <m/>
    <m/>
    <m/>
    <n v="154"/>
  </r>
  <r>
    <x v="19"/>
    <x v="1"/>
    <x v="129"/>
    <x v="2"/>
    <x v="0"/>
    <m/>
    <m/>
    <m/>
    <m/>
    <m/>
    <m/>
    <n v="0"/>
  </r>
  <r>
    <x v="19"/>
    <x v="1"/>
    <x v="93"/>
    <x v="0"/>
    <x v="0"/>
    <m/>
    <m/>
    <m/>
    <m/>
    <m/>
    <m/>
    <n v="1737"/>
  </r>
  <r>
    <x v="19"/>
    <x v="1"/>
    <x v="93"/>
    <x v="1"/>
    <x v="0"/>
    <m/>
    <m/>
    <m/>
    <m/>
    <m/>
    <m/>
    <n v="337"/>
  </r>
  <r>
    <x v="19"/>
    <x v="1"/>
    <x v="93"/>
    <x v="2"/>
    <x v="0"/>
    <m/>
    <m/>
    <m/>
    <m/>
    <m/>
    <m/>
    <n v="328"/>
  </r>
  <r>
    <x v="19"/>
    <x v="1"/>
    <x v="67"/>
    <x v="5"/>
    <x v="0"/>
    <m/>
    <m/>
    <m/>
    <m/>
    <m/>
    <m/>
    <n v="84"/>
  </r>
  <r>
    <x v="19"/>
    <x v="1"/>
    <x v="67"/>
    <x v="0"/>
    <x v="0"/>
    <m/>
    <m/>
    <m/>
    <m/>
    <m/>
    <m/>
    <n v="3635"/>
  </r>
  <r>
    <x v="19"/>
    <x v="1"/>
    <x v="67"/>
    <x v="2"/>
    <x v="0"/>
    <m/>
    <m/>
    <m/>
    <m/>
    <m/>
    <m/>
    <n v="105"/>
  </r>
  <r>
    <x v="19"/>
    <x v="1"/>
    <x v="85"/>
    <x v="5"/>
    <x v="0"/>
    <m/>
    <m/>
    <m/>
    <m/>
    <m/>
    <m/>
    <n v="246"/>
  </r>
  <r>
    <x v="19"/>
    <x v="1"/>
    <x v="85"/>
    <x v="0"/>
    <x v="0"/>
    <m/>
    <m/>
    <m/>
    <m/>
    <m/>
    <m/>
    <n v="2866"/>
  </r>
  <r>
    <x v="19"/>
    <x v="1"/>
    <x v="85"/>
    <x v="2"/>
    <x v="0"/>
    <m/>
    <m/>
    <m/>
    <m/>
    <m/>
    <m/>
    <n v="435"/>
  </r>
  <r>
    <x v="19"/>
    <x v="1"/>
    <x v="99"/>
    <x v="0"/>
    <x v="0"/>
    <m/>
    <m/>
    <m/>
    <m/>
    <m/>
    <m/>
    <n v="919"/>
  </r>
  <r>
    <x v="19"/>
    <x v="1"/>
    <x v="99"/>
    <x v="1"/>
    <x v="0"/>
    <m/>
    <m/>
    <m/>
    <m/>
    <m/>
    <m/>
    <n v="115"/>
  </r>
  <r>
    <x v="19"/>
    <x v="1"/>
    <x v="99"/>
    <x v="2"/>
    <x v="0"/>
    <m/>
    <m/>
    <m/>
    <m/>
    <m/>
    <m/>
    <n v="292"/>
  </r>
  <r>
    <x v="19"/>
    <x v="1"/>
    <x v="123"/>
    <x v="0"/>
    <x v="0"/>
    <m/>
    <m/>
    <m/>
    <m/>
    <m/>
    <m/>
    <n v="1298"/>
  </r>
  <r>
    <x v="19"/>
    <x v="1"/>
    <x v="123"/>
    <x v="2"/>
    <x v="0"/>
    <m/>
    <m/>
    <m/>
    <m/>
    <m/>
    <m/>
    <n v="0"/>
  </r>
  <r>
    <x v="19"/>
    <x v="1"/>
    <x v="100"/>
    <x v="0"/>
    <x v="0"/>
    <m/>
    <m/>
    <m/>
    <m/>
    <m/>
    <m/>
    <n v="1843"/>
  </r>
  <r>
    <x v="19"/>
    <x v="1"/>
    <x v="100"/>
    <x v="1"/>
    <x v="0"/>
    <m/>
    <m/>
    <m/>
    <m/>
    <m/>
    <m/>
    <n v="410"/>
  </r>
  <r>
    <x v="19"/>
    <x v="1"/>
    <x v="100"/>
    <x v="4"/>
    <x v="0"/>
    <m/>
    <m/>
    <m/>
    <m/>
    <m/>
    <m/>
    <n v="24"/>
  </r>
  <r>
    <x v="19"/>
    <x v="1"/>
    <x v="100"/>
    <x v="2"/>
    <x v="0"/>
    <m/>
    <m/>
    <m/>
    <m/>
    <m/>
    <m/>
    <n v="365"/>
  </r>
  <r>
    <x v="19"/>
    <x v="1"/>
    <x v="3"/>
    <x v="5"/>
    <x v="0"/>
    <m/>
    <m/>
    <m/>
    <m/>
    <m/>
    <m/>
    <n v="1273"/>
  </r>
  <r>
    <x v="19"/>
    <x v="1"/>
    <x v="3"/>
    <x v="0"/>
    <x v="0"/>
    <m/>
    <m/>
    <m/>
    <m/>
    <m/>
    <m/>
    <n v="46588"/>
  </r>
  <r>
    <x v="19"/>
    <x v="1"/>
    <x v="3"/>
    <x v="1"/>
    <x v="0"/>
    <m/>
    <m/>
    <m/>
    <m/>
    <m/>
    <m/>
    <n v="3922"/>
  </r>
  <r>
    <x v="19"/>
    <x v="1"/>
    <x v="3"/>
    <x v="4"/>
    <x v="0"/>
    <m/>
    <m/>
    <m/>
    <m/>
    <m/>
    <m/>
    <n v="41"/>
  </r>
  <r>
    <x v="19"/>
    <x v="1"/>
    <x v="3"/>
    <x v="3"/>
    <x v="0"/>
    <m/>
    <m/>
    <m/>
    <m/>
    <m/>
    <m/>
    <n v="88"/>
  </r>
  <r>
    <x v="19"/>
    <x v="1"/>
    <x v="3"/>
    <x v="2"/>
    <x v="0"/>
    <m/>
    <m/>
    <m/>
    <m/>
    <m/>
    <m/>
    <n v="7101"/>
  </r>
  <r>
    <x v="19"/>
    <x v="1"/>
    <x v="13"/>
    <x v="5"/>
    <x v="0"/>
    <m/>
    <m/>
    <m/>
    <m/>
    <m/>
    <m/>
    <n v="585"/>
  </r>
  <r>
    <x v="19"/>
    <x v="1"/>
    <x v="13"/>
    <x v="0"/>
    <x v="0"/>
    <m/>
    <m/>
    <m/>
    <m/>
    <m/>
    <m/>
    <n v="24870"/>
  </r>
  <r>
    <x v="19"/>
    <x v="1"/>
    <x v="13"/>
    <x v="1"/>
    <x v="0"/>
    <m/>
    <m/>
    <m/>
    <m/>
    <m/>
    <m/>
    <n v="2640"/>
  </r>
  <r>
    <x v="19"/>
    <x v="1"/>
    <x v="13"/>
    <x v="4"/>
    <x v="0"/>
    <m/>
    <m/>
    <m/>
    <m/>
    <m/>
    <m/>
    <n v="76"/>
  </r>
  <r>
    <x v="19"/>
    <x v="1"/>
    <x v="13"/>
    <x v="2"/>
    <x v="0"/>
    <m/>
    <m/>
    <m/>
    <m/>
    <m/>
    <m/>
    <n v="282"/>
  </r>
  <r>
    <x v="19"/>
    <x v="1"/>
    <x v="15"/>
    <x v="5"/>
    <x v="0"/>
    <m/>
    <m/>
    <m/>
    <m/>
    <m/>
    <m/>
    <n v="550"/>
  </r>
  <r>
    <x v="19"/>
    <x v="1"/>
    <x v="15"/>
    <x v="0"/>
    <x v="0"/>
    <m/>
    <m/>
    <m/>
    <m/>
    <m/>
    <m/>
    <n v="23210"/>
  </r>
  <r>
    <x v="19"/>
    <x v="1"/>
    <x v="15"/>
    <x v="1"/>
    <x v="0"/>
    <m/>
    <m/>
    <m/>
    <m/>
    <m/>
    <m/>
    <n v="3156"/>
  </r>
  <r>
    <x v="19"/>
    <x v="1"/>
    <x v="15"/>
    <x v="4"/>
    <x v="0"/>
    <m/>
    <m/>
    <m/>
    <m/>
    <m/>
    <m/>
    <n v="61"/>
  </r>
  <r>
    <x v="19"/>
    <x v="1"/>
    <x v="15"/>
    <x v="3"/>
    <x v="0"/>
    <m/>
    <m/>
    <m/>
    <m/>
    <m/>
    <m/>
    <n v="60"/>
  </r>
  <r>
    <x v="19"/>
    <x v="1"/>
    <x v="15"/>
    <x v="2"/>
    <x v="0"/>
    <m/>
    <m/>
    <m/>
    <m/>
    <m/>
    <m/>
    <n v="5294"/>
  </r>
  <r>
    <x v="19"/>
    <x v="1"/>
    <x v="76"/>
    <x v="5"/>
    <x v="0"/>
    <m/>
    <m/>
    <m/>
    <m/>
    <m/>
    <m/>
    <n v="255"/>
  </r>
  <r>
    <x v="19"/>
    <x v="1"/>
    <x v="76"/>
    <x v="0"/>
    <x v="0"/>
    <m/>
    <m/>
    <m/>
    <m/>
    <m/>
    <m/>
    <n v="3029"/>
  </r>
  <r>
    <x v="19"/>
    <x v="1"/>
    <x v="76"/>
    <x v="1"/>
    <x v="0"/>
    <m/>
    <m/>
    <m/>
    <m/>
    <m/>
    <m/>
    <n v="3529"/>
  </r>
  <r>
    <x v="19"/>
    <x v="1"/>
    <x v="76"/>
    <x v="3"/>
    <x v="0"/>
    <m/>
    <m/>
    <m/>
    <m/>
    <m/>
    <m/>
    <n v="59"/>
  </r>
  <r>
    <x v="19"/>
    <x v="1"/>
    <x v="76"/>
    <x v="2"/>
    <x v="0"/>
    <m/>
    <m/>
    <m/>
    <m/>
    <m/>
    <m/>
    <n v="836"/>
  </r>
  <r>
    <x v="19"/>
    <x v="1"/>
    <x v="92"/>
    <x v="0"/>
    <x v="0"/>
    <m/>
    <m/>
    <m/>
    <m/>
    <m/>
    <m/>
    <n v="858"/>
  </r>
  <r>
    <x v="19"/>
    <x v="1"/>
    <x v="92"/>
    <x v="1"/>
    <x v="0"/>
    <m/>
    <m/>
    <m/>
    <m/>
    <m/>
    <m/>
    <n v="1137"/>
  </r>
  <r>
    <x v="19"/>
    <x v="1"/>
    <x v="92"/>
    <x v="2"/>
    <x v="0"/>
    <m/>
    <m/>
    <m/>
    <m/>
    <m/>
    <m/>
    <n v="0"/>
  </r>
  <r>
    <x v="19"/>
    <x v="1"/>
    <x v="125"/>
    <x v="1"/>
    <x v="0"/>
    <m/>
    <m/>
    <m/>
    <m/>
    <m/>
    <m/>
    <n v="22"/>
  </r>
  <r>
    <x v="19"/>
    <x v="1"/>
    <x v="125"/>
    <x v="2"/>
    <x v="0"/>
    <m/>
    <m/>
    <m/>
    <m/>
    <m/>
    <m/>
    <n v="151"/>
  </r>
  <r>
    <x v="19"/>
    <x v="1"/>
    <x v="187"/>
    <x v="2"/>
    <x v="0"/>
    <m/>
    <m/>
    <m/>
    <m/>
    <m/>
    <m/>
    <n v="0"/>
  </r>
  <r>
    <x v="19"/>
    <x v="1"/>
    <x v="147"/>
    <x v="0"/>
    <x v="0"/>
    <m/>
    <m/>
    <m/>
    <m/>
    <m/>
    <m/>
    <n v="106"/>
  </r>
  <r>
    <x v="19"/>
    <x v="1"/>
    <x v="147"/>
    <x v="2"/>
    <x v="0"/>
    <m/>
    <m/>
    <m/>
    <m/>
    <m/>
    <m/>
    <n v="51"/>
  </r>
  <r>
    <x v="19"/>
    <x v="1"/>
    <x v="127"/>
    <x v="0"/>
    <x v="0"/>
    <m/>
    <m/>
    <m/>
    <m/>
    <m/>
    <m/>
    <n v="292"/>
  </r>
  <r>
    <x v="19"/>
    <x v="1"/>
    <x v="127"/>
    <x v="2"/>
    <x v="0"/>
    <m/>
    <m/>
    <m/>
    <m/>
    <m/>
    <m/>
    <n v="0"/>
  </r>
  <r>
    <x v="19"/>
    <x v="1"/>
    <x v="141"/>
    <x v="5"/>
    <x v="0"/>
    <m/>
    <m/>
    <m/>
    <m/>
    <m/>
    <m/>
    <n v="12"/>
  </r>
  <r>
    <x v="19"/>
    <x v="1"/>
    <x v="141"/>
    <x v="0"/>
    <x v="0"/>
    <m/>
    <m/>
    <m/>
    <m/>
    <m/>
    <m/>
    <n v="67"/>
  </r>
  <r>
    <x v="19"/>
    <x v="1"/>
    <x v="141"/>
    <x v="2"/>
    <x v="0"/>
    <m/>
    <m/>
    <m/>
    <m/>
    <m/>
    <m/>
    <n v="0"/>
  </r>
  <r>
    <x v="19"/>
    <x v="1"/>
    <x v="172"/>
    <x v="2"/>
    <x v="0"/>
    <m/>
    <m/>
    <m/>
    <m/>
    <m/>
    <m/>
    <n v="0"/>
  </r>
  <r>
    <x v="19"/>
    <x v="8"/>
    <x v="283"/>
    <x v="2"/>
    <x v="0"/>
    <m/>
    <m/>
    <m/>
    <m/>
    <m/>
    <m/>
    <n v="0"/>
  </r>
  <r>
    <x v="19"/>
    <x v="8"/>
    <x v="136"/>
    <x v="0"/>
    <x v="0"/>
    <m/>
    <m/>
    <m/>
    <m/>
    <m/>
    <m/>
    <n v="329"/>
  </r>
  <r>
    <x v="19"/>
    <x v="8"/>
    <x v="136"/>
    <x v="2"/>
    <x v="0"/>
    <m/>
    <m/>
    <m/>
    <m/>
    <m/>
    <m/>
    <n v="0"/>
  </r>
  <r>
    <x v="19"/>
    <x v="8"/>
    <x v="182"/>
    <x v="1"/>
    <x v="0"/>
    <m/>
    <m/>
    <m/>
    <m/>
    <m/>
    <m/>
    <n v="22"/>
  </r>
  <r>
    <x v="19"/>
    <x v="8"/>
    <x v="182"/>
    <x v="2"/>
    <x v="0"/>
    <m/>
    <m/>
    <m/>
    <m/>
    <m/>
    <m/>
    <n v="0"/>
  </r>
  <r>
    <x v="19"/>
    <x v="8"/>
    <x v="284"/>
    <x v="2"/>
    <x v="0"/>
    <m/>
    <m/>
    <m/>
    <m/>
    <m/>
    <m/>
    <n v="0"/>
  </r>
  <r>
    <x v="19"/>
    <x v="8"/>
    <x v="285"/>
    <x v="2"/>
    <x v="0"/>
    <m/>
    <m/>
    <m/>
    <m/>
    <m/>
    <m/>
    <n v="0"/>
  </r>
  <r>
    <x v="19"/>
    <x v="8"/>
    <x v="286"/>
    <x v="2"/>
    <x v="0"/>
    <m/>
    <m/>
    <m/>
    <m/>
    <m/>
    <m/>
    <n v="0"/>
  </r>
  <r>
    <x v="19"/>
    <x v="8"/>
    <x v="287"/>
    <x v="2"/>
    <x v="0"/>
    <m/>
    <m/>
    <m/>
    <m/>
    <m/>
    <m/>
    <n v="0"/>
  </r>
  <r>
    <x v="19"/>
    <x v="8"/>
    <x v="262"/>
    <x v="2"/>
    <x v="0"/>
    <m/>
    <m/>
    <m/>
    <m/>
    <m/>
    <m/>
    <n v="0"/>
  </r>
  <r>
    <x v="19"/>
    <x v="8"/>
    <x v="288"/>
    <x v="0"/>
    <x v="0"/>
    <m/>
    <m/>
    <m/>
    <m/>
    <m/>
    <m/>
    <n v="2"/>
  </r>
  <r>
    <x v="19"/>
    <x v="8"/>
    <x v="288"/>
    <x v="2"/>
    <x v="0"/>
    <m/>
    <m/>
    <m/>
    <m/>
    <m/>
    <m/>
    <n v="0"/>
  </r>
  <r>
    <x v="19"/>
    <x v="8"/>
    <x v="248"/>
    <x v="2"/>
    <x v="0"/>
    <m/>
    <m/>
    <m/>
    <m/>
    <m/>
    <m/>
    <n v="0"/>
  </r>
  <r>
    <x v="19"/>
    <x v="8"/>
    <x v="289"/>
    <x v="2"/>
    <x v="0"/>
    <m/>
    <m/>
    <m/>
    <m/>
    <m/>
    <m/>
    <n v="0"/>
  </r>
  <r>
    <x v="19"/>
    <x v="8"/>
    <x v="290"/>
    <x v="2"/>
    <x v="0"/>
    <m/>
    <m/>
    <m/>
    <m/>
    <m/>
    <m/>
    <n v="0"/>
  </r>
  <r>
    <x v="19"/>
    <x v="8"/>
    <x v="179"/>
    <x v="0"/>
    <x v="0"/>
    <m/>
    <m/>
    <m/>
    <m/>
    <m/>
    <m/>
    <n v="310"/>
  </r>
  <r>
    <x v="19"/>
    <x v="8"/>
    <x v="179"/>
    <x v="2"/>
    <x v="0"/>
    <m/>
    <m/>
    <m/>
    <m/>
    <m/>
    <m/>
    <n v="0"/>
  </r>
  <r>
    <x v="19"/>
    <x v="8"/>
    <x v="135"/>
    <x v="0"/>
    <x v="0"/>
    <m/>
    <m/>
    <m/>
    <m/>
    <m/>
    <m/>
    <n v="150"/>
  </r>
  <r>
    <x v="19"/>
    <x v="8"/>
    <x v="135"/>
    <x v="3"/>
    <x v="0"/>
    <m/>
    <m/>
    <m/>
    <m/>
    <m/>
    <m/>
    <n v="80"/>
  </r>
  <r>
    <x v="19"/>
    <x v="8"/>
    <x v="135"/>
    <x v="2"/>
    <x v="0"/>
    <m/>
    <m/>
    <m/>
    <m/>
    <m/>
    <m/>
    <n v="0"/>
  </r>
  <r>
    <x v="19"/>
    <x v="8"/>
    <x v="114"/>
    <x v="0"/>
    <x v="0"/>
    <m/>
    <m/>
    <m/>
    <m/>
    <m/>
    <m/>
    <n v="1647"/>
  </r>
  <r>
    <x v="19"/>
    <x v="8"/>
    <x v="114"/>
    <x v="1"/>
    <x v="0"/>
    <m/>
    <m/>
    <m/>
    <m/>
    <m/>
    <m/>
    <n v="134"/>
  </r>
  <r>
    <x v="19"/>
    <x v="8"/>
    <x v="114"/>
    <x v="2"/>
    <x v="0"/>
    <m/>
    <m/>
    <m/>
    <m/>
    <m/>
    <m/>
    <n v="20"/>
  </r>
  <r>
    <x v="19"/>
    <x v="8"/>
    <x v="175"/>
    <x v="0"/>
    <x v="0"/>
    <m/>
    <m/>
    <m/>
    <m/>
    <m/>
    <m/>
    <n v="399"/>
  </r>
  <r>
    <x v="19"/>
    <x v="8"/>
    <x v="175"/>
    <x v="2"/>
    <x v="0"/>
    <m/>
    <m/>
    <m/>
    <m/>
    <m/>
    <m/>
    <n v="0"/>
  </r>
  <r>
    <x v="19"/>
    <x v="8"/>
    <x v="178"/>
    <x v="2"/>
    <x v="0"/>
    <m/>
    <m/>
    <m/>
    <m/>
    <m/>
    <m/>
    <n v="0"/>
  </r>
  <r>
    <x v="19"/>
    <x v="8"/>
    <x v="221"/>
    <x v="2"/>
    <x v="0"/>
    <m/>
    <m/>
    <m/>
    <m/>
    <m/>
    <m/>
    <n v="0"/>
  </r>
  <r>
    <x v="19"/>
    <x v="8"/>
    <x v="194"/>
    <x v="0"/>
    <x v="0"/>
    <m/>
    <m/>
    <m/>
    <m/>
    <m/>
    <m/>
    <n v="37"/>
  </r>
  <r>
    <x v="19"/>
    <x v="8"/>
    <x v="194"/>
    <x v="2"/>
    <x v="0"/>
    <m/>
    <m/>
    <m/>
    <m/>
    <m/>
    <m/>
    <n v="0"/>
  </r>
  <r>
    <x v="19"/>
    <x v="8"/>
    <x v="102"/>
    <x v="0"/>
    <x v="0"/>
    <m/>
    <m/>
    <m/>
    <m/>
    <m/>
    <m/>
    <n v="1638"/>
  </r>
  <r>
    <x v="19"/>
    <x v="8"/>
    <x v="102"/>
    <x v="2"/>
    <x v="0"/>
    <m/>
    <m/>
    <m/>
    <m/>
    <m/>
    <m/>
    <n v="113"/>
  </r>
  <r>
    <x v="19"/>
    <x v="8"/>
    <x v="71"/>
    <x v="0"/>
    <x v="0"/>
    <m/>
    <m/>
    <m/>
    <m/>
    <m/>
    <m/>
    <n v="4715"/>
  </r>
  <r>
    <x v="19"/>
    <x v="8"/>
    <x v="71"/>
    <x v="1"/>
    <x v="0"/>
    <m/>
    <m/>
    <m/>
    <m/>
    <m/>
    <m/>
    <n v="264"/>
  </r>
  <r>
    <x v="19"/>
    <x v="8"/>
    <x v="71"/>
    <x v="2"/>
    <x v="0"/>
    <m/>
    <m/>
    <m/>
    <m/>
    <m/>
    <m/>
    <n v="77"/>
  </r>
  <r>
    <x v="19"/>
    <x v="8"/>
    <x v="222"/>
    <x v="2"/>
    <x v="0"/>
    <m/>
    <m/>
    <m/>
    <m/>
    <m/>
    <m/>
    <n v="0"/>
  </r>
  <r>
    <x v="19"/>
    <x v="8"/>
    <x v="214"/>
    <x v="0"/>
    <x v="0"/>
    <m/>
    <m/>
    <m/>
    <m/>
    <m/>
    <m/>
    <n v="8"/>
  </r>
  <r>
    <x v="19"/>
    <x v="8"/>
    <x v="214"/>
    <x v="2"/>
    <x v="0"/>
    <m/>
    <m/>
    <m/>
    <m/>
    <m/>
    <m/>
    <n v="0"/>
  </r>
  <r>
    <x v="19"/>
    <x v="8"/>
    <x v="251"/>
    <x v="2"/>
    <x v="0"/>
    <m/>
    <m/>
    <m/>
    <m/>
    <m/>
    <m/>
    <n v="0"/>
  </r>
  <r>
    <x v="19"/>
    <x v="8"/>
    <x v="171"/>
    <x v="0"/>
    <x v="0"/>
    <m/>
    <m/>
    <m/>
    <m/>
    <m/>
    <m/>
    <n v="104"/>
  </r>
  <r>
    <x v="19"/>
    <x v="8"/>
    <x v="171"/>
    <x v="2"/>
    <x v="0"/>
    <m/>
    <m/>
    <m/>
    <m/>
    <m/>
    <m/>
    <n v="0"/>
  </r>
  <r>
    <x v="19"/>
    <x v="8"/>
    <x v="83"/>
    <x v="5"/>
    <x v="0"/>
    <m/>
    <m/>
    <m/>
    <m/>
    <m/>
    <m/>
    <n v="1"/>
  </r>
  <r>
    <x v="19"/>
    <x v="8"/>
    <x v="83"/>
    <x v="0"/>
    <x v="0"/>
    <m/>
    <m/>
    <m/>
    <m/>
    <m/>
    <m/>
    <n v="389"/>
  </r>
  <r>
    <x v="19"/>
    <x v="8"/>
    <x v="83"/>
    <x v="1"/>
    <x v="0"/>
    <m/>
    <m/>
    <m/>
    <m/>
    <m/>
    <m/>
    <n v="459"/>
  </r>
  <r>
    <x v="19"/>
    <x v="8"/>
    <x v="83"/>
    <x v="2"/>
    <x v="0"/>
    <m/>
    <m/>
    <m/>
    <m/>
    <m/>
    <m/>
    <n v="50"/>
  </r>
  <r>
    <x v="19"/>
    <x v="8"/>
    <x v="291"/>
    <x v="2"/>
    <x v="0"/>
    <m/>
    <m/>
    <m/>
    <m/>
    <m/>
    <m/>
    <n v="0"/>
  </r>
  <r>
    <x v="19"/>
    <x v="10"/>
    <x v="168"/>
    <x v="2"/>
    <x v="0"/>
    <m/>
    <m/>
    <m/>
    <m/>
    <m/>
    <m/>
    <n v="0"/>
  </r>
  <r>
    <x v="19"/>
    <x v="10"/>
    <x v="201"/>
    <x v="2"/>
    <x v="0"/>
    <m/>
    <m/>
    <m/>
    <m/>
    <m/>
    <m/>
    <n v="0"/>
  </r>
  <r>
    <x v="19"/>
    <x v="10"/>
    <x v="239"/>
    <x v="2"/>
    <x v="0"/>
    <m/>
    <m/>
    <m/>
    <m/>
    <m/>
    <m/>
    <n v="0"/>
  </r>
  <r>
    <x v="19"/>
    <x v="10"/>
    <x v="109"/>
    <x v="0"/>
    <x v="0"/>
    <m/>
    <m/>
    <m/>
    <m/>
    <m/>
    <m/>
    <n v="1613"/>
  </r>
  <r>
    <x v="19"/>
    <x v="10"/>
    <x v="109"/>
    <x v="1"/>
    <x v="0"/>
    <m/>
    <m/>
    <m/>
    <m/>
    <m/>
    <m/>
    <n v="145"/>
  </r>
  <r>
    <x v="19"/>
    <x v="10"/>
    <x v="109"/>
    <x v="2"/>
    <x v="0"/>
    <m/>
    <m/>
    <m/>
    <m/>
    <m/>
    <m/>
    <n v="65"/>
  </r>
  <r>
    <x v="19"/>
    <x v="10"/>
    <x v="165"/>
    <x v="2"/>
    <x v="0"/>
    <m/>
    <m/>
    <m/>
    <m/>
    <m/>
    <m/>
    <n v="0"/>
  </r>
  <r>
    <x v="19"/>
    <x v="10"/>
    <x v="226"/>
    <x v="2"/>
    <x v="0"/>
    <m/>
    <m/>
    <m/>
    <m/>
    <m/>
    <m/>
    <n v="0"/>
  </r>
  <r>
    <x v="19"/>
    <x v="10"/>
    <x v="292"/>
    <x v="0"/>
    <x v="0"/>
    <m/>
    <m/>
    <m/>
    <m/>
    <m/>
    <m/>
    <n v="58"/>
  </r>
  <r>
    <x v="19"/>
    <x v="10"/>
    <x v="292"/>
    <x v="1"/>
    <x v="0"/>
    <m/>
    <m/>
    <m/>
    <m/>
    <m/>
    <m/>
    <n v="95"/>
  </r>
  <r>
    <x v="19"/>
    <x v="10"/>
    <x v="292"/>
    <x v="2"/>
    <x v="0"/>
    <m/>
    <m/>
    <m/>
    <m/>
    <m/>
    <m/>
    <n v="71"/>
  </r>
  <r>
    <x v="19"/>
    <x v="10"/>
    <x v="293"/>
    <x v="2"/>
    <x v="0"/>
    <m/>
    <m/>
    <m/>
    <m/>
    <m/>
    <m/>
    <n v="0"/>
  </r>
  <r>
    <x v="19"/>
    <x v="10"/>
    <x v="144"/>
    <x v="5"/>
    <x v="0"/>
    <m/>
    <m/>
    <m/>
    <m/>
    <m/>
    <m/>
    <n v="62"/>
  </r>
  <r>
    <x v="19"/>
    <x v="10"/>
    <x v="144"/>
    <x v="0"/>
    <x v="0"/>
    <m/>
    <m/>
    <m/>
    <m/>
    <m/>
    <m/>
    <n v="37"/>
  </r>
  <r>
    <x v="19"/>
    <x v="10"/>
    <x v="144"/>
    <x v="1"/>
    <x v="0"/>
    <m/>
    <m/>
    <m/>
    <m/>
    <m/>
    <m/>
    <n v="25"/>
  </r>
  <r>
    <x v="19"/>
    <x v="10"/>
    <x v="144"/>
    <x v="2"/>
    <x v="0"/>
    <m/>
    <m/>
    <m/>
    <m/>
    <m/>
    <m/>
    <n v="0"/>
  </r>
  <r>
    <x v="19"/>
    <x v="10"/>
    <x v="294"/>
    <x v="2"/>
    <x v="0"/>
    <m/>
    <m/>
    <m/>
    <m/>
    <m/>
    <m/>
    <n v="0"/>
  </r>
  <r>
    <x v="19"/>
    <x v="10"/>
    <x v="151"/>
    <x v="1"/>
    <x v="0"/>
    <m/>
    <m/>
    <m/>
    <m/>
    <m/>
    <m/>
    <n v="201"/>
  </r>
  <r>
    <x v="19"/>
    <x v="10"/>
    <x v="151"/>
    <x v="2"/>
    <x v="0"/>
    <m/>
    <m/>
    <m/>
    <m/>
    <m/>
    <m/>
    <n v="0"/>
  </r>
  <r>
    <x v="19"/>
    <x v="10"/>
    <x v="295"/>
    <x v="2"/>
    <x v="0"/>
    <m/>
    <m/>
    <m/>
    <m/>
    <m/>
    <m/>
    <n v="0"/>
  </r>
  <r>
    <x v="19"/>
    <x v="10"/>
    <x v="296"/>
    <x v="3"/>
    <x v="0"/>
    <m/>
    <m/>
    <m/>
    <m/>
    <m/>
    <m/>
    <n v="2"/>
  </r>
  <r>
    <x v="19"/>
    <x v="10"/>
    <x v="296"/>
    <x v="2"/>
    <x v="0"/>
    <m/>
    <m/>
    <m/>
    <m/>
    <m/>
    <m/>
    <n v="0"/>
  </r>
  <r>
    <x v="19"/>
    <x v="10"/>
    <x v="297"/>
    <x v="2"/>
    <x v="0"/>
    <m/>
    <m/>
    <m/>
    <m/>
    <m/>
    <m/>
    <n v="0"/>
  </r>
  <r>
    <x v="19"/>
    <x v="10"/>
    <x v="298"/>
    <x v="2"/>
    <x v="0"/>
    <m/>
    <m/>
    <m/>
    <m/>
    <m/>
    <m/>
    <n v="0"/>
  </r>
  <r>
    <x v="19"/>
    <x v="10"/>
    <x v="246"/>
    <x v="5"/>
    <x v="0"/>
    <m/>
    <m/>
    <m/>
    <m/>
    <m/>
    <m/>
    <n v="20"/>
  </r>
  <r>
    <x v="19"/>
    <x v="10"/>
    <x v="246"/>
    <x v="2"/>
    <x v="0"/>
    <m/>
    <m/>
    <m/>
    <m/>
    <m/>
    <m/>
    <n v="0"/>
  </r>
  <r>
    <x v="19"/>
    <x v="10"/>
    <x v="164"/>
    <x v="2"/>
    <x v="0"/>
    <m/>
    <m/>
    <m/>
    <m/>
    <m/>
    <m/>
    <n v="0"/>
  </r>
  <r>
    <x v="19"/>
    <x v="10"/>
    <x v="236"/>
    <x v="2"/>
    <x v="0"/>
    <m/>
    <m/>
    <m/>
    <m/>
    <m/>
    <m/>
    <n v="0"/>
  </r>
  <r>
    <x v="19"/>
    <x v="10"/>
    <x v="299"/>
    <x v="2"/>
    <x v="0"/>
    <m/>
    <m/>
    <m/>
    <m/>
    <m/>
    <m/>
    <n v="0"/>
  </r>
  <r>
    <x v="19"/>
    <x v="10"/>
    <x v="215"/>
    <x v="2"/>
    <x v="0"/>
    <m/>
    <m/>
    <m/>
    <m/>
    <m/>
    <m/>
    <n v="0"/>
  </r>
  <r>
    <x v="19"/>
    <x v="10"/>
    <x v="225"/>
    <x v="2"/>
    <x v="0"/>
    <m/>
    <m/>
    <m/>
    <m/>
    <m/>
    <m/>
    <n v="0"/>
  </r>
  <r>
    <x v="19"/>
    <x v="10"/>
    <x v="257"/>
    <x v="2"/>
    <x v="0"/>
    <m/>
    <m/>
    <m/>
    <m/>
    <m/>
    <m/>
    <n v="0"/>
  </r>
  <r>
    <x v="19"/>
    <x v="10"/>
    <x v="232"/>
    <x v="2"/>
    <x v="0"/>
    <m/>
    <m/>
    <m/>
    <m/>
    <m/>
    <m/>
    <n v="0"/>
  </r>
  <r>
    <x v="19"/>
    <x v="10"/>
    <x v="242"/>
    <x v="2"/>
    <x v="0"/>
    <m/>
    <m/>
    <m/>
    <m/>
    <m/>
    <m/>
    <n v="0"/>
  </r>
  <r>
    <x v="19"/>
    <x v="10"/>
    <x v="193"/>
    <x v="2"/>
    <x v="0"/>
    <m/>
    <m/>
    <m/>
    <m/>
    <m/>
    <m/>
    <n v="0"/>
  </r>
  <r>
    <x v="19"/>
    <x v="10"/>
    <x v="213"/>
    <x v="2"/>
    <x v="0"/>
    <m/>
    <m/>
    <m/>
    <m/>
    <m/>
    <m/>
    <n v="0"/>
  </r>
  <r>
    <x v="19"/>
    <x v="10"/>
    <x v="181"/>
    <x v="2"/>
    <x v="0"/>
    <m/>
    <m/>
    <m/>
    <m/>
    <m/>
    <m/>
    <n v="0"/>
  </r>
  <r>
    <x v="19"/>
    <x v="10"/>
    <x v="300"/>
    <x v="2"/>
    <x v="0"/>
    <m/>
    <m/>
    <m/>
    <m/>
    <m/>
    <m/>
    <n v="0"/>
  </r>
  <r>
    <x v="19"/>
    <x v="10"/>
    <x v="220"/>
    <x v="2"/>
    <x v="0"/>
    <m/>
    <m/>
    <m/>
    <m/>
    <m/>
    <m/>
    <n v="0"/>
  </r>
  <r>
    <x v="19"/>
    <x v="10"/>
    <x v="301"/>
    <x v="2"/>
    <x v="0"/>
    <m/>
    <m/>
    <m/>
    <m/>
    <m/>
    <m/>
    <n v="0"/>
  </r>
  <r>
    <x v="19"/>
    <x v="10"/>
    <x v="302"/>
    <x v="2"/>
    <x v="0"/>
    <m/>
    <m/>
    <m/>
    <m/>
    <m/>
    <m/>
    <n v="0"/>
  </r>
  <r>
    <x v="19"/>
    <x v="10"/>
    <x v="195"/>
    <x v="2"/>
    <x v="0"/>
    <m/>
    <m/>
    <m/>
    <m/>
    <m/>
    <m/>
    <n v="0"/>
  </r>
  <r>
    <x v="19"/>
    <x v="10"/>
    <x v="237"/>
    <x v="2"/>
    <x v="0"/>
    <m/>
    <m/>
    <m/>
    <m/>
    <m/>
    <m/>
    <n v="0"/>
  </r>
  <r>
    <x v="19"/>
    <x v="10"/>
    <x v="231"/>
    <x v="2"/>
    <x v="0"/>
    <m/>
    <m/>
    <m/>
    <m/>
    <m/>
    <m/>
    <n v="0"/>
  </r>
  <r>
    <x v="19"/>
    <x v="10"/>
    <x v="303"/>
    <x v="2"/>
    <x v="0"/>
    <m/>
    <m/>
    <m/>
    <m/>
    <m/>
    <m/>
    <n v="0"/>
  </r>
  <r>
    <x v="19"/>
    <x v="10"/>
    <x v="304"/>
    <x v="2"/>
    <x v="0"/>
    <m/>
    <m/>
    <m/>
    <m/>
    <m/>
    <m/>
    <n v="0"/>
  </r>
  <r>
    <x v="19"/>
    <x v="10"/>
    <x v="206"/>
    <x v="2"/>
    <x v="0"/>
    <m/>
    <m/>
    <m/>
    <m/>
    <m/>
    <m/>
    <n v="0"/>
  </r>
  <r>
    <x v="19"/>
    <x v="10"/>
    <x v="249"/>
    <x v="2"/>
    <x v="0"/>
    <m/>
    <m/>
    <m/>
    <m/>
    <m/>
    <m/>
    <n v="0"/>
  </r>
  <r>
    <x v="19"/>
    <x v="10"/>
    <x v="305"/>
    <x v="2"/>
    <x v="0"/>
    <m/>
    <m/>
    <m/>
    <m/>
    <m/>
    <m/>
    <n v="0"/>
  </r>
  <r>
    <x v="19"/>
    <x v="11"/>
    <x v="113"/>
    <x v="5"/>
    <x v="0"/>
    <m/>
    <m/>
    <m/>
    <m/>
    <m/>
    <m/>
    <n v="105"/>
  </r>
  <r>
    <x v="19"/>
    <x v="11"/>
    <x v="113"/>
    <x v="0"/>
    <x v="0"/>
    <m/>
    <m/>
    <m/>
    <m/>
    <m/>
    <m/>
    <n v="216"/>
  </r>
  <r>
    <x v="19"/>
    <x v="11"/>
    <x v="113"/>
    <x v="1"/>
    <x v="0"/>
    <m/>
    <m/>
    <m/>
    <m/>
    <m/>
    <m/>
    <n v="1767"/>
  </r>
  <r>
    <x v="19"/>
    <x v="11"/>
    <x v="113"/>
    <x v="4"/>
    <x v="0"/>
    <m/>
    <m/>
    <m/>
    <m/>
    <m/>
    <m/>
    <n v="162"/>
  </r>
  <r>
    <x v="19"/>
    <x v="11"/>
    <x v="113"/>
    <x v="3"/>
    <x v="0"/>
    <m/>
    <m/>
    <m/>
    <m/>
    <m/>
    <m/>
    <n v="329"/>
  </r>
  <r>
    <x v="19"/>
    <x v="11"/>
    <x v="113"/>
    <x v="2"/>
    <x v="0"/>
    <m/>
    <m/>
    <m/>
    <m/>
    <m/>
    <m/>
    <n v="350"/>
  </r>
  <r>
    <x v="19"/>
    <x v="6"/>
    <x v="188"/>
    <x v="2"/>
    <x v="0"/>
    <m/>
    <m/>
    <m/>
    <m/>
    <m/>
    <m/>
    <n v="0"/>
  </r>
  <r>
    <x v="19"/>
    <x v="6"/>
    <x v="108"/>
    <x v="0"/>
    <x v="0"/>
    <m/>
    <m/>
    <m/>
    <m/>
    <m/>
    <m/>
    <n v="2339"/>
  </r>
  <r>
    <x v="19"/>
    <x v="6"/>
    <x v="108"/>
    <x v="1"/>
    <x v="0"/>
    <m/>
    <m/>
    <m/>
    <m/>
    <m/>
    <m/>
    <n v="219"/>
  </r>
  <r>
    <x v="19"/>
    <x v="6"/>
    <x v="108"/>
    <x v="4"/>
    <x v="0"/>
    <m/>
    <m/>
    <m/>
    <m/>
    <m/>
    <m/>
    <n v="50"/>
  </r>
  <r>
    <x v="19"/>
    <x v="6"/>
    <x v="108"/>
    <x v="2"/>
    <x v="0"/>
    <m/>
    <m/>
    <m/>
    <m/>
    <m/>
    <m/>
    <n v="0"/>
  </r>
  <r>
    <x v="19"/>
    <x v="6"/>
    <x v="306"/>
    <x v="2"/>
    <x v="0"/>
    <m/>
    <m/>
    <m/>
    <m/>
    <m/>
    <m/>
    <n v="0"/>
  </r>
  <r>
    <x v="19"/>
    <x v="6"/>
    <x v="91"/>
    <x v="0"/>
    <x v="0"/>
    <m/>
    <m/>
    <m/>
    <m/>
    <m/>
    <m/>
    <n v="2494"/>
  </r>
  <r>
    <x v="19"/>
    <x v="6"/>
    <x v="91"/>
    <x v="1"/>
    <x v="0"/>
    <m/>
    <m/>
    <m/>
    <m/>
    <m/>
    <m/>
    <n v="899"/>
  </r>
  <r>
    <x v="19"/>
    <x v="6"/>
    <x v="91"/>
    <x v="2"/>
    <x v="0"/>
    <m/>
    <m/>
    <m/>
    <m/>
    <m/>
    <m/>
    <n v="150"/>
  </r>
  <r>
    <x v="19"/>
    <x v="6"/>
    <x v="247"/>
    <x v="2"/>
    <x v="0"/>
    <m/>
    <m/>
    <m/>
    <m/>
    <m/>
    <m/>
    <n v="0"/>
  </r>
  <r>
    <x v="19"/>
    <x v="6"/>
    <x v="261"/>
    <x v="2"/>
    <x v="0"/>
    <m/>
    <m/>
    <m/>
    <m/>
    <m/>
    <m/>
    <n v="0"/>
  </r>
  <r>
    <x v="19"/>
    <x v="6"/>
    <x v="160"/>
    <x v="0"/>
    <x v="0"/>
    <m/>
    <m/>
    <m/>
    <m/>
    <m/>
    <m/>
    <n v="244"/>
  </r>
  <r>
    <x v="19"/>
    <x v="6"/>
    <x v="160"/>
    <x v="1"/>
    <x v="0"/>
    <m/>
    <m/>
    <m/>
    <m/>
    <m/>
    <m/>
    <n v="2"/>
  </r>
  <r>
    <x v="19"/>
    <x v="6"/>
    <x v="160"/>
    <x v="2"/>
    <x v="0"/>
    <m/>
    <m/>
    <m/>
    <m/>
    <m/>
    <m/>
    <n v="0"/>
  </r>
  <r>
    <x v="19"/>
    <x v="6"/>
    <x v="80"/>
    <x v="0"/>
    <x v="0"/>
    <m/>
    <m/>
    <m/>
    <m/>
    <m/>
    <m/>
    <n v="3774"/>
  </r>
  <r>
    <x v="19"/>
    <x v="6"/>
    <x v="80"/>
    <x v="1"/>
    <x v="0"/>
    <m/>
    <m/>
    <m/>
    <m/>
    <m/>
    <m/>
    <n v="22"/>
  </r>
  <r>
    <x v="19"/>
    <x v="6"/>
    <x v="80"/>
    <x v="3"/>
    <x v="0"/>
    <m/>
    <m/>
    <m/>
    <m/>
    <m/>
    <m/>
    <n v="14"/>
  </r>
  <r>
    <x v="19"/>
    <x v="6"/>
    <x v="80"/>
    <x v="2"/>
    <x v="0"/>
    <m/>
    <m/>
    <m/>
    <m/>
    <m/>
    <m/>
    <n v="168"/>
  </r>
  <r>
    <x v="19"/>
    <x v="6"/>
    <x v="44"/>
    <x v="5"/>
    <x v="0"/>
    <m/>
    <m/>
    <m/>
    <m/>
    <m/>
    <m/>
    <n v="78"/>
  </r>
  <r>
    <x v="19"/>
    <x v="6"/>
    <x v="44"/>
    <x v="0"/>
    <x v="0"/>
    <m/>
    <m/>
    <m/>
    <m/>
    <m/>
    <m/>
    <n v="9489"/>
  </r>
  <r>
    <x v="19"/>
    <x v="6"/>
    <x v="44"/>
    <x v="1"/>
    <x v="0"/>
    <m/>
    <m/>
    <m/>
    <m/>
    <m/>
    <m/>
    <n v="1355"/>
  </r>
  <r>
    <x v="19"/>
    <x v="6"/>
    <x v="44"/>
    <x v="2"/>
    <x v="0"/>
    <m/>
    <m/>
    <m/>
    <m/>
    <m/>
    <m/>
    <n v="528"/>
  </r>
  <r>
    <x v="19"/>
    <x v="6"/>
    <x v="90"/>
    <x v="0"/>
    <x v="0"/>
    <m/>
    <m/>
    <m/>
    <m/>
    <m/>
    <m/>
    <n v="2138"/>
  </r>
  <r>
    <x v="19"/>
    <x v="6"/>
    <x v="90"/>
    <x v="1"/>
    <x v="0"/>
    <m/>
    <m/>
    <m/>
    <m/>
    <m/>
    <m/>
    <n v="416"/>
  </r>
  <r>
    <x v="19"/>
    <x v="6"/>
    <x v="90"/>
    <x v="2"/>
    <x v="0"/>
    <m/>
    <m/>
    <m/>
    <m/>
    <m/>
    <m/>
    <n v="627"/>
  </r>
  <r>
    <x v="19"/>
    <x v="6"/>
    <x v="177"/>
    <x v="0"/>
    <x v="0"/>
    <m/>
    <m/>
    <m/>
    <m/>
    <m/>
    <m/>
    <n v="251"/>
  </r>
  <r>
    <x v="19"/>
    <x v="6"/>
    <x v="177"/>
    <x v="2"/>
    <x v="0"/>
    <m/>
    <m/>
    <m/>
    <m/>
    <m/>
    <m/>
    <n v="50"/>
  </r>
  <r>
    <x v="19"/>
    <x v="6"/>
    <x v="61"/>
    <x v="0"/>
    <x v="0"/>
    <m/>
    <m/>
    <m/>
    <m/>
    <m/>
    <m/>
    <n v="3615"/>
  </r>
  <r>
    <x v="19"/>
    <x v="6"/>
    <x v="61"/>
    <x v="1"/>
    <x v="0"/>
    <m/>
    <m/>
    <m/>
    <m/>
    <m/>
    <m/>
    <n v="1262"/>
  </r>
  <r>
    <x v="19"/>
    <x v="6"/>
    <x v="61"/>
    <x v="2"/>
    <x v="0"/>
    <m/>
    <m/>
    <m/>
    <m/>
    <m/>
    <m/>
    <n v="120"/>
  </r>
  <r>
    <x v="19"/>
    <x v="6"/>
    <x v="105"/>
    <x v="0"/>
    <x v="0"/>
    <m/>
    <m/>
    <m/>
    <m/>
    <m/>
    <m/>
    <n v="1445"/>
  </r>
  <r>
    <x v="19"/>
    <x v="6"/>
    <x v="105"/>
    <x v="1"/>
    <x v="0"/>
    <m/>
    <m/>
    <m/>
    <m/>
    <m/>
    <m/>
    <n v="135"/>
  </r>
  <r>
    <x v="19"/>
    <x v="6"/>
    <x v="105"/>
    <x v="2"/>
    <x v="0"/>
    <m/>
    <m/>
    <m/>
    <m/>
    <m/>
    <m/>
    <n v="0"/>
  </r>
  <r>
    <x v="19"/>
    <x v="6"/>
    <x v="198"/>
    <x v="2"/>
    <x v="0"/>
    <m/>
    <m/>
    <m/>
    <m/>
    <m/>
    <m/>
    <n v="0"/>
  </r>
  <r>
    <x v="19"/>
    <x v="6"/>
    <x v="138"/>
    <x v="0"/>
    <x v="0"/>
    <m/>
    <m/>
    <m/>
    <m/>
    <m/>
    <m/>
    <n v="209"/>
  </r>
  <r>
    <x v="19"/>
    <x v="6"/>
    <x v="138"/>
    <x v="2"/>
    <x v="0"/>
    <m/>
    <m/>
    <m/>
    <m/>
    <m/>
    <m/>
    <n v="71"/>
  </r>
  <r>
    <x v="19"/>
    <x v="6"/>
    <x v="307"/>
    <x v="2"/>
    <x v="0"/>
    <m/>
    <m/>
    <m/>
    <m/>
    <m/>
    <m/>
    <n v="0"/>
  </r>
  <r>
    <x v="19"/>
    <x v="6"/>
    <x v="245"/>
    <x v="2"/>
    <x v="0"/>
    <m/>
    <m/>
    <m/>
    <m/>
    <m/>
    <m/>
    <n v="0"/>
  </r>
  <r>
    <x v="19"/>
    <x v="6"/>
    <x v="308"/>
    <x v="2"/>
    <x v="0"/>
    <m/>
    <m/>
    <m/>
    <m/>
    <m/>
    <m/>
    <n v="0"/>
  </r>
  <r>
    <x v="19"/>
    <x v="6"/>
    <x v="309"/>
    <x v="2"/>
    <x v="0"/>
    <m/>
    <m/>
    <m/>
    <m/>
    <m/>
    <m/>
    <n v="0"/>
  </r>
  <r>
    <x v="19"/>
    <x v="6"/>
    <x v="255"/>
    <x v="2"/>
    <x v="0"/>
    <m/>
    <m/>
    <m/>
    <m/>
    <m/>
    <m/>
    <n v="0"/>
  </r>
  <r>
    <x v="19"/>
    <x v="6"/>
    <x v="227"/>
    <x v="2"/>
    <x v="0"/>
    <m/>
    <m/>
    <m/>
    <m/>
    <m/>
    <m/>
    <n v="0"/>
  </r>
  <r>
    <x v="19"/>
    <x v="6"/>
    <x v="310"/>
    <x v="2"/>
    <x v="0"/>
    <m/>
    <m/>
    <m/>
    <m/>
    <m/>
    <m/>
    <n v="0"/>
  </r>
  <r>
    <x v="19"/>
    <x v="6"/>
    <x v="200"/>
    <x v="2"/>
    <x v="0"/>
    <m/>
    <m/>
    <m/>
    <m/>
    <m/>
    <m/>
    <n v="0"/>
  </r>
  <r>
    <x v="19"/>
    <x v="7"/>
    <x v="121"/>
    <x v="0"/>
    <x v="0"/>
    <m/>
    <m/>
    <m/>
    <m/>
    <m/>
    <m/>
    <n v="165"/>
  </r>
  <r>
    <x v="19"/>
    <x v="7"/>
    <x v="121"/>
    <x v="1"/>
    <x v="0"/>
    <m/>
    <m/>
    <m/>
    <m/>
    <m/>
    <m/>
    <n v="300"/>
  </r>
  <r>
    <x v="19"/>
    <x v="7"/>
    <x v="121"/>
    <x v="2"/>
    <x v="0"/>
    <m/>
    <m/>
    <m/>
    <m/>
    <m/>
    <m/>
    <n v="30"/>
  </r>
  <r>
    <x v="19"/>
    <x v="7"/>
    <x v="52"/>
    <x v="5"/>
    <x v="0"/>
    <m/>
    <m/>
    <m/>
    <m/>
    <m/>
    <m/>
    <n v="627"/>
  </r>
  <r>
    <x v="19"/>
    <x v="7"/>
    <x v="52"/>
    <x v="0"/>
    <x v="0"/>
    <m/>
    <m/>
    <m/>
    <m/>
    <m/>
    <m/>
    <n v="5240"/>
  </r>
  <r>
    <x v="19"/>
    <x v="7"/>
    <x v="52"/>
    <x v="1"/>
    <x v="0"/>
    <m/>
    <m/>
    <m/>
    <m/>
    <m/>
    <m/>
    <n v="1899"/>
  </r>
  <r>
    <x v="19"/>
    <x v="7"/>
    <x v="52"/>
    <x v="4"/>
    <x v="0"/>
    <m/>
    <m/>
    <m/>
    <m/>
    <m/>
    <m/>
    <n v="430"/>
  </r>
  <r>
    <x v="19"/>
    <x v="7"/>
    <x v="52"/>
    <x v="3"/>
    <x v="0"/>
    <m/>
    <m/>
    <m/>
    <m/>
    <m/>
    <m/>
    <n v="388"/>
  </r>
  <r>
    <x v="19"/>
    <x v="7"/>
    <x v="52"/>
    <x v="2"/>
    <x v="0"/>
    <m/>
    <m/>
    <m/>
    <m/>
    <m/>
    <m/>
    <n v="4176"/>
  </r>
  <r>
    <x v="19"/>
    <x v="7"/>
    <x v="82"/>
    <x v="5"/>
    <x v="0"/>
    <m/>
    <m/>
    <m/>
    <m/>
    <m/>
    <m/>
    <n v="129"/>
  </r>
  <r>
    <x v="19"/>
    <x v="7"/>
    <x v="82"/>
    <x v="0"/>
    <x v="0"/>
    <m/>
    <m/>
    <m/>
    <m/>
    <m/>
    <m/>
    <n v="3685"/>
  </r>
  <r>
    <x v="19"/>
    <x v="7"/>
    <x v="82"/>
    <x v="1"/>
    <x v="0"/>
    <m/>
    <m/>
    <m/>
    <m/>
    <m/>
    <m/>
    <n v="3128"/>
  </r>
  <r>
    <x v="19"/>
    <x v="7"/>
    <x v="82"/>
    <x v="2"/>
    <x v="0"/>
    <m/>
    <m/>
    <m/>
    <m/>
    <m/>
    <m/>
    <n v="1544"/>
  </r>
  <r>
    <x v="19"/>
    <x v="7"/>
    <x v="117"/>
    <x v="0"/>
    <x v="0"/>
    <m/>
    <m/>
    <m/>
    <m/>
    <m/>
    <m/>
    <n v="682"/>
  </r>
  <r>
    <x v="19"/>
    <x v="7"/>
    <x v="117"/>
    <x v="1"/>
    <x v="0"/>
    <m/>
    <m/>
    <m/>
    <m/>
    <m/>
    <m/>
    <n v="922"/>
  </r>
  <r>
    <x v="19"/>
    <x v="7"/>
    <x v="117"/>
    <x v="2"/>
    <x v="0"/>
    <m/>
    <m/>
    <m/>
    <m/>
    <m/>
    <m/>
    <n v="651"/>
  </r>
  <r>
    <x v="19"/>
    <x v="7"/>
    <x v="115"/>
    <x v="0"/>
    <x v="0"/>
    <m/>
    <m/>
    <m/>
    <m/>
    <m/>
    <m/>
    <n v="304"/>
  </r>
  <r>
    <x v="19"/>
    <x v="7"/>
    <x v="115"/>
    <x v="1"/>
    <x v="0"/>
    <m/>
    <m/>
    <m/>
    <m/>
    <m/>
    <m/>
    <n v="433"/>
  </r>
  <r>
    <x v="19"/>
    <x v="7"/>
    <x v="115"/>
    <x v="4"/>
    <x v="0"/>
    <m/>
    <m/>
    <m/>
    <m/>
    <m/>
    <m/>
    <n v="70"/>
  </r>
  <r>
    <x v="19"/>
    <x v="7"/>
    <x v="115"/>
    <x v="2"/>
    <x v="0"/>
    <m/>
    <m/>
    <m/>
    <m/>
    <m/>
    <m/>
    <n v="776"/>
  </r>
  <r>
    <x v="19"/>
    <x v="7"/>
    <x v="205"/>
    <x v="2"/>
    <x v="0"/>
    <m/>
    <m/>
    <m/>
    <m/>
    <m/>
    <m/>
    <n v="0"/>
  </r>
  <r>
    <x v="19"/>
    <x v="7"/>
    <x v="139"/>
    <x v="5"/>
    <x v="0"/>
    <m/>
    <m/>
    <m/>
    <m/>
    <m/>
    <m/>
    <n v="224"/>
  </r>
  <r>
    <x v="19"/>
    <x v="7"/>
    <x v="139"/>
    <x v="0"/>
    <x v="0"/>
    <m/>
    <m/>
    <m/>
    <m/>
    <m/>
    <m/>
    <n v="208"/>
  </r>
  <r>
    <x v="19"/>
    <x v="7"/>
    <x v="139"/>
    <x v="1"/>
    <x v="0"/>
    <m/>
    <m/>
    <m/>
    <m/>
    <m/>
    <m/>
    <n v="158"/>
  </r>
  <r>
    <x v="19"/>
    <x v="7"/>
    <x v="139"/>
    <x v="2"/>
    <x v="0"/>
    <m/>
    <m/>
    <m/>
    <m/>
    <m/>
    <m/>
    <n v="17"/>
  </r>
  <r>
    <x v="19"/>
    <x v="7"/>
    <x v="72"/>
    <x v="0"/>
    <x v="0"/>
    <m/>
    <m/>
    <m/>
    <m/>
    <m/>
    <m/>
    <n v="4419"/>
  </r>
  <r>
    <x v="19"/>
    <x v="7"/>
    <x v="72"/>
    <x v="1"/>
    <x v="0"/>
    <m/>
    <m/>
    <m/>
    <m/>
    <m/>
    <m/>
    <n v="3504"/>
  </r>
  <r>
    <x v="19"/>
    <x v="7"/>
    <x v="72"/>
    <x v="3"/>
    <x v="0"/>
    <m/>
    <m/>
    <m/>
    <m/>
    <m/>
    <m/>
    <n v="86"/>
  </r>
  <r>
    <x v="19"/>
    <x v="7"/>
    <x v="72"/>
    <x v="2"/>
    <x v="0"/>
    <m/>
    <m/>
    <m/>
    <m/>
    <m/>
    <m/>
    <n v="3935"/>
  </r>
  <r>
    <x v="19"/>
    <x v="7"/>
    <x v="62"/>
    <x v="5"/>
    <x v="0"/>
    <m/>
    <m/>
    <m/>
    <m/>
    <m/>
    <m/>
    <n v="956"/>
  </r>
  <r>
    <x v="19"/>
    <x v="7"/>
    <x v="62"/>
    <x v="0"/>
    <x v="0"/>
    <m/>
    <m/>
    <m/>
    <m/>
    <m/>
    <m/>
    <n v="7090"/>
  </r>
  <r>
    <x v="19"/>
    <x v="7"/>
    <x v="62"/>
    <x v="1"/>
    <x v="0"/>
    <m/>
    <m/>
    <m/>
    <m/>
    <m/>
    <m/>
    <n v="9939"/>
  </r>
  <r>
    <x v="19"/>
    <x v="7"/>
    <x v="62"/>
    <x v="3"/>
    <x v="0"/>
    <m/>
    <m/>
    <m/>
    <m/>
    <m/>
    <m/>
    <n v="77"/>
  </r>
  <r>
    <x v="19"/>
    <x v="7"/>
    <x v="62"/>
    <x v="2"/>
    <x v="0"/>
    <m/>
    <m/>
    <m/>
    <m/>
    <m/>
    <m/>
    <n v="7359"/>
  </r>
  <r>
    <x v="19"/>
    <x v="7"/>
    <x v="133"/>
    <x v="0"/>
    <x v="0"/>
    <m/>
    <m/>
    <m/>
    <m/>
    <m/>
    <m/>
    <n v="299"/>
  </r>
  <r>
    <x v="19"/>
    <x v="7"/>
    <x v="133"/>
    <x v="1"/>
    <x v="0"/>
    <m/>
    <m/>
    <m/>
    <m/>
    <m/>
    <m/>
    <n v="122"/>
  </r>
  <r>
    <x v="19"/>
    <x v="7"/>
    <x v="133"/>
    <x v="2"/>
    <x v="0"/>
    <m/>
    <m/>
    <m/>
    <m/>
    <m/>
    <m/>
    <n v="0"/>
  </r>
  <r>
    <x v="19"/>
    <x v="7"/>
    <x v="149"/>
    <x v="0"/>
    <x v="0"/>
    <m/>
    <m/>
    <m/>
    <m/>
    <m/>
    <m/>
    <n v="72"/>
  </r>
  <r>
    <x v="19"/>
    <x v="7"/>
    <x v="149"/>
    <x v="1"/>
    <x v="0"/>
    <m/>
    <m/>
    <m/>
    <m/>
    <m/>
    <m/>
    <n v="187"/>
  </r>
  <r>
    <x v="19"/>
    <x v="7"/>
    <x v="149"/>
    <x v="2"/>
    <x v="0"/>
    <m/>
    <m/>
    <m/>
    <m/>
    <m/>
    <m/>
    <n v="0"/>
  </r>
  <r>
    <x v="19"/>
    <x v="7"/>
    <x v="184"/>
    <x v="2"/>
    <x v="0"/>
    <m/>
    <m/>
    <m/>
    <m/>
    <m/>
    <m/>
    <n v="0"/>
  </r>
  <r>
    <x v="19"/>
    <x v="7"/>
    <x v="130"/>
    <x v="0"/>
    <x v="0"/>
    <m/>
    <m/>
    <m/>
    <m/>
    <m/>
    <m/>
    <n v="126"/>
  </r>
  <r>
    <x v="19"/>
    <x v="7"/>
    <x v="130"/>
    <x v="1"/>
    <x v="0"/>
    <m/>
    <m/>
    <m/>
    <m/>
    <m/>
    <m/>
    <n v="143"/>
  </r>
  <r>
    <x v="19"/>
    <x v="7"/>
    <x v="130"/>
    <x v="2"/>
    <x v="0"/>
    <m/>
    <m/>
    <m/>
    <m/>
    <m/>
    <m/>
    <n v="0"/>
  </r>
  <r>
    <x v="19"/>
    <x v="7"/>
    <x v="259"/>
    <x v="1"/>
    <x v="0"/>
    <m/>
    <m/>
    <m/>
    <m/>
    <m/>
    <m/>
    <n v="66"/>
  </r>
  <r>
    <x v="19"/>
    <x v="7"/>
    <x v="259"/>
    <x v="2"/>
    <x v="0"/>
    <m/>
    <m/>
    <m/>
    <m/>
    <m/>
    <m/>
    <n v="0"/>
  </r>
  <r>
    <x v="19"/>
    <x v="7"/>
    <x v="311"/>
    <x v="5"/>
    <x v="0"/>
    <m/>
    <m/>
    <m/>
    <m/>
    <m/>
    <m/>
    <n v="8"/>
  </r>
  <r>
    <x v="19"/>
    <x v="7"/>
    <x v="311"/>
    <x v="1"/>
    <x v="0"/>
    <m/>
    <m/>
    <m/>
    <m/>
    <m/>
    <m/>
    <n v="8"/>
  </r>
  <r>
    <x v="19"/>
    <x v="7"/>
    <x v="311"/>
    <x v="2"/>
    <x v="0"/>
    <m/>
    <m/>
    <m/>
    <m/>
    <m/>
    <m/>
    <n v="0"/>
  </r>
  <r>
    <x v="19"/>
    <x v="7"/>
    <x v="191"/>
    <x v="0"/>
    <x v="0"/>
    <m/>
    <m/>
    <m/>
    <m/>
    <m/>
    <m/>
    <n v="1"/>
  </r>
  <r>
    <x v="19"/>
    <x v="7"/>
    <x v="191"/>
    <x v="2"/>
    <x v="0"/>
    <m/>
    <m/>
    <m/>
    <m/>
    <m/>
    <m/>
    <n v="0"/>
  </r>
  <r>
    <x v="19"/>
    <x v="7"/>
    <x v="238"/>
    <x v="2"/>
    <x v="0"/>
    <m/>
    <m/>
    <m/>
    <m/>
    <m/>
    <m/>
    <n v="0"/>
  </r>
  <r>
    <x v="19"/>
    <x v="13"/>
    <x v="228"/>
    <x v="0"/>
    <x v="0"/>
    <m/>
    <m/>
    <m/>
    <m/>
    <m/>
    <m/>
    <n v="1"/>
  </r>
  <r>
    <x v="19"/>
    <x v="13"/>
    <x v="228"/>
    <x v="2"/>
    <x v="0"/>
    <m/>
    <m/>
    <m/>
    <m/>
    <m/>
    <m/>
    <n v="0"/>
  </r>
  <r>
    <x v="19"/>
    <x v="13"/>
    <x v="312"/>
    <x v="2"/>
    <x v="0"/>
    <m/>
    <m/>
    <m/>
    <m/>
    <m/>
    <m/>
    <n v="0"/>
  </r>
  <r>
    <x v="19"/>
    <x v="13"/>
    <x v="212"/>
    <x v="2"/>
    <x v="0"/>
    <m/>
    <m/>
    <m/>
    <m/>
    <m/>
    <m/>
    <n v="0"/>
  </r>
  <r>
    <x v="19"/>
    <x v="13"/>
    <x v="313"/>
    <x v="2"/>
    <x v="0"/>
    <m/>
    <m/>
    <m/>
    <m/>
    <m/>
    <m/>
    <n v="0"/>
  </r>
  <r>
    <x v="19"/>
    <x v="13"/>
    <x v="314"/>
    <x v="2"/>
    <x v="0"/>
    <m/>
    <m/>
    <m/>
    <m/>
    <m/>
    <m/>
    <n v="0"/>
  </r>
  <r>
    <x v="19"/>
    <x v="13"/>
    <x v="315"/>
    <x v="2"/>
    <x v="0"/>
    <m/>
    <m/>
    <m/>
    <m/>
    <m/>
    <m/>
    <n v="0"/>
  </r>
  <r>
    <x v="19"/>
    <x v="13"/>
    <x v="316"/>
    <x v="2"/>
    <x v="0"/>
    <m/>
    <m/>
    <m/>
    <m/>
    <m/>
    <m/>
    <n v="0"/>
  </r>
  <r>
    <x v="19"/>
    <x v="13"/>
    <x v="317"/>
    <x v="2"/>
    <x v="0"/>
    <m/>
    <m/>
    <m/>
    <m/>
    <m/>
    <m/>
    <n v="0"/>
  </r>
  <r>
    <x v="19"/>
    <x v="13"/>
    <x v="318"/>
    <x v="2"/>
    <x v="0"/>
    <m/>
    <m/>
    <m/>
    <m/>
    <m/>
    <m/>
    <n v="0"/>
  </r>
  <r>
    <x v="19"/>
    <x v="13"/>
    <x v="189"/>
    <x v="2"/>
    <x v="0"/>
    <m/>
    <m/>
    <m/>
    <m/>
    <m/>
    <m/>
    <n v="0"/>
  </r>
  <r>
    <x v="19"/>
    <x v="13"/>
    <x v="319"/>
    <x v="2"/>
    <x v="0"/>
    <m/>
    <m/>
    <m/>
    <m/>
    <m/>
    <m/>
    <n v="0"/>
  </r>
  <r>
    <x v="19"/>
    <x v="13"/>
    <x v="233"/>
    <x v="2"/>
    <x v="0"/>
    <m/>
    <m/>
    <m/>
    <m/>
    <m/>
    <m/>
    <n v="0"/>
  </r>
  <r>
    <x v="19"/>
    <x v="13"/>
    <x v="180"/>
    <x v="2"/>
    <x v="0"/>
    <m/>
    <m/>
    <m/>
    <m/>
    <m/>
    <m/>
    <n v="0"/>
  </r>
  <r>
    <x v="19"/>
    <x v="13"/>
    <x v="223"/>
    <x v="2"/>
    <x v="0"/>
    <m/>
    <m/>
    <m/>
    <m/>
    <m/>
    <m/>
    <n v="0"/>
  </r>
  <r>
    <x v="19"/>
    <x v="13"/>
    <x v="320"/>
    <x v="2"/>
    <x v="0"/>
    <m/>
    <m/>
    <m/>
    <m/>
    <m/>
    <m/>
    <n v="0"/>
  </r>
  <r>
    <x v="19"/>
    <x v="13"/>
    <x v="209"/>
    <x v="0"/>
    <x v="0"/>
    <m/>
    <m/>
    <m/>
    <m/>
    <m/>
    <m/>
    <n v="15"/>
  </r>
  <r>
    <x v="19"/>
    <x v="13"/>
    <x v="209"/>
    <x v="2"/>
    <x v="0"/>
    <m/>
    <m/>
    <m/>
    <m/>
    <m/>
    <m/>
    <n v="0"/>
  </r>
  <r>
    <x v="19"/>
    <x v="13"/>
    <x v="202"/>
    <x v="2"/>
    <x v="0"/>
    <m/>
    <m/>
    <m/>
    <m/>
    <m/>
    <m/>
    <n v="0"/>
  </r>
  <r>
    <x v="19"/>
    <x v="13"/>
    <x v="321"/>
    <x v="2"/>
    <x v="0"/>
    <m/>
    <m/>
    <m/>
    <m/>
    <m/>
    <m/>
    <n v="0"/>
  </r>
  <r>
    <x v="19"/>
    <x v="13"/>
    <x v="322"/>
    <x v="2"/>
    <x v="0"/>
    <m/>
    <m/>
    <m/>
    <m/>
    <m/>
    <m/>
    <n v="0"/>
  </r>
  <r>
    <x v="19"/>
    <x v="13"/>
    <x v="197"/>
    <x v="2"/>
    <x v="0"/>
    <m/>
    <m/>
    <m/>
    <m/>
    <m/>
    <m/>
    <n v="0"/>
  </r>
  <r>
    <x v="19"/>
    <x v="13"/>
    <x v="323"/>
    <x v="2"/>
    <x v="0"/>
    <m/>
    <m/>
    <m/>
    <m/>
    <m/>
    <m/>
    <n v="0"/>
  </r>
  <r>
    <x v="19"/>
    <x v="0"/>
    <x v="9"/>
    <x v="5"/>
    <x v="0"/>
    <m/>
    <m/>
    <m/>
    <m/>
    <m/>
    <m/>
    <n v="358"/>
  </r>
  <r>
    <x v="19"/>
    <x v="0"/>
    <x v="9"/>
    <x v="0"/>
    <x v="0"/>
    <m/>
    <m/>
    <m/>
    <m/>
    <m/>
    <m/>
    <n v="28827"/>
  </r>
  <r>
    <x v="19"/>
    <x v="0"/>
    <x v="9"/>
    <x v="1"/>
    <x v="0"/>
    <m/>
    <m/>
    <m/>
    <m/>
    <m/>
    <m/>
    <n v="9677"/>
  </r>
  <r>
    <x v="19"/>
    <x v="0"/>
    <x v="9"/>
    <x v="3"/>
    <x v="0"/>
    <m/>
    <m/>
    <m/>
    <m/>
    <m/>
    <m/>
    <n v="1"/>
  </r>
  <r>
    <x v="19"/>
    <x v="0"/>
    <x v="9"/>
    <x v="2"/>
    <x v="0"/>
    <m/>
    <m/>
    <m/>
    <m/>
    <m/>
    <m/>
    <n v="3372"/>
  </r>
  <r>
    <x v="19"/>
    <x v="0"/>
    <x v="0"/>
    <x v="5"/>
    <x v="0"/>
    <m/>
    <m/>
    <m/>
    <m/>
    <m/>
    <m/>
    <n v="770"/>
  </r>
  <r>
    <x v="19"/>
    <x v="0"/>
    <x v="0"/>
    <x v="0"/>
    <x v="0"/>
    <m/>
    <m/>
    <m/>
    <m/>
    <m/>
    <m/>
    <n v="58908"/>
  </r>
  <r>
    <x v="19"/>
    <x v="0"/>
    <x v="0"/>
    <x v="1"/>
    <x v="0"/>
    <m/>
    <m/>
    <m/>
    <m/>
    <m/>
    <m/>
    <n v="8190"/>
  </r>
  <r>
    <x v="19"/>
    <x v="0"/>
    <x v="0"/>
    <x v="4"/>
    <x v="0"/>
    <m/>
    <m/>
    <m/>
    <m/>
    <m/>
    <m/>
    <n v="166"/>
  </r>
  <r>
    <x v="19"/>
    <x v="0"/>
    <x v="0"/>
    <x v="2"/>
    <x v="0"/>
    <m/>
    <m/>
    <m/>
    <m/>
    <m/>
    <m/>
    <n v="6410"/>
  </r>
  <r>
    <x v="19"/>
    <x v="0"/>
    <x v="68"/>
    <x v="5"/>
    <x v="0"/>
    <m/>
    <m/>
    <m/>
    <m/>
    <m/>
    <m/>
    <n v="2665"/>
  </r>
  <r>
    <x v="19"/>
    <x v="0"/>
    <x v="68"/>
    <x v="0"/>
    <x v="0"/>
    <m/>
    <m/>
    <m/>
    <m/>
    <m/>
    <m/>
    <n v="3526"/>
  </r>
  <r>
    <x v="19"/>
    <x v="0"/>
    <x v="68"/>
    <x v="1"/>
    <x v="0"/>
    <m/>
    <m/>
    <m/>
    <m/>
    <m/>
    <m/>
    <n v="30"/>
  </r>
  <r>
    <x v="19"/>
    <x v="0"/>
    <x v="68"/>
    <x v="2"/>
    <x v="0"/>
    <m/>
    <m/>
    <m/>
    <m/>
    <m/>
    <m/>
    <n v="148"/>
  </r>
  <r>
    <x v="19"/>
    <x v="0"/>
    <x v="324"/>
    <x v="2"/>
    <x v="0"/>
    <m/>
    <m/>
    <m/>
    <m/>
    <m/>
    <m/>
    <n v="0"/>
  </r>
  <r>
    <x v="19"/>
    <x v="0"/>
    <x v="140"/>
    <x v="2"/>
    <x v="0"/>
    <m/>
    <m/>
    <m/>
    <m/>
    <m/>
    <m/>
    <n v="0"/>
  </r>
  <r>
    <x v="19"/>
    <x v="0"/>
    <x v="152"/>
    <x v="4"/>
    <x v="0"/>
    <m/>
    <m/>
    <m/>
    <m/>
    <m/>
    <m/>
    <n v="10"/>
  </r>
  <r>
    <x v="19"/>
    <x v="0"/>
    <x v="152"/>
    <x v="2"/>
    <x v="0"/>
    <m/>
    <m/>
    <m/>
    <m/>
    <m/>
    <m/>
    <n v="0"/>
  </r>
  <r>
    <x v="19"/>
    <x v="0"/>
    <x v="128"/>
    <x v="0"/>
    <x v="0"/>
    <m/>
    <m/>
    <m/>
    <m/>
    <m/>
    <m/>
    <n v="1504"/>
  </r>
  <r>
    <x v="19"/>
    <x v="0"/>
    <x v="128"/>
    <x v="2"/>
    <x v="0"/>
    <m/>
    <m/>
    <m/>
    <m/>
    <m/>
    <m/>
    <n v="0"/>
  </r>
  <r>
    <x v="19"/>
    <x v="0"/>
    <x v="325"/>
    <x v="2"/>
    <x v="0"/>
    <m/>
    <m/>
    <m/>
    <m/>
    <m/>
    <m/>
    <n v="0"/>
  </r>
  <r>
    <x v="19"/>
    <x v="0"/>
    <x v="204"/>
    <x v="2"/>
    <x v="0"/>
    <m/>
    <m/>
    <m/>
    <m/>
    <m/>
    <m/>
    <n v="0"/>
  </r>
  <r>
    <x v="19"/>
    <x v="0"/>
    <x v="124"/>
    <x v="5"/>
    <x v="0"/>
    <m/>
    <m/>
    <m/>
    <m/>
    <m/>
    <m/>
    <n v="304"/>
  </r>
  <r>
    <x v="19"/>
    <x v="0"/>
    <x v="124"/>
    <x v="0"/>
    <x v="0"/>
    <m/>
    <m/>
    <m/>
    <m/>
    <m/>
    <m/>
    <n v="681"/>
  </r>
  <r>
    <x v="19"/>
    <x v="0"/>
    <x v="124"/>
    <x v="1"/>
    <x v="0"/>
    <m/>
    <m/>
    <m/>
    <m/>
    <m/>
    <m/>
    <n v="61"/>
  </r>
  <r>
    <x v="19"/>
    <x v="0"/>
    <x v="124"/>
    <x v="2"/>
    <x v="0"/>
    <m/>
    <m/>
    <m/>
    <m/>
    <m/>
    <m/>
    <n v="0"/>
  </r>
  <r>
    <x v="19"/>
    <x v="0"/>
    <x v="12"/>
    <x v="5"/>
    <x v="0"/>
    <m/>
    <m/>
    <m/>
    <m/>
    <m/>
    <m/>
    <n v="1075"/>
  </r>
  <r>
    <x v="19"/>
    <x v="0"/>
    <x v="12"/>
    <x v="0"/>
    <x v="0"/>
    <m/>
    <m/>
    <m/>
    <m/>
    <m/>
    <m/>
    <n v="25632"/>
  </r>
  <r>
    <x v="19"/>
    <x v="0"/>
    <x v="12"/>
    <x v="1"/>
    <x v="0"/>
    <m/>
    <m/>
    <m/>
    <m/>
    <m/>
    <m/>
    <n v="5233"/>
  </r>
  <r>
    <x v="19"/>
    <x v="0"/>
    <x v="12"/>
    <x v="2"/>
    <x v="0"/>
    <m/>
    <m/>
    <m/>
    <m/>
    <m/>
    <m/>
    <n v="2878"/>
  </r>
  <r>
    <x v="19"/>
    <x v="0"/>
    <x v="40"/>
    <x v="5"/>
    <x v="0"/>
    <m/>
    <m/>
    <m/>
    <m/>
    <m/>
    <m/>
    <n v="370"/>
  </r>
  <r>
    <x v="19"/>
    <x v="0"/>
    <x v="40"/>
    <x v="0"/>
    <x v="0"/>
    <m/>
    <m/>
    <m/>
    <m/>
    <m/>
    <m/>
    <n v="12190"/>
  </r>
  <r>
    <x v="19"/>
    <x v="0"/>
    <x v="40"/>
    <x v="1"/>
    <x v="0"/>
    <m/>
    <m/>
    <m/>
    <m/>
    <m/>
    <m/>
    <n v="1019"/>
  </r>
  <r>
    <x v="19"/>
    <x v="0"/>
    <x v="40"/>
    <x v="2"/>
    <x v="0"/>
    <m/>
    <m/>
    <m/>
    <m/>
    <m/>
    <m/>
    <n v="574"/>
  </r>
  <r>
    <x v="19"/>
    <x v="0"/>
    <x v="70"/>
    <x v="0"/>
    <x v="0"/>
    <m/>
    <m/>
    <m/>
    <m/>
    <m/>
    <m/>
    <n v="4033"/>
  </r>
  <r>
    <x v="19"/>
    <x v="0"/>
    <x v="70"/>
    <x v="1"/>
    <x v="0"/>
    <m/>
    <m/>
    <m/>
    <m/>
    <m/>
    <m/>
    <n v="671"/>
  </r>
  <r>
    <x v="19"/>
    <x v="0"/>
    <x v="70"/>
    <x v="2"/>
    <x v="0"/>
    <m/>
    <m/>
    <m/>
    <m/>
    <m/>
    <m/>
    <n v="387"/>
  </r>
  <r>
    <x v="19"/>
    <x v="0"/>
    <x v="77"/>
    <x v="0"/>
    <x v="0"/>
    <m/>
    <m/>
    <m/>
    <m/>
    <m/>
    <m/>
    <n v="4044"/>
  </r>
  <r>
    <x v="19"/>
    <x v="0"/>
    <x v="77"/>
    <x v="1"/>
    <x v="0"/>
    <m/>
    <m/>
    <m/>
    <m/>
    <m/>
    <m/>
    <n v="1490"/>
  </r>
  <r>
    <x v="19"/>
    <x v="0"/>
    <x v="77"/>
    <x v="2"/>
    <x v="0"/>
    <m/>
    <m/>
    <m/>
    <m/>
    <m/>
    <m/>
    <n v="50"/>
  </r>
  <r>
    <x v="19"/>
    <x v="0"/>
    <x v="326"/>
    <x v="2"/>
    <x v="0"/>
    <m/>
    <m/>
    <m/>
    <m/>
    <m/>
    <m/>
    <n v="0"/>
  </r>
  <r>
    <x v="19"/>
    <x v="0"/>
    <x v="131"/>
    <x v="0"/>
    <x v="0"/>
    <m/>
    <m/>
    <m/>
    <m/>
    <m/>
    <m/>
    <n v="472"/>
  </r>
  <r>
    <x v="19"/>
    <x v="0"/>
    <x v="131"/>
    <x v="1"/>
    <x v="0"/>
    <m/>
    <m/>
    <m/>
    <m/>
    <m/>
    <m/>
    <n v="79"/>
  </r>
  <r>
    <x v="19"/>
    <x v="0"/>
    <x v="131"/>
    <x v="2"/>
    <x v="0"/>
    <m/>
    <m/>
    <m/>
    <m/>
    <m/>
    <m/>
    <n v="0"/>
  </r>
  <r>
    <x v="19"/>
    <x v="0"/>
    <x v="7"/>
    <x v="5"/>
    <x v="0"/>
    <m/>
    <m/>
    <m/>
    <m/>
    <m/>
    <m/>
    <n v="197"/>
  </r>
  <r>
    <x v="19"/>
    <x v="0"/>
    <x v="7"/>
    <x v="0"/>
    <x v="0"/>
    <m/>
    <m/>
    <m/>
    <m/>
    <m/>
    <m/>
    <n v="30396"/>
  </r>
  <r>
    <x v="19"/>
    <x v="0"/>
    <x v="7"/>
    <x v="1"/>
    <x v="0"/>
    <m/>
    <m/>
    <m/>
    <m/>
    <m/>
    <m/>
    <n v="8301"/>
  </r>
  <r>
    <x v="19"/>
    <x v="0"/>
    <x v="7"/>
    <x v="4"/>
    <x v="0"/>
    <m/>
    <m/>
    <m/>
    <m/>
    <m/>
    <m/>
    <n v="13"/>
  </r>
  <r>
    <x v="19"/>
    <x v="0"/>
    <x v="7"/>
    <x v="3"/>
    <x v="0"/>
    <m/>
    <m/>
    <m/>
    <m/>
    <m/>
    <m/>
    <n v="169"/>
  </r>
  <r>
    <x v="19"/>
    <x v="0"/>
    <x v="7"/>
    <x v="2"/>
    <x v="0"/>
    <m/>
    <m/>
    <m/>
    <m/>
    <m/>
    <m/>
    <n v="5358"/>
  </r>
  <r>
    <x v="19"/>
    <x v="0"/>
    <x v="50"/>
    <x v="0"/>
    <x v="0"/>
    <m/>
    <m/>
    <m/>
    <m/>
    <m/>
    <m/>
    <n v="8432"/>
  </r>
  <r>
    <x v="19"/>
    <x v="0"/>
    <x v="50"/>
    <x v="1"/>
    <x v="0"/>
    <m/>
    <m/>
    <m/>
    <m/>
    <m/>
    <m/>
    <n v="34"/>
  </r>
  <r>
    <x v="19"/>
    <x v="0"/>
    <x v="50"/>
    <x v="2"/>
    <x v="0"/>
    <m/>
    <m/>
    <m/>
    <m/>
    <m/>
    <m/>
    <n v="202"/>
  </r>
  <r>
    <x v="19"/>
    <x v="0"/>
    <x v="1"/>
    <x v="5"/>
    <x v="0"/>
    <m/>
    <m/>
    <m/>
    <m/>
    <m/>
    <m/>
    <n v="1660"/>
  </r>
  <r>
    <x v="19"/>
    <x v="0"/>
    <x v="1"/>
    <x v="0"/>
    <x v="0"/>
    <m/>
    <m/>
    <m/>
    <m/>
    <m/>
    <m/>
    <n v="52887"/>
  </r>
  <r>
    <x v="19"/>
    <x v="0"/>
    <x v="1"/>
    <x v="1"/>
    <x v="0"/>
    <m/>
    <m/>
    <m/>
    <m/>
    <m/>
    <m/>
    <n v="3821"/>
  </r>
  <r>
    <x v="19"/>
    <x v="0"/>
    <x v="1"/>
    <x v="4"/>
    <x v="0"/>
    <m/>
    <m/>
    <m/>
    <m/>
    <m/>
    <m/>
    <n v="472"/>
  </r>
  <r>
    <x v="19"/>
    <x v="0"/>
    <x v="1"/>
    <x v="2"/>
    <x v="0"/>
    <m/>
    <m/>
    <m/>
    <m/>
    <m/>
    <m/>
    <n v="8798"/>
  </r>
  <r>
    <x v="19"/>
    <x v="0"/>
    <x v="8"/>
    <x v="5"/>
    <x v="0"/>
    <m/>
    <m/>
    <m/>
    <m/>
    <m/>
    <m/>
    <n v="202"/>
  </r>
  <r>
    <x v="19"/>
    <x v="0"/>
    <x v="8"/>
    <x v="0"/>
    <x v="0"/>
    <m/>
    <m/>
    <m/>
    <m/>
    <m/>
    <m/>
    <n v="30357"/>
  </r>
  <r>
    <x v="19"/>
    <x v="0"/>
    <x v="8"/>
    <x v="1"/>
    <x v="0"/>
    <m/>
    <m/>
    <m/>
    <m/>
    <m/>
    <m/>
    <n v="3075"/>
  </r>
  <r>
    <x v="19"/>
    <x v="0"/>
    <x v="8"/>
    <x v="2"/>
    <x v="0"/>
    <m/>
    <m/>
    <m/>
    <m/>
    <m/>
    <m/>
    <n v="2760"/>
  </r>
  <r>
    <x v="19"/>
    <x v="0"/>
    <x v="327"/>
    <x v="5"/>
    <x v="0"/>
    <m/>
    <m/>
    <m/>
    <m/>
    <m/>
    <m/>
    <n v="509"/>
  </r>
  <r>
    <x v="19"/>
    <x v="0"/>
    <x v="327"/>
    <x v="0"/>
    <x v="0"/>
    <m/>
    <m/>
    <m/>
    <m/>
    <m/>
    <m/>
    <n v="8205"/>
  </r>
  <r>
    <x v="19"/>
    <x v="0"/>
    <x v="327"/>
    <x v="1"/>
    <x v="0"/>
    <m/>
    <m/>
    <m/>
    <m/>
    <m/>
    <m/>
    <n v="3177"/>
  </r>
  <r>
    <x v="19"/>
    <x v="0"/>
    <x v="327"/>
    <x v="2"/>
    <x v="0"/>
    <m/>
    <m/>
    <m/>
    <m/>
    <m/>
    <m/>
    <n v="390"/>
  </r>
  <r>
    <x v="19"/>
    <x v="0"/>
    <x v="328"/>
    <x v="2"/>
    <x v="0"/>
    <m/>
    <m/>
    <m/>
    <m/>
    <m/>
    <m/>
    <n v="0"/>
  </r>
  <r>
    <x v="19"/>
    <x v="0"/>
    <x v="329"/>
    <x v="2"/>
    <x v="0"/>
    <m/>
    <m/>
    <m/>
    <m/>
    <m/>
    <m/>
    <n v="0"/>
  </r>
  <r>
    <x v="19"/>
    <x v="0"/>
    <x v="330"/>
    <x v="2"/>
    <x v="0"/>
    <m/>
    <m/>
    <m/>
    <m/>
    <m/>
    <m/>
    <n v="0"/>
  </r>
  <r>
    <x v="19"/>
    <x v="0"/>
    <x v="78"/>
    <x v="5"/>
    <x v="0"/>
    <m/>
    <m/>
    <m/>
    <m/>
    <m/>
    <m/>
    <n v="53"/>
  </r>
  <r>
    <x v="19"/>
    <x v="0"/>
    <x v="78"/>
    <x v="0"/>
    <x v="0"/>
    <m/>
    <m/>
    <m/>
    <m/>
    <m/>
    <m/>
    <n v="2558"/>
  </r>
  <r>
    <x v="19"/>
    <x v="0"/>
    <x v="78"/>
    <x v="1"/>
    <x v="0"/>
    <m/>
    <m/>
    <m/>
    <m/>
    <m/>
    <m/>
    <n v="533"/>
  </r>
  <r>
    <x v="19"/>
    <x v="0"/>
    <x v="78"/>
    <x v="3"/>
    <x v="0"/>
    <m/>
    <m/>
    <m/>
    <m/>
    <m/>
    <m/>
    <n v="13"/>
  </r>
  <r>
    <x v="19"/>
    <x v="0"/>
    <x v="78"/>
    <x v="2"/>
    <x v="0"/>
    <m/>
    <m/>
    <m/>
    <m/>
    <m/>
    <m/>
    <n v="40"/>
  </r>
  <r>
    <x v="19"/>
    <x v="0"/>
    <x v="101"/>
    <x v="5"/>
    <x v="0"/>
    <m/>
    <m/>
    <m/>
    <m/>
    <m/>
    <m/>
    <n v="366"/>
  </r>
  <r>
    <x v="19"/>
    <x v="0"/>
    <x v="101"/>
    <x v="0"/>
    <x v="0"/>
    <m/>
    <m/>
    <m/>
    <m/>
    <m/>
    <m/>
    <n v="1488"/>
  </r>
  <r>
    <x v="19"/>
    <x v="0"/>
    <x v="101"/>
    <x v="1"/>
    <x v="0"/>
    <m/>
    <m/>
    <m/>
    <m/>
    <m/>
    <m/>
    <n v="447"/>
  </r>
  <r>
    <x v="19"/>
    <x v="0"/>
    <x v="101"/>
    <x v="2"/>
    <x v="0"/>
    <m/>
    <m/>
    <m/>
    <m/>
    <m/>
    <m/>
    <n v="0"/>
  </r>
  <r>
    <x v="19"/>
    <x v="0"/>
    <x v="32"/>
    <x v="5"/>
    <x v="0"/>
    <m/>
    <m/>
    <m/>
    <m/>
    <m/>
    <m/>
    <n v="138"/>
  </r>
  <r>
    <x v="19"/>
    <x v="0"/>
    <x v="32"/>
    <x v="0"/>
    <x v="0"/>
    <m/>
    <m/>
    <m/>
    <m/>
    <m/>
    <m/>
    <n v="13334"/>
  </r>
  <r>
    <x v="19"/>
    <x v="0"/>
    <x v="32"/>
    <x v="2"/>
    <x v="0"/>
    <m/>
    <m/>
    <m/>
    <m/>
    <m/>
    <m/>
    <n v="420"/>
  </r>
  <r>
    <x v="19"/>
    <x v="0"/>
    <x v="132"/>
    <x v="0"/>
    <x v="0"/>
    <m/>
    <m/>
    <m/>
    <m/>
    <m/>
    <m/>
    <n v="581"/>
  </r>
  <r>
    <x v="19"/>
    <x v="0"/>
    <x v="132"/>
    <x v="2"/>
    <x v="0"/>
    <m/>
    <m/>
    <m/>
    <m/>
    <m/>
    <m/>
    <n v="0"/>
  </r>
  <r>
    <x v="19"/>
    <x v="0"/>
    <x v="162"/>
    <x v="0"/>
    <x v="0"/>
    <m/>
    <m/>
    <m/>
    <m/>
    <m/>
    <m/>
    <n v="196"/>
  </r>
  <r>
    <x v="19"/>
    <x v="0"/>
    <x v="162"/>
    <x v="2"/>
    <x v="0"/>
    <m/>
    <m/>
    <m/>
    <m/>
    <m/>
    <m/>
    <n v="30"/>
  </r>
  <r>
    <x v="19"/>
    <x v="0"/>
    <x v="18"/>
    <x v="5"/>
    <x v="0"/>
    <m/>
    <m/>
    <m/>
    <m/>
    <m/>
    <m/>
    <n v="1361"/>
  </r>
  <r>
    <x v="19"/>
    <x v="0"/>
    <x v="18"/>
    <x v="0"/>
    <x v="0"/>
    <m/>
    <m/>
    <m/>
    <m/>
    <m/>
    <m/>
    <n v="21133"/>
  </r>
  <r>
    <x v="19"/>
    <x v="0"/>
    <x v="18"/>
    <x v="1"/>
    <x v="0"/>
    <m/>
    <m/>
    <m/>
    <m/>
    <m/>
    <m/>
    <n v="3822"/>
  </r>
  <r>
    <x v="19"/>
    <x v="0"/>
    <x v="18"/>
    <x v="4"/>
    <x v="0"/>
    <m/>
    <m/>
    <m/>
    <m/>
    <m/>
    <m/>
    <n v="217"/>
  </r>
  <r>
    <x v="19"/>
    <x v="0"/>
    <x v="18"/>
    <x v="2"/>
    <x v="0"/>
    <m/>
    <m/>
    <m/>
    <m/>
    <m/>
    <m/>
    <n v="2729"/>
  </r>
  <r>
    <x v="19"/>
    <x v="0"/>
    <x v="46"/>
    <x v="5"/>
    <x v="0"/>
    <m/>
    <m/>
    <m/>
    <m/>
    <m/>
    <m/>
    <n v="321"/>
  </r>
  <r>
    <x v="19"/>
    <x v="0"/>
    <x v="46"/>
    <x v="0"/>
    <x v="0"/>
    <m/>
    <m/>
    <m/>
    <m/>
    <m/>
    <m/>
    <n v="8330"/>
  </r>
  <r>
    <x v="19"/>
    <x v="0"/>
    <x v="46"/>
    <x v="1"/>
    <x v="0"/>
    <m/>
    <m/>
    <m/>
    <m/>
    <m/>
    <m/>
    <n v="5583"/>
  </r>
  <r>
    <x v="19"/>
    <x v="0"/>
    <x v="46"/>
    <x v="2"/>
    <x v="0"/>
    <m/>
    <m/>
    <m/>
    <m/>
    <m/>
    <m/>
    <n v="1586"/>
  </r>
  <r>
    <x v="19"/>
    <x v="0"/>
    <x v="143"/>
    <x v="2"/>
    <x v="0"/>
    <m/>
    <m/>
    <m/>
    <m/>
    <m/>
    <m/>
    <n v="0"/>
  </r>
  <r>
    <x v="19"/>
    <x v="0"/>
    <x v="208"/>
    <x v="2"/>
    <x v="0"/>
    <m/>
    <m/>
    <m/>
    <m/>
    <m/>
    <m/>
    <n v="0"/>
  </r>
  <r>
    <x v="19"/>
    <x v="0"/>
    <x v="31"/>
    <x v="5"/>
    <x v="0"/>
    <m/>
    <m/>
    <m/>
    <m/>
    <m/>
    <m/>
    <n v="299"/>
  </r>
  <r>
    <x v="19"/>
    <x v="0"/>
    <x v="31"/>
    <x v="0"/>
    <x v="0"/>
    <m/>
    <m/>
    <m/>
    <m/>
    <m/>
    <m/>
    <n v="19965"/>
  </r>
  <r>
    <x v="19"/>
    <x v="0"/>
    <x v="31"/>
    <x v="1"/>
    <x v="0"/>
    <m/>
    <m/>
    <m/>
    <m/>
    <m/>
    <m/>
    <n v="2706"/>
  </r>
  <r>
    <x v="19"/>
    <x v="0"/>
    <x v="31"/>
    <x v="4"/>
    <x v="0"/>
    <m/>
    <m/>
    <m/>
    <m/>
    <m/>
    <m/>
    <n v="1"/>
  </r>
  <r>
    <x v="19"/>
    <x v="0"/>
    <x v="31"/>
    <x v="2"/>
    <x v="0"/>
    <m/>
    <m/>
    <m/>
    <m/>
    <m/>
    <m/>
    <n v="622"/>
  </r>
  <r>
    <x v="19"/>
    <x v="0"/>
    <x v="96"/>
    <x v="5"/>
    <x v="0"/>
    <m/>
    <m/>
    <m/>
    <m/>
    <m/>
    <m/>
    <n v="44"/>
  </r>
  <r>
    <x v="19"/>
    <x v="0"/>
    <x v="96"/>
    <x v="0"/>
    <x v="0"/>
    <m/>
    <m/>
    <m/>
    <m/>
    <m/>
    <m/>
    <n v="2404"/>
  </r>
  <r>
    <x v="19"/>
    <x v="0"/>
    <x v="96"/>
    <x v="2"/>
    <x v="0"/>
    <m/>
    <m/>
    <m/>
    <m/>
    <m/>
    <m/>
    <n v="0"/>
  </r>
  <r>
    <x v="19"/>
    <x v="0"/>
    <x v="54"/>
    <x v="5"/>
    <x v="0"/>
    <m/>
    <m/>
    <m/>
    <m/>
    <m/>
    <m/>
    <n v="90"/>
  </r>
  <r>
    <x v="19"/>
    <x v="0"/>
    <x v="54"/>
    <x v="0"/>
    <x v="0"/>
    <m/>
    <m/>
    <m/>
    <m/>
    <m/>
    <m/>
    <n v="13013"/>
  </r>
  <r>
    <x v="19"/>
    <x v="0"/>
    <x v="54"/>
    <x v="1"/>
    <x v="0"/>
    <m/>
    <m/>
    <m/>
    <m/>
    <m/>
    <m/>
    <n v="831"/>
  </r>
  <r>
    <x v="19"/>
    <x v="0"/>
    <x v="54"/>
    <x v="2"/>
    <x v="0"/>
    <m/>
    <m/>
    <m/>
    <m/>
    <m/>
    <m/>
    <n v="394"/>
  </r>
  <r>
    <x v="19"/>
    <x v="0"/>
    <x v="103"/>
    <x v="5"/>
    <x v="0"/>
    <m/>
    <m/>
    <m/>
    <m/>
    <m/>
    <m/>
    <n v="36"/>
  </r>
  <r>
    <x v="19"/>
    <x v="0"/>
    <x v="103"/>
    <x v="0"/>
    <x v="0"/>
    <m/>
    <m/>
    <m/>
    <m/>
    <m/>
    <m/>
    <n v="338"/>
  </r>
  <r>
    <x v="19"/>
    <x v="0"/>
    <x v="103"/>
    <x v="1"/>
    <x v="0"/>
    <m/>
    <m/>
    <m/>
    <m/>
    <m/>
    <m/>
    <n v="278"/>
  </r>
  <r>
    <x v="19"/>
    <x v="0"/>
    <x v="103"/>
    <x v="2"/>
    <x v="0"/>
    <m/>
    <m/>
    <m/>
    <m/>
    <m/>
    <m/>
    <n v="17"/>
  </r>
  <r>
    <x v="19"/>
    <x v="0"/>
    <x v="196"/>
    <x v="2"/>
    <x v="0"/>
    <m/>
    <m/>
    <m/>
    <m/>
    <m/>
    <m/>
    <n v="0"/>
  </r>
  <r>
    <x v="19"/>
    <x v="5"/>
    <x v="89"/>
    <x v="5"/>
    <x v="0"/>
    <m/>
    <m/>
    <m/>
    <m/>
    <m/>
    <m/>
    <n v="916"/>
  </r>
  <r>
    <x v="19"/>
    <x v="5"/>
    <x v="89"/>
    <x v="0"/>
    <x v="0"/>
    <m/>
    <m/>
    <m/>
    <m/>
    <m/>
    <m/>
    <n v="2535"/>
  </r>
  <r>
    <x v="19"/>
    <x v="5"/>
    <x v="89"/>
    <x v="1"/>
    <x v="0"/>
    <m/>
    <m/>
    <m/>
    <m/>
    <m/>
    <m/>
    <n v="1510"/>
  </r>
  <r>
    <x v="19"/>
    <x v="5"/>
    <x v="89"/>
    <x v="4"/>
    <x v="0"/>
    <m/>
    <m/>
    <m/>
    <m/>
    <m/>
    <m/>
    <n v="1050"/>
  </r>
  <r>
    <x v="19"/>
    <x v="5"/>
    <x v="89"/>
    <x v="3"/>
    <x v="0"/>
    <m/>
    <m/>
    <m/>
    <m/>
    <m/>
    <m/>
    <n v="771"/>
  </r>
  <r>
    <x v="19"/>
    <x v="5"/>
    <x v="89"/>
    <x v="2"/>
    <x v="0"/>
    <m/>
    <m/>
    <m/>
    <m/>
    <m/>
    <m/>
    <n v="5402"/>
  </r>
  <r>
    <x v="19"/>
    <x v="5"/>
    <x v="69"/>
    <x v="5"/>
    <x v="0"/>
    <m/>
    <m/>
    <m/>
    <m/>
    <m/>
    <m/>
    <n v="1830"/>
  </r>
  <r>
    <x v="19"/>
    <x v="5"/>
    <x v="69"/>
    <x v="0"/>
    <x v="0"/>
    <m/>
    <m/>
    <m/>
    <m/>
    <m/>
    <m/>
    <n v="15161"/>
  </r>
  <r>
    <x v="19"/>
    <x v="5"/>
    <x v="69"/>
    <x v="1"/>
    <x v="0"/>
    <m/>
    <m/>
    <m/>
    <m/>
    <m/>
    <m/>
    <n v="7263"/>
  </r>
  <r>
    <x v="19"/>
    <x v="5"/>
    <x v="69"/>
    <x v="4"/>
    <x v="0"/>
    <m/>
    <m/>
    <m/>
    <m/>
    <m/>
    <m/>
    <n v="339"/>
  </r>
  <r>
    <x v="19"/>
    <x v="5"/>
    <x v="69"/>
    <x v="3"/>
    <x v="0"/>
    <m/>
    <m/>
    <m/>
    <m/>
    <m/>
    <m/>
    <n v="1509"/>
  </r>
  <r>
    <x v="19"/>
    <x v="5"/>
    <x v="69"/>
    <x v="2"/>
    <x v="0"/>
    <m/>
    <m/>
    <m/>
    <m/>
    <m/>
    <m/>
    <n v="14870"/>
  </r>
  <r>
    <x v="19"/>
    <x v="5"/>
    <x v="33"/>
    <x v="5"/>
    <x v="0"/>
    <m/>
    <m/>
    <m/>
    <m/>
    <m/>
    <m/>
    <n v="3935"/>
  </r>
  <r>
    <x v="19"/>
    <x v="5"/>
    <x v="33"/>
    <x v="0"/>
    <x v="0"/>
    <m/>
    <m/>
    <m/>
    <m/>
    <m/>
    <m/>
    <n v="24195"/>
  </r>
  <r>
    <x v="19"/>
    <x v="5"/>
    <x v="33"/>
    <x v="1"/>
    <x v="0"/>
    <m/>
    <m/>
    <m/>
    <m/>
    <m/>
    <m/>
    <n v="10130"/>
  </r>
  <r>
    <x v="19"/>
    <x v="5"/>
    <x v="33"/>
    <x v="4"/>
    <x v="0"/>
    <m/>
    <m/>
    <m/>
    <m/>
    <m/>
    <m/>
    <n v="2562"/>
  </r>
  <r>
    <x v="19"/>
    <x v="5"/>
    <x v="33"/>
    <x v="3"/>
    <x v="0"/>
    <m/>
    <m/>
    <m/>
    <m/>
    <m/>
    <m/>
    <n v="1539"/>
  </r>
  <r>
    <x v="19"/>
    <x v="5"/>
    <x v="33"/>
    <x v="2"/>
    <x v="0"/>
    <m/>
    <m/>
    <m/>
    <m/>
    <m/>
    <m/>
    <n v="31024"/>
  </r>
  <r>
    <x v="19"/>
    <x v="5"/>
    <x v="39"/>
    <x v="5"/>
    <x v="0"/>
    <m/>
    <m/>
    <m/>
    <m/>
    <m/>
    <m/>
    <n v="2480"/>
  </r>
  <r>
    <x v="19"/>
    <x v="5"/>
    <x v="39"/>
    <x v="0"/>
    <x v="0"/>
    <m/>
    <m/>
    <m/>
    <m/>
    <m/>
    <m/>
    <n v="24182"/>
  </r>
  <r>
    <x v="19"/>
    <x v="5"/>
    <x v="39"/>
    <x v="1"/>
    <x v="0"/>
    <m/>
    <m/>
    <m/>
    <m/>
    <m/>
    <m/>
    <n v="7517"/>
  </r>
  <r>
    <x v="19"/>
    <x v="5"/>
    <x v="39"/>
    <x v="4"/>
    <x v="0"/>
    <m/>
    <m/>
    <m/>
    <m/>
    <m/>
    <m/>
    <n v="1104"/>
  </r>
  <r>
    <x v="19"/>
    <x v="5"/>
    <x v="39"/>
    <x v="3"/>
    <x v="0"/>
    <m/>
    <m/>
    <m/>
    <m/>
    <m/>
    <m/>
    <n v="4232"/>
  </r>
  <r>
    <x v="19"/>
    <x v="5"/>
    <x v="39"/>
    <x v="2"/>
    <x v="0"/>
    <m/>
    <m/>
    <m/>
    <m/>
    <m/>
    <m/>
    <n v="22003"/>
  </r>
  <r>
    <x v="19"/>
    <x v="5"/>
    <x v="22"/>
    <x v="5"/>
    <x v="0"/>
    <m/>
    <m/>
    <m/>
    <m/>
    <m/>
    <m/>
    <n v="1079"/>
  </r>
  <r>
    <x v="19"/>
    <x v="5"/>
    <x v="22"/>
    <x v="0"/>
    <x v="0"/>
    <m/>
    <m/>
    <m/>
    <m/>
    <m/>
    <m/>
    <n v="17191"/>
  </r>
  <r>
    <x v="19"/>
    <x v="5"/>
    <x v="22"/>
    <x v="1"/>
    <x v="0"/>
    <m/>
    <m/>
    <m/>
    <m/>
    <m/>
    <m/>
    <n v="6066"/>
  </r>
  <r>
    <x v="19"/>
    <x v="5"/>
    <x v="22"/>
    <x v="4"/>
    <x v="0"/>
    <m/>
    <m/>
    <m/>
    <m/>
    <m/>
    <m/>
    <n v="460"/>
  </r>
  <r>
    <x v="19"/>
    <x v="5"/>
    <x v="22"/>
    <x v="3"/>
    <x v="0"/>
    <m/>
    <m/>
    <m/>
    <m/>
    <m/>
    <m/>
    <n v="6250"/>
  </r>
  <r>
    <x v="19"/>
    <x v="5"/>
    <x v="22"/>
    <x v="2"/>
    <x v="0"/>
    <m/>
    <m/>
    <m/>
    <m/>
    <m/>
    <m/>
    <n v="22582"/>
  </r>
  <r>
    <x v="19"/>
    <x v="5"/>
    <x v="66"/>
    <x v="5"/>
    <x v="0"/>
    <m/>
    <m/>
    <m/>
    <m/>
    <m/>
    <m/>
    <n v="37"/>
  </r>
  <r>
    <x v="19"/>
    <x v="5"/>
    <x v="66"/>
    <x v="0"/>
    <x v="0"/>
    <m/>
    <m/>
    <m/>
    <m/>
    <m/>
    <m/>
    <n v="2242"/>
  </r>
  <r>
    <x v="19"/>
    <x v="5"/>
    <x v="66"/>
    <x v="1"/>
    <x v="0"/>
    <m/>
    <m/>
    <m/>
    <m/>
    <m/>
    <m/>
    <n v="239"/>
  </r>
  <r>
    <x v="19"/>
    <x v="5"/>
    <x v="66"/>
    <x v="3"/>
    <x v="0"/>
    <m/>
    <m/>
    <m/>
    <m/>
    <m/>
    <m/>
    <n v="61"/>
  </r>
  <r>
    <x v="19"/>
    <x v="5"/>
    <x v="66"/>
    <x v="2"/>
    <x v="0"/>
    <m/>
    <m/>
    <m/>
    <m/>
    <m/>
    <m/>
    <n v="4785"/>
  </r>
  <r>
    <x v="19"/>
    <x v="12"/>
    <x v="331"/>
    <x v="2"/>
    <x v="0"/>
    <m/>
    <m/>
    <m/>
    <m/>
    <m/>
    <m/>
    <n v="0"/>
  </r>
  <r>
    <x v="19"/>
    <x v="12"/>
    <x v="243"/>
    <x v="2"/>
    <x v="0"/>
    <m/>
    <m/>
    <m/>
    <m/>
    <m/>
    <m/>
    <n v="0"/>
  </r>
  <r>
    <x v="19"/>
    <x v="12"/>
    <x v="157"/>
    <x v="0"/>
    <x v="0"/>
    <m/>
    <m/>
    <m/>
    <m/>
    <m/>
    <m/>
    <n v="181"/>
  </r>
  <r>
    <x v="19"/>
    <x v="12"/>
    <x v="157"/>
    <x v="2"/>
    <x v="0"/>
    <m/>
    <m/>
    <m/>
    <m/>
    <m/>
    <m/>
    <n v="0"/>
  </r>
  <r>
    <x v="19"/>
    <x v="12"/>
    <x v="332"/>
    <x v="2"/>
    <x v="0"/>
    <m/>
    <m/>
    <m/>
    <m/>
    <m/>
    <m/>
    <n v="0"/>
  </r>
  <r>
    <x v="19"/>
    <x v="12"/>
    <x v="333"/>
    <x v="2"/>
    <x v="0"/>
    <m/>
    <m/>
    <m/>
    <m/>
    <m/>
    <m/>
    <n v="0"/>
  </r>
  <r>
    <x v="19"/>
    <x v="12"/>
    <x v="334"/>
    <x v="2"/>
    <x v="0"/>
    <m/>
    <m/>
    <m/>
    <m/>
    <m/>
    <m/>
    <n v="0"/>
  </r>
  <r>
    <x v="19"/>
    <x v="12"/>
    <x v="335"/>
    <x v="2"/>
    <x v="0"/>
    <m/>
    <m/>
    <m/>
    <m/>
    <m/>
    <m/>
    <n v="0"/>
  </r>
  <r>
    <x v="19"/>
    <x v="12"/>
    <x v="336"/>
    <x v="2"/>
    <x v="0"/>
    <m/>
    <m/>
    <m/>
    <m/>
    <m/>
    <m/>
    <n v="0"/>
  </r>
  <r>
    <x v="19"/>
    <x v="12"/>
    <x v="207"/>
    <x v="2"/>
    <x v="0"/>
    <m/>
    <m/>
    <m/>
    <m/>
    <m/>
    <m/>
    <n v="0"/>
  </r>
  <r>
    <x v="19"/>
    <x v="12"/>
    <x v="241"/>
    <x v="2"/>
    <x v="0"/>
    <m/>
    <m/>
    <m/>
    <m/>
    <m/>
    <m/>
    <n v="0"/>
  </r>
  <r>
    <x v="19"/>
    <x v="12"/>
    <x v="337"/>
    <x v="2"/>
    <x v="0"/>
    <m/>
    <m/>
    <m/>
    <m/>
    <m/>
    <m/>
    <n v="0"/>
  </r>
  <r>
    <x v="19"/>
    <x v="12"/>
    <x v="338"/>
    <x v="2"/>
    <x v="0"/>
    <m/>
    <m/>
    <m/>
    <m/>
    <m/>
    <m/>
    <n v="0"/>
  </r>
  <r>
    <x v="19"/>
    <x v="12"/>
    <x v="203"/>
    <x v="5"/>
    <x v="0"/>
    <m/>
    <m/>
    <m/>
    <m/>
    <m/>
    <m/>
    <n v="17"/>
  </r>
  <r>
    <x v="19"/>
    <x v="12"/>
    <x v="203"/>
    <x v="2"/>
    <x v="0"/>
    <m/>
    <m/>
    <m/>
    <m/>
    <m/>
    <m/>
    <n v="0"/>
  </r>
  <r>
    <x v="19"/>
    <x v="12"/>
    <x v="250"/>
    <x v="2"/>
    <x v="0"/>
    <m/>
    <m/>
    <m/>
    <m/>
    <m/>
    <m/>
    <n v="0"/>
  </r>
  <r>
    <x v="19"/>
    <x v="12"/>
    <x v="339"/>
    <x v="2"/>
    <x v="0"/>
    <m/>
    <m/>
    <m/>
    <m/>
    <m/>
    <m/>
    <n v="0"/>
  </r>
  <r>
    <x v="19"/>
    <x v="12"/>
    <x v="224"/>
    <x v="2"/>
    <x v="0"/>
    <m/>
    <m/>
    <m/>
    <m/>
    <m/>
    <m/>
    <n v="0"/>
  </r>
  <r>
    <x v="19"/>
    <x v="12"/>
    <x v="340"/>
    <x v="2"/>
    <x v="0"/>
    <m/>
    <m/>
    <m/>
    <m/>
    <m/>
    <m/>
    <n v="0"/>
  </r>
  <r>
    <x v="19"/>
    <x v="12"/>
    <x v="341"/>
    <x v="2"/>
    <x v="0"/>
    <m/>
    <m/>
    <m/>
    <m/>
    <m/>
    <m/>
    <n v="0"/>
  </r>
  <r>
    <x v="19"/>
    <x v="12"/>
    <x v="342"/>
    <x v="2"/>
    <x v="0"/>
    <m/>
    <m/>
    <m/>
    <m/>
    <m/>
    <m/>
    <n v="0"/>
  </r>
  <r>
    <x v="19"/>
    <x v="12"/>
    <x v="343"/>
    <x v="2"/>
    <x v="0"/>
    <m/>
    <m/>
    <m/>
    <m/>
    <m/>
    <m/>
    <n v="0"/>
  </r>
  <r>
    <x v="19"/>
    <x v="12"/>
    <x v="344"/>
    <x v="2"/>
    <x v="0"/>
    <m/>
    <m/>
    <m/>
    <m/>
    <m/>
    <m/>
    <n v="0"/>
  </r>
  <r>
    <x v="19"/>
    <x v="12"/>
    <x v="216"/>
    <x v="2"/>
    <x v="0"/>
    <m/>
    <m/>
    <m/>
    <m/>
    <m/>
    <m/>
    <n v="0"/>
  </r>
  <r>
    <x v="19"/>
    <x v="12"/>
    <x v="217"/>
    <x v="2"/>
    <x v="0"/>
    <m/>
    <m/>
    <m/>
    <m/>
    <m/>
    <m/>
    <n v="0"/>
  </r>
  <r>
    <x v="19"/>
    <x v="12"/>
    <x v="345"/>
    <x v="2"/>
    <x v="0"/>
    <m/>
    <m/>
    <m/>
    <m/>
    <m/>
    <m/>
    <n v="0"/>
  </r>
  <r>
    <x v="19"/>
    <x v="12"/>
    <x v="346"/>
    <x v="2"/>
    <x v="0"/>
    <m/>
    <m/>
    <m/>
    <m/>
    <m/>
    <m/>
    <n v="0"/>
  </r>
  <r>
    <x v="19"/>
    <x v="12"/>
    <x v="347"/>
    <x v="2"/>
    <x v="0"/>
    <m/>
    <m/>
    <m/>
    <m/>
    <m/>
    <m/>
    <n v="0"/>
  </r>
  <r>
    <x v="19"/>
    <x v="12"/>
    <x v="348"/>
    <x v="2"/>
    <x v="0"/>
    <m/>
    <m/>
    <m/>
    <m/>
    <m/>
    <m/>
    <n v="0"/>
  </r>
  <r>
    <x v="19"/>
    <x v="12"/>
    <x v="349"/>
    <x v="2"/>
    <x v="0"/>
    <m/>
    <m/>
    <m/>
    <m/>
    <m/>
    <m/>
    <n v="0"/>
  </r>
  <r>
    <x v="19"/>
    <x v="12"/>
    <x v="350"/>
    <x v="2"/>
    <x v="0"/>
    <m/>
    <m/>
    <m/>
    <m/>
    <m/>
    <m/>
    <n v="0"/>
  </r>
  <r>
    <x v="19"/>
    <x v="12"/>
    <x v="351"/>
    <x v="2"/>
    <x v="0"/>
    <m/>
    <m/>
    <m/>
    <m/>
    <m/>
    <m/>
    <n v="0"/>
  </r>
  <r>
    <x v="19"/>
    <x v="12"/>
    <x v="218"/>
    <x v="2"/>
    <x v="0"/>
    <m/>
    <m/>
    <m/>
    <m/>
    <m/>
    <m/>
    <n v="0"/>
  </r>
  <r>
    <x v="19"/>
    <x v="12"/>
    <x v="244"/>
    <x v="0"/>
    <x v="0"/>
    <m/>
    <m/>
    <m/>
    <m/>
    <m/>
    <m/>
    <n v="91"/>
  </r>
  <r>
    <x v="19"/>
    <x v="12"/>
    <x v="244"/>
    <x v="2"/>
    <x v="0"/>
    <m/>
    <m/>
    <m/>
    <m/>
    <m/>
    <m/>
    <n v="0"/>
  </r>
  <r>
    <x v="19"/>
    <x v="12"/>
    <x v="199"/>
    <x v="2"/>
    <x v="0"/>
    <m/>
    <m/>
    <m/>
    <m/>
    <m/>
    <m/>
    <n v="0"/>
  </r>
  <r>
    <x v="19"/>
    <x v="12"/>
    <x v="156"/>
    <x v="5"/>
    <x v="0"/>
    <m/>
    <m/>
    <m/>
    <m/>
    <m/>
    <m/>
    <n v="1"/>
  </r>
  <r>
    <x v="19"/>
    <x v="12"/>
    <x v="156"/>
    <x v="0"/>
    <x v="0"/>
    <m/>
    <m/>
    <m/>
    <m/>
    <m/>
    <m/>
    <n v="30"/>
  </r>
  <r>
    <x v="19"/>
    <x v="12"/>
    <x v="156"/>
    <x v="1"/>
    <x v="0"/>
    <m/>
    <m/>
    <m/>
    <m/>
    <m/>
    <m/>
    <n v="54"/>
  </r>
  <r>
    <x v="19"/>
    <x v="12"/>
    <x v="156"/>
    <x v="4"/>
    <x v="0"/>
    <m/>
    <m/>
    <m/>
    <m/>
    <m/>
    <m/>
    <n v="3"/>
  </r>
  <r>
    <x v="19"/>
    <x v="12"/>
    <x v="156"/>
    <x v="2"/>
    <x v="0"/>
    <m/>
    <m/>
    <m/>
    <m/>
    <m/>
    <m/>
    <n v="1"/>
  </r>
  <r>
    <x v="19"/>
    <x v="12"/>
    <x v="352"/>
    <x v="2"/>
    <x v="0"/>
    <m/>
    <m/>
    <m/>
    <m/>
    <m/>
    <m/>
    <n v="0"/>
  </r>
  <r>
    <x v="19"/>
    <x v="12"/>
    <x v="185"/>
    <x v="2"/>
    <x v="0"/>
    <m/>
    <m/>
    <m/>
    <m/>
    <m/>
    <m/>
    <n v="0"/>
  </r>
  <r>
    <x v="19"/>
    <x v="12"/>
    <x v="260"/>
    <x v="2"/>
    <x v="0"/>
    <m/>
    <m/>
    <m/>
    <m/>
    <m/>
    <m/>
    <n v="0"/>
  </r>
  <r>
    <x v="19"/>
    <x v="12"/>
    <x v="353"/>
    <x v="2"/>
    <x v="0"/>
    <m/>
    <m/>
    <m/>
    <m/>
    <m/>
    <m/>
    <n v="0"/>
  </r>
  <r>
    <x v="19"/>
    <x v="12"/>
    <x v="219"/>
    <x v="2"/>
    <x v="0"/>
    <m/>
    <m/>
    <m/>
    <m/>
    <m/>
    <m/>
    <n v="0"/>
  </r>
  <r>
    <x v="19"/>
    <x v="12"/>
    <x v="354"/>
    <x v="2"/>
    <x v="0"/>
    <m/>
    <m/>
    <m/>
    <m/>
    <m/>
    <m/>
    <n v="0"/>
  </r>
  <r>
    <x v="19"/>
    <x v="12"/>
    <x v="355"/>
    <x v="2"/>
    <x v="0"/>
    <m/>
    <m/>
    <m/>
    <m/>
    <m/>
    <m/>
    <n v="0"/>
  </r>
  <r>
    <x v="19"/>
    <x v="12"/>
    <x v="234"/>
    <x v="2"/>
    <x v="0"/>
    <m/>
    <m/>
    <m/>
    <m/>
    <m/>
    <m/>
    <n v="0"/>
  </r>
  <r>
    <x v="19"/>
    <x v="12"/>
    <x v="356"/>
    <x v="2"/>
    <x v="0"/>
    <m/>
    <m/>
    <m/>
    <m/>
    <m/>
    <m/>
    <n v="0"/>
  </r>
  <r>
    <x v="19"/>
    <x v="4"/>
    <x v="36"/>
    <x v="5"/>
    <x v="0"/>
    <m/>
    <m/>
    <m/>
    <m/>
    <m/>
    <m/>
    <n v="135"/>
  </r>
  <r>
    <x v="19"/>
    <x v="4"/>
    <x v="36"/>
    <x v="0"/>
    <x v="0"/>
    <m/>
    <m/>
    <m/>
    <m/>
    <m/>
    <m/>
    <n v="19586"/>
  </r>
  <r>
    <x v="19"/>
    <x v="4"/>
    <x v="36"/>
    <x v="1"/>
    <x v="0"/>
    <m/>
    <m/>
    <m/>
    <m/>
    <m/>
    <m/>
    <n v="5135"/>
  </r>
  <r>
    <x v="19"/>
    <x v="4"/>
    <x v="36"/>
    <x v="4"/>
    <x v="0"/>
    <m/>
    <m/>
    <m/>
    <m/>
    <m/>
    <m/>
    <n v="1219"/>
  </r>
  <r>
    <x v="19"/>
    <x v="4"/>
    <x v="36"/>
    <x v="3"/>
    <x v="0"/>
    <m/>
    <m/>
    <m/>
    <m/>
    <m/>
    <m/>
    <n v="1413"/>
  </r>
  <r>
    <x v="19"/>
    <x v="4"/>
    <x v="36"/>
    <x v="2"/>
    <x v="0"/>
    <m/>
    <m/>
    <m/>
    <m/>
    <m/>
    <m/>
    <n v="17230"/>
  </r>
  <r>
    <x v="19"/>
    <x v="4"/>
    <x v="57"/>
    <x v="5"/>
    <x v="0"/>
    <m/>
    <m/>
    <m/>
    <m/>
    <m/>
    <m/>
    <n v="1338"/>
  </r>
  <r>
    <x v="19"/>
    <x v="4"/>
    <x v="57"/>
    <x v="0"/>
    <x v="0"/>
    <m/>
    <m/>
    <m/>
    <m/>
    <m/>
    <m/>
    <n v="6329"/>
  </r>
  <r>
    <x v="19"/>
    <x v="4"/>
    <x v="57"/>
    <x v="1"/>
    <x v="0"/>
    <m/>
    <m/>
    <m/>
    <m/>
    <m/>
    <m/>
    <n v="1000"/>
  </r>
  <r>
    <x v="19"/>
    <x v="4"/>
    <x v="57"/>
    <x v="4"/>
    <x v="0"/>
    <m/>
    <m/>
    <m/>
    <m/>
    <m/>
    <m/>
    <n v="406"/>
  </r>
  <r>
    <x v="19"/>
    <x v="4"/>
    <x v="57"/>
    <x v="3"/>
    <x v="0"/>
    <m/>
    <m/>
    <m/>
    <m/>
    <m/>
    <m/>
    <n v="976"/>
  </r>
  <r>
    <x v="19"/>
    <x v="4"/>
    <x v="57"/>
    <x v="2"/>
    <x v="0"/>
    <m/>
    <m/>
    <m/>
    <m/>
    <m/>
    <m/>
    <n v="7878"/>
  </r>
  <r>
    <x v="19"/>
    <x v="4"/>
    <x v="35"/>
    <x v="5"/>
    <x v="0"/>
    <m/>
    <m/>
    <m/>
    <m/>
    <m/>
    <m/>
    <n v="3919"/>
  </r>
  <r>
    <x v="19"/>
    <x v="4"/>
    <x v="35"/>
    <x v="0"/>
    <x v="0"/>
    <m/>
    <m/>
    <m/>
    <m/>
    <m/>
    <m/>
    <n v="18336"/>
  </r>
  <r>
    <x v="19"/>
    <x v="4"/>
    <x v="35"/>
    <x v="1"/>
    <x v="0"/>
    <m/>
    <m/>
    <m/>
    <m/>
    <m/>
    <m/>
    <n v="6692"/>
  </r>
  <r>
    <x v="19"/>
    <x v="4"/>
    <x v="35"/>
    <x v="4"/>
    <x v="0"/>
    <m/>
    <m/>
    <m/>
    <m/>
    <m/>
    <m/>
    <n v="1257"/>
  </r>
  <r>
    <x v="19"/>
    <x v="4"/>
    <x v="35"/>
    <x v="3"/>
    <x v="0"/>
    <m/>
    <m/>
    <m/>
    <m/>
    <m/>
    <m/>
    <n v="2008"/>
  </r>
  <r>
    <x v="19"/>
    <x v="4"/>
    <x v="35"/>
    <x v="2"/>
    <x v="0"/>
    <m/>
    <m/>
    <m/>
    <m/>
    <m/>
    <m/>
    <n v="23093"/>
  </r>
  <r>
    <x v="19"/>
    <x v="4"/>
    <x v="34"/>
    <x v="5"/>
    <x v="0"/>
    <m/>
    <m/>
    <m/>
    <m/>
    <m/>
    <m/>
    <n v="1533"/>
  </r>
  <r>
    <x v="19"/>
    <x v="4"/>
    <x v="34"/>
    <x v="0"/>
    <x v="0"/>
    <m/>
    <m/>
    <m/>
    <m/>
    <m/>
    <m/>
    <n v="19633"/>
  </r>
  <r>
    <x v="19"/>
    <x v="4"/>
    <x v="34"/>
    <x v="1"/>
    <x v="0"/>
    <m/>
    <m/>
    <m/>
    <m/>
    <m/>
    <m/>
    <n v="5016"/>
  </r>
  <r>
    <x v="19"/>
    <x v="4"/>
    <x v="34"/>
    <x v="4"/>
    <x v="0"/>
    <m/>
    <m/>
    <m/>
    <m/>
    <m/>
    <m/>
    <n v="1667"/>
  </r>
  <r>
    <x v="19"/>
    <x v="4"/>
    <x v="34"/>
    <x v="3"/>
    <x v="0"/>
    <m/>
    <m/>
    <m/>
    <m/>
    <m/>
    <m/>
    <n v="1295"/>
  </r>
  <r>
    <x v="19"/>
    <x v="4"/>
    <x v="34"/>
    <x v="2"/>
    <x v="0"/>
    <m/>
    <m/>
    <m/>
    <m/>
    <m/>
    <m/>
    <n v="21625"/>
  </r>
  <r>
    <x v="19"/>
    <x v="4"/>
    <x v="155"/>
    <x v="2"/>
    <x v="0"/>
    <m/>
    <m/>
    <m/>
    <m/>
    <m/>
    <m/>
    <n v="355"/>
  </r>
  <r>
    <x v="19"/>
    <x v="4"/>
    <x v="65"/>
    <x v="5"/>
    <x v="0"/>
    <m/>
    <m/>
    <m/>
    <m/>
    <m/>
    <m/>
    <n v="35"/>
  </r>
  <r>
    <x v="19"/>
    <x v="4"/>
    <x v="65"/>
    <x v="0"/>
    <x v="0"/>
    <m/>
    <m/>
    <m/>
    <m/>
    <m/>
    <m/>
    <n v="11409"/>
  </r>
  <r>
    <x v="19"/>
    <x v="4"/>
    <x v="65"/>
    <x v="1"/>
    <x v="0"/>
    <m/>
    <m/>
    <m/>
    <m/>
    <m/>
    <m/>
    <n v="2213"/>
  </r>
  <r>
    <x v="19"/>
    <x v="4"/>
    <x v="65"/>
    <x v="4"/>
    <x v="0"/>
    <m/>
    <m/>
    <m/>
    <m/>
    <m/>
    <m/>
    <n v="353"/>
  </r>
  <r>
    <x v="19"/>
    <x v="4"/>
    <x v="65"/>
    <x v="3"/>
    <x v="0"/>
    <m/>
    <m/>
    <m/>
    <m/>
    <m/>
    <m/>
    <n v="865"/>
  </r>
  <r>
    <x v="19"/>
    <x v="4"/>
    <x v="65"/>
    <x v="2"/>
    <x v="0"/>
    <m/>
    <m/>
    <m/>
    <m/>
    <m/>
    <m/>
    <n v="12010"/>
  </r>
  <r>
    <x v="19"/>
    <x v="4"/>
    <x v="357"/>
    <x v="5"/>
    <x v="0"/>
    <m/>
    <m/>
    <m/>
    <m/>
    <m/>
    <m/>
    <n v="473"/>
  </r>
  <r>
    <x v="19"/>
    <x v="4"/>
    <x v="357"/>
    <x v="0"/>
    <x v="0"/>
    <m/>
    <m/>
    <m/>
    <m/>
    <m/>
    <m/>
    <n v="9674"/>
  </r>
  <r>
    <x v="19"/>
    <x v="4"/>
    <x v="357"/>
    <x v="1"/>
    <x v="0"/>
    <m/>
    <m/>
    <m/>
    <m/>
    <m/>
    <m/>
    <n v="5395"/>
  </r>
  <r>
    <x v="19"/>
    <x v="4"/>
    <x v="357"/>
    <x v="4"/>
    <x v="0"/>
    <m/>
    <m/>
    <m/>
    <m/>
    <m/>
    <m/>
    <n v="412"/>
  </r>
  <r>
    <x v="19"/>
    <x v="4"/>
    <x v="357"/>
    <x v="3"/>
    <x v="0"/>
    <m/>
    <m/>
    <m/>
    <m/>
    <m/>
    <m/>
    <n v="388"/>
  </r>
  <r>
    <x v="19"/>
    <x v="4"/>
    <x v="357"/>
    <x v="2"/>
    <x v="0"/>
    <m/>
    <m/>
    <m/>
    <m/>
    <m/>
    <m/>
    <n v="9149"/>
  </r>
  <r>
    <x v="19"/>
    <x v="4"/>
    <x v="45"/>
    <x v="5"/>
    <x v="0"/>
    <m/>
    <m/>
    <m/>
    <m/>
    <m/>
    <m/>
    <n v="1558"/>
  </r>
  <r>
    <x v="19"/>
    <x v="4"/>
    <x v="45"/>
    <x v="0"/>
    <x v="0"/>
    <m/>
    <m/>
    <m/>
    <m/>
    <m/>
    <m/>
    <n v="12344"/>
  </r>
  <r>
    <x v="19"/>
    <x v="4"/>
    <x v="45"/>
    <x v="1"/>
    <x v="0"/>
    <m/>
    <m/>
    <m/>
    <m/>
    <m/>
    <m/>
    <n v="4295"/>
  </r>
  <r>
    <x v="19"/>
    <x v="4"/>
    <x v="45"/>
    <x v="4"/>
    <x v="0"/>
    <m/>
    <m/>
    <m/>
    <m/>
    <m/>
    <m/>
    <n v="109"/>
  </r>
  <r>
    <x v="19"/>
    <x v="4"/>
    <x v="45"/>
    <x v="3"/>
    <x v="0"/>
    <m/>
    <m/>
    <m/>
    <m/>
    <m/>
    <m/>
    <n v="157"/>
  </r>
  <r>
    <x v="19"/>
    <x v="4"/>
    <x v="45"/>
    <x v="2"/>
    <x v="0"/>
    <m/>
    <m/>
    <m/>
    <m/>
    <m/>
    <m/>
    <n v="5380"/>
  </r>
  <r>
    <x v="19"/>
    <x v="4"/>
    <x v="27"/>
    <x v="5"/>
    <x v="0"/>
    <m/>
    <m/>
    <m/>
    <m/>
    <m/>
    <m/>
    <n v="7845"/>
  </r>
  <r>
    <x v="19"/>
    <x v="4"/>
    <x v="27"/>
    <x v="0"/>
    <x v="0"/>
    <m/>
    <m/>
    <m/>
    <m/>
    <m/>
    <m/>
    <n v="83392"/>
  </r>
  <r>
    <x v="19"/>
    <x v="4"/>
    <x v="27"/>
    <x v="1"/>
    <x v="0"/>
    <m/>
    <m/>
    <m/>
    <m/>
    <m/>
    <m/>
    <n v="43448"/>
  </r>
  <r>
    <x v="19"/>
    <x v="4"/>
    <x v="27"/>
    <x v="4"/>
    <x v="0"/>
    <m/>
    <m/>
    <m/>
    <m/>
    <m/>
    <m/>
    <n v="2259"/>
  </r>
  <r>
    <x v="19"/>
    <x v="4"/>
    <x v="27"/>
    <x v="3"/>
    <x v="0"/>
    <m/>
    <m/>
    <m/>
    <m/>
    <m/>
    <m/>
    <n v="1554"/>
  </r>
  <r>
    <x v="19"/>
    <x v="4"/>
    <x v="27"/>
    <x v="2"/>
    <x v="0"/>
    <m/>
    <m/>
    <m/>
    <m/>
    <m/>
    <m/>
    <n v="48873"/>
  </r>
  <r>
    <x v="19"/>
    <x v="4"/>
    <x v="17"/>
    <x v="5"/>
    <x v="0"/>
    <m/>
    <m/>
    <m/>
    <m/>
    <m/>
    <m/>
    <n v="3916"/>
  </r>
  <r>
    <x v="19"/>
    <x v="4"/>
    <x v="17"/>
    <x v="0"/>
    <x v="0"/>
    <m/>
    <m/>
    <m/>
    <m/>
    <m/>
    <m/>
    <n v="37130"/>
  </r>
  <r>
    <x v="19"/>
    <x v="4"/>
    <x v="17"/>
    <x v="1"/>
    <x v="0"/>
    <m/>
    <m/>
    <m/>
    <m/>
    <m/>
    <m/>
    <n v="22131"/>
  </r>
  <r>
    <x v="19"/>
    <x v="4"/>
    <x v="17"/>
    <x v="4"/>
    <x v="0"/>
    <m/>
    <m/>
    <m/>
    <m/>
    <m/>
    <m/>
    <n v="2624"/>
  </r>
  <r>
    <x v="19"/>
    <x v="4"/>
    <x v="17"/>
    <x v="3"/>
    <x v="0"/>
    <m/>
    <m/>
    <m/>
    <m/>
    <m/>
    <m/>
    <n v="1428"/>
  </r>
  <r>
    <x v="19"/>
    <x v="4"/>
    <x v="17"/>
    <x v="2"/>
    <x v="0"/>
    <m/>
    <m/>
    <m/>
    <m/>
    <m/>
    <m/>
    <n v="27155"/>
  </r>
  <r>
    <x v="19"/>
    <x v="4"/>
    <x v="56"/>
    <x v="5"/>
    <x v="0"/>
    <m/>
    <m/>
    <m/>
    <m/>
    <m/>
    <m/>
    <n v="1155"/>
  </r>
  <r>
    <x v="19"/>
    <x v="4"/>
    <x v="56"/>
    <x v="0"/>
    <x v="0"/>
    <m/>
    <m/>
    <m/>
    <m/>
    <m/>
    <m/>
    <n v="11243"/>
  </r>
  <r>
    <x v="19"/>
    <x v="4"/>
    <x v="56"/>
    <x v="1"/>
    <x v="0"/>
    <m/>
    <m/>
    <m/>
    <m/>
    <m/>
    <m/>
    <n v="7852"/>
  </r>
  <r>
    <x v="19"/>
    <x v="4"/>
    <x v="56"/>
    <x v="4"/>
    <x v="0"/>
    <m/>
    <m/>
    <m/>
    <m/>
    <m/>
    <m/>
    <n v="211"/>
  </r>
  <r>
    <x v="19"/>
    <x v="4"/>
    <x v="56"/>
    <x v="3"/>
    <x v="0"/>
    <m/>
    <m/>
    <m/>
    <m/>
    <m/>
    <m/>
    <n v="75"/>
  </r>
  <r>
    <x v="19"/>
    <x v="4"/>
    <x v="56"/>
    <x v="2"/>
    <x v="0"/>
    <m/>
    <m/>
    <m/>
    <m/>
    <m/>
    <m/>
    <n v="9540"/>
  </r>
  <r>
    <x v="19"/>
    <x v="4"/>
    <x v="73"/>
    <x v="5"/>
    <x v="0"/>
    <m/>
    <m/>
    <m/>
    <m/>
    <m/>
    <m/>
    <n v="905"/>
  </r>
  <r>
    <x v="19"/>
    <x v="4"/>
    <x v="73"/>
    <x v="0"/>
    <x v="0"/>
    <m/>
    <m/>
    <m/>
    <m/>
    <m/>
    <m/>
    <n v="4713"/>
  </r>
  <r>
    <x v="19"/>
    <x v="4"/>
    <x v="73"/>
    <x v="1"/>
    <x v="0"/>
    <m/>
    <m/>
    <m/>
    <m/>
    <m/>
    <m/>
    <n v="3712"/>
  </r>
  <r>
    <x v="19"/>
    <x v="4"/>
    <x v="73"/>
    <x v="4"/>
    <x v="0"/>
    <m/>
    <m/>
    <m/>
    <m/>
    <m/>
    <m/>
    <n v="46"/>
  </r>
  <r>
    <x v="19"/>
    <x v="4"/>
    <x v="73"/>
    <x v="3"/>
    <x v="0"/>
    <m/>
    <m/>
    <m/>
    <m/>
    <m/>
    <m/>
    <n v="330"/>
  </r>
  <r>
    <x v="19"/>
    <x v="4"/>
    <x v="73"/>
    <x v="2"/>
    <x v="0"/>
    <m/>
    <m/>
    <m/>
    <m/>
    <m/>
    <m/>
    <n v="4274"/>
  </r>
  <r>
    <x v="19"/>
    <x v="11"/>
    <x v="113"/>
    <x v="2"/>
    <x v="13"/>
    <n v="125576"/>
    <m/>
    <m/>
    <m/>
    <m/>
    <n v="125576"/>
    <m/>
  </r>
  <r>
    <x v="19"/>
    <x v="11"/>
    <x v="113"/>
    <x v="2"/>
    <x v="6"/>
    <n v="216900"/>
    <m/>
    <m/>
    <m/>
    <m/>
    <n v="216900"/>
    <m/>
  </r>
  <r>
    <x v="19"/>
    <x v="11"/>
    <x v="113"/>
    <x v="0"/>
    <x v="11"/>
    <n v="322919"/>
    <m/>
    <m/>
    <m/>
    <m/>
    <n v="322919"/>
    <m/>
  </r>
  <r>
    <x v="19"/>
    <x v="11"/>
    <x v="113"/>
    <x v="1"/>
    <x v="12"/>
    <n v="180611"/>
    <m/>
    <m/>
    <m/>
    <m/>
    <n v="180611"/>
    <m/>
  </r>
  <r>
    <x v="19"/>
    <x v="11"/>
    <x v="113"/>
    <x v="6"/>
    <x v="4"/>
    <n v="0"/>
    <m/>
    <m/>
    <m/>
    <m/>
    <n v="0"/>
    <m/>
  </r>
  <r>
    <x v="19"/>
    <x v="11"/>
    <x v="113"/>
    <x v="4"/>
    <x v="7"/>
    <n v="78454"/>
    <m/>
    <m/>
    <m/>
    <m/>
    <n v="78454"/>
    <m/>
  </r>
  <r>
    <x v="19"/>
    <x v="6"/>
    <x v="108"/>
    <x v="2"/>
    <x v="13"/>
    <n v="0"/>
    <m/>
    <m/>
    <m/>
    <m/>
    <n v="0"/>
    <m/>
  </r>
  <r>
    <x v="19"/>
    <x v="6"/>
    <x v="108"/>
    <x v="2"/>
    <x v="6"/>
    <n v="66712"/>
    <m/>
    <m/>
    <m/>
    <m/>
    <n v="66712"/>
    <m/>
  </r>
  <r>
    <x v="19"/>
    <x v="6"/>
    <x v="108"/>
    <x v="0"/>
    <x v="11"/>
    <n v="1385647"/>
    <m/>
    <m/>
    <m/>
    <m/>
    <n v="1385647"/>
    <m/>
  </r>
  <r>
    <x v="19"/>
    <x v="6"/>
    <x v="108"/>
    <x v="1"/>
    <x v="12"/>
    <n v="72376"/>
    <m/>
    <m/>
    <m/>
    <m/>
    <n v="72376"/>
    <m/>
  </r>
  <r>
    <x v="19"/>
    <x v="6"/>
    <x v="108"/>
    <x v="6"/>
    <x v="4"/>
    <n v="0"/>
    <m/>
    <m/>
    <m/>
    <m/>
    <n v="0"/>
    <m/>
  </r>
  <r>
    <x v="19"/>
    <x v="6"/>
    <x v="108"/>
    <x v="4"/>
    <x v="7"/>
    <n v="0"/>
    <m/>
    <m/>
    <m/>
    <m/>
    <n v="0"/>
    <m/>
  </r>
  <r>
    <x v="19"/>
    <x v="6"/>
    <x v="91"/>
    <x v="2"/>
    <x v="13"/>
    <n v="0"/>
    <m/>
    <m/>
    <m/>
    <m/>
    <n v="0"/>
    <m/>
  </r>
  <r>
    <x v="19"/>
    <x v="6"/>
    <x v="91"/>
    <x v="2"/>
    <x v="6"/>
    <n v="29918"/>
    <m/>
    <m/>
    <m/>
    <m/>
    <n v="29918"/>
    <m/>
  </r>
  <r>
    <x v="19"/>
    <x v="6"/>
    <x v="91"/>
    <x v="0"/>
    <x v="11"/>
    <n v="860508"/>
    <m/>
    <m/>
    <m/>
    <m/>
    <n v="860508"/>
    <m/>
  </r>
  <r>
    <x v="19"/>
    <x v="6"/>
    <x v="91"/>
    <x v="1"/>
    <x v="12"/>
    <n v="583713"/>
    <m/>
    <m/>
    <m/>
    <m/>
    <n v="583713"/>
    <m/>
  </r>
  <r>
    <x v="19"/>
    <x v="6"/>
    <x v="91"/>
    <x v="6"/>
    <x v="4"/>
    <n v="0"/>
    <m/>
    <m/>
    <m/>
    <m/>
    <n v="0"/>
    <m/>
  </r>
  <r>
    <x v="19"/>
    <x v="6"/>
    <x v="91"/>
    <x v="4"/>
    <x v="7"/>
    <n v="0"/>
    <m/>
    <m/>
    <m/>
    <m/>
    <n v="0"/>
    <m/>
  </r>
  <r>
    <x v="19"/>
    <x v="6"/>
    <x v="261"/>
    <x v="2"/>
    <x v="13"/>
    <n v="0"/>
    <m/>
    <m/>
    <m/>
    <m/>
    <n v="0"/>
    <m/>
  </r>
  <r>
    <x v="19"/>
    <x v="6"/>
    <x v="261"/>
    <x v="2"/>
    <x v="6"/>
    <n v="0"/>
    <m/>
    <m/>
    <m/>
    <m/>
    <n v="0"/>
    <m/>
  </r>
  <r>
    <x v="19"/>
    <x v="6"/>
    <x v="261"/>
    <x v="0"/>
    <x v="11"/>
    <n v="2238"/>
    <m/>
    <m/>
    <m/>
    <m/>
    <n v="2238"/>
    <m/>
  </r>
  <r>
    <x v="19"/>
    <x v="6"/>
    <x v="261"/>
    <x v="1"/>
    <x v="12"/>
    <n v="0"/>
    <m/>
    <m/>
    <m/>
    <m/>
    <n v="0"/>
    <m/>
  </r>
  <r>
    <x v="19"/>
    <x v="6"/>
    <x v="261"/>
    <x v="6"/>
    <x v="4"/>
    <n v="0"/>
    <m/>
    <m/>
    <m/>
    <m/>
    <n v="0"/>
    <m/>
  </r>
  <r>
    <x v="19"/>
    <x v="6"/>
    <x v="261"/>
    <x v="4"/>
    <x v="7"/>
    <n v="0"/>
    <m/>
    <m/>
    <m/>
    <m/>
    <n v="0"/>
    <m/>
  </r>
  <r>
    <x v="19"/>
    <x v="6"/>
    <x v="160"/>
    <x v="2"/>
    <x v="13"/>
    <n v="0"/>
    <m/>
    <m/>
    <m/>
    <m/>
    <n v="0"/>
    <m/>
  </r>
  <r>
    <x v="19"/>
    <x v="6"/>
    <x v="160"/>
    <x v="2"/>
    <x v="6"/>
    <n v="0"/>
    <m/>
    <m/>
    <m/>
    <m/>
    <n v="0"/>
    <m/>
  </r>
  <r>
    <x v="19"/>
    <x v="6"/>
    <x v="160"/>
    <x v="0"/>
    <x v="11"/>
    <n v="7556"/>
    <m/>
    <m/>
    <m/>
    <m/>
    <n v="7556"/>
    <m/>
  </r>
  <r>
    <x v="19"/>
    <x v="6"/>
    <x v="160"/>
    <x v="1"/>
    <x v="12"/>
    <n v="0"/>
    <m/>
    <m/>
    <m/>
    <m/>
    <n v="0"/>
    <m/>
  </r>
  <r>
    <x v="19"/>
    <x v="6"/>
    <x v="160"/>
    <x v="6"/>
    <x v="4"/>
    <n v="0"/>
    <m/>
    <m/>
    <m/>
    <m/>
    <n v="0"/>
    <m/>
  </r>
  <r>
    <x v="19"/>
    <x v="6"/>
    <x v="160"/>
    <x v="4"/>
    <x v="7"/>
    <n v="0"/>
    <m/>
    <m/>
    <m/>
    <m/>
    <n v="0"/>
    <m/>
  </r>
  <r>
    <x v="19"/>
    <x v="6"/>
    <x v="80"/>
    <x v="2"/>
    <x v="13"/>
    <n v="0"/>
    <m/>
    <m/>
    <m/>
    <m/>
    <n v="0"/>
    <m/>
  </r>
  <r>
    <x v="19"/>
    <x v="6"/>
    <x v="80"/>
    <x v="2"/>
    <x v="6"/>
    <n v="40813"/>
    <m/>
    <m/>
    <m/>
    <m/>
    <n v="40813"/>
    <m/>
  </r>
  <r>
    <x v="19"/>
    <x v="6"/>
    <x v="80"/>
    <x v="0"/>
    <x v="11"/>
    <n v="2034859"/>
    <m/>
    <m/>
    <m/>
    <m/>
    <n v="2034859"/>
    <m/>
  </r>
  <r>
    <x v="19"/>
    <x v="6"/>
    <x v="80"/>
    <x v="1"/>
    <x v="12"/>
    <n v="6130"/>
    <m/>
    <m/>
    <m/>
    <m/>
    <n v="6130"/>
    <m/>
  </r>
  <r>
    <x v="19"/>
    <x v="6"/>
    <x v="80"/>
    <x v="6"/>
    <x v="4"/>
    <n v="0"/>
    <m/>
    <m/>
    <m/>
    <m/>
    <n v="0"/>
    <m/>
  </r>
  <r>
    <x v="19"/>
    <x v="6"/>
    <x v="80"/>
    <x v="4"/>
    <x v="7"/>
    <n v="0"/>
    <m/>
    <m/>
    <m/>
    <m/>
    <n v="0"/>
    <m/>
  </r>
  <r>
    <x v="19"/>
    <x v="6"/>
    <x v="44"/>
    <x v="2"/>
    <x v="13"/>
    <n v="0"/>
    <m/>
    <m/>
    <m/>
    <m/>
    <n v="0"/>
    <m/>
  </r>
  <r>
    <x v="19"/>
    <x v="6"/>
    <x v="44"/>
    <x v="2"/>
    <x v="6"/>
    <n v="264595"/>
    <m/>
    <m/>
    <m/>
    <m/>
    <n v="264595"/>
    <m/>
  </r>
  <r>
    <x v="19"/>
    <x v="6"/>
    <x v="44"/>
    <x v="0"/>
    <x v="11"/>
    <n v="5516823"/>
    <m/>
    <m/>
    <m/>
    <m/>
    <n v="5516823"/>
    <m/>
  </r>
  <r>
    <x v="19"/>
    <x v="6"/>
    <x v="44"/>
    <x v="1"/>
    <x v="12"/>
    <n v="408453"/>
    <m/>
    <m/>
    <m/>
    <m/>
    <n v="408453"/>
    <m/>
  </r>
  <r>
    <x v="19"/>
    <x v="6"/>
    <x v="44"/>
    <x v="6"/>
    <x v="4"/>
    <n v="0"/>
    <m/>
    <m/>
    <m/>
    <m/>
    <n v="0"/>
    <m/>
  </r>
  <r>
    <x v="19"/>
    <x v="6"/>
    <x v="44"/>
    <x v="4"/>
    <x v="7"/>
    <n v="0"/>
    <m/>
    <m/>
    <m/>
    <m/>
    <n v="0"/>
    <m/>
  </r>
  <r>
    <x v="19"/>
    <x v="6"/>
    <x v="90"/>
    <x v="2"/>
    <x v="13"/>
    <n v="0"/>
    <m/>
    <m/>
    <m/>
    <m/>
    <n v="0"/>
    <m/>
  </r>
  <r>
    <x v="19"/>
    <x v="6"/>
    <x v="90"/>
    <x v="2"/>
    <x v="6"/>
    <n v="104188"/>
    <m/>
    <m/>
    <m/>
    <m/>
    <n v="104188"/>
    <m/>
  </r>
  <r>
    <x v="19"/>
    <x v="6"/>
    <x v="90"/>
    <x v="0"/>
    <x v="11"/>
    <n v="1281182"/>
    <m/>
    <m/>
    <m/>
    <m/>
    <n v="1281182"/>
    <m/>
  </r>
  <r>
    <x v="19"/>
    <x v="6"/>
    <x v="90"/>
    <x v="1"/>
    <x v="12"/>
    <n v="164968"/>
    <m/>
    <m/>
    <m/>
    <m/>
    <n v="164968"/>
    <m/>
  </r>
  <r>
    <x v="19"/>
    <x v="6"/>
    <x v="90"/>
    <x v="6"/>
    <x v="4"/>
    <n v="0"/>
    <m/>
    <m/>
    <m/>
    <m/>
    <n v="0"/>
    <m/>
  </r>
  <r>
    <x v="19"/>
    <x v="6"/>
    <x v="90"/>
    <x v="4"/>
    <x v="7"/>
    <n v="0"/>
    <m/>
    <m/>
    <m/>
    <m/>
    <n v="0"/>
    <m/>
  </r>
  <r>
    <x v="19"/>
    <x v="6"/>
    <x v="177"/>
    <x v="2"/>
    <x v="13"/>
    <n v="0"/>
    <m/>
    <m/>
    <m/>
    <m/>
    <n v="0"/>
    <m/>
  </r>
  <r>
    <x v="19"/>
    <x v="6"/>
    <x v="177"/>
    <x v="2"/>
    <x v="6"/>
    <n v="0"/>
    <m/>
    <m/>
    <m/>
    <m/>
    <n v="0"/>
    <m/>
  </r>
  <r>
    <x v="19"/>
    <x v="6"/>
    <x v="177"/>
    <x v="0"/>
    <x v="11"/>
    <n v="126781"/>
    <m/>
    <m/>
    <m/>
    <m/>
    <n v="126781"/>
    <m/>
  </r>
  <r>
    <x v="19"/>
    <x v="6"/>
    <x v="177"/>
    <x v="1"/>
    <x v="12"/>
    <n v="22690"/>
    <m/>
    <m/>
    <m/>
    <m/>
    <n v="22690"/>
    <m/>
  </r>
  <r>
    <x v="19"/>
    <x v="6"/>
    <x v="177"/>
    <x v="6"/>
    <x v="4"/>
    <n v="0"/>
    <m/>
    <m/>
    <m/>
    <m/>
    <n v="0"/>
    <m/>
  </r>
  <r>
    <x v="19"/>
    <x v="6"/>
    <x v="177"/>
    <x v="4"/>
    <x v="7"/>
    <n v="0"/>
    <m/>
    <m/>
    <m/>
    <m/>
    <n v="0"/>
    <m/>
  </r>
  <r>
    <x v="19"/>
    <x v="6"/>
    <x v="61"/>
    <x v="2"/>
    <x v="13"/>
    <n v="0"/>
    <m/>
    <m/>
    <m/>
    <m/>
    <n v="0"/>
    <m/>
  </r>
  <r>
    <x v="19"/>
    <x v="6"/>
    <x v="61"/>
    <x v="2"/>
    <x v="6"/>
    <n v="63722"/>
    <m/>
    <m/>
    <m/>
    <m/>
    <n v="63722"/>
    <m/>
  </r>
  <r>
    <x v="19"/>
    <x v="6"/>
    <x v="61"/>
    <x v="0"/>
    <x v="11"/>
    <n v="2073343"/>
    <m/>
    <m/>
    <m/>
    <m/>
    <n v="2073343"/>
    <m/>
  </r>
  <r>
    <x v="19"/>
    <x v="6"/>
    <x v="61"/>
    <x v="1"/>
    <x v="12"/>
    <n v="490601"/>
    <m/>
    <m/>
    <m/>
    <m/>
    <n v="490601"/>
    <m/>
  </r>
  <r>
    <x v="19"/>
    <x v="6"/>
    <x v="61"/>
    <x v="6"/>
    <x v="4"/>
    <n v="0"/>
    <m/>
    <m/>
    <m/>
    <m/>
    <n v="0"/>
    <m/>
  </r>
  <r>
    <x v="19"/>
    <x v="6"/>
    <x v="61"/>
    <x v="4"/>
    <x v="7"/>
    <n v="0"/>
    <m/>
    <m/>
    <m/>
    <m/>
    <n v="0"/>
    <m/>
  </r>
  <r>
    <x v="19"/>
    <x v="6"/>
    <x v="105"/>
    <x v="2"/>
    <x v="13"/>
    <n v="0"/>
    <m/>
    <m/>
    <m/>
    <m/>
    <n v="0"/>
    <m/>
  </r>
  <r>
    <x v="19"/>
    <x v="6"/>
    <x v="105"/>
    <x v="2"/>
    <x v="6"/>
    <n v="130767"/>
    <m/>
    <m/>
    <m/>
    <m/>
    <n v="130767"/>
    <m/>
  </r>
  <r>
    <x v="19"/>
    <x v="6"/>
    <x v="105"/>
    <x v="0"/>
    <x v="11"/>
    <n v="802118"/>
    <m/>
    <m/>
    <m/>
    <m/>
    <n v="802118"/>
    <m/>
  </r>
  <r>
    <x v="19"/>
    <x v="6"/>
    <x v="105"/>
    <x v="1"/>
    <x v="12"/>
    <n v="0"/>
    <m/>
    <m/>
    <m/>
    <m/>
    <n v="0"/>
    <m/>
  </r>
  <r>
    <x v="19"/>
    <x v="6"/>
    <x v="105"/>
    <x v="6"/>
    <x v="4"/>
    <n v="0"/>
    <m/>
    <m/>
    <m/>
    <m/>
    <n v="0"/>
    <m/>
  </r>
  <r>
    <x v="19"/>
    <x v="6"/>
    <x v="105"/>
    <x v="4"/>
    <x v="7"/>
    <n v="0"/>
    <m/>
    <m/>
    <m/>
    <m/>
    <n v="0"/>
    <m/>
  </r>
  <r>
    <x v="19"/>
    <x v="6"/>
    <x v="138"/>
    <x v="2"/>
    <x v="13"/>
    <n v="0"/>
    <m/>
    <m/>
    <m/>
    <m/>
    <n v="0"/>
    <m/>
  </r>
  <r>
    <x v="19"/>
    <x v="6"/>
    <x v="138"/>
    <x v="2"/>
    <x v="6"/>
    <n v="26906"/>
    <m/>
    <m/>
    <m/>
    <m/>
    <n v="26906"/>
    <m/>
  </r>
  <r>
    <x v="19"/>
    <x v="6"/>
    <x v="138"/>
    <x v="0"/>
    <x v="11"/>
    <n v="88343"/>
    <m/>
    <m/>
    <m/>
    <m/>
    <n v="88343"/>
    <m/>
  </r>
  <r>
    <x v="19"/>
    <x v="6"/>
    <x v="138"/>
    <x v="1"/>
    <x v="12"/>
    <n v="0"/>
    <m/>
    <m/>
    <m/>
    <m/>
    <n v="0"/>
    <m/>
  </r>
  <r>
    <x v="19"/>
    <x v="6"/>
    <x v="138"/>
    <x v="6"/>
    <x v="4"/>
    <n v="0"/>
    <m/>
    <m/>
    <m/>
    <m/>
    <n v="0"/>
    <m/>
  </r>
  <r>
    <x v="19"/>
    <x v="6"/>
    <x v="138"/>
    <x v="4"/>
    <x v="7"/>
    <n v="0"/>
    <m/>
    <m/>
    <m/>
    <m/>
    <n v="0"/>
    <m/>
  </r>
  <r>
    <x v="19"/>
    <x v="8"/>
    <x v="136"/>
    <x v="2"/>
    <x v="13"/>
    <n v="0"/>
    <m/>
    <m/>
    <m/>
    <m/>
    <n v="0"/>
    <m/>
  </r>
  <r>
    <x v="19"/>
    <x v="8"/>
    <x v="136"/>
    <x v="2"/>
    <x v="6"/>
    <n v="0"/>
    <m/>
    <m/>
    <m/>
    <m/>
    <n v="0"/>
    <m/>
  </r>
  <r>
    <x v="19"/>
    <x v="8"/>
    <x v="136"/>
    <x v="0"/>
    <x v="11"/>
    <n v="103492"/>
    <m/>
    <m/>
    <m/>
    <m/>
    <n v="103492"/>
    <m/>
  </r>
  <r>
    <x v="19"/>
    <x v="8"/>
    <x v="136"/>
    <x v="1"/>
    <x v="12"/>
    <n v="0"/>
    <m/>
    <m/>
    <m/>
    <m/>
    <n v="0"/>
    <m/>
  </r>
  <r>
    <x v="19"/>
    <x v="8"/>
    <x v="136"/>
    <x v="6"/>
    <x v="4"/>
    <n v="0"/>
    <m/>
    <m/>
    <m/>
    <m/>
    <n v="0"/>
    <m/>
  </r>
  <r>
    <x v="19"/>
    <x v="8"/>
    <x v="136"/>
    <x v="4"/>
    <x v="7"/>
    <n v="0"/>
    <m/>
    <m/>
    <m/>
    <m/>
    <n v="0"/>
    <m/>
  </r>
  <r>
    <x v="19"/>
    <x v="8"/>
    <x v="182"/>
    <x v="2"/>
    <x v="13"/>
    <n v="0"/>
    <m/>
    <m/>
    <m/>
    <m/>
    <n v="0"/>
    <m/>
  </r>
  <r>
    <x v="19"/>
    <x v="8"/>
    <x v="182"/>
    <x v="2"/>
    <x v="6"/>
    <n v="0"/>
    <m/>
    <m/>
    <m/>
    <m/>
    <n v="0"/>
    <m/>
  </r>
  <r>
    <x v="19"/>
    <x v="8"/>
    <x v="182"/>
    <x v="0"/>
    <x v="11"/>
    <n v="0"/>
    <m/>
    <m/>
    <m/>
    <m/>
    <n v="0"/>
    <m/>
  </r>
  <r>
    <x v="19"/>
    <x v="8"/>
    <x v="182"/>
    <x v="1"/>
    <x v="12"/>
    <n v="16529"/>
    <m/>
    <m/>
    <m/>
    <m/>
    <n v="16529"/>
    <m/>
  </r>
  <r>
    <x v="19"/>
    <x v="8"/>
    <x v="182"/>
    <x v="6"/>
    <x v="4"/>
    <n v="0"/>
    <m/>
    <m/>
    <m/>
    <m/>
    <n v="0"/>
    <m/>
  </r>
  <r>
    <x v="19"/>
    <x v="8"/>
    <x v="182"/>
    <x v="4"/>
    <x v="7"/>
    <n v="0"/>
    <m/>
    <m/>
    <m/>
    <m/>
    <n v="0"/>
    <m/>
  </r>
  <r>
    <x v="19"/>
    <x v="8"/>
    <x v="262"/>
    <x v="2"/>
    <x v="13"/>
    <n v="0"/>
    <m/>
    <m/>
    <m/>
    <m/>
    <n v="0"/>
    <m/>
  </r>
  <r>
    <x v="19"/>
    <x v="8"/>
    <x v="262"/>
    <x v="2"/>
    <x v="6"/>
    <n v="0"/>
    <m/>
    <m/>
    <m/>
    <m/>
    <n v="0"/>
    <m/>
  </r>
  <r>
    <x v="19"/>
    <x v="8"/>
    <x v="262"/>
    <x v="0"/>
    <x v="11"/>
    <n v="26561"/>
    <m/>
    <m/>
    <m/>
    <m/>
    <n v="26561"/>
    <m/>
  </r>
  <r>
    <x v="19"/>
    <x v="8"/>
    <x v="262"/>
    <x v="1"/>
    <x v="12"/>
    <n v="0"/>
    <m/>
    <m/>
    <m/>
    <m/>
    <n v="0"/>
    <m/>
  </r>
  <r>
    <x v="19"/>
    <x v="8"/>
    <x v="262"/>
    <x v="6"/>
    <x v="4"/>
    <n v="0"/>
    <m/>
    <m/>
    <m/>
    <m/>
    <n v="0"/>
    <m/>
  </r>
  <r>
    <x v="19"/>
    <x v="8"/>
    <x v="262"/>
    <x v="4"/>
    <x v="7"/>
    <n v="0"/>
    <m/>
    <m/>
    <m/>
    <m/>
    <n v="0"/>
    <m/>
  </r>
  <r>
    <x v="19"/>
    <x v="8"/>
    <x v="179"/>
    <x v="2"/>
    <x v="13"/>
    <n v="0"/>
    <m/>
    <m/>
    <m/>
    <m/>
    <n v="0"/>
    <m/>
  </r>
  <r>
    <x v="19"/>
    <x v="8"/>
    <x v="179"/>
    <x v="2"/>
    <x v="6"/>
    <n v="0"/>
    <m/>
    <m/>
    <m/>
    <m/>
    <n v="0"/>
    <m/>
  </r>
  <r>
    <x v="19"/>
    <x v="8"/>
    <x v="179"/>
    <x v="0"/>
    <x v="11"/>
    <n v="101812"/>
    <m/>
    <m/>
    <m/>
    <m/>
    <n v="101812"/>
    <m/>
  </r>
  <r>
    <x v="19"/>
    <x v="8"/>
    <x v="179"/>
    <x v="1"/>
    <x v="12"/>
    <n v="0"/>
    <m/>
    <m/>
    <m/>
    <m/>
    <n v="0"/>
    <m/>
  </r>
  <r>
    <x v="19"/>
    <x v="8"/>
    <x v="179"/>
    <x v="6"/>
    <x v="4"/>
    <n v="0"/>
    <m/>
    <m/>
    <m/>
    <m/>
    <n v="0"/>
    <m/>
  </r>
  <r>
    <x v="19"/>
    <x v="8"/>
    <x v="179"/>
    <x v="4"/>
    <x v="7"/>
    <n v="0"/>
    <m/>
    <m/>
    <m/>
    <m/>
    <n v="0"/>
    <m/>
  </r>
  <r>
    <x v="19"/>
    <x v="8"/>
    <x v="135"/>
    <x v="2"/>
    <x v="13"/>
    <n v="0"/>
    <m/>
    <m/>
    <m/>
    <m/>
    <n v="0"/>
    <m/>
  </r>
  <r>
    <x v="19"/>
    <x v="8"/>
    <x v="135"/>
    <x v="2"/>
    <x v="6"/>
    <n v="30534"/>
    <m/>
    <m/>
    <m/>
    <m/>
    <n v="30534"/>
    <m/>
  </r>
  <r>
    <x v="19"/>
    <x v="8"/>
    <x v="135"/>
    <x v="0"/>
    <x v="11"/>
    <n v="11596"/>
    <m/>
    <m/>
    <m/>
    <m/>
    <n v="11596"/>
    <m/>
  </r>
  <r>
    <x v="19"/>
    <x v="8"/>
    <x v="135"/>
    <x v="1"/>
    <x v="12"/>
    <n v="36120"/>
    <m/>
    <m/>
    <m/>
    <m/>
    <n v="36120"/>
    <m/>
  </r>
  <r>
    <x v="19"/>
    <x v="8"/>
    <x v="135"/>
    <x v="6"/>
    <x v="4"/>
    <n v="4422"/>
    <m/>
    <m/>
    <m/>
    <m/>
    <n v="4422"/>
    <m/>
  </r>
  <r>
    <x v="19"/>
    <x v="8"/>
    <x v="135"/>
    <x v="4"/>
    <x v="7"/>
    <n v="0"/>
    <m/>
    <m/>
    <m/>
    <m/>
    <n v="0"/>
    <m/>
  </r>
  <r>
    <x v="19"/>
    <x v="8"/>
    <x v="114"/>
    <x v="2"/>
    <x v="13"/>
    <n v="0"/>
    <m/>
    <m/>
    <m/>
    <m/>
    <n v="0"/>
    <m/>
  </r>
  <r>
    <x v="19"/>
    <x v="8"/>
    <x v="114"/>
    <x v="2"/>
    <x v="6"/>
    <n v="0"/>
    <m/>
    <m/>
    <m/>
    <m/>
    <n v="0"/>
    <m/>
  </r>
  <r>
    <x v="19"/>
    <x v="8"/>
    <x v="114"/>
    <x v="0"/>
    <x v="11"/>
    <n v="822233"/>
    <m/>
    <m/>
    <m/>
    <m/>
    <n v="822233"/>
    <m/>
  </r>
  <r>
    <x v="19"/>
    <x v="8"/>
    <x v="114"/>
    <x v="1"/>
    <x v="12"/>
    <n v="93100"/>
    <m/>
    <m/>
    <m/>
    <m/>
    <n v="93100"/>
    <m/>
  </r>
  <r>
    <x v="19"/>
    <x v="8"/>
    <x v="114"/>
    <x v="6"/>
    <x v="4"/>
    <n v="0"/>
    <m/>
    <m/>
    <m/>
    <m/>
    <n v="0"/>
    <m/>
  </r>
  <r>
    <x v="19"/>
    <x v="8"/>
    <x v="114"/>
    <x v="4"/>
    <x v="7"/>
    <n v="0"/>
    <m/>
    <m/>
    <m/>
    <m/>
    <n v="0"/>
    <m/>
  </r>
  <r>
    <x v="19"/>
    <x v="8"/>
    <x v="175"/>
    <x v="2"/>
    <x v="13"/>
    <n v="0"/>
    <m/>
    <m/>
    <m/>
    <m/>
    <n v="0"/>
    <m/>
  </r>
  <r>
    <x v="19"/>
    <x v="8"/>
    <x v="175"/>
    <x v="2"/>
    <x v="6"/>
    <n v="0"/>
    <m/>
    <m/>
    <m/>
    <m/>
    <n v="0"/>
    <m/>
  </r>
  <r>
    <x v="19"/>
    <x v="8"/>
    <x v="175"/>
    <x v="0"/>
    <x v="11"/>
    <n v="154293"/>
    <m/>
    <m/>
    <m/>
    <m/>
    <n v="154293"/>
    <m/>
  </r>
  <r>
    <x v="19"/>
    <x v="8"/>
    <x v="175"/>
    <x v="1"/>
    <x v="12"/>
    <n v="0"/>
    <m/>
    <m/>
    <m/>
    <m/>
    <n v="0"/>
    <m/>
  </r>
  <r>
    <x v="19"/>
    <x v="8"/>
    <x v="175"/>
    <x v="6"/>
    <x v="4"/>
    <n v="0"/>
    <m/>
    <m/>
    <m/>
    <m/>
    <n v="0"/>
    <m/>
  </r>
  <r>
    <x v="19"/>
    <x v="8"/>
    <x v="175"/>
    <x v="4"/>
    <x v="7"/>
    <n v="0"/>
    <m/>
    <m/>
    <m/>
    <m/>
    <n v="0"/>
    <m/>
  </r>
  <r>
    <x v="19"/>
    <x v="8"/>
    <x v="221"/>
    <x v="2"/>
    <x v="13"/>
    <n v="0"/>
    <m/>
    <m/>
    <m/>
    <m/>
    <n v="0"/>
    <m/>
  </r>
  <r>
    <x v="19"/>
    <x v="8"/>
    <x v="221"/>
    <x v="2"/>
    <x v="6"/>
    <n v="0"/>
    <m/>
    <m/>
    <m/>
    <m/>
    <n v="0"/>
    <m/>
  </r>
  <r>
    <x v="19"/>
    <x v="8"/>
    <x v="221"/>
    <x v="0"/>
    <x v="11"/>
    <n v="38915"/>
    <m/>
    <m/>
    <m/>
    <m/>
    <n v="38915"/>
    <m/>
  </r>
  <r>
    <x v="19"/>
    <x v="8"/>
    <x v="221"/>
    <x v="1"/>
    <x v="12"/>
    <n v="0"/>
    <m/>
    <m/>
    <m/>
    <m/>
    <n v="0"/>
    <m/>
  </r>
  <r>
    <x v="19"/>
    <x v="8"/>
    <x v="221"/>
    <x v="6"/>
    <x v="4"/>
    <n v="0"/>
    <m/>
    <m/>
    <m/>
    <m/>
    <n v="0"/>
    <m/>
  </r>
  <r>
    <x v="19"/>
    <x v="8"/>
    <x v="221"/>
    <x v="4"/>
    <x v="7"/>
    <n v="0"/>
    <m/>
    <m/>
    <m/>
    <m/>
    <n v="0"/>
    <m/>
  </r>
  <r>
    <x v="19"/>
    <x v="8"/>
    <x v="102"/>
    <x v="2"/>
    <x v="13"/>
    <n v="0"/>
    <m/>
    <m/>
    <m/>
    <m/>
    <n v="0"/>
    <m/>
  </r>
  <r>
    <x v="19"/>
    <x v="8"/>
    <x v="102"/>
    <x v="2"/>
    <x v="6"/>
    <n v="0"/>
    <m/>
    <m/>
    <m/>
    <m/>
    <n v="0"/>
    <m/>
  </r>
  <r>
    <x v="19"/>
    <x v="8"/>
    <x v="102"/>
    <x v="0"/>
    <x v="11"/>
    <n v="916214"/>
    <m/>
    <m/>
    <m/>
    <m/>
    <n v="916214"/>
    <m/>
  </r>
  <r>
    <x v="19"/>
    <x v="8"/>
    <x v="102"/>
    <x v="1"/>
    <x v="12"/>
    <n v="0"/>
    <m/>
    <m/>
    <m/>
    <m/>
    <n v="0"/>
    <m/>
  </r>
  <r>
    <x v="19"/>
    <x v="8"/>
    <x v="102"/>
    <x v="6"/>
    <x v="4"/>
    <n v="0"/>
    <m/>
    <m/>
    <m/>
    <m/>
    <n v="0"/>
    <m/>
  </r>
  <r>
    <x v="19"/>
    <x v="8"/>
    <x v="102"/>
    <x v="4"/>
    <x v="7"/>
    <n v="0"/>
    <m/>
    <m/>
    <m/>
    <m/>
    <n v="0"/>
    <m/>
  </r>
  <r>
    <x v="19"/>
    <x v="8"/>
    <x v="71"/>
    <x v="2"/>
    <x v="13"/>
    <n v="0"/>
    <m/>
    <m/>
    <m/>
    <m/>
    <n v="0"/>
    <m/>
  </r>
  <r>
    <x v="19"/>
    <x v="8"/>
    <x v="71"/>
    <x v="2"/>
    <x v="6"/>
    <n v="8993"/>
    <m/>
    <m/>
    <m/>
    <m/>
    <n v="8993"/>
    <m/>
  </r>
  <r>
    <x v="19"/>
    <x v="8"/>
    <x v="71"/>
    <x v="0"/>
    <x v="11"/>
    <n v="3681014"/>
    <m/>
    <m/>
    <m/>
    <m/>
    <n v="3681014"/>
    <m/>
  </r>
  <r>
    <x v="19"/>
    <x v="8"/>
    <x v="71"/>
    <x v="1"/>
    <x v="12"/>
    <n v="304638"/>
    <m/>
    <m/>
    <m/>
    <m/>
    <n v="304638"/>
    <m/>
  </r>
  <r>
    <x v="19"/>
    <x v="8"/>
    <x v="71"/>
    <x v="6"/>
    <x v="4"/>
    <n v="0"/>
    <m/>
    <m/>
    <m/>
    <m/>
    <n v="0"/>
    <m/>
  </r>
  <r>
    <x v="19"/>
    <x v="8"/>
    <x v="71"/>
    <x v="4"/>
    <x v="7"/>
    <n v="0"/>
    <m/>
    <m/>
    <m/>
    <m/>
    <n v="0"/>
    <m/>
  </r>
  <r>
    <x v="19"/>
    <x v="8"/>
    <x v="222"/>
    <x v="2"/>
    <x v="13"/>
    <n v="0"/>
    <m/>
    <m/>
    <m/>
    <m/>
    <n v="0"/>
    <m/>
  </r>
  <r>
    <x v="19"/>
    <x v="8"/>
    <x v="222"/>
    <x v="2"/>
    <x v="6"/>
    <n v="0"/>
    <m/>
    <m/>
    <m/>
    <m/>
    <n v="0"/>
    <m/>
  </r>
  <r>
    <x v="19"/>
    <x v="8"/>
    <x v="222"/>
    <x v="0"/>
    <x v="11"/>
    <n v="4000"/>
    <m/>
    <m/>
    <m/>
    <m/>
    <n v="4000"/>
    <m/>
  </r>
  <r>
    <x v="19"/>
    <x v="8"/>
    <x v="222"/>
    <x v="1"/>
    <x v="12"/>
    <n v="0"/>
    <m/>
    <m/>
    <m/>
    <m/>
    <n v="0"/>
    <m/>
  </r>
  <r>
    <x v="19"/>
    <x v="8"/>
    <x v="222"/>
    <x v="6"/>
    <x v="4"/>
    <n v="0"/>
    <m/>
    <m/>
    <m/>
    <m/>
    <n v="0"/>
    <m/>
  </r>
  <r>
    <x v="19"/>
    <x v="8"/>
    <x v="222"/>
    <x v="4"/>
    <x v="7"/>
    <n v="0"/>
    <m/>
    <m/>
    <m/>
    <m/>
    <n v="0"/>
    <m/>
  </r>
  <r>
    <x v="19"/>
    <x v="8"/>
    <x v="251"/>
    <x v="2"/>
    <x v="13"/>
    <n v="0"/>
    <m/>
    <m/>
    <m/>
    <m/>
    <n v="0"/>
    <m/>
  </r>
  <r>
    <x v="19"/>
    <x v="8"/>
    <x v="251"/>
    <x v="2"/>
    <x v="6"/>
    <n v="1090"/>
    <m/>
    <m/>
    <m/>
    <m/>
    <n v="1090"/>
    <m/>
  </r>
  <r>
    <x v="19"/>
    <x v="8"/>
    <x v="251"/>
    <x v="0"/>
    <x v="11"/>
    <n v="0"/>
    <m/>
    <m/>
    <m/>
    <m/>
    <n v="0"/>
    <m/>
  </r>
  <r>
    <x v="19"/>
    <x v="8"/>
    <x v="251"/>
    <x v="1"/>
    <x v="12"/>
    <n v="0"/>
    <m/>
    <m/>
    <m/>
    <m/>
    <n v="0"/>
    <m/>
  </r>
  <r>
    <x v="19"/>
    <x v="8"/>
    <x v="251"/>
    <x v="6"/>
    <x v="4"/>
    <n v="0"/>
    <m/>
    <m/>
    <m/>
    <m/>
    <n v="0"/>
    <m/>
  </r>
  <r>
    <x v="19"/>
    <x v="8"/>
    <x v="251"/>
    <x v="4"/>
    <x v="7"/>
    <n v="0"/>
    <m/>
    <m/>
    <m/>
    <m/>
    <n v="0"/>
    <m/>
  </r>
  <r>
    <x v="19"/>
    <x v="8"/>
    <x v="171"/>
    <x v="2"/>
    <x v="13"/>
    <n v="0"/>
    <m/>
    <m/>
    <m/>
    <m/>
    <n v="0"/>
    <m/>
  </r>
  <r>
    <x v="19"/>
    <x v="8"/>
    <x v="171"/>
    <x v="2"/>
    <x v="6"/>
    <n v="0"/>
    <m/>
    <m/>
    <m/>
    <m/>
    <n v="0"/>
    <m/>
  </r>
  <r>
    <x v="19"/>
    <x v="8"/>
    <x v="171"/>
    <x v="0"/>
    <x v="11"/>
    <n v="33593"/>
    <m/>
    <m/>
    <m/>
    <m/>
    <n v="33593"/>
    <m/>
  </r>
  <r>
    <x v="19"/>
    <x v="8"/>
    <x v="171"/>
    <x v="1"/>
    <x v="12"/>
    <n v="0"/>
    <m/>
    <m/>
    <m/>
    <m/>
    <n v="0"/>
    <m/>
  </r>
  <r>
    <x v="19"/>
    <x v="8"/>
    <x v="171"/>
    <x v="6"/>
    <x v="4"/>
    <n v="0"/>
    <m/>
    <m/>
    <m/>
    <m/>
    <n v="0"/>
    <m/>
  </r>
  <r>
    <x v="19"/>
    <x v="8"/>
    <x v="171"/>
    <x v="4"/>
    <x v="7"/>
    <n v="0"/>
    <m/>
    <m/>
    <m/>
    <m/>
    <n v="0"/>
    <m/>
  </r>
  <r>
    <x v="19"/>
    <x v="8"/>
    <x v="83"/>
    <x v="2"/>
    <x v="13"/>
    <n v="0"/>
    <m/>
    <m/>
    <m/>
    <m/>
    <n v="0"/>
    <m/>
  </r>
  <r>
    <x v="19"/>
    <x v="8"/>
    <x v="83"/>
    <x v="2"/>
    <x v="6"/>
    <n v="0"/>
    <m/>
    <m/>
    <m/>
    <m/>
    <n v="0"/>
    <m/>
  </r>
  <r>
    <x v="19"/>
    <x v="8"/>
    <x v="83"/>
    <x v="0"/>
    <x v="11"/>
    <n v="80037"/>
    <m/>
    <m/>
    <m/>
    <m/>
    <n v="80037"/>
    <m/>
  </r>
  <r>
    <x v="19"/>
    <x v="8"/>
    <x v="83"/>
    <x v="1"/>
    <x v="12"/>
    <n v="98283"/>
    <m/>
    <m/>
    <m/>
    <m/>
    <n v="98283"/>
    <m/>
  </r>
  <r>
    <x v="19"/>
    <x v="8"/>
    <x v="83"/>
    <x v="6"/>
    <x v="4"/>
    <n v="0"/>
    <m/>
    <m/>
    <m/>
    <m/>
    <n v="0"/>
    <m/>
  </r>
  <r>
    <x v="19"/>
    <x v="8"/>
    <x v="83"/>
    <x v="4"/>
    <x v="7"/>
    <n v="0"/>
    <m/>
    <m/>
    <m/>
    <m/>
    <n v="0"/>
    <m/>
  </r>
  <r>
    <x v="19"/>
    <x v="10"/>
    <x v="109"/>
    <x v="2"/>
    <x v="13"/>
    <n v="0"/>
    <m/>
    <m/>
    <m/>
    <m/>
    <n v="0"/>
    <m/>
  </r>
  <r>
    <x v="19"/>
    <x v="10"/>
    <x v="109"/>
    <x v="2"/>
    <x v="6"/>
    <n v="24609"/>
    <m/>
    <m/>
    <m/>
    <m/>
    <n v="24609"/>
    <m/>
  </r>
  <r>
    <x v="19"/>
    <x v="10"/>
    <x v="109"/>
    <x v="0"/>
    <x v="11"/>
    <n v="388088"/>
    <m/>
    <m/>
    <m/>
    <m/>
    <n v="388088"/>
    <m/>
  </r>
  <r>
    <x v="19"/>
    <x v="10"/>
    <x v="109"/>
    <x v="1"/>
    <x v="12"/>
    <n v="35172"/>
    <m/>
    <m/>
    <m/>
    <m/>
    <n v="35172"/>
    <m/>
  </r>
  <r>
    <x v="19"/>
    <x v="10"/>
    <x v="109"/>
    <x v="6"/>
    <x v="4"/>
    <n v="0"/>
    <m/>
    <m/>
    <m/>
    <m/>
    <n v="0"/>
    <m/>
  </r>
  <r>
    <x v="19"/>
    <x v="10"/>
    <x v="109"/>
    <x v="4"/>
    <x v="7"/>
    <n v="0"/>
    <m/>
    <m/>
    <m/>
    <m/>
    <n v="0"/>
    <m/>
  </r>
  <r>
    <x v="19"/>
    <x v="10"/>
    <x v="144"/>
    <x v="2"/>
    <x v="13"/>
    <n v="0"/>
    <m/>
    <m/>
    <m/>
    <m/>
    <n v="0"/>
    <m/>
  </r>
  <r>
    <x v="19"/>
    <x v="10"/>
    <x v="144"/>
    <x v="2"/>
    <x v="6"/>
    <n v="0"/>
    <m/>
    <m/>
    <m/>
    <m/>
    <n v="0"/>
    <m/>
  </r>
  <r>
    <x v="19"/>
    <x v="10"/>
    <x v="144"/>
    <x v="0"/>
    <x v="11"/>
    <n v="13855"/>
    <m/>
    <m/>
    <m/>
    <m/>
    <n v="13855"/>
    <m/>
  </r>
  <r>
    <x v="19"/>
    <x v="10"/>
    <x v="144"/>
    <x v="1"/>
    <x v="12"/>
    <n v="0"/>
    <m/>
    <m/>
    <m/>
    <m/>
    <n v="0"/>
    <m/>
  </r>
  <r>
    <x v="19"/>
    <x v="10"/>
    <x v="144"/>
    <x v="6"/>
    <x v="4"/>
    <n v="0"/>
    <m/>
    <m/>
    <m/>
    <m/>
    <n v="0"/>
    <m/>
  </r>
  <r>
    <x v="19"/>
    <x v="10"/>
    <x v="144"/>
    <x v="4"/>
    <x v="7"/>
    <n v="0"/>
    <m/>
    <m/>
    <m/>
    <m/>
    <n v="0"/>
    <m/>
  </r>
  <r>
    <x v="19"/>
    <x v="10"/>
    <x v="151"/>
    <x v="2"/>
    <x v="13"/>
    <n v="0"/>
    <m/>
    <m/>
    <m/>
    <m/>
    <n v="0"/>
    <m/>
  </r>
  <r>
    <x v="19"/>
    <x v="10"/>
    <x v="151"/>
    <x v="2"/>
    <x v="6"/>
    <n v="0"/>
    <m/>
    <m/>
    <m/>
    <m/>
    <n v="0"/>
    <m/>
  </r>
  <r>
    <x v="19"/>
    <x v="10"/>
    <x v="151"/>
    <x v="0"/>
    <x v="11"/>
    <n v="0"/>
    <m/>
    <m/>
    <m/>
    <m/>
    <n v="0"/>
    <m/>
  </r>
  <r>
    <x v="19"/>
    <x v="10"/>
    <x v="151"/>
    <x v="1"/>
    <x v="12"/>
    <n v="62411"/>
    <m/>
    <m/>
    <m/>
    <m/>
    <n v="62411"/>
    <m/>
  </r>
  <r>
    <x v="19"/>
    <x v="10"/>
    <x v="151"/>
    <x v="6"/>
    <x v="4"/>
    <n v="0"/>
    <m/>
    <m/>
    <m/>
    <m/>
    <n v="0"/>
    <m/>
  </r>
  <r>
    <x v="19"/>
    <x v="10"/>
    <x v="151"/>
    <x v="4"/>
    <x v="7"/>
    <n v="0"/>
    <m/>
    <m/>
    <m/>
    <m/>
    <n v="0"/>
    <m/>
  </r>
  <r>
    <x v="19"/>
    <x v="4"/>
    <x v="36"/>
    <x v="2"/>
    <x v="13"/>
    <n v="3074089"/>
    <m/>
    <m/>
    <m/>
    <m/>
    <n v="3074089"/>
    <m/>
  </r>
  <r>
    <x v="19"/>
    <x v="4"/>
    <x v="36"/>
    <x v="2"/>
    <x v="6"/>
    <n v="2899282"/>
    <m/>
    <m/>
    <m/>
    <m/>
    <n v="2899282"/>
    <m/>
  </r>
  <r>
    <x v="19"/>
    <x v="4"/>
    <x v="36"/>
    <x v="0"/>
    <x v="11"/>
    <n v="7230613"/>
    <m/>
    <m/>
    <m/>
    <m/>
    <n v="7230613"/>
    <m/>
  </r>
  <r>
    <x v="19"/>
    <x v="4"/>
    <x v="36"/>
    <x v="1"/>
    <x v="12"/>
    <n v="2880343"/>
    <m/>
    <m/>
    <m/>
    <m/>
    <n v="2880343"/>
    <m/>
  </r>
  <r>
    <x v="19"/>
    <x v="4"/>
    <x v="36"/>
    <x v="6"/>
    <x v="4"/>
    <n v="421715"/>
    <m/>
    <m/>
    <m/>
    <m/>
    <n v="421715"/>
    <m/>
  </r>
  <r>
    <x v="19"/>
    <x v="4"/>
    <x v="36"/>
    <x v="4"/>
    <x v="7"/>
    <n v="1006322"/>
    <m/>
    <m/>
    <m/>
    <m/>
    <n v="1006322"/>
    <m/>
  </r>
  <r>
    <x v="19"/>
    <x v="4"/>
    <x v="57"/>
    <x v="2"/>
    <x v="13"/>
    <n v="390384"/>
    <m/>
    <m/>
    <m/>
    <m/>
    <n v="390384"/>
    <m/>
  </r>
  <r>
    <x v="19"/>
    <x v="4"/>
    <x v="57"/>
    <x v="2"/>
    <x v="6"/>
    <n v="2793461"/>
    <m/>
    <m/>
    <m/>
    <m/>
    <n v="2793461"/>
    <m/>
  </r>
  <r>
    <x v="19"/>
    <x v="4"/>
    <x v="57"/>
    <x v="0"/>
    <x v="11"/>
    <n v="1310667"/>
    <m/>
    <m/>
    <m/>
    <m/>
    <n v="1310667"/>
    <m/>
  </r>
  <r>
    <x v="19"/>
    <x v="4"/>
    <x v="57"/>
    <x v="1"/>
    <x v="12"/>
    <n v="272004"/>
    <m/>
    <m/>
    <m/>
    <m/>
    <n v="272004"/>
    <m/>
  </r>
  <r>
    <x v="19"/>
    <x v="4"/>
    <x v="57"/>
    <x v="6"/>
    <x v="4"/>
    <n v="65886"/>
    <m/>
    <m/>
    <m/>
    <m/>
    <n v="65886"/>
    <m/>
  </r>
  <r>
    <x v="19"/>
    <x v="4"/>
    <x v="57"/>
    <x v="4"/>
    <x v="7"/>
    <n v="249256"/>
    <m/>
    <m/>
    <m/>
    <m/>
    <n v="249256"/>
    <m/>
  </r>
  <r>
    <x v="19"/>
    <x v="4"/>
    <x v="35"/>
    <x v="2"/>
    <x v="13"/>
    <n v="6536511"/>
    <m/>
    <m/>
    <m/>
    <m/>
    <n v="6536511"/>
    <m/>
  </r>
  <r>
    <x v="19"/>
    <x v="4"/>
    <x v="35"/>
    <x v="2"/>
    <x v="6"/>
    <n v="2658584"/>
    <m/>
    <m/>
    <m/>
    <m/>
    <n v="2658584"/>
    <m/>
  </r>
  <r>
    <x v="19"/>
    <x v="4"/>
    <x v="35"/>
    <x v="0"/>
    <x v="11"/>
    <n v="8703001"/>
    <m/>
    <m/>
    <m/>
    <m/>
    <n v="8703001"/>
    <m/>
  </r>
  <r>
    <x v="19"/>
    <x v="4"/>
    <x v="35"/>
    <x v="1"/>
    <x v="12"/>
    <n v="3492840"/>
    <m/>
    <m/>
    <m/>
    <m/>
    <n v="3492840"/>
    <m/>
  </r>
  <r>
    <x v="19"/>
    <x v="4"/>
    <x v="35"/>
    <x v="6"/>
    <x v="4"/>
    <n v="241965"/>
    <m/>
    <m/>
    <m/>
    <m/>
    <n v="241965"/>
    <m/>
  </r>
  <r>
    <x v="19"/>
    <x v="4"/>
    <x v="35"/>
    <x v="4"/>
    <x v="7"/>
    <n v="1052908"/>
    <m/>
    <m/>
    <m/>
    <m/>
    <n v="1052908"/>
    <m/>
  </r>
  <r>
    <x v="19"/>
    <x v="4"/>
    <x v="34"/>
    <x v="2"/>
    <x v="13"/>
    <n v="4764046"/>
    <m/>
    <m/>
    <m/>
    <m/>
    <n v="4764046"/>
    <m/>
  </r>
  <r>
    <x v="19"/>
    <x v="4"/>
    <x v="34"/>
    <x v="2"/>
    <x v="6"/>
    <n v="4149989"/>
    <m/>
    <m/>
    <m/>
    <m/>
    <n v="4149989"/>
    <m/>
  </r>
  <r>
    <x v="19"/>
    <x v="4"/>
    <x v="34"/>
    <x v="0"/>
    <x v="11"/>
    <n v="7895811"/>
    <m/>
    <m/>
    <m/>
    <m/>
    <n v="7895811"/>
    <m/>
  </r>
  <r>
    <x v="19"/>
    <x v="4"/>
    <x v="34"/>
    <x v="1"/>
    <x v="12"/>
    <n v="2157299"/>
    <m/>
    <m/>
    <m/>
    <m/>
    <n v="2157299"/>
    <m/>
  </r>
  <r>
    <x v="19"/>
    <x v="4"/>
    <x v="34"/>
    <x v="6"/>
    <x v="4"/>
    <n v="671148"/>
    <m/>
    <m/>
    <m/>
    <m/>
    <n v="671148"/>
    <m/>
  </r>
  <r>
    <x v="19"/>
    <x v="4"/>
    <x v="34"/>
    <x v="4"/>
    <x v="7"/>
    <n v="1337512"/>
    <m/>
    <m/>
    <m/>
    <m/>
    <n v="1337512"/>
    <m/>
  </r>
  <r>
    <x v="19"/>
    <x v="4"/>
    <x v="155"/>
    <x v="2"/>
    <x v="13"/>
    <n v="43990"/>
    <m/>
    <m/>
    <m/>
    <m/>
    <n v="43990"/>
    <m/>
  </r>
  <r>
    <x v="19"/>
    <x v="4"/>
    <x v="155"/>
    <x v="2"/>
    <x v="6"/>
    <n v="75192"/>
    <m/>
    <m/>
    <m/>
    <m/>
    <n v="75192"/>
    <m/>
  </r>
  <r>
    <x v="19"/>
    <x v="4"/>
    <x v="155"/>
    <x v="0"/>
    <x v="11"/>
    <n v="0"/>
    <m/>
    <m/>
    <m/>
    <m/>
    <n v="0"/>
    <m/>
  </r>
  <r>
    <x v="19"/>
    <x v="4"/>
    <x v="155"/>
    <x v="1"/>
    <x v="12"/>
    <n v="0"/>
    <m/>
    <m/>
    <m/>
    <m/>
    <n v="0"/>
    <m/>
  </r>
  <r>
    <x v="19"/>
    <x v="4"/>
    <x v="155"/>
    <x v="6"/>
    <x v="4"/>
    <n v="0"/>
    <m/>
    <m/>
    <m/>
    <m/>
    <n v="0"/>
    <m/>
  </r>
  <r>
    <x v="19"/>
    <x v="4"/>
    <x v="155"/>
    <x v="4"/>
    <x v="7"/>
    <n v="0"/>
    <m/>
    <m/>
    <m/>
    <m/>
    <n v="0"/>
    <m/>
  </r>
  <r>
    <x v="19"/>
    <x v="4"/>
    <x v="65"/>
    <x v="2"/>
    <x v="13"/>
    <n v="2093299"/>
    <m/>
    <m/>
    <m/>
    <m/>
    <n v="2093299"/>
    <m/>
  </r>
  <r>
    <x v="19"/>
    <x v="4"/>
    <x v="65"/>
    <x v="2"/>
    <x v="6"/>
    <n v="3224561"/>
    <m/>
    <m/>
    <m/>
    <m/>
    <n v="3224561"/>
    <m/>
  </r>
  <r>
    <x v="19"/>
    <x v="4"/>
    <x v="65"/>
    <x v="0"/>
    <x v="11"/>
    <n v="4137204"/>
    <m/>
    <m/>
    <m/>
    <m/>
    <n v="4137204"/>
    <m/>
  </r>
  <r>
    <x v="19"/>
    <x v="4"/>
    <x v="65"/>
    <x v="1"/>
    <x v="12"/>
    <n v="1262196"/>
    <m/>
    <m/>
    <m/>
    <m/>
    <n v="1262196"/>
    <m/>
  </r>
  <r>
    <x v="19"/>
    <x v="4"/>
    <x v="65"/>
    <x v="6"/>
    <x v="4"/>
    <n v="147533"/>
    <m/>
    <m/>
    <m/>
    <m/>
    <n v="147533"/>
    <m/>
  </r>
  <r>
    <x v="19"/>
    <x v="4"/>
    <x v="65"/>
    <x v="4"/>
    <x v="7"/>
    <n v="491412"/>
    <m/>
    <m/>
    <m/>
    <m/>
    <n v="491412"/>
    <m/>
  </r>
  <r>
    <x v="19"/>
    <x v="4"/>
    <x v="53"/>
    <x v="2"/>
    <x v="13"/>
    <n v="699992"/>
    <m/>
    <m/>
    <m/>
    <m/>
    <n v="699992"/>
    <m/>
  </r>
  <r>
    <x v="19"/>
    <x v="4"/>
    <x v="53"/>
    <x v="2"/>
    <x v="6"/>
    <n v="3386289"/>
    <m/>
    <m/>
    <m/>
    <m/>
    <n v="3386289"/>
    <m/>
  </r>
  <r>
    <x v="19"/>
    <x v="4"/>
    <x v="53"/>
    <x v="0"/>
    <x v="11"/>
    <n v="3229974"/>
    <m/>
    <m/>
    <m/>
    <m/>
    <n v="3229974"/>
    <m/>
  </r>
  <r>
    <x v="19"/>
    <x v="4"/>
    <x v="53"/>
    <x v="1"/>
    <x v="12"/>
    <n v="2092004"/>
    <m/>
    <m/>
    <m/>
    <m/>
    <n v="2092004"/>
    <m/>
  </r>
  <r>
    <x v="19"/>
    <x v="4"/>
    <x v="53"/>
    <x v="6"/>
    <x v="4"/>
    <n v="120451"/>
    <m/>
    <m/>
    <m/>
    <m/>
    <n v="120451"/>
    <m/>
  </r>
  <r>
    <x v="19"/>
    <x v="4"/>
    <x v="53"/>
    <x v="4"/>
    <x v="7"/>
    <n v="267765"/>
    <m/>
    <m/>
    <m/>
    <m/>
    <n v="267765"/>
    <m/>
  </r>
  <r>
    <x v="19"/>
    <x v="4"/>
    <x v="45"/>
    <x v="2"/>
    <x v="13"/>
    <n v="773247"/>
    <m/>
    <m/>
    <m/>
    <m/>
    <n v="773247"/>
    <m/>
  </r>
  <r>
    <x v="19"/>
    <x v="4"/>
    <x v="45"/>
    <x v="2"/>
    <x v="6"/>
    <n v="2012001"/>
    <m/>
    <m/>
    <m/>
    <m/>
    <n v="2012001"/>
    <m/>
  </r>
  <r>
    <x v="19"/>
    <x v="4"/>
    <x v="45"/>
    <x v="0"/>
    <x v="11"/>
    <n v="4529674"/>
    <m/>
    <m/>
    <m/>
    <m/>
    <n v="4529674"/>
    <m/>
  </r>
  <r>
    <x v="19"/>
    <x v="4"/>
    <x v="45"/>
    <x v="1"/>
    <x v="12"/>
    <n v="2395327"/>
    <m/>
    <m/>
    <m/>
    <m/>
    <n v="2395327"/>
    <m/>
  </r>
  <r>
    <x v="19"/>
    <x v="4"/>
    <x v="45"/>
    <x v="6"/>
    <x v="4"/>
    <n v="126619"/>
    <m/>
    <m/>
    <m/>
    <m/>
    <n v="126619"/>
    <m/>
  </r>
  <r>
    <x v="19"/>
    <x v="4"/>
    <x v="45"/>
    <x v="4"/>
    <x v="7"/>
    <n v="200276"/>
    <m/>
    <m/>
    <m/>
    <m/>
    <n v="200276"/>
    <m/>
  </r>
  <r>
    <x v="19"/>
    <x v="4"/>
    <x v="27"/>
    <x v="2"/>
    <x v="13"/>
    <n v="7959656"/>
    <m/>
    <m/>
    <m/>
    <m/>
    <n v="7959656"/>
    <m/>
  </r>
  <r>
    <x v="19"/>
    <x v="4"/>
    <x v="27"/>
    <x v="2"/>
    <x v="6"/>
    <n v="11448084"/>
    <m/>
    <m/>
    <m/>
    <m/>
    <n v="11448084"/>
    <m/>
  </r>
  <r>
    <x v="19"/>
    <x v="4"/>
    <x v="27"/>
    <x v="0"/>
    <x v="11"/>
    <n v="37338952"/>
    <m/>
    <m/>
    <m/>
    <m/>
    <n v="37338952"/>
    <m/>
  </r>
  <r>
    <x v="19"/>
    <x v="4"/>
    <x v="27"/>
    <x v="1"/>
    <x v="12"/>
    <n v="21368641"/>
    <m/>
    <m/>
    <m/>
    <m/>
    <n v="21368641"/>
    <m/>
  </r>
  <r>
    <x v="19"/>
    <x v="4"/>
    <x v="27"/>
    <x v="6"/>
    <x v="4"/>
    <n v="1204294"/>
    <m/>
    <m/>
    <m/>
    <m/>
    <n v="1204294"/>
    <m/>
  </r>
  <r>
    <x v="19"/>
    <x v="4"/>
    <x v="27"/>
    <x v="4"/>
    <x v="7"/>
    <n v="1408372"/>
    <m/>
    <m/>
    <m/>
    <m/>
    <n v="1408372"/>
    <m/>
  </r>
  <r>
    <x v="19"/>
    <x v="4"/>
    <x v="17"/>
    <x v="2"/>
    <x v="13"/>
    <n v="3873225"/>
    <m/>
    <m/>
    <m/>
    <m/>
    <n v="3873225"/>
    <m/>
  </r>
  <r>
    <x v="19"/>
    <x v="4"/>
    <x v="17"/>
    <x v="2"/>
    <x v="6"/>
    <n v="7185779"/>
    <m/>
    <m/>
    <m/>
    <m/>
    <n v="7185779"/>
    <m/>
  </r>
  <r>
    <x v="19"/>
    <x v="4"/>
    <x v="17"/>
    <x v="0"/>
    <x v="11"/>
    <n v="13251652"/>
    <m/>
    <m/>
    <m/>
    <m/>
    <n v="13251652"/>
    <m/>
  </r>
  <r>
    <x v="19"/>
    <x v="4"/>
    <x v="17"/>
    <x v="1"/>
    <x v="12"/>
    <n v="10890705"/>
    <m/>
    <m/>
    <m/>
    <m/>
    <n v="10890705"/>
    <m/>
  </r>
  <r>
    <x v="19"/>
    <x v="4"/>
    <x v="17"/>
    <x v="6"/>
    <x v="4"/>
    <n v="456786"/>
    <m/>
    <m/>
    <m/>
    <m/>
    <n v="456786"/>
    <m/>
  </r>
  <r>
    <x v="19"/>
    <x v="4"/>
    <x v="17"/>
    <x v="4"/>
    <x v="7"/>
    <n v="1125034"/>
    <m/>
    <m/>
    <m/>
    <m/>
    <n v="1125034"/>
    <m/>
  </r>
  <r>
    <x v="19"/>
    <x v="4"/>
    <x v="56"/>
    <x v="2"/>
    <x v="13"/>
    <n v="1004579"/>
    <m/>
    <m/>
    <m/>
    <m/>
    <n v="1004579"/>
    <m/>
  </r>
  <r>
    <x v="19"/>
    <x v="4"/>
    <x v="56"/>
    <x v="2"/>
    <x v="6"/>
    <n v="2246315"/>
    <m/>
    <m/>
    <m/>
    <m/>
    <n v="2246315"/>
    <m/>
  </r>
  <r>
    <x v="19"/>
    <x v="4"/>
    <x v="56"/>
    <x v="0"/>
    <x v="11"/>
    <n v="4429338"/>
    <m/>
    <m/>
    <m/>
    <m/>
    <n v="4429338"/>
    <m/>
  </r>
  <r>
    <x v="19"/>
    <x v="4"/>
    <x v="56"/>
    <x v="1"/>
    <x v="12"/>
    <n v="2424391"/>
    <m/>
    <m/>
    <m/>
    <m/>
    <n v="2424391"/>
    <m/>
  </r>
  <r>
    <x v="19"/>
    <x v="4"/>
    <x v="56"/>
    <x v="6"/>
    <x v="4"/>
    <n v="70404"/>
    <m/>
    <m/>
    <m/>
    <m/>
    <n v="70404"/>
    <m/>
  </r>
  <r>
    <x v="19"/>
    <x v="4"/>
    <x v="56"/>
    <x v="4"/>
    <x v="7"/>
    <n v="94259"/>
    <m/>
    <m/>
    <m/>
    <m/>
    <n v="94259"/>
    <m/>
  </r>
  <r>
    <x v="19"/>
    <x v="4"/>
    <x v="73"/>
    <x v="2"/>
    <x v="13"/>
    <n v="103006"/>
    <m/>
    <m/>
    <m/>
    <m/>
    <n v="103006"/>
    <m/>
  </r>
  <r>
    <x v="19"/>
    <x v="4"/>
    <x v="73"/>
    <x v="2"/>
    <x v="6"/>
    <n v="490138"/>
    <m/>
    <m/>
    <m/>
    <m/>
    <n v="490138"/>
    <m/>
  </r>
  <r>
    <x v="19"/>
    <x v="4"/>
    <x v="73"/>
    <x v="0"/>
    <x v="11"/>
    <n v="1229295"/>
    <m/>
    <m/>
    <m/>
    <m/>
    <n v="1229295"/>
    <m/>
  </r>
  <r>
    <x v="19"/>
    <x v="4"/>
    <x v="73"/>
    <x v="1"/>
    <x v="12"/>
    <n v="1631092"/>
    <m/>
    <m/>
    <m/>
    <m/>
    <n v="1631092"/>
    <m/>
  </r>
  <r>
    <x v="19"/>
    <x v="4"/>
    <x v="73"/>
    <x v="6"/>
    <x v="4"/>
    <n v="5211"/>
    <m/>
    <m/>
    <m/>
    <m/>
    <n v="5211"/>
    <m/>
  </r>
  <r>
    <x v="19"/>
    <x v="4"/>
    <x v="73"/>
    <x v="4"/>
    <x v="7"/>
    <n v="16423"/>
    <m/>
    <m/>
    <m/>
    <m/>
    <n v="16423"/>
    <m/>
  </r>
  <r>
    <x v="19"/>
    <x v="2"/>
    <x v="87"/>
    <x v="2"/>
    <x v="13"/>
    <n v="0"/>
    <m/>
    <m/>
    <m/>
    <m/>
    <n v="0"/>
    <m/>
  </r>
  <r>
    <x v="19"/>
    <x v="2"/>
    <x v="87"/>
    <x v="2"/>
    <x v="6"/>
    <n v="235411"/>
    <m/>
    <m/>
    <m/>
    <m/>
    <n v="235411"/>
    <m/>
  </r>
  <r>
    <x v="19"/>
    <x v="2"/>
    <x v="87"/>
    <x v="0"/>
    <x v="11"/>
    <n v="883842"/>
    <m/>
    <m/>
    <m/>
    <m/>
    <n v="883842"/>
    <m/>
  </r>
  <r>
    <x v="19"/>
    <x v="2"/>
    <x v="87"/>
    <x v="1"/>
    <x v="12"/>
    <n v="446930"/>
    <m/>
    <m/>
    <m/>
    <m/>
    <n v="446930"/>
    <m/>
  </r>
  <r>
    <x v="19"/>
    <x v="2"/>
    <x v="87"/>
    <x v="6"/>
    <x v="4"/>
    <n v="0"/>
    <m/>
    <m/>
    <m/>
    <m/>
    <n v="0"/>
    <m/>
  </r>
  <r>
    <x v="19"/>
    <x v="2"/>
    <x v="87"/>
    <x v="4"/>
    <x v="7"/>
    <n v="123805"/>
    <m/>
    <m/>
    <m/>
    <m/>
    <n v="123805"/>
    <m/>
  </r>
  <r>
    <x v="19"/>
    <x v="2"/>
    <x v="84"/>
    <x v="2"/>
    <x v="13"/>
    <n v="234281"/>
    <m/>
    <m/>
    <m/>
    <m/>
    <n v="234281"/>
    <m/>
  </r>
  <r>
    <x v="19"/>
    <x v="2"/>
    <x v="84"/>
    <x v="2"/>
    <x v="6"/>
    <n v="2001960"/>
    <m/>
    <m/>
    <m/>
    <m/>
    <n v="2001960"/>
    <m/>
  </r>
  <r>
    <x v="19"/>
    <x v="2"/>
    <x v="84"/>
    <x v="0"/>
    <x v="11"/>
    <n v="3827322"/>
    <m/>
    <m/>
    <m/>
    <m/>
    <n v="3827322"/>
    <m/>
  </r>
  <r>
    <x v="19"/>
    <x v="2"/>
    <x v="84"/>
    <x v="1"/>
    <x v="12"/>
    <n v="1286142"/>
    <m/>
    <m/>
    <m/>
    <m/>
    <n v="1286142"/>
    <m/>
  </r>
  <r>
    <x v="19"/>
    <x v="2"/>
    <x v="84"/>
    <x v="6"/>
    <x v="4"/>
    <n v="57740"/>
    <m/>
    <m/>
    <m/>
    <m/>
    <n v="57740"/>
    <m/>
  </r>
  <r>
    <x v="19"/>
    <x v="2"/>
    <x v="84"/>
    <x v="4"/>
    <x v="7"/>
    <n v="307676"/>
    <m/>
    <m/>
    <m/>
    <m/>
    <n v="307676"/>
    <m/>
  </r>
  <r>
    <x v="19"/>
    <x v="2"/>
    <x v="20"/>
    <x v="2"/>
    <x v="13"/>
    <n v="1348345"/>
    <m/>
    <m/>
    <m/>
    <m/>
    <n v="1348345"/>
    <m/>
  </r>
  <r>
    <x v="19"/>
    <x v="2"/>
    <x v="20"/>
    <x v="2"/>
    <x v="6"/>
    <n v="4205954"/>
    <m/>
    <m/>
    <m/>
    <m/>
    <n v="4205954"/>
    <m/>
  </r>
  <r>
    <x v="19"/>
    <x v="2"/>
    <x v="20"/>
    <x v="0"/>
    <x v="11"/>
    <n v="15006348"/>
    <m/>
    <m/>
    <m/>
    <m/>
    <n v="15006348"/>
    <m/>
  </r>
  <r>
    <x v="19"/>
    <x v="2"/>
    <x v="20"/>
    <x v="1"/>
    <x v="12"/>
    <n v="15065015"/>
    <m/>
    <m/>
    <m/>
    <m/>
    <n v="15065015"/>
    <m/>
  </r>
  <r>
    <x v="19"/>
    <x v="2"/>
    <x v="20"/>
    <x v="6"/>
    <x v="4"/>
    <n v="275433"/>
    <m/>
    <m/>
    <m/>
    <m/>
    <n v="275433"/>
    <m/>
  </r>
  <r>
    <x v="19"/>
    <x v="2"/>
    <x v="20"/>
    <x v="4"/>
    <x v="7"/>
    <n v="340631"/>
    <m/>
    <m/>
    <m/>
    <m/>
    <n v="340631"/>
    <m/>
  </r>
  <r>
    <x v="19"/>
    <x v="2"/>
    <x v="49"/>
    <x v="2"/>
    <x v="13"/>
    <n v="577691"/>
    <m/>
    <m/>
    <m/>
    <m/>
    <n v="577691"/>
    <m/>
  </r>
  <r>
    <x v="19"/>
    <x v="2"/>
    <x v="49"/>
    <x v="2"/>
    <x v="6"/>
    <n v="2632190"/>
    <m/>
    <m/>
    <m/>
    <m/>
    <n v="2632190"/>
    <m/>
  </r>
  <r>
    <x v="19"/>
    <x v="2"/>
    <x v="49"/>
    <x v="0"/>
    <x v="11"/>
    <n v="6792757"/>
    <m/>
    <m/>
    <m/>
    <m/>
    <n v="6792757"/>
    <m/>
  </r>
  <r>
    <x v="19"/>
    <x v="2"/>
    <x v="49"/>
    <x v="1"/>
    <x v="12"/>
    <n v="2541293"/>
    <m/>
    <m/>
    <m/>
    <m/>
    <n v="2541293"/>
    <m/>
  </r>
  <r>
    <x v="19"/>
    <x v="2"/>
    <x v="49"/>
    <x v="6"/>
    <x v="4"/>
    <n v="138602"/>
    <m/>
    <m/>
    <m/>
    <m/>
    <n v="138602"/>
    <m/>
  </r>
  <r>
    <x v="19"/>
    <x v="2"/>
    <x v="49"/>
    <x v="4"/>
    <x v="7"/>
    <n v="291322"/>
    <m/>
    <m/>
    <m/>
    <m/>
    <n v="291322"/>
    <m/>
  </r>
  <r>
    <x v="19"/>
    <x v="2"/>
    <x v="10"/>
    <x v="2"/>
    <x v="13"/>
    <n v="712727"/>
    <m/>
    <m/>
    <m/>
    <m/>
    <n v="712727"/>
    <m/>
  </r>
  <r>
    <x v="19"/>
    <x v="2"/>
    <x v="10"/>
    <x v="2"/>
    <x v="6"/>
    <n v="2999690"/>
    <m/>
    <m/>
    <m/>
    <m/>
    <n v="2999690"/>
    <m/>
  </r>
  <r>
    <x v="19"/>
    <x v="2"/>
    <x v="10"/>
    <x v="0"/>
    <x v="11"/>
    <n v="11466086"/>
    <m/>
    <m/>
    <m/>
    <m/>
    <n v="11466086"/>
    <m/>
  </r>
  <r>
    <x v="19"/>
    <x v="2"/>
    <x v="10"/>
    <x v="1"/>
    <x v="12"/>
    <n v="12319440"/>
    <m/>
    <m/>
    <m/>
    <m/>
    <n v="12319440"/>
    <m/>
  </r>
  <r>
    <x v="19"/>
    <x v="2"/>
    <x v="10"/>
    <x v="6"/>
    <x v="4"/>
    <n v="406262"/>
    <m/>
    <m/>
    <m/>
    <m/>
    <n v="406262"/>
    <m/>
  </r>
  <r>
    <x v="19"/>
    <x v="2"/>
    <x v="10"/>
    <x v="4"/>
    <x v="7"/>
    <n v="441064"/>
    <m/>
    <m/>
    <m/>
    <m/>
    <n v="441064"/>
    <m/>
  </r>
  <r>
    <x v="19"/>
    <x v="2"/>
    <x v="110"/>
    <x v="2"/>
    <x v="13"/>
    <n v="0"/>
    <m/>
    <m/>
    <m/>
    <m/>
    <n v="0"/>
    <m/>
  </r>
  <r>
    <x v="19"/>
    <x v="2"/>
    <x v="110"/>
    <x v="2"/>
    <x v="6"/>
    <n v="361409"/>
    <m/>
    <m/>
    <m/>
    <m/>
    <n v="361409"/>
    <m/>
  </r>
  <r>
    <x v="19"/>
    <x v="2"/>
    <x v="110"/>
    <x v="0"/>
    <x v="11"/>
    <n v="151061"/>
    <m/>
    <m/>
    <m/>
    <m/>
    <n v="151061"/>
    <m/>
  </r>
  <r>
    <x v="19"/>
    <x v="2"/>
    <x v="110"/>
    <x v="1"/>
    <x v="12"/>
    <n v="270575"/>
    <m/>
    <m/>
    <m/>
    <m/>
    <n v="270575"/>
    <m/>
  </r>
  <r>
    <x v="19"/>
    <x v="2"/>
    <x v="110"/>
    <x v="6"/>
    <x v="4"/>
    <n v="7837"/>
    <m/>
    <m/>
    <m/>
    <m/>
    <n v="7837"/>
    <m/>
  </r>
  <r>
    <x v="19"/>
    <x v="2"/>
    <x v="110"/>
    <x v="4"/>
    <x v="7"/>
    <n v="52906"/>
    <m/>
    <m/>
    <m/>
    <m/>
    <n v="52906"/>
    <m/>
  </r>
  <r>
    <x v="19"/>
    <x v="2"/>
    <x v="88"/>
    <x v="2"/>
    <x v="13"/>
    <n v="108758"/>
    <m/>
    <m/>
    <m/>
    <m/>
    <n v="108758"/>
    <m/>
  </r>
  <r>
    <x v="19"/>
    <x v="2"/>
    <x v="88"/>
    <x v="2"/>
    <x v="6"/>
    <n v="736714"/>
    <m/>
    <m/>
    <m/>
    <m/>
    <n v="736714"/>
    <m/>
  </r>
  <r>
    <x v="19"/>
    <x v="2"/>
    <x v="88"/>
    <x v="0"/>
    <x v="11"/>
    <n v="2140054"/>
    <m/>
    <m/>
    <m/>
    <m/>
    <n v="2140054"/>
    <m/>
  </r>
  <r>
    <x v="19"/>
    <x v="2"/>
    <x v="88"/>
    <x v="1"/>
    <x v="12"/>
    <n v="897240"/>
    <m/>
    <m/>
    <m/>
    <m/>
    <n v="897240"/>
    <m/>
  </r>
  <r>
    <x v="19"/>
    <x v="2"/>
    <x v="88"/>
    <x v="6"/>
    <x v="4"/>
    <n v="30915"/>
    <m/>
    <m/>
    <m/>
    <m/>
    <n v="30915"/>
    <m/>
  </r>
  <r>
    <x v="19"/>
    <x v="2"/>
    <x v="88"/>
    <x v="4"/>
    <x v="7"/>
    <n v="57804"/>
    <m/>
    <m/>
    <m/>
    <m/>
    <n v="57804"/>
    <m/>
  </r>
  <r>
    <x v="19"/>
    <x v="2"/>
    <x v="48"/>
    <x v="2"/>
    <x v="13"/>
    <n v="1190787"/>
    <m/>
    <m/>
    <m/>
    <m/>
    <n v="1190787"/>
    <m/>
  </r>
  <r>
    <x v="19"/>
    <x v="2"/>
    <x v="48"/>
    <x v="2"/>
    <x v="6"/>
    <n v="2365355"/>
    <m/>
    <m/>
    <m/>
    <m/>
    <n v="2365355"/>
    <m/>
  </r>
  <r>
    <x v="19"/>
    <x v="2"/>
    <x v="48"/>
    <x v="0"/>
    <x v="11"/>
    <n v="3803539"/>
    <m/>
    <m/>
    <m/>
    <m/>
    <n v="3803539"/>
    <m/>
  </r>
  <r>
    <x v="19"/>
    <x v="2"/>
    <x v="48"/>
    <x v="1"/>
    <x v="12"/>
    <n v="1946020"/>
    <m/>
    <m/>
    <m/>
    <m/>
    <n v="1946020"/>
    <m/>
  </r>
  <r>
    <x v="19"/>
    <x v="2"/>
    <x v="48"/>
    <x v="6"/>
    <x v="4"/>
    <n v="24040"/>
    <m/>
    <m/>
    <m/>
    <m/>
    <n v="24040"/>
    <m/>
  </r>
  <r>
    <x v="19"/>
    <x v="2"/>
    <x v="48"/>
    <x v="4"/>
    <x v="7"/>
    <n v="673659"/>
    <m/>
    <m/>
    <m/>
    <m/>
    <n v="673659"/>
    <m/>
  </r>
  <r>
    <x v="19"/>
    <x v="2"/>
    <x v="47"/>
    <x v="2"/>
    <x v="13"/>
    <n v="235526"/>
    <m/>
    <m/>
    <m/>
    <m/>
    <n v="235526"/>
    <m/>
  </r>
  <r>
    <x v="19"/>
    <x v="2"/>
    <x v="47"/>
    <x v="2"/>
    <x v="6"/>
    <n v="3747738"/>
    <m/>
    <m/>
    <m/>
    <m/>
    <n v="3747738"/>
    <m/>
  </r>
  <r>
    <x v="19"/>
    <x v="2"/>
    <x v="47"/>
    <x v="0"/>
    <x v="11"/>
    <n v="6163160"/>
    <m/>
    <m/>
    <m/>
    <m/>
    <n v="6163160"/>
    <m/>
  </r>
  <r>
    <x v="19"/>
    <x v="2"/>
    <x v="47"/>
    <x v="1"/>
    <x v="12"/>
    <n v="3785938"/>
    <m/>
    <m/>
    <m/>
    <m/>
    <n v="3785938"/>
    <m/>
  </r>
  <r>
    <x v="19"/>
    <x v="2"/>
    <x v="47"/>
    <x v="6"/>
    <x v="4"/>
    <n v="17708"/>
    <m/>
    <m/>
    <m/>
    <m/>
    <n v="17708"/>
    <m/>
  </r>
  <r>
    <x v="19"/>
    <x v="2"/>
    <x v="47"/>
    <x v="4"/>
    <x v="7"/>
    <n v="863330"/>
    <m/>
    <m/>
    <m/>
    <m/>
    <n v="863330"/>
    <m/>
  </r>
  <r>
    <x v="19"/>
    <x v="2"/>
    <x v="58"/>
    <x v="2"/>
    <x v="13"/>
    <n v="50426"/>
    <m/>
    <m/>
    <m/>
    <m/>
    <n v="50426"/>
    <m/>
  </r>
  <r>
    <x v="19"/>
    <x v="2"/>
    <x v="58"/>
    <x v="2"/>
    <x v="6"/>
    <n v="483904"/>
    <m/>
    <m/>
    <m/>
    <m/>
    <n v="483904"/>
    <m/>
  </r>
  <r>
    <x v="19"/>
    <x v="2"/>
    <x v="58"/>
    <x v="0"/>
    <x v="11"/>
    <n v="2695890"/>
    <m/>
    <m/>
    <m/>
    <m/>
    <n v="2695890"/>
    <m/>
  </r>
  <r>
    <x v="19"/>
    <x v="2"/>
    <x v="58"/>
    <x v="1"/>
    <x v="12"/>
    <n v="3675512"/>
    <m/>
    <m/>
    <m/>
    <m/>
    <n v="3675512"/>
    <m/>
  </r>
  <r>
    <x v="19"/>
    <x v="2"/>
    <x v="58"/>
    <x v="6"/>
    <x v="4"/>
    <n v="51804"/>
    <m/>
    <m/>
    <m/>
    <m/>
    <n v="51804"/>
    <m/>
  </r>
  <r>
    <x v="19"/>
    <x v="2"/>
    <x v="58"/>
    <x v="4"/>
    <x v="7"/>
    <n v="165391"/>
    <m/>
    <m/>
    <m/>
    <m/>
    <n v="165391"/>
    <m/>
  </r>
  <r>
    <x v="19"/>
    <x v="2"/>
    <x v="112"/>
    <x v="2"/>
    <x v="13"/>
    <n v="0"/>
    <m/>
    <m/>
    <m/>
    <m/>
    <n v="0"/>
    <m/>
  </r>
  <r>
    <x v="19"/>
    <x v="2"/>
    <x v="112"/>
    <x v="2"/>
    <x v="6"/>
    <n v="7734"/>
    <m/>
    <m/>
    <m/>
    <m/>
    <n v="7734"/>
    <m/>
  </r>
  <r>
    <x v="19"/>
    <x v="2"/>
    <x v="112"/>
    <x v="0"/>
    <x v="11"/>
    <n v="543980"/>
    <m/>
    <m/>
    <m/>
    <m/>
    <n v="543980"/>
    <m/>
  </r>
  <r>
    <x v="19"/>
    <x v="2"/>
    <x v="112"/>
    <x v="1"/>
    <x v="12"/>
    <n v="322898"/>
    <m/>
    <m/>
    <m/>
    <m/>
    <n v="322898"/>
    <m/>
  </r>
  <r>
    <x v="19"/>
    <x v="2"/>
    <x v="112"/>
    <x v="6"/>
    <x v="4"/>
    <n v="0"/>
    <m/>
    <m/>
    <m/>
    <m/>
    <n v="0"/>
    <m/>
  </r>
  <r>
    <x v="19"/>
    <x v="2"/>
    <x v="112"/>
    <x v="4"/>
    <x v="7"/>
    <n v="0"/>
    <m/>
    <m/>
    <m/>
    <m/>
    <n v="0"/>
    <m/>
  </r>
  <r>
    <x v="19"/>
    <x v="2"/>
    <x v="120"/>
    <x v="2"/>
    <x v="13"/>
    <n v="53700"/>
    <m/>
    <m/>
    <m/>
    <m/>
    <n v="53700"/>
    <m/>
  </r>
  <r>
    <x v="19"/>
    <x v="2"/>
    <x v="120"/>
    <x v="2"/>
    <x v="6"/>
    <n v="98352"/>
    <m/>
    <m/>
    <m/>
    <m/>
    <n v="98352"/>
    <m/>
  </r>
  <r>
    <x v="19"/>
    <x v="2"/>
    <x v="120"/>
    <x v="0"/>
    <x v="11"/>
    <n v="270994"/>
    <m/>
    <m/>
    <m/>
    <m/>
    <n v="270994"/>
    <m/>
  </r>
  <r>
    <x v="19"/>
    <x v="2"/>
    <x v="120"/>
    <x v="1"/>
    <x v="12"/>
    <n v="647090"/>
    <m/>
    <m/>
    <m/>
    <m/>
    <n v="647090"/>
    <m/>
  </r>
  <r>
    <x v="19"/>
    <x v="2"/>
    <x v="120"/>
    <x v="6"/>
    <x v="4"/>
    <n v="0"/>
    <m/>
    <m/>
    <m/>
    <m/>
    <n v="0"/>
    <m/>
  </r>
  <r>
    <x v="19"/>
    <x v="2"/>
    <x v="120"/>
    <x v="4"/>
    <x v="7"/>
    <n v="0"/>
    <m/>
    <m/>
    <m/>
    <m/>
    <n v="0"/>
    <m/>
  </r>
  <r>
    <x v="19"/>
    <x v="2"/>
    <x v="11"/>
    <x v="2"/>
    <x v="13"/>
    <n v="1201758"/>
    <m/>
    <m/>
    <m/>
    <m/>
    <n v="1201758"/>
    <m/>
  </r>
  <r>
    <x v="19"/>
    <x v="2"/>
    <x v="11"/>
    <x v="2"/>
    <x v="6"/>
    <n v="3283526"/>
    <m/>
    <m/>
    <m/>
    <m/>
    <n v="3283526"/>
    <m/>
  </r>
  <r>
    <x v="19"/>
    <x v="2"/>
    <x v="11"/>
    <x v="0"/>
    <x v="11"/>
    <n v="15318951"/>
    <m/>
    <m/>
    <m/>
    <m/>
    <n v="15318951"/>
    <m/>
  </r>
  <r>
    <x v="19"/>
    <x v="2"/>
    <x v="11"/>
    <x v="1"/>
    <x v="12"/>
    <n v="12852056"/>
    <m/>
    <m/>
    <m/>
    <m/>
    <n v="12852056"/>
    <m/>
  </r>
  <r>
    <x v="19"/>
    <x v="2"/>
    <x v="11"/>
    <x v="6"/>
    <x v="4"/>
    <n v="124407"/>
    <m/>
    <m/>
    <m/>
    <m/>
    <n v="124407"/>
    <m/>
  </r>
  <r>
    <x v="19"/>
    <x v="2"/>
    <x v="11"/>
    <x v="4"/>
    <x v="7"/>
    <n v="277169"/>
    <m/>
    <m/>
    <m/>
    <m/>
    <n v="277169"/>
    <m/>
  </r>
  <r>
    <x v="19"/>
    <x v="2"/>
    <x v="4"/>
    <x v="2"/>
    <x v="13"/>
    <n v="2454065"/>
    <m/>
    <m/>
    <m/>
    <m/>
    <n v="2454065"/>
    <m/>
  </r>
  <r>
    <x v="19"/>
    <x v="2"/>
    <x v="4"/>
    <x v="2"/>
    <x v="6"/>
    <n v="3445485"/>
    <m/>
    <m/>
    <m/>
    <m/>
    <n v="3445485"/>
    <m/>
  </r>
  <r>
    <x v="19"/>
    <x v="2"/>
    <x v="4"/>
    <x v="0"/>
    <x v="11"/>
    <n v="25983195"/>
    <m/>
    <m/>
    <m/>
    <m/>
    <n v="25983195"/>
    <m/>
  </r>
  <r>
    <x v="19"/>
    <x v="2"/>
    <x v="4"/>
    <x v="1"/>
    <x v="12"/>
    <n v="20632589"/>
    <m/>
    <m/>
    <m/>
    <m/>
    <n v="20632589"/>
    <m/>
  </r>
  <r>
    <x v="19"/>
    <x v="2"/>
    <x v="4"/>
    <x v="6"/>
    <x v="4"/>
    <n v="246051"/>
    <m/>
    <m/>
    <m/>
    <m/>
    <n v="246051"/>
    <m/>
  </r>
  <r>
    <x v="19"/>
    <x v="2"/>
    <x v="4"/>
    <x v="4"/>
    <x v="7"/>
    <n v="249979"/>
    <m/>
    <m/>
    <m/>
    <m/>
    <n v="249979"/>
    <m/>
  </r>
  <r>
    <x v="19"/>
    <x v="2"/>
    <x v="59"/>
    <x v="2"/>
    <x v="13"/>
    <n v="113052"/>
    <m/>
    <m/>
    <m/>
    <m/>
    <n v="113052"/>
    <m/>
  </r>
  <r>
    <x v="19"/>
    <x v="2"/>
    <x v="59"/>
    <x v="2"/>
    <x v="6"/>
    <n v="779904"/>
    <m/>
    <m/>
    <m/>
    <m/>
    <n v="779904"/>
    <m/>
  </r>
  <r>
    <x v="19"/>
    <x v="2"/>
    <x v="59"/>
    <x v="0"/>
    <x v="11"/>
    <n v="2089318"/>
    <m/>
    <m/>
    <m/>
    <m/>
    <n v="2089318"/>
    <m/>
  </r>
  <r>
    <x v="19"/>
    <x v="2"/>
    <x v="59"/>
    <x v="1"/>
    <x v="12"/>
    <n v="3421344"/>
    <m/>
    <m/>
    <m/>
    <m/>
    <n v="3421344"/>
    <m/>
  </r>
  <r>
    <x v="19"/>
    <x v="2"/>
    <x v="59"/>
    <x v="6"/>
    <x v="4"/>
    <n v="141592"/>
    <m/>
    <m/>
    <m/>
    <m/>
    <n v="141592"/>
    <m/>
  </r>
  <r>
    <x v="19"/>
    <x v="2"/>
    <x v="59"/>
    <x v="4"/>
    <x v="7"/>
    <n v="17804"/>
    <m/>
    <m/>
    <m/>
    <m/>
    <n v="17804"/>
    <m/>
  </r>
  <r>
    <x v="19"/>
    <x v="2"/>
    <x v="86"/>
    <x v="2"/>
    <x v="13"/>
    <n v="40858"/>
    <m/>
    <m/>
    <m/>
    <m/>
    <n v="40858"/>
    <m/>
  </r>
  <r>
    <x v="19"/>
    <x v="2"/>
    <x v="86"/>
    <x v="2"/>
    <x v="6"/>
    <n v="543664"/>
    <m/>
    <m/>
    <m/>
    <m/>
    <n v="543664"/>
    <m/>
  </r>
  <r>
    <x v="19"/>
    <x v="2"/>
    <x v="86"/>
    <x v="0"/>
    <x v="11"/>
    <n v="1037716"/>
    <m/>
    <m/>
    <m/>
    <m/>
    <n v="1037716"/>
    <m/>
  </r>
  <r>
    <x v="19"/>
    <x v="2"/>
    <x v="86"/>
    <x v="1"/>
    <x v="12"/>
    <n v="1253626"/>
    <m/>
    <m/>
    <m/>
    <m/>
    <n v="1253626"/>
    <m/>
  </r>
  <r>
    <x v="19"/>
    <x v="2"/>
    <x v="86"/>
    <x v="6"/>
    <x v="4"/>
    <n v="0"/>
    <m/>
    <m/>
    <m/>
    <m/>
    <n v="0"/>
    <m/>
  </r>
  <r>
    <x v="19"/>
    <x v="2"/>
    <x v="86"/>
    <x v="4"/>
    <x v="7"/>
    <n v="20288"/>
    <m/>
    <m/>
    <m/>
    <m/>
    <n v="20288"/>
    <m/>
  </r>
  <r>
    <x v="19"/>
    <x v="2"/>
    <x v="43"/>
    <x v="2"/>
    <x v="13"/>
    <n v="157405"/>
    <m/>
    <m/>
    <m/>
    <m/>
    <n v="157405"/>
    <m/>
  </r>
  <r>
    <x v="19"/>
    <x v="2"/>
    <x v="43"/>
    <x v="2"/>
    <x v="6"/>
    <n v="656004"/>
    <m/>
    <m/>
    <m/>
    <m/>
    <n v="656004"/>
    <m/>
  </r>
  <r>
    <x v="19"/>
    <x v="2"/>
    <x v="43"/>
    <x v="0"/>
    <x v="11"/>
    <n v="4080176"/>
    <m/>
    <m/>
    <m/>
    <m/>
    <n v="4080176"/>
    <m/>
  </r>
  <r>
    <x v="19"/>
    <x v="2"/>
    <x v="43"/>
    <x v="1"/>
    <x v="12"/>
    <n v="1608326"/>
    <m/>
    <m/>
    <m/>
    <m/>
    <n v="1608326"/>
    <m/>
  </r>
  <r>
    <x v="19"/>
    <x v="2"/>
    <x v="43"/>
    <x v="6"/>
    <x v="4"/>
    <n v="0"/>
    <m/>
    <m/>
    <m/>
    <m/>
    <n v="0"/>
    <m/>
  </r>
  <r>
    <x v="19"/>
    <x v="2"/>
    <x v="43"/>
    <x v="4"/>
    <x v="7"/>
    <n v="0"/>
    <m/>
    <m/>
    <m/>
    <m/>
    <n v="0"/>
    <m/>
  </r>
  <r>
    <x v="19"/>
    <x v="2"/>
    <x v="81"/>
    <x v="2"/>
    <x v="13"/>
    <n v="20733"/>
    <m/>
    <m/>
    <m/>
    <m/>
    <n v="20733"/>
    <m/>
  </r>
  <r>
    <x v="19"/>
    <x v="2"/>
    <x v="81"/>
    <x v="2"/>
    <x v="6"/>
    <n v="224041"/>
    <m/>
    <m/>
    <m/>
    <m/>
    <n v="224041"/>
    <m/>
  </r>
  <r>
    <x v="19"/>
    <x v="2"/>
    <x v="81"/>
    <x v="0"/>
    <x v="11"/>
    <n v="1518560"/>
    <m/>
    <m/>
    <m/>
    <m/>
    <n v="1518560"/>
    <m/>
  </r>
  <r>
    <x v="19"/>
    <x v="2"/>
    <x v="81"/>
    <x v="1"/>
    <x v="12"/>
    <n v="482464"/>
    <m/>
    <m/>
    <m/>
    <m/>
    <n v="482464"/>
    <m/>
  </r>
  <r>
    <x v="19"/>
    <x v="2"/>
    <x v="81"/>
    <x v="6"/>
    <x v="4"/>
    <n v="33218"/>
    <m/>
    <m/>
    <m/>
    <m/>
    <n v="33218"/>
    <m/>
  </r>
  <r>
    <x v="19"/>
    <x v="2"/>
    <x v="81"/>
    <x v="4"/>
    <x v="7"/>
    <n v="0"/>
    <m/>
    <m/>
    <m/>
    <m/>
    <n v="0"/>
    <m/>
  </r>
  <r>
    <x v="19"/>
    <x v="2"/>
    <x v="26"/>
    <x v="2"/>
    <x v="13"/>
    <n v="30297"/>
    <m/>
    <m/>
    <m/>
    <m/>
    <n v="30297"/>
    <m/>
  </r>
  <r>
    <x v="19"/>
    <x v="2"/>
    <x v="26"/>
    <x v="2"/>
    <x v="6"/>
    <n v="1529192"/>
    <m/>
    <m/>
    <m/>
    <m/>
    <n v="1529192"/>
    <m/>
  </r>
  <r>
    <x v="19"/>
    <x v="2"/>
    <x v="26"/>
    <x v="0"/>
    <x v="11"/>
    <n v="6145852"/>
    <m/>
    <m/>
    <m/>
    <m/>
    <n v="6145852"/>
    <m/>
  </r>
  <r>
    <x v="19"/>
    <x v="2"/>
    <x v="26"/>
    <x v="1"/>
    <x v="12"/>
    <n v="6264544"/>
    <m/>
    <m/>
    <m/>
    <m/>
    <n v="6264544"/>
    <m/>
  </r>
  <r>
    <x v="19"/>
    <x v="2"/>
    <x v="26"/>
    <x v="6"/>
    <x v="4"/>
    <n v="106371"/>
    <m/>
    <m/>
    <m/>
    <m/>
    <n v="106371"/>
    <m/>
  </r>
  <r>
    <x v="19"/>
    <x v="2"/>
    <x v="26"/>
    <x v="4"/>
    <x v="7"/>
    <n v="40719"/>
    <m/>
    <m/>
    <m/>
    <m/>
    <n v="40719"/>
    <m/>
  </r>
  <r>
    <x v="19"/>
    <x v="2"/>
    <x v="29"/>
    <x v="2"/>
    <x v="13"/>
    <n v="236112"/>
    <m/>
    <m/>
    <m/>
    <m/>
    <n v="236112"/>
    <m/>
  </r>
  <r>
    <x v="19"/>
    <x v="2"/>
    <x v="29"/>
    <x v="2"/>
    <x v="6"/>
    <n v="1098149"/>
    <m/>
    <m/>
    <m/>
    <m/>
    <n v="1098149"/>
    <m/>
  </r>
  <r>
    <x v="19"/>
    <x v="2"/>
    <x v="29"/>
    <x v="0"/>
    <x v="11"/>
    <n v="4804251"/>
    <m/>
    <m/>
    <m/>
    <m/>
    <n v="4804251"/>
    <m/>
  </r>
  <r>
    <x v="19"/>
    <x v="2"/>
    <x v="29"/>
    <x v="1"/>
    <x v="12"/>
    <n v="3016966"/>
    <m/>
    <m/>
    <m/>
    <m/>
    <n v="3016966"/>
    <m/>
  </r>
  <r>
    <x v="19"/>
    <x v="2"/>
    <x v="29"/>
    <x v="6"/>
    <x v="4"/>
    <n v="1690"/>
    <m/>
    <m/>
    <m/>
    <m/>
    <n v="1690"/>
    <m/>
  </r>
  <r>
    <x v="19"/>
    <x v="2"/>
    <x v="29"/>
    <x v="4"/>
    <x v="7"/>
    <n v="128254"/>
    <m/>
    <m/>
    <m/>
    <m/>
    <n v="128254"/>
    <m/>
  </r>
  <r>
    <x v="19"/>
    <x v="2"/>
    <x v="122"/>
    <x v="2"/>
    <x v="13"/>
    <n v="3070"/>
    <m/>
    <m/>
    <m/>
    <m/>
    <n v="3070"/>
    <m/>
  </r>
  <r>
    <x v="19"/>
    <x v="2"/>
    <x v="122"/>
    <x v="2"/>
    <x v="6"/>
    <n v="60326"/>
    <m/>
    <m/>
    <m/>
    <m/>
    <n v="60326"/>
    <m/>
  </r>
  <r>
    <x v="19"/>
    <x v="2"/>
    <x v="122"/>
    <x v="0"/>
    <x v="11"/>
    <n v="119190"/>
    <m/>
    <m/>
    <m/>
    <m/>
    <n v="119190"/>
    <m/>
  </r>
  <r>
    <x v="19"/>
    <x v="2"/>
    <x v="122"/>
    <x v="1"/>
    <x v="12"/>
    <n v="138506"/>
    <m/>
    <m/>
    <m/>
    <m/>
    <n v="138506"/>
    <m/>
  </r>
  <r>
    <x v="19"/>
    <x v="2"/>
    <x v="122"/>
    <x v="6"/>
    <x v="4"/>
    <n v="0"/>
    <m/>
    <m/>
    <m/>
    <m/>
    <n v="0"/>
    <m/>
  </r>
  <r>
    <x v="19"/>
    <x v="2"/>
    <x v="122"/>
    <x v="4"/>
    <x v="7"/>
    <n v="0"/>
    <m/>
    <m/>
    <m/>
    <m/>
    <n v="0"/>
    <m/>
  </r>
  <r>
    <x v="19"/>
    <x v="3"/>
    <x v="97"/>
    <x v="2"/>
    <x v="13"/>
    <n v="245513"/>
    <m/>
    <m/>
    <m/>
    <m/>
    <n v="245513"/>
    <m/>
  </r>
  <r>
    <x v="19"/>
    <x v="3"/>
    <x v="97"/>
    <x v="2"/>
    <x v="6"/>
    <n v="1480189"/>
    <m/>
    <m/>
    <m/>
    <m/>
    <n v="1480189"/>
    <m/>
  </r>
  <r>
    <x v="19"/>
    <x v="3"/>
    <x v="97"/>
    <x v="0"/>
    <x v="11"/>
    <n v="2562776"/>
    <m/>
    <m/>
    <m/>
    <m/>
    <n v="2562776"/>
    <m/>
  </r>
  <r>
    <x v="19"/>
    <x v="3"/>
    <x v="97"/>
    <x v="1"/>
    <x v="12"/>
    <n v="903248"/>
    <m/>
    <m/>
    <m/>
    <m/>
    <n v="903248"/>
    <m/>
  </r>
  <r>
    <x v="19"/>
    <x v="3"/>
    <x v="97"/>
    <x v="6"/>
    <x v="4"/>
    <n v="0"/>
    <m/>
    <m/>
    <m/>
    <m/>
    <n v="0"/>
    <m/>
  </r>
  <r>
    <x v="19"/>
    <x v="3"/>
    <x v="97"/>
    <x v="4"/>
    <x v="7"/>
    <n v="28141"/>
    <m/>
    <m/>
    <m/>
    <m/>
    <n v="28141"/>
    <m/>
  </r>
  <r>
    <x v="19"/>
    <x v="3"/>
    <x v="55"/>
    <x v="2"/>
    <x v="13"/>
    <n v="332010"/>
    <m/>
    <m/>
    <m/>
    <m/>
    <n v="332010"/>
    <m/>
  </r>
  <r>
    <x v="19"/>
    <x v="3"/>
    <x v="55"/>
    <x v="2"/>
    <x v="6"/>
    <n v="747554"/>
    <m/>
    <m/>
    <m/>
    <m/>
    <n v="747554"/>
    <m/>
  </r>
  <r>
    <x v="19"/>
    <x v="3"/>
    <x v="55"/>
    <x v="0"/>
    <x v="11"/>
    <n v="1814146"/>
    <m/>
    <m/>
    <m/>
    <m/>
    <n v="1814146"/>
    <m/>
  </r>
  <r>
    <x v="19"/>
    <x v="3"/>
    <x v="55"/>
    <x v="1"/>
    <x v="12"/>
    <n v="2113161"/>
    <m/>
    <m/>
    <m/>
    <m/>
    <n v="2113161"/>
    <m/>
  </r>
  <r>
    <x v="19"/>
    <x v="3"/>
    <x v="55"/>
    <x v="6"/>
    <x v="4"/>
    <n v="52059"/>
    <m/>
    <m/>
    <m/>
    <m/>
    <n v="52059"/>
    <m/>
  </r>
  <r>
    <x v="19"/>
    <x v="3"/>
    <x v="55"/>
    <x v="4"/>
    <x v="7"/>
    <n v="16147"/>
    <m/>
    <m/>
    <m/>
    <m/>
    <n v="16147"/>
    <m/>
  </r>
  <r>
    <x v="19"/>
    <x v="3"/>
    <x v="16"/>
    <x v="2"/>
    <x v="13"/>
    <n v="3024648"/>
    <m/>
    <m/>
    <m/>
    <m/>
    <n v="3024648"/>
    <m/>
  </r>
  <r>
    <x v="19"/>
    <x v="3"/>
    <x v="16"/>
    <x v="2"/>
    <x v="6"/>
    <n v="5307990"/>
    <m/>
    <m/>
    <m/>
    <m/>
    <n v="5307990"/>
    <m/>
  </r>
  <r>
    <x v="19"/>
    <x v="3"/>
    <x v="16"/>
    <x v="0"/>
    <x v="11"/>
    <n v="5524263"/>
    <m/>
    <m/>
    <m/>
    <m/>
    <n v="5524263"/>
    <m/>
  </r>
  <r>
    <x v="19"/>
    <x v="3"/>
    <x v="16"/>
    <x v="1"/>
    <x v="12"/>
    <n v="4974412"/>
    <m/>
    <m/>
    <m/>
    <m/>
    <n v="4974412"/>
    <m/>
  </r>
  <r>
    <x v="19"/>
    <x v="3"/>
    <x v="16"/>
    <x v="6"/>
    <x v="4"/>
    <n v="385375"/>
    <m/>
    <m/>
    <m/>
    <m/>
    <n v="385375"/>
    <m/>
  </r>
  <r>
    <x v="19"/>
    <x v="3"/>
    <x v="16"/>
    <x v="4"/>
    <x v="7"/>
    <n v="187253"/>
    <m/>
    <m/>
    <m/>
    <m/>
    <n v="187253"/>
    <m/>
  </r>
  <r>
    <x v="19"/>
    <x v="3"/>
    <x v="74"/>
    <x v="2"/>
    <x v="13"/>
    <n v="1308746"/>
    <m/>
    <m/>
    <m/>
    <m/>
    <n v="1308746"/>
    <m/>
  </r>
  <r>
    <x v="19"/>
    <x v="3"/>
    <x v="74"/>
    <x v="2"/>
    <x v="6"/>
    <n v="1287968"/>
    <m/>
    <m/>
    <m/>
    <m/>
    <n v="1287968"/>
    <m/>
  </r>
  <r>
    <x v="19"/>
    <x v="3"/>
    <x v="74"/>
    <x v="0"/>
    <x v="11"/>
    <n v="1611531"/>
    <m/>
    <m/>
    <m/>
    <m/>
    <n v="1611531"/>
    <m/>
  </r>
  <r>
    <x v="19"/>
    <x v="3"/>
    <x v="74"/>
    <x v="1"/>
    <x v="12"/>
    <n v="504363"/>
    <m/>
    <m/>
    <m/>
    <m/>
    <n v="504363"/>
    <m/>
  </r>
  <r>
    <x v="19"/>
    <x v="3"/>
    <x v="74"/>
    <x v="6"/>
    <x v="4"/>
    <n v="223446"/>
    <m/>
    <m/>
    <m/>
    <m/>
    <n v="223446"/>
    <m/>
  </r>
  <r>
    <x v="19"/>
    <x v="3"/>
    <x v="74"/>
    <x v="4"/>
    <x v="7"/>
    <n v="91088"/>
    <m/>
    <m/>
    <m/>
    <m/>
    <n v="91088"/>
    <m/>
  </r>
  <r>
    <x v="19"/>
    <x v="3"/>
    <x v="63"/>
    <x v="2"/>
    <x v="13"/>
    <n v="74385"/>
    <m/>
    <m/>
    <m/>
    <m/>
    <n v="74385"/>
    <m/>
  </r>
  <r>
    <x v="19"/>
    <x v="3"/>
    <x v="63"/>
    <x v="2"/>
    <x v="6"/>
    <n v="1101140"/>
    <m/>
    <m/>
    <m/>
    <m/>
    <n v="1101140"/>
    <m/>
  </r>
  <r>
    <x v="19"/>
    <x v="3"/>
    <x v="63"/>
    <x v="0"/>
    <x v="11"/>
    <n v="1998973"/>
    <m/>
    <m/>
    <m/>
    <m/>
    <n v="1998973"/>
    <m/>
  </r>
  <r>
    <x v="19"/>
    <x v="3"/>
    <x v="63"/>
    <x v="1"/>
    <x v="12"/>
    <n v="663262"/>
    <m/>
    <m/>
    <m/>
    <m/>
    <n v="663262"/>
    <m/>
  </r>
  <r>
    <x v="19"/>
    <x v="3"/>
    <x v="63"/>
    <x v="6"/>
    <x v="4"/>
    <n v="14203"/>
    <m/>
    <m/>
    <m/>
    <m/>
    <n v="14203"/>
    <m/>
  </r>
  <r>
    <x v="19"/>
    <x v="3"/>
    <x v="63"/>
    <x v="4"/>
    <x v="7"/>
    <n v="106901"/>
    <m/>
    <m/>
    <m/>
    <m/>
    <n v="106901"/>
    <m/>
  </r>
  <r>
    <x v="19"/>
    <x v="3"/>
    <x v="38"/>
    <x v="2"/>
    <x v="13"/>
    <n v="2127870"/>
    <m/>
    <m/>
    <m/>
    <m/>
    <n v="2127870"/>
    <m/>
  </r>
  <r>
    <x v="19"/>
    <x v="3"/>
    <x v="38"/>
    <x v="2"/>
    <x v="6"/>
    <n v="1864651"/>
    <m/>
    <m/>
    <m/>
    <m/>
    <n v="1864651"/>
    <m/>
  </r>
  <r>
    <x v="19"/>
    <x v="3"/>
    <x v="38"/>
    <x v="0"/>
    <x v="11"/>
    <n v="4161319"/>
    <m/>
    <m/>
    <m/>
    <m/>
    <n v="4161319"/>
    <m/>
  </r>
  <r>
    <x v="19"/>
    <x v="3"/>
    <x v="38"/>
    <x v="1"/>
    <x v="12"/>
    <n v="2145496"/>
    <m/>
    <m/>
    <m/>
    <m/>
    <n v="2145496"/>
    <m/>
  </r>
  <r>
    <x v="19"/>
    <x v="3"/>
    <x v="38"/>
    <x v="6"/>
    <x v="4"/>
    <n v="121825"/>
    <m/>
    <m/>
    <m/>
    <m/>
    <n v="121825"/>
    <m/>
  </r>
  <r>
    <x v="19"/>
    <x v="3"/>
    <x v="38"/>
    <x v="4"/>
    <x v="7"/>
    <n v="284036"/>
    <m/>
    <m/>
    <m/>
    <m/>
    <n v="284036"/>
    <m/>
  </r>
  <r>
    <x v="19"/>
    <x v="3"/>
    <x v="42"/>
    <x v="2"/>
    <x v="13"/>
    <n v="793151"/>
    <m/>
    <m/>
    <m/>
    <m/>
    <n v="793151"/>
    <m/>
  </r>
  <r>
    <x v="19"/>
    <x v="3"/>
    <x v="42"/>
    <x v="2"/>
    <x v="6"/>
    <n v="1607747"/>
    <m/>
    <m/>
    <m/>
    <m/>
    <n v="1607747"/>
    <m/>
  </r>
  <r>
    <x v="19"/>
    <x v="3"/>
    <x v="42"/>
    <x v="0"/>
    <x v="11"/>
    <n v="3487391"/>
    <m/>
    <m/>
    <m/>
    <m/>
    <n v="3487391"/>
    <m/>
  </r>
  <r>
    <x v="19"/>
    <x v="3"/>
    <x v="42"/>
    <x v="1"/>
    <x v="12"/>
    <n v="4240269"/>
    <m/>
    <m/>
    <m/>
    <m/>
    <n v="4240269"/>
    <m/>
  </r>
  <r>
    <x v="19"/>
    <x v="3"/>
    <x v="42"/>
    <x v="6"/>
    <x v="4"/>
    <n v="83624"/>
    <m/>
    <m/>
    <m/>
    <m/>
    <n v="83624"/>
    <m/>
  </r>
  <r>
    <x v="19"/>
    <x v="3"/>
    <x v="42"/>
    <x v="4"/>
    <x v="7"/>
    <n v="27172"/>
    <m/>
    <m/>
    <m/>
    <m/>
    <n v="27172"/>
    <m/>
  </r>
  <r>
    <x v="19"/>
    <x v="3"/>
    <x v="104"/>
    <x v="2"/>
    <x v="13"/>
    <n v="166612"/>
    <m/>
    <m/>
    <m/>
    <m/>
    <n v="166612"/>
    <m/>
  </r>
  <r>
    <x v="19"/>
    <x v="3"/>
    <x v="104"/>
    <x v="2"/>
    <x v="6"/>
    <n v="253634"/>
    <m/>
    <m/>
    <m/>
    <m/>
    <n v="253634"/>
    <m/>
  </r>
  <r>
    <x v="19"/>
    <x v="3"/>
    <x v="104"/>
    <x v="0"/>
    <x v="11"/>
    <n v="222291"/>
    <m/>
    <m/>
    <m/>
    <m/>
    <n v="222291"/>
    <m/>
  </r>
  <r>
    <x v="19"/>
    <x v="3"/>
    <x v="104"/>
    <x v="1"/>
    <x v="12"/>
    <n v="702995"/>
    <m/>
    <m/>
    <m/>
    <m/>
    <n v="702995"/>
    <m/>
  </r>
  <r>
    <x v="19"/>
    <x v="3"/>
    <x v="104"/>
    <x v="6"/>
    <x v="4"/>
    <n v="0"/>
    <m/>
    <m/>
    <m/>
    <m/>
    <n v="0"/>
    <m/>
  </r>
  <r>
    <x v="19"/>
    <x v="3"/>
    <x v="104"/>
    <x v="4"/>
    <x v="7"/>
    <n v="1459"/>
    <m/>
    <m/>
    <m/>
    <m/>
    <n v="1459"/>
    <m/>
  </r>
  <r>
    <x v="19"/>
    <x v="3"/>
    <x v="111"/>
    <x v="2"/>
    <x v="13"/>
    <n v="62924"/>
    <m/>
    <m/>
    <m/>
    <m/>
    <n v="62924"/>
    <m/>
  </r>
  <r>
    <x v="19"/>
    <x v="3"/>
    <x v="111"/>
    <x v="2"/>
    <x v="6"/>
    <n v="25798"/>
    <m/>
    <m/>
    <m/>
    <m/>
    <n v="25798"/>
    <m/>
  </r>
  <r>
    <x v="19"/>
    <x v="3"/>
    <x v="111"/>
    <x v="0"/>
    <x v="11"/>
    <n v="92102"/>
    <m/>
    <m/>
    <m/>
    <m/>
    <n v="92102"/>
    <m/>
  </r>
  <r>
    <x v="19"/>
    <x v="3"/>
    <x v="111"/>
    <x v="1"/>
    <x v="12"/>
    <n v="440952"/>
    <m/>
    <m/>
    <m/>
    <m/>
    <n v="440952"/>
    <m/>
  </r>
  <r>
    <x v="19"/>
    <x v="3"/>
    <x v="111"/>
    <x v="6"/>
    <x v="4"/>
    <n v="0"/>
    <m/>
    <m/>
    <m/>
    <m/>
    <n v="0"/>
    <m/>
  </r>
  <r>
    <x v="19"/>
    <x v="3"/>
    <x v="111"/>
    <x v="4"/>
    <x v="7"/>
    <n v="0"/>
    <m/>
    <m/>
    <m/>
    <m/>
    <n v="0"/>
    <m/>
  </r>
  <r>
    <x v="19"/>
    <x v="3"/>
    <x v="134"/>
    <x v="2"/>
    <x v="13"/>
    <n v="0"/>
    <m/>
    <m/>
    <m/>
    <m/>
    <n v="0"/>
    <m/>
  </r>
  <r>
    <x v="19"/>
    <x v="3"/>
    <x v="134"/>
    <x v="2"/>
    <x v="6"/>
    <n v="0"/>
    <m/>
    <m/>
    <m/>
    <m/>
    <n v="0"/>
    <m/>
  </r>
  <r>
    <x v="19"/>
    <x v="3"/>
    <x v="134"/>
    <x v="0"/>
    <x v="11"/>
    <n v="45165"/>
    <m/>
    <m/>
    <m/>
    <m/>
    <n v="45165"/>
    <m/>
  </r>
  <r>
    <x v="19"/>
    <x v="3"/>
    <x v="134"/>
    <x v="1"/>
    <x v="12"/>
    <n v="96121"/>
    <m/>
    <m/>
    <m/>
    <m/>
    <n v="96121"/>
    <m/>
  </r>
  <r>
    <x v="19"/>
    <x v="3"/>
    <x v="134"/>
    <x v="6"/>
    <x v="4"/>
    <n v="0"/>
    <m/>
    <m/>
    <m/>
    <m/>
    <n v="0"/>
    <m/>
  </r>
  <r>
    <x v="19"/>
    <x v="3"/>
    <x v="134"/>
    <x v="4"/>
    <x v="7"/>
    <n v="0"/>
    <m/>
    <m/>
    <m/>
    <m/>
    <n v="0"/>
    <m/>
  </r>
  <r>
    <x v="19"/>
    <x v="3"/>
    <x v="183"/>
    <x v="2"/>
    <x v="13"/>
    <n v="0"/>
    <m/>
    <m/>
    <m/>
    <m/>
    <n v="0"/>
    <m/>
  </r>
  <r>
    <x v="19"/>
    <x v="3"/>
    <x v="183"/>
    <x v="2"/>
    <x v="6"/>
    <n v="0"/>
    <m/>
    <m/>
    <m/>
    <m/>
    <n v="0"/>
    <m/>
  </r>
  <r>
    <x v="19"/>
    <x v="3"/>
    <x v="183"/>
    <x v="0"/>
    <x v="11"/>
    <n v="8288"/>
    <m/>
    <m/>
    <m/>
    <m/>
    <n v="8288"/>
    <m/>
  </r>
  <r>
    <x v="19"/>
    <x v="3"/>
    <x v="183"/>
    <x v="1"/>
    <x v="12"/>
    <n v="0"/>
    <m/>
    <m/>
    <m/>
    <m/>
    <n v="0"/>
    <m/>
  </r>
  <r>
    <x v="19"/>
    <x v="3"/>
    <x v="183"/>
    <x v="6"/>
    <x v="4"/>
    <n v="0"/>
    <m/>
    <m/>
    <m/>
    <m/>
    <n v="0"/>
    <m/>
  </r>
  <r>
    <x v="19"/>
    <x v="3"/>
    <x v="183"/>
    <x v="4"/>
    <x v="7"/>
    <n v="0"/>
    <m/>
    <m/>
    <m/>
    <m/>
    <n v="0"/>
    <m/>
  </r>
  <r>
    <x v="19"/>
    <x v="3"/>
    <x v="51"/>
    <x v="2"/>
    <x v="13"/>
    <n v="224598"/>
    <m/>
    <m/>
    <m/>
    <m/>
    <n v="224598"/>
    <m/>
  </r>
  <r>
    <x v="19"/>
    <x v="3"/>
    <x v="51"/>
    <x v="2"/>
    <x v="6"/>
    <n v="537455"/>
    <m/>
    <m/>
    <m/>
    <m/>
    <n v="537455"/>
    <m/>
  </r>
  <r>
    <x v="19"/>
    <x v="3"/>
    <x v="51"/>
    <x v="0"/>
    <x v="11"/>
    <n v="2200194"/>
    <m/>
    <m/>
    <m/>
    <m/>
    <n v="2200194"/>
    <m/>
  </r>
  <r>
    <x v="19"/>
    <x v="3"/>
    <x v="51"/>
    <x v="1"/>
    <x v="12"/>
    <n v="2543045"/>
    <m/>
    <m/>
    <m/>
    <m/>
    <n v="2543045"/>
    <m/>
  </r>
  <r>
    <x v="19"/>
    <x v="3"/>
    <x v="51"/>
    <x v="6"/>
    <x v="4"/>
    <n v="22961"/>
    <m/>
    <m/>
    <m/>
    <m/>
    <n v="22961"/>
    <m/>
  </r>
  <r>
    <x v="19"/>
    <x v="3"/>
    <x v="51"/>
    <x v="4"/>
    <x v="7"/>
    <n v="0"/>
    <m/>
    <m/>
    <m/>
    <m/>
    <n v="0"/>
    <m/>
  </r>
  <r>
    <x v="19"/>
    <x v="3"/>
    <x v="98"/>
    <x v="2"/>
    <x v="13"/>
    <n v="0"/>
    <m/>
    <m/>
    <m/>
    <m/>
    <n v="0"/>
    <m/>
  </r>
  <r>
    <x v="19"/>
    <x v="3"/>
    <x v="98"/>
    <x v="2"/>
    <x v="6"/>
    <n v="102994"/>
    <m/>
    <m/>
    <m/>
    <m/>
    <n v="102994"/>
    <m/>
  </r>
  <r>
    <x v="19"/>
    <x v="3"/>
    <x v="98"/>
    <x v="0"/>
    <x v="11"/>
    <n v="460687"/>
    <m/>
    <m/>
    <m/>
    <m/>
    <n v="460687"/>
    <m/>
  </r>
  <r>
    <x v="19"/>
    <x v="3"/>
    <x v="98"/>
    <x v="1"/>
    <x v="12"/>
    <n v="535415"/>
    <m/>
    <m/>
    <m/>
    <m/>
    <n v="535415"/>
    <m/>
  </r>
  <r>
    <x v="19"/>
    <x v="3"/>
    <x v="98"/>
    <x v="6"/>
    <x v="4"/>
    <n v="0"/>
    <m/>
    <m/>
    <m/>
    <m/>
    <n v="0"/>
    <m/>
  </r>
  <r>
    <x v="19"/>
    <x v="3"/>
    <x v="98"/>
    <x v="4"/>
    <x v="7"/>
    <n v="0"/>
    <m/>
    <m/>
    <m/>
    <m/>
    <n v="0"/>
    <m/>
  </r>
  <r>
    <x v="19"/>
    <x v="3"/>
    <x v="119"/>
    <x v="2"/>
    <x v="13"/>
    <n v="0"/>
    <m/>
    <m/>
    <m/>
    <m/>
    <n v="0"/>
    <m/>
  </r>
  <r>
    <x v="19"/>
    <x v="3"/>
    <x v="119"/>
    <x v="2"/>
    <x v="6"/>
    <n v="0"/>
    <m/>
    <m/>
    <m/>
    <m/>
    <n v="0"/>
    <m/>
  </r>
  <r>
    <x v="19"/>
    <x v="3"/>
    <x v="119"/>
    <x v="0"/>
    <x v="11"/>
    <n v="84006"/>
    <m/>
    <m/>
    <m/>
    <m/>
    <n v="84006"/>
    <m/>
  </r>
  <r>
    <x v="19"/>
    <x v="3"/>
    <x v="119"/>
    <x v="1"/>
    <x v="12"/>
    <n v="433768"/>
    <m/>
    <m/>
    <m/>
    <m/>
    <n v="433768"/>
    <m/>
  </r>
  <r>
    <x v="19"/>
    <x v="3"/>
    <x v="119"/>
    <x v="6"/>
    <x v="4"/>
    <n v="0"/>
    <m/>
    <m/>
    <m/>
    <m/>
    <n v="0"/>
    <m/>
  </r>
  <r>
    <x v="19"/>
    <x v="3"/>
    <x v="119"/>
    <x v="4"/>
    <x v="7"/>
    <n v="0"/>
    <m/>
    <m/>
    <m/>
    <m/>
    <n v="0"/>
    <m/>
  </r>
  <r>
    <x v="19"/>
    <x v="3"/>
    <x v="190"/>
    <x v="2"/>
    <x v="13"/>
    <n v="0"/>
    <m/>
    <m/>
    <m/>
    <m/>
    <n v="0"/>
    <m/>
  </r>
  <r>
    <x v="19"/>
    <x v="3"/>
    <x v="190"/>
    <x v="2"/>
    <x v="6"/>
    <n v="73870"/>
    <m/>
    <m/>
    <m/>
    <m/>
    <n v="73870"/>
    <m/>
  </r>
  <r>
    <x v="19"/>
    <x v="3"/>
    <x v="190"/>
    <x v="0"/>
    <x v="11"/>
    <n v="13747"/>
    <m/>
    <m/>
    <m/>
    <m/>
    <n v="13747"/>
    <m/>
  </r>
  <r>
    <x v="19"/>
    <x v="3"/>
    <x v="190"/>
    <x v="1"/>
    <x v="12"/>
    <n v="0"/>
    <m/>
    <m/>
    <m/>
    <m/>
    <n v="0"/>
    <m/>
  </r>
  <r>
    <x v="19"/>
    <x v="3"/>
    <x v="190"/>
    <x v="6"/>
    <x v="4"/>
    <n v="0"/>
    <m/>
    <m/>
    <m/>
    <m/>
    <n v="0"/>
    <m/>
  </r>
  <r>
    <x v="19"/>
    <x v="3"/>
    <x v="190"/>
    <x v="4"/>
    <x v="7"/>
    <n v="0"/>
    <m/>
    <m/>
    <m/>
    <m/>
    <n v="0"/>
    <m/>
  </r>
  <r>
    <x v="19"/>
    <x v="1"/>
    <x v="23"/>
    <x v="2"/>
    <x v="13"/>
    <n v="375428"/>
    <m/>
    <m/>
    <m/>
    <m/>
    <n v="375428"/>
    <m/>
  </r>
  <r>
    <x v="19"/>
    <x v="1"/>
    <x v="23"/>
    <x v="2"/>
    <x v="6"/>
    <n v="208125"/>
    <m/>
    <m/>
    <m/>
    <m/>
    <n v="208125"/>
    <m/>
  </r>
  <r>
    <x v="19"/>
    <x v="1"/>
    <x v="23"/>
    <x v="0"/>
    <x v="11"/>
    <n v="6346817"/>
    <m/>
    <m/>
    <m/>
    <m/>
    <n v="6346817"/>
    <m/>
  </r>
  <r>
    <x v="19"/>
    <x v="1"/>
    <x v="23"/>
    <x v="1"/>
    <x v="12"/>
    <n v="5384022"/>
    <m/>
    <m/>
    <m/>
    <m/>
    <n v="5384022"/>
    <m/>
  </r>
  <r>
    <x v="19"/>
    <x v="1"/>
    <x v="23"/>
    <x v="6"/>
    <x v="4"/>
    <n v="0"/>
    <m/>
    <m/>
    <m/>
    <m/>
    <n v="0"/>
    <m/>
  </r>
  <r>
    <x v="19"/>
    <x v="1"/>
    <x v="23"/>
    <x v="4"/>
    <x v="7"/>
    <n v="0"/>
    <m/>
    <m/>
    <m/>
    <m/>
    <n v="0"/>
    <m/>
  </r>
  <r>
    <x v="19"/>
    <x v="1"/>
    <x v="24"/>
    <x v="2"/>
    <x v="13"/>
    <n v="850549"/>
    <m/>
    <m/>
    <m/>
    <m/>
    <n v="850549"/>
    <m/>
  </r>
  <r>
    <x v="19"/>
    <x v="1"/>
    <x v="24"/>
    <x v="2"/>
    <x v="6"/>
    <n v="3004411"/>
    <m/>
    <m/>
    <m/>
    <m/>
    <n v="3004411"/>
    <m/>
  </r>
  <r>
    <x v="19"/>
    <x v="1"/>
    <x v="24"/>
    <x v="0"/>
    <x v="11"/>
    <n v="12264577"/>
    <m/>
    <m/>
    <m/>
    <m/>
    <n v="12264577"/>
    <m/>
  </r>
  <r>
    <x v="19"/>
    <x v="1"/>
    <x v="24"/>
    <x v="1"/>
    <x v="12"/>
    <n v="1687805"/>
    <m/>
    <m/>
    <m/>
    <m/>
    <n v="1687805"/>
    <m/>
  </r>
  <r>
    <x v="19"/>
    <x v="1"/>
    <x v="24"/>
    <x v="6"/>
    <x v="4"/>
    <n v="241690"/>
    <m/>
    <m/>
    <m/>
    <m/>
    <n v="241690"/>
    <m/>
  </r>
  <r>
    <x v="19"/>
    <x v="1"/>
    <x v="24"/>
    <x v="4"/>
    <x v="7"/>
    <n v="80007"/>
    <m/>
    <m/>
    <m/>
    <m/>
    <n v="80007"/>
    <m/>
  </r>
  <r>
    <x v="19"/>
    <x v="1"/>
    <x v="79"/>
    <x v="2"/>
    <x v="13"/>
    <n v="0"/>
    <m/>
    <m/>
    <m/>
    <m/>
    <n v="0"/>
    <m/>
  </r>
  <r>
    <x v="19"/>
    <x v="1"/>
    <x v="79"/>
    <x v="2"/>
    <x v="6"/>
    <n v="132567"/>
    <m/>
    <m/>
    <m/>
    <m/>
    <n v="132567"/>
    <m/>
  </r>
  <r>
    <x v="19"/>
    <x v="1"/>
    <x v="79"/>
    <x v="0"/>
    <x v="11"/>
    <n v="987101"/>
    <m/>
    <m/>
    <m/>
    <m/>
    <n v="987101"/>
    <m/>
  </r>
  <r>
    <x v="19"/>
    <x v="1"/>
    <x v="79"/>
    <x v="1"/>
    <x v="12"/>
    <n v="108971"/>
    <m/>
    <m/>
    <m/>
    <m/>
    <n v="108971"/>
    <m/>
  </r>
  <r>
    <x v="19"/>
    <x v="1"/>
    <x v="79"/>
    <x v="6"/>
    <x v="4"/>
    <n v="37976"/>
    <m/>
    <m/>
    <m/>
    <m/>
    <n v="37976"/>
    <m/>
  </r>
  <r>
    <x v="19"/>
    <x v="1"/>
    <x v="79"/>
    <x v="4"/>
    <x v="7"/>
    <n v="0"/>
    <m/>
    <m/>
    <m/>
    <m/>
    <n v="0"/>
    <m/>
  </r>
  <r>
    <x v="19"/>
    <x v="1"/>
    <x v="41"/>
    <x v="2"/>
    <x v="13"/>
    <n v="0"/>
    <m/>
    <m/>
    <m/>
    <m/>
    <n v="0"/>
    <m/>
  </r>
  <r>
    <x v="19"/>
    <x v="1"/>
    <x v="41"/>
    <x v="2"/>
    <x v="6"/>
    <n v="216734"/>
    <m/>
    <m/>
    <m/>
    <m/>
    <n v="216734"/>
    <m/>
  </r>
  <r>
    <x v="19"/>
    <x v="1"/>
    <x v="41"/>
    <x v="0"/>
    <x v="11"/>
    <n v="2946715"/>
    <m/>
    <m/>
    <m/>
    <m/>
    <n v="2946715"/>
    <m/>
  </r>
  <r>
    <x v="19"/>
    <x v="1"/>
    <x v="41"/>
    <x v="1"/>
    <x v="12"/>
    <n v="886785"/>
    <m/>
    <m/>
    <m/>
    <m/>
    <n v="886785"/>
    <m/>
  </r>
  <r>
    <x v="19"/>
    <x v="1"/>
    <x v="41"/>
    <x v="6"/>
    <x v="4"/>
    <n v="0"/>
    <m/>
    <m/>
    <m/>
    <m/>
    <n v="0"/>
    <m/>
  </r>
  <r>
    <x v="19"/>
    <x v="1"/>
    <x v="41"/>
    <x v="4"/>
    <x v="7"/>
    <n v="0"/>
    <m/>
    <m/>
    <m/>
    <m/>
    <n v="0"/>
    <m/>
  </r>
  <r>
    <x v="19"/>
    <x v="1"/>
    <x v="2"/>
    <x v="2"/>
    <x v="13"/>
    <n v="2642893"/>
    <m/>
    <m/>
    <m/>
    <m/>
    <n v="2642893"/>
    <m/>
  </r>
  <r>
    <x v="19"/>
    <x v="1"/>
    <x v="2"/>
    <x v="2"/>
    <x v="6"/>
    <n v="5818181"/>
    <m/>
    <m/>
    <m/>
    <m/>
    <n v="5818181"/>
    <m/>
  </r>
  <r>
    <x v="19"/>
    <x v="1"/>
    <x v="2"/>
    <x v="0"/>
    <x v="11"/>
    <n v="27583992"/>
    <m/>
    <m/>
    <m/>
    <m/>
    <n v="27583992"/>
    <m/>
  </r>
  <r>
    <x v="19"/>
    <x v="1"/>
    <x v="2"/>
    <x v="1"/>
    <x v="12"/>
    <n v="3117782"/>
    <m/>
    <m/>
    <m/>
    <m/>
    <n v="3117782"/>
    <m/>
  </r>
  <r>
    <x v="19"/>
    <x v="1"/>
    <x v="2"/>
    <x v="6"/>
    <x v="4"/>
    <n v="383106"/>
    <m/>
    <m/>
    <m/>
    <m/>
    <n v="383106"/>
    <m/>
  </r>
  <r>
    <x v="19"/>
    <x v="1"/>
    <x v="2"/>
    <x v="4"/>
    <x v="7"/>
    <n v="421828"/>
    <m/>
    <m/>
    <m/>
    <m/>
    <n v="421828"/>
    <m/>
  </r>
  <r>
    <x v="19"/>
    <x v="1"/>
    <x v="21"/>
    <x v="2"/>
    <x v="13"/>
    <n v="50163"/>
    <m/>
    <m/>
    <m/>
    <m/>
    <n v="50163"/>
    <m/>
  </r>
  <r>
    <x v="19"/>
    <x v="1"/>
    <x v="21"/>
    <x v="2"/>
    <x v="6"/>
    <n v="229545"/>
    <m/>
    <m/>
    <m/>
    <m/>
    <n v="229545"/>
    <m/>
  </r>
  <r>
    <x v="19"/>
    <x v="1"/>
    <x v="21"/>
    <x v="0"/>
    <x v="11"/>
    <n v="9380663"/>
    <m/>
    <m/>
    <m/>
    <m/>
    <n v="9380663"/>
    <m/>
  </r>
  <r>
    <x v="19"/>
    <x v="1"/>
    <x v="21"/>
    <x v="1"/>
    <x v="12"/>
    <n v="747448"/>
    <m/>
    <m/>
    <m/>
    <m/>
    <n v="747448"/>
    <m/>
  </r>
  <r>
    <x v="19"/>
    <x v="1"/>
    <x v="21"/>
    <x v="6"/>
    <x v="4"/>
    <n v="83799"/>
    <m/>
    <m/>
    <m/>
    <m/>
    <n v="83799"/>
    <m/>
  </r>
  <r>
    <x v="19"/>
    <x v="1"/>
    <x v="21"/>
    <x v="4"/>
    <x v="7"/>
    <n v="1666"/>
    <m/>
    <m/>
    <m/>
    <m/>
    <n v="1666"/>
    <m/>
  </r>
  <r>
    <x v="19"/>
    <x v="1"/>
    <x v="5"/>
    <x v="2"/>
    <x v="13"/>
    <n v="4140520"/>
    <m/>
    <m/>
    <m/>
    <m/>
    <n v="4140520"/>
    <m/>
  </r>
  <r>
    <x v="19"/>
    <x v="1"/>
    <x v="5"/>
    <x v="2"/>
    <x v="6"/>
    <n v="3624108"/>
    <m/>
    <m/>
    <m/>
    <m/>
    <n v="3624108"/>
    <m/>
  </r>
  <r>
    <x v="19"/>
    <x v="1"/>
    <x v="5"/>
    <x v="0"/>
    <x v="11"/>
    <n v="22078658"/>
    <m/>
    <m/>
    <m/>
    <m/>
    <n v="22078658"/>
    <m/>
  </r>
  <r>
    <x v="19"/>
    <x v="1"/>
    <x v="5"/>
    <x v="1"/>
    <x v="12"/>
    <n v="2523094"/>
    <m/>
    <m/>
    <m/>
    <m/>
    <n v="2523094"/>
    <m/>
  </r>
  <r>
    <x v="19"/>
    <x v="1"/>
    <x v="5"/>
    <x v="6"/>
    <x v="4"/>
    <n v="458337"/>
    <m/>
    <m/>
    <m/>
    <m/>
    <n v="458337"/>
    <m/>
  </r>
  <r>
    <x v="19"/>
    <x v="1"/>
    <x v="5"/>
    <x v="4"/>
    <x v="7"/>
    <n v="121674"/>
    <m/>
    <m/>
    <m/>
    <m/>
    <n v="121674"/>
    <m/>
  </r>
  <r>
    <x v="19"/>
    <x v="1"/>
    <x v="37"/>
    <x v="2"/>
    <x v="13"/>
    <n v="91362"/>
    <m/>
    <m/>
    <m/>
    <m/>
    <n v="91362"/>
    <m/>
  </r>
  <r>
    <x v="19"/>
    <x v="1"/>
    <x v="37"/>
    <x v="2"/>
    <x v="6"/>
    <n v="70330"/>
    <m/>
    <m/>
    <m/>
    <m/>
    <n v="70330"/>
    <m/>
  </r>
  <r>
    <x v="19"/>
    <x v="1"/>
    <x v="37"/>
    <x v="0"/>
    <x v="11"/>
    <n v="2100925"/>
    <m/>
    <m/>
    <m/>
    <m/>
    <n v="2100925"/>
    <m/>
  </r>
  <r>
    <x v="19"/>
    <x v="1"/>
    <x v="37"/>
    <x v="1"/>
    <x v="12"/>
    <n v="3726919"/>
    <m/>
    <m/>
    <m/>
    <m/>
    <n v="3726919"/>
    <m/>
  </r>
  <r>
    <x v="19"/>
    <x v="1"/>
    <x v="37"/>
    <x v="6"/>
    <x v="4"/>
    <n v="2077"/>
    <m/>
    <m/>
    <m/>
    <m/>
    <n v="2077"/>
    <m/>
  </r>
  <r>
    <x v="19"/>
    <x v="1"/>
    <x v="37"/>
    <x v="4"/>
    <x v="7"/>
    <n v="21638"/>
    <m/>
    <m/>
    <m/>
    <m/>
    <n v="21638"/>
    <m/>
  </r>
  <r>
    <x v="19"/>
    <x v="1"/>
    <x v="19"/>
    <x v="2"/>
    <x v="13"/>
    <n v="1454906"/>
    <m/>
    <m/>
    <m/>
    <m/>
    <n v="1454906"/>
    <m/>
  </r>
  <r>
    <x v="19"/>
    <x v="1"/>
    <x v="19"/>
    <x v="2"/>
    <x v="6"/>
    <n v="436582"/>
    <m/>
    <m/>
    <m/>
    <m/>
    <n v="436582"/>
    <m/>
  </r>
  <r>
    <x v="19"/>
    <x v="1"/>
    <x v="19"/>
    <x v="0"/>
    <x v="11"/>
    <n v="10153349"/>
    <m/>
    <m/>
    <m/>
    <m/>
    <n v="10153349"/>
    <m/>
  </r>
  <r>
    <x v="19"/>
    <x v="1"/>
    <x v="19"/>
    <x v="1"/>
    <x v="12"/>
    <n v="6742919"/>
    <m/>
    <m/>
    <m/>
    <m/>
    <n v="6742919"/>
    <m/>
  </r>
  <r>
    <x v="19"/>
    <x v="1"/>
    <x v="19"/>
    <x v="6"/>
    <x v="4"/>
    <n v="0"/>
    <m/>
    <m/>
    <m/>
    <m/>
    <n v="0"/>
    <m/>
  </r>
  <r>
    <x v="19"/>
    <x v="1"/>
    <x v="19"/>
    <x v="4"/>
    <x v="7"/>
    <n v="13918"/>
    <m/>
    <m/>
    <m/>
    <m/>
    <n v="13918"/>
    <m/>
  </r>
  <r>
    <x v="19"/>
    <x v="1"/>
    <x v="30"/>
    <x v="2"/>
    <x v="13"/>
    <n v="48471"/>
    <m/>
    <m/>
    <m/>
    <m/>
    <n v="48471"/>
    <m/>
  </r>
  <r>
    <x v="19"/>
    <x v="1"/>
    <x v="30"/>
    <x v="2"/>
    <x v="6"/>
    <n v="323382"/>
    <m/>
    <m/>
    <m/>
    <m/>
    <n v="323382"/>
    <m/>
  </r>
  <r>
    <x v="19"/>
    <x v="1"/>
    <x v="30"/>
    <x v="0"/>
    <x v="11"/>
    <n v="5259002"/>
    <m/>
    <m/>
    <m/>
    <m/>
    <n v="5259002"/>
    <m/>
  </r>
  <r>
    <x v="19"/>
    <x v="1"/>
    <x v="30"/>
    <x v="1"/>
    <x v="12"/>
    <n v="4160835"/>
    <m/>
    <m/>
    <m/>
    <m/>
    <n v="4160835"/>
    <m/>
  </r>
  <r>
    <x v="19"/>
    <x v="1"/>
    <x v="30"/>
    <x v="6"/>
    <x v="4"/>
    <n v="53452"/>
    <m/>
    <m/>
    <m/>
    <m/>
    <n v="53452"/>
    <m/>
  </r>
  <r>
    <x v="19"/>
    <x v="1"/>
    <x v="30"/>
    <x v="4"/>
    <x v="7"/>
    <n v="60168"/>
    <m/>
    <m/>
    <m/>
    <m/>
    <n v="60168"/>
    <m/>
  </r>
  <r>
    <x v="19"/>
    <x v="1"/>
    <x v="14"/>
    <x v="2"/>
    <x v="13"/>
    <n v="824471"/>
    <m/>
    <m/>
    <m/>
    <m/>
    <n v="824471"/>
    <m/>
  </r>
  <r>
    <x v="19"/>
    <x v="1"/>
    <x v="14"/>
    <x v="2"/>
    <x v="6"/>
    <n v="798849"/>
    <m/>
    <m/>
    <m/>
    <m/>
    <n v="798849"/>
    <m/>
  </r>
  <r>
    <x v="19"/>
    <x v="1"/>
    <x v="14"/>
    <x v="0"/>
    <x v="11"/>
    <n v="14376605"/>
    <m/>
    <m/>
    <m/>
    <m/>
    <n v="14376605"/>
    <m/>
  </r>
  <r>
    <x v="19"/>
    <x v="1"/>
    <x v="14"/>
    <x v="1"/>
    <x v="12"/>
    <n v="3555558"/>
    <m/>
    <m/>
    <m/>
    <m/>
    <n v="3555558"/>
    <m/>
  </r>
  <r>
    <x v="19"/>
    <x v="1"/>
    <x v="14"/>
    <x v="6"/>
    <x v="4"/>
    <n v="0"/>
    <m/>
    <m/>
    <m/>
    <m/>
    <n v="0"/>
    <m/>
  </r>
  <r>
    <x v="19"/>
    <x v="1"/>
    <x v="14"/>
    <x v="4"/>
    <x v="7"/>
    <n v="14505"/>
    <m/>
    <m/>
    <m/>
    <m/>
    <n v="14505"/>
    <m/>
  </r>
  <r>
    <x v="19"/>
    <x v="1"/>
    <x v="6"/>
    <x v="2"/>
    <x v="13"/>
    <n v="332667"/>
    <m/>
    <m/>
    <m/>
    <m/>
    <n v="332667"/>
    <m/>
  </r>
  <r>
    <x v="19"/>
    <x v="1"/>
    <x v="6"/>
    <x v="2"/>
    <x v="6"/>
    <n v="1101959"/>
    <m/>
    <m/>
    <m/>
    <m/>
    <n v="1101959"/>
    <m/>
  </r>
  <r>
    <x v="19"/>
    <x v="1"/>
    <x v="6"/>
    <x v="0"/>
    <x v="11"/>
    <n v="22292080"/>
    <m/>
    <m/>
    <m/>
    <m/>
    <n v="22292080"/>
    <m/>
  </r>
  <r>
    <x v="19"/>
    <x v="1"/>
    <x v="6"/>
    <x v="1"/>
    <x v="12"/>
    <n v="9821447"/>
    <m/>
    <m/>
    <m/>
    <m/>
    <n v="9821447"/>
    <m/>
  </r>
  <r>
    <x v="19"/>
    <x v="1"/>
    <x v="6"/>
    <x v="6"/>
    <x v="4"/>
    <n v="29685"/>
    <m/>
    <m/>
    <m/>
    <m/>
    <n v="29685"/>
    <m/>
  </r>
  <r>
    <x v="19"/>
    <x v="1"/>
    <x v="6"/>
    <x v="4"/>
    <x v="7"/>
    <n v="0"/>
    <m/>
    <m/>
    <m/>
    <m/>
    <n v="0"/>
    <m/>
  </r>
  <r>
    <x v="19"/>
    <x v="1"/>
    <x v="25"/>
    <x v="2"/>
    <x v="13"/>
    <n v="11814"/>
    <m/>
    <m/>
    <m/>
    <m/>
    <n v="11814"/>
    <m/>
  </r>
  <r>
    <x v="19"/>
    <x v="1"/>
    <x v="25"/>
    <x v="2"/>
    <x v="6"/>
    <n v="80648"/>
    <m/>
    <m/>
    <m/>
    <m/>
    <n v="80648"/>
    <m/>
  </r>
  <r>
    <x v="19"/>
    <x v="1"/>
    <x v="25"/>
    <x v="0"/>
    <x v="11"/>
    <n v="11286985"/>
    <m/>
    <m/>
    <m/>
    <m/>
    <n v="11286985"/>
    <m/>
  </r>
  <r>
    <x v="19"/>
    <x v="1"/>
    <x v="25"/>
    <x v="1"/>
    <x v="12"/>
    <n v="6135559"/>
    <m/>
    <m/>
    <m/>
    <m/>
    <n v="6135559"/>
    <m/>
  </r>
  <r>
    <x v="19"/>
    <x v="1"/>
    <x v="25"/>
    <x v="6"/>
    <x v="4"/>
    <n v="0"/>
    <m/>
    <m/>
    <m/>
    <m/>
    <n v="0"/>
    <m/>
  </r>
  <r>
    <x v="19"/>
    <x v="1"/>
    <x v="25"/>
    <x v="4"/>
    <x v="7"/>
    <n v="0"/>
    <m/>
    <m/>
    <m/>
    <m/>
    <n v="0"/>
    <m/>
  </r>
  <r>
    <x v="19"/>
    <x v="1"/>
    <x v="28"/>
    <x v="2"/>
    <x v="13"/>
    <n v="215203"/>
    <m/>
    <m/>
    <m/>
    <m/>
    <n v="215203"/>
    <m/>
  </r>
  <r>
    <x v="19"/>
    <x v="1"/>
    <x v="28"/>
    <x v="2"/>
    <x v="6"/>
    <n v="319255"/>
    <m/>
    <m/>
    <m/>
    <m/>
    <n v="319255"/>
    <m/>
  </r>
  <r>
    <x v="19"/>
    <x v="1"/>
    <x v="28"/>
    <x v="0"/>
    <x v="11"/>
    <n v="4294533"/>
    <m/>
    <m/>
    <m/>
    <m/>
    <n v="4294533"/>
    <m/>
  </r>
  <r>
    <x v="19"/>
    <x v="1"/>
    <x v="28"/>
    <x v="1"/>
    <x v="12"/>
    <n v="3295802"/>
    <m/>
    <m/>
    <m/>
    <m/>
    <n v="3295802"/>
    <m/>
  </r>
  <r>
    <x v="19"/>
    <x v="1"/>
    <x v="28"/>
    <x v="6"/>
    <x v="4"/>
    <n v="11615"/>
    <m/>
    <m/>
    <m/>
    <m/>
    <n v="11615"/>
    <m/>
  </r>
  <r>
    <x v="19"/>
    <x v="1"/>
    <x v="28"/>
    <x v="4"/>
    <x v="7"/>
    <n v="0"/>
    <m/>
    <m/>
    <m/>
    <m/>
    <n v="0"/>
    <m/>
  </r>
  <r>
    <x v="19"/>
    <x v="1"/>
    <x v="169"/>
    <x v="2"/>
    <x v="13"/>
    <n v="0"/>
    <m/>
    <m/>
    <m/>
    <m/>
    <n v="0"/>
    <m/>
  </r>
  <r>
    <x v="19"/>
    <x v="1"/>
    <x v="169"/>
    <x v="2"/>
    <x v="6"/>
    <n v="0"/>
    <m/>
    <m/>
    <m/>
    <m/>
    <n v="0"/>
    <m/>
  </r>
  <r>
    <x v="19"/>
    <x v="1"/>
    <x v="169"/>
    <x v="0"/>
    <x v="11"/>
    <n v="105193"/>
    <m/>
    <m/>
    <m/>
    <m/>
    <n v="105193"/>
    <m/>
  </r>
  <r>
    <x v="19"/>
    <x v="1"/>
    <x v="169"/>
    <x v="1"/>
    <x v="12"/>
    <n v="0"/>
    <m/>
    <m/>
    <m/>
    <m/>
    <n v="0"/>
    <m/>
  </r>
  <r>
    <x v="19"/>
    <x v="1"/>
    <x v="169"/>
    <x v="6"/>
    <x v="4"/>
    <n v="0"/>
    <m/>
    <m/>
    <m/>
    <m/>
    <n v="0"/>
    <m/>
  </r>
  <r>
    <x v="19"/>
    <x v="1"/>
    <x v="169"/>
    <x v="4"/>
    <x v="7"/>
    <n v="0"/>
    <m/>
    <m/>
    <m/>
    <m/>
    <n v="0"/>
    <m/>
  </r>
  <r>
    <x v="19"/>
    <x v="1"/>
    <x v="64"/>
    <x v="2"/>
    <x v="13"/>
    <n v="0"/>
    <m/>
    <m/>
    <m/>
    <m/>
    <n v="0"/>
    <m/>
  </r>
  <r>
    <x v="19"/>
    <x v="1"/>
    <x v="64"/>
    <x v="2"/>
    <x v="6"/>
    <n v="0"/>
    <m/>
    <m/>
    <m/>
    <m/>
    <n v="0"/>
    <m/>
  </r>
  <r>
    <x v="19"/>
    <x v="1"/>
    <x v="64"/>
    <x v="0"/>
    <x v="11"/>
    <n v="1419498"/>
    <m/>
    <m/>
    <m/>
    <m/>
    <n v="1419498"/>
    <m/>
  </r>
  <r>
    <x v="19"/>
    <x v="1"/>
    <x v="64"/>
    <x v="1"/>
    <x v="12"/>
    <n v="650334"/>
    <m/>
    <m/>
    <m/>
    <m/>
    <n v="650334"/>
    <m/>
  </r>
  <r>
    <x v="19"/>
    <x v="1"/>
    <x v="64"/>
    <x v="6"/>
    <x v="4"/>
    <n v="0"/>
    <m/>
    <m/>
    <m/>
    <m/>
    <n v="0"/>
    <m/>
  </r>
  <r>
    <x v="19"/>
    <x v="1"/>
    <x v="64"/>
    <x v="4"/>
    <x v="7"/>
    <n v="0"/>
    <m/>
    <m/>
    <m/>
    <m/>
    <n v="0"/>
    <m/>
  </r>
  <r>
    <x v="19"/>
    <x v="1"/>
    <x v="75"/>
    <x v="2"/>
    <x v="13"/>
    <n v="0"/>
    <m/>
    <m/>
    <m/>
    <m/>
    <n v="0"/>
    <m/>
  </r>
  <r>
    <x v="19"/>
    <x v="1"/>
    <x v="75"/>
    <x v="2"/>
    <x v="6"/>
    <n v="14660"/>
    <m/>
    <m/>
    <m/>
    <m/>
    <n v="14660"/>
    <m/>
  </r>
  <r>
    <x v="19"/>
    <x v="1"/>
    <x v="75"/>
    <x v="0"/>
    <x v="11"/>
    <n v="1524324"/>
    <m/>
    <m/>
    <m/>
    <m/>
    <n v="1524324"/>
    <m/>
  </r>
  <r>
    <x v="19"/>
    <x v="1"/>
    <x v="75"/>
    <x v="1"/>
    <x v="12"/>
    <n v="83127"/>
    <m/>
    <m/>
    <m/>
    <m/>
    <n v="83127"/>
    <m/>
  </r>
  <r>
    <x v="19"/>
    <x v="1"/>
    <x v="75"/>
    <x v="6"/>
    <x v="4"/>
    <n v="0"/>
    <m/>
    <m/>
    <m/>
    <m/>
    <n v="0"/>
    <m/>
  </r>
  <r>
    <x v="19"/>
    <x v="1"/>
    <x v="75"/>
    <x v="4"/>
    <x v="7"/>
    <n v="0"/>
    <m/>
    <m/>
    <m/>
    <m/>
    <n v="0"/>
    <m/>
  </r>
  <r>
    <x v="19"/>
    <x v="1"/>
    <x v="94"/>
    <x v="2"/>
    <x v="13"/>
    <n v="0"/>
    <m/>
    <m/>
    <m/>
    <m/>
    <n v="0"/>
    <m/>
  </r>
  <r>
    <x v="19"/>
    <x v="1"/>
    <x v="94"/>
    <x v="2"/>
    <x v="6"/>
    <n v="0"/>
    <m/>
    <m/>
    <m/>
    <m/>
    <n v="0"/>
    <m/>
  </r>
  <r>
    <x v="19"/>
    <x v="1"/>
    <x v="94"/>
    <x v="0"/>
    <x v="11"/>
    <n v="1325682"/>
    <m/>
    <m/>
    <m/>
    <m/>
    <n v="1325682"/>
    <m/>
  </r>
  <r>
    <x v="19"/>
    <x v="1"/>
    <x v="94"/>
    <x v="1"/>
    <x v="12"/>
    <n v="70330"/>
    <m/>
    <m/>
    <m/>
    <m/>
    <n v="70330"/>
    <m/>
  </r>
  <r>
    <x v="19"/>
    <x v="1"/>
    <x v="94"/>
    <x v="6"/>
    <x v="4"/>
    <n v="0"/>
    <m/>
    <m/>
    <m/>
    <m/>
    <n v="0"/>
    <m/>
  </r>
  <r>
    <x v="19"/>
    <x v="1"/>
    <x v="94"/>
    <x v="4"/>
    <x v="7"/>
    <n v="0"/>
    <m/>
    <m/>
    <m/>
    <m/>
    <n v="0"/>
    <m/>
  </r>
  <r>
    <x v="19"/>
    <x v="1"/>
    <x v="163"/>
    <x v="2"/>
    <x v="13"/>
    <n v="0"/>
    <m/>
    <m/>
    <m/>
    <m/>
    <n v="0"/>
    <m/>
  </r>
  <r>
    <x v="19"/>
    <x v="1"/>
    <x v="163"/>
    <x v="2"/>
    <x v="6"/>
    <n v="0"/>
    <m/>
    <m/>
    <m/>
    <m/>
    <n v="0"/>
    <m/>
  </r>
  <r>
    <x v="19"/>
    <x v="1"/>
    <x v="163"/>
    <x v="0"/>
    <x v="11"/>
    <n v="66083"/>
    <m/>
    <m/>
    <m/>
    <m/>
    <n v="66083"/>
    <m/>
  </r>
  <r>
    <x v="19"/>
    <x v="1"/>
    <x v="163"/>
    <x v="1"/>
    <x v="12"/>
    <n v="0"/>
    <m/>
    <m/>
    <m/>
    <m/>
    <n v="0"/>
    <m/>
  </r>
  <r>
    <x v="19"/>
    <x v="1"/>
    <x v="163"/>
    <x v="6"/>
    <x v="4"/>
    <n v="0"/>
    <m/>
    <m/>
    <m/>
    <m/>
    <n v="0"/>
    <m/>
  </r>
  <r>
    <x v="19"/>
    <x v="1"/>
    <x v="163"/>
    <x v="4"/>
    <x v="7"/>
    <n v="0"/>
    <m/>
    <m/>
    <m/>
    <m/>
    <n v="0"/>
    <m/>
  </r>
  <r>
    <x v="19"/>
    <x v="1"/>
    <x v="166"/>
    <x v="2"/>
    <x v="13"/>
    <n v="0"/>
    <m/>
    <m/>
    <m/>
    <m/>
    <n v="0"/>
    <m/>
  </r>
  <r>
    <x v="19"/>
    <x v="1"/>
    <x v="166"/>
    <x v="2"/>
    <x v="6"/>
    <n v="0"/>
    <m/>
    <m/>
    <m/>
    <m/>
    <n v="0"/>
    <m/>
  </r>
  <r>
    <x v="19"/>
    <x v="1"/>
    <x v="166"/>
    <x v="0"/>
    <x v="11"/>
    <n v="178401"/>
    <m/>
    <m/>
    <m/>
    <m/>
    <n v="178401"/>
    <m/>
  </r>
  <r>
    <x v="19"/>
    <x v="1"/>
    <x v="166"/>
    <x v="1"/>
    <x v="12"/>
    <n v="26652"/>
    <m/>
    <m/>
    <m/>
    <m/>
    <n v="26652"/>
    <m/>
  </r>
  <r>
    <x v="19"/>
    <x v="1"/>
    <x v="166"/>
    <x v="6"/>
    <x v="4"/>
    <n v="0"/>
    <m/>
    <m/>
    <m/>
    <m/>
    <n v="0"/>
    <m/>
  </r>
  <r>
    <x v="19"/>
    <x v="1"/>
    <x v="166"/>
    <x v="4"/>
    <x v="7"/>
    <n v="0"/>
    <m/>
    <m/>
    <m/>
    <m/>
    <n v="0"/>
    <m/>
  </r>
  <r>
    <x v="19"/>
    <x v="1"/>
    <x v="116"/>
    <x v="2"/>
    <x v="13"/>
    <n v="0"/>
    <m/>
    <m/>
    <m/>
    <m/>
    <n v="0"/>
    <m/>
  </r>
  <r>
    <x v="19"/>
    <x v="1"/>
    <x v="116"/>
    <x v="2"/>
    <x v="6"/>
    <n v="0"/>
    <m/>
    <m/>
    <m/>
    <m/>
    <n v="0"/>
    <m/>
  </r>
  <r>
    <x v="19"/>
    <x v="1"/>
    <x v="116"/>
    <x v="0"/>
    <x v="11"/>
    <n v="1057401"/>
    <m/>
    <m/>
    <m/>
    <m/>
    <n v="1057401"/>
    <m/>
  </r>
  <r>
    <x v="19"/>
    <x v="1"/>
    <x v="116"/>
    <x v="1"/>
    <x v="12"/>
    <n v="111289"/>
    <m/>
    <m/>
    <m/>
    <m/>
    <n v="111289"/>
    <m/>
  </r>
  <r>
    <x v="19"/>
    <x v="1"/>
    <x v="116"/>
    <x v="6"/>
    <x v="4"/>
    <n v="0"/>
    <m/>
    <m/>
    <m/>
    <m/>
    <n v="0"/>
    <m/>
  </r>
  <r>
    <x v="19"/>
    <x v="1"/>
    <x v="116"/>
    <x v="4"/>
    <x v="7"/>
    <n v="0"/>
    <m/>
    <m/>
    <m/>
    <m/>
    <n v="0"/>
    <m/>
  </r>
  <r>
    <x v="19"/>
    <x v="1"/>
    <x v="229"/>
    <x v="2"/>
    <x v="13"/>
    <n v="0"/>
    <m/>
    <m/>
    <m/>
    <m/>
    <n v="0"/>
    <m/>
  </r>
  <r>
    <x v="19"/>
    <x v="1"/>
    <x v="229"/>
    <x v="2"/>
    <x v="6"/>
    <n v="0"/>
    <m/>
    <m/>
    <m/>
    <m/>
    <n v="0"/>
    <m/>
  </r>
  <r>
    <x v="19"/>
    <x v="1"/>
    <x v="229"/>
    <x v="0"/>
    <x v="11"/>
    <n v="0"/>
    <m/>
    <m/>
    <m/>
    <m/>
    <n v="0"/>
    <m/>
  </r>
  <r>
    <x v="19"/>
    <x v="1"/>
    <x v="229"/>
    <x v="1"/>
    <x v="12"/>
    <n v="0"/>
    <m/>
    <m/>
    <m/>
    <m/>
    <n v="0"/>
    <m/>
  </r>
  <r>
    <x v="19"/>
    <x v="1"/>
    <x v="229"/>
    <x v="6"/>
    <x v="4"/>
    <n v="0"/>
    <m/>
    <m/>
    <m/>
    <m/>
    <n v="0"/>
    <m/>
  </r>
  <r>
    <x v="19"/>
    <x v="1"/>
    <x v="229"/>
    <x v="4"/>
    <x v="7"/>
    <n v="0"/>
    <m/>
    <m/>
    <m/>
    <m/>
    <n v="0"/>
    <m/>
  </r>
  <r>
    <x v="19"/>
    <x v="1"/>
    <x v="145"/>
    <x v="2"/>
    <x v="13"/>
    <n v="0"/>
    <m/>
    <m/>
    <m/>
    <m/>
    <n v="0"/>
    <m/>
  </r>
  <r>
    <x v="19"/>
    <x v="1"/>
    <x v="145"/>
    <x v="2"/>
    <x v="6"/>
    <n v="0"/>
    <m/>
    <m/>
    <m/>
    <m/>
    <n v="0"/>
    <m/>
  </r>
  <r>
    <x v="19"/>
    <x v="1"/>
    <x v="145"/>
    <x v="0"/>
    <x v="11"/>
    <n v="13572"/>
    <m/>
    <m/>
    <m/>
    <m/>
    <n v="13572"/>
    <m/>
  </r>
  <r>
    <x v="19"/>
    <x v="1"/>
    <x v="145"/>
    <x v="1"/>
    <x v="12"/>
    <n v="0"/>
    <m/>
    <m/>
    <m/>
    <m/>
    <n v="0"/>
    <m/>
  </r>
  <r>
    <x v="19"/>
    <x v="1"/>
    <x v="145"/>
    <x v="6"/>
    <x v="4"/>
    <n v="0"/>
    <m/>
    <m/>
    <m/>
    <m/>
    <n v="0"/>
    <m/>
  </r>
  <r>
    <x v="19"/>
    <x v="1"/>
    <x v="145"/>
    <x v="4"/>
    <x v="7"/>
    <n v="0"/>
    <m/>
    <m/>
    <m/>
    <m/>
    <n v="0"/>
    <m/>
  </r>
  <r>
    <x v="19"/>
    <x v="1"/>
    <x v="118"/>
    <x v="2"/>
    <x v="13"/>
    <n v="0"/>
    <m/>
    <m/>
    <m/>
    <m/>
    <n v="0"/>
    <m/>
  </r>
  <r>
    <x v="19"/>
    <x v="1"/>
    <x v="118"/>
    <x v="2"/>
    <x v="6"/>
    <n v="0"/>
    <m/>
    <m/>
    <m/>
    <m/>
    <n v="0"/>
    <m/>
  </r>
  <r>
    <x v="19"/>
    <x v="1"/>
    <x v="118"/>
    <x v="0"/>
    <x v="11"/>
    <n v="455161"/>
    <m/>
    <m/>
    <m/>
    <m/>
    <n v="455161"/>
    <m/>
  </r>
  <r>
    <x v="19"/>
    <x v="1"/>
    <x v="118"/>
    <x v="1"/>
    <x v="12"/>
    <n v="5005"/>
    <m/>
    <m/>
    <m/>
    <m/>
    <n v="5005"/>
    <m/>
  </r>
  <r>
    <x v="19"/>
    <x v="1"/>
    <x v="118"/>
    <x v="6"/>
    <x v="4"/>
    <n v="0"/>
    <m/>
    <m/>
    <m/>
    <m/>
    <n v="0"/>
    <m/>
  </r>
  <r>
    <x v="19"/>
    <x v="1"/>
    <x v="118"/>
    <x v="4"/>
    <x v="7"/>
    <n v="0"/>
    <m/>
    <m/>
    <m/>
    <m/>
    <n v="0"/>
    <m/>
  </r>
  <r>
    <x v="19"/>
    <x v="1"/>
    <x v="153"/>
    <x v="2"/>
    <x v="13"/>
    <n v="0"/>
    <m/>
    <m/>
    <m/>
    <m/>
    <n v="0"/>
    <m/>
  </r>
  <r>
    <x v="19"/>
    <x v="1"/>
    <x v="153"/>
    <x v="2"/>
    <x v="6"/>
    <n v="0"/>
    <m/>
    <m/>
    <m/>
    <m/>
    <n v="0"/>
    <m/>
  </r>
  <r>
    <x v="19"/>
    <x v="1"/>
    <x v="153"/>
    <x v="0"/>
    <x v="11"/>
    <n v="99539"/>
    <m/>
    <m/>
    <m/>
    <m/>
    <n v="99539"/>
    <m/>
  </r>
  <r>
    <x v="19"/>
    <x v="1"/>
    <x v="153"/>
    <x v="1"/>
    <x v="12"/>
    <n v="0"/>
    <m/>
    <m/>
    <m/>
    <m/>
    <n v="0"/>
    <m/>
  </r>
  <r>
    <x v="19"/>
    <x v="1"/>
    <x v="153"/>
    <x v="6"/>
    <x v="4"/>
    <n v="0"/>
    <m/>
    <m/>
    <m/>
    <m/>
    <n v="0"/>
    <m/>
  </r>
  <r>
    <x v="19"/>
    <x v="1"/>
    <x v="153"/>
    <x v="4"/>
    <x v="7"/>
    <n v="0"/>
    <m/>
    <m/>
    <m/>
    <m/>
    <n v="0"/>
    <m/>
  </r>
  <r>
    <x v="19"/>
    <x v="1"/>
    <x v="129"/>
    <x v="2"/>
    <x v="13"/>
    <n v="0"/>
    <m/>
    <m/>
    <m/>
    <m/>
    <n v="0"/>
    <m/>
  </r>
  <r>
    <x v="19"/>
    <x v="1"/>
    <x v="129"/>
    <x v="2"/>
    <x v="6"/>
    <n v="0"/>
    <m/>
    <m/>
    <m/>
    <m/>
    <n v="0"/>
    <m/>
  </r>
  <r>
    <x v="19"/>
    <x v="1"/>
    <x v="129"/>
    <x v="0"/>
    <x v="11"/>
    <n v="56990"/>
    <m/>
    <m/>
    <m/>
    <m/>
    <n v="56990"/>
    <m/>
  </r>
  <r>
    <x v="19"/>
    <x v="1"/>
    <x v="129"/>
    <x v="1"/>
    <x v="12"/>
    <n v="0"/>
    <m/>
    <m/>
    <m/>
    <m/>
    <n v="0"/>
    <m/>
  </r>
  <r>
    <x v="19"/>
    <x v="1"/>
    <x v="129"/>
    <x v="6"/>
    <x v="4"/>
    <n v="0"/>
    <m/>
    <m/>
    <m/>
    <m/>
    <n v="0"/>
    <m/>
  </r>
  <r>
    <x v="19"/>
    <x v="1"/>
    <x v="129"/>
    <x v="4"/>
    <x v="7"/>
    <n v="0"/>
    <m/>
    <m/>
    <m/>
    <m/>
    <n v="0"/>
    <m/>
  </r>
  <r>
    <x v="19"/>
    <x v="1"/>
    <x v="93"/>
    <x v="2"/>
    <x v="13"/>
    <n v="12154"/>
    <m/>
    <m/>
    <m/>
    <m/>
    <n v="12154"/>
    <m/>
  </r>
  <r>
    <x v="19"/>
    <x v="1"/>
    <x v="93"/>
    <x v="2"/>
    <x v="6"/>
    <n v="87038"/>
    <m/>
    <m/>
    <m/>
    <m/>
    <n v="87038"/>
    <m/>
  </r>
  <r>
    <x v="19"/>
    <x v="1"/>
    <x v="93"/>
    <x v="0"/>
    <x v="11"/>
    <n v="689070"/>
    <m/>
    <m/>
    <m/>
    <m/>
    <n v="689070"/>
    <m/>
  </r>
  <r>
    <x v="19"/>
    <x v="1"/>
    <x v="93"/>
    <x v="1"/>
    <x v="12"/>
    <n v="129400"/>
    <m/>
    <m/>
    <m/>
    <m/>
    <n v="129400"/>
    <m/>
  </r>
  <r>
    <x v="19"/>
    <x v="1"/>
    <x v="93"/>
    <x v="6"/>
    <x v="4"/>
    <n v="0"/>
    <m/>
    <m/>
    <m/>
    <m/>
    <n v="0"/>
    <m/>
  </r>
  <r>
    <x v="19"/>
    <x v="1"/>
    <x v="93"/>
    <x v="4"/>
    <x v="7"/>
    <n v="0"/>
    <m/>
    <m/>
    <m/>
    <m/>
    <n v="0"/>
    <m/>
  </r>
  <r>
    <x v="19"/>
    <x v="1"/>
    <x v="67"/>
    <x v="2"/>
    <x v="13"/>
    <n v="0"/>
    <m/>
    <m/>
    <m/>
    <m/>
    <n v="0"/>
    <m/>
  </r>
  <r>
    <x v="19"/>
    <x v="1"/>
    <x v="67"/>
    <x v="2"/>
    <x v="6"/>
    <n v="0"/>
    <m/>
    <m/>
    <m/>
    <m/>
    <n v="0"/>
    <m/>
  </r>
  <r>
    <x v="19"/>
    <x v="1"/>
    <x v="67"/>
    <x v="0"/>
    <x v="11"/>
    <n v="1183194"/>
    <m/>
    <m/>
    <m/>
    <m/>
    <n v="1183194"/>
    <m/>
  </r>
  <r>
    <x v="19"/>
    <x v="1"/>
    <x v="67"/>
    <x v="1"/>
    <x v="12"/>
    <n v="26056"/>
    <m/>
    <m/>
    <m/>
    <m/>
    <n v="26056"/>
    <m/>
  </r>
  <r>
    <x v="19"/>
    <x v="1"/>
    <x v="67"/>
    <x v="6"/>
    <x v="4"/>
    <n v="0"/>
    <m/>
    <m/>
    <m/>
    <m/>
    <n v="0"/>
    <m/>
  </r>
  <r>
    <x v="19"/>
    <x v="1"/>
    <x v="67"/>
    <x v="4"/>
    <x v="7"/>
    <n v="0"/>
    <m/>
    <m/>
    <m/>
    <m/>
    <n v="0"/>
    <m/>
  </r>
  <r>
    <x v="19"/>
    <x v="1"/>
    <x v="85"/>
    <x v="2"/>
    <x v="13"/>
    <n v="14338"/>
    <m/>
    <m/>
    <m/>
    <m/>
    <n v="14338"/>
    <m/>
  </r>
  <r>
    <x v="19"/>
    <x v="1"/>
    <x v="85"/>
    <x v="2"/>
    <x v="6"/>
    <n v="292451"/>
    <m/>
    <m/>
    <m/>
    <m/>
    <n v="292451"/>
    <m/>
  </r>
  <r>
    <x v="19"/>
    <x v="1"/>
    <x v="85"/>
    <x v="0"/>
    <x v="11"/>
    <n v="853900"/>
    <m/>
    <m/>
    <m/>
    <m/>
    <n v="853900"/>
    <m/>
  </r>
  <r>
    <x v="19"/>
    <x v="1"/>
    <x v="85"/>
    <x v="1"/>
    <x v="12"/>
    <n v="114226"/>
    <m/>
    <m/>
    <m/>
    <m/>
    <n v="114226"/>
    <m/>
  </r>
  <r>
    <x v="19"/>
    <x v="1"/>
    <x v="85"/>
    <x v="6"/>
    <x v="4"/>
    <n v="0"/>
    <m/>
    <m/>
    <m/>
    <m/>
    <n v="0"/>
    <m/>
  </r>
  <r>
    <x v="19"/>
    <x v="1"/>
    <x v="85"/>
    <x v="4"/>
    <x v="7"/>
    <n v="0"/>
    <m/>
    <m/>
    <m/>
    <m/>
    <n v="0"/>
    <m/>
  </r>
  <r>
    <x v="19"/>
    <x v="1"/>
    <x v="99"/>
    <x v="2"/>
    <x v="13"/>
    <n v="0"/>
    <m/>
    <m/>
    <m/>
    <m/>
    <n v="0"/>
    <m/>
  </r>
  <r>
    <x v="19"/>
    <x v="1"/>
    <x v="99"/>
    <x v="2"/>
    <x v="6"/>
    <n v="0"/>
    <m/>
    <m/>
    <m/>
    <m/>
    <n v="0"/>
    <m/>
  </r>
  <r>
    <x v="19"/>
    <x v="1"/>
    <x v="99"/>
    <x v="0"/>
    <x v="11"/>
    <n v="366140"/>
    <m/>
    <m/>
    <m/>
    <m/>
    <n v="366140"/>
    <m/>
  </r>
  <r>
    <x v="19"/>
    <x v="1"/>
    <x v="99"/>
    <x v="1"/>
    <x v="12"/>
    <n v="113634"/>
    <m/>
    <m/>
    <m/>
    <m/>
    <n v="113634"/>
    <m/>
  </r>
  <r>
    <x v="19"/>
    <x v="1"/>
    <x v="99"/>
    <x v="6"/>
    <x v="4"/>
    <n v="0"/>
    <m/>
    <m/>
    <m/>
    <m/>
    <n v="0"/>
    <m/>
  </r>
  <r>
    <x v="19"/>
    <x v="1"/>
    <x v="99"/>
    <x v="4"/>
    <x v="7"/>
    <n v="0"/>
    <m/>
    <m/>
    <m/>
    <m/>
    <n v="0"/>
    <m/>
  </r>
  <r>
    <x v="19"/>
    <x v="1"/>
    <x v="123"/>
    <x v="2"/>
    <x v="13"/>
    <n v="0"/>
    <m/>
    <m/>
    <m/>
    <m/>
    <n v="0"/>
    <m/>
  </r>
  <r>
    <x v="19"/>
    <x v="1"/>
    <x v="123"/>
    <x v="2"/>
    <x v="6"/>
    <n v="70275"/>
    <m/>
    <m/>
    <m/>
    <m/>
    <n v="70275"/>
    <m/>
  </r>
  <r>
    <x v="19"/>
    <x v="1"/>
    <x v="123"/>
    <x v="0"/>
    <x v="11"/>
    <n v="389534"/>
    <m/>
    <m/>
    <m/>
    <m/>
    <n v="389534"/>
    <m/>
  </r>
  <r>
    <x v="19"/>
    <x v="1"/>
    <x v="123"/>
    <x v="1"/>
    <x v="12"/>
    <n v="0"/>
    <m/>
    <m/>
    <m/>
    <m/>
    <n v="0"/>
    <m/>
  </r>
  <r>
    <x v="19"/>
    <x v="1"/>
    <x v="123"/>
    <x v="6"/>
    <x v="4"/>
    <n v="0"/>
    <m/>
    <m/>
    <m/>
    <m/>
    <n v="0"/>
    <m/>
  </r>
  <r>
    <x v="19"/>
    <x v="1"/>
    <x v="123"/>
    <x v="4"/>
    <x v="7"/>
    <n v="0"/>
    <m/>
    <m/>
    <m/>
    <m/>
    <n v="0"/>
    <m/>
  </r>
  <r>
    <x v="19"/>
    <x v="1"/>
    <x v="100"/>
    <x v="2"/>
    <x v="13"/>
    <n v="0"/>
    <m/>
    <m/>
    <m/>
    <m/>
    <n v="0"/>
    <m/>
  </r>
  <r>
    <x v="19"/>
    <x v="1"/>
    <x v="100"/>
    <x v="2"/>
    <x v="6"/>
    <n v="140904"/>
    <m/>
    <m/>
    <m/>
    <m/>
    <n v="140904"/>
    <m/>
  </r>
  <r>
    <x v="19"/>
    <x v="1"/>
    <x v="100"/>
    <x v="0"/>
    <x v="11"/>
    <n v="837118"/>
    <m/>
    <m/>
    <m/>
    <m/>
    <n v="837118"/>
    <m/>
  </r>
  <r>
    <x v="19"/>
    <x v="1"/>
    <x v="100"/>
    <x v="1"/>
    <x v="12"/>
    <n v="137703"/>
    <m/>
    <m/>
    <m/>
    <m/>
    <n v="137703"/>
    <m/>
  </r>
  <r>
    <x v="19"/>
    <x v="1"/>
    <x v="100"/>
    <x v="6"/>
    <x v="4"/>
    <n v="0"/>
    <m/>
    <m/>
    <m/>
    <m/>
    <n v="0"/>
    <m/>
  </r>
  <r>
    <x v="19"/>
    <x v="1"/>
    <x v="100"/>
    <x v="4"/>
    <x v="7"/>
    <n v="0"/>
    <m/>
    <m/>
    <m/>
    <m/>
    <n v="0"/>
    <m/>
  </r>
  <r>
    <x v="19"/>
    <x v="1"/>
    <x v="3"/>
    <x v="2"/>
    <x v="13"/>
    <n v="700696"/>
    <m/>
    <m/>
    <m/>
    <m/>
    <n v="700696"/>
    <m/>
  </r>
  <r>
    <x v="19"/>
    <x v="1"/>
    <x v="3"/>
    <x v="2"/>
    <x v="6"/>
    <n v="1997610"/>
    <m/>
    <m/>
    <m/>
    <m/>
    <n v="1997610"/>
    <m/>
  </r>
  <r>
    <x v="19"/>
    <x v="1"/>
    <x v="3"/>
    <x v="0"/>
    <x v="11"/>
    <n v="19580415"/>
    <m/>
    <m/>
    <m/>
    <m/>
    <n v="19580415"/>
    <m/>
  </r>
  <r>
    <x v="19"/>
    <x v="1"/>
    <x v="3"/>
    <x v="1"/>
    <x v="12"/>
    <n v="2267741"/>
    <m/>
    <m/>
    <m/>
    <m/>
    <n v="2267741"/>
    <m/>
  </r>
  <r>
    <x v="19"/>
    <x v="1"/>
    <x v="3"/>
    <x v="6"/>
    <x v="4"/>
    <n v="434676"/>
    <m/>
    <m/>
    <m/>
    <m/>
    <n v="434676"/>
    <m/>
  </r>
  <r>
    <x v="19"/>
    <x v="1"/>
    <x v="3"/>
    <x v="4"/>
    <x v="7"/>
    <n v="19483"/>
    <m/>
    <m/>
    <m/>
    <m/>
    <n v="19483"/>
    <m/>
  </r>
  <r>
    <x v="19"/>
    <x v="1"/>
    <x v="13"/>
    <x v="2"/>
    <x v="13"/>
    <n v="17946"/>
    <m/>
    <m/>
    <m/>
    <m/>
    <n v="17946"/>
    <m/>
  </r>
  <r>
    <x v="19"/>
    <x v="1"/>
    <x v="13"/>
    <x v="2"/>
    <x v="6"/>
    <n v="81058"/>
    <m/>
    <m/>
    <m/>
    <m/>
    <n v="81058"/>
    <m/>
  </r>
  <r>
    <x v="19"/>
    <x v="1"/>
    <x v="13"/>
    <x v="0"/>
    <x v="11"/>
    <n v="9428179"/>
    <m/>
    <m/>
    <m/>
    <m/>
    <n v="9428179"/>
    <m/>
  </r>
  <r>
    <x v="19"/>
    <x v="1"/>
    <x v="13"/>
    <x v="1"/>
    <x v="12"/>
    <n v="1319519"/>
    <m/>
    <m/>
    <m/>
    <m/>
    <n v="1319519"/>
    <m/>
  </r>
  <r>
    <x v="19"/>
    <x v="1"/>
    <x v="13"/>
    <x v="6"/>
    <x v="4"/>
    <n v="37133"/>
    <m/>
    <m/>
    <m/>
    <m/>
    <n v="37133"/>
    <m/>
  </r>
  <r>
    <x v="19"/>
    <x v="1"/>
    <x v="13"/>
    <x v="4"/>
    <x v="7"/>
    <n v="2810"/>
    <m/>
    <m/>
    <m/>
    <m/>
    <n v="2810"/>
    <m/>
  </r>
  <r>
    <x v="19"/>
    <x v="1"/>
    <x v="15"/>
    <x v="2"/>
    <x v="13"/>
    <n v="777394"/>
    <m/>
    <m/>
    <m/>
    <m/>
    <n v="777394"/>
    <m/>
  </r>
  <r>
    <x v="19"/>
    <x v="1"/>
    <x v="15"/>
    <x v="2"/>
    <x v="6"/>
    <n v="1827032"/>
    <m/>
    <m/>
    <m/>
    <m/>
    <n v="1827032"/>
    <m/>
  </r>
  <r>
    <x v="19"/>
    <x v="1"/>
    <x v="15"/>
    <x v="0"/>
    <x v="11"/>
    <n v="9420815"/>
    <m/>
    <m/>
    <m/>
    <m/>
    <n v="9420815"/>
    <m/>
  </r>
  <r>
    <x v="19"/>
    <x v="1"/>
    <x v="15"/>
    <x v="1"/>
    <x v="12"/>
    <n v="2060335"/>
    <m/>
    <m/>
    <m/>
    <m/>
    <n v="2060335"/>
    <m/>
  </r>
  <r>
    <x v="19"/>
    <x v="1"/>
    <x v="15"/>
    <x v="6"/>
    <x v="4"/>
    <n v="22575"/>
    <m/>
    <m/>
    <m/>
    <m/>
    <n v="22575"/>
    <m/>
  </r>
  <r>
    <x v="19"/>
    <x v="1"/>
    <x v="15"/>
    <x v="4"/>
    <x v="7"/>
    <n v="23930"/>
    <m/>
    <m/>
    <m/>
    <m/>
    <n v="23930"/>
    <m/>
  </r>
  <r>
    <x v="19"/>
    <x v="1"/>
    <x v="76"/>
    <x v="2"/>
    <x v="13"/>
    <n v="37897"/>
    <m/>
    <m/>
    <m/>
    <m/>
    <n v="37897"/>
    <m/>
  </r>
  <r>
    <x v="19"/>
    <x v="1"/>
    <x v="76"/>
    <x v="2"/>
    <x v="6"/>
    <n v="225916"/>
    <m/>
    <m/>
    <m/>
    <m/>
    <n v="225916"/>
    <m/>
  </r>
  <r>
    <x v="19"/>
    <x v="1"/>
    <x v="76"/>
    <x v="0"/>
    <x v="11"/>
    <n v="923294"/>
    <m/>
    <m/>
    <m/>
    <m/>
    <n v="923294"/>
    <m/>
  </r>
  <r>
    <x v="19"/>
    <x v="1"/>
    <x v="76"/>
    <x v="1"/>
    <x v="12"/>
    <n v="1192924"/>
    <m/>
    <m/>
    <m/>
    <m/>
    <n v="1192924"/>
    <m/>
  </r>
  <r>
    <x v="19"/>
    <x v="1"/>
    <x v="76"/>
    <x v="6"/>
    <x v="4"/>
    <n v="71315"/>
    <m/>
    <m/>
    <m/>
    <m/>
    <n v="71315"/>
    <m/>
  </r>
  <r>
    <x v="19"/>
    <x v="1"/>
    <x v="76"/>
    <x v="4"/>
    <x v="7"/>
    <n v="0"/>
    <m/>
    <m/>
    <m/>
    <m/>
    <n v="0"/>
    <m/>
  </r>
  <r>
    <x v="19"/>
    <x v="1"/>
    <x v="92"/>
    <x v="2"/>
    <x v="13"/>
    <n v="0"/>
    <m/>
    <m/>
    <m/>
    <m/>
    <n v="0"/>
    <m/>
  </r>
  <r>
    <x v="19"/>
    <x v="1"/>
    <x v="92"/>
    <x v="2"/>
    <x v="6"/>
    <n v="0"/>
    <m/>
    <m/>
    <m/>
    <m/>
    <n v="0"/>
    <m/>
  </r>
  <r>
    <x v="19"/>
    <x v="1"/>
    <x v="92"/>
    <x v="0"/>
    <x v="11"/>
    <n v="232521"/>
    <m/>
    <m/>
    <m/>
    <m/>
    <n v="232521"/>
    <m/>
  </r>
  <r>
    <x v="19"/>
    <x v="1"/>
    <x v="92"/>
    <x v="1"/>
    <x v="12"/>
    <n v="313211"/>
    <m/>
    <m/>
    <m/>
    <m/>
    <n v="313211"/>
    <m/>
  </r>
  <r>
    <x v="19"/>
    <x v="1"/>
    <x v="92"/>
    <x v="6"/>
    <x v="4"/>
    <n v="0"/>
    <m/>
    <m/>
    <m/>
    <m/>
    <n v="0"/>
    <m/>
  </r>
  <r>
    <x v="19"/>
    <x v="1"/>
    <x v="92"/>
    <x v="4"/>
    <x v="7"/>
    <n v="0"/>
    <m/>
    <m/>
    <m/>
    <m/>
    <n v="0"/>
    <m/>
  </r>
  <r>
    <x v="19"/>
    <x v="1"/>
    <x v="125"/>
    <x v="2"/>
    <x v="13"/>
    <n v="0"/>
    <m/>
    <m/>
    <m/>
    <m/>
    <n v="0"/>
    <m/>
  </r>
  <r>
    <x v="19"/>
    <x v="1"/>
    <x v="125"/>
    <x v="2"/>
    <x v="6"/>
    <n v="0"/>
    <m/>
    <m/>
    <m/>
    <m/>
    <n v="0"/>
    <m/>
  </r>
  <r>
    <x v="19"/>
    <x v="1"/>
    <x v="125"/>
    <x v="0"/>
    <x v="11"/>
    <n v="16831"/>
    <m/>
    <m/>
    <m/>
    <m/>
    <n v="16831"/>
    <m/>
  </r>
  <r>
    <x v="19"/>
    <x v="1"/>
    <x v="125"/>
    <x v="1"/>
    <x v="12"/>
    <n v="0"/>
    <m/>
    <m/>
    <m/>
    <m/>
    <n v="0"/>
    <m/>
  </r>
  <r>
    <x v="19"/>
    <x v="1"/>
    <x v="125"/>
    <x v="6"/>
    <x v="4"/>
    <n v="0"/>
    <m/>
    <m/>
    <m/>
    <m/>
    <n v="0"/>
    <m/>
  </r>
  <r>
    <x v="19"/>
    <x v="1"/>
    <x v="125"/>
    <x v="4"/>
    <x v="7"/>
    <n v="0"/>
    <m/>
    <m/>
    <m/>
    <m/>
    <n v="0"/>
    <m/>
  </r>
  <r>
    <x v="19"/>
    <x v="1"/>
    <x v="147"/>
    <x v="2"/>
    <x v="13"/>
    <n v="0"/>
    <m/>
    <m/>
    <m/>
    <m/>
    <n v="0"/>
    <m/>
  </r>
  <r>
    <x v="19"/>
    <x v="1"/>
    <x v="147"/>
    <x v="2"/>
    <x v="6"/>
    <n v="0"/>
    <m/>
    <m/>
    <m/>
    <m/>
    <n v="0"/>
    <m/>
  </r>
  <r>
    <x v="19"/>
    <x v="1"/>
    <x v="147"/>
    <x v="0"/>
    <x v="11"/>
    <n v="27105"/>
    <m/>
    <m/>
    <m/>
    <m/>
    <n v="27105"/>
    <m/>
  </r>
  <r>
    <x v="19"/>
    <x v="1"/>
    <x v="147"/>
    <x v="1"/>
    <x v="12"/>
    <n v="0"/>
    <m/>
    <m/>
    <m/>
    <m/>
    <n v="0"/>
    <m/>
  </r>
  <r>
    <x v="19"/>
    <x v="1"/>
    <x v="147"/>
    <x v="6"/>
    <x v="4"/>
    <n v="0"/>
    <m/>
    <m/>
    <m/>
    <m/>
    <n v="0"/>
    <m/>
  </r>
  <r>
    <x v="19"/>
    <x v="1"/>
    <x v="147"/>
    <x v="4"/>
    <x v="7"/>
    <n v="0"/>
    <m/>
    <m/>
    <m/>
    <m/>
    <n v="0"/>
    <m/>
  </r>
  <r>
    <x v="19"/>
    <x v="1"/>
    <x v="127"/>
    <x v="2"/>
    <x v="13"/>
    <n v="0"/>
    <m/>
    <m/>
    <m/>
    <m/>
    <n v="0"/>
    <m/>
  </r>
  <r>
    <x v="19"/>
    <x v="1"/>
    <x v="127"/>
    <x v="2"/>
    <x v="6"/>
    <n v="0"/>
    <m/>
    <m/>
    <m/>
    <m/>
    <n v="0"/>
    <m/>
  </r>
  <r>
    <x v="19"/>
    <x v="1"/>
    <x v="127"/>
    <x v="0"/>
    <x v="11"/>
    <n v="64589"/>
    <m/>
    <m/>
    <m/>
    <m/>
    <n v="64589"/>
    <m/>
  </r>
  <r>
    <x v="19"/>
    <x v="1"/>
    <x v="127"/>
    <x v="1"/>
    <x v="12"/>
    <n v="0"/>
    <m/>
    <m/>
    <m/>
    <m/>
    <n v="0"/>
    <m/>
  </r>
  <r>
    <x v="19"/>
    <x v="1"/>
    <x v="127"/>
    <x v="6"/>
    <x v="4"/>
    <n v="0"/>
    <m/>
    <m/>
    <m/>
    <m/>
    <n v="0"/>
    <m/>
  </r>
  <r>
    <x v="19"/>
    <x v="1"/>
    <x v="127"/>
    <x v="4"/>
    <x v="7"/>
    <n v="0"/>
    <m/>
    <m/>
    <m/>
    <m/>
    <n v="0"/>
    <m/>
  </r>
  <r>
    <x v="19"/>
    <x v="1"/>
    <x v="141"/>
    <x v="2"/>
    <x v="13"/>
    <n v="0"/>
    <m/>
    <m/>
    <m/>
    <m/>
    <n v="0"/>
    <m/>
  </r>
  <r>
    <x v="19"/>
    <x v="1"/>
    <x v="141"/>
    <x v="2"/>
    <x v="6"/>
    <n v="0"/>
    <m/>
    <m/>
    <m/>
    <m/>
    <n v="0"/>
    <m/>
  </r>
  <r>
    <x v="19"/>
    <x v="1"/>
    <x v="141"/>
    <x v="0"/>
    <x v="11"/>
    <n v="8173"/>
    <m/>
    <m/>
    <m/>
    <m/>
    <n v="8173"/>
    <m/>
  </r>
  <r>
    <x v="19"/>
    <x v="1"/>
    <x v="141"/>
    <x v="1"/>
    <x v="12"/>
    <n v="0"/>
    <m/>
    <m/>
    <m/>
    <m/>
    <n v="0"/>
    <m/>
  </r>
  <r>
    <x v="19"/>
    <x v="1"/>
    <x v="141"/>
    <x v="6"/>
    <x v="4"/>
    <n v="0"/>
    <m/>
    <m/>
    <m/>
    <m/>
    <n v="0"/>
    <m/>
  </r>
  <r>
    <x v="19"/>
    <x v="1"/>
    <x v="141"/>
    <x v="4"/>
    <x v="7"/>
    <n v="0"/>
    <m/>
    <m/>
    <m/>
    <m/>
    <n v="0"/>
    <m/>
  </r>
  <r>
    <x v="19"/>
    <x v="5"/>
    <x v="89"/>
    <x v="2"/>
    <x v="13"/>
    <n v="260768"/>
    <m/>
    <m/>
    <m/>
    <m/>
    <n v="260768"/>
    <m/>
  </r>
  <r>
    <x v="19"/>
    <x v="5"/>
    <x v="89"/>
    <x v="2"/>
    <x v="6"/>
    <n v="1869376"/>
    <m/>
    <m/>
    <m/>
    <m/>
    <n v="1869376"/>
    <m/>
  </r>
  <r>
    <x v="19"/>
    <x v="5"/>
    <x v="89"/>
    <x v="0"/>
    <x v="11"/>
    <n v="543397"/>
    <m/>
    <m/>
    <m/>
    <m/>
    <n v="543397"/>
    <m/>
  </r>
  <r>
    <x v="19"/>
    <x v="5"/>
    <x v="89"/>
    <x v="1"/>
    <x v="12"/>
    <n v="698013"/>
    <m/>
    <m/>
    <m/>
    <m/>
    <n v="698013"/>
    <m/>
  </r>
  <r>
    <x v="19"/>
    <x v="5"/>
    <x v="89"/>
    <x v="6"/>
    <x v="4"/>
    <n v="0"/>
    <m/>
    <m/>
    <m/>
    <m/>
    <n v="0"/>
    <m/>
  </r>
  <r>
    <x v="19"/>
    <x v="5"/>
    <x v="89"/>
    <x v="4"/>
    <x v="7"/>
    <n v="155113"/>
    <m/>
    <m/>
    <m/>
    <m/>
    <n v="155113"/>
    <m/>
  </r>
  <r>
    <x v="19"/>
    <x v="5"/>
    <x v="69"/>
    <x v="2"/>
    <x v="13"/>
    <n v="666758"/>
    <m/>
    <m/>
    <m/>
    <m/>
    <n v="666758"/>
    <m/>
  </r>
  <r>
    <x v="19"/>
    <x v="5"/>
    <x v="69"/>
    <x v="2"/>
    <x v="6"/>
    <n v="3880618"/>
    <m/>
    <m/>
    <m/>
    <m/>
    <n v="3880618"/>
    <m/>
  </r>
  <r>
    <x v="19"/>
    <x v="5"/>
    <x v="69"/>
    <x v="0"/>
    <x v="11"/>
    <n v="5220724"/>
    <m/>
    <m/>
    <m/>
    <m/>
    <n v="5220724"/>
    <m/>
  </r>
  <r>
    <x v="19"/>
    <x v="5"/>
    <x v="69"/>
    <x v="1"/>
    <x v="12"/>
    <n v="2561847"/>
    <m/>
    <m/>
    <m/>
    <m/>
    <n v="2561847"/>
    <m/>
  </r>
  <r>
    <x v="19"/>
    <x v="5"/>
    <x v="69"/>
    <x v="6"/>
    <x v="4"/>
    <n v="9033"/>
    <m/>
    <m/>
    <m/>
    <m/>
    <n v="9033"/>
    <m/>
  </r>
  <r>
    <x v="19"/>
    <x v="5"/>
    <x v="69"/>
    <x v="4"/>
    <x v="7"/>
    <n v="866893"/>
    <m/>
    <m/>
    <m/>
    <m/>
    <n v="866893"/>
    <m/>
  </r>
  <r>
    <x v="19"/>
    <x v="5"/>
    <x v="33"/>
    <x v="2"/>
    <x v="13"/>
    <n v="871554"/>
    <m/>
    <m/>
    <m/>
    <m/>
    <n v="871554"/>
    <m/>
  </r>
  <r>
    <x v="19"/>
    <x v="5"/>
    <x v="33"/>
    <x v="2"/>
    <x v="6"/>
    <n v="11495490"/>
    <m/>
    <m/>
    <m/>
    <m/>
    <n v="11495490"/>
    <m/>
  </r>
  <r>
    <x v="19"/>
    <x v="5"/>
    <x v="33"/>
    <x v="0"/>
    <x v="11"/>
    <n v="8941531"/>
    <m/>
    <m/>
    <m/>
    <m/>
    <n v="8941531"/>
    <m/>
  </r>
  <r>
    <x v="19"/>
    <x v="5"/>
    <x v="33"/>
    <x v="1"/>
    <x v="12"/>
    <n v="4434167"/>
    <m/>
    <m/>
    <m/>
    <m/>
    <n v="4434167"/>
    <m/>
  </r>
  <r>
    <x v="19"/>
    <x v="5"/>
    <x v="33"/>
    <x v="6"/>
    <x v="4"/>
    <n v="74859"/>
    <m/>
    <m/>
    <m/>
    <m/>
    <n v="74859"/>
    <m/>
  </r>
  <r>
    <x v="19"/>
    <x v="5"/>
    <x v="33"/>
    <x v="4"/>
    <x v="7"/>
    <n v="1620181"/>
    <m/>
    <m/>
    <m/>
    <m/>
    <n v="1620181"/>
    <m/>
  </r>
  <r>
    <x v="19"/>
    <x v="5"/>
    <x v="39"/>
    <x v="2"/>
    <x v="13"/>
    <n v="832530"/>
    <m/>
    <m/>
    <m/>
    <m/>
    <n v="832530"/>
    <m/>
  </r>
  <r>
    <x v="19"/>
    <x v="5"/>
    <x v="39"/>
    <x v="2"/>
    <x v="6"/>
    <n v="6552202"/>
    <m/>
    <m/>
    <m/>
    <m/>
    <n v="6552202"/>
    <m/>
  </r>
  <r>
    <x v="19"/>
    <x v="5"/>
    <x v="39"/>
    <x v="0"/>
    <x v="11"/>
    <n v="8548289"/>
    <m/>
    <m/>
    <m/>
    <m/>
    <n v="8548289"/>
    <m/>
  </r>
  <r>
    <x v="19"/>
    <x v="5"/>
    <x v="39"/>
    <x v="1"/>
    <x v="12"/>
    <n v="3159832"/>
    <m/>
    <m/>
    <m/>
    <m/>
    <n v="3159832"/>
    <m/>
  </r>
  <r>
    <x v="19"/>
    <x v="5"/>
    <x v="39"/>
    <x v="6"/>
    <x v="4"/>
    <n v="108928"/>
    <m/>
    <m/>
    <m/>
    <m/>
    <n v="108928"/>
    <m/>
  </r>
  <r>
    <x v="19"/>
    <x v="5"/>
    <x v="39"/>
    <x v="4"/>
    <x v="7"/>
    <n v="1532425"/>
    <m/>
    <m/>
    <m/>
    <m/>
    <n v="1532425"/>
    <m/>
  </r>
  <r>
    <x v="19"/>
    <x v="5"/>
    <x v="22"/>
    <x v="2"/>
    <x v="13"/>
    <n v="2297127"/>
    <m/>
    <m/>
    <m/>
    <m/>
    <n v="2297127"/>
    <m/>
  </r>
  <r>
    <x v="19"/>
    <x v="5"/>
    <x v="22"/>
    <x v="2"/>
    <x v="6"/>
    <n v="6159627"/>
    <m/>
    <m/>
    <m/>
    <m/>
    <n v="6159627"/>
    <m/>
  </r>
  <r>
    <x v="19"/>
    <x v="5"/>
    <x v="22"/>
    <x v="0"/>
    <x v="11"/>
    <n v="4047901"/>
    <m/>
    <m/>
    <m/>
    <m/>
    <n v="4047901"/>
    <m/>
  </r>
  <r>
    <x v="19"/>
    <x v="5"/>
    <x v="22"/>
    <x v="1"/>
    <x v="12"/>
    <n v="2447497"/>
    <m/>
    <m/>
    <m/>
    <m/>
    <n v="2447497"/>
    <m/>
  </r>
  <r>
    <x v="19"/>
    <x v="5"/>
    <x v="22"/>
    <x v="6"/>
    <x v="4"/>
    <n v="13435"/>
    <m/>
    <m/>
    <m/>
    <m/>
    <n v="13435"/>
    <m/>
  </r>
  <r>
    <x v="19"/>
    <x v="5"/>
    <x v="22"/>
    <x v="4"/>
    <x v="7"/>
    <n v="787753"/>
    <m/>
    <m/>
    <m/>
    <m/>
    <n v="787753"/>
    <m/>
  </r>
  <r>
    <x v="19"/>
    <x v="5"/>
    <x v="66"/>
    <x v="2"/>
    <x v="13"/>
    <n v="82466"/>
    <m/>
    <m/>
    <m/>
    <m/>
    <n v="82466"/>
    <m/>
  </r>
  <r>
    <x v="19"/>
    <x v="5"/>
    <x v="66"/>
    <x v="2"/>
    <x v="6"/>
    <n v="1084946"/>
    <m/>
    <m/>
    <m/>
    <m/>
    <n v="1084946"/>
    <m/>
  </r>
  <r>
    <x v="19"/>
    <x v="5"/>
    <x v="66"/>
    <x v="0"/>
    <x v="11"/>
    <n v="893041"/>
    <m/>
    <m/>
    <m/>
    <m/>
    <n v="893041"/>
    <m/>
  </r>
  <r>
    <x v="19"/>
    <x v="5"/>
    <x v="66"/>
    <x v="1"/>
    <x v="12"/>
    <n v="27684"/>
    <m/>
    <m/>
    <m/>
    <m/>
    <n v="27684"/>
    <m/>
  </r>
  <r>
    <x v="19"/>
    <x v="5"/>
    <x v="66"/>
    <x v="6"/>
    <x v="4"/>
    <n v="0"/>
    <m/>
    <m/>
    <m/>
    <m/>
    <n v="0"/>
    <m/>
  </r>
  <r>
    <x v="19"/>
    <x v="5"/>
    <x v="66"/>
    <x v="4"/>
    <x v="7"/>
    <n v="47329"/>
    <m/>
    <m/>
    <m/>
    <m/>
    <n v="47329"/>
    <m/>
  </r>
  <r>
    <x v="19"/>
    <x v="7"/>
    <x v="121"/>
    <x v="2"/>
    <x v="13"/>
    <n v="11013"/>
    <m/>
    <m/>
    <m/>
    <m/>
    <n v="11013"/>
    <m/>
  </r>
  <r>
    <x v="19"/>
    <x v="7"/>
    <x v="121"/>
    <x v="2"/>
    <x v="6"/>
    <n v="44464"/>
    <m/>
    <m/>
    <m/>
    <m/>
    <n v="44464"/>
    <m/>
  </r>
  <r>
    <x v="19"/>
    <x v="7"/>
    <x v="121"/>
    <x v="0"/>
    <x v="11"/>
    <n v="37154"/>
    <m/>
    <m/>
    <m/>
    <m/>
    <n v="37154"/>
    <m/>
  </r>
  <r>
    <x v="19"/>
    <x v="7"/>
    <x v="121"/>
    <x v="1"/>
    <x v="12"/>
    <n v="58140"/>
    <m/>
    <m/>
    <m/>
    <m/>
    <n v="58140"/>
    <m/>
  </r>
  <r>
    <x v="19"/>
    <x v="7"/>
    <x v="121"/>
    <x v="6"/>
    <x v="4"/>
    <n v="524"/>
    <m/>
    <m/>
    <m/>
    <m/>
    <n v="524"/>
    <m/>
  </r>
  <r>
    <x v="19"/>
    <x v="7"/>
    <x v="121"/>
    <x v="4"/>
    <x v="7"/>
    <n v="0"/>
    <m/>
    <m/>
    <m/>
    <m/>
    <n v="0"/>
    <m/>
  </r>
  <r>
    <x v="19"/>
    <x v="7"/>
    <x v="52"/>
    <x v="2"/>
    <x v="13"/>
    <n v="317986"/>
    <m/>
    <m/>
    <m/>
    <m/>
    <n v="317986"/>
    <m/>
  </r>
  <r>
    <x v="19"/>
    <x v="7"/>
    <x v="52"/>
    <x v="2"/>
    <x v="6"/>
    <n v="1350862"/>
    <m/>
    <m/>
    <m/>
    <m/>
    <n v="1350862"/>
    <m/>
  </r>
  <r>
    <x v="19"/>
    <x v="7"/>
    <x v="52"/>
    <x v="0"/>
    <x v="11"/>
    <n v="1676130"/>
    <m/>
    <m/>
    <m/>
    <m/>
    <n v="1676130"/>
    <m/>
  </r>
  <r>
    <x v="19"/>
    <x v="7"/>
    <x v="52"/>
    <x v="1"/>
    <x v="12"/>
    <n v="442607"/>
    <m/>
    <m/>
    <m/>
    <m/>
    <n v="442607"/>
    <m/>
  </r>
  <r>
    <x v="19"/>
    <x v="7"/>
    <x v="52"/>
    <x v="6"/>
    <x v="4"/>
    <n v="125148"/>
    <m/>
    <m/>
    <m/>
    <m/>
    <n v="125148"/>
    <m/>
  </r>
  <r>
    <x v="19"/>
    <x v="7"/>
    <x v="52"/>
    <x v="4"/>
    <x v="7"/>
    <n v="74815"/>
    <m/>
    <m/>
    <m/>
    <m/>
    <n v="74815"/>
    <m/>
  </r>
  <r>
    <x v="19"/>
    <x v="7"/>
    <x v="82"/>
    <x v="2"/>
    <x v="13"/>
    <n v="128816"/>
    <m/>
    <m/>
    <m/>
    <m/>
    <n v="128816"/>
    <m/>
  </r>
  <r>
    <x v="19"/>
    <x v="7"/>
    <x v="82"/>
    <x v="2"/>
    <x v="6"/>
    <n v="611606"/>
    <m/>
    <m/>
    <m/>
    <m/>
    <n v="611606"/>
    <m/>
  </r>
  <r>
    <x v="19"/>
    <x v="7"/>
    <x v="82"/>
    <x v="0"/>
    <x v="11"/>
    <n v="948643"/>
    <m/>
    <m/>
    <m/>
    <m/>
    <n v="948643"/>
    <m/>
  </r>
  <r>
    <x v="19"/>
    <x v="7"/>
    <x v="82"/>
    <x v="1"/>
    <x v="12"/>
    <n v="1353022"/>
    <m/>
    <m/>
    <m/>
    <m/>
    <n v="1353022"/>
    <m/>
  </r>
  <r>
    <x v="19"/>
    <x v="7"/>
    <x v="82"/>
    <x v="6"/>
    <x v="4"/>
    <n v="3349"/>
    <m/>
    <m/>
    <m/>
    <m/>
    <n v="3349"/>
    <m/>
  </r>
  <r>
    <x v="19"/>
    <x v="7"/>
    <x v="82"/>
    <x v="4"/>
    <x v="7"/>
    <n v="0"/>
    <m/>
    <m/>
    <m/>
    <m/>
    <n v="0"/>
    <m/>
  </r>
  <r>
    <x v="19"/>
    <x v="7"/>
    <x v="117"/>
    <x v="2"/>
    <x v="13"/>
    <n v="0"/>
    <m/>
    <m/>
    <m/>
    <m/>
    <n v="0"/>
    <m/>
  </r>
  <r>
    <x v="19"/>
    <x v="7"/>
    <x v="117"/>
    <x v="2"/>
    <x v="6"/>
    <n v="217456"/>
    <m/>
    <m/>
    <m/>
    <m/>
    <n v="217456"/>
    <m/>
  </r>
  <r>
    <x v="19"/>
    <x v="7"/>
    <x v="117"/>
    <x v="0"/>
    <x v="11"/>
    <n v="274754"/>
    <m/>
    <m/>
    <m/>
    <m/>
    <n v="274754"/>
    <m/>
  </r>
  <r>
    <x v="19"/>
    <x v="7"/>
    <x v="117"/>
    <x v="1"/>
    <x v="12"/>
    <n v="103148"/>
    <m/>
    <m/>
    <m/>
    <m/>
    <n v="103148"/>
    <m/>
  </r>
  <r>
    <x v="19"/>
    <x v="7"/>
    <x v="117"/>
    <x v="6"/>
    <x v="4"/>
    <n v="0"/>
    <m/>
    <m/>
    <m/>
    <m/>
    <n v="0"/>
    <m/>
  </r>
  <r>
    <x v="19"/>
    <x v="7"/>
    <x v="117"/>
    <x v="4"/>
    <x v="7"/>
    <n v="0"/>
    <m/>
    <m/>
    <m/>
    <m/>
    <n v="0"/>
    <m/>
  </r>
  <r>
    <x v="19"/>
    <x v="7"/>
    <x v="115"/>
    <x v="2"/>
    <x v="13"/>
    <n v="0"/>
    <m/>
    <m/>
    <m/>
    <m/>
    <n v="0"/>
    <m/>
  </r>
  <r>
    <x v="19"/>
    <x v="7"/>
    <x v="115"/>
    <x v="2"/>
    <x v="6"/>
    <n v="149097"/>
    <m/>
    <m/>
    <m/>
    <m/>
    <n v="149097"/>
    <m/>
  </r>
  <r>
    <x v="19"/>
    <x v="7"/>
    <x v="115"/>
    <x v="0"/>
    <x v="11"/>
    <n v="204986"/>
    <m/>
    <m/>
    <m/>
    <m/>
    <n v="204986"/>
    <m/>
  </r>
  <r>
    <x v="19"/>
    <x v="7"/>
    <x v="115"/>
    <x v="1"/>
    <x v="12"/>
    <n v="121804"/>
    <m/>
    <m/>
    <m/>
    <m/>
    <n v="121804"/>
    <m/>
  </r>
  <r>
    <x v="19"/>
    <x v="7"/>
    <x v="115"/>
    <x v="6"/>
    <x v="4"/>
    <n v="3335"/>
    <m/>
    <m/>
    <m/>
    <m/>
    <n v="3335"/>
    <m/>
  </r>
  <r>
    <x v="19"/>
    <x v="7"/>
    <x v="115"/>
    <x v="4"/>
    <x v="7"/>
    <n v="0"/>
    <m/>
    <m/>
    <m/>
    <m/>
    <n v="0"/>
    <m/>
  </r>
  <r>
    <x v="19"/>
    <x v="7"/>
    <x v="139"/>
    <x v="2"/>
    <x v="13"/>
    <n v="0"/>
    <m/>
    <m/>
    <m/>
    <m/>
    <n v="0"/>
    <m/>
  </r>
  <r>
    <x v="19"/>
    <x v="7"/>
    <x v="139"/>
    <x v="2"/>
    <x v="6"/>
    <n v="0"/>
    <m/>
    <m/>
    <m/>
    <m/>
    <n v="0"/>
    <m/>
  </r>
  <r>
    <x v="19"/>
    <x v="7"/>
    <x v="139"/>
    <x v="0"/>
    <x v="11"/>
    <n v="0"/>
    <m/>
    <m/>
    <m/>
    <m/>
    <n v="0"/>
    <m/>
  </r>
  <r>
    <x v="19"/>
    <x v="7"/>
    <x v="139"/>
    <x v="1"/>
    <x v="12"/>
    <n v="95180"/>
    <m/>
    <m/>
    <m/>
    <m/>
    <n v="95180"/>
    <m/>
  </r>
  <r>
    <x v="19"/>
    <x v="7"/>
    <x v="139"/>
    <x v="6"/>
    <x v="4"/>
    <n v="2474"/>
    <m/>
    <m/>
    <m/>
    <m/>
    <n v="2474"/>
    <m/>
  </r>
  <r>
    <x v="19"/>
    <x v="7"/>
    <x v="139"/>
    <x v="4"/>
    <x v="7"/>
    <n v="758"/>
    <m/>
    <m/>
    <m/>
    <m/>
    <n v="758"/>
    <m/>
  </r>
  <r>
    <x v="19"/>
    <x v="7"/>
    <x v="72"/>
    <x v="2"/>
    <x v="13"/>
    <n v="347464"/>
    <m/>
    <m/>
    <m/>
    <m/>
    <n v="347464"/>
    <m/>
  </r>
  <r>
    <x v="19"/>
    <x v="7"/>
    <x v="72"/>
    <x v="2"/>
    <x v="6"/>
    <n v="861493"/>
    <m/>
    <m/>
    <m/>
    <m/>
    <n v="861493"/>
    <m/>
  </r>
  <r>
    <x v="19"/>
    <x v="7"/>
    <x v="72"/>
    <x v="0"/>
    <x v="11"/>
    <n v="1472068"/>
    <m/>
    <m/>
    <m/>
    <m/>
    <n v="1472068"/>
    <m/>
  </r>
  <r>
    <x v="19"/>
    <x v="7"/>
    <x v="72"/>
    <x v="1"/>
    <x v="12"/>
    <n v="1560107"/>
    <m/>
    <m/>
    <m/>
    <m/>
    <n v="1560107"/>
    <m/>
  </r>
  <r>
    <x v="19"/>
    <x v="7"/>
    <x v="72"/>
    <x v="6"/>
    <x v="4"/>
    <n v="94997"/>
    <m/>
    <m/>
    <m/>
    <m/>
    <n v="94997"/>
    <m/>
  </r>
  <r>
    <x v="19"/>
    <x v="7"/>
    <x v="72"/>
    <x v="4"/>
    <x v="7"/>
    <n v="171086"/>
    <m/>
    <m/>
    <m/>
    <m/>
    <n v="171086"/>
    <m/>
  </r>
  <r>
    <x v="19"/>
    <x v="7"/>
    <x v="62"/>
    <x v="2"/>
    <x v="13"/>
    <n v="627722"/>
    <m/>
    <m/>
    <m/>
    <m/>
    <n v="627722"/>
    <m/>
  </r>
  <r>
    <x v="19"/>
    <x v="7"/>
    <x v="62"/>
    <x v="2"/>
    <x v="6"/>
    <n v="2624655"/>
    <m/>
    <m/>
    <m/>
    <m/>
    <n v="2624655"/>
    <m/>
  </r>
  <r>
    <x v="19"/>
    <x v="7"/>
    <x v="62"/>
    <x v="0"/>
    <x v="11"/>
    <n v="1911825"/>
    <m/>
    <m/>
    <m/>
    <m/>
    <n v="1911825"/>
    <m/>
  </r>
  <r>
    <x v="19"/>
    <x v="7"/>
    <x v="62"/>
    <x v="1"/>
    <x v="12"/>
    <n v="3212366"/>
    <m/>
    <m/>
    <m/>
    <m/>
    <n v="3212366"/>
    <m/>
  </r>
  <r>
    <x v="19"/>
    <x v="7"/>
    <x v="62"/>
    <x v="6"/>
    <x v="4"/>
    <n v="45099"/>
    <m/>
    <m/>
    <m/>
    <m/>
    <n v="45099"/>
    <m/>
  </r>
  <r>
    <x v="19"/>
    <x v="7"/>
    <x v="62"/>
    <x v="4"/>
    <x v="7"/>
    <n v="83171"/>
    <m/>
    <m/>
    <m/>
    <m/>
    <n v="83171"/>
    <m/>
  </r>
  <r>
    <x v="19"/>
    <x v="7"/>
    <x v="133"/>
    <x v="2"/>
    <x v="13"/>
    <n v="0"/>
    <m/>
    <m/>
    <m/>
    <m/>
    <n v="0"/>
    <m/>
  </r>
  <r>
    <x v="19"/>
    <x v="7"/>
    <x v="133"/>
    <x v="2"/>
    <x v="6"/>
    <n v="0"/>
    <m/>
    <m/>
    <m/>
    <m/>
    <n v="0"/>
    <m/>
  </r>
  <r>
    <x v="19"/>
    <x v="7"/>
    <x v="133"/>
    <x v="0"/>
    <x v="11"/>
    <n v="50749"/>
    <m/>
    <m/>
    <m/>
    <m/>
    <n v="50749"/>
    <m/>
  </r>
  <r>
    <x v="19"/>
    <x v="7"/>
    <x v="133"/>
    <x v="1"/>
    <x v="12"/>
    <n v="110157"/>
    <m/>
    <m/>
    <m/>
    <m/>
    <n v="110157"/>
    <m/>
  </r>
  <r>
    <x v="19"/>
    <x v="7"/>
    <x v="133"/>
    <x v="6"/>
    <x v="4"/>
    <n v="0"/>
    <m/>
    <m/>
    <m/>
    <m/>
    <n v="0"/>
    <m/>
  </r>
  <r>
    <x v="19"/>
    <x v="7"/>
    <x v="133"/>
    <x v="4"/>
    <x v="7"/>
    <n v="0"/>
    <m/>
    <m/>
    <m/>
    <m/>
    <n v="0"/>
    <m/>
  </r>
  <r>
    <x v="19"/>
    <x v="7"/>
    <x v="149"/>
    <x v="2"/>
    <x v="13"/>
    <n v="0"/>
    <m/>
    <m/>
    <m/>
    <m/>
    <n v="0"/>
    <m/>
  </r>
  <r>
    <x v="19"/>
    <x v="7"/>
    <x v="149"/>
    <x v="2"/>
    <x v="6"/>
    <n v="0"/>
    <m/>
    <m/>
    <m/>
    <m/>
    <n v="0"/>
    <m/>
  </r>
  <r>
    <x v="19"/>
    <x v="7"/>
    <x v="149"/>
    <x v="0"/>
    <x v="11"/>
    <n v="0"/>
    <m/>
    <m/>
    <m/>
    <m/>
    <n v="0"/>
    <m/>
  </r>
  <r>
    <x v="19"/>
    <x v="7"/>
    <x v="149"/>
    <x v="1"/>
    <x v="12"/>
    <n v="72281"/>
    <m/>
    <m/>
    <m/>
    <m/>
    <n v="72281"/>
    <m/>
  </r>
  <r>
    <x v="19"/>
    <x v="7"/>
    <x v="149"/>
    <x v="6"/>
    <x v="4"/>
    <n v="0"/>
    <m/>
    <m/>
    <m/>
    <m/>
    <n v="0"/>
    <m/>
  </r>
  <r>
    <x v="19"/>
    <x v="7"/>
    <x v="149"/>
    <x v="4"/>
    <x v="7"/>
    <n v="0"/>
    <m/>
    <m/>
    <m/>
    <m/>
    <n v="0"/>
    <m/>
  </r>
  <r>
    <x v="19"/>
    <x v="7"/>
    <x v="130"/>
    <x v="2"/>
    <x v="13"/>
    <n v="0"/>
    <m/>
    <m/>
    <m/>
    <m/>
    <n v="0"/>
    <m/>
  </r>
  <r>
    <x v="19"/>
    <x v="7"/>
    <x v="130"/>
    <x v="2"/>
    <x v="6"/>
    <n v="0"/>
    <m/>
    <m/>
    <m/>
    <m/>
    <n v="0"/>
    <m/>
  </r>
  <r>
    <x v="19"/>
    <x v="7"/>
    <x v="130"/>
    <x v="0"/>
    <x v="11"/>
    <n v="59954"/>
    <m/>
    <m/>
    <m/>
    <m/>
    <n v="59954"/>
    <m/>
  </r>
  <r>
    <x v="19"/>
    <x v="7"/>
    <x v="130"/>
    <x v="1"/>
    <x v="12"/>
    <n v="15281"/>
    <m/>
    <m/>
    <m/>
    <m/>
    <n v="15281"/>
    <m/>
  </r>
  <r>
    <x v="19"/>
    <x v="7"/>
    <x v="130"/>
    <x v="6"/>
    <x v="4"/>
    <n v="0"/>
    <m/>
    <m/>
    <m/>
    <m/>
    <n v="0"/>
    <m/>
  </r>
  <r>
    <x v="19"/>
    <x v="7"/>
    <x v="130"/>
    <x v="4"/>
    <x v="7"/>
    <n v="0"/>
    <m/>
    <m/>
    <m/>
    <m/>
    <n v="0"/>
    <m/>
  </r>
  <r>
    <x v="19"/>
    <x v="7"/>
    <x v="259"/>
    <x v="2"/>
    <x v="13"/>
    <n v="0"/>
    <m/>
    <m/>
    <m/>
    <m/>
    <n v="0"/>
    <m/>
  </r>
  <r>
    <x v="19"/>
    <x v="7"/>
    <x v="259"/>
    <x v="2"/>
    <x v="6"/>
    <n v="0"/>
    <m/>
    <m/>
    <m/>
    <m/>
    <n v="0"/>
    <m/>
  </r>
  <r>
    <x v="19"/>
    <x v="7"/>
    <x v="259"/>
    <x v="0"/>
    <x v="11"/>
    <n v="0"/>
    <m/>
    <m/>
    <m/>
    <m/>
    <n v="0"/>
    <m/>
  </r>
  <r>
    <x v="19"/>
    <x v="7"/>
    <x v="259"/>
    <x v="1"/>
    <x v="12"/>
    <n v="7218"/>
    <m/>
    <m/>
    <m/>
    <m/>
    <n v="7218"/>
    <m/>
  </r>
  <r>
    <x v="19"/>
    <x v="7"/>
    <x v="259"/>
    <x v="6"/>
    <x v="4"/>
    <n v="0"/>
    <m/>
    <m/>
    <m/>
    <m/>
    <n v="0"/>
    <m/>
  </r>
  <r>
    <x v="19"/>
    <x v="7"/>
    <x v="259"/>
    <x v="4"/>
    <x v="7"/>
    <n v="0"/>
    <m/>
    <m/>
    <m/>
    <m/>
    <n v="0"/>
    <m/>
  </r>
  <r>
    <x v="19"/>
    <x v="9"/>
    <x v="106"/>
    <x v="2"/>
    <x v="13"/>
    <n v="0"/>
    <m/>
    <m/>
    <m/>
    <m/>
    <n v="0"/>
    <m/>
  </r>
  <r>
    <x v="19"/>
    <x v="9"/>
    <x v="106"/>
    <x v="2"/>
    <x v="6"/>
    <n v="87443"/>
    <m/>
    <m/>
    <m/>
    <m/>
    <n v="87443"/>
    <m/>
  </r>
  <r>
    <x v="19"/>
    <x v="9"/>
    <x v="106"/>
    <x v="0"/>
    <x v="11"/>
    <n v="206022"/>
    <m/>
    <m/>
    <m/>
    <m/>
    <n v="206022"/>
    <m/>
  </r>
  <r>
    <x v="19"/>
    <x v="9"/>
    <x v="106"/>
    <x v="1"/>
    <x v="12"/>
    <n v="317851"/>
    <m/>
    <m/>
    <m/>
    <m/>
    <n v="317851"/>
    <m/>
  </r>
  <r>
    <x v="19"/>
    <x v="9"/>
    <x v="106"/>
    <x v="6"/>
    <x v="4"/>
    <n v="0"/>
    <m/>
    <m/>
    <m/>
    <m/>
    <n v="0"/>
    <m/>
  </r>
  <r>
    <x v="19"/>
    <x v="9"/>
    <x v="106"/>
    <x v="4"/>
    <x v="7"/>
    <n v="0"/>
    <m/>
    <m/>
    <m/>
    <m/>
    <n v="0"/>
    <m/>
  </r>
  <r>
    <x v="19"/>
    <x v="9"/>
    <x v="107"/>
    <x v="2"/>
    <x v="13"/>
    <n v="0"/>
    <m/>
    <m/>
    <m/>
    <m/>
    <n v="0"/>
    <m/>
  </r>
  <r>
    <x v="19"/>
    <x v="9"/>
    <x v="107"/>
    <x v="2"/>
    <x v="6"/>
    <n v="0"/>
    <m/>
    <m/>
    <m/>
    <m/>
    <n v="0"/>
    <m/>
  </r>
  <r>
    <x v="19"/>
    <x v="9"/>
    <x v="107"/>
    <x v="0"/>
    <x v="11"/>
    <n v="88360"/>
    <m/>
    <m/>
    <m/>
    <m/>
    <n v="88360"/>
    <m/>
  </r>
  <r>
    <x v="19"/>
    <x v="9"/>
    <x v="107"/>
    <x v="1"/>
    <x v="12"/>
    <n v="259103"/>
    <m/>
    <m/>
    <m/>
    <m/>
    <n v="259103"/>
    <m/>
  </r>
  <r>
    <x v="19"/>
    <x v="9"/>
    <x v="107"/>
    <x v="6"/>
    <x v="4"/>
    <n v="0"/>
    <m/>
    <m/>
    <m/>
    <m/>
    <n v="0"/>
    <m/>
  </r>
  <r>
    <x v="19"/>
    <x v="9"/>
    <x v="107"/>
    <x v="4"/>
    <x v="7"/>
    <n v="0"/>
    <m/>
    <m/>
    <m/>
    <m/>
    <n v="0"/>
    <m/>
  </r>
  <r>
    <x v="19"/>
    <x v="9"/>
    <x v="126"/>
    <x v="2"/>
    <x v="13"/>
    <n v="0"/>
    <m/>
    <m/>
    <m/>
    <m/>
    <n v="0"/>
    <m/>
  </r>
  <r>
    <x v="19"/>
    <x v="9"/>
    <x v="126"/>
    <x v="2"/>
    <x v="6"/>
    <n v="20125"/>
    <m/>
    <m/>
    <m/>
    <m/>
    <n v="20125"/>
    <m/>
  </r>
  <r>
    <x v="19"/>
    <x v="9"/>
    <x v="126"/>
    <x v="0"/>
    <x v="11"/>
    <n v="146090"/>
    <m/>
    <m/>
    <m/>
    <m/>
    <n v="146090"/>
    <m/>
  </r>
  <r>
    <x v="19"/>
    <x v="9"/>
    <x v="126"/>
    <x v="1"/>
    <x v="12"/>
    <n v="198772"/>
    <m/>
    <m/>
    <m/>
    <m/>
    <n v="198772"/>
    <m/>
  </r>
  <r>
    <x v="19"/>
    <x v="9"/>
    <x v="126"/>
    <x v="6"/>
    <x v="4"/>
    <n v="0"/>
    <m/>
    <m/>
    <m/>
    <m/>
    <n v="0"/>
    <m/>
  </r>
  <r>
    <x v="19"/>
    <x v="9"/>
    <x v="126"/>
    <x v="4"/>
    <x v="7"/>
    <n v="0"/>
    <m/>
    <m/>
    <m/>
    <m/>
    <n v="0"/>
    <m/>
  </r>
  <r>
    <x v="19"/>
    <x v="9"/>
    <x v="154"/>
    <x v="2"/>
    <x v="13"/>
    <n v="0"/>
    <m/>
    <m/>
    <m/>
    <m/>
    <n v="0"/>
    <m/>
  </r>
  <r>
    <x v="19"/>
    <x v="9"/>
    <x v="154"/>
    <x v="2"/>
    <x v="6"/>
    <n v="0"/>
    <m/>
    <m/>
    <m/>
    <m/>
    <n v="0"/>
    <m/>
  </r>
  <r>
    <x v="19"/>
    <x v="9"/>
    <x v="154"/>
    <x v="0"/>
    <x v="11"/>
    <n v="68645"/>
    <m/>
    <m/>
    <m/>
    <m/>
    <n v="68645"/>
    <m/>
  </r>
  <r>
    <x v="19"/>
    <x v="9"/>
    <x v="154"/>
    <x v="1"/>
    <x v="12"/>
    <n v="0"/>
    <m/>
    <m/>
    <m/>
    <m/>
    <n v="0"/>
    <m/>
  </r>
  <r>
    <x v="19"/>
    <x v="9"/>
    <x v="154"/>
    <x v="6"/>
    <x v="4"/>
    <n v="0"/>
    <m/>
    <m/>
    <m/>
    <m/>
    <n v="0"/>
    <m/>
  </r>
  <r>
    <x v="19"/>
    <x v="9"/>
    <x v="154"/>
    <x v="4"/>
    <x v="7"/>
    <n v="0"/>
    <m/>
    <m/>
    <m/>
    <m/>
    <n v="0"/>
    <m/>
  </r>
  <r>
    <x v="19"/>
    <x v="9"/>
    <x v="95"/>
    <x v="2"/>
    <x v="13"/>
    <n v="0"/>
    <m/>
    <m/>
    <m/>
    <m/>
    <n v="0"/>
    <m/>
  </r>
  <r>
    <x v="19"/>
    <x v="9"/>
    <x v="95"/>
    <x v="2"/>
    <x v="6"/>
    <n v="0"/>
    <m/>
    <m/>
    <m/>
    <m/>
    <n v="0"/>
    <m/>
  </r>
  <r>
    <x v="19"/>
    <x v="9"/>
    <x v="95"/>
    <x v="0"/>
    <x v="11"/>
    <n v="391234"/>
    <m/>
    <m/>
    <m/>
    <m/>
    <n v="391234"/>
    <m/>
  </r>
  <r>
    <x v="19"/>
    <x v="9"/>
    <x v="95"/>
    <x v="1"/>
    <x v="12"/>
    <n v="354746"/>
    <m/>
    <m/>
    <m/>
    <m/>
    <n v="354746"/>
    <m/>
  </r>
  <r>
    <x v="19"/>
    <x v="9"/>
    <x v="95"/>
    <x v="6"/>
    <x v="4"/>
    <n v="0"/>
    <m/>
    <m/>
    <m/>
    <m/>
    <n v="0"/>
    <m/>
  </r>
  <r>
    <x v="19"/>
    <x v="9"/>
    <x v="95"/>
    <x v="4"/>
    <x v="7"/>
    <n v="0"/>
    <m/>
    <m/>
    <m/>
    <m/>
    <n v="0"/>
    <m/>
  </r>
  <r>
    <x v="19"/>
    <x v="9"/>
    <x v="161"/>
    <x v="2"/>
    <x v="13"/>
    <n v="0"/>
    <m/>
    <m/>
    <m/>
    <m/>
    <n v="0"/>
    <m/>
  </r>
  <r>
    <x v="19"/>
    <x v="9"/>
    <x v="161"/>
    <x v="2"/>
    <x v="6"/>
    <n v="0"/>
    <m/>
    <m/>
    <m/>
    <m/>
    <n v="0"/>
    <m/>
  </r>
  <r>
    <x v="19"/>
    <x v="9"/>
    <x v="161"/>
    <x v="0"/>
    <x v="11"/>
    <n v="50794"/>
    <m/>
    <m/>
    <m/>
    <m/>
    <n v="50794"/>
    <m/>
  </r>
  <r>
    <x v="19"/>
    <x v="9"/>
    <x v="161"/>
    <x v="1"/>
    <x v="12"/>
    <n v="42602"/>
    <m/>
    <m/>
    <m/>
    <m/>
    <n v="42602"/>
    <m/>
  </r>
  <r>
    <x v="19"/>
    <x v="9"/>
    <x v="161"/>
    <x v="6"/>
    <x v="4"/>
    <n v="0"/>
    <m/>
    <m/>
    <m/>
    <m/>
    <n v="0"/>
    <m/>
  </r>
  <r>
    <x v="19"/>
    <x v="9"/>
    <x v="161"/>
    <x v="4"/>
    <x v="7"/>
    <n v="0"/>
    <m/>
    <m/>
    <m/>
    <m/>
    <n v="0"/>
    <m/>
  </r>
  <r>
    <x v="19"/>
    <x v="9"/>
    <x v="158"/>
    <x v="2"/>
    <x v="13"/>
    <n v="0"/>
    <m/>
    <m/>
    <m/>
    <m/>
    <n v="0"/>
    <m/>
  </r>
  <r>
    <x v="19"/>
    <x v="9"/>
    <x v="158"/>
    <x v="2"/>
    <x v="6"/>
    <n v="42950"/>
    <m/>
    <m/>
    <m/>
    <m/>
    <n v="42950"/>
    <m/>
  </r>
  <r>
    <x v="19"/>
    <x v="9"/>
    <x v="158"/>
    <x v="0"/>
    <x v="11"/>
    <n v="0"/>
    <m/>
    <m/>
    <m/>
    <m/>
    <n v="0"/>
    <m/>
  </r>
  <r>
    <x v="19"/>
    <x v="9"/>
    <x v="158"/>
    <x v="1"/>
    <x v="12"/>
    <n v="0"/>
    <m/>
    <m/>
    <m/>
    <m/>
    <n v="0"/>
    <m/>
  </r>
  <r>
    <x v="19"/>
    <x v="9"/>
    <x v="158"/>
    <x v="6"/>
    <x v="4"/>
    <n v="0"/>
    <m/>
    <m/>
    <m/>
    <m/>
    <n v="0"/>
    <m/>
  </r>
  <r>
    <x v="19"/>
    <x v="9"/>
    <x v="158"/>
    <x v="4"/>
    <x v="7"/>
    <n v="0"/>
    <m/>
    <m/>
    <m/>
    <m/>
    <n v="0"/>
    <m/>
  </r>
  <r>
    <x v="19"/>
    <x v="9"/>
    <x v="148"/>
    <x v="2"/>
    <x v="13"/>
    <n v="0"/>
    <m/>
    <m/>
    <m/>
    <m/>
    <n v="0"/>
    <m/>
  </r>
  <r>
    <x v="19"/>
    <x v="9"/>
    <x v="148"/>
    <x v="2"/>
    <x v="6"/>
    <n v="0"/>
    <m/>
    <m/>
    <m/>
    <m/>
    <n v="0"/>
    <m/>
  </r>
  <r>
    <x v="19"/>
    <x v="9"/>
    <x v="148"/>
    <x v="0"/>
    <x v="11"/>
    <n v="0"/>
    <m/>
    <m/>
    <m/>
    <m/>
    <n v="0"/>
    <m/>
  </r>
  <r>
    <x v="19"/>
    <x v="9"/>
    <x v="148"/>
    <x v="1"/>
    <x v="12"/>
    <n v="149062"/>
    <m/>
    <m/>
    <m/>
    <m/>
    <n v="149062"/>
    <m/>
  </r>
  <r>
    <x v="19"/>
    <x v="9"/>
    <x v="148"/>
    <x v="6"/>
    <x v="4"/>
    <n v="0"/>
    <m/>
    <m/>
    <m/>
    <m/>
    <n v="0"/>
    <m/>
  </r>
  <r>
    <x v="19"/>
    <x v="9"/>
    <x v="148"/>
    <x v="4"/>
    <x v="7"/>
    <n v="0"/>
    <m/>
    <m/>
    <m/>
    <m/>
    <n v="0"/>
    <m/>
  </r>
  <r>
    <x v="19"/>
    <x v="9"/>
    <x v="142"/>
    <x v="2"/>
    <x v="13"/>
    <n v="0"/>
    <m/>
    <m/>
    <m/>
    <m/>
    <n v="0"/>
    <m/>
  </r>
  <r>
    <x v="19"/>
    <x v="9"/>
    <x v="142"/>
    <x v="2"/>
    <x v="6"/>
    <n v="18298"/>
    <m/>
    <m/>
    <m/>
    <m/>
    <n v="18298"/>
    <m/>
  </r>
  <r>
    <x v="19"/>
    <x v="9"/>
    <x v="142"/>
    <x v="0"/>
    <x v="11"/>
    <n v="0"/>
    <m/>
    <m/>
    <m/>
    <m/>
    <n v="0"/>
    <m/>
  </r>
  <r>
    <x v="19"/>
    <x v="9"/>
    <x v="142"/>
    <x v="1"/>
    <x v="12"/>
    <n v="147061"/>
    <m/>
    <m/>
    <m/>
    <m/>
    <n v="147061"/>
    <m/>
  </r>
  <r>
    <x v="19"/>
    <x v="9"/>
    <x v="142"/>
    <x v="6"/>
    <x v="4"/>
    <n v="0"/>
    <m/>
    <m/>
    <m/>
    <m/>
    <n v="0"/>
    <m/>
  </r>
  <r>
    <x v="19"/>
    <x v="9"/>
    <x v="142"/>
    <x v="4"/>
    <x v="7"/>
    <n v="0"/>
    <m/>
    <m/>
    <m/>
    <m/>
    <n v="0"/>
    <m/>
  </r>
  <r>
    <x v="19"/>
    <x v="9"/>
    <x v="173"/>
    <x v="2"/>
    <x v="13"/>
    <n v="0"/>
    <m/>
    <m/>
    <m/>
    <m/>
    <n v="0"/>
    <m/>
  </r>
  <r>
    <x v="19"/>
    <x v="9"/>
    <x v="173"/>
    <x v="2"/>
    <x v="6"/>
    <n v="43811"/>
    <m/>
    <m/>
    <m/>
    <m/>
    <n v="43811"/>
    <m/>
  </r>
  <r>
    <x v="19"/>
    <x v="9"/>
    <x v="173"/>
    <x v="0"/>
    <x v="11"/>
    <n v="56868"/>
    <m/>
    <m/>
    <m/>
    <m/>
    <n v="56868"/>
    <m/>
  </r>
  <r>
    <x v="19"/>
    <x v="9"/>
    <x v="173"/>
    <x v="1"/>
    <x v="12"/>
    <n v="86863"/>
    <m/>
    <m/>
    <m/>
    <m/>
    <n v="86863"/>
    <m/>
  </r>
  <r>
    <x v="19"/>
    <x v="9"/>
    <x v="173"/>
    <x v="6"/>
    <x v="4"/>
    <n v="0"/>
    <m/>
    <m/>
    <m/>
    <m/>
    <n v="0"/>
    <m/>
  </r>
  <r>
    <x v="19"/>
    <x v="9"/>
    <x v="173"/>
    <x v="4"/>
    <x v="7"/>
    <n v="0"/>
    <m/>
    <m/>
    <m/>
    <m/>
    <n v="0"/>
    <m/>
  </r>
  <r>
    <x v="19"/>
    <x v="9"/>
    <x v="137"/>
    <x v="2"/>
    <x v="13"/>
    <n v="0"/>
    <m/>
    <m/>
    <m/>
    <m/>
    <n v="0"/>
    <m/>
  </r>
  <r>
    <x v="19"/>
    <x v="9"/>
    <x v="137"/>
    <x v="2"/>
    <x v="6"/>
    <n v="0"/>
    <m/>
    <m/>
    <m/>
    <m/>
    <n v="0"/>
    <m/>
  </r>
  <r>
    <x v="19"/>
    <x v="9"/>
    <x v="137"/>
    <x v="0"/>
    <x v="11"/>
    <n v="30018"/>
    <m/>
    <m/>
    <m/>
    <m/>
    <n v="30018"/>
    <m/>
  </r>
  <r>
    <x v="19"/>
    <x v="9"/>
    <x v="137"/>
    <x v="1"/>
    <x v="12"/>
    <n v="111131"/>
    <m/>
    <m/>
    <m/>
    <m/>
    <n v="111131"/>
    <m/>
  </r>
  <r>
    <x v="19"/>
    <x v="9"/>
    <x v="137"/>
    <x v="6"/>
    <x v="4"/>
    <n v="0"/>
    <m/>
    <m/>
    <m/>
    <m/>
    <n v="0"/>
    <m/>
  </r>
  <r>
    <x v="19"/>
    <x v="9"/>
    <x v="137"/>
    <x v="4"/>
    <x v="7"/>
    <n v="0"/>
    <m/>
    <m/>
    <m/>
    <m/>
    <n v="0"/>
    <m/>
  </r>
  <r>
    <x v="19"/>
    <x v="9"/>
    <x v="146"/>
    <x v="2"/>
    <x v="13"/>
    <n v="0"/>
    <m/>
    <m/>
    <m/>
    <m/>
    <n v="0"/>
    <m/>
  </r>
  <r>
    <x v="19"/>
    <x v="9"/>
    <x v="146"/>
    <x v="2"/>
    <x v="6"/>
    <n v="0"/>
    <m/>
    <m/>
    <m/>
    <m/>
    <n v="0"/>
    <m/>
  </r>
  <r>
    <x v="19"/>
    <x v="9"/>
    <x v="146"/>
    <x v="0"/>
    <x v="11"/>
    <n v="0"/>
    <m/>
    <m/>
    <m/>
    <m/>
    <n v="0"/>
    <m/>
  </r>
  <r>
    <x v="19"/>
    <x v="9"/>
    <x v="146"/>
    <x v="1"/>
    <x v="12"/>
    <n v="36883"/>
    <m/>
    <m/>
    <m/>
    <m/>
    <n v="36883"/>
    <m/>
  </r>
  <r>
    <x v="19"/>
    <x v="9"/>
    <x v="146"/>
    <x v="6"/>
    <x v="4"/>
    <n v="0"/>
    <m/>
    <m/>
    <m/>
    <m/>
    <n v="0"/>
    <m/>
  </r>
  <r>
    <x v="19"/>
    <x v="9"/>
    <x v="146"/>
    <x v="4"/>
    <x v="7"/>
    <n v="0"/>
    <m/>
    <m/>
    <m/>
    <m/>
    <n v="0"/>
    <m/>
  </r>
  <r>
    <x v="19"/>
    <x v="9"/>
    <x v="159"/>
    <x v="2"/>
    <x v="13"/>
    <n v="0"/>
    <m/>
    <m/>
    <m/>
    <m/>
    <n v="0"/>
    <m/>
  </r>
  <r>
    <x v="19"/>
    <x v="9"/>
    <x v="159"/>
    <x v="2"/>
    <x v="6"/>
    <n v="0"/>
    <m/>
    <m/>
    <m/>
    <m/>
    <n v="0"/>
    <m/>
  </r>
  <r>
    <x v="19"/>
    <x v="9"/>
    <x v="159"/>
    <x v="0"/>
    <x v="11"/>
    <n v="0"/>
    <m/>
    <m/>
    <m/>
    <m/>
    <n v="0"/>
    <m/>
  </r>
  <r>
    <x v="19"/>
    <x v="9"/>
    <x v="159"/>
    <x v="1"/>
    <x v="12"/>
    <n v="24886"/>
    <m/>
    <m/>
    <m/>
    <m/>
    <n v="24886"/>
    <m/>
  </r>
  <r>
    <x v="19"/>
    <x v="9"/>
    <x v="159"/>
    <x v="6"/>
    <x v="4"/>
    <n v="0"/>
    <m/>
    <m/>
    <m/>
    <m/>
    <n v="0"/>
    <m/>
  </r>
  <r>
    <x v="19"/>
    <x v="9"/>
    <x v="159"/>
    <x v="4"/>
    <x v="7"/>
    <n v="0"/>
    <m/>
    <m/>
    <m/>
    <m/>
    <n v="0"/>
    <m/>
  </r>
  <r>
    <x v="19"/>
    <x v="9"/>
    <x v="170"/>
    <x v="2"/>
    <x v="13"/>
    <n v="0"/>
    <m/>
    <m/>
    <m/>
    <m/>
    <n v="0"/>
    <m/>
  </r>
  <r>
    <x v="19"/>
    <x v="9"/>
    <x v="170"/>
    <x v="2"/>
    <x v="6"/>
    <n v="0"/>
    <m/>
    <m/>
    <m/>
    <m/>
    <n v="0"/>
    <m/>
  </r>
  <r>
    <x v="19"/>
    <x v="9"/>
    <x v="170"/>
    <x v="0"/>
    <x v="11"/>
    <n v="8635"/>
    <m/>
    <m/>
    <m/>
    <m/>
    <n v="8635"/>
    <m/>
  </r>
  <r>
    <x v="19"/>
    <x v="9"/>
    <x v="170"/>
    <x v="1"/>
    <x v="12"/>
    <n v="61395"/>
    <m/>
    <m/>
    <m/>
    <m/>
    <n v="61395"/>
    <m/>
  </r>
  <r>
    <x v="19"/>
    <x v="9"/>
    <x v="170"/>
    <x v="6"/>
    <x v="4"/>
    <n v="0"/>
    <m/>
    <m/>
    <m/>
    <m/>
    <n v="0"/>
    <m/>
  </r>
  <r>
    <x v="19"/>
    <x v="9"/>
    <x v="170"/>
    <x v="4"/>
    <x v="7"/>
    <n v="0"/>
    <m/>
    <m/>
    <m/>
    <m/>
    <n v="0"/>
    <m/>
  </r>
  <r>
    <x v="19"/>
    <x v="12"/>
    <x v="157"/>
    <x v="2"/>
    <x v="13"/>
    <n v="0"/>
    <m/>
    <m/>
    <m/>
    <m/>
    <n v="0"/>
    <m/>
  </r>
  <r>
    <x v="19"/>
    <x v="12"/>
    <x v="157"/>
    <x v="2"/>
    <x v="6"/>
    <n v="0"/>
    <m/>
    <m/>
    <m/>
    <m/>
    <n v="0"/>
    <m/>
  </r>
  <r>
    <x v="19"/>
    <x v="12"/>
    <x v="157"/>
    <x v="0"/>
    <x v="11"/>
    <n v="113269"/>
    <m/>
    <m/>
    <m/>
    <m/>
    <n v="113269"/>
    <m/>
  </r>
  <r>
    <x v="19"/>
    <x v="12"/>
    <x v="157"/>
    <x v="1"/>
    <x v="12"/>
    <n v="0"/>
    <m/>
    <m/>
    <m/>
    <m/>
    <n v="0"/>
    <m/>
  </r>
  <r>
    <x v="19"/>
    <x v="12"/>
    <x v="157"/>
    <x v="6"/>
    <x v="4"/>
    <n v="0"/>
    <m/>
    <m/>
    <m/>
    <m/>
    <n v="0"/>
    <m/>
  </r>
  <r>
    <x v="19"/>
    <x v="12"/>
    <x v="157"/>
    <x v="4"/>
    <x v="7"/>
    <n v="0"/>
    <m/>
    <m/>
    <m/>
    <m/>
    <n v="0"/>
    <m/>
  </r>
  <r>
    <x v="19"/>
    <x v="12"/>
    <x v="156"/>
    <x v="2"/>
    <x v="13"/>
    <n v="0"/>
    <m/>
    <m/>
    <m/>
    <m/>
    <n v="0"/>
    <m/>
  </r>
  <r>
    <x v="19"/>
    <x v="12"/>
    <x v="156"/>
    <x v="2"/>
    <x v="6"/>
    <n v="0"/>
    <m/>
    <m/>
    <m/>
    <m/>
    <n v="0"/>
    <m/>
  </r>
  <r>
    <x v="19"/>
    <x v="12"/>
    <x v="156"/>
    <x v="0"/>
    <x v="11"/>
    <n v="15470"/>
    <m/>
    <m/>
    <m/>
    <m/>
    <n v="15470"/>
    <m/>
  </r>
  <r>
    <x v="19"/>
    <x v="12"/>
    <x v="156"/>
    <x v="1"/>
    <x v="12"/>
    <n v="17735"/>
    <m/>
    <m/>
    <m/>
    <m/>
    <n v="17735"/>
    <m/>
  </r>
  <r>
    <x v="19"/>
    <x v="12"/>
    <x v="156"/>
    <x v="6"/>
    <x v="4"/>
    <n v="0"/>
    <m/>
    <m/>
    <m/>
    <m/>
    <n v="0"/>
    <m/>
  </r>
  <r>
    <x v="19"/>
    <x v="12"/>
    <x v="156"/>
    <x v="4"/>
    <x v="7"/>
    <n v="0"/>
    <m/>
    <m/>
    <m/>
    <m/>
    <n v="0"/>
    <m/>
  </r>
  <r>
    <x v="19"/>
    <x v="0"/>
    <x v="9"/>
    <x v="2"/>
    <x v="13"/>
    <n v="0"/>
    <m/>
    <m/>
    <m/>
    <m/>
    <n v="0"/>
    <m/>
  </r>
  <r>
    <x v="19"/>
    <x v="0"/>
    <x v="9"/>
    <x v="2"/>
    <x v="6"/>
    <n v="1164694"/>
    <m/>
    <m/>
    <m/>
    <m/>
    <n v="1164694"/>
    <m/>
  </r>
  <r>
    <x v="19"/>
    <x v="0"/>
    <x v="9"/>
    <x v="0"/>
    <x v="11"/>
    <n v="11650732"/>
    <m/>
    <m/>
    <m/>
    <m/>
    <n v="11650732"/>
    <m/>
  </r>
  <r>
    <x v="19"/>
    <x v="0"/>
    <x v="9"/>
    <x v="1"/>
    <x v="12"/>
    <n v="4726769"/>
    <m/>
    <m/>
    <m/>
    <m/>
    <n v="4726769"/>
    <m/>
  </r>
  <r>
    <x v="19"/>
    <x v="0"/>
    <x v="9"/>
    <x v="6"/>
    <x v="4"/>
    <n v="26709"/>
    <m/>
    <m/>
    <m/>
    <m/>
    <n v="26709"/>
    <m/>
  </r>
  <r>
    <x v="19"/>
    <x v="0"/>
    <x v="9"/>
    <x v="4"/>
    <x v="7"/>
    <n v="0"/>
    <m/>
    <m/>
    <m/>
    <m/>
    <n v="0"/>
    <m/>
  </r>
  <r>
    <x v="19"/>
    <x v="0"/>
    <x v="0"/>
    <x v="2"/>
    <x v="13"/>
    <n v="60601"/>
    <m/>
    <m/>
    <m/>
    <m/>
    <n v="60601"/>
    <m/>
  </r>
  <r>
    <x v="19"/>
    <x v="0"/>
    <x v="0"/>
    <x v="2"/>
    <x v="6"/>
    <n v="1498210"/>
    <m/>
    <m/>
    <m/>
    <m/>
    <n v="1498210"/>
    <m/>
  </r>
  <r>
    <x v="19"/>
    <x v="0"/>
    <x v="0"/>
    <x v="0"/>
    <x v="11"/>
    <n v="23785309"/>
    <m/>
    <m/>
    <m/>
    <m/>
    <n v="23785309"/>
    <m/>
  </r>
  <r>
    <x v="19"/>
    <x v="0"/>
    <x v="0"/>
    <x v="1"/>
    <x v="12"/>
    <n v="4301237"/>
    <m/>
    <m/>
    <m/>
    <m/>
    <n v="4301237"/>
    <m/>
  </r>
  <r>
    <x v="19"/>
    <x v="0"/>
    <x v="0"/>
    <x v="6"/>
    <x v="4"/>
    <n v="50583"/>
    <m/>
    <m/>
    <m/>
    <m/>
    <n v="50583"/>
    <m/>
  </r>
  <r>
    <x v="19"/>
    <x v="0"/>
    <x v="0"/>
    <x v="4"/>
    <x v="7"/>
    <n v="0"/>
    <m/>
    <m/>
    <m/>
    <m/>
    <n v="0"/>
    <m/>
  </r>
  <r>
    <x v="19"/>
    <x v="0"/>
    <x v="68"/>
    <x v="2"/>
    <x v="13"/>
    <n v="0"/>
    <m/>
    <m/>
    <m/>
    <m/>
    <n v="0"/>
    <m/>
  </r>
  <r>
    <x v="19"/>
    <x v="0"/>
    <x v="68"/>
    <x v="2"/>
    <x v="6"/>
    <n v="35772"/>
    <m/>
    <m/>
    <m/>
    <m/>
    <n v="35772"/>
    <m/>
  </r>
  <r>
    <x v="19"/>
    <x v="0"/>
    <x v="68"/>
    <x v="0"/>
    <x v="11"/>
    <n v="1944237"/>
    <m/>
    <m/>
    <m/>
    <m/>
    <n v="1944237"/>
    <m/>
  </r>
  <r>
    <x v="19"/>
    <x v="0"/>
    <x v="68"/>
    <x v="1"/>
    <x v="12"/>
    <n v="131533"/>
    <m/>
    <m/>
    <m/>
    <m/>
    <n v="131533"/>
    <m/>
  </r>
  <r>
    <x v="19"/>
    <x v="0"/>
    <x v="68"/>
    <x v="6"/>
    <x v="4"/>
    <n v="0"/>
    <m/>
    <m/>
    <m/>
    <m/>
    <n v="0"/>
    <m/>
  </r>
  <r>
    <x v="19"/>
    <x v="0"/>
    <x v="68"/>
    <x v="4"/>
    <x v="7"/>
    <n v="0"/>
    <m/>
    <m/>
    <m/>
    <m/>
    <n v="0"/>
    <m/>
  </r>
  <r>
    <x v="19"/>
    <x v="0"/>
    <x v="128"/>
    <x v="2"/>
    <x v="13"/>
    <n v="0"/>
    <m/>
    <m/>
    <m/>
    <m/>
    <n v="0"/>
    <m/>
  </r>
  <r>
    <x v="19"/>
    <x v="0"/>
    <x v="128"/>
    <x v="2"/>
    <x v="6"/>
    <n v="0"/>
    <m/>
    <m/>
    <m/>
    <m/>
    <n v="0"/>
    <m/>
  </r>
  <r>
    <x v="19"/>
    <x v="0"/>
    <x v="128"/>
    <x v="0"/>
    <x v="11"/>
    <n v="710930"/>
    <m/>
    <m/>
    <m/>
    <m/>
    <n v="710930"/>
    <m/>
  </r>
  <r>
    <x v="19"/>
    <x v="0"/>
    <x v="128"/>
    <x v="1"/>
    <x v="12"/>
    <n v="0"/>
    <m/>
    <m/>
    <m/>
    <m/>
    <n v="0"/>
    <m/>
  </r>
  <r>
    <x v="19"/>
    <x v="0"/>
    <x v="128"/>
    <x v="6"/>
    <x v="4"/>
    <n v="0"/>
    <m/>
    <m/>
    <m/>
    <m/>
    <n v="0"/>
    <m/>
  </r>
  <r>
    <x v="19"/>
    <x v="0"/>
    <x v="128"/>
    <x v="4"/>
    <x v="7"/>
    <n v="0"/>
    <m/>
    <m/>
    <m/>
    <m/>
    <n v="0"/>
    <m/>
  </r>
  <r>
    <x v="19"/>
    <x v="0"/>
    <x v="124"/>
    <x v="2"/>
    <x v="13"/>
    <n v="0"/>
    <m/>
    <m/>
    <m/>
    <m/>
    <n v="0"/>
    <m/>
  </r>
  <r>
    <x v="19"/>
    <x v="0"/>
    <x v="124"/>
    <x v="2"/>
    <x v="6"/>
    <n v="0"/>
    <m/>
    <m/>
    <m/>
    <m/>
    <n v="0"/>
    <m/>
  </r>
  <r>
    <x v="19"/>
    <x v="0"/>
    <x v="124"/>
    <x v="0"/>
    <x v="11"/>
    <n v="149958"/>
    <m/>
    <m/>
    <m/>
    <m/>
    <n v="149958"/>
    <m/>
  </r>
  <r>
    <x v="19"/>
    <x v="0"/>
    <x v="124"/>
    <x v="1"/>
    <x v="12"/>
    <n v="56919"/>
    <m/>
    <m/>
    <m/>
    <m/>
    <n v="56919"/>
    <m/>
  </r>
  <r>
    <x v="19"/>
    <x v="0"/>
    <x v="124"/>
    <x v="6"/>
    <x v="4"/>
    <n v="0"/>
    <m/>
    <m/>
    <m/>
    <m/>
    <n v="0"/>
    <m/>
  </r>
  <r>
    <x v="19"/>
    <x v="0"/>
    <x v="124"/>
    <x v="4"/>
    <x v="7"/>
    <n v="0"/>
    <m/>
    <m/>
    <m/>
    <m/>
    <n v="0"/>
    <m/>
  </r>
  <r>
    <x v="19"/>
    <x v="0"/>
    <x v="12"/>
    <x v="2"/>
    <x v="13"/>
    <n v="80146"/>
    <m/>
    <m/>
    <m/>
    <m/>
    <n v="80146"/>
    <m/>
  </r>
  <r>
    <x v="19"/>
    <x v="0"/>
    <x v="12"/>
    <x v="2"/>
    <x v="6"/>
    <n v="515351"/>
    <m/>
    <m/>
    <m/>
    <m/>
    <n v="515351"/>
    <m/>
  </r>
  <r>
    <x v="19"/>
    <x v="0"/>
    <x v="12"/>
    <x v="0"/>
    <x v="11"/>
    <n v="11567857"/>
    <m/>
    <m/>
    <m/>
    <m/>
    <n v="11567857"/>
    <m/>
  </r>
  <r>
    <x v="19"/>
    <x v="0"/>
    <x v="12"/>
    <x v="1"/>
    <x v="12"/>
    <n v="2021518"/>
    <m/>
    <m/>
    <m/>
    <m/>
    <n v="2021518"/>
    <m/>
  </r>
  <r>
    <x v="19"/>
    <x v="0"/>
    <x v="12"/>
    <x v="6"/>
    <x v="4"/>
    <n v="22312"/>
    <m/>
    <m/>
    <m/>
    <m/>
    <n v="22312"/>
    <m/>
  </r>
  <r>
    <x v="19"/>
    <x v="0"/>
    <x v="12"/>
    <x v="4"/>
    <x v="7"/>
    <n v="0"/>
    <m/>
    <m/>
    <m/>
    <m/>
    <n v="0"/>
    <m/>
  </r>
  <r>
    <x v="19"/>
    <x v="0"/>
    <x v="40"/>
    <x v="2"/>
    <x v="13"/>
    <n v="52356"/>
    <m/>
    <m/>
    <m/>
    <m/>
    <n v="52356"/>
    <m/>
  </r>
  <r>
    <x v="19"/>
    <x v="0"/>
    <x v="40"/>
    <x v="2"/>
    <x v="6"/>
    <n v="132396"/>
    <m/>
    <m/>
    <m/>
    <m/>
    <n v="132396"/>
    <m/>
  </r>
  <r>
    <x v="19"/>
    <x v="0"/>
    <x v="40"/>
    <x v="0"/>
    <x v="11"/>
    <n v="5078441"/>
    <m/>
    <m/>
    <m/>
    <m/>
    <n v="5078441"/>
    <m/>
  </r>
  <r>
    <x v="19"/>
    <x v="0"/>
    <x v="40"/>
    <x v="1"/>
    <x v="12"/>
    <n v="568979"/>
    <m/>
    <m/>
    <m/>
    <m/>
    <n v="568979"/>
    <m/>
  </r>
  <r>
    <x v="19"/>
    <x v="0"/>
    <x v="40"/>
    <x v="6"/>
    <x v="4"/>
    <n v="0"/>
    <m/>
    <m/>
    <m/>
    <m/>
    <n v="0"/>
    <m/>
  </r>
  <r>
    <x v="19"/>
    <x v="0"/>
    <x v="40"/>
    <x v="4"/>
    <x v="7"/>
    <n v="0"/>
    <m/>
    <m/>
    <m/>
    <m/>
    <n v="0"/>
    <m/>
  </r>
  <r>
    <x v="19"/>
    <x v="0"/>
    <x v="70"/>
    <x v="2"/>
    <x v="13"/>
    <n v="0"/>
    <m/>
    <m/>
    <m/>
    <m/>
    <n v="0"/>
    <m/>
  </r>
  <r>
    <x v="19"/>
    <x v="0"/>
    <x v="70"/>
    <x v="2"/>
    <x v="6"/>
    <n v="34556"/>
    <m/>
    <m/>
    <m/>
    <m/>
    <n v="34556"/>
    <m/>
  </r>
  <r>
    <x v="19"/>
    <x v="0"/>
    <x v="70"/>
    <x v="0"/>
    <x v="11"/>
    <n v="1741412"/>
    <m/>
    <m/>
    <m/>
    <m/>
    <n v="1741412"/>
    <m/>
  </r>
  <r>
    <x v="19"/>
    <x v="0"/>
    <x v="70"/>
    <x v="1"/>
    <x v="12"/>
    <n v="367590"/>
    <m/>
    <m/>
    <m/>
    <m/>
    <n v="367590"/>
    <m/>
  </r>
  <r>
    <x v="19"/>
    <x v="0"/>
    <x v="70"/>
    <x v="6"/>
    <x v="4"/>
    <n v="0"/>
    <m/>
    <m/>
    <m/>
    <m/>
    <n v="0"/>
    <m/>
  </r>
  <r>
    <x v="19"/>
    <x v="0"/>
    <x v="70"/>
    <x v="4"/>
    <x v="7"/>
    <n v="0"/>
    <m/>
    <m/>
    <m/>
    <m/>
    <n v="0"/>
    <m/>
  </r>
  <r>
    <x v="19"/>
    <x v="0"/>
    <x v="77"/>
    <x v="2"/>
    <x v="13"/>
    <n v="0"/>
    <m/>
    <m/>
    <m/>
    <m/>
    <n v="0"/>
    <m/>
  </r>
  <r>
    <x v="19"/>
    <x v="0"/>
    <x v="77"/>
    <x v="2"/>
    <x v="6"/>
    <n v="0"/>
    <m/>
    <m/>
    <m/>
    <m/>
    <n v="0"/>
    <m/>
  </r>
  <r>
    <x v="19"/>
    <x v="0"/>
    <x v="77"/>
    <x v="0"/>
    <x v="11"/>
    <n v="1783603"/>
    <m/>
    <m/>
    <m/>
    <m/>
    <n v="1783603"/>
    <m/>
  </r>
  <r>
    <x v="19"/>
    <x v="0"/>
    <x v="77"/>
    <x v="1"/>
    <x v="12"/>
    <n v="560520"/>
    <m/>
    <m/>
    <m/>
    <m/>
    <n v="560520"/>
    <m/>
  </r>
  <r>
    <x v="19"/>
    <x v="0"/>
    <x v="77"/>
    <x v="6"/>
    <x v="4"/>
    <n v="0"/>
    <m/>
    <m/>
    <m/>
    <m/>
    <n v="0"/>
    <m/>
  </r>
  <r>
    <x v="19"/>
    <x v="0"/>
    <x v="77"/>
    <x v="4"/>
    <x v="7"/>
    <n v="0"/>
    <m/>
    <m/>
    <m/>
    <m/>
    <n v="0"/>
    <m/>
  </r>
  <r>
    <x v="19"/>
    <x v="0"/>
    <x v="131"/>
    <x v="2"/>
    <x v="13"/>
    <n v="0"/>
    <m/>
    <m/>
    <m/>
    <m/>
    <n v="0"/>
    <m/>
  </r>
  <r>
    <x v="19"/>
    <x v="0"/>
    <x v="131"/>
    <x v="2"/>
    <x v="6"/>
    <n v="0"/>
    <m/>
    <m/>
    <m/>
    <m/>
    <n v="0"/>
    <m/>
  </r>
  <r>
    <x v="19"/>
    <x v="0"/>
    <x v="131"/>
    <x v="0"/>
    <x v="11"/>
    <n v="123627"/>
    <m/>
    <m/>
    <m/>
    <m/>
    <n v="123627"/>
    <m/>
  </r>
  <r>
    <x v="19"/>
    <x v="0"/>
    <x v="131"/>
    <x v="1"/>
    <x v="12"/>
    <n v="17983"/>
    <m/>
    <m/>
    <m/>
    <m/>
    <n v="17983"/>
    <m/>
  </r>
  <r>
    <x v="19"/>
    <x v="0"/>
    <x v="131"/>
    <x v="6"/>
    <x v="4"/>
    <n v="0"/>
    <m/>
    <m/>
    <m/>
    <m/>
    <n v="0"/>
    <m/>
  </r>
  <r>
    <x v="19"/>
    <x v="0"/>
    <x v="131"/>
    <x v="4"/>
    <x v="7"/>
    <n v="0"/>
    <m/>
    <m/>
    <m/>
    <m/>
    <n v="0"/>
    <m/>
  </r>
  <r>
    <x v="19"/>
    <x v="0"/>
    <x v="7"/>
    <x v="2"/>
    <x v="13"/>
    <n v="101954"/>
    <m/>
    <m/>
    <m/>
    <m/>
    <n v="101954"/>
    <m/>
  </r>
  <r>
    <x v="19"/>
    <x v="0"/>
    <x v="7"/>
    <x v="2"/>
    <x v="6"/>
    <n v="1568399"/>
    <m/>
    <m/>
    <m/>
    <m/>
    <n v="1568399"/>
    <m/>
  </r>
  <r>
    <x v="19"/>
    <x v="0"/>
    <x v="7"/>
    <x v="0"/>
    <x v="11"/>
    <n v="12590656"/>
    <m/>
    <m/>
    <m/>
    <m/>
    <n v="12590656"/>
    <m/>
  </r>
  <r>
    <x v="19"/>
    <x v="0"/>
    <x v="7"/>
    <x v="1"/>
    <x v="12"/>
    <n v="4099938"/>
    <m/>
    <m/>
    <m/>
    <m/>
    <n v="4099938"/>
    <m/>
  </r>
  <r>
    <x v="19"/>
    <x v="0"/>
    <x v="7"/>
    <x v="6"/>
    <x v="4"/>
    <n v="12827"/>
    <m/>
    <m/>
    <m/>
    <m/>
    <n v="12827"/>
    <m/>
  </r>
  <r>
    <x v="19"/>
    <x v="0"/>
    <x v="7"/>
    <x v="4"/>
    <x v="7"/>
    <n v="6431"/>
    <m/>
    <m/>
    <m/>
    <m/>
    <n v="6431"/>
    <m/>
  </r>
  <r>
    <x v="19"/>
    <x v="0"/>
    <x v="50"/>
    <x v="2"/>
    <x v="13"/>
    <n v="116106"/>
    <m/>
    <m/>
    <m/>
    <m/>
    <n v="116106"/>
    <m/>
  </r>
  <r>
    <x v="19"/>
    <x v="0"/>
    <x v="50"/>
    <x v="2"/>
    <x v="6"/>
    <n v="63876"/>
    <m/>
    <m/>
    <m/>
    <m/>
    <n v="63876"/>
    <m/>
  </r>
  <r>
    <x v="19"/>
    <x v="0"/>
    <x v="50"/>
    <x v="0"/>
    <x v="11"/>
    <n v="3848821"/>
    <m/>
    <m/>
    <m/>
    <m/>
    <n v="3848821"/>
    <m/>
  </r>
  <r>
    <x v="19"/>
    <x v="0"/>
    <x v="50"/>
    <x v="1"/>
    <x v="12"/>
    <n v="39925"/>
    <m/>
    <m/>
    <m/>
    <m/>
    <n v="39925"/>
    <m/>
  </r>
  <r>
    <x v="19"/>
    <x v="0"/>
    <x v="50"/>
    <x v="6"/>
    <x v="4"/>
    <n v="0"/>
    <m/>
    <m/>
    <m/>
    <m/>
    <n v="0"/>
    <m/>
  </r>
  <r>
    <x v="19"/>
    <x v="0"/>
    <x v="50"/>
    <x v="4"/>
    <x v="7"/>
    <n v="0"/>
    <m/>
    <m/>
    <m/>
    <m/>
    <n v="0"/>
    <m/>
  </r>
  <r>
    <x v="19"/>
    <x v="0"/>
    <x v="1"/>
    <x v="2"/>
    <x v="13"/>
    <n v="1499661"/>
    <m/>
    <m/>
    <m/>
    <m/>
    <n v="1499661"/>
    <m/>
  </r>
  <r>
    <x v="19"/>
    <x v="0"/>
    <x v="1"/>
    <x v="2"/>
    <x v="6"/>
    <n v="1819963"/>
    <m/>
    <m/>
    <m/>
    <m/>
    <n v="1819963"/>
    <m/>
  </r>
  <r>
    <x v="19"/>
    <x v="0"/>
    <x v="1"/>
    <x v="0"/>
    <x v="11"/>
    <n v="24639097"/>
    <m/>
    <m/>
    <m/>
    <m/>
    <n v="24639097"/>
    <m/>
  </r>
  <r>
    <x v="19"/>
    <x v="0"/>
    <x v="1"/>
    <x v="1"/>
    <x v="12"/>
    <n v="2176796"/>
    <m/>
    <m/>
    <m/>
    <m/>
    <n v="2176796"/>
    <m/>
  </r>
  <r>
    <x v="19"/>
    <x v="0"/>
    <x v="1"/>
    <x v="6"/>
    <x v="4"/>
    <n v="0"/>
    <m/>
    <m/>
    <m/>
    <m/>
    <n v="0"/>
    <m/>
  </r>
  <r>
    <x v="19"/>
    <x v="0"/>
    <x v="1"/>
    <x v="4"/>
    <x v="7"/>
    <n v="27168"/>
    <m/>
    <m/>
    <m/>
    <m/>
    <n v="27168"/>
    <m/>
  </r>
  <r>
    <x v="19"/>
    <x v="0"/>
    <x v="8"/>
    <x v="2"/>
    <x v="13"/>
    <n v="242235"/>
    <m/>
    <m/>
    <m/>
    <m/>
    <n v="242235"/>
    <m/>
  </r>
  <r>
    <x v="19"/>
    <x v="0"/>
    <x v="8"/>
    <x v="2"/>
    <x v="6"/>
    <n v="777775"/>
    <m/>
    <m/>
    <m/>
    <m/>
    <n v="777775"/>
    <m/>
  </r>
  <r>
    <x v="19"/>
    <x v="0"/>
    <x v="8"/>
    <x v="0"/>
    <x v="11"/>
    <n v="13779901"/>
    <m/>
    <m/>
    <m/>
    <m/>
    <n v="13779901"/>
    <m/>
  </r>
  <r>
    <x v="19"/>
    <x v="0"/>
    <x v="8"/>
    <x v="1"/>
    <x v="12"/>
    <n v="1578113"/>
    <m/>
    <m/>
    <m/>
    <m/>
    <n v="1578113"/>
    <m/>
  </r>
  <r>
    <x v="19"/>
    <x v="0"/>
    <x v="8"/>
    <x v="6"/>
    <x v="4"/>
    <n v="0"/>
    <m/>
    <m/>
    <m/>
    <m/>
    <n v="0"/>
    <m/>
  </r>
  <r>
    <x v="19"/>
    <x v="0"/>
    <x v="8"/>
    <x v="4"/>
    <x v="7"/>
    <n v="0"/>
    <m/>
    <m/>
    <m/>
    <m/>
    <n v="0"/>
    <m/>
  </r>
  <r>
    <x v="19"/>
    <x v="0"/>
    <x v="60"/>
    <x v="2"/>
    <x v="13"/>
    <n v="0"/>
    <m/>
    <m/>
    <m/>
    <m/>
    <n v="0"/>
    <m/>
  </r>
  <r>
    <x v="19"/>
    <x v="0"/>
    <x v="60"/>
    <x v="2"/>
    <x v="6"/>
    <n v="102014"/>
    <m/>
    <m/>
    <m/>
    <m/>
    <n v="102014"/>
    <m/>
  </r>
  <r>
    <x v="19"/>
    <x v="0"/>
    <x v="60"/>
    <x v="0"/>
    <x v="11"/>
    <n v="3055411"/>
    <m/>
    <m/>
    <m/>
    <m/>
    <n v="3055411"/>
    <m/>
  </r>
  <r>
    <x v="19"/>
    <x v="0"/>
    <x v="60"/>
    <x v="1"/>
    <x v="12"/>
    <n v="1314901"/>
    <m/>
    <m/>
    <m/>
    <m/>
    <n v="1314901"/>
    <m/>
  </r>
  <r>
    <x v="19"/>
    <x v="0"/>
    <x v="60"/>
    <x v="6"/>
    <x v="4"/>
    <n v="0"/>
    <m/>
    <m/>
    <m/>
    <m/>
    <n v="0"/>
    <m/>
  </r>
  <r>
    <x v="19"/>
    <x v="0"/>
    <x v="60"/>
    <x v="4"/>
    <x v="7"/>
    <n v="0"/>
    <m/>
    <m/>
    <m/>
    <m/>
    <n v="0"/>
    <m/>
  </r>
  <r>
    <x v="19"/>
    <x v="0"/>
    <x v="78"/>
    <x v="2"/>
    <x v="13"/>
    <n v="0"/>
    <m/>
    <m/>
    <m/>
    <m/>
    <n v="0"/>
    <m/>
  </r>
  <r>
    <x v="19"/>
    <x v="0"/>
    <x v="78"/>
    <x v="2"/>
    <x v="6"/>
    <n v="34740"/>
    <m/>
    <m/>
    <m/>
    <m/>
    <n v="34740"/>
    <m/>
  </r>
  <r>
    <x v="19"/>
    <x v="0"/>
    <x v="78"/>
    <x v="0"/>
    <x v="11"/>
    <n v="876350"/>
    <m/>
    <m/>
    <m/>
    <m/>
    <n v="876350"/>
    <m/>
  </r>
  <r>
    <x v="19"/>
    <x v="0"/>
    <x v="78"/>
    <x v="1"/>
    <x v="12"/>
    <n v="210714"/>
    <m/>
    <m/>
    <m/>
    <m/>
    <n v="210714"/>
    <m/>
  </r>
  <r>
    <x v="19"/>
    <x v="0"/>
    <x v="78"/>
    <x v="6"/>
    <x v="4"/>
    <n v="0"/>
    <m/>
    <m/>
    <m/>
    <m/>
    <n v="0"/>
    <m/>
  </r>
  <r>
    <x v="19"/>
    <x v="0"/>
    <x v="78"/>
    <x v="4"/>
    <x v="7"/>
    <n v="0"/>
    <m/>
    <m/>
    <m/>
    <m/>
    <n v="0"/>
    <m/>
  </r>
  <r>
    <x v="19"/>
    <x v="0"/>
    <x v="101"/>
    <x v="2"/>
    <x v="13"/>
    <n v="0"/>
    <m/>
    <m/>
    <m/>
    <m/>
    <n v="0"/>
    <m/>
  </r>
  <r>
    <x v="19"/>
    <x v="0"/>
    <x v="101"/>
    <x v="2"/>
    <x v="6"/>
    <n v="15241"/>
    <m/>
    <m/>
    <m/>
    <m/>
    <n v="15241"/>
    <m/>
  </r>
  <r>
    <x v="19"/>
    <x v="0"/>
    <x v="101"/>
    <x v="0"/>
    <x v="11"/>
    <n v="387054"/>
    <m/>
    <m/>
    <m/>
    <m/>
    <n v="387054"/>
    <m/>
  </r>
  <r>
    <x v="19"/>
    <x v="0"/>
    <x v="101"/>
    <x v="1"/>
    <x v="12"/>
    <n v="273760"/>
    <m/>
    <m/>
    <m/>
    <m/>
    <n v="273760"/>
    <m/>
  </r>
  <r>
    <x v="19"/>
    <x v="0"/>
    <x v="101"/>
    <x v="6"/>
    <x v="4"/>
    <n v="0"/>
    <m/>
    <m/>
    <m/>
    <m/>
    <n v="0"/>
    <m/>
  </r>
  <r>
    <x v="19"/>
    <x v="0"/>
    <x v="101"/>
    <x v="4"/>
    <x v="7"/>
    <n v="0"/>
    <m/>
    <m/>
    <m/>
    <m/>
    <n v="0"/>
    <m/>
  </r>
  <r>
    <x v="19"/>
    <x v="0"/>
    <x v="32"/>
    <x v="2"/>
    <x v="13"/>
    <n v="0"/>
    <m/>
    <m/>
    <m/>
    <m/>
    <n v="0"/>
    <m/>
  </r>
  <r>
    <x v="19"/>
    <x v="0"/>
    <x v="32"/>
    <x v="2"/>
    <x v="6"/>
    <n v="127511"/>
    <m/>
    <m/>
    <m/>
    <m/>
    <n v="127511"/>
    <m/>
  </r>
  <r>
    <x v="19"/>
    <x v="0"/>
    <x v="32"/>
    <x v="0"/>
    <x v="11"/>
    <n v="5533152"/>
    <m/>
    <m/>
    <m/>
    <m/>
    <n v="5533152"/>
    <m/>
  </r>
  <r>
    <x v="19"/>
    <x v="0"/>
    <x v="32"/>
    <x v="1"/>
    <x v="12"/>
    <n v="73435"/>
    <m/>
    <m/>
    <m/>
    <m/>
    <n v="73435"/>
    <m/>
  </r>
  <r>
    <x v="19"/>
    <x v="0"/>
    <x v="32"/>
    <x v="6"/>
    <x v="4"/>
    <n v="0"/>
    <m/>
    <m/>
    <m/>
    <m/>
    <n v="0"/>
    <m/>
  </r>
  <r>
    <x v="19"/>
    <x v="0"/>
    <x v="32"/>
    <x v="4"/>
    <x v="7"/>
    <n v="0"/>
    <m/>
    <m/>
    <m/>
    <m/>
    <n v="0"/>
    <m/>
  </r>
  <r>
    <x v="19"/>
    <x v="0"/>
    <x v="132"/>
    <x v="2"/>
    <x v="13"/>
    <n v="0"/>
    <m/>
    <m/>
    <m/>
    <m/>
    <n v="0"/>
    <m/>
  </r>
  <r>
    <x v="19"/>
    <x v="0"/>
    <x v="132"/>
    <x v="2"/>
    <x v="6"/>
    <n v="0"/>
    <m/>
    <m/>
    <m/>
    <m/>
    <n v="0"/>
    <m/>
  </r>
  <r>
    <x v="19"/>
    <x v="0"/>
    <x v="132"/>
    <x v="0"/>
    <x v="11"/>
    <n v="153671"/>
    <m/>
    <m/>
    <m/>
    <m/>
    <n v="153671"/>
    <m/>
  </r>
  <r>
    <x v="19"/>
    <x v="0"/>
    <x v="132"/>
    <x v="1"/>
    <x v="12"/>
    <n v="0"/>
    <m/>
    <m/>
    <m/>
    <m/>
    <n v="0"/>
    <m/>
  </r>
  <r>
    <x v="19"/>
    <x v="0"/>
    <x v="132"/>
    <x v="6"/>
    <x v="4"/>
    <n v="0"/>
    <m/>
    <m/>
    <m/>
    <m/>
    <n v="0"/>
    <m/>
  </r>
  <r>
    <x v="19"/>
    <x v="0"/>
    <x v="132"/>
    <x v="4"/>
    <x v="7"/>
    <n v="0"/>
    <m/>
    <m/>
    <m/>
    <m/>
    <n v="0"/>
    <m/>
  </r>
  <r>
    <x v="19"/>
    <x v="0"/>
    <x v="162"/>
    <x v="2"/>
    <x v="13"/>
    <n v="0"/>
    <m/>
    <m/>
    <m/>
    <m/>
    <n v="0"/>
    <m/>
  </r>
  <r>
    <x v="19"/>
    <x v="0"/>
    <x v="162"/>
    <x v="2"/>
    <x v="6"/>
    <n v="0"/>
    <m/>
    <m/>
    <m/>
    <m/>
    <n v="0"/>
    <m/>
  </r>
  <r>
    <x v="19"/>
    <x v="0"/>
    <x v="162"/>
    <x v="0"/>
    <x v="11"/>
    <n v="10387"/>
    <m/>
    <m/>
    <m/>
    <m/>
    <n v="10387"/>
    <m/>
  </r>
  <r>
    <x v="19"/>
    <x v="0"/>
    <x v="162"/>
    <x v="1"/>
    <x v="12"/>
    <n v="0"/>
    <m/>
    <m/>
    <m/>
    <m/>
    <n v="0"/>
    <m/>
  </r>
  <r>
    <x v="19"/>
    <x v="0"/>
    <x v="162"/>
    <x v="6"/>
    <x v="4"/>
    <n v="0"/>
    <m/>
    <m/>
    <m/>
    <m/>
    <n v="0"/>
    <m/>
  </r>
  <r>
    <x v="19"/>
    <x v="0"/>
    <x v="162"/>
    <x v="4"/>
    <x v="7"/>
    <n v="0"/>
    <m/>
    <m/>
    <m/>
    <m/>
    <n v="0"/>
    <m/>
  </r>
  <r>
    <x v="19"/>
    <x v="0"/>
    <x v="18"/>
    <x v="2"/>
    <x v="13"/>
    <n v="175530"/>
    <m/>
    <m/>
    <m/>
    <m/>
    <n v="175530"/>
    <m/>
  </r>
  <r>
    <x v="19"/>
    <x v="0"/>
    <x v="18"/>
    <x v="2"/>
    <x v="6"/>
    <n v="469768"/>
    <m/>
    <m/>
    <m/>
    <m/>
    <n v="469768"/>
    <m/>
  </r>
  <r>
    <x v="19"/>
    <x v="0"/>
    <x v="18"/>
    <x v="0"/>
    <x v="11"/>
    <n v="8268888"/>
    <m/>
    <m/>
    <m/>
    <m/>
    <n v="8268888"/>
    <m/>
  </r>
  <r>
    <x v="19"/>
    <x v="0"/>
    <x v="18"/>
    <x v="1"/>
    <x v="12"/>
    <n v="1380807"/>
    <m/>
    <m/>
    <m/>
    <m/>
    <n v="1380807"/>
    <m/>
  </r>
  <r>
    <x v="19"/>
    <x v="0"/>
    <x v="18"/>
    <x v="6"/>
    <x v="4"/>
    <n v="0"/>
    <m/>
    <m/>
    <m/>
    <m/>
    <n v="0"/>
    <m/>
  </r>
  <r>
    <x v="19"/>
    <x v="0"/>
    <x v="18"/>
    <x v="4"/>
    <x v="7"/>
    <n v="104834"/>
    <m/>
    <m/>
    <m/>
    <m/>
    <n v="104834"/>
    <m/>
  </r>
  <r>
    <x v="19"/>
    <x v="0"/>
    <x v="46"/>
    <x v="2"/>
    <x v="13"/>
    <n v="0"/>
    <m/>
    <m/>
    <m/>
    <m/>
    <n v="0"/>
    <m/>
  </r>
  <r>
    <x v="19"/>
    <x v="0"/>
    <x v="46"/>
    <x v="2"/>
    <x v="6"/>
    <n v="142416"/>
    <m/>
    <m/>
    <m/>
    <m/>
    <n v="142416"/>
    <m/>
  </r>
  <r>
    <x v="19"/>
    <x v="0"/>
    <x v="46"/>
    <x v="0"/>
    <x v="11"/>
    <n v="3307374"/>
    <m/>
    <m/>
    <m/>
    <m/>
    <n v="3307374"/>
    <m/>
  </r>
  <r>
    <x v="19"/>
    <x v="0"/>
    <x v="46"/>
    <x v="1"/>
    <x v="12"/>
    <n v="3282306"/>
    <m/>
    <m/>
    <m/>
    <m/>
    <n v="3282306"/>
    <m/>
  </r>
  <r>
    <x v="19"/>
    <x v="0"/>
    <x v="46"/>
    <x v="6"/>
    <x v="4"/>
    <n v="0"/>
    <m/>
    <m/>
    <m/>
    <m/>
    <n v="0"/>
    <m/>
  </r>
  <r>
    <x v="19"/>
    <x v="0"/>
    <x v="46"/>
    <x v="4"/>
    <x v="7"/>
    <n v="0"/>
    <m/>
    <m/>
    <m/>
    <m/>
    <n v="0"/>
    <m/>
  </r>
  <r>
    <x v="19"/>
    <x v="0"/>
    <x v="31"/>
    <x v="2"/>
    <x v="13"/>
    <n v="0"/>
    <m/>
    <m/>
    <m/>
    <m/>
    <n v="0"/>
    <m/>
  </r>
  <r>
    <x v="19"/>
    <x v="0"/>
    <x v="31"/>
    <x v="2"/>
    <x v="6"/>
    <n v="182871"/>
    <m/>
    <m/>
    <m/>
    <m/>
    <n v="182871"/>
    <m/>
  </r>
  <r>
    <x v="19"/>
    <x v="0"/>
    <x v="31"/>
    <x v="0"/>
    <x v="11"/>
    <n v="8849442"/>
    <m/>
    <m/>
    <m/>
    <m/>
    <n v="8849442"/>
    <m/>
  </r>
  <r>
    <x v="19"/>
    <x v="0"/>
    <x v="31"/>
    <x v="1"/>
    <x v="12"/>
    <n v="1503650"/>
    <m/>
    <m/>
    <m/>
    <m/>
    <n v="1503650"/>
    <m/>
  </r>
  <r>
    <x v="19"/>
    <x v="0"/>
    <x v="31"/>
    <x v="6"/>
    <x v="4"/>
    <n v="0"/>
    <m/>
    <m/>
    <m/>
    <m/>
    <n v="0"/>
    <m/>
  </r>
  <r>
    <x v="19"/>
    <x v="0"/>
    <x v="31"/>
    <x v="4"/>
    <x v="7"/>
    <n v="6036"/>
    <m/>
    <m/>
    <m/>
    <m/>
    <n v="6036"/>
    <m/>
  </r>
  <r>
    <x v="19"/>
    <x v="0"/>
    <x v="96"/>
    <x v="2"/>
    <x v="13"/>
    <n v="0"/>
    <m/>
    <m/>
    <m/>
    <m/>
    <n v="0"/>
    <m/>
  </r>
  <r>
    <x v="19"/>
    <x v="0"/>
    <x v="96"/>
    <x v="2"/>
    <x v="6"/>
    <n v="0"/>
    <m/>
    <m/>
    <m/>
    <m/>
    <n v="0"/>
    <m/>
  </r>
  <r>
    <x v="19"/>
    <x v="0"/>
    <x v="96"/>
    <x v="0"/>
    <x v="11"/>
    <n v="693876"/>
    <m/>
    <m/>
    <m/>
    <m/>
    <n v="693876"/>
    <m/>
  </r>
  <r>
    <x v="19"/>
    <x v="0"/>
    <x v="96"/>
    <x v="1"/>
    <x v="12"/>
    <n v="0"/>
    <m/>
    <m/>
    <m/>
    <m/>
    <n v="0"/>
    <m/>
  </r>
  <r>
    <x v="19"/>
    <x v="0"/>
    <x v="96"/>
    <x v="6"/>
    <x v="4"/>
    <n v="0"/>
    <m/>
    <m/>
    <m/>
    <m/>
    <n v="0"/>
    <m/>
  </r>
  <r>
    <x v="19"/>
    <x v="0"/>
    <x v="96"/>
    <x v="4"/>
    <x v="7"/>
    <n v="0"/>
    <m/>
    <m/>
    <m/>
    <m/>
    <n v="0"/>
    <m/>
  </r>
  <r>
    <x v="19"/>
    <x v="0"/>
    <x v="54"/>
    <x v="2"/>
    <x v="13"/>
    <n v="0"/>
    <m/>
    <m/>
    <m/>
    <m/>
    <n v="0"/>
    <m/>
  </r>
  <r>
    <x v="19"/>
    <x v="0"/>
    <x v="54"/>
    <x v="2"/>
    <x v="6"/>
    <n v="155862"/>
    <m/>
    <m/>
    <m/>
    <m/>
    <n v="155862"/>
    <m/>
  </r>
  <r>
    <x v="19"/>
    <x v="0"/>
    <x v="54"/>
    <x v="0"/>
    <x v="11"/>
    <n v="5818754"/>
    <m/>
    <m/>
    <m/>
    <m/>
    <n v="5818754"/>
    <m/>
  </r>
  <r>
    <x v="19"/>
    <x v="0"/>
    <x v="54"/>
    <x v="1"/>
    <x v="12"/>
    <n v="153604"/>
    <m/>
    <m/>
    <m/>
    <m/>
    <n v="153604"/>
    <m/>
  </r>
  <r>
    <x v="19"/>
    <x v="0"/>
    <x v="54"/>
    <x v="6"/>
    <x v="4"/>
    <n v="0"/>
    <m/>
    <m/>
    <m/>
    <m/>
    <n v="0"/>
    <m/>
  </r>
  <r>
    <x v="19"/>
    <x v="0"/>
    <x v="54"/>
    <x v="4"/>
    <x v="7"/>
    <n v="12028"/>
    <m/>
    <m/>
    <m/>
    <m/>
    <n v="12028"/>
    <m/>
  </r>
  <r>
    <x v="19"/>
    <x v="0"/>
    <x v="103"/>
    <x v="2"/>
    <x v="13"/>
    <n v="12203"/>
    <m/>
    <m/>
    <m/>
    <m/>
    <n v="12203"/>
    <m/>
  </r>
  <r>
    <x v="19"/>
    <x v="0"/>
    <x v="103"/>
    <x v="2"/>
    <x v="6"/>
    <n v="10368"/>
    <m/>
    <m/>
    <m/>
    <m/>
    <n v="10368"/>
    <m/>
  </r>
  <r>
    <x v="19"/>
    <x v="0"/>
    <x v="103"/>
    <x v="0"/>
    <x v="11"/>
    <n v="32118"/>
    <m/>
    <m/>
    <m/>
    <m/>
    <n v="32118"/>
    <m/>
  </r>
  <r>
    <x v="19"/>
    <x v="0"/>
    <x v="103"/>
    <x v="1"/>
    <x v="12"/>
    <n v="43842"/>
    <m/>
    <m/>
    <m/>
    <m/>
    <n v="43842"/>
    <m/>
  </r>
  <r>
    <x v="19"/>
    <x v="0"/>
    <x v="103"/>
    <x v="6"/>
    <x v="4"/>
    <n v="0"/>
    <m/>
    <m/>
    <m/>
    <m/>
    <n v="0"/>
    <m/>
  </r>
  <r>
    <x v="19"/>
    <x v="0"/>
    <x v="103"/>
    <x v="4"/>
    <x v="7"/>
    <n v="0"/>
    <m/>
    <m/>
    <m/>
    <m/>
    <n v="0"/>
    <m/>
  </r>
  <r>
    <x v="19"/>
    <x v="11"/>
    <x v="113"/>
    <x v="2"/>
    <x v="9"/>
    <m/>
    <m/>
    <m/>
    <n v="0"/>
    <m/>
    <n v="0"/>
    <m/>
  </r>
  <r>
    <x v="19"/>
    <x v="11"/>
    <x v="113"/>
    <x v="0"/>
    <x v="1"/>
    <m/>
    <m/>
    <m/>
    <n v="0"/>
    <m/>
    <n v="0"/>
    <m/>
  </r>
  <r>
    <x v="19"/>
    <x v="11"/>
    <x v="113"/>
    <x v="1"/>
    <x v="8"/>
    <m/>
    <m/>
    <m/>
    <n v="0"/>
    <m/>
    <n v="0"/>
    <m/>
  </r>
  <r>
    <x v="19"/>
    <x v="11"/>
    <x v="113"/>
    <x v="6"/>
    <x v="2"/>
    <m/>
    <m/>
    <m/>
    <n v="0"/>
    <m/>
    <n v="0"/>
    <m/>
  </r>
  <r>
    <x v="19"/>
    <x v="11"/>
    <x v="113"/>
    <x v="4"/>
    <x v="14"/>
    <m/>
    <m/>
    <m/>
    <n v="0"/>
    <m/>
    <n v="0"/>
    <m/>
  </r>
  <r>
    <x v="19"/>
    <x v="6"/>
    <x v="108"/>
    <x v="2"/>
    <x v="9"/>
    <m/>
    <m/>
    <m/>
    <n v="0"/>
    <m/>
    <n v="0"/>
    <m/>
  </r>
  <r>
    <x v="19"/>
    <x v="6"/>
    <x v="108"/>
    <x v="0"/>
    <x v="1"/>
    <m/>
    <m/>
    <m/>
    <n v="0"/>
    <m/>
    <n v="0"/>
    <m/>
  </r>
  <r>
    <x v="19"/>
    <x v="6"/>
    <x v="108"/>
    <x v="1"/>
    <x v="8"/>
    <m/>
    <m/>
    <m/>
    <n v="0"/>
    <m/>
    <n v="0"/>
    <m/>
  </r>
  <r>
    <x v="19"/>
    <x v="6"/>
    <x v="108"/>
    <x v="6"/>
    <x v="2"/>
    <m/>
    <m/>
    <m/>
    <n v="0"/>
    <m/>
    <n v="0"/>
    <m/>
  </r>
  <r>
    <x v="19"/>
    <x v="6"/>
    <x v="108"/>
    <x v="4"/>
    <x v="14"/>
    <m/>
    <m/>
    <m/>
    <n v="0"/>
    <m/>
    <n v="0"/>
    <m/>
  </r>
  <r>
    <x v="19"/>
    <x v="6"/>
    <x v="91"/>
    <x v="2"/>
    <x v="9"/>
    <m/>
    <m/>
    <m/>
    <n v="0"/>
    <m/>
    <n v="0"/>
    <m/>
  </r>
  <r>
    <x v="19"/>
    <x v="6"/>
    <x v="91"/>
    <x v="0"/>
    <x v="1"/>
    <m/>
    <m/>
    <m/>
    <n v="0"/>
    <m/>
    <n v="0"/>
    <m/>
  </r>
  <r>
    <x v="19"/>
    <x v="6"/>
    <x v="91"/>
    <x v="1"/>
    <x v="8"/>
    <m/>
    <m/>
    <m/>
    <n v="0"/>
    <m/>
    <n v="0"/>
    <m/>
  </r>
  <r>
    <x v="19"/>
    <x v="6"/>
    <x v="91"/>
    <x v="6"/>
    <x v="2"/>
    <m/>
    <m/>
    <m/>
    <n v="0"/>
    <m/>
    <n v="0"/>
    <m/>
  </r>
  <r>
    <x v="19"/>
    <x v="6"/>
    <x v="91"/>
    <x v="4"/>
    <x v="14"/>
    <m/>
    <m/>
    <m/>
    <n v="0"/>
    <m/>
    <n v="0"/>
    <m/>
  </r>
  <r>
    <x v="19"/>
    <x v="6"/>
    <x v="261"/>
    <x v="2"/>
    <x v="9"/>
    <m/>
    <m/>
    <m/>
    <n v="0"/>
    <m/>
    <n v="0"/>
    <m/>
  </r>
  <r>
    <x v="19"/>
    <x v="6"/>
    <x v="261"/>
    <x v="0"/>
    <x v="1"/>
    <m/>
    <m/>
    <m/>
    <n v="0"/>
    <m/>
    <n v="0"/>
    <m/>
  </r>
  <r>
    <x v="19"/>
    <x v="6"/>
    <x v="261"/>
    <x v="1"/>
    <x v="8"/>
    <m/>
    <m/>
    <m/>
    <n v="0"/>
    <m/>
    <n v="0"/>
    <m/>
  </r>
  <r>
    <x v="19"/>
    <x v="6"/>
    <x v="261"/>
    <x v="6"/>
    <x v="2"/>
    <m/>
    <m/>
    <m/>
    <n v="0"/>
    <m/>
    <n v="0"/>
    <m/>
  </r>
  <r>
    <x v="19"/>
    <x v="6"/>
    <x v="261"/>
    <x v="4"/>
    <x v="14"/>
    <m/>
    <m/>
    <m/>
    <n v="0"/>
    <m/>
    <n v="0"/>
    <m/>
  </r>
  <r>
    <x v="19"/>
    <x v="6"/>
    <x v="160"/>
    <x v="2"/>
    <x v="9"/>
    <m/>
    <m/>
    <m/>
    <n v="0"/>
    <m/>
    <n v="0"/>
    <m/>
  </r>
  <r>
    <x v="19"/>
    <x v="6"/>
    <x v="160"/>
    <x v="0"/>
    <x v="1"/>
    <m/>
    <m/>
    <m/>
    <n v="0"/>
    <m/>
    <n v="0"/>
    <m/>
  </r>
  <r>
    <x v="19"/>
    <x v="6"/>
    <x v="160"/>
    <x v="1"/>
    <x v="8"/>
    <m/>
    <m/>
    <m/>
    <n v="0"/>
    <m/>
    <n v="0"/>
    <m/>
  </r>
  <r>
    <x v="19"/>
    <x v="6"/>
    <x v="160"/>
    <x v="6"/>
    <x v="2"/>
    <m/>
    <m/>
    <m/>
    <n v="0"/>
    <m/>
    <n v="0"/>
    <m/>
  </r>
  <r>
    <x v="19"/>
    <x v="6"/>
    <x v="160"/>
    <x v="4"/>
    <x v="14"/>
    <m/>
    <m/>
    <m/>
    <n v="0"/>
    <m/>
    <n v="0"/>
    <m/>
  </r>
  <r>
    <x v="19"/>
    <x v="6"/>
    <x v="80"/>
    <x v="2"/>
    <x v="9"/>
    <m/>
    <m/>
    <m/>
    <n v="0"/>
    <m/>
    <n v="0"/>
    <m/>
  </r>
  <r>
    <x v="19"/>
    <x v="6"/>
    <x v="80"/>
    <x v="0"/>
    <x v="1"/>
    <m/>
    <m/>
    <m/>
    <n v="349406"/>
    <m/>
    <n v="349406"/>
    <m/>
  </r>
  <r>
    <x v="19"/>
    <x v="6"/>
    <x v="80"/>
    <x v="1"/>
    <x v="8"/>
    <m/>
    <m/>
    <m/>
    <n v="0"/>
    <m/>
    <n v="0"/>
    <m/>
  </r>
  <r>
    <x v="19"/>
    <x v="6"/>
    <x v="80"/>
    <x v="6"/>
    <x v="2"/>
    <m/>
    <m/>
    <m/>
    <n v="0"/>
    <m/>
    <n v="0"/>
    <m/>
  </r>
  <r>
    <x v="19"/>
    <x v="6"/>
    <x v="80"/>
    <x v="4"/>
    <x v="14"/>
    <m/>
    <m/>
    <m/>
    <n v="0"/>
    <m/>
    <n v="0"/>
    <m/>
  </r>
  <r>
    <x v="19"/>
    <x v="6"/>
    <x v="44"/>
    <x v="2"/>
    <x v="9"/>
    <m/>
    <m/>
    <m/>
    <n v="0"/>
    <m/>
    <n v="0"/>
    <m/>
  </r>
  <r>
    <x v="19"/>
    <x v="6"/>
    <x v="44"/>
    <x v="0"/>
    <x v="1"/>
    <m/>
    <m/>
    <m/>
    <n v="32661"/>
    <m/>
    <n v="32661"/>
    <m/>
  </r>
  <r>
    <x v="19"/>
    <x v="6"/>
    <x v="44"/>
    <x v="1"/>
    <x v="8"/>
    <m/>
    <m/>
    <m/>
    <n v="78474"/>
    <m/>
    <n v="78474"/>
    <m/>
  </r>
  <r>
    <x v="19"/>
    <x v="6"/>
    <x v="44"/>
    <x v="6"/>
    <x v="2"/>
    <m/>
    <m/>
    <m/>
    <n v="0"/>
    <m/>
    <n v="0"/>
    <m/>
  </r>
  <r>
    <x v="19"/>
    <x v="6"/>
    <x v="44"/>
    <x v="4"/>
    <x v="14"/>
    <m/>
    <m/>
    <m/>
    <n v="0"/>
    <m/>
    <n v="0"/>
    <m/>
  </r>
  <r>
    <x v="19"/>
    <x v="6"/>
    <x v="90"/>
    <x v="2"/>
    <x v="9"/>
    <m/>
    <m/>
    <m/>
    <n v="0"/>
    <m/>
    <n v="0"/>
    <m/>
  </r>
  <r>
    <x v="19"/>
    <x v="6"/>
    <x v="90"/>
    <x v="0"/>
    <x v="1"/>
    <m/>
    <m/>
    <m/>
    <n v="0"/>
    <m/>
    <n v="0"/>
    <m/>
  </r>
  <r>
    <x v="19"/>
    <x v="6"/>
    <x v="90"/>
    <x v="1"/>
    <x v="8"/>
    <m/>
    <m/>
    <m/>
    <n v="0"/>
    <m/>
    <n v="0"/>
    <m/>
  </r>
  <r>
    <x v="19"/>
    <x v="6"/>
    <x v="90"/>
    <x v="6"/>
    <x v="2"/>
    <m/>
    <m/>
    <m/>
    <n v="0"/>
    <m/>
    <n v="0"/>
    <m/>
  </r>
  <r>
    <x v="19"/>
    <x v="6"/>
    <x v="90"/>
    <x v="4"/>
    <x v="14"/>
    <m/>
    <m/>
    <m/>
    <n v="0"/>
    <m/>
    <n v="0"/>
    <m/>
  </r>
  <r>
    <x v="19"/>
    <x v="6"/>
    <x v="177"/>
    <x v="2"/>
    <x v="9"/>
    <m/>
    <m/>
    <m/>
    <n v="0"/>
    <m/>
    <n v="0"/>
    <m/>
  </r>
  <r>
    <x v="19"/>
    <x v="6"/>
    <x v="177"/>
    <x v="0"/>
    <x v="1"/>
    <m/>
    <m/>
    <m/>
    <n v="0"/>
    <m/>
    <n v="0"/>
    <m/>
  </r>
  <r>
    <x v="19"/>
    <x v="6"/>
    <x v="177"/>
    <x v="1"/>
    <x v="8"/>
    <m/>
    <m/>
    <m/>
    <n v="0"/>
    <m/>
    <n v="0"/>
    <m/>
  </r>
  <r>
    <x v="19"/>
    <x v="6"/>
    <x v="177"/>
    <x v="6"/>
    <x v="2"/>
    <m/>
    <m/>
    <m/>
    <n v="0"/>
    <m/>
    <n v="0"/>
    <m/>
  </r>
  <r>
    <x v="19"/>
    <x v="6"/>
    <x v="177"/>
    <x v="4"/>
    <x v="14"/>
    <m/>
    <m/>
    <m/>
    <n v="0"/>
    <m/>
    <n v="0"/>
    <m/>
  </r>
  <r>
    <x v="19"/>
    <x v="6"/>
    <x v="61"/>
    <x v="2"/>
    <x v="9"/>
    <m/>
    <m/>
    <m/>
    <n v="0"/>
    <m/>
    <n v="0"/>
    <m/>
  </r>
  <r>
    <x v="19"/>
    <x v="6"/>
    <x v="61"/>
    <x v="0"/>
    <x v="1"/>
    <m/>
    <m/>
    <m/>
    <n v="123711"/>
    <m/>
    <n v="123711"/>
    <m/>
  </r>
  <r>
    <x v="19"/>
    <x v="6"/>
    <x v="61"/>
    <x v="1"/>
    <x v="8"/>
    <m/>
    <m/>
    <m/>
    <n v="0"/>
    <m/>
    <n v="0"/>
    <m/>
  </r>
  <r>
    <x v="19"/>
    <x v="6"/>
    <x v="61"/>
    <x v="6"/>
    <x v="2"/>
    <m/>
    <m/>
    <m/>
    <n v="0"/>
    <m/>
    <n v="0"/>
    <m/>
  </r>
  <r>
    <x v="19"/>
    <x v="6"/>
    <x v="61"/>
    <x v="4"/>
    <x v="14"/>
    <m/>
    <m/>
    <m/>
    <n v="0"/>
    <m/>
    <n v="0"/>
    <m/>
  </r>
  <r>
    <x v="19"/>
    <x v="6"/>
    <x v="105"/>
    <x v="2"/>
    <x v="9"/>
    <m/>
    <m/>
    <m/>
    <n v="0"/>
    <m/>
    <n v="0"/>
    <m/>
  </r>
  <r>
    <x v="19"/>
    <x v="6"/>
    <x v="105"/>
    <x v="0"/>
    <x v="1"/>
    <m/>
    <m/>
    <m/>
    <n v="0"/>
    <m/>
    <n v="0"/>
    <m/>
  </r>
  <r>
    <x v="19"/>
    <x v="6"/>
    <x v="105"/>
    <x v="1"/>
    <x v="8"/>
    <m/>
    <m/>
    <m/>
    <n v="0"/>
    <m/>
    <n v="0"/>
    <m/>
  </r>
  <r>
    <x v="19"/>
    <x v="6"/>
    <x v="105"/>
    <x v="6"/>
    <x v="2"/>
    <m/>
    <m/>
    <m/>
    <n v="0"/>
    <m/>
    <n v="0"/>
    <m/>
  </r>
  <r>
    <x v="19"/>
    <x v="6"/>
    <x v="105"/>
    <x v="4"/>
    <x v="14"/>
    <m/>
    <m/>
    <m/>
    <n v="0"/>
    <m/>
    <n v="0"/>
    <m/>
  </r>
  <r>
    <x v="19"/>
    <x v="6"/>
    <x v="138"/>
    <x v="2"/>
    <x v="9"/>
    <m/>
    <m/>
    <m/>
    <n v="0"/>
    <m/>
    <n v="0"/>
    <m/>
  </r>
  <r>
    <x v="19"/>
    <x v="6"/>
    <x v="138"/>
    <x v="0"/>
    <x v="1"/>
    <m/>
    <m/>
    <m/>
    <n v="0"/>
    <m/>
    <n v="0"/>
    <m/>
  </r>
  <r>
    <x v="19"/>
    <x v="6"/>
    <x v="138"/>
    <x v="1"/>
    <x v="8"/>
    <m/>
    <m/>
    <m/>
    <n v="0"/>
    <m/>
    <n v="0"/>
    <m/>
  </r>
  <r>
    <x v="19"/>
    <x v="6"/>
    <x v="138"/>
    <x v="6"/>
    <x v="2"/>
    <m/>
    <m/>
    <m/>
    <n v="0"/>
    <m/>
    <n v="0"/>
    <m/>
  </r>
  <r>
    <x v="19"/>
    <x v="6"/>
    <x v="138"/>
    <x v="4"/>
    <x v="14"/>
    <m/>
    <m/>
    <m/>
    <n v="0"/>
    <m/>
    <n v="0"/>
    <m/>
  </r>
  <r>
    <x v="19"/>
    <x v="8"/>
    <x v="136"/>
    <x v="2"/>
    <x v="9"/>
    <m/>
    <m/>
    <m/>
    <n v="0"/>
    <m/>
    <n v="0"/>
    <m/>
  </r>
  <r>
    <x v="19"/>
    <x v="8"/>
    <x v="136"/>
    <x v="0"/>
    <x v="1"/>
    <m/>
    <m/>
    <m/>
    <n v="0"/>
    <m/>
    <n v="0"/>
    <m/>
  </r>
  <r>
    <x v="19"/>
    <x v="8"/>
    <x v="136"/>
    <x v="1"/>
    <x v="8"/>
    <m/>
    <m/>
    <m/>
    <n v="0"/>
    <m/>
    <n v="0"/>
    <m/>
  </r>
  <r>
    <x v="19"/>
    <x v="8"/>
    <x v="136"/>
    <x v="6"/>
    <x v="2"/>
    <m/>
    <m/>
    <m/>
    <n v="0"/>
    <m/>
    <n v="0"/>
    <m/>
  </r>
  <r>
    <x v="19"/>
    <x v="8"/>
    <x v="136"/>
    <x v="4"/>
    <x v="14"/>
    <m/>
    <m/>
    <m/>
    <n v="0"/>
    <m/>
    <n v="0"/>
    <m/>
  </r>
  <r>
    <x v="19"/>
    <x v="8"/>
    <x v="182"/>
    <x v="2"/>
    <x v="9"/>
    <m/>
    <m/>
    <m/>
    <n v="0"/>
    <m/>
    <n v="0"/>
    <m/>
  </r>
  <r>
    <x v="19"/>
    <x v="8"/>
    <x v="182"/>
    <x v="0"/>
    <x v="1"/>
    <m/>
    <m/>
    <m/>
    <n v="0"/>
    <m/>
    <n v="0"/>
    <m/>
  </r>
  <r>
    <x v="19"/>
    <x v="8"/>
    <x v="182"/>
    <x v="1"/>
    <x v="8"/>
    <m/>
    <m/>
    <m/>
    <n v="0"/>
    <m/>
    <n v="0"/>
    <m/>
  </r>
  <r>
    <x v="19"/>
    <x v="8"/>
    <x v="182"/>
    <x v="6"/>
    <x v="2"/>
    <m/>
    <m/>
    <m/>
    <n v="0"/>
    <m/>
    <n v="0"/>
    <m/>
  </r>
  <r>
    <x v="19"/>
    <x v="8"/>
    <x v="182"/>
    <x v="4"/>
    <x v="14"/>
    <m/>
    <m/>
    <m/>
    <n v="0"/>
    <m/>
    <n v="0"/>
    <m/>
  </r>
  <r>
    <x v="19"/>
    <x v="8"/>
    <x v="262"/>
    <x v="2"/>
    <x v="9"/>
    <m/>
    <m/>
    <m/>
    <n v="0"/>
    <m/>
    <n v="0"/>
    <m/>
  </r>
  <r>
    <x v="19"/>
    <x v="8"/>
    <x v="262"/>
    <x v="0"/>
    <x v="1"/>
    <m/>
    <m/>
    <m/>
    <n v="0"/>
    <m/>
    <n v="0"/>
    <m/>
  </r>
  <r>
    <x v="19"/>
    <x v="8"/>
    <x v="262"/>
    <x v="1"/>
    <x v="8"/>
    <m/>
    <m/>
    <m/>
    <n v="0"/>
    <m/>
    <n v="0"/>
    <m/>
  </r>
  <r>
    <x v="19"/>
    <x v="8"/>
    <x v="262"/>
    <x v="6"/>
    <x v="2"/>
    <m/>
    <m/>
    <m/>
    <n v="0"/>
    <m/>
    <n v="0"/>
    <m/>
  </r>
  <r>
    <x v="19"/>
    <x v="8"/>
    <x v="262"/>
    <x v="4"/>
    <x v="14"/>
    <m/>
    <m/>
    <m/>
    <n v="0"/>
    <m/>
    <n v="0"/>
    <m/>
  </r>
  <r>
    <x v="19"/>
    <x v="8"/>
    <x v="179"/>
    <x v="2"/>
    <x v="9"/>
    <m/>
    <m/>
    <m/>
    <n v="0"/>
    <m/>
    <n v="0"/>
    <m/>
  </r>
  <r>
    <x v="19"/>
    <x v="8"/>
    <x v="179"/>
    <x v="0"/>
    <x v="1"/>
    <m/>
    <m/>
    <m/>
    <n v="0"/>
    <m/>
    <n v="0"/>
    <m/>
  </r>
  <r>
    <x v="19"/>
    <x v="8"/>
    <x v="179"/>
    <x v="1"/>
    <x v="8"/>
    <m/>
    <m/>
    <m/>
    <n v="0"/>
    <m/>
    <n v="0"/>
    <m/>
  </r>
  <r>
    <x v="19"/>
    <x v="8"/>
    <x v="179"/>
    <x v="6"/>
    <x v="2"/>
    <m/>
    <m/>
    <m/>
    <n v="0"/>
    <m/>
    <n v="0"/>
    <m/>
  </r>
  <r>
    <x v="19"/>
    <x v="8"/>
    <x v="179"/>
    <x v="4"/>
    <x v="14"/>
    <m/>
    <m/>
    <m/>
    <n v="0"/>
    <m/>
    <n v="0"/>
    <m/>
  </r>
  <r>
    <x v="19"/>
    <x v="8"/>
    <x v="135"/>
    <x v="2"/>
    <x v="9"/>
    <m/>
    <m/>
    <m/>
    <n v="0"/>
    <m/>
    <n v="0"/>
    <m/>
  </r>
  <r>
    <x v="19"/>
    <x v="8"/>
    <x v="135"/>
    <x v="0"/>
    <x v="1"/>
    <m/>
    <m/>
    <m/>
    <n v="0"/>
    <m/>
    <n v="0"/>
    <m/>
  </r>
  <r>
    <x v="19"/>
    <x v="8"/>
    <x v="135"/>
    <x v="1"/>
    <x v="8"/>
    <m/>
    <m/>
    <m/>
    <n v="0"/>
    <m/>
    <n v="0"/>
    <m/>
  </r>
  <r>
    <x v="19"/>
    <x v="8"/>
    <x v="135"/>
    <x v="6"/>
    <x v="2"/>
    <m/>
    <m/>
    <m/>
    <n v="0"/>
    <m/>
    <n v="0"/>
    <m/>
  </r>
  <r>
    <x v="19"/>
    <x v="8"/>
    <x v="135"/>
    <x v="4"/>
    <x v="14"/>
    <m/>
    <m/>
    <m/>
    <n v="0"/>
    <m/>
    <n v="0"/>
    <m/>
  </r>
  <r>
    <x v="19"/>
    <x v="8"/>
    <x v="114"/>
    <x v="2"/>
    <x v="9"/>
    <m/>
    <m/>
    <m/>
    <n v="0"/>
    <m/>
    <n v="0"/>
    <m/>
  </r>
  <r>
    <x v="19"/>
    <x v="8"/>
    <x v="114"/>
    <x v="0"/>
    <x v="1"/>
    <m/>
    <m/>
    <m/>
    <n v="0"/>
    <m/>
    <n v="0"/>
    <m/>
  </r>
  <r>
    <x v="19"/>
    <x v="8"/>
    <x v="114"/>
    <x v="1"/>
    <x v="8"/>
    <m/>
    <m/>
    <m/>
    <n v="0"/>
    <m/>
    <n v="0"/>
    <m/>
  </r>
  <r>
    <x v="19"/>
    <x v="8"/>
    <x v="114"/>
    <x v="6"/>
    <x v="2"/>
    <m/>
    <m/>
    <m/>
    <n v="0"/>
    <m/>
    <n v="0"/>
    <m/>
  </r>
  <r>
    <x v="19"/>
    <x v="8"/>
    <x v="114"/>
    <x v="4"/>
    <x v="14"/>
    <m/>
    <m/>
    <m/>
    <n v="0"/>
    <m/>
    <n v="0"/>
    <m/>
  </r>
  <r>
    <x v="19"/>
    <x v="8"/>
    <x v="175"/>
    <x v="2"/>
    <x v="9"/>
    <m/>
    <m/>
    <m/>
    <n v="0"/>
    <m/>
    <n v="0"/>
    <m/>
  </r>
  <r>
    <x v="19"/>
    <x v="8"/>
    <x v="175"/>
    <x v="0"/>
    <x v="1"/>
    <m/>
    <m/>
    <m/>
    <n v="0"/>
    <m/>
    <n v="0"/>
    <m/>
  </r>
  <r>
    <x v="19"/>
    <x v="8"/>
    <x v="175"/>
    <x v="1"/>
    <x v="8"/>
    <m/>
    <m/>
    <m/>
    <n v="0"/>
    <m/>
    <n v="0"/>
    <m/>
  </r>
  <r>
    <x v="19"/>
    <x v="8"/>
    <x v="175"/>
    <x v="6"/>
    <x v="2"/>
    <m/>
    <m/>
    <m/>
    <n v="0"/>
    <m/>
    <n v="0"/>
    <m/>
  </r>
  <r>
    <x v="19"/>
    <x v="8"/>
    <x v="175"/>
    <x v="4"/>
    <x v="14"/>
    <m/>
    <m/>
    <m/>
    <n v="0"/>
    <m/>
    <n v="0"/>
    <m/>
  </r>
  <r>
    <x v="19"/>
    <x v="8"/>
    <x v="221"/>
    <x v="2"/>
    <x v="9"/>
    <m/>
    <m/>
    <m/>
    <n v="0"/>
    <m/>
    <n v="0"/>
    <m/>
  </r>
  <r>
    <x v="19"/>
    <x v="8"/>
    <x v="221"/>
    <x v="0"/>
    <x v="1"/>
    <m/>
    <m/>
    <m/>
    <n v="0"/>
    <m/>
    <n v="0"/>
    <m/>
  </r>
  <r>
    <x v="19"/>
    <x v="8"/>
    <x v="221"/>
    <x v="1"/>
    <x v="8"/>
    <m/>
    <m/>
    <m/>
    <n v="0"/>
    <m/>
    <n v="0"/>
    <m/>
  </r>
  <r>
    <x v="19"/>
    <x v="8"/>
    <x v="221"/>
    <x v="6"/>
    <x v="2"/>
    <m/>
    <m/>
    <m/>
    <n v="0"/>
    <m/>
    <n v="0"/>
    <m/>
  </r>
  <r>
    <x v="19"/>
    <x v="8"/>
    <x v="221"/>
    <x v="4"/>
    <x v="14"/>
    <m/>
    <m/>
    <m/>
    <n v="0"/>
    <m/>
    <n v="0"/>
    <m/>
  </r>
  <r>
    <x v="19"/>
    <x v="8"/>
    <x v="102"/>
    <x v="2"/>
    <x v="9"/>
    <m/>
    <m/>
    <m/>
    <n v="0"/>
    <m/>
    <n v="0"/>
    <m/>
  </r>
  <r>
    <x v="19"/>
    <x v="8"/>
    <x v="102"/>
    <x v="0"/>
    <x v="1"/>
    <m/>
    <m/>
    <m/>
    <n v="0"/>
    <m/>
    <n v="0"/>
    <m/>
  </r>
  <r>
    <x v="19"/>
    <x v="8"/>
    <x v="102"/>
    <x v="1"/>
    <x v="8"/>
    <m/>
    <m/>
    <m/>
    <n v="0"/>
    <m/>
    <n v="0"/>
    <m/>
  </r>
  <r>
    <x v="19"/>
    <x v="8"/>
    <x v="102"/>
    <x v="6"/>
    <x v="2"/>
    <m/>
    <m/>
    <m/>
    <n v="0"/>
    <m/>
    <n v="0"/>
    <m/>
  </r>
  <r>
    <x v="19"/>
    <x v="8"/>
    <x v="102"/>
    <x v="4"/>
    <x v="14"/>
    <m/>
    <m/>
    <m/>
    <n v="0"/>
    <m/>
    <n v="0"/>
    <m/>
  </r>
  <r>
    <x v="19"/>
    <x v="8"/>
    <x v="71"/>
    <x v="2"/>
    <x v="9"/>
    <m/>
    <m/>
    <m/>
    <n v="0"/>
    <m/>
    <n v="0"/>
    <m/>
  </r>
  <r>
    <x v="19"/>
    <x v="8"/>
    <x v="71"/>
    <x v="0"/>
    <x v="1"/>
    <m/>
    <m/>
    <m/>
    <n v="0"/>
    <m/>
    <n v="0"/>
    <m/>
  </r>
  <r>
    <x v="19"/>
    <x v="8"/>
    <x v="71"/>
    <x v="1"/>
    <x v="8"/>
    <m/>
    <m/>
    <m/>
    <n v="0"/>
    <m/>
    <n v="0"/>
    <m/>
  </r>
  <r>
    <x v="19"/>
    <x v="8"/>
    <x v="71"/>
    <x v="6"/>
    <x v="2"/>
    <m/>
    <m/>
    <m/>
    <n v="0"/>
    <m/>
    <n v="0"/>
    <m/>
  </r>
  <r>
    <x v="19"/>
    <x v="8"/>
    <x v="71"/>
    <x v="4"/>
    <x v="14"/>
    <m/>
    <m/>
    <m/>
    <n v="0"/>
    <m/>
    <n v="0"/>
    <m/>
  </r>
  <r>
    <x v="19"/>
    <x v="8"/>
    <x v="222"/>
    <x v="2"/>
    <x v="9"/>
    <m/>
    <m/>
    <m/>
    <n v="0"/>
    <m/>
    <n v="0"/>
    <m/>
  </r>
  <r>
    <x v="19"/>
    <x v="8"/>
    <x v="222"/>
    <x v="0"/>
    <x v="1"/>
    <m/>
    <m/>
    <m/>
    <n v="0"/>
    <m/>
    <n v="0"/>
    <m/>
  </r>
  <r>
    <x v="19"/>
    <x v="8"/>
    <x v="222"/>
    <x v="1"/>
    <x v="8"/>
    <m/>
    <m/>
    <m/>
    <n v="0"/>
    <m/>
    <n v="0"/>
    <m/>
  </r>
  <r>
    <x v="19"/>
    <x v="8"/>
    <x v="222"/>
    <x v="6"/>
    <x v="2"/>
    <m/>
    <m/>
    <m/>
    <n v="0"/>
    <m/>
    <n v="0"/>
    <m/>
  </r>
  <r>
    <x v="19"/>
    <x v="8"/>
    <x v="222"/>
    <x v="4"/>
    <x v="14"/>
    <m/>
    <m/>
    <m/>
    <n v="0"/>
    <m/>
    <n v="0"/>
    <m/>
  </r>
  <r>
    <x v="19"/>
    <x v="8"/>
    <x v="251"/>
    <x v="2"/>
    <x v="9"/>
    <m/>
    <m/>
    <m/>
    <n v="0"/>
    <m/>
    <n v="0"/>
    <m/>
  </r>
  <r>
    <x v="19"/>
    <x v="8"/>
    <x v="251"/>
    <x v="0"/>
    <x v="1"/>
    <m/>
    <m/>
    <m/>
    <n v="0"/>
    <m/>
    <n v="0"/>
    <m/>
  </r>
  <r>
    <x v="19"/>
    <x v="8"/>
    <x v="251"/>
    <x v="1"/>
    <x v="8"/>
    <m/>
    <m/>
    <m/>
    <n v="0"/>
    <m/>
    <n v="0"/>
    <m/>
  </r>
  <r>
    <x v="19"/>
    <x v="8"/>
    <x v="251"/>
    <x v="6"/>
    <x v="2"/>
    <m/>
    <m/>
    <m/>
    <n v="0"/>
    <m/>
    <n v="0"/>
    <m/>
  </r>
  <r>
    <x v="19"/>
    <x v="8"/>
    <x v="251"/>
    <x v="4"/>
    <x v="14"/>
    <m/>
    <m/>
    <m/>
    <n v="0"/>
    <m/>
    <n v="0"/>
    <m/>
  </r>
  <r>
    <x v="19"/>
    <x v="8"/>
    <x v="171"/>
    <x v="2"/>
    <x v="9"/>
    <m/>
    <m/>
    <m/>
    <n v="0"/>
    <m/>
    <n v="0"/>
    <m/>
  </r>
  <r>
    <x v="19"/>
    <x v="8"/>
    <x v="171"/>
    <x v="0"/>
    <x v="1"/>
    <m/>
    <m/>
    <m/>
    <n v="0"/>
    <m/>
    <n v="0"/>
    <m/>
  </r>
  <r>
    <x v="19"/>
    <x v="8"/>
    <x v="171"/>
    <x v="1"/>
    <x v="8"/>
    <m/>
    <m/>
    <m/>
    <n v="0"/>
    <m/>
    <n v="0"/>
    <m/>
  </r>
  <r>
    <x v="19"/>
    <x v="8"/>
    <x v="171"/>
    <x v="6"/>
    <x v="2"/>
    <m/>
    <m/>
    <m/>
    <n v="0"/>
    <m/>
    <n v="0"/>
    <m/>
  </r>
  <r>
    <x v="19"/>
    <x v="8"/>
    <x v="171"/>
    <x v="4"/>
    <x v="14"/>
    <m/>
    <m/>
    <m/>
    <n v="0"/>
    <m/>
    <n v="0"/>
    <m/>
  </r>
  <r>
    <x v="19"/>
    <x v="8"/>
    <x v="83"/>
    <x v="2"/>
    <x v="9"/>
    <m/>
    <m/>
    <m/>
    <n v="0"/>
    <m/>
    <n v="0"/>
    <m/>
  </r>
  <r>
    <x v="19"/>
    <x v="8"/>
    <x v="83"/>
    <x v="0"/>
    <x v="1"/>
    <m/>
    <m/>
    <m/>
    <n v="0"/>
    <m/>
    <n v="0"/>
    <m/>
  </r>
  <r>
    <x v="19"/>
    <x v="8"/>
    <x v="83"/>
    <x v="1"/>
    <x v="8"/>
    <m/>
    <m/>
    <m/>
    <n v="0"/>
    <m/>
    <n v="0"/>
    <m/>
  </r>
  <r>
    <x v="19"/>
    <x v="8"/>
    <x v="83"/>
    <x v="6"/>
    <x v="2"/>
    <m/>
    <m/>
    <m/>
    <n v="0"/>
    <m/>
    <n v="0"/>
    <m/>
  </r>
  <r>
    <x v="19"/>
    <x v="8"/>
    <x v="83"/>
    <x v="4"/>
    <x v="14"/>
    <m/>
    <m/>
    <m/>
    <n v="0"/>
    <m/>
    <n v="0"/>
    <m/>
  </r>
  <r>
    <x v="19"/>
    <x v="10"/>
    <x v="109"/>
    <x v="2"/>
    <x v="9"/>
    <m/>
    <m/>
    <m/>
    <n v="0"/>
    <m/>
    <n v="0"/>
    <m/>
  </r>
  <r>
    <x v="19"/>
    <x v="10"/>
    <x v="109"/>
    <x v="0"/>
    <x v="1"/>
    <m/>
    <m/>
    <m/>
    <n v="0"/>
    <m/>
    <n v="0"/>
    <m/>
  </r>
  <r>
    <x v="19"/>
    <x v="10"/>
    <x v="109"/>
    <x v="1"/>
    <x v="8"/>
    <m/>
    <m/>
    <m/>
    <n v="0"/>
    <m/>
    <n v="0"/>
    <m/>
  </r>
  <r>
    <x v="19"/>
    <x v="10"/>
    <x v="109"/>
    <x v="6"/>
    <x v="2"/>
    <m/>
    <m/>
    <m/>
    <n v="0"/>
    <m/>
    <n v="0"/>
    <m/>
  </r>
  <r>
    <x v="19"/>
    <x v="10"/>
    <x v="109"/>
    <x v="4"/>
    <x v="14"/>
    <m/>
    <m/>
    <m/>
    <n v="0"/>
    <m/>
    <n v="0"/>
    <m/>
  </r>
  <r>
    <x v="19"/>
    <x v="10"/>
    <x v="144"/>
    <x v="2"/>
    <x v="9"/>
    <m/>
    <m/>
    <m/>
    <n v="0"/>
    <m/>
    <n v="0"/>
    <m/>
  </r>
  <r>
    <x v="19"/>
    <x v="10"/>
    <x v="144"/>
    <x v="0"/>
    <x v="1"/>
    <m/>
    <m/>
    <m/>
    <n v="0"/>
    <m/>
    <n v="0"/>
    <m/>
  </r>
  <r>
    <x v="19"/>
    <x v="10"/>
    <x v="144"/>
    <x v="1"/>
    <x v="8"/>
    <m/>
    <m/>
    <m/>
    <n v="0"/>
    <m/>
    <n v="0"/>
    <m/>
  </r>
  <r>
    <x v="19"/>
    <x v="10"/>
    <x v="144"/>
    <x v="6"/>
    <x v="2"/>
    <m/>
    <m/>
    <m/>
    <n v="0"/>
    <m/>
    <n v="0"/>
    <m/>
  </r>
  <r>
    <x v="19"/>
    <x v="10"/>
    <x v="144"/>
    <x v="4"/>
    <x v="14"/>
    <m/>
    <m/>
    <m/>
    <n v="0"/>
    <m/>
    <n v="0"/>
    <m/>
  </r>
  <r>
    <x v="19"/>
    <x v="10"/>
    <x v="151"/>
    <x v="2"/>
    <x v="9"/>
    <m/>
    <m/>
    <m/>
    <n v="0"/>
    <m/>
    <n v="0"/>
    <m/>
  </r>
  <r>
    <x v="19"/>
    <x v="10"/>
    <x v="151"/>
    <x v="0"/>
    <x v="1"/>
    <m/>
    <m/>
    <m/>
    <n v="0"/>
    <m/>
    <n v="0"/>
    <m/>
  </r>
  <r>
    <x v="19"/>
    <x v="10"/>
    <x v="151"/>
    <x v="1"/>
    <x v="8"/>
    <m/>
    <m/>
    <m/>
    <n v="0"/>
    <m/>
    <n v="0"/>
    <m/>
  </r>
  <r>
    <x v="19"/>
    <x v="10"/>
    <x v="151"/>
    <x v="6"/>
    <x v="2"/>
    <m/>
    <m/>
    <m/>
    <n v="0"/>
    <m/>
    <n v="0"/>
    <m/>
  </r>
  <r>
    <x v="19"/>
    <x v="10"/>
    <x v="151"/>
    <x v="4"/>
    <x v="14"/>
    <m/>
    <m/>
    <m/>
    <n v="0"/>
    <m/>
    <n v="0"/>
    <m/>
  </r>
  <r>
    <x v="19"/>
    <x v="4"/>
    <x v="36"/>
    <x v="2"/>
    <x v="9"/>
    <m/>
    <m/>
    <m/>
    <n v="140785"/>
    <m/>
    <n v="140785"/>
    <m/>
  </r>
  <r>
    <x v="19"/>
    <x v="4"/>
    <x v="36"/>
    <x v="0"/>
    <x v="1"/>
    <m/>
    <m/>
    <m/>
    <n v="443343"/>
    <m/>
    <n v="443343"/>
    <m/>
  </r>
  <r>
    <x v="19"/>
    <x v="4"/>
    <x v="36"/>
    <x v="1"/>
    <x v="8"/>
    <m/>
    <m/>
    <m/>
    <n v="0"/>
    <m/>
    <n v="0"/>
    <m/>
  </r>
  <r>
    <x v="19"/>
    <x v="4"/>
    <x v="36"/>
    <x v="6"/>
    <x v="2"/>
    <m/>
    <m/>
    <m/>
    <n v="0"/>
    <m/>
    <n v="0"/>
    <m/>
  </r>
  <r>
    <x v="19"/>
    <x v="4"/>
    <x v="36"/>
    <x v="4"/>
    <x v="14"/>
    <m/>
    <m/>
    <m/>
    <n v="0"/>
    <m/>
    <n v="0"/>
    <m/>
  </r>
  <r>
    <x v="19"/>
    <x v="4"/>
    <x v="57"/>
    <x v="2"/>
    <x v="9"/>
    <m/>
    <m/>
    <m/>
    <n v="743313"/>
    <m/>
    <n v="743313"/>
    <m/>
  </r>
  <r>
    <x v="19"/>
    <x v="4"/>
    <x v="57"/>
    <x v="0"/>
    <x v="1"/>
    <m/>
    <m/>
    <m/>
    <n v="218208"/>
    <m/>
    <n v="218208"/>
    <m/>
  </r>
  <r>
    <x v="19"/>
    <x v="4"/>
    <x v="57"/>
    <x v="1"/>
    <x v="8"/>
    <m/>
    <m/>
    <m/>
    <n v="57324"/>
    <m/>
    <n v="57324"/>
    <m/>
  </r>
  <r>
    <x v="19"/>
    <x v="4"/>
    <x v="57"/>
    <x v="6"/>
    <x v="2"/>
    <m/>
    <m/>
    <m/>
    <n v="53869"/>
    <m/>
    <n v="53869"/>
    <m/>
  </r>
  <r>
    <x v="19"/>
    <x v="4"/>
    <x v="57"/>
    <x v="4"/>
    <x v="14"/>
    <m/>
    <m/>
    <m/>
    <n v="0"/>
    <m/>
    <n v="0"/>
    <m/>
  </r>
  <r>
    <x v="19"/>
    <x v="4"/>
    <x v="35"/>
    <x v="2"/>
    <x v="9"/>
    <m/>
    <m/>
    <m/>
    <n v="156345"/>
    <m/>
    <n v="156345"/>
    <m/>
  </r>
  <r>
    <x v="19"/>
    <x v="4"/>
    <x v="35"/>
    <x v="0"/>
    <x v="1"/>
    <m/>
    <m/>
    <m/>
    <n v="142274"/>
    <m/>
    <n v="142274"/>
    <m/>
  </r>
  <r>
    <x v="19"/>
    <x v="4"/>
    <x v="35"/>
    <x v="1"/>
    <x v="8"/>
    <m/>
    <m/>
    <m/>
    <n v="92785"/>
    <m/>
    <n v="92785"/>
    <m/>
  </r>
  <r>
    <x v="19"/>
    <x v="4"/>
    <x v="35"/>
    <x v="6"/>
    <x v="2"/>
    <m/>
    <m/>
    <m/>
    <n v="0"/>
    <m/>
    <n v="0"/>
    <m/>
  </r>
  <r>
    <x v="19"/>
    <x v="4"/>
    <x v="35"/>
    <x v="4"/>
    <x v="14"/>
    <m/>
    <m/>
    <m/>
    <n v="0"/>
    <m/>
    <n v="0"/>
    <m/>
  </r>
  <r>
    <x v="19"/>
    <x v="4"/>
    <x v="34"/>
    <x v="2"/>
    <x v="9"/>
    <m/>
    <m/>
    <m/>
    <n v="596112"/>
    <m/>
    <n v="596112"/>
    <m/>
  </r>
  <r>
    <x v="19"/>
    <x v="4"/>
    <x v="34"/>
    <x v="0"/>
    <x v="1"/>
    <m/>
    <m/>
    <m/>
    <n v="250907"/>
    <m/>
    <n v="250907"/>
    <m/>
  </r>
  <r>
    <x v="19"/>
    <x v="4"/>
    <x v="34"/>
    <x v="1"/>
    <x v="8"/>
    <m/>
    <m/>
    <m/>
    <n v="272027"/>
    <m/>
    <n v="272027"/>
    <m/>
  </r>
  <r>
    <x v="19"/>
    <x v="4"/>
    <x v="34"/>
    <x v="6"/>
    <x v="2"/>
    <m/>
    <m/>
    <m/>
    <n v="0"/>
    <m/>
    <n v="0"/>
    <m/>
  </r>
  <r>
    <x v="19"/>
    <x v="4"/>
    <x v="34"/>
    <x v="4"/>
    <x v="14"/>
    <m/>
    <m/>
    <m/>
    <n v="0"/>
    <m/>
    <n v="0"/>
    <m/>
  </r>
  <r>
    <x v="19"/>
    <x v="4"/>
    <x v="155"/>
    <x v="2"/>
    <x v="9"/>
    <m/>
    <m/>
    <m/>
    <n v="0"/>
    <m/>
    <n v="0"/>
    <m/>
  </r>
  <r>
    <x v="19"/>
    <x v="4"/>
    <x v="155"/>
    <x v="0"/>
    <x v="1"/>
    <m/>
    <m/>
    <m/>
    <n v="0"/>
    <m/>
    <n v="0"/>
    <m/>
  </r>
  <r>
    <x v="19"/>
    <x v="4"/>
    <x v="155"/>
    <x v="1"/>
    <x v="8"/>
    <m/>
    <m/>
    <m/>
    <n v="0"/>
    <m/>
    <n v="0"/>
    <m/>
  </r>
  <r>
    <x v="19"/>
    <x v="4"/>
    <x v="155"/>
    <x v="6"/>
    <x v="2"/>
    <m/>
    <m/>
    <m/>
    <n v="0"/>
    <m/>
    <n v="0"/>
    <m/>
  </r>
  <r>
    <x v="19"/>
    <x v="4"/>
    <x v="155"/>
    <x v="4"/>
    <x v="14"/>
    <m/>
    <m/>
    <m/>
    <n v="0"/>
    <m/>
    <n v="0"/>
    <m/>
  </r>
  <r>
    <x v="19"/>
    <x v="4"/>
    <x v="65"/>
    <x v="2"/>
    <x v="9"/>
    <m/>
    <m/>
    <m/>
    <n v="272520"/>
    <m/>
    <n v="272520"/>
    <m/>
  </r>
  <r>
    <x v="19"/>
    <x v="4"/>
    <x v="65"/>
    <x v="0"/>
    <x v="1"/>
    <m/>
    <m/>
    <m/>
    <n v="193254"/>
    <m/>
    <n v="193254"/>
    <m/>
  </r>
  <r>
    <x v="19"/>
    <x v="4"/>
    <x v="65"/>
    <x v="1"/>
    <x v="8"/>
    <m/>
    <m/>
    <m/>
    <n v="0"/>
    <m/>
    <n v="0"/>
    <m/>
  </r>
  <r>
    <x v="19"/>
    <x v="4"/>
    <x v="65"/>
    <x v="6"/>
    <x v="2"/>
    <m/>
    <m/>
    <m/>
    <n v="40580"/>
    <m/>
    <n v="40580"/>
    <m/>
  </r>
  <r>
    <x v="19"/>
    <x v="4"/>
    <x v="65"/>
    <x v="4"/>
    <x v="14"/>
    <m/>
    <m/>
    <m/>
    <n v="0"/>
    <m/>
    <n v="0"/>
    <m/>
  </r>
  <r>
    <x v="19"/>
    <x v="4"/>
    <x v="53"/>
    <x v="2"/>
    <x v="9"/>
    <m/>
    <m/>
    <m/>
    <n v="113288"/>
    <m/>
    <n v="113288"/>
    <m/>
  </r>
  <r>
    <x v="19"/>
    <x v="4"/>
    <x v="53"/>
    <x v="0"/>
    <x v="1"/>
    <m/>
    <m/>
    <m/>
    <n v="70144"/>
    <m/>
    <n v="70144"/>
    <m/>
  </r>
  <r>
    <x v="19"/>
    <x v="4"/>
    <x v="53"/>
    <x v="1"/>
    <x v="8"/>
    <m/>
    <m/>
    <m/>
    <n v="170707"/>
    <m/>
    <n v="170707"/>
    <m/>
  </r>
  <r>
    <x v="19"/>
    <x v="4"/>
    <x v="53"/>
    <x v="6"/>
    <x v="2"/>
    <m/>
    <m/>
    <m/>
    <n v="6322"/>
    <m/>
    <n v="6322"/>
    <m/>
  </r>
  <r>
    <x v="19"/>
    <x v="4"/>
    <x v="53"/>
    <x v="4"/>
    <x v="14"/>
    <m/>
    <m/>
    <m/>
    <n v="0"/>
    <m/>
    <n v="0"/>
    <m/>
  </r>
  <r>
    <x v="19"/>
    <x v="4"/>
    <x v="45"/>
    <x v="2"/>
    <x v="9"/>
    <m/>
    <m/>
    <m/>
    <n v="0"/>
    <m/>
    <n v="0"/>
    <m/>
  </r>
  <r>
    <x v="19"/>
    <x v="4"/>
    <x v="45"/>
    <x v="0"/>
    <x v="1"/>
    <m/>
    <m/>
    <m/>
    <n v="0"/>
    <m/>
    <n v="0"/>
    <m/>
  </r>
  <r>
    <x v="19"/>
    <x v="4"/>
    <x v="45"/>
    <x v="1"/>
    <x v="8"/>
    <m/>
    <m/>
    <m/>
    <n v="0"/>
    <m/>
    <n v="0"/>
    <m/>
  </r>
  <r>
    <x v="19"/>
    <x v="4"/>
    <x v="45"/>
    <x v="6"/>
    <x v="2"/>
    <m/>
    <m/>
    <m/>
    <n v="0"/>
    <m/>
    <n v="0"/>
    <m/>
  </r>
  <r>
    <x v="19"/>
    <x v="4"/>
    <x v="45"/>
    <x v="4"/>
    <x v="14"/>
    <m/>
    <m/>
    <m/>
    <n v="0"/>
    <m/>
    <n v="0"/>
    <m/>
  </r>
  <r>
    <x v="19"/>
    <x v="4"/>
    <x v="27"/>
    <x v="2"/>
    <x v="9"/>
    <m/>
    <m/>
    <m/>
    <n v="473425"/>
    <m/>
    <n v="473425"/>
    <m/>
  </r>
  <r>
    <x v="19"/>
    <x v="4"/>
    <x v="27"/>
    <x v="0"/>
    <x v="1"/>
    <m/>
    <m/>
    <m/>
    <n v="622231"/>
    <m/>
    <n v="622231"/>
    <m/>
  </r>
  <r>
    <x v="19"/>
    <x v="4"/>
    <x v="27"/>
    <x v="1"/>
    <x v="8"/>
    <m/>
    <m/>
    <m/>
    <n v="691693"/>
    <m/>
    <n v="691693"/>
    <m/>
  </r>
  <r>
    <x v="19"/>
    <x v="4"/>
    <x v="27"/>
    <x v="6"/>
    <x v="2"/>
    <m/>
    <m/>
    <m/>
    <n v="0"/>
    <m/>
    <n v="0"/>
    <m/>
  </r>
  <r>
    <x v="19"/>
    <x v="4"/>
    <x v="27"/>
    <x v="4"/>
    <x v="14"/>
    <m/>
    <m/>
    <m/>
    <n v="0"/>
    <m/>
    <n v="0"/>
    <m/>
  </r>
  <r>
    <x v="19"/>
    <x v="4"/>
    <x v="17"/>
    <x v="2"/>
    <x v="9"/>
    <m/>
    <m/>
    <m/>
    <n v="753290"/>
    <m/>
    <n v="753290"/>
    <m/>
  </r>
  <r>
    <x v="19"/>
    <x v="4"/>
    <x v="17"/>
    <x v="0"/>
    <x v="1"/>
    <m/>
    <m/>
    <m/>
    <n v="242269"/>
    <m/>
    <n v="242269"/>
    <m/>
  </r>
  <r>
    <x v="19"/>
    <x v="4"/>
    <x v="17"/>
    <x v="1"/>
    <x v="8"/>
    <m/>
    <m/>
    <m/>
    <n v="62115"/>
    <m/>
    <n v="62115"/>
    <m/>
  </r>
  <r>
    <x v="19"/>
    <x v="4"/>
    <x v="17"/>
    <x v="6"/>
    <x v="2"/>
    <m/>
    <m/>
    <m/>
    <n v="0"/>
    <m/>
    <n v="0"/>
    <m/>
  </r>
  <r>
    <x v="19"/>
    <x v="4"/>
    <x v="17"/>
    <x v="4"/>
    <x v="14"/>
    <m/>
    <m/>
    <m/>
    <n v="0"/>
    <m/>
    <n v="0"/>
    <m/>
  </r>
  <r>
    <x v="19"/>
    <x v="4"/>
    <x v="56"/>
    <x v="2"/>
    <x v="9"/>
    <m/>
    <m/>
    <m/>
    <n v="149747"/>
    <m/>
    <n v="149747"/>
    <m/>
  </r>
  <r>
    <x v="19"/>
    <x v="4"/>
    <x v="56"/>
    <x v="0"/>
    <x v="1"/>
    <m/>
    <m/>
    <m/>
    <n v="17267"/>
    <m/>
    <n v="17267"/>
    <m/>
  </r>
  <r>
    <x v="19"/>
    <x v="4"/>
    <x v="56"/>
    <x v="1"/>
    <x v="8"/>
    <m/>
    <m/>
    <m/>
    <n v="0"/>
    <m/>
    <n v="0"/>
    <m/>
  </r>
  <r>
    <x v="19"/>
    <x v="4"/>
    <x v="56"/>
    <x v="6"/>
    <x v="2"/>
    <m/>
    <m/>
    <m/>
    <n v="0"/>
    <m/>
    <n v="0"/>
    <m/>
  </r>
  <r>
    <x v="19"/>
    <x v="4"/>
    <x v="56"/>
    <x v="4"/>
    <x v="14"/>
    <m/>
    <m/>
    <m/>
    <n v="0"/>
    <m/>
    <n v="0"/>
    <m/>
  </r>
  <r>
    <x v="19"/>
    <x v="4"/>
    <x v="73"/>
    <x v="2"/>
    <x v="9"/>
    <m/>
    <m/>
    <m/>
    <n v="0"/>
    <m/>
    <n v="0"/>
    <m/>
  </r>
  <r>
    <x v="19"/>
    <x v="4"/>
    <x v="73"/>
    <x v="0"/>
    <x v="1"/>
    <m/>
    <m/>
    <m/>
    <n v="0"/>
    <m/>
    <n v="0"/>
    <m/>
  </r>
  <r>
    <x v="19"/>
    <x v="4"/>
    <x v="73"/>
    <x v="1"/>
    <x v="8"/>
    <m/>
    <m/>
    <m/>
    <n v="135200"/>
    <m/>
    <n v="135200"/>
    <m/>
  </r>
  <r>
    <x v="19"/>
    <x v="4"/>
    <x v="73"/>
    <x v="6"/>
    <x v="2"/>
    <m/>
    <m/>
    <m/>
    <n v="0"/>
    <m/>
    <n v="0"/>
    <m/>
  </r>
  <r>
    <x v="19"/>
    <x v="4"/>
    <x v="73"/>
    <x v="4"/>
    <x v="14"/>
    <m/>
    <m/>
    <m/>
    <n v="0"/>
    <m/>
    <n v="0"/>
    <m/>
  </r>
  <r>
    <x v="19"/>
    <x v="2"/>
    <x v="87"/>
    <x v="2"/>
    <x v="9"/>
    <m/>
    <m/>
    <m/>
    <n v="285256"/>
    <m/>
    <n v="285256"/>
    <m/>
  </r>
  <r>
    <x v="19"/>
    <x v="2"/>
    <x v="87"/>
    <x v="0"/>
    <x v="1"/>
    <m/>
    <m/>
    <m/>
    <n v="281956"/>
    <m/>
    <n v="281956"/>
    <m/>
  </r>
  <r>
    <x v="19"/>
    <x v="2"/>
    <x v="87"/>
    <x v="1"/>
    <x v="8"/>
    <m/>
    <m/>
    <m/>
    <n v="0"/>
    <m/>
    <n v="0"/>
    <m/>
  </r>
  <r>
    <x v="19"/>
    <x v="2"/>
    <x v="87"/>
    <x v="6"/>
    <x v="2"/>
    <m/>
    <m/>
    <m/>
    <n v="0"/>
    <m/>
    <n v="0"/>
    <m/>
  </r>
  <r>
    <x v="19"/>
    <x v="2"/>
    <x v="87"/>
    <x v="4"/>
    <x v="14"/>
    <m/>
    <m/>
    <m/>
    <n v="0"/>
    <m/>
    <n v="0"/>
    <m/>
  </r>
  <r>
    <x v="19"/>
    <x v="2"/>
    <x v="84"/>
    <x v="2"/>
    <x v="9"/>
    <m/>
    <m/>
    <m/>
    <n v="0"/>
    <m/>
    <n v="0"/>
    <m/>
  </r>
  <r>
    <x v="19"/>
    <x v="2"/>
    <x v="84"/>
    <x v="0"/>
    <x v="1"/>
    <m/>
    <m/>
    <m/>
    <n v="0"/>
    <m/>
    <n v="0"/>
    <m/>
  </r>
  <r>
    <x v="19"/>
    <x v="2"/>
    <x v="84"/>
    <x v="1"/>
    <x v="8"/>
    <m/>
    <m/>
    <m/>
    <n v="0"/>
    <m/>
    <n v="0"/>
    <m/>
  </r>
  <r>
    <x v="19"/>
    <x v="2"/>
    <x v="84"/>
    <x v="6"/>
    <x v="2"/>
    <m/>
    <m/>
    <m/>
    <n v="0"/>
    <m/>
    <n v="0"/>
    <m/>
  </r>
  <r>
    <x v="19"/>
    <x v="2"/>
    <x v="84"/>
    <x v="4"/>
    <x v="14"/>
    <m/>
    <m/>
    <m/>
    <n v="0"/>
    <m/>
    <n v="0"/>
    <m/>
  </r>
  <r>
    <x v="19"/>
    <x v="2"/>
    <x v="20"/>
    <x v="2"/>
    <x v="9"/>
    <m/>
    <m/>
    <m/>
    <n v="0"/>
    <m/>
    <n v="0"/>
    <m/>
  </r>
  <r>
    <x v="19"/>
    <x v="2"/>
    <x v="20"/>
    <x v="0"/>
    <x v="1"/>
    <m/>
    <m/>
    <m/>
    <n v="364266"/>
    <m/>
    <n v="364266"/>
    <m/>
  </r>
  <r>
    <x v="19"/>
    <x v="2"/>
    <x v="20"/>
    <x v="1"/>
    <x v="8"/>
    <m/>
    <m/>
    <m/>
    <n v="830494"/>
    <m/>
    <n v="830494"/>
    <m/>
  </r>
  <r>
    <x v="19"/>
    <x v="2"/>
    <x v="20"/>
    <x v="6"/>
    <x v="2"/>
    <m/>
    <m/>
    <m/>
    <n v="0"/>
    <m/>
    <n v="0"/>
    <m/>
  </r>
  <r>
    <x v="19"/>
    <x v="2"/>
    <x v="20"/>
    <x v="4"/>
    <x v="14"/>
    <m/>
    <m/>
    <m/>
    <n v="0"/>
    <m/>
    <n v="0"/>
    <m/>
  </r>
  <r>
    <x v="19"/>
    <x v="2"/>
    <x v="49"/>
    <x v="2"/>
    <x v="9"/>
    <m/>
    <m/>
    <m/>
    <n v="298992"/>
    <m/>
    <n v="298992"/>
    <m/>
  </r>
  <r>
    <x v="19"/>
    <x v="2"/>
    <x v="49"/>
    <x v="0"/>
    <x v="1"/>
    <m/>
    <m/>
    <m/>
    <n v="502176"/>
    <m/>
    <n v="502176"/>
    <m/>
  </r>
  <r>
    <x v="19"/>
    <x v="2"/>
    <x v="49"/>
    <x v="1"/>
    <x v="8"/>
    <m/>
    <m/>
    <m/>
    <n v="253791"/>
    <m/>
    <n v="253791"/>
    <m/>
  </r>
  <r>
    <x v="19"/>
    <x v="2"/>
    <x v="49"/>
    <x v="6"/>
    <x v="2"/>
    <m/>
    <m/>
    <m/>
    <n v="36580"/>
    <m/>
    <n v="36580"/>
    <m/>
  </r>
  <r>
    <x v="19"/>
    <x v="2"/>
    <x v="49"/>
    <x v="4"/>
    <x v="14"/>
    <m/>
    <m/>
    <m/>
    <n v="0"/>
    <m/>
    <n v="0"/>
    <m/>
  </r>
  <r>
    <x v="19"/>
    <x v="2"/>
    <x v="10"/>
    <x v="2"/>
    <x v="9"/>
    <m/>
    <m/>
    <m/>
    <n v="41027"/>
    <m/>
    <n v="41027"/>
    <m/>
  </r>
  <r>
    <x v="19"/>
    <x v="2"/>
    <x v="10"/>
    <x v="0"/>
    <x v="1"/>
    <m/>
    <m/>
    <m/>
    <n v="1506019"/>
    <m/>
    <n v="1506019"/>
    <m/>
  </r>
  <r>
    <x v="19"/>
    <x v="2"/>
    <x v="10"/>
    <x v="1"/>
    <x v="8"/>
    <m/>
    <m/>
    <m/>
    <n v="1049017"/>
    <m/>
    <n v="1049017"/>
    <m/>
  </r>
  <r>
    <x v="19"/>
    <x v="2"/>
    <x v="10"/>
    <x v="6"/>
    <x v="2"/>
    <m/>
    <m/>
    <m/>
    <n v="0"/>
    <m/>
    <n v="0"/>
    <m/>
  </r>
  <r>
    <x v="19"/>
    <x v="2"/>
    <x v="10"/>
    <x v="4"/>
    <x v="14"/>
    <m/>
    <m/>
    <m/>
    <n v="0"/>
    <m/>
    <n v="0"/>
    <m/>
  </r>
  <r>
    <x v="19"/>
    <x v="2"/>
    <x v="110"/>
    <x v="2"/>
    <x v="9"/>
    <m/>
    <m/>
    <m/>
    <n v="0"/>
    <m/>
    <n v="0"/>
    <m/>
  </r>
  <r>
    <x v="19"/>
    <x v="2"/>
    <x v="110"/>
    <x v="0"/>
    <x v="1"/>
    <m/>
    <m/>
    <m/>
    <n v="0"/>
    <m/>
    <n v="0"/>
    <m/>
  </r>
  <r>
    <x v="19"/>
    <x v="2"/>
    <x v="110"/>
    <x v="1"/>
    <x v="8"/>
    <m/>
    <m/>
    <m/>
    <n v="0"/>
    <m/>
    <n v="0"/>
    <m/>
  </r>
  <r>
    <x v="19"/>
    <x v="2"/>
    <x v="110"/>
    <x v="6"/>
    <x v="2"/>
    <m/>
    <m/>
    <m/>
    <n v="0"/>
    <m/>
    <n v="0"/>
    <m/>
  </r>
  <r>
    <x v="19"/>
    <x v="2"/>
    <x v="110"/>
    <x v="4"/>
    <x v="14"/>
    <m/>
    <m/>
    <m/>
    <n v="0"/>
    <m/>
    <n v="0"/>
    <m/>
  </r>
  <r>
    <x v="19"/>
    <x v="2"/>
    <x v="88"/>
    <x v="2"/>
    <x v="9"/>
    <m/>
    <m/>
    <m/>
    <n v="0"/>
    <m/>
    <n v="0"/>
    <m/>
  </r>
  <r>
    <x v="19"/>
    <x v="2"/>
    <x v="88"/>
    <x v="0"/>
    <x v="1"/>
    <m/>
    <m/>
    <m/>
    <n v="0"/>
    <m/>
    <n v="0"/>
    <m/>
  </r>
  <r>
    <x v="19"/>
    <x v="2"/>
    <x v="88"/>
    <x v="1"/>
    <x v="8"/>
    <m/>
    <m/>
    <m/>
    <n v="0"/>
    <m/>
    <n v="0"/>
    <m/>
  </r>
  <r>
    <x v="19"/>
    <x v="2"/>
    <x v="88"/>
    <x v="6"/>
    <x v="2"/>
    <m/>
    <m/>
    <m/>
    <n v="0"/>
    <m/>
    <n v="0"/>
    <m/>
  </r>
  <r>
    <x v="19"/>
    <x v="2"/>
    <x v="88"/>
    <x v="4"/>
    <x v="14"/>
    <m/>
    <m/>
    <m/>
    <n v="0"/>
    <m/>
    <n v="0"/>
    <m/>
  </r>
  <r>
    <x v="19"/>
    <x v="2"/>
    <x v="48"/>
    <x v="2"/>
    <x v="9"/>
    <m/>
    <m/>
    <m/>
    <n v="0"/>
    <m/>
    <n v="0"/>
    <m/>
  </r>
  <r>
    <x v="19"/>
    <x v="2"/>
    <x v="48"/>
    <x v="0"/>
    <x v="1"/>
    <m/>
    <m/>
    <m/>
    <n v="0"/>
    <m/>
    <n v="0"/>
    <m/>
  </r>
  <r>
    <x v="19"/>
    <x v="2"/>
    <x v="48"/>
    <x v="1"/>
    <x v="8"/>
    <m/>
    <m/>
    <m/>
    <n v="0"/>
    <m/>
    <n v="0"/>
    <m/>
  </r>
  <r>
    <x v="19"/>
    <x v="2"/>
    <x v="48"/>
    <x v="6"/>
    <x v="2"/>
    <m/>
    <m/>
    <m/>
    <n v="0"/>
    <m/>
    <n v="0"/>
    <m/>
  </r>
  <r>
    <x v="19"/>
    <x v="2"/>
    <x v="48"/>
    <x v="4"/>
    <x v="14"/>
    <m/>
    <m/>
    <m/>
    <n v="0"/>
    <m/>
    <n v="0"/>
    <m/>
  </r>
  <r>
    <x v="19"/>
    <x v="2"/>
    <x v="47"/>
    <x v="2"/>
    <x v="9"/>
    <m/>
    <m/>
    <m/>
    <n v="339073"/>
    <m/>
    <n v="339073"/>
    <m/>
  </r>
  <r>
    <x v="19"/>
    <x v="2"/>
    <x v="47"/>
    <x v="0"/>
    <x v="1"/>
    <m/>
    <m/>
    <m/>
    <n v="440928"/>
    <m/>
    <n v="440928"/>
    <m/>
  </r>
  <r>
    <x v="19"/>
    <x v="2"/>
    <x v="47"/>
    <x v="1"/>
    <x v="8"/>
    <m/>
    <m/>
    <m/>
    <n v="280451"/>
    <m/>
    <n v="280451"/>
    <m/>
  </r>
  <r>
    <x v="19"/>
    <x v="2"/>
    <x v="47"/>
    <x v="6"/>
    <x v="2"/>
    <m/>
    <m/>
    <m/>
    <n v="7098"/>
    <m/>
    <n v="7098"/>
    <m/>
  </r>
  <r>
    <x v="19"/>
    <x v="2"/>
    <x v="47"/>
    <x v="4"/>
    <x v="14"/>
    <m/>
    <m/>
    <m/>
    <n v="0"/>
    <m/>
    <n v="0"/>
    <m/>
  </r>
  <r>
    <x v="19"/>
    <x v="2"/>
    <x v="58"/>
    <x v="2"/>
    <x v="9"/>
    <m/>
    <m/>
    <m/>
    <n v="0"/>
    <m/>
    <n v="0"/>
    <m/>
  </r>
  <r>
    <x v="19"/>
    <x v="2"/>
    <x v="58"/>
    <x v="0"/>
    <x v="1"/>
    <m/>
    <m/>
    <m/>
    <n v="0"/>
    <m/>
    <n v="0"/>
    <m/>
  </r>
  <r>
    <x v="19"/>
    <x v="2"/>
    <x v="58"/>
    <x v="1"/>
    <x v="8"/>
    <m/>
    <m/>
    <m/>
    <n v="0"/>
    <m/>
    <n v="0"/>
    <m/>
  </r>
  <r>
    <x v="19"/>
    <x v="2"/>
    <x v="58"/>
    <x v="6"/>
    <x v="2"/>
    <m/>
    <m/>
    <m/>
    <n v="0"/>
    <m/>
    <n v="0"/>
    <m/>
  </r>
  <r>
    <x v="19"/>
    <x v="2"/>
    <x v="58"/>
    <x v="4"/>
    <x v="14"/>
    <m/>
    <m/>
    <m/>
    <n v="0"/>
    <m/>
    <n v="0"/>
    <m/>
  </r>
  <r>
    <x v="19"/>
    <x v="2"/>
    <x v="112"/>
    <x v="2"/>
    <x v="9"/>
    <m/>
    <m/>
    <m/>
    <n v="0"/>
    <m/>
    <n v="0"/>
    <m/>
  </r>
  <r>
    <x v="19"/>
    <x v="2"/>
    <x v="112"/>
    <x v="0"/>
    <x v="1"/>
    <m/>
    <m/>
    <m/>
    <n v="0"/>
    <m/>
    <n v="0"/>
    <m/>
  </r>
  <r>
    <x v="19"/>
    <x v="2"/>
    <x v="112"/>
    <x v="1"/>
    <x v="8"/>
    <m/>
    <m/>
    <m/>
    <n v="0"/>
    <m/>
    <n v="0"/>
    <m/>
  </r>
  <r>
    <x v="19"/>
    <x v="2"/>
    <x v="112"/>
    <x v="6"/>
    <x v="2"/>
    <m/>
    <m/>
    <m/>
    <n v="0"/>
    <m/>
    <n v="0"/>
    <m/>
  </r>
  <r>
    <x v="19"/>
    <x v="2"/>
    <x v="112"/>
    <x v="4"/>
    <x v="14"/>
    <m/>
    <m/>
    <m/>
    <n v="0"/>
    <m/>
    <n v="0"/>
    <m/>
  </r>
  <r>
    <x v="19"/>
    <x v="2"/>
    <x v="120"/>
    <x v="2"/>
    <x v="9"/>
    <m/>
    <m/>
    <m/>
    <n v="0"/>
    <m/>
    <n v="0"/>
    <m/>
  </r>
  <r>
    <x v="19"/>
    <x v="2"/>
    <x v="120"/>
    <x v="0"/>
    <x v="1"/>
    <m/>
    <m/>
    <m/>
    <n v="0"/>
    <m/>
    <n v="0"/>
    <m/>
  </r>
  <r>
    <x v="19"/>
    <x v="2"/>
    <x v="120"/>
    <x v="1"/>
    <x v="8"/>
    <m/>
    <m/>
    <m/>
    <n v="0"/>
    <m/>
    <n v="0"/>
    <m/>
  </r>
  <r>
    <x v="19"/>
    <x v="2"/>
    <x v="120"/>
    <x v="6"/>
    <x v="2"/>
    <m/>
    <m/>
    <m/>
    <n v="0"/>
    <m/>
    <n v="0"/>
    <m/>
  </r>
  <r>
    <x v="19"/>
    <x v="2"/>
    <x v="120"/>
    <x v="4"/>
    <x v="14"/>
    <m/>
    <m/>
    <m/>
    <n v="0"/>
    <m/>
    <n v="0"/>
    <m/>
  </r>
  <r>
    <x v="19"/>
    <x v="2"/>
    <x v="11"/>
    <x v="2"/>
    <x v="9"/>
    <m/>
    <m/>
    <m/>
    <n v="0"/>
    <m/>
    <n v="0"/>
    <m/>
  </r>
  <r>
    <x v="19"/>
    <x v="2"/>
    <x v="11"/>
    <x v="0"/>
    <x v="1"/>
    <m/>
    <m/>
    <m/>
    <n v="0"/>
    <m/>
    <n v="0"/>
    <m/>
  </r>
  <r>
    <x v="19"/>
    <x v="2"/>
    <x v="11"/>
    <x v="1"/>
    <x v="8"/>
    <m/>
    <m/>
    <m/>
    <n v="0"/>
    <m/>
    <n v="0"/>
    <m/>
  </r>
  <r>
    <x v="19"/>
    <x v="2"/>
    <x v="11"/>
    <x v="6"/>
    <x v="2"/>
    <m/>
    <m/>
    <m/>
    <n v="0"/>
    <m/>
    <n v="0"/>
    <m/>
  </r>
  <r>
    <x v="19"/>
    <x v="2"/>
    <x v="11"/>
    <x v="4"/>
    <x v="14"/>
    <m/>
    <m/>
    <m/>
    <n v="0"/>
    <m/>
    <n v="0"/>
    <m/>
  </r>
  <r>
    <x v="19"/>
    <x v="2"/>
    <x v="4"/>
    <x v="2"/>
    <x v="9"/>
    <m/>
    <m/>
    <m/>
    <n v="116874"/>
    <m/>
    <n v="116874"/>
    <m/>
  </r>
  <r>
    <x v="19"/>
    <x v="2"/>
    <x v="4"/>
    <x v="0"/>
    <x v="1"/>
    <m/>
    <m/>
    <m/>
    <n v="813748"/>
    <m/>
    <n v="813748"/>
    <m/>
  </r>
  <r>
    <x v="19"/>
    <x v="2"/>
    <x v="4"/>
    <x v="1"/>
    <x v="8"/>
    <m/>
    <m/>
    <m/>
    <n v="970659"/>
    <m/>
    <n v="970659"/>
    <m/>
  </r>
  <r>
    <x v="19"/>
    <x v="2"/>
    <x v="4"/>
    <x v="6"/>
    <x v="2"/>
    <m/>
    <m/>
    <m/>
    <n v="0"/>
    <m/>
    <n v="0"/>
    <m/>
  </r>
  <r>
    <x v="19"/>
    <x v="2"/>
    <x v="4"/>
    <x v="4"/>
    <x v="14"/>
    <m/>
    <m/>
    <m/>
    <n v="0"/>
    <m/>
    <n v="0"/>
    <m/>
  </r>
  <r>
    <x v="19"/>
    <x v="2"/>
    <x v="59"/>
    <x v="2"/>
    <x v="9"/>
    <m/>
    <m/>
    <m/>
    <n v="105571"/>
    <m/>
    <n v="105571"/>
    <m/>
  </r>
  <r>
    <x v="19"/>
    <x v="2"/>
    <x v="59"/>
    <x v="0"/>
    <x v="1"/>
    <m/>
    <m/>
    <m/>
    <n v="294219"/>
    <m/>
    <n v="294219"/>
    <m/>
  </r>
  <r>
    <x v="19"/>
    <x v="2"/>
    <x v="59"/>
    <x v="1"/>
    <x v="8"/>
    <m/>
    <m/>
    <m/>
    <n v="216915"/>
    <m/>
    <n v="216915"/>
    <m/>
  </r>
  <r>
    <x v="19"/>
    <x v="2"/>
    <x v="59"/>
    <x v="6"/>
    <x v="2"/>
    <m/>
    <m/>
    <m/>
    <n v="0"/>
    <m/>
    <n v="0"/>
    <m/>
  </r>
  <r>
    <x v="19"/>
    <x v="2"/>
    <x v="59"/>
    <x v="4"/>
    <x v="14"/>
    <m/>
    <m/>
    <m/>
    <n v="0"/>
    <m/>
    <n v="0"/>
    <m/>
  </r>
  <r>
    <x v="19"/>
    <x v="2"/>
    <x v="86"/>
    <x v="2"/>
    <x v="9"/>
    <m/>
    <m/>
    <m/>
    <n v="0"/>
    <m/>
    <n v="0"/>
    <m/>
  </r>
  <r>
    <x v="19"/>
    <x v="2"/>
    <x v="86"/>
    <x v="0"/>
    <x v="1"/>
    <m/>
    <m/>
    <m/>
    <n v="0"/>
    <m/>
    <n v="0"/>
    <m/>
  </r>
  <r>
    <x v="19"/>
    <x v="2"/>
    <x v="86"/>
    <x v="1"/>
    <x v="8"/>
    <m/>
    <m/>
    <m/>
    <n v="0"/>
    <m/>
    <n v="0"/>
    <m/>
  </r>
  <r>
    <x v="19"/>
    <x v="2"/>
    <x v="86"/>
    <x v="6"/>
    <x v="2"/>
    <m/>
    <m/>
    <m/>
    <n v="0"/>
    <m/>
    <n v="0"/>
    <m/>
  </r>
  <r>
    <x v="19"/>
    <x v="2"/>
    <x v="86"/>
    <x v="4"/>
    <x v="14"/>
    <m/>
    <m/>
    <m/>
    <n v="0"/>
    <m/>
    <n v="0"/>
    <m/>
  </r>
  <r>
    <x v="19"/>
    <x v="2"/>
    <x v="43"/>
    <x v="2"/>
    <x v="9"/>
    <m/>
    <m/>
    <m/>
    <n v="0"/>
    <m/>
    <n v="0"/>
    <m/>
  </r>
  <r>
    <x v="19"/>
    <x v="2"/>
    <x v="43"/>
    <x v="0"/>
    <x v="1"/>
    <m/>
    <m/>
    <m/>
    <n v="0"/>
    <m/>
    <n v="0"/>
    <m/>
  </r>
  <r>
    <x v="19"/>
    <x v="2"/>
    <x v="43"/>
    <x v="1"/>
    <x v="8"/>
    <m/>
    <m/>
    <m/>
    <n v="0"/>
    <m/>
    <n v="0"/>
    <m/>
  </r>
  <r>
    <x v="19"/>
    <x v="2"/>
    <x v="43"/>
    <x v="6"/>
    <x v="2"/>
    <m/>
    <m/>
    <m/>
    <n v="0"/>
    <m/>
    <n v="0"/>
    <m/>
  </r>
  <r>
    <x v="19"/>
    <x v="2"/>
    <x v="43"/>
    <x v="4"/>
    <x v="14"/>
    <m/>
    <m/>
    <m/>
    <n v="0"/>
    <m/>
    <n v="0"/>
    <m/>
  </r>
  <r>
    <x v="19"/>
    <x v="2"/>
    <x v="81"/>
    <x v="2"/>
    <x v="9"/>
    <m/>
    <m/>
    <m/>
    <n v="0"/>
    <m/>
    <n v="0"/>
    <m/>
  </r>
  <r>
    <x v="19"/>
    <x v="2"/>
    <x v="81"/>
    <x v="0"/>
    <x v="1"/>
    <m/>
    <m/>
    <m/>
    <n v="0"/>
    <m/>
    <n v="0"/>
    <m/>
  </r>
  <r>
    <x v="19"/>
    <x v="2"/>
    <x v="81"/>
    <x v="1"/>
    <x v="8"/>
    <m/>
    <m/>
    <m/>
    <n v="0"/>
    <m/>
    <n v="0"/>
    <m/>
  </r>
  <r>
    <x v="19"/>
    <x v="2"/>
    <x v="81"/>
    <x v="6"/>
    <x v="2"/>
    <m/>
    <m/>
    <m/>
    <n v="0"/>
    <m/>
    <n v="0"/>
    <m/>
  </r>
  <r>
    <x v="19"/>
    <x v="2"/>
    <x v="81"/>
    <x v="4"/>
    <x v="14"/>
    <m/>
    <m/>
    <m/>
    <n v="0"/>
    <m/>
    <n v="0"/>
    <m/>
  </r>
  <r>
    <x v="19"/>
    <x v="2"/>
    <x v="26"/>
    <x v="2"/>
    <x v="9"/>
    <m/>
    <m/>
    <m/>
    <n v="0"/>
    <m/>
    <n v="0"/>
    <m/>
  </r>
  <r>
    <x v="19"/>
    <x v="2"/>
    <x v="26"/>
    <x v="0"/>
    <x v="1"/>
    <m/>
    <m/>
    <m/>
    <n v="284242"/>
    <m/>
    <n v="284242"/>
    <m/>
  </r>
  <r>
    <x v="19"/>
    <x v="2"/>
    <x v="26"/>
    <x v="1"/>
    <x v="8"/>
    <m/>
    <m/>
    <m/>
    <n v="162612"/>
    <m/>
    <n v="162612"/>
    <m/>
  </r>
  <r>
    <x v="19"/>
    <x v="2"/>
    <x v="26"/>
    <x v="6"/>
    <x v="2"/>
    <m/>
    <m/>
    <m/>
    <n v="0"/>
    <m/>
    <n v="0"/>
    <m/>
  </r>
  <r>
    <x v="19"/>
    <x v="2"/>
    <x v="26"/>
    <x v="4"/>
    <x v="14"/>
    <m/>
    <m/>
    <m/>
    <n v="0"/>
    <m/>
    <n v="0"/>
    <m/>
  </r>
  <r>
    <x v="19"/>
    <x v="2"/>
    <x v="29"/>
    <x v="2"/>
    <x v="9"/>
    <m/>
    <m/>
    <m/>
    <n v="30331"/>
    <m/>
    <n v="30331"/>
    <m/>
  </r>
  <r>
    <x v="19"/>
    <x v="2"/>
    <x v="29"/>
    <x v="0"/>
    <x v="1"/>
    <m/>
    <m/>
    <m/>
    <n v="179165"/>
    <m/>
    <n v="179165"/>
    <m/>
  </r>
  <r>
    <x v="19"/>
    <x v="2"/>
    <x v="29"/>
    <x v="1"/>
    <x v="8"/>
    <m/>
    <m/>
    <m/>
    <n v="228017"/>
    <m/>
    <n v="228017"/>
    <m/>
  </r>
  <r>
    <x v="19"/>
    <x v="2"/>
    <x v="29"/>
    <x v="6"/>
    <x v="2"/>
    <m/>
    <m/>
    <m/>
    <n v="0"/>
    <m/>
    <n v="0"/>
    <m/>
  </r>
  <r>
    <x v="19"/>
    <x v="2"/>
    <x v="29"/>
    <x v="4"/>
    <x v="14"/>
    <m/>
    <m/>
    <m/>
    <n v="0"/>
    <m/>
    <n v="0"/>
    <m/>
  </r>
  <r>
    <x v="19"/>
    <x v="2"/>
    <x v="122"/>
    <x v="2"/>
    <x v="9"/>
    <m/>
    <m/>
    <m/>
    <n v="0"/>
    <m/>
    <n v="0"/>
    <m/>
  </r>
  <r>
    <x v="19"/>
    <x v="2"/>
    <x v="122"/>
    <x v="0"/>
    <x v="1"/>
    <m/>
    <m/>
    <m/>
    <n v="0"/>
    <m/>
    <n v="0"/>
    <m/>
  </r>
  <r>
    <x v="19"/>
    <x v="2"/>
    <x v="122"/>
    <x v="1"/>
    <x v="8"/>
    <m/>
    <m/>
    <m/>
    <n v="0"/>
    <m/>
    <n v="0"/>
    <m/>
  </r>
  <r>
    <x v="19"/>
    <x v="2"/>
    <x v="122"/>
    <x v="6"/>
    <x v="2"/>
    <m/>
    <m/>
    <m/>
    <n v="0"/>
    <m/>
    <n v="0"/>
    <m/>
  </r>
  <r>
    <x v="19"/>
    <x v="2"/>
    <x v="122"/>
    <x v="4"/>
    <x v="14"/>
    <m/>
    <m/>
    <m/>
    <n v="0"/>
    <m/>
    <n v="0"/>
    <m/>
  </r>
  <r>
    <x v="19"/>
    <x v="3"/>
    <x v="97"/>
    <x v="2"/>
    <x v="9"/>
    <m/>
    <m/>
    <m/>
    <n v="89422"/>
    <m/>
    <n v="89422"/>
    <m/>
  </r>
  <r>
    <x v="19"/>
    <x v="3"/>
    <x v="97"/>
    <x v="0"/>
    <x v="1"/>
    <m/>
    <m/>
    <m/>
    <n v="0"/>
    <m/>
    <n v="0"/>
    <m/>
  </r>
  <r>
    <x v="19"/>
    <x v="3"/>
    <x v="97"/>
    <x v="1"/>
    <x v="8"/>
    <m/>
    <m/>
    <m/>
    <n v="0"/>
    <m/>
    <n v="0"/>
    <m/>
  </r>
  <r>
    <x v="19"/>
    <x v="3"/>
    <x v="97"/>
    <x v="6"/>
    <x v="2"/>
    <m/>
    <m/>
    <m/>
    <n v="0"/>
    <m/>
    <n v="0"/>
    <m/>
  </r>
  <r>
    <x v="19"/>
    <x v="3"/>
    <x v="97"/>
    <x v="4"/>
    <x v="14"/>
    <m/>
    <m/>
    <m/>
    <n v="0"/>
    <m/>
    <n v="0"/>
    <m/>
  </r>
  <r>
    <x v="19"/>
    <x v="3"/>
    <x v="55"/>
    <x v="2"/>
    <x v="9"/>
    <m/>
    <m/>
    <m/>
    <n v="0"/>
    <m/>
    <n v="0"/>
    <m/>
  </r>
  <r>
    <x v="19"/>
    <x v="3"/>
    <x v="55"/>
    <x v="0"/>
    <x v="1"/>
    <m/>
    <m/>
    <m/>
    <n v="0"/>
    <m/>
    <n v="0"/>
    <m/>
  </r>
  <r>
    <x v="19"/>
    <x v="3"/>
    <x v="55"/>
    <x v="1"/>
    <x v="8"/>
    <m/>
    <m/>
    <m/>
    <n v="0"/>
    <m/>
    <n v="0"/>
    <m/>
  </r>
  <r>
    <x v="19"/>
    <x v="3"/>
    <x v="55"/>
    <x v="6"/>
    <x v="2"/>
    <m/>
    <m/>
    <m/>
    <n v="0"/>
    <m/>
    <n v="0"/>
    <m/>
  </r>
  <r>
    <x v="19"/>
    <x v="3"/>
    <x v="55"/>
    <x v="4"/>
    <x v="14"/>
    <m/>
    <m/>
    <m/>
    <n v="0"/>
    <m/>
    <n v="0"/>
    <m/>
  </r>
  <r>
    <x v="19"/>
    <x v="3"/>
    <x v="16"/>
    <x v="2"/>
    <x v="9"/>
    <m/>
    <m/>
    <m/>
    <n v="483345"/>
    <m/>
    <n v="483345"/>
    <m/>
  </r>
  <r>
    <x v="19"/>
    <x v="3"/>
    <x v="16"/>
    <x v="0"/>
    <x v="1"/>
    <m/>
    <m/>
    <m/>
    <n v="138097"/>
    <m/>
    <n v="138097"/>
    <m/>
  </r>
  <r>
    <x v="19"/>
    <x v="3"/>
    <x v="16"/>
    <x v="1"/>
    <x v="8"/>
    <m/>
    <m/>
    <m/>
    <n v="0"/>
    <m/>
    <n v="0"/>
    <m/>
  </r>
  <r>
    <x v="19"/>
    <x v="3"/>
    <x v="16"/>
    <x v="6"/>
    <x v="2"/>
    <m/>
    <m/>
    <m/>
    <n v="0"/>
    <m/>
    <n v="0"/>
    <m/>
  </r>
  <r>
    <x v="19"/>
    <x v="3"/>
    <x v="16"/>
    <x v="4"/>
    <x v="14"/>
    <m/>
    <m/>
    <m/>
    <n v="0"/>
    <m/>
    <n v="0"/>
    <m/>
  </r>
  <r>
    <x v="19"/>
    <x v="3"/>
    <x v="74"/>
    <x v="2"/>
    <x v="9"/>
    <m/>
    <m/>
    <m/>
    <n v="0"/>
    <m/>
    <n v="0"/>
    <m/>
  </r>
  <r>
    <x v="19"/>
    <x v="3"/>
    <x v="74"/>
    <x v="0"/>
    <x v="1"/>
    <m/>
    <m/>
    <m/>
    <n v="0"/>
    <m/>
    <n v="0"/>
    <m/>
  </r>
  <r>
    <x v="19"/>
    <x v="3"/>
    <x v="74"/>
    <x v="1"/>
    <x v="8"/>
    <m/>
    <m/>
    <m/>
    <n v="0"/>
    <m/>
    <n v="0"/>
    <m/>
  </r>
  <r>
    <x v="19"/>
    <x v="3"/>
    <x v="74"/>
    <x v="6"/>
    <x v="2"/>
    <m/>
    <m/>
    <m/>
    <n v="0"/>
    <m/>
    <n v="0"/>
    <m/>
  </r>
  <r>
    <x v="19"/>
    <x v="3"/>
    <x v="74"/>
    <x v="4"/>
    <x v="14"/>
    <m/>
    <m/>
    <m/>
    <n v="0"/>
    <m/>
    <n v="0"/>
    <m/>
  </r>
  <r>
    <x v="19"/>
    <x v="3"/>
    <x v="63"/>
    <x v="2"/>
    <x v="9"/>
    <m/>
    <m/>
    <m/>
    <n v="0"/>
    <m/>
    <n v="0"/>
    <m/>
  </r>
  <r>
    <x v="19"/>
    <x v="3"/>
    <x v="63"/>
    <x v="0"/>
    <x v="1"/>
    <m/>
    <m/>
    <m/>
    <n v="0"/>
    <m/>
    <n v="0"/>
    <m/>
  </r>
  <r>
    <x v="19"/>
    <x v="3"/>
    <x v="63"/>
    <x v="1"/>
    <x v="8"/>
    <m/>
    <m/>
    <m/>
    <n v="0"/>
    <m/>
    <n v="0"/>
    <m/>
  </r>
  <r>
    <x v="19"/>
    <x v="3"/>
    <x v="63"/>
    <x v="6"/>
    <x v="2"/>
    <m/>
    <m/>
    <m/>
    <n v="0"/>
    <m/>
    <n v="0"/>
    <m/>
  </r>
  <r>
    <x v="19"/>
    <x v="3"/>
    <x v="63"/>
    <x v="4"/>
    <x v="14"/>
    <m/>
    <m/>
    <m/>
    <n v="0"/>
    <m/>
    <n v="0"/>
    <m/>
  </r>
  <r>
    <x v="19"/>
    <x v="3"/>
    <x v="38"/>
    <x v="2"/>
    <x v="9"/>
    <m/>
    <m/>
    <m/>
    <n v="844147"/>
    <m/>
    <n v="844147"/>
    <m/>
  </r>
  <r>
    <x v="19"/>
    <x v="3"/>
    <x v="38"/>
    <x v="0"/>
    <x v="1"/>
    <m/>
    <m/>
    <m/>
    <n v="0"/>
    <m/>
    <n v="0"/>
    <m/>
  </r>
  <r>
    <x v="19"/>
    <x v="3"/>
    <x v="38"/>
    <x v="1"/>
    <x v="8"/>
    <m/>
    <m/>
    <m/>
    <n v="0"/>
    <m/>
    <n v="0"/>
    <m/>
  </r>
  <r>
    <x v="19"/>
    <x v="3"/>
    <x v="38"/>
    <x v="6"/>
    <x v="2"/>
    <m/>
    <m/>
    <m/>
    <n v="0"/>
    <m/>
    <n v="0"/>
    <m/>
  </r>
  <r>
    <x v="19"/>
    <x v="3"/>
    <x v="38"/>
    <x v="4"/>
    <x v="14"/>
    <m/>
    <m/>
    <m/>
    <n v="0"/>
    <m/>
    <n v="0"/>
    <m/>
  </r>
  <r>
    <x v="19"/>
    <x v="3"/>
    <x v="42"/>
    <x v="2"/>
    <x v="9"/>
    <m/>
    <m/>
    <m/>
    <n v="183985"/>
    <m/>
    <n v="183985"/>
    <m/>
  </r>
  <r>
    <x v="19"/>
    <x v="3"/>
    <x v="42"/>
    <x v="0"/>
    <x v="1"/>
    <m/>
    <m/>
    <m/>
    <n v="0"/>
    <m/>
    <n v="0"/>
    <m/>
  </r>
  <r>
    <x v="19"/>
    <x v="3"/>
    <x v="42"/>
    <x v="1"/>
    <x v="8"/>
    <m/>
    <m/>
    <m/>
    <n v="0"/>
    <m/>
    <n v="0"/>
    <m/>
  </r>
  <r>
    <x v="19"/>
    <x v="3"/>
    <x v="42"/>
    <x v="6"/>
    <x v="2"/>
    <m/>
    <m/>
    <m/>
    <n v="0"/>
    <m/>
    <n v="0"/>
    <m/>
  </r>
  <r>
    <x v="19"/>
    <x v="3"/>
    <x v="42"/>
    <x v="4"/>
    <x v="14"/>
    <m/>
    <m/>
    <m/>
    <n v="0"/>
    <m/>
    <n v="0"/>
    <m/>
  </r>
  <r>
    <x v="19"/>
    <x v="3"/>
    <x v="104"/>
    <x v="2"/>
    <x v="9"/>
    <m/>
    <m/>
    <m/>
    <n v="0"/>
    <m/>
    <n v="0"/>
    <m/>
  </r>
  <r>
    <x v="19"/>
    <x v="3"/>
    <x v="104"/>
    <x v="0"/>
    <x v="1"/>
    <m/>
    <m/>
    <m/>
    <n v="0"/>
    <m/>
    <n v="0"/>
    <m/>
  </r>
  <r>
    <x v="19"/>
    <x v="3"/>
    <x v="104"/>
    <x v="1"/>
    <x v="8"/>
    <m/>
    <m/>
    <m/>
    <n v="0"/>
    <m/>
    <n v="0"/>
    <m/>
  </r>
  <r>
    <x v="19"/>
    <x v="3"/>
    <x v="104"/>
    <x v="6"/>
    <x v="2"/>
    <m/>
    <m/>
    <m/>
    <n v="0"/>
    <m/>
    <n v="0"/>
    <m/>
  </r>
  <r>
    <x v="19"/>
    <x v="3"/>
    <x v="104"/>
    <x v="4"/>
    <x v="14"/>
    <m/>
    <m/>
    <m/>
    <n v="0"/>
    <m/>
    <n v="0"/>
    <m/>
  </r>
  <r>
    <x v="19"/>
    <x v="3"/>
    <x v="111"/>
    <x v="2"/>
    <x v="9"/>
    <m/>
    <m/>
    <m/>
    <n v="0"/>
    <m/>
    <n v="0"/>
    <m/>
  </r>
  <r>
    <x v="19"/>
    <x v="3"/>
    <x v="111"/>
    <x v="0"/>
    <x v="1"/>
    <m/>
    <m/>
    <m/>
    <n v="0"/>
    <m/>
    <n v="0"/>
    <m/>
  </r>
  <r>
    <x v="19"/>
    <x v="3"/>
    <x v="111"/>
    <x v="1"/>
    <x v="8"/>
    <m/>
    <m/>
    <m/>
    <n v="120308"/>
    <m/>
    <n v="120308"/>
    <m/>
  </r>
  <r>
    <x v="19"/>
    <x v="3"/>
    <x v="111"/>
    <x v="6"/>
    <x v="2"/>
    <m/>
    <m/>
    <m/>
    <n v="0"/>
    <m/>
    <n v="0"/>
    <m/>
  </r>
  <r>
    <x v="19"/>
    <x v="3"/>
    <x v="111"/>
    <x v="4"/>
    <x v="14"/>
    <m/>
    <m/>
    <m/>
    <n v="0"/>
    <m/>
    <n v="0"/>
    <m/>
  </r>
  <r>
    <x v="19"/>
    <x v="3"/>
    <x v="134"/>
    <x v="2"/>
    <x v="9"/>
    <m/>
    <m/>
    <m/>
    <n v="0"/>
    <m/>
    <n v="0"/>
    <m/>
  </r>
  <r>
    <x v="19"/>
    <x v="3"/>
    <x v="134"/>
    <x v="0"/>
    <x v="1"/>
    <m/>
    <m/>
    <m/>
    <n v="0"/>
    <m/>
    <n v="0"/>
    <m/>
  </r>
  <r>
    <x v="19"/>
    <x v="3"/>
    <x v="134"/>
    <x v="1"/>
    <x v="8"/>
    <m/>
    <m/>
    <m/>
    <n v="0"/>
    <m/>
    <n v="0"/>
    <m/>
  </r>
  <r>
    <x v="19"/>
    <x v="3"/>
    <x v="134"/>
    <x v="6"/>
    <x v="2"/>
    <m/>
    <m/>
    <m/>
    <n v="0"/>
    <m/>
    <n v="0"/>
    <m/>
  </r>
  <r>
    <x v="19"/>
    <x v="3"/>
    <x v="134"/>
    <x v="4"/>
    <x v="14"/>
    <m/>
    <m/>
    <m/>
    <n v="0"/>
    <m/>
    <n v="0"/>
    <m/>
  </r>
  <r>
    <x v="19"/>
    <x v="3"/>
    <x v="183"/>
    <x v="2"/>
    <x v="9"/>
    <m/>
    <m/>
    <m/>
    <n v="0"/>
    <m/>
    <n v="0"/>
    <m/>
  </r>
  <r>
    <x v="19"/>
    <x v="3"/>
    <x v="183"/>
    <x v="0"/>
    <x v="1"/>
    <m/>
    <m/>
    <m/>
    <n v="0"/>
    <m/>
    <n v="0"/>
    <m/>
  </r>
  <r>
    <x v="19"/>
    <x v="3"/>
    <x v="183"/>
    <x v="1"/>
    <x v="8"/>
    <m/>
    <m/>
    <m/>
    <n v="0"/>
    <m/>
    <n v="0"/>
    <m/>
  </r>
  <r>
    <x v="19"/>
    <x v="3"/>
    <x v="183"/>
    <x v="6"/>
    <x v="2"/>
    <m/>
    <m/>
    <m/>
    <n v="0"/>
    <m/>
    <n v="0"/>
    <m/>
  </r>
  <r>
    <x v="19"/>
    <x v="3"/>
    <x v="183"/>
    <x v="4"/>
    <x v="14"/>
    <m/>
    <m/>
    <m/>
    <n v="0"/>
    <m/>
    <n v="0"/>
    <m/>
  </r>
  <r>
    <x v="19"/>
    <x v="3"/>
    <x v="51"/>
    <x v="2"/>
    <x v="9"/>
    <m/>
    <m/>
    <m/>
    <n v="0"/>
    <m/>
    <n v="0"/>
    <m/>
  </r>
  <r>
    <x v="19"/>
    <x v="3"/>
    <x v="51"/>
    <x v="0"/>
    <x v="1"/>
    <m/>
    <m/>
    <m/>
    <n v="0"/>
    <m/>
    <n v="0"/>
    <m/>
  </r>
  <r>
    <x v="19"/>
    <x v="3"/>
    <x v="51"/>
    <x v="1"/>
    <x v="8"/>
    <m/>
    <m/>
    <m/>
    <n v="0"/>
    <m/>
    <n v="0"/>
    <m/>
  </r>
  <r>
    <x v="19"/>
    <x v="3"/>
    <x v="51"/>
    <x v="6"/>
    <x v="2"/>
    <m/>
    <m/>
    <m/>
    <n v="0"/>
    <m/>
    <n v="0"/>
    <m/>
  </r>
  <r>
    <x v="19"/>
    <x v="3"/>
    <x v="51"/>
    <x v="4"/>
    <x v="14"/>
    <m/>
    <m/>
    <m/>
    <n v="0"/>
    <m/>
    <n v="0"/>
    <m/>
  </r>
  <r>
    <x v="19"/>
    <x v="3"/>
    <x v="98"/>
    <x v="2"/>
    <x v="9"/>
    <m/>
    <m/>
    <m/>
    <n v="0"/>
    <m/>
    <n v="0"/>
    <m/>
  </r>
  <r>
    <x v="19"/>
    <x v="3"/>
    <x v="98"/>
    <x v="0"/>
    <x v="1"/>
    <m/>
    <m/>
    <m/>
    <n v="0"/>
    <m/>
    <n v="0"/>
    <m/>
  </r>
  <r>
    <x v="19"/>
    <x v="3"/>
    <x v="98"/>
    <x v="1"/>
    <x v="8"/>
    <m/>
    <m/>
    <m/>
    <n v="0"/>
    <m/>
    <n v="0"/>
    <m/>
  </r>
  <r>
    <x v="19"/>
    <x v="3"/>
    <x v="98"/>
    <x v="6"/>
    <x v="2"/>
    <m/>
    <m/>
    <m/>
    <n v="0"/>
    <m/>
    <n v="0"/>
    <m/>
  </r>
  <r>
    <x v="19"/>
    <x v="3"/>
    <x v="98"/>
    <x v="4"/>
    <x v="14"/>
    <m/>
    <m/>
    <m/>
    <n v="0"/>
    <m/>
    <n v="0"/>
    <m/>
  </r>
  <r>
    <x v="19"/>
    <x v="3"/>
    <x v="119"/>
    <x v="2"/>
    <x v="9"/>
    <m/>
    <m/>
    <m/>
    <n v="0"/>
    <m/>
    <n v="0"/>
    <m/>
  </r>
  <r>
    <x v="19"/>
    <x v="3"/>
    <x v="119"/>
    <x v="0"/>
    <x v="1"/>
    <m/>
    <m/>
    <m/>
    <n v="0"/>
    <m/>
    <n v="0"/>
    <m/>
  </r>
  <r>
    <x v="19"/>
    <x v="3"/>
    <x v="119"/>
    <x v="1"/>
    <x v="8"/>
    <m/>
    <m/>
    <m/>
    <n v="0"/>
    <m/>
    <n v="0"/>
    <m/>
  </r>
  <r>
    <x v="19"/>
    <x v="3"/>
    <x v="119"/>
    <x v="6"/>
    <x v="2"/>
    <m/>
    <m/>
    <m/>
    <n v="0"/>
    <m/>
    <n v="0"/>
    <m/>
  </r>
  <r>
    <x v="19"/>
    <x v="3"/>
    <x v="119"/>
    <x v="4"/>
    <x v="14"/>
    <m/>
    <m/>
    <m/>
    <n v="0"/>
    <m/>
    <n v="0"/>
    <m/>
  </r>
  <r>
    <x v="19"/>
    <x v="3"/>
    <x v="190"/>
    <x v="2"/>
    <x v="9"/>
    <m/>
    <m/>
    <m/>
    <n v="0"/>
    <m/>
    <n v="0"/>
    <m/>
  </r>
  <r>
    <x v="19"/>
    <x v="3"/>
    <x v="190"/>
    <x v="0"/>
    <x v="1"/>
    <m/>
    <m/>
    <m/>
    <n v="0"/>
    <m/>
    <n v="0"/>
    <m/>
  </r>
  <r>
    <x v="19"/>
    <x v="3"/>
    <x v="190"/>
    <x v="1"/>
    <x v="8"/>
    <m/>
    <m/>
    <m/>
    <n v="0"/>
    <m/>
    <n v="0"/>
    <m/>
  </r>
  <r>
    <x v="19"/>
    <x v="3"/>
    <x v="190"/>
    <x v="6"/>
    <x v="2"/>
    <m/>
    <m/>
    <m/>
    <n v="0"/>
    <m/>
    <n v="0"/>
    <m/>
  </r>
  <r>
    <x v="19"/>
    <x v="3"/>
    <x v="190"/>
    <x v="4"/>
    <x v="14"/>
    <m/>
    <m/>
    <m/>
    <n v="0"/>
    <m/>
    <n v="0"/>
    <m/>
  </r>
  <r>
    <x v="19"/>
    <x v="1"/>
    <x v="23"/>
    <x v="2"/>
    <x v="9"/>
    <m/>
    <m/>
    <m/>
    <n v="0"/>
    <m/>
    <n v="0"/>
    <m/>
  </r>
  <r>
    <x v="19"/>
    <x v="1"/>
    <x v="23"/>
    <x v="0"/>
    <x v="1"/>
    <m/>
    <m/>
    <m/>
    <n v="146079"/>
    <m/>
    <n v="146079"/>
    <m/>
  </r>
  <r>
    <x v="19"/>
    <x v="1"/>
    <x v="23"/>
    <x v="1"/>
    <x v="8"/>
    <m/>
    <m/>
    <m/>
    <n v="453694"/>
    <m/>
    <n v="453694"/>
    <m/>
  </r>
  <r>
    <x v="19"/>
    <x v="1"/>
    <x v="23"/>
    <x v="6"/>
    <x v="2"/>
    <m/>
    <m/>
    <m/>
    <n v="0"/>
    <m/>
    <n v="0"/>
    <m/>
  </r>
  <r>
    <x v="19"/>
    <x v="1"/>
    <x v="23"/>
    <x v="4"/>
    <x v="14"/>
    <m/>
    <m/>
    <m/>
    <n v="0"/>
    <m/>
    <n v="0"/>
    <m/>
  </r>
  <r>
    <x v="19"/>
    <x v="1"/>
    <x v="24"/>
    <x v="2"/>
    <x v="9"/>
    <m/>
    <m/>
    <m/>
    <n v="0"/>
    <m/>
    <n v="0"/>
    <m/>
  </r>
  <r>
    <x v="19"/>
    <x v="1"/>
    <x v="24"/>
    <x v="0"/>
    <x v="1"/>
    <m/>
    <m/>
    <m/>
    <n v="738391"/>
    <m/>
    <n v="738391"/>
    <m/>
  </r>
  <r>
    <x v="19"/>
    <x v="1"/>
    <x v="24"/>
    <x v="1"/>
    <x v="8"/>
    <m/>
    <m/>
    <m/>
    <n v="68990"/>
    <m/>
    <n v="68990"/>
    <m/>
  </r>
  <r>
    <x v="19"/>
    <x v="1"/>
    <x v="24"/>
    <x v="6"/>
    <x v="2"/>
    <m/>
    <m/>
    <m/>
    <n v="0"/>
    <m/>
    <n v="0"/>
    <m/>
  </r>
  <r>
    <x v="19"/>
    <x v="1"/>
    <x v="24"/>
    <x v="4"/>
    <x v="14"/>
    <m/>
    <m/>
    <m/>
    <n v="0"/>
    <m/>
    <n v="0"/>
    <m/>
  </r>
  <r>
    <x v="19"/>
    <x v="1"/>
    <x v="79"/>
    <x v="2"/>
    <x v="9"/>
    <m/>
    <m/>
    <m/>
    <n v="0"/>
    <m/>
    <n v="0"/>
    <m/>
  </r>
  <r>
    <x v="19"/>
    <x v="1"/>
    <x v="79"/>
    <x v="0"/>
    <x v="1"/>
    <m/>
    <m/>
    <m/>
    <n v="86735"/>
    <m/>
    <n v="86735"/>
    <m/>
  </r>
  <r>
    <x v="19"/>
    <x v="1"/>
    <x v="79"/>
    <x v="1"/>
    <x v="8"/>
    <m/>
    <m/>
    <m/>
    <n v="54932"/>
    <m/>
    <n v="54932"/>
    <m/>
  </r>
  <r>
    <x v="19"/>
    <x v="1"/>
    <x v="79"/>
    <x v="6"/>
    <x v="2"/>
    <m/>
    <m/>
    <m/>
    <n v="0"/>
    <m/>
    <n v="0"/>
    <m/>
  </r>
  <r>
    <x v="19"/>
    <x v="1"/>
    <x v="79"/>
    <x v="4"/>
    <x v="14"/>
    <m/>
    <m/>
    <m/>
    <n v="0"/>
    <m/>
    <n v="0"/>
    <m/>
  </r>
  <r>
    <x v="19"/>
    <x v="1"/>
    <x v="41"/>
    <x v="2"/>
    <x v="9"/>
    <m/>
    <m/>
    <m/>
    <n v="27501"/>
    <m/>
    <n v="27501"/>
    <m/>
  </r>
  <r>
    <x v="19"/>
    <x v="1"/>
    <x v="41"/>
    <x v="0"/>
    <x v="1"/>
    <m/>
    <m/>
    <m/>
    <n v="287963"/>
    <m/>
    <n v="287963"/>
    <m/>
  </r>
  <r>
    <x v="19"/>
    <x v="1"/>
    <x v="41"/>
    <x v="1"/>
    <x v="8"/>
    <m/>
    <m/>
    <m/>
    <n v="0"/>
    <m/>
    <n v="0"/>
    <m/>
  </r>
  <r>
    <x v="19"/>
    <x v="1"/>
    <x v="41"/>
    <x v="6"/>
    <x v="2"/>
    <m/>
    <m/>
    <m/>
    <n v="0"/>
    <m/>
    <n v="0"/>
    <m/>
  </r>
  <r>
    <x v="19"/>
    <x v="1"/>
    <x v="41"/>
    <x v="4"/>
    <x v="14"/>
    <m/>
    <m/>
    <m/>
    <n v="0"/>
    <m/>
    <n v="0"/>
    <m/>
  </r>
  <r>
    <x v="19"/>
    <x v="1"/>
    <x v="2"/>
    <x v="2"/>
    <x v="9"/>
    <m/>
    <m/>
    <m/>
    <n v="1680550"/>
    <m/>
    <n v="1680550"/>
    <m/>
  </r>
  <r>
    <x v="19"/>
    <x v="1"/>
    <x v="2"/>
    <x v="0"/>
    <x v="1"/>
    <m/>
    <m/>
    <m/>
    <n v="2961654"/>
    <m/>
    <n v="2961654"/>
    <m/>
  </r>
  <r>
    <x v="19"/>
    <x v="1"/>
    <x v="2"/>
    <x v="1"/>
    <x v="8"/>
    <m/>
    <m/>
    <m/>
    <n v="464602"/>
    <m/>
    <n v="464602"/>
    <m/>
  </r>
  <r>
    <x v="19"/>
    <x v="1"/>
    <x v="2"/>
    <x v="6"/>
    <x v="2"/>
    <m/>
    <m/>
    <m/>
    <n v="0"/>
    <m/>
    <n v="0"/>
    <m/>
  </r>
  <r>
    <x v="19"/>
    <x v="1"/>
    <x v="2"/>
    <x v="4"/>
    <x v="14"/>
    <m/>
    <m/>
    <m/>
    <n v="0"/>
    <m/>
    <n v="0"/>
    <m/>
  </r>
  <r>
    <x v="19"/>
    <x v="1"/>
    <x v="21"/>
    <x v="2"/>
    <x v="9"/>
    <m/>
    <m/>
    <m/>
    <n v="0"/>
    <m/>
    <n v="0"/>
    <m/>
  </r>
  <r>
    <x v="19"/>
    <x v="1"/>
    <x v="21"/>
    <x v="0"/>
    <x v="1"/>
    <m/>
    <m/>
    <m/>
    <n v="2211951"/>
    <m/>
    <n v="2211951"/>
    <m/>
  </r>
  <r>
    <x v="19"/>
    <x v="1"/>
    <x v="21"/>
    <x v="1"/>
    <x v="8"/>
    <m/>
    <m/>
    <m/>
    <n v="425294"/>
    <m/>
    <n v="425294"/>
    <m/>
  </r>
  <r>
    <x v="19"/>
    <x v="1"/>
    <x v="21"/>
    <x v="6"/>
    <x v="2"/>
    <m/>
    <m/>
    <m/>
    <n v="18764"/>
    <m/>
    <n v="18764"/>
    <m/>
  </r>
  <r>
    <x v="19"/>
    <x v="1"/>
    <x v="21"/>
    <x v="4"/>
    <x v="14"/>
    <m/>
    <m/>
    <m/>
    <n v="0"/>
    <m/>
    <n v="0"/>
    <m/>
  </r>
  <r>
    <x v="19"/>
    <x v="1"/>
    <x v="5"/>
    <x v="2"/>
    <x v="9"/>
    <m/>
    <m/>
    <m/>
    <n v="198467"/>
    <m/>
    <n v="198467"/>
    <m/>
  </r>
  <r>
    <x v="19"/>
    <x v="1"/>
    <x v="5"/>
    <x v="0"/>
    <x v="1"/>
    <m/>
    <m/>
    <m/>
    <n v="651253"/>
    <m/>
    <n v="651253"/>
    <m/>
  </r>
  <r>
    <x v="19"/>
    <x v="1"/>
    <x v="5"/>
    <x v="1"/>
    <x v="8"/>
    <m/>
    <m/>
    <m/>
    <n v="78870"/>
    <m/>
    <n v="78870"/>
    <m/>
  </r>
  <r>
    <x v="19"/>
    <x v="1"/>
    <x v="5"/>
    <x v="6"/>
    <x v="2"/>
    <m/>
    <m/>
    <m/>
    <n v="0"/>
    <m/>
    <n v="0"/>
    <m/>
  </r>
  <r>
    <x v="19"/>
    <x v="1"/>
    <x v="5"/>
    <x v="4"/>
    <x v="14"/>
    <m/>
    <m/>
    <m/>
    <n v="0"/>
    <m/>
    <n v="0"/>
    <m/>
  </r>
  <r>
    <x v="19"/>
    <x v="1"/>
    <x v="37"/>
    <x v="2"/>
    <x v="9"/>
    <m/>
    <m/>
    <m/>
    <n v="0"/>
    <m/>
    <n v="0"/>
    <m/>
  </r>
  <r>
    <x v="19"/>
    <x v="1"/>
    <x v="37"/>
    <x v="0"/>
    <x v="1"/>
    <m/>
    <m/>
    <m/>
    <n v="0"/>
    <m/>
    <n v="0"/>
    <m/>
  </r>
  <r>
    <x v="19"/>
    <x v="1"/>
    <x v="37"/>
    <x v="1"/>
    <x v="8"/>
    <m/>
    <m/>
    <m/>
    <n v="406611"/>
    <m/>
    <n v="406611"/>
    <m/>
  </r>
  <r>
    <x v="19"/>
    <x v="1"/>
    <x v="37"/>
    <x v="6"/>
    <x v="2"/>
    <m/>
    <m/>
    <m/>
    <n v="0"/>
    <m/>
    <n v="0"/>
    <m/>
  </r>
  <r>
    <x v="19"/>
    <x v="1"/>
    <x v="37"/>
    <x v="4"/>
    <x v="14"/>
    <m/>
    <m/>
    <m/>
    <n v="0"/>
    <m/>
    <n v="0"/>
    <m/>
  </r>
  <r>
    <x v="19"/>
    <x v="1"/>
    <x v="19"/>
    <x v="2"/>
    <x v="9"/>
    <m/>
    <m/>
    <m/>
    <n v="0"/>
    <m/>
    <n v="0"/>
    <m/>
  </r>
  <r>
    <x v="19"/>
    <x v="1"/>
    <x v="19"/>
    <x v="0"/>
    <x v="1"/>
    <m/>
    <m/>
    <m/>
    <n v="2524406"/>
    <m/>
    <n v="2524406"/>
    <m/>
  </r>
  <r>
    <x v="19"/>
    <x v="1"/>
    <x v="19"/>
    <x v="1"/>
    <x v="8"/>
    <m/>
    <m/>
    <m/>
    <n v="1775174"/>
    <m/>
    <n v="1775174"/>
    <m/>
  </r>
  <r>
    <x v="19"/>
    <x v="1"/>
    <x v="19"/>
    <x v="6"/>
    <x v="2"/>
    <m/>
    <m/>
    <m/>
    <n v="0"/>
    <m/>
    <n v="0"/>
    <m/>
  </r>
  <r>
    <x v="19"/>
    <x v="1"/>
    <x v="19"/>
    <x v="4"/>
    <x v="14"/>
    <m/>
    <m/>
    <m/>
    <n v="0"/>
    <m/>
    <n v="0"/>
    <m/>
  </r>
  <r>
    <x v="19"/>
    <x v="1"/>
    <x v="30"/>
    <x v="2"/>
    <x v="9"/>
    <m/>
    <m/>
    <m/>
    <n v="0"/>
    <m/>
    <n v="0"/>
    <m/>
  </r>
  <r>
    <x v="19"/>
    <x v="1"/>
    <x v="30"/>
    <x v="0"/>
    <x v="1"/>
    <m/>
    <m/>
    <m/>
    <n v="0"/>
    <m/>
    <n v="0"/>
    <m/>
  </r>
  <r>
    <x v="19"/>
    <x v="1"/>
    <x v="30"/>
    <x v="1"/>
    <x v="8"/>
    <m/>
    <m/>
    <m/>
    <n v="0"/>
    <m/>
    <n v="0"/>
    <m/>
  </r>
  <r>
    <x v="19"/>
    <x v="1"/>
    <x v="30"/>
    <x v="6"/>
    <x v="2"/>
    <m/>
    <m/>
    <m/>
    <n v="0"/>
    <m/>
    <n v="0"/>
    <m/>
  </r>
  <r>
    <x v="19"/>
    <x v="1"/>
    <x v="30"/>
    <x v="4"/>
    <x v="14"/>
    <m/>
    <m/>
    <m/>
    <n v="0"/>
    <m/>
    <n v="0"/>
    <m/>
  </r>
  <r>
    <x v="19"/>
    <x v="1"/>
    <x v="14"/>
    <x v="2"/>
    <x v="9"/>
    <m/>
    <m/>
    <m/>
    <n v="286604"/>
    <m/>
    <n v="286604"/>
    <m/>
  </r>
  <r>
    <x v="19"/>
    <x v="1"/>
    <x v="14"/>
    <x v="0"/>
    <x v="1"/>
    <m/>
    <m/>
    <m/>
    <n v="1311448"/>
    <m/>
    <n v="1311448"/>
    <m/>
  </r>
  <r>
    <x v="19"/>
    <x v="1"/>
    <x v="14"/>
    <x v="1"/>
    <x v="8"/>
    <m/>
    <m/>
    <m/>
    <n v="169981"/>
    <m/>
    <n v="169981"/>
    <m/>
  </r>
  <r>
    <x v="19"/>
    <x v="1"/>
    <x v="14"/>
    <x v="6"/>
    <x v="2"/>
    <m/>
    <m/>
    <m/>
    <n v="0"/>
    <m/>
    <n v="0"/>
    <m/>
  </r>
  <r>
    <x v="19"/>
    <x v="1"/>
    <x v="14"/>
    <x v="4"/>
    <x v="14"/>
    <m/>
    <m/>
    <m/>
    <n v="0"/>
    <m/>
    <n v="0"/>
    <m/>
  </r>
  <r>
    <x v="19"/>
    <x v="1"/>
    <x v="6"/>
    <x v="2"/>
    <x v="9"/>
    <m/>
    <m/>
    <m/>
    <n v="96002"/>
    <m/>
    <n v="96002"/>
    <m/>
  </r>
  <r>
    <x v="19"/>
    <x v="1"/>
    <x v="6"/>
    <x v="0"/>
    <x v="1"/>
    <m/>
    <m/>
    <m/>
    <n v="3106458"/>
    <m/>
    <n v="3106458"/>
    <m/>
  </r>
  <r>
    <x v="19"/>
    <x v="1"/>
    <x v="6"/>
    <x v="1"/>
    <x v="8"/>
    <m/>
    <m/>
    <m/>
    <n v="510943"/>
    <m/>
    <n v="510943"/>
    <m/>
  </r>
  <r>
    <x v="19"/>
    <x v="1"/>
    <x v="6"/>
    <x v="6"/>
    <x v="2"/>
    <m/>
    <m/>
    <m/>
    <n v="0"/>
    <m/>
    <n v="0"/>
    <m/>
  </r>
  <r>
    <x v="19"/>
    <x v="1"/>
    <x v="6"/>
    <x v="4"/>
    <x v="14"/>
    <m/>
    <m/>
    <m/>
    <n v="0"/>
    <m/>
    <n v="0"/>
    <m/>
  </r>
  <r>
    <x v="19"/>
    <x v="1"/>
    <x v="25"/>
    <x v="2"/>
    <x v="9"/>
    <m/>
    <m/>
    <m/>
    <n v="0"/>
    <m/>
    <n v="0"/>
    <m/>
  </r>
  <r>
    <x v="19"/>
    <x v="1"/>
    <x v="25"/>
    <x v="0"/>
    <x v="1"/>
    <m/>
    <m/>
    <m/>
    <n v="90637"/>
    <m/>
    <n v="90637"/>
    <m/>
  </r>
  <r>
    <x v="19"/>
    <x v="1"/>
    <x v="25"/>
    <x v="1"/>
    <x v="8"/>
    <m/>
    <m/>
    <m/>
    <n v="0"/>
    <m/>
    <n v="0"/>
    <m/>
  </r>
  <r>
    <x v="19"/>
    <x v="1"/>
    <x v="25"/>
    <x v="6"/>
    <x v="2"/>
    <m/>
    <m/>
    <m/>
    <n v="0"/>
    <m/>
    <n v="0"/>
    <m/>
  </r>
  <r>
    <x v="19"/>
    <x v="1"/>
    <x v="25"/>
    <x v="4"/>
    <x v="14"/>
    <m/>
    <m/>
    <m/>
    <n v="0"/>
    <m/>
    <n v="0"/>
    <m/>
  </r>
  <r>
    <x v="19"/>
    <x v="1"/>
    <x v="28"/>
    <x v="2"/>
    <x v="9"/>
    <m/>
    <m/>
    <m/>
    <n v="0"/>
    <m/>
    <n v="0"/>
    <m/>
  </r>
  <r>
    <x v="19"/>
    <x v="1"/>
    <x v="28"/>
    <x v="0"/>
    <x v="1"/>
    <m/>
    <m/>
    <m/>
    <n v="58180"/>
    <m/>
    <n v="58180"/>
    <m/>
  </r>
  <r>
    <x v="19"/>
    <x v="1"/>
    <x v="28"/>
    <x v="1"/>
    <x v="8"/>
    <m/>
    <m/>
    <m/>
    <n v="0"/>
    <m/>
    <n v="0"/>
    <m/>
  </r>
  <r>
    <x v="19"/>
    <x v="1"/>
    <x v="28"/>
    <x v="6"/>
    <x v="2"/>
    <m/>
    <m/>
    <m/>
    <n v="0"/>
    <m/>
    <n v="0"/>
    <m/>
  </r>
  <r>
    <x v="19"/>
    <x v="1"/>
    <x v="28"/>
    <x v="4"/>
    <x v="14"/>
    <m/>
    <m/>
    <m/>
    <n v="0"/>
    <m/>
    <n v="0"/>
    <m/>
  </r>
  <r>
    <x v="19"/>
    <x v="1"/>
    <x v="169"/>
    <x v="2"/>
    <x v="9"/>
    <m/>
    <m/>
    <m/>
    <n v="0"/>
    <m/>
    <n v="0"/>
    <m/>
  </r>
  <r>
    <x v="19"/>
    <x v="1"/>
    <x v="169"/>
    <x v="0"/>
    <x v="1"/>
    <m/>
    <m/>
    <m/>
    <n v="0"/>
    <m/>
    <n v="0"/>
    <m/>
  </r>
  <r>
    <x v="19"/>
    <x v="1"/>
    <x v="169"/>
    <x v="1"/>
    <x v="8"/>
    <m/>
    <m/>
    <m/>
    <n v="0"/>
    <m/>
    <n v="0"/>
    <m/>
  </r>
  <r>
    <x v="19"/>
    <x v="1"/>
    <x v="169"/>
    <x v="6"/>
    <x v="2"/>
    <m/>
    <m/>
    <m/>
    <n v="0"/>
    <m/>
    <n v="0"/>
    <m/>
  </r>
  <r>
    <x v="19"/>
    <x v="1"/>
    <x v="169"/>
    <x v="4"/>
    <x v="14"/>
    <m/>
    <m/>
    <m/>
    <n v="0"/>
    <m/>
    <n v="0"/>
    <m/>
  </r>
  <r>
    <x v="19"/>
    <x v="1"/>
    <x v="64"/>
    <x v="2"/>
    <x v="9"/>
    <m/>
    <m/>
    <m/>
    <n v="0"/>
    <m/>
    <n v="0"/>
    <m/>
  </r>
  <r>
    <x v="19"/>
    <x v="1"/>
    <x v="64"/>
    <x v="0"/>
    <x v="1"/>
    <m/>
    <m/>
    <m/>
    <n v="0"/>
    <m/>
    <n v="0"/>
    <m/>
  </r>
  <r>
    <x v="19"/>
    <x v="1"/>
    <x v="64"/>
    <x v="1"/>
    <x v="8"/>
    <m/>
    <m/>
    <m/>
    <n v="0"/>
    <m/>
    <n v="0"/>
    <m/>
  </r>
  <r>
    <x v="19"/>
    <x v="1"/>
    <x v="64"/>
    <x v="6"/>
    <x v="2"/>
    <m/>
    <m/>
    <m/>
    <n v="0"/>
    <m/>
    <n v="0"/>
    <m/>
  </r>
  <r>
    <x v="19"/>
    <x v="1"/>
    <x v="64"/>
    <x v="4"/>
    <x v="14"/>
    <m/>
    <m/>
    <m/>
    <n v="0"/>
    <m/>
    <n v="0"/>
    <m/>
  </r>
  <r>
    <x v="19"/>
    <x v="1"/>
    <x v="75"/>
    <x v="2"/>
    <x v="9"/>
    <m/>
    <m/>
    <m/>
    <n v="0"/>
    <m/>
    <n v="0"/>
    <m/>
  </r>
  <r>
    <x v="19"/>
    <x v="1"/>
    <x v="75"/>
    <x v="0"/>
    <x v="1"/>
    <m/>
    <m/>
    <m/>
    <n v="0"/>
    <m/>
    <n v="0"/>
    <m/>
  </r>
  <r>
    <x v="19"/>
    <x v="1"/>
    <x v="75"/>
    <x v="1"/>
    <x v="8"/>
    <m/>
    <m/>
    <m/>
    <n v="0"/>
    <m/>
    <n v="0"/>
    <m/>
  </r>
  <r>
    <x v="19"/>
    <x v="1"/>
    <x v="75"/>
    <x v="6"/>
    <x v="2"/>
    <m/>
    <m/>
    <m/>
    <n v="0"/>
    <m/>
    <n v="0"/>
    <m/>
  </r>
  <r>
    <x v="19"/>
    <x v="1"/>
    <x v="75"/>
    <x v="4"/>
    <x v="14"/>
    <m/>
    <m/>
    <m/>
    <n v="0"/>
    <m/>
    <n v="0"/>
    <m/>
  </r>
  <r>
    <x v="19"/>
    <x v="1"/>
    <x v="94"/>
    <x v="2"/>
    <x v="9"/>
    <m/>
    <m/>
    <m/>
    <n v="0"/>
    <m/>
    <n v="0"/>
    <m/>
  </r>
  <r>
    <x v="19"/>
    <x v="1"/>
    <x v="94"/>
    <x v="0"/>
    <x v="1"/>
    <m/>
    <m/>
    <m/>
    <n v="0"/>
    <m/>
    <n v="0"/>
    <m/>
  </r>
  <r>
    <x v="19"/>
    <x v="1"/>
    <x v="94"/>
    <x v="1"/>
    <x v="8"/>
    <m/>
    <m/>
    <m/>
    <n v="0"/>
    <m/>
    <n v="0"/>
    <m/>
  </r>
  <r>
    <x v="19"/>
    <x v="1"/>
    <x v="94"/>
    <x v="6"/>
    <x v="2"/>
    <m/>
    <m/>
    <m/>
    <n v="0"/>
    <m/>
    <n v="0"/>
    <m/>
  </r>
  <r>
    <x v="19"/>
    <x v="1"/>
    <x v="94"/>
    <x v="4"/>
    <x v="14"/>
    <m/>
    <m/>
    <m/>
    <n v="0"/>
    <m/>
    <n v="0"/>
    <m/>
  </r>
  <r>
    <x v="19"/>
    <x v="1"/>
    <x v="163"/>
    <x v="2"/>
    <x v="9"/>
    <m/>
    <m/>
    <m/>
    <n v="0"/>
    <m/>
    <n v="0"/>
    <m/>
  </r>
  <r>
    <x v="19"/>
    <x v="1"/>
    <x v="163"/>
    <x v="0"/>
    <x v="1"/>
    <m/>
    <m/>
    <m/>
    <n v="0"/>
    <m/>
    <n v="0"/>
    <m/>
  </r>
  <r>
    <x v="19"/>
    <x v="1"/>
    <x v="163"/>
    <x v="1"/>
    <x v="8"/>
    <m/>
    <m/>
    <m/>
    <n v="0"/>
    <m/>
    <n v="0"/>
    <m/>
  </r>
  <r>
    <x v="19"/>
    <x v="1"/>
    <x v="163"/>
    <x v="6"/>
    <x v="2"/>
    <m/>
    <m/>
    <m/>
    <n v="0"/>
    <m/>
    <n v="0"/>
    <m/>
  </r>
  <r>
    <x v="19"/>
    <x v="1"/>
    <x v="163"/>
    <x v="4"/>
    <x v="14"/>
    <m/>
    <m/>
    <m/>
    <n v="0"/>
    <m/>
    <n v="0"/>
    <m/>
  </r>
  <r>
    <x v="19"/>
    <x v="1"/>
    <x v="166"/>
    <x v="2"/>
    <x v="9"/>
    <m/>
    <m/>
    <m/>
    <n v="0"/>
    <m/>
    <n v="0"/>
    <m/>
  </r>
  <r>
    <x v="19"/>
    <x v="1"/>
    <x v="166"/>
    <x v="0"/>
    <x v="1"/>
    <m/>
    <m/>
    <m/>
    <n v="0"/>
    <m/>
    <n v="0"/>
    <m/>
  </r>
  <r>
    <x v="19"/>
    <x v="1"/>
    <x v="166"/>
    <x v="1"/>
    <x v="8"/>
    <m/>
    <m/>
    <m/>
    <n v="0"/>
    <m/>
    <n v="0"/>
    <m/>
  </r>
  <r>
    <x v="19"/>
    <x v="1"/>
    <x v="166"/>
    <x v="6"/>
    <x v="2"/>
    <m/>
    <m/>
    <m/>
    <n v="0"/>
    <m/>
    <n v="0"/>
    <m/>
  </r>
  <r>
    <x v="19"/>
    <x v="1"/>
    <x v="166"/>
    <x v="4"/>
    <x v="14"/>
    <m/>
    <m/>
    <m/>
    <n v="0"/>
    <m/>
    <n v="0"/>
    <m/>
  </r>
  <r>
    <x v="19"/>
    <x v="1"/>
    <x v="116"/>
    <x v="2"/>
    <x v="9"/>
    <m/>
    <m/>
    <m/>
    <n v="0"/>
    <m/>
    <n v="0"/>
    <m/>
  </r>
  <r>
    <x v="19"/>
    <x v="1"/>
    <x v="116"/>
    <x v="0"/>
    <x v="1"/>
    <m/>
    <m/>
    <m/>
    <n v="0"/>
    <m/>
    <n v="0"/>
    <m/>
  </r>
  <r>
    <x v="19"/>
    <x v="1"/>
    <x v="116"/>
    <x v="1"/>
    <x v="8"/>
    <m/>
    <m/>
    <m/>
    <n v="0"/>
    <m/>
    <n v="0"/>
    <m/>
  </r>
  <r>
    <x v="19"/>
    <x v="1"/>
    <x v="116"/>
    <x v="6"/>
    <x v="2"/>
    <m/>
    <m/>
    <m/>
    <n v="0"/>
    <m/>
    <n v="0"/>
    <m/>
  </r>
  <r>
    <x v="19"/>
    <x v="1"/>
    <x v="116"/>
    <x v="4"/>
    <x v="14"/>
    <m/>
    <m/>
    <m/>
    <n v="0"/>
    <m/>
    <n v="0"/>
    <m/>
  </r>
  <r>
    <x v="19"/>
    <x v="1"/>
    <x v="229"/>
    <x v="2"/>
    <x v="9"/>
    <m/>
    <m/>
    <m/>
    <n v="0"/>
    <m/>
    <n v="0"/>
    <m/>
  </r>
  <r>
    <x v="19"/>
    <x v="1"/>
    <x v="229"/>
    <x v="0"/>
    <x v="1"/>
    <m/>
    <m/>
    <m/>
    <n v="0"/>
    <m/>
    <n v="0"/>
    <m/>
  </r>
  <r>
    <x v="19"/>
    <x v="1"/>
    <x v="229"/>
    <x v="1"/>
    <x v="8"/>
    <m/>
    <m/>
    <m/>
    <n v="0"/>
    <m/>
    <n v="0"/>
    <m/>
  </r>
  <r>
    <x v="19"/>
    <x v="1"/>
    <x v="229"/>
    <x v="6"/>
    <x v="2"/>
    <m/>
    <m/>
    <m/>
    <n v="0"/>
    <m/>
    <n v="0"/>
    <m/>
  </r>
  <r>
    <x v="19"/>
    <x v="1"/>
    <x v="229"/>
    <x v="4"/>
    <x v="14"/>
    <m/>
    <m/>
    <m/>
    <n v="0"/>
    <m/>
    <n v="0"/>
    <m/>
  </r>
  <r>
    <x v="19"/>
    <x v="1"/>
    <x v="145"/>
    <x v="2"/>
    <x v="9"/>
    <m/>
    <m/>
    <m/>
    <n v="0"/>
    <m/>
    <n v="0"/>
    <m/>
  </r>
  <r>
    <x v="19"/>
    <x v="1"/>
    <x v="145"/>
    <x v="0"/>
    <x v="1"/>
    <m/>
    <m/>
    <m/>
    <n v="0"/>
    <m/>
    <n v="0"/>
    <m/>
  </r>
  <r>
    <x v="19"/>
    <x v="1"/>
    <x v="145"/>
    <x v="1"/>
    <x v="8"/>
    <m/>
    <m/>
    <m/>
    <n v="0"/>
    <m/>
    <n v="0"/>
    <m/>
  </r>
  <r>
    <x v="19"/>
    <x v="1"/>
    <x v="145"/>
    <x v="6"/>
    <x v="2"/>
    <m/>
    <m/>
    <m/>
    <n v="0"/>
    <m/>
    <n v="0"/>
    <m/>
  </r>
  <r>
    <x v="19"/>
    <x v="1"/>
    <x v="145"/>
    <x v="4"/>
    <x v="14"/>
    <m/>
    <m/>
    <m/>
    <n v="0"/>
    <m/>
    <n v="0"/>
    <m/>
  </r>
  <r>
    <x v="19"/>
    <x v="1"/>
    <x v="118"/>
    <x v="2"/>
    <x v="9"/>
    <m/>
    <m/>
    <m/>
    <n v="0"/>
    <m/>
    <n v="0"/>
    <m/>
  </r>
  <r>
    <x v="19"/>
    <x v="1"/>
    <x v="118"/>
    <x v="0"/>
    <x v="1"/>
    <m/>
    <m/>
    <m/>
    <n v="0"/>
    <m/>
    <n v="0"/>
    <m/>
  </r>
  <r>
    <x v="19"/>
    <x v="1"/>
    <x v="118"/>
    <x v="1"/>
    <x v="8"/>
    <m/>
    <m/>
    <m/>
    <n v="0"/>
    <m/>
    <n v="0"/>
    <m/>
  </r>
  <r>
    <x v="19"/>
    <x v="1"/>
    <x v="118"/>
    <x v="6"/>
    <x v="2"/>
    <m/>
    <m/>
    <m/>
    <n v="0"/>
    <m/>
    <n v="0"/>
    <m/>
  </r>
  <r>
    <x v="19"/>
    <x v="1"/>
    <x v="118"/>
    <x v="4"/>
    <x v="14"/>
    <m/>
    <m/>
    <m/>
    <n v="0"/>
    <m/>
    <n v="0"/>
    <m/>
  </r>
  <r>
    <x v="19"/>
    <x v="1"/>
    <x v="153"/>
    <x v="2"/>
    <x v="9"/>
    <m/>
    <m/>
    <m/>
    <n v="0"/>
    <m/>
    <n v="0"/>
    <m/>
  </r>
  <r>
    <x v="19"/>
    <x v="1"/>
    <x v="153"/>
    <x v="0"/>
    <x v="1"/>
    <m/>
    <m/>
    <m/>
    <n v="0"/>
    <m/>
    <n v="0"/>
    <m/>
  </r>
  <r>
    <x v="19"/>
    <x v="1"/>
    <x v="153"/>
    <x v="1"/>
    <x v="8"/>
    <m/>
    <m/>
    <m/>
    <n v="0"/>
    <m/>
    <n v="0"/>
    <m/>
  </r>
  <r>
    <x v="19"/>
    <x v="1"/>
    <x v="153"/>
    <x v="6"/>
    <x v="2"/>
    <m/>
    <m/>
    <m/>
    <n v="0"/>
    <m/>
    <n v="0"/>
    <m/>
  </r>
  <r>
    <x v="19"/>
    <x v="1"/>
    <x v="153"/>
    <x v="4"/>
    <x v="14"/>
    <m/>
    <m/>
    <m/>
    <n v="0"/>
    <m/>
    <n v="0"/>
    <m/>
  </r>
  <r>
    <x v="19"/>
    <x v="1"/>
    <x v="129"/>
    <x v="2"/>
    <x v="9"/>
    <m/>
    <m/>
    <m/>
    <n v="0"/>
    <m/>
    <n v="0"/>
    <m/>
  </r>
  <r>
    <x v="19"/>
    <x v="1"/>
    <x v="129"/>
    <x v="0"/>
    <x v="1"/>
    <m/>
    <m/>
    <m/>
    <n v="0"/>
    <m/>
    <n v="0"/>
    <m/>
  </r>
  <r>
    <x v="19"/>
    <x v="1"/>
    <x v="129"/>
    <x v="1"/>
    <x v="8"/>
    <m/>
    <m/>
    <m/>
    <n v="0"/>
    <m/>
    <n v="0"/>
    <m/>
  </r>
  <r>
    <x v="19"/>
    <x v="1"/>
    <x v="129"/>
    <x v="6"/>
    <x v="2"/>
    <m/>
    <m/>
    <m/>
    <n v="0"/>
    <m/>
    <n v="0"/>
    <m/>
  </r>
  <r>
    <x v="19"/>
    <x v="1"/>
    <x v="129"/>
    <x v="4"/>
    <x v="14"/>
    <m/>
    <m/>
    <m/>
    <n v="0"/>
    <m/>
    <n v="0"/>
    <m/>
  </r>
  <r>
    <x v="19"/>
    <x v="1"/>
    <x v="93"/>
    <x v="2"/>
    <x v="9"/>
    <m/>
    <m/>
    <m/>
    <n v="0"/>
    <m/>
    <n v="0"/>
    <m/>
  </r>
  <r>
    <x v="19"/>
    <x v="1"/>
    <x v="93"/>
    <x v="0"/>
    <x v="1"/>
    <m/>
    <m/>
    <m/>
    <n v="0"/>
    <m/>
    <n v="0"/>
    <m/>
  </r>
  <r>
    <x v="19"/>
    <x v="1"/>
    <x v="93"/>
    <x v="1"/>
    <x v="8"/>
    <m/>
    <m/>
    <m/>
    <n v="0"/>
    <m/>
    <n v="0"/>
    <m/>
  </r>
  <r>
    <x v="19"/>
    <x v="1"/>
    <x v="93"/>
    <x v="6"/>
    <x v="2"/>
    <m/>
    <m/>
    <m/>
    <n v="0"/>
    <m/>
    <n v="0"/>
    <m/>
  </r>
  <r>
    <x v="19"/>
    <x v="1"/>
    <x v="93"/>
    <x v="4"/>
    <x v="14"/>
    <m/>
    <m/>
    <m/>
    <n v="0"/>
    <m/>
    <n v="0"/>
    <m/>
  </r>
  <r>
    <x v="19"/>
    <x v="1"/>
    <x v="67"/>
    <x v="2"/>
    <x v="9"/>
    <m/>
    <m/>
    <m/>
    <n v="0"/>
    <m/>
    <n v="0"/>
    <m/>
  </r>
  <r>
    <x v="19"/>
    <x v="1"/>
    <x v="67"/>
    <x v="0"/>
    <x v="1"/>
    <m/>
    <m/>
    <m/>
    <n v="0"/>
    <m/>
    <n v="0"/>
    <m/>
  </r>
  <r>
    <x v="19"/>
    <x v="1"/>
    <x v="67"/>
    <x v="1"/>
    <x v="8"/>
    <m/>
    <m/>
    <m/>
    <n v="0"/>
    <m/>
    <n v="0"/>
    <m/>
  </r>
  <r>
    <x v="19"/>
    <x v="1"/>
    <x v="67"/>
    <x v="6"/>
    <x v="2"/>
    <m/>
    <m/>
    <m/>
    <n v="0"/>
    <m/>
    <n v="0"/>
    <m/>
  </r>
  <r>
    <x v="19"/>
    <x v="1"/>
    <x v="67"/>
    <x v="4"/>
    <x v="14"/>
    <m/>
    <m/>
    <m/>
    <n v="0"/>
    <m/>
    <n v="0"/>
    <m/>
  </r>
  <r>
    <x v="19"/>
    <x v="1"/>
    <x v="85"/>
    <x v="2"/>
    <x v="9"/>
    <m/>
    <m/>
    <m/>
    <n v="0"/>
    <m/>
    <n v="0"/>
    <m/>
  </r>
  <r>
    <x v="19"/>
    <x v="1"/>
    <x v="85"/>
    <x v="0"/>
    <x v="1"/>
    <m/>
    <m/>
    <m/>
    <n v="0"/>
    <m/>
    <n v="0"/>
    <m/>
  </r>
  <r>
    <x v="19"/>
    <x v="1"/>
    <x v="85"/>
    <x v="1"/>
    <x v="8"/>
    <m/>
    <m/>
    <m/>
    <n v="0"/>
    <m/>
    <n v="0"/>
    <m/>
  </r>
  <r>
    <x v="19"/>
    <x v="1"/>
    <x v="85"/>
    <x v="6"/>
    <x v="2"/>
    <m/>
    <m/>
    <m/>
    <n v="0"/>
    <m/>
    <n v="0"/>
    <m/>
  </r>
  <r>
    <x v="19"/>
    <x v="1"/>
    <x v="85"/>
    <x v="4"/>
    <x v="14"/>
    <m/>
    <m/>
    <m/>
    <n v="0"/>
    <m/>
    <n v="0"/>
    <m/>
  </r>
  <r>
    <x v="19"/>
    <x v="1"/>
    <x v="99"/>
    <x v="2"/>
    <x v="9"/>
    <m/>
    <m/>
    <m/>
    <n v="0"/>
    <m/>
    <n v="0"/>
    <m/>
  </r>
  <r>
    <x v="19"/>
    <x v="1"/>
    <x v="99"/>
    <x v="0"/>
    <x v="1"/>
    <m/>
    <m/>
    <m/>
    <n v="0"/>
    <m/>
    <n v="0"/>
    <m/>
  </r>
  <r>
    <x v="19"/>
    <x v="1"/>
    <x v="99"/>
    <x v="1"/>
    <x v="8"/>
    <m/>
    <m/>
    <m/>
    <n v="0"/>
    <m/>
    <n v="0"/>
    <m/>
  </r>
  <r>
    <x v="19"/>
    <x v="1"/>
    <x v="99"/>
    <x v="6"/>
    <x v="2"/>
    <m/>
    <m/>
    <m/>
    <n v="0"/>
    <m/>
    <n v="0"/>
    <m/>
  </r>
  <r>
    <x v="19"/>
    <x v="1"/>
    <x v="99"/>
    <x v="4"/>
    <x v="14"/>
    <m/>
    <m/>
    <m/>
    <n v="0"/>
    <m/>
    <n v="0"/>
    <m/>
  </r>
  <r>
    <x v="19"/>
    <x v="1"/>
    <x v="123"/>
    <x v="2"/>
    <x v="9"/>
    <m/>
    <m/>
    <m/>
    <n v="0"/>
    <m/>
    <n v="0"/>
    <m/>
  </r>
  <r>
    <x v="19"/>
    <x v="1"/>
    <x v="123"/>
    <x v="0"/>
    <x v="1"/>
    <m/>
    <m/>
    <m/>
    <n v="0"/>
    <m/>
    <n v="0"/>
    <m/>
  </r>
  <r>
    <x v="19"/>
    <x v="1"/>
    <x v="123"/>
    <x v="1"/>
    <x v="8"/>
    <m/>
    <m/>
    <m/>
    <n v="0"/>
    <m/>
    <n v="0"/>
    <m/>
  </r>
  <r>
    <x v="19"/>
    <x v="1"/>
    <x v="123"/>
    <x v="6"/>
    <x v="2"/>
    <m/>
    <m/>
    <m/>
    <n v="0"/>
    <m/>
    <n v="0"/>
    <m/>
  </r>
  <r>
    <x v="19"/>
    <x v="1"/>
    <x v="123"/>
    <x v="4"/>
    <x v="14"/>
    <m/>
    <m/>
    <m/>
    <n v="0"/>
    <m/>
    <n v="0"/>
    <m/>
  </r>
  <r>
    <x v="19"/>
    <x v="1"/>
    <x v="100"/>
    <x v="2"/>
    <x v="9"/>
    <m/>
    <m/>
    <m/>
    <n v="0"/>
    <m/>
    <n v="0"/>
    <m/>
  </r>
  <r>
    <x v="19"/>
    <x v="1"/>
    <x v="100"/>
    <x v="0"/>
    <x v="1"/>
    <m/>
    <m/>
    <m/>
    <n v="0"/>
    <m/>
    <n v="0"/>
    <m/>
  </r>
  <r>
    <x v="19"/>
    <x v="1"/>
    <x v="100"/>
    <x v="1"/>
    <x v="8"/>
    <m/>
    <m/>
    <m/>
    <n v="0"/>
    <m/>
    <n v="0"/>
    <m/>
  </r>
  <r>
    <x v="19"/>
    <x v="1"/>
    <x v="100"/>
    <x v="6"/>
    <x v="2"/>
    <m/>
    <m/>
    <m/>
    <n v="0"/>
    <m/>
    <n v="0"/>
    <m/>
  </r>
  <r>
    <x v="19"/>
    <x v="1"/>
    <x v="100"/>
    <x v="4"/>
    <x v="14"/>
    <m/>
    <m/>
    <m/>
    <n v="0"/>
    <m/>
    <n v="0"/>
    <m/>
  </r>
  <r>
    <x v="19"/>
    <x v="1"/>
    <x v="3"/>
    <x v="2"/>
    <x v="9"/>
    <m/>
    <m/>
    <m/>
    <n v="587460"/>
    <m/>
    <n v="587460"/>
    <m/>
  </r>
  <r>
    <x v="19"/>
    <x v="1"/>
    <x v="3"/>
    <x v="0"/>
    <x v="1"/>
    <m/>
    <m/>
    <m/>
    <n v="3150398"/>
    <m/>
    <n v="3150398"/>
    <m/>
  </r>
  <r>
    <x v="19"/>
    <x v="1"/>
    <x v="3"/>
    <x v="1"/>
    <x v="8"/>
    <m/>
    <m/>
    <m/>
    <n v="22743"/>
    <m/>
    <n v="22743"/>
    <m/>
  </r>
  <r>
    <x v="19"/>
    <x v="1"/>
    <x v="3"/>
    <x v="6"/>
    <x v="2"/>
    <m/>
    <m/>
    <m/>
    <n v="75029"/>
    <m/>
    <n v="75029"/>
    <m/>
  </r>
  <r>
    <x v="19"/>
    <x v="1"/>
    <x v="3"/>
    <x v="4"/>
    <x v="14"/>
    <m/>
    <m/>
    <m/>
    <n v="0"/>
    <m/>
    <n v="0"/>
    <m/>
  </r>
  <r>
    <x v="19"/>
    <x v="1"/>
    <x v="13"/>
    <x v="2"/>
    <x v="9"/>
    <m/>
    <m/>
    <m/>
    <n v="0"/>
    <m/>
    <n v="0"/>
    <m/>
  </r>
  <r>
    <x v="19"/>
    <x v="1"/>
    <x v="13"/>
    <x v="0"/>
    <x v="1"/>
    <m/>
    <m/>
    <m/>
    <n v="539977"/>
    <m/>
    <n v="539977"/>
    <m/>
  </r>
  <r>
    <x v="19"/>
    <x v="1"/>
    <x v="13"/>
    <x v="1"/>
    <x v="8"/>
    <m/>
    <m/>
    <m/>
    <n v="0"/>
    <m/>
    <n v="0"/>
    <m/>
  </r>
  <r>
    <x v="19"/>
    <x v="1"/>
    <x v="13"/>
    <x v="6"/>
    <x v="2"/>
    <m/>
    <m/>
    <m/>
    <n v="0"/>
    <m/>
    <n v="0"/>
    <m/>
  </r>
  <r>
    <x v="19"/>
    <x v="1"/>
    <x v="13"/>
    <x v="4"/>
    <x v="14"/>
    <m/>
    <m/>
    <m/>
    <n v="0"/>
    <m/>
    <n v="0"/>
    <m/>
  </r>
  <r>
    <x v="19"/>
    <x v="1"/>
    <x v="15"/>
    <x v="2"/>
    <x v="9"/>
    <m/>
    <m/>
    <m/>
    <n v="66083"/>
    <m/>
    <n v="66083"/>
    <m/>
  </r>
  <r>
    <x v="19"/>
    <x v="1"/>
    <x v="15"/>
    <x v="0"/>
    <x v="1"/>
    <m/>
    <m/>
    <m/>
    <n v="270828"/>
    <m/>
    <n v="270828"/>
    <m/>
  </r>
  <r>
    <x v="19"/>
    <x v="1"/>
    <x v="15"/>
    <x v="1"/>
    <x v="8"/>
    <m/>
    <m/>
    <m/>
    <n v="43596"/>
    <m/>
    <n v="43596"/>
    <m/>
  </r>
  <r>
    <x v="19"/>
    <x v="1"/>
    <x v="15"/>
    <x v="6"/>
    <x v="2"/>
    <m/>
    <m/>
    <m/>
    <n v="0"/>
    <m/>
    <n v="0"/>
    <m/>
  </r>
  <r>
    <x v="19"/>
    <x v="1"/>
    <x v="15"/>
    <x v="4"/>
    <x v="14"/>
    <m/>
    <m/>
    <m/>
    <n v="0"/>
    <m/>
    <n v="0"/>
    <m/>
  </r>
  <r>
    <x v="19"/>
    <x v="1"/>
    <x v="76"/>
    <x v="2"/>
    <x v="9"/>
    <m/>
    <m/>
    <m/>
    <n v="0"/>
    <m/>
    <n v="0"/>
    <m/>
  </r>
  <r>
    <x v="19"/>
    <x v="1"/>
    <x v="76"/>
    <x v="0"/>
    <x v="1"/>
    <m/>
    <m/>
    <m/>
    <n v="0"/>
    <m/>
    <n v="0"/>
    <m/>
  </r>
  <r>
    <x v="19"/>
    <x v="1"/>
    <x v="76"/>
    <x v="1"/>
    <x v="8"/>
    <m/>
    <m/>
    <m/>
    <n v="0"/>
    <m/>
    <n v="0"/>
    <m/>
  </r>
  <r>
    <x v="19"/>
    <x v="1"/>
    <x v="76"/>
    <x v="6"/>
    <x v="2"/>
    <m/>
    <m/>
    <m/>
    <n v="0"/>
    <m/>
    <n v="0"/>
    <m/>
  </r>
  <r>
    <x v="19"/>
    <x v="1"/>
    <x v="76"/>
    <x v="4"/>
    <x v="14"/>
    <m/>
    <m/>
    <m/>
    <n v="0"/>
    <m/>
    <n v="0"/>
    <m/>
  </r>
  <r>
    <x v="19"/>
    <x v="1"/>
    <x v="92"/>
    <x v="2"/>
    <x v="9"/>
    <m/>
    <m/>
    <m/>
    <n v="0"/>
    <m/>
    <n v="0"/>
    <m/>
  </r>
  <r>
    <x v="19"/>
    <x v="1"/>
    <x v="92"/>
    <x v="0"/>
    <x v="1"/>
    <m/>
    <m/>
    <m/>
    <n v="0"/>
    <m/>
    <n v="0"/>
    <m/>
  </r>
  <r>
    <x v="19"/>
    <x v="1"/>
    <x v="92"/>
    <x v="1"/>
    <x v="8"/>
    <m/>
    <m/>
    <m/>
    <n v="0"/>
    <m/>
    <n v="0"/>
    <m/>
  </r>
  <r>
    <x v="19"/>
    <x v="1"/>
    <x v="92"/>
    <x v="6"/>
    <x v="2"/>
    <m/>
    <m/>
    <m/>
    <n v="0"/>
    <m/>
    <n v="0"/>
    <m/>
  </r>
  <r>
    <x v="19"/>
    <x v="1"/>
    <x v="92"/>
    <x v="4"/>
    <x v="14"/>
    <m/>
    <m/>
    <m/>
    <n v="0"/>
    <m/>
    <n v="0"/>
    <m/>
  </r>
  <r>
    <x v="19"/>
    <x v="1"/>
    <x v="125"/>
    <x v="2"/>
    <x v="9"/>
    <m/>
    <m/>
    <m/>
    <n v="0"/>
    <m/>
    <n v="0"/>
    <m/>
  </r>
  <r>
    <x v="19"/>
    <x v="1"/>
    <x v="125"/>
    <x v="0"/>
    <x v="1"/>
    <m/>
    <m/>
    <m/>
    <n v="0"/>
    <m/>
    <n v="0"/>
    <m/>
  </r>
  <r>
    <x v="19"/>
    <x v="1"/>
    <x v="125"/>
    <x v="1"/>
    <x v="8"/>
    <m/>
    <m/>
    <m/>
    <n v="0"/>
    <m/>
    <n v="0"/>
    <m/>
  </r>
  <r>
    <x v="19"/>
    <x v="1"/>
    <x v="125"/>
    <x v="6"/>
    <x v="2"/>
    <m/>
    <m/>
    <m/>
    <n v="0"/>
    <m/>
    <n v="0"/>
    <m/>
  </r>
  <r>
    <x v="19"/>
    <x v="1"/>
    <x v="125"/>
    <x v="4"/>
    <x v="14"/>
    <m/>
    <m/>
    <m/>
    <n v="0"/>
    <m/>
    <n v="0"/>
    <m/>
  </r>
  <r>
    <x v="19"/>
    <x v="1"/>
    <x v="147"/>
    <x v="2"/>
    <x v="9"/>
    <m/>
    <m/>
    <m/>
    <n v="0"/>
    <m/>
    <n v="0"/>
    <m/>
  </r>
  <r>
    <x v="19"/>
    <x v="1"/>
    <x v="147"/>
    <x v="0"/>
    <x v="1"/>
    <m/>
    <m/>
    <m/>
    <n v="0"/>
    <m/>
    <n v="0"/>
    <m/>
  </r>
  <r>
    <x v="19"/>
    <x v="1"/>
    <x v="147"/>
    <x v="1"/>
    <x v="8"/>
    <m/>
    <m/>
    <m/>
    <n v="0"/>
    <m/>
    <n v="0"/>
    <m/>
  </r>
  <r>
    <x v="19"/>
    <x v="1"/>
    <x v="147"/>
    <x v="6"/>
    <x v="2"/>
    <m/>
    <m/>
    <m/>
    <n v="0"/>
    <m/>
    <n v="0"/>
    <m/>
  </r>
  <r>
    <x v="19"/>
    <x v="1"/>
    <x v="147"/>
    <x v="4"/>
    <x v="14"/>
    <m/>
    <m/>
    <m/>
    <n v="0"/>
    <m/>
    <n v="0"/>
    <m/>
  </r>
  <r>
    <x v="19"/>
    <x v="1"/>
    <x v="127"/>
    <x v="2"/>
    <x v="9"/>
    <m/>
    <m/>
    <m/>
    <n v="0"/>
    <m/>
    <n v="0"/>
    <m/>
  </r>
  <r>
    <x v="19"/>
    <x v="1"/>
    <x v="127"/>
    <x v="0"/>
    <x v="1"/>
    <m/>
    <m/>
    <m/>
    <n v="0"/>
    <m/>
    <n v="0"/>
    <m/>
  </r>
  <r>
    <x v="19"/>
    <x v="1"/>
    <x v="127"/>
    <x v="1"/>
    <x v="8"/>
    <m/>
    <m/>
    <m/>
    <n v="0"/>
    <m/>
    <n v="0"/>
    <m/>
  </r>
  <r>
    <x v="19"/>
    <x v="1"/>
    <x v="127"/>
    <x v="6"/>
    <x v="2"/>
    <m/>
    <m/>
    <m/>
    <n v="0"/>
    <m/>
    <n v="0"/>
    <m/>
  </r>
  <r>
    <x v="19"/>
    <x v="1"/>
    <x v="127"/>
    <x v="4"/>
    <x v="14"/>
    <m/>
    <m/>
    <m/>
    <n v="0"/>
    <m/>
    <n v="0"/>
    <m/>
  </r>
  <r>
    <x v="19"/>
    <x v="1"/>
    <x v="141"/>
    <x v="2"/>
    <x v="9"/>
    <m/>
    <m/>
    <m/>
    <n v="0"/>
    <m/>
    <n v="0"/>
    <m/>
  </r>
  <r>
    <x v="19"/>
    <x v="1"/>
    <x v="141"/>
    <x v="0"/>
    <x v="1"/>
    <m/>
    <m/>
    <m/>
    <n v="0"/>
    <m/>
    <n v="0"/>
    <m/>
  </r>
  <r>
    <x v="19"/>
    <x v="1"/>
    <x v="141"/>
    <x v="1"/>
    <x v="8"/>
    <m/>
    <m/>
    <m/>
    <n v="0"/>
    <m/>
    <n v="0"/>
    <m/>
  </r>
  <r>
    <x v="19"/>
    <x v="1"/>
    <x v="141"/>
    <x v="6"/>
    <x v="2"/>
    <m/>
    <m/>
    <m/>
    <n v="0"/>
    <m/>
    <n v="0"/>
    <m/>
  </r>
  <r>
    <x v="19"/>
    <x v="1"/>
    <x v="141"/>
    <x v="4"/>
    <x v="14"/>
    <m/>
    <m/>
    <m/>
    <n v="0"/>
    <m/>
    <n v="0"/>
    <m/>
  </r>
  <r>
    <x v="19"/>
    <x v="5"/>
    <x v="89"/>
    <x v="2"/>
    <x v="9"/>
    <m/>
    <m/>
    <m/>
    <n v="12433"/>
    <m/>
    <n v="12433"/>
    <m/>
  </r>
  <r>
    <x v="19"/>
    <x v="5"/>
    <x v="89"/>
    <x v="0"/>
    <x v="1"/>
    <m/>
    <m/>
    <m/>
    <n v="0"/>
    <m/>
    <n v="0"/>
    <m/>
  </r>
  <r>
    <x v="19"/>
    <x v="5"/>
    <x v="89"/>
    <x v="1"/>
    <x v="8"/>
    <m/>
    <m/>
    <m/>
    <n v="13044"/>
    <m/>
    <n v="13044"/>
    <m/>
  </r>
  <r>
    <x v="19"/>
    <x v="5"/>
    <x v="89"/>
    <x v="6"/>
    <x v="2"/>
    <m/>
    <m/>
    <m/>
    <n v="0"/>
    <m/>
    <n v="0"/>
    <m/>
  </r>
  <r>
    <x v="19"/>
    <x v="5"/>
    <x v="89"/>
    <x v="4"/>
    <x v="14"/>
    <m/>
    <m/>
    <m/>
    <n v="0"/>
    <m/>
    <n v="0"/>
    <m/>
  </r>
  <r>
    <x v="19"/>
    <x v="5"/>
    <x v="69"/>
    <x v="2"/>
    <x v="9"/>
    <m/>
    <m/>
    <m/>
    <n v="442515"/>
    <m/>
    <n v="442515"/>
    <m/>
  </r>
  <r>
    <x v="19"/>
    <x v="5"/>
    <x v="69"/>
    <x v="0"/>
    <x v="1"/>
    <m/>
    <m/>
    <m/>
    <n v="72780"/>
    <m/>
    <n v="72780"/>
    <m/>
  </r>
  <r>
    <x v="19"/>
    <x v="5"/>
    <x v="69"/>
    <x v="1"/>
    <x v="8"/>
    <m/>
    <m/>
    <m/>
    <n v="170442"/>
    <m/>
    <n v="170442"/>
    <m/>
  </r>
  <r>
    <x v="19"/>
    <x v="5"/>
    <x v="69"/>
    <x v="6"/>
    <x v="2"/>
    <m/>
    <m/>
    <m/>
    <n v="0"/>
    <m/>
    <n v="0"/>
    <m/>
  </r>
  <r>
    <x v="19"/>
    <x v="5"/>
    <x v="69"/>
    <x v="4"/>
    <x v="14"/>
    <m/>
    <m/>
    <m/>
    <n v="0"/>
    <m/>
    <n v="0"/>
    <m/>
  </r>
  <r>
    <x v="19"/>
    <x v="5"/>
    <x v="33"/>
    <x v="2"/>
    <x v="9"/>
    <m/>
    <m/>
    <m/>
    <n v="1104950"/>
    <m/>
    <n v="1104950"/>
    <m/>
  </r>
  <r>
    <x v="19"/>
    <x v="5"/>
    <x v="33"/>
    <x v="0"/>
    <x v="1"/>
    <m/>
    <m/>
    <m/>
    <n v="1645453"/>
    <m/>
    <n v="1645453"/>
    <m/>
  </r>
  <r>
    <x v="19"/>
    <x v="5"/>
    <x v="33"/>
    <x v="1"/>
    <x v="8"/>
    <m/>
    <m/>
    <m/>
    <n v="594829"/>
    <m/>
    <n v="594829"/>
    <m/>
  </r>
  <r>
    <x v="19"/>
    <x v="5"/>
    <x v="33"/>
    <x v="6"/>
    <x v="2"/>
    <m/>
    <m/>
    <m/>
    <n v="0"/>
    <m/>
    <n v="0"/>
    <m/>
  </r>
  <r>
    <x v="19"/>
    <x v="5"/>
    <x v="33"/>
    <x v="4"/>
    <x v="14"/>
    <m/>
    <m/>
    <m/>
    <n v="0"/>
    <m/>
    <n v="0"/>
    <m/>
  </r>
  <r>
    <x v="19"/>
    <x v="5"/>
    <x v="39"/>
    <x v="2"/>
    <x v="9"/>
    <m/>
    <m/>
    <m/>
    <n v="628231"/>
    <m/>
    <n v="628231"/>
    <m/>
  </r>
  <r>
    <x v="19"/>
    <x v="5"/>
    <x v="39"/>
    <x v="0"/>
    <x v="1"/>
    <m/>
    <m/>
    <m/>
    <n v="202969"/>
    <m/>
    <n v="202969"/>
    <m/>
  </r>
  <r>
    <x v="19"/>
    <x v="5"/>
    <x v="39"/>
    <x v="1"/>
    <x v="8"/>
    <m/>
    <m/>
    <m/>
    <n v="0"/>
    <m/>
    <n v="0"/>
    <m/>
  </r>
  <r>
    <x v="19"/>
    <x v="5"/>
    <x v="39"/>
    <x v="6"/>
    <x v="2"/>
    <m/>
    <m/>
    <m/>
    <n v="0"/>
    <m/>
    <n v="0"/>
    <m/>
  </r>
  <r>
    <x v="19"/>
    <x v="5"/>
    <x v="39"/>
    <x v="4"/>
    <x v="14"/>
    <m/>
    <m/>
    <m/>
    <n v="0"/>
    <m/>
    <n v="0"/>
    <m/>
  </r>
  <r>
    <x v="19"/>
    <x v="5"/>
    <x v="22"/>
    <x v="2"/>
    <x v="9"/>
    <m/>
    <m/>
    <m/>
    <n v="528461"/>
    <m/>
    <n v="528461"/>
    <m/>
  </r>
  <r>
    <x v="19"/>
    <x v="5"/>
    <x v="22"/>
    <x v="0"/>
    <x v="1"/>
    <m/>
    <m/>
    <m/>
    <n v="0"/>
    <m/>
    <n v="0"/>
    <m/>
  </r>
  <r>
    <x v="19"/>
    <x v="5"/>
    <x v="22"/>
    <x v="1"/>
    <x v="8"/>
    <m/>
    <m/>
    <m/>
    <n v="23783"/>
    <m/>
    <n v="23783"/>
    <m/>
  </r>
  <r>
    <x v="19"/>
    <x v="5"/>
    <x v="22"/>
    <x v="6"/>
    <x v="2"/>
    <m/>
    <m/>
    <m/>
    <n v="0"/>
    <m/>
    <n v="0"/>
    <m/>
  </r>
  <r>
    <x v="19"/>
    <x v="5"/>
    <x v="22"/>
    <x v="4"/>
    <x v="14"/>
    <m/>
    <m/>
    <m/>
    <n v="0"/>
    <m/>
    <n v="0"/>
    <m/>
  </r>
  <r>
    <x v="19"/>
    <x v="5"/>
    <x v="66"/>
    <x v="2"/>
    <x v="9"/>
    <m/>
    <m/>
    <m/>
    <n v="737254"/>
    <m/>
    <n v="737254"/>
    <m/>
  </r>
  <r>
    <x v="19"/>
    <x v="5"/>
    <x v="66"/>
    <x v="0"/>
    <x v="1"/>
    <m/>
    <m/>
    <m/>
    <n v="80537"/>
    <m/>
    <n v="80537"/>
    <m/>
  </r>
  <r>
    <x v="19"/>
    <x v="5"/>
    <x v="66"/>
    <x v="1"/>
    <x v="8"/>
    <m/>
    <m/>
    <m/>
    <n v="0"/>
    <m/>
    <n v="0"/>
    <m/>
  </r>
  <r>
    <x v="19"/>
    <x v="5"/>
    <x v="66"/>
    <x v="6"/>
    <x v="2"/>
    <m/>
    <m/>
    <m/>
    <n v="0"/>
    <m/>
    <n v="0"/>
    <m/>
  </r>
  <r>
    <x v="19"/>
    <x v="5"/>
    <x v="66"/>
    <x v="4"/>
    <x v="14"/>
    <m/>
    <m/>
    <m/>
    <n v="0"/>
    <m/>
    <n v="0"/>
    <m/>
  </r>
  <r>
    <x v="19"/>
    <x v="7"/>
    <x v="121"/>
    <x v="2"/>
    <x v="9"/>
    <m/>
    <m/>
    <m/>
    <n v="0"/>
    <m/>
    <n v="0"/>
    <m/>
  </r>
  <r>
    <x v="19"/>
    <x v="7"/>
    <x v="121"/>
    <x v="0"/>
    <x v="1"/>
    <m/>
    <m/>
    <m/>
    <n v="0"/>
    <m/>
    <n v="0"/>
    <m/>
  </r>
  <r>
    <x v="19"/>
    <x v="7"/>
    <x v="121"/>
    <x v="1"/>
    <x v="8"/>
    <m/>
    <m/>
    <m/>
    <n v="0"/>
    <m/>
    <n v="0"/>
    <m/>
  </r>
  <r>
    <x v="19"/>
    <x v="7"/>
    <x v="121"/>
    <x v="6"/>
    <x v="2"/>
    <m/>
    <m/>
    <m/>
    <n v="0"/>
    <m/>
    <n v="0"/>
    <m/>
  </r>
  <r>
    <x v="19"/>
    <x v="7"/>
    <x v="121"/>
    <x v="4"/>
    <x v="14"/>
    <m/>
    <m/>
    <m/>
    <n v="0"/>
    <m/>
    <n v="0"/>
    <m/>
  </r>
  <r>
    <x v="19"/>
    <x v="7"/>
    <x v="52"/>
    <x v="2"/>
    <x v="9"/>
    <m/>
    <m/>
    <m/>
    <n v="85176"/>
    <m/>
    <n v="85176"/>
    <m/>
  </r>
  <r>
    <x v="19"/>
    <x v="7"/>
    <x v="52"/>
    <x v="0"/>
    <x v="1"/>
    <m/>
    <m/>
    <m/>
    <n v="0"/>
    <m/>
    <n v="0"/>
    <m/>
  </r>
  <r>
    <x v="19"/>
    <x v="7"/>
    <x v="52"/>
    <x v="1"/>
    <x v="8"/>
    <m/>
    <m/>
    <m/>
    <n v="0"/>
    <m/>
    <n v="0"/>
    <m/>
  </r>
  <r>
    <x v="19"/>
    <x v="7"/>
    <x v="52"/>
    <x v="6"/>
    <x v="2"/>
    <m/>
    <m/>
    <m/>
    <n v="0"/>
    <m/>
    <n v="0"/>
    <m/>
  </r>
  <r>
    <x v="19"/>
    <x v="7"/>
    <x v="52"/>
    <x v="4"/>
    <x v="14"/>
    <m/>
    <m/>
    <m/>
    <n v="0"/>
    <m/>
    <n v="0"/>
    <m/>
  </r>
  <r>
    <x v="19"/>
    <x v="7"/>
    <x v="82"/>
    <x v="2"/>
    <x v="9"/>
    <m/>
    <m/>
    <m/>
    <n v="0"/>
    <m/>
    <n v="0"/>
    <m/>
  </r>
  <r>
    <x v="19"/>
    <x v="7"/>
    <x v="82"/>
    <x v="0"/>
    <x v="1"/>
    <m/>
    <m/>
    <m/>
    <n v="0"/>
    <m/>
    <n v="0"/>
    <m/>
  </r>
  <r>
    <x v="19"/>
    <x v="7"/>
    <x v="82"/>
    <x v="1"/>
    <x v="8"/>
    <m/>
    <m/>
    <m/>
    <n v="0"/>
    <m/>
    <n v="0"/>
    <m/>
  </r>
  <r>
    <x v="19"/>
    <x v="7"/>
    <x v="82"/>
    <x v="6"/>
    <x v="2"/>
    <m/>
    <m/>
    <m/>
    <n v="0"/>
    <m/>
    <n v="0"/>
    <m/>
  </r>
  <r>
    <x v="19"/>
    <x v="7"/>
    <x v="82"/>
    <x v="4"/>
    <x v="14"/>
    <m/>
    <m/>
    <m/>
    <n v="0"/>
    <m/>
    <n v="0"/>
    <m/>
  </r>
  <r>
    <x v="19"/>
    <x v="7"/>
    <x v="117"/>
    <x v="2"/>
    <x v="9"/>
    <m/>
    <m/>
    <m/>
    <n v="0"/>
    <m/>
    <n v="0"/>
    <m/>
  </r>
  <r>
    <x v="19"/>
    <x v="7"/>
    <x v="117"/>
    <x v="0"/>
    <x v="1"/>
    <m/>
    <m/>
    <m/>
    <n v="0"/>
    <m/>
    <n v="0"/>
    <m/>
  </r>
  <r>
    <x v="19"/>
    <x v="7"/>
    <x v="117"/>
    <x v="1"/>
    <x v="8"/>
    <m/>
    <m/>
    <m/>
    <n v="0"/>
    <m/>
    <n v="0"/>
    <m/>
  </r>
  <r>
    <x v="19"/>
    <x v="7"/>
    <x v="117"/>
    <x v="6"/>
    <x v="2"/>
    <m/>
    <m/>
    <m/>
    <n v="0"/>
    <m/>
    <n v="0"/>
    <m/>
  </r>
  <r>
    <x v="19"/>
    <x v="7"/>
    <x v="117"/>
    <x v="4"/>
    <x v="14"/>
    <m/>
    <m/>
    <m/>
    <n v="0"/>
    <m/>
    <n v="0"/>
    <m/>
  </r>
  <r>
    <x v="19"/>
    <x v="7"/>
    <x v="115"/>
    <x v="2"/>
    <x v="9"/>
    <m/>
    <m/>
    <m/>
    <n v="0"/>
    <m/>
    <n v="0"/>
    <m/>
  </r>
  <r>
    <x v="19"/>
    <x v="7"/>
    <x v="115"/>
    <x v="0"/>
    <x v="1"/>
    <m/>
    <m/>
    <m/>
    <n v="0"/>
    <m/>
    <n v="0"/>
    <m/>
  </r>
  <r>
    <x v="19"/>
    <x v="7"/>
    <x v="115"/>
    <x v="1"/>
    <x v="8"/>
    <m/>
    <m/>
    <m/>
    <n v="0"/>
    <m/>
    <n v="0"/>
    <m/>
  </r>
  <r>
    <x v="19"/>
    <x v="7"/>
    <x v="115"/>
    <x v="6"/>
    <x v="2"/>
    <m/>
    <m/>
    <m/>
    <n v="0"/>
    <m/>
    <n v="0"/>
    <m/>
  </r>
  <r>
    <x v="19"/>
    <x v="7"/>
    <x v="115"/>
    <x v="4"/>
    <x v="14"/>
    <m/>
    <m/>
    <m/>
    <n v="0"/>
    <m/>
    <n v="0"/>
    <m/>
  </r>
  <r>
    <x v="19"/>
    <x v="7"/>
    <x v="139"/>
    <x v="2"/>
    <x v="9"/>
    <m/>
    <m/>
    <m/>
    <n v="0"/>
    <m/>
    <n v="0"/>
    <m/>
  </r>
  <r>
    <x v="19"/>
    <x v="7"/>
    <x v="139"/>
    <x v="0"/>
    <x v="1"/>
    <m/>
    <m/>
    <m/>
    <n v="0"/>
    <m/>
    <n v="0"/>
    <m/>
  </r>
  <r>
    <x v="19"/>
    <x v="7"/>
    <x v="139"/>
    <x v="1"/>
    <x v="8"/>
    <m/>
    <m/>
    <m/>
    <n v="0"/>
    <m/>
    <n v="0"/>
    <m/>
  </r>
  <r>
    <x v="19"/>
    <x v="7"/>
    <x v="139"/>
    <x v="6"/>
    <x v="2"/>
    <m/>
    <m/>
    <m/>
    <n v="0"/>
    <m/>
    <n v="0"/>
    <m/>
  </r>
  <r>
    <x v="19"/>
    <x v="7"/>
    <x v="139"/>
    <x v="4"/>
    <x v="14"/>
    <m/>
    <m/>
    <m/>
    <n v="0"/>
    <m/>
    <n v="0"/>
    <m/>
  </r>
  <r>
    <x v="19"/>
    <x v="7"/>
    <x v="72"/>
    <x v="2"/>
    <x v="9"/>
    <m/>
    <m/>
    <m/>
    <n v="0"/>
    <m/>
    <n v="0"/>
    <m/>
  </r>
  <r>
    <x v="19"/>
    <x v="7"/>
    <x v="72"/>
    <x v="0"/>
    <x v="1"/>
    <m/>
    <m/>
    <m/>
    <n v="0"/>
    <m/>
    <n v="0"/>
    <m/>
  </r>
  <r>
    <x v="19"/>
    <x v="7"/>
    <x v="72"/>
    <x v="1"/>
    <x v="8"/>
    <m/>
    <m/>
    <m/>
    <n v="0"/>
    <m/>
    <n v="0"/>
    <m/>
  </r>
  <r>
    <x v="19"/>
    <x v="7"/>
    <x v="72"/>
    <x v="6"/>
    <x v="2"/>
    <m/>
    <m/>
    <m/>
    <n v="0"/>
    <m/>
    <n v="0"/>
    <m/>
  </r>
  <r>
    <x v="19"/>
    <x v="7"/>
    <x v="72"/>
    <x v="4"/>
    <x v="14"/>
    <m/>
    <m/>
    <m/>
    <n v="0"/>
    <m/>
    <n v="0"/>
    <m/>
  </r>
  <r>
    <x v="19"/>
    <x v="7"/>
    <x v="62"/>
    <x v="2"/>
    <x v="9"/>
    <m/>
    <m/>
    <m/>
    <n v="0"/>
    <m/>
    <n v="0"/>
    <m/>
  </r>
  <r>
    <x v="19"/>
    <x v="7"/>
    <x v="62"/>
    <x v="0"/>
    <x v="1"/>
    <m/>
    <m/>
    <m/>
    <n v="0"/>
    <m/>
    <n v="0"/>
    <m/>
  </r>
  <r>
    <x v="19"/>
    <x v="7"/>
    <x v="62"/>
    <x v="1"/>
    <x v="8"/>
    <m/>
    <m/>
    <m/>
    <n v="265311"/>
    <m/>
    <n v="265311"/>
    <m/>
  </r>
  <r>
    <x v="19"/>
    <x v="7"/>
    <x v="62"/>
    <x v="6"/>
    <x v="2"/>
    <m/>
    <m/>
    <m/>
    <n v="0"/>
    <m/>
    <n v="0"/>
    <m/>
  </r>
  <r>
    <x v="19"/>
    <x v="7"/>
    <x v="62"/>
    <x v="4"/>
    <x v="14"/>
    <m/>
    <m/>
    <m/>
    <n v="0"/>
    <m/>
    <n v="0"/>
    <m/>
  </r>
  <r>
    <x v="19"/>
    <x v="7"/>
    <x v="133"/>
    <x v="2"/>
    <x v="9"/>
    <m/>
    <m/>
    <m/>
    <n v="0"/>
    <m/>
    <n v="0"/>
    <m/>
  </r>
  <r>
    <x v="19"/>
    <x v="7"/>
    <x v="133"/>
    <x v="0"/>
    <x v="1"/>
    <m/>
    <m/>
    <m/>
    <n v="0"/>
    <m/>
    <n v="0"/>
    <m/>
  </r>
  <r>
    <x v="19"/>
    <x v="7"/>
    <x v="133"/>
    <x v="1"/>
    <x v="8"/>
    <m/>
    <m/>
    <m/>
    <n v="0"/>
    <m/>
    <n v="0"/>
    <m/>
  </r>
  <r>
    <x v="19"/>
    <x v="7"/>
    <x v="133"/>
    <x v="6"/>
    <x v="2"/>
    <m/>
    <m/>
    <m/>
    <n v="0"/>
    <m/>
    <n v="0"/>
    <m/>
  </r>
  <r>
    <x v="19"/>
    <x v="7"/>
    <x v="133"/>
    <x v="4"/>
    <x v="14"/>
    <m/>
    <m/>
    <m/>
    <n v="0"/>
    <m/>
    <n v="0"/>
    <m/>
  </r>
  <r>
    <x v="19"/>
    <x v="7"/>
    <x v="149"/>
    <x v="2"/>
    <x v="9"/>
    <m/>
    <m/>
    <m/>
    <n v="0"/>
    <m/>
    <n v="0"/>
    <m/>
  </r>
  <r>
    <x v="19"/>
    <x v="7"/>
    <x v="149"/>
    <x v="0"/>
    <x v="1"/>
    <m/>
    <m/>
    <m/>
    <n v="0"/>
    <m/>
    <n v="0"/>
    <m/>
  </r>
  <r>
    <x v="19"/>
    <x v="7"/>
    <x v="149"/>
    <x v="1"/>
    <x v="8"/>
    <m/>
    <m/>
    <m/>
    <n v="0"/>
    <m/>
    <n v="0"/>
    <m/>
  </r>
  <r>
    <x v="19"/>
    <x v="7"/>
    <x v="149"/>
    <x v="6"/>
    <x v="2"/>
    <m/>
    <m/>
    <m/>
    <n v="0"/>
    <m/>
    <n v="0"/>
    <m/>
  </r>
  <r>
    <x v="19"/>
    <x v="7"/>
    <x v="149"/>
    <x v="4"/>
    <x v="14"/>
    <m/>
    <m/>
    <m/>
    <n v="0"/>
    <m/>
    <n v="0"/>
    <m/>
  </r>
  <r>
    <x v="19"/>
    <x v="7"/>
    <x v="130"/>
    <x v="2"/>
    <x v="9"/>
    <m/>
    <m/>
    <m/>
    <n v="0"/>
    <m/>
    <n v="0"/>
    <m/>
  </r>
  <r>
    <x v="19"/>
    <x v="7"/>
    <x v="130"/>
    <x v="0"/>
    <x v="1"/>
    <m/>
    <m/>
    <m/>
    <n v="0"/>
    <m/>
    <n v="0"/>
    <m/>
  </r>
  <r>
    <x v="19"/>
    <x v="7"/>
    <x v="130"/>
    <x v="1"/>
    <x v="8"/>
    <m/>
    <m/>
    <m/>
    <n v="0"/>
    <m/>
    <n v="0"/>
    <m/>
  </r>
  <r>
    <x v="19"/>
    <x v="7"/>
    <x v="130"/>
    <x v="6"/>
    <x v="2"/>
    <m/>
    <m/>
    <m/>
    <n v="0"/>
    <m/>
    <n v="0"/>
    <m/>
  </r>
  <r>
    <x v="19"/>
    <x v="7"/>
    <x v="130"/>
    <x v="4"/>
    <x v="14"/>
    <m/>
    <m/>
    <m/>
    <n v="0"/>
    <m/>
    <n v="0"/>
    <m/>
  </r>
  <r>
    <x v="19"/>
    <x v="7"/>
    <x v="259"/>
    <x v="2"/>
    <x v="9"/>
    <m/>
    <m/>
    <m/>
    <n v="0"/>
    <m/>
    <n v="0"/>
    <m/>
  </r>
  <r>
    <x v="19"/>
    <x v="7"/>
    <x v="259"/>
    <x v="0"/>
    <x v="1"/>
    <m/>
    <m/>
    <m/>
    <n v="0"/>
    <m/>
    <n v="0"/>
    <m/>
  </r>
  <r>
    <x v="19"/>
    <x v="7"/>
    <x v="259"/>
    <x v="1"/>
    <x v="8"/>
    <m/>
    <m/>
    <m/>
    <n v="0"/>
    <m/>
    <n v="0"/>
    <m/>
  </r>
  <r>
    <x v="19"/>
    <x v="7"/>
    <x v="259"/>
    <x v="6"/>
    <x v="2"/>
    <m/>
    <m/>
    <m/>
    <n v="0"/>
    <m/>
    <n v="0"/>
    <m/>
  </r>
  <r>
    <x v="19"/>
    <x v="7"/>
    <x v="259"/>
    <x v="4"/>
    <x v="14"/>
    <m/>
    <m/>
    <m/>
    <n v="0"/>
    <m/>
    <n v="0"/>
    <m/>
  </r>
  <r>
    <x v="19"/>
    <x v="9"/>
    <x v="106"/>
    <x v="2"/>
    <x v="9"/>
    <m/>
    <m/>
    <m/>
    <n v="0"/>
    <m/>
    <n v="0"/>
    <m/>
  </r>
  <r>
    <x v="19"/>
    <x v="9"/>
    <x v="106"/>
    <x v="0"/>
    <x v="1"/>
    <m/>
    <m/>
    <m/>
    <n v="0"/>
    <m/>
    <n v="0"/>
    <m/>
  </r>
  <r>
    <x v="19"/>
    <x v="9"/>
    <x v="106"/>
    <x v="1"/>
    <x v="8"/>
    <m/>
    <m/>
    <m/>
    <n v="0"/>
    <m/>
    <n v="0"/>
    <m/>
  </r>
  <r>
    <x v="19"/>
    <x v="9"/>
    <x v="106"/>
    <x v="6"/>
    <x v="2"/>
    <m/>
    <m/>
    <m/>
    <n v="0"/>
    <m/>
    <n v="0"/>
    <m/>
  </r>
  <r>
    <x v="19"/>
    <x v="9"/>
    <x v="106"/>
    <x v="4"/>
    <x v="14"/>
    <m/>
    <m/>
    <m/>
    <n v="0"/>
    <m/>
    <n v="0"/>
    <m/>
  </r>
  <r>
    <x v="19"/>
    <x v="9"/>
    <x v="107"/>
    <x v="2"/>
    <x v="9"/>
    <m/>
    <m/>
    <m/>
    <n v="0"/>
    <m/>
    <n v="0"/>
    <m/>
  </r>
  <r>
    <x v="19"/>
    <x v="9"/>
    <x v="107"/>
    <x v="0"/>
    <x v="1"/>
    <m/>
    <m/>
    <m/>
    <n v="0"/>
    <m/>
    <n v="0"/>
    <m/>
  </r>
  <r>
    <x v="19"/>
    <x v="9"/>
    <x v="107"/>
    <x v="1"/>
    <x v="8"/>
    <m/>
    <m/>
    <m/>
    <n v="0"/>
    <m/>
    <n v="0"/>
    <m/>
  </r>
  <r>
    <x v="19"/>
    <x v="9"/>
    <x v="107"/>
    <x v="6"/>
    <x v="2"/>
    <m/>
    <m/>
    <m/>
    <n v="0"/>
    <m/>
    <n v="0"/>
    <m/>
  </r>
  <r>
    <x v="19"/>
    <x v="9"/>
    <x v="107"/>
    <x v="4"/>
    <x v="14"/>
    <m/>
    <m/>
    <m/>
    <n v="0"/>
    <m/>
    <n v="0"/>
    <m/>
  </r>
  <r>
    <x v="19"/>
    <x v="9"/>
    <x v="126"/>
    <x v="2"/>
    <x v="9"/>
    <m/>
    <m/>
    <m/>
    <n v="0"/>
    <m/>
    <n v="0"/>
    <m/>
  </r>
  <r>
    <x v="19"/>
    <x v="9"/>
    <x v="126"/>
    <x v="0"/>
    <x v="1"/>
    <m/>
    <m/>
    <m/>
    <n v="0"/>
    <m/>
    <n v="0"/>
    <m/>
  </r>
  <r>
    <x v="19"/>
    <x v="9"/>
    <x v="126"/>
    <x v="1"/>
    <x v="8"/>
    <m/>
    <m/>
    <m/>
    <n v="0"/>
    <m/>
    <n v="0"/>
    <m/>
  </r>
  <r>
    <x v="19"/>
    <x v="9"/>
    <x v="126"/>
    <x v="6"/>
    <x v="2"/>
    <m/>
    <m/>
    <m/>
    <n v="0"/>
    <m/>
    <n v="0"/>
    <m/>
  </r>
  <r>
    <x v="19"/>
    <x v="9"/>
    <x v="126"/>
    <x v="4"/>
    <x v="14"/>
    <m/>
    <m/>
    <m/>
    <n v="0"/>
    <m/>
    <n v="0"/>
    <m/>
  </r>
  <r>
    <x v="19"/>
    <x v="9"/>
    <x v="154"/>
    <x v="2"/>
    <x v="9"/>
    <m/>
    <m/>
    <m/>
    <n v="0"/>
    <m/>
    <n v="0"/>
    <m/>
  </r>
  <r>
    <x v="19"/>
    <x v="9"/>
    <x v="154"/>
    <x v="0"/>
    <x v="1"/>
    <m/>
    <m/>
    <m/>
    <n v="0"/>
    <m/>
    <n v="0"/>
    <m/>
  </r>
  <r>
    <x v="19"/>
    <x v="9"/>
    <x v="154"/>
    <x v="1"/>
    <x v="8"/>
    <m/>
    <m/>
    <m/>
    <n v="0"/>
    <m/>
    <n v="0"/>
    <m/>
  </r>
  <r>
    <x v="19"/>
    <x v="9"/>
    <x v="154"/>
    <x v="6"/>
    <x v="2"/>
    <m/>
    <m/>
    <m/>
    <n v="0"/>
    <m/>
    <n v="0"/>
    <m/>
  </r>
  <r>
    <x v="19"/>
    <x v="9"/>
    <x v="154"/>
    <x v="4"/>
    <x v="14"/>
    <m/>
    <m/>
    <m/>
    <n v="0"/>
    <m/>
    <n v="0"/>
    <m/>
  </r>
  <r>
    <x v="19"/>
    <x v="9"/>
    <x v="95"/>
    <x v="2"/>
    <x v="9"/>
    <m/>
    <m/>
    <m/>
    <n v="0"/>
    <m/>
    <n v="0"/>
    <m/>
  </r>
  <r>
    <x v="19"/>
    <x v="9"/>
    <x v="95"/>
    <x v="0"/>
    <x v="1"/>
    <m/>
    <m/>
    <m/>
    <n v="0"/>
    <m/>
    <n v="0"/>
    <m/>
  </r>
  <r>
    <x v="19"/>
    <x v="9"/>
    <x v="95"/>
    <x v="1"/>
    <x v="8"/>
    <m/>
    <m/>
    <m/>
    <n v="0"/>
    <m/>
    <n v="0"/>
    <m/>
  </r>
  <r>
    <x v="19"/>
    <x v="9"/>
    <x v="95"/>
    <x v="6"/>
    <x v="2"/>
    <m/>
    <m/>
    <m/>
    <n v="0"/>
    <m/>
    <n v="0"/>
    <m/>
  </r>
  <r>
    <x v="19"/>
    <x v="9"/>
    <x v="95"/>
    <x v="4"/>
    <x v="14"/>
    <m/>
    <m/>
    <m/>
    <n v="0"/>
    <m/>
    <n v="0"/>
    <m/>
  </r>
  <r>
    <x v="19"/>
    <x v="9"/>
    <x v="161"/>
    <x v="2"/>
    <x v="9"/>
    <m/>
    <m/>
    <m/>
    <n v="0"/>
    <m/>
    <n v="0"/>
    <m/>
  </r>
  <r>
    <x v="19"/>
    <x v="9"/>
    <x v="161"/>
    <x v="0"/>
    <x v="1"/>
    <m/>
    <m/>
    <m/>
    <n v="0"/>
    <m/>
    <n v="0"/>
    <m/>
  </r>
  <r>
    <x v="19"/>
    <x v="9"/>
    <x v="161"/>
    <x v="1"/>
    <x v="8"/>
    <m/>
    <m/>
    <m/>
    <n v="0"/>
    <m/>
    <n v="0"/>
    <m/>
  </r>
  <r>
    <x v="19"/>
    <x v="9"/>
    <x v="161"/>
    <x v="6"/>
    <x v="2"/>
    <m/>
    <m/>
    <m/>
    <n v="0"/>
    <m/>
    <n v="0"/>
    <m/>
  </r>
  <r>
    <x v="19"/>
    <x v="9"/>
    <x v="161"/>
    <x v="4"/>
    <x v="14"/>
    <m/>
    <m/>
    <m/>
    <n v="0"/>
    <m/>
    <n v="0"/>
    <m/>
  </r>
  <r>
    <x v="19"/>
    <x v="9"/>
    <x v="158"/>
    <x v="2"/>
    <x v="9"/>
    <m/>
    <m/>
    <m/>
    <n v="0"/>
    <m/>
    <n v="0"/>
    <m/>
  </r>
  <r>
    <x v="19"/>
    <x v="9"/>
    <x v="158"/>
    <x v="0"/>
    <x v="1"/>
    <m/>
    <m/>
    <m/>
    <n v="0"/>
    <m/>
    <n v="0"/>
    <m/>
  </r>
  <r>
    <x v="19"/>
    <x v="9"/>
    <x v="158"/>
    <x v="1"/>
    <x v="8"/>
    <m/>
    <m/>
    <m/>
    <n v="0"/>
    <m/>
    <n v="0"/>
    <m/>
  </r>
  <r>
    <x v="19"/>
    <x v="9"/>
    <x v="158"/>
    <x v="6"/>
    <x v="2"/>
    <m/>
    <m/>
    <m/>
    <n v="0"/>
    <m/>
    <n v="0"/>
    <m/>
  </r>
  <r>
    <x v="19"/>
    <x v="9"/>
    <x v="158"/>
    <x v="4"/>
    <x v="14"/>
    <m/>
    <m/>
    <m/>
    <n v="0"/>
    <m/>
    <n v="0"/>
    <m/>
  </r>
  <r>
    <x v="19"/>
    <x v="9"/>
    <x v="148"/>
    <x v="2"/>
    <x v="9"/>
    <m/>
    <m/>
    <m/>
    <n v="0"/>
    <m/>
    <n v="0"/>
    <m/>
  </r>
  <r>
    <x v="19"/>
    <x v="9"/>
    <x v="148"/>
    <x v="0"/>
    <x v="1"/>
    <m/>
    <m/>
    <m/>
    <n v="0"/>
    <m/>
    <n v="0"/>
    <m/>
  </r>
  <r>
    <x v="19"/>
    <x v="9"/>
    <x v="148"/>
    <x v="1"/>
    <x v="8"/>
    <m/>
    <m/>
    <m/>
    <n v="0"/>
    <m/>
    <n v="0"/>
    <m/>
  </r>
  <r>
    <x v="19"/>
    <x v="9"/>
    <x v="148"/>
    <x v="6"/>
    <x v="2"/>
    <m/>
    <m/>
    <m/>
    <n v="0"/>
    <m/>
    <n v="0"/>
    <m/>
  </r>
  <r>
    <x v="19"/>
    <x v="9"/>
    <x v="148"/>
    <x v="4"/>
    <x v="14"/>
    <m/>
    <m/>
    <m/>
    <n v="0"/>
    <m/>
    <n v="0"/>
    <m/>
  </r>
  <r>
    <x v="19"/>
    <x v="9"/>
    <x v="142"/>
    <x v="2"/>
    <x v="9"/>
    <m/>
    <m/>
    <m/>
    <n v="0"/>
    <m/>
    <n v="0"/>
    <m/>
  </r>
  <r>
    <x v="19"/>
    <x v="9"/>
    <x v="142"/>
    <x v="0"/>
    <x v="1"/>
    <m/>
    <m/>
    <m/>
    <n v="0"/>
    <m/>
    <n v="0"/>
    <m/>
  </r>
  <r>
    <x v="19"/>
    <x v="9"/>
    <x v="142"/>
    <x v="1"/>
    <x v="8"/>
    <m/>
    <m/>
    <m/>
    <n v="0"/>
    <m/>
    <n v="0"/>
    <m/>
  </r>
  <r>
    <x v="19"/>
    <x v="9"/>
    <x v="142"/>
    <x v="6"/>
    <x v="2"/>
    <m/>
    <m/>
    <m/>
    <n v="0"/>
    <m/>
    <n v="0"/>
    <m/>
  </r>
  <r>
    <x v="19"/>
    <x v="9"/>
    <x v="142"/>
    <x v="4"/>
    <x v="14"/>
    <m/>
    <m/>
    <m/>
    <n v="0"/>
    <m/>
    <n v="0"/>
    <m/>
  </r>
  <r>
    <x v="19"/>
    <x v="9"/>
    <x v="173"/>
    <x v="2"/>
    <x v="9"/>
    <m/>
    <m/>
    <m/>
    <n v="0"/>
    <m/>
    <n v="0"/>
    <m/>
  </r>
  <r>
    <x v="19"/>
    <x v="9"/>
    <x v="173"/>
    <x v="0"/>
    <x v="1"/>
    <m/>
    <m/>
    <m/>
    <n v="0"/>
    <m/>
    <n v="0"/>
    <m/>
  </r>
  <r>
    <x v="19"/>
    <x v="9"/>
    <x v="173"/>
    <x v="1"/>
    <x v="8"/>
    <m/>
    <m/>
    <m/>
    <n v="0"/>
    <m/>
    <n v="0"/>
    <m/>
  </r>
  <r>
    <x v="19"/>
    <x v="9"/>
    <x v="173"/>
    <x v="6"/>
    <x v="2"/>
    <m/>
    <m/>
    <m/>
    <n v="0"/>
    <m/>
    <n v="0"/>
    <m/>
  </r>
  <r>
    <x v="19"/>
    <x v="9"/>
    <x v="173"/>
    <x v="4"/>
    <x v="14"/>
    <m/>
    <m/>
    <m/>
    <n v="0"/>
    <m/>
    <n v="0"/>
    <m/>
  </r>
  <r>
    <x v="19"/>
    <x v="9"/>
    <x v="137"/>
    <x v="2"/>
    <x v="9"/>
    <m/>
    <m/>
    <m/>
    <n v="0"/>
    <m/>
    <n v="0"/>
    <m/>
  </r>
  <r>
    <x v="19"/>
    <x v="9"/>
    <x v="137"/>
    <x v="0"/>
    <x v="1"/>
    <m/>
    <m/>
    <m/>
    <n v="0"/>
    <m/>
    <n v="0"/>
    <m/>
  </r>
  <r>
    <x v="19"/>
    <x v="9"/>
    <x v="137"/>
    <x v="1"/>
    <x v="8"/>
    <m/>
    <m/>
    <m/>
    <n v="0"/>
    <m/>
    <n v="0"/>
    <m/>
  </r>
  <r>
    <x v="19"/>
    <x v="9"/>
    <x v="137"/>
    <x v="6"/>
    <x v="2"/>
    <m/>
    <m/>
    <m/>
    <n v="0"/>
    <m/>
    <n v="0"/>
    <m/>
  </r>
  <r>
    <x v="19"/>
    <x v="9"/>
    <x v="137"/>
    <x v="4"/>
    <x v="14"/>
    <m/>
    <m/>
    <m/>
    <n v="0"/>
    <m/>
    <n v="0"/>
    <m/>
  </r>
  <r>
    <x v="19"/>
    <x v="9"/>
    <x v="146"/>
    <x v="2"/>
    <x v="9"/>
    <m/>
    <m/>
    <m/>
    <n v="0"/>
    <m/>
    <n v="0"/>
    <m/>
  </r>
  <r>
    <x v="19"/>
    <x v="9"/>
    <x v="146"/>
    <x v="0"/>
    <x v="1"/>
    <m/>
    <m/>
    <m/>
    <n v="0"/>
    <m/>
    <n v="0"/>
    <m/>
  </r>
  <r>
    <x v="19"/>
    <x v="9"/>
    <x v="146"/>
    <x v="1"/>
    <x v="8"/>
    <m/>
    <m/>
    <m/>
    <n v="65917"/>
    <m/>
    <n v="65917"/>
    <m/>
  </r>
  <r>
    <x v="19"/>
    <x v="9"/>
    <x v="146"/>
    <x v="6"/>
    <x v="2"/>
    <m/>
    <m/>
    <m/>
    <n v="0"/>
    <m/>
    <n v="0"/>
    <m/>
  </r>
  <r>
    <x v="19"/>
    <x v="9"/>
    <x v="146"/>
    <x v="4"/>
    <x v="14"/>
    <m/>
    <m/>
    <m/>
    <n v="0"/>
    <m/>
    <n v="0"/>
    <m/>
  </r>
  <r>
    <x v="19"/>
    <x v="9"/>
    <x v="159"/>
    <x v="2"/>
    <x v="9"/>
    <m/>
    <m/>
    <m/>
    <n v="0"/>
    <m/>
    <n v="0"/>
    <m/>
  </r>
  <r>
    <x v="19"/>
    <x v="9"/>
    <x v="159"/>
    <x v="0"/>
    <x v="1"/>
    <m/>
    <m/>
    <m/>
    <n v="0"/>
    <m/>
    <n v="0"/>
    <m/>
  </r>
  <r>
    <x v="19"/>
    <x v="9"/>
    <x v="159"/>
    <x v="1"/>
    <x v="8"/>
    <m/>
    <m/>
    <m/>
    <n v="0"/>
    <m/>
    <n v="0"/>
    <m/>
  </r>
  <r>
    <x v="19"/>
    <x v="9"/>
    <x v="159"/>
    <x v="6"/>
    <x v="2"/>
    <m/>
    <m/>
    <m/>
    <n v="0"/>
    <m/>
    <n v="0"/>
    <m/>
  </r>
  <r>
    <x v="19"/>
    <x v="9"/>
    <x v="159"/>
    <x v="4"/>
    <x v="14"/>
    <m/>
    <m/>
    <m/>
    <n v="0"/>
    <m/>
    <n v="0"/>
    <m/>
  </r>
  <r>
    <x v="19"/>
    <x v="9"/>
    <x v="170"/>
    <x v="2"/>
    <x v="9"/>
    <m/>
    <m/>
    <m/>
    <n v="0"/>
    <m/>
    <n v="0"/>
    <m/>
  </r>
  <r>
    <x v="19"/>
    <x v="9"/>
    <x v="170"/>
    <x v="0"/>
    <x v="1"/>
    <m/>
    <m/>
    <m/>
    <n v="0"/>
    <m/>
    <n v="0"/>
    <m/>
  </r>
  <r>
    <x v="19"/>
    <x v="9"/>
    <x v="170"/>
    <x v="1"/>
    <x v="8"/>
    <m/>
    <m/>
    <m/>
    <n v="0"/>
    <m/>
    <n v="0"/>
    <m/>
  </r>
  <r>
    <x v="19"/>
    <x v="9"/>
    <x v="170"/>
    <x v="6"/>
    <x v="2"/>
    <m/>
    <m/>
    <m/>
    <n v="0"/>
    <m/>
    <n v="0"/>
    <m/>
  </r>
  <r>
    <x v="19"/>
    <x v="9"/>
    <x v="170"/>
    <x v="4"/>
    <x v="14"/>
    <m/>
    <m/>
    <m/>
    <n v="0"/>
    <m/>
    <n v="0"/>
    <m/>
  </r>
  <r>
    <x v="19"/>
    <x v="12"/>
    <x v="157"/>
    <x v="2"/>
    <x v="9"/>
    <m/>
    <m/>
    <m/>
    <n v="0"/>
    <m/>
    <n v="0"/>
    <m/>
  </r>
  <r>
    <x v="19"/>
    <x v="12"/>
    <x v="157"/>
    <x v="0"/>
    <x v="1"/>
    <m/>
    <m/>
    <m/>
    <n v="0"/>
    <m/>
    <n v="0"/>
    <m/>
  </r>
  <r>
    <x v="19"/>
    <x v="12"/>
    <x v="157"/>
    <x v="1"/>
    <x v="8"/>
    <m/>
    <m/>
    <m/>
    <n v="0"/>
    <m/>
    <n v="0"/>
    <m/>
  </r>
  <r>
    <x v="19"/>
    <x v="12"/>
    <x v="157"/>
    <x v="6"/>
    <x v="2"/>
    <m/>
    <m/>
    <m/>
    <n v="0"/>
    <m/>
    <n v="0"/>
    <m/>
  </r>
  <r>
    <x v="19"/>
    <x v="12"/>
    <x v="157"/>
    <x v="4"/>
    <x v="14"/>
    <m/>
    <m/>
    <m/>
    <n v="0"/>
    <m/>
    <n v="0"/>
    <m/>
  </r>
  <r>
    <x v="19"/>
    <x v="12"/>
    <x v="156"/>
    <x v="2"/>
    <x v="9"/>
    <m/>
    <m/>
    <m/>
    <n v="0"/>
    <m/>
    <n v="0"/>
    <m/>
  </r>
  <r>
    <x v="19"/>
    <x v="12"/>
    <x v="156"/>
    <x v="0"/>
    <x v="1"/>
    <m/>
    <m/>
    <m/>
    <n v="0"/>
    <m/>
    <n v="0"/>
    <m/>
  </r>
  <r>
    <x v="19"/>
    <x v="12"/>
    <x v="156"/>
    <x v="1"/>
    <x v="8"/>
    <m/>
    <m/>
    <m/>
    <n v="0"/>
    <m/>
    <n v="0"/>
    <m/>
  </r>
  <r>
    <x v="19"/>
    <x v="12"/>
    <x v="156"/>
    <x v="6"/>
    <x v="2"/>
    <m/>
    <m/>
    <m/>
    <n v="0"/>
    <m/>
    <n v="0"/>
    <m/>
  </r>
  <r>
    <x v="19"/>
    <x v="12"/>
    <x v="156"/>
    <x v="4"/>
    <x v="14"/>
    <m/>
    <m/>
    <m/>
    <n v="0"/>
    <m/>
    <n v="0"/>
    <m/>
  </r>
  <r>
    <x v="19"/>
    <x v="0"/>
    <x v="9"/>
    <x v="2"/>
    <x v="9"/>
    <m/>
    <m/>
    <m/>
    <n v="0"/>
    <m/>
    <n v="0"/>
    <m/>
  </r>
  <r>
    <x v="19"/>
    <x v="0"/>
    <x v="9"/>
    <x v="0"/>
    <x v="1"/>
    <m/>
    <m/>
    <m/>
    <n v="491265"/>
    <m/>
    <n v="491265"/>
    <m/>
  </r>
  <r>
    <x v="19"/>
    <x v="0"/>
    <x v="9"/>
    <x v="1"/>
    <x v="8"/>
    <m/>
    <m/>
    <m/>
    <n v="199302"/>
    <m/>
    <n v="199302"/>
    <m/>
  </r>
  <r>
    <x v="19"/>
    <x v="0"/>
    <x v="9"/>
    <x v="6"/>
    <x v="2"/>
    <m/>
    <m/>
    <m/>
    <n v="0"/>
    <m/>
    <n v="0"/>
    <m/>
  </r>
  <r>
    <x v="19"/>
    <x v="0"/>
    <x v="9"/>
    <x v="4"/>
    <x v="14"/>
    <m/>
    <m/>
    <m/>
    <n v="0"/>
    <m/>
    <n v="0"/>
    <m/>
  </r>
  <r>
    <x v="19"/>
    <x v="0"/>
    <x v="0"/>
    <x v="2"/>
    <x v="9"/>
    <m/>
    <m/>
    <m/>
    <n v="0"/>
    <m/>
    <n v="0"/>
    <m/>
  </r>
  <r>
    <x v="19"/>
    <x v="0"/>
    <x v="0"/>
    <x v="0"/>
    <x v="1"/>
    <m/>
    <m/>
    <m/>
    <n v="1745970"/>
    <m/>
    <n v="1745970"/>
    <m/>
  </r>
  <r>
    <x v="19"/>
    <x v="0"/>
    <x v="0"/>
    <x v="1"/>
    <x v="8"/>
    <m/>
    <m/>
    <m/>
    <n v="0"/>
    <m/>
    <n v="0"/>
    <m/>
  </r>
  <r>
    <x v="19"/>
    <x v="0"/>
    <x v="0"/>
    <x v="6"/>
    <x v="2"/>
    <m/>
    <m/>
    <m/>
    <n v="0"/>
    <m/>
    <n v="0"/>
    <m/>
  </r>
  <r>
    <x v="19"/>
    <x v="0"/>
    <x v="0"/>
    <x v="4"/>
    <x v="14"/>
    <m/>
    <m/>
    <m/>
    <n v="0"/>
    <m/>
    <n v="0"/>
    <m/>
  </r>
  <r>
    <x v="19"/>
    <x v="0"/>
    <x v="68"/>
    <x v="2"/>
    <x v="9"/>
    <m/>
    <m/>
    <m/>
    <n v="0"/>
    <m/>
    <n v="0"/>
    <m/>
  </r>
  <r>
    <x v="19"/>
    <x v="0"/>
    <x v="68"/>
    <x v="0"/>
    <x v="1"/>
    <m/>
    <m/>
    <m/>
    <n v="0"/>
    <m/>
    <n v="0"/>
    <m/>
  </r>
  <r>
    <x v="19"/>
    <x v="0"/>
    <x v="68"/>
    <x v="1"/>
    <x v="8"/>
    <m/>
    <m/>
    <m/>
    <n v="0"/>
    <m/>
    <n v="0"/>
    <m/>
  </r>
  <r>
    <x v="19"/>
    <x v="0"/>
    <x v="68"/>
    <x v="6"/>
    <x v="2"/>
    <m/>
    <m/>
    <m/>
    <n v="0"/>
    <m/>
    <n v="0"/>
    <m/>
  </r>
  <r>
    <x v="19"/>
    <x v="0"/>
    <x v="68"/>
    <x v="4"/>
    <x v="14"/>
    <m/>
    <m/>
    <m/>
    <n v="0"/>
    <m/>
    <n v="0"/>
    <m/>
  </r>
  <r>
    <x v="19"/>
    <x v="0"/>
    <x v="128"/>
    <x v="2"/>
    <x v="9"/>
    <m/>
    <m/>
    <m/>
    <n v="0"/>
    <m/>
    <n v="0"/>
    <m/>
  </r>
  <r>
    <x v="19"/>
    <x v="0"/>
    <x v="128"/>
    <x v="0"/>
    <x v="1"/>
    <m/>
    <m/>
    <m/>
    <n v="0"/>
    <m/>
    <n v="0"/>
    <m/>
  </r>
  <r>
    <x v="19"/>
    <x v="0"/>
    <x v="128"/>
    <x v="1"/>
    <x v="8"/>
    <m/>
    <m/>
    <m/>
    <n v="0"/>
    <m/>
    <n v="0"/>
    <m/>
  </r>
  <r>
    <x v="19"/>
    <x v="0"/>
    <x v="128"/>
    <x v="6"/>
    <x v="2"/>
    <m/>
    <m/>
    <m/>
    <n v="0"/>
    <m/>
    <n v="0"/>
    <m/>
  </r>
  <r>
    <x v="19"/>
    <x v="0"/>
    <x v="128"/>
    <x v="4"/>
    <x v="14"/>
    <m/>
    <m/>
    <m/>
    <n v="0"/>
    <m/>
    <n v="0"/>
    <m/>
  </r>
  <r>
    <x v="19"/>
    <x v="0"/>
    <x v="124"/>
    <x v="2"/>
    <x v="9"/>
    <m/>
    <m/>
    <m/>
    <n v="0"/>
    <m/>
    <n v="0"/>
    <m/>
  </r>
  <r>
    <x v="19"/>
    <x v="0"/>
    <x v="124"/>
    <x v="0"/>
    <x v="1"/>
    <m/>
    <m/>
    <m/>
    <n v="0"/>
    <m/>
    <n v="0"/>
    <m/>
  </r>
  <r>
    <x v="19"/>
    <x v="0"/>
    <x v="124"/>
    <x v="1"/>
    <x v="8"/>
    <m/>
    <m/>
    <m/>
    <n v="0"/>
    <m/>
    <n v="0"/>
    <m/>
  </r>
  <r>
    <x v="19"/>
    <x v="0"/>
    <x v="124"/>
    <x v="6"/>
    <x v="2"/>
    <m/>
    <m/>
    <m/>
    <n v="0"/>
    <m/>
    <n v="0"/>
    <m/>
  </r>
  <r>
    <x v="19"/>
    <x v="0"/>
    <x v="124"/>
    <x v="4"/>
    <x v="14"/>
    <m/>
    <m/>
    <m/>
    <n v="0"/>
    <m/>
    <n v="0"/>
    <m/>
  </r>
  <r>
    <x v="19"/>
    <x v="0"/>
    <x v="12"/>
    <x v="2"/>
    <x v="9"/>
    <m/>
    <m/>
    <m/>
    <n v="0"/>
    <m/>
    <n v="0"/>
    <m/>
  </r>
  <r>
    <x v="19"/>
    <x v="0"/>
    <x v="12"/>
    <x v="0"/>
    <x v="1"/>
    <m/>
    <m/>
    <m/>
    <n v="61790"/>
    <m/>
    <n v="61790"/>
    <m/>
  </r>
  <r>
    <x v="19"/>
    <x v="0"/>
    <x v="12"/>
    <x v="1"/>
    <x v="8"/>
    <m/>
    <m/>
    <m/>
    <n v="125222"/>
    <m/>
    <n v="125222"/>
    <m/>
  </r>
  <r>
    <x v="19"/>
    <x v="0"/>
    <x v="12"/>
    <x v="6"/>
    <x v="2"/>
    <m/>
    <m/>
    <m/>
    <n v="0"/>
    <m/>
    <n v="0"/>
    <m/>
  </r>
  <r>
    <x v="19"/>
    <x v="0"/>
    <x v="12"/>
    <x v="4"/>
    <x v="14"/>
    <m/>
    <m/>
    <m/>
    <n v="0"/>
    <m/>
    <n v="0"/>
    <m/>
  </r>
  <r>
    <x v="19"/>
    <x v="0"/>
    <x v="40"/>
    <x v="2"/>
    <x v="9"/>
    <m/>
    <m/>
    <m/>
    <n v="0"/>
    <m/>
    <n v="0"/>
    <m/>
  </r>
  <r>
    <x v="19"/>
    <x v="0"/>
    <x v="40"/>
    <x v="0"/>
    <x v="1"/>
    <m/>
    <m/>
    <m/>
    <n v="0"/>
    <m/>
    <n v="0"/>
    <m/>
  </r>
  <r>
    <x v="19"/>
    <x v="0"/>
    <x v="40"/>
    <x v="1"/>
    <x v="8"/>
    <m/>
    <m/>
    <m/>
    <n v="0"/>
    <m/>
    <n v="0"/>
    <m/>
  </r>
  <r>
    <x v="19"/>
    <x v="0"/>
    <x v="40"/>
    <x v="6"/>
    <x v="2"/>
    <m/>
    <m/>
    <m/>
    <n v="0"/>
    <m/>
    <n v="0"/>
    <m/>
  </r>
  <r>
    <x v="19"/>
    <x v="0"/>
    <x v="40"/>
    <x v="4"/>
    <x v="14"/>
    <m/>
    <m/>
    <m/>
    <n v="0"/>
    <m/>
    <n v="0"/>
    <m/>
  </r>
  <r>
    <x v="19"/>
    <x v="0"/>
    <x v="70"/>
    <x v="2"/>
    <x v="9"/>
    <m/>
    <m/>
    <m/>
    <n v="0"/>
    <m/>
    <n v="0"/>
    <m/>
  </r>
  <r>
    <x v="19"/>
    <x v="0"/>
    <x v="70"/>
    <x v="0"/>
    <x v="1"/>
    <m/>
    <m/>
    <m/>
    <n v="0"/>
    <m/>
    <n v="0"/>
    <m/>
  </r>
  <r>
    <x v="19"/>
    <x v="0"/>
    <x v="70"/>
    <x v="1"/>
    <x v="8"/>
    <m/>
    <m/>
    <m/>
    <n v="79642"/>
    <m/>
    <n v="79642"/>
    <m/>
  </r>
  <r>
    <x v="19"/>
    <x v="0"/>
    <x v="70"/>
    <x v="6"/>
    <x v="2"/>
    <m/>
    <m/>
    <m/>
    <n v="0"/>
    <m/>
    <n v="0"/>
    <m/>
  </r>
  <r>
    <x v="19"/>
    <x v="0"/>
    <x v="70"/>
    <x v="4"/>
    <x v="14"/>
    <m/>
    <m/>
    <m/>
    <n v="0"/>
    <m/>
    <n v="0"/>
    <m/>
  </r>
  <r>
    <x v="19"/>
    <x v="0"/>
    <x v="77"/>
    <x v="2"/>
    <x v="9"/>
    <m/>
    <m/>
    <m/>
    <n v="0"/>
    <m/>
    <n v="0"/>
    <m/>
  </r>
  <r>
    <x v="19"/>
    <x v="0"/>
    <x v="77"/>
    <x v="0"/>
    <x v="1"/>
    <m/>
    <m/>
    <m/>
    <n v="0"/>
    <m/>
    <n v="0"/>
    <m/>
  </r>
  <r>
    <x v="19"/>
    <x v="0"/>
    <x v="77"/>
    <x v="1"/>
    <x v="8"/>
    <m/>
    <m/>
    <m/>
    <n v="0"/>
    <m/>
    <n v="0"/>
    <m/>
  </r>
  <r>
    <x v="19"/>
    <x v="0"/>
    <x v="77"/>
    <x v="6"/>
    <x v="2"/>
    <m/>
    <m/>
    <m/>
    <n v="0"/>
    <m/>
    <n v="0"/>
    <m/>
  </r>
  <r>
    <x v="19"/>
    <x v="0"/>
    <x v="77"/>
    <x v="4"/>
    <x v="14"/>
    <m/>
    <m/>
    <m/>
    <n v="0"/>
    <m/>
    <n v="0"/>
    <m/>
  </r>
  <r>
    <x v="19"/>
    <x v="0"/>
    <x v="131"/>
    <x v="2"/>
    <x v="9"/>
    <m/>
    <m/>
    <m/>
    <n v="0"/>
    <m/>
    <n v="0"/>
    <m/>
  </r>
  <r>
    <x v="19"/>
    <x v="0"/>
    <x v="131"/>
    <x v="0"/>
    <x v="1"/>
    <m/>
    <m/>
    <m/>
    <n v="0"/>
    <m/>
    <n v="0"/>
    <m/>
  </r>
  <r>
    <x v="19"/>
    <x v="0"/>
    <x v="131"/>
    <x v="1"/>
    <x v="8"/>
    <m/>
    <m/>
    <m/>
    <n v="0"/>
    <m/>
    <n v="0"/>
    <m/>
  </r>
  <r>
    <x v="19"/>
    <x v="0"/>
    <x v="131"/>
    <x v="6"/>
    <x v="2"/>
    <m/>
    <m/>
    <m/>
    <n v="0"/>
    <m/>
    <n v="0"/>
    <m/>
  </r>
  <r>
    <x v="19"/>
    <x v="0"/>
    <x v="131"/>
    <x v="4"/>
    <x v="14"/>
    <m/>
    <m/>
    <m/>
    <n v="0"/>
    <m/>
    <n v="0"/>
    <m/>
  </r>
  <r>
    <x v="19"/>
    <x v="0"/>
    <x v="7"/>
    <x v="2"/>
    <x v="9"/>
    <m/>
    <m/>
    <m/>
    <n v="0"/>
    <m/>
    <n v="0"/>
    <m/>
  </r>
  <r>
    <x v="19"/>
    <x v="0"/>
    <x v="7"/>
    <x v="0"/>
    <x v="1"/>
    <m/>
    <m/>
    <m/>
    <n v="76199"/>
    <m/>
    <n v="76199"/>
    <m/>
  </r>
  <r>
    <x v="19"/>
    <x v="0"/>
    <x v="7"/>
    <x v="1"/>
    <x v="8"/>
    <m/>
    <m/>
    <m/>
    <n v="0"/>
    <m/>
    <n v="0"/>
    <m/>
  </r>
  <r>
    <x v="19"/>
    <x v="0"/>
    <x v="7"/>
    <x v="6"/>
    <x v="2"/>
    <m/>
    <m/>
    <m/>
    <n v="0"/>
    <m/>
    <n v="0"/>
    <m/>
  </r>
  <r>
    <x v="19"/>
    <x v="0"/>
    <x v="7"/>
    <x v="4"/>
    <x v="14"/>
    <m/>
    <m/>
    <m/>
    <n v="0"/>
    <m/>
    <n v="0"/>
    <m/>
  </r>
  <r>
    <x v="19"/>
    <x v="0"/>
    <x v="50"/>
    <x v="2"/>
    <x v="9"/>
    <m/>
    <m/>
    <m/>
    <n v="0"/>
    <m/>
    <n v="0"/>
    <m/>
  </r>
  <r>
    <x v="19"/>
    <x v="0"/>
    <x v="50"/>
    <x v="0"/>
    <x v="1"/>
    <m/>
    <m/>
    <m/>
    <n v="0"/>
    <m/>
    <n v="0"/>
    <m/>
  </r>
  <r>
    <x v="19"/>
    <x v="0"/>
    <x v="50"/>
    <x v="1"/>
    <x v="8"/>
    <m/>
    <m/>
    <m/>
    <n v="0"/>
    <m/>
    <n v="0"/>
    <m/>
  </r>
  <r>
    <x v="19"/>
    <x v="0"/>
    <x v="50"/>
    <x v="6"/>
    <x v="2"/>
    <m/>
    <m/>
    <m/>
    <n v="0"/>
    <m/>
    <n v="0"/>
    <m/>
  </r>
  <r>
    <x v="19"/>
    <x v="0"/>
    <x v="50"/>
    <x v="4"/>
    <x v="14"/>
    <m/>
    <m/>
    <m/>
    <n v="0"/>
    <m/>
    <n v="0"/>
    <m/>
  </r>
  <r>
    <x v="19"/>
    <x v="0"/>
    <x v="1"/>
    <x v="2"/>
    <x v="9"/>
    <m/>
    <m/>
    <m/>
    <n v="0"/>
    <m/>
    <n v="0"/>
    <m/>
  </r>
  <r>
    <x v="19"/>
    <x v="0"/>
    <x v="1"/>
    <x v="0"/>
    <x v="1"/>
    <m/>
    <m/>
    <m/>
    <n v="1549593"/>
    <m/>
    <n v="1549593"/>
    <m/>
  </r>
  <r>
    <x v="19"/>
    <x v="0"/>
    <x v="1"/>
    <x v="1"/>
    <x v="8"/>
    <m/>
    <m/>
    <m/>
    <n v="0"/>
    <m/>
    <n v="0"/>
    <m/>
  </r>
  <r>
    <x v="19"/>
    <x v="0"/>
    <x v="1"/>
    <x v="6"/>
    <x v="2"/>
    <m/>
    <m/>
    <m/>
    <n v="0"/>
    <m/>
    <n v="0"/>
    <m/>
  </r>
  <r>
    <x v="19"/>
    <x v="0"/>
    <x v="1"/>
    <x v="4"/>
    <x v="14"/>
    <m/>
    <m/>
    <m/>
    <n v="0"/>
    <m/>
    <n v="0"/>
    <m/>
  </r>
  <r>
    <x v="19"/>
    <x v="0"/>
    <x v="8"/>
    <x v="2"/>
    <x v="9"/>
    <m/>
    <m/>
    <m/>
    <n v="0"/>
    <m/>
    <n v="0"/>
    <m/>
  </r>
  <r>
    <x v="19"/>
    <x v="0"/>
    <x v="8"/>
    <x v="0"/>
    <x v="1"/>
    <m/>
    <m/>
    <m/>
    <n v="173407"/>
    <m/>
    <n v="173407"/>
    <m/>
  </r>
  <r>
    <x v="19"/>
    <x v="0"/>
    <x v="8"/>
    <x v="1"/>
    <x v="8"/>
    <m/>
    <m/>
    <m/>
    <n v="40836"/>
    <m/>
    <n v="40836"/>
    <m/>
  </r>
  <r>
    <x v="19"/>
    <x v="0"/>
    <x v="8"/>
    <x v="6"/>
    <x v="2"/>
    <m/>
    <m/>
    <m/>
    <n v="0"/>
    <m/>
    <n v="0"/>
    <m/>
  </r>
  <r>
    <x v="19"/>
    <x v="0"/>
    <x v="8"/>
    <x v="4"/>
    <x v="14"/>
    <m/>
    <m/>
    <m/>
    <n v="0"/>
    <m/>
    <n v="0"/>
    <m/>
  </r>
  <r>
    <x v="19"/>
    <x v="0"/>
    <x v="60"/>
    <x v="2"/>
    <x v="9"/>
    <m/>
    <m/>
    <m/>
    <n v="0"/>
    <m/>
    <n v="0"/>
    <m/>
  </r>
  <r>
    <x v="19"/>
    <x v="0"/>
    <x v="60"/>
    <x v="0"/>
    <x v="1"/>
    <m/>
    <m/>
    <m/>
    <n v="0"/>
    <m/>
    <n v="0"/>
    <m/>
  </r>
  <r>
    <x v="19"/>
    <x v="0"/>
    <x v="60"/>
    <x v="1"/>
    <x v="8"/>
    <m/>
    <m/>
    <m/>
    <n v="0"/>
    <m/>
    <n v="0"/>
    <m/>
  </r>
  <r>
    <x v="19"/>
    <x v="0"/>
    <x v="60"/>
    <x v="6"/>
    <x v="2"/>
    <m/>
    <m/>
    <m/>
    <n v="0"/>
    <m/>
    <n v="0"/>
    <m/>
  </r>
  <r>
    <x v="19"/>
    <x v="0"/>
    <x v="60"/>
    <x v="4"/>
    <x v="14"/>
    <m/>
    <m/>
    <m/>
    <n v="0"/>
    <m/>
    <n v="0"/>
    <m/>
  </r>
  <r>
    <x v="19"/>
    <x v="0"/>
    <x v="78"/>
    <x v="2"/>
    <x v="9"/>
    <m/>
    <m/>
    <m/>
    <n v="0"/>
    <m/>
    <n v="0"/>
    <m/>
  </r>
  <r>
    <x v="19"/>
    <x v="0"/>
    <x v="78"/>
    <x v="0"/>
    <x v="1"/>
    <m/>
    <m/>
    <m/>
    <n v="0"/>
    <m/>
    <n v="0"/>
    <m/>
  </r>
  <r>
    <x v="19"/>
    <x v="0"/>
    <x v="78"/>
    <x v="1"/>
    <x v="8"/>
    <m/>
    <m/>
    <m/>
    <n v="0"/>
    <m/>
    <n v="0"/>
    <m/>
  </r>
  <r>
    <x v="19"/>
    <x v="0"/>
    <x v="78"/>
    <x v="6"/>
    <x v="2"/>
    <m/>
    <m/>
    <m/>
    <n v="0"/>
    <m/>
    <n v="0"/>
    <m/>
  </r>
  <r>
    <x v="19"/>
    <x v="0"/>
    <x v="78"/>
    <x v="4"/>
    <x v="14"/>
    <m/>
    <m/>
    <m/>
    <n v="0"/>
    <m/>
    <n v="0"/>
    <m/>
  </r>
  <r>
    <x v="19"/>
    <x v="0"/>
    <x v="101"/>
    <x v="2"/>
    <x v="9"/>
    <m/>
    <m/>
    <m/>
    <n v="0"/>
    <m/>
    <n v="0"/>
    <m/>
  </r>
  <r>
    <x v="19"/>
    <x v="0"/>
    <x v="101"/>
    <x v="0"/>
    <x v="1"/>
    <m/>
    <m/>
    <m/>
    <n v="0"/>
    <m/>
    <n v="0"/>
    <m/>
  </r>
  <r>
    <x v="19"/>
    <x v="0"/>
    <x v="101"/>
    <x v="1"/>
    <x v="8"/>
    <m/>
    <m/>
    <m/>
    <n v="0"/>
    <m/>
    <n v="0"/>
    <m/>
  </r>
  <r>
    <x v="19"/>
    <x v="0"/>
    <x v="101"/>
    <x v="6"/>
    <x v="2"/>
    <m/>
    <m/>
    <m/>
    <n v="0"/>
    <m/>
    <n v="0"/>
    <m/>
  </r>
  <r>
    <x v="19"/>
    <x v="0"/>
    <x v="101"/>
    <x v="4"/>
    <x v="14"/>
    <m/>
    <m/>
    <m/>
    <n v="0"/>
    <m/>
    <n v="0"/>
    <m/>
  </r>
  <r>
    <x v="19"/>
    <x v="0"/>
    <x v="32"/>
    <x v="2"/>
    <x v="9"/>
    <m/>
    <m/>
    <m/>
    <n v="0"/>
    <m/>
    <n v="0"/>
    <m/>
  </r>
  <r>
    <x v="19"/>
    <x v="0"/>
    <x v="32"/>
    <x v="0"/>
    <x v="1"/>
    <m/>
    <m/>
    <m/>
    <n v="0"/>
    <m/>
    <n v="0"/>
    <m/>
  </r>
  <r>
    <x v="19"/>
    <x v="0"/>
    <x v="32"/>
    <x v="1"/>
    <x v="8"/>
    <m/>
    <m/>
    <m/>
    <n v="0"/>
    <m/>
    <n v="0"/>
    <m/>
  </r>
  <r>
    <x v="19"/>
    <x v="0"/>
    <x v="32"/>
    <x v="6"/>
    <x v="2"/>
    <m/>
    <m/>
    <m/>
    <n v="0"/>
    <m/>
    <n v="0"/>
    <m/>
  </r>
  <r>
    <x v="19"/>
    <x v="0"/>
    <x v="32"/>
    <x v="4"/>
    <x v="14"/>
    <m/>
    <m/>
    <m/>
    <n v="0"/>
    <m/>
    <n v="0"/>
    <m/>
  </r>
  <r>
    <x v="19"/>
    <x v="0"/>
    <x v="132"/>
    <x v="2"/>
    <x v="9"/>
    <m/>
    <m/>
    <m/>
    <n v="0"/>
    <m/>
    <n v="0"/>
    <m/>
  </r>
  <r>
    <x v="19"/>
    <x v="0"/>
    <x v="132"/>
    <x v="0"/>
    <x v="1"/>
    <m/>
    <m/>
    <m/>
    <n v="0"/>
    <m/>
    <n v="0"/>
    <m/>
  </r>
  <r>
    <x v="19"/>
    <x v="0"/>
    <x v="132"/>
    <x v="1"/>
    <x v="8"/>
    <m/>
    <m/>
    <m/>
    <n v="0"/>
    <m/>
    <n v="0"/>
    <m/>
  </r>
  <r>
    <x v="19"/>
    <x v="0"/>
    <x v="132"/>
    <x v="6"/>
    <x v="2"/>
    <m/>
    <m/>
    <m/>
    <n v="0"/>
    <m/>
    <n v="0"/>
    <m/>
  </r>
  <r>
    <x v="19"/>
    <x v="0"/>
    <x v="132"/>
    <x v="4"/>
    <x v="14"/>
    <m/>
    <m/>
    <m/>
    <n v="0"/>
    <m/>
    <n v="0"/>
    <m/>
  </r>
  <r>
    <x v="19"/>
    <x v="0"/>
    <x v="162"/>
    <x v="2"/>
    <x v="9"/>
    <m/>
    <m/>
    <m/>
    <n v="0"/>
    <m/>
    <n v="0"/>
    <m/>
  </r>
  <r>
    <x v="19"/>
    <x v="0"/>
    <x v="162"/>
    <x v="0"/>
    <x v="1"/>
    <m/>
    <m/>
    <m/>
    <n v="0"/>
    <m/>
    <n v="0"/>
    <m/>
  </r>
  <r>
    <x v="19"/>
    <x v="0"/>
    <x v="162"/>
    <x v="1"/>
    <x v="8"/>
    <m/>
    <m/>
    <m/>
    <n v="0"/>
    <m/>
    <n v="0"/>
    <m/>
  </r>
  <r>
    <x v="19"/>
    <x v="0"/>
    <x v="162"/>
    <x v="6"/>
    <x v="2"/>
    <m/>
    <m/>
    <m/>
    <n v="0"/>
    <m/>
    <n v="0"/>
    <m/>
  </r>
  <r>
    <x v="19"/>
    <x v="0"/>
    <x v="162"/>
    <x v="4"/>
    <x v="14"/>
    <m/>
    <m/>
    <m/>
    <n v="0"/>
    <m/>
    <n v="0"/>
    <m/>
  </r>
  <r>
    <x v="19"/>
    <x v="0"/>
    <x v="18"/>
    <x v="2"/>
    <x v="9"/>
    <m/>
    <m/>
    <m/>
    <n v="0"/>
    <m/>
    <n v="0"/>
    <m/>
  </r>
  <r>
    <x v="19"/>
    <x v="0"/>
    <x v="18"/>
    <x v="0"/>
    <x v="1"/>
    <m/>
    <m/>
    <m/>
    <n v="1147324"/>
    <m/>
    <n v="1147324"/>
    <m/>
  </r>
  <r>
    <x v="19"/>
    <x v="0"/>
    <x v="18"/>
    <x v="1"/>
    <x v="8"/>
    <m/>
    <m/>
    <m/>
    <n v="514203"/>
    <m/>
    <n v="514203"/>
    <m/>
  </r>
  <r>
    <x v="19"/>
    <x v="0"/>
    <x v="18"/>
    <x v="6"/>
    <x v="2"/>
    <m/>
    <m/>
    <m/>
    <n v="0"/>
    <m/>
    <n v="0"/>
    <m/>
  </r>
  <r>
    <x v="19"/>
    <x v="0"/>
    <x v="18"/>
    <x v="4"/>
    <x v="14"/>
    <m/>
    <m/>
    <m/>
    <n v="0"/>
    <m/>
    <n v="0"/>
    <m/>
  </r>
  <r>
    <x v="19"/>
    <x v="0"/>
    <x v="46"/>
    <x v="2"/>
    <x v="9"/>
    <m/>
    <m/>
    <m/>
    <n v="0"/>
    <m/>
    <n v="0"/>
    <m/>
  </r>
  <r>
    <x v="19"/>
    <x v="0"/>
    <x v="46"/>
    <x v="0"/>
    <x v="1"/>
    <m/>
    <m/>
    <m/>
    <n v="0"/>
    <m/>
    <n v="0"/>
    <m/>
  </r>
  <r>
    <x v="19"/>
    <x v="0"/>
    <x v="46"/>
    <x v="1"/>
    <x v="8"/>
    <m/>
    <m/>
    <m/>
    <n v="0"/>
    <m/>
    <n v="0"/>
    <m/>
  </r>
  <r>
    <x v="19"/>
    <x v="0"/>
    <x v="46"/>
    <x v="6"/>
    <x v="2"/>
    <m/>
    <m/>
    <m/>
    <n v="0"/>
    <m/>
    <n v="0"/>
    <m/>
  </r>
  <r>
    <x v="19"/>
    <x v="0"/>
    <x v="46"/>
    <x v="4"/>
    <x v="14"/>
    <m/>
    <m/>
    <m/>
    <n v="0"/>
    <m/>
    <n v="0"/>
    <m/>
  </r>
  <r>
    <x v="19"/>
    <x v="0"/>
    <x v="31"/>
    <x v="2"/>
    <x v="9"/>
    <m/>
    <m/>
    <m/>
    <n v="0"/>
    <m/>
    <n v="0"/>
    <m/>
  </r>
  <r>
    <x v="19"/>
    <x v="0"/>
    <x v="31"/>
    <x v="0"/>
    <x v="1"/>
    <m/>
    <m/>
    <m/>
    <n v="0"/>
    <m/>
    <n v="0"/>
    <m/>
  </r>
  <r>
    <x v="19"/>
    <x v="0"/>
    <x v="31"/>
    <x v="1"/>
    <x v="8"/>
    <m/>
    <m/>
    <m/>
    <n v="0"/>
    <m/>
    <n v="0"/>
    <m/>
  </r>
  <r>
    <x v="19"/>
    <x v="0"/>
    <x v="31"/>
    <x v="6"/>
    <x v="2"/>
    <m/>
    <m/>
    <m/>
    <n v="0"/>
    <m/>
    <n v="0"/>
    <m/>
  </r>
  <r>
    <x v="19"/>
    <x v="0"/>
    <x v="31"/>
    <x v="4"/>
    <x v="14"/>
    <m/>
    <m/>
    <m/>
    <n v="0"/>
    <m/>
    <n v="0"/>
    <m/>
  </r>
  <r>
    <x v="19"/>
    <x v="0"/>
    <x v="96"/>
    <x v="2"/>
    <x v="9"/>
    <m/>
    <m/>
    <m/>
    <n v="0"/>
    <m/>
    <n v="0"/>
    <m/>
  </r>
  <r>
    <x v="19"/>
    <x v="0"/>
    <x v="96"/>
    <x v="0"/>
    <x v="1"/>
    <m/>
    <m/>
    <m/>
    <n v="0"/>
    <m/>
    <n v="0"/>
    <m/>
  </r>
  <r>
    <x v="19"/>
    <x v="0"/>
    <x v="96"/>
    <x v="1"/>
    <x v="8"/>
    <m/>
    <m/>
    <m/>
    <n v="0"/>
    <m/>
    <n v="0"/>
    <m/>
  </r>
  <r>
    <x v="19"/>
    <x v="0"/>
    <x v="96"/>
    <x v="6"/>
    <x v="2"/>
    <m/>
    <m/>
    <m/>
    <n v="0"/>
    <m/>
    <n v="0"/>
    <m/>
  </r>
  <r>
    <x v="19"/>
    <x v="0"/>
    <x v="96"/>
    <x v="4"/>
    <x v="14"/>
    <m/>
    <m/>
    <m/>
    <n v="0"/>
    <m/>
    <n v="0"/>
    <m/>
  </r>
  <r>
    <x v="19"/>
    <x v="0"/>
    <x v="54"/>
    <x v="2"/>
    <x v="9"/>
    <m/>
    <m/>
    <m/>
    <n v="0"/>
    <m/>
    <n v="0"/>
    <m/>
  </r>
  <r>
    <x v="19"/>
    <x v="0"/>
    <x v="54"/>
    <x v="0"/>
    <x v="1"/>
    <m/>
    <m/>
    <m/>
    <n v="1085840"/>
    <m/>
    <n v="1085840"/>
    <m/>
  </r>
  <r>
    <x v="19"/>
    <x v="0"/>
    <x v="54"/>
    <x v="1"/>
    <x v="8"/>
    <m/>
    <m/>
    <m/>
    <n v="0"/>
    <m/>
    <n v="0"/>
    <m/>
  </r>
  <r>
    <x v="19"/>
    <x v="0"/>
    <x v="54"/>
    <x v="6"/>
    <x v="2"/>
    <m/>
    <m/>
    <m/>
    <n v="0"/>
    <m/>
    <n v="0"/>
    <m/>
  </r>
  <r>
    <x v="19"/>
    <x v="0"/>
    <x v="54"/>
    <x v="4"/>
    <x v="14"/>
    <m/>
    <m/>
    <m/>
    <n v="0"/>
    <m/>
    <n v="0"/>
    <m/>
  </r>
  <r>
    <x v="19"/>
    <x v="0"/>
    <x v="103"/>
    <x v="2"/>
    <x v="9"/>
    <m/>
    <m/>
    <m/>
    <n v="0"/>
    <m/>
    <n v="0"/>
    <m/>
  </r>
  <r>
    <x v="19"/>
    <x v="0"/>
    <x v="103"/>
    <x v="0"/>
    <x v="1"/>
    <m/>
    <m/>
    <m/>
    <n v="0"/>
    <m/>
    <n v="0"/>
    <m/>
  </r>
  <r>
    <x v="19"/>
    <x v="0"/>
    <x v="103"/>
    <x v="1"/>
    <x v="8"/>
    <m/>
    <m/>
    <m/>
    <n v="0"/>
    <m/>
    <n v="0"/>
    <m/>
  </r>
  <r>
    <x v="19"/>
    <x v="0"/>
    <x v="103"/>
    <x v="6"/>
    <x v="2"/>
    <m/>
    <m/>
    <m/>
    <n v="0"/>
    <m/>
    <n v="0"/>
    <m/>
  </r>
  <r>
    <x v="19"/>
    <x v="0"/>
    <x v="103"/>
    <x v="4"/>
    <x v="14"/>
    <m/>
    <m/>
    <m/>
    <n v="0"/>
    <m/>
    <n v="0"/>
    <m/>
  </r>
  <r>
    <x v="20"/>
    <x v="15"/>
    <x v="258"/>
    <x v="7"/>
    <x v="0"/>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20">
  <r>
    <x v="0"/>
    <x v="0"/>
    <x v="0"/>
    <n v="247.171056167697"/>
    <n v="257.05763390392002"/>
    <n v="235.65470953698201"/>
    <n v="412.16393442623001"/>
    <m/>
  </r>
  <r>
    <x v="0"/>
    <x v="0"/>
    <x v="1"/>
    <n v="411.01397914681002"/>
    <n v="373.58726519093398"/>
    <n v="381.05698960777698"/>
    <n v="510.52149375600402"/>
    <n v="583.61041009463702"/>
  </r>
  <r>
    <x v="0"/>
    <x v="0"/>
    <x v="2"/>
    <n v="386.66929004586598"/>
    <n v="353.59218193469502"/>
    <n v="431.429647058824"/>
    <n v="469.34418964849601"/>
    <n v="403.67073170731697"/>
  </r>
  <r>
    <x v="0"/>
    <x v="0"/>
    <x v="3"/>
    <n v="398.66711988061701"/>
    <n v="397.91410295461498"/>
    <n v="446.06979927007302"/>
    <n v="335.547169811321"/>
    <m/>
  </r>
  <r>
    <x v="0"/>
    <x v="0"/>
    <x v="4"/>
    <n v="451.00663200496302"/>
    <n v="424.16041601664102"/>
    <n v="467.00225733634301"/>
    <n v="544.51264478102905"/>
    <n v="212.43399339934001"/>
  </r>
  <r>
    <x v="0"/>
    <x v="0"/>
    <x v="5"/>
    <n v="274.05061775431301"/>
    <n v="239.69278627879601"/>
    <n v="288.84260093358398"/>
    <m/>
    <m/>
  </r>
  <r>
    <x v="0"/>
    <x v="0"/>
    <x v="6"/>
    <n v="334.67972687677099"/>
    <n v="314.58614273689801"/>
    <n v="338.68160148831402"/>
    <n v="421.843697478992"/>
    <m/>
  </r>
  <r>
    <x v="0"/>
    <x v="0"/>
    <x v="7"/>
    <n v="297.98117011701203"/>
    <n v="280.48150283463099"/>
    <n v="306.35309384769698"/>
    <m/>
    <m/>
  </r>
  <r>
    <x v="0"/>
    <x v="0"/>
    <x v="8"/>
    <n v="342.98845880320999"/>
    <n v="353.959085991542"/>
    <n v="313.07106094279999"/>
    <n v="452.586121437423"/>
    <m/>
  </r>
  <r>
    <x v="0"/>
    <x v="0"/>
    <x v="9"/>
    <n v="373.55228916292901"/>
    <n v="335.40522736427999"/>
    <n v="425.50758578242801"/>
    <n v="376.93027759845103"/>
    <m/>
  </r>
  <r>
    <x v="0"/>
    <x v="0"/>
    <x v="10"/>
    <n v="332.87075021073298"/>
    <n v="308.782520753445"/>
    <n v="370.68659480193099"/>
    <m/>
    <m/>
  </r>
  <r>
    <x v="0"/>
    <x v="0"/>
    <x v="11"/>
    <n v="308.740527089696"/>
    <n v="287.21227931488801"/>
    <n v="367.299094898519"/>
    <m/>
    <m/>
  </r>
  <r>
    <x v="0"/>
    <x v="0"/>
    <x v="12"/>
    <n v="255.13329057087901"/>
    <n v="247.15803144224199"/>
    <m/>
    <m/>
    <m/>
  </r>
  <r>
    <x v="0"/>
    <x v="0"/>
    <x v="13"/>
    <n v="322.50752622776298"/>
    <n v="323.70130919670299"/>
    <m/>
    <m/>
    <m/>
  </r>
  <r>
    <x v="0"/>
    <x v="0"/>
    <x v="14"/>
    <n v="258.42347107438002"/>
    <n v="258.13741721854302"/>
    <m/>
    <m/>
    <m/>
  </r>
  <r>
    <x v="0"/>
    <x v="0"/>
    <x v="15"/>
    <m/>
    <m/>
    <m/>
    <m/>
    <m/>
  </r>
  <r>
    <x v="0"/>
    <x v="0"/>
    <x v="16"/>
    <n v="110.08630136986299"/>
    <n v="142.23539823008801"/>
    <m/>
    <m/>
    <m/>
  </r>
  <r>
    <x v="0"/>
    <x v="0"/>
    <x v="17"/>
    <n v="282.64419475655399"/>
    <n v="282.64419475655399"/>
    <m/>
    <m/>
    <m/>
  </r>
  <r>
    <x v="0"/>
    <x v="1"/>
    <x v="18"/>
    <n v="225.78428351309699"/>
    <n v="228.74067164179101"/>
    <n v="203.379104477612"/>
    <m/>
    <m/>
  </r>
  <r>
    <x v="0"/>
    <x v="1"/>
    <x v="19"/>
    <n v="254.026673792634"/>
    <n v="229.459001581206"/>
    <n v="254.07296925195001"/>
    <n v="323.82287449392697"/>
    <m/>
  </r>
  <r>
    <x v="0"/>
    <x v="1"/>
    <x v="20"/>
    <n v="274.86441068139999"/>
    <n v="254.824053452116"/>
    <n v="289.09968847352002"/>
    <n v="359.759677419355"/>
    <m/>
  </r>
  <r>
    <x v="0"/>
    <x v="1"/>
    <x v="21"/>
    <n v="243.08764940239001"/>
    <n v="235.602272727273"/>
    <n v="246.51690391459101"/>
    <m/>
    <m/>
  </r>
  <r>
    <x v="0"/>
    <x v="1"/>
    <x v="22"/>
    <n v="202.24467713787101"/>
    <n v="202.67038539553801"/>
    <m/>
    <n v="220.833976833977"/>
    <m/>
  </r>
  <r>
    <x v="0"/>
    <x v="1"/>
    <x v="23"/>
    <m/>
    <m/>
    <m/>
    <m/>
    <m/>
  </r>
  <r>
    <x v="0"/>
    <x v="1"/>
    <x v="24"/>
    <n v="127.038975501114"/>
    <n v="101.70633693972199"/>
    <n v="141.30374238468201"/>
    <m/>
    <m/>
  </r>
  <r>
    <x v="0"/>
    <x v="1"/>
    <x v="25"/>
    <n v="301.76972717398297"/>
    <n v="279.66737631792398"/>
    <n v="313.22095101894899"/>
    <n v="382.08679661640298"/>
    <m/>
  </r>
  <r>
    <x v="0"/>
    <x v="1"/>
    <x v="26"/>
    <n v="319.62353772978503"/>
    <n v="293.34535216833001"/>
    <n v="332.94848621780397"/>
    <n v="394.28553498588002"/>
    <m/>
  </r>
  <r>
    <x v="0"/>
    <x v="1"/>
    <x v="26"/>
    <n v="272.43356886366303"/>
    <n v="257.76415197634998"/>
    <n v="277.698083382731"/>
    <n v="313.14502529510997"/>
    <m/>
  </r>
  <r>
    <x v="0"/>
    <x v="1"/>
    <x v="27"/>
    <m/>
    <m/>
    <m/>
    <m/>
    <m/>
  </r>
  <r>
    <x v="0"/>
    <x v="1"/>
    <x v="28"/>
    <n v="228.48098859315601"/>
    <m/>
    <m/>
    <m/>
    <m/>
  </r>
  <r>
    <x v="0"/>
    <x v="1"/>
    <x v="29"/>
    <n v="231.242763772176"/>
    <n v="228.35397316821499"/>
    <m/>
    <m/>
    <m/>
  </r>
  <r>
    <x v="0"/>
    <x v="1"/>
    <x v="30"/>
    <n v="161.56455026455001"/>
    <n v="186.47745750184799"/>
    <m/>
    <m/>
    <m/>
  </r>
  <r>
    <x v="0"/>
    <x v="1"/>
    <x v="31"/>
    <m/>
    <m/>
    <m/>
    <m/>
    <m/>
  </r>
  <r>
    <x v="0"/>
    <x v="2"/>
    <x v="32"/>
    <n v="385.76079537441802"/>
    <n v="354.13407674071499"/>
    <n v="352.33743620534398"/>
    <n v="432.72889728316102"/>
    <m/>
  </r>
  <r>
    <x v="0"/>
    <x v="2"/>
    <x v="33"/>
    <n v="417.30624999999998"/>
    <n v="387.43744551002601"/>
    <n v="409.58691352163902"/>
    <n v="465.87391463862099"/>
    <m/>
  </r>
  <r>
    <x v="0"/>
    <x v="2"/>
    <x v="34"/>
    <n v="436.47540531429098"/>
    <n v="377.93335452426402"/>
    <n v="423.188559776776"/>
    <n v="486.39956188389903"/>
    <m/>
  </r>
  <r>
    <x v="0"/>
    <x v="2"/>
    <x v="35"/>
    <n v="390.51846419327001"/>
    <n v="353.12107535321798"/>
    <n v="415.02411642411602"/>
    <n v="422.71239911958901"/>
    <m/>
  </r>
  <r>
    <x v="0"/>
    <x v="2"/>
    <x v="36"/>
    <n v="259.55587121212102"/>
    <n v="247.81804511278199"/>
    <n v="283.126338329764"/>
    <n v="238.134240094619"/>
    <m/>
  </r>
  <r>
    <x v="0"/>
    <x v="2"/>
    <x v="33"/>
    <n v="267.91218637992802"/>
    <m/>
    <n v="261.75613496932499"/>
    <m/>
    <m/>
  </r>
  <r>
    <x v="0"/>
    <x v="2"/>
    <x v="37"/>
    <n v="273.38290206354401"/>
    <n v="266.91896869244903"/>
    <n v="315.865557865558"/>
    <n v="233.72451456310699"/>
    <m/>
  </r>
  <r>
    <x v="0"/>
    <x v="2"/>
    <x v="38"/>
    <n v="278.28400888395299"/>
    <n v="240.71346254583599"/>
    <n v="318.74037403740402"/>
    <n v="322.85969387755102"/>
    <m/>
  </r>
  <r>
    <x v="0"/>
    <x v="2"/>
    <x v="39"/>
    <n v="314.27537568427198"/>
    <n v="292.23990808300999"/>
    <n v="328.61069435833798"/>
    <n v="360.550608489166"/>
    <m/>
  </r>
  <r>
    <x v="0"/>
    <x v="2"/>
    <x v="40"/>
    <n v="355.81948986265502"/>
    <n v="341.20347523892298"/>
    <n v="372.71527316230203"/>
    <n v="369.41366195040303"/>
    <m/>
  </r>
  <r>
    <x v="0"/>
    <x v="2"/>
    <x v="40"/>
    <n v="375.44916351861798"/>
    <n v="341.17095943335499"/>
    <n v="371.08168593808301"/>
    <n v="464.49402597402599"/>
    <m/>
  </r>
  <r>
    <x v="0"/>
    <x v="2"/>
    <x v="41"/>
    <n v="286.10064935064901"/>
    <n v="268.967498110355"/>
    <n v="300.40518638573701"/>
    <m/>
    <m/>
  </r>
  <r>
    <x v="0"/>
    <x v="2"/>
    <x v="42"/>
    <n v="315.83471541650999"/>
    <n v="298.03844655149999"/>
    <n v="322.346556690233"/>
    <n v="330.65992865636201"/>
    <m/>
  </r>
  <r>
    <x v="0"/>
    <x v="2"/>
    <x v="43"/>
    <n v="270.416342412451"/>
    <n v="246.47499999999999"/>
    <n v="313.10183299389001"/>
    <m/>
    <m/>
  </r>
  <r>
    <x v="0"/>
    <x v="2"/>
    <x v="40"/>
    <n v="343.01338532270302"/>
    <n v="316.70324379118102"/>
    <n v="351.44934514637902"/>
    <n v="371.333682556312"/>
    <m/>
  </r>
  <r>
    <x v="0"/>
    <x v="2"/>
    <x v="44"/>
    <n v="332.21470174733901"/>
    <n v="259.353469571076"/>
    <n v="385.43568464730299"/>
    <n v="400.97576981322601"/>
    <m/>
  </r>
  <r>
    <x v="0"/>
    <x v="2"/>
    <x v="45"/>
    <n v="356.95149199593698"/>
    <n v="319.82316357662501"/>
    <n v="392.60310421285999"/>
    <n v="378.03109720320799"/>
    <m/>
  </r>
  <r>
    <x v="0"/>
    <x v="2"/>
    <x v="46"/>
    <n v="363.32851965736899"/>
    <n v="339.64585749441301"/>
    <n v="379.37899726526899"/>
    <n v="405.94275876909802"/>
    <n v="364.63273195876297"/>
  </r>
  <r>
    <x v="0"/>
    <x v="2"/>
    <x v="47"/>
    <n v="354.88888888888903"/>
    <n v="321.40612703226702"/>
    <n v="389.61914898101099"/>
    <n v="387.46840752266303"/>
    <n v="88.897790055248606"/>
  </r>
  <r>
    <x v="0"/>
    <x v="2"/>
    <x v="48"/>
    <n v="290.29467074440402"/>
    <n v="281.79613852901099"/>
    <n v="319.401338171921"/>
    <n v="243.60630407911"/>
    <m/>
  </r>
  <r>
    <x v="0"/>
    <x v="2"/>
    <x v="49"/>
    <n v="327.05194130987201"/>
    <n v="286.36246252055298"/>
    <n v="365.195410082769"/>
    <n v="454.17103762827799"/>
    <m/>
  </r>
  <r>
    <x v="0"/>
    <x v="2"/>
    <x v="50"/>
    <n v="236.51503006012001"/>
    <n v="223.55564924114699"/>
    <m/>
    <m/>
    <m/>
  </r>
  <r>
    <x v="0"/>
    <x v="3"/>
    <x v="51"/>
    <n v="434.63552181530002"/>
    <n v="400.07122463153001"/>
    <n v="403.221895616957"/>
    <n v="479.03381905176201"/>
    <n v="521.79114906832297"/>
  </r>
  <r>
    <x v="0"/>
    <x v="3"/>
    <x v="52"/>
    <m/>
    <m/>
    <m/>
    <m/>
    <m/>
  </r>
  <r>
    <x v="0"/>
    <x v="3"/>
    <x v="53"/>
    <n v="351.71168701719398"/>
    <n v="328.28028503562899"/>
    <n v="537.23874755381598"/>
    <n v="281.24782951854797"/>
    <n v="413.294010889292"/>
  </r>
  <r>
    <x v="0"/>
    <x v="3"/>
    <x v="54"/>
    <n v="417.44687904001103"/>
    <n v="385.271638353009"/>
    <n v="411.145016505473"/>
    <n v="436.15824537464403"/>
    <n v="673.88789808917204"/>
  </r>
  <r>
    <x v="0"/>
    <x v="3"/>
    <x v="52"/>
    <n v="431.91033024463201"/>
    <n v="398.92179785747601"/>
    <n v="430.08655679651298"/>
    <n v="446.718163131832"/>
    <n v="1118.3924466338301"/>
  </r>
  <r>
    <x v="0"/>
    <x v="3"/>
    <x v="55"/>
    <n v="344.58372310570599"/>
    <n v="338.51548269581099"/>
    <m/>
    <m/>
    <m/>
  </r>
  <r>
    <x v="0"/>
    <x v="3"/>
    <x v="56"/>
    <n v="303.43553915106799"/>
    <n v="305.84906309093998"/>
    <n v="307.81932106598998"/>
    <n v="290.04418067919602"/>
    <m/>
  </r>
  <r>
    <x v="0"/>
    <x v="3"/>
    <x v="57"/>
    <n v="295.42906015394902"/>
    <n v="291.216621253406"/>
    <n v="260.60614525139698"/>
    <n v="338.73742302776799"/>
    <m/>
  </r>
  <r>
    <x v="0"/>
    <x v="2"/>
    <x v="39"/>
    <n v="205.95775941230499"/>
    <n v="217.676942046856"/>
    <n v="199.00512070226799"/>
    <m/>
    <m/>
  </r>
  <r>
    <x v="0"/>
    <x v="3"/>
    <x v="58"/>
    <n v="330.16358132734803"/>
    <n v="313.370864132348"/>
    <n v="339.04553518628001"/>
    <n v="349.04052070703801"/>
    <m/>
  </r>
  <r>
    <x v="0"/>
    <x v="3"/>
    <x v="58"/>
    <n v="338.183751470012"/>
    <n v="321.31653842971798"/>
    <n v="345.51350266037502"/>
    <n v="353.464269033162"/>
    <m/>
  </r>
  <r>
    <x v="0"/>
    <x v="3"/>
    <x v="58"/>
    <n v="341.98117713161997"/>
    <n v="327.80852592503902"/>
    <n v="341.49485232067502"/>
    <n v="359.10266911453198"/>
    <m/>
  </r>
  <r>
    <x v="0"/>
    <x v="3"/>
    <x v="58"/>
    <n v="364.14295874822199"/>
    <n v="354.65354812397999"/>
    <n v="371.611965540933"/>
    <n v="365.55274282343697"/>
    <m/>
  </r>
  <r>
    <x v="0"/>
    <x v="3"/>
    <x v="59"/>
    <n v="391.42680886658297"/>
    <n v="356.22894676892702"/>
    <n v="386.434790462428"/>
    <n v="440.60638830479598"/>
    <m/>
  </r>
  <r>
    <x v="0"/>
    <x v="3"/>
    <x v="60"/>
    <n v="382.70554038486199"/>
    <n v="356.11379425517703"/>
    <n v="371.50195038818401"/>
    <n v="411.600123892375"/>
    <m/>
  </r>
  <r>
    <x v="0"/>
    <x v="3"/>
    <x v="61"/>
    <n v="455.94024462127902"/>
    <n v="452.70575482853798"/>
    <n v="413.64033230167797"/>
    <n v="481.37414965986397"/>
    <n v="510.23985890652602"/>
  </r>
  <r>
    <x v="0"/>
    <x v="3"/>
    <x v="53"/>
    <n v="444.709208496499"/>
    <n v="444.59110723626799"/>
    <n v="428.03051643192498"/>
    <n v="470.20244124139703"/>
    <n v="150.017636684303"/>
  </r>
  <r>
    <x v="0"/>
    <x v="3"/>
    <x v="62"/>
    <n v="329.88681099027701"/>
    <n v="290.117052023121"/>
    <n v="366.91982466063303"/>
    <n v="353.25998598458301"/>
    <m/>
  </r>
  <r>
    <x v="0"/>
    <x v="3"/>
    <x v="58"/>
    <n v="377.48456767866202"/>
    <n v="349.05917889286201"/>
    <n v="360.96688521868998"/>
    <n v="432.24149388623101"/>
    <m/>
  </r>
  <r>
    <x v="0"/>
    <x v="0"/>
    <x v="63"/>
    <n v="254.83854887842699"/>
    <n v="239.582645991422"/>
    <n v="305.06856403622203"/>
    <m/>
    <m/>
  </r>
  <r>
    <x v="0"/>
    <x v="0"/>
    <x v="64"/>
    <n v="281.96511156186602"/>
    <n v="256.06950122649198"/>
    <n v="386.425509110397"/>
    <n v="337.78664007976101"/>
    <m/>
  </r>
  <r>
    <x v="0"/>
    <x v="0"/>
    <x v="65"/>
    <m/>
    <m/>
    <m/>
    <m/>
    <m/>
  </r>
  <r>
    <x v="0"/>
    <x v="0"/>
    <x v="66"/>
    <m/>
    <m/>
    <m/>
    <m/>
    <m/>
  </r>
  <r>
    <x v="0"/>
    <x v="0"/>
    <x v="67"/>
    <n v="370.34030197444798"/>
    <n v="370.55549099360798"/>
    <m/>
    <m/>
    <m/>
  </r>
  <r>
    <x v="0"/>
    <x v="0"/>
    <x v="68"/>
    <m/>
    <m/>
    <m/>
    <m/>
    <m/>
  </r>
  <r>
    <x v="0"/>
    <x v="0"/>
    <x v="69"/>
    <n v="332.66871584699498"/>
    <n v="333.09754335260101"/>
    <m/>
    <m/>
    <m/>
  </r>
  <r>
    <x v="0"/>
    <x v="0"/>
    <x v="70"/>
    <n v="356.84575471698099"/>
    <n v="368.96274708565602"/>
    <m/>
    <m/>
    <m/>
  </r>
  <r>
    <x v="0"/>
    <x v="0"/>
    <x v="71"/>
    <n v="377.36113981987302"/>
    <n v="376.862751065125"/>
    <m/>
    <m/>
    <m/>
  </r>
  <r>
    <x v="0"/>
    <x v="0"/>
    <x v="72"/>
    <n v="319.80374015747998"/>
    <n v="318.36082685223101"/>
    <m/>
    <m/>
    <m/>
  </r>
  <r>
    <x v="0"/>
    <x v="0"/>
    <x v="73"/>
    <n v="270.35096582466599"/>
    <n v="297.286199864038"/>
    <m/>
    <m/>
    <m/>
  </r>
  <r>
    <x v="0"/>
    <x v="0"/>
    <x v="74"/>
    <n v="286.92152142513203"/>
    <n v="293.15296566077001"/>
    <m/>
    <m/>
    <m/>
  </r>
  <r>
    <x v="0"/>
    <x v="0"/>
    <x v="75"/>
    <n v="254.67493975903599"/>
    <n v="254.13124073158701"/>
    <m/>
    <m/>
    <m/>
  </r>
  <r>
    <x v="0"/>
    <x v="0"/>
    <x v="76"/>
    <n v="343.89187845553602"/>
    <n v="331.98274928289197"/>
    <n v="373.18637992831498"/>
    <n v="394.61708185053402"/>
    <m/>
  </r>
  <r>
    <x v="0"/>
    <x v="0"/>
    <x v="77"/>
    <n v="360.89560875603502"/>
    <n v="356.640714440983"/>
    <n v="405.32539992196598"/>
    <m/>
    <m/>
  </r>
  <r>
    <x v="0"/>
    <x v="2"/>
    <x v="78"/>
    <n v="288.21564307353299"/>
    <n v="277.86341979883503"/>
    <n v="271.66216216216202"/>
    <n v="399.67254408060501"/>
    <m/>
  </r>
  <r>
    <x v="0"/>
    <x v="2"/>
    <x v="79"/>
    <n v="291.82249276921999"/>
    <n v="284.83677116687801"/>
    <m/>
    <n v="401.06221719457"/>
    <m/>
  </r>
  <r>
    <x v="0"/>
    <x v="0"/>
    <x v="80"/>
    <n v="352.65742743825501"/>
    <n v="326.76023907505402"/>
    <n v="368.65882352941202"/>
    <n v="427.90594757117401"/>
    <n v="266.36814159291998"/>
  </r>
  <r>
    <x v="0"/>
    <x v="0"/>
    <x v="81"/>
    <n v="296.59034683482901"/>
    <n v="255.82261174408401"/>
    <n v="321.36939404313603"/>
    <n v="403.428223844282"/>
    <m/>
  </r>
  <r>
    <x v="0"/>
    <x v="0"/>
    <x v="82"/>
    <n v="250.463728486408"/>
    <n v="228.038167938931"/>
    <n v="257.31736263736298"/>
    <m/>
    <m/>
  </r>
  <r>
    <x v="0"/>
    <x v="0"/>
    <x v="83"/>
    <n v="222.90952380952399"/>
    <n v="200.376699029126"/>
    <m/>
    <m/>
    <m/>
  </r>
  <r>
    <x v="0"/>
    <x v="0"/>
    <x v="84"/>
    <m/>
    <m/>
    <m/>
    <m/>
    <m/>
  </r>
  <r>
    <x v="0"/>
    <x v="0"/>
    <x v="85"/>
    <m/>
    <m/>
    <m/>
    <m/>
    <m/>
  </r>
  <r>
    <x v="0"/>
    <x v="0"/>
    <x v="86"/>
    <n v="177.895948434622"/>
    <n v="178.98631698973799"/>
    <m/>
    <m/>
    <m/>
  </r>
  <r>
    <x v="0"/>
    <x v="0"/>
    <x v="87"/>
    <m/>
    <m/>
    <m/>
    <m/>
    <m/>
  </r>
  <r>
    <x v="0"/>
    <x v="0"/>
    <x v="88"/>
    <m/>
    <m/>
    <m/>
    <m/>
    <m/>
  </r>
  <r>
    <x v="0"/>
    <x v="4"/>
    <x v="89"/>
    <n v="404.47826690737401"/>
    <n v="313.78237858032401"/>
    <n v="413.07320793085898"/>
    <n v="525.23244312561803"/>
    <m/>
  </r>
  <r>
    <x v="0"/>
    <x v="4"/>
    <x v="90"/>
    <n v="282.53600786275899"/>
    <n v="262.92355938847498"/>
    <n v="299.23818989710003"/>
    <n v="281.61111111111097"/>
    <m/>
  </r>
  <r>
    <x v="0"/>
    <x v="4"/>
    <x v="91"/>
    <n v="361.72552459946098"/>
    <n v="318.12483159727901"/>
    <n v="400.26611629576502"/>
    <n v="430.44212802768197"/>
    <n v="353.07385229540898"/>
  </r>
  <r>
    <x v="0"/>
    <x v="4"/>
    <x v="92"/>
    <n v="476.88321599715999"/>
    <n v="421.412735481862"/>
    <n v="543.68866571018702"/>
    <n v="506.157120743034"/>
    <m/>
  </r>
  <r>
    <x v="0"/>
    <x v="4"/>
    <x v="93"/>
    <n v="281.04257028112397"/>
    <n v="237.671604938272"/>
    <n v="316.88964577656702"/>
    <m/>
    <m/>
  </r>
  <r>
    <x v="0"/>
    <x v="4"/>
    <x v="94"/>
    <n v="252.68693918245299"/>
    <n v="256.83809523809498"/>
    <m/>
    <m/>
    <m/>
  </r>
  <r>
    <x v="0"/>
    <x v="4"/>
    <x v="95"/>
    <m/>
    <m/>
    <m/>
    <m/>
    <m/>
  </r>
  <r>
    <x v="0"/>
    <x v="4"/>
    <x v="96"/>
    <n v="333.91174805742799"/>
    <n v="317.34351750818399"/>
    <n v="331.50764259972698"/>
    <n v="486.38818897637799"/>
    <m/>
  </r>
  <r>
    <x v="0"/>
    <x v="4"/>
    <x v="97"/>
    <n v="303.62745530787902"/>
    <n v="265.12780989081602"/>
    <n v="332.34867724867701"/>
    <n v="296.08645833333298"/>
    <m/>
  </r>
  <r>
    <x v="0"/>
    <x v="4"/>
    <x v="98"/>
    <n v="355.28986677432403"/>
    <n v="327.17577476480398"/>
    <n v="363.84859251161498"/>
    <n v="391.79349866614001"/>
    <m/>
  </r>
  <r>
    <x v="0"/>
    <x v="4"/>
    <x v="99"/>
    <n v="357.15466658788102"/>
    <n v="319.875811437403"/>
    <n v="356.28070866141701"/>
    <n v="397.38683777558401"/>
    <n v="160.161392405063"/>
  </r>
  <r>
    <x v="0"/>
    <x v="4"/>
    <x v="89"/>
    <n v="302.30356394130001"/>
    <n v="282.42062244577198"/>
    <n v="386.021798365123"/>
    <n v="306.934359296482"/>
    <m/>
  </r>
  <r>
    <x v="0"/>
    <x v="4"/>
    <x v="100"/>
    <n v="293.09782794595498"/>
    <n v="270.45640744797402"/>
    <n v="350.34484285081902"/>
    <n v="310.729180436219"/>
    <m/>
  </r>
  <r>
    <x v="0"/>
    <x v="2"/>
    <x v="38"/>
    <n v="262.07486375370502"/>
    <n v="217.163500678426"/>
    <n v="282.60860026327299"/>
    <n v="349.95271453590198"/>
    <m/>
  </r>
  <r>
    <x v="0"/>
    <x v="2"/>
    <x v="38"/>
    <n v="299.832207320762"/>
    <n v="279.51116333725003"/>
    <n v="319.90781945327399"/>
    <n v="309.09618441971401"/>
    <m/>
  </r>
  <r>
    <x v="0"/>
    <x v="4"/>
    <x v="101"/>
    <n v="225.127380952381"/>
    <n v="205.937721718565"/>
    <n v="246.68940052128599"/>
    <m/>
    <m/>
  </r>
  <r>
    <x v="0"/>
    <x v="4"/>
    <x v="102"/>
    <n v="331.62737642585603"/>
    <n v="304.026720647773"/>
    <n v="356.06236559139802"/>
    <m/>
    <m/>
  </r>
  <r>
    <x v="0"/>
    <x v="4"/>
    <x v="103"/>
    <m/>
    <m/>
    <m/>
    <m/>
    <m/>
  </r>
  <r>
    <x v="0"/>
    <x v="5"/>
    <x v="104"/>
    <m/>
    <m/>
    <m/>
    <m/>
    <m/>
  </r>
  <r>
    <x v="0"/>
    <x v="5"/>
    <x v="105"/>
    <n v="297.38007213705998"/>
    <n v="298.37419354838698"/>
    <m/>
    <m/>
    <m/>
  </r>
  <r>
    <x v="0"/>
    <x v="5"/>
    <x v="106"/>
    <n v="360.08961168270798"/>
    <n v="341.19924812030098"/>
    <m/>
    <m/>
    <m/>
  </r>
  <r>
    <x v="0"/>
    <x v="5"/>
    <x v="107"/>
    <m/>
    <m/>
    <m/>
    <m/>
    <m/>
  </r>
  <r>
    <x v="0"/>
    <x v="5"/>
    <x v="108"/>
    <n v="349.92039004511702"/>
    <n v="356.17912159947599"/>
    <n v="240.083760683761"/>
    <m/>
    <m/>
  </r>
  <r>
    <x v="0"/>
    <x v="5"/>
    <x v="109"/>
    <n v="422.718384242078"/>
    <n v="424.73884846567501"/>
    <n v="409.35400907715598"/>
    <m/>
    <m/>
  </r>
  <r>
    <x v="0"/>
    <x v="5"/>
    <x v="110"/>
    <n v="362.60283870967697"/>
    <n v="372.17128260285"/>
    <m/>
    <m/>
    <m/>
  </r>
  <r>
    <x v="0"/>
    <x v="5"/>
    <x v="111"/>
    <m/>
    <m/>
    <m/>
    <m/>
    <m/>
  </r>
  <r>
    <x v="0"/>
    <x v="5"/>
    <x v="112"/>
    <n v="432.24290850978798"/>
    <n v="426.74246140528101"/>
    <n v="502.77462121212102"/>
    <m/>
    <m/>
  </r>
  <r>
    <x v="0"/>
    <x v="5"/>
    <x v="113"/>
    <n v="388.137261947539"/>
    <n v="399.023591718825"/>
    <n v="306.998054474708"/>
    <m/>
    <m/>
  </r>
  <r>
    <x v="0"/>
    <x v="5"/>
    <x v="114"/>
    <m/>
    <m/>
    <m/>
    <m/>
    <m/>
  </r>
  <r>
    <x v="0"/>
    <x v="5"/>
    <x v="115"/>
    <n v="225.63450292397701"/>
    <n v="226.628487518355"/>
    <m/>
    <m/>
    <m/>
  </r>
  <r>
    <x v="0"/>
    <x v="5"/>
    <x v="106"/>
    <m/>
    <m/>
    <m/>
    <m/>
    <m/>
  </r>
  <r>
    <x v="0"/>
    <x v="5"/>
    <x v="116"/>
    <m/>
    <m/>
    <m/>
    <m/>
    <m/>
  </r>
  <r>
    <x v="0"/>
    <x v="5"/>
    <x v="117"/>
    <m/>
    <m/>
    <m/>
    <m/>
    <m/>
  </r>
  <r>
    <x v="0"/>
    <x v="6"/>
    <x v="118"/>
    <n v="333.91788669637202"/>
    <n v="283.74655598728401"/>
    <n v="352.239393000929"/>
    <n v="380.72908366533898"/>
    <m/>
  </r>
  <r>
    <x v="0"/>
    <x v="6"/>
    <x v="119"/>
    <n v="348.26433389544701"/>
    <n v="315.33419380460703"/>
    <n v="399.78124026176403"/>
    <n v="346.07191316146498"/>
    <m/>
  </r>
  <r>
    <x v="0"/>
    <x v="6"/>
    <x v="120"/>
    <n v="459.64233250961001"/>
    <n v="401.03145461548303"/>
    <n v="415.17871986699902"/>
    <n v="478.66927336035201"/>
    <n v="621.50351617440197"/>
  </r>
  <r>
    <x v="0"/>
    <x v="6"/>
    <x v="121"/>
    <n v="397.75724533715902"/>
    <n v="381.45845596558797"/>
    <n v="373.33933161953701"/>
    <n v="408.79748722316901"/>
    <n v="534.62444771723096"/>
  </r>
  <r>
    <x v="0"/>
    <x v="6"/>
    <x v="122"/>
    <n v="382.62293333333298"/>
    <n v="332.66398779844002"/>
    <n v="375.19733122243599"/>
    <n v="418.31167634319399"/>
    <n v="505.93696027633899"/>
  </r>
  <r>
    <x v="0"/>
    <x v="4"/>
    <x v="89"/>
    <n v="326.65837320574201"/>
    <m/>
    <m/>
    <m/>
    <m/>
  </r>
  <r>
    <x v="0"/>
    <x v="6"/>
    <x v="119"/>
    <n v="336.40881085838703"/>
    <n v="281.71838006230502"/>
    <n v="373.16522423288802"/>
    <n v="362.50558156283802"/>
    <m/>
  </r>
  <r>
    <x v="0"/>
    <x v="6"/>
    <x v="119"/>
    <n v="356.18282726355397"/>
    <n v="310.384104443426"/>
    <n v="380.127223900638"/>
    <n v="391.72952218429998"/>
    <m/>
  </r>
  <r>
    <x v="0"/>
    <x v="6"/>
    <x v="120"/>
    <n v="396.82396631919602"/>
    <n v="374.25326977142203"/>
    <n v="403.13858225827897"/>
    <n v="410.66748393082003"/>
    <m/>
  </r>
  <r>
    <x v="0"/>
    <x v="6"/>
    <x v="121"/>
    <n v="323.75063330244097"/>
    <n v="306.87816954238599"/>
    <n v="342.26404629852902"/>
    <n v="329.69998110712299"/>
    <m/>
  </r>
  <r>
    <x v="0"/>
    <x v="6"/>
    <x v="121"/>
    <n v="407.400090752925"/>
    <n v="381.90080477439199"/>
    <n v="425.98046599199802"/>
    <n v="417.796611341632"/>
    <n v="455.98525345622102"/>
  </r>
  <r>
    <x v="0"/>
    <x v="6"/>
    <x v="123"/>
    <n v="416.73822209758799"/>
    <n v="321.24597445863401"/>
    <n v="283.66279069767398"/>
    <n v="473.49838466508697"/>
    <m/>
  </r>
  <r>
    <x v="0"/>
    <x v="6"/>
    <x v="123"/>
    <n v="200.57241379310301"/>
    <n v="161.071297989031"/>
    <m/>
    <m/>
    <m/>
  </r>
  <r>
    <x v="0"/>
    <x v="6"/>
    <x v="122"/>
    <n v="293.19190283400798"/>
    <n v="259.50998751560502"/>
    <n v="345.625"/>
    <n v="292.74693599636902"/>
    <m/>
  </r>
  <r>
    <x v="0"/>
    <x v="7"/>
    <x v="124"/>
    <m/>
    <m/>
    <m/>
    <m/>
    <m/>
  </r>
  <r>
    <x v="0"/>
    <x v="7"/>
    <x v="125"/>
    <n v="191.04558331187201"/>
    <n v="179.51092896174899"/>
    <n v="250.81578947368399"/>
    <m/>
    <m/>
  </r>
  <r>
    <x v="0"/>
    <x v="7"/>
    <x v="126"/>
    <n v="183.159862778731"/>
    <n v="188.889834113143"/>
    <m/>
    <m/>
    <m/>
  </r>
  <r>
    <x v="0"/>
    <x v="7"/>
    <x v="127"/>
    <m/>
    <m/>
    <m/>
    <m/>
    <m/>
  </r>
  <r>
    <x v="0"/>
    <x v="7"/>
    <x v="128"/>
    <m/>
    <m/>
    <m/>
    <m/>
    <m/>
  </r>
  <r>
    <x v="0"/>
    <x v="7"/>
    <x v="129"/>
    <n v="163.38782816229099"/>
    <n v="135.57078313253001"/>
    <m/>
    <m/>
    <m/>
  </r>
  <r>
    <x v="0"/>
    <x v="7"/>
    <x v="130"/>
    <n v="210.25360824742299"/>
    <n v="181.74043715847"/>
    <m/>
    <m/>
    <m/>
  </r>
  <r>
    <x v="0"/>
    <x v="7"/>
    <x v="131"/>
    <n v="187.06195652173901"/>
    <n v="187.22783083219599"/>
    <m/>
    <m/>
    <m/>
  </r>
  <r>
    <x v="0"/>
    <x v="7"/>
    <x v="132"/>
    <m/>
    <m/>
    <m/>
    <m/>
    <m/>
  </r>
  <r>
    <x v="0"/>
    <x v="7"/>
    <x v="133"/>
    <n v="273.60861182519301"/>
    <n v="229.361285266458"/>
    <m/>
    <m/>
    <m/>
  </r>
  <r>
    <x v="0"/>
    <x v="7"/>
    <x v="134"/>
    <m/>
    <m/>
    <m/>
    <m/>
    <m/>
  </r>
  <r>
    <x v="0"/>
    <x v="7"/>
    <x v="135"/>
    <n v="252.113842173351"/>
    <m/>
    <m/>
    <m/>
    <m/>
  </r>
  <r>
    <x v="0"/>
    <x v="7"/>
    <x v="136"/>
    <m/>
    <m/>
    <m/>
    <m/>
    <m/>
  </r>
  <r>
    <x v="0"/>
    <x v="7"/>
    <x v="137"/>
    <m/>
    <m/>
    <m/>
    <m/>
    <m/>
  </r>
  <r>
    <x v="0"/>
    <x v="8"/>
    <x v="138"/>
    <n v="379.33466706184498"/>
    <n v="393.92342395470899"/>
    <n v="305.328256642903"/>
    <m/>
    <m/>
  </r>
  <r>
    <x v="0"/>
    <x v="8"/>
    <x v="139"/>
    <m/>
    <m/>
    <m/>
    <m/>
    <m/>
  </r>
  <r>
    <x v="0"/>
    <x v="8"/>
    <x v="140"/>
    <m/>
    <m/>
    <m/>
    <m/>
    <m/>
  </r>
  <r>
    <x v="0"/>
    <x v="8"/>
    <x v="141"/>
    <n v="378.82867427864301"/>
    <n v="382.339784438675"/>
    <n v="370.68076694999002"/>
    <m/>
    <m/>
  </r>
  <r>
    <x v="0"/>
    <x v="8"/>
    <x v="142"/>
    <n v="307.103011093502"/>
    <n v="328.117505995204"/>
    <m/>
    <m/>
    <m/>
  </r>
  <r>
    <x v="0"/>
    <x v="8"/>
    <x v="143"/>
    <n v="390.44635441815501"/>
    <n v="414.397762673464"/>
    <n v="344.22468058585201"/>
    <m/>
    <m/>
  </r>
  <r>
    <x v="0"/>
    <x v="8"/>
    <x v="141"/>
    <n v="311.61720539577499"/>
    <n v="310.45335820895502"/>
    <n v="314.11449159327498"/>
    <m/>
    <m/>
  </r>
  <r>
    <x v="0"/>
    <x v="8"/>
    <x v="144"/>
    <n v="301.03842940685001"/>
    <n v="317.524201853759"/>
    <m/>
    <m/>
    <m/>
  </r>
  <r>
    <x v="0"/>
    <x v="8"/>
    <x v="144"/>
    <m/>
    <m/>
    <m/>
    <m/>
    <m/>
  </r>
  <r>
    <x v="0"/>
    <x v="8"/>
    <x v="145"/>
    <m/>
    <m/>
    <m/>
    <m/>
    <m/>
  </r>
  <r>
    <x v="0"/>
    <x v="8"/>
    <x v="146"/>
    <m/>
    <m/>
    <m/>
    <m/>
    <m/>
  </r>
  <r>
    <x v="0"/>
    <x v="8"/>
    <x v="147"/>
    <n v="312.066439522998"/>
    <n v="312.066439522998"/>
    <m/>
    <m/>
    <m/>
  </r>
  <r>
    <x v="0"/>
    <x v="8"/>
    <x v="142"/>
    <n v="459.21246458923503"/>
    <n v="469.95168148434499"/>
    <m/>
    <m/>
    <m/>
  </r>
  <r>
    <x v="0"/>
    <x v="8"/>
    <x v="142"/>
    <n v="387.48444805854803"/>
    <n v="392.522203602849"/>
    <m/>
    <m/>
    <m/>
  </r>
  <r>
    <x v="0"/>
    <x v="8"/>
    <x v="148"/>
    <m/>
    <m/>
    <m/>
    <m/>
    <m/>
  </r>
  <r>
    <x v="0"/>
    <x v="8"/>
    <x v="149"/>
    <n v="269.87061994609201"/>
    <n v="288.83521809369898"/>
    <m/>
    <m/>
    <m/>
  </r>
  <r>
    <x v="0"/>
    <x v="8"/>
    <x v="150"/>
    <n v="343.59872218797301"/>
    <n v="358.791358068026"/>
    <n v="279.81985240920301"/>
    <m/>
    <m/>
  </r>
  <r>
    <x v="0"/>
    <x v="8"/>
    <x v="151"/>
    <n v="354.20534124629103"/>
    <n v="357.733853522868"/>
    <m/>
    <m/>
    <m/>
  </r>
  <r>
    <x v="0"/>
    <x v="8"/>
    <x v="138"/>
    <n v="249.213333333333"/>
    <n v="283.85684210526301"/>
    <n v="184.99609756097601"/>
    <m/>
    <m/>
  </r>
  <r>
    <x v="0"/>
    <x v="8"/>
    <x v="152"/>
    <n v="372.59719268396401"/>
    <n v="386.42424727738597"/>
    <n v="235.005899705015"/>
    <m/>
    <m/>
  </r>
  <r>
    <x v="0"/>
    <x v="8"/>
    <x v="153"/>
    <n v="333.104540833616"/>
    <n v="341.12156267779301"/>
    <n v="265.89666136724998"/>
    <m/>
    <m/>
  </r>
  <r>
    <x v="0"/>
    <x v="7"/>
    <x v="154"/>
    <n v="395.75245579567797"/>
    <n v="314.37515842839002"/>
    <m/>
    <m/>
    <m/>
  </r>
  <r>
    <x v="0"/>
    <x v="7"/>
    <x v="155"/>
    <m/>
    <m/>
    <m/>
    <m/>
    <m/>
  </r>
  <r>
    <x v="0"/>
    <x v="7"/>
    <x v="156"/>
    <n v="351.31649365628601"/>
    <n v="362.53571428571399"/>
    <n v="347.67519083969501"/>
    <m/>
    <m/>
  </r>
  <r>
    <x v="0"/>
    <x v="7"/>
    <x v="157"/>
    <m/>
    <m/>
    <m/>
    <m/>
    <m/>
  </r>
  <r>
    <x v="0"/>
    <x v="7"/>
    <x v="154"/>
    <n v="214.00733944954101"/>
    <n v="208.64578587699299"/>
    <m/>
    <m/>
    <m/>
  </r>
  <r>
    <x v="0"/>
    <x v="7"/>
    <x v="154"/>
    <n v="360.362627986348"/>
    <n v="257.63043478260897"/>
    <n v="485.66477272727298"/>
    <m/>
    <m/>
  </r>
  <r>
    <x v="0"/>
    <x v="7"/>
    <x v="155"/>
    <m/>
    <m/>
    <m/>
    <m/>
    <m/>
  </r>
  <r>
    <x v="0"/>
    <x v="7"/>
    <x v="155"/>
    <m/>
    <m/>
    <m/>
    <m/>
    <m/>
  </r>
  <r>
    <x v="0"/>
    <x v="7"/>
    <x v="158"/>
    <m/>
    <m/>
    <m/>
    <m/>
    <m/>
  </r>
  <r>
    <x v="0"/>
    <x v="7"/>
    <x v="159"/>
    <m/>
    <m/>
    <m/>
    <m/>
    <m/>
  </r>
  <r>
    <x v="0"/>
    <x v="8"/>
    <x v="160"/>
    <n v="325.644678858654"/>
    <n v="332.10784949969099"/>
    <n v="264.74890270665702"/>
    <n v="377.885214007782"/>
    <m/>
  </r>
  <r>
    <x v="0"/>
    <x v="8"/>
    <x v="161"/>
    <n v="259.90263157894702"/>
    <n v="265.437888198758"/>
    <m/>
    <m/>
    <m/>
  </r>
  <r>
    <x v="0"/>
    <x v="8"/>
    <x v="162"/>
    <n v="280.29311809685601"/>
    <n v="254.95438175270101"/>
    <m/>
    <m/>
    <m/>
  </r>
  <r>
    <x v="0"/>
    <x v="8"/>
    <x v="163"/>
    <n v="339.09363857282398"/>
    <n v="351.128947368421"/>
    <n v="295.80946783500701"/>
    <n v="352.628496042216"/>
    <m/>
  </r>
  <r>
    <x v="0"/>
    <x v="8"/>
    <x v="164"/>
    <n v="329.68151491365802"/>
    <n v="335.88345620121402"/>
    <m/>
    <n v="337.10344827586198"/>
    <m/>
  </r>
  <r>
    <x v="0"/>
    <x v="8"/>
    <x v="143"/>
    <n v="299.05155746509098"/>
    <m/>
    <n v="295.32995658466001"/>
    <m/>
    <m/>
  </r>
  <r>
    <x v="0"/>
    <x v="8"/>
    <x v="165"/>
    <n v="367.72647171693899"/>
    <n v="369.30614214633999"/>
    <n v="394.46594659465899"/>
    <n v="253.181524547804"/>
    <m/>
  </r>
  <r>
    <x v="0"/>
    <x v="8"/>
    <x v="166"/>
    <n v="340.355532403697"/>
    <n v="332.25515347151401"/>
    <n v="480.70407149950302"/>
    <m/>
    <m/>
  </r>
  <r>
    <x v="0"/>
    <x v="8"/>
    <x v="160"/>
    <m/>
    <m/>
    <m/>
    <m/>
    <m/>
  </r>
  <r>
    <x v="0"/>
    <x v="8"/>
    <x v="161"/>
    <n v="349.984047267356"/>
    <n v="375.94362588084601"/>
    <m/>
    <m/>
    <m/>
  </r>
  <r>
    <x v="0"/>
    <x v="8"/>
    <x v="167"/>
    <n v="316.58941176470603"/>
    <n v="326.52357401912298"/>
    <n v="279.877511341542"/>
    <m/>
    <m/>
  </r>
  <r>
    <x v="0"/>
    <x v="8"/>
    <x v="168"/>
    <n v="278.52020202020202"/>
    <n v="299.63051425786"/>
    <n v="249.84119345524499"/>
    <m/>
    <m/>
  </r>
  <r>
    <x v="0"/>
    <x v="8"/>
    <x v="169"/>
    <n v="265.44453507340899"/>
    <n v="264.01110083256202"/>
    <m/>
    <m/>
    <m/>
  </r>
  <r>
    <x v="0"/>
    <x v="8"/>
    <x v="170"/>
    <n v="313.62975355511202"/>
    <n v="322.00962596259598"/>
    <n v="219.57652474108201"/>
    <m/>
    <m/>
  </r>
  <r>
    <x v="0"/>
    <x v="8"/>
    <x v="161"/>
    <n v="395.39586919105"/>
    <n v="395.39586919105"/>
    <m/>
    <m/>
    <m/>
  </r>
  <r>
    <x v="0"/>
    <x v="8"/>
    <x v="171"/>
    <m/>
    <m/>
    <m/>
    <m/>
    <m/>
  </r>
  <r>
    <x v="0"/>
    <x v="8"/>
    <x v="172"/>
    <m/>
    <m/>
    <m/>
    <m/>
    <m/>
  </r>
  <r>
    <x v="0"/>
    <x v="8"/>
    <x v="172"/>
    <n v="229.65867913500901"/>
    <n v="230.296556122449"/>
    <m/>
    <m/>
    <m/>
  </r>
  <r>
    <x v="0"/>
    <x v="8"/>
    <x v="173"/>
    <m/>
    <m/>
    <m/>
    <m/>
    <m/>
  </r>
  <r>
    <x v="0"/>
    <x v="8"/>
    <x v="174"/>
    <m/>
    <m/>
    <m/>
    <m/>
    <m/>
  </r>
  <r>
    <x v="0"/>
    <x v="9"/>
    <x v="175"/>
    <m/>
    <m/>
    <m/>
    <m/>
    <m/>
  </r>
  <r>
    <x v="0"/>
    <x v="9"/>
    <x v="176"/>
    <m/>
    <m/>
    <m/>
    <m/>
    <m/>
  </r>
  <r>
    <x v="0"/>
    <x v="9"/>
    <x v="177"/>
    <m/>
    <m/>
    <m/>
    <m/>
    <m/>
  </r>
  <r>
    <x v="0"/>
    <x v="9"/>
    <x v="178"/>
    <m/>
    <m/>
    <m/>
    <m/>
    <m/>
  </r>
  <r>
    <x v="0"/>
    <x v="9"/>
    <x v="179"/>
    <n v="412.37184115523502"/>
    <n v="435.13863928113"/>
    <m/>
    <m/>
    <m/>
  </r>
  <r>
    <x v="0"/>
    <x v="9"/>
    <x v="180"/>
    <n v="333.80469289164898"/>
    <n v="349.29230769230799"/>
    <m/>
    <m/>
    <m/>
  </r>
  <r>
    <x v="0"/>
    <x v="9"/>
    <x v="175"/>
    <n v="250.852430555556"/>
    <m/>
    <m/>
    <m/>
    <m/>
  </r>
  <r>
    <x v="0"/>
    <x v="9"/>
    <x v="175"/>
    <m/>
    <m/>
    <m/>
    <m/>
    <m/>
  </r>
  <r>
    <x v="0"/>
    <x v="9"/>
    <x v="181"/>
    <m/>
    <m/>
    <m/>
    <m/>
    <m/>
  </r>
  <r>
    <x v="0"/>
    <x v="9"/>
    <x v="182"/>
    <n v="255.15492076730601"/>
    <n v="261.08794408852702"/>
    <n v="253.799069045772"/>
    <m/>
    <m/>
  </r>
  <r>
    <x v="0"/>
    <x v="9"/>
    <x v="182"/>
    <n v="207.410098522167"/>
    <n v="211.91153846153799"/>
    <m/>
    <m/>
    <m/>
  </r>
  <r>
    <x v="0"/>
    <x v="9"/>
    <x v="183"/>
    <m/>
    <m/>
    <m/>
    <m/>
    <m/>
  </r>
  <r>
    <x v="0"/>
    <x v="9"/>
    <x v="184"/>
    <m/>
    <m/>
    <m/>
    <m/>
    <m/>
  </r>
  <r>
    <x v="0"/>
    <x v="9"/>
    <x v="185"/>
    <m/>
    <m/>
    <m/>
    <m/>
    <m/>
  </r>
  <r>
    <x v="0"/>
    <x v="9"/>
    <x v="186"/>
    <n v="315.23928706863899"/>
    <n v="315.23928706863899"/>
    <m/>
    <m/>
    <m/>
  </r>
  <r>
    <x v="0"/>
    <x v="9"/>
    <x v="187"/>
    <n v="342.37119883040901"/>
    <n v="327.16815374056301"/>
    <n v="429.34944612286"/>
    <m/>
    <m/>
  </r>
  <r>
    <x v="0"/>
    <x v="8"/>
    <x v="188"/>
    <m/>
    <m/>
    <m/>
    <m/>
    <m/>
  </r>
  <r>
    <x v="0"/>
    <x v="8"/>
    <x v="139"/>
    <m/>
    <m/>
    <m/>
    <m/>
    <m/>
  </r>
  <r>
    <x v="0"/>
    <x v="10"/>
    <x v="189"/>
    <n v="256.17677869925802"/>
    <n v="224.77182368193601"/>
    <n v="306.80694275274101"/>
    <m/>
    <m/>
  </r>
  <r>
    <x v="0"/>
    <x v="11"/>
    <x v="190"/>
    <m/>
    <m/>
    <m/>
    <m/>
    <m/>
  </r>
  <r>
    <x v="0"/>
    <x v="11"/>
    <x v="191"/>
    <m/>
    <m/>
    <m/>
    <m/>
    <m/>
  </r>
  <r>
    <x v="0"/>
    <x v="11"/>
    <x v="192"/>
    <m/>
    <m/>
    <m/>
    <m/>
    <m/>
  </r>
  <r>
    <x v="0"/>
    <x v="11"/>
    <x v="193"/>
    <m/>
    <m/>
    <m/>
    <m/>
    <m/>
  </r>
  <r>
    <x v="0"/>
    <x v="12"/>
    <x v="194"/>
    <m/>
    <m/>
    <m/>
    <m/>
    <m/>
  </r>
  <r>
    <x v="0"/>
    <x v="12"/>
    <x v="195"/>
    <n v="239.622088655147"/>
    <n v="256.02286902286897"/>
    <m/>
    <m/>
    <m/>
  </r>
  <r>
    <x v="0"/>
    <x v="12"/>
    <x v="196"/>
    <m/>
    <m/>
    <m/>
    <m/>
    <m/>
  </r>
  <r>
    <x v="0"/>
    <x v="12"/>
    <x v="197"/>
    <m/>
    <m/>
    <m/>
    <m/>
    <m/>
  </r>
  <r>
    <x v="0"/>
    <x v="12"/>
    <x v="198"/>
    <m/>
    <m/>
    <m/>
    <m/>
    <m/>
  </r>
  <r>
    <x v="0"/>
    <x v="12"/>
    <x v="199"/>
    <m/>
    <m/>
    <m/>
    <m/>
    <m/>
  </r>
  <r>
    <x v="0"/>
    <x v="12"/>
    <x v="200"/>
    <m/>
    <m/>
    <m/>
    <m/>
    <m/>
  </r>
  <r>
    <x v="0"/>
    <x v="12"/>
    <x v="201"/>
    <m/>
    <m/>
    <m/>
    <m/>
    <m/>
  </r>
  <r>
    <x v="0"/>
    <x v="12"/>
    <x v="202"/>
    <m/>
    <m/>
    <m/>
    <m/>
    <m/>
  </r>
  <r>
    <x v="0"/>
    <x v="12"/>
    <x v="203"/>
    <m/>
    <m/>
    <m/>
    <m/>
    <m/>
  </r>
  <r>
    <x v="0"/>
    <x v="12"/>
    <x v="204"/>
    <m/>
    <m/>
    <m/>
    <m/>
    <m/>
  </r>
  <r>
    <x v="0"/>
    <x v="11"/>
    <x v="205"/>
    <m/>
    <m/>
    <m/>
    <m/>
    <m/>
  </r>
  <r>
    <x v="0"/>
    <x v="11"/>
    <x v="206"/>
    <n v="269.10939907550102"/>
    <m/>
    <m/>
    <m/>
    <m/>
  </r>
  <r>
    <x v="0"/>
    <x v="11"/>
    <x v="207"/>
    <m/>
    <m/>
    <m/>
    <m/>
    <m/>
  </r>
  <r>
    <x v="0"/>
    <x v="13"/>
    <x v="208"/>
    <m/>
    <m/>
    <m/>
    <m/>
    <m/>
  </r>
  <r>
    <x v="0"/>
    <x v="13"/>
    <x v="209"/>
    <m/>
    <m/>
    <m/>
    <m/>
    <m/>
  </r>
  <r>
    <x v="0"/>
    <x v="13"/>
    <x v="209"/>
    <m/>
    <m/>
    <m/>
    <m/>
    <m/>
  </r>
  <r>
    <x v="0"/>
    <x v="13"/>
    <x v="209"/>
    <m/>
    <m/>
    <m/>
    <m/>
    <m/>
  </r>
  <r>
    <x v="0"/>
    <x v="13"/>
    <x v="210"/>
    <m/>
    <m/>
    <m/>
    <m/>
    <m/>
  </r>
  <r>
    <x v="0"/>
    <x v="14"/>
    <x v="211"/>
    <m/>
    <m/>
    <m/>
    <m/>
    <m/>
  </r>
  <r>
    <x v="0"/>
    <x v="14"/>
    <x v="212"/>
    <m/>
    <m/>
    <m/>
    <m/>
    <m/>
  </r>
  <r>
    <x v="0"/>
    <x v="14"/>
    <x v="213"/>
    <m/>
    <m/>
    <m/>
    <m/>
    <m/>
  </r>
  <r>
    <x v="1"/>
    <x v="0"/>
    <x v="0"/>
    <n v="348.38769979536499"/>
    <n v="341.06961538461502"/>
    <n v="345.125934277005"/>
    <n v="431.805574439157"/>
    <m/>
  </r>
  <r>
    <x v="1"/>
    <x v="0"/>
    <x v="1"/>
    <n v="487.38576745834803"/>
    <n v="459.94506187818502"/>
    <n v="422.80245153933902"/>
    <n v="558.84356936416202"/>
    <n v="625.77491289198599"/>
  </r>
  <r>
    <x v="1"/>
    <x v="0"/>
    <x v="2"/>
    <n v="447.17416955772097"/>
    <n v="408.09172516416999"/>
    <n v="478.48132147395199"/>
    <n v="527.12885187388497"/>
    <n v="560.06236243580304"/>
  </r>
  <r>
    <x v="1"/>
    <x v="0"/>
    <x v="3"/>
    <n v="463.833232689211"/>
    <n v="451.952435860479"/>
    <n v="474.745945945946"/>
    <n v="570.67517173699696"/>
    <m/>
  </r>
  <r>
    <x v="1"/>
    <x v="0"/>
    <x v="4"/>
    <n v="508.63859290199798"/>
    <n v="476.34697224647999"/>
    <n v="493.69875776397498"/>
    <n v="592.26489945155402"/>
    <n v="626.35680000000002"/>
  </r>
  <r>
    <x v="1"/>
    <x v="0"/>
    <x v="5"/>
    <n v="370.520323850718"/>
    <n v="260.34487877288501"/>
    <n v="401.74942379717697"/>
    <m/>
    <m/>
  </r>
  <r>
    <x v="1"/>
    <x v="0"/>
    <x v="6"/>
    <n v="398.00134916864602"/>
    <n v="362.41065234418699"/>
    <n v="402.74232683533802"/>
    <n v="485.38716392020802"/>
    <m/>
  </r>
  <r>
    <x v="1"/>
    <x v="0"/>
    <x v="7"/>
    <n v="357.91560497827498"/>
    <n v="326.39027730229401"/>
    <n v="368.82575929283797"/>
    <n v="499.392803598201"/>
    <m/>
  </r>
  <r>
    <x v="1"/>
    <x v="0"/>
    <x v="8"/>
    <n v="399.50055308622098"/>
    <n v="434.667349252203"/>
    <n v="340.64278723820701"/>
    <n v="527.76931161324205"/>
    <m/>
  </r>
  <r>
    <x v="1"/>
    <x v="0"/>
    <x v="9"/>
    <n v="392.71619311975502"/>
    <n v="383.31403299327098"/>
    <n v="401.67267845519598"/>
    <n v="410.81762295082001"/>
    <m/>
  </r>
  <r>
    <x v="1"/>
    <x v="0"/>
    <x v="10"/>
    <n v="389.390187626775"/>
    <n v="389.98977474807401"/>
    <n v="389.62308715901497"/>
    <n v="375.305172413793"/>
    <m/>
  </r>
  <r>
    <x v="1"/>
    <x v="0"/>
    <x v="11"/>
    <n v="369.71523255813997"/>
    <n v="356.67881977072"/>
    <n v="394.36367498672303"/>
    <m/>
    <m/>
  </r>
  <r>
    <x v="1"/>
    <x v="0"/>
    <x v="214"/>
    <m/>
    <m/>
    <m/>
    <m/>
    <m/>
  </r>
  <r>
    <x v="1"/>
    <x v="0"/>
    <x v="12"/>
    <n v="360.04773022049301"/>
    <n v="349.51633790091898"/>
    <n v="425.47240411599603"/>
    <m/>
    <m/>
  </r>
  <r>
    <x v="1"/>
    <x v="0"/>
    <x v="13"/>
    <n v="368.85553410553399"/>
    <n v="373.28268551236698"/>
    <m/>
    <m/>
    <m/>
  </r>
  <r>
    <x v="1"/>
    <x v="0"/>
    <x v="14"/>
    <n v="333.75615212527998"/>
    <n v="333.11299615877101"/>
    <m/>
    <m/>
    <m/>
  </r>
  <r>
    <x v="1"/>
    <x v="0"/>
    <x v="15"/>
    <m/>
    <m/>
    <m/>
    <m/>
    <m/>
  </r>
  <r>
    <x v="1"/>
    <x v="0"/>
    <x v="16"/>
    <m/>
    <m/>
    <m/>
    <m/>
    <m/>
  </r>
  <r>
    <x v="1"/>
    <x v="0"/>
    <x v="17"/>
    <n v="337.61397984886702"/>
    <n v="337.61397984886702"/>
    <m/>
    <m/>
    <m/>
  </r>
  <r>
    <x v="1"/>
    <x v="0"/>
    <x v="215"/>
    <m/>
    <m/>
    <m/>
    <m/>
    <m/>
  </r>
  <r>
    <x v="1"/>
    <x v="1"/>
    <x v="18"/>
    <n v="285.93306693306698"/>
    <n v="266.73891625615801"/>
    <n v="317.78582434514601"/>
    <m/>
    <m/>
  </r>
  <r>
    <x v="1"/>
    <x v="1"/>
    <x v="19"/>
    <n v="323.32258232596899"/>
    <n v="292.84464151259101"/>
    <n v="334.908116385911"/>
    <n v="401.44298440979998"/>
    <m/>
  </r>
  <r>
    <x v="1"/>
    <x v="1"/>
    <x v="20"/>
    <n v="289.51112895823798"/>
    <n v="224.02956705385401"/>
    <n v="348.71750126454202"/>
    <n v="303.82546201231997"/>
    <m/>
  </r>
  <r>
    <x v="1"/>
    <x v="1"/>
    <x v="21"/>
    <n v="323.49518716577501"/>
    <n v="292.807121661721"/>
    <n v="378.51636747624099"/>
    <m/>
    <m/>
  </r>
  <r>
    <x v="1"/>
    <x v="1"/>
    <x v="22"/>
    <n v="331.08482995796697"/>
    <n v="308.34832756632102"/>
    <m/>
    <n v="409.46296296296299"/>
    <m/>
  </r>
  <r>
    <x v="1"/>
    <x v="1"/>
    <x v="23"/>
    <m/>
    <m/>
    <m/>
    <m/>
    <m/>
  </r>
  <r>
    <x v="1"/>
    <x v="1"/>
    <x v="24"/>
    <n v="255.87606001304599"/>
    <n v="191.230769230769"/>
    <n v="314.33788819875798"/>
    <m/>
    <m/>
  </r>
  <r>
    <x v="1"/>
    <x v="1"/>
    <x v="25"/>
    <n v="355.81357015077901"/>
    <n v="333.72933298995599"/>
    <n v="359.85066371681398"/>
    <n v="417.14820846905502"/>
    <m/>
  </r>
  <r>
    <x v="1"/>
    <x v="1"/>
    <x v="26"/>
    <n v="355.24367564610998"/>
    <n v="319.47277326587698"/>
    <n v="392.74990695943399"/>
    <n v="393.31229235880397"/>
    <m/>
  </r>
  <r>
    <x v="1"/>
    <x v="1"/>
    <x v="26"/>
    <n v="349.26762202216901"/>
    <n v="310.46498797566801"/>
    <n v="376.13847583643098"/>
    <n v="394.60497237569098"/>
    <m/>
  </r>
  <r>
    <x v="1"/>
    <x v="1"/>
    <x v="27"/>
    <m/>
    <m/>
    <m/>
    <m/>
    <m/>
  </r>
  <r>
    <x v="1"/>
    <x v="1"/>
    <x v="28"/>
    <n v="313.42168674698797"/>
    <m/>
    <m/>
    <m/>
    <m/>
  </r>
  <r>
    <x v="1"/>
    <x v="1"/>
    <x v="29"/>
    <n v="304.20185614849203"/>
    <n v="285.91142857142898"/>
    <m/>
    <m/>
    <m/>
  </r>
  <r>
    <x v="1"/>
    <x v="1"/>
    <x v="30"/>
    <n v="214.635822510823"/>
    <n v="215.071314102564"/>
    <m/>
    <m/>
    <m/>
  </r>
  <r>
    <x v="1"/>
    <x v="1"/>
    <x v="216"/>
    <m/>
    <m/>
    <m/>
    <m/>
    <m/>
  </r>
  <r>
    <x v="1"/>
    <x v="2"/>
    <x v="32"/>
    <n v="430.69712222343799"/>
    <n v="361.84241136338198"/>
    <n v="387.438280712108"/>
    <n v="493.85010887974801"/>
    <n v="443.13973799126597"/>
  </r>
  <r>
    <x v="1"/>
    <x v="2"/>
    <x v="33"/>
    <n v="486.59363213157098"/>
    <n v="447.84870103647899"/>
    <n v="481.987442811253"/>
    <n v="552.89091241877895"/>
    <m/>
  </r>
  <r>
    <x v="1"/>
    <x v="2"/>
    <x v="34"/>
    <n v="481.64501994439701"/>
    <n v="386.26686930091199"/>
    <n v="477.56459278461898"/>
    <n v="521.54401553489504"/>
    <m/>
  </r>
  <r>
    <x v="1"/>
    <x v="2"/>
    <x v="35"/>
    <n v="447.52735794911001"/>
    <n v="361.53210202286698"/>
    <n v="476.35469900389802"/>
    <n v="495.42923531896901"/>
    <m/>
  </r>
  <r>
    <x v="1"/>
    <x v="2"/>
    <x v="36"/>
    <n v="314.13337742504399"/>
    <n v="292.85900473933702"/>
    <n v="285.86790071518698"/>
    <n v="378.88060836501899"/>
    <m/>
  </r>
  <r>
    <x v="1"/>
    <x v="2"/>
    <x v="33"/>
    <m/>
    <m/>
    <m/>
    <m/>
    <m/>
  </r>
  <r>
    <x v="1"/>
    <x v="2"/>
    <x v="37"/>
    <n v="358.22141499944098"/>
    <n v="354.49738717339699"/>
    <n v="367.05714285714299"/>
    <n v="414.99542595768997"/>
    <n v="148.32803180914499"/>
  </r>
  <r>
    <x v="1"/>
    <x v="2"/>
    <x v="38"/>
    <n v="392.05313267813301"/>
    <n v="337.80755711774998"/>
    <n v="436.50875796178298"/>
    <n v="398.89211136890998"/>
    <m/>
  </r>
  <r>
    <x v="1"/>
    <x v="2"/>
    <x v="39"/>
    <n v="372.45850386010602"/>
    <n v="337.93607495232601"/>
    <n v="388.547900999798"/>
    <n v="427.97885196374602"/>
    <n v="260.016949152542"/>
  </r>
  <r>
    <x v="1"/>
    <x v="2"/>
    <x v="40"/>
    <n v="413.96460266236397"/>
    <n v="389.64303221288498"/>
    <n v="413.81418737892102"/>
    <n v="456.783737905279"/>
    <n v="504.63140495867799"/>
  </r>
  <r>
    <x v="1"/>
    <x v="2"/>
    <x v="40"/>
    <n v="417.43360477741601"/>
    <n v="371.579691142191"/>
    <n v="427.37501826150498"/>
    <n v="469.75203775203801"/>
    <m/>
  </r>
  <r>
    <x v="1"/>
    <x v="2"/>
    <x v="41"/>
    <n v="309.85104052573899"/>
    <n v="291.36431226765802"/>
    <n v="298.20149253731302"/>
    <m/>
    <m/>
  </r>
  <r>
    <x v="1"/>
    <x v="2"/>
    <x v="42"/>
    <n v="379.436654868863"/>
    <n v="361.055247744182"/>
    <n v="360.41577851280198"/>
    <n v="415.81725752508402"/>
    <m/>
  </r>
  <r>
    <x v="1"/>
    <x v="2"/>
    <x v="43"/>
    <n v="346.60563380281701"/>
    <n v="332.25442477876101"/>
    <n v="371.66620879120899"/>
    <m/>
    <m/>
  </r>
  <r>
    <x v="1"/>
    <x v="2"/>
    <x v="40"/>
    <n v="401.621326427204"/>
    <n v="375.71608527131798"/>
    <n v="407.84719596723397"/>
    <n v="431.59425287356299"/>
    <n v="390.728211009174"/>
  </r>
  <r>
    <x v="1"/>
    <x v="2"/>
    <x v="44"/>
    <n v="360.16555787873"/>
    <n v="321.60081466395098"/>
    <n v="385.54497475906402"/>
    <n v="390.08099688473499"/>
    <m/>
  </r>
  <r>
    <x v="1"/>
    <x v="2"/>
    <x v="45"/>
    <n v="399.30583580613302"/>
    <n v="381.591093117409"/>
    <n v="414.83197442046401"/>
    <n v="412.59023265562797"/>
    <m/>
  </r>
  <r>
    <x v="1"/>
    <x v="2"/>
    <x v="46"/>
    <n v="416.66342898597497"/>
    <n v="387.33116818227199"/>
    <n v="419.86670742892102"/>
    <n v="456.02125843742698"/>
    <n v="550.34786775275495"/>
  </r>
  <r>
    <x v="1"/>
    <x v="2"/>
    <x v="47"/>
    <n v="423.05577552370102"/>
    <n v="395.78570198105098"/>
    <n v="431.05078147696202"/>
    <n v="463.50057372346498"/>
    <n v="583.25323275862104"/>
  </r>
  <r>
    <x v="1"/>
    <x v="2"/>
    <x v="48"/>
    <n v="392.59801773604602"/>
    <n v="353.83841745239403"/>
    <n v="431.37602711585902"/>
    <n v="483.040775131207"/>
    <m/>
  </r>
  <r>
    <x v="1"/>
    <x v="2"/>
    <x v="49"/>
    <n v="384.75542841937198"/>
    <n v="354.057670247158"/>
    <n v="420.02996941895998"/>
    <n v="399.527478753541"/>
    <m/>
  </r>
  <r>
    <x v="1"/>
    <x v="2"/>
    <x v="50"/>
    <n v="350.173027989822"/>
    <n v="352.06370070778598"/>
    <m/>
    <m/>
    <m/>
  </r>
  <r>
    <x v="1"/>
    <x v="3"/>
    <x v="51"/>
    <n v="375.25581873932498"/>
    <n v="263.08111927642699"/>
    <n v="355.64793788000901"/>
    <n v="430.23380458124598"/>
    <n v="491.35981781376501"/>
  </r>
  <r>
    <x v="1"/>
    <x v="3"/>
    <x v="53"/>
    <n v="311.77162534435303"/>
    <n v="309.29102167182702"/>
    <n v="351.29885057471301"/>
    <n v="282.94312796208499"/>
    <m/>
  </r>
  <r>
    <x v="1"/>
    <x v="3"/>
    <x v="54"/>
    <n v="407.71059784931498"/>
    <n v="320.26826408734502"/>
    <n v="407.86147135795301"/>
    <n v="443.57781284883902"/>
    <n v="562.57715311004802"/>
  </r>
  <r>
    <x v="1"/>
    <x v="3"/>
    <x v="52"/>
    <n v="408.13346762290098"/>
    <n v="325.54067300221101"/>
    <n v="415.56437115631502"/>
    <n v="443.40313616514499"/>
    <n v="849.40161104718095"/>
  </r>
  <r>
    <x v="1"/>
    <x v="3"/>
    <x v="55"/>
    <n v="349.04939516129002"/>
    <m/>
    <m/>
    <m/>
    <m/>
  </r>
  <r>
    <x v="1"/>
    <x v="3"/>
    <x v="56"/>
    <n v="304.253972405676"/>
    <n v="249.77785419532299"/>
    <n v="297.62387267904501"/>
    <n v="356.71395968048699"/>
    <m/>
  </r>
  <r>
    <x v="1"/>
    <x v="3"/>
    <x v="57"/>
    <n v="384.72338076158599"/>
    <n v="314.25525158768897"/>
    <n v="331.40014029461901"/>
    <n v="459.40527269980402"/>
    <m/>
  </r>
  <r>
    <x v="1"/>
    <x v="2"/>
    <x v="39"/>
    <n v="291.85369188696399"/>
    <n v="288.73675496688702"/>
    <n v="293.03773584905701"/>
    <m/>
    <m/>
  </r>
  <r>
    <x v="1"/>
    <x v="3"/>
    <x v="58"/>
    <n v="407.505704041721"/>
    <n v="354.58347613219098"/>
    <n v="394.82022068717998"/>
    <n v="453.90725675235899"/>
    <m/>
  </r>
  <r>
    <x v="1"/>
    <x v="3"/>
    <x v="58"/>
    <n v="397.53671086483303"/>
    <n v="352.00259857643198"/>
    <n v="401.54780811487001"/>
    <n v="427.89515865227298"/>
    <m/>
  </r>
  <r>
    <x v="1"/>
    <x v="3"/>
    <x v="58"/>
    <n v="398.154256922613"/>
    <n v="350.59868421052602"/>
    <n v="395.60133843212202"/>
    <n v="438.04000402050502"/>
    <m/>
  </r>
  <r>
    <x v="1"/>
    <x v="3"/>
    <x v="58"/>
    <n v="431.11222572636399"/>
    <n v="342.050344423274"/>
    <n v="414.28663167014901"/>
    <n v="495.320880508107"/>
    <n v="348.63052208835302"/>
  </r>
  <r>
    <x v="1"/>
    <x v="3"/>
    <x v="59"/>
    <n v="470.20497783362998"/>
    <n v="369.23948598130801"/>
    <n v="446.33080470028301"/>
    <n v="550.00225801595695"/>
    <m/>
  </r>
  <r>
    <x v="1"/>
    <x v="3"/>
    <x v="60"/>
    <n v="445.95322045914202"/>
    <n v="366.64685577067399"/>
    <n v="403.44563308970601"/>
    <n v="498.55158324821201"/>
    <n v="349.03018867924499"/>
  </r>
  <r>
    <x v="1"/>
    <x v="3"/>
    <x v="61"/>
    <n v="465.10424481004202"/>
    <n v="349.08318930752398"/>
    <n v="449.71700462468903"/>
    <n v="553.44349949477896"/>
    <n v="524.22"/>
  </r>
  <r>
    <x v="1"/>
    <x v="3"/>
    <x v="53"/>
    <n v="417.710825220213"/>
    <n v="334.31533541573702"/>
    <n v="409.49945295404802"/>
    <n v="481.71566497706999"/>
    <m/>
  </r>
  <r>
    <x v="1"/>
    <x v="3"/>
    <x v="62"/>
    <n v="395.897732672595"/>
    <n v="334.47624434389098"/>
    <n v="397.15425774134798"/>
    <n v="434.89059394132101"/>
    <m/>
  </r>
  <r>
    <x v="1"/>
    <x v="3"/>
    <x v="58"/>
    <n v="367.986591617969"/>
    <n v="269.73071914339499"/>
    <n v="385.26635969184503"/>
    <n v="415.54599129894302"/>
    <m/>
  </r>
  <r>
    <x v="1"/>
    <x v="0"/>
    <x v="63"/>
    <n v="358.87463195413"/>
    <n v="338.429583512237"/>
    <n v="368.26907301066399"/>
    <n v="507.811900191939"/>
    <m/>
  </r>
  <r>
    <x v="1"/>
    <x v="0"/>
    <x v="64"/>
    <n v="350.53464483595798"/>
    <n v="326.337133550489"/>
    <n v="410.836268149521"/>
    <n v="416.07857142857102"/>
    <m/>
  </r>
  <r>
    <x v="1"/>
    <x v="0"/>
    <x v="65"/>
    <m/>
    <m/>
    <m/>
    <m/>
    <m/>
  </r>
  <r>
    <x v="1"/>
    <x v="0"/>
    <x v="66"/>
    <m/>
    <m/>
    <m/>
    <m/>
    <m/>
  </r>
  <r>
    <x v="1"/>
    <x v="0"/>
    <x v="67"/>
    <n v="318.85932203389802"/>
    <n v="320.307037457435"/>
    <m/>
    <m/>
    <m/>
  </r>
  <r>
    <x v="1"/>
    <x v="0"/>
    <x v="68"/>
    <m/>
    <m/>
    <m/>
    <m/>
    <m/>
  </r>
  <r>
    <x v="1"/>
    <x v="0"/>
    <x v="69"/>
    <n v="412.62666666666701"/>
    <n v="411.72135416666703"/>
    <m/>
    <m/>
    <m/>
  </r>
  <r>
    <x v="1"/>
    <x v="0"/>
    <x v="70"/>
    <n v="350.27420071047999"/>
    <n v="352.02398255814001"/>
    <m/>
    <m/>
    <m/>
  </r>
  <r>
    <x v="1"/>
    <x v="0"/>
    <x v="71"/>
    <n v="392.14366364581798"/>
    <n v="392.29396243985701"/>
    <m/>
    <m/>
    <m/>
  </r>
  <r>
    <x v="1"/>
    <x v="0"/>
    <x v="72"/>
    <n v="341.83248730964499"/>
    <n v="340.266046722613"/>
    <m/>
    <m/>
    <m/>
  </r>
  <r>
    <x v="1"/>
    <x v="0"/>
    <x v="73"/>
    <n v="319.57381258023099"/>
    <n v="312.66121673003801"/>
    <m/>
    <m/>
    <m/>
  </r>
  <r>
    <x v="1"/>
    <x v="0"/>
    <x v="74"/>
    <n v="329.11814345991598"/>
    <n v="319.235705209657"/>
    <m/>
    <m/>
    <m/>
  </r>
  <r>
    <x v="1"/>
    <x v="0"/>
    <x v="75"/>
    <n v="295.36067551266598"/>
    <n v="289.850604772802"/>
    <m/>
    <m/>
    <m/>
  </r>
  <r>
    <x v="1"/>
    <x v="0"/>
    <x v="76"/>
    <n v="411.50019033117599"/>
    <n v="392.428846887742"/>
    <n v="412.56226319777699"/>
    <n v="478.604260404949"/>
    <m/>
  </r>
  <r>
    <x v="1"/>
    <x v="0"/>
    <x v="77"/>
    <n v="388.22067493393001"/>
    <n v="383.15554416663599"/>
    <n v="452.06330365974299"/>
    <m/>
    <m/>
  </r>
  <r>
    <x v="1"/>
    <x v="2"/>
    <x v="78"/>
    <n v="355.47666896077101"/>
    <n v="346.20014662756603"/>
    <n v="357.353507565337"/>
    <n v="400.992606284658"/>
    <m/>
  </r>
  <r>
    <x v="1"/>
    <x v="2"/>
    <x v="79"/>
    <n v="400.696078431373"/>
    <n v="393.510859375"/>
    <n v="457.55207026348802"/>
    <n v="470.01058823529399"/>
    <m/>
  </r>
  <r>
    <x v="1"/>
    <x v="0"/>
    <x v="80"/>
    <n v="406.22763262074398"/>
    <n v="379.55795380219598"/>
    <n v="423.945275214763"/>
    <n v="475.02294106354401"/>
    <m/>
  </r>
  <r>
    <x v="1"/>
    <x v="0"/>
    <x v="81"/>
    <n v="348.94308480364299"/>
    <n v="318.60093896713602"/>
    <n v="372.878201777313"/>
    <n v="377.02789699570798"/>
    <m/>
  </r>
  <r>
    <x v="1"/>
    <x v="0"/>
    <x v="82"/>
    <n v="330.37858445218001"/>
    <n v="291.55474934036903"/>
    <n v="344.08262236192201"/>
    <m/>
    <m/>
  </r>
  <r>
    <x v="1"/>
    <x v="0"/>
    <x v="83"/>
    <n v="304.03661162957599"/>
    <n v="276.52108108108098"/>
    <m/>
    <m/>
    <m/>
  </r>
  <r>
    <x v="1"/>
    <x v="0"/>
    <x v="84"/>
    <m/>
    <m/>
    <m/>
    <m/>
    <m/>
  </r>
  <r>
    <x v="1"/>
    <x v="0"/>
    <x v="85"/>
    <m/>
    <m/>
    <m/>
    <m/>
    <m/>
  </r>
  <r>
    <x v="1"/>
    <x v="0"/>
    <x v="86"/>
    <n v="270.83223992502298"/>
    <n v="264.970085470085"/>
    <m/>
    <m/>
    <m/>
  </r>
  <r>
    <x v="1"/>
    <x v="0"/>
    <x v="87"/>
    <m/>
    <m/>
    <m/>
    <m/>
    <m/>
  </r>
  <r>
    <x v="1"/>
    <x v="0"/>
    <x v="88"/>
    <m/>
    <m/>
    <m/>
    <m/>
    <m/>
  </r>
  <r>
    <x v="1"/>
    <x v="4"/>
    <x v="89"/>
    <n v="412.58153802254202"/>
    <n v="397.93747660052401"/>
    <n v="477.759868421053"/>
    <n v="409.591527987897"/>
    <m/>
  </r>
  <r>
    <x v="1"/>
    <x v="4"/>
    <x v="90"/>
    <n v="353.83896593510201"/>
    <n v="304.90720759602902"/>
    <n v="387.00507089867602"/>
    <n v="366.13245198303798"/>
    <n v="261.0625"/>
  </r>
  <r>
    <x v="1"/>
    <x v="4"/>
    <x v="91"/>
    <n v="406.29006467840497"/>
    <n v="364.03220109253698"/>
    <n v="444.65175660992401"/>
    <n v="440.77796005706102"/>
    <n v="282.26272352132003"/>
  </r>
  <r>
    <x v="1"/>
    <x v="4"/>
    <x v="92"/>
    <n v="518.17627238872103"/>
    <n v="472.52080732417801"/>
    <n v="480.60782747603798"/>
    <n v="554.93412538453401"/>
    <m/>
  </r>
  <r>
    <x v="1"/>
    <x v="4"/>
    <x v="93"/>
    <n v="359.64675110132202"/>
    <n v="299.600684261975"/>
    <n v="414.34767641996598"/>
    <m/>
    <m/>
  </r>
  <r>
    <x v="1"/>
    <x v="4"/>
    <x v="94"/>
    <n v="307.71825396825398"/>
    <n v="282.87722980063"/>
    <m/>
    <m/>
    <m/>
  </r>
  <r>
    <x v="1"/>
    <x v="4"/>
    <x v="95"/>
    <m/>
    <m/>
    <m/>
    <m/>
    <m/>
  </r>
  <r>
    <x v="1"/>
    <x v="4"/>
    <x v="217"/>
    <m/>
    <m/>
    <m/>
    <m/>
    <m/>
  </r>
  <r>
    <x v="1"/>
    <x v="4"/>
    <x v="96"/>
    <n v="389.74685285094699"/>
    <n v="368.31702569426398"/>
    <n v="413.10930303960703"/>
    <n v="392.22557585385198"/>
    <m/>
  </r>
  <r>
    <x v="1"/>
    <x v="4"/>
    <x v="97"/>
    <n v="421.13446676970602"/>
    <n v="364.20203562340998"/>
    <n v="423.95946696279799"/>
    <m/>
    <m/>
  </r>
  <r>
    <x v="1"/>
    <x v="4"/>
    <x v="98"/>
    <n v="371.05315075207602"/>
    <n v="350.74832566771602"/>
    <n v="409.11094242671999"/>
    <n v="361.720548193865"/>
    <n v="413.76681614349798"/>
  </r>
  <r>
    <x v="1"/>
    <x v="4"/>
    <x v="99"/>
    <n v="418.62292600218001"/>
    <n v="347.03357703763902"/>
    <n v="448.265369381781"/>
    <n v="466.74358807869601"/>
    <n v="256.54251012145698"/>
  </r>
  <r>
    <x v="1"/>
    <x v="4"/>
    <x v="89"/>
    <n v="425.93426352128898"/>
    <n v="393.064948453608"/>
    <n v="479.44122965641998"/>
    <n v="444.86815706506201"/>
    <m/>
  </r>
  <r>
    <x v="1"/>
    <x v="4"/>
    <x v="100"/>
    <n v="357.73720657276999"/>
    <n v="334.50030248033897"/>
    <n v="345.29888183741298"/>
    <n v="400.26345765203001"/>
    <m/>
  </r>
  <r>
    <x v="1"/>
    <x v="2"/>
    <x v="38"/>
    <n v="373.97723070935098"/>
    <n v="326.28622913505302"/>
    <n v="418.55455177206397"/>
    <n v="431.86788904560399"/>
    <m/>
  </r>
  <r>
    <x v="1"/>
    <x v="2"/>
    <x v="38"/>
    <n v="426.291590591773"/>
    <n v="416.60682957393499"/>
    <n v="431.50758001123"/>
    <n v="430.86903353057198"/>
    <m/>
  </r>
  <r>
    <x v="1"/>
    <x v="4"/>
    <x v="101"/>
    <n v="320.16348717948699"/>
    <n v="273.35423365487702"/>
    <n v="349.20383779869701"/>
    <m/>
    <m/>
  </r>
  <r>
    <x v="1"/>
    <x v="4"/>
    <x v="102"/>
    <n v="378.82481751824798"/>
    <n v="340.10488958990499"/>
    <n v="415.60149812734102"/>
    <m/>
    <m/>
  </r>
  <r>
    <x v="1"/>
    <x v="4"/>
    <x v="103"/>
    <m/>
    <m/>
    <m/>
    <m/>
    <m/>
  </r>
  <r>
    <x v="1"/>
    <x v="5"/>
    <x v="104"/>
    <m/>
    <m/>
    <m/>
    <m/>
    <m/>
  </r>
  <r>
    <x v="1"/>
    <x v="5"/>
    <x v="105"/>
    <n v="338.99202780049097"/>
    <n v="333.61952046500397"/>
    <n v="363.69957686882901"/>
    <m/>
    <m/>
  </r>
  <r>
    <x v="1"/>
    <x v="5"/>
    <x v="106"/>
    <n v="404.18872549019602"/>
    <n v="410.89949238578703"/>
    <m/>
    <m/>
    <m/>
  </r>
  <r>
    <x v="1"/>
    <x v="5"/>
    <x v="107"/>
    <m/>
    <m/>
    <m/>
    <m/>
    <m/>
  </r>
  <r>
    <x v="1"/>
    <x v="5"/>
    <x v="108"/>
    <n v="375.84122976384998"/>
    <n v="368.47826833877298"/>
    <n v="450.990338164251"/>
    <m/>
    <m/>
  </r>
  <r>
    <x v="1"/>
    <x v="5"/>
    <x v="109"/>
    <n v="427.10753055233198"/>
    <n v="428.55499586497302"/>
    <n v="405.75649913344898"/>
    <m/>
    <m/>
  </r>
  <r>
    <x v="1"/>
    <x v="5"/>
    <x v="110"/>
    <n v="401.31706234746002"/>
    <n v="411.50812231246999"/>
    <m/>
    <m/>
    <m/>
  </r>
  <r>
    <x v="1"/>
    <x v="5"/>
    <x v="111"/>
    <m/>
    <m/>
    <m/>
    <m/>
    <m/>
  </r>
  <r>
    <x v="1"/>
    <x v="5"/>
    <x v="112"/>
    <n v="400.53041178692899"/>
    <n v="402.63728227629298"/>
    <m/>
    <m/>
    <m/>
  </r>
  <r>
    <x v="1"/>
    <x v="5"/>
    <x v="113"/>
    <n v="423.75033982782099"/>
    <n v="437.303938859494"/>
    <m/>
    <m/>
    <m/>
  </r>
  <r>
    <x v="1"/>
    <x v="5"/>
    <x v="114"/>
    <m/>
    <m/>
    <m/>
    <m/>
    <m/>
  </r>
  <r>
    <x v="1"/>
    <x v="5"/>
    <x v="115"/>
    <n v="309.69470404984401"/>
    <n v="307.18525896414297"/>
    <m/>
    <m/>
    <m/>
  </r>
  <r>
    <x v="1"/>
    <x v="5"/>
    <x v="106"/>
    <m/>
    <m/>
    <m/>
    <m/>
    <m/>
  </r>
  <r>
    <x v="1"/>
    <x v="5"/>
    <x v="218"/>
    <m/>
    <m/>
    <m/>
    <m/>
    <m/>
  </r>
  <r>
    <x v="1"/>
    <x v="5"/>
    <x v="117"/>
    <m/>
    <m/>
    <m/>
    <m/>
    <m/>
  </r>
  <r>
    <x v="1"/>
    <x v="6"/>
    <x v="118"/>
    <n v="374.15445677766598"/>
    <n v="338.70935130581302"/>
    <n v="360.52792632204398"/>
    <n v="407.59038170506102"/>
    <n v="393.20522388059698"/>
  </r>
  <r>
    <x v="1"/>
    <x v="6"/>
    <x v="119"/>
    <n v="365.10621541081298"/>
    <n v="300.29514124293797"/>
    <n v="408.52895186904499"/>
    <n v="383.15886993212303"/>
    <m/>
  </r>
  <r>
    <x v="1"/>
    <x v="6"/>
    <x v="120"/>
    <n v="478.400895670924"/>
    <n v="422.48684672044902"/>
    <n v="467.80012300123002"/>
    <n v="487.80564279201701"/>
    <n v="594.08557625948902"/>
  </r>
  <r>
    <x v="1"/>
    <x v="6"/>
    <x v="121"/>
    <n v="436.84169322160602"/>
    <n v="355.481545406267"/>
    <n v="416.34378881987601"/>
    <n v="473.20788213627998"/>
    <n v="606.38095238095195"/>
  </r>
  <r>
    <x v="1"/>
    <x v="6"/>
    <x v="122"/>
    <n v="407.87215709848698"/>
    <n v="356.63099893352302"/>
    <n v="430.04965380811097"/>
    <n v="424.99760130214997"/>
    <n v="448.42659395973197"/>
  </r>
  <r>
    <x v="1"/>
    <x v="4"/>
    <x v="89"/>
    <n v="402.34241245136201"/>
    <m/>
    <n v="368.41434262948201"/>
    <m/>
    <m/>
  </r>
  <r>
    <x v="1"/>
    <x v="6"/>
    <x v="119"/>
    <n v="407.90483091787399"/>
    <n v="382.84084736556201"/>
    <n v="417.62240083872098"/>
    <n v="418.332025198802"/>
    <m/>
  </r>
  <r>
    <x v="1"/>
    <x v="6"/>
    <x v="119"/>
    <n v="381.73564483580998"/>
    <n v="342.84455128205099"/>
    <n v="413.46301955990202"/>
    <n v="384.90595778787099"/>
    <m/>
  </r>
  <r>
    <x v="1"/>
    <x v="6"/>
    <x v="120"/>
    <n v="432.902607658021"/>
    <n v="369.12964882726402"/>
    <n v="451.750475737393"/>
    <n v="462.29376012965997"/>
    <n v="322.34905660377399"/>
  </r>
  <r>
    <x v="1"/>
    <x v="6"/>
    <x v="121"/>
    <n v="391.92951214987897"/>
    <n v="342.67365688036801"/>
    <n v="436.97931671283499"/>
    <n v="393.04835555555599"/>
    <m/>
  </r>
  <r>
    <x v="1"/>
    <x v="6"/>
    <x v="121"/>
    <n v="435.47037207165801"/>
    <n v="404.79333126871097"/>
    <n v="458.27345029239802"/>
    <n v="436.39094939826902"/>
    <n v="516.35674035544002"/>
  </r>
  <r>
    <x v="1"/>
    <x v="6"/>
    <x v="123"/>
    <n v="432.26899938612598"/>
    <n v="279.78243902438999"/>
    <m/>
    <n v="459.72249720581198"/>
    <m/>
  </r>
  <r>
    <x v="1"/>
    <x v="6"/>
    <x v="123"/>
    <n v="278.97281831187399"/>
    <m/>
    <m/>
    <m/>
    <m/>
  </r>
  <r>
    <x v="1"/>
    <x v="6"/>
    <x v="122"/>
    <n v="383.519318568995"/>
    <n v="348.284151957022"/>
    <n v="425.15533980582501"/>
    <n v="375.753566158387"/>
    <m/>
  </r>
  <r>
    <x v="1"/>
    <x v="7"/>
    <x v="124"/>
    <m/>
    <m/>
    <m/>
    <m/>
    <m/>
  </r>
  <r>
    <x v="1"/>
    <x v="7"/>
    <x v="125"/>
    <n v="243.02269543289401"/>
    <n v="252.096296296296"/>
    <n v="232.11699164345401"/>
    <m/>
    <m/>
  </r>
  <r>
    <x v="1"/>
    <x v="7"/>
    <x v="126"/>
    <n v="260.51638719512198"/>
    <n v="263.07854406130298"/>
    <m/>
    <m/>
    <m/>
  </r>
  <r>
    <x v="1"/>
    <x v="7"/>
    <x v="127"/>
    <m/>
    <m/>
    <m/>
    <m/>
    <m/>
  </r>
  <r>
    <x v="1"/>
    <x v="7"/>
    <x v="128"/>
    <m/>
    <m/>
    <m/>
    <m/>
    <m/>
  </r>
  <r>
    <x v="1"/>
    <x v="7"/>
    <x v="129"/>
    <n v="235.57359009628601"/>
    <m/>
    <m/>
    <m/>
    <m/>
  </r>
  <r>
    <x v="1"/>
    <x v="7"/>
    <x v="130"/>
    <n v="283.331786542923"/>
    <m/>
    <m/>
    <m/>
    <m/>
  </r>
  <r>
    <x v="1"/>
    <x v="7"/>
    <x v="131"/>
    <n v="240.358808290155"/>
    <n v="246.70826306914"/>
    <m/>
    <m/>
    <m/>
  </r>
  <r>
    <x v="1"/>
    <x v="7"/>
    <x v="132"/>
    <m/>
    <m/>
    <m/>
    <m/>
    <m/>
  </r>
  <r>
    <x v="1"/>
    <x v="7"/>
    <x v="133"/>
    <n v="234.391623806025"/>
    <n v="213.955241460542"/>
    <m/>
    <m/>
    <m/>
  </r>
  <r>
    <x v="1"/>
    <x v="7"/>
    <x v="134"/>
    <m/>
    <m/>
    <m/>
    <m/>
    <m/>
  </r>
  <r>
    <x v="1"/>
    <x v="7"/>
    <x v="135"/>
    <n v="246.225074037512"/>
    <m/>
    <m/>
    <m/>
    <m/>
  </r>
  <r>
    <x v="1"/>
    <x v="7"/>
    <x v="136"/>
    <m/>
    <m/>
    <m/>
    <m/>
    <m/>
  </r>
  <r>
    <x v="1"/>
    <x v="7"/>
    <x v="137"/>
    <m/>
    <m/>
    <m/>
    <m/>
    <m/>
  </r>
  <r>
    <x v="1"/>
    <x v="8"/>
    <x v="138"/>
    <n v="392.42075991731502"/>
    <n v="392.13433510337802"/>
    <n v="390.75722041259502"/>
    <m/>
    <m/>
  </r>
  <r>
    <x v="1"/>
    <x v="8"/>
    <x v="139"/>
    <m/>
    <m/>
    <m/>
    <m/>
    <m/>
  </r>
  <r>
    <x v="1"/>
    <x v="8"/>
    <x v="140"/>
    <m/>
    <m/>
    <m/>
    <m/>
    <m/>
  </r>
  <r>
    <x v="1"/>
    <x v="8"/>
    <x v="141"/>
    <n v="381.90618276525902"/>
    <n v="380.32058636073901"/>
    <n v="405.16357206012401"/>
    <m/>
    <m/>
  </r>
  <r>
    <x v="1"/>
    <x v="8"/>
    <x v="142"/>
    <n v="282.50177430802"/>
    <n v="272.15825914935698"/>
    <m/>
    <m/>
    <m/>
  </r>
  <r>
    <x v="1"/>
    <x v="8"/>
    <x v="143"/>
    <n v="392.59238592385901"/>
    <n v="396.58451280851602"/>
    <n v="377.08617950754598"/>
    <m/>
    <m/>
  </r>
  <r>
    <x v="1"/>
    <x v="8"/>
    <x v="141"/>
    <n v="301.884046692607"/>
    <n v="309.56099397590401"/>
    <n v="284.87823185988299"/>
    <m/>
    <m/>
  </r>
  <r>
    <x v="1"/>
    <x v="8"/>
    <x v="144"/>
    <n v="328.17587939698501"/>
    <n v="327.98568608094803"/>
    <m/>
    <m/>
    <m/>
  </r>
  <r>
    <x v="1"/>
    <x v="8"/>
    <x v="144"/>
    <m/>
    <m/>
    <m/>
    <m/>
    <m/>
  </r>
  <r>
    <x v="1"/>
    <x v="8"/>
    <x v="145"/>
    <m/>
    <m/>
    <m/>
    <m/>
    <m/>
  </r>
  <r>
    <x v="1"/>
    <x v="8"/>
    <x v="146"/>
    <m/>
    <m/>
    <m/>
    <m/>
    <m/>
  </r>
  <r>
    <x v="1"/>
    <x v="8"/>
    <x v="147"/>
    <n v="317.35591603053399"/>
    <n v="325.42954990215298"/>
    <m/>
    <m/>
    <m/>
  </r>
  <r>
    <x v="1"/>
    <x v="8"/>
    <x v="142"/>
    <n v="398.082139112199"/>
    <n v="419.40886334136798"/>
    <m/>
    <m/>
    <m/>
  </r>
  <r>
    <x v="1"/>
    <x v="8"/>
    <x v="142"/>
    <n v="334.69411526385102"/>
    <n v="337.83592983985199"/>
    <m/>
    <m/>
    <m/>
  </r>
  <r>
    <x v="1"/>
    <x v="8"/>
    <x v="148"/>
    <m/>
    <m/>
    <m/>
    <m/>
    <m/>
  </r>
  <r>
    <x v="1"/>
    <x v="8"/>
    <x v="149"/>
    <n v="227.91791044776099"/>
    <n v="227.91791044776099"/>
    <m/>
    <m/>
    <m/>
  </r>
  <r>
    <x v="1"/>
    <x v="8"/>
    <x v="150"/>
    <n v="358.44181885313401"/>
    <n v="356.61969165118001"/>
    <n v="368.53059715289299"/>
    <n v="364.27014218009498"/>
    <m/>
  </r>
  <r>
    <x v="1"/>
    <x v="8"/>
    <x v="151"/>
    <n v="290.68041549776302"/>
    <n v="298.26779496315498"/>
    <m/>
    <m/>
    <m/>
  </r>
  <r>
    <x v="1"/>
    <x v="8"/>
    <x v="138"/>
    <n v="274.30072589007898"/>
    <n v="277.68558352402698"/>
    <n v="263.85451977401101"/>
    <m/>
    <m/>
  </r>
  <r>
    <x v="1"/>
    <x v="8"/>
    <x v="152"/>
    <n v="385.820915926179"/>
    <n v="379.53918495297802"/>
    <n v="343.82786885245901"/>
    <m/>
    <m/>
  </r>
  <r>
    <x v="1"/>
    <x v="8"/>
    <x v="153"/>
    <n v="331.87094723458398"/>
    <n v="347.08141657539198"/>
    <n v="225.16559691912701"/>
    <m/>
    <m/>
  </r>
  <r>
    <x v="1"/>
    <x v="7"/>
    <x v="154"/>
    <n v="395.27106227106202"/>
    <n v="285.61891117478501"/>
    <m/>
    <m/>
    <m/>
  </r>
  <r>
    <x v="1"/>
    <x v="7"/>
    <x v="155"/>
    <m/>
    <m/>
    <m/>
    <m/>
    <m/>
  </r>
  <r>
    <x v="1"/>
    <x v="7"/>
    <x v="156"/>
    <n v="395.99781037880399"/>
    <n v="390.488385944014"/>
    <n v="399.20083102493101"/>
    <m/>
    <m/>
  </r>
  <r>
    <x v="1"/>
    <x v="7"/>
    <x v="157"/>
    <m/>
    <m/>
    <m/>
    <m/>
    <m/>
  </r>
  <r>
    <x v="1"/>
    <x v="7"/>
    <x v="154"/>
    <n v="316.11111111111097"/>
    <n v="286.52157943066999"/>
    <m/>
    <m/>
    <m/>
  </r>
  <r>
    <x v="1"/>
    <x v="7"/>
    <x v="154"/>
    <n v="352.28717948718003"/>
    <n v="299.70517928286898"/>
    <m/>
    <m/>
    <m/>
  </r>
  <r>
    <x v="1"/>
    <x v="7"/>
    <x v="155"/>
    <m/>
    <m/>
    <m/>
    <m/>
    <m/>
  </r>
  <r>
    <x v="1"/>
    <x v="7"/>
    <x v="155"/>
    <m/>
    <m/>
    <m/>
    <m/>
    <m/>
  </r>
  <r>
    <x v="1"/>
    <x v="7"/>
    <x v="158"/>
    <m/>
    <m/>
    <m/>
    <m/>
    <m/>
  </r>
  <r>
    <x v="1"/>
    <x v="7"/>
    <x v="159"/>
    <m/>
    <m/>
    <m/>
    <m/>
    <m/>
  </r>
  <r>
    <x v="1"/>
    <x v="8"/>
    <x v="160"/>
    <n v="345.20681790412601"/>
    <n v="345.74725323475002"/>
    <n v="312.59515238780898"/>
    <n v="451.63752276867001"/>
    <m/>
  </r>
  <r>
    <x v="1"/>
    <x v="8"/>
    <x v="161"/>
    <n v="315.14436619718299"/>
    <n v="305.138910812944"/>
    <m/>
    <m/>
    <m/>
  </r>
  <r>
    <x v="1"/>
    <x v="8"/>
    <x v="162"/>
    <n v="259.48684210526301"/>
    <n v="256.22515856236799"/>
    <m/>
    <m/>
    <m/>
  </r>
  <r>
    <x v="1"/>
    <x v="8"/>
    <x v="163"/>
    <n v="371.14890615553401"/>
    <n v="360.15791190864599"/>
    <n v="379.15452123491599"/>
    <n v="442.79196326061998"/>
    <m/>
  </r>
  <r>
    <x v="1"/>
    <x v="8"/>
    <x v="164"/>
    <n v="406.509282819715"/>
    <n v="412.44218483816002"/>
    <m/>
    <n v="388.57276507276498"/>
    <m/>
  </r>
  <r>
    <x v="1"/>
    <x v="8"/>
    <x v="143"/>
    <n v="443.720467836257"/>
    <m/>
    <m/>
    <m/>
    <m/>
  </r>
  <r>
    <x v="1"/>
    <x v="8"/>
    <x v="165"/>
    <n v="389.58907748412901"/>
    <n v="386.14219217934499"/>
    <n v="297.75032938076401"/>
    <n v="464.75588961184701"/>
    <n v="595.57872340425502"/>
  </r>
  <r>
    <x v="1"/>
    <x v="8"/>
    <x v="166"/>
    <n v="356.489166731382"/>
    <n v="355.38159949587703"/>
    <n v="319.78978622327799"/>
    <m/>
    <m/>
  </r>
  <r>
    <x v="1"/>
    <x v="8"/>
    <x v="160"/>
    <m/>
    <m/>
    <m/>
    <m/>
    <m/>
  </r>
  <r>
    <x v="1"/>
    <x v="8"/>
    <x v="161"/>
    <n v="352.613388853299"/>
    <n v="331.27038626609402"/>
    <m/>
    <n v="452.69128787878799"/>
    <m/>
  </r>
  <r>
    <x v="1"/>
    <x v="8"/>
    <x v="167"/>
    <n v="313.30418687771299"/>
    <n v="315.71033544877599"/>
    <n v="285.759641255605"/>
    <m/>
    <m/>
  </r>
  <r>
    <x v="1"/>
    <x v="8"/>
    <x v="168"/>
    <n v="259.66862493115502"/>
    <n v="262.72088484059901"/>
    <n v="242.833732057416"/>
    <m/>
    <m/>
  </r>
  <r>
    <x v="1"/>
    <x v="8"/>
    <x v="169"/>
    <n v="253.47257926306801"/>
    <n v="246.72880562060899"/>
    <m/>
    <m/>
    <m/>
  </r>
  <r>
    <x v="1"/>
    <x v="8"/>
    <x v="170"/>
    <n v="329.19809500093402"/>
    <n v="329.148493259318"/>
    <n v="387.96792189679201"/>
    <m/>
    <m/>
  </r>
  <r>
    <x v="1"/>
    <x v="8"/>
    <x v="161"/>
    <n v="336.01807228915698"/>
    <n v="324.990066225166"/>
    <m/>
    <m/>
    <m/>
  </r>
  <r>
    <x v="1"/>
    <x v="8"/>
    <x v="171"/>
    <m/>
    <m/>
    <m/>
    <m/>
    <m/>
  </r>
  <r>
    <x v="1"/>
    <x v="8"/>
    <x v="172"/>
    <n v="361.97421731123399"/>
    <n v="364.66048237476798"/>
    <m/>
    <m/>
    <m/>
  </r>
  <r>
    <x v="1"/>
    <x v="8"/>
    <x v="172"/>
    <n v="228.02581863979901"/>
    <n v="218.328641801548"/>
    <m/>
    <m/>
    <m/>
  </r>
  <r>
    <x v="1"/>
    <x v="8"/>
    <x v="173"/>
    <m/>
    <m/>
    <m/>
    <m/>
    <m/>
  </r>
  <r>
    <x v="1"/>
    <x v="8"/>
    <x v="174"/>
    <m/>
    <m/>
    <m/>
    <m/>
    <m/>
  </r>
  <r>
    <x v="1"/>
    <x v="9"/>
    <x v="175"/>
    <m/>
    <m/>
    <m/>
    <m/>
    <m/>
  </r>
  <r>
    <x v="1"/>
    <x v="9"/>
    <x v="176"/>
    <m/>
    <m/>
    <m/>
    <m/>
    <m/>
  </r>
  <r>
    <x v="1"/>
    <x v="9"/>
    <x v="177"/>
    <m/>
    <m/>
    <m/>
    <m/>
    <m/>
  </r>
  <r>
    <x v="1"/>
    <x v="9"/>
    <x v="178"/>
    <m/>
    <m/>
    <m/>
    <m/>
    <m/>
  </r>
  <r>
    <x v="1"/>
    <x v="9"/>
    <x v="219"/>
    <m/>
    <m/>
    <m/>
    <m/>
    <m/>
  </r>
  <r>
    <x v="1"/>
    <x v="9"/>
    <x v="179"/>
    <n v="184.61899563318801"/>
    <n v="185.022975929978"/>
    <m/>
    <m/>
    <m/>
  </r>
  <r>
    <x v="1"/>
    <x v="9"/>
    <x v="180"/>
    <n v="337.55570032573303"/>
    <n v="343.14437086092698"/>
    <m/>
    <m/>
    <m/>
  </r>
  <r>
    <x v="1"/>
    <x v="9"/>
    <x v="175"/>
    <n v="152.207395498392"/>
    <m/>
    <m/>
    <m/>
    <m/>
  </r>
  <r>
    <x v="1"/>
    <x v="9"/>
    <x v="175"/>
    <m/>
    <m/>
    <m/>
    <m/>
    <m/>
  </r>
  <r>
    <x v="1"/>
    <x v="9"/>
    <x v="176"/>
    <m/>
    <m/>
    <m/>
    <m/>
    <m/>
  </r>
  <r>
    <x v="1"/>
    <x v="9"/>
    <x v="181"/>
    <m/>
    <m/>
    <m/>
    <m/>
    <m/>
  </r>
  <r>
    <x v="1"/>
    <x v="9"/>
    <x v="182"/>
    <n v="180.24638894703801"/>
    <n v="171.565043894653"/>
    <n v="226.782791185729"/>
    <m/>
    <m/>
  </r>
  <r>
    <x v="1"/>
    <x v="9"/>
    <x v="182"/>
    <n v="73.923235092529097"/>
    <n v="72.557324840764295"/>
    <m/>
    <m/>
    <m/>
  </r>
  <r>
    <x v="1"/>
    <x v="9"/>
    <x v="183"/>
    <m/>
    <m/>
    <m/>
    <m/>
    <m/>
  </r>
  <r>
    <x v="1"/>
    <x v="9"/>
    <x v="184"/>
    <m/>
    <m/>
    <m/>
    <m/>
    <m/>
  </r>
  <r>
    <x v="1"/>
    <x v="9"/>
    <x v="185"/>
    <m/>
    <m/>
    <m/>
    <m/>
    <m/>
  </r>
  <r>
    <x v="1"/>
    <x v="9"/>
    <x v="186"/>
    <n v="285.62005707297197"/>
    <n v="285.62005707297197"/>
    <m/>
    <m/>
    <m/>
  </r>
  <r>
    <x v="1"/>
    <x v="9"/>
    <x v="187"/>
    <n v="277.54412583518899"/>
    <n v="288.914029446607"/>
    <n v="220.462903225806"/>
    <m/>
    <m/>
  </r>
  <r>
    <x v="1"/>
    <x v="8"/>
    <x v="188"/>
    <m/>
    <m/>
    <m/>
    <m/>
    <m/>
  </r>
  <r>
    <x v="1"/>
    <x v="8"/>
    <x v="139"/>
    <m/>
    <m/>
    <m/>
    <m/>
    <m/>
  </r>
  <r>
    <x v="1"/>
    <x v="10"/>
    <x v="189"/>
    <n v="366.60235798499502"/>
    <n v="330.58231868713602"/>
    <n v="370.48378378378402"/>
    <m/>
    <m/>
  </r>
  <r>
    <x v="1"/>
    <x v="11"/>
    <x v="190"/>
    <m/>
    <m/>
    <m/>
    <m/>
    <m/>
  </r>
  <r>
    <x v="1"/>
    <x v="11"/>
    <x v="191"/>
    <m/>
    <m/>
    <m/>
    <m/>
    <m/>
  </r>
  <r>
    <x v="1"/>
    <x v="11"/>
    <x v="193"/>
    <m/>
    <m/>
    <m/>
    <m/>
    <m/>
  </r>
  <r>
    <x v="1"/>
    <x v="11"/>
    <x v="220"/>
    <m/>
    <m/>
    <m/>
    <m/>
    <m/>
  </r>
  <r>
    <x v="1"/>
    <x v="11"/>
    <x v="221"/>
    <m/>
    <m/>
    <m/>
    <m/>
    <m/>
  </r>
  <r>
    <x v="1"/>
    <x v="12"/>
    <x v="194"/>
    <m/>
    <m/>
    <m/>
    <m/>
    <m/>
  </r>
  <r>
    <x v="1"/>
    <x v="12"/>
    <x v="195"/>
    <n v="364.14232488822699"/>
    <n v="365.65470417070799"/>
    <m/>
    <m/>
    <m/>
  </r>
  <r>
    <x v="1"/>
    <x v="12"/>
    <x v="222"/>
    <m/>
    <m/>
    <m/>
    <m/>
    <m/>
  </r>
  <r>
    <x v="1"/>
    <x v="12"/>
    <x v="196"/>
    <m/>
    <m/>
    <m/>
    <m/>
    <m/>
  </r>
  <r>
    <x v="1"/>
    <x v="12"/>
    <x v="197"/>
    <m/>
    <m/>
    <m/>
    <m/>
    <m/>
  </r>
  <r>
    <x v="1"/>
    <x v="12"/>
    <x v="198"/>
    <m/>
    <m/>
    <m/>
    <m/>
    <m/>
  </r>
  <r>
    <x v="1"/>
    <x v="12"/>
    <x v="199"/>
    <m/>
    <m/>
    <m/>
    <m/>
    <m/>
  </r>
  <r>
    <x v="1"/>
    <x v="12"/>
    <x v="202"/>
    <m/>
    <m/>
    <m/>
    <m/>
    <m/>
  </r>
  <r>
    <x v="1"/>
    <x v="12"/>
    <x v="223"/>
    <m/>
    <m/>
    <m/>
    <m/>
    <m/>
  </r>
  <r>
    <x v="1"/>
    <x v="12"/>
    <x v="224"/>
    <m/>
    <m/>
    <m/>
    <m/>
    <m/>
  </r>
  <r>
    <x v="1"/>
    <x v="12"/>
    <x v="204"/>
    <m/>
    <m/>
    <m/>
    <m/>
    <m/>
  </r>
  <r>
    <x v="1"/>
    <x v="11"/>
    <x v="205"/>
    <m/>
    <m/>
    <m/>
    <m/>
    <m/>
  </r>
  <r>
    <x v="1"/>
    <x v="11"/>
    <x v="206"/>
    <n v="243.54857997010501"/>
    <m/>
    <m/>
    <m/>
    <m/>
  </r>
  <r>
    <x v="1"/>
    <x v="11"/>
    <x v="207"/>
    <m/>
    <m/>
    <m/>
    <m/>
    <m/>
  </r>
  <r>
    <x v="1"/>
    <x v="13"/>
    <x v="225"/>
    <m/>
    <m/>
    <m/>
    <m/>
    <m/>
  </r>
  <r>
    <x v="1"/>
    <x v="13"/>
    <x v="226"/>
    <m/>
    <m/>
    <m/>
    <m/>
    <m/>
  </r>
  <r>
    <x v="1"/>
    <x v="13"/>
    <x v="227"/>
    <m/>
    <m/>
    <m/>
    <m/>
    <m/>
  </r>
  <r>
    <x v="1"/>
    <x v="13"/>
    <x v="209"/>
    <m/>
    <m/>
    <m/>
    <m/>
    <m/>
  </r>
  <r>
    <x v="1"/>
    <x v="13"/>
    <x v="209"/>
    <m/>
    <m/>
    <m/>
    <m/>
    <m/>
  </r>
  <r>
    <x v="1"/>
    <x v="13"/>
    <x v="210"/>
    <m/>
    <m/>
    <m/>
    <m/>
    <m/>
  </r>
  <r>
    <x v="1"/>
    <x v="13"/>
    <x v="228"/>
    <m/>
    <m/>
    <m/>
    <m/>
    <m/>
  </r>
  <r>
    <x v="2"/>
    <x v="0"/>
    <x v="0"/>
    <n v="411.13370274866998"/>
    <n v="422.37854524406703"/>
    <n v="404.226411838302"/>
    <n v="454.91911451681602"/>
    <n v="305.21964285714301"/>
  </r>
  <r>
    <x v="2"/>
    <x v="0"/>
    <x v="1"/>
    <n v="563.37182434762599"/>
    <n v="534.63073472770702"/>
    <n v="457.25712143928001"/>
    <n v="625.56560636182905"/>
    <n v="721.98008991650602"/>
  </r>
  <r>
    <x v="2"/>
    <x v="0"/>
    <x v="2"/>
    <n v="519.71702916539004"/>
    <n v="497.18243292372603"/>
    <n v="444.40726910629797"/>
    <n v="568.28942327427001"/>
    <n v="697.65856723921195"/>
  </r>
  <r>
    <x v="2"/>
    <x v="0"/>
    <x v="3"/>
    <n v="549.02701976974504"/>
    <n v="547.05618222202895"/>
    <n v="503.47042164883601"/>
    <n v="542.47058823529403"/>
    <n v="687.253044654939"/>
  </r>
  <r>
    <x v="2"/>
    <x v="0"/>
    <x v="4"/>
    <n v="591.71226228768103"/>
    <n v="586.22266529764295"/>
    <n v="528.47427407030102"/>
    <n v="610.87253435542698"/>
    <n v="703.43844367015095"/>
  </r>
  <r>
    <x v="2"/>
    <x v="0"/>
    <x v="5"/>
    <n v="404.81596029018698"/>
    <n v="487.851692103517"/>
    <n v="386.47806546820499"/>
    <m/>
    <m/>
  </r>
  <r>
    <x v="2"/>
    <x v="0"/>
    <x v="6"/>
    <n v="461.21372211394697"/>
    <n v="480.94957480733501"/>
    <n v="431.54525294525303"/>
    <n v="525.97801059175697"/>
    <m/>
  </r>
  <r>
    <x v="2"/>
    <x v="0"/>
    <x v="7"/>
    <n v="384.78843348891502"/>
    <n v="384.44567195217098"/>
    <n v="380.14831944071"/>
    <n v="452.45263157894698"/>
    <m/>
  </r>
  <r>
    <x v="2"/>
    <x v="0"/>
    <x v="8"/>
    <n v="464.79718063821599"/>
    <n v="489.19720944734598"/>
    <n v="428.82537834691499"/>
    <n v="492.38052858683898"/>
    <m/>
  </r>
  <r>
    <x v="2"/>
    <x v="0"/>
    <x v="9"/>
    <n v="488.35184973520802"/>
    <n v="508.59378673383702"/>
    <n v="473.80914391730698"/>
    <n v="455.29975383450102"/>
    <m/>
  </r>
  <r>
    <x v="2"/>
    <x v="0"/>
    <x v="10"/>
    <n v="483.71492462311602"/>
    <n v="497.38271604938302"/>
    <n v="469.11862408366198"/>
    <n v="501.09159536990398"/>
    <m/>
  </r>
  <r>
    <x v="2"/>
    <x v="0"/>
    <x v="11"/>
    <n v="416.833836511637"/>
    <n v="417.48100092678402"/>
    <n v="417.52807447329701"/>
    <n v="397.13668224299101"/>
    <m/>
  </r>
  <r>
    <x v="2"/>
    <x v="0"/>
    <x v="214"/>
    <m/>
    <m/>
    <m/>
    <m/>
    <m/>
  </r>
  <r>
    <x v="2"/>
    <x v="0"/>
    <x v="12"/>
    <n v="389.457065217391"/>
    <n v="387.80651575405301"/>
    <n v="402.58515815085201"/>
    <m/>
    <m/>
  </r>
  <r>
    <x v="2"/>
    <x v="0"/>
    <x v="13"/>
    <n v="367.15169504764901"/>
    <n v="380.72284582370401"/>
    <m/>
    <m/>
    <m/>
  </r>
  <r>
    <x v="2"/>
    <x v="0"/>
    <x v="14"/>
    <n v="365.69195552648802"/>
    <n v="366.27357237715802"/>
    <m/>
    <m/>
    <m/>
  </r>
  <r>
    <x v="2"/>
    <x v="0"/>
    <x v="15"/>
    <m/>
    <m/>
    <m/>
    <m/>
    <m/>
  </r>
  <r>
    <x v="2"/>
    <x v="0"/>
    <x v="16"/>
    <m/>
    <m/>
    <m/>
    <m/>
    <m/>
  </r>
  <r>
    <x v="2"/>
    <x v="0"/>
    <x v="17"/>
    <n v="303.48610323312499"/>
    <n v="303.48610323312499"/>
    <m/>
    <m/>
    <m/>
  </r>
  <r>
    <x v="2"/>
    <x v="1"/>
    <x v="18"/>
    <n v="291.57924743443601"/>
    <n v="307.67155963302798"/>
    <n v="298.15482233502502"/>
    <m/>
    <m/>
  </r>
  <r>
    <x v="2"/>
    <x v="1"/>
    <x v="19"/>
    <n v="397.909100671141"/>
    <n v="381.01674370826902"/>
    <n v="347.69684670621302"/>
    <n v="455.10567962018598"/>
    <m/>
  </r>
  <r>
    <x v="2"/>
    <x v="1"/>
    <x v="20"/>
    <n v="385.91463832704801"/>
    <n v="298.47148714126001"/>
    <n v="423.55574540794498"/>
    <n v="428.03174603174602"/>
    <m/>
  </r>
  <r>
    <x v="2"/>
    <x v="1"/>
    <x v="21"/>
    <n v="385.75093353248701"/>
    <n v="369.28195763330899"/>
    <n v="404.39109311740901"/>
    <m/>
    <m/>
  </r>
  <r>
    <x v="2"/>
    <x v="1"/>
    <x v="22"/>
    <n v="396.803336883209"/>
    <n v="372.6"/>
    <m/>
    <n v="437.943722943723"/>
    <m/>
  </r>
  <r>
    <x v="2"/>
    <x v="1"/>
    <x v="23"/>
    <m/>
    <m/>
    <m/>
    <m/>
    <m/>
  </r>
  <r>
    <x v="2"/>
    <x v="1"/>
    <x v="24"/>
    <n v="301.21820708825601"/>
    <m/>
    <n v="322.84864391950998"/>
    <m/>
    <m/>
  </r>
  <r>
    <x v="2"/>
    <x v="1"/>
    <x v="25"/>
    <n v="423.41400818660298"/>
    <n v="362.09588243852801"/>
    <n v="478.381052631579"/>
    <n v="459.72186533428498"/>
    <n v="539.84660194174796"/>
  </r>
  <r>
    <x v="2"/>
    <x v="1"/>
    <x v="26"/>
    <n v="442.61438734126699"/>
    <n v="416.20186125211501"/>
    <n v="486.920682499424"/>
    <n v="414.66317991631797"/>
    <m/>
  </r>
  <r>
    <x v="2"/>
    <x v="1"/>
    <x v="26"/>
    <n v="397.37069222070102"/>
    <n v="373.70009049773802"/>
    <n v="433.98149861239602"/>
    <n v="352.24978038067297"/>
    <m/>
  </r>
  <r>
    <x v="2"/>
    <x v="1"/>
    <x v="27"/>
    <m/>
    <m/>
    <m/>
    <m/>
    <m/>
  </r>
  <r>
    <x v="2"/>
    <x v="1"/>
    <x v="28"/>
    <n v="370.46074074074102"/>
    <m/>
    <m/>
    <m/>
    <m/>
  </r>
  <r>
    <x v="2"/>
    <x v="1"/>
    <x v="29"/>
    <n v="410.23035522066698"/>
    <n v="387.17273954116098"/>
    <m/>
    <m/>
    <m/>
  </r>
  <r>
    <x v="2"/>
    <x v="1"/>
    <x v="30"/>
    <n v="445.18374999999997"/>
    <n v="366.19586374695899"/>
    <m/>
    <m/>
    <m/>
  </r>
  <r>
    <x v="2"/>
    <x v="1"/>
    <x v="216"/>
    <m/>
    <m/>
    <m/>
    <m/>
    <m/>
  </r>
  <r>
    <x v="2"/>
    <x v="2"/>
    <x v="32"/>
    <n v="467.41374163948899"/>
    <n v="458.39845758354801"/>
    <n v="430.79216486828"/>
    <n v="489.83568756630001"/>
    <n v="506.366598778004"/>
  </r>
  <r>
    <x v="2"/>
    <x v="2"/>
    <x v="33"/>
    <n v="494.54897585345498"/>
    <n v="443.65720358281499"/>
    <n v="491.95443037974701"/>
    <n v="524.25013357758996"/>
    <m/>
  </r>
  <r>
    <x v="2"/>
    <x v="2"/>
    <x v="34"/>
    <n v="510.38942179193998"/>
    <n v="484.04550302168502"/>
    <n v="513.72626112759599"/>
    <n v="522.40701298701299"/>
    <n v="355.07757404795501"/>
  </r>
  <r>
    <x v="2"/>
    <x v="2"/>
    <x v="35"/>
    <n v="490.34113384901599"/>
    <n v="459.80504305043098"/>
    <n v="534.56656346749196"/>
    <n v="493.04758112681702"/>
    <m/>
  </r>
  <r>
    <x v="2"/>
    <x v="2"/>
    <x v="36"/>
    <n v="353.33688264612601"/>
    <m/>
    <n v="375.25934803451599"/>
    <n v="346.19539025667899"/>
    <m/>
  </r>
  <r>
    <x v="2"/>
    <x v="2"/>
    <x v="33"/>
    <n v="395.64678178963902"/>
    <m/>
    <m/>
    <m/>
    <m/>
  </r>
  <r>
    <x v="2"/>
    <x v="2"/>
    <x v="37"/>
    <n v="361.821464618145"/>
    <n v="331.991013071895"/>
    <n v="353.56408248499099"/>
    <n v="403.20038834951498"/>
    <m/>
  </r>
  <r>
    <x v="2"/>
    <x v="2"/>
    <x v="38"/>
    <n v="367.95851216022902"/>
    <n v="341.817015530047"/>
    <n v="370.98368883312401"/>
    <n v="404.43609022556399"/>
    <m/>
  </r>
  <r>
    <x v="2"/>
    <x v="2"/>
    <x v="39"/>
    <n v="432.31248038497802"/>
    <n v="436.99522057428999"/>
    <n v="417.73526137207102"/>
    <n v="445.61572263267198"/>
    <n v="554.54979757085005"/>
  </r>
  <r>
    <x v="2"/>
    <x v="2"/>
    <x v="40"/>
    <n v="467.39976997496802"/>
    <n v="470.96537536982203"/>
    <n v="465.80662839248401"/>
    <n v="451.60524705522403"/>
    <n v="583.80645161290295"/>
  </r>
  <r>
    <x v="2"/>
    <x v="2"/>
    <x v="40"/>
    <n v="453.03071208078302"/>
    <n v="419.515133353311"/>
    <n v="458.722488713318"/>
    <n v="484.17129094412297"/>
    <m/>
  </r>
  <r>
    <x v="2"/>
    <x v="2"/>
    <x v="41"/>
    <n v="341.11745298581297"/>
    <n v="311.27652370203202"/>
    <n v="320.85949868073902"/>
    <n v="431.97615262321102"/>
    <m/>
  </r>
  <r>
    <x v="2"/>
    <x v="2"/>
    <x v="42"/>
    <n v="408.21238099535299"/>
    <n v="384.71052631578902"/>
    <n v="373.25382716049398"/>
    <n v="453.695136948016"/>
    <m/>
  </r>
  <r>
    <x v="2"/>
    <x v="2"/>
    <x v="43"/>
    <n v="383.75866084425002"/>
    <n v="403.48188711036198"/>
    <n v="368.47224975223003"/>
    <m/>
    <m/>
  </r>
  <r>
    <x v="2"/>
    <x v="2"/>
    <x v="40"/>
    <n v="434.08981486788599"/>
    <n v="433.87576126674799"/>
    <n v="393.21319295936797"/>
    <n v="437.47150164413603"/>
    <n v="672.75929752066099"/>
  </r>
  <r>
    <x v="2"/>
    <x v="2"/>
    <x v="44"/>
    <n v="375.49615660551399"/>
    <n v="293.05446685879002"/>
    <n v="395.31765041345898"/>
    <n v="430.21970705725698"/>
    <n v="552.47248576850097"/>
  </r>
  <r>
    <x v="2"/>
    <x v="2"/>
    <x v="45"/>
    <n v="421.88290782323401"/>
    <n v="372.39306846999199"/>
    <n v="451.58298488259902"/>
    <n v="433.27976391230999"/>
    <m/>
  </r>
  <r>
    <x v="2"/>
    <x v="2"/>
    <x v="46"/>
    <n v="468.672060453131"/>
    <n v="474.27963368062001"/>
    <n v="459.57940111878901"/>
    <n v="461.59041188386198"/>
    <n v="552.90769230769195"/>
  </r>
  <r>
    <x v="2"/>
    <x v="2"/>
    <x v="47"/>
    <n v="503.35207532501198"/>
    <n v="496.69501481386101"/>
    <n v="513.77352847716804"/>
    <n v="478.86629620681299"/>
    <n v="578.67489114658895"/>
  </r>
  <r>
    <x v="2"/>
    <x v="2"/>
    <x v="48"/>
    <n v="440.24669511814301"/>
    <n v="444.231379287555"/>
    <n v="421.15860562121401"/>
    <n v="450.352672750978"/>
    <n v="622.70705244122996"/>
  </r>
  <r>
    <x v="2"/>
    <x v="2"/>
    <x v="49"/>
    <n v="419.527216962262"/>
    <n v="393.22997275204398"/>
    <n v="435.27217793777299"/>
    <n v="442.14953656024699"/>
    <n v="559.31458699472796"/>
  </r>
  <r>
    <x v="2"/>
    <x v="2"/>
    <x v="50"/>
    <n v="389.54227590591199"/>
    <n v="372.83927157561402"/>
    <m/>
    <m/>
    <m/>
  </r>
  <r>
    <x v="2"/>
    <x v="3"/>
    <x v="51"/>
    <n v="493.63525677171401"/>
    <n v="435.13495846384302"/>
    <n v="451.52422684145699"/>
    <n v="508.83381535038899"/>
    <n v="650.84687646782504"/>
  </r>
  <r>
    <x v="2"/>
    <x v="3"/>
    <x v="53"/>
    <n v="360.23261250730599"/>
    <n v="318.66037735849102"/>
    <n v="287.67430025445299"/>
    <n v="416.72110939907498"/>
    <n v="379.265023112481"/>
  </r>
  <r>
    <x v="2"/>
    <x v="3"/>
    <x v="54"/>
    <n v="484.92748618784498"/>
    <n v="426.56937674094701"/>
    <n v="464.662233419264"/>
    <n v="509.88885209712998"/>
    <n v="639.62316849816898"/>
  </r>
  <r>
    <x v="2"/>
    <x v="3"/>
    <x v="52"/>
    <n v="488.86618327946201"/>
    <n v="453.21163851757001"/>
    <n v="479.51424142607999"/>
    <n v="487.54689024610599"/>
    <n v="883.53526448362697"/>
  </r>
  <r>
    <x v="2"/>
    <x v="3"/>
    <x v="55"/>
    <n v="416.45235707121401"/>
    <m/>
    <m/>
    <n v="400.31309297912702"/>
    <m/>
  </r>
  <r>
    <x v="2"/>
    <x v="3"/>
    <x v="56"/>
    <n v="421.72305732484102"/>
    <n v="365.41418012592402"/>
    <n v="455.66941176470601"/>
    <n v="420.00663152525101"/>
    <m/>
  </r>
  <r>
    <x v="2"/>
    <x v="3"/>
    <x v="57"/>
    <n v="463.61780438104898"/>
    <n v="474.84158087014299"/>
    <n v="370.31474027218701"/>
    <n v="516.80271969386399"/>
    <m/>
  </r>
  <r>
    <x v="2"/>
    <x v="2"/>
    <x v="39"/>
    <n v="331.7089520577"/>
    <m/>
    <n v="332.28529584065598"/>
    <m/>
    <m/>
  </r>
  <r>
    <x v="2"/>
    <x v="3"/>
    <x v="58"/>
    <n v="446.8305498739"/>
    <n v="428.04940161424997"/>
    <n v="423.522111989238"/>
    <n v="468.210012108054"/>
    <m/>
  </r>
  <r>
    <x v="2"/>
    <x v="3"/>
    <x v="58"/>
    <n v="436.97848084631102"/>
    <n v="416.875"/>
    <n v="395.30611201962398"/>
    <n v="480.03070848870402"/>
    <m/>
  </r>
  <r>
    <x v="2"/>
    <x v="3"/>
    <x v="58"/>
    <n v="449.98695652173899"/>
    <n v="409.91414944356097"/>
    <n v="424.89865081914598"/>
    <n v="475.56530160487"/>
    <m/>
  </r>
  <r>
    <x v="2"/>
    <x v="3"/>
    <x v="58"/>
    <n v="467.48325303206502"/>
    <n v="446.09903304643501"/>
    <n v="435.54273790509598"/>
    <n v="489.01796825608102"/>
    <n v="599.59984813971096"/>
  </r>
  <r>
    <x v="2"/>
    <x v="3"/>
    <x v="59"/>
    <n v="494.00752461322099"/>
    <n v="423.55649452269199"/>
    <n v="448.977686767406"/>
    <n v="543.53907142377204"/>
    <m/>
  </r>
  <r>
    <x v="2"/>
    <x v="3"/>
    <x v="60"/>
    <n v="476.85758624305299"/>
    <n v="438.486457920465"/>
    <n v="425.61691760677797"/>
    <n v="508.91751030443299"/>
    <n v="465.03044496487098"/>
  </r>
  <r>
    <x v="2"/>
    <x v="3"/>
    <x v="61"/>
    <n v="537.37529507229306"/>
    <n v="433.09797752808998"/>
    <n v="551.35566188197799"/>
    <n v="588.999232186732"/>
    <n v="481.42082239720003"/>
  </r>
  <r>
    <x v="2"/>
    <x v="3"/>
    <x v="53"/>
    <n v="455.57816405362399"/>
    <n v="459.59665144596698"/>
    <n v="474.92047930283201"/>
    <n v="453.62110006933199"/>
    <n v="394.45744680851101"/>
  </r>
  <r>
    <x v="2"/>
    <x v="3"/>
    <x v="62"/>
    <n v="429.61529657308301"/>
    <n v="389.50701147332001"/>
    <n v="431.07264162637898"/>
    <n v="449.49241091785598"/>
    <n v="308.34127979924699"/>
  </r>
  <r>
    <x v="2"/>
    <x v="3"/>
    <x v="58"/>
    <n v="445.37493654362203"/>
    <n v="418.86123059659599"/>
    <n v="412.81248451820699"/>
    <n v="498.35247035573099"/>
    <m/>
  </r>
  <r>
    <x v="2"/>
    <x v="0"/>
    <x v="63"/>
    <n v="382.00323425227202"/>
    <n v="392.357217246407"/>
    <n v="343.75712881022599"/>
    <n v="388.18991596638699"/>
    <m/>
  </r>
  <r>
    <x v="2"/>
    <x v="0"/>
    <x v="64"/>
    <n v="413.80611747501803"/>
    <n v="406.81594719013299"/>
    <n v="420.26702702702698"/>
    <n v="455.550347222222"/>
    <m/>
  </r>
  <r>
    <x v="2"/>
    <x v="0"/>
    <x v="65"/>
    <m/>
    <m/>
    <m/>
    <m/>
    <m/>
  </r>
  <r>
    <x v="2"/>
    <x v="0"/>
    <x v="66"/>
    <m/>
    <m/>
    <m/>
    <m/>
    <m/>
  </r>
  <r>
    <x v="2"/>
    <x v="0"/>
    <x v="67"/>
    <n v="388.62305295950199"/>
    <n v="390.64005069708497"/>
    <m/>
    <m/>
    <m/>
  </r>
  <r>
    <x v="2"/>
    <x v="0"/>
    <x v="68"/>
    <m/>
    <m/>
    <m/>
    <m/>
    <m/>
  </r>
  <r>
    <x v="2"/>
    <x v="0"/>
    <x v="69"/>
    <n v="414.49402023918998"/>
    <n v="408.11357074109702"/>
    <m/>
    <m/>
    <m/>
  </r>
  <r>
    <x v="2"/>
    <x v="0"/>
    <x v="70"/>
    <n v="373.64928101389199"/>
    <n v="387.12142261739399"/>
    <m/>
    <m/>
    <m/>
  </r>
  <r>
    <x v="2"/>
    <x v="0"/>
    <x v="71"/>
    <n v="442.84962974157497"/>
    <n v="442.92432770481503"/>
    <m/>
    <m/>
    <m/>
  </r>
  <r>
    <x v="2"/>
    <x v="0"/>
    <x v="72"/>
    <n v="376.50977835723597"/>
    <n v="376.88549091745199"/>
    <m/>
    <m/>
    <m/>
  </r>
  <r>
    <x v="2"/>
    <x v="0"/>
    <x v="73"/>
    <n v="351.076801517067"/>
    <n v="357.09202012940301"/>
    <m/>
    <m/>
    <m/>
  </r>
  <r>
    <x v="2"/>
    <x v="0"/>
    <x v="74"/>
    <n v="385.39885222381599"/>
    <n v="392.51148060174199"/>
    <m/>
    <m/>
    <m/>
  </r>
  <r>
    <x v="2"/>
    <x v="0"/>
    <x v="75"/>
    <n v="279.09515819750698"/>
    <n v="377.798178506375"/>
    <m/>
    <m/>
    <m/>
  </r>
  <r>
    <x v="2"/>
    <x v="0"/>
    <x v="76"/>
    <n v="463.68246327252501"/>
    <n v="458.689589243863"/>
    <n v="422.41029207232299"/>
    <n v="490.85121497809098"/>
    <m/>
  </r>
  <r>
    <x v="2"/>
    <x v="0"/>
    <x v="77"/>
    <n v="459.30872168880302"/>
    <n v="462.59146272907799"/>
    <n v="439.71542940320199"/>
    <m/>
    <m/>
  </r>
  <r>
    <x v="2"/>
    <x v="2"/>
    <x v="78"/>
    <n v="401.62787178428903"/>
    <n v="392.72301660516598"/>
    <n v="406.41234567901199"/>
    <n v="418.341118623233"/>
    <m/>
  </r>
  <r>
    <x v="2"/>
    <x v="2"/>
    <x v="79"/>
    <n v="432.65460229246298"/>
    <n v="433.20659587326298"/>
    <n v="389.44322344322302"/>
    <n v="489.745627980922"/>
    <m/>
  </r>
  <r>
    <x v="2"/>
    <x v="0"/>
    <x v="80"/>
    <n v="441.58947246645101"/>
    <n v="438.44049128654802"/>
    <n v="454.063829787234"/>
    <n v="463.54430925878"/>
    <n v="250.33021515434999"/>
  </r>
  <r>
    <x v="2"/>
    <x v="0"/>
    <x v="81"/>
    <n v="390.04354087251198"/>
    <n v="365.52436018957297"/>
    <n v="402.01240740740701"/>
    <n v="479.55977229601501"/>
    <m/>
  </r>
  <r>
    <x v="2"/>
    <x v="0"/>
    <x v="82"/>
    <n v="342.56118909991699"/>
    <n v="294.54787714543801"/>
    <n v="372.10788710102901"/>
    <m/>
    <m/>
  </r>
  <r>
    <x v="2"/>
    <x v="0"/>
    <x v="83"/>
    <n v="324.58333333333297"/>
    <n v="361.61053984575801"/>
    <n v="277.940828402367"/>
    <m/>
    <m/>
  </r>
  <r>
    <x v="2"/>
    <x v="0"/>
    <x v="84"/>
    <m/>
    <m/>
    <m/>
    <m/>
    <m/>
  </r>
  <r>
    <x v="2"/>
    <x v="0"/>
    <x v="85"/>
    <m/>
    <m/>
    <m/>
    <m/>
    <m/>
  </r>
  <r>
    <x v="2"/>
    <x v="0"/>
    <x v="86"/>
    <n v="266.260612043435"/>
    <n v="269.87680355160899"/>
    <m/>
    <m/>
    <m/>
  </r>
  <r>
    <x v="2"/>
    <x v="0"/>
    <x v="87"/>
    <m/>
    <m/>
    <m/>
    <m/>
    <m/>
  </r>
  <r>
    <x v="2"/>
    <x v="0"/>
    <x v="88"/>
    <m/>
    <m/>
    <m/>
    <m/>
    <m/>
  </r>
  <r>
    <x v="2"/>
    <x v="4"/>
    <x v="89"/>
    <n v="373.015749235474"/>
    <n v="362.78483885610501"/>
    <n v="367.54038461538499"/>
    <n v="388.04785112981801"/>
    <m/>
  </r>
  <r>
    <x v="2"/>
    <x v="4"/>
    <x v="90"/>
    <n v="373.97396460669"/>
    <n v="327.98392787142302"/>
    <n v="405.98334794040301"/>
    <n v="372.315253573527"/>
    <n v="296.72472924187701"/>
  </r>
  <r>
    <x v="2"/>
    <x v="4"/>
    <x v="91"/>
    <n v="432.60090054676101"/>
    <n v="402.97121237045599"/>
    <n v="439.22801537722302"/>
    <n v="470.53709324486499"/>
    <n v="519.67305389221599"/>
  </r>
  <r>
    <x v="2"/>
    <x v="4"/>
    <x v="92"/>
    <n v="567.608372921615"/>
    <n v="568.67256465098205"/>
    <n v="469.32179930795797"/>
    <n v="590.49934512115306"/>
    <n v="535.642578125"/>
  </r>
  <r>
    <x v="2"/>
    <x v="4"/>
    <x v="93"/>
    <n v="399.92561044860901"/>
    <n v="347.916344916345"/>
    <n v="440.97038081805402"/>
    <m/>
    <m/>
  </r>
  <r>
    <x v="2"/>
    <x v="4"/>
    <x v="94"/>
    <n v="383.31931818181801"/>
    <m/>
    <m/>
    <m/>
    <m/>
  </r>
  <r>
    <x v="2"/>
    <x v="4"/>
    <x v="95"/>
    <m/>
    <m/>
    <m/>
    <m/>
    <m/>
  </r>
  <r>
    <x v="2"/>
    <x v="4"/>
    <x v="96"/>
    <n v="400.66476099729999"/>
    <n v="439.31706501755002"/>
    <n v="389.217647618142"/>
    <n v="389.00701918577403"/>
    <m/>
  </r>
  <r>
    <x v="2"/>
    <x v="4"/>
    <x v="97"/>
    <n v="364.835132482826"/>
    <n v="311.55901116427401"/>
    <n v="352.402087682672"/>
    <n v="440.29508196721298"/>
    <m/>
  </r>
  <r>
    <x v="2"/>
    <x v="4"/>
    <x v="98"/>
    <n v="392.60003666025102"/>
    <n v="396.027777777778"/>
    <n v="389.99988183859199"/>
    <n v="387.139775317486"/>
    <n v="432.11353383458601"/>
  </r>
  <r>
    <x v="2"/>
    <x v="4"/>
    <x v="99"/>
    <n v="440.7642803924"/>
    <n v="409.55350080171002"/>
    <n v="429.20220036672799"/>
    <n v="458.22721534965899"/>
    <n v="524.25049309664701"/>
  </r>
  <r>
    <x v="2"/>
    <x v="4"/>
    <x v="89"/>
    <n v="405.58618233618199"/>
    <n v="377.34154291923198"/>
    <n v="420.933507170795"/>
    <n v="424.54725085910701"/>
    <m/>
  </r>
  <r>
    <x v="2"/>
    <x v="4"/>
    <x v="100"/>
    <n v="350.68777622702999"/>
    <n v="329.837273607079"/>
    <n v="347.00437499999998"/>
    <n v="363.43293900752798"/>
    <m/>
  </r>
  <r>
    <x v="2"/>
    <x v="2"/>
    <x v="38"/>
    <n v="388.65253661848902"/>
    <n v="346.15746940660398"/>
    <n v="402.384755652808"/>
    <n v="427.036697247706"/>
    <m/>
  </r>
  <r>
    <x v="2"/>
    <x v="2"/>
    <x v="38"/>
    <n v="407.46703065938698"/>
    <n v="454.17348203221798"/>
    <n v="385.89675691758401"/>
    <n v="378.22541551246502"/>
    <m/>
  </r>
  <r>
    <x v="2"/>
    <x v="4"/>
    <x v="101"/>
    <n v="332.28054020871701"/>
    <n v="346.65551181102398"/>
    <n v="331.16578702266401"/>
    <m/>
    <m/>
  </r>
  <r>
    <x v="2"/>
    <x v="4"/>
    <x v="102"/>
    <n v="399.93769230769198"/>
    <n v="404.96816770186302"/>
    <n v="394.99923780487802"/>
    <m/>
    <m/>
  </r>
  <r>
    <x v="2"/>
    <x v="4"/>
    <x v="103"/>
    <m/>
    <m/>
    <m/>
    <m/>
    <m/>
  </r>
  <r>
    <x v="2"/>
    <x v="5"/>
    <x v="104"/>
    <m/>
    <m/>
    <m/>
    <m/>
    <m/>
  </r>
  <r>
    <x v="2"/>
    <x v="5"/>
    <x v="105"/>
    <n v="378.24152173913001"/>
    <n v="380.44653439835099"/>
    <n v="338.71956856702599"/>
    <m/>
    <m/>
  </r>
  <r>
    <x v="2"/>
    <x v="5"/>
    <x v="106"/>
    <n v="416.90082644628097"/>
    <n v="417.41914796152099"/>
    <m/>
    <m/>
    <m/>
  </r>
  <r>
    <x v="2"/>
    <x v="5"/>
    <x v="107"/>
    <m/>
    <m/>
    <m/>
    <m/>
    <m/>
  </r>
  <r>
    <x v="2"/>
    <x v="5"/>
    <x v="108"/>
    <n v="428.976941946034"/>
    <n v="441.060600578871"/>
    <m/>
    <m/>
    <m/>
  </r>
  <r>
    <x v="2"/>
    <x v="5"/>
    <x v="109"/>
    <n v="463.62335703512201"/>
    <n v="471.11335907335899"/>
    <n v="373.91169451074001"/>
    <m/>
    <m/>
  </r>
  <r>
    <x v="2"/>
    <x v="5"/>
    <x v="110"/>
    <n v="460.09307875895001"/>
    <n v="475.81106918238999"/>
    <m/>
    <m/>
    <m/>
  </r>
  <r>
    <x v="2"/>
    <x v="5"/>
    <x v="111"/>
    <m/>
    <m/>
    <m/>
    <m/>
    <m/>
  </r>
  <r>
    <x v="2"/>
    <x v="5"/>
    <x v="112"/>
    <n v="470.911665804449"/>
    <n v="481.465178320696"/>
    <n v="343.15370370370402"/>
    <m/>
    <m/>
  </r>
  <r>
    <x v="2"/>
    <x v="5"/>
    <x v="113"/>
    <n v="479.83020780537299"/>
    <n v="516.854489164087"/>
    <m/>
    <m/>
    <m/>
  </r>
  <r>
    <x v="2"/>
    <x v="5"/>
    <x v="114"/>
    <m/>
    <m/>
    <m/>
    <m/>
    <m/>
  </r>
  <r>
    <x v="2"/>
    <x v="5"/>
    <x v="115"/>
    <n v="392.89863013698601"/>
    <n v="393.43758573388197"/>
    <m/>
    <m/>
    <m/>
  </r>
  <r>
    <x v="2"/>
    <x v="5"/>
    <x v="106"/>
    <m/>
    <m/>
    <m/>
    <m/>
    <m/>
  </r>
  <r>
    <x v="2"/>
    <x v="5"/>
    <x v="218"/>
    <m/>
    <m/>
    <m/>
    <m/>
    <m/>
  </r>
  <r>
    <x v="2"/>
    <x v="5"/>
    <x v="117"/>
    <m/>
    <m/>
    <m/>
    <m/>
    <m/>
  </r>
  <r>
    <x v="2"/>
    <x v="6"/>
    <x v="118"/>
    <n v="386.02330678746301"/>
    <n v="361.20631758679599"/>
    <n v="366.90876623376602"/>
    <n v="402.04797047970499"/>
    <n v="439.74186046511602"/>
  </r>
  <r>
    <x v="2"/>
    <x v="6"/>
    <x v="119"/>
    <n v="391.95617358976199"/>
    <n v="326.83600562587901"/>
    <n v="433.13913448115397"/>
    <n v="394.58603950451999"/>
    <m/>
  </r>
  <r>
    <x v="2"/>
    <x v="6"/>
    <x v="120"/>
    <n v="504.80977435643899"/>
    <n v="427.74948944860398"/>
    <n v="524.272398843931"/>
    <n v="490.77035304599599"/>
    <n v="673.62711864406799"/>
  </r>
  <r>
    <x v="2"/>
    <x v="6"/>
    <x v="121"/>
    <n v="461.617239188128"/>
    <n v="437.49771508046899"/>
    <n v="436.71079009433998"/>
    <n v="444.362888653499"/>
    <n v="673.46072838964506"/>
  </r>
  <r>
    <x v="2"/>
    <x v="6"/>
    <x v="122"/>
    <n v="462.60341838997101"/>
    <n v="415.55009060315803"/>
    <n v="450.63883704940599"/>
    <n v="472.61484605306299"/>
    <n v="586.16871345029199"/>
  </r>
  <r>
    <x v="2"/>
    <x v="4"/>
    <x v="89"/>
    <n v="369.32989690721598"/>
    <m/>
    <m/>
    <m/>
    <m/>
  </r>
  <r>
    <x v="2"/>
    <x v="6"/>
    <x v="119"/>
    <n v="410.68286610106998"/>
    <n v="399.66207734359199"/>
    <n v="388.47550240823801"/>
    <n v="421.26869225640502"/>
    <m/>
  </r>
  <r>
    <x v="2"/>
    <x v="6"/>
    <x v="119"/>
    <n v="417.22675075301203"/>
    <n v="387.44973327862101"/>
    <n v="436.87793783169099"/>
    <n v="395.72459016393401"/>
    <n v="546.18245614035095"/>
  </r>
  <r>
    <x v="2"/>
    <x v="6"/>
    <x v="120"/>
    <n v="450.88602444843099"/>
    <n v="410.66082615505098"/>
    <n v="464.65043695380803"/>
    <n v="451.50172387016602"/>
    <n v="577.13707317073204"/>
  </r>
  <r>
    <x v="2"/>
    <x v="6"/>
    <x v="121"/>
    <n v="400.47125324950099"/>
    <n v="384.20288574793898"/>
    <n v="413.019875164258"/>
    <n v="377.328580481622"/>
    <n v="568.15973154362405"/>
  </r>
  <r>
    <x v="2"/>
    <x v="6"/>
    <x v="121"/>
    <n v="463.59161597792701"/>
    <n v="417.19547096415698"/>
    <n v="441.64839540876102"/>
    <n v="439.641006000255"/>
    <n v="632.22117202268396"/>
  </r>
  <r>
    <x v="2"/>
    <x v="6"/>
    <x v="123"/>
    <n v="461.22216902082801"/>
    <n v="247.34829443447001"/>
    <m/>
    <n v="429.09910049627803"/>
    <n v="817.18842105263195"/>
  </r>
  <r>
    <x v="2"/>
    <x v="6"/>
    <x v="123"/>
    <n v="366.20704845814998"/>
    <m/>
    <m/>
    <m/>
    <m/>
  </r>
  <r>
    <x v="2"/>
    <x v="6"/>
    <x v="122"/>
    <n v="389.58335563286101"/>
    <n v="371.270895671255"/>
    <n v="424.35605622954"/>
    <n v="368.03408051235101"/>
    <m/>
  </r>
  <r>
    <x v="2"/>
    <x v="7"/>
    <x v="124"/>
    <m/>
    <m/>
    <m/>
    <m/>
    <m/>
  </r>
  <r>
    <x v="2"/>
    <x v="7"/>
    <x v="125"/>
    <n v="300.81302657161399"/>
    <n v="305.14437269372701"/>
    <n v="294.56843800322099"/>
    <m/>
    <m/>
  </r>
  <r>
    <x v="2"/>
    <x v="7"/>
    <x v="126"/>
    <n v="374.36557059961302"/>
    <n v="329.61964472309302"/>
    <m/>
    <m/>
    <m/>
  </r>
  <r>
    <x v="2"/>
    <x v="7"/>
    <x v="127"/>
    <m/>
    <m/>
    <m/>
    <m/>
    <m/>
  </r>
  <r>
    <x v="2"/>
    <x v="7"/>
    <x v="128"/>
    <m/>
    <m/>
    <m/>
    <m/>
    <m/>
  </r>
  <r>
    <x v="2"/>
    <x v="7"/>
    <x v="129"/>
    <n v="326.62809917355401"/>
    <m/>
    <m/>
    <m/>
    <m/>
  </r>
  <r>
    <x v="2"/>
    <x v="7"/>
    <x v="130"/>
    <n v="323.21847690387"/>
    <m/>
    <m/>
    <m/>
    <m/>
  </r>
  <r>
    <x v="2"/>
    <x v="7"/>
    <x v="131"/>
    <n v="406.48366834170901"/>
    <m/>
    <m/>
    <m/>
    <m/>
  </r>
  <r>
    <x v="2"/>
    <x v="7"/>
    <x v="132"/>
    <m/>
    <m/>
    <m/>
    <m/>
    <m/>
  </r>
  <r>
    <x v="2"/>
    <x v="7"/>
    <x v="133"/>
    <n v="340.74099810486399"/>
    <n v="311.99639855942399"/>
    <n v="373.29436619718302"/>
    <m/>
    <m/>
  </r>
  <r>
    <x v="2"/>
    <x v="7"/>
    <x v="134"/>
    <m/>
    <m/>
    <m/>
    <m/>
    <m/>
  </r>
  <r>
    <x v="2"/>
    <x v="7"/>
    <x v="135"/>
    <n v="307.605198019802"/>
    <m/>
    <m/>
    <m/>
    <m/>
  </r>
  <r>
    <x v="2"/>
    <x v="7"/>
    <x v="136"/>
    <m/>
    <m/>
    <m/>
    <m/>
    <m/>
  </r>
  <r>
    <x v="2"/>
    <x v="8"/>
    <x v="138"/>
    <n v="403.67882309308902"/>
    <n v="410.126379987012"/>
    <n v="349.83851725607201"/>
    <m/>
    <m/>
  </r>
  <r>
    <x v="2"/>
    <x v="8"/>
    <x v="139"/>
    <m/>
    <m/>
    <m/>
    <m/>
    <m/>
  </r>
  <r>
    <x v="2"/>
    <x v="8"/>
    <x v="140"/>
    <m/>
    <m/>
    <m/>
    <m/>
    <m/>
  </r>
  <r>
    <x v="2"/>
    <x v="8"/>
    <x v="141"/>
    <n v="440.72780777537798"/>
    <n v="440.757473817836"/>
    <n v="438.14430379746801"/>
    <m/>
    <m/>
  </r>
  <r>
    <x v="2"/>
    <x v="8"/>
    <x v="142"/>
    <n v="298.952866242038"/>
    <n v="301.14309623431001"/>
    <m/>
    <m/>
    <m/>
  </r>
  <r>
    <x v="2"/>
    <x v="8"/>
    <x v="143"/>
    <n v="402.77147332695199"/>
    <n v="422.18453750575202"/>
    <n v="332.14990366088603"/>
    <m/>
    <m/>
  </r>
  <r>
    <x v="2"/>
    <x v="8"/>
    <x v="141"/>
    <n v="339.62192860454297"/>
    <n v="368.07823883433599"/>
    <n v="259.88702559576302"/>
    <m/>
    <m/>
  </r>
  <r>
    <x v="2"/>
    <x v="8"/>
    <x v="144"/>
    <n v="350.461538461538"/>
    <n v="359.44756804997797"/>
    <m/>
    <m/>
    <m/>
  </r>
  <r>
    <x v="2"/>
    <x v="8"/>
    <x v="144"/>
    <m/>
    <m/>
    <m/>
    <m/>
    <m/>
  </r>
  <r>
    <x v="2"/>
    <x v="8"/>
    <x v="145"/>
    <m/>
    <m/>
    <m/>
    <m/>
    <m/>
  </r>
  <r>
    <x v="2"/>
    <x v="8"/>
    <x v="146"/>
    <m/>
    <m/>
    <m/>
    <m/>
    <m/>
  </r>
  <r>
    <x v="2"/>
    <x v="8"/>
    <x v="147"/>
    <n v="321.58077709611501"/>
    <n v="321.58077709611501"/>
    <m/>
    <m/>
    <m/>
  </r>
  <r>
    <x v="2"/>
    <x v="8"/>
    <x v="142"/>
    <n v="464.93304975032402"/>
    <n v="468.32060640089799"/>
    <m/>
    <m/>
    <m/>
  </r>
  <r>
    <x v="2"/>
    <x v="8"/>
    <x v="142"/>
    <n v="390.04430629563802"/>
    <n v="389.362626592617"/>
    <m/>
    <m/>
    <m/>
  </r>
  <r>
    <x v="2"/>
    <x v="8"/>
    <x v="148"/>
    <m/>
    <m/>
    <m/>
    <m/>
    <m/>
  </r>
  <r>
    <x v="2"/>
    <x v="8"/>
    <x v="149"/>
    <n v="252.63333333333301"/>
    <n v="248.42403100775201"/>
    <m/>
    <m/>
    <m/>
  </r>
  <r>
    <x v="2"/>
    <x v="8"/>
    <x v="150"/>
    <n v="369.07797827808599"/>
    <n v="381.95784993478401"/>
    <n v="329.87946943483303"/>
    <n v="209.85913312693501"/>
    <m/>
  </r>
  <r>
    <x v="2"/>
    <x v="8"/>
    <x v="151"/>
    <n v="305.33420445810901"/>
    <n v="310.65243264977897"/>
    <m/>
    <m/>
    <m/>
  </r>
  <r>
    <x v="2"/>
    <x v="8"/>
    <x v="138"/>
    <n v="269.23300691244202"/>
    <n v="284.09772370486701"/>
    <n v="228.24242424242399"/>
    <m/>
    <m/>
  </r>
  <r>
    <x v="2"/>
    <x v="8"/>
    <x v="152"/>
    <n v="390.84611245628201"/>
    <n v="398.51208459214502"/>
    <n v="283.69381107491898"/>
    <m/>
    <m/>
  </r>
  <r>
    <x v="2"/>
    <x v="8"/>
    <x v="153"/>
    <n v="340.33568152031501"/>
    <n v="349.82368177613301"/>
    <n v="271.63318777292602"/>
    <m/>
    <m/>
  </r>
  <r>
    <x v="2"/>
    <x v="7"/>
    <x v="154"/>
    <n v="474.377919320594"/>
    <m/>
    <m/>
    <m/>
    <m/>
  </r>
  <r>
    <x v="2"/>
    <x v="7"/>
    <x v="155"/>
    <m/>
    <m/>
    <m/>
    <m/>
    <m/>
  </r>
  <r>
    <x v="2"/>
    <x v="7"/>
    <x v="156"/>
    <n v="435.47691360558201"/>
    <n v="442.26666666666699"/>
    <n v="431.95293017456402"/>
    <m/>
    <m/>
  </r>
  <r>
    <x v="2"/>
    <x v="7"/>
    <x v="157"/>
    <m/>
    <m/>
    <m/>
    <m/>
    <m/>
  </r>
  <r>
    <x v="2"/>
    <x v="7"/>
    <x v="154"/>
    <n v="398.590818363273"/>
    <n v="359.90909090909099"/>
    <m/>
    <m/>
    <m/>
  </r>
  <r>
    <x v="2"/>
    <x v="7"/>
    <x v="154"/>
    <n v="462.08733974359001"/>
    <n v="397.30144927536202"/>
    <n v="542.19892473118296"/>
    <m/>
    <m/>
  </r>
  <r>
    <x v="2"/>
    <x v="7"/>
    <x v="155"/>
    <m/>
    <m/>
    <m/>
    <m/>
    <m/>
  </r>
  <r>
    <x v="2"/>
    <x v="7"/>
    <x v="158"/>
    <m/>
    <m/>
    <m/>
    <m/>
    <m/>
  </r>
  <r>
    <x v="2"/>
    <x v="7"/>
    <x v="159"/>
    <m/>
    <m/>
    <m/>
    <m/>
    <m/>
  </r>
  <r>
    <x v="2"/>
    <x v="8"/>
    <x v="160"/>
    <n v="387.06604957018902"/>
    <n v="393.29764816289401"/>
    <n v="286.28225576758803"/>
    <n v="380.20251489080101"/>
    <m/>
  </r>
  <r>
    <x v="2"/>
    <x v="8"/>
    <x v="161"/>
    <n v="324.003335186215"/>
    <n v="322.16333725029398"/>
    <m/>
    <m/>
    <m/>
  </r>
  <r>
    <x v="2"/>
    <x v="8"/>
    <x v="162"/>
    <n v="241.27753686036399"/>
    <n v="262.694050991501"/>
    <m/>
    <m/>
    <m/>
  </r>
  <r>
    <x v="2"/>
    <x v="8"/>
    <x v="163"/>
    <n v="395.12490309433599"/>
    <n v="400.29169322874799"/>
    <n v="332.33589462129498"/>
    <n v="439.38598442714101"/>
    <m/>
  </r>
  <r>
    <x v="2"/>
    <x v="8"/>
    <x v="164"/>
    <n v="424.47914172575702"/>
    <n v="435.85509688289801"/>
    <m/>
    <n v="404.16805845511499"/>
    <m/>
  </r>
  <r>
    <x v="2"/>
    <x v="8"/>
    <x v="143"/>
    <n v="400.95"/>
    <m/>
    <n v="395.96075085324202"/>
    <m/>
    <m/>
  </r>
  <r>
    <x v="2"/>
    <x v="8"/>
    <x v="165"/>
    <n v="440.93873306394102"/>
    <n v="451.74866013675802"/>
    <n v="259.30115122972302"/>
    <n v="451.28418230563"/>
    <n v="467.19934640522899"/>
  </r>
  <r>
    <x v="2"/>
    <x v="8"/>
    <x v="166"/>
    <n v="419.45347826086999"/>
    <n v="426.15571681808098"/>
    <n v="274.514418125644"/>
    <n v="493.06032171581802"/>
    <m/>
  </r>
  <r>
    <x v="2"/>
    <x v="8"/>
    <x v="160"/>
    <n v="253.148026315789"/>
    <m/>
    <m/>
    <m/>
    <m/>
  </r>
  <r>
    <x v="2"/>
    <x v="8"/>
    <x v="161"/>
    <n v="356.15870500339599"/>
    <n v="356.15870500339599"/>
    <m/>
    <m/>
    <m/>
  </r>
  <r>
    <x v="2"/>
    <x v="8"/>
    <x v="167"/>
    <n v="360.72860320805501"/>
    <n v="357.03696316979102"/>
    <n v="380.15880893300198"/>
    <m/>
    <m/>
  </r>
  <r>
    <x v="2"/>
    <x v="8"/>
    <x v="168"/>
    <n v="293.773103448276"/>
    <n v="296.71027667984202"/>
    <n v="273.68918918918899"/>
    <m/>
    <m/>
  </r>
  <r>
    <x v="2"/>
    <x v="8"/>
    <x v="169"/>
    <n v="284.34883720930202"/>
    <n v="304.56632173094999"/>
    <m/>
    <m/>
    <m/>
  </r>
  <r>
    <x v="2"/>
    <x v="8"/>
    <x v="170"/>
    <n v="370.31477659396398"/>
    <n v="372.11229725744602"/>
    <n v="409.84525357607299"/>
    <m/>
    <m/>
  </r>
  <r>
    <x v="2"/>
    <x v="8"/>
    <x v="161"/>
    <n v="415.02074688796699"/>
    <n v="415.39804469273702"/>
    <m/>
    <m/>
    <m/>
  </r>
  <r>
    <x v="2"/>
    <x v="8"/>
    <x v="171"/>
    <n v="352.20795660036202"/>
    <n v="352.20795660036202"/>
    <m/>
    <m/>
    <m/>
  </r>
  <r>
    <x v="2"/>
    <x v="8"/>
    <x v="172"/>
    <n v="317.89355322338798"/>
    <n v="319.81146304675701"/>
    <m/>
    <m/>
    <m/>
  </r>
  <r>
    <x v="2"/>
    <x v="8"/>
    <x v="172"/>
    <n v="230.81041214750499"/>
    <n v="229.64714424007701"/>
    <m/>
    <m/>
    <m/>
  </r>
  <r>
    <x v="2"/>
    <x v="8"/>
    <x v="173"/>
    <m/>
    <m/>
    <m/>
    <m/>
    <m/>
  </r>
  <r>
    <x v="2"/>
    <x v="8"/>
    <x v="174"/>
    <m/>
    <m/>
    <m/>
    <m/>
    <m/>
  </r>
  <r>
    <x v="2"/>
    <x v="9"/>
    <x v="175"/>
    <m/>
    <m/>
    <m/>
    <m/>
    <m/>
  </r>
  <r>
    <x v="2"/>
    <x v="9"/>
    <x v="176"/>
    <m/>
    <m/>
    <m/>
    <m/>
    <m/>
  </r>
  <r>
    <x v="2"/>
    <x v="9"/>
    <x v="177"/>
    <m/>
    <m/>
    <m/>
    <m/>
    <m/>
  </r>
  <r>
    <x v="2"/>
    <x v="9"/>
    <x v="178"/>
    <m/>
    <m/>
    <m/>
    <m/>
    <m/>
  </r>
  <r>
    <x v="2"/>
    <x v="9"/>
    <x v="219"/>
    <m/>
    <m/>
    <m/>
    <m/>
    <m/>
  </r>
  <r>
    <x v="2"/>
    <x v="9"/>
    <x v="179"/>
    <n v="265.43657817109101"/>
    <n v="268.89855072463803"/>
    <m/>
    <m/>
    <m/>
  </r>
  <r>
    <x v="2"/>
    <x v="9"/>
    <x v="180"/>
    <n v="319.694744420446"/>
    <n v="325.55425219941299"/>
    <m/>
    <m/>
    <m/>
  </r>
  <r>
    <x v="2"/>
    <x v="9"/>
    <x v="175"/>
    <n v="173.83544303797501"/>
    <m/>
    <m/>
    <m/>
    <m/>
  </r>
  <r>
    <x v="2"/>
    <x v="9"/>
    <x v="175"/>
    <m/>
    <m/>
    <m/>
    <m/>
    <m/>
  </r>
  <r>
    <x v="2"/>
    <x v="9"/>
    <x v="181"/>
    <m/>
    <m/>
    <m/>
    <m/>
    <m/>
  </r>
  <r>
    <x v="2"/>
    <x v="9"/>
    <x v="182"/>
    <n v="138.11428005545699"/>
    <n v="134.762310170272"/>
    <n v="155.01321585903099"/>
    <m/>
    <m/>
  </r>
  <r>
    <x v="2"/>
    <x v="9"/>
    <x v="182"/>
    <m/>
    <m/>
    <m/>
    <m/>
    <m/>
  </r>
  <r>
    <x v="2"/>
    <x v="9"/>
    <x v="183"/>
    <m/>
    <m/>
    <m/>
    <m/>
    <m/>
  </r>
  <r>
    <x v="2"/>
    <x v="9"/>
    <x v="185"/>
    <m/>
    <m/>
    <m/>
    <m/>
    <m/>
  </r>
  <r>
    <x v="2"/>
    <x v="9"/>
    <x v="186"/>
    <n v="291.34007919049702"/>
    <n v="291.34007919049702"/>
    <m/>
    <m/>
    <m/>
  </r>
  <r>
    <x v="2"/>
    <x v="9"/>
    <x v="187"/>
    <n v="273.53480328577598"/>
    <n v="274.83025649403697"/>
    <n v="263.84107579462102"/>
    <m/>
    <m/>
  </r>
  <r>
    <x v="2"/>
    <x v="8"/>
    <x v="188"/>
    <m/>
    <m/>
    <m/>
    <m/>
    <m/>
  </r>
  <r>
    <x v="2"/>
    <x v="8"/>
    <x v="139"/>
    <m/>
    <m/>
    <m/>
    <m/>
    <m/>
  </r>
  <r>
    <x v="2"/>
    <x v="10"/>
    <x v="189"/>
    <n v="370.09718374884602"/>
    <n v="359.22826086956502"/>
    <n v="338.97552447552403"/>
    <m/>
    <m/>
  </r>
  <r>
    <x v="2"/>
    <x v="11"/>
    <x v="190"/>
    <m/>
    <m/>
    <m/>
    <m/>
    <m/>
  </r>
  <r>
    <x v="2"/>
    <x v="11"/>
    <x v="229"/>
    <m/>
    <m/>
    <m/>
    <m/>
    <m/>
  </r>
  <r>
    <x v="2"/>
    <x v="11"/>
    <x v="221"/>
    <m/>
    <m/>
    <m/>
    <m/>
    <m/>
  </r>
  <r>
    <x v="2"/>
    <x v="11"/>
    <x v="230"/>
    <m/>
    <m/>
    <m/>
    <m/>
    <m/>
  </r>
  <r>
    <x v="2"/>
    <x v="12"/>
    <x v="194"/>
    <m/>
    <m/>
    <m/>
    <m/>
    <m/>
  </r>
  <r>
    <x v="2"/>
    <x v="12"/>
    <x v="195"/>
    <n v="349.55609167671901"/>
    <n v="340.34165571616302"/>
    <m/>
    <m/>
    <m/>
  </r>
  <r>
    <x v="2"/>
    <x v="12"/>
    <x v="222"/>
    <m/>
    <m/>
    <m/>
    <m/>
    <m/>
  </r>
  <r>
    <x v="2"/>
    <x v="12"/>
    <x v="196"/>
    <m/>
    <m/>
    <m/>
    <m/>
    <m/>
  </r>
  <r>
    <x v="2"/>
    <x v="12"/>
    <x v="197"/>
    <m/>
    <m/>
    <m/>
    <m/>
    <m/>
  </r>
  <r>
    <x v="2"/>
    <x v="12"/>
    <x v="198"/>
    <m/>
    <m/>
    <m/>
    <m/>
    <m/>
  </r>
  <r>
    <x v="2"/>
    <x v="12"/>
    <x v="199"/>
    <m/>
    <m/>
    <m/>
    <m/>
    <m/>
  </r>
  <r>
    <x v="2"/>
    <x v="12"/>
    <x v="202"/>
    <m/>
    <m/>
    <m/>
    <m/>
    <m/>
  </r>
  <r>
    <x v="2"/>
    <x v="12"/>
    <x v="223"/>
    <m/>
    <m/>
    <m/>
    <m/>
    <m/>
  </r>
  <r>
    <x v="2"/>
    <x v="12"/>
    <x v="224"/>
    <m/>
    <m/>
    <m/>
    <m/>
    <m/>
  </r>
  <r>
    <x v="2"/>
    <x v="12"/>
    <x v="204"/>
    <m/>
    <m/>
    <m/>
    <m/>
    <m/>
  </r>
  <r>
    <x v="2"/>
    <x v="12"/>
    <x v="231"/>
    <m/>
    <m/>
    <m/>
    <m/>
    <m/>
  </r>
  <r>
    <x v="2"/>
    <x v="11"/>
    <x v="232"/>
    <m/>
    <m/>
    <m/>
    <m/>
    <m/>
  </r>
  <r>
    <x v="2"/>
    <x v="11"/>
    <x v="205"/>
    <m/>
    <m/>
    <m/>
    <m/>
    <m/>
  </r>
  <r>
    <x v="2"/>
    <x v="11"/>
    <x v="206"/>
    <n v="324.76879699248099"/>
    <m/>
    <m/>
    <m/>
    <m/>
  </r>
  <r>
    <x v="2"/>
    <x v="11"/>
    <x v="207"/>
    <m/>
    <m/>
    <m/>
    <m/>
    <m/>
  </r>
  <r>
    <x v="2"/>
    <x v="13"/>
    <x v="227"/>
    <m/>
    <m/>
    <m/>
    <m/>
    <m/>
  </r>
  <r>
    <x v="2"/>
    <x v="13"/>
    <x v="209"/>
    <m/>
    <m/>
    <m/>
    <m/>
    <m/>
  </r>
  <r>
    <x v="2"/>
    <x v="13"/>
    <x v="209"/>
    <m/>
    <m/>
    <m/>
    <m/>
    <m/>
  </r>
  <r>
    <x v="2"/>
    <x v="13"/>
    <x v="210"/>
    <m/>
    <m/>
    <m/>
    <m/>
    <m/>
  </r>
  <r>
    <x v="2"/>
    <x v="14"/>
    <x v="211"/>
    <m/>
    <m/>
    <m/>
    <m/>
    <m/>
  </r>
  <r>
    <x v="2"/>
    <x v="14"/>
    <x v="233"/>
    <m/>
    <m/>
    <m/>
    <m/>
    <m/>
  </r>
  <r>
    <x v="3"/>
    <x v="0"/>
    <x v="0"/>
    <n v="307.657201438041"/>
    <n v="315.00609196361501"/>
    <n v="290.558164453762"/>
    <n v="392.91066140177702"/>
    <m/>
  </r>
  <r>
    <x v="3"/>
    <x v="0"/>
    <x v="1"/>
    <n v="457.741466460514"/>
    <n v="445.95653038893897"/>
    <n v="365.81851512373999"/>
    <n v="491.552485108876"/>
    <n v="540.48413417950997"/>
  </r>
  <r>
    <x v="3"/>
    <x v="0"/>
    <x v="2"/>
    <n v="465.94639199835302"/>
    <n v="431.88137016653599"/>
    <n v="409.82080815709998"/>
    <n v="532.10337418163499"/>
    <n v="654.59546925566303"/>
  </r>
  <r>
    <x v="3"/>
    <x v="0"/>
    <x v="3"/>
    <n v="460.254159209916"/>
    <n v="455.58642370845001"/>
    <n v="415.83296799649298"/>
    <n v="505.95784224841299"/>
    <n v="623.511854951185"/>
  </r>
  <r>
    <x v="3"/>
    <x v="0"/>
    <x v="4"/>
    <n v="494.36595027391502"/>
    <n v="472.47797327093599"/>
    <n v="439.980799579169"/>
    <n v="542.83920388798902"/>
    <n v="593.349289454001"/>
  </r>
  <r>
    <x v="3"/>
    <x v="0"/>
    <x v="5"/>
    <n v="307.933531799729"/>
    <n v="280.16673378976998"/>
    <n v="315.44906841783802"/>
    <m/>
    <m/>
  </r>
  <r>
    <x v="3"/>
    <x v="0"/>
    <x v="6"/>
    <n v="361.58825172741302"/>
    <n v="348.69950637597702"/>
    <n v="340.63763105910999"/>
    <n v="473.20778710015702"/>
    <m/>
  </r>
  <r>
    <x v="3"/>
    <x v="0"/>
    <x v="7"/>
    <n v="302.02994161207602"/>
    <n v="318.345242998353"/>
    <n v="288.34901754999697"/>
    <n v="447.520754716981"/>
    <m/>
  </r>
  <r>
    <x v="3"/>
    <x v="0"/>
    <x v="8"/>
    <n v="383.78475372650701"/>
    <n v="393.64723883711201"/>
    <n v="346.88653196658203"/>
    <n v="468.53079507278801"/>
    <m/>
  </r>
  <r>
    <x v="3"/>
    <x v="0"/>
    <x v="9"/>
    <n v="401.87981498037101"/>
    <n v="402.02079381468099"/>
    <n v="400.316067687349"/>
    <n v="418.76721607586398"/>
    <m/>
  </r>
  <r>
    <x v="3"/>
    <x v="0"/>
    <x v="10"/>
    <n v="394.35995546107898"/>
    <n v="398.861678685897"/>
    <n v="385.39661833044102"/>
    <n v="432.68190127970797"/>
    <m/>
  </r>
  <r>
    <x v="3"/>
    <x v="0"/>
    <x v="11"/>
    <n v="315.78855531850002"/>
    <n v="317.947504206394"/>
    <n v="316.34462692357403"/>
    <n v="253.31532846715299"/>
    <m/>
  </r>
  <r>
    <x v="3"/>
    <x v="0"/>
    <x v="214"/>
    <m/>
    <m/>
    <m/>
    <m/>
    <m/>
  </r>
  <r>
    <x v="3"/>
    <x v="0"/>
    <x v="12"/>
    <n v="286.53948224274802"/>
    <n v="289.08751956738303"/>
    <n v="259.41060606060603"/>
    <m/>
    <m/>
  </r>
  <r>
    <x v="3"/>
    <x v="0"/>
    <x v="13"/>
    <n v="376.72770919067199"/>
    <n v="382.29839883551699"/>
    <m/>
    <m/>
    <m/>
  </r>
  <r>
    <x v="3"/>
    <x v="0"/>
    <x v="14"/>
    <n v="294.03888334995003"/>
    <n v="293.59744193874099"/>
    <m/>
    <m/>
    <m/>
  </r>
  <r>
    <x v="3"/>
    <x v="0"/>
    <x v="15"/>
    <m/>
    <m/>
    <m/>
    <m/>
    <m/>
  </r>
  <r>
    <x v="3"/>
    <x v="0"/>
    <x v="16"/>
    <m/>
    <m/>
    <m/>
    <m/>
    <m/>
  </r>
  <r>
    <x v="3"/>
    <x v="0"/>
    <x v="17"/>
    <n v="313.84404283801899"/>
    <n v="313.84404283801899"/>
    <m/>
    <m/>
    <m/>
  </r>
  <r>
    <x v="3"/>
    <x v="1"/>
    <x v="18"/>
    <n v="279.66089108910899"/>
    <n v="291.38725099601601"/>
    <m/>
    <m/>
    <m/>
  </r>
  <r>
    <x v="3"/>
    <x v="1"/>
    <x v="19"/>
    <n v="386.96501650164998"/>
    <n v="351.69332444740598"/>
    <n v="356.78277680140599"/>
    <n v="450.67624763108"/>
    <m/>
  </r>
  <r>
    <x v="3"/>
    <x v="1"/>
    <x v="20"/>
    <n v="383.32160742640798"/>
    <n v="307.76280000000003"/>
    <n v="409.20446880269799"/>
    <n v="453.42629904559902"/>
    <m/>
  </r>
  <r>
    <x v="3"/>
    <x v="1"/>
    <x v="21"/>
    <n v="289.89309090909097"/>
    <n v="247.09514031485301"/>
    <n v="321.325809617272"/>
    <m/>
    <m/>
  </r>
  <r>
    <x v="3"/>
    <x v="1"/>
    <x v="22"/>
    <n v="346.40589135424602"/>
    <n v="329.41699092088197"/>
    <m/>
    <n v="394.880319148936"/>
    <m/>
  </r>
  <r>
    <x v="3"/>
    <x v="1"/>
    <x v="23"/>
    <m/>
    <m/>
    <m/>
    <m/>
    <m/>
  </r>
  <r>
    <x v="3"/>
    <x v="1"/>
    <x v="24"/>
    <n v="229.109991603694"/>
    <n v="164.02893309222401"/>
    <n v="285.52037617554902"/>
    <m/>
    <m/>
  </r>
  <r>
    <x v="3"/>
    <x v="1"/>
    <x v="25"/>
    <n v="411.14569836745301"/>
    <n v="332.23440483768297"/>
    <n v="444.67659262875299"/>
    <n v="475.55371321812203"/>
    <n v="518.14100905562702"/>
  </r>
  <r>
    <x v="3"/>
    <x v="1"/>
    <x v="26"/>
    <n v="411.26503059324301"/>
    <n v="365.95494652406398"/>
    <n v="463.90536185174301"/>
    <n v="451.34587280108298"/>
    <m/>
  </r>
  <r>
    <x v="3"/>
    <x v="1"/>
    <x v="26"/>
    <n v="371.04848141859998"/>
    <n v="305.16006857855399"/>
    <n v="408.94566792234099"/>
    <n v="433.39806576402299"/>
    <m/>
  </r>
  <r>
    <x v="3"/>
    <x v="1"/>
    <x v="27"/>
    <m/>
    <m/>
    <m/>
    <m/>
    <m/>
  </r>
  <r>
    <x v="3"/>
    <x v="1"/>
    <x v="28"/>
    <n v="286.67328519855602"/>
    <m/>
    <m/>
    <m/>
    <m/>
  </r>
  <r>
    <x v="3"/>
    <x v="1"/>
    <x v="29"/>
    <n v="324.988222698073"/>
    <n v="288.24932614555303"/>
    <m/>
    <m/>
    <m/>
  </r>
  <r>
    <x v="3"/>
    <x v="1"/>
    <x v="30"/>
    <n v="416.20850767085102"/>
    <n v="343.837426900585"/>
    <m/>
    <m/>
    <m/>
  </r>
  <r>
    <x v="3"/>
    <x v="1"/>
    <x v="216"/>
    <m/>
    <m/>
    <m/>
    <m/>
    <m/>
  </r>
  <r>
    <x v="3"/>
    <x v="2"/>
    <x v="32"/>
    <n v="470.43561777167099"/>
    <n v="413.89391094420603"/>
    <n v="394.406705539359"/>
    <n v="528.80902402077504"/>
    <n v="428.95"/>
  </r>
  <r>
    <x v="3"/>
    <x v="2"/>
    <x v="33"/>
    <n v="504.04293883556801"/>
    <n v="429.94675288937799"/>
    <n v="481.02361323155202"/>
    <n v="576.10578380534503"/>
    <m/>
  </r>
  <r>
    <x v="3"/>
    <x v="2"/>
    <x v="34"/>
    <n v="529.33567223642694"/>
    <n v="469.31446007797899"/>
    <n v="496.20381931692998"/>
    <n v="563.019572766495"/>
    <n v="501.69821428571402"/>
  </r>
  <r>
    <x v="3"/>
    <x v="2"/>
    <x v="35"/>
    <n v="476.70705893776102"/>
    <n v="440.34418850939898"/>
    <n v="448.31765356945198"/>
    <n v="516.71601272534497"/>
    <m/>
  </r>
  <r>
    <x v="3"/>
    <x v="2"/>
    <x v="36"/>
    <n v="373.49618708693401"/>
    <n v="266.46590909090901"/>
    <n v="374.31467889908299"/>
    <n v="408.28925233644901"/>
    <m/>
  </r>
  <r>
    <x v="3"/>
    <x v="2"/>
    <x v="33"/>
    <m/>
    <m/>
    <m/>
    <m/>
    <m/>
  </r>
  <r>
    <x v="3"/>
    <x v="2"/>
    <x v="37"/>
    <n v="350.41798545765602"/>
    <n v="330.09622926093499"/>
    <n v="295.15368639667702"/>
    <n v="478.67643020595"/>
    <m/>
  </r>
  <r>
    <x v="3"/>
    <x v="2"/>
    <x v="38"/>
    <n v="364.64955919395499"/>
    <n v="273.18114874815899"/>
    <n v="420.21898928024501"/>
    <n v="442.402070750647"/>
    <m/>
  </r>
  <r>
    <x v="3"/>
    <x v="2"/>
    <x v="39"/>
    <n v="360.99386078989602"/>
    <n v="342.54617075852002"/>
    <n v="331.49775442241298"/>
    <n v="441.05857306621499"/>
    <n v="427.13954983922798"/>
  </r>
  <r>
    <x v="3"/>
    <x v="2"/>
    <x v="40"/>
    <n v="405.54577209294501"/>
    <n v="385.34485889086199"/>
    <n v="384.95644780349602"/>
    <n v="465.06206522721101"/>
    <n v="576.78482513337303"/>
  </r>
  <r>
    <x v="3"/>
    <x v="2"/>
    <x v="40"/>
    <n v="459.14533477433002"/>
    <n v="421.436960985626"/>
    <n v="438.96957264957302"/>
    <n v="522.272147651007"/>
    <m/>
  </r>
  <r>
    <x v="3"/>
    <x v="2"/>
    <x v="41"/>
    <n v="316.12281280950799"/>
    <n v="280.91896551724102"/>
    <n v="270.92331525948902"/>
    <n v="487.73010380622799"/>
    <m/>
  </r>
  <r>
    <x v="3"/>
    <x v="2"/>
    <x v="42"/>
    <n v="414.35238225131798"/>
    <n v="372.06548075448598"/>
    <n v="390.70432321152902"/>
    <n v="474.26618325642698"/>
    <m/>
  </r>
  <r>
    <x v="3"/>
    <x v="2"/>
    <x v="43"/>
    <n v="323.11912974263703"/>
    <n v="266.897623400366"/>
    <n v="359.95153374233098"/>
    <m/>
    <m/>
  </r>
  <r>
    <x v="3"/>
    <x v="2"/>
    <x v="40"/>
    <n v="411.72332528132898"/>
    <n v="402.07063440156998"/>
    <n v="368.62592047128101"/>
    <n v="452.70769230769201"/>
    <n v="567.83089430894302"/>
  </r>
  <r>
    <x v="3"/>
    <x v="2"/>
    <x v="44"/>
    <n v="314.56234199615699"/>
    <n v="234.108436664235"/>
    <n v="302.347438752784"/>
    <n v="476.39005821764403"/>
    <m/>
  </r>
  <r>
    <x v="3"/>
    <x v="2"/>
    <x v="45"/>
    <n v="384.79300380228102"/>
    <n v="335.00576368876102"/>
    <n v="390.133162246935"/>
    <n v="452.81908864203098"/>
    <n v="448.69219219219201"/>
  </r>
  <r>
    <x v="3"/>
    <x v="2"/>
    <x v="46"/>
    <n v="375.95536609829497"/>
    <n v="353.23544701686501"/>
    <n v="364.28960144927498"/>
    <n v="449.63783977751899"/>
    <n v="505.697172236504"/>
  </r>
  <r>
    <x v="3"/>
    <x v="2"/>
    <x v="47"/>
    <n v="417.91028536414598"/>
    <n v="395.93176394011698"/>
    <n v="410.52209921757901"/>
    <n v="483.018127390654"/>
    <n v="512.09829683698297"/>
  </r>
  <r>
    <x v="3"/>
    <x v="2"/>
    <x v="48"/>
    <n v="333.98785969631501"/>
    <n v="322.30417321459799"/>
    <n v="316.51993113494899"/>
    <n v="425.26108033241002"/>
    <n v="443.05687203791501"/>
  </r>
  <r>
    <x v="3"/>
    <x v="2"/>
    <x v="49"/>
    <n v="358.79614170278802"/>
    <n v="322.72945797329101"/>
    <n v="382.09246935201401"/>
    <n v="458.20624663435598"/>
    <m/>
  </r>
  <r>
    <x v="3"/>
    <x v="2"/>
    <x v="50"/>
    <n v="314.14822006472502"/>
    <n v="274.44673539518902"/>
    <m/>
    <m/>
    <m/>
  </r>
  <r>
    <x v="3"/>
    <x v="3"/>
    <x v="51"/>
    <n v="430.982283132021"/>
    <n v="329.58716123105199"/>
    <n v="404.02270081490099"/>
    <n v="480.65579853552299"/>
    <n v="484.15366581415202"/>
  </r>
  <r>
    <x v="3"/>
    <x v="3"/>
    <x v="53"/>
    <n v="311.97753767415401"/>
    <n v="226.718367346939"/>
    <m/>
    <n v="317.618037135279"/>
    <n v="341.07426376440498"/>
  </r>
  <r>
    <x v="3"/>
    <x v="3"/>
    <x v="54"/>
    <n v="460.21689676130899"/>
    <n v="359.46885800426497"/>
    <n v="435.36508042448099"/>
    <n v="529.13087765457601"/>
    <n v="422.25646371976597"/>
  </r>
  <r>
    <x v="3"/>
    <x v="3"/>
    <x v="52"/>
    <n v="456.173873488173"/>
    <n v="401.48152866241998"/>
    <n v="412.38620632828002"/>
    <n v="481.02308870732401"/>
    <n v="874.70144563167798"/>
  </r>
  <r>
    <x v="3"/>
    <x v="3"/>
    <x v="55"/>
    <n v="416.25458715596301"/>
    <m/>
    <m/>
    <m/>
    <m/>
  </r>
  <r>
    <x v="3"/>
    <x v="3"/>
    <x v="56"/>
    <n v="345.10736594718298"/>
    <n v="276.19701552732403"/>
    <n v="376.81664891728798"/>
    <n v="370.65410027205598"/>
    <m/>
  </r>
  <r>
    <x v="3"/>
    <x v="3"/>
    <x v="57"/>
    <n v="389.616051648839"/>
    <n v="357.794510739857"/>
    <n v="336.48640296662501"/>
    <n v="435.77205426623499"/>
    <n v="432.86490939044501"/>
  </r>
  <r>
    <x v="3"/>
    <x v="2"/>
    <x v="39"/>
    <n v="237.044892349977"/>
    <n v="210.151645207439"/>
    <n v="261.34332833583198"/>
    <m/>
    <m/>
  </r>
  <r>
    <x v="3"/>
    <x v="3"/>
    <x v="58"/>
    <n v="461.39669964368898"/>
    <n v="412.28777297417099"/>
    <n v="453.46472426881002"/>
    <n v="505.55492539917998"/>
    <m/>
  </r>
  <r>
    <x v="3"/>
    <x v="3"/>
    <x v="58"/>
    <n v="441.30202080832299"/>
    <n v="396.73360424427102"/>
    <n v="422.80650137740997"/>
    <n v="495.35273644827299"/>
    <n v="336.976827094474"/>
  </r>
  <r>
    <x v="3"/>
    <x v="3"/>
    <x v="58"/>
    <n v="477.45482142857099"/>
    <n v="419.93606281548"/>
    <n v="480.12541743970303"/>
    <n v="503.008895214375"/>
    <m/>
  </r>
  <r>
    <x v="3"/>
    <x v="3"/>
    <x v="58"/>
    <n v="474.94853809173497"/>
    <n v="440.30686079858799"/>
    <n v="451.27587643179498"/>
    <n v="500.90973211741198"/>
    <n v="510.028210526316"/>
  </r>
  <r>
    <x v="3"/>
    <x v="3"/>
    <x v="59"/>
    <n v="480.74696478798"/>
    <n v="444.185567970205"/>
    <n v="477.077711357814"/>
    <n v="508.89736861287298"/>
    <m/>
  </r>
  <r>
    <x v="3"/>
    <x v="3"/>
    <x v="60"/>
    <n v="476.47588387042202"/>
    <n v="400.42439049747901"/>
    <n v="451.20827099807701"/>
    <n v="514.38507666476005"/>
    <n v="427.72760887428097"/>
  </r>
  <r>
    <x v="3"/>
    <x v="3"/>
    <x v="61"/>
    <n v="513.31590247452698"/>
    <n v="460.22077922077898"/>
    <n v="481.61670329670301"/>
    <n v="556.49039826645696"/>
    <n v="485.95198329853901"/>
  </r>
  <r>
    <x v="3"/>
    <x v="3"/>
    <x v="53"/>
    <n v="464.97951270328099"/>
    <n v="396.41017827213199"/>
    <n v="429.42264988897102"/>
    <n v="522.87751511819704"/>
    <m/>
  </r>
  <r>
    <x v="3"/>
    <x v="3"/>
    <x v="62"/>
    <n v="444.38739805759502"/>
    <n v="345.05932779970101"/>
    <n v="479.63867103949798"/>
    <n v="476.43305638790503"/>
    <n v="468.51881188118801"/>
  </r>
  <r>
    <x v="3"/>
    <x v="3"/>
    <x v="58"/>
    <n v="455.13648341995503"/>
    <n v="457.08850591499902"/>
    <n v="405.20845561261899"/>
    <n v="511.95904043578503"/>
    <m/>
  </r>
  <r>
    <x v="3"/>
    <x v="0"/>
    <x v="63"/>
    <n v="388.29641800854398"/>
    <n v="388.50776143790802"/>
    <n v="302.13207547169799"/>
    <n v="504.72854291417201"/>
    <m/>
  </r>
  <r>
    <x v="3"/>
    <x v="0"/>
    <x v="64"/>
    <n v="367.456942530113"/>
    <n v="366.32425421530502"/>
    <n v="342.28777450016401"/>
    <n v="437.27538461538501"/>
    <m/>
  </r>
  <r>
    <x v="3"/>
    <x v="0"/>
    <x v="65"/>
    <m/>
    <m/>
    <m/>
    <m/>
    <m/>
  </r>
  <r>
    <x v="3"/>
    <x v="0"/>
    <x v="66"/>
    <m/>
    <m/>
    <m/>
    <m/>
    <m/>
  </r>
  <r>
    <x v="3"/>
    <x v="0"/>
    <x v="67"/>
    <n v="448.98021828103703"/>
    <n v="451.12047353760403"/>
    <m/>
    <m/>
    <m/>
  </r>
  <r>
    <x v="3"/>
    <x v="0"/>
    <x v="68"/>
    <m/>
    <m/>
    <m/>
    <m/>
    <m/>
  </r>
  <r>
    <x v="3"/>
    <x v="0"/>
    <x v="69"/>
    <n v="334.94076655052299"/>
    <n v="334.94076655052299"/>
    <m/>
    <m/>
    <m/>
  </r>
  <r>
    <x v="3"/>
    <x v="0"/>
    <x v="70"/>
    <n v="328.82252747252699"/>
    <n v="342.06104468219002"/>
    <m/>
    <m/>
    <m/>
  </r>
  <r>
    <x v="3"/>
    <x v="0"/>
    <x v="71"/>
    <n v="397.13566193669101"/>
    <n v="397.25955389174902"/>
    <m/>
    <m/>
    <m/>
  </r>
  <r>
    <x v="3"/>
    <x v="0"/>
    <x v="72"/>
    <n v="262.561535068372"/>
    <n v="261.27830737037903"/>
    <m/>
    <m/>
    <m/>
  </r>
  <r>
    <x v="3"/>
    <x v="0"/>
    <x v="73"/>
    <n v="324.70940460081198"/>
    <n v="309.92207278480998"/>
    <m/>
    <m/>
    <m/>
  </r>
  <r>
    <x v="3"/>
    <x v="0"/>
    <x v="74"/>
    <n v="364.30222956234502"/>
    <n v="361.05584192439898"/>
    <m/>
    <m/>
    <m/>
  </r>
  <r>
    <x v="3"/>
    <x v="0"/>
    <x v="75"/>
    <n v="435.65389082462298"/>
    <n v="428.83995234312903"/>
    <m/>
    <m/>
    <m/>
  </r>
  <r>
    <x v="3"/>
    <x v="0"/>
    <x v="76"/>
    <n v="422.09102211171302"/>
    <n v="407.68138979897299"/>
    <n v="376.69149683766699"/>
    <n v="483.59923201293498"/>
    <m/>
  </r>
  <r>
    <x v="3"/>
    <x v="0"/>
    <x v="77"/>
    <n v="375.24692819659498"/>
    <n v="372.36846597698798"/>
    <n v="399.10561497326199"/>
    <m/>
    <m/>
  </r>
  <r>
    <x v="3"/>
    <x v="2"/>
    <x v="78"/>
    <n v="341.51894633046902"/>
    <n v="356.84319833852499"/>
    <n v="338.37700865265799"/>
    <n v="339.14650205761302"/>
    <m/>
  </r>
  <r>
    <x v="3"/>
    <x v="2"/>
    <x v="79"/>
    <n v="359.91267567198798"/>
    <n v="348.31764315902899"/>
    <n v="317.37223587223599"/>
    <n v="502.14925373134298"/>
    <n v="365.18038528896699"/>
  </r>
  <r>
    <x v="3"/>
    <x v="0"/>
    <x v="80"/>
    <n v="371.22277111818698"/>
    <n v="336.71585109040899"/>
    <n v="321.52305246422901"/>
    <n v="467.71324561403497"/>
    <n v="360.73940949935798"/>
  </r>
  <r>
    <x v="3"/>
    <x v="0"/>
    <x v="81"/>
    <n v="328.54888053324203"/>
    <n v="292.71188026192698"/>
    <n v="338.33366238894399"/>
    <n v="429.323429541596"/>
    <m/>
  </r>
  <r>
    <x v="3"/>
    <x v="0"/>
    <x v="82"/>
    <n v="298.185791427607"/>
    <n v="243.69283690813401"/>
    <n v="337.34127906976698"/>
    <m/>
    <m/>
  </r>
  <r>
    <x v="3"/>
    <x v="0"/>
    <x v="83"/>
    <n v="253.04694167852099"/>
    <n v="247.877225866917"/>
    <m/>
    <m/>
    <m/>
  </r>
  <r>
    <x v="3"/>
    <x v="0"/>
    <x v="84"/>
    <m/>
    <m/>
    <m/>
    <m/>
    <m/>
  </r>
  <r>
    <x v="3"/>
    <x v="0"/>
    <x v="85"/>
    <m/>
    <m/>
    <m/>
    <m/>
    <m/>
  </r>
  <r>
    <x v="3"/>
    <x v="0"/>
    <x v="86"/>
    <n v="249.97245762711901"/>
    <n v="249.97245762711901"/>
    <m/>
    <m/>
    <m/>
  </r>
  <r>
    <x v="3"/>
    <x v="0"/>
    <x v="87"/>
    <n v="238.62799263351701"/>
    <n v="238.62799263351701"/>
    <m/>
    <m/>
    <m/>
  </r>
  <r>
    <x v="3"/>
    <x v="0"/>
    <x v="88"/>
    <m/>
    <m/>
    <m/>
    <m/>
    <m/>
  </r>
  <r>
    <x v="3"/>
    <x v="4"/>
    <x v="89"/>
    <n v="468.903037557983"/>
    <n v="404.11968935586998"/>
    <n v="482.02602558447302"/>
    <n v="519.22227211495294"/>
    <m/>
  </r>
  <r>
    <x v="3"/>
    <x v="4"/>
    <x v="90"/>
    <n v="363.15772903225798"/>
    <n v="303.10183574879198"/>
    <n v="375.57708678174498"/>
    <n v="395.19314641744501"/>
    <n v="431.16501650164997"/>
  </r>
  <r>
    <x v="3"/>
    <x v="4"/>
    <x v="91"/>
    <n v="389.33064616589297"/>
    <n v="354.61668167897699"/>
    <n v="391.34994836488801"/>
    <n v="468.42567353407298"/>
    <n v="339.81515854601702"/>
  </r>
  <r>
    <x v="3"/>
    <x v="4"/>
    <x v="92"/>
    <n v="559.33947554925601"/>
    <n v="512.46531504670997"/>
    <n v="512.32752613240405"/>
    <n v="592.16535007033895"/>
    <n v="600.70199692780295"/>
  </r>
  <r>
    <x v="3"/>
    <x v="4"/>
    <x v="93"/>
    <n v="358.07466000555098"/>
    <n v="320.120954907162"/>
    <n v="380.64783281733702"/>
    <m/>
    <m/>
  </r>
  <r>
    <x v="3"/>
    <x v="4"/>
    <x v="94"/>
    <n v="255.18049327354299"/>
    <n v="274.78137651821902"/>
    <m/>
    <m/>
    <m/>
  </r>
  <r>
    <x v="3"/>
    <x v="4"/>
    <x v="95"/>
    <m/>
    <m/>
    <m/>
    <m/>
    <m/>
  </r>
  <r>
    <x v="3"/>
    <x v="4"/>
    <x v="96"/>
    <n v="320.41593469050298"/>
    <n v="307.39773222852199"/>
    <n v="327.87408474372802"/>
    <n v="332.721136767318"/>
    <m/>
  </r>
  <r>
    <x v="3"/>
    <x v="4"/>
    <x v="97"/>
    <n v="342.66961059815299"/>
    <n v="282.03250380904001"/>
    <n v="359.26054955839101"/>
    <n v="395.36543909348399"/>
    <m/>
  </r>
  <r>
    <x v="3"/>
    <x v="4"/>
    <x v="98"/>
    <n v="384.16815802288801"/>
    <n v="332.35193307342399"/>
    <n v="396.75911316648501"/>
    <n v="421.96754896337001"/>
    <n v="469.230535894843"/>
  </r>
  <r>
    <x v="3"/>
    <x v="4"/>
    <x v="99"/>
    <n v="465.73317609581301"/>
    <n v="395.63384283754698"/>
    <n v="450.70049950049997"/>
    <n v="510.77488778208198"/>
    <n v="515.31457800511498"/>
  </r>
  <r>
    <x v="3"/>
    <x v="4"/>
    <x v="89"/>
    <n v="496.08890832240201"/>
    <n v="419.56770642201798"/>
    <n v="467.16112084063002"/>
    <n v="553.40516990996196"/>
    <m/>
  </r>
  <r>
    <x v="3"/>
    <x v="4"/>
    <x v="100"/>
    <n v="414.32814371257501"/>
    <n v="376.06884513336098"/>
    <n v="379.477370689655"/>
    <n v="482.77945823927797"/>
    <n v="517.77862595419799"/>
  </r>
  <r>
    <x v="3"/>
    <x v="2"/>
    <x v="38"/>
    <n v="456.42763292958301"/>
    <n v="399.28774686769998"/>
    <n v="474.64318276005002"/>
    <n v="533.75128712871299"/>
    <m/>
  </r>
  <r>
    <x v="3"/>
    <x v="2"/>
    <x v="38"/>
    <n v="395.78378097022699"/>
    <n v="356.26314439599901"/>
    <n v="362.02549371633802"/>
    <n v="475.675521821632"/>
    <m/>
  </r>
  <r>
    <x v="3"/>
    <x v="4"/>
    <x v="101"/>
    <n v="255.84851545142399"/>
    <n v="228.398931000972"/>
    <n v="273.123923624111"/>
    <m/>
    <m/>
  </r>
  <r>
    <x v="3"/>
    <x v="4"/>
    <x v="102"/>
    <n v="335.56980392156902"/>
    <n v="291.19723714505"/>
    <n v="381.93504410585399"/>
    <m/>
    <m/>
  </r>
  <r>
    <x v="3"/>
    <x v="4"/>
    <x v="103"/>
    <m/>
    <m/>
    <m/>
    <m/>
    <m/>
  </r>
  <r>
    <x v="3"/>
    <x v="5"/>
    <x v="104"/>
    <m/>
    <m/>
    <m/>
    <m/>
    <m/>
  </r>
  <r>
    <x v="3"/>
    <x v="5"/>
    <x v="105"/>
    <n v="448.152001918005"/>
    <n v="455.96195652173901"/>
    <n v="452.40105078809103"/>
    <m/>
    <m/>
  </r>
  <r>
    <x v="3"/>
    <x v="5"/>
    <x v="106"/>
    <n v="434.19411080976403"/>
    <n v="440.09114448472297"/>
    <m/>
    <m/>
    <m/>
  </r>
  <r>
    <x v="3"/>
    <x v="5"/>
    <x v="107"/>
    <m/>
    <m/>
    <m/>
    <m/>
    <m/>
  </r>
  <r>
    <x v="3"/>
    <x v="5"/>
    <x v="108"/>
    <n v="458.99638714584501"/>
    <n v="462.91350686616101"/>
    <m/>
    <m/>
    <m/>
  </r>
  <r>
    <x v="3"/>
    <x v="5"/>
    <x v="109"/>
    <n v="478.845728285782"/>
    <n v="523.11444618359303"/>
    <n v="210.540736607143"/>
    <m/>
    <m/>
  </r>
  <r>
    <x v="3"/>
    <x v="5"/>
    <x v="110"/>
    <n v="476.82297154899902"/>
    <n v="476.49406896551699"/>
    <m/>
    <m/>
    <m/>
  </r>
  <r>
    <x v="3"/>
    <x v="5"/>
    <x v="111"/>
    <m/>
    <m/>
    <m/>
    <m/>
    <m/>
  </r>
  <r>
    <x v="3"/>
    <x v="5"/>
    <x v="112"/>
    <n v="500.34496411779298"/>
    <n v="504.48085050184898"/>
    <m/>
    <m/>
    <m/>
  </r>
  <r>
    <x v="3"/>
    <x v="5"/>
    <x v="113"/>
    <n v="467.59860788863102"/>
    <n v="463.76847290640399"/>
    <m/>
    <m/>
    <m/>
  </r>
  <r>
    <x v="3"/>
    <x v="5"/>
    <x v="114"/>
    <m/>
    <m/>
    <m/>
    <m/>
    <m/>
  </r>
  <r>
    <x v="3"/>
    <x v="5"/>
    <x v="115"/>
    <n v="320.68998628257901"/>
    <n v="306.15749235473999"/>
    <m/>
    <m/>
    <m/>
  </r>
  <r>
    <x v="3"/>
    <x v="5"/>
    <x v="106"/>
    <m/>
    <m/>
    <m/>
    <m/>
    <m/>
  </r>
  <r>
    <x v="3"/>
    <x v="5"/>
    <x v="106"/>
    <m/>
    <m/>
    <m/>
    <m/>
    <m/>
  </r>
  <r>
    <x v="3"/>
    <x v="5"/>
    <x v="117"/>
    <m/>
    <m/>
    <m/>
    <m/>
    <m/>
  </r>
  <r>
    <x v="3"/>
    <x v="6"/>
    <x v="118"/>
    <n v="413.41356826826097"/>
    <n v="331.36380424746102"/>
    <n v="380.847859922179"/>
    <n v="475.23784143904101"/>
    <n v="393.67830188679198"/>
  </r>
  <r>
    <x v="3"/>
    <x v="6"/>
    <x v="119"/>
    <n v="429.16023445231002"/>
    <n v="337.24475524475503"/>
    <n v="438.78772465242503"/>
    <n v="488.81495257578598"/>
    <m/>
  </r>
  <r>
    <x v="3"/>
    <x v="6"/>
    <x v="120"/>
    <n v="532.80090643066205"/>
    <n v="489.52627075132602"/>
    <n v="448.99296155928499"/>
    <n v="545.17625963779801"/>
    <n v="588.50624826437104"/>
  </r>
  <r>
    <x v="3"/>
    <x v="6"/>
    <x v="121"/>
    <n v="415.014407814408"/>
    <n v="368.89540566959897"/>
    <n v="334.03619611714402"/>
    <n v="429.20324563911902"/>
    <n v="531.78459637561798"/>
  </r>
  <r>
    <x v="3"/>
    <x v="6"/>
    <x v="122"/>
    <n v="412.61196935709103"/>
    <n v="323.68810260141902"/>
    <n v="370.31642294713203"/>
    <n v="450.17427581190401"/>
    <n v="531.58364591147802"/>
  </r>
  <r>
    <x v="3"/>
    <x v="4"/>
    <x v="89"/>
    <n v="403.311842105263"/>
    <m/>
    <m/>
    <m/>
    <m/>
  </r>
  <r>
    <x v="3"/>
    <x v="6"/>
    <x v="119"/>
    <n v="491.34085840426002"/>
    <n v="407.01892897589403"/>
    <n v="458.85368443406202"/>
    <n v="548.42417288200397"/>
    <n v="615.25521669341902"/>
  </r>
  <r>
    <x v="3"/>
    <x v="6"/>
    <x v="119"/>
    <n v="455.96425024826198"/>
    <n v="367.028532141629"/>
    <n v="437.27225471085097"/>
    <n v="496.33282019704399"/>
    <n v="677.67784431137704"/>
  </r>
  <r>
    <x v="3"/>
    <x v="6"/>
    <x v="120"/>
    <n v="506.07708083426797"/>
    <n v="412.00017179178798"/>
    <n v="458.00014740566002"/>
    <n v="546.24680114897501"/>
    <n v="578.77439024390196"/>
  </r>
  <r>
    <x v="3"/>
    <x v="6"/>
    <x v="121"/>
    <n v="454.90461951547002"/>
    <n v="442.88107703814501"/>
    <n v="400.90438561833298"/>
    <n v="473.51720901126401"/>
    <n v="674.64859002169203"/>
  </r>
  <r>
    <x v="3"/>
    <x v="6"/>
    <x v="121"/>
    <n v="480.50544431573701"/>
    <n v="469.773941685983"/>
    <n v="434.75645661157"/>
    <n v="480.17711524062298"/>
    <n v="558.63270622286495"/>
  </r>
  <r>
    <x v="3"/>
    <x v="6"/>
    <x v="123"/>
    <n v="480.500614868642"/>
    <m/>
    <n v="493.15467625899299"/>
    <n v="448.958984375"/>
    <n v="724.09989909182605"/>
  </r>
  <r>
    <x v="3"/>
    <x v="6"/>
    <x v="123"/>
    <n v="253.240928882438"/>
    <m/>
    <m/>
    <m/>
    <m/>
  </r>
  <r>
    <x v="3"/>
    <x v="6"/>
    <x v="122"/>
    <n v="403.44943516200999"/>
    <n v="374.110471204188"/>
    <n v="407.37407318823301"/>
    <n v="446.819378261856"/>
    <m/>
  </r>
  <r>
    <x v="3"/>
    <x v="7"/>
    <x v="124"/>
    <m/>
    <m/>
    <m/>
    <m/>
    <m/>
  </r>
  <r>
    <x v="3"/>
    <x v="7"/>
    <x v="125"/>
    <n v="260.905809556549"/>
    <n v="273.19771485345302"/>
    <n v="244.61820851688699"/>
    <m/>
    <m/>
  </r>
  <r>
    <x v="3"/>
    <x v="7"/>
    <x v="126"/>
    <n v="286.98088937890498"/>
    <n v="266.53587786259499"/>
    <n v="340.121693121693"/>
    <m/>
    <m/>
  </r>
  <r>
    <x v="3"/>
    <x v="7"/>
    <x v="127"/>
    <m/>
    <m/>
    <m/>
    <m/>
    <m/>
  </r>
  <r>
    <x v="3"/>
    <x v="7"/>
    <x v="128"/>
    <m/>
    <m/>
    <m/>
    <m/>
    <m/>
  </r>
  <r>
    <x v="3"/>
    <x v="7"/>
    <x v="129"/>
    <n v="247.26173285198601"/>
    <m/>
    <m/>
    <m/>
    <m/>
  </r>
  <r>
    <x v="3"/>
    <x v="7"/>
    <x v="130"/>
    <n v="404.88291746641102"/>
    <m/>
    <m/>
    <m/>
    <m/>
  </r>
  <r>
    <x v="3"/>
    <x v="7"/>
    <x v="131"/>
    <n v="329.28524590163897"/>
    <n v="331.06165703275502"/>
    <m/>
    <m/>
    <m/>
  </r>
  <r>
    <x v="3"/>
    <x v="7"/>
    <x v="132"/>
    <m/>
    <m/>
    <m/>
    <m/>
    <m/>
  </r>
  <r>
    <x v="3"/>
    <x v="7"/>
    <x v="133"/>
    <n v="290.46968590211799"/>
    <n v="194.631756756757"/>
    <n v="358.469604863222"/>
    <m/>
    <m/>
  </r>
  <r>
    <x v="3"/>
    <x v="7"/>
    <x v="134"/>
    <m/>
    <m/>
    <m/>
    <m/>
    <m/>
  </r>
  <r>
    <x v="3"/>
    <x v="7"/>
    <x v="135"/>
    <n v="256.50062266500601"/>
    <m/>
    <m/>
    <m/>
    <m/>
  </r>
  <r>
    <x v="3"/>
    <x v="7"/>
    <x v="136"/>
    <m/>
    <m/>
    <m/>
    <m/>
    <m/>
  </r>
  <r>
    <x v="3"/>
    <x v="8"/>
    <x v="138"/>
    <n v="388.59373447282098"/>
    <n v="391.04557445136697"/>
    <n v="356.45422781271799"/>
    <m/>
    <m/>
  </r>
  <r>
    <x v="3"/>
    <x v="8"/>
    <x v="139"/>
    <m/>
    <m/>
    <m/>
    <m/>
    <m/>
  </r>
  <r>
    <x v="3"/>
    <x v="8"/>
    <x v="140"/>
    <m/>
    <m/>
    <m/>
    <m/>
    <m/>
  </r>
  <r>
    <x v="3"/>
    <x v="8"/>
    <x v="141"/>
    <n v="336.35431791643401"/>
    <n v="340.37211089436698"/>
    <n v="311.53004694835698"/>
    <n v="313.13384615384598"/>
    <m/>
  </r>
  <r>
    <x v="3"/>
    <x v="8"/>
    <x v="142"/>
    <n v="224.65212332751599"/>
    <n v="246.59612277867501"/>
    <m/>
    <m/>
    <m/>
  </r>
  <r>
    <x v="3"/>
    <x v="8"/>
    <x v="143"/>
    <n v="321.35529705675702"/>
    <n v="324.97577985109803"/>
    <n v="289.86876247505"/>
    <m/>
    <m/>
  </r>
  <r>
    <x v="3"/>
    <x v="8"/>
    <x v="141"/>
    <n v="230.48337489609301"/>
    <n v="264.63213851761799"/>
    <n v="156.059333333333"/>
    <m/>
    <m/>
  </r>
  <r>
    <x v="3"/>
    <x v="8"/>
    <x v="144"/>
    <n v="198.46069344318599"/>
    <n v="201.97421203438401"/>
    <m/>
    <m/>
    <m/>
  </r>
  <r>
    <x v="3"/>
    <x v="8"/>
    <x v="144"/>
    <m/>
    <m/>
    <m/>
    <m/>
    <m/>
  </r>
  <r>
    <x v="3"/>
    <x v="8"/>
    <x v="145"/>
    <n v="133.796147672552"/>
    <n v="133.796147672552"/>
    <m/>
    <m/>
    <m/>
  </r>
  <r>
    <x v="3"/>
    <x v="8"/>
    <x v="146"/>
    <m/>
    <m/>
    <m/>
    <m/>
    <m/>
  </r>
  <r>
    <x v="3"/>
    <x v="8"/>
    <x v="147"/>
    <n v="336.691358024691"/>
    <n v="336.691358024691"/>
    <m/>
    <m/>
    <m/>
  </r>
  <r>
    <x v="3"/>
    <x v="8"/>
    <x v="142"/>
    <n v="431.64021067925898"/>
    <n v="437.48360044726098"/>
    <m/>
    <m/>
    <m/>
  </r>
  <r>
    <x v="3"/>
    <x v="8"/>
    <x v="142"/>
    <n v="391.70047073270598"/>
    <n v="399.43955674949598"/>
    <n v="353.88253968254003"/>
    <m/>
    <m/>
  </r>
  <r>
    <x v="3"/>
    <x v="8"/>
    <x v="148"/>
    <m/>
    <m/>
    <m/>
    <m/>
    <m/>
  </r>
  <r>
    <x v="3"/>
    <x v="8"/>
    <x v="149"/>
    <n v="303.98333333333301"/>
    <n v="295.08936550491501"/>
    <m/>
    <m/>
    <m/>
  </r>
  <r>
    <x v="3"/>
    <x v="8"/>
    <x v="150"/>
    <n v="354.391408386509"/>
    <n v="358.03408558226698"/>
    <n v="339.01494107744099"/>
    <m/>
    <m/>
  </r>
  <r>
    <x v="3"/>
    <x v="8"/>
    <x v="151"/>
    <n v="316.37186511304901"/>
    <n v="317.21107238388601"/>
    <m/>
    <m/>
    <m/>
  </r>
  <r>
    <x v="3"/>
    <x v="8"/>
    <x v="138"/>
    <n v="227.87377092745101"/>
    <n v="230.087529570801"/>
    <n v="219.72636815920399"/>
    <m/>
    <m/>
  </r>
  <r>
    <x v="3"/>
    <x v="8"/>
    <x v="152"/>
    <n v="356.77891061452499"/>
    <n v="356.54600158353099"/>
    <n v="284.763909774436"/>
    <m/>
    <m/>
  </r>
  <r>
    <x v="3"/>
    <x v="8"/>
    <x v="153"/>
    <n v="343.91133501259401"/>
    <n v="342.307879468463"/>
    <n v="378.309153713299"/>
    <m/>
    <m/>
  </r>
  <r>
    <x v="3"/>
    <x v="7"/>
    <x v="154"/>
    <n v="364.80744680851097"/>
    <m/>
    <m/>
    <m/>
    <m/>
  </r>
  <r>
    <x v="3"/>
    <x v="7"/>
    <x v="155"/>
    <m/>
    <m/>
    <m/>
    <m/>
    <m/>
  </r>
  <r>
    <x v="3"/>
    <x v="7"/>
    <x v="156"/>
    <n v="375.36550010354102"/>
    <n v="367.00537923614797"/>
    <n v="379.66044776119401"/>
    <m/>
    <m/>
  </r>
  <r>
    <x v="3"/>
    <x v="7"/>
    <x v="157"/>
    <m/>
    <m/>
    <m/>
    <m/>
    <m/>
  </r>
  <r>
    <x v="3"/>
    <x v="7"/>
    <x v="154"/>
    <n v="266.36288659793797"/>
    <n v="265.09175257731999"/>
    <m/>
    <m/>
    <m/>
  </r>
  <r>
    <x v="3"/>
    <x v="7"/>
    <x v="154"/>
    <n v="362.96715328467201"/>
    <n v="318.02195389681702"/>
    <m/>
    <m/>
    <m/>
  </r>
  <r>
    <x v="3"/>
    <x v="7"/>
    <x v="155"/>
    <m/>
    <m/>
    <m/>
    <m/>
    <m/>
  </r>
  <r>
    <x v="3"/>
    <x v="7"/>
    <x v="158"/>
    <m/>
    <m/>
    <m/>
    <m/>
    <m/>
  </r>
  <r>
    <x v="3"/>
    <x v="7"/>
    <x v="159"/>
    <m/>
    <m/>
    <m/>
    <m/>
    <m/>
  </r>
  <r>
    <x v="3"/>
    <x v="8"/>
    <x v="160"/>
    <n v="295.912127388535"/>
    <n v="298.06373567812398"/>
    <n v="241.75714285714301"/>
    <n v="305.74498327759198"/>
    <m/>
  </r>
  <r>
    <x v="3"/>
    <x v="8"/>
    <x v="161"/>
    <n v="128.41656516443399"/>
    <n v="130.01382289416799"/>
    <m/>
    <m/>
    <m/>
  </r>
  <r>
    <x v="3"/>
    <x v="8"/>
    <x v="162"/>
    <n v="219.216921692169"/>
    <n v="233.75725593667499"/>
    <m/>
    <m/>
    <m/>
  </r>
  <r>
    <x v="3"/>
    <x v="8"/>
    <x v="163"/>
    <n v="370.87338973683097"/>
    <n v="364.38380654596801"/>
    <n v="374.816650390625"/>
    <n v="435.90843749999999"/>
    <m/>
  </r>
  <r>
    <x v="3"/>
    <x v="8"/>
    <x v="164"/>
    <n v="411.498989156405"/>
    <n v="415.023370233702"/>
    <m/>
    <n v="428.19390243902399"/>
    <m/>
  </r>
  <r>
    <x v="3"/>
    <x v="8"/>
    <x v="143"/>
    <n v="334.10076670317602"/>
    <m/>
    <n v="322.29590017825302"/>
    <m/>
    <m/>
  </r>
  <r>
    <x v="3"/>
    <x v="8"/>
    <x v="165"/>
    <n v="371.88030144995702"/>
    <n v="378.16497836191701"/>
    <n v="239.243017656501"/>
    <n v="393.18451121455797"/>
    <m/>
  </r>
  <r>
    <x v="3"/>
    <x v="8"/>
    <x v="166"/>
    <n v="330.01804180961102"/>
    <n v="331.76196417894897"/>
    <n v="231.53655264922901"/>
    <n v="473.19389587073601"/>
    <m/>
  </r>
  <r>
    <x v="3"/>
    <x v="8"/>
    <x v="160"/>
    <m/>
    <m/>
    <m/>
    <m/>
    <m/>
  </r>
  <r>
    <x v="3"/>
    <x v="8"/>
    <x v="161"/>
    <n v="238.01714915040901"/>
    <n v="238.01714915040901"/>
    <m/>
    <m/>
    <m/>
  </r>
  <r>
    <x v="3"/>
    <x v="8"/>
    <x v="167"/>
    <n v="233.76167280503699"/>
    <n v="231.055504526965"/>
    <n v="250.96629213483101"/>
    <m/>
    <m/>
  </r>
  <r>
    <x v="3"/>
    <x v="8"/>
    <x v="168"/>
    <n v="147.91006711409401"/>
    <n v="152.898059167138"/>
    <n v="107.37212863706"/>
    <m/>
    <m/>
  </r>
  <r>
    <x v="3"/>
    <x v="8"/>
    <x v="169"/>
    <n v="139.04439592430899"/>
    <n v="150.34377682403399"/>
    <m/>
    <m/>
    <m/>
  </r>
  <r>
    <x v="3"/>
    <x v="8"/>
    <x v="170"/>
    <n v="182.169363477476"/>
    <n v="189.59674545670501"/>
    <m/>
    <m/>
    <m/>
  </r>
  <r>
    <x v="3"/>
    <x v="8"/>
    <x v="161"/>
    <n v="177.64410735122499"/>
    <n v="177.64410735122499"/>
    <m/>
    <m/>
    <m/>
  </r>
  <r>
    <x v="3"/>
    <x v="8"/>
    <x v="171"/>
    <n v="223.67338709677401"/>
    <n v="223.67338709677401"/>
    <m/>
    <m/>
    <m/>
  </r>
  <r>
    <x v="3"/>
    <x v="8"/>
    <x v="172"/>
    <m/>
    <m/>
    <m/>
    <m/>
    <m/>
  </r>
  <r>
    <x v="3"/>
    <x v="8"/>
    <x v="172"/>
    <n v="84.526926263463096"/>
    <n v="69.054187192118206"/>
    <m/>
    <m/>
    <m/>
  </r>
  <r>
    <x v="3"/>
    <x v="8"/>
    <x v="173"/>
    <m/>
    <m/>
    <m/>
    <m/>
    <m/>
  </r>
  <r>
    <x v="3"/>
    <x v="8"/>
    <x v="174"/>
    <m/>
    <m/>
    <m/>
    <m/>
    <m/>
  </r>
  <r>
    <x v="3"/>
    <x v="9"/>
    <x v="175"/>
    <n v="77.325811001410401"/>
    <n v="77.325811001410401"/>
    <m/>
    <m/>
    <m/>
  </r>
  <r>
    <x v="3"/>
    <x v="9"/>
    <x v="176"/>
    <m/>
    <m/>
    <m/>
    <m/>
    <m/>
  </r>
  <r>
    <x v="3"/>
    <x v="9"/>
    <x v="178"/>
    <m/>
    <m/>
    <m/>
    <m/>
    <m/>
  </r>
  <r>
    <x v="3"/>
    <x v="9"/>
    <x v="178"/>
    <m/>
    <m/>
    <m/>
    <m/>
    <m/>
  </r>
  <r>
    <x v="3"/>
    <x v="9"/>
    <x v="219"/>
    <m/>
    <m/>
    <m/>
    <m/>
    <m/>
  </r>
  <r>
    <x v="3"/>
    <x v="9"/>
    <x v="179"/>
    <n v="192.47939560439599"/>
    <n v="192.47939560439599"/>
    <m/>
    <m/>
    <m/>
  </r>
  <r>
    <x v="3"/>
    <x v="9"/>
    <x v="180"/>
    <n v="412.94297976701398"/>
    <n v="422.10961538461498"/>
    <m/>
    <m/>
    <m/>
  </r>
  <r>
    <x v="3"/>
    <x v="9"/>
    <x v="175"/>
    <n v="233.54512635379101"/>
    <m/>
    <m/>
    <m/>
    <m/>
  </r>
  <r>
    <x v="3"/>
    <x v="9"/>
    <x v="175"/>
    <m/>
    <m/>
    <m/>
    <m/>
    <m/>
  </r>
  <r>
    <x v="3"/>
    <x v="9"/>
    <x v="181"/>
    <m/>
    <m/>
    <m/>
    <m/>
    <m/>
  </r>
  <r>
    <x v="3"/>
    <x v="9"/>
    <x v="182"/>
    <n v="114.350391549809"/>
    <n v="117.65458783640599"/>
    <n v="105.342028985507"/>
    <m/>
    <m/>
  </r>
  <r>
    <x v="3"/>
    <x v="9"/>
    <x v="182"/>
    <m/>
    <m/>
    <m/>
    <m/>
    <m/>
  </r>
  <r>
    <x v="3"/>
    <x v="9"/>
    <x v="183"/>
    <m/>
    <m/>
    <m/>
    <m/>
    <m/>
  </r>
  <r>
    <x v="3"/>
    <x v="9"/>
    <x v="185"/>
    <m/>
    <m/>
    <m/>
    <m/>
    <m/>
  </r>
  <r>
    <x v="3"/>
    <x v="9"/>
    <x v="186"/>
    <n v="328.60295395308401"/>
    <n v="328.60295395308401"/>
    <m/>
    <m/>
    <m/>
  </r>
  <r>
    <x v="3"/>
    <x v="9"/>
    <x v="187"/>
    <n v="282.73405327573801"/>
    <n v="294.63186290066602"/>
    <n v="166.12441679626701"/>
    <m/>
    <m/>
  </r>
  <r>
    <x v="3"/>
    <x v="8"/>
    <x v="188"/>
    <m/>
    <m/>
    <m/>
    <m/>
    <m/>
  </r>
  <r>
    <x v="3"/>
    <x v="8"/>
    <x v="139"/>
    <m/>
    <m/>
    <m/>
    <m/>
    <m/>
  </r>
  <r>
    <x v="3"/>
    <x v="9"/>
    <x v="234"/>
    <m/>
    <m/>
    <m/>
    <m/>
    <m/>
  </r>
  <r>
    <x v="3"/>
    <x v="10"/>
    <x v="189"/>
    <n v="290.758547008547"/>
    <n v="238.137106918239"/>
    <n v="266.80790960451998"/>
    <m/>
    <m/>
  </r>
  <r>
    <x v="3"/>
    <x v="11"/>
    <x v="190"/>
    <m/>
    <m/>
    <m/>
    <m/>
    <m/>
  </r>
  <r>
    <x v="3"/>
    <x v="11"/>
    <x v="191"/>
    <m/>
    <m/>
    <m/>
    <m/>
    <m/>
  </r>
  <r>
    <x v="3"/>
    <x v="11"/>
    <x v="221"/>
    <m/>
    <m/>
    <m/>
    <m/>
    <m/>
  </r>
  <r>
    <x v="3"/>
    <x v="11"/>
    <x v="230"/>
    <m/>
    <m/>
    <m/>
    <m/>
    <m/>
  </r>
  <r>
    <x v="3"/>
    <x v="12"/>
    <x v="194"/>
    <m/>
    <m/>
    <m/>
    <m/>
    <m/>
  </r>
  <r>
    <x v="3"/>
    <x v="12"/>
    <x v="235"/>
    <m/>
    <m/>
    <m/>
    <m/>
    <m/>
  </r>
  <r>
    <x v="3"/>
    <x v="12"/>
    <x v="195"/>
    <n v="188.94523809523801"/>
    <n v="179.37182806835801"/>
    <m/>
    <m/>
    <m/>
  </r>
  <r>
    <x v="3"/>
    <x v="12"/>
    <x v="222"/>
    <m/>
    <m/>
    <m/>
    <m/>
    <m/>
  </r>
  <r>
    <x v="3"/>
    <x v="12"/>
    <x v="197"/>
    <m/>
    <m/>
    <m/>
    <m/>
    <m/>
  </r>
  <r>
    <x v="3"/>
    <x v="12"/>
    <x v="198"/>
    <m/>
    <m/>
    <m/>
    <m/>
    <m/>
  </r>
  <r>
    <x v="3"/>
    <x v="12"/>
    <x v="199"/>
    <m/>
    <m/>
    <m/>
    <m/>
    <m/>
  </r>
  <r>
    <x v="3"/>
    <x v="12"/>
    <x v="202"/>
    <m/>
    <m/>
    <m/>
    <m/>
    <m/>
  </r>
  <r>
    <x v="3"/>
    <x v="12"/>
    <x v="224"/>
    <m/>
    <m/>
    <m/>
    <m/>
    <m/>
  </r>
  <r>
    <x v="3"/>
    <x v="12"/>
    <x v="204"/>
    <m/>
    <m/>
    <m/>
    <m/>
    <m/>
  </r>
  <r>
    <x v="3"/>
    <x v="11"/>
    <x v="236"/>
    <m/>
    <m/>
    <m/>
    <m/>
    <m/>
  </r>
  <r>
    <x v="3"/>
    <x v="11"/>
    <x v="205"/>
    <m/>
    <m/>
    <m/>
    <m/>
    <m/>
  </r>
  <r>
    <x v="3"/>
    <x v="11"/>
    <x v="206"/>
    <n v="288.01711026615999"/>
    <m/>
    <m/>
    <m/>
    <m/>
  </r>
  <r>
    <x v="3"/>
    <x v="11"/>
    <x v="207"/>
    <m/>
    <m/>
    <m/>
    <m/>
    <m/>
  </r>
  <r>
    <x v="3"/>
    <x v="11"/>
    <x v="237"/>
    <m/>
    <m/>
    <m/>
    <m/>
    <m/>
  </r>
  <r>
    <x v="3"/>
    <x v="13"/>
    <x v="209"/>
    <m/>
    <m/>
    <m/>
    <m/>
    <m/>
  </r>
  <r>
    <x v="3"/>
    <x v="13"/>
    <x v="209"/>
    <m/>
    <m/>
    <m/>
    <m/>
    <m/>
  </r>
  <r>
    <x v="3"/>
    <x v="13"/>
    <x v="210"/>
    <m/>
    <m/>
    <m/>
    <m/>
    <m/>
  </r>
  <r>
    <x v="3"/>
    <x v="13"/>
    <x v="228"/>
    <m/>
    <m/>
    <m/>
    <m/>
    <m/>
  </r>
  <r>
    <x v="3"/>
    <x v="14"/>
    <x v="233"/>
    <m/>
    <m/>
    <m/>
    <m/>
    <m/>
  </r>
  <r>
    <x v="4"/>
    <x v="0"/>
    <x v="0"/>
    <n v="347.95081489256199"/>
    <n v="380.32714173139698"/>
    <n v="318.28723158623899"/>
    <n v="422.59424657534203"/>
    <m/>
  </r>
  <r>
    <x v="4"/>
    <x v="0"/>
    <x v="1"/>
    <n v="445.52626889608302"/>
    <n v="439.37930014785599"/>
    <n v="320.53946510110899"/>
    <n v="470.755141565987"/>
    <n v="488.08358208955201"/>
  </r>
  <r>
    <x v="4"/>
    <x v="0"/>
    <x v="2"/>
    <n v="387.07719911978802"/>
    <n v="359.27697813740002"/>
    <n v="345.78128424282301"/>
    <n v="438.57489224137902"/>
    <n v="380.49908088235298"/>
  </r>
  <r>
    <x v="4"/>
    <x v="0"/>
    <x v="3"/>
    <n v="459.151196013289"/>
    <n v="465.280826654733"/>
    <n v="406.23724060572101"/>
    <n v="448.61965931304098"/>
    <m/>
  </r>
  <r>
    <x v="4"/>
    <x v="0"/>
    <x v="4"/>
    <n v="468.98225984541801"/>
    <n v="470.26926773962998"/>
    <n v="398.28197750457798"/>
    <n v="477.09213434452897"/>
    <m/>
  </r>
  <r>
    <x v="4"/>
    <x v="0"/>
    <x v="5"/>
    <n v="347.27451090622901"/>
    <n v="345.07516339869301"/>
    <n v="345.30688411478798"/>
    <n v="358.55533980582499"/>
    <m/>
  </r>
  <r>
    <x v="4"/>
    <x v="0"/>
    <x v="6"/>
    <n v="393.92408376963402"/>
    <n v="394.92833757730102"/>
    <n v="375.54548896376798"/>
    <n v="447.82904064272202"/>
    <n v="415.64199655765901"/>
  </r>
  <r>
    <x v="4"/>
    <x v="0"/>
    <x v="7"/>
    <n v="313.78964649228402"/>
    <n v="291.71186076493302"/>
    <n v="321.36638138862099"/>
    <n v="391.95522388059698"/>
    <n v="316.22134387351798"/>
  </r>
  <r>
    <x v="4"/>
    <x v="0"/>
    <x v="8"/>
    <n v="385.53186254900402"/>
    <n v="388.84055286406402"/>
    <n v="354.67720968022797"/>
    <n v="487.82019758507101"/>
    <m/>
  </r>
  <r>
    <x v="4"/>
    <x v="0"/>
    <x v="9"/>
    <n v="433.45458272715302"/>
    <n v="456.17573729142401"/>
    <n v="402.14879778584998"/>
    <n v="427.617759912297"/>
    <m/>
  </r>
  <r>
    <x v="4"/>
    <x v="0"/>
    <x v="10"/>
    <n v="393.41576128932599"/>
    <n v="403.36522608043998"/>
    <n v="377.45278891724399"/>
    <n v="422.02795980777603"/>
    <m/>
  </r>
  <r>
    <x v="4"/>
    <x v="0"/>
    <x v="11"/>
    <n v="318.54125014586299"/>
    <n v="325.87392154607198"/>
    <n v="299.69842945756898"/>
    <n v="332.98844884488398"/>
    <m/>
  </r>
  <r>
    <x v="4"/>
    <x v="0"/>
    <x v="214"/>
    <m/>
    <m/>
    <m/>
    <m/>
    <m/>
  </r>
  <r>
    <x v="4"/>
    <x v="0"/>
    <x v="12"/>
    <n v="219.37231730508"/>
    <n v="215.95568792677599"/>
    <m/>
    <m/>
    <m/>
  </r>
  <r>
    <x v="4"/>
    <x v="0"/>
    <x v="13"/>
    <n v="281.00420521446603"/>
    <n v="280.90120439867297"/>
    <m/>
    <m/>
    <m/>
  </r>
  <r>
    <x v="4"/>
    <x v="0"/>
    <x v="14"/>
    <n v="240.982840800763"/>
    <n v="241.315857188807"/>
    <m/>
    <m/>
    <m/>
  </r>
  <r>
    <x v="4"/>
    <x v="0"/>
    <x v="15"/>
    <m/>
    <m/>
    <m/>
    <m/>
    <m/>
  </r>
  <r>
    <x v="4"/>
    <x v="0"/>
    <x v="16"/>
    <m/>
    <m/>
    <m/>
    <m/>
    <m/>
  </r>
  <r>
    <x v="4"/>
    <x v="0"/>
    <x v="17"/>
    <n v="280.30086410054997"/>
    <n v="280.30086410054997"/>
    <m/>
    <m/>
    <m/>
  </r>
  <r>
    <x v="4"/>
    <x v="1"/>
    <x v="18"/>
    <n v="241.962543554007"/>
    <n v="195.83732057416299"/>
    <m/>
    <m/>
    <m/>
  </r>
  <r>
    <x v="4"/>
    <x v="1"/>
    <x v="19"/>
    <n v="359.45941653923097"/>
    <n v="321.15311187476101"/>
    <n v="393.08650793650799"/>
    <n v="391.53484453974602"/>
    <m/>
  </r>
  <r>
    <x v="4"/>
    <x v="1"/>
    <x v="20"/>
    <n v="343.14235145385601"/>
    <n v="341.53066132264502"/>
    <n v="321.70465741155402"/>
    <n v="448.26554267650198"/>
    <m/>
  </r>
  <r>
    <x v="4"/>
    <x v="1"/>
    <x v="21"/>
    <n v="300.56838095238101"/>
    <n v="274.105090311987"/>
    <n v="316.40444444444398"/>
    <m/>
    <m/>
  </r>
  <r>
    <x v="4"/>
    <x v="1"/>
    <x v="22"/>
    <n v="319.66112469437701"/>
    <n v="269.20746432491802"/>
    <m/>
    <n v="340.598507462687"/>
    <m/>
  </r>
  <r>
    <x v="4"/>
    <x v="1"/>
    <x v="23"/>
    <m/>
    <m/>
    <m/>
    <m/>
    <m/>
  </r>
  <r>
    <x v="4"/>
    <x v="1"/>
    <x v="24"/>
    <n v="247.63514902363801"/>
    <m/>
    <n v="246.41362530413599"/>
    <m/>
    <m/>
  </r>
  <r>
    <x v="4"/>
    <x v="1"/>
    <x v="25"/>
    <n v="310.80233683628302"/>
    <n v="289.80477721635299"/>
    <n v="290.55807144251401"/>
    <n v="347.10062621463999"/>
    <m/>
  </r>
  <r>
    <x v="4"/>
    <x v="1"/>
    <x v="26"/>
    <n v="336.683932271201"/>
    <n v="316.22076171216702"/>
    <n v="345.84800249687902"/>
    <n v="336.77743973788898"/>
    <n v="493.112627986348"/>
  </r>
  <r>
    <x v="4"/>
    <x v="1"/>
    <x v="26"/>
    <n v="329.23481936971598"/>
    <n v="315.00571112748702"/>
    <n v="333.30107671601598"/>
    <n v="339.52316602316603"/>
    <m/>
  </r>
  <r>
    <x v="4"/>
    <x v="1"/>
    <x v="27"/>
    <m/>
    <m/>
    <m/>
    <m/>
    <m/>
  </r>
  <r>
    <x v="4"/>
    <x v="1"/>
    <x v="28"/>
    <n v="281.69867549668902"/>
    <m/>
    <m/>
    <m/>
    <m/>
  </r>
  <r>
    <x v="4"/>
    <x v="1"/>
    <x v="29"/>
    <n v="347.20509708737899"/>
    <n v="331.36596385542202"/>
    <m/>
    <m/>
    <m/>
  </r>
  <r>
    <x v="4"/>
    <x v="1"/>
    <x v="30"/>
    <n v="353.01326455416398"/>
    <n v="304.01010101010098"/>
    <m/>
    <m/>
    <m/>
  </r>
  <r>
    <x v="4"/>
    <x v="1"/>
    <x v="216"/>
    <m/>
    <m/>
    <m/>
    <m/>
    <m/>
  </r>
  <r>
    <x v="4"/>
    <x v="2"/>
    <x v="32"/>
    <n v="414.75425869360902"/>
    <n v="399.13036956225301"/>
    <n v="341.57410584664098"/>
    <n v="454.11549525101799"/>
    <n v="335.96774193548401"/>
  </r>
  <r>
    <x v="4"/>
    <x v="2"/>
    <x v="33"/>
    <n v="468.64897052886602"/>
    <n v="414.34752112227"/>
    <n v="437.35788939624598"/>
    <n v="516.38408355398599"/>
    <m/>
  </r>
  <r>
    <x v="4"/>
    <x v="2"/>
    <x v="34"/>
    <n v="448.29657170160698"/>
    <n v="419.57334109429598"/>
    <n v="426.12847790507402"/>
    <n v="471.03009390202499"/>
    <m/>
  </r>
  <r>
    <x v="4"/>
    <x v="2"/>
    <x v="35"/>
    <n v="415.45874125874099"/>
    <n v="413.82732606873401"/>
    <n v="376.22788896062002"/>
    <n v="429.10221220811098"/>
    <m/>
  </r>
  <r>
    <x v="4"/>
    <x v="2"/>
    <x v="36"/>
    <n v="303.70340136054398"/>
    <n v="246.86994727592301"/>
    <n v="257.44063324538303"/>
    <n v="346.84154393092899"/>
    <m/>
  </r>
  <r>
    <x v="4"/>
    <x v="2"/>
    <x v="33"/>
    <m/>
    <m/>
    <m/>
    <m/>
    <m/>
  </r>
  <r>
    <x v="4"/>
    <x v="2"/>
    <x v="37"/>
    <n v="305.08772935779803"/>
    <n v="315.94509803921602"/>
    <n v="267.46685696162399"/>
    <n v="337.007965242578"/>
    <m/>
  </r>
  <r>
    <x v="4"/>
    <x v="2"/>
    <x v="38"/>
    <n v="313.42387249915203"/>
    <n v="272.53421787709499"/>
    <n v="320.80722891566302"/>
    <n v="389.73508005822401"/>
    <m/>
  </r>
  <r>
    <x v="4"/>
    <x v="2"/>
    <x v="39"/>
    <n v="332.17856590116298"/>
    <n v="328.52737639615702"/>
    <n v="289.97938837562901"/>
    <n v="391.00520167511598"/>
    <n v="466.92609853528597"/>
  </r>
  <r>
    <x v="4"/>
    <x v="2"/>
    <x v="40"/>
    <n v="351.99080987937998"/>
    <n v="333.71716987164803"/>
    <n v="343.90892988929897"/>
    <n v="389.17817205904299"/>
    <n v="387.95881383854999"/>
  </r>
  <r>
    <x v="4"/>
    <x v="2"/>
    <x v="40"/>
    <n v="320.49692503176601"/>
    <n v="316.54484236302397"/>
    <n v="289.83400992332002"/>
    <n v="357.12136456531999"/>
    <m/>
  </r>
  <r>
    <x v="4"/>
    <x v="2"/>
    <x v="41"/>
    <n v="278.58678343948998"/>
    <n v="206.86138613861399"/>
    <n v="305.35586319218203"/>
    <n v="309.50086655112699"/>
    <m/>
  </r>
  <r>
    <x v="4"/>
    <x v="2"/>
    <x v="42"/>
    <n v="298.79570922325502"/>
    <n v="258.688457008245"/>
    <n v="272.98732556650901"/>
    <n v="352.17680122636699"/>
    <m/>
  </r>
  <r>
    <x v="4"/>
    <x v="2"/>
    <x v="43"/>
    <n v="250.321832415193"/>
    <n v="289.05121293800499"/>
    <n v="236.095973524545"/>
    <n v="217.21606118546799"/>
    <m/>
  </r>
  <r>
    <x v="4"/>
    <x v="2"/>
    <x v="40"/>
    <n v="307.621387967788"/>
    <n v="305.88553031658"/>
    <n v="331.08698102573697"/>
    <n v="288.31325075075102"/>
    <n v="288.53715170278599"/>
  </r>
  <r>
    <x v="4"/>
    <x v="2"/>
    <x v="44"/>
    <n v="268.96371431559101"/>
    <n v="226.841416474211"/>
    <n v="252.52146142054201"/>
    <n v="321.93542435424399"/>
    <m/>
  </r>
  <r>
    <x v="4"/>
    <x v="2"/>
    <x v="45"/>
    <n v="262.53781134340301"/>
    <n v="227.78718409059499"/>
    <n v="275.96061466942098"/>
    <n v="294.64710939179002"/>
    <m/>
  </r>
  <r>
    <x v="4"/>
    <x v="2"/>
    <x v="46"/>
    <n v="327.448654269803"/>
    <n v="318.353086328816"/>
    <n v="324.470735987338"/>
    <n v="349.173996306682"/>
    <n v="334.50867823764997"/>
  </r>
  <r>
    <x v="4"/>
    <x v="2"/>
    <x v="47"/>
    <n v="384.93215953001197"/>
    <n v="389.01891090806703"/>
    <n v="375.00923674261799"/>
    <n v="387.19189588333001"/>
    <n v="476.07432432432398"/>
  </r>
  <r>
    <x v="4"/>
    <x v="2"/>
    <x v="48"/>
    <n v="318.49072607609202"/>
    <n v="306.75864886951803"/>
    <n v="296.13629236521501"/>
    <n v="389.347699214366"/>
    <n v="361.16276703967401"/>
  </r>
  <r>
    <x v="4"/>
    <x v="2"/>
    <x v="49"/>
    <n v="300.61768294336099"/>
    <n v="274.42368454580202"/>
    <n v="311.59672793638401"/>
    <n v="342.89846449136297"/>
    <n v="336.11532385466001"/>
  </r>
  <r>
    <x v="4"/>
    <x v="2"/>
    <x v="50"/>
    <n v="321.90704032809299"/>
    <n v="306.76262083780898"/>
    <m/>
    <m/>
    <m/>
  </r>
  <r>
    <x v="4"/>
    <x v="3"/>
    <x v="51"/>
    <n v="457.88932713627798"/>
    <n v="371.82719638242901"/>
    <n v="422.45113788487299"/>
    <n v="489.724098164037"/>
    <n v="529.31191902499495"/>
  </r>
  <r>
    <x v="4"/>
    <x v="3"/>
    <x v="53"/>
    <n v="296.02281134402"/>
    <n v="240.44769230769199"/>
    <m/>
    <n v="348.616216216216"/>
    <n v="295.95779220779201"/>
  </r>
  <r>
    <x v="4"/>
    <x v="3"/>
    <x v="54"/>
    <n v="447.35288629121698"/>
    <n v="356.559989043097"/>
    <n v="413.204012640553"/>
    <n v="491.47305836787399"/>
    <n v="504.432740213523"/>
  </r>
  <r>
    <x v="4"/>
    <x v="3"/>
    <x v="52"/>
    <n v="449.43178969033602"/>
    <n v="375.70980392156901"/>
    <n v="410.093264248705"/>
    <n v="464.69261528302599"/>
    <n v="1059.38895859473"/>
  </r>
  <r>
    <x v="4"/>
    <x v="3"/>
    <x v="55"/>
    <n v="406.47283236994201"/>
    <m/>
    <m/>
    <m/>
    <m/>
  </r>
  <r>
    <x v="4"/>
    <x v="3"/>
    <x v="56"/>
    <n v="375.49962742175899"/>
    <n v="281.72866766467098"/>
    <n v="377.23834652594502"/>
    <n v="404.916087802167"/>
    <n v="428.19854280509998"/>
  </r>
  <r>
    <x v="4"/>
    <x v="3"/>
    <x v="57"/>
    <n v="388.36008607123398"/>
    <n v="366.23328424153198"/>
    <n v="324.37796240806301"/>
    <n v="415.91664645974799"/>
    <n v="713.35952848723002"/>
  </r>
  <r>
    <x v="4"/>
    <x v="2"/>
    <x v="39"/>
    <n v="275.76104905293801"/>
    <m/>
    <n v="284.10135135135101"/>
    <m/>
    <m/>
  </r>
  <r>
    <x v="4"/>
    <x v="3"/>
    <x v="58"/>
    <n v="390.84232913720803"/>
    <n v="329.04603341511898"/>
    <n v="366.26084070796497"/>
    <n v="437.63876097138598"/>
    <n v="536.35143769968101"/>
  </r>
  <r>
    <x v="4"/>
    <x v="3"/>
    <x v="58"/>
    <n v="393.70645632883401"/>
    <n v="359.63357527511101"/>
    <n v="332.96068601583102"/>
    <n v="450.60084713130499"/>
    <m/>
  </r>
  <r>
    <x v="4"/>
    <x v="3"/>
    <x v="58"/>
    <n v="415.86830102622599"/>
    <n v="359.25794281175502"/>
    <n v="370.99303214205401"/>
    <n v="449.84144030322199"/>
    <n v="499.33537519142402"/>
  </r>
  <r>
    <x v="4"/>
    <x v="3"/>
    <x v="58"/>
    <n v="427.26035840066299"/>
    <n v="358.81345749474298"/>
    <n v="396.743949131683"/>
    <n v="463.15226678569098"/>
    <n v="429.38200514138799"/>
  </r>
  <r>
    <x v="4"/>
    <x v="3"/>
    <x v="59"/>
    <n v="467.50981260144601"/>
    <n v="380.50364963503603"/>
    <n v="410.57934576912697"/>
    <n v="533.15145935624696"/>
    <m/>
  </r>
  <r>
    <x v="4"/>
    <x v="3"/>
    <x v="60"/>
    <n v="479.21754115114499"/>
    <n v="413.80271224224401"/>
    <n v="430.87602696439899"/>
    <n v="510.83398801658097"/>
    <n v="621.71151439299103"/>
  </r>
  <r>
    <x v="4"/>
    <x v="3"/>
    <x v="61"/>
    <n v="500.954330422125"/>
    <n v="432.59580463368798"/>
    <n v="425.32981158654701"/>
    <n v="551.06062684315202"/>
    <n v="663.87019230769204"/>
  </r>
  <r>
    <x v="4"/>
    <x v="3"/>
    <x v="53"/>
    <n v="420.40061876131"/>
    <n v="376.58066175210001"/>
    <n v="315.49653434152498"/>
    <n v="449.43033614443499"/>
    <n v="557.92647058823502"/>
  </r>
  <r>
    <x v="4"/>
    <x v="3"/>
    <x v="62"/>
    <n v="412.08223606667798"/>
    <n v="372.50627891606098"/>
    <n v="369.697094899935"/>
    <n v="449.88386084227"/>
    <n v="395.12541254125398"/>
  </r>
  <r>
    <x v="4"/>
    <x v="3"/>
    <x v="58"/>
    <n v="410.55071566731101"/>
    <n v="417.244009866103"/>
    <n v="353.90612791606202"/>
    <n v="455.437926697808"/>
    <m/>
  </r>
  <r>
    <x v="4"/>
    <x v="0"/>
    <x v="63"/>
    <n v="239.71500721500701"/>
    <n v="239.40141000220299"/>
    <m/>
    <n v="289.11733800350299"/>
    <m/>
  </r>
  <r>
    <x v="4"/>
    <x v="0"/>
    <x v="64"/>
    <n v="260.19555945810299"/>
    <n v="258.79004623334203"/>
    <n v="201.15148861646199"/>
    <n v="375.24125364431501"/>
    <m/>
  </r>
  <r>
    <x v="4"/>
    <x v="0"/>
    <x v="65"/>
    <m/>
    <m/>
    <m/>
    <m/>
    <m/>
  </r>
  <r>
    <x v="4"/>
    <x v="0"/>
    <x v="66"/>
    <m/>
    <m/>
    <m/>
    <m/>
    <m/>
  </r>
  <r>
    <x v="4"/>
    <x v="0"/>
    <x v="67"/>
    <n v="219.004739336493"/>
    <n v="218.33737864077699"/>
    <m/>
    <m/>
    <m/>
  </r>
  <r>
    <x v="4"/>
    <x v="0"/>
    <x v="68"/>
    <m/>
    <m/>
    <m/>
    <m/>
    <m/>
  </r>
  <r>
    <x v="4"/>
    <x v="0"/>
    <x v="69"/>
    <n v="255.363957597173"/>
    <n v="255.363957597173"/>
    <m/>
    <m/>
    <m/>
  </r>
  <r>
    <x v="4"/>
    <x v="0"/>
    <x v="70"/>
    <n v="205.11387397569899"/>
    <n v="220.17433570965699"/>
    <m/>
    <m/>
    <m/>
  </r>
  <r>
    <x v="4"/>
    <x v="0"/>
    <x v="71"/>
    <n v="272.79584432717701"/>
    <n v="274.19260374832697"/>
    <m/>
    <m/>
    <m/>
  </r>
  <r>
    <x v="4"/>
    <x v="0"/>
    <x v="72"/>
    <n v="180.049297396913"/>
    <n v="178.03622840691"/>
    <m/>
    <m/>
    <m/>
  </r>
  <r>
    <x v="4"/>
    <x v="0"/>
    <x v="73"/>
    <n v="192.00508690122899"/>
    <n v="188.20394736842101"/>
    <m/>
    <m/>
    <m/>
  </r>
  <r>
    <x v="4"/>
    <x v="0"/>
    <x v="74"/>
    <n v="257.87857142857098"/>
    <n v="257.55908639523301"/>
    <m/>
    <m/>
    <m/>
  </r>
  <r>
    <x v="4"/>
    <x v="0"/>
    <x v="75"/>
    <n v="330.86524822694997"/>
    <n v="329.74566210045703"/>
    <m/>
    <m/>
    <m/>
  </r>
  <r>
    <x v="4"/>
    <x v="0"/>
    <x v="76"/>
    <n v="356.63653679385499"/>
    <n v="352.36471083070398"/>
    <n v="272.91036517890097"/>
    <n v="393.63700939943999"/>
    <m/>
  </r>
  <r>
    <x v="4"/>
    <x v="0"/>
    <x v="77"/>
    <n v="304.67240048871503"/>
    <n v="308.32742730828102"/>
    <n v="208.476293103448"/>
    <m/>
    <m/>
  </r>
  <r>
    <x v="4"/>
    <x v="2"/>
    <x v="78"/>
    <n v="288.38816283611197"/>
    <n v="274.11730268863801"/>
    <n v="246.21008403361299"/>
    <n v="331.819371727749"/>
    <m/>
  </r>
  <r>
    <x v="4"/>
    <x v="2"/>
    <x v="79"/>
    <n v="324.83886731824902"/>
    <n v="320.59055752497602"/>
    <n v="278.46621621621603"/>
    <n v="483.14130434782601"/>
    <m/>
  </r>
  <r>
    <x v="4"/>
    <x v="0"/>
    <x v="80"/>
    <n v="314.70381601610802"/>
    <n v="305.43340340866399"/>
    <n v="235.24966887417199"/>
    <n v="361.29771469380501"/>
    <m/>
  </r>
  <r>
    <x v="4"/>
    <x v="0"/>
    <x v="81"/>
    <n v="215.565636902243"/>
    <n v="223.20735900962899"/>
    <n v="183.41661513090099"/>
    <n v="308.37192342753002"/>
    <m/>
  </r>
  <r>
    <x v="4"/>
    <x v="0"/>
    <x v="82"/>
    <n v="193.467490010897"/>
    <n v="189.314206128134"/>
    <n v="194.11253755804401"/>
    <m/>
    <m/>
  </r>
  <r>
    <x v="4"/>
    <x v="0"/>
    <x v="83"/>
    <n v="121.47693510555099"/>
    <n v="130.43600416233099"/>
    <m/>
    <m/>
    <m/>
  </r>
  <r>
    <x v="4"/>
    <x v="0"/>
    <x v="84"/>
    <m/>
    <m/>
    <m/>
    <m/>
    <m/>
  </r>
  <r>
    <x v="4"/>
    <x v="0"/>
    <x v="85"/>
    <m/>
    <m/>
    <m/>
    <m/>
    <m/>
  </r>
  <r>
    <x v="4"/>
    <x v="0"/>
    <x v="86"/>
    <n v="229.63372717508099"/>
    <n v="229.63372717508099"/>
    <m/>
    <m/>
    <m/>
  </r>
  <r>
    <x v="4"/>
    <x v="0"/>
    <x v="87"/>
    <n v="224.93553719008301"/>
    <n v="232.44169611307399"/>
    <m/>
    <m/>
    <m/>
  </r>
  <r>
    <x v="4"/>
    <x v="0"/>
    <x v="88"/>
    <m/>
    <m/>
    <m/>
    <m/>
    <m/>
  </r>
  <r>
    <x v="4"/>
    <x v="4"/>
    <x v="89"/>
    <n v="280.49992708181401"/>
    <n v="251.67809917355399"/>
    <n v="290.00597133757998"/>
    <n v="304.328311688312"/>
    <m/>
  </r>
  <r>
    <x v="4"/>
    <x v="4"/>
    <x v="90"/>
    <n v="247.62301263758701"/>
    <n v="236.434399117971"/>
    <n v="250.39492361361701"/>
    <n v="258.06153846153802"/>
    <n v="214.614100185529"/>
  </r>
  <r>
    <x v="4"/>
    <x v="4"/>
    <x v="91"/>
    <n v="315.47452078710899"/>
    <n v="300.79717945508401"/>
    <n v="282.37679578105099"/>
    <n v="384.12352723230799"/>
    <n v="287.59396299902602"/>
  </r>
  <r>
    <x v="4"/>
    <x v="4"/>
    <x v="92"/>
    <n v="460.6032187102"/>
    <n v="444.05702236890397"/>
    <n v="445.50575490859899"/>
    <n v="474.717349324118"/>
    <n v="408.36706349206298"/>
  </r>
  <r>
    <x v="4"/>
    <x v="4"/>
    <x v="93"/>
    <n v="204.773299028016"/>
    <n v="187.59103641456599"/>
    <n v="215.92490974729199"/>
    <m/>
    <m/>
  </r>
  <r>
    <x v="4"/>
    <x v="4"/>
    <x v="94"/>
    <n v="159.03444034440301"/>
    <n v="192.90186915887799"/>
    <m/>
    <m/>
    <m/>
  </r>
  <r>
    <x v="4"/>
    <x v="4"/>
    <x v="95"/>
    <m/>
    <m/>
    <m/>
    <m/>
    <m/>
  </r>
  <r>
    <x v="4"/>
    <x v="4"/>
    <x v="96"/>
    <n v="247.47088124635701"/>
    <n v="255.12341772151899"/>
    <n v="237.45771952209699"/>
    <n v="249.741619391439"/>
    <m/>
  </r>
  <r>
    <x v="4"/>
    <x v="4"/>
    <x v="97"/>
    <n v="289.42693005442499"/>
    <n v="218.83759929390999"/>
    <n v="291.104196816208"/>
    <n v="315.585383502171"/>
    <m/>
  </r>
  <r>
    <x v="4"/>
    <x v="4"/>
    <x v="98"/>
    <n v="233.67305709498601"/>
    <n v="235.02743902438999"/>
    <n v="212.500113147771"/>
    <n v="245.70696463076499"/>
    <n v="261.97929792979301"/>
  </r>
  <r>
    <x v="4"/>
    <x v="4"/>
    <x v="99"/>
    <n v="314.76012803841201"/>
    <n v="297.27924932975901"/>
    <n v="265.44339424490698"/>
    <n v="341.358466453674"/>
    <m/>
  </r>
  <r>
    <x v="4"/>
    <x v="4"/>
    <x v="89"/>
    <n v="313.36974664679599"/>
    <n v="301.59885591705398"/>
    <m/>
    <n v="331.058653568333"/>
    <m/>
  </r>
  <r>
    <x v="4"/>
    <x v="4"/>
    <x v="100"/>
    <n v="291.793324250681"/>
    <n v="286.156357645649"/>
    <n v="279.33308660251703"/>
    <n v="314.72160356347399"/>
    <m/>
  </r>
  <r>
    <x v="4"/>
    <x v="2"/>
    <x v="38"/>
    <n v="344.07056619483802"/>
    <n v="321.415060908084"/>
    <n v="320.76313025210101"/>
    <n v="390.06208842897502"/>
    <m/>
  </r>
  <r>
    <x v="4"/>
    <x v="2"/>
    <x v="38"/>
    <n v="342.21037807388097"/>
    <n v="365.51684658161599"/>
    <n v="317.16088591725901"/>
    <n v="349.70799149194801"/>
    <m/>
  </r>
  <r>
    <x v="4"/>
    <x v="4"/>
    <x v="101"/>
    <n v="164.47908073070101"/>
    <n v="167.68612797758101"/>
    <n v="161.280403057679"/>
    <m/>
    <m/>
  </r>
  <r>
    <x v="4"/>
    <x v="4"/>
    <x v="102"/>
    <n v="246.70087088224199"/>
    <n v="257.74398625429598"/>
    <n v="237.997968855789"/>
    <m/>
    <m/>
  </r>
  <r>
    <x v="4"/>
    <x v="4"/>
    <x v="103"/>
    <m/>
    <m/>
    <m/>
    <m/>
    <m/>
  </r>
  <r>
    <x v="4"/>
    <x v="5"/>
    <x v="104"/>
    <m/>
    <m/>
    <m/>
    <m/>
    <m/>
  </r>
  <r>
    <x v="4"/>
    <x v="5"/>
    <x v="105"/>
    <n v="512.66985784740405"/>
    <n v="522.70467937608305"/>
    <n v="461.15658362989302"/>
    <m/>
    <m/>
  </r>
  <r>
    <x v="4"/>
    <x v="5"/>
    <x v="106"/>
    <n v="421.44122516556303"/>
    <n v="433.49565689468"/>
    <m/>
    <m/>
    <m/>
  </r>
  <r>
    <x v="4"/>
    <x v="5"/>
    <x v="107"/>
    <m/>
    <m/>
    <m/>
    <m/>
    <m/>
  </r>
  <r>
    <x v="4"/>
    <x v="5"/>
    <x v="108"/>
    <n v="474.60375629867201"/>
    <n v="481.66733316670798"/>
    <m/>
    <m/>
    <m/>
  </r>
  <r>
    <x v="4"/>
    <x v="5"/>
    <x v="109"/>
    <n v="502.6340330351"/>
    <n v="543.03064434297301"/>
    <n v="267.12404915155099"/>
    <m/>
    <m/>
  </r>
  <r>
    <x v="4"/>
    <x v="5"/>
    <x v="110"/>
    <n v="481.87237977805199"/>
    <n v="489.50446428571399"/>
    <m/>
    <m/>
    <m/>
  </r>
  <r>
    <x v="4"/>
    <x v="5"/>
    <x v="111"/>
    <m/>
    <m/>
    <m/>
    <m/>
    <m/>
  </r>
  <r>
    <x v="4"/>
    <x v="5"/>
    <x v="112"/>
    <n v="492.88527528809198"/>
    <n v="495.822783137307"/>
    <m/>
    <m/>
    <m/>
  </r>
  <r>
    <x v="4"/>
    <x v="5"/>
    <x v="113"/>
    <n v="532.39915713425603"/>
    <n v="533.14375436147895"/>
    <m/>
    <m/>
    <m/>
  </r>
  <r>
    <x v="4"/>
    <x v="5"/>
    <x v="114"/>
    <m/>
    <m/>
    <m/>
    <m/>
    <m/>
  </r>
  <r>
    <x v="4"/>
    <x v="5"/>
    <x v="115"/>
    <n v="348.05038167938898"/>
    <n v="366.22701688555298"/>
    <m/>
    <m/>
    <m/>
  </r>
  <r>
    <x v="4"/>
    <x v="5"/>
    <x v="106"/>
    <m/>
    <m/>
    <m/>
    <m/>
    <m/>
  </r>
  <r>
    <x v="4"/>
    <x v="5"/>
    <x v="117"/>
    <m/>
    <m/>
    <m/>
    <m/>
    <m/>
  </r>
  <r>
    <x v="4"/>
    <x v="6"/>
    <x v="118"/>
    <n v="313.35884899006101"/>
    <n v="287.598422496571"/>
    <n v="317.45283641160898"/>
    <n v="320.14508498335402"/>
    <n v="342.56151035322802"/>
  </r>
  <r>
    <x v="4"/>
    <x v="6"/>
    <x v="119"/>
    <n v="345.61407928862502"/>
    <n v="317.08595615367898"/>
    <n v="385.05662251655599"/>
    <n v="349.66954867715702"/>
    <m/>
  </r>
  <r>
    <x v="4"/>
    <x v="6"/>
    <x v="120"/>
    <n v="399.03051296611801"/>
    <n v="377.02217112826401"/>
    <n v="388.11712247324601"/>
    <n v="390.26675577620802"/>
    <n v="497.92328673712899"/>
  </r>
  <r>
    <x v="4"/>
    <x v="6"/>
    <x v="121"/>
    <n v="350.50985221674898"/>
    <n v="354.62536997885798"/>
    <n v="319.886946035574"/>
    <n v="347.47096341053998"/>
    <n v="407.628251121076"/>
  </r>
  <r>
    <x v="4"/>
    <x v="6"/>
    <x v="122"/>
    <n v="381.01450831754102"/>
    <n v="342.36124350086698"/>
    <n v="375.95519487941499"/>
    <n v="395.86282175343501"/>
    <n v="385.77898747958602"/>
  </r>
  <r>
    <x v="4"/>
    <x v="4"/>
    <x v="89"/>
    <n v="380.187096774194"/>
    <m/>
    <m/>
    <m/>
    <m/>
  </r>
  <r>
    <x v="4"/>
    <x v="6"/>
    <x v="119"/>
    <n v="342.53090093166202"/>
    <n v="307.90960551919301"/>
    <n v="342.16411419928198"/>
    <n v="363.970530665507"/>
    <m/>
  </r>
  <r>
    <x v="4"/>
    <x v="6"/>
    <x v="119"/>
    <n v="344.41567501025798"/>
    <n v="327.09753628079602"/>
    <n v="341.01861930678899"/>
    <n v="367.92405063291102"/>
    <m/>
  </r>
  <r>
    <x v="4"/>
    <x v="6"/>
    <x v="120"/>
    <n v="372.87352319849799"/>
    <n v="368.868419217628"/>
    <n v="382.23155619596503"/>
    <n v="372.20050857358899"/>
    <n v="389.15094339622601"/>
  </r>
  <r>
    <x v="4"/>
    <x v="6"/>
    <x v="121"/>
    <n v="316.58648853995197"/>
    <n v="304.885823894775"/>
    <n v="307.56785155376701"/>
    <n v="336.365131578947"/>
    <m/>
  </r>
  <r>
    <x v="4"/>
    <x v="6"/>
    <x v="121"/>
    <n v="344.34766503505801"/>
    <n v="368.02612979224699"/>
    <n v="326.04250068549499"/>
    <n v="335.59315334628502"/>
    <n v="334.16179001721201"/>
  </r>
  <r>
    <x v="4"/>
    <x v="6"/>
    <x v="123"/>
    <n v="315.61590885972902"/>
    <n v="241.57106918239"/>
    <n v="353.91639344262302"/>
    <n v="322.41146379853097"/>
    <n v="295.28304239401501"/>
  </r>
  <r>
    <x v="4"/>
    <x v="6"/>
    <x v="123"/>
    <m/>
    <m/>
    <m/>
    <m/>
    <m/>
  </r>
  <r>
    <x v="4"/>
    <x v="6"/>
    <x v="122"/>
    <n v="327.02376089324599"/>
    <n v="321.85744542196198"/>
    <n v="336.41522587841598"/>
    <n v="336.959974720876"/>
    <m/>
  </r>
  <r>
    <x v="4"/>
    <x v="7"/>
    <x v="124"/>
    <m/>
    <m/>
    <m/>
    <m/>
    <m/>
  </r>
  <r>
    <x v="4"/>
    <x v="7"/>
    <x v="125"/>
    <n v="296.49428571428598"/>
    <n v="271.03564356435601"/>
    <n v="385.115442278861"/>
    <m/>
    <m/>
  </r>
  <r>
    <x v="4"/>
    <x v="7"/>
    <x v="126"/>
    <n v="267.89961055819998"/>
    <n v="283.32246798603001"/>
    <n v="223.21753794266399"/>
    <m/>
    <m/>
  </r>
  <r>
    <x v="4"/>
    <x v="7"/>
    <x v="127"/>
    <m/>
    <m/>
    <m/>
    <m/>
    <m/>
  </r>
  <r>
    <x v="4"/>
    <x v="7"/>
    <x v="128"/>
    <m/>
    <m/>
    <m/>
    <m/>
    <m/>
  </r>
  <r>
    <x v="4"/>
    <x v="7"/>
    <x v="129"/>
    <m/>
    <m/>
    <m/>
    <m/>
    <m/>
  </r>
  <r>
    <x v="4"/>
    <x v="7"/>
    <x v="130"/>
    <n v="327.68880455407998"/>
    <m/>
    <m/>
    <m/>
    <m/>
  </r>
  <r>
    <x v="4"/>
    <x v="7"/>
    <x v="131"/>
    <n v="293.12981298129802"/>
    <m/>
    <n v="286.29087452471498"/>
    <m/>
    <m/>
  </r>
  <r>
    <x v="4"/>
    <x v="7"/>
    <x v="132"/>
    <m/>
    <m/>
    <m/>
    <m/>
    <m/>
  </r>
  <r>
    <x v="4"/>
    <x v="7"/>
    <x v="133"/>
    <n v="260.87015043547098"/>
    <n v="244.73972602739701"/>
    <n v="286.81766381766403"/>
    <m/>
    <m/>
  </r>
  <r>
    <x v="4"/>
    <x v="7"/>
    <x v="134"/>
    <m/>
    <m/>
    <m/>
    <m/>
    <m/>
  </r>
  <r>
    <x v="4"/>
    <x v="7"/>
    <x v="135"/>
    <n v="224.69402985074601"/>
    <m/>
    <m/>
    <m/>
    <m/>
  </r>
  <r>
    <x v="4"/>
    <x v="7"/>
    <x v="136"/>
    <m/>
    <m/>
    <m/>
    <m/>
    <m/>
  </r>
  <r>
    <x v="4"/>
    <x v="8"/>
    <x v="138"/>
    <n v="402"/>
    <n v="406.46038381684502"/>
    <n v="366.89187418086499"/>
    <m/>
    <m/>
  </r>
  <r>
    <x v="4"/>
    <x v="8"/>
    <x v="139"/>
    <m/>
    <m/>
    <m/>
    <m/>
    <m/>
  </r>
  <r>
    <x v="4"/>
    <x v="8"/>
    <x v="140"/>
    <m/>
    <m/>
    <m/>
    <m/>
    <m/>
  </r>
  <r>
    <x v="4"/>
    <x v="8"/>
    <x v="141"/>
    <n v="393.84355971897003"/>
    <n v="395.12446200106098"/>
    <n v="387.498324557204"/>
    <m/>
    <m/>
  </r>
  <r>
    <x v="4"/>
    <x v="8"/>
    <x v="142"/>
    <n v="332.592030360531"/>
    <n v="342.27720588235297"/>
    <m/>
    <m/>
    <m/>
  </r>
  <r>
    <x v="4"/>
    <x v="8"/>
    <x v="143"/>
    <n v="362.14597423510497"/>
    <n v="352.65971525967501"/>
    <n v="404.92917594654801"/>
    <m/>
    <m/>
  </r>
  <r>
    <x v="4"/>
    <x v="8"/>
    <x v="141"/>
    <n v="294.47950589556399"/>
    <n v="305.72567537887102"/>
    <n v="225.49487179487201"/>
    <m/>
    <m/>
  </r>
  <r>
    <x v="4"/>
    <x v="8"/>
    <x v="144"/>
    <n v="290.80134016555002"/>
    <n v="287.07922392886002"/>
    <m/>
    <m/>
    <m/>
  </r>
  <r>
    <x v="4"/>
    <x v="8"/>
    <x v="144"/>
    <m/>
    <m/>
    <m/>
    <m/>
    <m/>
  </r>
  <r>
    <x v="4"/>
    <x v="8"/>
    <x v="145"/>
    <n v="215.12479201331101"/>
    <n v="215.12479201331101"/>
    <m/>
    <m/>
    <m/>
  </r>
  <r>
    <x v="4"/>
    <x v="8"/>
    <x v="146"/>
    <m/>
    <m/>
    <m/>
    <m/>
    <m/>
  </r>
  <r>
    <x v="4"/>
    <x v="8"/>
    <x v="147"/>
    <n v="365.42211538461498"/>
    <n v="365.42211538461498"/>
    <m/>
    <m/>
    <m/>
  </r>
  <r>
    <x v="4"/>
    <x v="8"/>
    <x v="142"/>
    <n v="428.00104895104897"/>
    <n v="428.00104895104897"/>
    <m/>
    <m/>
    <m/>
  </r>
  <r>
    <x v="4"/>
    <x v="8"/>
    <x v="142"/>
    <n v="398.15011688179698"/>
    <n v="400.19712389380499"/>
    <n v="399.67191977077402"/>
    <m/>
    <m/>
  </r>
  <r>
    <x v="4"/>
    <x v="8"/>
    <x v="148"/>
    <m/>
    <m/>
    <m/>
    <m/>
    <m/>
  </r>
  <r>
    <x v="4"/>
    <x v="8"/>
    <x v="149"/>
    <n v="283.18886198547199"/>
    <n v="284.20947176684899"/>
    <m/>
    <m/>
    <m/>
  </r>
  <r>
    <x v="4"/>
    <x v="8"/>
    <x v="150"/>
    <n v="380.17925530387902"/>
    <n v="382.838905982906"/>
    <n v="365.47860074262297"/>
    <m/>
    <m/>
  </r>
  <r>
    <x v="4"/>
    <x v="8"/>
    <x v="151"/>
    <n v="340.55038759689899"/>
    <n v="340.45153298234698"/>
    <m/>
    <m/>
    <m/>
  </r>
  <r>
    <x v="4"/>
    <x v="8"/>
    <x v="138"/>
    <n v="288.20788626609402"/>
    <n v="283.72941948179698"/>
    <n v="308.31811487481599"/>
    <m/>
    <m/>
  </r>
  <r>
    <x v="4"/>
    <x v="8"/>
    <x v="152"/>
    <n v="358.52664440249703"/>
    <n v="357.05348163949401"/>
    <m/>
    <m/>
    <m/>
  </r>
  <r>
    <x v="4"/>
    <x v="8"/>
    <x v="153"/>
    <n v="339.96436318562098"/>
    <n v="340.90964378800999"/>
    <n v="333.48665620094198"/>
    <m/>
    <m/>
  </r>
  <r>
    <x v="4"/>
    <x v="7"/>
    <x v="154"/>
    <n v="332.269383697813"/>
    <n v="269.10670314637503"/>
    <m/>
    <m/>
    <m/>
  </r>
  <r>
    <x v="4"/>
    <x v="7"/>
    <x v="155"/>
    <m/>
    <m/>
    <m/>
    <m/>
    <m/>
  </r>
  <r>
    <x v="4"/>
    <x v="7"/>
    <x v="156"/>
    <n v="350.60883571099902"/>
    <n v="356.45046153846198"/>
    <n v="348.51645474943899"/>
    <m/>
    <m/>
  </r>
  <r>
    <x v="4"/>
    <x v="7"/>
    <x v="157"/>
    <m/>
    <m/>
    <m/>
    <m/>
    <m/>
  </r>
  <r>
    <x v="4"/>
    <x v="7"/>
    <x v="154"/>
    <n v="226.698869475848"/>
    <n v="219.12727272727301"/>
    <m/>
    <m/>
    <m/>
  </r>
  <r>
    <x v="4"/>
    <x v="7"/>
    <x v="154"/>
    <n v="331.87646076794698"/>
    <n v="345.14084507042298"/>
    <m/>
    <m/>
    <m/>
  </r>
  <r>
    <x v="4"/>
    <x v="7"/>
    <x v="155"/>
    <m/>
    <m/>
    <m/>
    <m/>
    <m/>
  </r>
  <r>
    <x v="4"/>
    <x v="7"/>
    <x v="158"/>
    <m/>
    <m/>
    <m/>
    <m/>
    <m/>
  </r>
  <r>
    <x v="4"/>
    <x v="7"/>
    <x v="159"/>
    <m/>
    <m/>
    <m/>
    <m/>
    <m/>
  </r>
  <r>
    <x v="4"/>
    <x v="8"/>
    <x v="160"/>
    <n v="385.57337998096398"/>
    <n v="384.671006932804"/>
    <n v="402.59129162092898"/>
    <m/>
    <m/>
  </r>
  <r>
    <x v="4"/>
    <x v="8"/>
    <x v="161"/>
    <n v="254.08152380952399"/>
    <n v="258.40424679487199"/>
    <m/>
    <m/>
    <m/>
  </r>
  <r>
    <x v="4"/>
    <x v="8"/>
    <x v="162"/>
    <n v="233.41134751773001"/>
    <n v="234.226751592357"/>
    <m/>
    <m/>
    <m/>
  </r>
  <r>
    <x v="4"/>
    <x v="8"/>
    <x v="163"/>
    <n v="357.35441278665701"/>
    <n v="359.34812698569101"/>
    <n v="361.17100371747199"/>
    <n v="314.773691042839"/>
    <m/>
  </r>
  <r>
    <x v="4"/>
    <x v="8"/>
    <x v="164"/>
    <n v="396.98962422882801"/>
    <n v="405.23001582904601"/>
    <m/>
    <m/>
    <m/>
  </r>
  <r>
    <x v="4"/>
    <x v="8"/>
    <x v="143"/>
    <n v="331.49775784753399"/>
    <m/>
    <n v="326.08221797323102"/>
    <m/>
    <m/>
  </r>
  <r>
    <x v="4"/>
    <x v="8"/>
    <x v="165"/>
    <n v="403.40499134064601"/>
    <n v="407.88329752526499"/>
    <n v="265.43908722856099"/>
    <n v="427.25968586387398"/>
    <m/>
  </r>
  <r>
    <x v="4"/>
    <x v="8"/>
    <x v="166"/>
    <n v="358.40609073018101"/>
    <n v="366.86456108500602"/>
    <n v="179.155286343612"/>
    <m/>
    <m/>
  </r>
  <r>
    <x v="4"/>
    <x v="8"/>
    <x v="160"/>
    <m/>
    <m/>
    <m/>
    <m/>
    <m/>
  </r>
  <r>
    <x v="4"/>
    <x v="8"/>
    <x v="161"/>
    <n v="391.84572330654402"/>
    <n v="379.53632570853102"/>
    <m/>
    <m/>
    <m/>
  </r>
  <r>
    <x v="4"/>
    <x v="8"/>
    <x v="167"/>
    <n v="374.35215183752399"/>
    <n v="367.20115850447598"/>
    <n v="459.960069444444"/>
    <m/>
    <m/>
  </r>
  <r>
    <x v="4"/>
    <x v="8"/>
    <x v="168"/>
    <n v="264.522530980098"/>
    <n v="264.48274346010101"/>
    <n v="265.02102496714798"/>
    <m/>
    <m/>
  </r>
  <r>
    <x v="4"/>
    <x v="8"/>
    <x v="169"/>
    <n v="260.44831419044101"/>
    <n v="265.04802259886998"/>
    <m/>
    <m/>
    <m/>
  </r>
  <r>
    <x v="4"/>
    <x v="8"/>
    <x v="170"/>
    <n v="327.56185178747302"/>
    <n v="333.71464724399698"/>
    <n v="347.062228654124"/>
    <m/>
    <m/>
  </r>
  <r>
    <x v="4"/>
    <x v="8"/>
    <x v="161"/>
    <n v="210.031425364759"/>
    <n v="215.59677419354799"/>
    <m/>
    <m/>
    <m/>
  </r>
  <r>
    <x v="4"/>
    <x v="8"/>
    <x v="171"/>
    <n v="277.88443396226398"/>
    <n v="277.88443396226398"/>
    <m/>
    <m/>
    <m/>
  </r>
  <r>
    <x v="4"/>
    <x v="8"/>
    <x v="172"/>
    <m/>
    <m/>
    <m/>
    <m/>
    <m/>
  </r>
  <r>
    <x v="4"/>
    <x v="8"/>
    <x v="172"/>
    <n v="173.98330058939101"/>
    <n v="161.52360742705599"/>
    <m/>
    <m/>
    <m/>
  </r>
  <r>
    <x v="4"/>
    <x v="8"/>
    <x v="173"/>
    <m/>
    <m/>
    <m/>
    <m/>
    <m/>
  </r>
  <r>
    <x v="4"/>
    <x v="8"/>
    <x v="174"/>
    <m/>
    <m/>
    <m/>
    <m/>
    <m/>
  </r>
  <r>
    <x v="4"/>
    <x v="9"/>
    <x v="175"/>
    <n v="79.867605633802796"/>
    <n v="79.867605633802796"/>
    <m/>
    <m/>
    <m/>
  </r>
  <r>
    <x v="4"/>
    <x v="9"/>
    <x v="176"/>
    <m/>
    <m/>
    <m/>
    <m/>
    <m/>
  </r>
  <r>
    <x v="4"/>
    <x v="9"/>
    <x v="178"/>
    <m/>
    <m/>
    <m/>
    <m/>
    <m/>
  </r>
  <r>
    <x v="4"/>
    <x v="9"/>
    <x v="219"/>
    <m/>
    <m/>
    <m/>
    <m/>
    <m/>
  </r>
  <r>
    <x v="4"/>
    <x v="9"/>
    <x v="179"/>
    <n v="326.64428312159703"/>
    <n v="326.64428312159703"/>
    <m/>
    <m/>
    <m/>
  </r>
  <r>
    <x v="4"/>
    <x v="9"/>
    <x v="180"/>
    <n v="414.89312039312"/>
    <n v="426.44803370786502"/>
    <m/>
    <m/>
    <m/>
  </r>
  <r>
    <x v="4"/>
    <x v="9"/>
    <x v="175"/>
    <n v="216.73062015503899"/>
    <n v="215.75"/>
    <m/>
    <m/>
    <m/>
  </r>
  <r>
    <x v="4"/>
    <x v="9"/>
    <x v="175"/>
    <m/>
    <m/>
    <m/>
    <m/>
    <m/>
  </r>
  <r>
    <x v="4"/>
    <x v="9"/>
    <x v="181"/>
    <m/>
    <m/>
    <m/>
    <m/>
    <m/>
  </r>
  <r>
    <x v="4"/>
    <x v="9"/>
    <x v="182"/>
    <n v="172.861414141414"/>
    <n v="173.49016393442599"/>
    <n v="198.03620689655199"/>
    <m/>
    <m/>
  </r>
  <r>
    <x v="4"/>
    <x v="9"/>
    <x v="182"/>
    <n v="36.141318977119802"/>
    <m/>
    <m/>
    <m/>
    <m/>
  </r>
  <r>
    <x v="4"/>
    <x v="9"/>
    <x v="183"/>
    <m/>
    <m/>
    <m/>
    <m/>
    <m/>
  </r>
  <r>
    <x v="4"/>
    <x v="9"/>
    <x v="184"/>
    <m/>
    <m/>
    <m/>
    <m/>
    <m/>
  </r>
  <r>
    <x v="4"/>
    <x v="9"/>
    <x v="185"/>
    <m/>
    <m/>
    <m/>
    <m/>
    <m/>
  </r>
  <r>
    <x v="4"/>
    <x v="9"/>
    <x v="186"/>
    <n v="277.802550390786"/>
    <n v="277.802550390786"/>
    <m/>
    <m/>
    <m/>
  </r>
  <r>
    <x v="4"/>
    <x v="9"/>
    <x v="187"/>
    <n v="302.46733449477398"/>
    <n v="296.95044275283499"/>
    <m/>
    <m/>
    <m/>
  </r>
  <r>
    <x v="4"/>
    <x v="8"/>
    <x v="188"/>
    <m/>
    <m/>
    <m/>
    <m/>
    <m/>
  </r>
  <r>
    <x v="4"/>
    <x v="8"/>
    <x v="139"/>
    <m/>
    <m/>
    <m/>
    <m/>
    <m/>
  </r>
  <r>
    <x v="4"/>
    <x v="9"/>
    <x v="238"/>
    <m/>
    <m/>
    <m/>
    <m/>
    <m/>
  </r>
  <r>
    <x v="4"/>
    <x v="9"/>
    <x v="234"/>
    <m/>
    <m/>
    <m/>
    <m/>
    <m/>
  </r>
  <r>
    <x v="4"/>
    <x v="10"/>
    <x v="189"/>
    <n v="272.21312032630902"/>
    <n v="232.11250000000001"/>
    <n v="271.59773371104802"/>
    <n v="310.72767203513899"/>
    <m/>
  </r>
  <r>
    <x v="4"/>
    <x v="11"/>
    <x v="190"/>
    <m/>
    <m/>
    <m/>
    <m/>
    <m/>
  </r>
  <r>
    <x v="4"/>
    <x v="11"/>
    <x v="191"/>
    <m/>
    <m/>
    <m/>
    <m/>
    <m/>
  </r>
  <r>
    <x v="4"/>
    <x v="11"/>
    <x v="193"/>
    <m/>
    <m/>
    <m/>
    <m/>
    <m/>
  </r>
  <r>
    <x v="4"/>
    <x v="11"/>
    <x v="221"/>
    <m/>
    <m/>
    <m/>
    <m/>
    <m/>
  </r>
  <r>
    <x v="4"/>
    <x v="11"/>
    <x v="230"/>
    <m/>
    <m/>
    <m/>
    <m/>
    <m/>
  </r>
  <r>
    <x v="4"/>
    <x v="12"/>
    <x v="194"/>
    <m/>
    <m/>
    <m/>
    <m/>
    <m/>
  </r>
  <r>
    <x v="4"/>
    <x v="12"/>
    <x v="195"/>
    <n v="239.59287531806601"/>
    <n v="231.03365906623199"/>
    <m/>
    <m/>
    <m/>
  </r>
  <r>
    <x v="4"/>
    <x v="12"/>
    <x v="222"/>
    <m/>
    <m/>
    <m/>
    <m/>
    <m/>
  </r>
  <r>
    <x v="4"/>
    <x v="12"/>
    <x v="196"/>
    <m/>
    <m/>
    <m/>
    <m/>
    <m/>
  </r>
  <r>
    <x v="4"/>
    <x v="12"/>
    <x v="197"/>
    <m/>
    <m/>
    <m/>
    <m/>
    <m/>
  </r>
  <r>
    <x v="4"/>
    <x v="12"/>
    <x v="198"/>
    <n v="129.448154657293"/>
    <m/>
    <m/>
    <m/>
    <m/>
  </r>
  <r>
    <x v="4"/>
    <x v="12"/>
    <x v="199"/>
    <m/>
    <m/>
    <m/>
    <m/>
    <m/>
  </r>
  <r>
    <x v="4"/>
    <x v="12"/>
    <x v="202"/>
    <m/>
    <m/>
    <m/>
    <m/>
    <m/>
  </r>
  <r>
    <x v="4"/>
    <x v="12"/>
    <x v="239"/>
    <m/>
    <m/>
    <m/>
    <m/>
    <m/>
  </r>
  <r>
    <x v="4"/>
    <x v="12"/>
    <x v="224"/>
    <m/>
    <m/>
    <m/>
    <m/>
    <m/>
  </r>
  <r>
    <x v="4"/>
    <x v="12"/>
    <x v="204"/>
    <m/>
    <m/>
    <m/>
    <m/>
    <m/>
  </r>
  <r>
    <x v="4"/>
    <x v="11"/>
    <x v="205"/>
    <m/>
    <m/>
    <m/>
    <m/>
    <m/>
  </r>
  <r>
    <x v="4"/>
    <x v="11"/>
    <x v="206"/>
    <m/>
    <m/>
    <m/>
    <m/>
    <m/>
  </r>
  <r>
    <x v="4"/>
    <x v="11"/>
    <x v="207"/>
    <m/>
    <m/>
    <m/>
    <m/>
    <m/>
  </r>
  <r>
    <x v="4"/>
    <x v="11"/>
    <x v="237"/>
    <m/>
    <m/>
    <m/>
    <m/>
    <m/>
  </r>
  <r>
    <x v="4"/>
    <x v="13"/>
    <x v="240"/>
    <m/>
    <m/>
    <m/>
    <m/>
    <m/>
  </r>
  <r>
    <x v="4"/>
    <x v="13"/>
    <x v="241"/>
    <m/>
    <m/>
    <m/>
    <m/>
    <m/>
  </r>
  <r>
    <x v="4"/>
    <x v="13"/>
    <x v="210"/>
    <m/>
    <m/>
    <m/>
    <m/>
    <m/>
  </r>
  <r>
    <x v="4"/>
    <x v="13"/>
    <x v="228"/>
    <m/>
    <m/>
    <m/>
    <m/>
    <m/>
  </r>
  <r>
    <x v="5"/>
    <x v="0"/>
    <x v="0"/>
    <n v="382.45045858203503"/>
    <n v="346.53220683521801"/>
    <n v="370.354667513381"/>
    <n v="459.35097159940199"/>
    <n v="652.20498614958399"/>
  </r>
  <r>
    <x v="5"/>
    <x v="0"/>
    <x v="1"/>
    <n v="499.59514747859203"/>
    <n v="487.33145684066898"/>
    <n v="416.41103603603602"/>
    <n v="506.76488288874401"/>
    <n v="639.030395136778"/>
  </r>
  <r>
    <x v="5"/>
    <x v="0"/>
    <x v="2"/>
    <n v="500.83317635707903"/>
    <n v="482.24277099448102"/>
    <n v="449.28883092245701"/>
    <n v="525.22192174913698"/>
    <n v="710.20934256055398"/>
  </r>
  <r>
    <x v="5"/>
    <x v="0"/>
    <x v="3"/>
    <n v="510.10146479651797"/>
    <n v="510.97975796622001"/>
    <n v="448.92488687782799"/>
    <n v="527.422464622642"/>
    <m/>
  </r>
  <r>
    <x v="5"/>
    <x v="0"/>
    <x v="4"/>
    <n v="519.41952866029897"/>
    <n v="515.80661669682104"/>
    <n v="484.04616256018102"/>
    <n v="524.95548020608601"/>
    <n v="641.64555848724694"/>
  </r>
  <r>
    <x v="5"/>
    <x v="0"/>
    <x v="5"/>
    <n v="377.55991594729699"/>
    <n v="364.55767679483699"/>
    <n v="373.348488474117"/>
    <n v="432.51428571428602"/>
    <m/>
  </r>
  <r>
    <x v="5"/>
    <x v="0"/>
    <x v="6"/>
    <n v="423.149403247897"/>
    <n v="415.50564384375502"/>
    <n v="410.28844573904001"/>
    <n v="479.61469534050201"/>
    <n v="277.38807785888099"/>
  </r>
  <r>
    <x v="5"/>
    <x v="0"/>
    <x v="7"/>
    <n v="361.746848116286"/>
    <n v="334.09283387622202"/>
    <n v="369.71231711466498"/>
    <n v="354.81123244929802"/>
    <n v="467.277777777778"/>
  </r>
  <r>
    <x v="5"/>
    <x v="0"/>
    <x v="8"/>
    <n v="414.79106330161397"/>
    <n v="435.117607223476"/>
    <n v="374.26946678582101"/>
    <n v="489.65699457419203"/>
    <n v="173.648097826087"/>
  </r>
  <r>
    <x v="5"/>
    <x v="0"/>
    <x v="9"/>
    <n v="439.18758598365298"/>
    <n v="450.73641981719999"/>
    <n v="422.47027189524999"/>
    <n v="448.97575544623999"/>
    <m/>
  </r>
  <r>
    <x v="5"/>
    <x v="0"/>
    <x v="10"/>
    <n v="436.39260436967902"/>
    <n v="448.04935576615901"/>
    <n v="415.67483103229199"/>
    <n v="484.51808473992401"/>
    <m/>
  </r>
  <r>
    <x v="5"/>
    <x v="0"/>
    <x v="11"/>
    <n v="375.28715188392198"/>
    <n v="357.89848838638301"/>
    <n v="391.32542001460899"/>
    <n v="463.63474387527799"/>
    <m/>
  </r>
  <r>
    <x v="5"/>
    <x v="0"/>
    <x v="214"/>
    <m/>
    <m/>
    <m/>
    <m/>
    <m/>
  </r>
  <r>
    <x v="5"/>
    <x v="0"/>
    <x v="12"/>
    <n v="347.312509187123"/>
    <n v="340.609641291998"/>
    <n v="411.63707165109003"/>
    <m/>
    <m/>
  </r>
  <r>
    <x v="5"/>
    <x v="0"/>
    <x v="13"/>
    <n v="412.45687739850501"/>
    <n v="407.17929292929301"/>
    <m/>
    <m/>
    <m/>
  </r>
  <r>
    <x v="5"/>
    <x v="0"/>
    <x v="14"/>
    <n v="361.823679005369"/>
    <n v="362.59582976292501"/>
    <m/>
    <m/>
    <m/>
  </r>
  <r>
    <x v="5"/>
    <x v="0"/>
    <x v="15"/>
    <m/>
    <m/>
    <m/>
    <m/>
    <m/>
  </r>
  <r>
    <x v="5"/>
    <x v="0"/>
    <x v="16"/>
    <n v="282.27898966704902"/>
    <n v="282.27898966704902"/>
    <m/>
    <m/>
    <m/>
  </r>
  <r>
    <x v="5"/>
    <x v="0"/>
    <x v="17"/>
    <n v="412.88866259334702"/>
    <n v="412.88866259334702"/>
    <m/>
    <m/>
    <m/>
  </r>
  <r>
    <x v="5"/>
    <x v="0"/>
    <x v="242"/>
    <m/>
    <m/>
    <m/>
    <m/>
    <m/>
  </r>
  <r>
    <x v="5"/>
    <x v="1"/>
    <x v="18"/>
    <n v="246.911131059246"/>
    <n v="168.06030150753799"/>
    <m/>
    <m/>
    <m/>
  </r>
  <r>
    <x v="5"/>
    <x v="1"/>
    <x v="19"/>
    <n v="289.01184095724801"/>
    <n v="237.45611433194"/>
    <n v="340.515577007459"/>
    <n v="330.74598425196803"/>
    <m/>
  </r>
  <r>
    <x v="5"/>
    <x v="1"/>
    <x v="20"/>
    <n v="304.88518708354701"/>
    <n v="199.98213543830499"/>
    <n v="333.26370441922199"/>
    <n v="406.23880597014897"/>
    <m/>
  </r>
  <r>
    <x v="5"/>
    <x v="1"/>
    <x v="21"/>
    <n v="254.44022169437801"/>
    <n v="215.30925507900699"/>
    <n v="309.67259414225902"/>
    <m/>
    <m/>
  </r>
  <r>
    <x v="5"/>
    <x v="1"/>
    <x v="22"/>
    <n v="263.60365853658499"/>
    <n v="196.74693520140099"/>
    <m/>
    <n v="305.72077185017002"/>
    <m/>
  </r>
  <r>
    <x v="5"/>
    <x v="1"/>
    <x v="23"/>
    <m/>
    <m/>
    <m/>
    <m/>
    <m/>
  </r>
  <r>
    <x v="5"/>
    <x v="1"/>
    <x v="24"/>
    <n v="248.729936305732"/>
    <m/>
    <n v="274.85229202037402"/>
    <m/>
    <m/>
  </r>
  <r>
    <x v="5"/>
    <x v="1"/>
    <x v="25"/>
    <n v="353.38822770289602"/>
    <n v="287.05174109777698"/>
    <n v="376.12446555819503"/>
    <n v="392.711786372007"/>
    <m/>
  </r>
  <r>
    <x v="5"/>
    <x v="1"/>
    <x v="26"/>
    <n v="366.41962025316502"/>
    <n v="303.08479755538599"/>
    <n v="451.46560196560199"/>
    <n v="367.64469578783098"/>
    <n v="447.13499999999999"/>
  </r>
  <r>
    <x v="5"/>
    <x v="1"/>
    <x v="26"/>
    <n v="326.01257234085"/>
    <n v="243.04665118079799"/>
    <n v="359.71585730001601"/>
    <n v="387.49888499522098"/>
    <m/>
  </r>
  <r>
    <x v="5"/>
    <x v="1"/>
    <x v="28"/>
    <n v="250.26204238921"/>
    <m/>
    <m/>
    <m/>
    <m/>
  </r>
  <r>
    <x v="5"/>
    <x v="1"/>
    <x v="29"/>
    <n v="362.40806045340003"/>
    <n v="333.45323741007201"/>
    <m/>
    <m/>
    <m/>
  </r>
  <r>
    <x v="5"/>
    <x v="1"/>
    <x v="30"/>
    <n v="356.92923076923103"/>
    <n v="318.98962386510999"/>
    <m/>
    <m/>
    <m/>
  </r>
  <r>
    <x v="5"/>
    <x v="1"/>
    <x v="216"/>
    <m/>
    <m/>
    <m/>
    <m/>
    <m/>
  </r>
  <r>
    <x v="5"/>
    <x v="2"/>
    <x v="32"/>
    <n v="432.43014794322801"/>
    <n v="378.05021289091201"/>
    <n v="401.90221700190898"/>
    <n v="460.98313794764698"/>
    <n v="479.55403987408198"/>
  </r>
  <r>
    <x v="5"/>
    <x v="2"/>
    <x v="33"/>
    <n v="492.72349903817002"/>
    <n v="413.80022321428601"/>
    <n v="474.28636184469798"/>
    <n v="534.605229462902"/>
    <m/>
  </r>
  <r>
    <x v="5"/>
    <x v="2"/>
    <x v="34"/>
    <n v="473.678865119102"/>
    <n v="422.94252163164401"/>
    <n v="447.98173284282598"/>
    <n v="494.39502579030699"/>
    <n v="541.49921507064403"/>
  </r>
  <r>
    <x v="5"/>
    <x v="2"/>
    <x v="35"/>
    <n v="411.94993168065599"/>
    <n v="439.29170024174101"/>
    <n v="391.60753736192299"/>
    <n v="410.49109730848897"/>
    <m/>
  </r>
  <r>
    <x v="5"/>
    <x v="2"/>
    <x v="36"/>
    <n v="313.48813559322002"/>
    <n v="157.58968850698199"/>
    <n v="494.75660160734799"/>
    <n v="307.219872110182"/>
    <m/>
  </r>
  <r>
    <x v="5"/>
    <x v="2"/>
    <x v="33"/>
    <m/>
    <m/>
    <m/>
    <m/>
    <m/>
  </r>
  <r>
    <x v="5"/>
    <x v="2"/>
    <x v="37"/>
    <n v="380.74376494704501"/>
    <n v="286.63870094722603"/>
    <n v="351.07817047817002"/>
    <n v="484.31900726392303"/>
    <m/>
  </r>
  <r>
    <x v="5"/>
    <x v="2"/>
    <x v="38"/>
    <n v="322.55865272938399"/>
    <n v="234.88681446907799"/>
    <n v="379.29254571026701"/>
    <n v="356.84137931034502"/>
    <m/>
  </r>
  <r>
    <x v="5"/>
    <x v="2"/>
    <x v="39"/>
    <n v="409.08380659832602"/>
    <n v="383.26541904719102"/>
    <n v="383.19079435783198"/>
    <n v="444.645975723623"/>
    <n v="581.63332079729196"/>
  </r>
  <r>
    <x v="5"/>
    <x v="2"/>
    <x v="40"/>
    <n v="436.560133426194"/>
    <n v="373.33632814588998"/>
    <n v="444.268861383596"/>
    <n v="484.26189663412299"/>
    <n v="627.64183381088799"/>
  </r>
  <r>
    <x v="5"/>
    <x v="2"/>
    <x v="40"/>
    <n v="433.51078090092"/>
    <n v="349.39292035398199"/>
    <n v="458.01156955673298"/>
    <n v="492.78968111787901"/>
    <m/>
  </r>
  <r>
    <x v="5"/>
    <x v="2"/>
    <x v="41"/>
    <n v="356.37712017322298"/>
    <n v="242.27586206896601"/>
    <n v="326.65097402597399"/>
    <n v="470.47419354838701"/>
    <m/>
  </r>
  <r>
    <x v="5"/>
    <x v="2"/>
    <x v="42"/>
    <n v="411.57734258800201"/>
    <n v="355.803897978826"/>
    <n v="408.77164895939501"/>
    <n v="435.346617133851"/>
    <m/>
  </r>
  <r>
    <x v="5"/>
    <x v="2"/>
    <x v="43"/>
    <n v="305.982253771074"/>
    <n v="290.70175438596499"/>
    <n v="334.85026117237402"/>
    <n v="243.58880308880299"/>
    <m/>
  </r>
  <r>
    <x v="5"/>
    <x v="2"/>
    <x v="40"/>
    <n v="415.91883429672401"/>
    <n v="400.43955014058099"/>
    <n v="402.23835974513997"/>
    <n v="429.803035413153"/>
    <m/>
  </r>
  <r>
    <x v="5"/>
    <x v="2"/>
    <x v="44"/>
    <n v="351.26781944304798"/>
    <n v="288.42511700467998"/>
    <n v="322.14214339245598"/>
    <n v="415.59496725267098"/>
    <m/>
  </r>
  <r>
    <x v="5"/>
    <x v="2"/>
    <x v="45"/>
    <n v="398.88329803172002"/>
    <n v="294.38979352022801"/>
    <n v="402.04852007028001"/>
    <n v="486.59228699551602"/>
    <m/>
  </r>
  <r>
    <x v="5"/>
    <x v="2"/>
    <x v="46"/>
    <n v="402.32553574789603"/>
    <n v="372.09904141665402"/>
    <n v="399.28749008198901"/>
    <n v="433.29818705412703"/>
    <n v="694.39001969796504"/>
  </r>
  <r>
    <x v="5"/>
    <x v="2"/>
    <x v="47"/>
    <n v="427.87486849541398"/>
    <n v="392.19464751290798"/>
    <n v="424.56836071361801"/>
    <n v="466.51463143597999"/>
    <n v="606.65535248041795"/>
  </r>
  <r>
    <x v="5"/>
    <x v="2"/>
    <x v="48"/>
    <n v="370.57232269707799"/>
    <n v="342.62688033864998"/>
    <n v="391.03315068493202"/>
    <n v="365.72532402791597"/>
    <n v="530.20772303595197"/>
  </r>
  <r>
    <x v="5"/>
    <x v="2"/>
    <x v="49"/>
    <n v="357.90853000581001"/>
    <n v="301.57929938414702"/>
    <n v="394.48975032851502"/>
    <n v="389.45898329968799"/>
    <m/>
  </r>
  <r>
    <x v="5"/>
    <x v="2"/>
    <x v="50"/>
    <n v="331.04383358098102"/>
    <n v="268.36452513966498"/>
    <m/>
    <m/>
    <m/>
  </r>
  <r>
    <x v="5"/>
    <x v="3"/>
    <x v="51"/>
    <n v="420.15589161940801"/>
    <n v="338.05358245830803"/>
    <n v="401.72330313381798"/>
    <n v="445.32821601119798"/>
    <n v="460.441405542474"/>
  </r>
  <r>
    <x v="5"/>
    <x v="3"/>
    <x v="53"/>
    <n v="310.06000600060003"/>
    <m/>
    <m/>
    <n v="296.51901696898801"/>
    <n v="439.983770287141"/>
  </r>
  <r>
    <x v="5"/>
    <x v="3"/>
    <x v="54"/>
    <n v="405.118599207778"/>
    <n v="336.97167778347898"/>
    <n v="404.37120023900201"/>
    <n v="424.66008749958303"/>
    <n v="441.24035728785998"/>
  </r>
  <r>
    <x v="5"/>
    <x v="3"/>
    <x v="52"/>
    <n v="414.52416696831699"/>
    <n v="339.65510321100902"/>
    <n v="408.07028486315397"/>
    <n v="422.87170498213402"/>
    <n v="788.74768089053805"/>
  </r>
  <r>
    <x v="5"/>
    <x v="3"/>
    <x v="55"/>
    <n v="379.47903563941298"/>
    <m/>
    <m/>
    <m/>
    <m/>
  </r>
  <r>
    <x v="5"/>
    <x v="3"/>
    <x v="56"/>
    <n v="377.26791177970398"/>
    <n v="259.44346978557502"/>
    <n v="410.94285249104502"/>
    <n v="378.03420900692799"/>
    <n v="429.627208480565"/>
  </r>
  <r>
    <x v="5"/>
    <x v="3"/>
    <x v="57"/>
    <n v="390.22241020301902"/>
    <n v="338.46061617847897"/>
    <n v="366.34208286038597"/>
    <n v="409.75595310044702"/>
    <n v="726.86799276672696"/>
  </r>
  <r>
    <x v="5"/>
    <x v="2"/>
    <x v="39"/>
    <n v="316.23587710604602"/>
    <m/>
    <n v="312.37266706803098"/>
    <m/>
    <m/>
  </r>
  <r>
    <x v="5"/>
    <x v="3"/>
    <x v="58"/>
    <n v="432.24777758239998"/>
    <n v="372.56888752587599"/>
    <n v="450.70201586961201"/>
    <n v="453.34353243600299"/>
    <n v="451.39875776397503"/>
  </r>
  <r>
    <x v="5"/>
    <x v="3"/>
    <x v="58"/>
    <n v="405.078054336538"/>
    <n v="346.39085418464202"/>
    <n v="416.80503772747397"/>
    <n v="425.95277604922899"/>
    <n v="288.89500860585201"/>
  </r>
  <r>
    <x v="5"/>
    <x v="3"/>
    <x v="58"/>
    <n v="427.133725595079"/>
    <n v="360.02694528457499"/>
    <n v="435.35199999999998"/>
    <n v="453.23803333843102"/>
    <n v="303.42778793418597"/>
  </r>
  <r>
    <x v="5"/>
    <x v="3"/>
    <x v="58"/>
    <n v="429.775858466253"/>
    <n v="385.73893572181203"/>
    <n v="416.73338442246097"/>
    <n v="441.75375366482098"/>
    <n v="498.04548104956302"/>
  </r>
  <r>
    <x v="5"/>
    <x v="3"/>
    <x v="59"/>
    <n v="450.94963447338398"/>
    <n v="370.86833855799398"/>
    <n v="410.11049845610899"/>
    <n v="496.06878591954001"/>
    <m/>
  </r>
  <r>
    <x v="5"/>
    <x v="3"/>
    <x v="60"/>
    <n v="430.68476182197497"/>
    <n v="386.78800592300098"/>
    <n v="415.62181818181801"/>
    <n v="440.142671985726"/>
    <n v="523.653163580247"/>
  </r>
  <r>
    <x v="5"/>
    <x v="3"/>
    <x v="61"/>
    <n v="434.26922933661098"/>
    <n v="385.88860435339302"/>
    <n v="422.39815164088998"/>
    <n v="445.303968405631"/>
    <n v="534.62931034482801"/>
  </r>
  <r>
    <x v="5"/>
    <x v="3"/>
    <x v="53"/>
    <n v="383.32569626279502"/>
    <n v="308.08527131782898"/>
    <n v="381.32064516128997"/>
    <n v="400.23060344827599"/>
    <n v="512.21762156957197"/>
  </r>
  <r>
    <x v="5"/>
    <x v="3"/>
    <x v="62"/>
    <n v="390.58516038449102"/>
    <n v="342.21025930101501"/>
    <n v="377.58991929343699"/>
    <n v="411.22476507063902"/>
    <m/>
  </r>
  <r>
    <x v="5"/>
    <x v="3"/>
    <x v="58"/>
    <n v="418.93728655696998"/>
    <n v="361.54352816528302"/>
    <n v="417.60566106205403"/>
    <n v="447.32294306470698"/>
    <m/>
  </r>
  <r>
    <x v="5"/>
    <x v="0"/>
    <x v="63"/>
    <n v="389.72851939147199"/>
    <n v="384.77780971543501"/>
    <n v="339.60426929392401"/>
    <n v="472.19689119170999"/>
    <m/>
  </r>
  <r>
    <x v="5"/>
    <x v="0"/>
    <x v="64"/>
    <n v="371.66173445690401"/>
    <n v="367.99191858724902"/>
    <n v="362.17426273458398"/>
    <n v="382.24960254372002"/>
    <m/>
  </r>
  <r>
    <x v="5"/>
    <x v="0"/>
    <x v="65"/>
    <m/>
    <m/>
    <m/>
    <m/>
    <m/>
  </r>
  <r>
    <x v="5"/>
    <x v="0"/>
    <x v="66"/>
    <m/>
    <m/>
    <m/>
    <m/>
    <m/>
  </r>
  <r>
    <x v="5"/>
    <x v="0"/>
    <x v="67"/>
    <n v="479.98533455545402"/>
    <n v="485.82830188679202"/>
    <m/>
    <m/>
    <m/>
  </r>
  <r>
    <x v="5"/>
    <x v="0"/>
    <x v="68"/>
    <m/>
    <m/>
    <m/>
    <m/>
    <m/>
  </r>
  <r>
    <x v="5"/>
    <x v="0"/>
    <x v="69"/>
    <n v="346.67152103559903"/>
    <n v="346.67152103559903"/>
    <m/>
    <m/>
    <m/>
  </r>
  <r>
    <x v="5"/>
    <x v="0"/>
    <x v="70"/>
    <n v="392.987092808851"/>
    <n v="377.54531490015398"/>
    <m/>
    <m/>
    <m/>
  </r>
  <r>
    <x v="5"/>
    <x v="0"/>
    <x v="71"/>
    <n v="459.30506437768202"/>
    <n v="459.54173823428403"/>
    <m/>
    <m/>
    <m/>
  </r>
  <r>
    <x v="5"/>
    <x v="0"/>
    <x v="72"/>
    <n v="338.00644163875302"/>
    <n v="337.27793065492602"/>
    <m/>
    <m/>
    <m/>
  </r>
  <r>
    <x v="5"/>
    <x v="0"/>
    <x v="73"/>
    <n v="361.640976236352"/>
    <n v="362.141476880607"/>
    <m/>
    <m/>
    <m/>
  </r>
  <r>
    <x v="5"/>
    <x v="0"/>
    <x v="74"/>
    <n v="390.91658676893599"/>
    <n v="389.45819761129201"/>
    <m/>
    <m/>
    <m/>
  </r>
  <r>
    <x v="5"/>
    <x v="0"/>
    <x v="75"/>
    <n v="383.19782608695698"/>
    <n v="382.54320987654302"/>
    <m/>
    <m/>
    <m/>
  </r>
  <r>
    <x v="5"/>
    <x v="0"/>
    <x v="76"/>
    <n v="432.07839586843198"/>
    <n v="432.19989212513502"/>
    <n v="431.73532589125"/>
    <n v="441.29858911603799"/>
    <m/>
  </r>
  <r>
    <x v="5"/>
    <x v="0"/>
    <x v="77"/>
    <n v="400.89206307316698"/>
    <n v="396.48180588193401"/>
    <n v="464.93279402613598"/>
    <n v="434.63285024154601"/>
    <m/>
  </r>
  <r>
    <x v="5"/>
    <x v="2"/>
    <x v="78"/>
    <n v="355.62119137281798"/>
    <n v="304.56370757180201"/>
    <n v="444.08802308802302"/>
    <n v="453.32295719844399"/>
    <m/>
  </r>
  <r>
    <x v="5"/>
    <x v="2"/>
    <x v="79"/>
    <n v="345.77805160916199"/>
    <n v="326.12509335324899"/>
    <n v="342.29682436811402"/>
    <n v="476.83110485573502"/>
    <m/>
  </r>
  <r>
    <x v="5"/>
    <x v="0"/>
    <x v="80"/>
    <n v="398.46614084794697"/>
    <n v="379.94720820649701"/>
    <n v="414.44680851063799"/>
    <n v="429.45032552633802"/>
    <n v="446.75848032564397"/>
  </r>
  <r>
    <x v="5"/>
    <x v="0"/>
    <x v="81"/>
    <n v="338.15772842181298"/>
    <n v="313.58133640553001"/>
    <n v="341.576045627376"/>
    <n v="398.23983739837399"/>
    <m/>
  </r>
  <r>
    <x v="5"/>
    <x v="0"/>
    <x v="82"/>
    <n v="284.36207963688901"/>
    <n v="210.03724137930999"/>
    <n v="316.08743008536902"/>
    <m/>
    <m/>
  </r>
  <r>
    <x v="5"/>
    <x v="0"/>
    <x v="83"/>
    <n v="201.56045895851699"/>
    <n v="186.949367088608"/>
    <n v="204.59439252336401"/>
    <m/>
    <m/>
  </r>
  <r>
    <x v="5"/>
    <x v="0"/>
    <x v="84"/>
    <m/>
    <m/>
    <m/>
    <m/>
    <m/>
  </r>
  <r>
    <x v="5"/>
    <x v="0"/>
    <x v="85"/>
    <m/>
    <m/>
    <m/>
    <m/>
    <m/>
  </r>
  <r>
    <x v="5"/>
    <x v="0"/>
    <x v="86"/>
    <n v="306.30643127364402"/>
    <n v="287.28630705394198"/>
    <m/>
    <m/>
    <m/>
  </r>
  <r>
    <x v="5"/>
    <x v="0"/>
    <x v="87"/>
    <n v="345.51381215469598"/>
    <n v="345.51381215469598"/>
    <m/>
    <m/>
    <m/>
  </r>
  <r>
    <x v="5"/>
    <x v="0"/>
    <x v="88"/>
    <m/>
    <m/>
    <m/>
    <m/>
    <m/>
  </r>
  <r>
    <x v="5"/>
    <x v="4"/>
    <x v="89"/>
    <n v="395.64793467819402"/>
    <n v="326.168567178979"/>
    <n v="398.33368310598098"/>
    <n v="453.77141627206203"/>
    <m/>
  </r>
  <r>
    <x v="5"/>
    <x v="4"/>
    <x v="90"/>
    <n v="265.35942333186"/>
    <n v="243.57945823927801"/>
    <n v="285.798777315297"/>
    <n v="242.414141414141"/>
    <n v="384.18484288354898"/>
  </r>
  <r>
    <x v="5"/>
    <x v="4"/>
    <x v="91"/>
    <n v="369.36623347524102"/>
    <n v="303.495057623104"/>
    <n v="369.75995779477699"/>
    <n v="457.216086985"/>
    <n v="453.748293515358"/>
  </r>
  <r>
    <x v="5"/>
    <x v="4"/>
    <x v="92"/>
    <n v="480.81638299152002"/>
    <n v="440.82559938128401"/>
    <n v="495.98419540229901"/>
    <n v="498.69950072810502"/>
    <m/>
  </r>
  <r>
    <x v="5"/>
    <x v="4"/>
    <x v="93"/>
    <n v="299.72418058132303"/>
    <n v="262.88586692569203"/>
    <n v="300.22763157894701"/>
    <m/>
    <m/>
  </r>
  <r>
    <x v="5"/>
    <x v="4"/>
    <x v="94"/>
    <n v="407.23817034700301"/>
    <m/>
    <m/>
    <m/>
    <m/>
  </r>
  <r>
    <x v="5"/>
    <x v="4"/>
    <x v="96"/>
    <n v="271.43216546605498"/>
    <n v="258.16393666393702"/>
    <n v="272.40464858882098"/>
    <n v="320.72386223862202"/>
    <m/>
  </r>
  <r>
    <x v="5"/>
    <x v="4"/>
    <x v="97"/>
    <n v="334.64200735453198"/>
    <n v="290.90260475651201"/>
    <n v="336.94637740483"/>
    <n v="322.74482006543099"/>
    <m/>
  </r>
  <r>
    <x v="5"/>
    <x v="4"/>
    <x v="98"/>
    <n v="317.668756043077"/>
    <n v="265.17424242424198"/>
    <n v="324.06201355761999"/>
    <n v="342.95000396165102"/>
    <n v="378.71559633027499"/>
  </r>
  <r>
    <x v="5"/>
    <x v="4"/>
    <x v="99"/>
    <n v="392.05604388553797"/>
    <n v="327.89317602040802"/>
    <n v="325.71536796536799"/>
    <n v="434.167868776175"/>
    <n v="534.58219178082197"/>
  </r>
  <r>
    <x v="5"/>
    <x v="4"/>
    <x v="89"/>
    <n v="412.82225913621301"/>
    <n v="351.47318481848203"/>
    <m/>
    <n v="443.87024173381502"/>
    <m/>
  </r>
  <r>
    <x v="5"/>
    <x v="4"/>
    <x v="100"/>
    <n v="348.261897567608"/>
    <n v="344.36672572072803"/>
    <n v="337.04174501692398"/>
    <n v="360.230418250951"/>
    <m/>
  </r>
  <r>
    <x v="5"/>
    <x v="2"/>
    <x v="38"/>
    <n v="349.44966301600698"/>
    <n v="279.62726523888"/>
    <n v="431.57818459191498"/>
    <n v="418.95614298588202"/>
    <m/>
  </r>
  <r>
    <x v="5"/>
    <x v="2"/>
    <x v="38"/>
    <n v="371.48780487804902"/>
    <n v="305.39588506562598"/>
    <n v="422.37624551614198"/>
    <n v="390.11627260083498"/>
    <m/>
  </r>
  <r>
    <x v="5"/>
    <x v="4"/>
    <x v="101"/>
    <n v="170.79498906343201"/>
    <n v="145.10201729106601"/>
    <n v="184.32786885245901"/>
    <m/>
    <m/>
  </r>
  <r>
    <x v="5"/>
    <x v="4"/>
    <x v="102"/>
    <n v="240.57592446892201"/>
    <n v="217.75268817204301"/>
    <n v="261.27606901725397"/>
    <m/>
    <m/>
  </r>
  <r>
    <x v="5"/>
    <x v="4"/>
    <x v="103"/>
    <m/>
    <m/>
    <m/>
    <m/>
    <m/>
  </r>
  <r>
    <x v="5"/>
    <x v="5"/>
    <x v="104"/>
    <m/>
    <m/>
    <m/>
    <m/>
    <m/>
  </r>
  <r>
    <x v="5"/>
    <x v="5"/>
    <x v="105"/>
    <n v="307.976031553398"/>
    <n v="327.800362318841"/>
    <m/>
    <m/>
    <m/>
  </r>
  <r>
    <x v="5"/>
    <x v="5"/>
    <x v="106"/>
    <n v="259.03449928126503"/>
    <n v="292.83215434083598"/>
    <m/>
    <m/>
    <m/>
  </r>
  <r>
    <x v="5"/>
    <x v="5"/>
    <x v="107"/>
    <m/>
    <m/>
    <m/>
    <m/>
    <m/>
  </r>
  <r>
    <x v="5"/>
    <x v="5"/>
    <x v="108"/>
    <n v="403.75356679636798"/>
    <n v="409.448362021099"/>
    <m/>
    <m/>
    <m/>
  </r>
  <r>
    <x v="5"/>
    <x v="5"/>
    <x v="109"/>
    <n v="382.05863342566897"/>
    <n v="388.68945504623298"/>
    <n v="252.00651465798001"/>
    <m/>
    <m/>
  </r>
  <r>
    <x v="5"/>
    <x v="5"/>
    <x v="110"/>
    <n v="381.09298365122601"/>
    <n v="382.95484774238702"/>
    <m/>
    <m/>
    <m/>
  </r>
  <r>
    <x v="5"/>
    <x v="5"/>
    <x v="111"/>
    <m/>
    <m/>
    <m/>
    <m/>
    <m/>
  </r>
  <r>
    <x v="5"/>
    <x v="5"/>
    <x v="112"/>
    <n v="365.11361826387002"/>
    <n v="364.91749085489801"/>
    <m/>
    <m/>
    <m/>
  </r>
  <r>
    <x v="5"/>
    <x v="5"/>
    <x v="113"/>
    <n v="343.34065934065899"/>
    <n v="350.02868579052699"/>
    <m/>
    <m/>
    <m/>
  </r>
  <r>
    <x v="5"/>
    <x v="5"/>
    <x v="115"/>
    <n v="255.22439024390201"/>
    <n v="232.69573643410899"/>
    <m/>
    <m/>
    <m/>
  </r>
  <r>
    <x v="5"/>
    <x v="5"/>
    <x v="106"/>
    <m/>
    <m/>
    <m/>
    <m/>
    <m/>
  </r>
  <r>
    <x v="5"/>
    <x v="5"/>
    <x v="116"/>
    <m/>
    <m/>
    <m/>
    <m/>
    <m/>
  </r>
  <r>
    <x v="5"/>
    <x v="5"/>
    <x v="117"/>
    <m/>
    <m/>
    <m/>
    <m/>
    <m/>
  </r>
  <r>
    <x v="5"/>
    <x v="6"/>
    <x v="118"/>
    <n v="370.09359267734601"/>
    <n v="285.78979343863898"/>
    <n v="363.84970139349701"/>
    <n v="374.41666666666703"/>
    <n v="540.08112724167404"/>
  </r>
  <r>
    <x v="5"/>
    <x v="6"/>
    <x v="119"/>
    <n v="373.86128129490999"/>
    <n v="304.69007544979701"/>
    <n v="427.33104350670601"/>
    <n v="380.42199291544699"/>
    <m/>
  </r>
  <r>
    <x v="5"/>
    <x v="6"/>
    <x v="120"/>
    <n v="466.69173444448899"/>
    <n v="389.30306778822398"/>
    <n v="428.76974310180799"/>
    <n v="462.47395489911599"/>
    <n v="591.79007947382797"/>
  </r>
  <r>
    <x v="5"/>
    <x v="6"/>
    <x v="121"/>
    <n v="410.73173623318797"/>
    <n v="393.21077919364899"/>
    <n v="333.09650053022301"/>
    <n v="397.92456698479998"/>
    <n v="590.23555555555595"/>
  </r>
  <r>
    <x v="5"/>
    <x v="6"/>
    <x v="122"/>
    <n v="395.94752364931298"/>
    <n v="321.25107840649599"/>
    <n v="367.87408312958399"/>
    <n v="408.06780178666901"/>
    <n v="538.37560420813202"/>
  </r>
  <r>
    <x v="5"/>
    <x v="4"/>
    <x v="89"/>
    <n v="395.98130841121502"/>
    <m/>
    <m/>
    <m/>
    <m/>
  </r>
  <r>
    <x v="5"/>
    <x v="6"/>
    <x v="119"/>
    <n v="399.453528314849"/>
    <n v="291.179837775203"/>
    <n v="387.44619858745301"/>
    <n v="433.16970470287998"/>
    <m/>
  </r>
  <r>
    <x v="5"/>
    <x v="6"/>
    <x v="119"/>
    <n v="343.828614008942"/>
    <n v="310.88655834564298"/>
    <n v="349.455705996132"/>
    <n v="360.73933933933898"/>
    <n v="396.96601307189502"/>
  </r>
  <r>
    <x v="5"/>
    <x v="6"/>
    <x v="120"/>
    <n v="430.32596163305499"/>
    <n v="376.620510813191"/>
    <n v="398.39667211409898"/>
    <n v="445.71506265504701"/>
    <n v="545.35593916974904"/>
  </r>
  <r>
    <x v="5"/>
    <x v="6"/>
    <x v="121"/>
    <n v="346.83436233239797"/>
    <n v="268.52686170212797"/>
    <n v="351.63622592512399"/>
    <n v="360.694820482637"/>
    <n v="554.353146853147"/>
  </r>
  <r>
    <x v="5"/>
    <x v="6"/>
    <x v="121"/>
    <n v="408.07055225384897"/>
    <n v="355.15592620672197"/>
    <n v="407.07395498392299"/>
    <n v="400.54436895202798"/>
    <n v="547.78368421052596"/>
  </r>
  <r>
    <x v="5"/>
    <x v="6"/>
    <x v="123"/>
    <n v="451.03987908382697"/>
    <m/>
    <m/>
    <n v="451.843001664746"/>
    <m/>
  </r>
  <r>
    <x v="5"/>
    <x v="6"/>
    <x v="123"/>
    <m/>
    <m/>
    <m/>
    <m/>
    <m/>
  </r>
  <r>
    <x v="5"/>
    <x v="6"/>
    <x v="122"/>
    <n v="285.08280447265003"/>
    <n v="258.57255116959101"/>
    <n v="304.488927236123"/>
    <n v="286.95861381201701"/>
    <m/>
  </r>
  <r>
    <x v="5"/>
    <x v="7"/>
    <x v="124"/>
    <m/>
    <m/>
    <m/>
    <m/>
    <m/>
  </r>
  <r>
    <x v="5"/>
    <x v="7"/>
    <x v="125"/>
    <n v="252.370155902004"/>
    <n v="228.04368641532"/>
    <n v="309.13779527559097"/>
    <m/>
    <m/>
  </r>
  <r>
    <x v="5"/>
    <x v="7"/>
    <x v="126"/>
    <n v="268.69062027231502"/>
    <n v="333.40807651434602"/>
    <n v="243.140594059406"/>
    <m/>
    <m/>
  </r>
  <r>
    <x v="5"/>
    <x v="7"/>
    <x v="127"/>
    <m/>
    <m/>
    <m/>
    <m/>
    <m/>
  </r>
  <r>
    <x v="5"/>
    <x v="7"/>
    <x v="128"/>
    <m/>
    <m/>
    <m/>
    <m/>
    <m/>
  </r>
  <r>
    <x v="5"/>
    <x v="7"/>
    <x v="129"/>
    <m/>
    <m/>
    <m/>
    <m/>
    <m/>
  </r>
  <r>
    <x v="5"/>
    <x v="7"/>
    <x v="130"/>
    <m/>
    <m/>
    <m/>
    <m/>
    <m/>
  </r>
  <r>
    <x v="5"/>
    <x v="7"/>
    <x v="131"/>
    <n v="318.170387779083"/>
    <m/>
    <n v="322.652597402597"/>
    <m/>
    <m/>
  </r>
  <r>
    <x v="5"/>
    <x v="7"/>
    <x v="132"/>
    <m/>
    <m/>
    <m/>
    <m/>
    <m/>
  </r>
  <r>
    <x v="5"/>
    <x v="7"/>
    <x v="133"/>
    <n v="318.370615486433"/>
    <n v="308.59273670557701"/>
    <n v="328.558108108108"/>
    <m/>
    <m/>
  </r>
  <r>
    <x v="5"/>
    <x v="7"/>
    <x v="134"/>
    <m/>
    <m/>
    <m/>
    <m/>
    <m/>
  </r>
  <r>
    <x v="5"/>
    <x v="7"/>
    <x v="135"/>
    <n v="279.27662957074699"/>
    <m/>
    <m/>
    <m/>
    <m/>
  </r>
  <r>
    <x v="5"/>
    <x v="7"/>
    <x v="136"/>
    <m/>
    <m/>
    <m/>
    <m/>
    <m/>
  </r>
  <r>
    <x v="5"/>
    <x v="8"/>
    <x v="138"/>
    <n v="323.88917848729398"/>
    <n v="322.27092198581602"/>
    <n v="265.35935114503798"/>
    <n v="763.61922141119203"/>
    <m/>
  </r>
  <r>
    <x v="5"/>
    <x v="8"/>
    <x v="139"/>
    <m/>
    <m/>
    <m/>
    <m/>
    <m/>
  </r>
  <r>
    <x v="5"/>
    <x v="8"/>
    <x v="140"/>
    <m/>
    <m/>
    <m/>
    <m/>
    <m/>
  </r>
  <r>
    <x v="5"/>
    <x v="8"/>
    <x v="141"/>
    <n v="301.75236840772101"/>
    <n v="308.24468706212002"/>
    <n v="259.69159240604398"/>
    <m/>
    <m/>
  </r>
  <r>
    <x v="5"/>
    <x v="8"/>
    <x v="142"/>
    <n v="179.32818532818499"/>
    <n v="190.878140703518"/>
    <m/>
    <m/>
    <m/>
  </r>
  <r>
    <x v="5"/>
    <x v="8"/>
    <x v="143"/>
    <n v="320.65129179331302"/>
    <n v="330.62959776295997"/>
    <n v="295.54445028932099"/>
    <m/>
    <m/>
  </r>
  <r>
    <x v="5"/>
    <x v="8"/>
    <x v="141"/>
    <n v="206.60036832412499"/>
    <n v="216.49302441454901"/>
    <n v="161.11454753722799"/>
    <m/>
    <m/>
  </r>
  <r>
    <x v="5"/>
    <x v="8"/>
    <x v="144"/>
    <n v="154.98842691813101"/>
    <n v="160.869289914066"/>
    <m/>
    <m/>
    <m/>
  </r>
  <r>
    <x v="5"/>
    <x v="8"/>
    <x v="144"/>
    <m/>
    <m/>
    <m/>
    <m/>
    <m/>
  </r>
  <r>
    <x v="5"/>
    <x v="8"/>
    <x v="145"/>
    <n v="153.54761904761901"/>
    <n v="161.28853754940701"/>
    <m/>
    <m/>
    <m/>
  </r>
  <r>
    <x v="5"/>
    <x v="8"/>
    <x v="146"/>
    <n v="346.52475247524802"/>
    <m/>
    <m/>
    <m/>
    <m/>
  </r>
  <r>
    <x v="5"/>
    <x v="8"/>
    <x v="147"/>
    <n v="349.94553805774302"/>
    <n v="349.94553805774302"/>
    <m/>
    <m/>
    <m/>
  </r>
  <r>
    <x v="5"/>
    <x v="8"/>
    <x v="142"/>
    <n v="405.63497208716001"/>
    <n v="405.63497208716001"/>
    <m/>
    <m/>
    <m/>
  </r>
  <r>
    <x v="5"/>
    <x v="8"/>
    <x v="142"/>
    <n v="340.55018625827802"/>
    <n v="339.61792967896901"/>
    <m/>
    <m/>
    <m/>
  </r>
  <r>
    <x v="5"/>
    <x v="8"/>
    <x v="148"/>
    <m/>
    <m/>
    <m/>
    <m/>
    <m/>
  </r>
  <r>
    <x v="5"/>
    <x v="8"/>
    <x v="149"/>
    <n v="251.22880000000001"/>
    <n v="245.85201793722001"/>
    <m/>
    <m/>
    <m/>
  </r>
  <r>
    <x v="5"/>
    <x v="8"/>
    <x v="150"/>
    <n v="336.24118411552303"/>
    <n v="335.00598369957697"/>
    <n v="329.30675795053003"/>
    <n v="432.22057264050898"/>
    <m/>
  </r>
  <r>
    <x v="5"/>
    <x v="8"/>
    <x v="151"/>
    <n v="294.974757830729"/>
    <n v="293.612848627566"/>
    <m/>
    <m/>
    <m/>
  </r>
  <r>
    <x v="5"/>
    <x v="8"/>
    <x v="138"/>
    <n v="237.44134078212301"/>
    <n v="225.96231884058"/>
    <n v="296.23223350253801"/>
    <m/>
    <m/>
  </r>
  <r>
    <x v="5"/>
    <x v="8"/>
    <x v="152"/>
    <n v="336.09771796372098"/>
    <n v="335.741973244147"/>
    <n v="253.35859519408501"/>
    <m/>
    <m/>
  </r>
  <r>
    <x v="5"/>
    <x v="8"/>
    <x v="153"/>
    <n v="346.26333333333298"/>
    <n v="345.97751277683102"/>
    <n v="351.43553299492402"/>
    <m/>
    <m/>
  </r>
  <r>
    <x v="5"/>
    <x v="7"/>
    <x v="154"/>
    <n v="333.62559241706202"/>
    <n v="298.54325259515599"/>
    <m/>
    <m/>
    <m/>
  </r>
  <r>
    <x v="5"/>
    <x v="7"/>
    <x v="155"/>
    <m/>
    <m/>
    <m/>
    <m/>
    <m/>
  </r>
  <r>
    <x v="5"/>
    <x v="7"/>
    <x v="156"/>
    <n v="300.552995391705"/>
    <n v="261.04715447154501"/>
    <n v="345.523688663283"/>
    <m/>
    <m/>
  </r>
  <r>
    <x v="5"/>
    <x v="7"/>
    <x v="157"/>
    <m/>
    <m/>
    <m/>
    <m/>
    <m/>
  </r>
  <r>
    <x v="5"/>
    <x v="7"/>
    <x v="154"/>
    <n v="177.74770039421799"/>
    <n v="183.498502994012"/>
    <m/>
    <m/>
    <m/>
  </r>
  <r>
    <x v="5"/>
    <x v="7"/>
    <x v="154"/>
    <n v="296.019658119658"/>
    <n v="268.91206735266599"/>
    <m/>
    <m/>
    <m/>
  </r>
  <r>
    <x v="5"/>
    <x v="7"/>
    <x v="155"/>
    <m/>
    <m/>
    <m/>
    <m/>
    <m/>
  </r>
  <r>
    <x v="5"/>
    <x v="7"/>
    <x v="155"/>
    <m/>
    <m/>
    <m/>
    <m/>
    <m/>
  </r>
  <r>
    <x v="5"/>
    <x v="7"/>
    <x v="158"/>
    <m/>
    <m/>
    <m/>
    <m/>
    <m/>
  </r>
  <r>
    <x v="5"/>
    <x v="7"/>
    <x v="159"/>
    <m/>
    <m/>
    <m/>
    <m/>
    <m/>
  </r>
  <r>
    <x v="5"/>
    <x v="8"/>
    <x v="160"/>
    <n v="248.39628009340001"/>
    <n v="250.301309189476"/>
    <n v="129.22497824195"/>
    <n v="463.13178294573601"/>
    <m/>
  </r>
  <r>
    <x v="5"/>
    <x v="8"/>
    <x v="161"/>
    <n v="160.11898129725401"/>
    <n v="160.570909090909"/>
    <m/>
    <m/>
    <m/>
  </r>
  <r>
    <x v="5"/>
    <x v="8"/>
    <x v="162"/>
    <n v="110.147849462366"/>
    <n v="150.36744186046499"/>
    <m/>
    <m/>
    <m/>
  </r>
  <r>
    <x v="5"/>
    <x v="8"/>
    <x v="163"/>
    <n v="316.40205287713798"/>
    <n v="312.21549367088602"/>
    <n v="255.632873084925"/>
    <n v="453.28"/>
    <m/>
  </r>
  <r>
    <x v="5"/>
    <x v="8"/>
    <x v="164"/>
    <n v="293.77846124727898"/>
    <n v="294.97736040609101"/>
    <m/>
    <m/>
    <m/>
  </r>
  <r>
    <x v="5"/>
    <x v="8"/>
    <x v="143"/>
    <n v="203.177105831533"/>
    <m/>
    <n v="151.57934990439799"/>
    <m/>
    <m/>
  </r>
  <r>
    <x v="5"/>
    <x v="8"/>
    <x v="165"/>
    <n v="314.27801826375702"/>
    <n v="316.078666579387"/>
    <n v="166.109733868028"/>
    <n v="406.62791375291403"/>
    <m/>
  </r>
  <r>
    <x v="5"/>
    <x v="8"/>
    <x v="166"/>
    <n v="287.53612224827901"/>
    <n v="294.19972360273198"/>
    <n v="113.59279279279301"/>
    <m/>
    <m/>
  </r>
  <r>
    <x v="5"/>
    <x v="8"/>
    <x v="160"/>
    <m/>
    <m/>
    <m/>
    <m/>
    <m/>
  </r>
  <r>
    <x v="5"/>
    <x v="8"/>
    <x v="161"/>
    <n v="180.477488151659"/>
    <n v="181.707736877982"/>
    <m/>
    <m/>
    <m/>
  </r>
  <r>
    <x v="5"/>
    <x v="8"/>
    <x v="167"/>
    <n v="180.75195911413999"/>
    <n v="185.020109024833"/>
    <m/>
    <m/>
    <m/>
  </r>
  <r>
    <x v="5"/>
    <x v="8"/>
    <x v="168"/>
    <n v="162.170003850597"/>
    <n v="176.154585152838"/>
    <m/>
    <m/>
    <m/>
  </r>
  <r>
    <x v="5"/>
    <x v="8"/>
    <x v="169"/>
    <n v="190.019736842105"/>
    <n v="201.65920745920701"/>
    <m/>
    <m/>
    <m/>
  </r>
  <r>
    <x v="5"/>
    <x v="8"/>
    <x v="170"/>
    <n v="229.56712345019901"/>
    <n v="233.710433979686"/>
    <n v="119.58660130718999"/>
    <m/>
    <m/>
  </r>
  <r>
    <x v="5"/>
    <x v="8"/>
    <x v="161"/>
    <n v="176.78294573643399"/>
    <n v="181.32075471698101"/>
    <m/>
    <m/>
    <m/>
  </r>
  <r>
    <x v="5"/>
    <x v="8"/>
    <x v="171"/>
    <n v="191.018181818182"/>
    <n v="183.577647058824"/>
    <m/>
    <m/>
    <m/>
  </r>
  <r>
    <x v="5"/>
    <x v="8"/>
    <x v="172"/>
    <m/>
    <m/>
    <m/>
    <m/>
    <m/>
  </r>
  <r>
    <x v="5"/>
    <x v="8"/>
    <x v="172"/>
    <n v="67.923440860215095"/>
    <n v="69.233669443226702"/>
    <m/>
    <m/>
    <m/>
  </r>
  <r>
    <x v="5"/>
    <x v="8"/>
    <x v="173"/>
    <m/>
    <m/>
    <m/>
    <m/>
    <m/>
  </r>
  <r>
    <x v="5"/>
    <x v="8"/>
    <x v="174"/>
    <m/>
    <m/>
    <m/>
    <m/>
    <m/>
  </r>
  <r>
    <x v="5"/>
    <x v="9"/>
    <x v="175"/>
    <m/>
    <m/>
    <m/>
    <m/>
    <m/>
  </r>
  <r>
    <x v="5"/>
    <x v="9"/>
    <x v="176"/>
    <m/>
    <m/>
    <m/>
    <m/>
    <m/>
  </r>
  <r>
    <x v="5"/>
    <x v="9"/>
    <x v="178"/>
    <m/>
    <m/>
    <m/>
    <m/>
    <m/>
  </r>
  <r>
    <x v="5"/>
    <x v="9"/>
    <x v="219"/>
    <m/>
    <m/>
    <m/>
    <m/>
    <m/>
  </r>
  <r>
    <x v="5"/>
    <x v="9"/>
    <x v="179"/>
    <m/>
    <m/>
    <m/>
    <m/>
    <m/>
  </r>
  <r>
    <x v="5"/>
    <x v="9"/>
    <x v="180"/>
    <n v="344.96793349168598"/>
    <n v="352.34275618374602"/>
    <m/>
    <m/>
    <m/>
  </r>
  <r>
    <x v="5"/>
    <x v="9"/>
    <x v="175"/>
    <m/>
    <m/>
    <m/>
    <m/>
    <m/>
  </r>
  <r>
    <x v="5"/>
    <x v="9"/>
    <x v="175"/>
    <m/>
    <m/>
    <m/>
    <m/>
    <m/>
  </r>
  <r>
    <x v="5"/>
    <x v="9"/>
    <x v="181"/>
    <m/>
    <m/>
    <m/>
    <m/>
    <m/>
  </r>
  <r>
    <x v="5"/>
    <x v="9"/>
    <x v="182"/>
    <n v="144.136505113384"/>
    <n v="160.47585863613699"/>
    <m/>
    <m/>
    <m/>
  </r>
  <r>
    <x v="5"/>
    <x v="9"/>
    <x v="182"/>
    <m/>
    <m/>
    <m/>
    <m/>
    <m/>
  </r>
  <r>
    <x v="5"/>
    <x v="9"/>
    <x v="183"/>
    <m/>
    <m/>
    <m/>
    <m/>
    <m/>
  </r>
  <r>
    <x v="5"/>
    <x v="9"/>
    <x v="184"/>
    <m/>
    <m/>
    <m/>
    <m/>
    <m/>
  </r>
  <r>
    <x v="5"/>
    <x v="9"/>
    <x v="186"/>
    <n v="275.04652213188803"/>
    <n v="272.86766034327002"/>
    <m/>
    <m/>
    <m/>
  </r>
  <r>
    <x v="5"/>
    <x v="9"/>
    <x v="187"/>
    <n v="294.21639251276201"/>
    <n v="302.00943396226398"/>
    <m/>
    <m/>
    <m/>
  </r>
  <r>
    <x v="5"/>
    <x v="8"/>
    <x v="188"/>
    <m/>
    <m/>
    <m/>
    <m/>
    <m/>
  </r>
  <r>
    <x v="5"/>
    <x v="8"/>
    <x v="139"/>
    <m/>
    <m/>
    <m/>
    <m/>
    <m/>
  </r>
  <r>
    <x v="5"/>
    <x v="10"/>
    <x v="189"/>
    <n v="319.165857775902"/>
    <n v="256.35615763546798"/>
    <n v="387.37253694581301"/>
    <n v="317.55756929637499"/>
    <m/>
  </r>
  <r>
    <x v="5"/>
    <x v="11"/>
    <x v="190"/>
    <m/>
    <m/>
    <m/>
    <m/>
    <m/>
  </r>
  <r>
    <x v="5"/>
    <x v="11"/>
    <x v="191"/>
    <m/>
    <m/>
    <m/>
    <m/>
    <m/>
  </r>
  <r>
    <x v="5"/>
    <x v="11"/>
    <x v="193"/>
    <m/>
    <m/>
    <m/>
    <m/>
    <m/>
  </r>
  <r>
    <x v="5"/>
    <x v="11"/>
    <x v="221"/>
    <m/>
    <m/>
    <m/>
    <m/>
    <m/>
  </r>
  <r>
    <x v="5"/>
    <x v="12"/>
    <x v="194"/>
    <m/>
    <m/>
    <m/>
    <m/>
    <m/>
  </r>
  <r>
    <x v="5"/>
    <x v="12"/>
    <x v="195"/>
    <n v="209.125"/>
    <n v="216.97923222152301"/>
    <m/>
    <m/>
    <m/>
  </r>
  <r>
    <x v="5"/>
    <x v="12"/>
    <x v="222"/>
    <m/>
    <m/>
    <m/>
    <m/>
    <m/>
  </r>
  <r>
    <x v="5"/>
    <x v="12"/>
    <x v="196"/>
    <m/>
    <m/>
    <m/>
    <m/>
    <m/>
  </r>
  <r>
    <x v="5"/>
    <x v="12"/>
    <x v="197"/>
    <m/>
    <m/>
    <m/>
    <m/>
    <m/>
  </r>
  <r>
    <x v="5"/>
    <x v="12"/>
    <x v="198"/>
    <n v="144.160186625194"/>
    <n v="142.07037037037"/>
    <m/>
    <m/>
    <m/>
  </r>
  <r>
    <x v="5"/>
    <x v="12"/>
    <x v="199"/>
    <m/>
    <m/>
    <m/>
    <m/>
    <m/>
  </r>
  <r>
    <x v="5"/>
    <x v="12"/>
    <x v="224"/>
    <m/>
    <m/>
    <m/>
    <m/>
    <m/>
  </r>
  <r>
    <x v="5"/>
    <x v="12"/>
    <x v="204"/>
    <m/>
    <m/>
    <m/>
    <m/>
    <m/>
  </r>
  <r>
    <x v="5"/>
    <x v="12"/>
    <x v="243"/>
    <m/>
    <m/>
    <m/>
    <m/>
    <m/>
  </r>
  <r>
    <x v="5"/>
    <x v="12"/>
    <x v="244"/>
    <m/>
    <m/>
    <m/>
    <m/>
    <m/>
  </r>
  <r>
    <x v="5"/>
    <x v="11"/>
    <x v="205"/>
    <m/>
    <m/>
    <m/>
    <m/>
    <m/>
  </r>
  <r>
    <x v="5"/>
    <x v="11"/>
    <x v="206"/>
    <m/>
    <m/>
    <m/>
    <m/>
    <m/>
  </r>
  <r>
    <x v="5"/>
    <x v="11"/>
    <x v="207"/>
    <m/>
    <m/>
    <m/>
    <m/>
    <m/>
  </r>
  <r>
    <x v="5"/>
    <x v="13"/>
    <x v="245"/>
    <m/>
    <m/>
    <m/>
    <m/>
    <m/>
  </r>
  <r>
    <x v="5"/>
    <x v="13"/>
    <x v="210"/>
    <m/>
    <m/>
    <m/>
    <m/>
    <m/>
  </r>
  <r>
    <x v="5"/>
    <x v="14"/>
    <x v="211"/>
    <m/>
    <m/>
    <m/>
    <m/>
    <m/>
  </r>
  <r>
    <x v="6"/>
    <x v="0"/>
    <x v="0"/>
    <n v="386.54349992450602"/>
    <n v="383.10698852629997"/>
    <n v="374.440167916608"/>
    <n v="380.42643678160903"/>
    <n v="561.21125943122502"/>
  </r>
  <r>
    <x v="6"/>
    <x v="0"/>
    <x v="1"/>
    <n v="535.33030885178096"/>
    <n v="522.34127956857503"/>
    <n v="449.63620763620798"/>
    <n v="570.62439325063599"/>
    <n v="514.318078840054"/>
  </r>
  <r>
    <x v="6"/>
    <x v="0"/>
    <x v="2"/>
    <n v="516.39974107680302"/>
    <n v="513.29589817989995"/>
    <n v="494.88392857142901"/>
    <n v="517.09967939376304"/>
    <n v="644.18442622950795"/>
  </r>
  <r>
    <x v="6"/>
    <x v="0"/>
    <x v="3"/>
    <n v="549.24162401910598"/>
    <n v="550.97019795518804"/>
    <n v="471.95892939547798"/>
    <n v="571.74801901743297"/>
    <m/>
  </r>
  <r>
    <x v="6"/>
    <x v="0"/>
    <x v="4"/>
    <n v="577.78696069923103"/>
    <n v="576.76067746686294"/>
    <n v="507.88167938931298"/>
    <n v="585.86885741428398"/>
    <n v="677.55907960198999"/>
  </r>
  <r>
    <x v="6"/>
    <x v="0"/>
    <x v="5"/>
    <n v="405.59681106093598"/>
    <n v="383.27275826798501"/>
    <n v="405.55273563879501"/>
    <n v="414.84210526315798"/>
    <m/>
  </r>
  <r>
    <x v="6"/>
    <x v="0"/>
    <x v="6"/>
    <n v="459.25647552610599"/>
    <n v="441.22109663933099"/>
    <n v="434.52423148451999"/>
    <n v="493.38052938537498"/>
    <m/>
  </r>
  <r>
    <x v="6"/>
    <x v="0"/>
    <x v="7"/>
    <n v="376.94487536712103"/>
    <n v="338.214784904488"/>
    <n v="387.67376007263601"/>
    <n v="374.68563218390801"/>
    <n v="461.81902245706698"/>
  </r>
  <r>
    <x v="6"/>
    <x v="0"/>
    <x v="8"/>
    <n v="440.992263645224"/>
    <n v="442.25534057397698"/>
    <n v="407.87758775877597"/>
    <n v="516.43543850677599"/>
    <n v="696.96997690531202"/>
  </r>
  <r>
    <x v="6"/>
    <x v="0"/>
    <x v="9"/>
    <n v="471.99232896870302"/>
    <n v="469.19017333507099"/>
    <n v="482.39300433266402"/>
    <n v="443.71095044434401"/>
    <m/>
  </r>
  <r>
    <x v="6"/>
    <x v="0"/>
    <x v="10"/>
    <n v="454.15325344740501"/>
    <n v="454.88222803005601"/>
    <n v="446.86547997457097"/>
    <n v="482.74639932222499"/>
    <m/>
  </r>
  <r>
    <x v="6"/>
    <x v="0"/>
    <x v="11"/>
    <n v="390.53711552669398"/>
    <n v="363.975667776796"/>
    <n v="401.738524311459"/>
    <n v="611.89114954221805"/>
    <n v="452.621869782972"/>
  </r>
  <r>
    <x v="6"/>
    <x v="0"/>
    <x v="214"/>
    <m/>
    <m/>
    <m/>
    <m/>
    <m/>
  </r>
  <r>
    <x v="6"/>
    <x v="0"/>
    <x v="12"/>
    <n v="324.11411556413998"/>
    <n v="314.76805935181602"/>
    <n v="402.41967213114799"/>
    <m/>
    <m/>
  </r>
  <r>
    <x v="6"/>
    <x v="0"/>
    <x v="13"/>
    <n v="378.139138405133"/>
    <n v="374.25693652603599"/>
    <m/>
    <m/>
    <m/>
  </r>
  <r>
    <x v="6"/>
    <x v="0"/>
    <x v="14"/>
    <n v="340.21535001405698"/>
    <n v="340.13128729752799"/>
    <m/>
    <m/>
    <m/>
  </r>
  <r>
    <x v="6"/>
    <x v="0"/>
    <x v="15"/>
    <m/>
    <m/>
    <m/>
    <m/>
    <m/>
  </r>
  <r>
    <x v="6"/>
    <x v="0"/>
    <x v="16"/>
    <n v="267.78266666666701"/>
    <n v="267.78266666666701"/>
    <m/>
    <m/>
    <m/>
  </r>
  <r>
    <x v="6"/>
    <x v="0"/>
    <x v="17"/>
    <n v="322.62463851937503"/>
    <n v="322.62463851937503"/>
    <m/>
    <m/>
    <m/>
  </r>
  <r>
    <x v="6"/>
    <x v="0"/>
    <x v="242"/>
    <m/>
    <m/>
    <m/>
    <m/>
    <m/>
  </r>
  <r>
    <x v="6"/>
    <x v="1"/>
    <x v="18"/>
    <n v="348.8466796875"/>
    <n v="256.29151291512898"/>
    <m/>
    <m/>
    <m/>
  </r>
  <r>
    <x v="6"/>
    <x v="1"/>
    <x v="19"/>
    <n v="408.17544311956198"/>
    <n v="407.31088266572101"/>
    <n v="332.71488389798202"/>
    <n v="436.84345403899698"/>
    <m/>
  </r>
  <r>
    <x v="6"/>
    <x v="1"/>
    <x v="20"/>
    <n v="360.88930557351603"/>
    <n v="357.349295774648"/>
    <n v="349.73372890784299"/>
    <n v="412.36846473028999"/>
    <m/>
  </r>
  <r>
    <x v="6"/>
    <x v="1"/>
    <x v="21"/>
    <n v="399.56568778979897"/>
    <n v="378.21814006888599"/>
    <n v="405.34747622531103"/>
    <m/>
    <m/>
  </r>
  <r>
    <x v="6"/>
    <x v="1"/>
    <x v="22"/>
    <n v="426.01810436634702"/>
    <m/>
    <m/>
    <n v="469.92240117130302"/>
    <m/>
  </r>
  <r>
    <x v="6"/>
    <x v="1"/>
    <x v="23"/>
    <m/>
    <m/>
    <m/>
    <m/>
    <m/>
  </r>
  <r>
    <x v="6"/>
    <x v="1"/>
    <x v="24"/>
    <n v="278.067605633803"/>
    <m/>
    <n v="273.121052631579"/>
    <m/>
    <m/>
  </r>
  <r>
    <x v="6"/>
    <x v="1"/>
    <x v="25"/>
    <n v="389.801910177894"/>
    <n v="352.23193127962099"/>
    <n v="396.85255354201001"/>
    <n v="403.10713410149498"/>
    <m/>
  </r>
  <r>
    <x v="6"/>
    <x v="1"/>
    <x v="26"/>
    <n v="377.020331271771"/>
    <n v="362.29070650797701"/>
    <n v="384.91576364751597"/>
    <n v="355.88438592882102"/>
    <m/>
  </r>
  <r>
    <x v="6"/>
    <x v="1"/>
    <x v="26"/>
    <n v="386.673413857181"/>
    <n v="307.49242424242402"/>
    <n v="417.58580165487501"/>
    <n v="369.83076009501201"/>
    <m/>
  </r>
  <r>
    <x v="6"/>
    <x v="1"/>
    <x v="27"/>
    <m/>
    <m/>
    <m/>
    <m/>
    <m/>
  </r>
  <r>
    <x v="6"/>
    <x v="1"/>
    <x v="28"/>
    <m/>
    <m/>
    <m/>
    <m/>
    <m/>
  </r>
  <r>
    <x v="6"/>
    <x v="1"/>
    <x v="29"/>
    <n v="547.419562419562"/>
    <m/>
    <m/>
    <m/>
    <m/>
  </r>
  <r>
    <x v="6"/>
    <x v="1"/>
    <x v="30"/>
    <n v="401.91014492753601"/>
    <n v="339.39449541284398"/>
    <m/>
    <n v="456.22718808193702"/>
    <m/>
  </r>
  <r>
    <x v="6"/>
    <x v="1"/>
    <x v="216"/>
    <m/>
    <m/>
    <m/>
    <m/>
    <m/>
  </r>
  <r>
    <x v="6"/>
    <x v="2"/>
    <x v="32"/>
    <n v="483.97181898324999"/>
    <n v="422.72334159950401"/>
    <n v="409.909575961808"/>
    <n v="528.09186933223395"/>
    <n v="547.29675572519102"/>
  </r>
  <r>
    <x v="6"/>
    <x v="2"/>
    <x v="33"/>
    <n v="543.76537469454297"/>
    <n v="424.01266874351001"/>
    <n v="517.12092182557603"/>
    <n v="607.91659305064798"/>
    <m/>
  </r>
  <r>
    <x v="6"/>
    <x v="2"/>
    <x v="34"/>
    <n v="508.55386001802299"/>
    <n v="456.61812954507002"/>
    <n v="453.7742987606"/>
    <n v="544.91388060482404"/>
    <n v="562.03005008347202"/>
  </r>
  <r>
    <x v="6"/>
    <x v="2"/>
    <x v="35"/>
    <n v="492.64500050859499"/>
    <n v="439.58314953683299"/>
    <n v="482.91729657625598"/>
    <n v="512.84323690383098"/>
    <m/>
  </r>
  <r>
    <x v="6"/>
    <x v="2"/>
    <x v="36"/>
    <n v="316.43433734939799"/>
    <m/>
    <n v="327.86876640419899"/>
    <n v="318.93107162089399"/>
    <m/>
  </r>
  <r>
    <x v="6"/>
    <x v="2"/>
    <x v="33"/>
    <m/>
    <m/>
    <m/>
    <m/>
    <m/>
  </r>
  <r>
    <x v="6"/>
    <x v="2"/>
    <x v="37"/>
    <n v="400.77162989488301"/>
    <n v="379.44969939879797"/>
    <n v="395.42910447761199"/>
    <n v="425.44882390336898"/>
    <m/>
  </r>
  <r>
    <x v="6"/>
    <x v="2"/>
    <x v="38"/>
    <n v="360.004863449308"/>
    <n v="313.431752178122"/>
    <n v="399.655355249205"/>
    <n v="375.38450502152102"/>
    <m/>
  </r>
  <r>
    <x v="6"/>
    <x v="2"/>
    <x v="39"/>
    <n v="414.08302200083"/>
    <n v="392.73139644665702"/>
    <n v="393.34507908611602"/>
    <n v="451.800324543611"/>
    <n v="538.148448043185"/>
  </r>
  <r>
    <x v="6"/>
    <x v="2"/>
    <x v="40"/>
    <n v="480.93554327808499"/>
    <n v="459.97902340765398"/>
    <n v="467.51477209382102"/>
    <n v="499.00601621763002"/>
    <n v="665.53082378614295"/>
  </r>
  <r>
    <x v="6"/>
    <x v="2"/>
    <x v="40"/>
    <n v="442.96501728496997"/>
    <n v="380.59934047815301"/>
    <n v="446.12584954300399"/>
    <n v="488.94061718098402"/>
    <m/>
  </r>
  <r>
    <x v="6"/>
    <x v="2"/>
    <x v="41"/>
    <n v="392.79502074688799"/>
    <m/>
    <n v="315.10318142734297"/>
    <n v="487.44004524886901"/>
    <m/>
  </r>
  <r>
    <x v="6"/>
    <x v="2"/>
    <x v="42"/>
    <n v="441.46655197837299"/>
    <n v="410.52539577836399"/>
    <n v="389.72299373233398"/>
    <n v="497.442141432055"/>
    <m/>
  </r>
  <r>
    <x v="6"/>
    <x v="2"/>
    <x v="43"/>
    <n v="387.0102262163"/>
    <n v="428.69113441372701"/>
    <n v="398.85899605188899"/>
    <m/>
    <m/>
  </r>
  <r>
    <x v="6"/>
    <x v="2"/>
    <x v="40"/>
    <n v="445.12705124968397"/>
    <n v="409.86718485975001"/>
    <n v="437.441986062718"/>
    <n v="455.60527479004003"/>
    <m/>
  </r>
  <r>
    <x v="6"/>
    <x v="2"/>
    <x v="44"/>
    <n v="394.3881565181"/>
    <n v="374.77176966292097"/>
    <n v="395.13410852713201"/>
    <n v="382.15229357798199"/>
    <m/>
  </r>
  <r>
    <x v="6"/>
    <x v="2"/>
    <x v="45"/>
    <n v="415.54244200866702"/>
    <n v="389.35240011497598"/>
    <n v="403.75063998138199"/>
    <n v="439.52551589514798"/>
    <m/>
  </r>
  <r>
    <x v="6"/>
    <x v="2"/>
    <x v="46"/>
    <n v="452.83067101221798"/>
    <n v="434.44407172237499"/>
    <n v="431.64331386412499"/>
    <n v="512.69544181308902"/>
    <n v="616.33671875000005"/>
  </r>
  <r>
    <x v="6"/>
    <x v="2"/>
    <x v="47"/>
    <n v="454.13745624871302"/>
    <n v="456.832370948554"/>
    <n v="439.93451540252698"/>
    <n v="461.04676231394802"/>
    <n v="583.47104035135897"/>
  </r>
  <r>
    <x v="6"/>
    <x v="2"/>
    <x v="48"/>
    <n v="390.05208767081803"/>
    <n v="385.03468105812601"/>
    <n v="399.02804965385502"/>
    <n v="383.76995757809499"/>
    <n v="399.14258064516099"/>
  </r>
  <r>
    <x v="6"/>
    <x v="2"/>
    <x v="49"/>
    <n v="430.22512691836403"/>
    <n v="382.31832662642501"/>
    <n v="463.058498759305"/>
    <n v="439.11796016483498"/>
    <m/>
  </r>
  <r>
    <x v="6"/>
    <x v="2"/>
    <x v="50"/>
    <n v="383.36621823617298"/>
    <n v="390.05561861520999"/>
    <m/>
    <m/>
    <m/>
  </r>
  <r>
    <x v="6"/>
    <x v="3"/>
    <x v="51"/>
    <n v="488.24469750010297"/>
    <n v="423.22690615835802"/>
    <n v="435.83854748603397"/>
    <n v="515.193806237442"/>
    <n v="630.133349585568"/>
  </r>
  <r>
    <x v="6"/>
    <x v="3"/>
    <x v="53"/>
    <n v="334.81741935483899"/>
    <m/>
    <n v="387.67433628318599"/>
    <n v="319.20894308943099"/>
    <n v="341.78229448961201"/>
  </r>
  <r>
    <x v="6"/>
    <x v="3"/>
    <x v="54"/>
    <n v="472.77218613755701"/>
    <n v="391.51606311726601"/>
    <n v="428.84421121679202"/>
    <n v="515.87310316732896"/>
    <n v="515.93293591654196"/>
  </r>
  <r>
    <x v="6"/>
    <x v="3"/>
    <x v="52"/>
    <n v="507.40681993926898"/>
    <n v="419.08447116364403"/>
    <n v="509.22934820494902"/>
    <n v="531.62230952066602"/>
    <n v="585.478109798471"/>
  </r>
  <r>
    <x v="6"/>
    <x v="3"/>
    <x v="55"/>
    <n v="420.991916859122"/>
    <m/>
    <m/>
    <m/>
    <m/>
  </r>
  <r>
    <x v="6"/>
    <x v="3"/>
    <x v="56"/>
    <n v="372.94703429389398"/>
    <n v="374.12597480503899"/>
    <n v="376.72155454971102"/>
    <n v="364.88040404040402"/>
    <n v="432.35915492957702"/>
  </r>
  <r>
    <x v="6"/>
    <x v="3"/>
    <x v="57"/>
    <n v="434.07958054554803"/>
    <n v="414.91477167683502"/>
    <n v="389.590271170314"/>
    <n v="465.13117904979299"/>
    <n v="370.97749196141501"/>
  </r>
  <r>
    <x v="6"/>
    <x v="2"/>
    <x v="39"/>
    <n v="318.34363636363599"/>
    <m/>
    <n v="301.88467966573802"/>
    <m/>
    <m/>
  </r>
  <r>
    <x v="6"/>
    <x v="3"/>
    <x v="58"/>
    <n v="467.69499338514998"/>
    <n v="428.85529758011802"/>
    <n v="457.83584292884598"/>
    <n v="494.50577112468"/>
    <n v="291.56521739130397"/>
  </r>
  <r>
    <x v="6"/>
    <x v="3"/>
    <x v="58"/>
    <n v="481.15065920045402"/>
    <n v="447.65645782289101"/>
    <n v="465.214609747586"/>
    <n v="507.46643057400001"/>
    <m/>
  </r>
  <r>
    <x v="6"/>
    <x v="3"/>
    <x v="58"/>
    <n v="491.74031659002497"/>
    <n v="462.73591114767601"/>
    <n v="465.505365659777"/>
    <n v="500.81685686786699"/>
    <n v="607.87973640856706"/>
  </r>
  <r>
    <x v="6"/>
    <x v="3"/>
    <x v="58"/>
    <n v="498.64243269146999"/>
    <n v="447.50503882372402"/>
    <n v="489.57154849541502"/>
    <n v="513.02703523693799"/>
    <n v="490.59911141490102"/>
  </r>
  <r>
    <x v="6"/>
    <x v="3"/>
    <x v="59"/>
    <n v="533.84987593052097"/>
    <n v="450.42574459404301"/>
    <n v="499.75090969235902"/>
    <n v="580.83275369519299"/>
    <m/>
  </r>
  <r>
    <x v="6"/>
    <x v="3"/>
    <x v="60"/>
    <n v="483.658759860776"/>
    <n v="441.74650844363299"/>
    <n v="424.526222019187"/>
    <n v="511.60360596223001"/>
    <n v="584.51058201058197"/>
  </r>
  <r>
    <x v="6"/>
    <x v="3"/>
    <x v="61"/>
    <n v="565.67374237804904"/>
    <n v="413.81215744892899"/>
    <n v="535.71386539168805"/>
    <n v="621.34235924933"/>
    <n v="534.58083511777295"/>
  </r>
  <r>
    <x v="6"/>
    <x v="3"/>
    <x v="53"/>
    <n v="527.71566102526401"/>
    <n v="474.48604060913698"/>
    <n v="380.81039531478802"/>
    <n v="530.43224461431601"/>
    <n v="691.12035472973002"/>
  </r>
  <r>
    <x v="6"/>
    <x v="3"/>
    <x v="62"/>
    <n v="471.83543188575999"/>
    <n v="490.25063149031701"/>
    <n v="486.07397881997002"/>
    <n v="462.26632835820902"/>
    <m/>
  </r>
  <r>
    <x v="6"/>
    <x v="3"/>
    <x v="58"/>
    <n v="495.16498355137298"/>
    <n v="432.34685255597799"/>
    <n v="452.72038989006001"/>
    <n v="548.55152959872896"/>
    <m/>
  </r>
  <r>
    <x v="6"/>
    <x v="0"/>
    <x v="63"/>
    <n v="425.61206516952899"/>
    <n v="428.73414776032598"/>
    <m/>
    <n v="418.823964497041"/>
    <m/>
  </r>
  <r>
    <x v="6"/>
    <x v="0"/>
    <x v="64"/>
    <n v="392.52662264681101"/>
    <n v="362.82273603082899"/>
    <n v="420.08836760925402"/>
    <n v="484.290486564996"/>
    <m/>
  </r>
  <r>
    <x v="6"/>
    <x v="0"/>
    <x v="65"/>
    <m/>
    <m/>
    <m/>
    <m/>
    <m/>
  </r>
  <r>
    <x v="6"/>
    <x v="0"/>
    <x v="67"/>
    <n v="538.84628975265002"/>
    <n v="542.33753375337506"/>
    <m/>
    <m/>
    <m/>
  </r>
  <r>
    <x v="6"/>
    <x v="0"/>
    <x v="68"/>
    <m/>
    <m/>
    <m/>
    <m/>
    <m/>
  </r>
  <r>
    <x v="6"/>
    <x v="0"/>
    <x v="69"/>
    <n v="376.72936660268698"/>
    <n v="376.72936660268698"/>
    <m/>
    <m/>
    <m/>
  </r>
  <r>
    <x v="6"/>
    <x v="0"/>
    <x v="70"/>
    <n v="355.75396085740903"/>
    <n v="385.624708624709"/>
    <m/>
    <m/>
    <m/>
  </r>
  <r>
    <x v="6"/>
    <x v="0"/>
    <x v="71"/>
    <n v="416.95220841960003"/>
    <n v="419.33975360055501"/>
    <m/>
    <m/>
    <m/>
  </r>
  <r>
    <x v="6"/>
    <x v="0"/>
    <x v="72"/>
    <n v="350.085891089109"/>
    <n v="362.50116414435399"/>
    <m/>
    <m/>
    <m/>
  </r>
  <r>
    <x v="6"/>
    <x v="0"/>
    <x v="73"/>
    <n v="368.47183098591597"/>
    <n v="365.15703602991198"/>
    <m/>
    <m/>
    <m/>
  </r>
  <r>
    <x v="6"/>
    <x v="0"/>
    <x v="74"/>
    <n v="452.47666905958403"/>
    <n v="438.51457119067402"/>
    <m/>
    <m/>
    <m/>
  </r>
  <r>
    <x v="6"/>
    <x v="0"/>
    <x v="75"/>
    <n v="421.90416082281399"/>
    <n v="413.469357249626"/>
    <m/>
    <m/>
    <m/>
  </r>
  <r>
    <x v="6"/>
    <x v="0"/>
    <x v="76"/>
    <n v="454.76686144091502"/>
    <n v="450.46473313883598"/>
    <n v="483.84849583182302"/>
    <n v="471.653419213375"/>
    <m/>
  </r>
  <r>
    <x v="6"/>
    <x v="0"/>
    <x v="77"/>
    <n v="432.247930922124"/>
    <n v="428.62911732858299"/>
    <n v="522.80450581395303"/>
    <n v="401.58686131386901"/>
    <m/>
  </r>
  <r>
    <x v="6"/>
    <x v="2"/>
    <x v="78"/>
    <n v="388.63769378157099"/>
    <n v="386.955868544601"/>
    <n v="349.23515151515198"/>
    <n v="420.41998810232002"/>
    <m/>
  </r>
  <r>
    <x v="6"/>
    <x v="2"/>
    <x v="79"/>
    <n v="408.40393045002901"/>
    <n v="401.88653266331698"/>
    <n v="379.71010807374398"/>
    <n v="447.85935162094802"/>
    <m/>
  </r>
  <r>
    <x v="6"/>
    <x v="0"/>
    <x v="80"/>
    <n v="416.74998037111698"/>
    <n v="410.68852234929602"/>
    <n v="367.57121326299898"/>
    <n v="439.83064268142698"/>
    <n v="355.613333333333"/>
  </r>
  <r>
    <x v="6"/>
    <x v="0"/>
    <x v="81"/>
    <n v="360.90972545369902"/>
    <n v="321.61713549495403"/>
    <n v="383.57493956486701"/>
    <n v="423.61032028469799"/>
    <m/>
  </r>
  <r>
    <x v="6"/>
    <x v="0"/>
    <x v="82"/>
    <n v="322.48287895310801"/>
    <n v="261.87027027027"/>
    <n v="342.16029197080297"/>
    <m/>
    <m/>
  </r>
  <r>
    <x v="6"/>
    <x v="0"/>
    <x v="83"/>
    <n v="307.08852755194198"/>
    <n v="291.683121019108"/>
    <m/>
    <m/>
    <m/>
  </r>
  <r>
    <x v="6"/>
    <x v="0"/>
    <x v="84"/>
    <m/>
    <m/>
    <m/>
    <m/>
    <m/>
  </r>
  <r>
    <x v="6"/>
    <x v="0"/>
    <x v="85"/>
    <m/>
    <m/>
    <m/>
    <m/>
    <m/>
  </r>
  <r>
    <x v="6"/>
    <x v="0"/>
    <x v="86"/>
    <n v="274.53140703517602"/>
    <n v="256.01130653266301"/>
    <m/>
    <m/>
    <m/>
  </r>
  <r>
    <x v="6"/>
    <x v="0"/>
    <x v="87"/>
    <n v="260.63754646840101"/>
    <n v="259.62252964426898"/>
    <m/>
    <m/>
    <m/>
  </r>
  <r>
    <x v="6"/>
    <x v="0"/>
    <x v="88"/>
    <m/>
    <m/>
    <m/>
    <m/>
    <m/>
  </r>
  <r>
    <x v="6"/>
    <x v="4"/>
    <x v="89"/>
    <n v="443.78463735914897"/>
    <n v="410.759840273816"/>
    <n v="433.64210526315799"/>
    <n v="474.38660399529999"/>
    <m/>
  </r>
  <r>
    <x v="6"/>
    <x v="4"/>
    <x v="90"/>
    <n v="363.15693372371601"/>
    <n v="325.13309072004199"/>
    <n v="380.61875303250798"/>
    <n v="375.18389113644702"/>
    <n v="312.93391719745199"/>
  </r>
  <r>
    <x v="6"/>
    <x v="4"/>
    <x v="91"/>
    <n v="402.93544744518698"/>
    <n v="377.18347978910401"/>
    <n v="394.21545720062898"/>
    <n v="439.42084168336697"/>
    <n v="384.26795366795398"/>
  </r>
  <r>
    <x v="6"/>
    <x v="4"/>
    <x v="92"/>
    <n v="541.11113840108101"/>
    <n v="493.68219749652297"/>
    <n v="455.33357193987098"/>
    <n v="565.55521773244402"/>
    <m/>
  </r>
  <r>
    <x v="6"/>
    <x v="4"/>
    <x v="93"/>
    <n v="383.04703389830502"/>
    <n v="289.95366079703399"/>
    <n v="483.433628318584"/>
    <m/>
    <m/>
  </r>
  <r>
    <x v="6"/>
    <x v="4"/>
    <x v="94"/>
    <n v="360.68012422360198"/>
    <n v="347.90925589836701"/>
    <m/>
    <m/>
    <m/>
  </r>
  <r>
    <x v="6"/>
    <x v="4"/>
    <x v="96"/>
    <n v="374.20783636161002"/>
    <n v="352.19455122848098"/>
    <n v="390.66533497234201"/>
    <n v="319.015570934256"/>
    <m/>
  </r>
  <r>
    <x v="6"/>
    <x v="4"/>
    <x v="97"/>
    <n v="432.21220355731202"/>
    <m/>
    <n v="511.19041000694898"/>
    <n v="333.04026475454998"/>
    <m/>
  </r>
  <r>
    <x v="6"/>
    <x v="4"/>
    <x v="98"/>
    <n v="311.78230857296802"/>
    <n v="323.27470442271198"/>
    <n v="321.62674405625597"/>
    <n v="283.71823247175399"/>
    <n v="514.38405797101404"/>
  </r>
  <r>
    <x v="6"/>
    <x v="4"/>
    <x v="99"/>
    <n v="381.83986510820802"/>
    <n v="360.64992973042001"/>
    <n v="383.95502932869903"/>
    <n v="384.62368179734102"/>
    <n v="543.56240601503805"/>
  </r>
  <r>
    <x v="6"/>
    <x v="4"/>
    <x v="89"/>
    <n v="375.575752773376"/>
    <n v="323.53324968632398"/>
    <n v="389.53610108303201"/>
    <n v="365.16978679147201"/>
    <m/>
  </r>
  <r>
    <x v="6"/>
    <x v="4"/>
    <x v="100"/>
    <n v="365.75931750275203"/>
    <n v="367.90896632733001"/>
    <n v="350.84687689508797"/>
    <n v="394.256215650353"/>
    <m/>
  </r>
  <r>
    <x v="6"/>
    <x v="2"/>
    <x v="38"/>
    <n v="415.03513541775601"/>
    <n v="392.16376306620202"/>
    <n v="395.68124562631198"/>
    <n v="439.76320422535201"/>
    <m/>
  </r>
  <r>
    <x v="6"/>
    <x v="2"/>
    <x v="38"/>
    <n v="429.20829665493"/>
    <n v="421.811017876687"/>
    <n v="425.85753749013401"/>
    <n v="431.81683575541501"/>
    <m/>
  </r>
  <r>
    <x v="6"/>
    <x v="4"/>
    <x v="101"/>
    <n v="292.801868044515"/>
    <n v="250.08821788040299"/>
    <n v="326.13269111249201"/>
    <m/>
    <m/>
  </r>
  <r>
    <x v="6"/>
    <x v="4"/>
    <x v="102"/>
    <n v="352.22860847018097"/>
    <n v="327.73557187827902"/>
    <n v="369.379132990448"/>
    <m/>
    <m/>
  </r>
  <r>
    <x v="6"/>
    <x v="4"/>
    <x v="103"/>
    <m/>
    <m/>
    <m/>
    <m/>
    <m/>
  </r>
  <r>
    <x v="6"/>
    <x v="5"/>
    <x v="104"/>
    <m/>
    <m/>
    <m/>
    <m/>
    <m/>
  </r>
  <r>
    <x v="6"/>
    <x v="5"/>
    <x v="105"/>
    <n v="420.671947194719"/>
    <n v="456.83352380952402"/>
    <m/>
    <m/>
    <m/>
  </r>
  <r>
    <x v="6"/>
    <x v="5"/>
    <x v="106"/>
    <n v="397.06711409396001"/>
    <n v="366.98549222797902"/>
    <m/>
    <m/>
    <m/>
  </r>
  <r>
    <x v="6"/>
    <x v="5"/>
    <x v="107"/>
    <m/>
    <m/>
    <m/>
    <m/>
    <m/>
  </r>
  <r>
    <x v="6"/>
    <x v="5"/>
    <x v="108"/>
    <n v="446.30444038929397"/>
    <n v="446.28822605965502"/>
    <m/>
    <m/>
    <m/>
  </r>
  <r>
    <x v="6"/>
    <x v="5"/>
    <x v="109"/>
    <n v="440.56997411561701"/>
    <n v="447.83027648508101"/>
    <n v="323.18241042345301"/>
    <m/>
    <m/>
  </r>
  <r>
    <x v="6"/>
    <x v="5"/>
    <x v="110"/>
    <n v="491.58383339216402"/>
    <n v="493.23495906016399"/>
    <m/>
    <m/>
    <m/>
  </r>
  <r>
    <x v="6"/>
    <x v="5"/>
    <x v="112"/>
    <n v="400.84449273394"/>
    <n v="397.16132581488102"/>
    <m/>
    <m/>
    <m/>
  </r>
  <r>
    <x v="6"/>
    <x v="5"/>
    <x v="113"/>
    <n v="467.53223915592002"/>
    <n v="464.064087061669"/>
    <m/>
    <m/>
    <m/>
  </r>
  <r>
    <x v="6"/>
    <x v="5"/>
    <x v="115"/>
    <n v="309.21141975308598"/>
    <n v="351.610038610039"/>
    <m/>
    <m/>
    <m/>
  </r>
  <r>
    <x v="6"/>
    <x v="5"/>
    <x v="106"/>
    <m/>
    <m/>
    <m/>
    <m/>
    <m/>
  </r>
  <r>
    <x v="6"/>
    <x v="5"/>
    <x v="116"/>
    <m/>
    <m/>
    <m/>
    <m/>
    <m/>
  </r>
  <r>
    <x v="6"/>
    <x v="5"/>
    <x v="117"/>
    <m/>
    <m/>
    <m/>
    <m/>
    <m/>
  </r>
  <r>
    <x v="6"/>
    <x v="6"/>
    <x v="118"/>
    <n v="422.341119919042"/>
    <n v="365.73179556761602"/>
    <n v="393.31191432396298"/>
    <n v="431.44865966452397"/>
    <n v="550.98831548198598"/>
  </r>
  <r>
    <x v="6"/>
    <x v="6"/>
    <x v="119"/>
    <n v="430.97584463526198"/>
    <n v="363.038461538462"/>
    <n v="436.83343634116198"/>
    <n v="435.76066414686801"/>
    <m/>
  </r>
  <r>
    <x v="6"/>
    <x v="6"/>
    <x v="120"/>
    <n v="565.25633015455401"/>
    <n v="447.38897280966802"/>
    <n v="505.25"/>
    <n v="568.34224259520499"/>
    <n v="694.53809523809502"/>
  </r>
  <r>
    <x v="6"/>
    <x v="6"/>
    <x v="121"/>
    <n v="457.68626447192298"/>
    <n v="450.90242656449601"/>
    <n v="425.46218244803703"/>
    <n v="430.58245471749098"/>
    <n v="625.19509164336796"/>
  </r>
  <r>
    <x v="6"/>
    <x v="6"/>
    <x v="122"/>
    <n v="468.89336689968297"/>
    <n v="359.29191815103798"/>
    <n v="469.63650899400398"/>
    <n v="469.96076670830701"/>
    <n v="624.43497267759597"/>
  </r>
  <r>
    <x v="6"/>
    <x v="4"/>
    <x v="89"/>
    <n v="479.87283236994199"/>
    <m/>
    <m/>
    <m/>
    <m/>
  </r>
  <r>
    <x v="6"/>
    <x v="6"/>
    <x v="119"/>
    <n v="479.289893478826"/>
    <n v="459.208211143695"/>
    <n v="441.187384898711"/>
    <n v="484.82663917525798"/>
    <n v="670.34657534246605"/>
  </r>
  <r>
    <x v="6"/>
    <x v="6"/>
    <x v="119"/>
    <n v="430.203912638443"/>
    <n v="393.27108433734901"/>
    <n v="414.14732912119501"/>
    <n v="432.08833463237198"/>
    <n v="594.32985074626902"/>
  </r>
  <r>
    <x v="6"/>
    <x v="6"/>
    <x v="120"/>
    <n v="519.98592937095998"/>
    <n v="431.318995947183"/>
    <n v="502.068415712422"/>
    <n v="529.84130833382596"/>
    <n v="716.70151133501304"/>
  </r>
  <r>
    <x v="6"/>
    <x v="6"/>
    <x v="121"/>
    <n v="427.39886499402598"/>
    <n v="387.55172413793099"/>
    <n v="415.34964768615498"/>
    <n v="379.42758068818398"/>
    <n v="800.30992907801397"/>
  </r>
  <r>
    <x v="6"/>
    <x v="6"/>
    <x v="121"/>
    <n v="507.367435158501"/>
    <n v="469.25528557904698"/>
    <n v="452.60055555555601"/>
    <n v="462.03276751849802"/>
    <n v="766.02369878183799"/>
  </r>
  <r>
    <x v="6"/>
    <x v="6"/>
    <x v="123"/>
    <n v="423.73899718033601"/>
    <m/>
    <m/>
    <n v="423.269738545172"/>
    <m/>
  </r>
  <r>
    <x v="6"/>
    <x v="6"/>
    <x v="123"/>
    <m/>
    <m/>
    <m/>
    <m/>
    <m/>
  </r>
  <r>
    <x v="6"/>
    <x v="6"/>
    <x v="122"/>
    <n v="407.19236930246097"/>
    <n v="339.27776326103998"/>
    <n v="455.97778816927803"/>
    <n v="382.91148620831598"/>
    <n v="626.37694300518103"/>
  </r>
  <r>
    <x v="6"/>
    <x v="7"/>
    <x v="124"/>
    <m/>
    <m/>
    <m/>
    <m/>
    <m/>
  </r>
  <r>
    <x v="6"/>
    <x v="7"/>
    <x v="125"/>
    <n v="228.31899265477401"/>
    <n v="192.77828467153299"/>
    <n v="257.46614583333297"/>
    <m/>
    <m/>
  </r>
  <r>
    <x v="6"/>
    <x v="7"/>
    <x v="126"/>
    <n v="296.785431512272"/>
    <n v="365.90508149568598"/>
    <n v="250.831683168317"/>
    <m/>
    <m/>
  </r>
  <r>
    <x v="6"/>
    <x v="7"/>
    <x v="127"/>
    <m/>
    <m/>
    <m/>
    <m/>
    <m/>
  </r>
  <r>
    <x v="6"/>
    <x v="7"/>
    <x v="128"/>
    <m/>
    <m/>
    <m/>
    <m/>
    <m/>
  </r>
  <r>
    <x v="6"/>
    <x v="7"/>
    <x v="129"/>
    <m/>
    <m/>
    <m/>
    <m/>
    <m/>
  </r>
  <r>
    <x v="6"/>
    <x v="7"/>
    <x v="130"/>
    <m/>
    <m/>
    <m/>
    <m/>
    <m/>
  </r>
  <r>
    <x v="6"/>
    <x v="7"/>
    <x v="131"/>
    <n v="335.60106382978699"/>
    <m/>
    <n v="334.03362831858402"/>
    <m/>
    <m/>
  </r>
  <r>
    <x v="6"/>
    <x v="7"/>
    <x v="132"/>
    <m/>
    <m/>
    <m/>
    <m/>
    <m/>
  </r>
  <r>
    <x v="6"/>
    <x v="7"/>
    <x v="133"/>
    <n v="303.70453134698897"/>
    <n v="191.68800931315499"/>
    <n v="431.659574468085"/>
    <m/>
    <m/>
  </r>
  <r>
    <x v="6"/>
    <x v="7"/>
    <x v="134"/>
    <m/>
    <m/>
    <m/>
    <m/>
    <m/>
  </r>
  <r>
    <x v="6"/>
    <x v="7"/>
    <x v="135"/>
    <n v="364.84954407294799"/>
    <m/>
    <m/>
    <m/>
    <m/>
  </r>
  <r>
    <x v="6"/>
    <x v="7"/>
    <x v="136"/>
    <m/>
    <m/>
    <m/>
    <m/>
    <m/>
  </r>
  <r>
    <x v="6"/>
    <x v="8"/>
    <x v="138"/>
    <n v="482.302564231232"/>
    <n v="481.99110330699398"/>
    <n v="512.21644593793201"/>
    <n v="257.91387559808601"/>
    <m/>
  </r>
  <r>
    <x v="6"/>
    <x v="8"/>
    <x v="139"/>
    <m/>
    <m/>
    <m/>
    <m/>
    <m/>
  </r>
  <r>
    <x v="6"/>
    <x v="8"/>
    <x v="139"/>
    <m/>
    <m/>
    <m/>
    <m/>
    <m/>
  </r>
  <r>
    <x v="6"/>
    <x v="8"/>
    <x v="140"/>
    <m/>
    <m/>
    <m/>
    <m/>
    <m/>
  </r>
  <r>
    <x v="6"/>
    <x v="8"/>
    <x v="141"/>
    <n v="460.57638539676202"/>
    <n v="457.69818552009099"/>
    <n v="476.88264627659601"/>
    <m/>
    <m/>
  </r>
  <r>
    <x v="6"/>
    <x v="8"/>
    <x v="142"/>
    <n v="352.83245729303502"/>
    <n v="364.81500742942097"/>
    <m/>
    <m/>
    <m/>
  </r>
  <r>
    <x v="6"/>
    <x v="8"/>
    <x v="143"/>
    <n v="475.089118660758"/>
    <n v="480.26209896683002"/>
    <n v="447.68068424804"/>
    <m/>
    <m/>
  </r>
  <r>
    <x v="6"/>
    <x v="8"/>
    <x v="141"/>
    <n v="371.70793075684401"/>
    <n v="385.21168063085298"/>
    <n v="312.86534216335502"/>
    <m/>
    <m/>
  </r>
  <r>
    <x v="6"/>
    <x v="8"/>
    <x v="144"/>
    <n v="367.335862417805"/>
    <n v="379.07995678011901"/>
    <m/>
    <m/>
    <m/>
  </r>
  <r>
    <x v="6"/>
    <x v="8"/>
    <x v="144"/>
    <n v="272.37481698389502"/>
    <n v="272.37481698389502"/>
    <m/>
    <m/>
    <m/>
  </r>
  <r>
    <x v="6"/>
    <x v="8"/>
    <x v="145"/>
    <m/>
    <m/>
    <m/>
    <m/>
    <m/>
  </r>
  <r>
    <x v="6"/>
    <x v="8"/>
    <x v="146"/>
    <m/>
    <m/>
    <m/>
    <m/>
    <m/>
  </r>
  <r>
    <x v="6"/>
    <x v="8"/>
    <x v="147"/>
    <n v="439.17784476262199"/>
    <n v="439.50904977375598"/>
    <m/>
    <m/>
    <m/>
  </r>
  <r>
    <x v="6"/>
    <x v="8"/>
    <x v="142"/>
    <n v="489.99497674418598"/>
    <n v="494.232727272727"/>
    <m/>
    <m/>
    <m/>
  </r>
  <r>
    <x v="6"/>
    <x v="8"/>
    <x v="142"/>
    <n v="449.36591397849497"/>
    <n v="456.82799676337999"/>
    <n v="354.773710482529"/>
    <m/>
    <m/>
  </r>
  <r>
    <x v="6"/>
    <x v="8"/>
    <x v="148"/>
    <m/>
    <m/>
    <m/>
    <m/>
    <m/>
  </r>
  <r>
    <x v="6"/>
    <x v="8"/>
    <x v="149"/>
    <n v="315.36909090909103"/>
    <n v="304.18907103825097"/>
    <m/>
    <m/>
    <m/>
  </r>
  <r>
    <x v="6"/>
    <x v="8"/>
    <x v="150"/>
    <n v="434.04085165310698"/>
    <n v="435.77957882149701"/>
    <n v="454.012515644556"/>
    <m/>
    <m/>
  </r>
  <r>
    <x v="6"/>
    <x v="8"/>
    <x v="151"/>
    <n v="400.80404310769899"/>
    <n v="403.086843059079"/>
    <m/>
    <m/>
    <m/>
  </r>
  <r>
    <x v="6"/>
    <x v="8"/>
    <x v="138"/>
    <n v="324.04684418146002"/>
    <n v="279.96494845360797"/>
    <n v="550.45839636913797"/>
    <m/>
    <m/>
  </r>
  <r>
    <x v="6"/>
    <x v="8"/>
    <x v="152"/>
    <n v="457.764787005823"/>
    <n v="427.61615828524299"/>
    <m/>
    <m/>
    <m/>
  </r>
  <r>
    <x v="6"/>
    <x v="8"/>
    <x v="153"/>
    <n v="412.68642560758701"/>
    <n v="402.26381019830001"/>
    <n v="459.904807692308"/>
    <m/>
    <m/>
  </r>
  <r>
    <x v="6"/>
    <x v="7"/>
    <x v="154"/>
    <n v="361.13319672131098"/>
    <m/>
    <n v="393.47037037037001"/>
    <m/>
    <m/>
  </r>
  <r>
    <x v="6"/>
    <x v="7"/>
    <x v="155"/>
    <m/>
    <m/>
    <m/>
    <m/>
    <m/>
  </r>
  <r>
    <x v="6"/>
    <x v="7"/>
    <x v="156"/>
    <n v="301.18457619268202"/>
    <n v="294.03989703989703"/>
    <n v="306.653425655977"/>
    <m/>
    <m/>
  </r>
  <r>
    <x v="6"/>
    <x v="7"/>
    <x v="157"/>
    <m/>
    <m/>
    <m/>
    <m/>
    <m/>
  </r>
  <r>
    <x v="6"/>
    <x v="7"/>
    <x v="154"/>
    <n v="302.080357142857"/>
    <m/>
    <m/>
    <m/>
    <m/>
  </r>
  <r>
    <x v="6"/>
    <x v="7"/>
    <x v="154"/>
    <n v="347.09589041095899"/>
    <n v="360.67399741267798"/>
    <n v="327.69500924214401"/>
    <m/>
    <m/>
  </r>
  <r>
    <x v="6"/>
    <x v="7"/>
    <x v="155"/>
    <m/>
    <m/>
    <m/>
    <m/>
    <m/>
  </r>
  <r>
    <x v="6"/>
    <x v="7"/>
    <x v="158"/>
    <m/>
    <m/>
    <m/>
    <m/>
    <m/>
  </r>
  <r>
    <x v="6"/>
    <x v="7"/>
    <x v="159"/>
    <m/>
    <m/>
    <m/>
    <m/>
    <m/>
  </r>
  <r>
    <x v="6"/>
    <x v="8"/>
    <x v="160"/>
    <n v="447.41367792805102"/>
    <n v="451.21793127406397"/>
    <n v="370.72435897435901"/>
    <m/>
    <m/>
  </r>
  <r>
    <x v="6"/>
    <x v="8"/>
    <x v="161"/>
    <n v="288.858752166378"/>
    <n v="289.98956067855602"/>
    <m/>
    <m/>
    <m/>
  </r>
  <r>
    <x v="6"/>
    <x v="8"/>
    <x v="162"/>
    <n v="282.95704467354"/>
    <n v="278.14026236125102"/>
    <m/>
    <m/>
    <m/>
  </r>
  <r>
    <x v="6"/>
    <x v="8"/>
    <x v="163"/>
    <n v="446.22392723981102"/>
    <n v="448.15860754930702"/>
    <n v="419.92278761061903"/>
    <n v="460.60802367642202"/>
    <m/>
  </r>
  <r>
    <x v="6"/>
    <x v="8"/>
    <x v="164"/>
    <n v="445.46623195156002"/>
    <n v="445.08613040123498"/>
    <m/>
    <m/>
    <m/>
  </r>
  <r>
    <x v="6"/>
    <x v="8"/>
    <x v="143"/>
    <n v="434.34020618556701"/>
    <m/>
    <n v="421.115517241379"/>
    <m/>
    <m/>
  </r>
  <r>
    <x v="6"/>
    <x v="8"/>
    <x v="165"/>
    <n v="451.79522397140499"/>
    <n v="465.056621454994"/>
    <n v="307.97587979438498"/>
    <n v="285.34655250112701"/>
    <m/>
  </r>
  <r>
    <x v="6"/>
    <x v="8"/>
    <x v="166"/>
    <n v="480.045842302479"/>
    <n v="483.973182978485"/>
    <n v="376.24453551912598"/>
    <n v="503.22286821705399"/>
    <m/>
  </r>
  <r>
    <x v="6"/>
    <x v="8"/>
    <x v="160"/>
    <m/>
    <m/>
    <m/>
    <m/>
    <m/>
  </r>
  <r>
    <x v="6"/>
    <x v="8"/>
    <x v="161"/>
    <n v="401.81093394077402"/>
    <n v="401.81093394077402"/>
    <m/>
    <m/>
    <m/>
  </r>
  <r>
    <x v="6"/>
    <x v="8"/>
    <x v="167"/>
    <n v="416.792975970425"/>
    <n v="419.59884956858798"/>
    <n v="371.319444444444"/>
    <m/>
    <m/>
  </r>
  <r>
    <x v="6"/>
    <x v="8"/>
    <x v="168"/>
    <n v="382.20113038394101"/>
    <n v="385.00545018530602"/>
    <n v="358.55514705882399"/>
    <m/>
    <m/>
  </r>
  <r>
    <x v="6"/>
    <x v="8"/>
    <x v="169"/>
    <n v="376.93596798399199"/>
    <n v="433.64675324675301"/>
    <m/>
    <m/>
    <m/>
  </r>
  <r>
    <x v="6"/>
    <x v="8"/>
    <x v="170"/>
    <n v="410.35045280496001"/>
    <n v="424.19830464937098"/>
    <n v="150.447916666667"/>
    <m/>
    <m/>
  </r>
  <r>
    <x v="6"/>
    <x v="8"/>
    <x v="161"/>
    <n v="382.97041420118302"/>
    <n v="382.97041420118302"/>
    <m/>
    <m/>
    <m/>
  </r>
  <r>
    <x v="6"/>
    <x v="8"/>
    <x v="171"/>
    <n v="328.718170580964"/>
    <n v="322.40974967061902"/>
    <m/>
    <m/>
    <m/>
  </r>
  <r>
    <x v="6"/>
    <x v="8"/>
    <x v="172"/>
    <m/>
    <m/>
    <m/>
    <m/>
    <m/>
  </r>
  <r>
    <x v="6"/>
    <x v="8"/>
    <x v="172"/>
    <n v="267.34208144796401"/>
    <n v="265.32224334600801"/>
    <m/>
    <m/>
    <m/>
  </r>
  <r>
    <x v="6"/>
    <x v="8"/>
    <x v="173"/>
    <m/>
    <m/>
    <m/>
    <m/>
    <m/>
  </r>
  <r>
    <x v="6"/>
    <x v="8"/>
    <x v="174"/>
    <m/>
    <m/>
    <m/>
    <m/>
    <m/>
  </r>
  <r>
    <x v="6"/>
    <x v="9"/>
    <x v="175"/>
    <m/>
    <m/>
    <m/>
    <m/>
    <m/>
  </r>
  <r>
    <x v="6"/>
    <x v="9"/>
    <x v="176"/>
    <m/>
    <m/>
    <m/>
    <m/>
    <m/>
  </r>
  <r>
    <x v="6"/>
    <x v="9"/>
    <x v="178"/>
    <m/>
    <m/>
    <m/>
    <m/>
    <m/>
  </r>
  <r>
    <x v="6"/>
    <x v="9"/>
    <x v="219"/>
    <m/>
    <m/>
    <m/>
    <m/>
    <m/>
  </r>
  <r>
    <x v="6"/>
    <x v="9"/>
    <x v="179"/>
    <m/>
    <m/>
    <m/>
    <m/>
    <m/>
  </r>
  <r>
    <x v="6"/>
    <x v="9"/>
    <x v="180"/>
    <n v="410.58823529411802"/>
    <n v="406.953442622951"/>
    <m/>
    <m/>
    <m/>
  </r>
  <r>
    <x v="6"/>
    <x v="9"/>
    <x v="175"/>
    <m/>
    <m/>
    <m/>
    <m/>
    <m/>
  </r>
  <r>
    <x v="6"/>
    <x v="9"/>
    <x v="175"/>
    <m/>
    <m/>
    <m/>
    <m/>
    <m/>
  </r>
  <r>
    <x v="6"/>
    <x v="9"/>
    <x v="181"/>
    <m/>
    <m/>
    <m/>
    <m/>
    <m/>
  </r>
  <r>
    <x v="6"/>
    <x v="9"/>
    <x v="182"/>
    <n v="164.47949015063699"/>
    <n v="168.45836658685801"/>
    <m/>
    <m/>
    <m/>
  </r>
  <r>
    <x v="6"/>
    <x v="9"/>
    <x v="182"/>
    <m/>
    <m/>
    <m/>
    <m/>
    <m/>
  </r>
  <r>
    <x v="6"/>
    <x v="9"/>
    <x v="183"/>
    <m/>
    <m/>
    <m/>
    <m/>
    <m/>
  </r>
  <r>
    <x v="6"/>
    <x v="9"/>
    <x v="184"/>
    <m/>
    <m/>
    <m/>
    <m/>
    <m/>
  </r>
  <r>
    <x v="6"/>
    <x v="9"/>
    <x v="186"/>
    <n v="381.65503657850297"/>
    <n v="381.65503657850297"/>
    <m/>
    <m/>
    <m/>
  </r>
  <r>
    <x v="6"/>
    <x v="9"/>
    <x v="187"/>
    <n v="367.99751552794999"/>
    <n v="375.633365981064"/>
    <m/>
    <m/>
    <m/>
  </r>
  <r>
    <x v="6"/>
    <x v="8"/>
    <x v="188"/>
    <m/>
    <m/>
    <m/>
    <m/>
    <m/>
  </r>
  <r>
    <x v="6"/>
    <x v="8"/>
    <x v="139"/>
    <m/>
    <m/>
    <m/>
    <m/>
    <m/>
  </r>
  <r>
    <x v="6"/>
    <x v="10"/>
    <x v="189"/>
    <n v="390.34095405583599"/>
    <n v="379.74787535410798"/>
    <n v="367.21436058700198"/>
    <n v="438.41497152156199"/>
    <m/>
  </r>
  <r>
    <x v="6"/>
    <x v="11"/>
    <x v="190"/>
    <m/>
    <m/>
    <m/>
    <m/>
    <m/>
  </r>
  <r>
    <x v="6"/>
    <x v="11"/>
    <x v="193"/>
    <m/>
    <m/>
    <m/>
    <m/>
    <m/>
  </r>
  <r>
    <x v="6"/>
    <x v="11"/>
    <x v="221"/>
    <m/>
    <m/>
    <m/>
    <m/>
    <m/>
  </r>
  <r>
    <x v="6"/>
    <x v="12"/>
    <x v="194"/>
    <m/>
    <m/>
    <m/>
    <m/>
    <m/>
  </r>
  <r>
    <x v="6"/>
    <x v="12"/>
    <x v="195"/>
    <n v="328.88974056603797"/>
    <n v="343.816542288557"/>
    <m/>
    <m/>
    <m/>
  </r>
  <r>
    <x v="6"/>
    <x v="12"/>
    <x v="222"/>
    <m/>
    <m/>
    <m/>
    <m/>
    <m/>
  </r>
  <r>
    <x v="6"/>
    <x v="12"/>
    <x v="196"/>
    <m/>
    <m/>
    <m/>
    <m/>
    <m/>
  </r>
  <r>
    <x v="6"/>
    <x v="12"/>
    <x v="197"/>
    <m/>
    <m/>
    <m/>
    <m/>
    <m/>
  </r>
  <r>
    <x v="6"/>
    <x v="12"/>
    <x v="198"/>
    <n v="160.425185185185"/>
    <n v="182.270018621974"/>
    <m/>
    <m/>
    <m/>
  </r>
  <r>
    <x v="6"/>
    <x v="12"/>
    <x v="199"/>
    <m/>
    <m/>
    <m/>
    <m/>
    <m/>
  </r>
  <r>
    <x v="6"/>
    <x v="12"/>
    <x v="200"/>
    <m/>
    <m/>
    <m/>
    <m/>
    <m/>
  </r>
  <r>
    <x v="6"/>
    <x v="12"/>
    <x v="224"/>
    <m/>
    <m/>
    <m/>
    <m/>
    <m/>
  </r>
  <r>
    <x v="6"/>
    <x v="12"/>
    <x v="246"/>
    <m/>
    <m/>
    <m/>
    <m/>
    <m/>
  </r>
  <r>
    <x v="6"/>
    <x v="11"/>
    <x v="205"/>
    <m/>
    <m/>
    <m/>
    <m/>
    <m/>
  </r>
  <r>
    <x v="6"/>
    <x v="11"/>
    <x v="206"/>
    <m/>
    <m/>
    <m/>
    <m/>
    <m/>
  </r>
  <r>
    <x v="6"/>
    <x v="11"/>
    <x v="207"/>
    <m/>
    <m/>
    <m/>
    <m/>
    <m/>
  </r>
  <r>
    <x v="6"/>
    <x v="11"/>
    <x v="247"/>
    <m/>
    <m/>
    <m/>
    <m/>
    <m/>
  </r>
  <r>
    <x v="6"/>
    <x v="13"/>
    <x v="209"/>
    <m/>
    <m/>
    <m/>
    <m/>
    <m/>
  </r>
  <r>
    <x v="6"/>
    <x v="13"/>
    <x v="210"/>
    <m/>
    <m/>
    <m/>
    <m/>
    <m/>
  </r>
  <r>
    <x v="6"/>
    <x v="13"/>
    <x v="248"/>
    <m/>
    <m/>
    <m/>
    <m/>
    <m/>
  </r>
  <r>
    <x v="7"/>
    <x v="0"/>
    <x v="0"/>
    <n v="296.102181435234"/>
    <n v="266.34507722007697"/>
    <n v="311.98300710877402"/>
    <n v="239.51276463262801"/>
    <n v="381.508771929825"/>
  </r>
  <r>
    <x v="7"/>
    <x v="0"/>
    <x v="1"/>
    <n v="412.56493019499197"/>
    <n v="406.01140706767802"/>
    <n v="383.58630136986301"/>
    <n v="419.975087966221"/>
    <n v="467.77557494052297"/>
  </r>
  <r>
    <x v="7"/>
    <x v="0"/>
    <x v="2"/>
    <n v="368.53841935628299"/>
    <n v="356.147736232726"/>
    <n v="374.96220416813799"/>
    <n v="383.223330775134"/>
    <n v="391.93123984840298"/>
  </r>
  <r>
    <x v="7"/>
    <x v="0"/>
    <x v="3"/>
    <n v="417.66206920154701"/>
    <n v="419.74078442937201"/>
    <n v="338.23981433728699"/>
    <n v="435.56348724179799"/>
    <m/>
  </r>
  <r>
    <x v="7"/>
    <x v="0"/>
    <x v="4"/>
    <n v="426.98872554268797"/>
    <n v="430.267656597604"/>
    <n v="415.58100999473999"/>
    <n v="424.32944806307898"/>
    <n v="408.65401301518398"/>
  </r>
  <r>
    <x v="7"/>
    <x v="0"/>
    <x v="5"/>
    <n v="317.70755225166999"/>
    <n v="300.95515695067297"/>
    <n v="327.83333333333297"/>
    <n v="235.07356154406401"/>
    <m/>
  </r>
  <r>
    <x v="7"/>
    <x v="0"/>
    <x v="6"/>
    <n v="344.31079478054602"/>
    <n v="330.76826042726299"/>
    <n v="344.327121622611"/>
    <n v="320.91451031771999"/>
    <m/>
  </r>
  <r>
    <x v="7"/>
    <x v="0"/>
    <x v="7"/>
    <n v="274.37765367402397"/>
    <n v="255.74714568427501"/>
    <n v="275.68248837473101"/>
    <n v="306.60175695461197"/>
    <n v="335.92521877486098"/>
  </r>
  <r>
    <x v="7"/>
    <x v="0"/>
    <x v="8"/>
    <n v="356.56181665264899"/>
    <n v="358.76199442372501"/>
    <n v="343.91890191592802"/>
    <n v="391.42867943548401"/>
    <n v="381.84677419354801"/>
  </r>
  <r>
    <x v="7"/>
    <x v="0"/>
    <x v="9"/>
    <n v="360.37748027095"/>
    <n v="351.902611911549"/>
    <n v="376.85595098422601"/>
    <n v="330.60586734693902"/>
    <m/>
  </r>
  <r>
    <x v="7"/>
    <x v="0"/>
    <x v="10"/>
    <n v="356.87333612390103"/>
    <n v="350.52260967379101"/>
    <n v="362.76197794854698"/>
    <n v="364.89676375404503"/>
    <m/>
  </r>
  <r>
    <x v="7"/>
    <x v="0"/>
    <x v="11"/>
    <n v="301.33105094295303"/>
    <n v="279.71288470223902"/>
    <n v="334.73018529587603"/>
    <n v="329.49212233549599"/>
    <n v="342.45365853658501"/>
  </r>
  <r>
    <x v="7"/>
    <x v="0"/>
    <x v="214"/>
    <m/>
    <m/>
    <m/>
    <m/>
    <m/>
  </r>
  <r>
    <x v="7"/>
    <x v="0"/>
    <x v="12"/>
    <n v="268.51203703703698"/>
    <n v="275.41810699588501"/>
    <n v="266.905585106383"/>
    <m/>
    <m/>
  </r>
  <r>
    <x v="7"/>
    <x v="0"/>
    <x v="13"/>
    <n v="311.21927836848499"/>
    <n v="322.51717869478301"/>
    <m/>
    <m/>
    <m/>
  </r>
  <r>
    <x v="7"/>
    <x v="0"/>
    <x v="14"/>
    <n v="258.90641711229898"/>
    <n v="258.54102771051902"/>
    <m/>
    <m/>
    <m/>
  </r>
  <r>
    <x v="7"/>
    <x v="0"/>
    <x v="15"/>
    <m/>
    <m/>
    <m/>
    <m/>
    <m/>
  </r>
  <r>
    <x v="7"/>
    <x v="0"/>
    <x v="16"/>
    <n v="304.03153153153198"/>
    <n v="304.03153153153198"/>
    <m/>
    <m/>
    <m/>
  </r>
  <r>
    <x v="7"/>
    <x v="0"/>
    <x v="17"/>
    <n v="351.372604284104"/>
    <n v="351.372604284104"/>
    <m/>
    <m/>
    <m/>
  </r>
  <r>
    <x v="7"/>
    <x v="0"/>
    <x v="242"/>
    <m/>
    <m/>
    <m/>
    <m/>
    <m/>
  </r>
  <r>
    <x v="7"/>
    <x v="1"/>
    <x v="18"/>
    <n v="304.17986577181199"/>
    <m/>
    <m/>
    <m/>
    <m/>
  </r>
  <r>
    <x v="7"/>
    <x v="1"/>
    <x v="19"/>
    <n v="327.90213569475202"/>
    <n v="333.18288272774203"/>
    <n v="273.199264460047"/>
    <n v="347.337743190661"/>
    <m/>
  </r>
  <r>
    <x v="7"/>
    <x v="1"/>
    <x v="20"/>
    <n v="310.235395874917"/>
    <n v="288.71193092621701"/>
    <n v="308.75794573643401"/>
    <n v="340.69049951028398"/>
    <m/>
  </r>
  <r>
    <x v="7"/>
    <x v="1"/>
    <x v="21"/>
    <n v="276.704845814978"/>
    <n v="277.325857519789"/>
    <n v="276.33742833742798"/>
    <m/>
    <m/>
  </r>
  <r>
    <x v="7"/>
    <x v="1"/>
    <x v="22"/>
    <n v="329.12374934175898"/>
    <m/>
    <m/>
    <n v="357.290909090909"/>
    <m/>
  </r>
  <r>
    <x v="7"/>
    <x v="1"/>
    <x v="23"/>
    <m/>
    <m/>
    <m/>
    <m/>
    <m/>
  </r>
  <r>
    <x v="7"/>
    <x v="1"/>
    <x v="24"/>
    <n v="178.493487698987"/>
    <m/>
    <n v="180.00191204588899"/>
    <m/>
    <m/>
  </r>
  <r>
    <x v="7"/>
    <x v="1"/>
    <x v="25"/>
    <n v="322.59735245449502"/>
    <n v="295.79203878540397"/>
    <n v="333.99301491410199"/>
    <n v="335.45697841726599"/>
    <m/>
  </r>
  <r>
    <x v="7"/>
    <x v="1"/>
    <x v="26"/>
    <n v="332.41165717499803"/>
    <n v="310.245658619229"/>
    <n v="351.45801847187198"/>
    <n v="314.41478282956598"/>
    <n v="438.39249999999998"/>
  </r>
  <r>
    <x v="7"/>
    <x v="1"/>
    <x v="26"/>
    <n v="297.29103410715499"/>
    <n v="263.76708692767102"/>
    <n v="313.05034965034997"/>
    <n v="275.08245614035098"/>
    <m/>
  </r>
  <r>
    <x v="7"/>
    <x v="1"/>
    <x v="28"/>
    <m/>
    <m/>
    <m/>
    <m/>
    <m/>
  </r>
  <r>
    <x v="7"/>
    <x v="1"/>
    <x v="29"/>
    <n v="377.68635170603699"/>
    <m/>
    <m/>
    <m/>
    <m/>
  </r>
  <r>
    <x v="7"/>
    <x v="1"/>
    <x v="30"/>
    <n v="339.20979532163699"/>
    <n v="271.34643377001498"/>
    <m/>
    <m/>
    <m/>
  </r>
  <r>
    <x v="7"/>
    <x v="1"/>
    <x v="216"/>
    <m/>
    <m/>
    <m/>
    <m/>
    <m/>
  </r>
  <r>
    <x v="7"/>
    <x v="1"/>
    <x v="249"/>
    <m/>
    <m/>
    <m/>
    <m/>
    <m/>
  </r>
  <r>
    <x v="7"/>
    <x v="2"/>
    <x v="32"/>
    <n v="310.78092233738897"/>
    <n v="338.03224619911703"/>
    <n v="312.959432048682"/>
    <n v="295.35484510205401"/>
    <n v="296.12199036918099"/>
  </r>
  <r>
    <x v="7"/>
    <x v="2"/>
    <x v="33"/>
    <n v="343.20297489928703"/>
    <n v="370.723290203327"/>
    <n v="403.57119570428603"/>
    <n v="285.516185677203"/>
    <m/>
  </r>
  <r>
    <x v="7"/>
    <x v="2"/>
    <x v="34"/>
    <n v="324.52820496952103"/>
    <n v="332.72204714483797"/>
    <n v="343.99616536848401"/>
    <n v="311.24582354062102"/>
    <m/>
  </r>
  <r>
    <x v="7"/>
    <x v="2"/>
    <x v="35"/>
    <n v="331.73221757322199"/>
    <n v="355.60834298957099"/>
    <n v="331.20280373831798"/>
    <n v="319.09401339961101"/>
    <m/>
  </r>
  <r>
    <x v="7"/>
    <x v="2"/>
    <x v="36"/>
    <n v="259.18051492100602"/>
    <n v="234.952813067151"/>
    <n v="226.31413612565399"/>
    <n v="282.578451882845"/>
    <m/>
  </r>
  <r>
    <x v="7"/>
    <x v="2"/>
    <x v="33"/>
    <m/>
    <m/>
    <m/>
    <m/>
    <m/>
  </r>
  <r>
    <x v="7"/>
    <x v="2"/>
    <x v="37"/>
    <n v="291.74759196936299"/>
    <n v="270.40596714716702"/>
    <n v="279.95986949428999"/>
    <n v="330.59205916699102"/>
    <m/>
  </r>
  <r>
    <x v="7"/>
    <x v="2"/>
    <x v="38"/>
    <n v="306.54910366328897"/>
    <n v="264.08721506441998"/>
    <n v="365.065803667745"/>
    <n v="288.45238095238102"/>
    <m/>
  </r>
  <r>
    <x v="7"/>
    <x v="2"/>
    <x v="39"/>
    <n v="310.97498643917402"/>
    <n v="321.30515448767397"/>
    <n v="325.065730137473"/>
    <n v="259.59147917060602"/>
    <n v="323.85426786953502"/>
  </r>
  <r>
    <x v="7"/>
    <x v="2"/>
    <x v="40"/>
    <n v="354.57095933263798"/>
    <n v="367.42127782318198"/>
    <n v="370.85740980855797"/>
    <n v="287.36239350109003"/>
    <m/>
  </r>
  <r>
    <x v="7"/>
    <x v="2"/>
    <x v="40"/>
    <n v="300.11659491594901"/>
    <n v="310.428042121685"/>
    <n v="320.40966526269102"/>
    <n v="256.11040656471499"/>
    <m/>
  </r>
  <r>
    <x v="7"/>
    <x v="2"/>
    <x v="41"/>
    <n v="293.704800358905"/>
    <m/>
    <n v="280.948640483384"/>
    <n v="184.696363636364"/>
    <m/>
  </r>
  <r>
    <x v="7"/>
    <x v="2"/>
    <x v="42"/>
    <n v="287.82115261577798"/>
    <n v="293.19098653476198"/>
    <n v="322.81816347124101"/>
    <n v="233.70576070901001"/>
    <m/>
  </r>
  <r>
    <x v="7"/>
    <x v="2"/>
    <x v="43"/>
    <n v="248.398468606432"/>
    <n v="212.55983935743001"/>
    <n v="272.32295514511901"/>
    <m/>
    <m/>
  </r>
  <r>
    <x v="7"/>
    <x v="2"/>
    <x v="40"/>
    <n v="313.00492175668899"/>
    <n v="340.49447038584401"/>
    <n v="330.406721433906"/>
    <n v="250.89719823046099"/>
    <m/>
  </r>
  <r>
    <x v="7"/>
    <x v="2"/>
    <x v="44"/>
    <n v="270.45328256842998"/>
    <n v="243.920255720054"/>
    <n v="316.75764299802802"/>
    <n v="231.16875489428301"/>
    <m/>
  </r>
  <r>
    <x v="7"/>
    <x v="2"/>
    <x v="45"/>
    <n v="301.543365536816"/>
    <n v="309.42933893949998"/>
    <n v="330.64535001008699"/>
    <n v="220.807267370489"/>
    <m/>
  </r>
  <r>
    <x v="7"/>
    <x v="2"/>
    <x v="46"/>
    <n v="327.52653921922303"/>
    <n v="327.72347020640399"/>
    <n v="340.024305555556"/>
    <n v="279.62903811252301"/>
    <n v="466.268564356436"/>
  </r>
  <r>
    <x v="7"/>
    <x v="2"/>
    <x v="47"/>
    <n v="339.456380870776"/>
    <n v="342.342708494308"/>
    <n v="349.56869673261002"/>
    <n v="311.11049874495302"/>
    <n v="305.85460467870899"/>
  </r>
  <r>
    <x v="7"/>
    <x v="2"/>
    <x v="48"/>
    <n v="279.02528926242798"/>
    <n v="266.63335135552597"/>
    <n v="318.49399365367202"/>
    <n v="255.65673385918799"/>
    <n v="198.485436893204"/>
  </r>
  <r>
    <x v="7"/>
    <x v="2"/>
    <x v="49"/>
    <n v="297.30626237550598"/>
    <n v="275.46533264417002"/>
    <n v="327.29609884596101"/>
    <n v="254.800238948626"/>
    <m/>
  </r>
  <r>
    <x v="7"/>
    <x v="2"/>
    <x v="50"/>
    <n v="226.61413843888101"/>
    <n v="216.81205311542399"/>
    <m/>
    <m/>
    <m/>
  </r>
  <r>
    <x v="7"/>
    <x v="3"/>
    <x v="51"/>
    <n v="406.40150974191602"/>
    <n v="383.24278478030402"/>
    <n v="392.70751131221698"/>
    <n v="413.02698372966199"/>
    <n v="479.64813883299797"/>
  </r>
  <r>
    <x v="7"/>
    <x v="3"/>
    <x v="53"/>
    <n v="213.290014164306"/>
    <m/>
    <m/>
    <n v="198.33675564681701"/>
    <n v="237.68896321070201"/>
  </r>
  <r>
    <x v="7"/>
    <x v="3"/>
    <x v="54"/>
    <n v="378.23057579706699"/>
    <n v="363.63917948717898"/>
    <n v="392.680732079309"/>
    <n v="370.67462022692098"/>
    <n v="424.99878345498797"/>
  </r>
  <r>
    <x v="7"/>
    <x v="3"/>
    <x v="52"/>
    <n v="369.61319448396199"/>
    <n v="394.91754528250902"/>
    <n v="368.00926340953202"/>
    <n v="361.11050969779001"/>
    <n v="349.31495098039198"/>
  </r>
  <r>
    <x v="7"/>
    <x v="3"/>
    <x v="55"/>
    <n v="274.51888111888098"/>
    <m/>
    <m/>
    <m/>
    <m/>
  </r>
  <r>
    <x v="7"/>
    <x v="3"/>
    <x v="56"/>
    <n v="314.62273149581898"/>
    <n v="334.88822779430501"/>
    <n v="340.64768806073198"/>
    <n v="276.95503458877801"/>
    <m/>
  </r>
  <r>
    <x v="7"/>
    <x v="3"/>
    <x v="57"/>
    <n v="301.44449490689698"/>
    <n v="335.74471568919301"/>
    <n v="298.22952452078698"/>
    <n v="291.65421504290799"/>
    <m/>
  </r>
  <r>
    <x v="7"/>
    <x v="2"/>
    <x v="39"/>
    <n v="233.721106648817"/>
    <m/>
    <n v="241.360891089109"/>
    <m/>
    <m/>
  </r>
  <r>
    <x v="7"/>
    <x v="3"/>
    <x v="58"/>
    <n v="335.38088891709498"/>
    <n v="338.74814096346603"/>
    <n v="395.62547325502402"/>
    <n v="311.14331616889802"/>
    <m/>
  </r>
  <r>
    <x v="7"/>
    <x v="3"/>
    <x v="58"/>
    <n v="311.85998768220099"/>
    <n v="337.75716440422298"/>
    <n v="333.932609885099"/>
    <n v="274.90811064228802"/>
    <m/>
  </r>
  <r>
    <x v="7"/>
    <x v="3"/>
    <x v="58"/>
    <n v="374.63246057867099"/>
    <n v="366.71536523929501"/>
    <n v="350.72649103549202"/>
    <n v="388.71566812521002"/>
    <m/>
  </r>
  <r>
    <x v="7"/>
    <x v="3"/>
    <x v="58"/>
    <n v="374.92614599535102"/>
    <n v="391.44791412539598"/>
    <n v="394.31759371221301"/>
    <n v="360.314859206699"/>
    <n v="375.73160535117103"/>
  </r>
  <r>
    <x v="7"/>
    <x v="3"/>
    <x v="59"/>
    <n v="414.70396600566602"/>
    <n v="402.66242881737497"/>
    <n v="453.62474226804102"/>
    <n v="407.25499289400898"/>
    <m/>
  </r>
  <r>
    <x v="7"/>
    <x v="3"/>
    <x v="60"/>
    <n v="404.860585889947"/>
    <n v="422.07371987951802"/>
    <n v="447.92165293744898"/>
    <n v="383.82049980256102"/>
    <n v="342.81910569105702"/>
  </r>
  <r>
    <x v="7"/>
    <x v="3"/>
    <x v="61"/>
    <n v="384.38706075044701"/>
    <n v="400.05066666666698"/>
    <n v="392.57729323308303"/>
    <n v="373.14978187106198"/>
    <n v="410.60072815533999"/>
  </r>
  <r>
    <x v="7"/>
    <x v="3"/>
    <x v="53"/>
    <n v="359.980645927333"/>
    <n v="316.61551200662399"/>
    <n v="300.28136882129297"/>
    <n v="347.87304820095"/>
    <n v="471.65710560625803"/>
  </r>
  <r>
    <x v="7"/>
    <x v="3"/>
    <x v="62"/>
    <n v="357.963894237891"/>
    <n v="318.89450468663802"/>
    <n v="402.50085959885399"/>
    <n v="356.36567897767202"/>
    <m/>
  </r>
  <r>
    <x v="7"/>
    <x v="3"/>
    <x v="58"/>
    <n v="310.92061328790498"/>
    <n v="362.431318681319"/>
    <n v="317.35007999999999"/>
    <n v="266.322848360656"/>
    <m/>
  </r>
  <r>
    <x v="7"/>
    <x v="0"/>
    <x v="63"/>
    <n v="283.823580034423"/>
    <n v="279.561925365062"/>
    <m/>
    <n v="310.64084507042298"/>
    <m/>
  </r>
  <r>
    <x v="7"/>
    <x v="0"/>
    <x v="64"/>
    <n v="306.01637307214401"/>
    <n v="291.59722507708102"/>
    <n v="339.85627442466301"/>
    <n v="338.74576271186402"/>
    <m/>
  </r>
  <r>
    <x v="7"/>
    <x v="0"/>
    <x v="65"/>
    <m/>
    <m/>
    <m/>
    <m/>
    <m/>
  </r>
  <r>
    <x v="7"/>
    <x v="0"/>
    <x v="67"/>
    <n v="424.80669456066897"/>
    <n v="435.36589698046203"/>
    <m/>
    <m/>
    <m/>
  </r>
  <r>
    <x v="7"/>
    <x v="0"/>
    <x v="68"/>
    <m/>
    <m/>
    <m/>
    <m/>
    <m/>
  </r>
  <r>
    <x v="7"/>
    <x v="0"/>
    <x v="69"/>
    <n v="343.28884462151399"/>
    <n v="343.28884462151399"/>
    <m/>
    <m/>
    <m/>
  </r>
  <r>
    <x v="7"/>
    <x v="0"/>
    <x v="70"/>
    <n v="280.06752293578"/>
    <n v="296.20247229326498"/>
    <m/>
    <m/>
    <m/>
  </r>
  <r>
    <x v="7"/>
    <x v="0"/>
    <x v="71"/>
    <n v="394.98532110091702"/>
    <n v="395.91139006830298"/>
    <m/>
    <m/>
    <m/>
  </r>
  <r>
    <x v="7"/>
    <x v="0"/>
    <x v="72"/>
    <n v="254.39171656686599"/>
    <n v="282.61102556205702"/>
    <m/>
    <n v="144.302507836991"/>
    <m/>
  </r>
  <r>
    <x v="7"/>
    <x v="0"/>
    <x v="73"/>
    <n v="299.05423353624798"/>
    <n v="343.36701434159102"/>
    <m/>
    <m/>
    <m/>
  </r>
  <r>
    <x v="7"/>
    <x v="0"/>
    <x v="74"/>
    <n v="314.68745519713298"/>
    <n v="303.066176470588"/>
    <m/>
    <m/>
    <m/>
  </r>
  <r>
    <x v="7"/>
    <x v="0"/>
    <x v="75"/>
    <n v="321.65016347501199"/>
    <n v="314.10783824263598"/>
    <m/>
    <m/>
    <m/>
  </r>
  <r>
    <x v="7"/>
    <x v="0"/>
    <x v="76"/>
    <n v="359.98080635289301"/>
    <n v="364.26993999868102"/>
    <n v="376.895818048423"/>
    <n v="348.10895482845399"/>
    <m/>
  </r>
  <r>
    <x v="7"/>
    <x v="0"/>
    <x v="77"/>
    <n v="357.62165422358402"/>
    <n v="356.40974939198497"/>
    <n v="399.12889935255998"/>
    <n v="297.691542288557"/>
    <m/>
  </r>
  <r>
    <x v="7"/>
    <x v="2"/>
    <x v="78"/>
    <n v="320.14206871995702"/>
    <n v="307.08304093567199"/>
    <n v="479.13086419753103"/>
    <n v="252.47954545454499"/>
    <m/>
  </r>
  <r>
    <x v="7"/>
    <x v="2"/>
    <x v="79"/>
    <n v="334.26073168845198"/>
    <n v="314.77623423808501"/>
    <n v="390.13920817369097"/>
    <n v="377.24647519582197"/>
    <m/>
  </r>
  <r>
    <x v="7"/>
    <x v="0"/>
    <x v="80"/>
    <n v="325.05253308028898"/>
    <n v="307.87201888042398"/>
    <n v="347.254465790361"/>
    <n v="357.66250000000002"/>
    <m/>
  </r>
  <r>
    <x v="7"/>
    <x v="0"/>
    <x v="81"/>
    <n v="277.65293676111799"/>
    <n v="231.557295064144"/>
    <n v="314.51238359421399"/>
    <n v="303.30928853754898"/>
    <m/>
  </r>
  <r>
    <x v="7"/>
    <x v="0"/>
    <x v="82"/>
    <n v="232.87538802660799"/>
    <n v="169.46133796698501"/>
    <n v="254.604941947008"/>
    <m/>
    <m/>
  </r>
  <r>
    <x v="7"/>
    <x v="0"/>
    <x v="83"/>
    <n v="189.66500829187399"/>
    <n v="173.58490566037699"/>
    <n v="232.63095238095201"/>
    <m/>
    <m/>
  </r>
  <r>
    <x v="7"/>
    <x v="0"/>
    <x v="84"/>
    <m/>
    <m/>
    <m/>
    <m/>
    <m/>
  </r>
  <r>
    <x v="7"/>
    <x v="0"/>
    <x v="85"/>
    <m/>
    <m/>
    <m/>
    <m/>
    <m/>
  </r>
  <r>
    <x v="7"/>
    <x v="0"/>
    <x v="86"/>
    <n v="296.81350482315099"/>
    <n v="236.10289389067501"/>
    <m/>
    <m/>
    <m/>
  </r>
  <r>
    <x v="7"/>
    <x v="0"/>
    <x v="87"/>
    <n v="263.57198443579802"/>
    <n v="251.99416342412499"/>
    <m/>
    <m/>
    <m/>
  </r>
  <r>
    <x v="7"/>
    <x v="0"/>
    <x v="88"/>
    <m/>
    <m/>
    <m/>
    <m/>
    <m/>
  </r>
  <r>
    <x v="7"/>
    <x v="4"/>
    <x v="89"/>
    <n v="336.45187489199901"/>
    <n v="243.861531190926"/>
    <n v="426.52301790281302"/>
    <n v="362.57902230659698"/>
    <m/>
  </r>
  <r>
    <x v="7"/>
    <x v="4"/>
    <x v="90"/>
    <n v="274.25268817204301"/>
    <n v="264.487223168654"/>
    <n v="297.429371935559"/>
    <n v="251.26996115666799"/>
    <m/>
  </r>
  <r>
    <x v="7"/>
    <x v="4"/>
    <x v="91"/>
    <n v="313.18277693769102"/>
    <n v="276.41429987753003"/>
    <n v="321.65736257476499"/>
    <n v="342.53947792458899"/>
    <n v="332.39780219780198"/>
  </r>
  <r>
    <x v="7"/>
    <x v="4"/>
    <x v="92"/>
    <n v="392.43411757478998"/>
    <n v="398.04853273137701"/>
    <n v="421.76038961039001"/>
    <n v="384.57103962892"/>
    <m/>
  </r>
  <r>
    <x v="7"/>
    <x v="4"/>
    <x v="93"/>
    <n v="277.89219165927199"/>
    <n v="266.07196029776702"/>
    <n v="286.61085972850702"/>
    <m/>
    <m/>
  </r>
  <r>
    <x v="7"/>
    <x v="4"/>
    <x v="94"/>
    <n v="261.74844720496901"/>
    <m/>
    <m/>
    <m/>
    <m/>
  </r>
  <r>
    <x v="7"/>
    <x v="4"/>
    <x v="95"/>
    <m/>
    <m/>
    <m/>
    <m/>
    <m/>
  </r>
  <r>
    <x v="7"/>
    <x v="4"/>
    <x v="96"/>
    <n v="295.94748919365998"/>
    <n v="300.177306208348"/>
    <n v="306.99294140398399"/>
    <n v="233.74443493150699"/>
    <m/>
  </r>
  <r>
    <x v="7"/>
    <x v="4"/>
    <x v="97"/>
    <n v="322.65094810379202"/>
    <m/>
    <n v="324.13403736799398"/>
    <n v="332.171277997365"/>
    <m/>
  </r>
  <r>
    <x v="7"/>
    <x v="4"/>
    <x v="98"/>
    <n v="280.908099472076"/>
    <n v="291.870638085743"/>
    <n v="291.59469009645699"/>
    <n v="259.65793659208998"/>
    <n v="281.54041570438801"/>
  </r>
  <r>
    <x v="7"/>
    <x v="4"/>
    <x v="99"/>
    <n v="331.14648805908098"/>
    <n v="312.01336281484299"/>
    <n v="366.06346112194097"/>
    <n v="331.24871531346298"/>
    <n v="383.48699421965301"/>
  </r>
  <r>
    <x v="7"/>
    <x v="4"/>
    <x v="89"/>
    <n v="350.085257280821"/>
    <n v="314.56761904761902"/>
    <n v="411.61631419939602"/>
    <n v="360.20852085208497"/>
    <n v="350.29699248120301"/>
  </r>
  <r>
    <x v="7"/>
    <x v="4"/>
    <x v="100"/>
    <n v="296.28422654810498"/>
    <n v="296.15439034540202"/>
    <n v="304.478844470382"/>
    <n v="305.48296216796399"/>
    <n v="178.229445506692"/>
  </r>
  <r>
    <x v="7"/>
    <x v="2"/>
    <x v="38"/>
    <n v="302.56301747930098"/>
    <n v="275.90147920736803"/>
    <n v="330.59087743732601"/>
    <n v="307.07992788461502"/>
    <m/>
  </r>
  <r>
    <x v="7"/>
    <x v="2"/>
    <x v="38"/>
    <n v="299.11448598130801"/>
    <n v="316.40093998553903"/>
    <n v="315.27372627372603"/>
    <n v="271.06779100529099"/>
    <m/>
  </r>
  <r>
    <x v="7"/>
    <x v="4"/>
    <x v="101"/>
    <n v="225.84813084112201"/>
    <n v="164.06055646481201"/>
    <n v="266.95957820738101"/>
    <m/>
    <m/>
  </r>
  <r>
    <x v="7"/>
    <x v="4"/>
    <x v="102"/>
    <n v="320.99104744852298"/>
    <n v="319.550147492625"/>
    <n v="321.61889460154202"/>
    <m/>
    <m/>
  </r>
  <r>
    <x v="7"/>
    <x v="5"/>
    <x v="104"/>
    <m/>
    <m/>
    <m/>
    <m/>
    <m/>
  </r>
  <r>
    <x v="7"/>
    <x v="5"/>
    <x v="105"/>
    <n v="414.42665323934199"/>
    <n v="417.61763642934602"/>
    <m/>
    <m/>
    <m/>
  </r>
  <r>
    <x v="7"/>
    <x v="5"/>
    <x v="106"/>
    <n v="352.86180124223603"/>
    <n v="345.56636670416202"/>
    <m/>
    <m/>
    <m/>
  </r>
  <r>
    <x v="7"/>
    <x v="5"/>
    <x v="107"/>
    <m/>
    <m/>
    <m/>
    <m/>
    <m/>
  </r>
  <r>
    <x v="7"/>
    <x v="5"/>
    <x v="108"/>
    <n v="413.02161681966197"/>
    <n v="416.50557275541797"/>
    <m/>
    <m/>
    <m/>
  </r>
  <r>
    <x v="7"/>
    <x v="5"/>
    <x v="109"/>
    <n v="430.61920292737199"/>
    <n v="438.15048459674603"/>
    <n v="305.241299303944"/>
    <m/>
    <m/>
  </r>
  <r>
    <x v="7"/>
    <x v="5"/>
    <x v="110"/>
    <n v="476.26146341463402"/>
    <n v="479.77455877455901"/>
    <m/>
    <m/>
    <m/>
  </r>
  <r>
    <x v="7"/>
    <x v="5"/>
    <x v="112"/>
    <n v="412.60440172725998"/>
    <n v="410.82733918128702"/>
    <m/>
    <m/>
    <m/>
  </r>
  <r>
    <x v="7"/>
    <x v="5"/>
    <x v="113"/>
    <n v="448.99320568252"/>
    <n v="449.77638975640201"/>
    <m/>
    <m/>
    <m/>
  </r>
  <r>
    <x v="7"/>
    <x v="5"/>
    <x v="115"/>
    <n v="325.44133099824899"/>
    <m/>
    <m/>
    <m/>
    <m/>
  </r>
  <r>
    <x v="7"/>
    <x v="5"/>
    <x v="106"/>
    <m/>
    <m/>
    <m/>
    <m/>
    <m/>
  </r>
  <r>
    <x v="7"/>
    <x v="5"/>
    <x v="106"/>
    <n v="454.22972972973002"/>
    <m/>
    <m/>
    <m/>
    <m/>
  </r>
  <r>
    <x v="7"/>
    <x v="5"/>
    <x v="116"/>
    <m/>
    <m/>
    <m/>
    <m/>
    <m/>
  </r>
  <r>
    <x v="7"/>
    <x v="5"/>
    <x v="117"/>
    <m/>
    <m/>
    <m/>
    <m/>
    <m/>
  </r>
  <r>
    <x v="7"/>
    <x v="6"/>
    <x v="118"/>
    <n v="335.02062219088702"/>
    <n v="326.58379062895699"/>
    <n v="314.63909348441899"/>
    <n v="324.53082706766901"/>
    <n v="431.71579804560298"/>
  </r>
  <r>
    <x v="7"/>
    <x v="6"/>
    <x v="119"/>
    <n v="310.04171301446098"/>
    <n v="290.8921841211"/>
    <n v="378.14866273011501"/>
    <n v="291.47443659603101"/>
    <n v="264.82824427480898"/>
  </r>
  <r>
    <x v="7"/>
    <x v="6"/>
    <x v="120"/>
    <n v="413.08073910423798"/>
    <n v="390.175445316989"/>
    <n v="369.84549109707098"/>
    <n v="407.77521088228599"/>
    <n v="468.521994134897"/>
  </r>
  <r>
    <x v="7"/>
    <x v="6"/>
    <x v="121"/>
    <n v="342.25137351699999"/>
    <n v="370.07858963466401"/>
    <n v="328.49179755671901"/>
    <n v="314.74636467788798"/>
    <n v="420.23852385238501"/>
  </r>
  <r>
    <x v="7"/>
    <x v="6"/>
    <x v="122"/>
    <n v="346.44567810607498"/>
    <n v="276.20379146919402"/>
    <n v="311.04911591355602"/>
    <n v="360.55225522552303"/>
    <n v="423.142380858992"/>
  </r>
  <r>
    <x v="7"/>
    <x v="4"/>
    <x v="89"/>
    <n v="306.532399299475"/>
    <m/>
    <m/>
    <m/>
    <m/>
  </r>
  <r>
    <x v="7"/>
    <x v="6"/>
    <x v="119"/>
    <n v="311.97578570347599"/>
    <n v="287.81780016792601"/>
    <n v="362.82024169184302"/>
    <n v="277.43298696724202"/>
    <n v="540.79721166032903"/>
  </r>
  <r>
    <x v="7"/>
    <x v="6"/>
    <x v="119"/>
    <n v="342.73561335244699"/>
    <n v="304.665840561751"/>
    <n v="339.77057739557699"/>
    <n v="364.32092875318102"/>
    <n v="378.668783068783"/>
  </r>
  <r>
    <x v="7"/>
    <x v="6"/>
    <x v="120"/>
    <n v="372.16746670951397"/>
    <n v="363.61114302125202"/>
    <n v="373.84198385236402"/>
    <n v="370.53652785838699"/>
    <n v="410.757809983897"/>
  </r>
  <r>
    <x v="7"/>
    <x v="6"/>
    <x v="121"/>
    <n v="325.25276799194802"/>
    <n v="361.62623045744101"/>
    <n v="330.37386535552201"/>
    <n v="293.84113571066399"/>
    <n v="352.05012126111598"/>
  </r>
  <r>
    <x v="7"/>
    <x v="6"/>
    <x v="121"/>
    <n v="376.88615437275399"/>
    <n v="394.69575740318902"/>
    <n v="390.114919354839"/>
    <n v="357.95177572808501"/>
    <n v="396.22915613946401"/>
  </r>
  <r>
    <x v="7"/>
    <x v="6"/>
    <x v="123"/>
    <n v="280.30230219043398"/>
    <n v="337.30911901081902"/>
    <m/>
    <n v="272.556990380814"/>
    <m/>
  </r>
  <r>
    <x v="7"/>
    <x v="6"/>
    <x v="123"/>
    <m/>
    <m/>
    <m/>
    <m/>
    <m/>
  </r>
  <r>
    <x v="7"/>
    <x v="6"/>
    <x v="122"/>
    <n v="311.51763325757003"/>
    <n v="320.562164922134"/>
    <n v="311.97668063399499"/>
    <n v="286.91227578475298"/>
    <n v="386.472180451128"/>
  </r>
  <r>
    <x v="7"/>
    <x v="7"/>
    <x v="125"/>
    <n v="225.77855603448299"/>
    <n v="279.541570438799"/>
    <n v="184.33541666666699"/>
    <m/>
    <m/>
  </r>
  <r>
    <x v="7"/>
    <x v="7"/>
    <x v="126"/>
    <n v="269.92423105776402"/>
    <n v="282.48996832101398"/>
    <n v="221.15196078431401"/>
    <m/>
    <m/>
  </r>
  <r>
    <x v="7"/>
    <x v="7"/>
    <x v="127"/>
    <m/>
    <m/>
    <m/>
    <m/>
    <m/>
  </r>
  <r>
    <x v="7"/>
    <x v="7"/>
    <x v="128"/>
    <m/>
    <m/>
    <m/>
    <m/>
    <m/>
  </r>
  <r>
    <x v="7"/>
    <x v="7"/>
    <x v="129"/>
    <m/>
    <m/>
    <m/>
    <m/>
    <m/>
  </r>
  <r>
    <x v="7"/>
    <x v="7"/>
    <x v="130"/>
    <n v="355.77559055118098"/>
    <m/>
    <m/>
    <m/>
    <m/>
  </r>
  <r>
    <x v="7"/>
    <x v="7"/>
    <x v="131"/>
    <n v="295.53295932678799"/>
    <m/>
    <m/>
    <m/>
    <m/>
  </r>
  <r>
    <x v="7"/>
    <x v="7"/>
    <x v="132"/>
    <m/>
    <m/>
    <m/>
    <m/>
    <m/>
  </r>
  <r>
    <x v="7"/>
    <x v="7"/>
    <x v="133"/>
    <n v="237.76615589606899"/>
    <n v="229.75310559006201"/>
    <n v="243.78763127187901"/>
    <m/>
    <m/>
  </r>
  <r>
    <x v="7"/>
    <x v="7"/>
    <x v="134"/>
    <m/>
    <m/>
    <m/>
    <m/>
    <m/>
  </r>
  <r>
    <x v="7"/>
    <x v="7"/>
    <x v="135"/>
    <n v="319.50866141732303"/>
    <m/>
    <m/>
    <m/>
    <m/>
  </r>
  <r>
    <x v="7"/>
    <x v="7"/>
    <x v="136"/>
    <m/>
    <m/>
    <m/>
    <m/>
    <m/>
  </r>
  <r>
    <x v="7"/>
    <x v="8"/>
    <x v="138"/>
    <n v="410.29386458567802"/>
    <n v="398.60389900926799"/>
    <n v="416.86761345086501"/>
    <n v="537.19766081871296"/>
    <m/>
  </r>
  <r>
    <x v="7"/>
    <x v="8"/>
    <x v="139"/>
    <m/>
    <m/>
    <m/>
    <m/>
    <m/>
  </r>
  <r>
    <x v="7"/>
    <x v="8"/>
    <x v="140"/>
    <m/>
    <m/>
    <m/>
    <m/>
    <m/>
  </r>
  <r>
    <x v="7"/>
    <x v="8"/>
    <x v="141"/>
    <n v="413.47996737200702"/>
    <n v="424.20823785181301"/>
    <n v="367.38177200902902"/>
    <m/>
    <m/>
  </r>
  <r>
    <x v="7"/>
    <x v="8"/>
    <x v="142"/>
    <n v="258.34610472541499"/>
    <n v="281.255899705015"/>
    <m/>
    <m/>
    <m/>
  </r>
  <r>
    <x v="7"/>
    <x v="8"/>
    <x v="143"/>
    <n v="382.246514387422"/>
    <n v="396.04111536358698"/>
    <n v="341.10962208523199"/>
    <n v="405.96610169491498"/>
    <m/>
  </r>
  <r>
    <x v="7"/>
    <x v="8"/>
    <x v="141"/>
    <n v="268.91912824207498"/>
    <n v="290.25921787709501"/>
    <n v="159.17758046614901"/>
    <m/>
    <m/>
  </r>
  <r>
    <x v="7"/>
    <x v="8"/>
    <x v="144"/>
    <n v="262.273721202655"/>
    <n v="273.50146873688601"/>
    <m/>
    <m/>
    <m/>
  </r>
  <r>
    <x v="7"/>
    <x v="8"/>
    <x v="144"/>
    <n v="213.64680232558101"/>
    <n v="205.94528875379899"/>
    <m/>
    <m/>
    <m/>
  </r>
  <r>
    <x v="7"/>
    <x v="8"/>
    <x v="145"/>
    <m/>
    <m/>
    <m/>
    <m/>
    <m/>
  </r>
  <r>
    <x v="7"/>
    <x v="8"/>
    <x v="146"/>
    <m/>
    <m/>
    <m/>
    <m/>
    <m/>
  </r>
  <r>
    <x v="7"/>
    <x v="8"/>
    <x v="147"/>
    <n v="393.73898963730602"/>
    <n v="393.73898963730602"/>
    <m/>
    <m/>
    <m/>
  </r>
  <r>
    <x v="7"/>
    <x v="8"/>
    <x v="142"/>
    <n v="477.12086558761399"/>
    <n v="481.58564731337901"/>
    <m/>
    <m/>
    <m/>
  </r>
  <r>
    <x v="7"/>
    <x v="8"/>
    <x v="142"/>
    <n v="391.222880983751"/>
    <n v="389.63753547776702"/>
    <n v="405.91485148514897"/>
    <m/>
    <m/>
  </r>
  <r>
    <x v="7"/>
    <x v="8"/>
    <x v="149"/>
    <n v="213.17521781219699"/>
    <n v="200.937161430119"/>
    <m/>
    <m/>
    <m/>
  </r>
  <r>
    <x v="7"/>
    <x v="8"/>
    <x v="150"/>
    <n v="348.47873843226603"/>
    <n v="344.76326076700099"/>
    <n v="344.531794871795"/>
    <n v="461.36837376459999"/>
    <m/>
  </r>
  <r>
    <x v="7"/>
    <x v="8"/>
    <x v="151"/>
    <n v="295.34478705752201"/>
    <n v="295.11523924980401"/>
    <m/>
    <m/>
    <m/>
  </r>
  <r>
    <x v="7"/>
    <x v="8"/>
    <x v="138"/>
    <n v="223.51066531234099"/>
    <n v="194.79469361970899"/>
    <n v="341.27590673575099"/>
    <m/>
    <m/>
  </r>
  <r>
    <x v="7"/>
    <x v="8"/>
    <x v="152"/>
    <n v="327.09297851875601"/>
    <n v="317.65429141716601"/>
    <n v="320.20576923076902"/>
    <n v="398.94209039548002"/>
    <m/>
  </r>
  <r>
    <x v="7"/>
    <x v="8"/>
    <x v="153"/>
    <n v="285.76810764385903"/>
    <n v="271.09022831050203"/>
    <n v="334.32976445396099"/>
    <m/>
    <m/>
  </r>
  <r>
    <x v="7"/>
    <x v="7"/>
    <x v="154"/>
    <n v="383.75262543757299"/>
    <m/>
    <n v="364.707581227437"/>
    <m/>
    <m/>
  </r>
  <r>
    <x v="7"/>
    <x v="7"/>
    <x v="155"/>
    <m/>
    <m/>
    <m/>
    <m/>
    <m/>
  </r>
  <r>
    <x v="7"/>
    <x v="7"/>
    <x v="156"/>
    <n v="374.17282420034701"/>
    <n v="395.35182072829099"/>
    <n v="357.95714285714303"/>
    <m/>
    <m/>
  </r>
  <r>
    <x v="7"/>
    <x v="7"/>
    <x v="157"/>
    <m/>
    <m/>
    <m/>
    <m/>
    <m/>
  </r>
  <r>
    <x v="7"/>
    <x v="7"/>
    <x v="154"/>
    <n v="277.96740740740699"/>
    <m/>
    <m/>
    <m/>
    <m/>
  </r>
  <r>
    <x v="7"/>
    <x v="7"/>
    <x v="154"/>
    <n v="392.96572407883502"/>
    <n v="386.67946577629402"/>
    <n v="399.595070422535"/>
    <m/>
    <m/>
  </r>
  <r>
    <x v="7"/>
    <x v="7"/>
    <x v="155"/>
    <m/>
    <m/>
    <m/>
    <m/>
    <m/>
  </r>
  <r>
    <x v="7"/>
    <x v="7"/>
    <x v="158"/>
    <m/>
    <m/>
    <m/>
    <m/>
    <m/>
  </r>
  <r>
    <x v="7"/>
    <x v="7"/>
    <x v="159"/>
    <m/>
    <m/>
    <m/>
    <m/>
    <m/>
  </r>
  <r>
    <x v="7"/>
    <x v="8"/>
    <x v="160"/>
    <n v="379.56026184571903"/>
    <n v="383.056641884052"/>
    <n v="275.90961098398202"/>
    <n v="449.020551967117"/>
    <m/>
  </r>
  <r>
    <x v="7"/>
    <x v="8"/>
    <x v="161"/>
    <n v="210.117777777778"/>
    <n v="205.733454215775"/>
    <m/>
    <m/>
    <m/>
  </r>
  <r>
    <x v="7"/>
    <x v="8"/>
    <x v="162"/>
    <n v="105.458646616541"/>
    <n v="123.275390625"/>
    <m/>
    <m/>
    <m/>
  </r>
  <r>
    <x v="7"/>
    <x v="8"/>
    <x v="163"/>
    <n v="368.48966978247603"/>
    <n v="361.99430990406597"/>
    <n v="382.59784345047899"/>
    <n v="406.40381991814502"/>
    <m/>
  </r>
  <r>
    <x v="7"/>
    <x v="8"/>
    <x v="164"/>
    <n v="382.36906854130098"/>
    <n v="382.00635287323098"/>
    <m/>
    <m/>
    <m/>
  </r>
  <r>
    <x v="7"/>
    <x v="8"/>
    <x v="143"/>
    <n v="301.79326364692201"/>
    <m/>
    <n v="313.34782608695701"/>
    <m/>
    <m/>
  </r>
  <r>
    <x v="7"/>
    <x v="8"/>
    <x v="165"/>
    <n v="406.55242080282301"/>
    <n v="424.12980389339799"/>
    <n v="240.592470869435"/>
    <n v="365.90218943360298"/>
    <n v="97.117647058823493"/>
  </r>
  <r>
    <x v="7"/>
    <x v="8"/>
    <x v="166"/>
    <n v="370.27844708765099"/>
    <n v="378.49626958125702"/>
    <n v="207.15268941584699"/>
    <n v="385.70987038883402"/>
    <m/>
  </r>
  <r>
    <x v="7"/>
    <x v="8"/>
    <x v="160"/>
    <m/>
    <m/>
    <m/>
    <m/>
    <m/>
  </r>
  <r>
    <x v="7"/>
    <x v="8"/>
    <x v="161"/>
    <n v="283.09531146819302"/>
    <n v="282.70344062153202"/>
    <m/>
    <m/>
    <m/>
  </r>
  <r>
    <x v="7"/>
    <x v="8"/>
    <x v="167"/>
    <n v="319.75778807804198"/>
    <n v="322.22374429223697"/>
    <n v="277.97485493230198"/>
    <m/>
    <m/>
  </r>
  <r>
    <x v="7"/>
    <x v="8"/>
    <x v="168"/>
    <n v="244.52137222528"/>
    <n v="265.18363794603999"/>
    <n v="133.45263157894701"/>
    <m/>
    <m/>
  </r>
  <r>
    <x v="7"/>
    <x v="8"/>
    <x v="169"/>
    <n v="255.89587155963301"/>
    <n v="292.302232398397"/>
    <m/>
    <m/>
    <m/>
  </r>
  <r>
    <x v="7"/>
    <x v="8"/>
    <x v="170"/>
    <n v="333.32908502948402"/>
    <n v="337.14480173604301"/>
    <m/>
    <m/>
    <m/>
  </r>
  <r>
    <x v="7"/>
    <x v="8"/>
    <x v="161"/>
    <n v="247.71559633027499"/>
    <n v="247.71559633027499"/>
    <m/>
    <m/>
    <m/>
  </r>
  <r>
    <x v="7"/>
    <x v="8"/>
    <x v="171"/>
    <n v="222.23391089108901"/>
    <n v="241.02684563758399"/>
    <m/>
    <m/>
    <m/>
  </r>
  <r>
    <x v="7"/>
    <x v="8"/>
    <x v="172"/>
    <m/>
    <m/>
    <m/>
    <m/>
    <m/>
  </r>
  <r>
    <x v="7"/>
    <x v="8"/>
    <x v="172"/>
    <n v="88.6348027842227"/>
    <n v="81.408978786383798"/>
    <m/>
    <m/>
    <m/>
  </r>
  <r>
    <x v="7"/>
    <x v="8"/>
    <x v="173"/>
    <m/>
    <m/>
    <m/>
    <m/>
    <m/>
  </r>
  <r>
    <x v="7"/>
    <x v="8"/>
    <x v="174"/>
    <m/>
    <m/>
    <m/>
    <m/>
    <m/>
  </r>
  <r>
    <x v="7"/>
    <x v="9"/>
    <x v="175"/>
    <m/>
    <m/>
    <m/>
    <m/>
    <m/>
  </r>
  <r>
    <x v="7"/>
    <x v="9"/>
    <x v="176"/>
    <m/>
    <m/>
    <m/>
    <m/>
    <m/>
  </r>
  <r>
    <x v="7"/>
    <x v="9"/>
    <x v="178"/>
    <m/>
    <m/>
    <m/>
    <m/>
    <m/>
  </r>
  <r>
    <x v="7"/>
    <x v="9"/>
    <x v="219"/>
    <m/>
    <m/>
    <m/>
    <m/>
    <m/>
  </r>
  <r>
    <x v="7"/>
    <x v="9"/>
    <x v="179"/>
    <n v="285.60647359454902"/>
    <n v="298.77290836653401"/>
    <m/>
    <m/>
    <m/>
  </r>
  <r>
    <x v="7"/>
    <x v="9"/>
    <x v="180"/>
    <n v="362.49012345679"/>
    <n v="364.70144462279302"/>
    <m/>
    <m/>
    <m/>
  </r>
  <r>
    <x v="7"/>
    <x v="9"/>
    <x v="175"/>
    <m/>
    <m/>
    <m/>
    <m/>
    <m/>
  </r>
  <r>
    <x v="7"/>
    <x v="9"/>
    <x v="175"/>
    <m/>
    <m/>
    <m/>
    <m/>
    <m/>
  </r>
  <r>
    <x v="7"/>
    <x v="9"/>
    <x v="181"/>
    <m/>
    <m/>
    <m/>
    <m/>
    <m/>
  </r>
  <r>
    <x v="7"/>
    <x v="9"/>
    <x v="182"/>
    <n v="125.886014551334"/>
    <n v="125.862236235751"/>
    <n v="103.54082998661301"/>
    <m/>
    <m/>
  </r>
  <r>
    <x v="7"/>
    <x v="9"/>
    <x v="182"/>
    <m/>
    <m/>
    <m/>
    <m/>
    <m/>
  </r>
  <r>
    <x v="7"/>
    <x v="9"/>
    <x v="184"/>
    <m/>
    <m/>
    <m/>
    <m/>
    <m/>
  </r>
  <r>
    <x v="7"/>
    <x v="9"/>
    <x v="185"/>
    <m/>
    <m/>
    <m/>
    <m/>
    <m/>
  </r>
  <r>
    <x v="7"/>
    <x v="9"/>
    <x v="186"/>
    <n v="294.77508825012598"/>
    <n v="294.77508825012598"/>
    <m/>
    <m/>
    <m/>
  </r>
  <r>
    <x v="7"/>
    <x v="9"/>
    <x v="187"/>
    <n v="313.17269841269803"/>
    <n v="317.05433526011598"/>
    <m/>
    <m/>
    <m/>
  </r>
  <r>
    <x v="7"/>
    <x v="8"/>
    <x v="188"/>
    <m/>
    <m/>
    <m/>
    <m/>
    <m/>
  </r>
  <r>
    <x v="7"/>
    <x v="8"/>
    <x v="139"/>
    <m/>
    <m/>
    <m/>
    <m/>
    <m/>
  </r>
  <r>
    <x v="7"/>
    <x v="9"/>
    <x v="238"/>
    <m/>
    <m/>
    <m/>
    <m/>
    <m/>
  </r>
  <r>
    <x v="7"/>
    <x v="10"/>
    <x v="189"/>
    <n v="253.64113217346099"/>
    <n v="255.60724637681199"/>
    <n v="301.710206995004"/>
    <n v="188.16635514018699"/>
    <m/>
  </r>
  <r>
    <x v="7"/>
    <x v="11"/>
    <x v="190"/>
    <m/>
    <m/>
    <m/>
    <m/>
    <m/>
  </r>
  <r>
    <x v="7"/>
    <x v="11"/>
    <x v="193"/>
    <m/>
    <m/>
    <m/>
    <m/>
    <m/>
  </r>
  <r>
    <x v="7"/>
    <x v="11"/>
    <x v="221"/>
    <m/>
    <m/>
    <m/>
    <m/>
    <m/>
  </r>
  <r>
    <x v="7"/>
    <x v="12"/>
    <x v="194"/>
    <m/>
    <m/>
    <m/>
    <m/>
    <m/>
  </r>
  <r>
    <x v="7"/>
    <x v="12"/>
    <x v="250"/>
    <m/>
    <m/>
    <m/>
    <m/>
    <m/>
  </r>
  <r>
    <x v="7"/>
    <x v="12"/>
    <x v="195"/>
    <n v="212.44450460205701"/>
    <n v="217.870627429206"/>
    <m/>
    <m/>
    <m/>
  </r>
  <r>
    <x v="7"/>
    <x v="12"/>
    <x v="222"/>
    <m/>
    <m/>
    <m/>
    <m/>
    <m/>
  </r>
  <r>
    <x v="7"/>
    <x v="12"/>
    <x v="196"/>
    <m/>
    <m/>
    <m/>
    <m/>
    <m/>
  </r>
  <r>
    <x v="7"/>
    <x v="12"/>
    <x v="197"/>
    <m/>
    <m/>
    <m/>
    <m/>
    <m/>
  </r>
  <r>
    <x v="7"/>
    <x v="12"/>
    <x v="198"/>
    <n v="131.40740740740699"/>
    <n v="117.873046875"/>
    <m/>
    <m/>
    <m/>
  </r>
  <r>
    <x v="7"/>
    <x v="12"/>
    <x v="199"/>
    <m/>
    <m/>
    <m/>
    <m/>
    <m/>
  </r>
  <r>
    <x v="7"/>
    <x v="12"/>
    <x v="200"/>
    <m/>
    <m/>
    <m/>
    <m/>
    <m/>
  </r>
  <r>
    <x v="7"/>
    <x v="12"/>
    <x v="224"/>
    <m/>
    <m/>
    <m/>
    <m/>
    <m/>
  </r>
  <r>
    <x v="7"/>
    <x v="11"/>
    <x v="205"/>
    <m/>
    <m/>
    <m/>
    <m/>
    <m/>
  </r>
  <r>
    <x v="7"/>
    <x v="11"/>
    <x v="206"/>
    <m/>
    <m/>
    <m/>
    <m/>
    <m/>
  </r>
  <r>
    <x v="7"/>
    <x v="11"/>
    <x v="207"/>
    <m/>
    <m/>
    <m/>
    <m/>
    <m/>
  </r>
  <r>
    <x v="8"/>
    <x v="0"/>
    <x v="0"/>
    <n v="310.07775566061201"/>
    <n v="315.68093699515299"/>
    <n v="294.64359509142901"/>
    <n v="367.66459902525497"/>
    <n v="538.305555555556"/>
  </r>
  <r>
    <x v="8"/>
    <x v="0"/>
    <x v="1"/>
    <n v="478.28138588862402"/>
    <n v="475.712439333193"/>
    <n v="303.12837837837799"/>
    <n v="491.47355719506299"/>
    <n v="643.43342776203997"/>
  </r>
  <r>
    <x v="8"/>
    <x v="0"/>
    <x v="2"/>
    <n v="446.75110831734298"/>
    <n v="429.96281613401601"/>
    <n v="494.89032461392998"/>
    <n v="461.65319241664798"/>
    <n v="525.22554517133995"/>
  </r>
  <r>
    <x v="8"/>
    <x v="0"/>
    <x v="3"/>
    <n v="452.902177469192"/>
    <n v="463.27765453042798"/>
    <n v="280.30051813471499"/>
    <n v="481.53411469233998"/>
    <m/>
  </r>
  <r>
    <x v="8"/>
    <x v="0"/>
    <x v="4"/>
    <n v="501.75753507106799"/>
    <n v="494.46540510089102"/>
    <n v="435.004609622587"/>
    <n v="521.39449331134301"/>
    <m/>
  </r>
  <r>
    <x v="8"/>
    <x v="0"/>
    <x v="5"/>
    <n v="302.74579383592197"/>
    <n v="418.237208081868"/>
    <n v="273.57152644560199"/>
    <n v="294.53099885189403"/>
    <m/>
  </r>
  <r>
    <x v="8"/>
    <x v="0"/>
    <x v="6"/>
    <n v="376.37731361183302"/>
    <n v="357.01344618524502"/>
    <n v="351.10513201784403"/>
    <n v="442.80299342905801"/>
    <m/>
  </r>
  <r>
    <x v="8"/>
    <x v="0"/>
    <x v="7"/>
    <n v="290.550063321197"/>
    <n v="274.17578947368401"/>
    <n v="294.318517523835"/>
    <n v="395.31791907514503"/>
    <m/>
  </r>
  <r>
    <x v="8"/>
    <x v="0"/>
    <x v="8"/>
    <n v="387.03815313243598"/>
    <n v="406.08376945673098"/>
    <n v="335.66862410810103"/>
    <n v="442.19082125603899"/>
    <m/>
  </r>
  <r>
    <x v="8"/>
    <x v="0"/>
    <x v="9"/>
    <n v="410.636276849642"/>
    <n v="419.14018872489697"/>
    <n v="396.50869596335502"/>
    <n v="419.04750244858002"/>
    <m/>
  </r>
  <r>
    <x v="8"/>
    <x v="0"/>
    <x v="10"/>
    <n v="416.74950303699597"/>
    <n v="426.22043966086198"/>
    <n v="398.72658610271901"/>
    <n v="441.16978252575399"/>
    <m/>
  </r>
  <r>
    <x v="8"/>
    <x v="0"/>
    <x v="11"/>
    <n v="364.71208348156102"/>
    <n v="330.43278874660899"/>
    <n v="407.251869038412"/>
    <n v="472.60873146622703"/>
    <m/>
  </r>
  <r>
    <x v="8"/>
    <x v="0"/>
    <x v="214"/>
    <m/>
    <m/>
    <m/>
    <m/>
    <m/>
  </r>
  <r>
    <x v="8"/>
    <x v="0"/>
    <x v="12"/>
    <n v="323.108278249921"/>
    <n v="321.68040183892401"/>
    <m/>
    <m/>
    <m/>
  </r>
  <r>
    <x v="8"/>
    <x v="0"/>
    <x v="13"/>
    <n v="344.84765129073202"/>
    <n v="343.23622383596802"/>
    <m/>
    <m/>
    <m/>
  </r>
  <r>
    <x v="8"/>
    <x v="0"/>
    <x v="14"/>
    <n v="340.74893730074399"/>
    <n v="340.74893730074399"/>
    <m/>
    <m/>
    <m/>
  </r>
  <r>
    <x v="8"/>
    <x v="0"/>
    <x v="15"/>
    <m/>
    <m/>
    <m/>
    <m/>
    <m/>
  </r>
  <r>
    <x v="8"/>
    <x v="0"/>
    <x v="16"/>
    <n v="76.902843601895697"/>
    <n v="76.902843601895697"/>
    <m/>
    <m/>
    <m/>
  </r>
  <r>
    <x v="8"/>
    <x v="0"/>
    <x v="17"/>
    <n v="77.107393416082004"/>
    <n v="77.948717948717899"/>
    <m/>
    <m/>
    <m/>
  </r>
  <r>
    <x v="8"/>
    <x v="0"/>
    <x v="242"/>
    <m/>
    <m/>
    <m/>
    <m/>
    <m/>
  </r>
  <r>
    <x v="8"/>
    <x v="1"/>
    <x v="18"/>
    <n v="400.38186813186798"/>
    <m/>
    <m/>
    <m/>
    <m/>
  </r>
  <r>
    <x v="8"/>
    <x v="1"/>
    <x v="19"/>
    <n v="421.55731361846199"/>
    <n v="432.42955271565501"/>
    <n v="321.59239704329502"/>
    <n v="437.54535092004602"/>
    <m/>
  </r>
  <r>
    <x v="8"/>
    <x v="1"/>
    <x v="20"/>
    <n v="376.80514062710301"/>
    <n v="402.00379609544501"/>
    <n v="353.34977993977299"/>
    <n v="426.32533972821699"/>
    <m/>
  </r>
  <r>
    <x v="8"/>
    <x v="1"/>
    <x v="21"/>
    <n v="403.33333333333297"/>
    <n v="358.11954765751199"/>
    <n v="438.56262833675601"/>
    <n v="385.63621262458503"/>
    <m/>
  </r>
  <r>
    <x v="8"/>
    <x v="1"/>
    <x v="22"/>
    <n v="453.99095263437999"/>
    <m/>
    <m/>
    <n v="469.8984375"/>
    <m/>
  </r>
  <r>
    <x v="8"/>
    <x v="1"/>
    <x v="23"/>
    <m/>
    <m/>
    <m/>
    <m/>
    <m/>
  </r>
  <r>
    <x v="8"/>
    <x v="1"/>
    <x v="24"/>
    <n v="220.515895953757"/>
    <m/>
    <n v="189.36450381679401"/>
    <m/>
    <m/>
  </r>
  <r>
    <x v="8"/>
    <x v="1"/>
    <x v="25"/>
    <n v="382.28255297334198"/>
    <n v="383.06031834683102"/>
    <n v="374.83448838157398"/>
    <n v="380.45100033909802"/>
    <m/>
  </r>
  <r>
    <x v="8"/>
    <x v="1"/>
    <x v="26"/>
    <n v="399.18832448824901"/>
    <n v="405.35173619785201"/>
    <n v="385.19313725490201"/>
    <n v="386.79513481828798"/>
    <n v="531.02370370370397"/>
  </r>
  <r>
    <x v="8"/>
    <x v="1"/>
    <x v="26"/>
    <n v="374.93324299265402"/>
    <n v="393.19780521261998"/>
    <n v="378.72780702828499"/>
    <n v="320.44033530572"/>
    <m/>
  </r>
  <r>
    <x v="8"/>
    <x v="1"/>
    <x v="28"/>
    <m/>
    <m/>
    <m/>
    <m/>
    <m/>
  </r>
  <r>
    <x v="8"/>
    <x v="1"/>
    <x v="29"/>
    <n v="510.580080753701"/>
    <m/>
    <m/>
    <m/>
    <m/>
  </r>
  <r>
    <x v="8"/>
    <x v="1"/>
    <x v="30"/>
    <n v="429.811851851852"/>
    <n v="354.769230769231"/>
    <m/>
    <n v="497.45672191528502"/>
    <m/>
  </r>
  <r>
    <x v="8"/>
    <x v="1"/>
    <x v="216"/>
    <m/>
    <m/>
    <m/>
    <m/>
    <m/>
  </r>
  <r>
    <x v="8"/>
    <x v="2"/>
    <x v="32"/>
    <n v="484.20396884392898"/>
    <n v="464.14914425427901"/>
    <n v="454.24478459449398"/>
    <n v="512.35191709844605"/>
    <n v="469.22727272727298"/>
  </r>
  <r>
    <x v="8"/>
    <x v="2"/>
    <x v="33"/>
    <n v="477.93118835893301"/>
    <n v="458.90399500624198"/>
    <n v="486.53691416535003"/>
    <n v="499.96399383191999"/>
    <m/>
  </r>
  <r>
    <x v="8"/>
    <x v="2"/>
    <x v="34"/>
    <n v="491.43188714066798"/>
    <n v="523.47622107969198"/>
    <n v="448.67943053510101"/>
    <n v="495.793764820756"/>
    <m/>
  </r>
  <r>
    <x v="8"/>
    <x v="2"/>
    <x v="35"/>
    <n v="511.01007934805898"/>
    <n v="491.18152958153001"/>
    <n v="480.89033352176398"/>
    <n v="529.25366373567795"/>
    <m/>
  </r>
  <r>
    <x v="8"/>
    <x v="2"/>
    <x v="36"/>
    <n v="317.18790560472002"/>
    <n v="335.96235679214402"/>
    <n v="317.34548944337803"/>
    <n v="310.48934945308002"/>
    <m/>
  </r>
  <r>
    <x v="8"/>
    <x v="2"/>
    <x v="33"/>
    <m/>
    <m/>
    <m/>
    <m/>
    <m/>
  </r>
  <r>
    <x v="8"/>
    <x v="2"/>
    <x v="37"/>
    <n v="360.67302518953301"/>
    <n v="305.95127892813599"/>
    <n v="385.588679245283"/>
    <n v="391.56448683015401"/>
    <m/>
  </r>
  <r>
    <x v="8"/>
    <x v="2"/>
    <x v="38"/>
    <n v="393.63209473254398"/>
    <n v="359.02876869965502"/>
    <n v="409.82509047044601"/>
    <n v="415.79760319573899"/>
    <m/>
  </r>
  <r>
    <x v="8"/>
    <x v="2"/>
    <x v="39"/>
    <n v="327.39802857797798"/>
    <n v="309.159590999503"/>
    <n v="326.83766793591502"/>
    <n v="349.86221531472302"/>
    <n v="454.79314221472703"/>
  </r>
  <r>
    <x v="8"/>
    <x v="2"/>
    <x v="40"/>
    <n v="402.56513365133702"/>
    <n v="386.10437710437702"/>
    <n v="403.47289458763998"/>
    <n v="411.94613490891197"/>
    <n v="569.49421965317902"/>
  </r>
  <r>
    <x v="8"/>
    <x v="2"/>
    <x v="40"/>
    <n v="396.77778924553598"/>
    <n v="336.84136710239699"/>
    <n v="432.76993826382801"/>
    <n v="429.26695235694501"/>
    <m/>
  </r>
  <r>
    <x v="8"/>
    <x v="2"/>
    <x v="41"/>
    <n v="304.43136246786599"/>
    <m/>
    <n v="269.7"/>
    <m/>
    <m/>
  </r>
  <r>
    <x v="8"/>
    <x v="2"/>
    <x v="42"/>
    <n v="365.99868400273698"/>
    <n v="323.26272663877302"/>
    <n v="359.07676196460397"/>
    <n v="449.84321120689702"/>
    <m/>
  </r>
  <r>
    <x v="8"/>
    <x v="2"/>
    <x v="43"/>
    <n v="320.89365730514402"/>
    <n v="291.19322344322302"/>
    <n v="326.67094017094001"/>
    <m/>
    <m/>
  </r>
  <r>
    <x v="8"/>
    <x v="2"/>
    <x v="40"/>
    <n v="386.06779997354101"/>
    <n v="447.54390243902401"/>
    <n v="372.41967412821703"/>
    <n v="356.11691855583501"/>
    <m/>
  </r>
  <r>
    <x v="8"/>
    <x v="2"/>
    <x v="44"/>
    <n v="335.35717115689403"/>
    <n v="279.27622748145501"/>
    <n v="347.99475320637401"/>
    <n v="382.72718493481398"/>
    <m/>
  </r>
  <r>
    <x v="8"/>
    <x v="2"/>
    <x v="45"/>
    <n v="354.15449014901998"/>
    <n v="376.48349834983497"/>
    <n v="381.86433512682498"/>
    <n v="306.44552102376599"/>
    <m/>
  </r>
  <r>
    <x v="8"/>
    <x v="2"/>
    <x v="46"/>
    <n v="396.050372365275"/>
    <n v="384.63054458628"/>
    <n v="407.04152177655402"/>
    <n v="388.38248260997398"/>
    <n v="549.81024447031405"/>
  </r>
  <r>
    <x v="8"/>
    <x v="2"/>
    <x v="47"/>
    <n v="398.89133326144002"/>
    <n v="393.12635720251399"/>
    <n v="394.507761104184"/>
    <n v="414.86685568799902"/>
    <n v="494.80625630676099"/>
  </r>
  <r>
    <x v="8"/>
    <x v="2"/>
    <x v="48"/>
    <n v="343.03616894705499"/>
    <n v="319.80357270966402"/>
    <n v="374.71410839884197"/>
    <n v="342.39795171909299"/>
    <n v="417.30983733539898"/>
  </r>
  <r>
    <x v="8"/>
    <x v="2"/>
    <x v="49"/>
    <n v="350.91934418353298"/>
    <n v="324.77756024096402"/>
    <n v="366.83049592894201"/>
    <n v="373.10209973753302"/>
    <m/>
  </r>
  <r>
    <x v="8"/>
    <x v="2"/>
    <x v="50"/>
    <n v="351.59484777517599"/>
    <n v="356.83756906077298"/>
    <m/>
    <m/>
    <m/>
  </r>
  <r>
    <x v="8"/>
    <x v="3"/>
    <x v="51"/>
    <n v="451.85986687147999"/>
    <n v="450.64112018259999"/>
    <n v="431.95336239926002"/>
    <n v="458.79685355295101"/>
    <n v="506.66815742397102"/>
  </r>
  <r>
    <x v="8"/>
    <x v="3"/>
    <x v="53"/>
    <n v="355.83295880149802"/>
    <n v="352.72021660649801"/>
    <n v="466.946666666667"/>
    <n v="193.77494199536"/>
    <n v="469.80246913580203"/>
  </r>
  <r>
    <x v="8"/>
    <x v="3"/>
    <x v="54"/>
    <n v="472.92364364515601"/>
    <n v="444.25615585821203"/>
    <n v="483.21040695476898"/>
    <n v="480.98845768543902"/>
    <n v="462.77254641909798"/>
  </r>
  <r>
    <x v="8"/>
    <x v="3"/>
    <x v="52"/>
    <n v="506.149639525422"/>
    <n v="471.65367702805202"/>
    <n v="503.72857038817301"/>
    <n v="515.62569204512295"/>
    <n v="643.09248554913302"/>
  </r>
  <r>
    <x v="8"/>
    <x v="3"/>
    <x v="55"/>
    <m/>
    <m/>
    <m/>
    <m/>
    <m/>
  </r>
  <r>
    <x v="8"/>
    <x v="3"/>
    <x v="56"/>
    <n v="376.15373609936898"/>
    <n v="386.94552529182897"/>
    <n v="382.18949888831901"/>
    <n v="358.87130996309997"/>
    <n v="367.05818181818199"/>
  </r>
  <r>
    <x v="8"/>
    <x v="3"/>
    <x v="57"/>
    <n v="366.64114896908899"/>
    <n v="343.92278867961699"/>
    <n v="354.920690870638"/>
    <n v="400.26947963182403"/>
    <m/>
  </r>
  <r>
    <x v="8"/>
    <x v="2"/>
    <x v="39"/>
    <n v="237.519590382903"/>
    <m/>
    <n v="240.32501248127801"/>
    <m/>
    <m/>
  </r>
  <r>
    <x v="8"/>
    <x v="3"/>
    <x v="58"/>
    <n v="424.54907928106701"/>
    <n v="370.00595280277798"/>
    <n v="428.49732801764401"/>
    <n v="463.04036609882598"/>
    <n v="416.35359116022101"/>
  </r>
  <r>
    <x v="8"/>
    <x v="3"/>
    <x v="58"/>
    <n v="418.068598666713"/>
    <n v="445.59532455742197"/>
    <n v="370.43972132471703"/>
    <n v="446.818028560095"/>
    <m/>
  </r>
  <r>
    <x v="8"/>
    <x v="3"/>
    <x v="58"/>
    <n v="498.89187241809998"/>
    <n v="463.08615245827701"/>
    <n v="477.610395958938"/>
    <n v="534.86004401760704"/>
    <m/>
  </r>
  <r>
    <x v="8"/>
    <x v="3"/>
    <x v="58"/>
    <n v="469.13897844309298"/>
    <n v="466.97862044694699"/>
    <n v="463.23116637983702"/>
    <n v="471.25447909754502"/>
    <n v="552.95102505694797"/>
  </r>
  <r>
    <x v="8"/>
    <x v="3"/>
    <x v="59"/>
    <n v="533.64115401978097"/>
    <n v="490.56022625016101"/>
    <n v="532.45555555555597"/>
    <n v="572.71619856303096"/>
    <m/>
  </r>
  <r>
    <x v="8"/>
    <x v="3"/>
    <x v="60"/>
    <n v="505.16962613062998"/>
    <n v="490.09123300045201"/>
    <n v="513.85902672941995"/>
    <n v="513.83910567587702"/>
    <n v="349.383761682243"/>
  </r>
  <r>
    <x v="8"/>
    <x v="3"/>
    <x v="61"/>
    <n v="551.25780542986399"/>
    <n v="502.86043533930899"/>
    <n v="547.30759820578999"/>
    <n v="578.46489370047902"/>
    <n v="498.68150289017302"/>
  </r>
  <r>
    <x v="8"/>
    <x v="3"/>
    <x v="53"/>
    <n v="503.95558258049601"/>
    <n v="438.87869763748301"/>
    <n v="426.402422611036"/>
    <n v="484.00426136363598"/>
    <n v="703.06897700766399"/>
  </r>
  <r>
    <x v="8"/>
    <x v="3"/>
    <x v="62"/>
    <n v="467.77240048433498"/>
    <n v="435.57839959051398"/>
    <n v="491.62380538662001"/>
    <n v="469.37498136275502"/>
    <m/>
  </r>
  <r>
    <x v="8"/>
    <x v="3"/>
    <x v="58"/>
    <n v="417.04127178233"/>
    <n v="412.35153583617699"/>
    <n v="387.49934531603401"/>
    <n v="451.85281799688897"/>
    <m/>
  </r>
  <r>
    <x v="8"/>
    <x v="0"/>
    <x v="63"/>
    <n v="396.96369848387798"/>
    <n v="397.432650998231"/>
    <m/>
    <n v="428.10634328358202"/>
    <m/>
  </r>
  <r>
    <x v="8"/>
    <x v="0"/>
    <x v="64"/>
    <n v="363.29911424029098"/>
    <n v="334.14632885212001"/>
    <n v="431.78568291611799"/>
    <n v="435.14391534391501"/>
    <m/>
  </r>
  <r>
    <x v="8"/>
    <x v="0"/>
    <x v="65"/>
    <m/>
    <m/>
    <m/>
    <m/>
    <m/>
  </r>
  <r>
    <x v="8"/>
    <x v="0"/>
    <x v="67"/>
    <n v="429.20947030497598"/>
    <n v="436.49604916593501"/>
    <m/>
    <m/>
    <m/>
  </r>
  <r>
    <x v="8"/>
    <x v="0"/>
    <x v="68"/>
    <m/>
    <m/>
    <m/>
    <m/>
    <m/>
  </r>
  <r>
    <x v="8"/>
    <x v="0"/>
    <x v="69"/>
    <m/>
    <m/>
    <m/>
    <m/>
    <m/>
  </r>
  <r>
    <x v="8"/>
    <x v="0"/>
    <x v="70"/>
    <n v="355.884852887759"/>
    <n v="367.65539983512002"/>
    <m/>
    <m/>
    <m/>
  </r>
  <r>
    <x v="8"/>
    <x v="0"/>
    <x v="71"/>
    <n v="452.13781575037098"/>
    <n v="450.96341463414598"/>
    <m/>
    <m/>
    <m/>
  </r>
  <r>
    <x v="8"/>
    <x v="0"/>
    <x v="72"/>
    <n v="418.71169354838702"/>
    <n v="434.82202155549101"/>
    <m/>
    <m/>
    <m/>
  </r>
  <r>
    <x v="8"/>
    <x v="0"/>
    <x v="73"/>
    <n v="403.81880877742901"/>
    <n v="397.45367192862"/>
    <m/>
    <m/>
    <m/>
  </r>
  <r>
    <x v="8"/>
    <x v="0"/>
    <x v="74"/>
    <n v="479.85610465116298"/>
    <n v="461.29526916802598"/>
    <m/>
    <m/>
    <m/>
  </r>
  <r>
    <x v="8"/>
    <x v="0"/>
    <x v="75"/>
    <n v="436.38024809160299"/>
    <n v="433.26866485013602"/>
    <m/>
    <m/>
    <m/>
  </r>
  <r>
    <x v="8"/>
    <x v="0"/>
    <x v="76"/>
    <n v="374.28527415395001"/>
    <n v="362.67512032980102"/>
    <n v="369.23460114439598"/>
    <n v="414.52394878280103"/>
    <m/>
  </r>
  <r>
    <x v="8"/>
    <x v="0"/>
    <x v="77"/>
    <n v="317.56823517740798"/>
    <n v="313.33915806195398"/>
    <n v="412.94314641744501"/>
    <m/>
    <m/>
  </r>
  <r>
    <x v="8"/>
    <x v="2"/>
    <x v="78"/>
    <n v="385.36213683224003"/>
    <n v="424.36069235064201"/>
    <n v="381.270503597122"/>
    <n v="305.71557562076703"/>
    <m/>
  </r>
  <r>
    <x v="8"/>
    <x v="2"/>
    <x v="79"/>
    <n v="404.57815910288298"/>
    <n v="391.125"/>
    <n v="434.722121760096"/>
    <n v="484.62345679012299"/>
    <m/>
  </r>
  <r>
    <x v="8"/>
    <x v="0"/>
    <x v="80"/>
    <n v="418.37522436841999"/>
    <n v="402.898209041651"/>
    <n v="395.24450443501701"/>
    <n v="466.41270942797701"/>
    <m/>
  </r>
  <r>
    <x v="8"/>
    <x v="0"/>
    <x v="81"/>
    <n v="300.84641084383298"/>
    <n v="279.19208924949299"/>
    <n v="323.27420388972001"/>
    <n v="335.86956521739103"/>
    <m/>
  </r>
  <r>
    <x v="8"/>
    <x v="0"/>
    <x v="82"/>
    <n v="273.53444343065701"/>
    <n v="271.38736059479601"/>
    <n v="275.25402144772102"/>
    <m/>
    <m/>
  </r>
  <r>
    <x v="8"/>
    <x v="0"/>
    <x v="83"/>
    <n v="268.43673851921301"/>
    <m/>
    <n v="235.98499061913699"/>
    <m/>
    <m/>
  </r>
  <r>
    <x v="8"/>
    <x v="0"/>
    <x v="84"/>
    <m/>
    <m/>
    <m/>
    <m/>
    <m/>
  </r>
  <r>
    <x v="8"/>
    <x v="0"/>
    <x v="85"/>
    <m/>
    <m/>
    <m/>
    <m/>
    <m/>
  </r>
  <r>
    <x v="8"/>
    <x v="0"/>
    <x v="86"/>
    <n v="389.54740061162101"/>
    <n v="397.99637681159402"/>
    <m/>
    <m/>
    <m/>
  </r>
  <r>
    <x v="8"/>
    <x v="0"/>
    <x v="87"/>
    <n v="264.76977152899798"/>
    <n v="264.76977152899798"/>
    <m/>
    <m/>
    <m/>
  </r>
  <r>
    <x v="8"/>
    <x v="0"/>
    <x v="88"/>
    <m/>
    <m/>
    <m/>
    <m/>
    <m/>
  </r>
  <r>
    <x v="8"/>
    <x v="4"/>
    <x v="89"/>
    <n v="413.89803322512898"/>
    <n v="411.333539987601"/>
    <n v="393.36177884615398"/>
    <n v="433.443367346939"/>
    <m/>
  </r>
  <r>
    <x v="8"/>
    <x v="4"/>
    <x v="90"/>
    <n v="377.46858593434501"/>
    <n v="385.272750446087"/>
    <n v="402.87368531762701"/>
    <n v="331.30739917434101"/>
    <n v="209.067729083665"/>
  </r>
  <r>
    <x v="8"/>
    <x v="4"/>
    <x v="91"/>
    <n v="386.72441226779102"/>
    <n v="375.939638459523"/>
    <n v="369.70623429460301"/>
    <n v="423.974330685496"/>
    <n v="368.39977349943399"/>
  </r>
  <r>
    <x v="8"/>
    <x v="4"/>
    <x v="92"/>
    <n v="497.21660173432201"/>
    <n v="485.280384527352"/>
    <n v="455.552986512524"/>
    <n v="516.168153003116"/>
    <n v="410.04698972099902"/>
  </r>
  <r>
    <x v="8"/>
    <x v="4"/>
    <x v="93"/>
    <n v="390.81562819203299"/>
    <n v="363.112291350531"/>
    <n v="377.72032193158998"/>
    <m/>
    <m/>
  </r>
  <r>
    <x v="8"/>
    <x v="4"/>
    <x v="94"/>
    <n v="321.61003236246"/>
    <m/>
    <m/>
    <m/>
    <m/>
  </r>
  <r>
    <x v="8"/>
    <x v="4"/>
    <x v="95"/>
    <m/>
    <m/>
    <m/>
    <m/>
    <m/>
  </r>
  <r>
    <x v="8"/>
    <x v="4"/>
    <x v="96"/>
    <n v="341.51858436579801"/>
    <n v="341.90423627684999"/>
    <n v="343.34945824668898"/>
    <n v="337.413617886179"/>
    <m/>
  </r>
  <r>
    <x v="8"/>
    <x v="4"/>
    <x v="97"/>
    <n v="388.853128689492"/>
    <n v="348.37935483871001"/>
    <n v="397.38856843209197"/>
    <m/>
    <m/>
  </r>
  <r>
    <x v="8"/>
    <x v="4"/>
    <x v="98"/>
    <n v="359.10096700796402"/>
    <n v="349.95834578973597"/>
    <n v="366.786692362309"/>
    <n v="357.14205947279601"/>
    <n v="417.37148217636002"/>
  </r>
  <r>
    <x v="8"/>
    <x v="4"/>
    <x v="99"/>
    <n v="470.203549583876"/>
    <n v="445.84516255003399"/>
    <n v="495.475733429917"/>
    <n v="486.18769370322798"/>
    <n v="360.46918918918902"/>
  </r>
  <r>
    <x v="8"/>
    <x v="4"/>
    <x v="89"/>
    <n v="455.71034263959399"/>
    <n v="448.63433092535303"/>
    <n v="433.09239940387499"/>
    <n v="485.41816586222001"/>
    <m/>
  </r>
  <r>
    <x v="8"/>
    <x v="4"/>
    <x v="100"/>
    <n v="363.65051571120199"/>
    <n v="400.35519013360698"/>
    <n v="334.38347395984903"/>
    <n v="343.86244433448798"/>
    <m/>
  </r>
  <r>
    <x v="8"/>
    <x v="2"/>
    <x v="38"/>
    <n v="425.640613736999"/>
    <n v="386.32894268422899"/>
    <n v="452.15078407720102"/>
    <n v="432.51259044862502"/>
    <m/>
  </r>
  <r>
    <x v="8"/>
    <x v="2"/>
    <x v="38"/>
    <n v="417.502282556463"/>
    <n v="413.38326585695"/>
    <n v="439.20113979215603"/>
    <n v="389.54195968120001"/>
    <m/>
  </r>
  <r>
    <x v="8"/>
    <x v="4"/>
    <x v="101"/>
    <n v="252.70770202020199"/>
    <n v="233.719446116797"/>
    <n v="265.73895847066598"/>
    <m/>
    <m/>
  </r>
  <r>
    <x v="8"/>
    <x v="4"/>
    <x v="102"/>
    <n v="329.74921064501598"/>
    <n v="338.08317580340298"/>
    <n v="322.14150129421898"/>
    <m/>
    <m/>
  </r>
  <r>
    <x v="8"/>
    <x v="5"/>
    <x v="104"/>
    <m/>
    <m/>
    <m/>
    <m/>
    <m/>
  </r>
  <r>
    <x v="8"/>
    <x v="5"/>
    <x v="105"/>
    <n v="458.44489039827101"/>
    <n v="463.56770275098302"/>
    <m/>
    <m/>
    <m/>
  </r>
  <r>
    <x v="8"/>
    <x v="5"/>
    <x v="106"/>
    <n v="418.01781296387901"/>
    <n v="415.29983249581198"/>
    <m/>
    <m/>
    <m/>
  </r>
  <r>
    <x v="8"/>
    <x v="5"/>
    <x v="107"/>
    <m/>
    <m/>
    <m/>
    <m/>
    <m/>
  </r>
  <r>
    <x v="8"/>
    <x v="5"/>
    <x v="108"/>
    <n v="511.81040609137102"/>
    <n v="531.14781906300504"/>
    <m/>
    <m/>
    <m/>
  </r>
  <r>
    <x v="8"/>
    <x v="5"/>
    <x v="109"/>
    <n v="458.17026864775602"/>
    <n v="452.59626274065698"/>
    <n v="526.58651685393295"/>
    <m/>
    <m/>
  </r>
  <r>
    <x v="8"/>
    <x v="5"/>
    <x v="110"/>
    <n v="478.63911933631101"/>
    <n v="479.79831387808002"/>
    <m/>
    <m/>
    <m/>
  </r>
  <r>
    <x v="8"/>
    <x v="5"/>
    <x v="112"/>
    <n v="462.75587752870399"/>
    <n v="451.81109134045101"/>
    <n v="591.797202797203"/>
    <m/>
    <m/>
  </r>
  <r>
    <x v="8"/>
    <x v="5"/>
    <x v="113"/>
    <n v="470.21672240802701"/>
    <n v="473.019674355495"/>
    <m/>
    <m/>
    <m/>
  </r>
  <r>
    <x v="8"/>
    <x v="5"/>
    <x v="115"/>
    <n v="359.91499227202502"/>
    <n v="319.779296875"/>
    <m/>
    <m/>
    <m/>
  </r>
  <r>
    <x v="8"/>
    <x v="5"/>
    <x v="106"/>
    <m/>
    <m/>
    <m/>
    <m/>
    <m/>
  </r>
  <r>
    <x v="8"/>
    <x v="5"/>
    <x v="106"/>
    <n v="523.28142076502695"/>
    <m/>
    <m/>
    <m/>
    <m/>
  </r>
  <r>
    <x v="8"/>
    <x v="5"/>
    <x v="116"/>
    <m/>
    <m/>
    <m/>
    <m/>
    <m/>
  </r>
  <r>
    <x v="8"/>
    <x v="5"/>
    <x v="117"/>
    <m/>
    <m/>
    <m/>
    <m/>
    <m/>
  </r>
  <r>
    <x v="8"/>
    <x v="6"/>
    <x v="118"/>
    <n v="461.09330166270797"/>
    <n v="449.45867237687401"/>
    <n v="459.54722222222199"/>
    <n v="450.040837917901"/>
    <n v="524.544478527607"/>
  </r>
  <r>
    <x v="8"/>
    <x v="6"/>
    <x v="119"/>
    <n v="412.64553876157999"/>
    <n v="393.04528301886802"/>
    <n v="468.26635802469099"/>
    <n v="390.19978284473399"/>
    <m/>
  </r>
  <r>
    <x v="8"/>
    <x v="6"/>
    <x v="120"/>
    <n v="559.69734160590599"/>
    <n v="523.29046705054395"/>
    <n v="538.988587731812"/>
    <n v="558.15649653840001"/>
    <n v="641.10742936867803"/>
  </r>
  <r>
    <x v="8"/>
    <x v="6"/>
    <x v="121"/>
    <n v="485.83887848876799"/>
    <n v="509.92275919041703"/>
    <n v="492.49272882805798"/>
    <n v="466.10520524756703"/>
    <n v="513.74431137724503"/>
  </r>
  <r>
    <x v="8"/>
    <x v="6"/>
    <x v="122"/>
    <n v="489.22930121995"/>
    <n v="459.72108271688001"/>
    <n v="445.592417061611"/>
    <n v="493.73973342191601"/>
    <n v="568.822249517459"/>
  </r>
  <r>
    <x v="8"/>
    <x v="4"/>
    <x v="89"/>
    <m/>
    <m/>
    <m/>
    <m/>
    <m/>
  </r>
  <r>
    <x v="8"/>
    <x v="6"/>
    <x v="119"/>
    <n v="437.42818009761902"/>
    <n v="412.33979089790898"/>
    <n v="442.56847900894701"/>
    <n v="438.87961644355801"/>
    <m/>
  </r>
  <r>
    <x v="8"/>
    <x v="6"/>
    <x v="119"/>
    <n v="453.28962444302999"/>
    <n v="412.66107497432398"/>
    <n v="468.25958414554901"/>
    <n v="444.39591836734701"/>
    <m/>
  </r>
  <r>
    <x v="8"/>
    <x v="6"/>
    <x v="120"/>
    <n v="493.49734373703001"/>
    <n v="454.51841359773402"/>
    <n v="536.103774744867"/>
    <n v="491.16295297755897"/>
    <n v="571.76392251816003"/>
  </r>
  <r>
    <x v="8"/>
    <x v="6"/>
    <x v="121"/>
    <n v="434.88337828060298"/>
    <n v="418.733682830931"/>
    <n v="454.83522504892397"/>
    <n v="431.95034542314301"/>
    <n v="418.62758201701098"/>
  </r>
  <r>
    <x v="8"/>
    <x v="6"/>
    <x v="121"/>
    <n v="501.51322226160897"/>
    <n v="551.48290231646001"/>
    <n v="497.97359913793099"/>
    <n v="455.21578653031901"/>
    <n v="549.90188383045495"/>
  </r>
  <r>
    <x v="8"/>
    <x v="6"/>
    <x v="123"/>
    <n v="486.357726306367"/>
    <m/>
    <m/>
    <n v="461.33955277026098"/>
    <n v="590.06505847953201"/>
  </r>
  <r>
    <x v="8"/>
    <x v="6"/>
    <x v="123"/>
    <m/>
    <m/>
    <m/>
    <m/>
    <m/>
  </r>
  <r>
    <x v="8"/>
    <x v="6"/>
    <x v="122"/>
    <n v="437.16720479704799"/>
    <n v="441.95836072759101"/>
    <n v="455.87118084227899"/>
    <n v="419.96991021596699"/>
    <n v="409.75253256150501"/>
  </r>
  <r>
    <x v="8"/>
    <x v="7"/>
    <x v="125"/>
    <n v="325.73329853862202"/>
    <n v="403.46287367406001"/>
    <n v="252.176319176319"/>
    <m/>
    <m/>
  </r>
  <r>
    <x v="8"/>
    <x v="7"/>
    <x v="126"/>
    <n v="412.99559039686397"/>
    <n v="609.61551724137905"/>
    <n v="332.935603256847"/>
    <m/>
    <m/>
  </r>
  <r>
    <x v="8"/>
    <x v="7"/>
    <x v="127"/>
    <m/>
    <m/>
    <m/>
    <m/>
    <m/>
  </r>
  <r>
    <x v="8"/>
    <x v="7"/>
    <x v="128"/>
    <m/>
    <m/>
    <m/>
    <m/>
    <m/>
  </r>
  <r>
    <x v="8"/>
    <x v="7"/>
    <x v="129"/>
    <m/>
    <m/>
    <m/>
    <m/>
    <m/>
  </r>
  <r>
    <x v="8"/>
    <x v="7"/>
    <x v="130"/>
    <m/>
    <m/>
    <m/>
    <m/>
    <m/>
  </r>
  <r>
    <x v="8"/>
    <x v="7"/>
    <x v="131"/>
    <n v="388.10359712230201"/>
    <m/>
    <m/>
    <m/>
    <m/>
  </r>
  <r>
    <x v="8"/>
    <x v="7"/>
    <x v="132"/>
    <m/>
    <m/>
    <m/>
    <m/>
    <m/>
  </r>
  <r>
    <x v="8"/>
    <x v="7"/>
    <x v="133"/>
    <n v="320.336241610738"/>
    <m/>
    <n v="322.10505050504997"/>
    <m/>
    <m/>
  </r>
  <r>
    <x v="8"/>
    <x v="7"/>
    <x v="134"/>
    <m/>
    <m/>
    <m/>
    <m/>
    <m/>
  </r>
  <r>
    <x v="8"/>
    <x v="7"/>
    <x v="135"/>
    <n v="362.04"/>
    <m/>
    <m/>
    <m/>
    <m/>
  </r>
  <r>
    <x v="8"/>
    <x v="7"/>
    <x v="136"/>
    <m/>
    <m/>
    <m/>
    <m/>
    <m/>
  </r>
  <r>
    <x v="8"/>
    <x v="8"/>
    <x v="138"/>
    <n v="344.38135784227802"/>
    <n v="336.34501912219997"/>
    <n v="370.908502918441"/>
    <n v="493.93188854489199"/>
    <m/>
  </r>
  <r>
    <x v="8"/>
    <x v="8"/>
    <x v="139"/>
    <m/>
    <m/>
    <m/>
    <m/>
    <m/>
  </r>
  <r>
    <x v="8"/>
    <x v="8"/>
    <x v="140"/>
    <m/>
    <m/>
    <m/>
    <m/>
    <m/>
  </r>
  <r>
    <x v="8"/>
    <x v="8"/>
    <x v="141"/>
    <n v="375.19912001497801"/>
    <n v="370.30278118827698"/>
    <n v="410.06577885391403"/>
    <m/>
    <m/>
  </r>
  <r>
    <x v="8"/>
    <x v="8"/>
    <x v="142"/>
    <n v="234.51169950738901"/>
    <n v="250.287729196051"/>
    <m/>
    <m/>
    <m/>
  </r>
  <r>
    <x v="8"/>
    <x v="8"/>
    <x v="143"/>
    <n v="383.09368175862602"/>
    <n v="377.724391364263"/>
    <n v="403.65349417637299"/>
    <m/>
    <m/>
  </r>
  <r>
    <x v="8"/>
    <x v="8"/>
    <x v="141"/>
    <n v="280.47564150241698"/>
    <n v="286.163930976431"/>
    <n v="239.20611916264099"/>
    <m/>
    <m/>
  </r>
  <r>
    <x v="8"/>
    <x v="8"/>
    <x v="144"/>
    <n v="259.93837123991199"/>
    <n v="260.41772151898698"/>
    <m/>
    <m/>
    <m/>
  </r>
  <r>
    <x v="8"/>
    <x v="8"/>
    <x v="144"/>
    <n v="169.86870229007599"/>
    <n v="169.1328"/>
    <m/>
    <m/>
    <m/>
  </r>
  <r>
    <x v="8"/>
    <x v="8"/>
    <x v="145"/>
    <m/>
    <m/>
    <m/>
    <m/>
    <m/>
  </r>
  <r>
    <x v="8"/>
    <x v="8"/>
    <x v="146"/>
    <m/>
    <m/>
    <m/>
    <m/>
    <m/>
  </r>
  <r>
    <x v="8"/>
    <x v="8"/>
    <x v="147"/>
    <n v="393.995518207283"/>
    <n v="393.995518207283"/>
    <m/>
    <m/>
    <m/>
  </r>
  <r>
    <x v="8"/>
    <x v="8"/>
    <x v="142"/>
    <n v="442.19363830136098"/>
    <n v="442.00923787528899"/>
    <m/>
    <m/>
    <m/>
  </r>
  <r>
    <x v="8"/>
    <x v="8"/>
    <x v="142"/>
    <n v="392.37704239917298"/>
    <n v="395.94383708467302"/>
    <m/>
    <m/>
    <m/>
  </r>
  <r>
    <x v="8"/>
    <x v="8"/>
    <x v="149"/>
    <n v="225.80961357210199"/>
    <n v="209.308641975309"/>
    <m/>
    <m/>
    <m/>
  </r>
  <r>
    <x v="8"/>
    <x v="8"/>
    <x v="150"/>
    <n v="305.80269083699199"/>
    <n v="304.393223063015"/>
    <n v="312.40583183542998"/>
    <m/>
    <m/>
  </r>
  <r>
    <x v="8"/>
    <x v="8"/>
    <x v="151"/>
    <n v="289.63132461625901"/>
    <n v="292.250168123739"/>
    <n v="193.350089766607"/>
    <m/>
    <m/>
  </r>
  <r>
    <x v="8"/>
    <x v="8"/>
    <x v="138"/>
    <n v="245.587189542484"/>
    <n v="244.77254021698499"/>
    <n v="247.477430555556"/>
    <m/>
    <m/>
  </r>
  <r>
    <x v="8"/>
    <x v="8"/>
    <x v="152"/>
    <n v="325.08203546646098"/>
    <n v="321.10799490074697"/>
    <n v="312.07204968944097"/>
    <m/>
    <m/>
  </r>
  <r>
    <x v="8"/>
    <x v="8"/>
    <x v="153"/>
    <n v="300.95990495990497"/>
    <n v="303.86223815814299"/>
    <n v="291.73650793650802"/>
    <m/>
    <m/>
  </r>
  <r>
    <x v="8"/>
    <x v="7"/>
    <x v="154"/>
    <n v="379.16347237880501"/>
    <m/>
    <n v="372.671232876712"/>
    <m/>
    <m/>
  </r>
  <r>
    <x v="8"/>
    <x v="7"/>
    <x v="155"/>
    <m/>
    <m/>
    <m/>
    <m/>
    <m/>
  </r>
  <r>
    <x v="8"/>
    <x v="7"/>
    <x v="156"/>
    <n v="311.18257918552001"/>
    <n v="295.28441410694001"/>
    <n v="321.68181818181802"/>
    <m/>
    <m/>
  </r>
  <r>
    <x v="8"/>
    <x v="7"/>
    <x v="157"/>
    <m/>
    <m/>
    <m/>
    <m/>
    <m/>
  </r>
  <r>
    <x v="8"/>
    <x v="7"/>
    <x v="154"/>
    <n v="311.47611202635898"/>
    <m/>
    <m/>
    <m/>
    <m/>
  </r>
  <r>
    <x v="8"/>
    <x v="7"/>
    <x v="154"/>
    <n v="382.31376146789"/>
    <n v="311.61234991423697"/>
    <n v="463.61341222879702"/>
    <m/>
    <m/>
  </r>
  <r>
    <x v="8"/>
    <x v="7"/>
    <x v="155"/>
    <n v="367.26712328767098"/>
    <m/>
    <m/>
    <m/>
    <m/>
  </r>
  <r>
    <x v="8"/>
    <x v="7"/>
    <x v="158"/>
    <m/>
    <m/>
    <m/>
    <m/>
    <m/>
  </r>
  <r>
    <x v="8"/>
    <x v="7"/>
    <x v="159"/>
    <m/>
    <m/>
    <m/>
    <m/>
    <m/>
  </r>
  <r>
    <x v="8"/>
    <x v="8"/>
    <x v="160"/>
    <n v="292.01230514696402"/>
    <n v="296.87479193385502"/>
    <n v="202.74040957600201"/>
    <m/>
    <m/>
  </r>
  <r>
    <x v="8"/>
    <x v="8"/>
    <x v="161"/>
    <n v="182.90057049714801"/>
    <n v="182.90057049714801"/>
    <m/>
    <m/>
    <m/>
  </r>
  <r>
    <x v="8"/>
    <x v="8"/>
    <x v="162"/>
    <n v="152.81845536609799"/>
    <n v="152.81845536609799"/>
    <m/>
    <m/>
    <m/>
  </r>
  <r>
    <x v="8"/>
    <x v="8"/>
    <x v="163"/>
    <n v="301.59310160784599"/>
    <n v="303.84783363143703"/>
    <n v="285.16672169032699"/>
    <n v="311.97310344827599"/>
    <m/>
  </r>
  <r>
    <x v="8"/>
    <x v="8"/>
    <x v="164"/>
    <n v="390.09147212958499"/>
    <n v="391.66838271005298"/>
    <m/>
    <m/>
    <m/>
  </r>
  <r>
    <x v="8"/>
    <x v="8"/>
    <x v="143"/>
    <n v="321.95409836065602"/>
    <m/>
    <n v="359.75349650349602"/>
    <m/>
    <m/>
  </r>
  <r>
    <x v="8"/>
    <x v="8"/>
    <x v="165"/>
    <n v="288.286599511124"/>
    <n v="291.09152110328603"/>
    <n v="197.67770975873199"/>
    <m/>
    <m/>
  </r>
  <r>
    <x v="8"/>
    <x v="8"/>
    <x v="166"/>
    <n v="269.93492087722001"/>
    <n v="265.49818864531801"/>
    <n v="415.563314711359"/>
    <m/>
    <m/>
  </r>
  <r>
    <x v="8"/>
    <x v="8"/>
    <x v="160"/>
    <m/>
    <m/>
    <m/>
    <m/>
    <m/>
  </r>
  <r>
    <x v="8"/>
    <x v="8"/>
    <x v="161"/>
    <n v="254.86251758087201"/>
    <n v="243.26879774829101"/>
    <m/>
    <m/>
    <m/>
  </r>
  <r>
    <x v="8"/>
    <x v="8"/>
    <x v="167"/>
    <n v="248.48048910154199"/>
    <n v="244.28681823272501"/>
    <m/>
    <m/>
    <m/>
  </r>
  <r>
    <x v="8"/>
    <x v="8"/>
    <x v="168"/>
    <n v="246.08545269582899"/>
    <n v="244.47238742565801"/>
    <m/>
    <m/>
    <m/>
  </r>
  <r>
    <x v="8"/>
    <x v="8"/>
    <x v="169"/>
    <n v="228.735237173282"/>
    <n v="256.47467968273298"/>
    <m/>
    <m/>
    <m/>
  </r>
  <r>
    <x v="8"/>
    <x v="8"/>
    <x v="170"/>
    <n v="331.722732720735"/>
    <n v="333.73131368392302"/>
    <m/>
    <m/>
    <m/>
  </r>
  <r>
    <x v="8"/>
    <x v="8"/>
    <x v="161"/>
    <n v="261.701960784314"/>
    <n v="261.701960784314"/>
    <m/>
    <m/>
    <m/>
  </r>
  <r>
    <x v="8"/>
    <x v="8"/>
    <x v="171"/>
    <n v="210.80968096809701"/>
    <n v="198.22544080604499"/>
    <m/>
    <m/>
    <m/>
  </r>
  <r>
    <x v="8"/>
    <x v="8"/>
    <x v="172"/>
    <m/>
    <m/>
    <m/>
    <m/>
    <m/>
  </r>
  <r>
    <x v="8"/>
    <x v="8"/>
    <x v="172"/>
    <n v="179.39348970799401"/>
    <n v="156.75099206349199"/>
    <m/>
    <m/>
    <m/>
  </r>
  <r>
    <x v="8"/>
    <x v="8"/>
    <x v="173"/>
    <m/>
    <m/>
    <m/>
    <m/>
    <m/>
  </r>
  <r>
    <x v="8"/>
    <x v="8"/>
    <x v="174"/>
    <m/>
    <m/>
    <m/>
    <m/>
    <m/>
  </r>
  <r>
    <x v="8"/>
    <x v="9"/>
    <x v="175"/>
    <m/>
    <m/>
    <m/>
    <m/>
    <m/>
  </r>
  <r>
    <x v="8"/>
    <x v="9"/>
    <x v="176"/>
    <m/>
    <m/>
    <m/>
    <m/>
    <m/>
  </r>
  <r>
    <x v="8"/>
    <x v="9"/>
    <x v="178"/>
    <m/>
    <m/>
    <m/>
    <m/>
    <m/>
  </r>
  <r>
    <x v="8"/>
    <x v="9"/>
    <x v="219"/>
    <m/>
    <m/>
    <m/>
    <m/>
    <m/>
  </r>
  <r>
    <x v="8"/>
    <x v="9"/>
    <x v="179"/>
    <n v="189.39243027888401"/>
    <m/>
    <m/>
    <m/>
    <m/>
  </r>
  <r>
    <x v="8"/>
    <x v="9"/>
    <x v="180"/>
    <n v="399.47781774580301"/>
    <n v="399.93058968059"/>
    <m/>
    <m/>
    <m/>
  </r>
  <r>
    <x v="8"/>
    <x v="9"/>
    <x v="175"/>
    <m/>
    <m/>
    <m/>
    <m/>
    <m/>
  </r>
  <r>
    <x v="8"/>
    <x v="9"/>
    <x v="175"/>
    <m/>
    <m/>
    <m/>
    <m/>
    <m/>
  </r>
  <r>
    <x v="8"/>
    <x v="9"/>
    <x v="181"/>
    <m/>
    <m/>
    <m/>
    <m/>
    <m/>
  </r>
  <r>
    <x v="8"/>
    <x v="9"/>
    <x v="182"/>
    <n v="151.78693407466201"/>
    <n v="161.10750329091701"/>
    <m/>
    <m/>
    <m/>
  </r>
  <r>
    <x v="8"/>
    <x v="9"/>
    <x v="182"/>
    <n v="72.274117647058802"/>
    <m/>
    <m/>
    <m/>
    <m/>
  </r>
  <r>
    <x v="8"/>
    <x v="9"/>
    <x v="183"/>
    <m/>
    <m/>
    <m/>
    <m/>
    <m/>
  </r>
  <r>
    <x v="8"/>
    <x v="9"/>
    <x v="184"/>
    <m/>
    <m/>
    <m/>
    <m/>
    <m/>
  </r>
  <r>
    <x v="8"/>
    <x v="9"/>
    <x v="185"/>
    <m/>
    <m/>
    <m/>
    <m/>
    <m/>
  </r>
  <r>
    <x v="8"/>
    <x v="9"/>
    <x v="186"/>
    <m/>
    <m/>
    <m/>
    <m/>
    <m/>
  </r>
  <r>
    <x v="8"/>
    <x v="9"/>
    <x v="187"/>
    <n v="14.943888794711"/>
    <n v="15.9381666967999"/>
    <m/>
    <m/>
    <m/>
  </r>
  <r>
    <x v="8"/>
    <x v="8"/>
    <x v="188"/>
    <m/>
    <m/>
    <m/>
    <m/>
    <m/>
  </r>
  <r>
    <x v="8"/>
    <x v="8"/>
    <x v="139"/>
    <m/>
    <m/>
    <m/>
    <m/>
    <m/>
  </r>
  <r>
    <x v="8"/>
    <x v="9"/>
    <x v="238"/>
    <m/>
    <m/>
    <m/>
    <m/>
    <m/>
  </r>
  <r>
    <x v="8"/>
    <x v="10"/>
    <x v="189"/>
    <n v="346.59694444444398"/>
    <n v="288.02613746369798"/>
    <n v="328.38538873994599"/>
    <n v="433.61182266009899"/>
    <m/>
  </r>
  <r>
    <x v="8"/>
    <x v="11"/>
    <x v="190"/>
    <m/>
    <m/>
    <m/>
    <m/>
    <m/>
  </r>
  <r>
    <x v="8"/>
    <x v="11"/>
    <x v="251"/>
    <m/>
    <m/>
    <m/>
    <m/>
    <m/>
  </r>
  <r>
    <x v="8"/>
    <x v="11"/>
    <x v="193"/>
    <m/>
    <m/>
    <m/>
    <m/>
    <m/>
  </r>
  <r>
    <x v="8"/>
    <x v="12"/>
    <x v="194"/>
    <m/>
    <m/>
    <m/>
    <m/>
    <m/>
  </r>
  <r>
    <x v="8"/>
    <x v="12"/>
    <x v="250"/>
    <m/>
    <m/>
    <m/>
    <m/>
    <m/>
  </r>
  <r>
    <x v="8"/>
    <x v="12"/>
    <x v="195"/>
    <n v="286.14959839357402"/>
    <n v="293.53658536585402"/>
    <m/>
    <m/>
    <m/>
  </r>
  <r>
    <x v="8"/>
    <x v="12"/>
    <x v="222"/>
    <m/>
    <m/>
    <m/>
    <m/>
    <m/>
  </r>
  <r>
    <x v="8"/>
    <x v="12"/>
    <x v="196"/>
    <m/>
    <m/>
    <m/>
    <m/>
    <m/>
  </r>
  <r>
    <x v="8"/>
    <x v="12"/>
    <x v="197"/>
    <m/>
    <m/>
    <m/>
    <m/>
    <m/>
  </r>
  <r>
    <x v="8"/>
    <x v="12"/>
    <x v="198"/>
    <n v="87.018092105263193"/>
    <n v="87.018092105263193"/>
    <m/>
    <m/>
    <m/>
  </r>
  <r>
    <x v="8"/>
    <x v="12"/>
    <x v="199"/>
    <m/>
    <m/>
    <m/>
    <m/>
    <m/>
  </r>
  <r>
    <x v="8"/>
    <x v="12"/>
    <x v="224"/>
    <m/>
    <m/>
    <m/>
    <m/>
    <m/>
  </r>
  <r>
    <x v="8"/>
    <x v="11"/>
    <x v="205"/>
    <m/>
    <m/>
    <m/>
    <m/>
    <m/>
  </r>
  <r>
    <x v="8"/>
    <x v="11"/>
    <x v="206"/>
    <m/>
    <m/>
    <m/>
    <m/>
    <m/>
  </r>
  <r>
    <x v="8"/>
    <x v="13"/>
    <x v="252"/>
    <m/>
    <m/>
    <m/>
    <m/>
    <m/>
  </r>
  <r>
    <x v="8"/>
    <x v="13"/>
    <x v="209"/>
    <m/>
    <m/>
    <m/>
    <m/>
    <m/>
  </r>
  <r>
    <x v="9"/>
    <x v="0"/>
    <x v="0"/>
    <n v="291.76491395793499"/>
    <n v="303.01908908238403"/>
    <n v="266.47761443367898"/>
    <n v="343.61822125813399"/>
    <n v="500.60438144329902"/>
  </r>
  <r>
    <x v="9"/>
    <x v="0"/>
    <x v="1"/>
    <n v="417.63919146237203"/>
    <n v="386.134664642823"/>
    <n v="212.42539902845201"/>
    <n v="468.54936590679199"/>
    <n v="762.10710259301004"/>
  </r>
  <r>
    <x v="9"/>
    <x v="0"/>
    <x v="2"/>
    <n v="417.02052412003502"/>
    <n v="377.29855380341502"/>
    <n v="380.56349406715498"/>
    <n v="477.75394491261801"/>
    <n v="365.05230496453902"/>
  </r>
  <r>
    <x v="9"/>
    <x v="0"/>
    <x v="3"/>
    <n v="396.39768124558702"/>
    <n v="387.21698446327702"/>
    <n v="374.27399903521501"/>
    <n v="514.75303250849095"/>
    <m/>
  </r>
  <r>
    <x v="9"/>
    <x v="0"/>
    <x v="4"/>
    <n v="457.18861678929397"/>
    <n v="437.05020012033401"/>
    <n v="370.61811238407"/>
    <n v="507.82096006219001"/>
    <n v="492.74369085173498"/>
  </r>
  <r>
    <x v="9"/>
    <x v="0"/>
    <x v="5"/>
    <n v="240.849488819638"/>
    <n v="297.889476467478"/>
    <n v="220.60986258230699"/>
    <n v="365.73370577281202"/>
    <m/>
  </r>
  <r>
    <x v="9"/>
    <x v="0"/>
    <x v="6"/>
    <n v="333.92922153560602"/>
    <n v="350.44611672794099"/>
    <n v="296.11349989502401"/>
    <n v="399.36044639982799"/>
    <m/>
  </r>
  <r>
    <x v="9"/>
    <x v="0"/>
    <x v="7"/>
    <n v="272.595307333785"/>
    <n v="314.30685004673501"/>
    <n v="237.75832742735599"/>
    <n v="333.13742926434901"/>
    <n v="301.130097087379"/>
  </r>
  <r>
    <x v="9"/>
    <x v="0"/>
    <x v="8"/>
    <n v="345.27028073177701"/>
    <n v="359.834197237735"/>
    <n v="286.35820382340802"/>
    <n v="444.460206718346"/>
    <n v="393.68741893644602"/>
  </r>
  <r>
    <x v="9"/>
    <x v="0"/>
    <x v="9"/>
    <n v="334.60860368613902"/>
    <n v="353.62451361867699"/>
    <n v="293.24563801849098"/>
    <n v="383.26898184688201"/>
    <m/>
  </r>
  <r>
    <x v="9"/>
    <x v="0"/>
    <x v="10"/>
    <n v="363.91660143144702"/>
    <n v="376.99978332701397"/>
    <n v="324.72782657976802"/>
    <n v="461.58508304606698"/>
    <m/>
  </r>
  <r>
    <x v="9"/>
    <x v="0"/>
    <x v="11"/>
    <n v="329.74440461967299"/>
    <n v="304.76948862889401"/>
    <n v="347.91702741702699"/>
    <n v="466.36042402826899"/>
    <m/>
  </r>
  <r>
    <x v="9"/>
    <x v="0"/>
    <x v="214"/>
    <m/>
    <m/>
    <m/>
    <m/>
    <m/>
  </r>
  <r>
    <x v="9"/>
    <x v="0"/>
    <x v="12"/>
    <n v="186.25214702851301"/>
    <n v="168.287552785039"/>
    <n v="291.47938751472299"/>
    <m/>
    <m/>
  </r>
  <r>
    <x v="9"/>
    <x v="0"/>
    <x v="13"/>
    <n v="219.04355942750499"/>
    <n v="220.31525638320301"/>
    <m/>
    <m/>
    <m/>
  </r>
  <r>
    <x v="9"/>
    <x v="0"/>
    <x v="14"/>
    <n v="192.482660602615"/>
    <n v="192.482660602615"/>
    <m/>
    <m/>
    <m/>
  </r>
  <r>
    <x v="9"/>
    <x v="0"/>
    <x v="15"/>
    <m/>
    <m/>
    <m/>
    <m/>
    <m/>
  </r>
  <r>
    <x v="9"/>
    <x v="0"/>
    <x v="16"/>
    <n v="337.63576158940401"/>
    <n v="424.85833333333301"/>
    <m/>
    <m/>
    <m/>
  </r>
  <r>
    <x v="9"/>
    <x v="0"/>
    <x v="17"/>
    <n v="438.12595837896998"/>
    <n v="438.12595837896998"/>
    <m/>
    <m/>
    <m/>
  </r>
  <r>
    <x v="9"/>
    <x v="0"/>
    <x v="242"/>
    <m/>
    <m/>
    <m/>
    <m/>
    <m/>
  </r>
  <r>
    <x v="9"/>
    <x v="1"/>
    <x v="18"/>
    <n v="214.94269340974199"/>
    <m/>
    <m/>
    <m/>
    <m/>
  </r>
  <r>
    <x v="9"/>
    <x v="1"/>
    <x v="19"/>
    <n v="241.169756785337"/>
    <n v="202.701423426513"/>
    <n v="217.02704443013499"/>
    <n v="280.21429703598"/>
    <m/>
  </r>
  <r>
    <x v="9"/>
    <x v="1"/>
    <x v="20"/>
    <n v="206.665393228824"/>
    <n v="166.254894127048"/>
    <n v="218.735656353259"/>
    <n v="241.32461625923801"/>
    <m/>
  </r>
  <r>
    <x v="9"/>
    <x v="1"/>
    <x v="21"/>
    <n v="218.04159935379599"/>
    <m/>
    <n v="241.33796698523"/>
    <n v="205.05230386052301"/>
    <m/>
  </r>
  <r>
    <x v="9"/>
    <x v="1"/>
    <x v="22"/>
    <n v="249.81179624664901"/>
    <m/>
    <m/>
    <n v="278.69402319357698"/>
    <m/>
  </r>
  <r>
    <x v="9"/>
    <x v="1"/>
    <x v="23"/>
    <m/>
    <m/>
    <m/>
    <m/>
    <m/>
  </r>
  <r>
    <x v="9"/>
    <x v="1"/>
    <x v="24"/>
    <n v="112.676300578035"/>
    <m/>
    <n v="110.66541353383499"/>
    <m/>
    <m/>
  </r>
  <r>
    <x v="9"/>
    <x v="1"/>
    <x v="25"/>
    <n v="267.33127295529903"/>
    <n v="229.75984348251399"/>
    <n v="265.95498489426001"/>
    <n v="325.95904436860098"/>
    <n v="210.45101663585999"/>
  </r>
  <r>
    <x v="9"/>
    <x v="1"/>
    <x v="26"/>
    <n v="255.58627264060999"/>
    <n v="252.41255191509001"/>
    <n v="256.30917874396101"/>
    <n v="280.53097105761401"/>
    <n v="206.985654512851"/>
  </r>
  <r>
    <x v="9"/>
    <x v="1"/>
    <x v="26"/>
    <n v="216.00812197207199"/>
    <n v="199.215597424279"/>
    <n v="218.94697398189999"/>
    <n v="247.062884784521"/>
    <m/>
  </r>
  <r>
    <x v="9"/>
    <x v="1"/>
    <x v="28"/>
    <m/>
    <m/>
    <m/>
    <m/>
    <m/>
  </r>
  <r>
    <x v="9"/>
    <x v="1"/>
    <x v="29"/>
    <n v="289.52284263959399"/>
    <m/>
    <m/>
    <m/>
    <m/>
  </r>
  <r>
    <x v="9"/>
    <x v="1"/>
    <x v="30"/>
    <n v="303.18907905460497"/>
    <n v="219.648475120385"/>
    <m/>
    <m/>
    <m/>
  </r>
  <r>
    <x v="9"/>
    <x v="1"/>
    <x v="216"/>
    <m/>
    <m/>
    <m/>
    <m/>
    <m/>
  </r>
  <r>
    <x v="9"/>
    <x v="2"/>
    <x v="32"/>
    <n v="370.9"/>
    <n v="358.37015329125302"/>
    <n v="368.68154563624302"/>
    <n v="386.18316072113498"/>
    <m/>
  </r>
  <r>
    <x v="9"/>
    <x v="2"/>
    <x v="33"/>
    <n v="428.325452716298"/>
    <n v="403.05705296276898"/>
    <n v="435.236146362098"/>
    <n v="444.80128758734401"/>
    <m/>
  </r>
  <r>
    <x v="9"/>
    <x v="2"/>
    <x v="34"/>
    <n v="414.42511163482999"/>
    <n v="432.05770166391"/>
    <n v="396.33846365260399"/>
    <n v="412.13070682068201"/>
    <m/>
  </r>
  <r>
    <x v="9"/>
    <x v="2"/>
    <x v="35"/>
    <n v="385.059023715835"/>
    <n v="388.55676104789598"/>
    <n v="318.49184018007901"/>
    <n v="397.42332175925901"/>
    <m/>
  </r>
  <r>
    <x v="9"/>
    <x v="2"/>
    <x v="36"/>
    <n v="232.239156268568"/>
    <n v="225.648907103825"/>
    <n v="176.40663900414901"/>
    <n v="255.88697017268399"/>
    <m/>
  </r>
  <r>
    <x v="9"/>
    <x v="2"/>
    <x v="33"/>
    <m/>
    <m/>
    <m/>
    <m/>
    <m/>
  </r>
  <r>
    <x v="9"/>
    <x v="2"/>
    <x v="37"/>
    <n v="314.11150291828801"/>
    <n v="286.65764800428599"/>
    <n v="286.86770007209799"/>
    <n v="417.81537565521302"/>
    <m/>
  </r>
  <r>
    <x v="9"/>
    <x v="2"/>
    <x v="38"/>
    <n v="273.003560302626"/>
    <n v="303.16436781609201"/>
    <n v="201.32456140350899"/>
    <n v="326.474956822107"/>
    <m/>
  </r>
  <r>
    <x v="9"/>
    <x v="2"/>
    <x v="39"/>
    <n v="308.74243837611999"/>
    <n v="308.96993238382998"/>
    <n v="286.81011127237502"/>
    <n v="339.05189178296098"/>
    <n v="324.79291716686703"/>
  </r>
  <r>
    <x v="9"/>
    <x v="2"/>
    <x v="40"/>
    <n v="390.767958353322"/>
    <n v="413.11792240525699"/>
    <n v="369.34353363535303"/>
    <n v="398.72411912294098"/>
    <n v="345.29"/>
  </r>
  <r>
    <x v="9"/>
    <x v="2"/>
    <x v="40"/>
    <n v="344.30530577904"/>
    <n v="357.058570726916"/>
    <n v="335.03049759229498"/>
    <n v="353.16593482782503"/>
    <m/>
  </r>
  <r>
    <x v="9"/>
    <x v="2"/>
    <x v="41"/>
    <n v="299.87071876507503"/>
    <n v="281.52531645569599"/>
    <n v="273.26424361493099"/>
    <m/>
    <m/>
  </r>
  <r>
    <x v="9"/>
    <x v="2"/>
    <x v="42"/>
    <n v="346.52458509432"/>
    <n v="354.37701396348001"/>
    <n v="323.60568289848902"/>
    <n v="382.10858778625999"/>
    <m/>
  </r>
  <r>
    <x v="9"/>
    <x v="2"/>
    <x v="43"/>
    <n v="270.78938906752398"/>
    <n v="282.74173913043501"/>
    <n v="256.28596389050699"/>
    <m/>
    <m/>
  </r>
  <r>
    <x v="9"/>
    <x v="2"/>
    <x v="40"/>
    <n v="346.885824455918"/>
    <n v="374.5"/>
    <n v="334.27309018327003"/>
    <n v="333.733559449783"/>
    <m/>
  </r>
  <r>
    <x v="9"/>
    <x v="2"/>
    <x v="44"/>
    <n v="302.87283236994199"/>
    <n v="281.97623208668301"/>
    <n v="293.20399628252801"/>
    <n v="344.47561813186798"/>
    <m/>
  </r>
  <r>
    <x v="9"/>
    <x v="2"/>
    <x v="45"/>
    <n v="333.71329293378602"/>
    <n v="335.90241278623"/>
    <n v="333.08462164361299"/>
    <n v="332.31969309462897"/>
    <m/>
  </r>
  <r>
    <x v="9"/>
    <x v="2"/>
    <x v="46"/>
    <n v="375.588462649409"/>
    <n v="366.244863744437"/>
    <n v="374.87357571082998"/>
    <n v="411.13277883555497"/>
    <n v="355.67455197132603"/>
  </r>
  <r>
    <x v="9"/>
    <x v="2"/>
    <x v="47"/>
    <n v="358.736775456685"/>
    <n v="360.387601252835"/>
    <n v="328.05445785365202"/>
    <n v="416.260174842156"/>
    <n v="408.15891472868202"/>
  </r>
  <r>
    <x v="9"/>
    <x v="2"/>
    <x v="48"/>
    <n v="317.05639451606299"/>
    <n v="312.73894850509498"/>
    <n v="308.07325712445697"/>
    <n v="337.24026802807902"/>
    <m/>
  </r>
  <r>
    <x v="9"/>
    <x v="2"/>
    <x v="49"/>
    <n v="317.30657395701598"/>
    <n v="275.03064619321799"/>
    <n v="347.57683357105299"/>
    <n v="391.61952089704403"/>
    <m/>
  </r>
  <r>
    <x v="9"/>
    <x v="2"/>
    <x v="50"/>
    <n v="287.41769041768998"/>
    <n v="261.90747782002501"/>
    <m/>
    <m/>
    <m/>
  </r>
  <r>
    <x v="9"/>
    <x v="3"/>
    <x v="51"/>
    <n v="378.11571297684497"/>
    <n v="387.078471263533"/>
    <n v="343.49538483901398"/>
    <n v="406.99947176588699"/>
    <n v="254.74729471674101"/>
  </r>
  <r>
    <x v="9"/>
    <x v="3"/>
    <x v="53"/>
    <n v="234.80489731437601"/>
    <n v="146.58190327613099"/>
    <m/>
    <n v="266.85259809119799"/>
    <n v="263.35000000000002"/>
  </r>
  <r>
    <x v="9"/>
    <x v="3"/>
    <x v="54"/>
    <n v="374.27897110024497"/>
    <n v="376.66436251920101"/>
    <n v="377.85038497074203"/>
    <n v="373.10665096049303"/>
    <n v="323.09238249594802"/>
  </r>
  <r>
    <x v="9"/>
    <x v="3"/>
    <x v="52"/>
    <n v="397.65590153986199"/>
    <n v="386.245386777465"/>
    <n v="423.67486465583897"/>
    <n v="397.36133805373998"/>
    <n v="295.668091168091"/>
  </r>
  <r>
    <x v="9"/>
    <x v="3"/>
    <x v="55"/>
    <m/>
    <m/>
    <m/>
    <m/>
    <m/>
  </r>
  <r>
    <x v="9"/>
    <x v="3"/>
    <x v="56"/>
    <n v="277.647211331731"/>
    <n v="270.46846846846802"/>
    <n v="281.05690200210802"/>
    <n v="288.498455690188"/>
    <m/>
  </r>
  <r>
    <x v="9"/>
    <x v="3"/>
    <x v="57"/>
    <n v="283.68820717405498"/>
    <n v="286.45196459412801"/>
    <n v="253.24087200749"/>
    <n v="301.17789602947198"/>
    <m/>
  </r>
  <r>
    <x v="9"/>
    <x v="2"/>
    <x v="39"/>
    <n v="229.66262249183399"/>
    <m/>
    <n v="237.31194196428601"/>
    <m/>
    <m/>
  </r>
  <r>
    <x v="9"/>
    <x v="3"/>
    <x v="58"/>
    <n v="369.45713795984801"/>
    <n v="374.41045806567797"/>
    <n v="387.51023751023803"/>
    <n v="362.98341375150801"/>
    <m/>
  </r>
  <r>
    <x v="9"/>
    <x v="3"/>
    <x v="58"/>
    <n v="336.40305432757299"/>
    <n v="356.73671259842502"/>
    <n v="333.82031334413801"/>
    <n v="329.00824487272001"/>
    <m/>
  </r>
  <r>
    <x v="9"/>
    <x v="3"/>
    <x v="58"/>
    <n v="390.70938982888401"/>
    <n v="418.32701137951699"/>
    <n v="398.76705917874398"/>
    <n v="378.23719376392"/>
    <m/>
  </r>
  <r>
    <x v="9"/>
    <x v="3"/>
    <x v="58"/>
    <n v="378.91244779464199"/>
    <n v="388.26527745258699"/>
    <n v="378.47262419006501"/>
    <n v="377.72311847850199"/>
    <n v="232.41252302025799"/>
  </r>
  <r>
    <x v="9"/>
    <x v="3"/>
    <x v="59"/>
    <n v="376.65058142066999"/>
    <n v="383.47984532458401"/>
    <n v="390.33244718063497"/>
    <n v="355.21304945054902"/>
    <m/>
  </r>
  <r>
    <x v="9"/>
    <x v="3"/>
    <x v="60"/>
    <n v="386.62563378691198"/>
    <n v="406.16159141783203"/>
    <n v="411.66814977973598"/>
    <n v="371.673705588725"/>
    <n v="66.0435114503817"/>
  </r>
  <r>
    <x v="9"/>
    <x v="3"/>
    <x v="61"/>
    <n v="431.99897236812097"/>
    <n v="464.42358003442303"/>
    <n v="402.09128686327102"/>
    <n v="440.13078163455799"/>
    <n v="381.96396396396398"/>
  </r>
  <r>
    <x v="9"/>
    <x v="3"/>
    <x v="53"/>
    <n v="422.41038672742098"/>
    <n v="372.15071633237801"/>
    <n v="387.66837606837601"/>
    <n v="457.514652205652"/>
    <n v="393.17793594306102"/>
  </r>
  <r>
    <x v="9"/>
    <x v="3"/>
    <x v="62"/>
    <n v="361.79923125723002"/>
    <n v="301.08082497212899"/>
    <n v="384.19379075701698"/>
    <n v="373.41889620395"/>
    <m/>
  </r>
  <r>
    <x v="9"/>
    <x v="3"/>
    <x v="58"/>
    <n v="353.02533763595102"/>
    <n v="362.67809275293598"/>
    <n v="332.23408141962398"/>
    <n v="361.68198978458798"/>
    <m/>
  </r>
  <r>
    <x v="9"/>
    <x v="0"/>
    <x v="63"/>
    <n v="252.25891506375601"/>
    <n v="240.677455357143"/>
    <n v="228.969178082192"/>
    <m/>
    <m/>
  </r>
  <r>
    <x v="9"/>
    <x v="0"/>
    <x v="64"/>
    <n v="274.30355880273402"/>
    <n v="256.22344601962902"/>
    <n v="291.85680861020103"/>
    <n v="372.22120658135299"/>
    <m/>
  </r>
  <r>
    <x v="9"/>
    <x v="0"/>
    <x v="65"/>
    <n v="175.638844301766"/>
    <n v="175.638844301766"/>
    <m/>
    <m/>
    <m/>
  </r>
  <r>
    <x v="9"/>
    <x v="0"/>
    <x v="67"/>
    <n v="294.39152119700702"/>
    <n v="282.91188694929298"/>
    <m/>
    <m/>
    <m/>
  </r>
  <r>
    <x v="9"/>
    <x v="0"/>
    <x v="68"/>
    <m/>
    <m/>
    <m/>
    <m/>
    <m/>
  </r>
  <r>
    <x v="9"/>
    <x v="0"/>
    <x v="69"/>
    <m/>
    <m/>
    <m/>
    <m/>
    <m/>
  </r>
  <r>
    <x v="9"/>
    <x v="0"/>
    <x v="70"/>
    <n v="186.57648401826501"/>
    <n v="198.611013986014"/>
    <m/>
    <m/>
    <m/>
  </r>
  <r>
    <x v="9"/>
    <x v="0"/>
    <x v="71"/>
    <n v="177.88809569747201"/>
    <n v="177.88809569747201"/>
    <m/>
    <m/>
    <m/>
  </r>
  <r>
    <x v="9"/>
    <x v="0"/>
    <x v="72"/>
    <n v="217.41758806891201"/>
    <n v="229.923189680446"/>
    <m/>
    <m/>
    <m/>
  </r>
  <r>
    <x v="9"/>
    <x v="0"/>
    <x v="73"/>
    <n v="174.207482993197"/>
    <n v="162.45079594790201"/>
    <m/>
    <m/>
    <m/>
  </r>
  <r>
    <x v="9"/>
    <x v="0"/>
    <x v="74"/>
    <n v="267.65484429065702"/>
    <n v="278.875"/>
    <m/>
    <m/>
    <m/>
  </r>
  <r>
    <x v="9"/>
    <x v="0"/>
    <x v="75"/>
    <n v="243.39372659175999"/>
    <n v="236.80373269115"/>
    <m/>
    <m/>
    <m/>
  </r>
  <r>
    <x v="9"/>
    <x v="0"/>
    <x v="76"/>
    <n v="366.01209039548002"/>
    <n v="348.57727563419297"/>
    <n v="370.41611018363898"/>
    <n v="432.568492037699"/>
    <m/>
  </r>
  <r>
    <x v="9"/>
    <x v="0"/>
    <x v="77"/>
    <n v="312.39324823648002"/>
    <n v="309.09470906818501"/>
    <n v="389.85876418663298"/>
    <m/>
    <m/>
  </r>
  <r>
    <x v="9"/>
    <x v="2"/>
    <x v="78"/>
    <n v="310.80053650124501"/>
    <n v="279.95149535059102"/>
    <m/>
    <n v="410.68625146886001"/>
    <m/>
  </r>
  <r>
    <x v="9"/>
    <x v="2"/>
    <x v="79"/>
    <n v="294.41394973990799"/>
    <n v="282.41421338833698"/>
    <n v="242.20911793855299"/>
    <n v="408.260092272203"/>
    <m/>
  </r>
  <r>
    <x v="9"/>
    <x v="0"/>
    <x v="80"/>
    <n v="353.443461731394"/>
    <n v="335.63875706681"/>
    <n v="283.35371900826402"/>
    <n v="427.27716472810403"/>
    <n v="176.28214285714299"/>
  </r>
  <r>
    <x v="9"/>
    <x v="0"/>
    <x v="81"/>
    <n v="252.08122374232499"/>
    <n v="205.123063302346"/>
    <n v="302.05805148914698"/>
    <n v="291.48048452220701"/>
    <m/>
  </r>
  <r>
    <x v="9"/>
    <x v="0"/>
    <x v="82"/>
    <n v="206.98636926889699"/>
    <n v="190.860615883306"/>
    <n v="220.65338827838801"/>
    <m/>
    <m/>
  </r>
  <r>
    <x v="9"/>
    <x v="0"/>
    <x v="83"/>
    <n v="174.67105263157899"/>
    <m/>
    <m/>
    <m/>
    <m/>
  </r>
  <r>
    <x v="9"/>
    <x v="0"/>
    <x v="84"/>
    <m/>
    <m/>
    <m/>
    <m/>
    <m/>
  </r>
  <r>
    <x v="9"/>
    <x v="0"/>
    <x v="85"/>
    <m/>
    <m/>
    <m/>
    <m/>
    <m/>
  </r>
  <r>
    <x v="9"/>
    <x v="0"/>
    <x v="86"/>
    <n v="237.05925925925899"/>
    <m/>
    <m/>
    <m/>
    <m/>
  </r>
  <r>
    <x v="9"/>
    <x v="0"/>
    <x v="87"/>
    <m/>
    <m/>
    <m/>
    <m/>
    <m/>
  </r>
  <r>
    <x v="9"/>
    <x v="0"/>
    <x v="88"/>
    <m/>
    <m/>
    <m/>
    <m/>
    <m/>
  </r>
  <r>
    <x v="9"/>
    <x v="4"/>
    <x v="89"/>
    <n v="336.53824833702902"/>
    <n v="266.46737967914402"/>
    <n v="368.96931094383302"/>
    <n v="377.87382920110201"/>
    <m/>
  </r>
  <r>
    <x v="9"/>
    <x v="4"/>
    <x v="90"/>
    <n v="242.16753358102301"/>
    <n v="241.987856038861"/>
    <n v="257.09262110624201"/>
    <n v="212.88737119578201"/>
    <m/>
  </r>
  <r>
    <x v="9"/>
    <x v="4"/>
    <x v="91"/>
    <n v="330.70787798727002"/>
    <n v="309.44975337551699"/>
    <n v="313.19896346858798"/>
    <n v="396.07052510540399"/>
    <n v="185.2412109375"/>
  </r>
  <r>
    <x v="9"/>
    <x v="4"/>
    <x v="92"/>
    <n v="421.19564671935802"/>
    <n v="398.34222886421901"/>
    <n v="370.24101479915402"/>
    <n v="451.47711368590097"/>
    <n v="327.95685670261901"/>
  </r>
  <r>
    <x v="9"/>
    <x v="4"/>
    <x v="93"/>
    <n v="271.57965629354402"/>
    <n v="262.20737704918002"/>
    <n v="296.49312714776602"/>
    <m/>
    <m/>
  </r>
  <r>
    <x v="9"/>
    <x v="4"/>
    <x v="94"/>
    <n v="182.21212121212099"/>
    <n v="163.13333333333301"/>
    <m/>
    <m/>
    <m/>
  </r>
  <r>
    <x v="9"/>
    <x v="4"/>
    <x v="95"/>
    <m/>
    <m/>
    <m/>
    <m/>
    <m/>
  </r>
  <r>
    <x v="9"/>
    <x v="4"/>
    <x v="96"/>
    <n v="209.70837892312099"/>
    <n v="183.14066193853401"/>
    <n v="232.843141879939"/>
    <n v="214.535051546392"/>
    <m/>
  </r>
  <r>
    <x v="9"/>
    <x v="4"/>
    <x v="97"/>
    <n v="247.03444929645801"/>
    <n v="162.189289012004"/>
    <n v="281.57654385054502"/>
    <n v="296.06634499396898"/>
    <m/>
  </r>
  <r>
    <x v="9"/>
    <x v="4"/>
    <x v="98"/>
    <n v="272.87586085734398"/>
    <n v="262.83649769585298"/>
    <n v="284.27097999776498"/>
    <n v="281.75705632169098"/>
    <n v="204.18736141906899"/>
  </r>
  <r>
    <x v="9"/>
    <x v="4"/>
    <x v="99"/>
    <n v="332.00968514831402"/>
    <n v="334.29824049771599"/>
    <n v="309.19794303797499"/>
    <n v="346.51155453900202"/>
    <m/>
  </r>
  <r>
    <x v="9"/>
    <x v="4"/>
    <x v="89"/>
    <n v="335.92702915681599"/>
    <n v="304.44331572531502"/>
    <m/>
    <n v="369.29352164568598"/>
    <m/>
  </r>
  <r>
    <x v="9"/>
    <x v="4"/>
    <x v="100"/>
    <n v="269.73304175606501"/>
    <n v="260.47789473684202"/>
    <n v="265.94448138297901"/>
    <n v="281.42115127175401"/>
    <m/>
  </r>
  <r>
    <x v="9"/>
    <x v="2"/>
    <x v="38"/>
    <n v="353.42427025923701"/>
    <n v="359.57887243735797"/>
    <n v="315.129193433262"/>
    <n v="380.59206302888799"/>
    <m/>
  </r>
  <r>
    <x v="9"/>
    <x v="2"/>
    <x v="38"/>
    <n v="358.20877817319098"/>
    <n v="378.28494382022501"/>
    <n v="355.96225228059097"/>
    <n v="348.56534852546901"/>
    <m/>
  </r>
  <r>
    <x v="9"/>
    <x v="4"/>
    <x v="101"/>
    <n v="149.187941696113"/>
    <n v="131.971361776739"/>
    <n v="163.933505725896"/>
    <m/>
    <m/>
  </r>
  <r>
    <x v="9"/>
    <x v="4"/>
    <x v="102"/>
    <n v="220.13621418506301"/>
    <n v="210.243243243243"/>
    <n v="226.26007604562699"/>
    <m/>
    <m/>
  </r>
  <r>
    <x v="9"/>
    <x v="5"/>
    <x v="105"/>
    <n v="267.48036465638103"/>
    <n v="267.04989939637801"/>
    <m/>
    <m/>
    <m/>
  </r>
  <r>
    <x v="9"/>
    <x v="5"/>
    <x v="106"/>
    <n v="214.635093167702"/>
    <n v="215.31168831168799"/>
    <m/>
    <m/>
    <m/>
  </r>
  <r>
    <x v="9"/>
    <x v="5"/>
    <x v="107"/>
    <m/>
    <m/>
    <m/>
    <m/>
    <m/>
  </r>
  <r>
    <x v="9"/>
    <x v="5"/>
    <x v="108"/>
    <n v="274.70412371134"/>
    <n v="284.764854159165"/>
    <m/>
    <m/>
    <m/>
  </r>
  <r>
    <x v="9"/>
    <x v="5"/>
    <x v="109"/>
    <n v="316.48590925203803"/>
    <n v="315.69713415214699"/>
    <n v="337.32564841498601"/>
    <m/>
    <m/>
  </r>
  <r>
    <x v="9"/>
    <x v="5"/>
    <x v="110"/>
    <n v="283.29457065845202"/>
    <n v="288.289968652038"/>
    <m/>
    <m/>
    <m/>
  </r>
  <r>
    <x v="9"/>
    <x v="5"/>
    <x v="111"/>
    <m/>
    <m/>
    <m/>
    <m/>
    <m/>
  </r>
  <r>
    <x v="9"/>
    <x v="5"/>
    <x v="112"/>
    <n v="295.47518427518401"/>
    <n v="288.24872370839302"/>
    <n v="324.59597652975702"/>
    <m/>
    <m/>
  </r>
  <r>
    <x v="9"/>
    <x v="5"/>
    <x v="113"/>
    <n v="295.08367514356001"/>
    <n v="303.43175735950001"/>
    <m/>
    <m/>
    <m/>
  </r>
  <r>
    <x v="9"/>
    <x v="5"/>
    <x v="115"/>
    <n v="217.640410958904"/>
    <m/>
    <m/>
    <m/>
    <m/>
  </r>
  <r>
    <x v="9"/>
    <x v="5"/>
    <x v="106"/>
    <m/>
    <m/>
    <m/>
    <m/>
    <m/>
  </r>
  <r>
    <x v="9"/>
    <x v="5"/>
    <x v="106"/>
    <n v="330.37920000000003"/>
    <m/>
    <m/>
    <m/>
    <m/>
  </r>
  <r>
    <x v="9"/>
    <x v="5"/>
    <x v="117"/>
    <m/>
    <m/>
    <m/>
    <m/>
    <m/>
  </r>
  <r>
    <x v="9"/>
    <x v="6"/>
    <x v="118"/>
    <n v="378.89096457967298"/>
    <n v="378.12845257903501"/>
    <n v="336.684271619269"/>
    <n v="389.76988400994202"/>
    <n v="396.78281622911697"/>
  </r>
  <r>
    <x v="9"/>
    <x v="6"/>
    <x v="119"/>
    <n v="340.52064526914103"/>
    <n v="330.09965969859002"/>
    <n v="333.41118094607998"/>
    <n v="355.26424651751802"/>
    <m/>
  </r>
  <r>
    <x v="9"/>
    <x v="6"/>
    <x v="120"/>
    <n v="448.29123849614098"/>
    <n v="439.531986531987"/>
    <n v="371.35510688836098"/>
    <n v="463.546543778802"/>
    <n v="434.867705835332"/>
  </r>
  <r>
    <x v="9"/>
    <x v="6"/>
    <x v="121"/>
    <n v="356.60897435897402"/>
    <n v="349.57373271889401"/>
    <n v="368.89097605893198"/>
    <n v="359.84646500175899"/>
    <n v="338.06390748630599"/>
  </r>
  <r>
    <x v="9"/>
    <x v="6"/>
    <x v="122"/>
    <n v="341.12572037936201"/>
    <n v="295.250999840026"/>
    <n v="311.75233160621798"/>
    <n v="365.98515458858202"/>
    <n v="327.04289372599197"/>
  </r>
  <r>
    <x v="9"/>
    <x v="4"/>
    <x v="89"/>
    <n v="370.90710382513703"/>
    <m/>
    <m/>
    <m/>
    <m/>
  </r>
  <r>
    <x v="9"/>
    <x v="6"/>
    <x v="119"/>
    <n v="350.23829015543998"/>
    <n v="361.74896142433198"/>
    <n v="370.93867649912698"/>
    <n v="334.14049745510403"/>
    <m/>
  </r>
  <r>
    <x v="9"/>
    <x v="6"/>
    <x v="119"/>
    <n v="337.62758468983702"/>
    <n v="321.332428238945"/>
    <n v="345.793856103476"/>
    <n v="350.47025970399301"/>
    <m/>
  </r>
  <r>
    <x v="9"/>
    <x v="6"/>
    <x v="120"/>
    <n v="396.450462907298"/>
    <n v="383.75509919944301"/>
    <n v="407.15691289303402"/>
    <n v="403.68430897887299"/>
    <n v="343.547355473555"/>
  </r>
  <r>
    <x v="9"/>
    <x v="6"/>
    <x v="121"/>
    <n v="297.87675637888901"/>
    <n v="290.66470864661699"/>
    <n v="263.74848484848502"/>
    <n v="338.75126903553303"/>
    <n v="323.27640845070403"/>
  </r>
  <r>
    <x v="9"/>
    <x v="6"/>
    <x v="121"/>
    <n v="385.14215498041602"/>
    <n v="422.01524289944098"/>
    <n v="340.48172757475101"/>
    <n v="378.032331588722"/>
    <n v="326.165911664779"/>
  </r>
  <r>
    <x v="9"/>
    <x v="6"/>
    <x v="123"/>
    <n v="382.85409119300402"/>
    <m/>
    <m/>
    <n v="393.20329977628597"/>
    <m/>
  </r>
  <r>
    <x v="9"/>
    <x v="6"/>
    <x v="123"/>
    <m/>
    <m/>
    <m/>
    <m/>
    <m/>
  </r>
  <r>
    <x v="9"/>
    <x v="6"/>
    <x v="122"/>
    <n v="291.26000293126202"/>
    <n v="271.96435490120098"/>
    <n v="280.38922155688601"/>
    <n v="321.02751091703101"/>
    <n v="286.74610244988901"/>
  </r>
  <r>
    <x v="9"/>
    <x v="7"/>
    <x v="125"/>
    <n v="188.39632395175201"/>
    <n v="214.78265107212499"/>
    <n v="198.91603053435099"/>
    <m/>
    <m/>
  </r>
  <r>
    <x v="9"/>
    <x v="7"/>
    <x v="126"/>
    <n v="201.63968668407301"/>
    <n v="298.96869070208697"/>
    <m/>
    <m/>
    <m/>
  </r>
  <r>
    <x v="9"/>
    <x v="7"/>
    <x v="127"/>
    <m/>
    <m/>
    <m/>
    <m/>
    <m/>
  </r>
  <r>
    <x v="9"/>
    <x v="7"/>
    <x v="129"/>
    <m/>
    <m/>
    <m/>
    <m/>
    <m/>
  </r>
  <r>
    <x v="9"/>
    <x v="7"/>
    <x v="130"/>
    <n v="186.89510489510499"/>
    <m/>
    <m/>
    <m/>
    <m/>
  </r>
  <r>
    <x v="9"/>
    <x v="7"/>
    <x v="131"/>
    <n v="190.16778523489899"/>
    <m/>
    <m/>
    <m/>
    <m/>
  </r>
  <r>
    <x v="9"/>
    <x v="7"/>
    <x v="132"/>
    <m/>
    <m/>
    <m/>
    <m/>
    <m/>
  </r>
  <r>
    <x v="9"/>
    <x v="7"/>
    <x v="133"/>
    <n v="140.67238095238099"/>
    <m/>
    <n v="165.33274647887299"/>
    <m/>
    <m/>
  </r>
  <r>
    <x v="9"/>
    <x v="7"/>
    <x v="134"/>
    <m/>
    <m/>
    <m/>
    <m/>
    <m/>
  </r>
  <r>
    <x v="9"/>
    <x v="7"/>
    <x v="135"/>
    <n v="148.79330708661399"/>
    <m/>
    <m/>
    <m/>
    <m/>
  </r>
  <r>
    <x v="9"/>
    <x v="7"/>
    <x v="136"/>
    <m/>
    <m/>
    <m/>
    <m/>
    <m/>
  </r>
  <r>
    <x v="9"/>
    <x v="8"/>
    <x v="138"/>
    <n v="331.64757116375898"/>
    <n v="324.36603968715701"/>
    <n v="353.82837489251898"/>
    <n v="368.35632621951203"/>
    <m/>
  </r>
  <r>
    <x v="9"/>
    <x v="8"/>
    <x v="139"/>
    <m/>
    <m/>
    <m/>
    <m/>
    <m/>
  </r>
  <r>
    <x v="9"/>
    <x v="8"/>
    <x v="140"/>
    <m/>
    <m/>
    <m/>
    <m/>
    <m/>
  </r>
  <r>
    <x v="9"/>
    <x v="8"/>
    <x v="141"/>
    <n v="339.91821997562801"/>
    <n v="337.71848475322201"/>
    <n v="356.29214697406297"/>
    <m/>
    <m/>
  </r>
  <r>
    <x v="9"/>
    <x v="8"/>
    <x v="142"/>
    <n v="159.196618659987"/>
    <n v="171.506879073135"/>
    <m/>
    <m/>
    <m/>
  </r>
  <r>
    <x v="9"/>
    <x v="8"/>
    <x v="143"/>
    <n v="294.97293156281899"/>
    <n v="282.45719147411802"/>
    <n v="369.28382999511501"/>
    <m/>
    <m/>
  </r>
  <r>
    <x v="9"/>
    <x v="8"/>
    <x v="141"/>
    <n v="255.98636444129599"/>
    <n v="257.48228273032498"/>
    <m/>
    <m/>
    <m/>
  </r>
  <r>
    <x v="9"/>
    <x v="8"/>
    <x v="144"/>
    <n v="236.63214550853701"/>
    <n v="221.524174980814"/>
    <m/>
    <m/>
    <m/>
  </r>
  <r>
    <x v="9"/>
    <x v="8"/>
    <x v="144"/>
    <n v="216.18719999999999"/>
    <n v="207.69295302013401"/>
    <m/>
    <m/>
    <m/>
  </r>
  <r>
    <x v="9"/>
    <x v="8"/>
    <x v="145"/>
    <m/>
    <m/>
    <m/>
    <m/>
    <m/>
  </r>
  <r>
    <x v="9"/>
    <x v="8"/>
    <x v="146"/>
    <n v="252.29715302491101"/>
    <m/>
    <m/>
    <m/>
    <m/>
  </r>
  <r>
    <x v="9"/>
    <x v="8"/>
    <x v="147"/>
    <n v="337.46375074895099"/>
    <n v="337.46375074895099"/>
    <m/>
    <m/>
    <m/>
  </r>
  <r>
    <x v="9"/>
    <x v="8"/>
    <x v="142"/>
    <n v="428.152947069628"/>
    <n v="429.17216425445997"/>
    <m/>
    <m/>
    <m/>
  </r>
  <r>
    <x v="9"/>
    <x v="8"/>
    <x v="142"/>
    <n v="358.55344686089501"/>
    <n v="360.71487290427302"/>
    <m/>
    <m/>
    <m/>
  </r>
  <r>
    <x v="9"/>
    <x v="8"/>
    <x v="149"/>
    <n v="251.433488372093"/>
    <n v="225.385964912281"/>
    <m/>
    <m/>
    <m/>
  </r>
  <r>
    <x v="9"/>
    <x v="8"/>
    <x v="150"/>
    <n v="335.50460118274901"/>
    <n v="334.83101575045299"/>
    <n v="329.06718179866903"/>
    <n v="423.74251497005997"/>
    <m/>
  </r>
  <r>
    <x v="9"/>
    <x v="8"/>
    <x v="151"/>
    <n v="271.55426384064702"/>
    <n v="273.21215768883502"/>
    <n v="225.111111111111"/>
    <m/>
    <m/>
  </r>
  <r>
    <x v="9"/>
    <x v="8"/>
    <x v="138"/>
    <n v="251.766435986159"/>
    <n v="246.48688382819299"/>
    <n v="284.989547038328"/>
    <m/>
    <m/>
  </r>
  <r>
    <x v="9"/>
    <x v="8"/>
    <x v="152"/>
    <n v="323.11612903225802"/>
    <n v="314.59505557684901"/>
    <n v="379.70588235294099"/>
    <m/>
    <m/>
  </r>
  <r>
    <x v="9"/>
    <x v="8"/>
    <x v="153"/>
    <n v="311.29855847822898"/>
    <n v="287.45555555555597"/>
    <n v="446.53014354067"/>
    <m/>
    <m/>
  </r>
  <r>
    <x v="9"/>
    <x v="7"/>
    <x v="154"/>
    <n v="222.20172201721999"/>
    <m/>
    <n v="213.85618729097001"/>
    <m/>
    <m/>
  </r>
  <r>
    <x v="9"/>
    <x v="7"/>
    <x v="155"/>
    <n v="267.097222222222"/>
    <m/>
    <m/>
    <m/>
    <m/>
  </r>
  <r>
    <x v="9"/>
    <x v="7"/>
    <x v="156"/>
    <n v="284.94971228421298"/>
    <n v="333.243161094225"/>
    <n v="237.82600098863099"/>
    <m/>
    <m/>
  </r>
  <r>
    <x v="9"/>
    <x v="7"/>
    <x v="157"/>
    <m/>
    <m/>
    <m/>
    <m/>
    <m/>
  </r>
  <r>
    <x v="9"/>
    <x v="7"/>
    <x v="154"/>
    <n v="174.847908745247"/>
    <m/>
    <m/>
    <m/>
    <m/>
  </r>
  <r>
    <x v="9"/>
    <x v="7"/>
    <x v="154"/>
    <n v="198.47155361050301"/>
    <n v="204.653658536585"/>
    <m/>
    <m/>
    <m/>
  </r>
  <r>
    <x v="9"/>
    <x v="7"/>
    <x v="155"/>
    <n v="227.75930851063799"/>
    <n v="225.95810564663"/>
    <m/>
    <m/>
    <m/>
  </r>
  <r>
    <x v="9"/>
    <x v="7"/>
    <x v="158"/>
    <m/>
    <m/>
    <m/>
    <m/>
    <m/>
  </r>
  <r>
    <x v="9"/>
    <x v="7"/>
    <x v="159"/>
    <m/>
    <m/>
    <m/>
    <m/>
    <m/>
  </r>
  <r>
    <x v="9"/>
    <x v="8"/>
    <x v="160"/>
    <n v="329.32894804992998"/>
    <n v="330.024583003467"/>
    <n v="322.384241582784"/>
    <n v="381.714619883041"/>
    <m/>
  </r>
  <r>
    <x v="9"/>
    <x v="8"/>
    <x v="161"/>
    <n v="240.893846707449"/>
    <n v="236.658957415565"/>
    <m/>
    <m/>
    <m/>
  </r>
  <r>
    <x v="9"/>
    <x v="8"/>
    <x v="162"/>
    <n v="286.19639065817398"/>
    <n v="231.949044585987"/>
    <m/>
    <m/>
    <m/>
  </r>
  <r>
    <x v="9"/>
    <x v="8"/>
    <x v="163"/>
    <n v="328.381838514874"/>
    <n v="324.36464104013601"/>
    <n v="336.46519524617997"/>
    <n v="354.09034726309602"/>
    <m/>
  </r>
  <r>
    <x v="9"/>
    <x v="8"/>
    <x v="164"/>
    <n v="302.33408071748897"/>
    <n v="310.03135146103898"/>
    <m/>
    <m/>
    <m/>
  </r>
  <r>
    <x v="9"/>
    <x v="8"/>
    <x v="143"/>
    <n v="312.19207683073199"/>
    <m/>
    <n v="355.67276051188298"/>
    <m/>
    <m/>
  </r>
  <r>
    <x v="9"/>
    <x v="8"/>
    <x v="165"/>
    <n v="326.94290245836601"/>
    <n v="334.55274386013599"/>
    <n v="283.32249229715899"/>
    <n v="206.13266998341601"/>
    <m/>
  </r>
  <r>
    <x v="9"/>
    <x v="8"/>
    <x v="166"/>
    <n v="341.33971771601898"/>
    <n v="345.928219208786"/>
    <n v="314.06289308176099"/>
    <n v="301.61941112322802"/>
    <m/>
  </r>
  <r>
    <x v="9"/>
    <x v="8"/>
    <x v="160"/>
    <m/>
    <m/>
    <m/>
    <m/>
    <m/>
  </r>
  <r>
    <x v="9"/>
    <x v="8"/>
    <x v="161"/>
    <n v="282.55247417074497"/>
    <n v="282.68912766344903"/>
    <m/>
    <m/>
    <m/>
  </r>
  <r>
    <x v="9"/>
    <x v="8"/>
    <x v="167"/>
    <n v="256.09068923821002"/>
    <n v="254.41703551765099"/>
    <n v="284.24875621890499"/>
    <m/>
    <m/>
  </r>
  <r>
    <x v="9"/>
    <x v="8"/>
    <x v="168"/>
    <n v="243.565891472868"/>
    <n v="243.07721639656799"/>
    <n v="246.470254957507"/>
    <m/>
    <m/>
  </r>
  <r>
    <x v="9"/>
    <x v="8"/>
    <x v="169"/>
    <n v="162.84006092916999"/>
    <n v="164.922026431718"/>
    <m/>
    <m/>
    <m/>
  </r>
  <r>
    <x v="9"/>
    <x v="8"/>
    <x v="170"/>
    <n v="340.04907256752398"/>
    <n v="355.424750105589"/>
    <n v="214.14826498422701"/>
    <m/>
    <m/>
  </r>
  <r>
    <x v="9"/>
    <x v="8"/>
    <x v="161"/>
    <n v="237.08319467554099"/>
    <n v="237.08319467554099"/>
    <m/>
    <m/>
    <m/>
  </r>
  <r>
    <x v="9"/>
    <x v="8"/>
    <x v="171"/>
    <n v="205.89646464646501"/>
    <n v="203.837175792507"/>
    <m/>
    <m/>
    <m/>
  </r>
  <r>
    <x v="9"/>
    <x v="8"/>
    <x v="172"/>
    <m/>
    <m/>
    <m/>
    <m/>
    <m/>
  </r>
  <r>
    <x v="9"/>
    <x v="8"/>
    <x v="172"/>
    <n v="147.18854211201401"/>
    <n v="140.57608210620299"/>
    <m/>
    <m/>
    <m/>
  </r>
  <r>
    <x v="9"/>
    <x v="8"/>
    <x v="173"/>
    <m/>
    <m/>
    <m/>
    <m/>
    <m/>
  </r>
  <r>
    <x v="9"/>
    <x v="8"/>
    <x v="174"/>
    <n v="131.473966912555"/>
    <n v="130.41898600872599"/>
    <n v="300.99490662139198"/>
    <m/>
    <m/>
  </r>
  <r>
    <x v="9"/>
    <x v="9"/>
    <x v="175"/>
    <m/>
    <m/>
    <m/>
    <m/>
    <m/>
  </r>
  <r>
    <x v="9"/>
    <x v="9"/>
    <x v="176"/>
    <m/>
    <m/>
    <m/>
    <m/>
    <m/>
  </r>
  <r>
    <x v="9"/>
    <x v="9"/>
    <x v="178"/>
    <m/>
    <m/>
    <m/>
    <m/>
    <m/>
  </r>
  <r>
    <x v="9"/>
    <x v="9"/>
    <x v="219"/>
    <m/>
    <m/>
    <m/>
    <m/>
    <m/>
  </r>
  <r>
    <x v="9"/>
    <x v="9"/>
    <x v="179"/>
    <m/>
    <m/>
    <m/>
    <m/>
    <m/>
  </r>
  <r>
    <x v="9"/>
    <x v="9"/>
    <x v="180"/>
    <n v="351.44883866917797"/>
    <n v="351.44883866917797"/>
    <m/>
    <m/>
    <m/>
  </r>
  <r>
    <x v="9"/>
    <x v="9"/>
    <x v="175"/>
    <m/>
    <m/>
    <m/>
    <m/>
    <m/>
  </r>
  <r>
    <x v="9"/>
    <x v="9"/>
    <x v="181"/>
    <m/>
    <m/>
    <m/>
    <m/>
    <m/>
  </r>
  <r>
    <x v="9"/>
    <x v="9"/>
    <x v="182"/>
    <n v="113.052050138092"/>
    <n v="116.839631782946"/>
    <m/>
    <m/>
    <m/>
  </r>
  <r>
    <x v="9"/>
    <x v="9"/>
    <x v="182"/>
    <m/>
    <m/>
    <m/>
    <m/>
    <m/>
  </r>
  <r>
    <x v="9"/>
    <x v="9"/>
    <x v="184"/>
    <m/>
    <m/>
    <m/>
    <m/>
    <m/>
  </r>
  <r>
    <x v="9"/>
    <x v="9"/>
    <x v="186"/>
    <n v="651.05353430353398"/>
    <n v="651.05353430353398"/>
    <m/>
    <m/>
    <m/>
  </r>
  <r>
    <x v="9"/>
    <x v="9"/>
    <x v="187"/>
    <n v="638.96808703535805"/>
    <n v="635.10045124583098"/>
    <m/>
    <m/>
    <m/>
  </r>
  <r>
    <x v="9"/>
    <x v="8"/>
    <x v="188"/>
    <m/>
    <m/>
    <m/>
    <m/>
    <m/>
  </r>
  <r>
    <x v="9"/>
    <x v="8"/>
    <x v="139"/>
    <m/>
    <m/>
    <m/>
    <m/>
    <m/>
  </r>
  <r>
    <x v="9"/>
    <x v="9"/>
    <x v="238"/>
    <m/>
    <m/>
    <m/>
    <m/>
    <m/>
  </r>
  <r>
    <x v="9"/>
    <x v="10"/>
    <x v="189"/>
    <n v="275.70523891767402"/>
    <n v="208.72475027746901"/>
    <n v="298.60202450719203"/>
    <n v="300.66522988505699"/>
    <m/>
  </r>
  <r>
    <x v="9"/>
    <x v="11"/>
    <x v="190"/>
    <m/>
    <m/>
    <m/>
    <m/>
    <m/>
  </r>
  <r>
    <x v="9"/>
    <x v="11"/>
    <x v="193"/>
    <m/>
    <m/>
    <m/>
    <m/>
    <m/>
  </r>
  <r>
    <x v="9"/>
    <x v="12"/>
    <x v="194"/>
    <m/>
    <m/>
    <m/>
    <m/>
    <m/>
  </r>
  <r>
    <x v="9"/>
    <x v="12"/>
    <x v="195"/>
    <n v="278.67151767151802"/>
    <n v="286.86550976138801"/>
    <m/>
    <m/>
    <m/>
  </r>
  <r>
    <x v="9"/>
    <x v="12"/>
    <x v="222"/>
    <m/>
    <m/>
    <m/>
    <m/>
    <m/>
  </r>
  <r>
    <x v="9"/>
    <x v="12"/>
    <x v="196"/>
    <m/>
    <m/>
    <m/>
    <m/>
    <m/>
  </r>
  <r>
    <x v="9"/>
    <x v="12"/>
    <x v="197"/>
    <m/>
    <m/>
    <m/>
    <m/>
    <m/>
  </r>
  <r>
    <x v="9"/>
    <x v="12"/>
    <x v="198"/>
    <n v="119.070532915361"/>
    <n v="120.200949367089"/>
    <m/>
    <m/>
    <m/>
  </r>
  <r>
    <x v="9"/>
    <x v="12"/>
    <x v="199"/>
    <m/>
    <m/>
    <m/>
    <m/>
    <m/>
  </r>
  <r>
    <x v="9"/>
    <x v="12"/>
    <x v="223"/>
    <m/>
    <m/>
    <m/>
    <m/>
    <m/>
  </r>
  <r>
    <x v="9"/>
    <x v="12"/>
    <x v="224"/>
    <m/>
    <m/>
    <m/>
    <m/>
    <m/>
  </r>
  <r>
    <x v="9"/>
    <x v="11"/>
    <x v="253"/>
    <m/>
    <m/>
    <m/>
    <m/>
    <m/>
  </r>
  <r>
    <x v="9"/>
    <x v="11"/>
    <x v="206"/>
    <m/>
    <m/>
    <m/>
    <m/>
    <m/>
  </r>
  <r>
    <x v="10"/>
    <x v="0"/>
    <x v="0"/>
    <n v="300.75831153085301"/>
    <n v="322.63637269556602"/>
    <n v="274.59821725168899"/>
    <n v="369.19721656483398"/>
    <m/>
  </r>
  <r>
    <x v="10"/>
    <x v="0"/>
    <x v="1"/>
    <n v="459.50012400451902"/>
    <n v="451.36200733927501"/>
    <n v="349.72586090479399"/>
    <n v="482.98292947558798"/>
    <m/>
  </r>
  <r>
    <x v="10"/>
    <x v="0"/>
    <x v="2"/>
    <n v="465.85177743076298"/>
    <n v="446.47935386374797"/>
    <n v="451.45513748191001"/>
    <n v="492.03223868642402"/>
    <m/>
  </r>
  <r>
    <x v="10"/>
    <x v="0"/>
    <x v="3"/>
    <n v="442.44919043947601"/>
    <n v="449.04825202711697"/>
    <n v="294.74813432835799"/>
    <n v="498.054472477064"/>
    <m/>
  </r>
  <r>
    <x v="10"/>
    <x v="0"/>
    <x v="4"/>
    <n v="488.48708002252403"/>
    <n v="478.44176475997801"/>
    <n v="409.56952317439101"/>
    <n v="534.27666783502696"/>
    <m/>
  </r>
  <r>
    <x v="10"/>
    <x v="0"/>
    <x v="5"/>
    <n v="281.75737685173999"/>
    <n v="296.596158643053"/>
    <n v="277.04129437334001"/>
    <m/>
    <m/>
  </r>
  <r>
    <x v="10"/>
    <x v="0"/>
    <x v="6"/>
    <n v="319.51280281032302"/>
    <n v="329.49878437516901"/>
    <n v="297.08420955115997"/>
    <n v="352.23554486829198"/>
    <m/>
  </r>
  <r>
    <x v="10"/>
    <x v="0"/>
    <x v="7"/>
    <n v="303.88956391478001"/>
    <n v="328.04229093613901"/>
    <n v="274.862160591215"/>
    <n v="391.29646464646498"/>
    <n v="218.95652173913001"/>
  </r>
  <r>
    <x v="10"/>
    <x v="0"/>
    <x v="8"/>
    <n v="356.30250831066797"/>
    <n v="364.51025425155802"/>
    <n v="311.53096231538501"/>
    <n v="446.03204722749302"/>
    <m/>
  </r>
  <r>
    <x v="10"/>
    <x v="0"/>
    <x v="9"/>
    <n v="385.10606876181799"/>
    <n v="400.65367800315198"/>
    <n v="363.35662105536397"/>
    <n v="376.59065755208297"/>
    <m/>
  </r>
  <r>
    <x v="10"/>
    <x v="0"/>
    <x v="10"/>
    <n v="374.36207227725498"/>
    <n v="372.66044448776699"/>
    <n v="369.02761067407101"/>
    <n v="409.53632984116302"/>
    <m/>
  </r>
  <r>
    <x v="10"/>
    <x v="0"/>
    <x v="11"/>
    <n v="340.27819336056001"/>
    <n v="335.736718965043"/>
    <n v="335.47857711103501"/>
    <n v="422.23290758827898"/>
    <m/>
  </r>
  <r>
    <x v="10"/>
    <x v="0"/>
    <x v="214"/>
    <m/>
    <m/>
    <m/>
    <m/>
    <m/>
  </r>
  <r>
    <x v="10"/>
    <x v="0"/>
    <x v="12"/>
    <n v="315.95452967719501"/>
    <n v="325.471022128556"/>
    <n v="271.55358898721698"/>
    <m/>
    <m/>
  </r>
  <r>
    <x v="10"/>
    <x v="0"/>
    <x v="13"/>
    <n v="297.22600548446098"/>
    <n v="301.43870815653003"/>
    <m/>
    <m/>
    <m/>
  </r>
  <r>
    <x v="10"/>
    <x v="0"/>
    <x v="14"/>
    <n v="256.25915750915698"/>
    <n v="256.25915750915698"/>
    <m/>
    <m/>
    <m/>
  </r>
  <r>
    <x v="10"/>
    <x v="0"/>
    <x v="15"/>
    <m/>
    <m/>
    <m/>
    <m/>
    <m/>
  </r>
  <r>
    <x v="10"/>
    <x v="0"/>
    <x v="16"/>
    <n v="147.51376146788999"/>
    <n v="147.51376146788999"/>
    <m/>
    <m/>
    <m/>
  </r>
  <r>
    <x v="10"/>
    <x v="0"/>
    <x v="17"/>
    <n v="284.56652092442198"/>
    <n v="284.56652092442198"/>
    <m/>
    <m/>
    <m/>
  </r>
  <r>
    <x v="10"/>
    <x v="0"/>
    <x v="242"/>
    <m/>
    <m/>
    <m/>
    <m/>
    <m/>
  </r>
  <r>
    <x v="10"/>
    <x v="1"/>
    <x v="18"/>
    <n v="316.83199999999999"/>
    <m/>
    <m/>
    <m/>
    <m/>
  </r>
  <r>
    <x v="10"/>
    <x v="1"/>
    <x v="19"/>
    <n v="370.18034747133697"/>
    <n v="353.28932767624002"/>
    <n v="294.30806845965799"/>
    <n v="413.24369189906997"/>
    <m/>
  </r>
  <r>
    <x v="10"/>
    <x v="1"/>
    <x v="20"/>
    <n v="309.04569787178502"/>
    <n v="299.30837941301598"/>
    <n v="319.67625899280603"/>
    <n v="315.31506849315099"/>
    <m/>
  </r>
  <r>
    <x v="10"/>
    <x v="1"/>
    <x v="21"/>
    <n v="305.383647798742"/>
    <n v="346.425087108014"/>
    <n v="300.41552901023903"/>
    <n v="277.62910798122101"/>
    <m/>
  </r>
  <r>
    <x v="10"/>
    <x v="1"/>
    <x v="22"/>
    <n v="343.70916079436302"/>
    <m/>
    <m/>
    <n v="349.03659652332999"/>
    <m/>
  </r>
  <r>
    <x v="10"/>
    <x v="1"/>
    <x v="23"/>
    <m/>
    <m/>
    <m/>
    <m/>
    <m/>
  </r>
  <r>
    <x v="10"/>
    <x v="1"/>
    <x v="24"/>
    <m/>
    <m/>
    <m/>
    <m/>
    <m/>
  </r>
  <r>
    <x v="10"/>
    <x v="1"/>
    <x v="25"/>
    <n v="381.57034929356399"/>
    <n v="371.465513604725"/>
    <n v="376.55397951142601"/>
    <n v="402.38688637143798"/>
    <m/>
  </r>
  <r>
    <x v="10"/>
    <x v="1"/>
    <x v="26"/>
    <n v="369.80105354308"/>
    <n v="342.70713793894902"/>
    <n v="354.06296992481202"/>
    <n v="403.90896817743499"/>
    <m/>
  </r>
  <r>
    <x v="10"/>
    <x v="1"/>
    <x v="26"/>
    <n v="305.63927196359799"/>
    <n v="264.56700000000001"/>
    <n v="341.223542569551"/>
    <n v="277.08667736757599"/>
    <m/>
  </r>
  <r>
    <x v="10"/>
    <x v="1"/>
    <x v="28"/>
    <m/>
    <m/>
    <m/>
    <m/>
    <m/>
  </r>
  <r>
    <x v="10"/>
    <x v="1"/>
    <x v="29"/>
    <n v="403.989389920424"/>
    <m/>
    <m/>
    <m/>
    <m/>
  </r>
  <r>
    <x v="10"/>
    <x v="1"/>
    <x v="30"/>
    <n v="377.23836126629402"/>
    <n v="334.33531746031701"/>
    <m/>
    <m/>
    <m/>
  </r>
  <r>
    <x v="10"/>
    <x v="2"/>
    <x v="32"/>
    <n v="391.76777328463299"/>
    <n v="423.43678949431597"/>
    <n v="381.37301369863002"/>
    <n v="387.07255369928401"/>
    <m/>
  </r>
  <r>
    <x v="10"/>
    <x v="2"/>
    <x v="33"/>
    <n v="394.81446017643498"/>
    <n v="359.23420941076699"/>
    <n v="388.913240212473"/>
    <n v="427.11607215737502"/>
    <m/>
  </r>
  <r>
    <x v="10"/>
    <x v="2"/>
    <x v="34"/>
    <n v="414.00423879631097"/>
    <n v="407.097991905355"/>
    <n v="386.54427949833598"/>
    <n v="443.09167236161301"/>
    <m/>
  </r>
  <r>
    <x v="10"/>
    <x v="2"/>
    <x v="35"/>
    <n v="406.623178208865"/>
    <n v="413.22246817930301"/>
    <n v="351.25814412635702"/>
    <n v="418.34216985763402"/>
    <m/>
  </r>
  <r>
    <x v="10"/>
    <x v="2"/>
    <x v="36"/>
    <n v="198.24793875147199"/>
    <n v="171.21545667447299"/>
    <m/>
    <n v="197.499090081893"/>
    <m/>
  </r>
  <r>
    <x v="10"/>
    <x v="2"/>
    <x v="33"/>
    <m/>
    <m/>
    <m/>
    <m/>
    <m/>
  </r>
  <r>
    <x v="10"/>
    <x v="2"/>
    <x v="37"/>
    <n v="317.70110651913097"/>
    <n v="265.673799884326"/>
    <n v="297.49826989619402"/>
    <n v="426.99851485148503"/>
    <m/>
  </r>
  <r>
    <x v="10"/>
    <x v="2"/>
    <x v="38"/>
    <n v="314.05510018214898"/>
    <n v="317.305593451569"/>
    <n v="328.688448074679"/>
    <n v="289.42904290428999"/>
    <m/>
  </r>
  <r>
    <x v="10"/>
    <x v="2"/>
    <x v="39"/>
    <n v="301.133298962428"/>
    <n v="306.63077448817899"/>
    <n v="287.48324434452701"/>
    <n v="313.635160680529"/>
    <m/>
  </r>
  <r>
    <x v="10"/>
    <x v="2"/>
    <x v="40"/>
    <n v="327.954514018194"/>
    <n v="317.62665873043699"/>
    <n v="336.95595978937303"/>
    <n v="343.36282420749302"/>
    <m/>
  </r>
  <r>
    <x v="10"/>
    <x v="2"/>
    <x v="40"/>
    <n v="328.94352267199901"/>
    <n v="319.619276103056"/>
    <n v="336.28290032263499"/>
    <n v="344.19623389494501"/>
    <m/>
  </r>
  <r>
    <x v="10"/>
    <x v="2"/>
    <x v="41"/>
    <n v="212.939664218258"/>
    <n v="186.908734052993"/>
    <n v="202.57271702367501"/>
    <m/>
    <m/>
  </r>
  <r>
    <x v="10"/>
    <x v="2"/>
    <x v="42"/>
    <n v="262.72910320615398"/>
    <n v="232.88683849321299"/>
    <n v="265.997349823322"/>
    <n v="306.94595314164002"/>
    <m/>
  </r>
  <r>
    <x v="10"/>
    <x v="2"/>
    <x v="43"/>
    <n v="218.94375987361801"/>
    <n v="202.054695062924"/>
    <n v="241.84713375796201"/>
    <m/>
    <m/>
  </r>
  <r>
    <x v="10"/>
    <x v="2"/>
    <x v="40"/>
    <n v="299.47818387873599"/>
    <n v="279.38685658789302"/>
    <n v="281.94829698603297"/>
    <n v="352.11735363612502"/>
    <m/>
  </r>
  <r>
    <x v="10"/>
    <x v="2"/>
    <x v="44"/>
    <n v="243.03371182114299"/>
    <n v="204.550246410971"/>
    <n v="259.83489096573197"/>
    <n v="286.46529155097198"/>
    <m/>
  </r>
  <r>
    <x v="10"/>
    <x v="2"/>
    <x v="45"/>
    <n v="254.97614826752601"/>
    <n v="214.97632078632901"/>
    <n v="313.830221909123"/>
    <n v="260.98644578313298"/>
    <m/>
  </r>
  <r>
    <x v="10"/>
    <x v="2"/>
    <x v="46"/>
    <n v="314.53730455237297"/>
    <n v="297.05887472482499"/>
    <n v="329.31059754320199"/>
    <n v="350.20764784348597"/>
    <m/>
  </r>
  <r>
    <x v="10"/>
    <x v="2"/>
    <x v="47"/>
    <n v="334.45906057262698"/>
    <n v="327.13679385346302"/>
    <n v="329.27209354621101"/>
    <n v="370.42263085151097"/>
    <m/>
  </r>
  <r>
    <x v="10"/>
    <x v="2"/>
    <x v="48"/>
    <n v="284.33622311278299"/>
    <n v="265.53400121432901"/>
    <n v="314.22986478541998"/>
    <n v="335.54480028787299"/>
    <m/>
  </r>
  <r>
    <x v="10"/>
    <x v="2"/>
    <x v="49"/>
    <n v="272.21449667733202"/>
    <n v="242.78294520074601"/>
    <n v="299.62019728219599"/>
    <n v="280.30373303167403"/>
    <m/>
  </r>
  <r>
    <x v="10"/>
    <x v="2"/>
    <x v="50"/>
    <n v="277.522413793103"/>
    <n v="260.02105263157898"/>
    <m/>
    <m/>
    <m/>
  </r>
  <r>
    <x v="10"/>
    <x v="3"/>
    <x v="51"/>
    <n v="410.03394988961998"/>
    <n v="405.25895961486998"/>
    <n v="372.356115872229"/>
    <n v="446.82399039011602"/>
    <m/>
  </r>
  <r>
    <x v="10"/>
    <x v="3"/>
    <x v="53"/>
    <n v="302.25348495964801"/>
    <n v="283.57479387514701"/>
    <m/>
    <n v="333.87121212121201"/>
    <m/>
  </r>
  <r>
    <x v="10"/>
    <x v="3"/>
    <x v="54"/>
    <n v="404.39892495193999"/>
    <n v="376.57620502376102"/>
    <n v="407.372185180526"/>
    <n v="426.79246330020698"/>
    <m/>
  </r>
  <r>
    <x v="10"/>
    <x v="3"/>
    <x v="52"/>
    <n v="439.74605473812602"/>
    <n v="448.96948413659499"/>
    <n v="424.23290188558599"/>
    <n v="441.40983693070899"/>
    <m/>
  </r>
  <r>
    <x v="10"/>
    <x v="3"/>
    <x v="55"/>
    <m/>
    <m/>
    <m/>
    <m/>
    <m/>
  </r>
  <r>
    <x v="10"/>
    <x v="3"/>
    <x v="56"/>
    <n v="253.62085125505601"/>
    <n v="256.75140396855102"/>
    <n v="267.28849621348701"/>
    <n v="233.547451482192"/>
    <m/>
  </r>
  <r>
    <x v="10"/>
    <x v="3"/>
    <x v="57"/>
    <n v="303.33437226405198"/>
    <n v="325.51582246486703"/>
    <n v="278.66769993800398"/>
    <n v="301.40400037739403"/>
    <m/>
  </r>
  <r>
    <x v="10"/>
    <x v="2"/>
    <x v="39"/>
    <n v="210.40660334690199"/>
    <m/>
    <n v="207.27239772138799"/>
    <m/>
    <m/>
  </r>
  <r>
    <x v="10"/>
    <x v="3"/>
    <x v="58"/>
    <n v="350.15596409833898"/>
    <n v="363.97057619486202"/>
    <n v="315.57971950544402"/>
    <n v="356.80985647148498"/>
    <m/>
  </r>
  <r>
    <x v="10"/>
    <x v="3"/>
    <x v="58"/>
    <n v="309.75878810001802"/>
    <n v="309.598589754481"/>
    <n v="286.514636790748"/>
    <n v="336.364741226273"/>
    <m/>
  </r>
  <r>
    <x v="10"/>
    <x v="3"/>
    <x v="58"/>
    <n v="402.606938020352"/>
    <n v="405.86944257891201"/>
    <n v="408.075521695926"/>
    <n v="397.96043521266103"/>
    <m/>
  </r>
  <r>
    <x v="10"/>
    <x v="3"/>
    <x v="58"/>
    <n v="380.64857690346798"/>
    <n v="393.33459609433402"/>
    <n v="364.52815791133298"/>
    <n v="387.13089219838798"/>
    <m/>
  </r>
  <r>
    <x v="10"/>
    <x v="3"/>
    <x v="59"/>
    <n v="408.441162227603"/>
    <n v="403.54447490310997"/>
    <n v="427.80094100615298"/>
    <n v="404.06661573720402"/>
    <m/>
  </r>
  <r>
    <x v="10"/>
    <x v="3"/>
    <x v="60"/>
    <n v="407.68751659873197"/>
    <n v="389.30667299177702"/>
    <n v="407.69600872586199"/>
    <n v="428.32413953333997"/>
    <m/>
  </r>
  <r>
    <x v="10"/>
    <x v="3"/>
    <x v="61"/>
    <n v="449.37514614369201"/>
    <n v="469.11315991658398"/>
    <n v="405.98773519163802"/>
    <n v="463.763783670034"/>
    <n v="442.09517241379302"/>
  </r>
  <r>
    <x v="10"/>
    <x v="3"/>
    <x v="53"/>
    <n v="461.88581919916101"/>
    <n v="410.89329863370199"/>
    <n v="499.15126050420201"/>
    <n v="492.06576566989497"/>
    <m/>
  </r>
  <r>
    <x v="10"/>
    <x v="3"/>
    <x v="62"/>
    <n v="352.75616157005902"/>
    <n v="341.43344334433402"/>
    <n v="314.40292880962699"/>
    <n v="381.36797822321199"/>
    <m/>
  </r>
  <r>
    <x v="10"/>
    <x v="3"/>
    <x v="58"/>
    <n v="346.608456527675"/>
    <n v="355.65471071149301"/>
    <n v="323.00139258133902"/>
    <n v="359.11990407673898"/>
    <m/>
  </r>
  <r>
    <x v="10"/>
    <x v="0"/>
    <x v="63"/>
    <n v="372.36622759663101"/>
    <n v="358.66802278274997"/>
    <m/>
    <m/>
    <m/>
  </r>
  <r>
    <x v="10"/>
    <x v="0"/>
    <x v="64"/>
    <n v="356.39246479962901"/>
    <n v="335.88043920292802"/>
    <n v="402.26040061633302"/>
    <n v="456.37204724409401"/>
    <m/>
  </r>
  <r>
    <x v="10"/>
    <x v="0"/>
    <x v="65"/>
    <m/>
    <m/>
    <m/>
    <m/>
    <m/>
  </r>
  <r>
    <x v="10"/>
    <x v="0"/>
    <x v="67"/>
    <n v="410.98132427843802"/>
    <n v="410.98132427843802"/>
    <m/>
    <m/>
    <m/>
  </r>
  <r>
    <x v="10"/>
    <x v="0"/>
    <x v="68"/>
    <m/>
    <m/>
    <m/>
    <m/>
    <m/>
  </r>
  <r>
    <x v="10"/>
    <x v="0"/>
    <x v="69"/>
    <m/>
    <m/>
    <m/>
    <m/>
    <m/>
  </r>
  <r>
    <x v="10"/>
    <x v="0"/>
    <x v="70"/>
    <n v="369.51859678782802"/>
    <n v="368.03027522935798"/>
    <m/>
    <m/>
    <m/>
  </r>
  <r>
    <x v="10"/>
    <x v="0"/>
    <x v="71"/>
    <n v="406.96538912788401"/>
    <n v="406.96538912788401"/>
    <m/>
    <m/>
    <m/>
  </r>
  <r>
    <x v="10"/>
    <x v="0"/>
    <x v="72"/>
    <n v="390.56735606484102"/>
    <n v="415.43783068783102"/>
    <m/>
    <n v="266.85444234404503"/>
    <m/>
  </r>
  <r>
    <x v="10"/>
    <x v="0"/>
    <x v="73"/>
    <n v="310.704015544041"/>
    <n v="293.71846044191"/>
    <m/>
    <m/>
    <m/>
  </r>
  <r>
    <x v="10"/>
    <x v="0"/>
    <x v="74"/>
    <n v="385.39134709931199"/>
    <n v="415.07342657342701"/>
    <m/>
    <m/>
    <m/>
  </r>
  <r>
    <x v="10"/>
    <x v="0"/>
    <x v="75"/>
    <n v="344.50692520775601"/>
    <n v="346.70482673267298"/>
    <m/>
    <m/>
    <m/>
  </r>
  <r>
    <x v="10"/>
    <x v="0"/>
    <x v="76"/>
    <n v="424.97712743052102"/>
    <n v="425.985485671753"/>
    <n v="363.90214592274702"/>
    <n v="448.00949101293497"/>
    <m/>
  </r>
  <r>
    <x v="10"/>
    <x v="0"/>
    <x v="77"/>
    <n v="352.05762782900302"/>
    <n v="349.69447082024698"/>
    <n v="344.78116710875298"/>
    <m/>
    <m/>
  </r>
  <r>
    <x v="10"/>
    <x v="2"/>
    <x v="78"/>
    <n v="334.627959218939"/>
    <n v="273.03772695119102"/>
    <n v="495.67214799588902"/>
    <n v="517.01570680628299"/>
    <m/>
  </r>
  <r>
    <x v="10"/>
    <x v="2"/>
    <x v="79"/>
    <n v="316.73151471643899"/>
    <n v="299.02597290534101"/>
    <n v="382.26857142857102"/>
    <n v="417.58049113233301"/>
    <m/>
  </r>
  <r>
    <x v="10"/>
    <x v="0"/>
    <x v="80"/>
    <n v="386.238870459677"/>
    <n v="361.48413252638102"/>
    <n v="332.00102301790298"/>
    <n v="480.27252502780902"/>
    <m/>
  </r>
  <r>
    <x v="10"/>
    <x v="0"/>
    <x v="81"/>
    <n v="304.21609144867"/>
    <n v="272.11853832442102"/>
    <n v="345.03264016846498"/>
    <n v="394.825795644891"/>
    <m/>
  </r>
  <r>
    <x v="10"/>
    <x v="0"/>
    <x v="82"/>
    <n v="283.70325759649597"/>
    <n v="217.975871313673"/>
    <n v="329.08283202221202"/>
    <m/>
    <m/>
  </r>
  <r>
    <x v="10"/>
    <x v="0"/>
    <x v="83"/>
    <n v="255.64981036662499"/>
    <m/>
    <m/>
    <m/>
    <m/>
  </r>
  <r>
    <x v="10"/>
    <x v="0"/>
    <x v="85"/>
    <m/>
    <m/>
    <m/>
    <m/>
    <m/>
  </r>
  <r>
    <x v="10"/>
    <x v="0"/>
    <x v="86"/>
    <n v="349.64760147601498"/>
    <m/>
    <m/>
    <m/>
    <m/>
  </r>
  <r>
    <x v="10"/>
    <x v="0"/>
    <x v="87"/>
    <m/>
    <m/>
    <m/>
    <m/>
    <m/>
  </r>
  <r>
    <x v="10"/>
    <x v="0"/>
    <x v="88"/>
    <m/>
    <m/>
    <m/>
    <m/>
    <m/>
  </r>
  <r>
    <x v="10"/>
    <x v="4"/>
    <x v="89"/>
    <n v="393.26355966251498"/>
    <n v="377.31483957219302"/>
    <n v="338.92985318107702"/>
    <n v="433.36657801418397"/>
    <m/>
  </r>
  <r>
    <x v="10"/>
    <x v="4"/>
    <x v="90"/>
    <n v="261.10041420118301"/>
    <n v="262.92971942250102"/>
    <n v="260.19735115141401"/>
    <n v="245.836426413466"/>
    <m/>
  </r>
  <r>
    <x v="10"/>
    <x v="4"/>
    <x v="91"/>
    <n v="376.29740503049402"/>
    <n v="356.10383853626303"/>
    <n v="357.33901466426602"/>
    <n v="434.23711026616002"/>
    <m/>
  </r>
  <r>
    <x v="10"/>
    <x v="4"/>
    <x v="92"/>
    <n v="508.12983703306298"/>
    <n v="462.88869123252903"/>
    <n v="460.94266567386398"/>
    <n v="535.46820266889097"/>
    <m/>
  </r>
  <r>
    <x v="10"/>
    <x v="4"/>
    <x v="93"/>
    <n v="314.37204910292701"/>
    <n v="254.53956228956201"/>
    <n v="377.27539779681803"/>
    <m/>
    <m/>
  </r>
  <r>
    <x v="10"/>
    <x v="4"/>
    <x v="94"/>
    <n v="268.19970845480998"/>
    <n v="257.690941385435"/>
    <m/>
    <m/>
    <m/>
  </r>
  <r>
    <x v="10"/>
    <x v="4"/>
    <x v="95"/>
    <m/>
    <m/>
    <m/>
    <m/>
    <m/>
  </r>
  <r>
    <x v="10"/>
    <x v="4"/>
    <x v="96"/>
    <n v="326.98458943940398"/>
    <n v="289.09081934847001"/>
    <n v="355.734116087492"/>
    <n v="282.886887608069"/>
    <m/>
  </r>
  <r>
    <x v="10"/>
    <x v="4"/>
    <x v="97"/>
    <n v="368.35722762876799"/>
    <n v="330.35042735042703"/>
    <n v="381.35382574082303"/>
    <n v="369.89496910856099"/>
    <m/>
  </r>
  <r>
    <x v="10"/>
    <x v="4"/>
    <x v="98"/>
    <n v="355.50459491251303"/>
    <n v="327.33653379885601"/>
    <n v="385.80887178906897"/>
    <n v="363.696686061219"/>
    <m/>
  </r>
  <r>
    <x v="10"/>
    <x v="4"/>
    <x v="99"/>
    <n v="388.64344475684697"/>
    <n v="374.94810258187499"/>
    <n v="343.889985642498"/>
    <n v="424.93547833547802"/>
    <m/>
  </r>
  <r>
    <x v="10"/>
    <x v="4"/>
    <x v="89"/>
    <n v="381.66072238174399"/>
    <n v="335.53402502288702"/>
    <m/>
    <n v="415.52118933697898"/>
    <m/>
  </r>
  <r>
    <x v="10"/>
    <x v="4"/>
    <x v="100"/>
    <n v="307.01636634154403"/>
    <n v="323.81460905349797"/>
    <n v="234.53794901506399"/>
    <n v="350.16117896972901"/>
    <m/>
  </r>
  <r>
    <x v="10"/>
    <x v="2"/>
    <x v="38"/>
    <n v="354.61309395828903"/>
    <n v="316.76550531257698"/>
    <n v="379.62695608278602"/>
    <n v="386.261453879047"/>
    <m/>
  </r>
  <r>
    <x v="10"/>
    <x v="2"/>
    <x v="38"/>
    <n v="360.548885976409"/>
    <n v="401.92254901960803"/>
    <n v="335.56108291032098"/>
    <n v="327.877399380805"/>
    <m/>
  </r>
  <r>
    <x v="10"/>
    <x v="4"/>
    <x v="101"/>
    <n v="244.74411958672201"/>
    <n v="214.67666232073"/>
    <n v="265.32216582064302"/>
    <m/>
    <m/>
  </r>
  <r>
    <x v="10"/>
    <x v="4"/>
    <x v="102"/>
    <n v="331.497139885595"/>
    <n v="350.13508612874"/>
    <n v="306.42682926829298"/>
    <m/>
    <m/>
  </r>
  <r>
    <x v="10"/>
    <x v="5"/>
    <x v="105"/>
    <n v="389.82521847690401"/>
    <n v="416.51776649746199"/>
    <m/>
    <m/>
    <m/>
  </r>
  <r>
    <x v="10"/>
    <x v="5"/>
    <x v="106"/>
    <n v="338.37711864406799"/>
    <n v="343.48574144486702"/>
    <m/>
    <m/>
    <m/>
  </r>
  <r>
    <x v="10"/>
    <x v="5"/>
    <x v="107"/>
    <m/>
    <m/>
    <m/>
    <m/>
    <m/>
  </r>
  <r>
    <x v="10"/>
    <x v="5"/>
    <x v="108"/>
    <n v="309.48233290761999"/>
    <n v="319.302037201063"/>
    <m/>
    <m/>
    <m/>
  </r>
  <r>
    <x v="10"/>
    <x v="5"/>
    <x v="109"/>
    <n v="385.78723856035703"/>
    <n v="394.28180372557898"/>
    <n v="264.18373983739798"/>
    <m/>
    <m/>
  </r>
  <r>
    <x v="10"/>
    <x v="5"/>
    <x v="110"/>
    <n v="395.69660071029898"/>
    <n v="404.31207879730403"/>
    <m/>
    <m/>
    <m/>
  </r>
  <r>
    <x v="10"/>
    <x v="5"/>
    <x v="112"/>
    <n v="395.56640553834899"/>
    <n v="394.37206728641002"/>
    <n v="403.19979296066299"/>
    <m/>
    <m/>
  </r>
  <r>
    <x v="10"/>
    <x v="5"/>
    <x v="113"/>
    <n v="351.372340425532"/>
    <n v="362.94350282485902"/>
    <m/>
    <m/>
    <m/>
  </r>
  <r>
    <x v="10"/>
    <x v="5"/>
    <x v="115"/>
    <n v="258.76491862567798"/>
    <m/>
    <m/>
    <m/>
    <m/>
  </r>
  <r>
    <x v="10"/>
    <x v="5"/>
    <x v="106"/>
    <n v="345.20038910505798"/>
    <m/>
    <m/>
    <m/>
    <m/>
  </r>
  <r>
    <x v="10"/>
    <x v="5"/>
    <x v="117"/>
    <m/>
    <m/>
    <m/>
    <m/>
    <m/>
  </r>
  <r>
    <x v="10"/>
    <x v="6"/>
    <x v="118"/>
    <n v="384.67509578544099"/>
    <n v="337.11820394914798"/>
    <n v="357.94235807860298"/>
    <n v="416.11948102246299"/>
    <m/>
  </r>
  <r>
    <x v="10"/>
    <x v="6"/>
    <x v="119"/>
    <n v="372.59876996511798"/>
    <n v="353.14973404255301"/>
    <n v="368.30742744712302"/>
    <n v="388.64516761419299"/>
    <m/>
  </r>
  <r>
    <x v="10"/>
    <x v="6"/>
    <x v="120"/>
    <n v="478.62622248023899"/>
    <n v="450.787206266319"/>
    <n v="503.63807531380797"/>
    <n v="476.49644907827098"/>
    <n v="700.87575392038605"/>
  </r>
  <r>
    <x v="10"/>
    <x v="6"/>
    <x v="121"/>
    <n v="439.75893997445701"/>
    <n v="414.53851744185999"/>
    <n v="445.79505664263598"/>
    <n v="448.60901248010703"/>
    <n v="456.020100502513"/>
  </r>
  <r>
    <x v="10"/>
    <x v="6"/>
    <x v="122"/>
    <n v="434.03612464166702"/>
    <n v="393.434884872493"/>
    <n v="351.82252733282502"/>
    <n v="459.00628807998697"/>
    <n v="680.78587196468004"/>
  </r>
  <r>
    <x v="10"/>
    <x v="4"/>
    <x v="89"/>
    <n v="433.133595284872"/>
    <m/>
    <m/>
    <m/>
    <m/>
  </r>
  <r>
    <x v="10"/>
    <x v="6"/>
    <x v="119"/>
    <n v="382.92173682817003"/>
    <n v="377.20994940978102"/>
    <n v="342.94324107501001"/>
    <n v="406.44011019283698"/>
    <m/>
  </r>
  <r>
    <x v="10"/>
    <x v="6"/>
    <x v="119"/>
    <n v="374.33217655351899"/>
    <n v="357.427336747759"/>
    <n v="352.06569094622199"/>
    <n v="410.56727388942198"/>
    <m/>
  </r>
  <r>
    <x v="10"/>
    <x v="6"/>
    <x v="120"/>
    <n v="415.64665817019397"/>
    <n v="408.56401904284598"/>
    <n v="357.15971592626198"/>
    <n v="438.94255233494403"/>
    <m/>
  </r>
  <r>
    <x v="10"/>
    <x v="6"/>
    <x v="121"/>
    <n v="321.66271353946098"/>
    <n v="295.78352873891902"/>
    <n v="339.70815326995103"/>
    <n v="316.91383701188499"/>
    <m/>
  </r>
  <r>
    <x v="10"/>
    <x v="6"/>
    <x v="121"/>
    <n v="424.44829335459099"/>
    <n v="462.23905562989898"/>
    <n v="360.01354713851299"/>
    <n v="420.52004735595898"/>
    <n v="291.897526501767"/>
  </r>
  <r>
    <x v="10"/>
    <x v="6"/>
    <x v="123"/>
    <n v="444.58375089477499"/>
    <n v="461.264580369844"/>
    <m/>
    <n v="439.68398023994399"/>
    <m/>
  </r>
  <r>
    <x v="10"/>
    <x v="6"/>
    <x v="123"/>
    <m/>
    <m/>
    <m/>
    <m/>
    <m/>
  </r>
  <r>
    <x v="10"/>
    <x v="6"/>
    <x v="122"/>
    <n v="315.942224252112"/>
    <n v="287.56270292207802"/>
    <n v="297.67895362663501"/>
    <n v="356.44960433152897"/>
    <m/>
  </r>
  <r>
    <x v="10"/>
    <x v="7"/>
    <x v="125"/>
    <n v="275.377175025589"/>
    <n v="372.26477024069999"/>
    <n v="256.26554404145099"/>
    <m/>
    <m/>
  </r>
  <r>
    <x v="10"/>
    <x v="7"/>
    <x v="126"/>
    <n v="267.88181056160897"/>
    <n v="314.42176870748301"/>
    <n v="210.94876325088299"/>
    <m/>
    <m/>
  </r>
  <r>
    <x v="10"/>
    <x v="7"/>
    <x v="127"/>
    <m/>
    <m/>
    <m/>
    <m/>
    <m/>
  </r>
  <r>
    <x v="10"/>
    <x v="7"/>
    <x v="129"/>
    <m/>
    <m/>
    <m/>
    <m/>
    <m/>
  </r>
  <r>
    <x v="10"/>
    <x v="7"/>
    <x v="130"/>
    <n v="265.38899430740003"/>
    <m/>
    <m/>
    <m/>
    <m/>
  </r>
  <r>
    <x v="10"/>
    <x v="7"/>
    <x v="131"/>
    <n v="324"/>
    <m/>
    <m/>
    <m/>
    <m/>
  </r>
  <r>
    <x v="10"/>
    <x v="7"/>
    <x v="132"/>
    <m/>
    <m/>
    <m/>
    <m/>
    <m/>
  </r>
  <r>
    <x v="10"/>
    <x v="7"/>
    <x v="133"/>
    <n v="247.54466858789601"/>
    <m/>
    <n v="272.31494920174202"/>
    <m/>
    <m/>
  </r>
  <r>
    <x v="10"/>
    <x v="7"/>
    <x v="134"/>
    <m/>
    <m/>
    <m/>
    <m/>
    <m/>
  </r>
  <r>
    <x v="10"/>
    <x v="7"/>
    <x v="135"/>
    <m/>
    <m/>
    <m/>
    <m/>
    <m/>
  </r>
  <r>
    <x v="10"/>
    <x v="8"/>
    <x v="138"/>
    <n v="364.84609236005502"/>
    <n v="359.07529696652398"/>
    <n v="361.61827396035198"/>
    <n v="495.542574257426"/>
    <m/>
  </r>
  <r>
    <x v="10"/>
    <x v="8"/>
    <x v="139"/>
    <m/>
    <m/>
    <m/>
    <m/>
    <m/>
  </r>
  <r>
    <x v="10"/>
    <x v="8"/>
    <x v="140"/>
    <m/>
    <m/>
    <m/>
    <m/>
    <m/>
  </r>
  <r>
    <x v="10"/>
    <x v="8"/>
    <x v="141"/>
    <n v="375.84797724399499"/>
    <n v="377.30845850644499"/>
    <n v="380.57296416938101"/>
    <m/>
    <m/>
  </r>
  <r>
    <x v="10"/>
    <x v="8"/>
    <x v="142"/>
    <n v="185.21854780733301"/>
    <n v="194.985553772071"/>
    <m/>
    <m/>
    <m/>
  </r>
  <r>
    <x v="10"/>
    <x v="8"/>
    <x v="143"/>
    <n v="339.76245038568101"/>
    <n v="335.98690116332301"/>
    <n v="383.36889097744398"/>
    <m/>
    <m/>
  </r>
  <r>
    <x v="10"/>
    <x v="8"/>
    <x v="141"/>
    <n v="314.06586070010798"/>
    <n v="314.738338338338"/>
    <m/>
    <m/>
    <m/>
  </r>
  <r>
    <x v="10"/>
    <x v="8"/>
    <x v="144"/>
    <n v="275.70860128617397"/>
    <n v="274.37066779374499"/>
    <m/>
    <m/>
    <m/>
  </r>
  <r>
    <x v="10"/>
    <x v="8"/>
    <x v="144"/>
    <n v="208.44822256568801"/>
    <n v="196.69579288025901"/>
    <m/>
    <m/>
    <m/>
  </r>
  <r>
    <x v="10"/>
    <x v="8"/>
    <x v="146"/>
    <n v="182.890756302521"/>
    <m/>
    <m/>
    <m/>
    <m/>
  </r>
  <r>
    <x v="10"/>
    <x v="8"/>
    <x v="147"/>
    <n v="361.20313479623798"/>
    <n v="361.20313479623798"/>
    <m/>
    <m/>
    <m/>
  </r>
  <r>
    <x v="10"/>
    <x v="8"/>
    <x v="142"/>
    <n v="426.77736170212802"/>
    <n v="430.40226428445101"/>
    <m/>
    <m/>
    <m/>
  </r>
  <r>
    <x v="10"/>
    <x v="8"/>
    <x v="142"/>
    <n v="419.257190265487"/>
    <n v="432.758165392634"/>
    <m/>
    <m/>
    <m/>
  </r>
  <r>
    <x v="10"/>
    <x v="8"/>
    <x v="149"/>
    <n v="236.78139114724499"/>
    <n v="197.17416378316"/>
    <m/>
    <m/>
    <m/>
  </r>
  <r>
    <x v="10"/>
    <x v="8"/>
    <x v="150"/>
    <n v="359.02993253395402"/>
    <n v="364.588859041425"/>
    <n v="328.01496307811902"/>
    <m/>
    <m/>
  </r>
  <r>
    <x v="10"/>
    <x v="8"/>
    <x v="151"/>
    <n v="299.95223734043998"/>
    <n v="302.891867739053"/>
    <n v="204.23309178744"/>
    <m/>
    <m/>
  </r>
  <r>
    <x v="10"/>
    <x v="8"/>
    <x v="138"/>
    <n v="278.93228903486602"/>
    <n v="281.812659033079"/>
    <n v="267.80712530712498"/>
    <m/>
    <m/>
  </r>
  <r>
    <x v="10"/>
    <x v="8"/>
    <x v="152"/>
    <n v="366.08559602649001"/>
    <n v="376.68329391528698"/>
    <n v="310.77308294209701"/>
    <m/>
    <m/>
  </r>
  <r>
    <x v="10"/>
    <x v="8"/>
    <x v="153"/>
    <n v="345.101540719002"/>
    <n v="327.50018261504698"/>
    <n v="437.74326750448802"/>
    <m/>
    <m/>
  </r>
  <r>
    <x v="10"/>
    <x v="7"/>
    <x v="154"/>
    <n v="323.705650459921"/>
    <m/>
    <m/>
    <m/>
    <m/>
  </r>
  <r>
    <x v="10"/>
    <x v="7"/>
    <x v="155"/>
    <m/>
    <m/>
    <m/>
    <m/>
    <m/>
  </r>
  <r>
    <x v="10"/>
    <x v="7"/>
    <x v="156"/>
    <n v="332.92706013362999"/>
    <n v="345.45766590389002"/>
    <n v="313.46766169154199"/>
    <m/>
    <m/>
  </r>
  <r>
    <x v="10"/>
    <x v="7"/>
    <x v="157"/>
    <m/>
    <m/>
    <m/>
    <m/>
    <m/>
  </r>
  <r>
    <x v="10"/>
    <x v="7"/>
    <x v="154"/>
    <n v="293.93436960276301"/>
    <m/>
    <m/>
    <m/>
    <m/>
  </r>
  <r>
    <x v="10"/>
    <x v="7"/>
    <x v="154"/>
    <n v="306.05862068965502"/>
    <n v="317.28107344632798"/>
    <m/>
    <m/>
    <m/>
  </r>
  <r>
    <x v="10"/>
    <x v="7"/>
    <x v="155"/>
    <m/>
    <m/>
    <m/>
    <m/>
    <m/>
  </r>
  <r>
    <x v="10"/>
    <x v="7"/>
    <x v="158"/>
    <m/>
    <m/>
    <m/>
    <m/>
    <m/>
  </r>
  <r>
    <x v="10"/>
    <x v="7"/>
    <x v="159"/>
    <m/>
    <m/>
    <m/>
    <m/>
    <m/>
  </r>
  <r>
    <x v="10"/>
    <x v="8"/>
    <x v="160"/>
    <n v="382.90602171005202"/>
    <n v="389.25823125885"/>
    <n v="291.10269399032899"/>
    <n v="303.09235668789802"/>
    <m/>
  </r>
  <r>
    <x v="10"/>
    <x v="8"/>
    <x v="161"/>
    <n v="225.02287708414099"/>
    <n v="221.98257261410799"/>
    <m/>
    <m/>
    <m/>
  </r>
  <r>
    <x v="10"/>
    <x v="8"/>
    <x v="162"/>
    <n v="264.69390103567298"/>
    <n v="230.90697674418601"/>
    <m/>
    <m/>
    <m/>
  </r>
  <r>
    <x v="10"/>
    <x v="8"/>
    <x v="163"/>
    <n v="380.23541873253401"/>
    <n v="387.13813504444602"/>
    <n v="348.56540540540499"/>
    <n v="446.6"/>
    <m/>
  </r>
  <r>
    <x v="10"/>
    <x v="8"/>
    <x v="164"/>
    <n v="406.89194720147299"/>
    <n v="411.63317855635302"/>
    <m/>
    <m/>
    <m/>
  </r>
  <r>
    <x v="10"/>
    <x v="8"/>
    <x v="143"/>
    <n v="404.10433763188701"/>
    <m/>
    <n v="391.531914893617"/>
    <m/>
    <m/>
  </r>
  <r>
    <x v="10"/>
    <x v="8"/>
    <x v="165"/>
    <n v="407.22649362981701"/>
    <n v="422.27400987953899"/>
    <n v="252.82463186077601"/>
    <n v="260.56492124308198"/>
    <m/>
  </r>
  <r>
    <x v="10"/>
    <x v="8"/>
    <x v="166"/>
    <n v="421.35351557467902"/>
    <n v="427.54809735641601"/>
    <n v="381.47250782297698"/>
    <n v="320.48713951675802"/>
    <m/>
  </r>
  <r>
    <x v="10"/>
    <x v="8"/>
    <x v="160"/>
    <m/>
    <m/>
    <m/>
    <m/>
    <m/>
  </r>
  <r>
    <x v="10"/>
    <x v="8"/>
    <x v="161"/>
    <n v="280.08193512304302"/>
    <n v="305.49733109653801"/>
    <m/>
    <m/>
    <m/>
  </r>
  <r>
    <x v="10"/>
    <x v="8"/>
    <x v="167"/>
    <n v="339.07772070937102"/>
    <n v="347.20869947275901"/>
    <n v="269.39870490286802"/>
    <m/>
    <m/>
  </r>
  <r>
    <x v="10"/>
    <x v="8"/>
    <x v="168"/>
    <n v="255.21271977425701"/>
    <n v="280.02974072191199"/>
    <n v="110.145616641902"/>
    <m/>
    <m/>
  </r>
  <r>
    <x v="10"/>
    <x v="8"/>
    <x v="169"/>
    <n v="162.682587438887"/>
    <n v="194.93179634966401"/>
    <m/>
    <m/>
    <m/>
  </r>
  <r>
    <x v="10"/>
    <x v="8"/>
    <x v="170"/>
    <n v="360.84492715579501"/>
    <n v="367.52730515916602"/>
    <n v="218.46315789473701"/>
    <m/>
    <m/>
  </r>
  <r>
    <x v="10"/>
    <x v="8"/>
    <x v="161"/>
    <m/>
    <m/>
    <m/>
    <m/>
    <m/>
  </r>
  <r>
    <x v="10"/>
    <x v="8"/>
    <x v="171"/>
    <n v="236.54678692221"/>
    <n v="219.06095979247701"/>
    <m/>
    <m/>
    <m/>
  </r>
  <r>
    <x v="10"/>
    <x v="8"/>
    <x v="172"/>
    <m/>
    <m/>
    <m/>
    <m/>
    <m/>
  </r>
  <r>
    <x v="10"/>
    <x v="8"/>
    <x v="172"/>
    <n v="203.649048625793"/>
    <n v="208.44454545454499"/>
    <m/>
    <m/>
    <m/>
  </r>
  <r>
    <x v="10"/>
    <x v="8"/>
    <x v="173"/>
    <m/>
    <m/>
    <m/>
    <m/>
    <m/>
  </r>
  <r>
    <x v="10"/>
    <x v="8"/>
    <x v="174"/>
    <n v="415.44513479735798"/>
    <n v="421.34444528245001"/>
    <n v="252.15424430641801"/>
    <m/>
    <m/>
  </r>
  <r>
    <x v="10"/>
    <x v="9"/>
    <x v="175"/>
    <m/>
    <m/>
    <m/>
    <m/>
    <m/>
  </r>
  <r>
    <x v="10"/>
    <x v="9"/>
    <x v="176"/>
    <m/>
    <m/>
    <m/>
    <m/>
    <m/>
  </r>
  <r>
    <x v="10"/>
    <x v="9"/>
    <x v="178"/>
    <m/>
    <m/>
    <m/>
    <m/>
    <m/>
  </r>
  <r>
    <x v="10"/>
    <x v="9"/>
    <x v="219"/>
    <m/>
    <m/>
    <m/>
    <m/>
    <m/>
  </r>
  <r>
    <x v="10"/>
    <x v="9"/>
    <x v="179"/>
    <m/>
    <m/>
    <m/>
    <m/>
    <m/>
  </r>
  <r>
    <x v="10"/>
    <x v="9"/>
    <x v="180"/>
    <n v="388.34560092006899"/>
    <n v="388.34560092006899"/>
    <m/>
    <m/>
    <m/>
  </r>
  <r>
    <x v="10"/>
    <x v="9"/>
    <x v="175"/>
    <m/>
    <m/>
    <m/>
    <m/>
    <m/>
  </r>
  <r>
    <x v="10"/>
    <x v="9"/>
    <x v="175"/>
    <m/>
    <m/>
    <m/>
    <m/>
    <m/>
  </r>
  <r>
    <x v="10"/>
    <x v="9"/>
    <x v="181"/>
    <n v="333.99826388888903"/>
    <n v="333.99826388888903"/>
    <m/>
    <m/>
    <m/>
  </r>
  <r>
    <x v="10"/>
    <x v="9"/>
    <x v="182"/>
    <n v="165.84132324081901"/>
    <n v="162.44056634837"/>
    <m/>
    <m/>
    <m/>
  </r>
  <r>
    <x v="10"/>
    <x v="9"/>
    <x v="182"/>
    <m/>
    <m/>
    <m/>
    <m/>
    <m/>
  </r>
  <r>
    <x v="10"/>
    <x v="9"/>
    <x v="184"/>
    <m/>
    <m/>
    <m/>
    <m/>
    <m/>
  </r>
  <r>
    <x v="10"/>
    <x v="9"/>
    <x v="186"/>
    <n v="381.730324711062"/>
    <n v="381.730324711062"/>
    <m/>
    <m/>
    <m/>
  </r>
  <r>
    <x v="10"/>
    <x v="9"/>
    <x v="187"/>
    <n v="392.47509648961602"/>
    <n v="387.11764705882399"/>
    <n v="426.93989071038197"/>
    <m/>
    <m/>
  </r>
  <r>
    <x v="10"/>
    <x v="8"/>
    <x v="188"/>
    <m/>
    <m/>
    <m/>
    <m/>
    <m/>
  </r>
  <r>
    <x v="10"/>
    <x v="8"/>
    <x v="139"/>
    <m/>
    <m/>
    <m/>
    <m/>
    <m/>
  </r>
  <r>
    <x v="10"/>
    <x v="9"/>
    <x v="238"/>
    <m/>
    <m/>
    <m/>
    <m/>
    <m/>
  </r>
  <r>
    <x v="10"/>
    <x v="10"/>
    <x v="189"/>
    <n v="271.68260989770499"/>
    <n v="231.22467986030301"/>
    <n v="335.75426874535998"/>
    <n v="235.14741318214001"/>
    <m/>
  </r>
  <r>
    <x v="10"/>
    <x v="11"/>
    <x v="190"/>
    <m/>
    <m/>
    <m/>
    <m/>
    <m/>
  </r>
  <r>
    <x v="10"/>
    <x v="11"/>
    <x v="251"/>
    <m/>
    <m/>
    <m/>
    <m/>
    <m/>
  </r>
  <r>
    <x v="10"/>
    <x v="11"/>
    <x v="193"/>
    <m/>
    <m/>
    <m/>
    <m/>
    <m/>
  </r>
  <r>
    <x v="10"/>
    <x v="12"/>
    <x v="194"/>
    <m/>
    <m/>
    <m/>
    <m/>
    <m/>
  </r>
  <r>
    <x v="10"/>
    <x v="12"/>
    <x v="195"/>
    <n v="301.40168539325799"/>
    <n v="313.74045346062098"/>
    <m/>
    <m/>
    <m/>
  </r>
  <r>
    <x v="10"/>
    <x v="12"/>
    <x v="222"/>
    <m/>
    <m/>
    <m/>
    <m/>
    <m/>
  </r>
  <r>
    <x v="10"/>
    <x v="12"/>
    <x v="196"/>
    <m/>
    <m/>
    <m/>
    <m/>
    <m/>
  </r>
  <r>
    <x v="10"/>
    <x v="12"/>
    <x v="197"/>
    <m/>
    <m/>
    <m/>
    <m/>
    <m/>
  </r>
  <r>
    <x v="10"/>
    <x v="12"/>
    <x v="198"/>
    <n v="98.929663608562706"/>
    <n v="99.385560675883298"/>
    <m/>
    <m/>
    <m/>
  </r>
  <r>
    <x v="10"/>
    <x v="12"/>
    <x v="199"/>
    <m/>
    <m/>
    <m/>
    <m/>
    <m/>
  </r>
  <r>
    <x v="10"/>
    <x v="12"/>
    <x v="224"/>
    <m/>
    <m/>
    <m/>
    <m/>
    <m/>
  </r>
  <r>
    <x v="10"/>
    <x v="11"/>
    <x v="206"/>
    <m/>
    <m/>
    <m/>
    <m/>
    <m/>
  </r>
  <r>
    <x v="10"/>
    <x v="13"/>
    <x v="241"/>
    <m/>
    <m/>
    <m/>
    <m/>
    <m/>
  </r>
  <r>
    <x v="11"/>
    <x v="0"/>
    <x v="0"/>
    <n v="335.751491716391"/>
    <n v="325.83592053406301"/>
    <n v="339.03111587982801"/>
    <n v="350.11103400416403"/>
    <m/>
  </r>
  <r>
    <x v="11"/>
    <x v="0"/>
    <x v="1"/>
    <n v="389.720200612984"/>
    <n v="374.33977379830299"/>
    <n v="236.57020057306599"/>
    <n v="432.34490839369403"/>
    <m/>
  </r>
  <r>
    <x v="11"/>
    <x v="0"/>
    <x v="2"/>
    <n v="399.34425533921097"/>
    <n v="367.09667893693597"/>
    <n v="400.81933333333302"/>
    <n v="444.068559397309"/>
    <n v="514.29426433915205"/>
  </r>
  <r>
    <x v="11"/>
    <x v="0"/>
    <x v="3"/>
    <n v="375.93559012620102"/>
    <n v="375.46420981234502"/>
    <n v="359.00348432055802"/>
    <n v="390.68855656697002"/>
    <m/>
  </r>
  <r>
    <x v="11"/>
    <x v="0"/>
    <x v="4"/>
    <n v="441.98969910544901"/>
    <n v="418.45627980922097"/>
    <n v="385.156595744681"/>
    <n v="512.08134388830001"/>
    <m/>
  </r>
  <r>
    <x v="11"/>
    <x v="0"/>
    <x v="5"/>
    <n v="303.97215961011301"/>
    <n v="290.22168840082401"/>
    <n v="306.33669064748199"/>
    <m/>
    <m/>
  </r>
  <r>
    <x v="11"/>
    <x v="0"/>
    <x v="6"/>
    <n v="387.10024007075799"/>
    <n v="407.82946815089701"/>
    <n v="371.49398801976298"/>
    <n v="375.273702692158"/>
    <m/>
  </r>
  <r>
    <x v="11"/>
    <x v="0"/>
    <x v="7"/>
    <n v="293.63957763337902"/>
    <n v="293.27057881033397"/>
    <n v="284.93486781753001"/>
    <n v="409.52254901960799"/>
    <m/>
  </r>
  <r>
    <x v="11"/>
    <x v="0"/>
    <x v="8"/>
    <n v="411.80694087948899"/>
    <n v="425.38615004650899"/>
    <n v="377.09158122340801"/>
    <n v="470.51310861423201"/>
    <m/>
  </r>
  <r>
    <x v="11"/>
    <x v="0"/>
    <x v="9"/>
    <n v="463.40359959153602"/>
    <n v="477.705744878735"/>
    <n v="435.20105397636502"/>
    <n v="472.32693409742097"/>
    <m/>
  </r>
  <r>
    <x v="11"/>
    <x v="0"/>
    <x v="10"/>
    <n v="419.92642059252103"/>
    <n v="416.53714965626699"/>
    <n v="426.49077080840902"/>
    <n v="419.96139430284899"/>
    <m/>
  </r>
  <r>
    <x v="11"/>
    <x v="0"/>
    <x v="11"/>
    <n v="340.40791116084898"/>
    <n v="332.06762870514802"/>
    <n v="346.85899373785401"/>
    <n v="381.39183318853202"/>
    <m/>
  </r>
  <r>
    <x v="11"/>
    <x v="0"/>
    <x v="12"/>
    <n v="273.54460180246502"/>
    <n v="259.42242424242397"/>
    <m/>
    <m/>
    <m/>
  </r>
  <r>
    <x v="11"/>
    <x v="0"/>
    <x v="13"/>
    <n v="281.72198275862098"/>
    <n v="281.911580336523"/>
    <m/>
    <m/>
    <m/>
  </r>
  <r>
    <x v="11"/>
    <x v="0"/>
    <x v="14"/>
    <n v="236.392633517495"/>
    <n v="236.392633517495"/>
    <m/>
    <m/>
    <m/>
  </r>
  <r>
    <x v="11"/>
    <x v="0"/>
    <x v="15"/>
    <m/>
    <m/>
    <m/>
    <m/>
    <m/>
  </r>
  <r>
    <x v="11"/>
    <x v="0"/>
    <x v="16"/>
    <m/>
    <m/>
    <m/>
    <m/>
    <m/>
  </r>
  <r>
    <x v="11"/>
    <x v="0"/>
    <x v="17"/>
    <n v="208.93682310469299"/>
    <n v="208.93682310469299"/>
    <m/>
    <m/>
    <m/>
  </r>
  <r>
    <x v="11"/>
    <x v="0"/>
    <x v="242"/>
    <m/>
    <m/>
    <m/>
    <m/>
    <m/>
  </r>
  <r>
    <x v="11"/>
    <x v="1"/>
    <x v="18"/>
    <m/>
    <m/>
    <m/>
    <m/>
    <m/>
  </r>
  <r>
    <x v="11"/>
    <x v="1"/>
    <x v="19"/>
    <n v="267.68211395016698"/>
    <n v="270.582539024727"/>
    <n v="235.84644396551701"/>
    <n v="271.67370272647298"/>
    <m/>
  </r>
  <r>
    <x v="11"/>
    <x v="1"/>
    <x v="20"/>
    <n v="264.938349446546"/>
    <n v="226.41370338248001"/>
    <n v="285.07321245295901"/>
    <n v="273.79925053533202"/>
    <m/>
  </r>
  <r>
    <x v="11"/>
    <x v="1"/>
    <x v="21"/>
    <n v="175.21680347658099"/>
    <n v="163.04156769596199"/>
    <n v="178.363756613757"/>
    <m/>
    <m/>
  </r>
  <r>
    <x v="11"/>
    <x v="1"/>
    <x v="22"/>
    <n v="262.01538461538502"/>
    <m/>
    <m/>
    <n v="373.637305699482"/>
    <m/>
  </r>
  <r>
    <x v="11"/>
    <x v="1"/>
    <x v="23"/>
    <m/>
    <m/>
    <m/>
    <m/>
    <m/>
  </r>
  <r>
    <x v="11"/>
    <x v="1"/>
    <x v="24"/>
    <m/>
    <m/>
    <m/>
    <m/>
    <m/>
  </r>
  <r>
    <x v="11"/>
    <x v="1"/>
    <x v="25"/>
    <n v="296.07559417862001"/>
    <n v="250.299696048632"/>
    <n v="339.75849184782601"/>
    <n v="356.37978560490001"/>
    <m/>
  </r>
  <r>
    <x v="11"/>
    <x v="1"/>
    <x v="26"/>
    <n v="283.70835446706798"/>
    <n v="236.69714285714301"/>
    <n v="297.57436674604901"/>
    <n v="314.27396166134201"/>
    <m/>
  </r>
  <r>
    <x v="11"/>
    <x v="1"/>
    <x v="26"/>
    <n v="259.639716201466"/>
    <n v="194.813366336634"/>
    <n v="298.280320840824"/>
    <n v="274.11560693641599"/>
    <m/>
  </r>
  <r>
    <x v="11"/>
    <x v="1"/>
    <x v="28"/>
    <m/>
    <m/>
    <m/>
    <m/>
    <m/>
  </r>
  <r>
    <x v="11"/>
    <x v="1"/>
    <x v="29"/>
    <n v="281.24793388429799"/>
    <m/>
    <m/>
    <m/>
    <m/>
  </r>
  <r>
    <x v="11"/>
    <x v="1"/>
    <x v="30"/>
    <n v="315.87963891675003"/>
    <n v="275.74273858921202"/>
    <m/>
    <m/>
    <m/>
  </r>
  <r>
    <x v="11"/>
    <x v="2"/>
    <x v="32"/>
    <n v="348.65897444266699"/>
    <n v="336.52378032758202"/>
    <n v="297.01573357807803"/>
    <n v="390.92781012091399"/>
    <m/>
  </r>
  <r>
    <x v="11"/>
    <x v="2"/>
    <x v="33"/>
    <n v="396.89395700174299"/>
    <n v="357.88684735616903"/>
    <n v="377.59851439182899"/>
    <n v="479.90752157829797"/>
    <m/>
  </r>
  <r>
    <x v="11"/>
    <x v="2"/>
    <x v="34"/>
    <n v="394.754864690722"/>
    <n v="386.320832460367"/>
    <n v="378.73027449940298"/>
    <n v="428.01962543456301"/>
    <m/>
  </r>
  <r>
    <x v="11"/>
    <x v="2"/>
    <x v="35"/>
    <n v="383.52355861789403"/>
    <n v="368.04972081893101"/>
    <n v="350.68387681159402"/>
    <n v="426.14994331065799"/>
    <m/>
  </r>
  <r>
    <x v="11"/>
    <x v="2"/>
    <x v="36"/>
    <n v="242.622377622378"/>
    <n v="266.77610208816702"/>
    <n v="222.103363412633"/>
    <n v="246.55868544600901"/>
    <m/>
  </r>
  <r>
    <x v="11"/>
    <x v="2"/>
    <x v="33"/>
    <m/>
    <m/>
    <m/>
    <m/>
    <m/>
  </r>
  <r>
    <x v="11"/>
    <x v="2"/>
    <x v="37"/>
    <n v="298.76817746131701"/>
    <n v="235.48661879895599"/>
    <n v="250.40631086871801"/>
    <n v="488.98325358851702"/>
    <m/>
  </r>
  <r>
    <x v="11"/>
    <x v="2"/>
    <x v="38"/>
    <n v="319.08718548859002"/>
    <n v="261.92039106145302"/>
    <m/>
    <n v="396.64218455743901"/>
    <m/>
  </r>
  <r>
    <x v="11"/>
    <x v="2"/>
    <x v="39"/>
    <n v="264.258882064837"/>
    <n v="240.522640542234"/>
    <n v="259.410360220077"/>
    <n v="330.38005131494498"/>
    <n v="479.16305916305902"/>
  </r>
  <r>
    <x v="11"/>
    <x v="2"/>
    <x v="40"/>
    <n v="348.53719082542398"/>
    <n v="327.40954926497398"/>
    <n v="344.93393509563703"/>
    <n v="416.219326500732"/>
    <n v="518.28317535545"/>
  </r>
  <r>
    <x v="11"/>
    <x v="2"/>
    <x v="40"/>
    <n v="289.62638750065798"/>
    <n v="248.151215121512"/>
    <n v="291.48981348637"/>
    <n v="401.47780261897202"/>
    <m/>
  </r>
  <r>
    <x v="11"/>
    <x v="2"/>
    <x v="41"/>
    <n v="216.495833333333"/>
    <m/>
    <n v="208.09124087591201"/>
    <m/>
    <m/>
  </r>
  <r>
    <x v="11"/>
    <x v="2"/>
    <x v="42"/>
    <n v="281.66679235119801"/>
    <n v="265.15880281690102"/>
    <n v="255.373691626409"/>
    <n v="403.18977350720701"/>
    <m/>
  </r>
  <r>
    <x v="11"/>
    <x v="2"/>
    <x v="43"/>
    <n v="255.254821501847"/>
    <n v="207.81037037037001"/>
    <n v="300.22198505869801"/>
    <m/>
    <m/>
  </r>
  <r>
    <x v="11"/>
    <x v="2"/>
    <x v="40"/>
    <n v="295.91381894484402"/>
    <n v="287.100665778961"/>
    <n v="277.61948818897599"/>
    <n v="323.86427145708598"/>
    <m/>
  </r>
  <r>
    <x v="11"/>
    <x v="2"/>
    <x v="44"/>
    <n v="242.27867383512501"/>
    <n v="198.635535900104"/>
    <n v="243.45835362883599"/>
    <n v="320.08213944603602"/>
    <m/>
  </r>
  <r>
    <x v="11"/>
    <x v="2"/>
    <x v="45"/>
    <n v="254.58253213784201"/>
    <n v="205.504466246888"/>
    <n v="285.449048316252"/>
    <n v="280.19237899073102"/>
    <m/>
  </r>
  <r>
    <x v="11"/>
    <x v="2"/>
    <x v="46"/>
    <n v="356.843007390563"/>
    <n v="338.50252368724"/>
    <n v="356.69331561657998"/>
    <n v="419.836446016134"/>
    <m/>
  </r>
  <r>
    <x v="11"/>
    <x v="2"/>
    <x v="47"/>
    <n v="351.44953147824901"/>
    <n v="336.41832768017099"/>
    <n v="358.78368970661398"/>
    <n v="384.54081001700399"/>
    <n v="387.252086811352"/>
  </r>
  <r>
    <x v="11"/>
    <x v="2"/>
    <x v="48"/>
    <n v="317.86667248374903"/>
    <n v="305.58759633027501"/>
    <n v="338.56824370319902"/>
    <n v="360.55308392315499"/>
    <m/>
  </r>
  <r>
    <x v="11"/>
    <x v="2"/>
    <x v="49"/>
    <n v="285.87745393422301"/>
    <n v="237.84861340246701"/>
    <n v="316.058173930191"/>
    <n v="328.29033156868201"/>
    <m/>
  </r>
  <r>
    <x v="11"/>
    <x v="2"/>
    <x v="50"/>
    <n v="294.18482490272402"/>
    <n v="237.25487012987"/>
    <m/>
    <m/>
    <m/>
  </r>
  <r>
    <x v="11"/>
    <x v="3"/>
    <x v="51"/>
    <n v="393.38979869247203"/>
    <n v="397.075014578805"/>
    <n v="363.11113448324198"/>
    <n v="418.60390220968497"/>
    <m/>
  </r>
  <r>
    <x v="11"/>
    <x v="3"/>
    <x v="53"/>
    <n v="278.07014125669798"/>
    <n v="290.69754768392397"/>
    <m/>
    <n v="214.88976377952801"/>
    <m/>
  </r>
  <r>
    <x v="11"/>
    <x v="3"/>
    <x v="54"/>
    <n v="359.71378698880602"/>
    <n v="334.438185049867"/>
    <n v="351.15243605359302"/>
    <n v="394.66281557552401"/>
    <n v="432.81628959275997"/>
  </r>
  <r>
    <x v="11"/>
    <x v="3"/>
    <x v="52"/>
    <n v="356.42086468319098"/>
    <n v="327.44461512912102"/>
    <n v="360.84217988480299"/>
    <n v="389.07280729330398"/>
    <n v="474.49266055045899"/>
  </r>
  <r>
    <x v="11"/>
    <x v="3"/>
    <x v="55"/>
    <m/>
    <m/>
    <m/>
    <m/>
    <m/>
  </r>
  <r>
    <x v="11"/>
    <x v="3"/>
    <x v="56"/>
    <n v="291.36026696961102"/>
    <n v="266.84559003176201"/>
    <n v="281.65242751758399"/>
    <n v="323.38425443170001"/>
    <m/>
  </r>
  <r>
    <x v="11"/>
    <x v="3"/>
    <x v="57"/>
    <n v="255.364956402681"/>
    <n v="231.11170449488199"/>
    <n v="212.57522992029399"/>
    <n v="307.606823108095"/>
    <m/>
  </r>
  <r>
    <x v="11"/>
    <x v="2"/>
    <x v="39"/>
    <n v="173.278359908884"/>
    <n v="144.299754299754"/>
    <n v="188.66514111365399"/>
    <m/>
    <m/>
  </r>
  <r>
    <x v="11"/>
    <x v="3"/>
    <x v="58"/>
    <n v="327.63951718598099"/>
    <n v="326.99839679358701"/>
    <n v="305.46430300096802"/>
    <n v="346.44365223717699"/>
    <m/>
  </r>
  <r>
    <x v="11"/>
    <x v="3"/>
    <x v="58"/>
    <n v="298.87823271897901"/>
    <n v="261.209787660622"/>
    <n v="294.27342094107701"/>
    <n v="366.31059935045801"/>
    <m/>
  </r>
  <r>
    <x v="11"/>
    <x v="3"/>
    <x v="58"/>
    <n v="335.668630817056"/>
    <n v="302.737084870849"/>
    <n v="366.18255437297501"/>
    <n v="362.229738871601"/>
    <m/>
  </r>
  <r>
    <x v="11"/>
    <x v="3"/>
    <x v="58"/>
    <n v="320.67478714161598"/>
    <n v="292.41997489068802"/>
    <n v="307.70614308902498"/>
    <n v="366.08250340136101"/>
    <m/>
  </r>
  <r>
    <x v="11"/>
    <x v="3"/>
    <x v="59"/>
    <n v="335.22195819581998"/>
    <n v="284.45798437941102"/>
    <n v="351.123028391167"/>
    <n v="405.884066676678"/>
    <m/>
  </r>
  <r>
    <x v="11"/>
    <x v="3"/>
    <x v="60"/>
    <n v="338.58901444455802"/>
    <n v="300.09682813827902"/>
    <n v="320.38861495289598"/>
    <n v="407.30963388263399"/>
    <m/>
  </r>
  <r>
    <x v="11"/>
    <x v="3"/>
    <x v="61"/>
    <n v="388.81669772642601"/>
    <n v="390.93549002767401"/>
    <n v="336.33661784287602"/>
    <n v="428.12466158011301"/>
    <n v="462.25174825174798"/>
  </r>
  <r>
    <x v="11"/>
    <x v="3"/>
    <x v="53"/>
    <n v="387.63954935889501"/>
    <n v="358.687194376528"/>
    <n v="340.76795580110502"/>
    <n v="422.84773925547199"/>
    <n v="424.75843083275998"/>
  </r>
  <r>
    <x v="11"/>
    <x v="3"/>
    <x v="62"/>
    <n v="297.63578698923101"/>
    <n v="271.145894001165"/>
    <n v="272.73364020900698"/>
    <n v="357.88738077769602"/>
    <n v="264.73411371237501"/>
  </r>
  <r>
    <x v="11"/>
    <x v="3"/>
    <x v="58"/>
    <n v="303.98207123375602"/>
    <n v="283.52882722414898"/>
    <n v="285.33911490881297"/>
    <n v="363.44334121355399"/>
    <m/>
  </r>
  <r>
    <x v="11"/>
    <x v="0"/>
    <x v="63"/>
    <n v="257.77646038172401"/>
    <n v="241.764037202894"/>
    <m/>
    <m/>
    <m/>
  </r>
  <r>
    <x v="11"/>
    <x v="0"/>
    <x v="64"/>
    <n v="286.505030718547"/>
    <n v="260.25498461888998"/>
    <n v="360.51031321619598"/>
    <n v="374.16075650118199"/>
    <m/>
  </r>
  <r>
    <x v="11"/>
    <x v="0"/>
    <x v="65"/>
    <m/>
    <m/>
    <m/>
    <m/>
    <m/>
  </r>
  <r>
    <x v="11"/>
    <x v="0"/>
    <x v="67"/>
    <n v="331.37463126843699"/>
    <n v="331.37463126843699"/>
    <m/>
    <m/>
    <m/>
  </r>
  <r>
    <x v="11"/>
    <x v="0"/>
    <x v="68"/>
    <m/>
    <m/>
    <m/>
    <m/>
    <m/>
  </r>
  <r>
    <x v="11"/>
    <x v="0"/>
    <x v="69"/>
    <m/>
    <m/>
    <m/>
    <m/>
    <m/>
  </r>
  <r>
    <x v="11"/>
    <x v="0"/>
    <x v="70"/>
    <n v="193.30282015718899"/>
    <n v="189.71709786276699"/>
    <m/>
    <m/>
    <m/>
  </r>
  <r>
    <x v="11"/>
    <x v="0"/>
    <x v="71"/>
    <n v="178.16334334881199"/>
    <n v="178.16334334881199"/>
    <m/>
    <m/>
    <m/>
  </r>
  <r>
    <x v="11"/>
    <x v="0"/>
    <x v="72"/>
    <n v="217.182985553772"/>
    <n v="215.95583160800601"/>
    <m/>
    <m/>
    <m/>
  </r>
  <r>
    <x v="11"/>
    <x v="0"/>
    <x v="73"/>
    <n v="136.587436332767"/>
    <n v="129.08639705882399"/>
    <m/>
    <m/>
    <m/>
  </r>
  <r>
    <x v="11"/>
    <x v="0"/>
    <x v="74"/>
    <n v="228.35561877667101"/>
    <n v="228.35561877667101"/>
    <m/>
    <m/>
    <m/>
  </r>
  <r>
    <x v="11"/>
    <x v="0"/>
    <x v="75"/>
    <n v="265.25682087781701"/>
    <n v="256.716196136701"/>
    <m/>
    <m/>
    <m/>
  </r>
  <r>
    <x v="11"/>
    <x v="0"/>
    <x v="76"/>
    <n v="379.22788786443198"/>
    <n v="362.31100468329498"/>
    <n v="428.39971243709601"/>
    <n v="454.57609988109402"/>
    <m/>
  </r>
  <r>
    <x v="11"/>
    <x v="0"/>
    <x v="77"/>
    <n v="285.72391559202799"/>
    <n v="277.50185643564402"/>
    <n v="489.26126126126098"/>
    <n v="371.94944707740899"/>
    <m/>
  </r>
  <r>
    <x v="11"/>
    <x v="2"/>
    <x v="78"/>
    <n v="349.71458571974"/>
    <n v="293.99598853868201"/>
    <n v="501.47195357833698"/>
    <n v="402.29271708683501"/>
    <m/>
  </r>
  <r>
    <x v="11"/>
    <x v="2"/>
    <x v="79"/>
    <n v="330.54473626454001"/>
    <n v="305.58573032737303"/>
    <n v="471.238195173137"/>
    <n v="467.73303571428602"/>
    <m/>
  </r>
  <r>
    <x v="11"/>
    <x v="0"/>
    <x v="80"/>
    <n v="355.027396856292"/>
    <n v="328.86219050894101"/>
    <n v="294.43413173652698"/>
    <n v="439.06010518407197"/>
    <m/>
  </r>
  <r>
    <x v="11"/>
    <x v="0"/>
    <x v="81"/>
    <n v="266.57485104270103"/>
    <n v="230.548905109489"/>
    <n v="290.51684751570502"/>
    <m/>
    <m/>
  </r>
  <r>
    <x v="11"/>
    <x v="0"/>
    <x v="82"/>
    <n v="212.76682986536099"/>
    <n v="243.18808777429501"/>
    <n v="200.16919082648201"/>
    <m/>
    <m/>
  </r>
  <r>
    <x v="11"/>
    <x v="0"/>
    <x v="83"/>
    <n v="129.49567723342901"/>
    <m/>
    <m/>
    <m/>
    <m/>
  </r>
  <r>
    <x v="11"/>
    <x v="0"/>
    <x v="84"/>
    <m/>
    <m/>
    <m/>
    <m/>
    <m/>
  </r>
  <r>
    <x v="11"/>
    <x v="0"/>
    <x v="85"/>
    <m/>
    <m/>
    <m/>
    <m/>
    <m/>
  </r>
  <r>
    <x v="11"/>
    <x v="0"/>
    <x v="86"/>
    <n v="162.21946564885499"/>
    <m/>
    <m/>
    <m/>
    <m/>
  </r>
  <r>
    <x v="11"/>
    <x v="0"/>
    <x v="87"/>
    <m/>
    <m/>
    <m/>
    <m/>
    <m/>
  </r>
  <r>
    <x v="11"/>
    <x v="4"/>
    <x v="89"/>
    <n v="405.152113200521"/>
    <n v="353.39191073919102"/>
    <n v="427.241709653648"/>
    <n v="448.82393988191097"/>
    <m/>
  </r>
  <r>
    <x v="11"/>
    <x v="4"/>
    <x v="90"/>
    <n v="243.579762129507"/>
    <n v="182.36213297333799"/>
    <n v="251.76966705178"/>
    <n v="287.003586566678"/>
    <m/>
  </r>
  <r>
    <x v="11"/>
    <x v="4"/>
    <x v="91"/>
    <n v="350.28187379606698"/>
    <n v="325.05601310460901"/>
    <n v="325.85083665338601"/>
    <n v="418.13213582677201"/>
    <n v="414.97126436781599"/>
  </r>
  <r>
    <x v="11"/>
    <x v="4"/>
    <x v="92"/>
    <n v="463.53378157843201"/>
    <n v="450.334926241429"/>
    <n v="377.738152610442"/>
    <n v="482.91979484941101"/>
    <m/>
  </r>
  <r>
    <x v="11"/>
    <x v="4"/>
    <x v="93"/>
    <n v="211.16449438202201"/>
    <n v="155.97868338558001"/>
    <m/>
    <m/>
    <m/>
  </r>
  <r>
    <x v="11"/>
    <x v="4"/>
    <x v="94"/>
    <n v="195.14835948644799"/>
    <m/>
    <m/>
    <m/>
    <m/>
  </r>
  <r>
    <x v="11"/>
    <x v="4"/>
    <x v="95"/>
    <m/>
    <m/>
    <m/>
    <m/>
    <m/>
  </r>
  <r>
    <x v="11"/>
    <x v="4"/>
    <x v="96"/>
    <n v="274.14979332064797"/>
    <n v="266.31996353691898"/>
    <n v="288.76838919925501"/>
    <n v="229.22590361445799"/>
    <m/>
  </r>
  <r>
    <x v="11"/>
    <x v="4"/>
    <x v="97"/>
    <n v="297.84185222672102"/>
    <n v="270.92945662535698"/>
    <n v="292.55274261603398"/>
    <n v="349.15714285714301"/>
    <m/>
  </r>
  <r>
    <x v="11"/>
    <x v="4"/>
    <x v="98"/>
    <n v="344.52894403257397"/>
    <n v="297.01906985794898"/>
    <n v="335.95949005123299"/>
    <n v="423.145075485262"/>
    <m/>
  </r>
  <r>
    <x v="11"/>
    <x v="4"/>
    <x v="99"/>
    <n v="399.88898849008598"/>
    <n v="352.98355294796602"/>
    <n v="356.649029982363"/>
    <n v="447.75579995183398"/>
    <m/>
  </r>
  <r>
    <x v="11"/>
    <x v="4"/>
    <x v="89"/>
    <n v="365.70109757931101"/>
    <n v="310.90283267457198"/>
    <n v="412.57370517928302"/>
    <n v="417.12257849031403"/>
    <m/>
  </r>
  <r>
    <x v="11"/>
    <x v="4"/>
    <x v="100"/>
    <n v="318.06683995544"/>
    <n v="316.81065786371101"/>
    <n v="255.982893268873"/>
    <n v="362.90577824050001"/>
    <m/>
  </r>
  <r>
    <x v="11"/>
    <x v="2"/>
    <x v="38"/>
    <n v="386.687846169924"/>
    <n v="355.20977295162902"/>
    <n v="378.38777955271598"/>
    <n v="435.91868569531999"/>
    <m/>
  </r>
  <r>
    <x v="11"/>
    <x v="2"/>
    <x v="38"/>
    <n v="326.65841584158397"/>
    <n v="314.71040892193298"/>
    <n v="317.64595744680798"/>
    <n v="358.16062176165798"/>
    <m/>
  </r>
  <r>
    <x v="11"/>
    <x v="4"/>
    <x v="101"/>
    <n v="219.859133463967"/>
    <n v="131.55312298776599"/>
    <n v="266.08325041459398"/>
    <m/>
    <m/>
  </r>
  <r>
    <x v="11"/>
    <x v="4"/>
    <x v="102"/>
    <n v="294.46684931506798"/>
    <n v="257.72927461139898"/>
    <n v="321.40075973409301"/>
    <m/>
    <m/>
  </r>
  <r>
    <x v="11"/>
    <x v="5"/>
    <x v="105"/>
    <n v="372.39797882579398"/>
    <n v="373.69779374038001"/>
    <m/>
    <m/>
    <m/>
  </r>
  <r>
    <x v="11"/>
    <x v="5"/>
    <x v="106"/>
    <n v="397.10240963855398"/>
    <n v="389.768060836502"/>
    <m/>
    <m/>
    <m/>
  </r>
  <r>
    <x v="11"/>
    <x v="5"/>
    <x v="107"/>
    <m/>
    <m/>
    <m/>
    <m/>
    <m/>
  </r>
  <r>
    <x v="11"/>
    <x v="5"/>
    <x v="108"/>
    <n v="296.13742690058501"/>
    <n v="300.370223325062"/>
    <m/>
    <m/>
    <m/>
  </r>
  <r>
    <x v="11"/>
    <x v="5"/>
    <x v="109"/>
    <n v="393.06751175046298"/>
    <n v="392.94155844155802"/>
    <m/>
    <m/>
    <m/>
  </r>
  <r>
    <x v="11"/>
    <x v="5"/>
    <x v="110"/>
    <n v="260.517857142857"/>
    <n v="260.517857142857"/>
    <m/>
    <m/>
    <m/>
  </r>
  <r>
    <x v="11"/>
    <x v="5"/>
    <x v="112"/>
    <n v="420.42612244897998"/>
    <n v="446.260042931616"/>
    <m/>
    <m/>
    <m/>
  </r>
  <r>
    <x v="11"/>
    <x v="5"/>
    <x v="113"/>
    <n v="350.801652892562"/>
    <n v="364.35618479880799"/>
    <m/>
    <m/>
    <m/>
  </r>
  <r>
    <x v="11"/>
    <x v="5"/>
    <x v="115"/>
    <m/>
    <m/>
    <m/>
    <m/>
    <m/>
  </r>
  <r>
    <x v="11"/>
    <x v="5"/>
    <x v="254"/>
    <m/>
    <m/>
    <m/>
    <m/>
    <m/>
  </r>
  <r>
    <x v="11"/>
    <x v="5"/>
    <x v="106"/>
    <m/>
    <m/>
    <m/>
    <m/>
    <m/>
  </r>
  <r>
    <x v="11"/>
    <x v="5"/>
    <x v="117"/>
    <m/>
    <m/>
    <m/>
    <m/>
    <m/>
  </r>
  <r>
    <x v="11"/>
    <x v="6"/>
    <x v="118"/>
    <n v="338.575448330526"/>
    <n v="280.08032987171703"/>
    <n v="340.91083150984701"/>
    <n v="374.37436394475401"/>
    <n v="384.29513888888903"/>
  </r>
  <r>
    <x v="11"/>
    <x v="6"/>
    <x v="119"/>
    <n v="331.54518531813699"/>
    <n v="303.41249036237502"/>
    <n v="369.01186685962398"/>
    <n v="327.74787949692899"/>
    <m/>
  </r>
  <r>
    <x v="11"/>
    <x v="6"/>
    <x v="120"/>
    <n v="414.47947273914502"/>
    <n v="391.93538125965603"/>
    <n v="374.82517838939901"/>
    <n v="439.43477000386503"/>
    <n v="471.252728799328"/>
  </r>
  <r>
    <x v="11"/>
    <x v="6"/>
    <x v="121"/>
    <n v="292.97268008378097"/>
    <n v="235.962649327083"/>
    <n v="297.68328445747801"/>
    <n v="301.97513453330902"/>
    <n v="520.29026701119699"/>
  </r>
  <r>
    <x v="11"/>
    <x v="6"/>
    <x v="122"/>
    <n v="310.45775760974902"/>
    <n v="242.96128773442999"/>
    <n v="293.35082693059002"/>
    <n v="341.332364693062"/>
    <n v="401.29804772234297"/>
  </r>
  <r>
    <x v="11"/>
    <x v="4"/>
    <x v="89"/>
    <m/>
    <m/>
    <m/>
    <m/>
    <m/>
  </r>
  <r>
    <x v="11"/>
    <x v="6"/>
    <x v="119"/>
    <n v="371.25947521865902"/>
    <n v="355.08262243285901"/>
    <n v="347.39732685297702"/>
    <n v="400.41169789892098"/>
    <m/>
  </r>
  <r>
    <x v="11"/>
    <x v="6"/>
    <x v="119"/>
    <n v="349.44073951799299"/>
    <n v="312.33682266009902"/>
    <n v="344.07818930041202"/>
    <n v="382.066519661889"/>
    <m/>
  </r>
  <r>
    <x v="11"/>
    <x v="6"/>
    <x v="120"/>
    <n v="348.39559006211198"/>
    <n v="306.52373761778199"/>
    <n v="325.33915689810601"/>
    <n v="385.65089273419898"/>
    <n v="427.75576036866403"/>
  </r>
  <r>
    <x v="11"/>
    <x v="6"/>
    <x v="121"/>
    <n v="228.80940060370801"/>
    <n v="208.00771720189201"/>
    <n v="230.13720485003199"/>
    <n v="239.20176359437301"/>
    <m/>
  </r>
  <r>
    <x v="11"/>
    <x v="6"/>
    <x v="121"/>
    <n v="284.72285780098298"/>
    <n v="240.70795616960501"/>
    <n v="280.03499327052498"/>
    <n v="310.06772434308402"/>
    <n v="412.36052481460399"/>
  </r>
  <r>
    <x v="11"/>
    <x v="6"/>
    <x v="123"/>
    <n v="318.710825043885"/>
    <n v="256.60080240722198"/>
    <m/>
    <n v="353.90153256705003"/>
    <m/>
  </r>
  <r>
    <x v="11"/>
    <x v="6"/>
    <x v="123"/>
    <m/>
    <m/>
    <m/>
    <m/>
    <m/>
  </r>
  <r>
    <x v="11"/>
    <x v="6"/>
    <x v="122"/>
    <n v="269.024409380176"/>
    <n v="207.55198125266301"/>
    <n v="286.63854913538597"/>
    <n v="314.60015588464501"/>
    <n v="397.15260323159799"/>
  </r>
  <r>
    <x v="11"/>
    <x v="7"/>
    <x v="125"/>
    <n v="213.919306634788"/>
    <n v="243.276507276507"/>
    <n v="179.24023154848001"/>
    <m/>
    <m/>
  </r>
  <r>
    <x v="11"/>
    <x v="7"/>
    <x v="126"/>
    <n v="151.22860962566801"/>
    <n v="196.387152777778"/>
    <m/>
    <m/>
    <m/>
  </r>
  <r>
    <x v="11"/>
    <x v="7"/>
    <x v="127"/>
    <m/>
    <m/>
    <m/>
    <m/>
    <m/>
  </r>
  <r>
    <x v="11"/>
    <x v="7"/>
    <x v="129"/>
    <m/>
    <m/>
    <m/>
    <m/>
    <m/>
  </r>
  <r>
    <x v="11"/>
    <x v="7"/>
    <x v="130"/>
    <m/>
    <m/>
    <m/>
    <m/>
    <m/>
  </r>
  <r>
    <x v="11"/>
    <x v="7"/>
    <x v="131"/>
    <n v="227.81327800829899"/>
    <m/>
    <m/>
    <m/>
    <m/>
  </r>
  <r>
    <x v="11"/>
    <x v="7"/>
    <x v="132"/>
    <m/>
    <m/>
    <m/>
    <m/>
    <m/>
  </r>
  <r>
    <x v="11"/>
    <x v="7"/>
    <x v="133"/>
    <n v="246.67640186915901"/>
    <m/>
    <m/>
    <m/>
    <m/>
  </r>
  <r>
    <x v="11"/>
    <x v="7"/>
    <x v="134"/>
    <m/>
    <m/>
    <m/>
    <m/>
    <m/>
  </r>
  <r>
    <x v="11"/>
    <x v="7"/>
    <x v="135"/>
    <m/>
    <m/>
    <m/>
    <m/>
    <m/>
  </r>
  <r>
    <x v="11"/>
    <x v="8"/>
    <x v="138"/>
    <n v="312.14085779946799"/>
    <n v="308.23604514895499"/>
    <n v="335.87298317885302"/>
    <m/>
    <m/>
  </r>
  <r>
    <x v="11"/>
    <x v="8"/>
    <x v="139"/>
    <m/>
    <m/>
    <m/>
    <m/>
    <m/>
  </r>
  <r>
    <x v="11"/>
    <x v="8"/>
    <x v="140"/>
    <m/>
    <m/>
    <m/>
    <m/>
    <m/>
  </r>
  <r>
    <x v="11"/>
    <x v="8"/>
    <x v="141"/>
    <n v="348.864186132398"/>
    <n v="347.22053571428597"/>
    <n v="366.95771916214102"/>
    <m/>
    <m/>
  </r>
  <r>
    <x v="11"/>
    <x v="8"/>
    <x v="142"/>
    <n v="162.600327600328"/>
    <n v="170.39450441609401"/>
    <m/>
    <m/>
    <m/>
  </r>
  <r>
    <x v="11"/>
    <x v="8"/>
    <x v="143"/>
    <n v="330.37122768209798"/>
    <n v="312.19983469556399"/>
    <n v="433.73476702508998"/>
    <m/>
    <m/>
  </r>
  <r>
    <x v="11"/>
    <x v="8"/>
    <x v="141"/>
    <n v="271.42531789713399"/>
    <n v="270.408540340792"/>
    <m/>
    <m/>
    <m/>
  </r>
  <r>
    <x v="11"/>
    <x v="8"/>
    <x v="144"/>
    <n v="220.462781794981"/>
    <n v="216.74329004328999"/>
    <m/>
    <m/>
    <m/>
  </r>
  <r>
    <x v="11"/>
    <x v="8"/>
    <x v="144"/>
    <n v="150.49720670391099"/>
    <n v="150.49720670391099"/>
    <m/>
    <m/>
    <m/>
  </r>
  <r>
    <x v="11"/>
    <x v="8"/>
    <x v="146"/>
    <n v="251.02531645569599"/>
    <m/>
    <n v="270.155887230514"/>
    <m/>
    <m/>
  </r>
  <r>
    <x v="11"/>
    <x v="8"/>
    <x v="147"/>
    <n v="359.45295698924701"/>
    <n v="359.45295698924701"/>
    <m/>
    <m/>
    <m/>
  </r>
  <r>
    <x v="11"/>
    <x v="8"/>
    <x v="142"/>
    <n v="424.29443378118998"/>
    <n v="424.43645130183199"/>
    <m/>
    <m/>
    <m/>
  </r>
  <r>
    <x v="11"/>
    <x v="8"/>
    <x v="142"/>
    <n v="370.15433628318601"/>
    <n v="375.72631707615199"/>
    <m/>
    <m/>
    <m/>
  </r>
  <r>
    <x v="11"/>
    <x v="8"/>
    <x v="149"/>
    <n v="202.87632850241499"/>
    <n v="164.69727891156501"/>
    <m/>
    <m/>
    <m/>
  </r>
  <r>
    <x v="11"/>
    <x v="8"/>
    <x v="150"/>
    <n v="314.53509557945"/>
    <n v="307.377722806294"/>
    <n v="363.37787590053398"/>
    <m/>
    <m/>
  </r>
  <r>
    <x v="11"/>
    <x v="8"/>
    <x v="151"/>
    <n v="232.80683735602699"/>
    <n v="235.51734608669199"/>
    <m/>
    <m/>
    <m/>
  </r>
  <r>
    <x v="11"/>
    <x v="8"/>
    <x v="138"/>
    <n v="223.378657487091"/>
    <n v="220.031208499336"/>
    <m/>
    <m/>
    <m/>
  </r>
  <r>
    <x v="11"/>
    <x v="8"/>
    <x v="152"/>
    <n v="346.921551724138"/>
    <n v="332.82064364207201"/>
    <n v="448.99289772727298"/>
    <m/>
    <m/>
  </r>
  <r>
    <x v="11"/>
    <x v="8"/>
    <x v="153"/>
    <n v="317.26538745387501"/>
    <n v="281.73168481269602"/>
    <n v="459.26917404129802"/>
    <m/>
    <m/>
  </r>
  <r>
    <x v="11"/>
    <x v="7"/>
    <x v="154"/>
    <n v="275"/>
    <m/>
    <m/>
    <m/>
    <m/>
  </r>
  <r>
    <x v="11"/>
    <x v="7"/>
    <x v="155"/>
    <m/>
    <m/>
    <m/>
    <m/>
    <m/>
  </r>
  <r>
    <x v="11"/>
    <x v="7"/>
    <x v="156"/>
    <n v="310.87090246863602"/>
    <n v="289.573561946903"/>
    <n v="368.94871794871801"/>
    <m/>
    <m/>
  </r>
  <r>
    <x v="11"/>
    <x v="7"/>
    <x v="157"/>
    <m/>
    <m/>
    <m/>
    <m/>
    <m/>
  </r>
  <r>
    <x v="11"/>
    <x v="7"/>
    <x v="154"/>
    <m/>
    <m/>
    <m/>
    <m/>
    <m/>
  </r>
  <r>
    <x v="11"/>
    <x v="7"/>
    <x v="154"/>
    <n v="171.52380952381"/>
    <m/>
    <m/>
    <m/>
    <m/>
  </r>
  <r>
    <x v="11"/>
    <x v="7"/>
    <x v="155"/>
    <m/>
    <m/>
    <m/>
    <m/>
    <m/>
  </r>
  <r>
    <x v="11"/>
    <x v="7"/>
    <x v="158"/>
    <m/>
    <m/>
    <m/>
    <m/>
    <m/>
  </r>
  <r>
    <x v="11"/>
    <x v="8"/>
    <x v="160"/>
    <n v="314.84417894289101"/>
    <n v="314.653033713924"/>
    <n v="310.31231130493097"/>
    <m/>
    <m/>
  </r>
  <r>
    <x v="11"/>
    <x v="8"/>
    <x v="161"/>
    <n v="218.35507559395199"/>
    <n v="210.992125984252"/>
    <m/>
    <m/>
    <m/>
  </r>
  <r>
    <x v="11"/>
    <x v="8"/>
    <x v="162"/>
    <n v="206.67055771725001"/>
    <n v="209.66184210526299"/>
    <m/>
    <m/>
    <m/>
  </r>
  <r>
    <x v="11"/>
    <x v="8"/>
    <x v="163"/>
    <n v="312.17190071311001"/>
    <n v="302.22808256382399"/>
    <n v="373.09820261437898"/>
    <n v="304.72461928934001"/>
    <m/>
  </r>
  <r>
    <x v="11"/>
    <x v="8"/>
    <x v="164"/>
    <n v="360.737468225724"/>
    <n v="362.19911000724397"/>
    <m/>
    <m/>
    <m/>
  </r>
  <r>
    <x v="11"/>
    <x v="8"/>
    <x v="143"/>
    <n v="403.14874141876402"/>
    <m/>
    <n v="392.59003215434097"/>
    <m/>
    <m/>
  </r>
  <r>
    <x v="11"/>
    <x v="8"/>
    <x v="165"/>
    <n v="330.05038679320501"/>
    <n v="333.92876730766"/>
    <n v="280.21100226073798"/>
    <n v="166.83887043189401"/>
    <m/>
  </r>
  <r>
    <x v="11"/>
    <x v="8"/>
    <x v="166"/>
    <n v="302.74367506470202"/>
    <n v="303.92804253423901"/>
    <n v="315.95833333333297"/>
    <m/>
    <m/>
  </r>
  <r>
    <x v="11"/>
    <x v="8"/>
    <x v="160"/>
    <n v="346.33951762523202"/>
    <n v="346.33951762523202"/>
    <m/>
    <m/>
    <m/>
  </r>
  <r>
    <x v="11"/>
    <x v="8"/>
    <x v="161"/>
    <n v="389.336460554371"/>
    <n v="352.14750588739003"/>
    <m/>
    <m/>
    <m/>
  </r>
  <r>
    <x v="11"/>
    <x v="8"/>
    <x v="167"/>
    <n v="311.03108147857603"/>
    <n v="309.61216019921102"/>
    <n v="335.40819964349402"/>
    <m/>
    <m/>
  </r>
  <r>
    <x v="11"/>
    <x v="8"/>
    <x v="168"/>
    <n v="252.610196987254"/>
    <n v="262.36040882194698"/>
    <n v="191.887772194305"/>
    <m/>
    <m/>
  </r>
  <r>
    <x v="11"/>
    <x v="8"/>
    <x v="169"/>
    <n v="214.90920770877901"/>
    <n v="237.54773622047199"/>
    <m/>
    <m/>
    <m/>
  </r>
  <r>
    <x v="11"/>
    <x v="8"/>
    <x v="170"/>
    <n v="325.90583545710001"/>
    <n v="329.61019116855101"/>
    <m/>
    <m/>
    <m/>
  </r>
  <r>
    <x v="11"/>
    <x v="8"/>
    <x v="161"/>
    <m/>
    <m/>
    <m/>
    <m/>
    <m/>
  </r>
  <r>
    <x v="11"/>
    <x v="8"/>
    <x v="171"/>
    <n v="172.12280701754401"/>
    <n v="178.38181818181801"/>
    <m/>
    <m/>
    <m/>
  </r>
  <r>
    <x v="11"/>
    <x v="8"/>
    <x v="172"/>
    <m/>
    <m/>
    <m/>
    <m/>
    <m/>
  </r>
  <r>
    <x v="11"/>
    <x v="8"/>
    <x v="172"/>
    <n v="150.11226357535099"/>
    <n v="136.13281753707301"/>
    <m/>
    <m/>
    <m/>
  </r>
  <r>
    <x v="11"/>
    <x v="8"/>
    <x v="173"/>
    <m/>
    <m/>
    <m/>
    <m/>
    <m/>
  </r>
  <r>
    <x v="11"/>
    <x v="8"/>
    <x v="174"/>
    <n v="354.94514037285398"/>
    <n v="359.46960143681503"/>
    <n v="258.05335365853699"/>
    <m/>
    <m/>
  </r>
  <r>
    <x v="11"/>
    <x v="9"/>
    <x v="175"/>
    <m/>
    <m/>
    <m/>
    <m/>
    <m/>
  </r>
  <r>
    <x v="11"/>
    <x v="9"/>
    <x v="176"/>
    <m/>
    <m/>
    <m/>
    <m/>
    <m/>
  </r>
  <r>
    <x v="11"/>
    <x v="9"/>
    <x v="178"/>
    <m/>
    <m/>
    <m/>
    <m/>
    <m/>
  </r>
  <r>
    <x v="11"/>
    <x v="9"/>
    <x v="219"/>
    <m/>
    <m/>
    <m/>
    <m/>
    <m/>
  </r>
  <r>
    <x v="11"/>
    <x v="9"/>
    <x v="179"/>
    <m/>
    <m/>
    <m/>
    <m/>
    <m/>
  </r>
  <r>
    <x v="11"/>
    <x v="9"/>
    <x v="180"/>
    <n v="334.88956680902999"/>
    <n v="334.88956680902999"/>
    <m/>
    <m/>
    <m/>
  </r>
  <r>
    <x v="11"/>
    <x v="9"/>
    <x v="175"/>
    <m/>
    <m/>
    <m/>
    <m/>
    <m/>
  </r>
  <r>
    <x v="11"/>
    <x v="9"/>
    <x v="175"/>
    <m/>
    <m/>
    <m/>
    <m/>
    <m/>
  </r>
  <r>
    <x v="11"/>
    <x v="9"/>
    <x v="181"/>
    <m/>
    <m/>
    <m/>
    <m/>
    <m/>
  </r>
  <r>
    <x v="11"/>
    <x v="9"/>
    <x v="182"/>
    <n v="104.62204142011799"/>
    <n v="88.941719281204499"/>
    <n v="185.78584729981401"/>
    <m/>
    <m/>
  </r>
  <r>
    <x v="11"/>
    <x v="9"/>
    <x v="182"/>
    <m/>
    <m/>
    <m/>
    <m/>
    <m/>
  </r>
  <r>
    <x v="11"/>
    <x v="9"/>
    <x v="184"/>
    <m/>
    <m/>
    <m/>
    <m/>
    <m/>
  </r>
  <r>
    <x v="11"/>
    <x v="9"/>
    <x v="185"/>
    <m/>
    <m/>
    <m/>
    <m/>
    <m/>
  </r>
  <r>
    <x v="11"/>
    <x v="9"/>
    <x v="186"/>
    <n v="309.75902934537203"/>
    <n v="309.75902934537203"/>
    <m/>
    <m/>
    <m/>
  </r>
  <r>
    <x v="11"/>
    <x v="9"/>
    <x v="187"/>
    <n v="248.053905614321"/>
    <n v="252.678020565553"/>
    <m/>
    <m/>
    <m/>
  </r>
  <r>
    <x v="11"/>
    <x v="8"/>
    <x v="188"/>
    <m/>
    <m/>
    <m/>
    <m/>
    <m/>
  </r>
  <r>
    <x v="11"/>
    <x v="8"/>
    <x v="139"/>
    <m/>
    <m/>
    <m/>
    <m/>
    <m/>
  </r>
  <r>
    <x v="11"/>
    <x v="9"/>
    <x v="238"/>
    <m/>
    <m/>
    <m/>
    <m/>
    <m/>
  </r>
  <r>
    <x v="11"/>
    <x v="10"/>
    <x v="189"/>
    <n v="271.072488199595"/>
    <n v="300.473404255319"/>
    <n v="229.40684410646401"/>
    <n v="279.66889632107001"/>
    <m/>
  </r>
  <r>
    <x v="11"/>
    <x v="11"/>
    <x v="190"/>
    <m/>
    <m/>
    <m/>
    <m/>
    <m/>
  </r>
  <r>
    <x v="11"/>
    <x v="11"/>
    <x v="251"/>
    <m/>
    <m/>
    <m/>
    <m/>
    <m/>
  </r>
  <r>
    <x v="11"/>
    <x v="12"/>
    <x v="194"/>
    <m/>
    <m/>
    <m/>
    <m/>
    <m/>
  </r>
  <r>
    <x v="11"/>
    <x v="12"/>
    <x v="195"/>
    <n v="167.63114754098399"/>
    <n v="176.41035120147899"/>
    <m/>
    <m/>
    <m/>
  </r>
  <r>
    <x v="11"/>
    <x v="12"/>
    <x v="222"/>
    <m/>
    <m/>
    <m/>
    <m/>
    <m/>
  </r>
  <r>
    <x v="11"/>
    <x v="12"/>
    <x v="197"/>
    <m/>
    <m/>
    <m/>
    <m/>
    <m/>
  </r>
  <r>
    <x v="11"/>
    <x v="12"/>
    <x v="198"/>
    <m/>
    <m/>
    <m/>
    <m/>
    <m/>
  </r>
  <r>
    <x v="11"/>
    <x v="12"/>
    <x v="199"/>
    <m/>
    <m/>
    <m/>
    <m/>
    <m/>
  </r>
  <r>
    <x v="11"/>
    <x v="12"/>
    <x v="224"/>
    <m/>
    <m/>
    <m/>
    <m/>
    <m/>
  </r>
  <r>
    <x v="11"/>
    <x v="11"/>
    <x v="206"/>
    <m/>
    <m/>
    <m/>
    <m/>
    <m/>
  </r>
  <r>
    <x v="11"/>
    <x v="14"/>
    <x v="233"/>
    <m/>
    <m/>
    <m/>
    <m/>
    <m/>
  </r>
  <r>
    <x v="12"/>
    <x v="0"/>
    <x v="0"/>
    <n v="371.055018393723"/>
    <n v="368.52924619579602"/>
    <n v="334.91372021521897"/>
    <n v="390.29290718038499"/>
    <n v="749.16391184573001"/>
  </r>
  <r>
    <x v="12"/>
    <x v="0"/>
    <x v="1"/>
    <n v="466.92484294688802"/>
    <n v="465.66423631587401"/>
    <n v="392.99254922831301"/>
    <n v="437.90278958349398"/>
    <n v="814.69941822883004"/>
  </r>
  <r>
    <x v="12"/>
    <x v="0"/>
    <x v="2"/>
    <n v="494.80637696372497"/>
    <n v="485.61275275900999"/>
    <n v="489.83576938692698"/>
    <n v="491.46778257218199"/>
    <n v="682.29012567325003"/>
  </r>
  <r>
    <x v="12"/>
    <x v="0"/>
    <x v="3"/>
    <n v="441.00652952051303"/>
    <n v="435.79764750884601"/>
    <n v="391.20625375826802"/>
    <n v="417.24091129423198"/>
    <n v="748.52234993614297"/>
  </r>
  <r>
    <x v="12"/>
    <x v="0"/>
    <x v="4"/>
    <n v="519.64276403637098"/>
    <n v="507.67671415257598"/>
    <n v="497.54262516914702"/>
    <n v="536.63011831150504"/>
    <n v="682.41465594280601"/>
  </r>
  <r>
    <x v="12"/>
    <x v="0"/>
    <x v="5"/>
    <n v="382.98945454545498"/>
    <n v="367.29131238447297"/>
    <n v="367.91463414634097"/>
    <n v="501.99647887323903"/>
    <m/>
  </r>
  <r>
    <x v="12"/>
    <x v="0"/>
    <x v="6"/>
    <n v="429.67233333333297"/>
    <n v="438.05506966644498"/>
    <n v="393.89595716684101"/>
    <n v="489.06655937464097"/>
    <n v="624.14934114202003"/>
  </r>
  <r>
    <x v="12"/>
    <x v="0"/>
    <x v="7"/>
    <n v="360.40642289073298"/>
    <n v="382.40696943011699"/>
    <n v="340.962023270847"/>
    <n v="364.66368114644001"/>
    <n v="457.73356401384098"/>
  </r>
  <r>
    <x v="12"/>
    <x v="0"/>
    <x v="8"/>
    <n v="405.287487555339"/>
    <n v="417.44273748125403"/>
    <n v="358.81875131977199"/>
    <n v="467.55312261995402"/>
    <m/>
  </r>
  <r>
    <x v="12"/>
    <x v="0"/>
    <x v="9"/>
    <n v="413.69777497016901"/>
    <n v="434.07255649990299"/>
    <n v="376.96289780905198"/>
    <n v="428.81926203877401"/>
    <m/>
  </r>
  <r>
    <x v="12"/>
    <x v="0"/>
    <x v="10"/>
    <n v="387.67852740570299"/>
    <n v="392.18258360531701"/>
    <n v="375.194159752725"/>
    <n v="406.64420572916703"/>
    <m/>
  </r>
  <r>
    <x v="12"/>
    <x v="0"/>
    <x v="11"/>
    <n v="344.476147146757"/>
    <n v="341.56229592713498"/>
    <n v="330.057365955232"/>
    <n v="416.75234521575999"/>
    <m/>
  </r>
  <r>
    <x v="12"/>
    <x v="0"/>
    <x v="12"/>
    <n v="305.03795264624"/>
    <n v="304.46484286683199"/>
    <n v="309.99762093576499"/>
    <m/>
    <m/>
  </r>
  <r>
    <x v="12"/>
    <x v="0"/>
    <x v="13"/>
    <n v="307.76499032881998"/>
    <n v="317.05839416058399"/>
    <m/>
    <m/>
    <m/>
  </r>
  <r>
    <x v="12"/>
    <x v="0"/>
    <x v="14"/>
    <n v="312.65343562374898"/>
    <n v="312.65343562374898"/>
    <m/>
    <m/>
    <m/>
  </r>
  <r>
    <x v="12"/>
    <x v="0"/>
    <x v="15"/>
    <m/>
    <m/>
    <m/>
    <m/>
    <m/>
  </r>
  <r>
    <x v="12"/>
    <x v="0"/>
    <x v="16"/>
    <m/>
    <m/>
    <m/>
    <m/>
    <m/>
  </r>
  <r>
    <x v="12"/>
    <x v="0"/>
    <x v="17"/>
    <n v="319.86460807600997"/>
    <n v="319.86460807600997"/>
    <m/>
    <m/>
    <m/>
  </r>
  <r>
    <x v="12"/>
    <x v="1"/>
    <x v="18"/>
    <n v="387.664092664093"/>
    <m/>
    <m/>
    <m/>
    <m/>
  </r>
  <r>
    <x v="12"/>
    <x v="1"/>
    <x v="19"/>
    <n v="423.33586253068501"/>
    <n v="440.21058710298399"/>
    <n v="317.01022780102301"/>
    <n v="426.95315789473699"/>
    <m/>
  </r>
  <r>
    <x v="12"/>
    <x v="1"/>
    <x v="20"/>
    <n v="362.74499369836201"/>
    <n v="361.508421052632"/>
    <n v="330.21692940370099"/>
    <n v="385.27503663898398"/>
    <m/>
  </r>
  <r>
    <x v="12"/>
    <x v="1"/>
    <x v="21"/>
    <n v="356.13929889298902"/>
    <m/>
    <n v="364.01484623541899"/>
    <n v="346.09325153374198"/>
    <m/>
  </r>
  <r>
    <x v="12"/>
    <x v="1"/>
    <x v="22"/>
    <n v="351.434691011236"/>
    <m/>
    <m/>
    <n v="380.320930232558"/>
    <m/>
  </r>
  <r>
    <x v="12"/>
    <x v="1"/>
    <x v="23"/>
    <m/>
    <m/>
    <m/>
    <m/>
    <m/>
  </r>
  <r>
    <x v="12"/>
    <x v="1"/>
    <x v="24"/>
    <m/>
    <m/>
    <m/>
    <m/>
    <m/>
  </r>
  <r>
    <x v="12"/>
    <x v="1"/>
    <x v="25"/>
    <n v="418.59291001168702"/>
    <n v="337.939028713222"/>
    <n v="448.48875312413202"/>
    <n v="447.976407506702"/>
    <m/>
  </r>
  <r>
    <x v="12"/>
    <x v="1"/>
    <x v="26"/>
    <n v="399.67590397154697"/>
    <n v="391.21654593976399"/>
    <n v="374.402604864968"/>
    <n v="431.112836642422"/>
    <n v="389.447787610619"/>
  </r>
  <r>
    <x v="12"/>
    <x v="1"/>
    <x v="26"/>
    <n v="317.98708929261699"/>
    <n v="302.22832780672701"/>
    <n v="332.867882117882"/>
    <n v="269.58180367118899"/>
    <m/>
  </r>
  <r>
    <x v="12"/>
    <x v="1"/>
    <x v="28"/>
    <m/>
    <m/>
    <m/>
    <m/>
    <m/>
  </r>
  <r>
    <x v="12"/>
    <x v="1"/>
    <x v="29"/>
    <n v="449.85840707964599"/>
    <m/>
    <m/>
    <m/>
    <m/>
  </r>
  <r>
    <x v="12"/>
    <x v="1"/>
    <x v="30"/>
    <n v="480.47326732673298"/>
    <m/>
    <m/>
    <m/>
    <m/>
  </r>
  <r>
    <x v="12"/>
    <x v="2"/>
    <x v="32"/>
    <n v="468.48075407026602"/>
    <n v="450.97787424730399"/>
    <n v="380.60725806451597"/>
    <n v="503.98315903843502"/>
    <n v="601.14801444043303"/>
  </r>
  <r>
    <x v="12"/>
    <x v="2"/>
    <x v="33"/>
    <n v="511.065562913907"/>
    <n v="490.64290220820197"/>
    <n v="491.56820541867302"/>
    <n v="534.93132694938402"/>
    <m/>
  </r>
  <r>
    <x v="12"/>
    <x v="2"/>
    <x v="34"/>
    <n v="507.05311778291002"/>
    <n v="477.71912621359201"/>
    <n v="452.650234131113"/>
    <n v="566.794204283098"/>
    <n v="459.177033492823"/>
  </r>
  <r>
    <x v="12"/>
    <x v="2"/>
    <x v="35"/>
    <n v="489.27967651872501"/>
    <n v="505.719753486863"/>
    <n v="454.960244648318"/>
    <n v="476.253734827264"/>
    <m/>
  </r>
  <r>
    <x v="12"/>
    <x v="2"/>
    <x v="36"/>
    <n v="327.08280678416997"/>
    <n v="415.97735849056602"/>
    <n v="282.98697068403902"/>
    <n v="271.34075104311501"/>
    <m/>
  </r>
  <r>
    <x v="12"/>
    <x v="2"/>
    <x v="33"/>
    <m/>
    <m/>
    <m/>
    <m/>
    <m/>
  </r>
  <r>
    <x v="12"/>
    <x v="2"/>
    <x v="37"/>
    <n v="441.85550428477302"/>
    <n v="424.68739424703898"/>
    <n v="349.34454638124402"/>
    <n v="579.18876207199298"/>
    <m/>
  </r>
  <r>
    <x v="12"/>
    <x v="2"/>
    <x v="38"/>
    <n v="395.11061700944998"/>
    <n v="398.08364544319602"/>
    <n v="477.88336520076501"/>
    <m/>
    <m/>
  </r>
  <r>
    <x v="12"/>
    <x v="2"/>
    <x v="39"/>
    <n v="392.07847286228002"/>
    <n v="344.110375776257"/>
    <n v="338.55318103659999"/>
    <n v="477.118330517902"/>
    <n v="627.80081669691504"/>
  </r>
  <r>
    <x v="12"/>
    <x v="2"/>
    <x v="40"/>
    <n v="485.879643439353"/>
    <n v="446.69580529857001"/>
    <n v="425.73111499296999"/>
    <n v="597.37464364903406"/>
    <n v="780.96455297361194"/>
  </r>
  <r>
    <x v="12"/>
    <x v="2"/>
    <x v="40"/>
    <n v="468.64149715215598"/>
    <n v="413.58886319160302"/>
    <n v="445.06215299197999"/>
    <n v="540.80813953488405"/>
    <m/>
  </r>
  <r>
    <x v="12"/>
    <x v="2"/>
    <x v="41"/>
    <n v="435.430555555556"/>
    <m/>
    <n v="379.153142857143"/>
    <n v="547.17948717948696"/>
    <m/>
  </r>
  <r>
    <x v="12"/>
    <x v="2"/>
    <x v="42"/>
    <n v="426.04493712055501"/>
    <n v="422.04520464263902"/>
    <n v="374.94900596421502"/>
    <n v="531.90134974196098"/>
    <m/>
  </r>
  <r>
    <x v="12"/>
    <x v="2"/>
    <x v="43"/>
    <n v="419.81698389458302"/>
    <n v="381.951020408163"/>
    <n v="418.71091811414402"/>
    <m/>
    <m/>
  </r>
  <r>
    <x v="12"/>
    <x v="2"/>
    <x v="40"/>
    <n v="495.27457728565003"/>
    <n v="487.08880157170898"/>
    <n v="439.76876876876901"/>
    <n v="535.03898184407296"/>
    <n v="599.16451016635904"/>
  </r>
  <r>
    <x v="12"/>
    <x v="2"/>
    <x v="44"/>
    <n v="426.51726907630501"/>
    <n v="333.99138321995503"/>
    <n v="403.43730697961701"/>
    <n v="525.700261291527"/>
    <m/>
  </r>
  <r>
    <x v="12"/>
    <x v="2"/>
    <x v="45"/>
    <n v="451.39912654452502"/>
    <n v="366.64186281953903"/>
    <n v="453.89853970185601"/>
    <n v="500.23631809643098"/>
    <m/>
  </r>
  <r>
    <x v="12"/>
    <x v="2"/>
    <x v="46"/>
    <n v="457.538437070773"/>
    <n v="409.63928348260799"/>
    <n v="432.78562674094701"/>
    <n v="551.59046300956197"/>
    <n v="594.87815305686195"/>
  </r>
  <r>
    <x v="12"/>
    <x v="2"/>
    <x v="47"/>
    <n v="443.358901161446"/>
    <n v="438.68881354242001"/>
    <n v="411.99629940403202"/>
    <n v="489.53098085124202"/>
    <n v="722.34778121775003"/>
  </r>
  <r>
    <x v="12"/>
    <x v="2"/>
    <x v="48"/>
    <n v="382.788412878457"/>
    <n v="364.85484620388399"/>
    <n v="380.30755487493599"/>
    <n v="410.39842567363002"/>
    <n v="501.40606653620398"/>
  </r>
  <r>
    <x v="12"/>
    <x v="2"/>
    <x v="49"/>
    <n v="423.20916695823701"/>
    <n v="387.86134409173002"/>
    <n v="407.23737188872599"/>
    <n v="504.67122767008698"/>
    <m/>
  </r>
  <r>
    <x v="12"/>
    <x v="2"/>
    <x v="50"/>
    <n v="358.32589718719697"/>
    <m/>
    <n v="332.51548269581099"/>
    <m/>
    <m/>
  </r>
  <r>
    <x v="12"/>
    <x v="3"/>
    <x v="51"/>
    <n v="457.86913043478302"/>
    <n v="459.12116011669798"/>
    <n v="401.03963818208598"/>
    <n v="480.67436815272799"/>
    <n v="604.05670995671005"/>
  </r>
  <r>
    <x v="12"/>
    <x v="3"/>
    <x v="53"/>
    <n v="317.77035236938002"/>
    <m/>
    <m/>
    <n v="168.40717821782201"/>
    <m/>
  </r>
  <r>
    <x v="12"/>
    <x v="3"/>
    <x v="54"/>
    <n v="453.88319324563702"/>
    <n v="435.75283834925199"/>
    <n v="390.99154524195001"/>
    <n v="498.82597955707001"/>
    <n v="561.68511344770297"/>
  </r>
  <r>
    <x v="12"/>
    <x v="3"/>
    <x v="52"/>
    <n v="466.70196463654202"/>
    <n v="426.38192818110798"/>
    <n v="401.98057517658901"/>
    <n v="520.87287353290299"/>
    <n v="643.85231116121804"/>
  </r>
  <r>
    <x v="12"/>
    <x v="3"/>
    <x v="55"/>
    <m/>
    <m/>
    <m/>
    <m/>
    <m/>
  </r>
  <r>
    <x v="12"/>
    <x v="3"/>
    <x v="56"/>
    <n v="341.017577854671"/>
    <n v="362.19658119658101"/>
    <n v="322.98730606487999"/>
    <n v="333.495266180351"/>
    <n v="451.69914738124203"/>
  </r>
  <r>
    <x v="12"/>
    <x v="3"/>
    <x v="57"/>
    <n v="407.71687003405202"/>
    <n v="398.49971746091501"/>
    <n v="324.25273799494499"/>
    <n v="448.53695831482798"/>
    <m/>
  </r>
  <r>
    <x v="12"/>
    <x v="2"/>
    <x v="39"/>
    <n v="233.521654501217"/>
    <m/>
    <n v="227.998098859316"/>
    <m/>
    <m/>
  </r>
  <r>
    <x v="12"/>
    <x v="3"/>
    <x v="58"/>
    <n v="473.52570305412797"/>
    <n v="451.885590641693"/>
    <n v="413.68088849791098"/>
    <n v="515.87289667640096"/>
    <n v="414.98456057007098"/>
  </r>
  <r>
    <x v="12"/>
    <x v="3"/>
    <x v="58"/>
    <n v="454.24110969100099"/>
    <n v="383.112314356436"/>
    <n v="421.66784244562001"/>
    <n v="530.01399286987498"/>
    <m/>
  </r>
  <r>
    <x v="12"/>
    <x v="3"/>
    <x v="58"/>
    <n v="539.15201889449099"/>
    <n v="572.80643980973298"/>
    <n v="413.09280442804402"/>
    <n v="579.13458151821305"/>
    <m/>
  </r>
  <r>
    <x v="12"/>
    <x v="3"/>
    <x v="58"/>
    <n v="457.92783724769703"/>
    <n v="454.05522468868401"/>
    <n v="423.43343636462203"/>
    <n v="475.66126855600498"/>
    <n v="708.91408934707897"/>
  </r>
  <r>
    <x v="12"/>
    <x v="3"/>
    <x v="59"/>
    <n v="539.25352835514502"/>
    <n v="568.43705920068396"/>
    <n v="439.01566183900297"/>
    <n v="577.40122680088098"/>
    <m/>
  </r>
  <r>
    <x v="12"/>
    <x v="3"/>
    <x v="60"/>
    <n v="476.95800442058697"/>
    <n v="441.73612440191403"/>
    <n v="413.83494321626301"/>
    <n v="517.99887270204601"/>
    <n v="714.40552995391704"/>
  </r>
  <r>
    <x v="12"/>
    <x v="3"/>
    <x v="61"/>
    <n v="505.60967361981801"/>
    <n v="477.80336721728099"/>
    <n v="424.83041527998802"/>
    <n v="555.02186711522302"/>
    <n v="624.94108019639896"/>
  </r>
  <r>
    <x v="12"/>
    <x v="3"/>
    <x v="53"/>
    <n v="439.295977516248"/>
    <n v="386.95578108010102"/>
    <n v="424.51610692255002"/>
    <n v="426.09509563956101"/>
    <n v="609.56338797814203"/>
  </r>
  <r>
    <x v="12"/>
    <x v="3"/>
    <x v="62"/>
    <n v="464.17999046408102"/>
    <n v="438.76073619631899"/>
    <n v="434.76567571076203"/>
    <n v="487.30812943962098"/>
    <m/>
  </r>
  <r>
    <x v="12"/>
    <x v="3"/>
    <x v="58"/>
    <n v="464.69848074921998"/>
    <n v="457.34609817081201"/>
    <n v="422.29608108108101"/>
    <n v="505.65222690006601"/>
    <m/>
  </r>
  <r>
    <x v="12"/>
    <x v="0"/>
    <x v="63"/>
    <n v="428.01623108665802"/>
    <n v="427.41592578275998"/>
    <m/>
    <n v="521.01780415430301"/>
    <m/>
  </r>
  <r>
    <x v="12"/>
    <x v="0"/>
    <x v="64"/>
    <n v="459.66485038788301"/>
    <n v="434.51858520900299"/>
    <n v="412.10399100618298"/>
    <n v="676.33144246353299"/>
    <m/>
  </r>
  <r>
    <x v="12"/>
    <x v="0"/>
    <x v="65"/>
    <m/>
    <m/>
    <m/>
    <m/>
    <m/>
  </r>
  <r>
    <x v="12"/>
    <x v="0"/>
    <x v="67"/>
    <n v="441.34104627766601"/>
    <n v="441.34104627766601"/>
    <m/>
    <m/>
    <m/>
  </r>
  <r>
    <x v="12"/>
    <x v="0"/>
    <x v="68"/>
    <m/>
    <m/>
    <m/>
    <m/>
    <m/>
  </r>
  <r>
    <x v="12"/>
    <x v="0"/>
    <x v="69"/>
    <m/>
    <m/>
    <m/>
    <m/>
    <m/>
  </r>
  <r>
    <x v="12"/>
    <x v="0"/>
    <x v="70"/>
    <n v="317.95170454545502"/>
    <n v="304.60867148415798"/>
    <m/>
    <m/>
    <m/>
  </r>
  <r>
    <x v="12"/>
    <x v="0"/>
    <x v="71"/>
    <n v="379.87440633245399"/>
    <n v="377.83132852178602"/>
    <m/>
    <m/>
    <m/>
  </r>
  <r>
    <x v="12"/>
    <x v="0"/>
    <x v="72"/>
    <n v="327.66741717594101"/>
    <n v="321.81082012405199"/>
    <m/>
    <m/>
    <m/>
  </r>
  <r>
    <x v="12"/>
    <x v="0"/>
    <x v="73"/>
    <n v="297.24387646432399"/>
    <n v="286.696078431373"/>
    <m/>
    <m/>
    <m/>
  </r>
  <r>
    <x v="12"/>
    <x v="0"/>
    <x v="74"/>
    <m/>
    <m/>
    <m/>
    <m/>
    <m/>
  </r>
  <r>
    <x v="12"/>
    <x v="0"/>
    <x v="75"/>
    <n v="440.62627474505098"/>
    <n v="425.32924961715202"/>
    <m/>
    <m/>
    <m/>
  </r>
  <r>
    <x v="12"/>
    <x v="0"/>
    <x v="76"/>
    <n v="481.73155245294902"/>
    <n v="476.01376720901101"/>
    <n v="480.12403474903499"/>
    <n v="501.67839805825201"/>
    <m/>
  </r>
  <r>
    <x v="12"/>
    <x v="0"/>
    <x v="77"/>
    <n v="440.02621057307903"/>
    <n v="434.53386404367899"/>
    <n v="506.70238095238102"/>
    <n v="425.85323110624302"/>
    <m/>
  </r>
  <r>
    <x v="12"/>
    <x v="2"/>
    <x v="78"/>
    <n v="414.757259001161"/>
    <n v="391.959421312632"/>
    <n v="417.48846153846199"/>
    <n v="494.730960264901"/>
    <m/>
  </r>
  <r>
    <x v="12"/>
    <x v="2"/>
    <x v="79"/>
    <n v="456.71464848001199"/>
    <n v="440.801522248244"/>
    <n v="474.52337662337698"/>
    <n v="502.54227053140102"/>
    <m/>
  </r>
  <r>
    <x v="12"/>
    <x v="0"/>
    <x v="80"/>
    <n v="433.06165726524102"/>
    <n v="415.38067157268898"/>
    <n v="359.66735880398699"/>
    <n v="476.95770456960702"/>
    <n v="588.42751842751795"/>
  </r>
  <r>
    <x v="12"/>
    <x v="0"/>
    <x v="81"/>
    <n v="358.03241637608198"/>
    <n v="362.68756698820999"/>
    <n v="340.41570940701598"/>
    <n v="407.86835443038001"/>
    <m/>
  </r>
  <r>
    <x v="12"/>
    <x v="0"/>
    <x v="82"/>
    <n v="288.40416925949"/>
    <n v="300.03351351351398"/>
    <n v="284.01432408236298"/>
    <m/>
    <m/>
  </r>
  <r>
    <x v="12"/>
    <x v="0"/>
    <x v="83"/>
    <n v="203.443977591036"/>
    <m/>
    <m/>
    <m/>
    <m/>
  </r>
  <r>
    <x v="12"/>
    <x v="0"/>
    <x v="85"/>
    <m/>
    <m/>
    <m/>
    <m/>
    <m/>
  </r>
  <r>
    <x v="12"/>
    <x v="0"/>
    <x v="86"/>
    <m/>
    <m/>
    <m/>
    <m/>
    <m/>
  </r>
  <r>
    <x v="12"/>
    <x v="0"/>
    <x v="87"/>
    <m/>
    <m/>
    <m/>
    <m/>
    <m/>
  </r>
  <r>
    <x v="12"/>
    <x v="4"/>
    <x v="89"/>
    <n v="522.50876826722299"/>
    <n v="598.299116997792"/>
    <n v="458.98828451882798"/>
    <n v="525.20156191892897"/>
    <m/>
  </r>
  <r>
    <x v="12"/>
    <x v="4"/>
    <x v="90"/>
    <n v="366.01654771679398"/>
    <n v="369.06788637457902"/>
    <n v="372.88862461220299"/>
    <n v="331.49699124726499"/>
    <m/>
  </r>
  <r>
    <x v="12"/>
    <x v="4"/>
    <x v="91"/>
    <n v="475.50455384873698"/>
    <n v="465.06502431118298"/>
    <n v="419.379709534835"/>
    <n v="525.43565222461996"/>
    <n v="602.42424242424204"/>
  </r>
  <r>
    <x v="12"/>
    <x v="4"/>
    <x v="92"/>
    <n v="597.73709868375204"/>
    <n v="528.74448275862096"/>
    <n v="611.27071823204403"/>
    <n v="615.37860161352296"/>
    <m/>
  </r>
  <r>
    <x v="12"/>
    <x v="4"/>
    <x v="93"/>
    <n v="391.44402634054597"/>
    <n v="340.70429447852803"/>
    <n v="395.72210953346899"/>
    <m/>
    <m/>
  </r>
  <r>
    <x v="12"/>
    <x v="4"/>
    <x v="94"/>
    <n v="245.65487977369199"/>
    <m/>
    <m/>
    <m/>
    <m/>
  </r>
  <r>
    <x v="12"/>
    <x v="4"/>
    <x v="95"/>
    <m/>
    <m/>
    <m/>
    <m/>
    <m/>
  </r>
  <r>
    <x v="12"/>
    <x v="4"/>
    <x v="96"/>
    <n v="393.58029581038397"/>
    <n v="430.06491458607098"/>
    <n v="402.50256021240301"/>
    <n v="284.79224806201597"/>
    <n v="214.85135135135101"/>
  </r>
  <r>
    <x v="12"/>
    <x v="4"/>
    <x v="97"/>
    <n v="448.57464006062099"/>
    <m/>
    <n v="409.21966072205299"/>
    <n v="517.423165137615"/>
    <n v="583.95525291828801"/>
  </r>
  <r>
    <x v="12"/>
    <x v="4"/>
    <x v="98"/>
    <n v="447.63439466158201"/>
    <n v="444.429441473559"/>
    <n v="437.88095797135497"/>
    <n v="466.03486310813503"/>
    <n v="347.53349573690599"/>
  </r>
  <r>
    <x v="12"/>
    <x v="4"/>
    <x v="99"/>
    <n v="499.106200527704"/>
    <n v="469.54124983759903"/>
    <n v="489.023739495798"/>
    <n v="504.10072254335302"/>
    <n v="707.41069626639796"/>
  </r>
  <r>
    <x v="12"/>
    <x v="4"/>
    <x v="89"/>
    <n v="491.80993554472599"/>
    <n v="422.78770362585402"/>
    <n v="438.61080074487899"/>
    <n v="535.57309789664998"/>
    <m/>
  </r>
  <r>
    <x v="12"/>
    <x v="4"/>
    <x v="100"/>
    <n v="439.666696596929"/>
    <n v="435.89099976252697"/>
    <n v="380.39046941678498"/>
    <n v="484.112037264035"/>
    <m/>
  </r>
  <r>
    <x v="12"/>
    <x v="2"/>
    <x v="38"/>
    <n v="521.48576931307502"/>
    <n v="497.38034039597102"/>
    <n v="513.08346556648701"/>
    <n v="549.272365196078"/>
    <m/>
  </r>
  <r>
    <x v="12"/>
    <x v="2"/>
    <x v="38"/>
    <n v="466.60487804878102"/>
    <n v="458.91074074074101"/>
    <n v="492.09667359667401"/>
    <n v="453.39981317141502"/>
    <m/>
  </r>
  <r>
    <x v="12"/>
    <x v="4"/>
    <x v="101"/>
    <n v="290.61091290661102"/>
    <n v="254.20347648261799"/>
    <n v="298.58495212038298"/>
    <m/>
    <m/>
  </r>
  <r>
    <x v="12"/>
    <x v="4"/>
    <x v="102"/>
    <n v="350.23819301848101"/>
    <n v="301.604621309371"/>
    <n v="382.64670658682599"/>
    <m/>
    <m/>
  </r>
  <r>
    <x v="12"/>
    <x v="5"/>
    <x v="104"/>
    <m/>
    <m/>
    <m/>
    <m/>
    <m/>
  </r>
  <r>
    <x v="12"/>
    <x v="5"/>
    <x v="105"/>
    <n v="485.57611241217802"/>
    <n v="477.59840232389303"/>
    <m/>
    <m/>
    <m/>
  </r>
  <r>
    <x v="12"/>
    <x v="5"/>
    <x v="106"/>
    <n v="482.25"/>
    <n v="497.59148936170197"/>
    <m/>
    <m/>
    <m/>
  </r>
  <r>
    <x v="12"/>
    <x v="5"/>
    <x v="107"/>
    <m/>
    <m/>
    <m/>
    <m/>
    <m/>
  </r>
  <r>
    <x v="12"/>
    <x v="5"/>
    <x v="108"/>
    <n v="436.49582309582303"/>
    <n v="436.23602177139998"/>
    <m/>
    <m/>
    <m/>
  </r>
  <r>
    <x v="12"/>
    <x v="5"/>
    <x v="109"/>
    <n v="441.51133333333303"/>
    <n v="438.86665513663098"/>
    <m/>
    <m/>
    <m/>
  </r>
  <r>
    <x v="12"/>
    <x v="5"/>
    <x v="110"/>
    <n v="478.30525606469001"/>
    <n v="478.30525606469001"/>
    <m/>
    <m/>
    <m/>
  </r>
  <r>
    <x v="12"/>
    <x v="5"/>
    <x v="112"/>
    <n v="478.334173387097"/>
    <n v="488.96566048186099"/>
    <m/>
    <m/>
    <m/>
  </r>
  <r>
    <x v="12"/>
    <x v="5"/>
    <x v="113"/>
    <n v="494.33213859020299"/>
    <n v="507.69974226804101"/>
    <m/>
    <m/>
    <m/>
  </r>
  <r>
    <x v="12"/>
    <x v="5"/>
    <x v="115"/>
    <m/>
    <m/>
    <m/>
    <m/>
    <m/>
  </r>
  <r>
    <x v="12"/>
    <x v="5"/>
    <x v="106"/>
    <m/>
    <m/>
    <m/>
    <m/>
    <m/>
  </r>
  <r>
    <x v="12"/>
    <x v="5"/>
    <x v="255"/>
    <m/>
    <m/>
    <m/>
    <m/>
    <m/>
  </r>
  <r>
    <x v="12"/>
    <x v="6"/>
    <x v="118"/>
    <n v="437.30403500243102"/>
    <n v="394.04800322710798"/>
    <n v="441.98087739032599"/>
    <n v="448.05586592178798"/>
    <n v="481.62303149606299"/>
  </r>
  <r>
    <x v="12"/>
    <x v="6"/>
    <x v="119"/>
    <n v="487.07249690387698"/>
    <n v="488.80574043261203"/>
    <n v="475.96222583265597"/>
    <n v="467.74285165995002"/>
    <m/>
  </r>
  <r>
    <x v="12"/>
    <x v="6"/>
    <x v="120"/>
    <n v="532.71044317308497"/>
    <n v="462.17092179521597"/>
    <n v="488.95740259740302"/>
    <n v="531.65946119307296"/>
    <n v="698.80695333943299"/>
  </r>
  <r>
    <x v="12"/>
    <x v="6"/>
    <x v="121"/>
    <n v="462.85682626160002"/>
    <n v="462.21338582677203"/>
    <n v="445.77511842433302"/>
    <n v="430.82724278544498"/>
    <n v="665.99363327673996"/>
  </r>
  <r>
    <x v="12"/>
    <x v="6"/>
    <x v="122"/>
    <n v="440.50316967060297"/>
    <n v="366.07255452386102"/>
    <n v="360.95013564138998"/>
    <n v="448.81579984239602"/>
    <n v="743.58997169429801"/>
  </r>
  <r>
    <x v="12"/>
    <x v="4"/>
    <x v="89"/>
    <m/>
    <m/>
    <m/>
    <m/>
    <m/>
  </r>
  <r>
    <x v="12"/>
    <x v="6"/>
    <x v="119"/>
    <n v="442.94867842667099"/>
    <n v="409.18712162905899"/>
    <n v="435.238071194143"/>
    <n v="453.245846153846"/>
    <m/>
  </r>
  <r>
    <x v="12"/>
    <x v="6"/>
    <x v="119"/>
    <n v="485.409308852766"/>
    <n v="475.084610259827"/>
    <n v="477.52880047505897"/>
    <n v="473.8"/>
    <n v="642.69322709163396"/>
  </r>
  <r>
    <x v="12"/>
    <x v="6"/>
    <x v="120"/>
    <n v="484.92546429859402"/>
    <n v="481.04330818664403"/>
    <n v="425.454323001631"/>
    <n v="496.28678485092701"/>
    <n v="620.43367697594499"/>
  </r>
  <r>
    <x v="12"/>
    <x v="6"/>
    <x v="121"/>
    <n v="459.49337793555401"/>
    <n v="430.98564814814802"/>
    <n v="415.04763795156799"/>
    <n v="465.01428571428602"/>
    <n v="691.27685185185203"/>
  </r>
  <r>
    <x v="12"/>
    <x v="6"/>
    <x v="121"/>
    <n v="499.29576405714801"/>
    <n v="517.96773555027698"/>
    <n v="477.99532054281701"/>
    <n v="453.60759595959598"/>
    <n v="750.56906571300897"/>
  </r>
  <r>
    <x v="12"/>
    <x v="6"/>
    <x v="123"/>
    <n v="442.93809701029602"/>
    <m/>
    <m/>
    <n v="427.518007117438"/>
    <n v="594.89830508474597"/>
  </r>
  <r>
    <x v="12"/>
    <x v="6"/>
    <x v="123"/>
    <m/>
    <m/>
    <m/>
    <m/>
    <m/>
  </r>
  <r>
    <x v="12"/>
    <x v="6"/>
    <x v="122"/>
    <n v="391.41204572598502"/>
    <n v="354.86557059961302"/>
    <n v="398.73531674788399"/>
    <n v="366.48104448742703"/>
    <n v="692.12649572649605"/>
  </r>
  <r>
    <x v="12"/>
    <x v="7"/>
    <x v="125"/>
    <n v="289.67758046614898"/>
    <n v="267.49080622347901"/>
    <n v="267.22540045766601"/>
    <m/>
    <m/>
  </r>
  <r>
    <x v="12"/>
    <x v="7"/>
    <x v="126"/>
    <n v="302.76007677543203"/>
    <m/>
    <m/>
    <m/>
    <m/>
  </r>
  <r>
    <x v="12"/>
    <x v="7"/>
    <x v="127"/>
    <m/>
    <m/>
    <m/>
    <m/>
    <m/>
  </r>
  <r>
    <x v="12"/>
    <x v="7"/>
    <x v="129"/>
    <m/>
    <m/>
    <m/>
    <m/>
    <m/>
  </r>
  <r>
    <x v="12"/>
    <x v="7"/>
    <x v="130"/>
    <m/>
    <m/>
    <m/>
    <m/>
    <m/>
  </r>
  <r>
    <x v="12"/>
    <x v="7"/>
    <x v="131"/>
    <n v="289.22056833558901"/>
    <m/>
    <n v="283.93921568627502"/>
    <m/>
    <m/>
  </r>
  <r>
    <x v="12"/>
    <x v="7"/>
    <x v="132"/>
    <m/>
    <m/>
    <m/>
    <m/>
    <m/>
  </r>
  <r>
    <x v="12"/>
    <x v="7"/>
    <x v="133"/>
    <n v="282.44545454545499"/>
    <m/>
    <n v="298.45990180032697"/>
    <m/>
    <m/>
  </r>
  <r>
    <x v="12"/>
    <x v="7"/>
    <x v="134"/>
    <m/>
    <m/>
    <m/>
    <m/>
    <m/>
  </r>
  <r>
    <x v="12"/>
    <x v="7"/>
    <x v="135"/>
    <m/>
    <m/>
    <m/>
    <m/>
    <m/>
  </r>
  <r>
    <x v="12"/>
    <x v="8"/>
    <x v="138"/>
    <n v="400.17399667290499"/>
    <n v="395.47906005925103"/>
    <n v="396.26134969325199"/>
    <n v="473.55871886121002"/>
    <m/>
  </r>
  <r>
    <x v="12"/>
    <x v="8"/>
    <x v="139"/>
    <m/>
    <m/>
    <m/>
    <m/>
    <m/>
  </r>
  <r>
    <x v="12"/>
    <x v="8"/>
    <x v="140"/>
    <m/>
    <m/>
    <m/>
    <m/>
    <m/>
  </r>
  <r>
    <x v="12"/>
    <x v="8"/>
    <x v="141"/>
    <n v="413.99303779482801"/>
    <n v="435.04388904147203"/>
    <n v="282.66247818499102"/>
    <m/>
    <m/>
  </r>
  <r>
    <x v="12"/>
    <x v="8"/>
    <x v="142"/>
    <n v="212.540139616056"/>
    <n v="248.12755716004801"/>
    <m/>
    <m/>
    <m/>
  </r>
  <r>
    <x v="12"/>
    <x v="8"/>
    <x v="143"/>
    <n v="413.435185900904"/>
    <n v="418.95099628181902"/>
    <n v="391.77084303679601"/>
    <m/>
    <m/>
  </r>
  <r>
    <x v="12"/>
    <x v="8"/>
    <x v="141"/>
    <n v="358.92277755018398"/>
    <n v="364.15485878410698"/>
    <n v="314.78899082568802"/>
    <m/>
    <m/>
  </r>
  <r>
    <x v="12"/>
    <x v="8"/>
    <x v="144"/>
    <n v="341.92584963954698"/>
    <n v="308.66879350348"/>
    <m/>
    <m/>
    <m/>
  </r>
  <r>
    <x v="12"/>
    <x v="8"/>
    <x v="144"/>
    <m/>
    <m/>
    <m/>
    <m/>
    <m/>
  </r>
  <r>
    <x v="12"/>
    <x v="8"/>
    <x v="146"/>
    <n v="356.855737704918"/>
    <m/>
    <n v="360.66272189349098"/>
    <m/>
    <m/>
  </r>
  <r>
    <x v="12"/>
    <x v="8"/>
    <x v="147"/>
    <n v="442.40836236933802"/>
    <n v="442.71687587168799"/>
    <m/>
    <m/>
    <m/>
  </r>
  <r>
    <x v="12"/>
    <x v="8"/>
    <x v="142"/>
    <n v="479.11519227452999"/>
    <n v="484.93946346629002"/>
    <m/>
    <m/>
    <m/>
  </r>
  <r>
    <x v="12"/>
    <x v="8"/>
    <x v="142"/>
    <n v="425.765365192758"/>
    <n v="428.93249156144498"/>
    <m/>
    <m/>
    <m/>
  </r>
  <r>
    <x v="12"/>
    <x v="8"/>
    <x v="149"/>
    <n v="310.630715123095"/>
    <n v="293.34067796610202"/>
    <m/>
    <m/>
    <m/>
  </r>
  <r>
    <x v="12"/>
    <x v="8"/>
    <x v="150"/>
    <n v="409.01207142009702"/>
    <n v="427.795044299842"/>
    <n v="326.86024791985102"/>
    <n v="370.56047700170399"/>
    <m/>
  </r>
  <r>
    <x v="12"/>
    <x v="8"/>
    <x v="151"/>
    <n v="361.18193999851098"/>
    <n v="367.15552931916602"/>
    <n v="256.931318681319"/>
    <m/>
    <m/>
  </r>
  <r>
    <x v="12"/>
    <x v="8"/>
    <x v="138"/>
    <n v="338.58508550602699"/>
    <n v="343.88034188034197"/>
    <n v="314.459501557632"/>
    <m/>
    <m/>
  </r>
  <r>
    <x v="12"/>
    <x v="8"/>
    <x v="152"/>
    <n v="423.765167975932"/>
    <n v="413.56369359916101"/>
    <n v="465.08333333333297"/>
    <m/>
    <m/>
  </r>
  <r>
    <x v="12"/>
    <x v="8"/>
    <x v="153"/>
    <n v="351.16863309352499"/>
    <n v="337.96432637571201"/>
    <n v="397.52280025690402"/>
    <m/>
    <m/>
  </r>
  <r>
    <x v="12"/>
    <x v="7"/>
    <x v="154"/>
    <n v="283.13749999999999"/>
    <m/>
    <m/>
    <m/>
    <m/>
  </r>
  <r>
    <x v="12"/>
    <x v="7"/>
    <x v="155"/>
    <m/>
    <m/>
    <m/>
    <m/>
    <m/>
  </r>
  <r>
    <x v="12"/>
    <x v="7"/>
    <x v="156"/>
    <n v="208.81207770270299"/>
    <n v="160.665149544863"/>
    <n v="298.028915662651"/>
    <m/>
    <m/>
  </r>
  <r>
    <x v="12"/>
    <x v="7"/>
    <x v="157"/>
    <m/>
    <m/>
    <m/>
    <m/>
    <m/>
  </r>
  <r>
    <x v="12"/>
    <x v="7"/>
    <x v="154"/>
    <m/>
    <m/>
    <m/>
    <m/>
    <m/>
  </r>
  <r>
    <x v="12"/>
    <x v="7"/>
    <x v="154"/>
    <m/>
    <m/>
    <m/>
    <m/>
    <m/>
  </r>
  <r>
    <x v="12"/>
    <x v="7"/>
    <x v="155"/>
    <m/>
    <m/>
    <m/>
    <m/>
    <m/>
  </r>
  <r>
    <x v="12"/>
    <x v="7"/>
    <x v="158"/>
    <m/>
    <m/>
    <m/>
    <m/>
    <m/>
  </r>
  <r>
    <x v="12"/>
    <x v="8"/>
    <x v="160"/>
    <n v="396.69069172740097"/>
    <n v="401.48522935528899"/>
    <n v="356.87607244995201"/>
    <n v="191.88616071428601"/>
    <m/>
  </r>
  <r>
    <x v="12"/>
    <x v="8"/>
    <x v="161"/>
    <n v="297.90538573508002"/>
    <n v="297.72369103162299"/>
    <m/>
    <m/>
    <m/>
  </r>
  <r>
    <x v="12"/>
    <x v="8"/>
    <x v="162"/>
    <n v="267.716770186335"/>
    <n v="273.492385786802"/>
    <m/>
    <m/>
    <m/>
  </r>
  <r>
    <x v="12"/>
    <x v="8"/>
    <x v="163"/>
    <n v="386.15757211002602"/>
    <n v="387.161134328358"/>
    <n v="379.86657195934902"/>
    <n v="398.793275783735"/>
    <m/>
  </r>
  <r>
    <x v="12"/>
    <x v="8"/>
    <x v="164"/>
    <n v="384.29918076391101"/>
    <n v="389.72208844133098"/>
    <m/>
    <m/>
    <m/>
  </r>
  <r>
    <x v="12"/>
    <x v="8"/>
    <x v="143"/>
    <n v="375.607538802661"/>
    <m/>
    <n v="372.48772504091698"/>
    <m/>
    <m/>
  </r>
  <r>
    <x v="12"/>
    <x v="8"/>
    <x v="165"/>
    <n v="402.63163386757498"/>
    <n v="409.809337976655"/>
    <n v="295.535310734463"/>
    <n v="323.94329896907198"/>
    <m/>
  </r>
  <r>
    <x v="12"/>
    <x v="8"/>
    <x v="166"/>
    <n v="433.04707104611202"/>
    <n v="433.96763002465701"/>
    <n v="458.67362225789202"/>
    <n v="333.295310519645"/>
    <m/>
  </r>
  <r>
    <x v="12"/>
    <x v="8"/>
    <x v="160"/>
    <m/>
    <m/>
    <m/>
    <m/>
    <m/>
  </r>
  <r>
    <x v="12"/>
    <x v="8"/>
    <x v="161"/>
    <n v="309.95279037048601"/>
    <n v="310.44146264909"/>
    <m/>
    <m/>
    <m/>
  </r>
  <r>
    <x v="12"/>
    <x v="8"/>
    <x v="167"/>
    <n v="262.93463858400099"/>
    <n v="267.61043571812797"/>
    <n v="209.803178484108"/>
    <m/>
    <m/>
  </r>
  <r>
    <x v="12"/>
    <x v="8"/>
    <x v="168"/>
    <n v="249.190826588178"/>
    <n v="248.03470943991601"/>
    <m/>
    <m/>
    <m/>
  </r>
  <r>
    <x v="12"/>
    <x v="8"/>
    <x v="169"/>
    <n v="256.98803497468901"/>
    <n v="263.89280397022299"/>
    <m/>
    <m/>
    <m/>
  </r>
  <r>
    <x v="12"/>
    <x v="8"/>
    <x v="170"/>
    <n v="333.35811959997301"/>
    <n v="333.62051968171301"/>
    <m/>
    <m/>
    <m/>
  </r>
  <r>
    <x v="12"/>
    <x v="8"/>
    <x v="161"/>
    <m/>
    <m/>
    <m/>
    <m/>
    <m/>
  </r>
  <r>
    <x v="12"/>
    <x v="8"/>
    <x v="171"/>
    <n v="277.82963988919698"/>
    <n v="277.82963988919698"/>
    <m/>
    <m/>
    <m/>
  </r>
  <r>
    <x v="12"/>
    <x v="8"/>
    <x v="172"/>
    <m/>
    <m/>
    <m/>
    <m/>
    <m/>
  </r>
  <r>
    <x v="12"/>
    <x v="8"/>
    <x v="172"/>
    <n v="272.27773695811902"/>
    <n v="269.21875"/>
    <m/>
    <m/>
    <m/>
  </r>
  <r>
    <x v="12"/>
    <x v="8"/>
    <x v="173"/>
    <m/>
    <m/>
    <m/>
    <m/>
    <m/>
  </r>
  <r>
    <x v="12"/>
    <x v="8"/>
    <x v="174"/>
    <n v="407.11511218245897"/>
    <n v="415.31241212310601"/>
    <n v="236.473048327138"/>
    <m/>
    <m/>
  </r>
  <r>
    <x v="12"/>
    <x v="9"/>
    <x v="175"/>
    <m/>
    <m/>
    <m/>
    <m/>
    <m/>
  </r>
  <r>
    <x v="12"/>
    <x v="9"/>
    <x v="176"/>
    <m/>
    <m/>
    <m/>
    <m/>
    <m/>
  </r>
  <r>
    <x v="12"/>
    <x v="9"/>
    <x v="177"/>
    <m/>
    <m/>
    <m/>
    <m/>
    <m/>
  </r>
  <r>
    <x v="12"/>
    <x v="9"/>
    <x v="178"/>
    <m/>
    <m/>
    <m/>
    <m/>
    <m/>
  </r>
  <r>
    <x v="12"/>
    <x v="9"/>
    <x v="219"/>
    <m/>
    <m/>
    <m/>
    <m/>
    <m/>
  </r>
  <r>
    <x v="12"/>
    <x v="9"/>
    <x v="179"/>
    <m/>
    <m/>
    <m/>
    <m/>
    <m/>
  </r>
  <r>
    <x v="12"/>
    <x v="9"/>
    <x v="180"/>
    <n v="407.08803611738102"/>
    <n v="402.59898154042003"/>
    <m/>
    <m/>
    <m/>
  </r>
  <r>
    <x v="12"/>
    <x v="9"/>
    <x v="175"/>
    <m/>
    <m/>
    <m/>
    <m/>
    <m/>
  </r>
  <r>
    <x v="12"/>
    <x v="9"/>
    <x v="175"/>
    <m/>
    <m/>
    <m/>
    <m/>
    <m/>
  </r>
  <r>
    <x v="12"/>
    <x v="9"/>
    <x v="181"/>
    <n v="310.15444617784698"/>
    <n v="310.15444617784698"/>
    <m/>
    <m/>
    <m/>
  </r>
  <r>
    <x v="12"/>
    <x v="9"/>
    <x v="182"/>
    <n v="194.858038513211"/>
    <n v="159.18737270875801"/>
    <n v="267.88639551192102"/>
    <m/>
    <m/>
  </r>
  <r>
    <x v="12"/>
    <x v="9"/>
    <x v="182"/>
    <m/>
    <m/>
    <m/>
    <m/>
    <m/>
  </r>
  <r>
    <x v="12"/>
    <x v="9"/>
    <x v="184"/>
    <m/>
    <m/>
    <m/>
    <m/>
    <m/>
  </r>
  <r>
    <x v="12"/>
    <x v="9"/>
    <x v="185"/>
    <m/>
    <m/>
    <m/>
    <m/>
    <m/>
  </r>
  <r>
    <x v="12"/>
    <x v="9"/>
    <x v="186"/>
    <n v="317.22331606217602"/>
    <n v="317.22331606217602"/>
    <m/>
    <m/>
    <m/>
  </r>
  <r>
    <x v="12"/>
    <x v="9"/>
    <x v="187"/>
    <n v="411.596790783789"/>
    <n v="408.57740950719602"/>
    <m/>
    <m/>
    <m/>
  </r>
  <r>
    <x v="12"/>
    <x v="8"/>
    <x v="188"/>
    <m/>
    <m/>
    <m/>
    <m/>
    <m/>
  </r>
  <r>
    <x v="12"/>
    <x v="8"/>
    <x v="139"/>
    <m/>
    <m/>
    <m/>
    <m/>
    <m/>
  </r>
  <r>
    <x v="12"/>
    <x v="9"/>
    <x v="238"/>
    <m/>
    <m/>
    <m/>
    <m/>
    <m/>
  </r>
  <r>
    <x v="12"/>
    <x v="10"/>
    <x v="189"/>
    <n v="390.84964483030802"/>
    <n v="264.83220568335599"/>
    <n v="274.68394437421"/>
    <n v="575.126494023904"/>
    <m/>
  </r>
  <r>
    <x v="12"/>
    <x v="11"/>
    <x v="190"/>
    <m/>
    <m/>
    <m/>
    <m/>
    <m/>
  </r>
  <r>
    <x v="12"/>
    <x v="11"/>
    <x v="251"/>
    <m/>
    <m/>
    <m/>
    <m/>
    <m/>
  </r>
  <r>
    <x v="12"/>
    <x v="12"/>
    <x v="194"/>
    <m/>
    <m/>
    <m/>
    <m/>
    <m/>
  </r>
  <r>
    <x v="12"/>
    <x v="12"/>
    <x v="195"/>
    <n v="311.77026074700501"/>
    <n v="320.240477968633"/>
    <m/>
    <m/>
    <m/>
  </r>
  <r>
    <x v="12"/>
    <x v="12"/>
    <x v="197"/>
    <m/>
    <m/>
    <m/>
    <m/>
    <m/>
  </r>
  <r>
    <x v="12"/>
    <x v="12"/>
    <x v="198"/>
    <m/>
    <m/>
    <m/>
    <m/>
    <m/>
  </r>
  <r>
    <x v="12"/>
    <x v="12"/>
    <x v="199"/>
    <m/>
    <m/>
    <m/>
    <m/>
    <m/>
  </r>
  <r>
    <x v="12"/>
    <x v="12"/>
    <x v="224"/>
    <m/>
    <m/>
    <m/>
    <m/>
    <m/>
  </r>
  <r>
    <x v="12"/>
    <x v="11"/>
    <x v="206"/>
    <m/>
    <m/>
    <m/>
    <m/>
    <m/>
  </r>
  <r>
    <x v="12"/>
    <x v="13"/>
    <x v="252"/>
    <m/>
    <m/>
    <m/>
    <m/>
    <m/>
  </r>
  <r>
    <x v="12"/>
    <x v="14"/>
    <x v="233"/>
    <m/>
    <m/>
    <m/>
    <m/>
    <m/>
  </r>
  <r>
    <x v="13"/>
    <x v="0"/>
    <x v="0"/>
    <n v="398.69334013453602"/>
    <n v="425.17673992674003"/>
    <n v="353.02528224837903"/>
    <n v="453.914439756212"/>
    <n v="570.04903677758296"/>
  </r>
  <r>
    <x v="13"/>
    <x v="0"/>
    <x v="1"/>
    <n v="550.49028400597899"/>
    <n v="517.95730972709703"/>
    <n v="449.263947210558"/>
    <n v="598.01577437858498"/>
    <n v="640.51886353050804"/>
  </r>
  <r>
    <x v="13"/>
    <x v="0"/>
    <x v="2"/>
    <n v="551.84785701258397"/>
    <n v="532.71528490606602"/>
    <n v="574.89771066731601"/>
    <n v="566.70260109423202"/>
    <n v="614.39025771736101"/>
  </r>
  <r>
    <x v="13"/>
    <x v="0"/>
    <x v="3"/>
    <n v="520.57035833201201"/>
    <n v="516.89459639759798"/>
    <n v="467.92812281926001"/>
    <n v="485.67588797814199"/>
    <n v="701.17681159420295"/>
  </r>
  <r>
    <x v="13"/>
    <x v="0"/>
    <x v="4"/>
    <n v="608.38145045514102"/>
    <n v="588.87665670294996"/>
    <n v="574.05838424983006"/>
    <n v="638.80292519111003"/>
    <n v="652.81345826235099"/>
  </r>
  <r>
    <x v="13"/>
    <x v="0"/>
    <x v="5"/>
    <n v="347.20982952484599"/>
    <n v="311.684803605924"/>
    <n v="336.25524475524497"/>
    <n v="493.737550471063"/>
    <n v="542.59471365638797"/>
  </r>
  <r>
    <x v="13"/>
    <x v="0"/>
    <x v="6"/>
    <n v="447.99631414800098"/>
    <n v="462.67709739916597"/>
    <n v="419.82173932053701"/>
    <n v="488.04604882563899"/>
    <n v="505.96630565583598"/>
  </r>
  <r>
    <x v="13"/>
    <x v="0"/>
    <x v="7"/>
    <n v="387.24430276138401"/>
    <n v="380.658721704394"/>
    <n v="365.38335857176997"/>
    <n v="504.57128257536999"/>
    <n v="465.75813177648001"/>
  </r>
  <r>
    <x v="13"/>
    <x v="0"/>
    <x v="8"/>
    <n v="470.91419454984498"/>
    <n v="495.30883830509703"/>
    <n v="388.819232790331"/>
    <n v="500.28953084274502"/>
    <n v="536.30020013342198"/>
  </r>
  <r>
    <x v="13"/>
    <x v="0"/>
    <x v="9"/>
    <n v="451.28616446578599"/>
    <n v="475.685422433432"/>
    <n v="425.77817077390301"/>
    <n v="400.16603475513398"/>
    <m/>
  </r>
  <r>
    <x v="13"/>
    <x v="0"/>
    <x v="10"/>
    <n v="430.70403801810897"/>
    <n v="449.843204577969"/>
    <n v="403.28572596468302"/>
    <n v="402.75169491525401"/>
    <m/>
  </r>
  <r>
    <x v="13"/>
    <x v="0"/>
    <x v="11"/>
    <n v="400.61588302250198"/>
    <n v="390.91858691968798"/>
    <n v="399.482862039417"/>
    <n v="477.54596100278599"/>
    <m/>
  </r>
  <r>
    <x v="13"/>
    <x v="0"/>
    <x v="12"/>
    <n v="391.49203012786802"/>
    <n v="376.38705854467901"/>
    <n v="336.04282115869"/>
    <m/>
    <m/>
  </r>
  <r>
    <x v="13"/>
    <x v="0"/>
    <x v="13"/>
    <n v="396.97994336951399"/>
    <n v="411.32930209120701"/>
    <m/>
    <m/>
    <m/>
  </r>
  <r>
    <x v="13"/>
    <x v="0"/>
    <x v="14"/>
    <n v="388.183836281651"/>
    <n v="388.183836281651"/>
    <m/>
    <m/>
    <m/>
  </r>
  <r>
    <x v="13"/>
    <x v="0"/>
    <x v="15"/>
    <m/>
    <m/>
    <m/>
    <m/>
    <m/>
  </r>
  <r>
    <x v="13"/>
    <x v="0"/>
    <x v="16"/>
    <m/>
    <m/>
    <m/>
    <m/>
    <m/>
  </r>
  <r>
    <x v="13"/>
    <x v="0"/>
    <x v="17"/>
    <n v="349.84381778741903"/>
    <n v="349.84381778741903"/>
    <m/>
    <m/>
    <m/>
  </r>
  <r>
    <x v="13"/>
    <x v="1"/>
    <x v="18"/>
    <n v="348.50187969924798"/>
    <m/>
    <m/>
    <m/>
    <m/>
  </r>
  <r>
    <x v="13"/>
    <x v="1"/>
    <x v="19"/>
    <n v="419.126909954013"/>
    <n v="365.990081931867"/>
    <n v="311.28953229398701"/>
    <n v="464.39261744966399"/>
    <n v="761.47417840375601"/>
  </r>
  <r>
    <x v="13"/>
    <x v="1"/>
    <x v="20"/>
    <n v="455.14647730437201"/>
    <n v="465.85172798216303"/>
    <n v="447.07474402730401"/>
    <n v="442.16127519924999"/>
    <m/>
  </r>
  <r>
    <x v="13"/>
    <x v="1"/>
    <x v="21"/>
    <n v="321.79365079365101"/>
    <m/>
    <n v="332.89449112978502"/>
    <n v="332.95525114155299"/>
    <m/>
  </r>
  <r>
    <x v="13"/>
    <x v="1"/>
    <x v="22"/>
    <n v="368.81871775976401"/>
    <m/>
    <m/>
    <n v="368.84022038567502"/>
    <m/>
  </r>
  <r>
    <x v="13"/>
    <x v="1"/>
    <x v="23"/>
    <m/>
    <m/>
    <m/>
    <m/>
    <m/>
  </r>
  <r>
    <x v="13"/>
    <x v="1"/>
    <x v="24"/>
    <m/>
    <m/>
    <m/>
    <m/>
    <m/>
  </r>
  <r>
    <x v="13"/>
    <x v="1"/>
    <x v="25"/>
    <n v="462.59205814198401"/>
    <n v="402.97517599110802"/>
    <n v="461.02601941747599"/>
    <n v="487.81038432170999"/>
    <m/>
  </r>
  <r>
    <x v="13"/>
    <x v="1"/>
    <x v="26"/>
    <n v="529.88300814257195"/>
    <n v="494.77569419401402"/>
    <n v="469.59205208801097"/>
    <n v="559.51946394384197"/>
    <n v="737.74311926605503"/>
  </r>
  <r>
    <x v="13"/>
    <x v="1"/>
    <x v="26"/>
    <n v="401.50297758971902"/>
    <n v="357.72629582806599"/>
    <n v="386.84334935897402"/>
    <n v="433.6015625"/>
    <n v="505.01565995525698"/>
  </r>
  <r>
    <x v="13"/>
    <x v="1"/>
    <x v="28"/>
    <m/>
    <m/>
    <m/>
    <m/>
    <m/>
  </r>
  <r>
    <x v="13"/>
    <x v="1"/>
    <x v="29"/>
    <m/>
    <m/>
    <m/>
    <m/>
    <m/>
  </r>
  <r>
    <x v="13"/>
    <x v="1"/>
    <x v="30"/>
    <n v="421.52561669829203"/>
    <m/>
    <m/>
    <m/>
    <m/>
  </r>
  <r>
    <x v="13"/>
    <x v="2"/>
    <x v="32"/>
    <n v="574.73977877345305"/>
    <n v="515.04740117130302"/>
    <n v="459.23037820252102"/>
    <n v="622.99723538704598"/>
    <n v="628.54976619906495"/>
  </r>
  <r>
    <x v="13"/>
    <x v="2"/>
    <x v="33"/>
    <n v="601.47247442455205"/>
    <n v="521.25594808940195"/>
    <n v="576.64662849872798"/>
    <n v="649.34453992347699"/>
    <m/>
  </r>
  <r>
    <x v="13"/>
    <x v="2"/>
    <x v="34"/>
    <n v="862.57352744310595"/>
    <n v="946.74849624060198"/>
    <n v="713.77342635167304"/>
    <n v="890.65906638854904"/>
    <n v="789.37396449704102"/>
  </r>
  <r>
    <x v="13"/>
    <x v="2"/>
    <x v="35"/>
    <n v="561.96667613367401"/>
    <n v="500.98328445747802"/>
    <n v="499.69337979094098"/>
    <n v="610.20261018399697"/>
    <m/>
  </r>
  <r>
    <x v="13"/>
    <x v="2"/>
    <x v="36"/>
    <n v="316.70266953053101"/>
    <m/>
    <n v="284.45865633074902"/>
    <n v="362.35044105854098"/>
    <m/>
  </r>
  <r>
    <x v="13"/>
    <x v="2"/>
    <x v="33"/>
    <m/>
    <m/>
    <m/>
    <m/>
    <m/>
  </r>
  <r>
    <x v="13"/>
    <x v="2"/>
    <x v="37"/>
    <n v="458.16931724705199"/>
    <n v="406.79102844638902"/>
    <n v="377.87648054145501"/>
    <n v="522.149471974005"/>
    <m/>
  </r>
  <r>
    <x v="13"/>
    <x v="2"/>
    <x v="38"/>
    <n v="422.010559662091"/>
    <m/>
    <n v="427.71020856202"/>
    <n v="538.41873804971306"/>
    <m/>
  </r>
  <r>
    <x v="13"/>
    <x v="2"/>
    <x v="39"/>
    <n v="482.70311954596599"/>
    <n v="402.26729172247502"/>
    <n v="446.84795648448301"/>
    <n v="551.34014903344303"/>
    <n v="619.70634530250902"/>
  </r>
  <r>
    <x v="13"/>
    <x v="2"/>
    <x v="40"/>
    <n v="568.30721369839796"/>
    <n v="506.00566899664301"/>
    <n v="515.12823523405996"/>
    <n v="653.908319374651"/>
    <n v="761.422671088333"/>
  </r>
  <r>
    <x v="13"/>
    <x v="2"/>
    <x v="40"/>
    <n v="531.37255433309804"/>
    <n v="449.74247626742101"/>
    <n v="516.88455493641902"/>
    <n v="608.35461338531502"/>
    <m/>
  </r>
  <r>
    <x v="13"/>
    <x v="2"/>
    <x v="41"/>
    <n v="470.62193877550999"/>
    <m/>
    <n v="492.25690607734799"/>
    <n v="539.35409457900801"/>
    <m/>
  </r>
  <r>
    <x v="13"/>
    <x v="2"/>
    <x v="42"/>
    <n v="499.84807922516097"/>
    <n v="403.13748458692999"/>
    <n v="452.97287609033299"/>
    <n v="604.70322006232402"/>
    <m/>
  </r>
  <r>
    <x v="13"/>
    <x v="2"/>
    <x v="43"/>
    <n v="436.46956184567699"/>
    <n v="398.47215686274501"/>
    <n v="417.79781420764999"/>
    <m/>
    <m/>
  </r>
  <r>
    <x v="13"/>
    <x v="2"/>
    <x v="40"/>
    <n v="536.34098506797397"/>
    <n v="477.24168435951901"/>
    <n v="502.00705946239498"/>
    <n v="558.30312551678503"/>
    <n v="713.86740331491706"/>
  </r>
  <r>
    <x v="13"/>
    <x v="2"/>
    <x v="44"/>
    <n v="434.39340314136098"/>
    <n v="299.72877846790902"/>
    <n v="403.52282900626699"/>
    <n v="555.11322033898296"/>
    <m/>
  </r>
  <r>
    <x v="13"/>
    <x v="2"/>
    <x v="45"/>
    <n v="505.62771653543302"/>
    <n v="356.95937500000002"/>
    <n v="490.04485255165099"/>
    <n v="573.86064672239297"/>
    <m/>
  </r>
  <r>
    <x v="13"/>
    <x v="2"/>
    <x v="46"/>
    <n v="523.73205693083696"/>
    <n v="418.87392665474101"/>
    <n v="508.14883522120101"/>
    <n v="651.571525388385"/>
    <n v="587.04336043360399"/>
  </r>
  <r>
    <x v="13"/>
    <x v="2"/>
    <x v="47"/>
    <n v="534.06935877523802"/>
    <n v="482.73208512931001"/>
    <n v="509.268352588011"/>
    <n v="614.82296426479195"/>
    <n v="689.38775510204096"/>
  </r>
  <r>
    <x v="13"/>
    <x v="2"/>
    <x v="48"/>
    <n v="408.01751283994298"/>
    <n v="371.80422604422603"/>
    <n v="416.59311224489801"/>
    <n v="444.32555150995898"/>
    <n v="482.68770226537202"/>
  </r>
  <r>
    <x v="13"/>
    <x v="2"/>
    <x v="49"/>
    <n v="433.26711765821602"/>
    <n v="378.06404612159298"/>
    <n v="419.08058758923698"/>
    <n v="529.11838604788602"/>
    <n v="544.81578947368405"/>
  </r>
  <r>
    <x v="13"/>
    <x v="2"/>
    <x v="50"/>
    <n v="411.26183282980901"/>
    <n v="426.80487804877998"/>
    <m/>
    <m/>
    <m/>
  </r>
  <r>
    <x v="13"/>
    <x v="3"/>
    <x v="51"/>
    <n v="542.93842622512398"/>
    <n v="462.08025343189001"/>
    <n v="462.12962962963002"/>
    <n v="616.36493878614203"/>
    <n v="663.84191399151996"/>
  </r>
  <r>
    <x v="13"/>
    <x v="3"/>
    <x v="53"/>
    <n v="412.28458737864099"/>
    <m/>
    <m/>
    <n v="287.80428954423598"/>
    <n v="609.00191204588896"/>
  </r>
  <r>
    <x v="13"/>
    <x v="3"/>
    <x v="54"/>
    <n v="556.30966208052405"/>
    <n v="479.92528682025898"/>
    <n v="486.76374760994298"/>
    <n v="624.71354630003998"/>
    <n v="569.43794835007202"/>
  </r>
  <r>
    <x v="13"/>
    <x v="3"/>
    <x v="52"/>
    <n v="578.16767054484103"/>
    <n v="473.37622104381802"/>
    <n v="518.95855891327903"/>
    <n v="654.89132864899398"/>
    <n v="705.16223776223796"/>
  </r>
  <r>
    <x v="13"/>
    <x v="3"/>
    <x v="55"/>
    <m/>
    <m/>
    <m/>
    <m/>
    <m/>
  </r>
  <r>
    <x v="13"/>
    <x v="3"/>
    <x v="56"/>
    <n v="394.313116265872"/>
    <n v="372.18395904436898"/>
    <n v="383.83109726880701"/>
    <n v="406.93481254781898"/>
    <m/>
  </r>
  <r>
    <x v="13"/>
    <x v="3"/>
    <x v="57"/>
    <n v="500.73642722721303"/>
    <n v="446.000806126562"/>
    <n v="444.79902115566802"/>
    <n v="539.26019206377998"/>
    <m/>
  </r>
  <r>
    <x v="13"/>
    <x v="2"/>
    <x v="39"/>
    <n v="291.60826873385003"/>
    <m/>
    <n v="285.49747729566099"/>
    <m/>
    <m/>
  </r>
  <r>
    <x v="13"/>
    <x v="3"/>
    <x v="58"/>
    <n v="569.01977758254895"/>
    <n v="510.29650422935902"/>
    <n v="546.89277292273596"/>
    <n v="611.33021455073401"/>
    <n v="488.45900383141799"/>
  </r>
  <r>
    <x v="13"/>
    <x v="3"/>
    <x v="58"/>
    <n v="535.56061306223"/>
    <n v="428.62045959970402"/>
    <n v="515.27750979800999"/>
    <n v="602.67165188636704"/>
    <n v="248.579113924051"/>
  </r>
  <r>
    <x v="13"/>
    <x v="3"/>
    <x v="58"/>
    <n v="645.40021221627603"/>
    <n v="617.46018376722805"/>
    <n v="517.40892512336404"/>
    <n v="703.52888072221799"/>
    <n v="608.22758620689694"/>
  </r>
  <r>
    <x v="13"/>
    <x v="3"/>
    <x v="58"/>
    <n v="576.47298300237105"/>
    <n v="543.69506582468205"/>
    <n v="541.11856677524395"/>
    <n v="605.34656648729106"/>
    <n v="572.29212362911301"/>
  </r>
  <r>
    <x v="13"/>
    <x v="3"/>
    <x v="59"/>
    <n v="632.19826452800396"/>
    <n v="580.707537429014"/>
    <n v="524.36584905660402"/>
    <n v="702.26850870552596"/>
    <m/>
  </r>
  <r>
    <x v="13"/>
    <x v="3"/>
    <x v="60"/>
    <n v="596.27955649822104"/>
    <n v="500.21285091221802"/>
    <n v="581.47347904775199"/>
    <n v="630.30698460382996"/>
    <n v="671.527636689573"/>
  </r>
  <r>
    <x v="13"/>
    <x v="3"/>
    <x v="61"/>
    <n v="591.13720042967702"/>
    <n v="487.85288697788701"/>
    <n v="462.82055951001502"/>
    <n v="684.60120305641396"/>
    <n v="730.23809523809496"/>
  </r>
  <r>
    <x v="13"/>
    <x v="3"/>
    <x v="53"/>
    <n v="567.41345597593397"/>
    <n v="564.70936423426201"/>
    <n v="424.88191577208897"/>
    <n v="513.88140188792897"/>
    <n v="811.70622435020505"/>
  </r>
  <r>
    <x v="13"/>
    <x v="3"/>
    <x v="62"/>
    <n v="505.03922387606298"/>
    <n v="404.04840590979802"/>
    <n v="490.46235782632198"/>
    <n v="541.42784651744796"/>
    <n v="565.61641673243901"/>
  </r>
  <r>
    <x v="13"/>
    <x v="3"/>
    <x v="58"/>
    <n v="447.32774778665498"/>
    <n v="326.452233175125"/>
    <n v="469.06190871369301"/>
    <n v="544.73891904115806"/>
    <m/>
  </r>
  <r>
    <x v="13"/>
    <x v="0"/>
    <x v="63"/>
    <n v="448.95753313497403"/>
    <n v="442.61004784688998"/>
    <m/>
    <n v="498.04978662873401"/>
    <m/>
  </r>
  <r>
    <x v="13"/>
    <x v="0"/>
    <x v="64"/>
    <n v="380.39150049625601"/>
    <n v="390.92356612884203"/>
    <n v="482.80952380952402"/>
    <n v="183.95640802092399"/>
    <m/>
  </r>
  <r>
    <x v="13"/>
    <x v="0"/>
    <x v="65"/>
    <m/>
    <m/>
    <m/>
    <m/>
    <m/>
  </r>
  <r>
    <x v="13"/>
    <x v="0"/>
    <x v="67"/>
    <n v="466.04844606947"/>
    <n v="468.46889507892303"/>
    <m/>
    <m/>
    <m/>
  </r>
  <r>
    <x v="13"/>
    <x v="0"/>
    <x v="68"/>
    <m/>
    <m/>
    <m/>
    <m/>
    <m/>
  </r>
  <r>
    <x v="13"/>
    <x v="0"/>
    <x v="69"/>
    <m/>
    <m/>
    <m/>
    <m/>
    <m/>
  </r>
  <r>
    <x v="13"/>
    <x v="0"/>
    <x v="70"/>
    <n v="472.33630172865401"/>
    <n v="468.72904707233101"/>
    <m/>
    <m/>
    <m/>
  </r>
  <r>
    <x v="13"/>
    <x v="0"/>
    <x v="71"/>
    <n v="517.66840882694498"/>
    <n v="517.52058394160599"/>
    <m/>
    <m/>
    <m/>
  </r>
  <r>
    <x v="13"/>
    <x v="0"/>
    <x v="72"/>
    <n v="461.23354123354102"/>
    <n v="454.39033775117599"/>
    <m/>
    <m/>
    <m/>
  </r>
  <r>
    <x v="13"/>
    <x v="0"/>
    <x v="73"/>
    <n v="417.804347826087"/>
    <n v="435.22119815668202"/>
    <m/>
    <m/>
    <m/>
  </r>
  <r>
    <x v="13"/>
    <x v="0"/>
    <x v="74"/>
    <m/>
    <m/>
    <m/>
    <m/>
    <m/>
  </r>
  <r>
    <x v="13"/>
    <x v="0"/>
    <x v="75"/>
    <n v="429.55024711696899"/>
    <n v="425.90974493132802"/>
    <m/>
    <m/>
    <m/>
  </r>
  <r>
    <x v="13"/>
    <x v="0"/>
    <x v="76"/>
    <n v="526.04654413306298"/>
    <n v="521.06452227327895"/>
    <n v="492.24803331790798"/>
    <n v="545.822100933397"/>
    <m/>
  </r>
  <r>
    <x v="13"/>
    <x v="0"/>
    <x v="77"/>
    <n v="427.47205860698"/>
    <n v="429.38612509599801"/>
    <n v="424.26530612244898"/>
    <n v="402.70852309694197"/>
    <m/>
  </r>
  <r>
    <x v="13"/>
    <x v="2"/>
    <x v="78"/>
    <n v="489.545194003527"/>
    <n v="401.387361312108"/>
    <n v="548.24367622259695"/>
    <n v="578.13938919342195"/>
    <m/>
  </r>
  <r>
    <x v="13"/>
    <x v="2"/>
    <x v="79"/>
    <n v="453.96654193264402"/>
    <n v="429.43436311346102"/>
    <n v="428.11823899371097"/>
    <n v="573.87848383500602"/>
    <m/>
  </r>
  <r>
    <x v="13"/>
    <x v="0"/>
    <x v="80"/>
    <n v="521.66227493657004"/>
    <n v="490.69963711767798"/>
    <n v="491.69710082215499"/>
    <n v="581.353532182104"/>
    <n v="583.42774566473997"/>
  </r>
  <r>
    <x v="13"/>
    <x v="0"/>
    <x v="81"/>
    <n v="398.21878579610501"/>
    <n v="335.89434219495598"/>
    <n v="406.46655656482199"/>
    <n v="529.42807017543896"/>
    <m/>
  </r>
  <r>
    <x v="13"/>
    <x v="0"/>
    <x v="82"/>
    <n v="364.94449885732899"/>
    <n v="361.39974937343402"/>
    <n v="370.62844243792301"/>
    <m/>
    <m/>
  </r>
  <r>
    <x v="13"/>
    <x v="0"/>
    <x v="83"/>
    <n v="253.93344709897599"/>
    <m/>
    <m/>
    <m/>
    <m/>
  </r>
  <r>
    <x v="13"/>
    <x v="0"/>
    <x v="84"/>
    <m/>
    <m/>
    <m/>
    <m/>
    <m/>
  </r>
  <r>
    <x v="13"/>
    <x v="0"/>
    <x v="85"/>
    <m/>
    <m/>
    <m/>
    <m/>
    <m/>
  </r>
  <r>
    <x v="13"/>
    <x v="0"/>
    <x v="86"/>
    <m/>
    <m/>
    <m/>
    <m/>
    <m/>
  </r>
  <r>
    <x v="13"/>
    <x v="0"/>
    <x v="87"/>
    <m/>
    <m/>
    <m/>
    <m/>
    <m/>
  </r>
  <r>
    <x v="13"/>
    <x v="4"/>
    <x v="89"/>
    <n v="569.32462836480499"/>
    <n v="535.91138377641403"/>
    <n v="542.70116279069805"/>
    <n v="596.451527725387"/>
    <m/>
  </r>
  <r>
    <x v="13"/>
    <x v="4"/>
    <x v="90"/>
    <n v="384.10214665528798"/>
    <n v="325.088413547237"/>
    <n v="414.29105537151003"/>
    <n v="333.94019060137998"/>
    <n v="451.647374062165"/>
  </r>
  <r>
    <x v="13"/>
    <x v="4"/>
    <x v="91"/>
    <n v="521.57614319092102"/>
    <n v="474.67181491925101"/>
    <n v="470.00874921882001"/>
    <n v="584.876472937887"/>
    <n v="559.40253853127797"/>
  </r>
  <r>
    <x v="13"/>
    <x v="4"/>
    <x v="92"/>
    <n v="708.47559193218399"/>
    <n v="609.14755445951505"/>
    <n v="731.61875761266697"/>
    <n v="730.69696385542204"/>
    <m/>
  </r>
  <r>
    <x v="13"/>
    <x v="4"/>
    <x v="93"/>
    <n v="461.35758513931899"/>
    <n v="409.56060606060601"/>
    <n v="470.76771004942299"/>
    <m/>
    <m/>
  </r>
  <r>
    <x v="13"/>
    <x v="4"/>
    <x v="94"/>
    <m/>
    <m/>
    <m/>
    <m/>
    <m/>
  </r>
  <r>
    <x v="13"/>
    <x v="4"/>
    <x v="95"/>
    <m/>
    <m/>
    <m/>
    <m/>
    <m/>
  </r>
  <r>
    <x v="13"/>
    <x v="4"/>
    <x v="96"/>
    <n v="420.18985148514798"/>
    <n v="467.44141741284102"/>
    <n v="405.02744287518698"/>
    <n v="405.72346002621202"/>
    <n v="281.28698224852099"/>
  </r>
  <r>
    <x v="13"/>
    <x v="4"/>
    <x v="97"/>
    <n v="487.07686084142398"/>
    <m/>
    <n v="507.77083333333297"/>
    <n v="483.14091350825998"/>
    <m/>
  </r>
  <r>
    <x v="13"/>
    <x v="4"/>
    <x v="98"/>
    <n v="523.77731217088206"/>
    <n v="463.04765897973402"/>
    <n v="536.03235834393104"/>
    <n v="541.19623381049803"/>
    <n v="667.42785571142304"/>
  </r>
  <r>
    <x v="13"/>
    <x v="4"/>
    <x v="99"/>
    <n v="579.02141778729697"/>
    <n v="529.69688922609998"/>
    <n v="597.66675712347399"/>
    <n v="601.95359385903703"/>
    <n v="576.18021892103195"/>
  </r>
  <r>
    <x v="13"/>
    <x v="4"/>
    <x v="89"/>
    <n v="561.91570349822803"/>
    <n v="482.65178096757001"/>
    <m/>
    <n v="604.94926852288802"/>
    <m/>
  </r>
  <r>
    <x v="13"/>
    <x v="4"/>
    <x v="100"/>
    <n v="474.95903544450903"/>
    <n v="405.14174560216497"/>
    <n v="516.18346870520804"/>
    <n v="493.684032610857"/>
    <m/>
  </r>
  <r>
    <x v="13"/>
    <x v="2"/>
    <x v="38"/>
    <n v="505.83920875234799"/>
    <n v="445.09264305177101"/>
    <n v="526.38524256013"/>
    <n v="540.79890710382494"/>
    <m/>
  </r>
  <r>
    <x v="13"/>
    <x v="2"/>
    <x v="38"/>
    <n v="443.245159368484"/>
    <n v="432.326474622771"/>
    <n v="453.51984126984098"/>
    <n v="437.68561118628799"/>
    <m/>
  </r>
  <r>
    <x v="13"/>
    <x v="4"/>
    <x v="101"/>
    <n v="304.08846857840098"/>
    <n v="221.9"/>
    <n v="322.02491874322902"/>
    <m/>
    <m/>
  </r>
  <r>
    <x v="13"/>
    <x v="4"/>
    <x v="102"/>
    <n v="443.500265533723"/>
    <n v="421.97948717948702"/>
    <n v="458.71894832275598"/>
    <m/>
    <m/>
  </r>
  <r>
    <x v="13"/>
    <x v="5"/>
    <x v="105"/>
    <n v="354.35084838533101"/>
    <n v="361.23588235294102"/>
    <m/>
    <m/>
    <m/>
  </r>
  <r>
    <x v="13"/>
    <x v="5"/>
    <x v="106"/>
    <n v="327.57512953367899"/>
    <n v="324.88121546961298"/>
    <m/>
    <m/>
    <m/>
  </r>
  <r>
    <x v="13"/>
    <x v="5"/>
    <x v="107"/>
    <m/>
    <m/>
    <m/>
    <m/>
    <m/>
  </r>
  <r>
    <x v="13"/>
    <x v="5"/>
    <x v="108"/>
    <n v="202.58979662185499"/>
    <n v="202.89501039500999"/>
    <m/>
    <m/>
    <m/>
  </r>
  <r>
    <x v="13"/>
    <x v="5"/>
    <x v="109"/>
    <n v="338.39650833595499"/>
    <n v="335.62418456642803"/>
    <m/>
    <m/>
    <m/>
  </r>
  <r>
    <x v="13"/>
    <x v="5"/>
    <x v="110"/>
    <n v="227.05170575693001"/>
    <n v="227.05170575693001"/>
    <m/>
    <m/>
    <m/>
  </r>
  <r>
    <x v="13"/>
    <x v="5"/>
    <x v="111"/>
    <m/>
    <m/>
    <m/>
    <m/>
    <m/>
  </r>
  <r>
    <x v="13"/>
    <x v="5"/>
    <x v="112"/>
    <n v="349.74382998171802"/>
    <n v="352.06108202443301"/>
    <m/>
    <m/>
    <m/>
  </r>
  <r>
    <x v="13"/>
    <x v="5"/>
    <x v="113"/>
    <n v="354.21029572836801"/>
    <n v="355.77"/>
    <m/>
    <m/>
    <m/>
  </r>
  <r>
    <x v="13"/>
    <x v="5"/>
    <x v="115"/>
    <m/>
    <m/>
    <m/>
    <m/>
    <m/>
  </r>
  <r>
    <x v="13"/>
    <x v="5"/>
    <x v="106"/>
    <m/>
    <m/>
    <m/>
    <m/>
    <m/>
  </r>
  <r>
    <x v="13"/>
    <x v="6"/>
    <x v="118"/>
    <n v="491.270593824228"/>
    <n v="383.28812877263601"/>
    <n v="444.26347305389203"/>
    <n v="512.90460236289903"/>
    <n v="632.27359180687597"/>
  </r>
  <r>
    <x v="13"/>
    <x v="6"/>
    <x v="119"/>
    <n v="517.37364757191995"/>
    <n v="494.15899999999999"/>
    <n v="538.02781992918597"/>
    <n v="504.28982576228998"/>
    <n v="735.35328185328206"/>
  </r>
  <r>
    <x v="13"/>
    <x v="6"/>
    <x v="120"/>
    <n v="650.64147821290703"/>
    <n v="508.53193517635799"/>
    <n v="550.48597014925394"/>
    <n v="676.63085729499505"/>
    <n v="790.35265519820496"/>
  </r>
  <r>
    <x v="13"/>
    <x v="6"/>
    <x v="121"/>
    <n v="473.73378982671898"/>
    <n v="362.44419642857099"/>
    <n v="418.49727810650899"/>
    <n v="455.28381182981701"/>
    <n v="723.107321965898"/>
  </r>
  <r>
    <x v="13"/>
    <x v="6"/>
    <x v="122"/>
    <n v="456.557511648407"/>
    <n v="353.76860749952903"/>
    <n v="378.24409763905601"/>
    <n v="439.12627930009899"/>
    <n v="719.58088235294099"/>
  </r>
  <r>
    <x v="13"/>
    <x v="4"/>
    <x v="89"/>
    <m/>
    <m/>
    <m/>
    <m/>
    <m/>
  </r>
  <r>
    <x v="13"/>
    <x v="6"/>
    <x v="119"/>
    <n v="547.99347680642302"/>
    <n v="501.81345769487001"/>
    <n v="502.16785350966398"/>
    <n v="561.74030974587197"/>
    <m/>
  </r>
  <r>
    <x v="13"/>
    <x v="6"/>
    <x v="119"/>
    <n v="482.96283859413501"/>
    <n v="419.46737213403901"/>
    <n v="443.28603945371799"/>
    <n v="462.79554011004899"/>
    <n v="729.66870629370601"/>
  </r>
  <r>
    <x v="13"/>
    <x v="6"/>
    <x v="120"/>
    <n v="530.69515916025296"/>
    <n v="509.55778952205901"/>
    <n v="444.42888224095702"/>
    <n v="554.778874169613"/>
    <n v="624.344502123643"/>
  </r>
  <r>
    <x v="13"/>
    <x v="6"/>
    <x v="121"/>
    <n v="405.33678830043999"/>
    <n v="341.43950850661599"/>
    <n v="358.65849106904801"/>
    <n v="392.800838248991"/>
    <n v="625.40067529544206"/>
  </r>
  <r>
    <x v="13"/>
    <x v="6"/>
    <x v="121"/>
    <n v="513.67583627675003"/>
    <n v="461.838314785374"/>
    <n v="427.454013377926"/>
    <n v="493.50773968042603"/>
    <n v="743.74428274428305"/>
  </r>
  <r>
    <x v="13"/>
    <x v="6"/>
    <x v="123"/>
    <n v="552.36094890510901"/>
    <m/>
    <m/>
    <n v="546.25510345785301"/>
    <n v="748.60869565217399"/>
  </r>
  <r>
    <x v="13"/>
    <x v="6"/>
    <x v="123"/>
    <m/>
    <m/>
    <m/>
    <m/>
    <m/>
  </r>
  <r>
    <x v="13"/>
    <x v="6"/>
    <x v="122"/>
    <n v="428.42154243860398"/>
    <n v="341.31719876416099"/>
    <n v="381.655536770921"/>
    <n v="450.93508184523802"/>
    <n v="684.58"/>
  </r>
  <r>
    <x v="13"/>
    <x v="7"/>
    <x v="125"/>
    <n v="324.50408163265303"/>
    <n v="334.67064439140802"/>
    <n v="313.70781099325001"/>
    <m/>
    <m/>
  </r>
  <r>
    <x v="13"/>
    <x v="7"/>
    <x v="126"/>
    <n v="242.91025641025601"/>
    <m/>
    <n v="235.40650406504099"/>
    <m/>
    <m/>
  </r>
  <r>
    <x v="13"/>
    <x v="7"/>
    <x v="127"/>
    <m/>
    <m/>
    <m/>
    <m/>
    <m/>
  </r>
  <r>
    <x v="13"/>
    <x v="7"/>
    <x v="129"/>
    <m/>
    <m/>
    <m/>
    <m/>
    <m/>
  </r>
  <r>
    <x v="13"/>
    <x v="7"/>
    <x v="130"/>
    <m/>
    <m/>
    <m/>
    <m/>
    <m/>
  </r>
  <r>
    <x v="13"/>
    <x v="7"/>
    <x v="131"/>
    <n v="365.06009244992299"/>
    <m/>
    <m/>
    <m/>
    <m/>
  </r>
  <r>
    <x v="13"/>
    <x v="7"/>
    <x v="132"/>
    <m/>
    <m/>
    <m/>
    <m/>
    <m/>
  </r>
  <r>
    <x v="13"/>
    <x v="7"/>
    <x v="133"/>
    <n v="361.15756951596302"/>
    <n v="183.48936170212801"/>
    <m/>
    <m/>
    <m/>
  </r>
  <r>
    <x v="13"/>
    <x v="7"/>
    <x v="134"/>
    <m/>
    <m/>
    <m/>
    <m/>
    <m/>
  </r>
  <r>
    <x v="13"/>
    <x v="7"/>
    <x v="135"/>
    <m/>
    <m/>
    <m/>
    <m/>
    <m/>
  </r>
  <r>
    <x v="13"/>
    <x v="8"/>
    <x v="138"/>
    <n v="402.91494872331498"/>
    <n v="386.939720674434"/>
    <n v="426.79530337993799"/>
    <n v="485.42404473439001"/>
    <m/>
  </r>
  <r>
    <x v="13"/>
    <x v="8"/>
    <x v="139"/>
    <m/>
    <m/>
    <m/>
    <m/>
    <m/>
  </r>
  <r>
    <x v="13"/>
    <x v="8"/>
    <x v="141"/>
    <n v="299.25513765025198"/>
    <n v="302.45438379048301"/>
    <n v="282.772406847936"/>
    <m/>
    <m/>
  </r>
  <r>
    <x v="13"/>
    <x v="8"/>
    <x v="142"/>
    <n v="167.672199170124"/>
    <n v="168.80296610169501"/>
    <m/>
    <m/>
    <m/>
  </r>
  <r>
    <x v="13"/>
    <x v="8"/>
    <x v="143"/>
    <n v="312.41437584497498"/>
    <n v="301.94662866129403"/>
    <n v="309.24325481798701"/>
    <n v="453.62376237623801"/>
    <m/>
  </r>
  <r>
    <x v="13"/>
    <x v="8"/>
    <x v="141"/>
    <n v="272.88712041884799"/>
    <n v="278.74811676082902"/>
    <m/>
    <m/>
    <m/>
  </r>
  <r>
    <x v="13"/>
    <x v="8"/>
    <x v="144"/>
    <n v="201.804905239688"/>
    <n v="225.84850498338901"/>
    <m/>
    <m/>
    <m/>
  </r>
  <r>
    <x v="13"/>
    <x v="8"/>
    <x v="144"/>
    <n v="192.32649253731299"/>
    <n v="192.32649253731299"/>
    <m/>
    <m/>
    <m/>
  </r>
  <r>
    <x v="13"/>
    <x v="8"/>
    <x v="147"/>
    <n v="398.71270358306202"/>
    <n v="398.972620599739"/>
    <m/>
    <m/>
    <m/>
  </r>
  <r>
    <x v="13"/>
    <x v="8"/>
    <x v="142"/>
    <n v="469.00850527642098"/>
    <n v="472.29153957296501"/>
    <m/>
    <m/>
    <m/>
  </r>
  <r>
    <x v="13"/>
    <x v="8"/>
    <x v="142"/>
    <n v="399.17472444889802"/>
    <n v="400.004713275727"/>
    <m/>
    <m/>
    <m/>
  </r>
  <r>
    <x v="13"/>
    <x v="8"/>
    <x v="149"/>
    <n v="255.98013245033101"/>
    <n v="205.22161172161199"/>
    <m/>
    <m/>
    <m/>
  </r>
  <r>
    <x v="13"/>
    <x v="8"/>
    <x v="150"/>
    <n v="372.38461314294"/>
    <n v="370.73528607560303"/>
    <n v="385.886302376868"/>
    <n v="395.28908188585598"/>
    <m/>
  </r>
  <r>
    <x v="13"/>
    <x v="8"/>
    <x v="151"/>
    <n v="305.53772717629602"/>
    <n v="304.48242933537102"/>
    <n v="222.918069584736"/>
    <m/>
    <m/>
  </r>
  <r>
    <x v="13"/>
    <x v="8"/>
    <x v="138"/>
    <n v="195.15780911062899"/>
    <n v="188.40612648221301"/>
    <n v="211.15206611570201"/>
    <m/>
    <m/>
  </r>
  <r>
    <x v="13"/>
    <x v="8"/>
    <x v="152"/>
    <n v="325.56969192339699"/>
    <n v="292.03008923013101"/>
    <n v="344.11150652431797"/>
    <m/>
    <m/>
  </r>
  <r>
    <x v="13"/>
    <x v="8"/>
    <x v="153"/>
    <n v="328.47971572401502"/>
    <n v="301.92137592137601"/>
    <n v="398.36676082862499"/>
    <m/>
    <m/>
  </r>
  <r>
    <x v="13"/>
    <x v="7"/>
    <x v="154"/>
    <n v="396.63095238095201"/>
    <n v="398.36666666666702"/>
    <m/>
    <m/>
    <m/>
  </r>
  <r>
    <x v="13"/>
    <x v="7"/>
    <x v="155"/>
    <m/>
    <m/>
    <m/>
    <m/>
    <m/>
  </r>
  <r>
    <x v="13"/>
    <x v="7"/>
    <x v="156"/>
    <n v="300.36759729272399"/>
    <n v="272.76209912536399"/>
    <n v="373.31587057010802"/>
    <m/>
    <m/>
  </r>
  <r>
    <x v="13"/>
    <x v="7"/>
    <x v="157"/>
    <m/>
    <m/>
    <m/>
    <m/>
    <m/>
  </r>
  <r>
    <x v="13"/>
    <x v="7"/>
    <x v="154"/>
    <m/>
    <m/>
    <m/>
    <m/>
    <m/>
  </r>
  <r>
    <x v="13"/>
    <x v="7"/>
    <x v="154"/>
    <n v="406.56262042389199"/>
    <m/>
    <m/>
    <m/>
    <m/>
  </r>
  <r>
    <x v="13"/>
    <x v="7"/>
    <x v="158"/>
    <m/>
    <m/>
    <m/>
    <m/>
    <m/>
  </r>
  <r>
    <x v="13"/>
    <x v="8"/>
    <x v="160"/>
    <n v="258.44821969442"/>
    <n v="257.10707248266999"/>
    <n v="263.73800309597499"/>
    <n v="357.80634920634901"/>
    <m/>
  </r>
  <r>
    <x v="13"/>
    <x v="8"/>
    <x v="161"/>
    <n v="197.85964912280701"/>
    <n v="191.296157950907"/>
    <m/>
    <m/>
    <m/>
  </r>
  <r>
    <x v="13"/>
    <x v="8"/>
    <x v="162"/>
    <n v="148.43627450980401"/>
    <n v="154.69220945083001"/>
    <m/>
    <m/>
    <m/>
  </r>
  <r>
    <x v="13"/>
    <x v="8"/>
    <x v="163"/>
    <n v="338.52838748415502"/>
    <n v="314.57541932262097"/>
    <n v="369.29387910277501"/>
    <n v="527.33827893175101"/>
    <m/>
  </r>
  <r>
    <x v="13"/>
    <x v="8"/>
    <x v="164"/>
    <n v="348.32769932169498"/>
    <n v="347.95545121392598"/>
    <m/>
    <m/>
    <m/>
  </r>
  <r>
    <x v="13"/>
    <x v="8"/>
    <x v="143"/>
    <n v="327.99883585564601"/>
    <m/>
    <n v="313.14069591527999"/>
    <m/>
    <m/>
  </r>
  <r>
    <x v="13"/>
    <x v="8"/>
    <x v="165"/>
    <n v="361.18399302640898"/>
    <n v="366.40403469413002"/>
    <n v="234.67696867061801"/>
    <n v="365.983372921615"/>
    <m/>
  </r>
  <r>
    <x v="13"/>
    <x v="8"/>
    <x v="166"/>
    <n v="304.630873987727"/>
    <n v="300.62542728635702"/>
    <n v="315.58839406207801"/>
    <n v="441.87368421052599"/>
    <m/>
  </r>
  <r>
    <x v="13"/>
    <x v="8"/>
    <x v="160"/>
    <m/>
    <m/>
    <m/>
    <m/>
    <m/>
  </r>
  <r>
    <x v="13"/>
    <x v="8"/>
    <x v="161"/>
    <n v="207.69891861126899"/>
    <n v="229.165926865356"/>
    <m/>
    <m/>
    <m/>
  </r>
  <r>
    <x v="13"/>
    <x v="8"/>
    <x v="167"/>
    <n v="243.056269046582"/>
    <n v="244.03594054580901"/>
    <n v="219.010349288486"/>
    <m/>
    <m/>
  </r>
  <r>
    <x v="13"/>
    <x v="8"/>
    <x v="168"/>
    <n v="195.85013623978199"/>
    <n v="190.24690693921499"/>
    <m/>
    <m/>
    <m/>
  </r>
  <r>
    <x v="13"/>
    <x v="8"/>
    <x v="169"/>
    <n v="174.51176983434999"/>
    <n v="192.79112857945"/>
    <m/>
    <m/>
    <m/>
  </r>
  <r>
    <x v="13"/>
    <x v="8"/>
    <x v="170"/>
    <n v="310.84303075565202"/>
    <n v="313.71545808277301"/>
    <m/>
    <m/>
    <m/>
  </r>
  <r>
    <x v="13"/>
    <x v="8"/>
    <x v="161"/>
    <m/>
    <m/>
    <m/>
    <m/>
    <m/>
  </r>
  <r>
    <x v="13"/>
    <x v="8"/>
    <x v="171"/>
    <n v="148.11413969335601"/>
    <n v="158.655109489051"/>
    <m/>
    <m/>
    <m/>
  </r>
  <r>
    <x v="13"/>
    <x v="8"/>
    <x v="172"/>
    <m/>
    <m/>
    <m/>
    <m/>
    <m/>
  </r>
  <r>
    <x v="13"/>
    <x v="8"/>
    <x v="172"/>
    <n v="141.269585253456"/>
    <n v="121.92072667217199"/>
    <m/>
    <m/>
    <m/>
  </r>
  <r>
    <x v="13"/>
    <x v="8"/>
    <x v="173"/>
    <m/>
    <m/>
    <m/>
    <m/>
    <m/>
  </r>
  <r>
    <x v="13"/>
    <x v="8"/>
    <x v="174"/>
    <n v="318.20827628175903"/>
    <n v="318.50140958517898"/>
    <n v="238.11772853185599"/>
    <n v="386.51486486486499"/>
    <m/>
  </r>
  <r>
    <x v="13"/>
    <x v="9"/>
    <x v="175"/>
    <m/>
    <m/>
    <m/>
    <m/>
    <m/>
  </r>
  <r>
    <x v="13"/>
    <x v="9"/>
    <x v="256"/>
    <m/>
    <m/>
    <m/>
    <m/>
    <m/>
  </r>
  <r>
    <x v="13"/>
    <x v="9"/>
    <x v="176"/>
    <m/>
    <m/>
    <m/>
    <m/>
    <m/>
  </r>
  <r>
    <x v="13"/>
    <x v="9"/>
    <x v="178"/>
    <m/>
    <m/>
    <m/>
    <m/>
    <m/>
  </r>
  <r>
    <x v="13"/>
    <x v="9"/>
    <x v="219"/>
    <m/>
    <m/>
    <m/>
    <m/>
    <m/>
  </r>
  <r>
    <x v="13"/>
    <x v="9"/>
    <x v="179"/>
    <m/>
    <m/>
    <m/>
    <m/>
    <m/>
  </r>
  <r>
    <x v="13"/>
    <x v="9"/>
    <x v="180"/>
    <n v="381.86574585635401"/>
    <n v="382.01282051281999"/>
    <m/>
    <m/>
    <m/>
  </r>
  <r>
    <x v="13"/>
    <x v="9"/>
    <x v="175"/>
    <m/>
    <m/>
    <m/>
    <m/>
    <m/>
  </r>
  <r>
    <x v="13"/>
    <x v="9"/>
    <x v="175"/>
    <m/>
    <m/>
    <m/>
    <m/>
    <m/>
  </r>
  <r>
    <x v="13"/>
    <x v="9"/>
    <x v="181"/>
    <n v="255.077793493635"/>
    <n v="293.99311531841698"/>
    <m/>
    <m/>
    <m/>
  </r>
  <r>
    <x v="13"/>
    <x v="9"/>
    <x v="182"/>
    <n v="153.84704448507"/>
    <n v="69.831516352824593"/>
    <n v="311.98452611218602"/>
    <m/>
    <m/>
  </r>
  <r>
    <x v="13"/>
    <x v="9"/>
    <x v="182"/>
    <m/>
    <m/>
    <m/>
    <m/>
    <m/>
  </r>
  <r>
    <x v="13"/>
    <x v="9"/>
    <x v="184"/>
    <m/>
    <m/>
    <m/>
    <m/>
    <m/>
  </r>
  <r>
    <x v="13"/>
    <x v="9"/>
    <x v="185"/>
    <m/>
    <m/>
    <m/>
    <m/>
    <m/>
  </r>
  <r>
    <x v="13"/>
    <x v="9"/>
    <x v="186"/>
    <n v="385.50174042764797"/>
    <n v="379.32924961715202"/>
    <m/>
    <m/>
    <m/>
  </r>
  <r>
    <x v="13"/>
    <x v="9"/>
    <x v="187"/>
    <n v="315.64647688269702"/>
    <n v="316.49288107202699"/>
    <m/>
    <m/>
    <m/>
  </r>
  <r>
    <x v="13"/>
    <x v="8"/>
    <x v="188"/>
    <m/>
    <m/>
    <m/>
    <m/>
    <m/>
  </r>
  <r>
    <x v="13"/>
    <x v="9"/>
    <x v="238"/>
    <m/>
    <m/>
    <m/>
    <m/>
    <m/>
  </r>
  <r>
    <x v="13"/>
    <x v="10"/>
    <x v="189"/>
    <n v="444.603050288541"/>
    <n v="328.85889570552098"/>
    <n v="346.67205169628397"/>
    <n v="562.42510822510803"/>
    <m/>
  </r>
  <r>
    <x v="13"/>
    <x v="11"/>
    <x v="190"/>
    <m/>
    <m/>
    <m/>
    <m/>
    <m/>
  </r>
  <r>
    <x v="13"/>
    <x v="11"/>
    <x v="251"/>
    <m/>
    <m/>
    <m/>
    <m/>
    <m/>
  </r>
  <r>
    <x v="13"/>
    <x v="11"/>
    <x v="192"/>
    <m/>
    <m/>
    <m/>
    <m/>
    <m/>
  </r>
  <r>
    <x v="13"/>
    <x v="11"/>
    <x v="229"/>
    <m/>
    <m/>
    <m/>
    <m/>
    <m/>
  </r>
  <r>
    <x v="13"/>
    <x v="12"/>
    <x v="194"/>
    <m/>
    <m/>
    <m/>
    <m/>
    <m/>
  </r>
  <r>
    <x v="13"/>
    <x v="12"/>
    <x v="195"/>
    <n v="317.50478796169602"/>
    <n v="302.55354558610702"/>
    <m/>
    <m/>
    <m/>
  </r>
  <r>
    <x v="13"/>
    <x v="12"/>
    <x v="197"/>
    <m/>
    <m/>
    <m/>
    <m/>
    <m/>
  </r>
  <r>
    <x v="13"/>
    <x v="12"/>
    <x v="198"/>
    <n v="145.25624999999999"/>
    <m/>
    <m/>
    <m/>
    <m/>
  </r>
  <r>
    <x v="13"/>
    <x v="12"/>
    <x v="199"/>
    <m/>
    <m/>
    <m/>
    <m/>
    <m/>
  </r>
  <r>
    <x v="13"/>
    <x v="12"/>
    <x v="224"/>
    <m/>
    <m/>
    <m/>
    <m/>
    <m/>
  </r>
  <r>
    <x v="13"/>
    <x v="12"/>
    <x v="257"/>
    <m/>
    <m/>
    <m/>
    <m/>
    <m/>
  </r>
  <r>
    <x v="13"/>
    <x v="11"/>
    <x v="205"/>
    <m/>
    <m/>
    <m/>
    <m/>
    <m/>
  </r>
  <r>
    <x v="13"/>
    <x v="11"/>
    <x v="206"/>
    <m/>
    <m/>
    <m/>
    <m/>
    <m/>
  </r>
  <r>
    <x v="13"/>
    <x v="11"/>
    <x v="237"/>
    <m/>
    <m/>
    <m/>
    <m/>
    <m/>
  </r>
  <r>
    <x v="13"/>
    <x v="13"/>
    <x v="252"/>
    <m/>
    <m/>
    <m/>
    <m/>
    <m/>
  </r>
  <r>
    <x v="13"/>
    <x v="14"/>
    <x v="233"/>
    <m/>
    <m/>
    <m/>
    <m/>
    <m/>
  </r>
  <r>
    <x v="14"/>
    <x v="0"/>
    <x v="0"/>
    <n v="442.45886376591301"/>
    <n v="456.86377114948499"/>
    <n v="428.53666934465701"/>
    <n v="423.96547394852502"/>
    <n v="540.26440988106106"/>
  </r>
  <r>
    <x v="14"/>
    <x v="0"/>
    <x v="1"/>
    <n v="518.45342672173194"/>
    <n v="514.17288431498696"/>
    <n v="430.93707713125798"/>
    <n v="515.41892140622099"/>
    <n v="666.479142526072"/>
  </r>
  <r>
    <x v="14"/>
    <x v="0"/>
    <x v="2"/>
    <n v="542.65033789866595"/>
    <n v="531.78260584897396"/>
    <n v="609.16954153427196"/>
    <n v="544.18047356683701"/>
    <n v="603.71516788884605"/>
  </r>
  <r>
    <x v="14"/>
    <x v="0"/>
    <x v="3"/>
    <n v="532.51697602474906"/>
    <n v="544.92234466588502"/>
    <n v="462.14981580024602"/>
    <n v="467.70275590551199"/>
    <n v="543.32570422535196"/>
  </r>
  <r>
    <x v="14"/>
    <x v="0"/>
    <x v="4"/>
    <n v="564.10944332257395"/>
    <n v="558.35969387755097"/>
    <n v="566.90568475452199"/>
    <n v="580.26136761542705"/>
    <n v="388.34768211920499"/>
  </r>
  <r>
    <x v="14"/>
    <x v="0"/>
    <x v="5"/>
    <n v="418.49541397352999"/>
    <n v="425.23163388197497"/>
    <n v="411.04124110182602"/>
    <n v="496.33114754098398"/>
    <m/>
  </r>
  <r>
    <x v="14"/>
    <x v="0"/>
    <x v="6"/>
    <n v="486.05383771484298"/>
    <n v="478.57690487458598"/>
    <n v="494.30426212273898"/>
    <n v="479.86509251588001"/>
    <m/>
  </r>
  <r>
    <x v="14"/>
    <x v="0"/>
    <x v="7"/>
    <n v="424.58274261603401"/>
    <n v="418.40377894276997"/>
    <n v="418.12510349395598"/>
    <n v="473.82488774855699"/>
    <n v="488.31091510474101"/>
  </r>
  <r>
    <x v="14"/>
    <x v="0"/>
    <x v="8"/>
    <n v="480.21805751492099"/>
    <n v="499.61519564211198"/>
    <n v="447.10151187905001"/>
    <n v="450.60682372055197"/>
    <m/>
  </r>
  <r>
    <x v="14"/>
    <x v="0"/>
    <x v="9"/>
    <n v="480.16135687682498"/>
    <n v="487.81538496061802"/>
    <n v="474.84861276334499"/>
    <n v="429.75298507462702"/>
    <m/>
  </r>
  <r>
    <x v="14"/>
    <x v="0"/>
    <x v="10"/>
    <n v="494.22202691410001"/>
    <n v="519.107231302625"/>
    <n v="465.87075419654798"/>
    <n v="415.99671052631601"/>
    <m/>
  </r>
  <r>
    <x v="14"/>
    <x v="0"/>
    <x v="11"/>
    <n v="416.248383149799"/>
    <n v="423.09827204979098"/>
    <n v="397.12735326688801"/>
    <n v="559.877027027027"/>
    <m/>
  </r>
  <r>
    <x v="14"/>
    <x v="0"/>
    <x v="12"/>
    <n v="420.31074687394403"/>
    <n v="427.08029045643201"/>
    <n v="402.9228515625"/>
    <m/>
    <m/>
  </r>
  <r>
    <x v="14"/>
    <x v="0"/>
    <x v="13"/>
    <n v="424.80387467113098"/>
    <n v="431.97023208879898"/>
    <m/>
    <m/>
    <m/>
  </r>
  <r>
    <x v="14"/>
    <x v="0"/>
    <x v="14"/>
    <n v="401.47800799709199"/>
    <n v="395.75790621592103"/>
    <m/>
    <m/>
    <m/>
  </r>
  <r>
    <x v="14"/>
    <x v="0"/>
    <x v="15"/>
    <m/>
    <m/>
    <m/>
    <m/>
    <m/>
  </r>
  <r>
    <x v="14"/>
    <x v="0"/>
    <x v="16"/>
    <m/>
    <m/>
    <m/>
    <m/>
    <m/>
  </r>
  <r>
    <x v="14"/>
    <x v="0"/>
    <x v="17"/>
    <n v="309.55577557755799"/>
    <n v="309.55577557755799"/>
    <m/>
    <m/>
    <m/>
  </r>
  <r>
    <x v="14"/>
    <x v="1"/>
    <x v="18"/>
    <m/>
    <m/>
    <m/>
    <m/>
    <m/>
  </r>
  <r>
    <x v="14"/>
    <x v="1"/>
    <x v="19"/>
    <n v="419.46199480904698"/>
    <n v="439.58493214787097"/>
    <n v="412.59436834094402"/>
    <n v="399.46957236842098"/>
    <n v="526.01590457256498"/>
  </r>
  <r>
    <x v="14"/>
    <x v="1"/>
    <x v="20"/>
    <n v="406.11894824707798"/>
    <n v="364.97375857892598"/>
    <n v="437.30954531767497"/>
    <n v="411.50334448160498"/>
    <m/>
  </r>
  <r>
    <x v="14"/>
    <x v="1"/>
    <x v="21"/>
    <n v="383.41823270691702"/>
    <m/>
    <n v="459.12481089258699"/>
    <n v="285.07218934911202"/>
    <m/>
  </r>
  <r>
    <x v="14"/>
    <x v="1"/>
    <x v="22"/>
    <n v="377.881176470588"/>
    <m/>
    <m/>
    <n v="354.770673486786"/>
    <m/>
  </r>
  <r>
    <x v="14"/>
    <x v="1"/>
    <x v="23"/>
    <m/>
    <m/>
    <m/>
    <m/>
    <m/>
  </r>
  <r>
    <x v="14"/>
    <x v="1"/>
    <x v="24"/>
    <m/>
    <m/>
    <m/>
    <m/>
    <m/>
  </r>
  <r>
    <x v="14"/>
    <x v="1"/>
    <x v="25"/>
    <n v="453.55328151136501"/>
    <n v="417.541535226078"/>
    <n v="489.41784745251698"/>
    <n v="456.00943890928198"/>
    <m/>
  </r>
  <r>
    <x v="14"/>
    <x v="1"/>
    <x v="26"/>
    <n v="475.844369532065"/>
    <n v="477.45343564701801"/>
    <n v="478.95949074074099"/>
    <n v="471.84352189780998"/>
    <m/>
  </r>
  <r>
    <x v="14"/>
    <x v="1"/>
    <x v="26"/>
    <n v="386.75532945736398"/>
    <n v="362.95547812620998"/>
    <n v="422.75709872002398"/>
    <n v="328.54435925520301"/>
    <m/>
  </r>
  <r>
    <x v="14"/>
    <x v="1"/>
    <x v="28"/>
    <m/>
    <m/>
    <m/>
    <m/>
    <m/>
  </r>
  <r>
    <x v="14"/>
    <x v="1"/>
    <x v="29"/>
    <m/>
    <m/>
    <m/>
    <m/>
    <m/>
  </r>
  <r>
    <x v="14"/>
    <x v="1"/>
    <x v="30"/>
    <n v="352.93574958813798"/>
    <m/>
    <m/>
    <m/>
    <m/>
  </r>
  <r>
    <x v="14"/>
    <x v="1"/>
    <x v="249"/>
    <m/>
    <m/>
    <m/>
    <m/>
    <m/>
  </r>
  <r>
    <x v="14"/>
    <x v="2"/>
    <x v="32"/>
    <n v="477.86995280545398"/>
    <n v="532.76550038590199"/>
    <n v="477.55665566556701"/>
    <n v="447.76381517327502"/>
    <n v="462.53684210526302"/>
  </r>
  <r>
    <x v="14"/>
    <x v="2"/>
    <x v="33"/>
    <n v="535.48596024416997"/>
    <n v="620.43627852545399"/>
    <n v="520.41176958143399"/>
    <n v="489.29692376281798"/>
    <m/>
  </r>
  <r>
    <x v="14"/>
    <x v="2"/>
    <x v="34"/>
    <n v="830.13152094048496"/>
    <n v="785.805237073748"/>
    <n v="723.70346615720496"/>
    <n v="1033.4625955890499"/>
    <n v="512.26378227494797"/>
  </r>
  <r>
    <x v="14"/>
    <x v="2"/>
    <x v="35"/>
    <n v="478.62865918034402"/>
    <n v="462.54763186221697"/>
    <n v="498.63270899954301"/>
    <n v="471.04111306091698"/>
    <n v="566.69523809523798"/>
  </r>
  <r>
    <x v="14"/>
    <x v="2"/>
    <x v="36"/>
    <n v="306.21710526315798"/>
    <n v="374.46702317290499"/>
    <n v="290.71352985638703"/>
    <n v="292.62614678899098"/>
    <m/>
  </r>
  <r>
    <x v="14"/>
    <x v="2"/>
    <x v="37"/>
    <n v="437.34254307783698"/>
    <n v="430.12442396313401"/>
    <n v="412.52367491166098"/>
    <n v="495.07656765676597"/>
    <m/>
  </r>
  <r>
    <x v="14"/>
    <x v="2"/>
    <x v="38"/>
    <n v="370.80548092423402"/>
    <m/>
    <n v="403.78461538461499"/>
    <n v="405.662629757785"/>
    <m/>
  </r>
  <r>
    <x v="14"/>
    <x v="2"/>
    <x v="39"/>
    <n v="435.87092528985198"/>
    <n v="444.63024529466202"/>
    <n v="449.66135458167298"/>
    <n v="400.583722442225"/>
    <n v="392.13011889035698"/>
  </r>
  <r>
    <x v="14"/>
    <x v="2"/>
    <x v="40"/>
    <n v="487.65629736805801"/>
    <n v="484.19936928998698"/>
    <n v="502.29708284714098"/>
    <n v="428.77595321111198"/>
    <n v="604.798097251586"/>
  </r>
  <r>
    <x v="14"/>
    <x v="2"/>
    <x v="40"/>
    <n v="488.73775804128701"/>
    <n v="501.006809959566"/>
    <n v="512.40210896309304"/>
    <n v="416.30043183220198"/>
    <m/>
  </r>
  <r>
    <x v="14"/>
    <x v="2"/>
    <x v="41"/>
    <n v="415.14278776104902"/>
    <n v="395.55769230769198"/>
    <n v="443.59165302782299"/>
    <m/>
    <m/>
  </r>
  <r>
    <x v="14"/>
    <x v="2"/>
    <x v="42"/>
    <n v="471.99146646374601"/>
    <n v="496.863678804855"/>
    <n v="484.86626870990699"/>
    <n v="386.11708860759501"/>
    <m/>
  </r>
  <r>
    <x v="14"/>
    <x v="2"/>
    <x v="43"/>
    <n v="441.56348293057198"/>
    <n v="377.620659722222"/>
    <n v="500.472629144179"/>
    <m/>
    <m/>
  </r>
  <r>
    <x v="14"/>
    <x v="2"/>
    <x v="40"/>
    <n v="475.53484320557499"/>
    <n v="481.87054462503602"/>
    <n v="483.328293736501"/>
    <n v="459.84774911481998"/>
    <m/>
  </r>
  <r>
    <x v="14"/>
    <x v="2"/>
    <x v="44"/>
    <n v="453.32432991824498"/>
    <n v="424.88535031847101"/>
    <n v="459.16978252575399"/>
    <n v="470.64787510841302"/>
    <m/>
  </r>
  <r>
    <x v="14"/>
    <x v="2"/>
    <x v="45"/>
    <n v="450.80434174453097"/>
    <n v="450.76830732292899"/>
    <n v="494.79332188103899"/>
    <n v="382.58259414225898"/>
    <m/>
  </r>
  <r>
    <x v="14"/>
    <x v="2"/>
    <x v="46"/>
    <n v="478.65301780666198"/>
    <n v="491.082051282051"/>
    <n v="476.42242498803898"/>
    <n v="456.79911258047701"/>
    <n v="468.90666666666698"/>
  </r>
  <r>
    <x v="14"/>
    <x v="2"/>
    <x v="47"/>
    <n v="498.15290225829199"/>
    <n v="501.98453157576199"/>
    <n v="503.17303577499098"/>
    <n v="467.92738838214098"/>
    <n v="537.40297790585998"/>
  </r>
  <r>
    <x v="14"/>
    <x v="2"/>
    <x v="48"/>
    <n v="423.63914124100103"/>
    <n v="419.430869048707"/>
    <n v="449.62649294245398"/>
    <n v="337.81538920369798"/>
    <n v="581.30758988015998"/>
  </r>
  <r>
    <x v="14"/>
    <x v="2"/>
    <x v="49"/>
    <n v="451.74364481487402"/>
    <n v="435.82683861321402"/>
    <n v="469.35460170146899"/>
    <n v="430.45138609883497"/>
    <m/>
  </r>
  <r>
    <x v="14"/>
    <x v="2"/>
    <x v="50"/>
    <n v="403.55520504731902"/>
    <m/>
    <n v="408.98281786941601"/>
    <m/>
    <m/>
  </r>
  <r>
    <x v="14"/>
    <x v="3"/>
    <x v="51"/>
    <n v="487.69969292877198"/>
    <n v="506.65379606220802"/>
    <n v="480.54402515723302"/>
    <n v="482.68778280543"/>
    <n v="448.82119205298"/>
  </r>
  <r>
    <x v="14"/>
    <x v="3"/>
    <x v="53"/>
    <n v="377.11042944785299"/>
    <m/>
    <m/>
    <n v="249.677672955975"/>
    <m/>
  </r>
  <r>
    <x v="14"/>
    <x v="3"/>
    <x v="54"/>
    <n v="489.46381747949698"/>
    <n v="489.46752772912998"/>
    <n v="518.82541198949104"/>
    <n v="473.70646622337898"/>
    <n v="367.13956941351103"/>
  </r>
  <r>
    <x v="14"/>
    <x v="3"/>
    <x v="52"/>
    <n v="503.00076562162599"/>
    <n v="495.95788808093602"/>
    <n v="517.39072517452598"/>
    <n v="497.00529872150099"/>
    <n v="566.514563106796"/>
  </r>
  <r>
    <x v="14"/>
    <x v="3"/>
    <x v="55"/>
    <m/>
    <m/>
    <m/>
    <m/>
    <m/>
  </r>
  <r>
    <x v="14"/>
    <x v="3"/>
    <x v="56"/>
    <n v="363.15490832264402"/>
    <n v="419.10566382460399"/>
    <n v="429.55598455598499"/>
    <n v="256.31692242114201"/>
    <m/>
  </r>
  <r>
    <x v="14"/>
    <x v="3"/>
    <x v="57"/>
    <n v="427.13262955194102"/>
    <n v="443.43655823123498"/>
    <n v="420.37292848404002"/>
    <n v="424.19238586616598"/>
    <m/>
  </r>
  <r>
    <x v="14"/>
    <x v="2"/>
    <x v="39"/>
    <n v="312.68562564632902"/>
    <n v="281.27888446215098"/>
    <n v="319.605769230769"/>
    <m/>
    <m/>
  </r>
  <r>
    <x v="14"/>
    <x v="3"/>
    <x v="58"/>
    <n v="479.642282610932"/>
    <n v="529.67030876277499"/>
    <n v="494.14580889650802"/>
    <n v="424.00010521885503"/>
    <m/>
  </r>
  <r>
    <x v="14"/>
    <x v="3"/>
    <x v="58"/>
    <n v="445.32031023485098"/>
    <n v="435.59390433187502"/>
    <n v="480.94862842892798"/>
    <n v="432.79885863035599"/>
    <m/>
  </r>
  <r>
    <x v="14"/>
    <x v="3"/>
    <x v="58"/>
    <n v="499.62970866580099"/>
    <n v="518.23099013609703"/>
    <n v="500.97915809680501"/>
    <n v="479.72495446265901"/>
    <m/>
  </r>
  <r>
    <x v="14"/>
    <x v="3"/>
    <x v="58"/>
    <n v="476.04708842559302"/>
    <n v="493.27498159995503"/>
    <n v="491.83816623620601"/>
    <n v="446.80982946924701"/>
    <m/>
  </r>
  <r>
    <x v="14"/>
    <x v="3"/>
    <x v="59"/>
    <n v="475.08026652546101"/>
    <n v="507.86126848141498"/>
    <n v="492.35633745414998"/>
    <n v="448.765330188679"/>
    <m/>
  </r>
  <r>
    <x v="14"/>
    <x v="3"/>
    <x v="60"/>
    <n v="491.17144422333001"/>
    <n v="491.39851207816099"/>
    <n v="527.16441042510098"/>
    <n v="456.12408203867898"/>
    <n v="532.17563527653203"/>
  </r>
  <r>
    <x v="14"/>
    <x v="3"/>
    <x v="61"/>
    <n v="549.69865156820401"/>
    <n v="547.35434956105303"/>
    <n v="565.81586544495997"/>
    <n v="548.48531456378203"/>
    <n v="459.50361663652802"/>
  </r>
  <r>
    <x v="14"/>
    <x v="3"/>
    <x v="53"/>
    <n v="509.86082859277099"/>
    <n v="572.73432835820904"/>
    <n v="480.78010471204198"/>
    <n v="489.09464777646599"/>
    <n v="544.27908277404902"/>
  </r>
  <r>
    <x v="14"/>
    <x v="3"/>
    <x v="62"/>
    <n v="466.18769685422097"/>
    <n v="531.51509054326004"/>
    <n v="468.16068152031499"/>
    <n v="436.29871279163302"/>
    <m/>
  </r>
  <r>
    <x v="14"/>
    <x v="3"/>
    <x v="58"/>
    <n v="501.25068787618198"/>
    <n v="581.28978388997996"/>
    <n v="487.839862148191"/>
    <n v="440.190335172971"/>
    <m/>
  </r>
  <r>
    <x v="14"/>
    <x v="0"/>
    <x v="63"/>
    <n v="471.11294982926199"/>
    <n v="471.70854613551199"/>
    <m/>
    <m/>
    <m/>
  </r>
  <r>
    <x v="14"/>
    <x v="0"/>
    <x v="64"/>
    <n v="490.78629170966599"/>
    <n v="493.52638382888699"/>
    <n v="502.57202602230501"/>
    <n v="476.93268053855599"/>
    <m/>
  </r>
  <r>
    <x v="14"/>
    <x v="0"/>
    <x v="65"/>
    <m/>
    <m/>
    <m/>
    <m/>
    <m/>
  </r>
  <r>
    <x v="14"/>
    <x v="0"/>
    <x v="67"/>
    <n v="404.106796116505"/>
    <n v="404.106796116505"/>
    <m/>
    <m/>
    <m/>
  </r>
  <r>
    <x v="14"/>
    <x v="0"/>
    <x v="68"/>
    <m/>
    <m/>
    <m/>
    <m/>
    <m/>
  </r>
  <r>
    <x v="14"/>
    <x v="0"/>
    <x v="69"/>
    <m/>
    <m/>
    <m/>
    <m/>
    <m/>
  </r>
  <r>
    <x v="14"/>
    <x v="0"/>
    <x v="70"/>
    <n v="405.34876260311597"/>
    <n v="402.54225352112701"/>
    <m/>
    <m/>
    <m/>
  </r>
  <r>
    <x v="14"/>
    <x v="0"/>
    <x v="71"/>
    <n v="397.78541255984197"/>
    <n v="397.13709906329802"/>
    <m/>
    <m/>
    <m/>
  </r>
  <r>
    <x v="14"/>
    <x v="0"/>
    <x v="72"/>
    <n v="472.42767062314499"/>
    <n v="476.56740865182701"/>
    <m/>
    <m/>
    <m/>
  </r>
  <r>
    <x v="14"/>
    <x v="0"/>
    <x v="73"/>
    <n v="366.951165371809"/>
    <n v="380.37926675094798"/>
    <m/>
    <m/>
    <m/>
  </r>
  <r>
    <x v="14"/>
    <x v="0"/>
    <x v="74"/>
    <n v="462.280137772675"/>
    <n v="462.280137772675"/>
    <m/>
    <m/>
    <m/>
  </r>
  <r>
    <x v="14"/>
    <x v="0"/>
    <x v="75"/>
    <n v="511.52565880721198"/>
    <n v="505.76564215148198"/>
    <m/>
    <m/>
    <m/>
  </r>
  <r>
    <x v="14"/>
    <x v="0"/>
    <x v="76"/>
    <n v="498.70410736493"/>
    <n v="495.07955244878201"/>
    <n v="589.19083526682095"/>
    <n v="498.66495287060798"/>
    <m/>
  </r>
  <r>
    <x v="14"/>
    <x v="0"/>
    <x v="77"/>
    <n v="486.81081269619801"/>
    <n v="483.92052827580898"/>
    <n v="557.41859450021798"/>
    <m/>
    <m/>
  </r>
  <r>
    <x v="14"/>
    <x v="2"/>
    <x v="78"/>
    <n v="424.88773431132802"/>
    <n v="405.50668151447701"/>
    <n v="478.4296875"/>
    <n v="407.41327623126301"/>
    <m/>
  </r>
  <r>
    <x v="14"/>
    <x v="2"/>
    <x v="79"/>
    <n v="459.55947968389398"/>
    <n v="444.12441829835802"/>
    <n v="535.80501618123003"/>
    <n v="435.59561128526599"/>
    <m/>
  </r>
  <r>
    <x v="14"/>
    <x v="0"/>
    <x v="80"/>
    <n v="471.25704162448602"/>
    <n v="460.42134199134199"/>
    <n v="430.22003577817497"/>
    <n v="507.26610511329898"/>
    <m/>
  </r>
  <r>
    <x v="14"/>
    <x v="0"/>
    <x v="81"/>
    <n v="397.43257726819502"/>
    <n v="390.79609246009898"/>
    <n v="406.73768510123898"/>
    <n v="428.34545454545503"/>
    <m/>
  </r>
  <r>
    <x v="14"/>
    <x v="0"/>
    <x v="82"/>
    <n v="380.24197138314798"/>
    <n v="364.09904761904801"/>
    <n v="388.332696897375"/>
    <m/>
    <m/>
  </r>
  <r>
    <x v="14"/>
    <x v="0"/>
    <x v="83"/>
    <n v="294.28675136116198"/>
    <m/>
    <m/>
    <m/>
    <m/>
  </r>
  <r>
    <x v="14"/>
    <x v="0"/>
    <x v="84"/>
    <m/>
    <m/>
    <m/>
    <m/>
    <m/>
  </r>
  <r>
    <x v="14"/>
    <x v="0"/>
    <x v="85"/>
    <m/>
    <m/>
    <m/>
    <m/>
    <m/>
  </r>
  <r>
    <x v="14"/>
    <x v="0"/>
    <x v="86"/>
    <m/>
    <m/>
    <m/>
    <m/>
    <m/>
  </r>
  <r>
    <x v="14"/>
    <x v="0"/>
    <x v="87"/>
    <m/>
    <m/>
    <m/>
    <m/>
    <m/>
  </r>
  <r>
    <x v="14"/>
    <x v="4"/>
    <x v="89"/>
    <n v="487.79603729603701"/>
    <n v="534.71694915254204"/>
    <n v="493.12584269662898"/>
    <n v="453.21353322528398"/>
    <m/>
  </r>
  <r>
    <x v="14"/>
    <x v="4"/>
    <x v="90"/>
    <n v="384.53027893320302"/>
    <n v="369.66312594840701"/>
    <n v="398.46344029458203"/>
    <n v="339.25379017586403"/>
    <m/>
  </r>
  <r>
    <x v="14"/>
    <x v="4"/>
    <x v="91"/>
    <n v="455.88003343433297"/>
    <n v="446.33500342808901"/>
    <n v="472.86065023496701"/>
    <n v="457.121416064784"/>
    <m/>
  </r>
  <r>
    <x v="14"/>
    <x v="4"/>
    <x v="92"/>
    <n v="586.77164469742399"/>
    <n v="604.11980033277905"/>
    <m/>
    <n v="584.21144332114397"/>
    <m/>
  </r>
  <r>
    <x v="14"/>
    <x v="4"/>
    <x v="93"/>
    <n v="466.30208333333297"/>
    <n v="376.327848101266"/>
    <n v="516.25378787878799"/>
    <m/>
    <m/>
  </r>
  <r>
    <x v="14"/>
    <x v="4"/>
    <x v="94"/>
    <m/>
    <m/>
    <m/>
    <m/>
    <m/>
  </r>
  <r>
    <x v="14"/>
    <x v="4"/>
    <x v="95"/>
    <m/>
    <m/>
    <m/>
    <m/>
    <m/>
  </r>
  <r>
    <x v="14"/>
    <x v="4"/>
    <x v="258"/>
    <m/>
    <m/>
    <m/>
    <m/>
    <m/>
  </r>
  <r>
    <x v="14"/>
    <x v="4"/>
    <x v="96"/>
    <n v="449.75613810741697"/>
    <n v="412.80449438202203"/>
    <n v="489.306633154846"/>
    <n v="297.46078431372501"/>
    <m/>
  </r>
  <r>
    <x v="14"/>
    <x v="4"/>
    <x v="97"/>
    <n v="499.076220308014"/>
    <n v="315.20662768031201"/>
    <n v="528.69690635451502"/>
    <n v="547.80916976456001"/>
    <m/>
  </r>
  <r>
    <x v="14"/>
    <x v="4"/>
    <x v="98"/>
    <n v="449.91901154401199"/>
    <n v="459.80949554896102"/>
    <n v="479.86632939853803"/>
    <n v="410.899198302287"/>
    <m/>
  </r>
  <r>
    <x v="14"/>
    <x v="4"/>
    <x v="99"/>
    <n v="495.44754815162798"/>
    <n v="470.41072473949203"/>
    <n v="557.32324386065102"/>
    <n v="483.52107191937699"/>
    <n v="553.09090909090901"/>
  </r>
  <r>
    <x v="14"/>
    <x v="4"/>
    <x v="89"/>
    <n v="478.66148171905098"/>
    <n v="499.44808988763998"/>
    <n v="459.78781284004401"/>
    <n v="469.31306597671397"/>
    <m/>
  </r>
  <r>
    <x v="14"/>
    <x v="4"/>
    <x v="100"/>
    <n v="448.05184049079799"/>
    <n v="503.51926138172598"/>
    <n v="425.768788682582"/>
    <n v="423.44810773159998"/>
    <m/>
  </r>
  <r>
    <x v="14"/>
    <x v="2"/>
    <x v="38"/>
    <n v="479.93179880647898"/>
    <n v="486.11970853573899"/>
    <n v="512.70968834688301"/>
    <n v="447.65183098591501"/>
    <m/>
  </r>
  <r>
    <x v="14"/>
    <x v="2"/>
    <x v="38"/>
    <n v="448.29439655172399"/>
    <n v="492.50311153662"/>
    <n v="418.29272151898698"/>
    <n v="441.24882629107998"/>
    <m/>
  </r>
  <r>
    <x v="14"/>
    <x v="4"/>
    <x v="101"/>
    <n v="376.19378427787899"/>
    <n v="361.75652173912999"/>
    <n v="378.97833463847599"/>
    <m/>
    <m/>
  </r>
  <r>
    <x v="14"/>
    <x v="4"/>
    <x v="102"/>
    <n v="452.769230769231"/>
    <n v="414.33540372670802"/>
    <n v="494.959090909091"/>
    <m/>
    <m/>
  </r>
  <r>
    <x v="14"/>
    <x v="4"/>
    <x v="103"/>
    <m/>
    <m/>
    <m/>
    <m/>
    <m/>
  </r>
  <r>
    <x v="14"/>
    <x v="5"/>
    <x v="104"/>
    <m/>
    <m/>
    <m/>
    <m/>
    <m/>
  </r>
  <r>
    <x v="14"/>
    <x v="5"/>
    <x v="105"/>
    <n v="428.19478527607401"/>
    <n v="422.07145724608603"/>
    <m/>
    <m/>
    <m/>
  </r>
  <r>
    <x v="14"/>
    <x v="5"/>
    <x v="106"/>
    <n v="450.33608815426999"/>
    <n v="491.186552406065"/>
    <m/>
    <m/>
    <m/>
  </r>
  <r>
    <x v="14"/>
    <x v="5"/>
    <x v="107"/>
    <m/>
    <m/>
    <m/>
    <m/>
    <m/>
  </r>
  <r>
    <x v="14"/>
    <x v="5"/>
    <x v="108"/>
    <n v="363.13481095176002"/>
    <n v="361.92220464134999"/>
    <m/>
    <m/>
    <m/>
  </r>
  <r>
    <x v="14"/>
    <x v="5"/>
    <x v="109"/>
    <n v="427.58147974713199"/>
    <n v="424.91992041780702"/>
    <m/>
    <m/>
    <m/>
  </r>
  <r>
    <x v="14"/>
    <x v="5"/>
    <x v="110"/>
    <n v="282.94062765055099"/>
    <n v="294.16843033509701"/>
    <m/>
    <m/>
    <m/>
  </r>
  <r>
    <x v="14"/>
    <x v="5"/>
    <x v="111"/>
    <m/>
    <m/>
    <m/>
    <m/>
    <m/>
  </r>
  <r>
    <x v="14"/>
    <x v="5"/>
    <x v="112"/>
    <n v="448.14476923076899"/>
    <n v="446.85796402744302"/>
    <n v="461.07755946225399"/>
    <m/>
    <m/>
  </r>
  <r>
    <x v="14"/>
    <x v="5"/>
    <x v="113"/>
    <n v="463.80287769784201"/>
    <n v="442.34390243902402"/>
    <m/>
    <m/>
    <m/>
  </r>
  <r>
    <x v="14"/>
    <x v="5"/>
    <x v="115"/>
    <m/>
    <m/>
    <m/>
    <m/>
    <m/>
  </r>
  <r>
    <x v="14"/>
    <x v="5"/>
    <x v="106"/>
    <m/>
    <m/>
    <m/>
    <m/>
    <m/>
  </r>
  <r>
    <x v="14"/>
    <x v="5"/>
    <x v="117"/>
    <m/>
    <m/>
    <m/>
    <m/>
    <m/>
  </r>
  <r>
    <x v="14"/>
    <x v="6"/>
    <x v="118"/>
    <n v="444.75975547631202"/>
    <n v="433.359429065744"/>
    <n v="503.05605979711697"/>
    <n v="431.97791206501398"/>
    <n v="418.89771359807497"/>
  </r>
  <r>
    <x v="14"/>
    <x v="6"/>
    <x v="119"/>
    <n v="493.69100509832498"/>
    <n v="500.25842118796601"/>
    <n v="539.60679294578699"/>
    <n v="452.49714852467099"/>
    <m/>
  </r>
  <r>
    <x v="14"/>
    <x v="6"/>
    <x v="120"/>
    <n v="525.90155830704805"/>
    <n v="575.61795812648404"/>
    <n v="535.62865947611704"/>
    <n v="490.64989717978801"/>
    <n v="746.67846889952102"/>
  </r>
  <r>
    <x v="14"/>
    <x v="6"/>
    <x v="122"/>
    <n v="432.21747042766202"/>
    <n v="388.46753900352297"/>
    <n v="449.49056267806299"/>
    <n v="409.70341645786101"/>
    <n v="617.31980725335995"/>
  </r>
  <r>
    <x v="14"/>
    <x v="4"/>
    <x v="89"/>
    <m/>
    <m/>
    <m/>
    <m/>
    <m/>
  </r>
  <r>
    <x v="14"/>
    <x v="6"/>
    <x v="119"/>
    <n v="492.00374576372002"/>
    <n v="508.91451900995202"/>
    <n v="531.805084745763"/>
    <n v="458.099759158322"/>
    <m/>
  </r>
  <r>
    <x v="14"/>
    <x v="6"/>
    <x v="119"/>
    <n v="469.661288380494"/>
    <n v="465.967523024721"/>
    <n v="509.21323076923102"/>
    <n v="429.150514731984"/>
    <m/>
  </r>
  <r>
    <x v="14"/>
    <x v="6"/>
    <x v="120"/>
    <n v="458.96569880823398"/>
    <n v="530.00968280467396"/>
    <n v="458.339772401262"/>
    <n v="423.19850267379701"/>
    <m/>
  </r>
  <r>
    <x v="14"/>
    <x v="6"/>
    <x v="123"/>
    <n v="432.59479988314303"/>
    <m/>
    <m/>
    <n v="409.29061823029502"/>
    <m/>
  </r>
  <r>
    <x v="14"/>
    <x v="6"/>
    <x v="123"/>
    <m/>
    <m/>
    <m/>
    <m/>
    <m/>
  </r>
  <r>
    <x v="14"/>
    <x v="6"/>
    <x v="122"/>
    <n v="423.05030023496602"/>
    <n v="398.35572885422903"/>
    <n v="449.36277873070298"/>
    <n v="409.10431867481799"/>
    <m/>
  </r>
  <r>
    <x v="14"/>
    <x v="6"/>
    <x v="121"/>
    <n v="464.81331546174903"/>
    <n v="518.59497823903598"/>
    <n v="478.856873686499"/>
    <n v="430.917262773723"/>
    <n v="440.47664884135497"/>
  </r>
  <r>
    <x v="14"/>
    <x v="7"/>
    <x v="125"/>
    <n v="198.69300766283499"/>
    <n v="215.99210822998899"/>
    <n v="183.551385165326"/>
    <m/>
    <m/>
  </r>
  <r>
    <x v="14"/>
    <x v="7"/>
    <x v="126"/>
    <n v="201.40688775510199"/>
    <m/>
    <m/>
    <m/>
    <m/>
  </r>
  <r>
    <x v="14"/>
    <x v="7"/>
    <x v="127"/>
    <m/>
    <m/>
    <m/>
    <m/>
    <m/>
  </r>
  <r>
    <x v="14"/>
    <x v="7"/>
    <x v="129"/>
    <m/>
    <m/>
    <m/>
    <m/>
    <m/>
  </r>
  <r>
    <x v="14"/>
    <x v="7"/>
    <x v="130"/>
    <m/>
    <m/>
    <m/>
    <m/>
    <m/>
  </r>
  <r>
    <x v="14"/>
    <x v="7"/>
    <x v="131"/>
    <n v="296.96141975308598"/>
    <m/>
    <m/>
    <m/>
    <m/>
  </r>
  <r>
    <x v="14"/>
    <x v="7"/>
    <x v="132"/>
    <n v="313.34951456310699"/>
    <m/>
    <m/>
    <m/>
    <m/>
  </r>
  <r>
    <x v="14"/>
    <x v="7"/>
    <x v="133"/>
    <n v="389.70737605804101"/>
    <m/>
    <n v="413.31432748537998"/>
    <m/>
    <m/>
  </r>
  <r>
    <x v="14"/>
    <x v="7"/>
    <x v="134"/>
    <m/>
    <m/>
    <m/>
    <m/>
    <m/>
  </r>
  <r>
    <x v="14"/>
    <x v="7"/>
    <x v="135"/>
    <m/>
    <m/>
    <m/>
    <m/>
    <m/>
  </r>
  <r>
    <x v="14"/>
    <x v="8"/>
    <x v="138"/>
    <n v="425.27558790013501"/>
    <n v="441.59663018933497"/>
    <n v="403.37431598556299"/>
    <n v="197.73828756058199"/>
    <m/>
  </r>
  <r>
    <x v="14"/>
    <x v="8"/>
    <x v="139"/>
    <m/>
    <m/>
    <m/>
    <m/>
    <m/>
  </r>
  <r>
    <x v="14"/>
    <x v="8"/>
    <x v="141"/>
    <n v="441.971427180685"/>
    <n v="448.53056675865002"/>
    <n v="369.26529411764699"/>
    <m/>
    <m/>
  </r>
  <r>
    <x v="14"/>
    <x v="8"/>
    <x v="142"/>
    <n v="299.149305555556"/>
    <n v="299.149305555556"/>
    <m/>
    <m/>
    <m/>
  </r>
  <r>
    <x v="14"/>
    <x v="8"/>
    <x v="143"/>
    <n v="427.399886837824"/>
    <n v="443.61853912419201"/>
    <n v="367.605551497443"/>
    <m/>
    <m/>
  </r>
  <r>
    <x v="14"/>
    <x v="8"/>
    <x v="141"/>
    <n v="402.75083710852903"/>
    <n v="407.83860687457297"/>
    <n v="370.07456140350899"/>
    <m/>
    <m/>
  </r>
  <r>
    <x v="14"/>
    <x v="8"/>
    <x v="144"/>
    <n v="382.97076923076901"/>
    <n v="407.911886457717"/>
    <m/>
    <m/>
    <m/>
  </r>
  <r>
    <x v="14"/>
    <x v="8"/>
    <x v="144"/>
    <n v="167.49612403100801"/>
    <m/>
    <m/>
    <m/>
    <m/>
  </r>
  <r>
    <x v="14"/>
    <x v="8"/>
    <x v="147"/>
    <n v="465.49071428571398"/>
    <n v="465.823445318084"/>
    <m/>
    <m/>
    <m/>
  </r>
  <r>
    <x v="14"/>
    <x v="8"/>
    <x v="142"/>
    <n v="424.457275939608"/>
    <n v="427.09438275636802"/>
    <m/>
    <m/>
    <m/>
  </r>
  <r>
    <x v="14"/>
    <x v="8"/>
    <x v="142"/>
    <n v="413.914121899539"/>
    <n v="415.74333891105698"/>
    <m/>
    <m/>
    <m/>
  </r>
  <r>
    <x v="14"/>
    <x v="8"/>
    <x v="149"/>
    <n v="373.89746543778801"/>
    <n v="351.77250409165299"/>
    <m/>
    <m/>
    <m/>
  </r>
  <r>
    <x v="14"/>
    <x v="8"/>
    <x v="150"/>
    <n v="421.59901761816502"/>
    <n v="428.52484386795697"/>
    <n v="385.18057068176898"/>
    <m/>
    <m/>
  </r>
  <r>
    <x v="14"/>
    <x v="8"/>
    <x v="151"/>
    <n v="374.97855133614598"/>
    <n v="384.12535294991801"/>
    <n v="213.433070866142"/>
    <m/>
    <m/>
  </r>
  <r>
    <x v="14"/>
    <x v="8"/>
    <x v="138"/>
    <n v="301.89765013054802"/>
    <n v="299.72296200065"/>
    <n v="304.119402985075"/>
    <m/>
    <m/>
  </r>
  <r>
    <x v="14"/>
    <x v="8"/>
    <x v="152"/>
    <n v="439.66978841484598"/>
    <n v="450.94816369359899"/>
    <n v="385.17713567839201"/>
    <m/>
    <m/>
  </r>
  <r>
    <x v="14"/>
    <x v="8"/>
    <x v="153"/>
    <n v="420.89547289503997"/>
    <n v="384.11055276381899"/>
    <n v="501.13680494263002"/>
    <m/>
    <m/>
  </r>
  <r>
    <x v="14"/>
    <x v="7"/>
    <x v="154"/>
    <n v="272.95921450151098"/>
    <m/>
    <m/>
    <m/>
    <m/>
  </r>
  <r>
    <x v="14"/>
    <x v="7"/>
    <x v="155"/>
    <m/>
    <m/>
    <m/>
    <m/>
    <m/>
  </r>
  <r>
    <x v="14"/>
    <x v="7"/>
    <x v="156"/>
    <n v="302.96052112119997"/>
    <n v="249.665103817816"/>
    <n v="379.470192307692"/>
    <m/>
    <m/>
  </r>
  <r>
    <x v="14"/>
    <x v="7"/>
    <x v="157"/>
    <m/>
    <m/>
    <m/>
    <m/>
    <m/>
  </r>
  <r>
    <x v="14"/>
    <x v="7"/>
    <x v="154"/>
    <m/>
    <m/>
    <m/>
    <m/>
    <m/>
  </r>
  <r>
    <x v="14"/>
    <x v="7"/>
    <x v="154"/>
    <n v="288.39894551845299"/>
    <m/>
    <m/>
    <m/>
    <m/>
  </r>
  <r>
    <x v="14"/>
    <x v="7"/>
    <x v="155"/>
    <m/>
    <m/>
    <m/>
    <m/>
    <m/>
  </r>
  <r>
    <x v="14"/>
    <x v="7"/>
    <x v="158"/>
    <m/>
    <m/>
    <m/>
    <m/>
    <m/>
  </r>
  <r>
    <x v="14"/>
    <x v="8"/>
    <x v="160"/>
    <n v="374.59668880172899"/>
    <n v="378.24281279713603"/>
    <n v="344.89914346895102"/>
    <n v="259.85163204747801"/>
    <m/>
  </r>
  <r>
    <x v="14"/>
    <x v="8"/>
    <x v="161"/>
    <n v="286.87522935779799"/>
    <n v="280.20750988142299"/>
    <m/>
    <m/>
    <m/>
  </r>
  <r>
    <x v="14"/>
    <x v="8"/>
    <x v="162"/>
    <n v="331.05476190476202"/>
    <n v="368.75596330275198"/>
    <m/>
    <m/>
    <m/>
  </r>
  <r>
    <x v="14"/>
    <x v="8"/>
    <x v="163"/>
    <n v="450.75506482091902"/>
    <n v="450.65356395674303"/>
    <n v="457.01083671980803"/>
    <n v="422.11538461538498"/>
    <m/>
  </r>
  <r>
    <x v="14"/>
    <x v="8"/>
    <x v="164"/>
    <n v="429.70820568927797"/>
    <n v="431.538035654966"/>
    <m/>
    <m/>
    <m/>
  </r>
  <r>
    <x v="14"/>
    <x v="8"/>
    <x v="143"/>
    <n v="432.73668032786901"/>
    <m/>
    <n v="428.37586685159499"/>
    <m/>
    <m/>
  </r>
  <r>
    <x v="14"/>
    <x v="8"/>
    <x v="165"/>
    <n v="439.46834054088902"/>
    <n v="447.51421939477302"/>
    <n v="333.40293185420001"/>
    <n v="293.105769230769"/>
    <m/>
  </r>
  <r>
    <x v="14"/>
    <x v="8"/>
    <x v="166"/>
    <n v="419.56418618440603"/>
    <n v="418.72972423802599"/>
    <n v="445.28774016468401"/>
    <m/>
    <m/>
  </r>
  <r>
    <x v="14"/>
    <x v="8"/>
    <x v="160"/>
    <m/>
    <m/>
    <m/>
    <m/>
    <m/>
  </r>
  <r>
    <x v="14"/>
    <x v="8"/>
    <x v="161"/>
    <n v="453.94921791300601"/>
    <n v="445.93439273552798"/>
    <m/>
    <m/>
    <m/>
  </r>
  <r>
    <x v="14"/>
    <x v="8"/>
    <x v="167"/>
    <n v="321.15445908673001"/>
    <n v="330.29153420463899"/>
    <n v="291.66323377960902"/>
    <m/>
    <m/>
  </r>
  <r>
    <x v="14"/>
    <x v="8"/>
    <x v="168"/>
    <n v="354.44054178145097"/>
    <n v="346.41539717083799"/>
    <n v="418.78571428571399"/>
    <m/>
    <m/>
  </r>
  <r>
    <x v="14"/>
    <x v="8"/>
    <x v="169"/>
    <n v="306.137839879154"/>
    <n v="340.85463258785899"/>
    <n v="219.706199460916"/>
    <m/>
    <m/>
  </r>
  <r>
    <x v="14"/>
    <x v="8"/>
    <x v="170"/>
    <n v="380.56321282919703"/>
    <n v="387.33894230769198"/>
    <m/>
    <m/>
    <m/>
  </r>
  <r>
    <x v="14"/>
    <x v="8"/>
    <x v="161"/>
    <n v="347.09717868338601"/>
    <n v="381.60420650095602"/>
    <m/>
    <m/>
    <m/>
  </r>
  <r>
    <x v="14"/>
    <x v="8"/>
    <x v="171"/>
    <n v="321.38814531548798"/>
    <m/>
    <m/>
    <m/>
    <m/>
  </r>
  <r>
    <x v="14"/>
    <x v="8"/>
    <x v="172"/>
    <m/>
    <m/>
    <m/>
    <m/>
    <m/>
  </r>
  <r>
    <x v="14"/>
    <x v="8"/>
    <x v="172"/>
    <n v="276.94919786096301"/>
    <n v="271.13645621181303"/>
    <m/>
    <m/>
    <m/>
  </r>
  <r>
    <x v="14"/>
    <x v="8"/>
    <x v="173"/>
    <m/>
    <m/>
    <m/>
    <m/>
    <m/>
  </r>
  <r>
    <x v="14"/>
    <x v="8"/>
    <x v="174"/>
    <n v="379.50752005971299"/>
    <n v="386.209978308026"/>
    <n v="304.87267080745301"/>
    <m/>
    <m/>
  </r>
  <r>
    <x v="14"/>
    <x v="9"/>
    <x v="175"/>
    <m/>
    <m/>
    <m/>
    <m/>
    <m/>
  </r>
  <r>
    <x v="14"/>
    <x v="9"/>
    <x v="176"/>
    <m/>
    <m/>
    <m/>
    <m/>
    <m/>
  </r>
  <r>
    <x v="14"/>
    <x v="9"/>
    <x v="178"/>
    <m/>
    <m/>
    <m/>
    <m/>
    <m/>
  </r>
  <r>
    <x v="14"/>
    <x v="9"/>
    <x v="219"/>
    <m/>
    <m/>
    <m/>
    <m/>
    <m/>
  </r>
  <r>
    <x v="14"/>
    <x v="9"/>
    <x v="179"/>
    <m/>
    <m/>
    <m/>
    <m/>
    <m/>
  </r>
  <r>
    <x v="14"/>
    <x v="9"/>
    <x v="180"/>
    <n v="420.658885941645"/>
    <n v="420.658885941645"/>
    <m/>
    <m/>
    <m/>
  </r>
  <r>
    <x v="14"/>
    <x v="9"/>
    <x v="175"/>
    <m/>
    <m/>
    <m/>
    <m/>
    <m/>
  </r>
  <r>
    <x v="14"/>
    <x v="9"/>
    <x v="175"/>
    <m/>
    <m/>
    <m/>
    <m/>
    <m/>
  </r>
  <r>
    <x v="14"/>
    <x v="9"/>
    <x v="181"/>
    <m/>
    <m/>
    <m/>
    <m/>
    <m/>
  </r>
  <r>
    <x v="14"/>
    <x v="9"/>
    <x v="182"/>
    <n v="218.43960826985901"/>
    <n v="187.127886323268"/>
    <n v="278.38541666666703"/>
    <m/>
    <m/>
  </r>
  <r>
    <x v="14"/>
    <x v="9"/>
    <x v="182"/>
    <m/>
    <m/>
    <m/>
    <m/>
    <m/>
  </r>
  <r>
    <x v="14"/>
    <x v="9"/>
    <x v="184"/>
    <m/>
    <m/>
    <m/>
    <m/>
    <m/>
  </r>
  <r>
    <x v="14"/>
    <x v="9"/>
    <x v="185"/>
    <m/>
    <m/>
    <m/>
    <m/>
    <m/>
  </r>
  <r>
    <x v="14"/>
    <x v="9"/>
    <x v="186"/>
    <n v="335.33102812355901"/>
    <n v="332.62010142922998"/>
    <m/>
    <m/>
    <m/>
  </r>
  <r>
    <x v="14"/>
    <x v="9"/>
    <x v="187"/>
    <n v="348.70529669454402"/>
    <n v="353.61451480263202"/>
    <m/>
    <m/>
    <m/>
  </r>
  <r>
    <x v="14"/>
    <x v="8"/>
    <x v="188"/>
    <m/>
    <m/>
    <m/>
    <m/>
    <m/>
  </r>
  <r>
    <x v="14"/>
    <x v="9"/>
    <x v="238"/>
    <m/>
    <m/>
    <m/>
    <m/>
    <m/>
  </r>
  <r>
    <x v="14"/>
    <x v="10"/>
    <x v="189"/>
    <n v="347.61513277555503"/>
    <n v="345.89026548672598"/>
    <n v="386.52557813595001"/>
    <n v="256.59654631083203"/>
    <m/>
  </r>
  <r>
    <x v="14"/>
    <x v="11"/>
    <x v="190"/>
    <m/>
    <m/>
    <m/>
    <m/>
    <m/>
  </r>
  <r>
    <x v="14"/>
    <x v="11"/>
    <x v="251"/>
    <m/>
    <m/>
    <m/>
    <m/>
    <m/>
  </r>
  <r>
    <x v="14"/>
    <x v="11"/>
    <x v="192"/>
    <m/>
    <m/>
    <m/>
    <m/>
    <m/>
  </r>
  <r>
    <x v="14"/>
    <x v="12"/>
    <x v="194"/>
    <m/>
    <m/>
    <m/>
    <m/>
    <m/>
  </r>
  <r>
    <x v="14"/>
    <x v="12"/>
    <x v="195"/>
    <n v="398.95507147719502"/>
    <n v="415.64974619289302"/>
    <m/>
    <m/>
    <m/>
  </r>
  <r>
    <x v="14"/>
    <x v="12"/>
    <x v="197"/>
    <m/>
    <m/>
    <m/>
    <m/>
    <m/>
  </r>
  <r>
    <x v="14"/>
    <x v="12"/>
    <x v="198"/>
    <m/>
    <m/>
    <m/>
    <m/>
    <m/>
  </r>
  <r>
    <x v="14"/>
    <x v="12"/>
    <x v="199"/>
    <m/>
    <m/>
    <m/>
    <m/>
    <m/>
  </r>
  <r>
    <x v="14"/>
    <x v="11"/>
    <x v="205"/>
    <m/>
    <m/>
    <m/>
    <m/>
    <m/>
  </r>
  <r>
    <x v="14"/>
    <x v="11"/>
    <x v="206"/>
    <m/>
    <m/>
    <m/>
    <m/>
    <m/>
  </r>
  <r>
    <x v="14"/>
    <x v="13"/>
    <x v="240"/>
    <m/>
    <m/>
    <m/>
    <m/>
    <m/>
  </r>
  <r>
    <x v="14"/>
    <x v="13"/>
    <x v="252"/>
    <m/>
    <m/>
    <m/>
    <m/>
    <m/>
  </r>
  <r>
    <x v="14"/>
    <x v="14"/>
    <x v="212"/>
    <m/>
    <m/>
    <m/>
    <m/>
    <m/>
  </r>
  <r>
    <x v="15"/>
    <x v="0"/>
    <x v="0"/>
    <n v="443.92454807440402"/>
    <n v="444.441755537326"/>
    <n v="433.52686177919401"/>
    <n v="524.47453703703695"/>
    <n v="444.20233747260801"/>
  </r>
  <r>
    <x v="15"/>
    <x v="0"/>
    <x v="1"/>
    <n v="527.13903862804796"/>
    <n v="518.81043991835702"/>
    <n v="460.25914249684701"/>
    <n v="558.86229471815398"/>
    <n v="532.63223140495904"/>
  </r>
  <r>
    <x v="15"/>
    <x v="0"/>
    <x v="2"/>
    <n v="544.24799789943597"/>
    <n v="530.28998130523496"/>
    <n v="531.47471665213595"/>
    <n v="554.62891874600098"/>
    <n v="711.88312757201595"/>
  </r>
  <r>
    <x v="15"/>
    <x v="0"/>
    <x v="3"/>
    <n v="519.397993311037"/>
    <n v="513.91219017783101"/>
    <n v="398.32148148148099"/>
    <n v="582.22753988245199"/>
    <n v="597.83588957055201"/>
  </r>
  <r>
    <x v="15"/>
    <x v="0"/>
    <x v="4"/>
    <n v="614.25222588879899"/>
    <n v="595.92611505822003"/>
    <n v="563.85493349829903"/>
    <n v="657.25425425425396"/>
    <n v="674.21218206158005"/>
  </r>
  <r>
    <x v="15"/>
    <x v="0"/>
    <x v="5"/>
    <n v="407.63974271754603"/>
    <n v="429.75370705244097"/>
    <n v="393.55825436011799"/>
    <n v="561.20447761193998"/>
    <m/>
  </r>
  <r>
    <x v="15"/>
    <x v="0"/>
    <x v="6"/>
    <n v="472.44601343897301"/>
    <n v="483.789296934243"/>
    <n v="456.471724478054"/>
    <n v="493.84824013408502"/>
    <m/>
  </r>
  <r>
    <x v="15"/>
    <x v="0"/>
    <x v="7"/>
    <n v="422.06033269883301"/>
    <n v="475.77838609854803"/>
    <n v="362.83023456499598"/>
    <n v="508.90988909427"/>
    <n v="557.72801875732705"/>
  </r>
  <r>
    <x v="15"/>
    <x v="0"/>
    <x v="8"/>
    <n v="486.13370509944002"/>
    <n v="523.68531994123896"/>
    <n v="391.058729411765"/>
    <n v="461.88000801281999"/>
    <n v="517.60843964671199"/>
  </r>
  <r>
    <x v="15"/>
    <x v="0"/>
    <x v="9"/>
    <n v="490.154727253126"/>
    <n v="502.77532831001099"/>
    <n v="468.53709998341901"/>
    <n v="473.21365149833503"/>
    <m/>
  </r>
  <r>
    <x v="15"/>
    <x v="0"/>
    <x v="10"/>
    <n v="490.95368919034502"/>
    <n v="510.75444179262797"/>
    <n v="455.72687417799199"/>
    <n v="447.23913043478302"/>
    <m/>
  </r>
  <r>
    <x v="15"/>
    <x v="0"/>
    <x v="11"/>
    <n v="413.23828213109601"/>
    <n v="418.44911121598199"/>
    <n v="390.504478640331"/>
    <n v="613.25825242718497"/>
    <m/>
  </r>
  <r>
    <x v="15"/>
    <x v="0"/>
    <x v="12"/>
    <n v="371.69321039396499"/>
    <n v="347.76998223801098"/>
    <n v="467.97608695652201"/>
    <m/>
    <m/>
  </r>
  <r>
    <x v="15"/>
    <x v="0"/>
    <x v="13"/>
    <n v="393.39242565055798"/>
    <n v="393.42731591448899"/>
    <m/>
    <m/>
    <m/>
  </r>
  <r>
    <x v="15"/>
    <x v="0"/>
    <x v="14"/>
    <n v="376.04627621113502"/>
    <n v="376.04627621113502"/>
    <m/>
    <m/>
    <m/>
  </r>
  <r>
    <x v="15"/>
    <x v="0"/>
    <x v="15"/>
    <m/>
    <m/>
    <m/>
    <m/>
    <m/>
  </r>
  <r>
    <x v="15"/>
    <x v="0"/>
    <x v="16"/>
    <m/>
    <m/>
    <m/>
    <m/>
    <m/>
  </r>
  <r>
    <x v="15"/>
    <x v="0"/>
    <x v="17"/>
    <n v="88.134365325077397"/>
    <n v="88.134365325077397"/>
    <m/>
    <m/>
    <m/>
  </r>
  <r>
    <x v="15"/>
    <x v="1"/>
    <x v="18"/>
    <n v="210.39851024208599"/>
    <m/>
    <m/>
    <m/>
    <m/>
  </r>
  <r>
    <x v="15"/>
    <x v="1"/>
    <x v="19"/>
    <n v="332.45998034918"/>
    <n v="281.750908743065"/>
    <n v="251.82547993019199"/>
    <n v="370.58841914788599"/>
    <m/>
  </r>
  <r>
    <x v="15"/>
    <x v="1"/>
    <x v="20"/>
    <n v="385.58470540209601"/>
    <n v="352.706717640634"/>
    <n v="372.85642737896501"/>
    <n v="430.96608315098501"/>
    <m/>
  </r>
  <r>
    <x v="15"/>
    <x v="1"/>
    <x v="21"/>
    <n v="214.46342443729901"/>
    <m/>
    <n v="209.34979423868299"/>
    <n v="209.09103078982599"/>
    <m/>
  </r>
  <r>
    <x v="15"/>
    <x v="1"/>
    <x v="22"/>
    <n v="269.62619198982799"/>
    <m/>
    <n v="228.96296296296299"/>
    <n v="283.342964824121"/>
    <m/>
  </r>
  <r>
    <x v="15"/>
    <x v="1"/>
    <x v="24"/>
    <m/>
    <m/>
    <m/>
    <m/>
    <m/>
  </r>
  <r>
    <x v="15"/>
    <x v="1"/>
    <x v="25"/>
    <n v="332.28921337729599"/>
    <n v="259.45433639947402"/>
    <n v="364.36508379888301"/>
    <n v="344.53664787288602"/>
    <m/>
  </r>
  <r>
    <x v="15"/>
    <x v="1"/>
    <x v="26"/>
    <n v="406.268187422935"/>
    <n v="349.37417702999301"/>
    <n v="332.695452732349"/>
    <n v="484.835811106253"/>
    <n v="658.67431192660501"/>
  </r>
  <r>
    <x v="15"/>
    <x v="1"/>
    <x v="26"/>
    <n v="296.51419993508603"/>
    <n v="213.212869105333"/>
    <n v="305.02674058372702"/>
    <n v="340.036800927267"/>
    <m/>
  </r>
  <r>
    <x v="15"/>
    <x v="1"/>
    <x v="28"/>
    <m/>
    <m/>
    <m/>
    <m/>
    <m/>
  </r>
  <r>
    <x v="15"/>
    <x v="1"/>
    <x v="29"/>
    <m/>
    <m/>
    <m/>
    <m/>
    <m/>
  </r>
  <r>
    <x v="15"/>
    <x v="1"/>
    <x v="30"/>
    <n v="233.63380281690101"/>
    <m/>
    <m/>
    <m/>
    <m/>
  </r>
  <r>
    <x v="15"/>
    <x v="1"/>
    <x v="249"/>
    <m/>
    <m/>
    <m/>
    <m/>
    <m/>
  </r>
  <r>
    <x v="15"/>
    <x v="2"/>
    <x v="32"/>
    <n v="450.62015337970399"/>
    <n v="389.30961981566799"/>
    <n v="386.31228214065999"/>
    <n v="495.11904374695098"/>
    <n v="499.68105209397299"/>
  </r>
  <r>
    <x v="15"/>
    <x v="2"/>
    <x v="33"/>
    <n v="547.94796834767305"/>
    <n v="530.78395206766902"/>
    <n v="527.87346938775499"/>
    <n v="572.86358136721105"/>
    <n v="552.33500000000004"/>
  </r>
  <r>
    <x v="15"/>
    <x v="2"/>
    <x v="34"/>
    <n v="533.78899635325797"/>
    <n v="477.14703212924297"/>
    <n v="460.222203303252"/>
    <n v="612.29378531073496"/>
    <n v="586.82098092643002"/>
  </r>
  <r>
    <x v="15"/>
    <x v="2"/>
    <x v="35"/>
    <n v="471.452901720618"/>
    <n v="432.70193050193097"/>
    <n v="396.40257648953298"/>
    <n v="514.85057179161402"/>
    <n v="669.46026490066197"/>
  </r>
  <r>
    <x v="15"/>
    <x v="2"/>
    <x v="36"/>
    <n v="293.41276595744699"/>
    <n v="348.13142857142901"/>
    <n v="277.26872246696001"/>
    <n v="282.16540540540501"/>
    <m/>
  </r>
  <r>
    <x v="15"/>
    <x v="2"/>
    <x v="37"/>
    <n v="415.36492693110603"/>
    <n v="317.03738317757001"/>
    <n v="355.24611260053598"/>
    <n v="494.02377468909998"/>
    <n v="546.34545454545503"/>
  </r>
  <r>
    <x v="15"/>
    <x v="2"/>
    <x v="38"/>
    <n v="263.60978321289599"/>
    <m/>
    <n v="252.860869565217"/>
    <n v="315.11317254174401"/>
    <m/>
  </r>
  <r>
    <x v="15"/>
    <x v="2"/>
    <x v="39"/>
    <n v="459.93580766845798"/>
    <n v="412.38176939339701"/>
    <n v="392.20698727125"/>
    <n v="568.64821948296503"/>
    <n v="565.53679533462901"/>
  </r>
  <r>
    <x v="15"/>
    <x v="2"/>
    <x v="40"/>
    <n v="497.50736630715198"/>
    <n v="463.36946760744098"/>
    <n v="474.92630964541098"/>
    <n v="537.17832580757204"/>
    <n v="627.19092904169702"/>
  </r>
  <r>
    <x v="15"/>
    <x v="2"/>
    <x v="40"/>
    <n v="459.43437684583603"/>
    <n v="440.391491985203"/>
    <n v="419.77286670384802"/>
    <n v="535.65248380129594"/>
    <m/>
  </r>
  <r>
    <x v="15"/>
    <x v="2"/>
    <x v="41"/>
    <n v="437.26473296500899"/>
    <m/>
    <n v="408.00571428571402"/>
    <n v="572.202049780381"/>
    <m/>
  </r>
  <r>
    <x v="15"/>
    <x v="2"/>
    <x v="42"/>
    <n v="493.13669376693798"/>
    <n v="469.50781871189997"/>
    <n v="434.98299962221398"/>
    <n v="666.51518893553998"/>
    <m/>
  </r>
  <r>
    <x v="15"/>
    <x v="2"/>
    <x v="43"/>
    <n v="390.64551671732499"/>
    <n v="311.51869918699202"/>
    <n v="448.3759929391"/>
    <m/>
    <m/>
  </r>
  <r>
    <x v="15"/>
    <x v="2"/>
    <x v="40"/>
    <n v="491.46507502402198"/>
    <n v="464.16406858924398"/>
    <n v="397.10254200775501"/>
    <n v="565.47982683982696"/>
    <n v="639.175824175824"/>
  </r>
  <r>
    <x v="15"/>
    <x v="2"/>
    <x v="44"/>
    <n v="409.86906692615401"/>
    <n v="368.16633565044702"/>
    <n v="338.705328433624"/>
    <n v="526.94446746788196"/>
    <m/>
  </r>
  <r>
    <x v="15"/>
    <x v="2"/>
    <x v="45"/>
    <n v="450.940752986348"/>
    <n v="395.413003324714"/>
    <n v="423.50341925302502"/>
    <n v="504.41138355990302"/>
    <n v="342.30877192982501"/>
  </r>
  <r>
    <x v="15"/>
    <x v="2"/>
    <x v="46"/>
    <n v="488.69300544245101"/>
    <n v="449.353089235852"/>
    <n v="442.77929301252499"/>
    <n v="617.40586467087905"/>
    <n v="493.48899826288402"/>
  </r>
  <r>
    <x v="15"/>
    <x v="2"/>
    <x v="47"/>
    <n v="519.230132377421"/>
    <n v="501.82319285175203"/>
    <n v="474.175855617916"/>
    <n v="610.74294685760503"/>
    <n v="658.69926813040604"/>
  </r>
  <r>
    <x v="15"/>
    <x v="2"/>
    <x v="48"/>
    <n v="422.48814715661302"/>
    <n v="428.01049307253498"/>
    <n v="409.15623923774501"/>
    <n v="402.17400295420998"/>
    <n v="527.29190056134701"/>
  </r>
  <r>
    <x v="15"/>
    <x v="2"/>
    <x v="49"/>
    <n v="425.841556099446"/>
    <n v="416.44945680289698"/>
    <n v="412.38753556804801"/>
    <n v="465.310896960712"/>
    <m/>
  </r>
  <r>
    <x v="15"/>
    <x v="2"/>
    <x v="50"/>
    <n v="375.87417943107198"/>
    <m/>
    <m/>
    <m/>
    <m/>
  </r>
  <r>
    <x v="15"/>
    <x v="3"/>
    <x v="51"/>
    <n v="525.85868102287998"/>
    <n v="499.61490077958899"/>
    <n v="444.78426156354601"/>
    <n v="571.226136578004"/>
    <n v="630.59909909909902"/>
  </r>
  <r>
    <x v="15"/>
    <x v="3"/>
    <x v="53"/>
    <n v="340.29036295369201"/>
    <m/>
    <m/>
    <n v="265.53350189633397"/>
    <m/>
  </r>
  <r>
    <x v="15"/>
    <x v="3"/>
    <x v="54"/>
    <n v="539.96368136401099"/>
    <n v="503.44861567339302"/>
    <n v="480.34928882249801"/>
    <n v="595.99750467872695"/>
    <n v="556.11868795856697"/>
  </r>
  <r>
    <x v="15"/>
    <x v="3"/>
    <x v="52"/>
    <n v="520.11800926559397"/>
    <n v="470.55476255833099"/>
    <n v="441.582426060866"/>
    <n v="583.26025603109599"/>
    <n v="635.09752198241404"/>
  </r>
  <r>
    <x v="15"/>
    <x v="3"/>
    <x v="55"/>
    <m/>
    <m/>
    <m/>
    <m/>
    <m/>
  </r>
  <r>
    <x v="15"/>
    <x v="3"/>
    <x v="56"/>
    <n v="438.55142903277903"/>
    <n v="437.46345256609601"/>
    <n v="380.77825711820498"/>
    <n v="503.98217695735201"/>
    <m/>
  </r>
  <r>
    <x v="15"/>
    <x v="3"/>
    <x v="57"/>
    <n v="494.63355781921598"/>
    <n v="499.412793176972"/>
    <n v="403.77365394668101"/>
    <n v="539.45448387970703"/>
    <m/>
  </r>
  <r>
    <x v="15"/>
    <x v="2"/>
    <x v="39"/>
    <n v="362.11925976696398"/>
    <m/>
    <n v="346.52653399668299"/>
    <m/>
    <m/>
  </r>
  <r>
    <x v="15"/>
    <x v="3"/>
    <x v="58"/>
    <n v="558.53414971035102"/>
    <n v="525.86257329648902"/>
    <n v="489.410262735907"/>
    <n v="598.09892787524404"/>
    <n v="634.03194888178905"/>
  </r>
  <r>
    <x v="15"/>
    <x v="3"/>
    <x v="58"/>
    <n v="505.81253396123901"/>
    <n v="448.77546138072501"/>
    <n v="434.63199593702399"/>
    <n v="620.20808208082099"/>
    <n v="209.08030112923501"/>
  </r>
  <r>
    <x v="15"/>
    <x v="3"/>
    <x v="58"/>
    <n v="608.46343047676805"/>
    <n v="548.51032127890699"/>
    <n v="490.28571428571399"/>
    <n v="689.73655382957702"/>
    <m/>
  </r>
  <r>
    <x v="15"/>
    <x v="3"/>
    <x v="58"/>
    <n v="557.65652882027996"/>
    <n v="576.49968449282198"/>
    <n v="492.97545047768801"/>
    <n v="588.02714932126696"/>
    <n v="592.80037664783401"/>
  </r>
  <r>
    <x v="15"/>
    <x v="3"/>
    <x v="59"/>
    <n v="537.64780380363402"/>
    <n v="505.74067016039402"/>
    <n v="464.06137071651102"/>
    <n v="609.24804226813899"/>
    <m/>
  </r>
  <r>
    <x v="15"/>
    <x v="3"/>
    <x v="60"/>
    <n v="568.94742522698903"/>
    <n v="496.14017267648597"/>
    <n v="516.15518161296905"/>
    <n v="622.04166575820295"/>
    <n v="642.52004164497703"/>
  </r>
  <r>
    <x v="15"/>
    <x v="3"/>
    <x v="61"/>
    <n v="522.37294841735002"/>
    <n v="459.33647167772801"/>
    <n v="446.45547256535502"/>
    <n v="573.02566767951396"/>
    <n v="747.34544106745705"/>
  </r>
  <r>
    <x v="15"/>
    <x v="3"/>
    <x v="53"/>
    <n v="456.55234444116797"/>
    <n v="410.57577620657901"/>
    <n v="421.84220623501199"/>
    <n v="409.74481795725501"/>
    <n v="741.78967909800497"/>
  </r>
  <r>
    <x v="15"/>
    <x v="3"/>
    <x v="62"/>
    <n v="443.280986740206"/>
    <n v="407.567412893452"/>
    <n v="418.457418576598"/>
    <n v="470.13535113076"/>
    <m/>
  </r>
  <r>
    <x v="15"/>
    <x v="3"/>
    <x v="58"/>
    <n v="448.712979203207"/>
    <n v="384.956603131382"/>
    <n v="414.68513632365898"/>
    <n v="517.95479876161005"/>
    <m/>
  </r>
  <r>
    <x v="15"/>
    <x v="0"/>
    <x v="63"/>
    <n v="448.62323672736602"/>
    <n v="426.335341365462"/>
    <m/>
    <n v="547.16338582677201"/>
    <m/>
  </r>
  <r>
    <x v="15"/>
    <x v="0"/>
    <x v="64"/>
    <n v="399.85639949643303"/>
    <n v="399.04252429213199"/>
    <n v="402.21981004070602"/>
    <n v="404.80574712643698"/>
    <m/>
  </r>
  <r>
    <x v="15"/>
    <x v="0"/>
    <x v="65"/>
    <m/>
    <m/>
    <m/>
    <m/>
    <m/>
  </r>
  <r>
    <x v="15"/>
    <x v="0"/>
    <x v="67"/>
    <n v="469.06162464985999"/>
    <n v="467.14015151515201"/>
    <m/>
    <m/>
    <m/>
  </r>
  <r>
    <x v="15"/>
    <x v="0"/>
    <x v="68"/>
    <m/>
    <m/>
    <m/>
    <m/>
    <m/>
  </r>
  <r>
    <x v="15"/>
    <x v="0"/>
    <x v="69"/>
    <m/>
    <m/>
    <m/>
    <m/>
    <m/>
  </r>
  <r>
    <x v="15"/>
    <x v="0"/>
    <x v="70"/>
    <n v="376.37159533073901"/>
    <n v="372.15226876090799"/>
    <m/>
    <m/>
    <m/>
  </r>
  <r>
    <x v="15"/>
    <x v="0"/>
    <x v="71"/>
    <n v="495.56624744077197"/>
    <n v="495.56624744077197"/>
    <m/>
    <m/>
    <m/>
  </r>
  <r>
    <x v="15"/>
    <x v="0"/>
    <x v="72"/>
    <n v="427.14758463293998"/>
    <n v="451.49335049335002"/>
    <m/>
    <m/>
    <m/>
  </r>
  <r>
    <x v="15"/>
    <x v="0"/>
    <x v="73"/>
    <n v="245.607142857143"/>
    <n v="239.384120171674"/>
    <m/>
    <m/>
    <m/>
  </r>
  <r>
    <x v="15"/>
    <x v="0"/>
    <x v="74"/>
    <n v="419.99698189134801"/>
    <n v="419.99698189134801"/>
    <m/>
    <m/>
    <m/>
  </r>
  <r>
    <x v="15"/>
    <x v="0"/>
    <x v="75"/>
    <n v="361.42650701899299"/>
    <n v="341.55153203342599"/>
    <m/>
    <m/>
    <m/>
  </r>
  <r>
    <x v="15"/>
    <x v="0"/>
    <x v="76"/>
    <n v="503.21748825083199"/>
    <n v="497.308585533376"/>
    <n v="514.29207232267004"/>
    <n v="526.76552623658097"/>
    <m/>
  </r>
  <r>
    <x v="15"/>
    <x v="0"/>
    <x v="77"/>
    <n v="411.27524738578097"/>
    <n v="410.18649710117802"/>
    <n v="432.726523887974"/>
    <m/>
    <m/>
  </r>
  <r>
    <x v="15"/>
    <x v="2"/>
    <x v="78"/>
    <n v="450.40465608465598"/>
    <n v="434.949504337051"/>
    <n v="488.92170022371403"/>
    <n v="521.90727272727304"/>
    <m/>
  </r>
  <r>
    <x v="15"/>
    <x v="2"/>
    <x v="79"/>
    <n v="430.93016495402901"/>
    <n v="403.08493701889398"/>
    <n v="429.27465667915101"/>
    <n v="526.220085470085"/>
    <n v="712.90997566910005"/>
  </r>
  <r>
    <x v="15"/>
    <x v="0"/>
    <x v="80"/>
    <n v="469.33427475696402"/>
    <n v="435.61730501549101"/>
    <n v="495.21371158392401"/>
    <n v="540.466465984347"/>
    <n v="580.77484143763195"/>
  </r>
  <r>
    <x v="15"/>
    <x v="0"/>
    <x v="81"/>
    <n v="372.54347275031699"/>
    <n v="322.032437442076"/>
    <n v="396.53747963063603"/>
    <n v="488.25281602002502"/>
    <m/>
  </r>
  <r>
    <x v="15"/>
    <x v="0"/>
    <x v="82"/>
    <n v="279.973815048061"/>
    <n v="282.262899262899"/>
    <n v="279.12800726282302"/>
    <m/>
    <m/>
  </r>
  <r>
    <x v="15"/>
    <x v="0"/>
    <x v="83"/>
    <n v="237.9375"/>
    <m/>
    <m/>
    <m/>
    <m/>
  </r>
  <r>
    <x v="15"/>
    <x v="0"/>
    <x v="84"/>
    <m/>
    <m/>
    <m/>
    <m/>
    <m/>
  </r>
  <r>
    <x v="15"/>
    <x v="0"/>
    <x v="85"/>
    <m/>
    <m/>
    <m/>
    <m/>
    <m/>
  </r>
  <r>
    <x v="15"/>
    <x v="0"/>
    <x v="86"/>
    <m/>
    <m/>
    <m/>
    <m/>
    <m/>
  </r>
  <r>
    <x v="15"/>
    <x v="0"/>
    <x v="87"/>
    <m/>
    <m/>
    <m/>
    <m/>
    <m/>
  </r>
  <r>
    <x v="15"/>
    <x v="4"/>
    <x v="89"/>
    <n v="438.829447632712"/>
    <n v="414.078498293515"/>
    <n v="397.48435923309802"/>
    <n v="475.03196527229699"/>
    <m/>
  </r>
  <r>
    <x v="15"/>
    <x v="4"/>
    <x v="90"/>
    <n v="295.00111460791999"/>
    <n v="285.95933365997098"/>
    <n v="308.15378946075401"/>
    <n v="260.73719298245601"/>
    <m/>
  </r>
  <r>
    <x v="15"/>
    <x v="4"/>
    <x v="91"/>
    <n v="435.21486526253801"/>
    <n v="387.14247239429"/>
    <n v="399.71651317589101"/>
    <n v="507.02713464929701"/>
    <m/>
  </r>
  <r>
    <x v="15"/>
    <x v="4"/>
    <x v="92"/>
    <n v="613.98929489009402"/>
    <n v="550.79210658622401"/>
    <n v="722.86842105263202"/>
    <n v="634.00319284802003"/>
    <m/>
  </r>
  <r>
    <x v="15"/>
    <x v="4"/>
    <x v="93"/>
    <n v="397.92299407646698"/>
    <n v="446.46652267818598"/>
    <n v="323.01776649746199"/>
    <m/>
    <m/>
  </r>
  <r>
    <x v="15"/>
    <x v="4"/>
    <x v="94"/>
    <m/>
    <m/>
    <m/>
    <m/>
    <m/>
  </r>
  <r>
    <x v="15"/>
    <x v="4"/>
    <x v="95"/>
    <m/>
    <m/>
    <m/>
    <m/>
    <m/>
  </r>
  <r>
    <x v="15"/>
    <x v="4"/>
    <x v="96"/>
    <n v="315.76245523654001"/>
    <n v="356.39614689945802"/>
    <n v="312.80630434782603"/>
    <n v="256.62490842490803"/>
    <m/>
  </r>
  <r>
    <x v="15"/>
    <x v="4"/>
    <x v="97"/>
    <n v="352.81611349036399"/>
    <n v="343.08724832214801"/>
    <n v="352.857142857143"/>
    <n v="348.44003606852999"/>
    <m/>
  </r>
  <r>
    <x v="15"/>
    <x v="4"/>
    <x v="98"/>
    <n v="442.40282621984102"/>
    <n v="405.81786411758702"/>
    <n v="424.96073238139098"/>
    <n v="491.86682943069599"/>
    <m/>
  </r>
  <r>
    <x v="15"/>
    <x v="4"/>
    <x v="99"/>
    <n v="484.11944073631702"/>
    <n v="427.55354871534001"/>
    <n v="461.38922155688601"/>
    <n v="498.55845117845098"/>
    <n v="668.19988545246304"/>
  </r>
  <r>
    <x v="15"/>
    <x v="4"/>
    <x v="89"/>
    <n v="451.91960112184501"/>
    <n v="380.35155875299802"/>
    <n v="414.19694397283502"/>
    <n v="497.70966880341899"/>
    <m/>
  </r>
  <r>
    <x v="15"/>
    <x v="4"/>
    <x v="100"/>
    <n v="393.68537945373799"/>
    <n v="350.91718170580998"/>
    <n v="398.450336700337"/>
    <n v="418.23897581792301"/>
    <m/>
  </r>
  <r>
    <x v="15"/>
    <x v="2"/>
    <x v="38"/>
    <n v="444.96937838113701"/>
    <n v="394.75495638382199"/>
    <n v="448.77695988222303"/>
    <n v="499.44798301486202"/>
    <m/>
  </r>
  <r>
    <x v="15"/>
    <x v="2"/>
    <x v="38"/>
    <n v="365.38990825688097"/>
    <n v="362.46402877697801"/>
    <n v="310.78503629257398"/>
    <n v="368.66519823788502"/>
    <m/>
  </r>
  <r>
    <x v="15"/>
    <x v="4"/>
    <x v="101"/>
    <n v="235.70896750308501"/>
    <n v="202.24394966118101"/>
    <n v="243.18620138518901"/>
    <m/>
    <m/>
  </r>
  <r>
    <x v="15"/>
    <x v="4"/>
    <x v="102"/>
    <n v="284.77288732394402"/>
    <n v="203.94603174603199"/>
    <n v="332.18528864059601"/>
    <m/>
    <m/>
  </r>
  <r>
    <x v="15"/>
    <x v="4"/>
    <x v="103"/>
    <m/>
    <m/>
    <m/>
    <m/>
    <m/>
  </r>
  <r>
    <x v="15"/>
    <x v="5"/>
    <x v="105"/>
    <n v="266.94348041645998"/>
    <n v="264.90405701754401"/>
    <m/>
    <m/>
    <m/>
  </r>
  <r>
    <x v="15"/>
    <x v="5"/>
    <x v="106"/>
    <n v="319.10269121813002"/>
    <n v="313.62994960403199"/>
    <m/>
    <m/>
    <m/>
  </r>
  <r>
    <x v="15"/>
    <x v="5"/>
    <x v="107"/>
    <m/>
    <m/>
    <m/>
    <m/>
    <m/>
  </r>
  <r>
    <x v="15"/>
    <x v="5"/>
    <x v="108"/>
    <n v="303.63536463536502"/>
    <n v="303.22548317823902"/>
    <m/>
    <m/>
    <m/>
  </r>
  <r>
    <x v="15"/>
    <x v="5"/>
    <x v="109"/>
    <n v="391.51461075172898"/>
    <n v="399.48711309874102"/>
    <m/>
    <m/>
    <m/>
  </r>
  <r>
    <x v="15"/>
    <x v="5"/>
    <x v="110"/>
    <n v="324.41419068736099"/>
    <n v="356.744278606965"/>
    <m/>
    <m/>
    <m/>
  </r>
  <r>
    <x v="15"/>
    <x v="5"/>
    <x v="111"/>
    <m/>
    <m/>
    <m/>
    <m/>
    <m/>
  </r>
  <r>
    <x v="15"/>
    <x v="5"/>
    <x v="112"/>
    <n v="367.91048357327401"/>
    <n v="374.31727982162801"/>
    <n v="343.66073414905497"/>
    <m/>
    <m/>
  </r>
  <r>
    <x v="15"/>
    <x v="5"/>
    <x v="113"/>
    <n v="319.57324301439502"/>
    <n v="296.89351403678597"/>
    <m/>
    <m/>
    <m/>
  </r>
  <r>
    <x v="15"/>
    <x v="5"/>
    <x v="115"/>
    <m/>
    <m/>
    <m/>
    <m/>
    <m/>
  </r>
  <r>
    <x v="15"/>
    <x v="5"/>
    <x v="106"/>
    <m/>
    <m/>
    <m/>
    <m/>
    <m/>
  </r>
  <r>
    <x v="15"/>
    <x v="6"/>
    <x v="118"/>
    <n v="412.97276529520502"/>
    <n v="320.969604863222"/>
    <n v="370.75467914438502"/>
    <n v="428.19273693534097"/>
    <n v="549.21269296741002"/>
  </r>
  <r>
    <x v="15"/>
    <x v="6"/>
    <x v="119"/>
    <n v="227.33041345480001"/>
    <n v="169.51462938881701"/>
    <n v="238.85487077534799"/>
    <n v="253.162029746282"/>
    <m/>
  </r>
  <r>
    <x v="15"/>
    <x v="6"/>
    <x v="120"/>
    <n v="521.70502402796001"/>
    <n v="413.37166146375301"/>
    <n v="467.37668593448899"/>
    <n v="548.632955824889"/>
    <n v="799.77811550152001"/>
  </r>
  <r>
    <x v="15"/>
    <x v="6"/>
    <x v="122"/>
    <n v="346.27281492551703"/>
    <n v="276.99116997792498"/>
    <n v="272.71011673151799"/>
    <n v="282.05581395348798"/>
    <n v="725.010509296686"/>
  </r>
  <r>
    <x v="15"/>
    <x v="4"/>
    <x v="89"/>
    <m/>
    <m/>
    <m/>
    <m/>
    <m/>
  </r>
  <r>
    <x v="15"/>
    <x v="6"/>
    <x v="119"/>
    <n v="472.27972752043598"/>
    <n v="426.96933253156902"/>
    <n v="411.65730851388503"/>
    <n v="511.78044631241897"/>
    <m/>
  </r>
  <r>
    <x v="15"/>
    <x v="6"/>
    <x v="119"/>
    <n v="254.71244292237401"/>
    <n v="218.00850159404899"/>
    <n v="271.94568690095798"/>
    <n v="194.40936329588001"/>
    <m/>
  </r>
  <r>
    <x v="15"/>
    <x v="6"/>
    <x v="120"/>
    <n v="461.36020001695101"/>
    <n v="412.99263120057498"/>
    <n v="391.084757621189"/>
    <n v="502.73086559443902"/>
    <n v="626.57023538344697"/>
  </r>
  <r>
    <x v="15"/>
    <x v="6"/>
    <x v="123"/>
    <n v="297.72789301310002"/>
    <m/>
    <m/>
    <n v="269.69759843162899"/>
    <n v="549.31620553359699"/>
  </r>
  <r>
    <x v="15"/>
    <x v="6"/>
    <x v="123"/>
    <m/>
    <m/>
    <m/>
    <m/>
    <m/>
  </r>
  <r>
    <x v="15"/>
    <x v="6"/>
    <x v="122"/>
    <n v="251.20799673602599"/>
    <n v="250.86570164857301"/>
    <n v="214.52338308457701"/>
    <n v="252.59301397205601"/>
    <n v="442.78590785907897"/>
  </r>
  <r>
    <x v="15"/>
    <x v="6"/>
    <x v="121"/>
    <n v="357.66184927487598"/>
    <n v="304.34709768758802"/>
    <n v="285.48209236569301"/>
    <n v="365.18505961677698"/>
    <n v="610.08419067215402"/>
  </r>
  <r>
    <x v="15"/>
    <x v="6"/>
    <x v="122"/>
    <m/>
    <m/>
    <m/>
    <m/>
    <m/>
  </r>
  <r>
    <x v="15"/>
    <x v="6"/>
    <x v="119"/>
    <m/>
    <m/>
    <m/>
    <m/>
    <m/>
  </r>
  <r>
    <x v="15"/>
    <x v="6"/>
    <x v="123"/>
    <m/>
    <m/>
    <m/>
    <m/>
    <m/>
  </r>
  <r>
    <x v="15"/>
    <x v="7"/>
    <x v="125"/>
    <n v="266.79814970563501"/>
    <n v="290.52641165755898"/>
    <n v="234.96262458471799"/>
    <m/>
    <m/>
  </r>
  <r>
    <x v="15"/>
    <x v="7"/>
    <x v="126"/>
    <n v="339.78995433789999"/>
    <m/>
    <n v="335.80776340110901"/>
    <m/>
    <m/>
  </r>
  <r>
    <x v="15"/>
    <x v="7"/>
    <x v="127"/>
    <m/>
    <m/>
    <m/>
    <m/>
    <m/>
  </r>
  <r>
    <x v="15"/>
    <x v="7"/>
    <x v="129"/>
    <m/>
    <m/>
    <m/>
    <m/>
    <m/>
  </r>
  <r>
    <x v="15"/>
    <x v="7"/>
    <x v="130"/>
    <n v="349.86655405405401"/>
    <m/>
    <n v="353.51262135922298"/>
    <m/>
    <m/>
  </r>
  <r>
    <x v="15"/>
    <x v="7"/>
    <x v="131"/>
    <n v="349.70897832817298"/>
    <m/>
    <m/>
    <m/>
    <m/>
  </r>
  <r>
    <x v="15"/>
    <x v="7"/>
    <x v="132"/>
    <n v="471.40501792114702"/>
    <m/>
    <m/>
    <m/>
    <m/>
  </r>
  <r>
    <x v="15"/>
    <x v="7"/>
    <x v="133"/>
    <n v="206.72552783109401"/>
    <m/>
    <n v="196.648011782032"/>
    <m/>
    <m/>
  </r>
  <r>
    <x v="15"/>
    <x v="7"/>
    <x v="134"/>
    <m/>
    <m/>
    <m/>
    <m/>
    <m/>
  </r>
  <r>
    <x v="15"/>
    <x v="7"/>
    <x v="135"/>
    <m/>
    <m/>
    <m/>
    <m/>
    <m/>
  </r>
  <r>
    <x v="15"/>
    <x v="8"/>
    <x v="138"/>
    <n v="352.91322550447302"/>
    <n v="337.84098763791002"/>
    <n v="418.149394705335"/>
    <n v="309.43447461629302"/>
    <m/>
  </r>
  <r>
    <x v="15"/>
    <x v="8"/>
    <x v="139"/>
    <m/>
    <m/>
    <m/>
    <m/>
    <m/>
  </r>
  <r>
    <x v="15"/>
    <x v="8"/>
    <x v="141"/>
    <n v="413.36912249176402"/>
    <n v="410.62779288647198"/>
    <n v="447.85511811023599"/>
    <m/>
    <m/>
  </r>
  <r>
    <x v="15"/>
    <x v="8"/>
    <x v="142"/>
    <n v="335.62412993039402"/>
    <n v="335.62412993039402"/>
    <m/>
    <m/>
    <m/>
  </r>
  <r>
    <x v="15"/>
    <x v="8"/>
    <x v="143"/>
    <n v="300.77967230584801"/>
    <n v="295.192523664367"/>
    <n v="319.13066432028199"/>
    <m/>
    <m/>
  </r>
  <r>
    <x v="15"/>
    <x v="8"/>
    <x v="141"/>
    <n v="341.04325932707701"/>
    <n v="338.99102665611002"/>
    <n v="354.45"/>
    <m/>
    <m/>
  </r>
  <r>
    <x v="15"/>
    <x v="8"/>
    <x v="144"/>
    <n v="266.877541998232"/>
    <n v="283.44016227180498"/>
    <m/>
    <m/>
    <m/>
  </r>
  <r>
    <x v="15"/>
    <x v="8"/>
    <x v="144"/>
    <m/>
    <m/>
    <m/>
    <m/>
    <m/>
  </r>
  <r>
    <x v="15"/>
    <x v="8"/>
    <x v="147"/>
    <n v="472.63936889556697"/>
    <n v="472.994736842105"/>
    <m/>
    <m/>
    <m/>
  </r>
  <r>
    <x v="15"/>
    <x v="8"/>
    <x v="142"/>
    <n v="498.95922459893001"/>
    <n v="505.36584536958401"/>
    <m/>
    <m/>
    <m/>
  </r>
  <r>
    <x v="15"/>
    <x v="8"/>
    <x v="142"/>
    <n v="421.94895238095199"/>
    <n v="420.76009408075299"/>
    <m/>
    <m/>
    <m/>
  </r>
  <r>
    <x v="15"/>
    <x v="8"/>
    <x v="149"/>
    <n v="231.823907455013"/>
    <n v="222.20473537604499"/>
    <m/>
    <m/>
    <m/>
  </r>
  <r>
    <x v="15"/>
    <x v="8"/>
    <x v="150"/>
    <n v="362.251285029766"/>
    <n v="359.59501453536899"/>
    <n v="377.75423920416"/>
    <m/>
    <m/>
  </r>
  <r>
    <x v="15"/>
    <x v="8"/>
    <x v="151"/>
    <n v="264.81864263587698"/>
    <n v="267.43241657499101"/>
    <n v="202.18453427065"/>
    <m/>
    <m/>
  </r>
  <r>
    <x v="15"/>
    <x v="8"/>
    <x v="138"/>
    <n v="212.89732888146901"/>
    <n v="204.728373702422"/>
    <n v="245.13150289017301"/>
    <m/>
    <m/>
  </r>
  <r>
    <x v="15"/>
    <x v="8"/>
    <x v="152"/>
    <n v="329.12115796997898"/>
    <n v="328.20426216324898"/>
    <n v="324.31650485436899"/>
    <m/>
    <m/>
  </r>
  <r>
    <x v="15"/>
    <x v="8"/>
    <x v="153"/>
    <n v="333.69688068261303"/>
    <n v="311.08538320796902"/>
    <n v="387.39583333333297"/>
    <m/>
    <m/>
  </r>
  <r>
    <x v="15"/>
    <x v="7"/>
    <x v="154"/>
    <n v="309.04680187207498"/>
    <m/>
    <m/>
    <m/>
    <m/>
  </r>
  <r>
    <x v="15"/>
    <x v="7"/>
    <x v="155"/>
    <m/>
    <m/>
    <m/>
    <m/>
    <m/>
  </r>
  <r>
    <x v="15"/>
    <x v="7"/>
    <x v="156"/>
    <n v="286.56880000000001"/>
    <n v="297.58315334773198"/>
    <n v="274.1251149954"/>
    <m/>
    <m/>
  </r>
  <r>
    <x v="15"/>
    <x v="7"/>
    <x v="157"/>
    <m/>
    <m/>
    <m/>
    <m/>
    <m/>
  </r>
  <r>
    <x v="15"/>
    <x v="7"/>
    <x v="154"/>
    <m/>
    <m/>
    <m/>
    <m/>
    <m/>
  </r>
  <r>
    <x v="15"/>
    <x v="7"/>
    <x v="154"/>
    <m/>
    <m/>
    <m/>
    <m/>
    <m/>
  </r>
  <r>
    <x v="15"/>
    <x v="7"/>
    <x v="155"/>
    <m/>
    <m/>
    <m/>
    <m/>
    <m/>
  </r>
  <r>
    <x v="15"/>
    <x v="7"/>
    <x v="158"/>
    <m/>
    <m/>
    <m/>
    <m/>
    <m/>
  </r>
  <r>
    <x v="15"/>
    <x v="7"/>
    <x v="259"/>
    <m/>
    <m/>
    <m/>
    <m/>
    <m/>
  </r>
  <r>
    <x v="15"/>
    <x v="8"/>
    <x v="160"/>
    <n v="355.72984278090303"/>
    <n v="357.314334014228"/>
    <n v="364.430442756091"/>
    <n v="258.37612768910498"/>
    <m/>
  </r>
  <r>
    <x v="15"/>
    <x v="8"/>
    <x v="161"/>
    <n v="200.435180722892"/>
    <n v="194.46663296258799"/>
    <m/>
    <m/>
    <m/>
  </r>
  <r>
    <x v="15"/>
    <x v="8"/>
    <x v="162"/>
    <n v="299.38443396226398"/>
    <n v="302.23571428571398"/>
    <m/>
    <m/>
    <m/>
  </r>
  <r>
    <x v="15"/>
    <x v="8"/>
    <x v="163"/>
    <n v="397.34287990792802"/>
    <n v="380.78532796317597"/>
    <n v="446.96512600023902"/>
    <n v="478.02208047105"/>
    <m/>
  </r>
  <r>
    <x v="15"/>
    <x v="8"/>
    <x v="164"/>
    <n v="424.70021164021199"/>
    <n v="427.01566187513401"/>
    <m/>
    <m/>
    <m/>
  </r>
  <r>
    <x v="15"/>
    <x v="8"/>
    <x v="143"/>
    <n v="261.57392197125301"/>
    <m/>
    <n v="228.31930693069299"/>
    <m/>
    <m/>
  </r>
  <r>
    <x v="15"/>
    <x v="8"/>
    <x v="165"/>
    <n v="423.25833415443202"/>
    <n v="426.33967531428402"/>
    <n v="411.60594795538998"/>
    <n v="364.04314822213303"/>
    <m/>
  </r>
  <r>
    <x v="15"/>
    <x v="8"/>
    <x v="166"/>
    <n v="415.535435411094"/>
    <n v="415.080466540999"/>
    <n v="413.11687657430701"/>
    <n v="434.388268156425"/>
    <m/>
  </r>
  <r>
    <x v="15"/>
    <x v="8"/>
    <x v="160"/>
    <m/>
    <m/>
    <m/>
    <m/>
    <m/>
  </r>
  <r>
    <x v="15"/>
    <x v="8"/>
    <x v="161"/>
    <n v="363.19672131147502"/>
    <n v="292.04866483653598"/>
    <m/>
    <m/>
    <m/>
  </r>
  <r>
    <x v="15"/>
    <x v="8"/>
    <x v="167"/>
    <m/>
    <m/>
    <m/>
    <m/>
    <m/>
  </r>
  <r>
    <x v="15"/>
    <x v="8"/>
    <x v="168"/>
    <n v="256.49555181533998"/>
    <n v="250.191423766816"/>
    <n v="308.86"/>
    <m/>
    <m/>
  </r>
  <r>
    <x v="15"/>
    <x v="8"/>
    <x v="169"/>
    <n v="178.46406015037601"/>
    <n v="187.200337410375"/>
    <n v="148.76772082879"/>
    <m/>
    <m/>
  </r>
  <r>
    <x v="15"/>
    <x v="8"/>
    <x v="170"/>
    <n v="329.26495726495699"/>
    <n v="335.14328608337399"/>
    <m/>
    <m/>
    <m/>
  </r>
  <r>
    <x v="15"/>
    <x v="8"/>
    <x v="161"/>
    <n v="255.723872387239"/>
    <n v="295.73399715505002"/>
    <m/>
    <m/>
    <m/>
  </r>
  <r>
    <x v="15"/>
    <x v="8"/>
    <x v="171"/>
    <m/>
    <m/>
    <m/>
    <m/>
    <m/>
  </r>
  <r>
    <x v="15"/>
    <x v="8"/>
    <x v="172"/>
    <m/>
    <m/>
    <m/>
    <m/>
    <m/>
  </r>
  <r>
    <x v="15"/>
    <x v="8"/>
    <x v="172"/>
    <n v="135.35137138621201"/>
    <n v="135.45178041542999"/>
    <m/>
    <m/>
    <m/>
  </r>
  <r>
    <x v="15"/>
    <x v="8"/>
    <x v="173"/>
    <m/>
    <m/>
    <m/>
    <m/>
    <m/>
  </r>
  <r>
    <x v="15"/>
    <x v="8"/>
    <x v="174"/>
    <n v="434.31981114258701"/>
    <n v="434.46254165466701"/>
    <n v="338.669329073482"/>
    <n v="602.11542991755005"/>
    <m/>
  </r>
  <r>
    <x v="15"/>
    <x v="8"/>
    <x v="167"/>
    <n v="64.602394636015305"/>
    <n v="57.957567039967103"/>
    <n v="177.601886792453"/>
    <m/>
    <m/>
  </r>
  <r>
    <x v="15"/>
    <x v="9"/>
    <x v="175"/>
    <m/>
    <m/>
    <m/>
    <m/>
    <m/>
  </r>
  <r>
    <x v="15"/>
    <x v="9"/>
    <x v="176"/>
    <m/>
    <m/>
    <m/>
    <m/>
    <m/>
  </r>
  <r>
    <x v="15"/>
    <x v="9"/>
    <x v="178"/>
    <m/>
    <m/>
    <m/>
    <m/>
    <m/>
  </r>
  <r>
    <x v="15"/>
    <x v="9"/>
    <x v="178"/>
    <m/>
    <m/>
    <m/>
    <m/>
    <m/>
  </r>
  <r>
    <x v="15"/>
    <x v="9"/>
    <x v="219"/>
    <m/>
    <m/>
    <m/>
    <m/>
    <m/>
  </r>
  <r>
    <x v="15"/>
    <x v="9"/>
    <x v="179"/>
    <m/>
    <m/>
    <m/>
    <m/>
    <m/>
  </r>
  <r>
    <x v="15"/>
    <x v="9"/>
    <x v="180"/>
    <n v="463.15297297297298"/>
    <n v="463.15297297297298"/>
    <m/>
    <m/>
    <m/>
  </r>
  <r>
    <x v="15"/>
    <x v="9"/>
    <x v="175"/>
    <m/>
    <m/>
    <m/>
    <m/>
    <m/>
  </r>
  <r>
    <x v="15"/>
    <x v="9"/>
    <x v="175"/>
    <m/>
    <m/>
    <m/>
    <m/>
    <m/>
  </r>
  <r>
    <x v="15"/>
    <x v="9"/>
    <x v="181"/>
    <m/>
    <m/>
    <m/>
    <m/>
    <m/>
  </r>
  <r>
    <x v="15"/>
    <x v="9"/>
    <x v="182"/>
    <n v="267.72054287476902"/>
    <n v="251.25595984943499"/>
    <n v="287.95811518324598"/>
    <m/>
    <m/>
  </r>
  <r>
    <x v="15"/>
    <x v="9"/>
    <x v="182"/>
    <m/>
    <m/>
    <m/>
    <m/>
    <m/>
  </r>
  <r>
    <x v="15"/>
    <x v="9"/>
    <x v="184"/>
    <m/>
    <m/>
    <m/>
    <m/>
    <m/>
  </r>
  <r>
    <x v="15"/>
    <x v="9"/>
    <x v="185"/>
    <m/>
    <m/>
    <m/>
    <m/>
    <m/>
  </r>
  <r>
    <x v="15"/>
    <x v="9"/>
    <x v="186"/>
    <m/>
    <m/>
    <m/>
    <m/>
    <m/>
  </r>
  <r>
    <x v="15"/>
    <x v="9"/>
    <x v="187"/>
    <m/>
    <m/>
    <m/>
    <m/>
    <m/>
  </r>
  <r>
    <x v="15"/>
    <x v="8"/>
    <x v="188"/>
    <m/>
    <m/>
    <m/>
    <m/>
    <m/>
  </r>
  <r>
    <x v="15"/>
    <x v="9"/>
    <x v="238"/>
    <m/>
    <m/>
    <m/>
    <m/>
    <m/>
  </r>
  <r>
    <x v="15"/>
    <x v="10"/>
    <x v="189"/>
    <n v="357.58545869813503"/>
    <n v="189.30604534004999"/>
    <m/>
    <n v="462.598090277778"/>
    <m/>
  </r>
  <r>
    <x v="15"/>
    <x v="11"/>
    <x v="190"/>
    <m/>
    <m/>
    <m/>
    <m/>
    <m/>
  </r>
  <r>
    <x v="15"/>
    <x v="11"/>
    <x v="251"/>
    <m/>
    <m/>
    <m/>
    <m/>
    <m/>
  </r>
  <r>
    <x v="15"/>
    <x v="11"/>
    <x v="192"/>
    <m/>
    <m/>
    <m/>
    <m/>
    <m/>
  </r>
  <r>
    <x v="15"/>
    <x v="12"/>
    <x v="195"/>
    <n v="311.89310344827601"/>
    <n v="303.30570570570598"/>
    <m/>
    <m/>
    <m/>
  </r>
  <r>
    <x v="15"/>
    <x v="12"/>
    <x v="197"/>
    <m/>
    <m/>
    <m/>
    <m/>
    <m/>
  </r>
  <r>
    <x v="15"/>
    <x v="12"/>
    <x v="198"/>
    <m/>
    <m/>
    <m/>
    <m/>
    <m/>
  </r>
  <r>
    <x v="15"/>
    <x v="12"/>
    <x v="200"/>
    <m/>
    <m/>
    <m/>
    <m/>
    <m/>
  </r>
  <r>
    <x v="15"/>
    <x v="11"/>
    <x v="205"/>
    <m/>
    <m/>
    <m/>
    <m/>
    <m/>
  </r>
  <r>
    <x v="15"/>
    <x v="11"/>
    <x v="206"/>
    <m/>
    <m/>
    <m/>
    <m/>
    <m/>
  </r>
  <r>
    <x v="15"/>
    <x v="13"/>
    <x v="240"/>
    <m/>
    <m/>
    <m/>
    <m/>
    <m/>
  </r>
  <r>
    <x v="15"/>
    <x v="13"/>
    <x v="209"/>
    <m/>
    <m/>
    <m/>
    <m/>
    <m/>
  </r>
  <r>
    <x v="16"/>
    <x v="0"/>
    <x v="0"/>
    <n v="286.128810578426"/>
    <n v="289.85658313003597"/>
    <n v="286.831570483083"/>
    <n v="219.18772563176901"/>
    <m/>
  </r>
  <r>
    <x v="16"/>
    <x v="0"/>
    <x v="1"/>
    <n v="375.62122529090101"/>
    <n v="397.94364617940198"/>
    <n v="313.57567380787799"/>
    <n v="345.92032040472202"/>
    <n v="120.326153846154"/>
  </r>
  <r>
    <x v="16"/>
    <x v="0"/>
    <x v="2"/>
    <n v="308.79740459824598"/>
    <n v="311.06331331331302"/>
    <n v="229.229900157646"/>
    <n v="315.98237251104803"/>
    <m/>
  </r>
  <r>
    <x v="16"/>
    <x v="0"/>
    <x v="3"/>
    <n v="359.84359220966599"/>
    <n v="368.10404916238701"/>
    <n v="174.01453790238801"/>
    <m/>
    <m/>
  </r>
  <r>
    <x v="16"/>
    <x v="0"/>
    <x v="4"/>
    <n v="388.018996185064"/>
    <n v="409.70958188917598"/>
    <n v="251.740714028128"/>
    <n v="356.25028350343501"/>
    <m/>
  </r>
  <r>
    <x v="16"/>
    <x v="0"/>
    <x v="5"/>
    <n v="224.62422858553401"/>
    <n v="249.249132279213"/>
    <n v="226.10610161627099"/>
    <m/>
    <m/>
  </r>
  <r>
    <x v="16"/>
    <x v="0"/>
    <x v="6"/>
    <n v="322.70571187054702"/>
    <n v="358.98944060339397"/>
    <n v="288.80164088138798"/>
    <n v="290.92273435760399"/>
    <m/>
  </r>
  <r>
    <x v="16"/>
    <x v="0"/>
    <x v="7"/>
    <n v="254.49504282158401"/>
    <n v="262.66380888161098"/>
    <n v="255.06102117060999"/>
    <n v="195.096834264432"/>
    <m/>
  </r>
  <r>
    <x v="16"/>
    <x v="0"/>
    <x v="8"/>
    <n v="332.66302783374999"/>
    <n v="354.51945941064901"/>
    <n v="271.47507299664801"/>
    <n v="278.18673312883402"/>
    <m/>
  </r>
  <r>
    <x v="16"/>
    <x v="0"/>
    <x v="9"/>
    <n v="349.85721208857802"/>
    <n v="356.97278663259902"/>
    <n v="341.45680894308902"/>
    <n v="301.709687215305"/>
    <m/>
  </r>
  <r>
    <x v="16"/>
    <x v="0"/>
    <x v="10"/>
    <n v="334.24583957030899"/>
    <n v="351.922732733977"/>
    <n v="290.73419509015901"/>
    <n v="298.39560439560398"/>
    <m/>
  </r>
  <r>
    <x v="16"/>
    <x v="0"/>
    <x v="11"/>
    <n v="288.50563770794798"/>
    <n v="308.65222746869199"/>
    <n v="241.815124816446"/>
    <m/>
    <m/>
  </r>
  <r>
    <x v="16"/>
    <x v="0"/>
    <x v="12"/>
    <n v="217.189225141337"/>
    <n v="234.59279561472201"/>
    <n v="149.41274238227101"/>
    <m/>
    <m/>
  </r>
  <r>
    <x v="16"/>
    <x v="0"/>
    <x v="13"/>
    <n v="321.63863698818398"/>
    <n v="324.00086480253702"/>
    <m/>
    <m/>
    <m/>
  </r>
  <r>
    <x v="16"/>
    <x v="0"/>
    <x v="14"/>
    <n v="187.64872192099099"/>
    <n v="187.64872192099099"/>
    <m/>
    <m/>
    <m/>
  </r>
  <r>
    <x v="16"/>
    <x v="0"/>
    <x v="15"/>
    <m/>
    <m/>
    <m/>
    <m/>
    <m/>
  </r>
  <r>
    <x v="16"/>
    <x v="0"/>
    <x v="16"/>
    <m/>
    <m/>
    <m/>
    <m/>
    <m/>
  </r>
  <r>
    <x v="16"/>
    <x v="0"/>
    <x v="17"/>
    <m/>
    <m/>
    <m/>
    <m/>
    <m/>
  </r>
  <r>
    <x v="16"/>
    <x v="1"/>
    <x v="18"/>
    <m/>
    <m/>
    <m/>
    <m/>
    <m/>
  </r>
  <r>
    <x v="16"/>
    <x v="1"/>
    <x v="19"/>
    <n v="297.842879256966"/>
    <n v="322.43481931779797"/>
    <n v="223.94675701839299"/>
    <n v="299.00232607316599"/>
    <m/>
  </r>
  <r>
    <x v="16"/>
    <x v="1"/>
    <x v="20"/>
    <n v="175.90232876712301"/>
    <n v="224.04804392587499"/>
    <n v="158.70776723916899"/>
    <n v="183.07779670641699"/>
    <m/>
  </r>
  <r>
    <x v="16"/>
    <x v="1"/>
    <x v="21"/>
    <n v="271.39469320066303"/>
    <m/>
    <n v="216.02545454545501"/>
    <n v="293.372340425532"/>
    <m/>
  </r>
  <r>
    <x v="16"/>
    <x v="1"/>
    <x v="22"/>
    <n v="319.62574850299399"/>
    <n v="439.51156812339298"/>
    <m/>
    <n v="234.85691318328"/>
    <m/>
  </r>
  <r>
    <x v="16"/>
    <x v="1"/>
    <x v="24"/>
    <m/>
    <m/>
    <m/>
    <m/>
    <m/>
  </r>
  <r>
    <x v="16"/>
    <x v="1"/>
    <x v="25"/>
    <n v="208.83500578927101"/>
    <n v="239.359375"/>
    <n v="209.20098340504001"/>
    <n v="193.340995360607"/>
    <m/>
  </r>
  <r>
    <x v="16"/>
    <x v="1"/>
    <x v="26"/>
    <n v="191.450854529407"/>
    <n v="192.236176596657"/>
    <n v="182.076494536105"/>
    <n v="198.328084475732"/>
    <m/>
  </r>
  <r>
    <x v="16"/>
    <x v="1"/>
    <x v="26"/>
    <n v="180.754678765292"/>
    <n v="194.80419580419601"/>
    <n v="179.45010457125801"/>
    <n v="172.13029315960901"/>
    <m/>
  </r>
  <r>
    <x v="16"/>
    <x v="1"/>
    <x v="28"/>
    <m/>
    <m/>
    <m/>
    <m/>
    <m/>
  </r>
  <r>
    <x v="16"/>
    <x v="1"/>
    <x v="29"/>
    <m/>
    <m/>
    <m/>
    <m/>
    <m/>
  </r>
  <r>
    <x v="16"/>
    <x v="1"/>
    <x v="30"/>
    <m/>
    <m/>
    <m/>
    <m/>
    <m/>
  </r>
  <r>
    <x v="16"/>
    <x v="2"/>
    <x v="32"/>
    <n v="232.991906535726"/>
    <n v="263.92955920484002"/>
    <n v="213.11466058185999"/>
    <n v="225.82419922236599"/>
    <n v="204.71788617886199"/>
  </r>
  <r>
    <x v="16"/>
    <x v="2"/>
    <x v="33"/>
    <n v="228.468420718548"/>
    <n v="238.38612395929701"/>
    <n v="225.82943231441001"/>
    <n v="221.58053983456699"/>
    <m/>
  </r>
  <r>
    <x v="16"/>
    <x v="2"/>
    <x v="34"/>
    <n v="293.83694939695903"/>
    <n v="317.306575516245"/>
    <n v="254.006170052671"/>
    <n v="281.52772466539199"/>
    <n v="320.30152671755701"/>
  </r>
  <r>
    <x v="16"/>
    <x v="2"/>
    <x v="35"/>
    <n v="279.625420708771"/>
    <n v="310.83727111636102"/>
    <n v="267.81363004172499"/>
    <n v="258.86188941234798"/>
    <n v="286.34410646387801"/>
  </r>
  <r>
    <x v="16"/>
    <x v="2"/>
    <x v="36"/>
    <n v="177.65763888888901"/>
    <n v="191.04482758620699"/>
    <n v="185.380585516179"/>
    <n v="165.417340191036"/>
    <m/>
  </r>
  <r>
    <x v="16"/>
    <x v="2"/>
    <x v="37"/>
    <n v="206.82217604274899"/>
    <n v="209.210395158419"/>
    <n v="213.55150040551499"/>
    <n v="190.88303693570501"/>
    <m/>
  </r>
  <r>
    <x v="16"/>
    <x v="2"/>
    <x v="38"/>
    <n v="163.36602316602301"/>
    <n v="173.710069444444"/>
    <m/>
    <m/>
    <m/>
  </r>
  <r>
    <x v="16"/>
    <x v="2"/>
    <x v="39"/>
    <n v="188.55266205963099"/>
    <n v="211.40461038961001"/>
    <n v="179.102675953079"/>
    <n v="166.144014776858"/>
    <n v="153.14777327935201"/>
  </r>
  <r>
    <x v="16"/>
    <x v="2"/>
    <x v="40"/>
    <n v="218.62009808292501"/>
    <n v="232.893784926748"/>
    <n v="206.78293643995201"/>
    <n v="196.002367510472"/>
    <n v="248.598404255319"/>
  </r>
  <r>
    <x v="16"/>
    <x v="2"/>
    <x v="40"/>
    <n v="193.48407604746899"/>
    <n v="219.80064449977999"/>
    <n v="173.51456844419999"/>
    <n v="179.242436800663"/>
    <m/>
  </r>
  <r>
    <x v="16"/>
    <x v="2"/>
    <x v="41"/>
    <n v="107.79239766081901"/>
    <m/>
    <n v="99.707547169811306"/>
    <m/>
    <m/>
  </r>
  <r>
    <x v="16"/>
    <x v="2"/>
    <x v="42"/>
    <n v="210.69093189377799"/>
    <n v="238.741700023546"/>
    <n v="198.13976228609999"/>
    <n v="224.04351727231901"/>
    <m/>
  </r>
  <r>
    <x v="16"/>
    <x v="2"/>
    <x v="43"/>
    <n v="161.92238337906701"/>
    <n v="158.88976377952801"/>
    <n v="163.99907834101401"/>
    <m/>
    <m/>
  </r>
  <r>
    <x v="16"/>
    <x v="2"/>
    <x v="40"/>
    <n v="181.200451807229"/>
    <n v="190.925035360679"/>
    <n v="175.15077151886999"/>
    <n v="181.042363112392"/>
    <m/>
  </r>
  <r>
    <x v="16"/>
    <x v="2"/>
    <x v="44"/>
    <n v="197.26251947473801"/>
    <n v="209.73670886075999"/>
    <n v="179.19256678281101"/>
    <n v="217.83863198458599"/>
    <m/>
  </r>
  <r>
    <x v="16"/>
    <x v="2"/>
    <x v="45"/>
    <n v="160.249855832241"/>
    <n v="169.50628332063999"/>
    <n v="192.614128943759"/>
    <n v="115.49099464546499"/>
    <m/>
  </r>
  <r>
    <x v="16"/>
    <x v="2"/>
    <x v="46"/>
    <n v="194.64352575242"/>
    <n v="204.27863323067899"/>
    <n v="188.658884313573"/>
    <n v="177.42370333249801"/>
    <n v="138.577272727273"/>
  </r>
  <r>
    <x v="16"/>
    <x v="2"/>
    <x v="47"/>
    <n v="245.65129548971001"/>
    <n v="262.03941547124299"/>
    <n v="233.27202535415"/>
    <n v="215.13903422248899"/>
    <n v="334.374054054054"/>
  </r>
  <r>
    <x v="16"/>
    <x v="2"/>
    <x v="48"/>
    <n v="208.719347757918"/>
    <n v="233.38687749371999"/>
    <n v="166.03727525215601"/>
    <n v="180.485981308411"/>
    <m/>
  </r>
  <r>
    <x v="16"/>
    <x v="2"/>
    <x v="49"/>
    <n v="216.24539957084301"/>
    <n v="241.637372013652"/>
    <n v="197.780112044818"/>
    <n v="213.980780780781"/>
    <m/>
  </r>
  <r>
    <x v="16"/>
    <x v="2"/>
    <x v="50"/>
    <n v="259.74249422632801"/>
    <m/>
    <m/>
    <m/>
    <m/>
  </r>
  <r>
    <x v="16"/>
    <x v="3"/>
    <x v="51"/>
    <n v="323.19054149708001"/>
    <n v="372.51948226141798"/>
    <n v="283.07612149878099"/>
    <n v="312.19711509076501"/>
    <m/>
  </r>
  <r>
    <x v="16"/>
    <x v="3"/>
    <x v="53"/>
    <n v="155.45184590690201"/>
    <n v="185.755154639175"/>
    <m/>
    <m/>
    <m/>
  </r>
  <r>
    <x v="16"/>
    <x v="3"/>
    <x v="54"/>
    <n v="272.72308676589603"/>
    <n v="306.01606881999697"/>
    <n v="255.69663794778799"/>
    <n v="256.20393025186797"/>
    <n v="226.00604490500899"/>
  </r>
  <r>
    <x v="16"/>
    <x v="3"/>
    <x v="52"/>
    <n v="252.94677090277401"/>
    <n v="298.94979792877001"/>
    <n v="227.78719461981899"/>
    <n v="234.49785524243899"/>
    <n v="220.343657817109"/>
  </r>
  <r>
    <x v="16"/>
    <x v="3"/>
    <x v="55"/>
    <m/>
    <m/>
    <m/>
    <m/>
    <m/>
  </r>
  <r>
    <x v="16"/>
    <x v="3"/>
    <x v="56"/>
    <n v="251.848893326677"/>
    <n v="274.75333611342802"/>
    <n v="249.025056376848"/>
    <n v="221.33828536056899"/>
    <m/>
  </r>
  <r>
    <x v="16"/>
    <x v="3"/>
    <x v="57"/>
    <n v="231.88873249349001"/>
    <n v="250.73448238245899"/>
    <n v="224.72227174328299"/>
    <n v="221.669327952272"/>
    <m/>
  </r>
  <r>
    <x v="16"/>
    <x v="2"/>
    <x v="39"/>
    <n v="150.133954154728"/>
    <m/>
    <n v="127.85408163265301"/>
    <m/>
    <m/>
  </r>
  <r>
    <x v="16"/>
    <x v="3"/>
    <x v="58"/>
    <n v="222.52479643150201"/>
    <n v="235.856612832824"/>
    <n v="233.08500126678501"/>
    <n v="198.054474708171"/>
    <n v="223.93916349809899"/>
  </r>
  <r>
    <x v="16"/>
    <x v="3"/>
    <x v="58"/>
    <n v="183.16499016369099"/>
    <n v="195.179015186378"/>
    <n v="174.00703544103399"/>
    <n v="184.30172666081401"/>
    <m/>
  </r>
  <r>
    <x v="16"/>
    <x v="3"/>
    <x v="58"/>
    <n v="190.447713029651"/>
    <n v="199.199491869919"/>
    <n v="183.645305514158"/>
    <n v="182.413670229997"/>
    <m/>
  </r>
  <r>
    <x v="16"/>
    <x v="3"/>
    <x v="58"/>
    <n v="229.86694943830199"/>
    <n v="248.51097284522299"/>
    <n v="223.53028665861601"/>
    <n v="215.48975668976701"/>
    <m/>
  </r>
  <r>
    <x v="16"/>
    <x v="3"/>
    <x v="59"/>
    <n v="188.76371216398101"/>
    <n v="202.542673277772"/>
    <n v="180.17672749961"/>
    <n v="176.342642472356"/>
    <m/>
  </r>
  <r>
    <x v="16"/>
    <x v="3"/>
    <x v="60"/>
    <n v="227.479023289732"/>
    <n v="229.650348144426"/>
    <n v="235.71800630153501"/>
    <n v="215.79750463665499"/>
    <m/>
  </r>
  <r>
    <x v="16"/>
    <x v="3"/>
    <x v="61"/>
    <n v="263.84274254578497"/>
    <n v="297.97045855379201"/>
    <n v="234.405923125394"/>
    <n v="261.891606141399"/>
    <n v="291.67364532019701"/>
  </r>
  <r>
    <x v="16"/>
    <x v="3"/>
    <x v="53"/>
    <n v="276.13081060315"/>
    <n v="213.46414538310401"/>
    <n v="188.608235294118"/>
    <n v="314.89444268691301"/>
    <n v="244.784830997527"/>
  </r>
  <r>
    <x v="16"/>
    <x v="3"/>
    <x v="62"/>
    <n v="221.111513196712"/>
    <n v="261.95077565632499"/>
    <n v="210.89927868852499"/>
    <n v="203.25613079019101"/>
    <m/>
  </r>
  <r>
    <x v="16"/>
    <x v="3"/>
    <x v="58"/>
    <n v="205.77625336581599"/>
    <n v="243.86119077664301"/>
    <n v="174.65373597517299"/>
    <n v="194.471596318629"/>
    <m/>
  </r>
  <r>
    <x v="16"/>
    <x v="0"/>
    <x v="63"/>
    <n v="213.763042284459"/>
    <n v="224.47622067216199"/>
    <m/>
    <m/>
    <m/>
  </r>
  <r>
    <x v="16"/>
    <x v="0"/>
    <x v="64"/>
    <n v="199.02002945508099"/>
    <n v="189.15511333684799"/>
    <n v="233.928137651822"/>
    <n v="208.48309178744"/>
    <m/>
  </r>
  <r>
    <x v="16"/>
    <x v="0"/>
    <x v="65"/>
    <m/>
    <m/>
    <m/>
    <m/>
    <m/>
  </r>
  <r>
    <x v="16"/>
    <x v="0"/>
    <x v="67"/>
    <n v="330.28827037773402"/>
    <n v="330.28827037773402"/>
    <m/>
    <m/>
    <m/>
  </r>
  <r>
    <x v="16"/>
    <x v="0"/>
    <x v="68"/>
    <m/>
    <m/>
    <m/>
    <m/>
    <m/>
  </r>
  <r>
    <x v="16"/>
    <x v="0"/>
    <x v="69"/>
    <m/>
    <m/>
    <m/>
    <m/>
    <m/>
  </r>
  <r>
    <x v="16"/>
    <x v="0"/>
    <x v="70"/>
    <n v="165.09655532359099"/>
    <n v="172.67916666666699"/>
    <m/>
    <m/>
    <m/>
  </r>
  <r>
    <x v="16"/>
    <x v="0"/>
    <x v="71"/>
    <n v="203.582203889216"/>
    <n v="203.65731343283599"/>
    <m/>
    <m/>
    <m/>
  </r>
  <r>
    <x v="16"/>
    <x v="0"/>
    <x v="72"/>
    <n v="147.38202764977001"/>
    <n v="145.623757690487"/>
    <m/>
    <m/>
    <m/>
  </r>
  <r>
    <x v="16"/>
    <x v="0"/>
    <x v="73"/>
    <n v="166.222351571595"/>
    <n v="168.776595744681"/>
    <m/>
    <m/>
    <m/>
  </r>
  <r>
    <x v="16"/>
    <x v="0"/>
    <x v="74"/>
    <n v="203.753743760399"/>
    <n v="203.753743760399"/>
    <m/>
    <m/>
    <m/>
  </r>
  <r>
    <x v="16"/>
    <x v="0"/>
    <x v="75"/>
    <n v="214.262519768055"/>
    <n v="210.31830829159699"/>
    <m/>
    <m/>
    <m/>
  </r>
  <r>
    <x v="16"/>
    <x v="0"/>
    <x v="76"/>
    <n v="269.64002493765599"/>
    <n v="271.64288695942599"/>
    <n v="178.8125"/>
    <n v="273.87492702860499"/>
    <m/>
  </r>
  <r>
    <x v="16"/>
    <x v="0"/>
    <x v="77"/>
    <n v="232.08424359770601"/>
    <n v="235.197612057154"/>
    <n v="191.43294117647099"/>
    <m/>
    <m/>
  </r>
  <r>
    <x v="16"/>
    <x v="2"/>
    <x v="78"/>
    <n v="130.83896668276199"/>
    <n v="141.50632453921199"/>
    <n v="107.779888268156"/>
    <m/>
    <m/>
  </r>
  <r>
    <x v="16"/>
    <x v="2"/>
    <x v="79"/>
    <n v="201.29768014781399"/>
    <n v="205.91985791024101"/>
    <n v="165.104683195592"/>
    <n v="229.82978723404301"/>
    <m/>
  </r>
  <r>
    <x v="16"/>
    <x v="0"/>
    <x v="80"/>
    <n v="172.292684444721"/>
    <n v="162.368496857542"/>
    <n v="116.026773761714"/>
    <n v="223.93326397146299"/>
    <m/>
  </r>
  <r>
    <x v="16"/>
    <x v="0"/>
    <x v="81"/>
    <n v="203.47549504950501"/>
    <n v="213.29988694177499"/>
    <n v="165.18720379146899"/>
    <n v="369.46528803544999"/>
    <m/>
  </r>
  <r>
    <x v="16"/>
    <x v="0"/>
    <x v="82"/>
    <n v="178.44487552538001"/>
    <n v="189.45463609172501"/>
    <n v="175.25248015873001"/>
    <m/>
    <m/>
  </r>
  <r>
    <x v="16"/>
    <x v="0"/>
    <x v="83"/>
    <m/>
    <m/>
    <m/>
    <m/>
    <m/>
  </r>
  <r>
    <x v="16"/>
    <x v="0"/>
    <x v="85"/>
    <m/>
    <m/>
    <m/>
    <m/>
    <m/>
  </r>
  <r>
    <x v="16"/>
    <x v="0"/>
    <x v="86"/>
    <m/>
    <m/>
    <m/>
    <m/>
    <m/>
  </r>
  <r>
    <x v="16"/>
    <x v="0"/>
    <x v="87"/>
    <m/>
    <m/>
    <m/>
    <m/>
    <m/>
  </r>
  <r>
    <x v="16"/>
    <x v="4"/>
    <x v="89"/>
    <n v="228.625891181989"/>
    <n v="223.04013377926401"/>
    <n v="167.388888888889"/>
    <n v="265.34352701325201"/>
    <m/>
  </r>
  <r>
    <x v="16"/>
    <x v="4"/>
    <x v="90"/>
    <n v="191.65090840510501"/>
    <n v="202.549500161238"/>
    <n v="181.96347260445299"/>
    <n v="209.54021958324"/>
    <m/>
  </r>
  <r>
    <x v="16"/>
    <x v="4"/>
    <x v="91"/>
    <n v="219.70744908437399"/>
    <n v="225.10916742723899"/>
    <n v="191.82369146005499"/>
    <n v="240.229899410336"/>
    <m/>
  </r>
  <r>
    <x v="16"/>
    <x v="4"/>
    <x v="92"/>
    <n v="278.98546511627899"/>
    <n v="290.67348154029401"/>
    <m/>
    <n v="271.88545793521303"/>
    <m/>
  </r>
  <r>
    <x v="16"/>
    <x v="4"/>
    <x v="93"/>
    <n v="212.18663594469999"/>
    <n v="261.80496453900702"/>
    <n v="181.829963235294"/>
    <m/>
    <m/>
  </r>
  <r>
    <x v="16"/>
    <x v="4"/>
    <x v="94"/>
    <m/>
    <m/>
    <m/>
    <m/>
    <m/>
  </r>
  <r>
    <x v="16"/>
    <x v="4"/>
    <x v="95"/>
    <m/>
    <m/>
    <m/>
    <m/>
    <m/>
  </r>
  <r>
    <x v="16"/>
    <x v="4"/>
    <x v="96"/>
    <n v="214.499494029549"/>
    <n v="247.13275340393301"/>
    <n v="206.78415300546399"/>
    <n v="124.08960176991199"/>
    <m/>
  </r>
  <r>
    <x v="16"/>
    <x v="4"/>
    <x v="97"/>
    <n v="293.68785399622402"/>
    <m/>
    <n v="306.99815753109198"/>
    <m/>
    <m/>
  </r>
  <r>
    <x v="16"/>
    <x v="4"/>
    <x v="98"/>
    <n v="152.10018592677301"/>
    <n v="166.82757944291899"/>
    <n v="137.98179859989199"/>
    <n v="149.45655304848799"/>
    <m/>
  </r>
  <r>
    <x v="16"/>
    <x v="4"/>
    <x v="99"/>
    <n v="191.438253437084"/>
    <n v="173.872132948771"/>
    <n v="188.268216361198"/>
    <n v="203.63816556548801"/>
    <m/>
  </r>
  <r>
    <x v="16"/>
    <x v="4"/>
    <x v="89"/>
    <n v="154.61648631444899"/>
    <n v="186.80114822547"/>
    <n v="133.14747736093099"/>
    <n v="142.07955493741301"/>
    <m/>
  </r>
  <r>
    <x v="16"/>
    <x v="4"/>
    <x v="100"/>
    <n v="188.85720524017501"/>
    <n v="240.570856102004"/>
    <n v="160.522358527899"/>
    <n v="170.76260288065799"/>
    <m/>
  </r>
  <r>
    <x v="16"/>
    <x v="2"/>
    <x v="38"/>
    <n v="213.23562603366099"/>
    <n v="217.632560483871"/>
    <n v="194.94869109947601"/>
    <n v="223.37637840975"/>
    <m/>
  </r>
  <r>
    <x v="16"/>
    <x v="2"/>
    <x v="38"/>
    <n v="257.27547004809799"/>
    <n v="293.26120641948"/>
    <n v="202.79194630872499"/>
    <n v="260.39614489863698"/>
    <m/>
  </r>
  <r>
    <x v="16"/>
    <x v="4"/>
    <x v="101"/>
    <n v="125.68756574794899"/>
    <n v="144.81812865497099"/>
    <n v="119.875"/>
    <m/>
    <m/>
  </r>
  <r>
    <x v="16"/>
    <x v="4"/>
    <x v="102"/>
    <n v="126.015060240964"/>
    <n v="166.62149532710299"/>
    <n v="100.406679764244"/>
    <m/>
    <m/>
  </r>
  <r>
    <x v="16"/>
    <x v="4"/>
    <x v="103"/>
    <m/>
    <m/>
    <m/>
    <m/>
    <m/>
  </r>
  <r>
    <x v="16"/>
    <x v="5"/>
    <x v="105"/>
    <n v="458.27637130801702"/>
    <n v="460.96827021494403"/>
    <m/>
    <m/>
    <m/>
  </r>
  <r>
    <x v="16"/>
    <x v="5"/>
    <x v="106"/>
    <n v="440.362678705794"/>
    <n v="463.622978723404"/>
    <m/>
    <m/>
    <m/>
  </r>
  <r>
    <x v="16"/>
    <x v="5"/>
    <x v="107"/>
    <m/>
    <m/>
    <m/>
    <m/>
    <m/>
  </r>
  <r>
    <x v="16"/>
    <x v="5"/>
    <x v="108"/>
    <n v="326.19509516837502"/>
    <n v="388.49755446865299"/>
    <m/>
    <m/>
    <m/>
  </r>
  <r>
    <x v="16"/>
    <x v="5"/>
    <x v="109"/>
    <n v="391.00718754159499"/>
    <n v="402.455756013746"/>
    <m/>
    <m/>
    <m/>
  </r>
  <r>
    <x v="16"/>
    <x v="5"/>
    <x v="110"/>
    <n v="342.44"/>
    <n v="447.86261107313697"/>
    <m/>
    <m/>
    <m/>
  </r>
  <r>
    <x v="16"/>
    <x v="5"/>
    <x v="111"/>
    <m/>
    <m/>
    <m/>
    <m/>
    <m/>
  </r>
  <r>
    <x v="16"/>
    <x v="5"/>
    <x v="112"/>
    <n v="394.11731505744802"/>
    <n v="423.028432377049"/>
    <n v="310.83702882483402"/>
    <m/>
    <m/>
  </r>
  <r>
    <x v="16"/>
    <x v="5"/>
    <x v="113"/>
    <n v="482.01436781609198"/>
    <n v="502.55781250000001"/>
    <m/>
    <m/>
    <m/>
  </r>
  <r>
    <x v="16"/>
    <x v="5"/>
    <x v="115"/>
    <m/>
    <m/>
    <m/>
    <m/>
    <m/>
  </r>
  <r>
    <x v="16"/>
    <x v="5"/>
    <x v="106"/>
    <m/>
    <m/>
    <m/>
    <m/>
    <m/>
  </r>
  <r>
    <x v="16"/>
    <x v="6"/>
    <x v="118"/>
    <n v="253.27025963808001"/>
    <n v="259.83016983017001"/>
    <n v="230.33680917622499"/>
    <n v="261.37049613280499"/>
    <n v="240.50791974656801"/>
  </r>
  <r>
    <x v="16"/>
    <x v="6"/>
    <x v="120"/>
    <n v="280.57940486593401"/>
    <n v="312.63785508127"/>
    <n v="256.30739673391002"/>
    <n v="267.99322835930502"/>
    <n v="272.981729598051"/>
  </r>
  <r>
    <x v="16"/>
    <x v="4"/>
    <x v="89"/>
    <m/>
    <m/>
    <m/>
    <m/>
    <m/>
  </r>
  <r>
    <x v="16"/>
    <x v="6"/>
    <x v="119"/>
    <n v="229.289466039161"/>
    <n v="249.347684146093"/>
    <n v="219.01878478664199"/>
    <n v="221.41909344137801"/>
    <m/>
  </r>
  <r>
    <x v="16"/>
    <x v="6"/>
    <x v="120"/>
    <n v="264.08058375634499"/>
    <n v="314.61914995224498"/>
    <n v="207.29617931737101"/>
    <n v="263.60876427829697"/>
    <n v="183.85230024213101"/>
  </r>
  <r>
    <x v="16"/>
    <x v="6"/>
    <x v="121"/>
    <n v="230.30840960110501"/>
    <n v="259.573149631528"/>
    <n v="210.12129653076701"/>
    <n v="218.664130351241"/>
    <n v="249.57980162308399"/>
  </r>
  <r>
    <x v="16"/>
    <x v="6"/>
    <x v="122"/>
    <n v="239.83532291470499"/>
    <n v="243.32064913262499"/>
    <n v="195.95868381989101"/>
    <n v="240.03950492228799"/>
    <n v="310.30355555555599"/>
  </r>
  <r>
    <x v="16"/>
    <x v="6"/>
    <x v="119"/>
    <n v="242.348229080365"/>
    <n v="235.59034653465301"/>
    <n v="224.96622378741799"/>
    <n v="266.13287904599702"/>
    <m/>
  </r>
  <r>
    <x v="16"/>
    <x v="6"/>
    <x v="123"/>
    <n v="206.796168017686"/>
    <n v="172.24917491749201"/>
    <m/>
    <n v="211.524653833164"/>
    <m/>
  </r>
  <r>
    <x v="16"/>
    <x v="7"/>
    <x v="125"/>
    <n v="105.693213949105"/>
    <n v="158.25136017410199"/>
    <n v="46.824843610366401"/>
    <m/>
    <m/>
  </r>
  <r>
    <x v="16"/>
    <x v="7"/>
    <x v="126"/>
    <n v="125.33153638813999"/>
    <m/>
    <m/>
    <m/>
    <m/>
  </r>
  <r>
    <x v="16"/>
    <x v="7"/>
    <x v="127"/>
    <m/>
    <m/>
    <m/>
    <m/>
    <m/>
  </r>
  <r>
    <x v="16"/>
    <x v="7"/>
    <x v="129"/>
    <m/>
    <m/>
    <m/>
    <m/>
    <m/>
  </r>
  <r>
    <x v="16"/>
    <x v="7"/>
    <x v="130"/>
    <m/>
    <m/>
    <m/>
    <m/>
    <m/>
  </r>
  <r>
    <x v="16"/>
    <x v="7"/>
    <x v="131"/>
    <m/>
    <m/>
    <m/>
    <m/>
    <m/>
  </r>
  <r>
    <x v="16"/>
    <x v="7"/>
    <x v="132"/>
    <m/>
    <m/>
    <m/>
    <m/>
    <m/>
  </r>
  <r>
    <x v="16"/>
    <x v="7"/>
    <x v="133"/>
    <m/>
    <m/>
    <m/>
    <m/>
    <m/>
  </r>
  <r>
    <x v="16"/>
    <x v="7"/>
    <x v="134"/>
    <m/>
    <m/>
    <m/>
    <m/>
    <m/>
  </r>
  <r>
    <x v="16"/>
    <x v="7"/>
    <x v="135"/>
    <m/>
    <m/>
    <m/>
    <m/>
    <m/>
  </r>
  <r>
    <x v="16"/>
    <x v="7"/>
    <x v="154"/>
    <n v="165.39530685920599"/>
    <m/>
    <m/>
    <m/>
    <m/>
  </r>
  <r>
    <x v="16"/>
    <x v="7"/>
    <x v="155"/>
    <m/>
    <m/>
    <m/>
    <m/>
    <m/>
  </r>
  <r>
    <x v="16"/>
    <x v="7"/>
    <x v="156"/>
    <n v="288.55883649184699"/>
    <n v="276.68020833333298"/>
    <n v="297.27043544690599"/>
    <m/>
    <m/>
  </r>
  <r>
    <x v="16"/>
    <x v="7"/>
    <x v="157"/>
    <m/>
    <m/>
    <m/>
    <m/>
    <m/>
  </r>
  <r>
    <x v="16"/>
    <x v="7"/>
    <x v="154"/>
    <m/>
    <m/>
    <m/>
    <m/>
    <m/>
  </r>
  <r>
    <x v="16"/>
    <x v="7"/>
    <x v="154"/>
    <m/>
    <m/>
    <m/>
    <m/>
    <m/>
  </r>
  <r>
    <x v="16"/>
    <x v="7"/>
    <x v="155"/>
    <m/>
    <m/>
    <m/>
    <m/>
    <m/>
  </r>
  <r>
    <x v="16"/>
    <x v="7"/>
    <x v="158"/>
    <m/>
    <m/>
    <m/>
    <m/>
    <m/>
  </r>
  <r>
    <x v="16"/>
    <x v="7"/>
    <x v="259"/>
    <m/>
    <m/>
    <m/>
    <m/>
    <m/>
  </r>
  <r>
    <x v="16"/>
    <x v="9"/>
    <x v="175"/>
    <m/>
    <m/>
    <m/>
    <m/>
    <m/>
  </r>
  <r>
    <x v="16"/>
    <x v="9"/>
    <x v="178"/>
    <m/>
    <m/>
    <m/>
    <m/>
    <m/>
  </r>
  <r>
    <x v="16"/>
    <x v="9"/>
    <x v="219"/>
    <m/>
    <m/>
    <m/>
    <m/>
    <m/>
  </r>
  <r>
    <x v="16"/>
    <x v="9"/>
    <x v="179"/>
    <m/>
    <m/>
    <m/>
    <m/>
    <m/>
  </r>
  <r>
    <x v="16"/>
    <x v="9"/>
    <x v="180"/>
    <n v="340.43592552026303"/>
    <n v="340.43592552026303"/>
    <m/>
    <m/>
    <m/>
  </r>
  <r>
    <x v="16"/>
    <x v="9"/>
    <x v="175"/>
    <m/>
    <m/>
    <m/>
    <m/>
    <m/>
  </r>
  <r>
    <x v="16"/>
    <x v="9"/>
    <x v="175"/>
    <m/>
    <m/>
    <m/>
    <m/>
    <m/>
  </r>
  <r>
    <x v="16"/>
    <x v="9"/>
    <x v="181"/>
    <m/>
    <m/>
    <m/>
    <m/>
    <m/>
  </r>
  <r>
    <x v="16"/>
    <x v="9"/>
    <x v="182"/>
    <n v="123.208513263418"/>
    <n v="146.101391650099"/>
    <n v="89.394915254237304"/>
    <m/>
    <m/>
  </r>
  <r>
    <x v="16"/>
    <x v="9"/>
    <x v="182"/>
    <m/>
    <m/>
    <m/>
    <m/>
    <m/>
  </r>
  <r>
    <x v="16"/>
    <x v="9"/>
    <x v="184"/>
    <m/>
    <m/>
    <m/>
    <m/>
    <m/>
  </r>
  <r>
    <x v="16"/>
    <x v="9"/>
    <x v="186"/>
    <m/>
    <m/>
    <m/>
    <m/>
    <m/>
  </r>
  <r>
    <x v="16"/>
    <x v="9"/>
    <x v="187"/>
    <m/>
    <m/>
    <m/>
    <m/>
    <m/>
  </r>
  <r>
    <x v="16"/>
    <x v="9"/>
    <x v="238"/>
    <m/>
    <m/>
    <m/>
    <m/>
    <m/>
  </r>
  <r>
    <x v="16"/>
    <x v="10"/>
    <x v="189"/>
    <n v="129.91875240662301"/>
    <n v="125.58891454965401"/>
    <n v="131.482946793997"/>
    <m/>
    <m/>
  </r>
  <r>
    <x v="16"/>
    <x v="11"/>
    <x v="190"/>
    <m/>
    <m/>
    <m/>
    <m/>
    <m/>
  </r>
  <r>
    <x v="16"/>
    <x v="11"/>
    <x v="251"/>
    <m/>
    <m/>
    <m/>
    <m/>
    <m/>
  </r>
  <r>
    <x v="16"/>
    <x v="11"/>
    <x v="192"/>
    <m/>
    <m/>
    <m/>
    <m/>
    <m/>
  </r>
  <r>
    <x v="16"/>
    <x v="12"/>
    <x v="195"/>
    <n v="205.39922048997801"/>
    <n v="215.603156049094"/>
    <m/>
    <m/>
    <m/>
  </r>
  <r>
    <x v="16"/>
    <x v="12"/>
    <x v="197"/>
    <m/>
    <m/>
    <m/>
    <m/>
    <m/>
  </r>
  <r>
    <x v="16"/>
    <x v="12"/>
    <x v="198"/>
    <m/>
    <m/>
    <m/>
    <m/>
    <m/>
  </r>
  <r>
    <x v="16"/>
    <x v="11"/>
    <x v="206"/>
    <m/>
    <m/>
    <m/>
    <m/>
    <m/>
  </r>
  <r>
    <x v="16"/>
    <x v="13"/>
    <x v="240"/>
    <m/>
    <m/>
    <m/>
    <m/>
    <m/>
  </r>
  <r>
    <x v="16"/>
    <x v="13"/>
    <x v="210"/>
    <m/>
    <m/>
    <m/>
    <m/>
    <m/>
  </r>
  <r>
    <x v="16"/>
    <x v="14"/>
    <x v="233"/>
    <m/>
    <m/>
    <m/>
    <m/>
    <m/>
  </r>
  <r>
    <x v="16"/>
    <x v="14"/>
    <x v="260"/>
    <m/>
    <m/>
    <m/>
    <m/>
    <m/>
  </r>
  <r>
    <x v="16"/>
    <x v="8"/>
    <x v="138"/>
    <n v="375.39170916699402"/>
    <n v="390.56488522743302"/>
    <n v="319.26536885245901"/>
    <n v="434.64183381088799"/>
    <m/>
  </r>
  <r>
    <x v="16"/>
    <x v="8"/>
    <x v="160"/>
    <n v="333.51970896406999"/>
    <n v="341.43676895757199"/>
    <n v="235.710538979788"/>
    <n v="215.16372093023301"/>
    <m/>
  </r>
  <r>
    <x v="16"/>
    <x v="8"/>
    <x v="161"/>
    <n v="260.35694315004702"/>
    <n v="265.17048481619599"/>
    <m/>
    <m/>
    <m/>
  </r>
  <r>
    <x v="16"/>
    <x v="8"/>
    <x v="141"/>
    <n v="354.11230375683402"/>
    <n v="364.02817628830502"/>
    <n v="284.47423510467002"/>
    <m/>
    <m/>
  </r>
  <r>
    <x v="16"/>
    <x v="8"/>
    <x v="141"/>
    <n v="293.997365269461"/>
    <n v="315.60552268244601"/>
    <n v="170.45134228187899"/>
    <m/>
    <m/>
  </r>
  <r>
    <x v="16"/>
    <x v="8"/>
    <x v="144"/>
    <n v="274.13305263157901"/>
    <n v="272.32983835736098"/>
    <m/>
    <m/>
    <m/>
  </r>
  <r>
    <x v="16"/>
    <x v="8"/>
    <x v="142"/>
    <n v="421.33309834331999"/>
    <n v="421.33309834331999"/>
    <m/>
    <m/>
    <m/>
  </r>
  <r>
    <x v="16"/>
    <x v="8"/>
    <x v="142"/>
    <n v="363.95277999467902"/>
    <n v="362.109322974473"/>
    <m/>
    <m/>
    <m/>
  </r>
  <r>
    <x v="16"/>
    <x v="8"/>
    <x v="149"/>
    <n v="281.34609929077999"/>
    <n v="305.91382113821101"/>
    <m/>
    <m/>
    <m/>
  </r>
  <r>
    <x v="16"/>
    <x v="8"/>
    <x v="150"/>
    <n v="373.85485862266302"/>
    <n v="380.62056945769399"/>
    <n v="338.642922541659"/>
    <m/>
    <m/>
  </r>
  <r>
    <x v="16"/>
    <x v="8"/>
    <x v="151"/>
    <n v="375.15095986038398"/>
    <n v="382.77155883971398"/>
    <n v="240.497716894977"/>
    <m/>
    <m/>
  </r>
  <r>
    <x v="16"/>
    <x v="8"/>
    <x v="138"/>
    <n v="284.33796698523003"/>
    <n v="304.78216660148598"/>
    <n v="227.86077481840201"/>
    <m/>
    <m/>
  </r>
  <r>
    <x v="16"/>
    <x v="8"/>
    <x v="152"/>
    <n v="394.37683986522399"/>
    <n v="420.80698912288801"/>
    <n v="327.31626506024099"/>
    <m/>
    <m/>
  </r>
  <r>
    <x v="16"/>
    <x v="8"/>
    <x v="153"/>
    <n v="375.84318652083903"/>
    <n v="395.041041275797"/>
    <n v="346.16935483870998"/>
    <m/>
    <m/>
  </r>
  <r>
    <x v="16"/>
    <x v="8"/>
    <x v="162"/>
    <n v="366.12521440823298"/>
    <n v="361.62975778546701"/>
    <m/>
    <m/>
    <m/>
  </r>
  <r>
    <x v="16"/>
    <x v="8"/>
    <x v="163"/>
    <n v="381.6574546105"/>
    <n v="390.58710130758902"/>
    <n v="370.19654549559698"/>
    <n v="320.78813018506702"/>
    <m/>
  </r>
  <r>
    <x v="16"/>
    <x v="8"/>
    <x v="164"/>
    <n v="328.81032781493298"/>
    <n v="330.83250414593698"/>
    <m/>
    <m/>
    <m/>
  </r>
  <r>
    <x v="16"/>
    <x v="8"/>
    <x v="165"/>
    <n v="390.31077330024198"/>
    <n v="397.95765773627699"/>
    <n v="348.07431102362199"/>
    <n v="206.532081377152"/>
    <m/>
  </r>
  <r>
    <x v="16"/>
    <x v="8"/>
    <x v="166"/>
    <n v="383.74584407746698"/>
    <n v="391.34444938491202"/>
    <n v="302.48201438848901"/>
    <n v="246.673501577287"/>
    <m/>
  </r>
  <r>
    <x v="16"/>
    <x v="8"/>
    <x v="160"/>
    <m/>
    <m/>
    <m/>
    <m/>
    <m/>
  </r>
  <r>
    <x v="16"/>
    <x v="8"/>
    <x v="161"/>
    <n v="374.4461648404"/>
    <n v="359.67167919799499"/>
    <m/>
    <m/>
    <m/>
  </r>
  <r>
    <x v="16"/>
    <x v="8"/>
    <x v="167"/>
    <n v="278.875357459817"/>
    <n v="281.866630669546"/>
    <n v="247.10290556900699"/>
    <m/>
    <m/>
  </r>
  <r>
    <x v="16"/>
    <x v="8"/>
    <x v="168"/>
    <n v="326.20683923058698"/>
    <n v="325.20236458619701"/>
    <n v="349.288167938931"/>
    <m/>
    <m/>
  </r>
  <r>
    <x v="16"/>
    <x v="8"/>
    <x v="169"/>
    <n v="287.43840214837201"/>
    <n v="348.26492942453899"/>
    <n v="159.03200000000001"/>
    <m/>
    <m/>
  </r>
  <r>
    <x v="16"/>
    <x v="8"/>
    <x v="170"/>
    <n v="388.29193026852198"/>
    <n v="392.06146048968498"/>
    <m/>
    <m/>
    <m/>
  </r>
  <r>
    <x v="16"/>
    <x v="8"/>
    <x v="161"/>
    <n v="308.35990621336498"/>
    <n v="312.16785714285697"/>
    <m/>
    <m/>
    <m/>
  </r>
  <r>
    <x v="16"/>
    <x v="8"/>
    <x v="172"/>
    <m/>
    <m/>
    <m/>
    <m/>
    <m/>
  </r>
  <r>
    <x v="16"/>
    <x v="8"/>
    <x v="172"/>
    <n v="135.731256085686"/>
    <n v="129.24563206577599"/>
    <m/>
    <m/>
    <m/>
  </r>
  <r>
    <x v="16"/>
    <x v="8"/>
    <x v="174"/>
    <n v="313.49458442594897"/>
    <n v="330.40507020936701"/>
    <n v="105.996723460026"/>
    <n v="229.46865364851001"/>
    <m/>
  </r>
  <r>
    <x v="16"/>
    <x v="8"/>
    <x v="142"/>
    <n v="339.925754060325"/>
    <n v="339.925754060325"/>
    <m/>
    <m/>
    <m/>
  </r>
  <r>
    <x v="16"/>
    <x v="8"/>
    <x v="144"/>
    <n v="249.70877192982499"/>
    <n v="261.11923076923102"/>
    <m/>
    <m/>
    <m/>
  </r>
  <r>
    <x v="16"/>
    <x v="8"/>
    <x v="147"/>
    <n v="375.31831831831801"/>
    <n v="375.31831831831801"/>
    <m/>
    <m/>
    <m/>
  </r>
  <r>
    <x v="16"/>
    <x v="8"/>
    <x v="171"/>
    <n v="275.80075901328303"/>
    <m/>
    <m/>
    <m/>
    <m/>
  </r>
  <r>
    <x v="16"/>
    <x v="8"/>
    <x v="173"/>
    <m/>
    <m/>
    <m/>
    <m/>
    <m/>
  </r>
  <r>
    <x v="16"/>
    <x v="8"/>
    <x v="143"/>
    <m/>
    <m/>
    <m/>
    <m/>
    <m/>
  </r>
  <r>
    <x v="17"/>
    <x v="5"/>
    <x v="106"/>
    <n v="423.00369003690003"/>
    <n v="425.78488820354698"/>
    <m/>
    <m/>
    <m/>
  </r>
  <r>
    <x v="17"/>
    <x v="5"/>
    <x v="107"/>
    <m/>
    <m/>
    <m/>
    <m/>
    <m/>
  </r>
  <r>
    <x v="17"/>
    <x v="5"/>
    <x v="108"/>
    <n v="451.42920353982299"/>
    <n v="464.44546709617998"/>
    <m/>
    <m/>
    <m/>
  </r>
  <r>
    <x v="17"/>
    <x v="5"/>
    <x v="109"/>
    <n v="475.73244813278001"/>
    <n v="467.25540609569202"/>
    <m/>
    <m/>
    <m/>
  </r>
  <r>
    <x v="17"/>
    <x v="5"/>
    <x v="110"/>
    <n v="370.800191204589"/>
    <n v="504.147375988497"/>
    <m/>
    <n v="103.304664723032"/>
    <m/>
  </r>
  <r>
    <x v="17"/>
    <x v="5"/>
    <x v="111"/>
    <m/>
    <m/>
    <m/>
    <m/>
    <m/>
  </r>
  <r>
    <x v="17"/>
    <x v="5"/>
    <x v="112"/>
    <n v="471.82544820717101"/>
    <n v="481.07773109243698"/>
    <n v="451.68144499178999"/>
    <m/>
    <m/>
  </r>
  <r>
    <x v="17"/>
    <x v="5"/>
    <x v="113"/>
    <n v="436.290414878398"/>
    <n v="436.290414878398"/>
    <m/>
    <m/>
    <m/>
  </r>
  <r>
    <x v="17"/>
    <x v="5"/>
    <x v="115"/>
    <m/>
    <m/>
    <m/>
    <m/>
    <m/>
  </r>
  <r>
    <x v="17"/>
    <x v="5"/>
    <x v="218"/>
    <m/>
    <m/>
    <m/>
    <m/>
    <m/>
  </r>
  <r>
    <x v="17"/>
    <x v="5"/>
    <x v="105"/>
    <n v="388.62204142011802"/>
    <n v="344.175722543353"/>
    <m/>
    <m/>
    <m/>
  </r>
  <r>
    <x v="17"/>
    <x v="9"/>
    <x v="219"/>
    <m/>
    <m/>
    <m/>
    <m/>
    <m/>
  </r>
  <r>
    <x v="17"/>
    <x v="9"/>
    <x v="179"/>
    <m/>
    <m/>
    <m/>
    <m/>
    <m/>
  </r>
  <r>
    <x v="17"/>
    <x v="9"/>
    <x v="180"/>
    <n v="524.24623115577901"/>
    <n v="524.24623115577901"/>
    <m/>
    <m/>
    <m/>
  </r>
  <r>
    <x v="17"/>
    <x v="9"/>
    <x v="181"/>
    <m/>
    <m/>
    <m/>
    <m/>
    <m/>
  </r>
  <r>
    <x v="17"/>
    <x v="9"/>
    <x v="183"/>
    <m/>
    <m/>
    <m/>
    <m/>
    <m/>
  </r>
  <r>
    <x v="17"/>
    <x v="9"/>
    <x v="184"/>
    <m/>
    <m/>
    <m/>
    <m/>
    <m/>
  </r>
  <r>
    <x v="17"/>
    <x v="9"/>
    <x v="186"/>
    <m/>
    <m/>
    <m/>
    <m/>
    <m/>
  </r>
  <r>
    <x v="17"/>
    <x v="9"/>
    <x v="187"/>
    <n v="12.322685940778699"/>
    <n v="13.421025901472801"/>
    <m/>
    <m/>
    <m/>
  </r>
  <r>
    <x v="17"/>
    <x v="9"/>
    <x v="238"/>
    <m/>
    <m/>
    <m/>
    <m/>
    <m/>
  </r>
  <r>
    <x v="17"/>
    <x v="9"/>
    <x v="176"/>
    <m/>
    <m/>
    <m/>
    <m/>
    <m/>
  </r>
  <r>
    <x v="17"/>
    <x v="9"/>
    <x v="182"/>
    <n v="214.27602674307499"/>
    <n v="198.139384116694"/>
    <m/>
    <m/>
    <m/>
  </r>
  <r>
    <x v="17"/>
    <x v="9"/>
    <x v="178"/>
    <m/>
    <m/>
    <m/>
    <m/>
    <m/>
  </r>
  <r>
    <x v="17"/>
    <x v="9"/>
    <x v="175"/>
    <n v="194.969696969697"/>
    <m/>
    <m/>
    <m/>
    <m/>
  </r>
  <r>
    <x v="17"/>
    <x v="10"/>
    <x v="189"/>
    <n v="391.37552581262003"/>
    <m/>
    <n v="289.97050691244198"/>
    <n v="467.33451957295398"/>
    <m/>
  </r>
  <r>
    <x v="17"/>
    <x v="12"/>
    <x v="194"/>
    <m/>
    <m/>
    <m/>
    <m/>
    <m/>
  </r>
  <r>
    <x v="17"/>
    <x v="12"/>
    <x v="195"/>
    <n v="259.52775873886202"/>
    <n v="242.18506998444801"/>
    <m/>
    <m/>
    <m/>
  </r>
  <r>
    <x v="17"/>
    <x v="12"/>
    <x v="197"/>
    <m/>
    <m/>
    <m/>
    <m/>
    <m/>
  </r>
  <r>
    <x v="17"/>
    <x v="12"/>
    <x v="198"/>
    <m/>
    <m/>
    <m/>
    <m/>
    <m/>
  </r>
  <r>
    <x v="17"/>
    <x v="8"/>
    <x v="138"/>
    <n v="447.80302108924599"/>
    <n v="445.10054256199601"/>
    <n v="450.43373115577901"/>
    <n v="481.48726415094302"/>
    <m/>
  </r>
  <r>
    <x v="17"/>
    <x v="8"/>
    <x v="149"/>
    <n v="374.27653213751898"/>
    <m/>
    <m/>
    <m/>
    <m/>
  </r>
  <r>
    <x v="17"/>
    <x v="8"/>
    <x v="150"/>
    <n v="454.40016403900501"/>
    <n v="456.83064840182601"/>
    <n v="433.68860000000001"/>
    <m/>
    <m/>
  </r>
  <r>
    <x v="17"/>
    <x v="8"/>
    <x v="151"/>
    <n v="371.27985212569303"/>
    <n v="365.99680332454199"/>
    <n v="345.72713864306797"/>
    <m/>
    <m/>
  </r>
  <r>
    <x v="17"/>
    <x v="8"/>
    <x v="152"/>
    <n v="427.90813859790501"/>
    <n v="405.02987386590002"/>
    <m/>
    <m/>
    <m/>
  </r>
  <r>
    <x v="17"/>
    <x v="8"/>
    <x v="153"/>
    <n v="397.68516776418898"/>
    <n v="392.63128491620103"/>
    <n v="410.99654112221401"/>
    <m/>
    <m/>
  </r>
  <r>
    <x v="17"/>
    <x v="8"/>
    <x v="162"/>
    <n v="207.06359300476899"/>
    <n v="196.42704626334501"/>
    <m/>
    <m/>
    <m/>
  </r>
  <r>
    <x v="17"/>
    <x v="8"/>
    <x v="163"/>
    <n v="421.66519574564398"/>
    <n v="420.65949328449301"/>
    <n v="412.28667751685703"/>
    <n v="461.84229137199401"/>
    <m/>
  </r>
  <r>
    <x v="17"/>
    <x v="8"/>
    <x v="164"/>
    <n v="496.94239581060401"/>
    <n v="499.507591710074"/>
    <m/>
    <m/>
    <m/>
  </r>
  <r>
    <x v="17"/>
    <x v="8"/>
    <x v="165"/>
    <n v="500.30139295827701"/>
    <n v="504.42261533248899"/>
    <n v="468.79436229205203"/>
    <n v="435.79768583450198"/>
    <m/>
  </r>
  <r>
    <x v="17"/>
    <x v="8"/>
    <x v="166"/>
    <n v="448.84439816742997"/>
    <n v="452.38159829547197"/>
    <n v="384.59426479560699"/>
    <n v="434.063627730294"/>
    <m/>
  </r>
  <r>
    <x v="17"/>
    <x v="8"/>
    <x v="167"/>
    <n v="328.35404035384198"/>
    <n v="319.40625"/>
    <n v="364.11344537815103"/>
    <m/>
    <m/>
  </r>
  <r>
    <x v="17"/>
    <x v="8"/>
    <x v="168"/>
    <n v="244.32238656304801"/>
    <n v="240.75657510227899"/>
    <n v="273.65362035225002"/>
    <m/>
    <m/>
  </r>
  <r>
    <x v="17"/>
    <x v="8"/>
    <x v="169"/>
    <n v="274.59577464788703"/>
    <n v="255.81483253588499"/>
    <m/>
    <m/>
    <m/>
  </r>
  <r>
    <x v="17"/>
    <x v="8"/>
    <x v="170"/>
    <n v="325.52074975791902"/>
    <n v="326.10309060118499"/>
    <m/>
    <m/>
    <m/>
  </r>
  <r>
    <x v="17"/>
    <x v="8"/>
    <x v="174"/>
    <n v="497.76069278286002"/>
    <n v="496.20861717360202"/>
    <n v="425.700222057735"/>
    <n v="641.62952646239603"/>
    <m/>
  </r>
  <r>
    <x v="17"/>
    <x v="8"/>
    <x v="147"/>
    <n v="468.97559274755901"/>
    <n v="468.97559274755901"/>
    <m/>
    <m/>
    <m/>
  </r>
  <r>
    <x v="17"/>
    <x v="8"/>
    <x v="171"/>
    <n v="313.09886547811999"/>
    <n v="326.30809859154903"/>
    <m/>
    <m/>
    <m/>
  </r>
  <r>
    <x v="17"/>
    <x v="8"/>
    <x v="173"/>
    <m/>
    <m/>
    <m/>
    <m/>
    <m/>
  </r>
  <r>
    <x v="17"/>
    <x v="8"/>
    <x v="143"/>
    <m/>
    <m/>
    <m/>
    <m/>
    <m/>
  </r>
  <r>
    <x v="17"/>
    <x v="8"/>
    <x v="142"/>
    <n v="439.84868421052602"/>
    <n v="437.737702413688"/>
    <n v="462.95652173912998"/>
    <m/>
    <m/>
  </r>
  <r>
    <x v="17"/>
    <x v="8"/>
    <x v="172"/>
    <n v="190.60205032618799"/>
    <n v="159.557809330629"/>
    <m/>
    <m/>
    <m/>
  </r>
  <r>
    <x v="17"/>
    <x v="8"/>
    <x v="161"/>
    <n v="489.74566666666698"/>
    <n v="460.39163433968599"/>
    <m/>
    <m/>
    <m/>
  </r>
  <r>
    <x v="17"/>
    <x v="8"/>
    <x v="141"/>
    <n v="422.32790422201498"/>
    <n v="429.30061642853701"/>
    <n v="369.06328645447797"/>
    <m/>
    <m/>
  </r>
  <r>
    <x v="17"/>
    <x v="8"/>
    <x v="160"/>
    <n v="416.80368843870099"/>
    <n v="415.35913613916102"/>
    <n v="427.95241379310301"/>
    <n v="489.49404761904799"/>
    <m/>
  </r>
  <r>
    <x v="17"/>
    <x v="8"/>
    <x v="144"/>
    <n v="307.02423768569201"/>
    <n v="307.048031496063"/>
    <m/>
    <m/>
    <m/>
  </r>
  <r>
    <x v="17"/>
    <x v="2"/>
    <x v="39"/>
    <n v="508.35224030877703"/>
    <n v="445.76948439814601"/>
    <n v="452.79142645363203"/>
    <n v="598.73399684949197"/>
    <n v="539.42645698427395"/>
  </r>
  <r>
    <x v="17"/>
    <x v="4"/>
    <x v="102"/>
    <n v="298.75280199252802"/>
    <n v="268.76454293628802"/>
    <n v="360.85086042065001"/>
    <m/>
    <m/>
  </r>
  <r>
    <x v="17"/>
    <x v="3"/>
    <x v="51"/>
    <n v="531.59649122807002"/>
    <n v="519.46249392824905"/>
    <n v="440.69263878159097"/>
    <n v="598.06662187884899"/>
    <n v="412.66351606805301"/>
  </r>
  <r>
    <x v="17"/>
    <x v="3"/>
    <x v="54"/>
    <n v="559.34743995675296"/>
    <n v="472.64960577308602"/>
    <n v="464.43630462501397"/>
    <n v="649.69654196157705"/>
    <n v="525.545428407131"/>
  </r>
  <r>
    <x v="17"/>
    <x v="3"/>
    <x v="58"/>
    <n v="603.20226023283703"/>
    <n v="586.279260959878"/>
    <n v="511.88056835637502"/>
    <n v="647.67990465882099"/>
    <n v="661.41854272573198"/>
  </r>
  <r>
    <x v="17"/>
    <x v="4"/>
    <x v="97"/>
    <n v="362.51890756302498"/>
    <n v="308.87045813586099"/>
    <n v="375.67777777777798"/>
    <n v="421.680379746835"/>
    <m/>
  </r>
  <r>
    <x v="17"/>
    <x v="4"/>
    <x v="94"/>
    <m/>
    <m/>
    <m/>
    <m/>
    <m/>
  </r>
  <r>
    <x v="17"/>
    <x v="2"/>
    <x v="35"/>
    <n v="492.32408029968298"/>
    <n v="417.65232660228298"/>
    <n v="432.020458772474"/>
    <n v="604.59838093096505"/>
    <n v="335.08565310492497"/>
  </r>
  <r>
    <x v="17"/>
    <x v="4"/>
    <x v="93"/>
    <n v="358.78117647058798"/>
    <n v="370.57532467532502"/>
    <n v="292.39012345678998"/>
    <m/>
    <m/>
  </r>
  <r>
    <x v="17"/>
    <x v="4"/>
    <x v="103"/>
    <m/>
    <m/>
    <m/>
    <m/>
    <m/>
  </r>
  <r>
    <x v="17"/>
    <x v="2"/>
    <x v="36"/>
    <n v="350.992415169661"/>
    <m/>
    <n v="272.80022831050201"/>
    <n v="407.263907734057"/>
    <m/>
  </r>
  <r>
    <x v="17"/>
    <x v="2"/>
    <x v="50"/>
    <n v="244.37784371909001"/>
    <n v="286.28942486085299"/>
    <m/>
    <m/>
    <m/>
  </r>
  <r>
    <x v="17"/>
    <x v="4"/>
    <x v="92"/>
    <n v="596.85312007208802"/>
    <n v="565.70753246753202"/>
    <m/>
    <n v="618.00232480903401"/>
    <m/>
  </r>
  <r>
    <x v="17"/>
    <x v="4"/>
    <x v="96"/>
    <n v="329.201181399821"/>
    <n v="293.02688291490801"/>
    <n v="333.033868808568"/>
    <n v="393.269879518072"/>
    <n v="369.72598659717102"/>
  </r>
  <r>
    <x v="17"/>
    <x v="2"/>
    <x v="78"/>
    <m/>
    <m/>
    <m/>
    <m/>
    <m/>
  </r>
  <r>
    <x v="17"/>
    <x v="3"/>
    <x v="52"/>
    <n v="585.97375933912394"/>
    <n v="510.64908190032099"/>
    <n v="497.85914127423803"/>
    <n v="648.41761342261702"/>
    <n v="591.37412775093901"/>
  </r>
  <r>
    <x v="17"/>
    <x v="2"/>
    <x v="34"/>
    <n v="594.68306321675698"/>
    <n v="544.95250836120397"/>
    <n v="462.53917274939198"/>
    <n v="669.97458840372201"/>
    <n v="598.45366795366795"/>
  </r>
  <r>
    <x v="17"/>
    <x v="2"/>
    <x v="79"/>
    <m/>
    <m/>
    <m/>
    <m/>
    <m/>
  </r>
  <r>
    <x v="17"/>
    <x v="3"/>
    <x v="56"/>
    <n v="463.94047223145998"/>
    <n v="437.65299100052903"/>
    <n v="434.93896403827102"/>
    <n v="509.64867517173701"/>
    <m/>
  </r>
  <r>
    <x v="17"/>
    <x v="4"/>
    <x v="98"/>
    <n v="408.80985655131599"/>
    <n v="373.81590051077097"/>
    <n v="393.56433904260001"/>
    <n v="450.21380846325201"/>
    <m/>
  </r>
  <r>
    <x v="17"/>
    <x v="3"/>
    <x v="53"/>
    <n v="512.14036939313996"/>
    <n v="426.99303721488599"/>
    <m/>
    <n v="513.33322666666697"/>
    <n v="627.14601635867905"/>
  </r>
  <r>
    <x v="17"/>
    <x v="2"/>
    <x v="38"/>
    <n v="460.09597239445702"/>
    <n v="500.62731351654497"/>
    <n v="403.02108005684499"/>
    <n v="460.78054602416802"/>
    <m/>
  </r>
  <r>
    <x v="17"/>
    <x v="4"/>
    <x v="101"/>
    <n v="233.80447693010501"/>
    <n v="231.364527629234"/>
    <n v="226.33676268861501"/>
    <m/>
    <m/>
  </r>
  <r>
    <x v="17"/>
    <x v="2"/>
    <x v="45"/>
    <n v="473.53560758324699"/>
    <n v="454.06251744348299"/>
    <n v="484.25694904037101"/>
    <n v="474.31400796439402"/>
    <m/>
  </r>
  <r>
    <x v="17"/>
    <x v="4"/>
    <x v="91"/>
    <n v="404.17770580179598"/>
    <n v="348.66592362292499"/>
    <n v="342.18603878116301"/>
    <n v="479.95377241805801"/>
    <n v="471.39848197343503"/>
  </r>
  <r>
    <x v="17"/>
    <x v="4"/>
    <x v="89"/>
    <n v="464.15694600918602"/>
    <n v="466.46075949367099"/>
    <n v="397.01957129543302"/>
    <n v="467.91104124283299"/>
    <m/>
  </r>
  <r>
    <x v="17"/>
    <x v="2"/>
    <x v="49"/>
    <n v="408.74009497964698"/>
    <n v="360.51639344262298"/>
    <n v="407.17950661521502"/>
    <n v="489.234366880305"/>
    <m/>
  </r>
  <r>
    <x v="17"/>
    <x v="2"/>
    <x v="33"/>
    <n v="612.01793497005599"/>
    <n v="552.01856401856401"/>
    <n v="507.58737807027899"/>
    <n v="699.24604287717898"/>
    <n v="632.37603686635896"/>
  </r>
  <r>
    <x v="17"/>
    <x v="4"/>
    <x v="95"/>
    <m/>
    <m/>
    <m/>
    <m/>
    <m/>
  </r>
  <r>
    <x v="17"/>
    <x v="3"/>
    <x v="57"/>
    <n v="540.07653828663399"/>
    <n v="493.92230769230798"/>
    <n v="464.55491214057503"/>
    <n v="596.37325266012897"/>
    <m/>
  </r>
  <r>
    <x v="17"/>
    <x v="4"/>
    <x v="100"/>
    <n v="410.54184834627199"/>
    <n v="432.113587347232"/>
    <n v="402.16475265017698"/>
    <n v="399.00748362956"/>
    <m/>
  </r>
  <r>
    <x v="17"/>
    <x v="4"/>
    <x v="90"/>
    <n v="301.752628504673"/>
    <n v="259.80136054421803"/>
    <n v="314.049358974359"/>
    <n v="326.51348947524502"/>
    <m/>
  </r>
  <r>
    <x v="17"/>
    <x v="4"/>
    <x v="99"/>
    <n v="463.95413211115999"/>
    <n v="453.77539820639799"/>
    <n v="357.83768016472197"/>
    <n v="480.87885956175302"/>
    <n v="572.66922339405596"/>
  </r>
  <r>
    <x v="17"/>
    <x v="2"/>
    <x v="32"/>
    <n v="507.88156133305102"/>
    <n v="490.21716232961597"/>
    <n v="406.53930817610097"/>
    <n v="540.98902668169899"/>
    <n v="520.41401538781497"/>
  </r>
  <r>
    <x v="17"/>
    <x v="2"/>
    <x v="42"/>
    <n v="560.78511901519698"/>
    <n v="520.19544846050906"/>
    <n v="520.59770411453599"/>
    <n v="630.92047458714103"/>
    <n v="601.38643533123002"/>
  </r>
  <r>
    <x v="17"/>
    <x v="3"/>
    <x v="60"/>
    <n v="621.63065002152405"/>
    <n v="592.08159927818201"/>
    <n v="530.52958931222201"/>
    <n v="681.58804481574998"/>
    <n v="518.77120758482999"/>
  </r>
  <r>
    <x v="17"/>
    <x v="2"/>
    <x v="46"/>
    <n v="516.43400912695404"/>
    <n v="455.74075430245301"/>
    <n v="452.22297876903298"/>
    <n v="639.60245750184799"/>
    <n v="485.99658630253901"/>
  </r>
  <r>
    <x v="17"/>
    <x v="2"/>
    <x v="40"/>
    <n v="500.88819387395802"/>
    <n v="484.43890302731"/>
    <n v="446.21844900849902"/>
    <n v="572.45385883525705"/>
    <n v="525.07390350877199"/>
  </r>
  <r>
    <x v="17"/>
    <x v="2"/>
    <x v="47"/>
    <n v="286.51146456039697"/>
    <n v="283.39812211852001"/>
    <n v="273.088019788118"/>
    <n v="269.98456032002201"/>
    <n v="576.99096158674399"/>
  </r>
  <r>
    <x v="17"/>
    <x v="2"/>
    <x v="48"/>
    <n v="368.42493235047101"/>
    <n v="347.47998251748299"/>
    <n v="286.75909817148897"/>
    <n v="535.28626568028301"/>
    <n v="512.88338658146995"/>
  </r>
  <r>
    <x v="17"/>
    <x v="3"/>
    <x v="61"/>
    <n v="607.52836428389696"/>
    <n v="496.90727341964998"/>
    <n v="484.96338318721001"/>
    <n v="664.67322165574205"/>
    <n v="667.58608058608104"/>
  </r>
  <r>
    <x v="17"/>
    <x v="3"/>
    <x v="59"/>
    <n v="563.68584342636495"/>
    <n v="548.56605208135295"/>
    <n v="471.82224469160798"/>
    <n v="619.40425354462002"/>
    <n v="336.90709459459498"/>
  </r>
  <r>
    <x v="17"/>
    <x v="3"/>
    <x v="62"/>
    <n v="409.36470081453598"/>
    <n v="417.88874680306901"/>
    <n v="358.47412128234799"/>
    <n v="428.912322988852"/>
    <n v="349.64406779660999"/>
  </r>
  <r>
    <x v="17"/>
    <x v="2"/>
    <x v="37"/>
    <n v="356.86174475955602"/>
    <n v="320.57691222128102"/>
    <n v="406.536817102138"/>
    <n v="341.84169884169899"/>
    <m/>
  </r>
  <r>
    <x v="17"/>
    <x v="3"/>
    <x v="55"/>
    <m/>
    <m/>
    <m/>
    <m/>
    <m/>
  </r>
  <r>
    <x v="17"/>
    <x v="2"/>
    <x v="43"/>
    <n v="346.184662342617"/>
    <n v="306.61788617886202"/>
    <n v="373.48017241379301"/>
    <m/>
    <m/>
  </r>
  <r>
    <x v="17"/>
    <x v="2"/>
    <x v="41"/>
    <n v="390.05387713997999"/>
    <m/>
    <n v="323.07873090481797"/>
    <n v="665.29392446633801"/>
    <m/>
  </r>
  <r>
    <x v="17"/>
    <x v="2"/>
    <x v="44"/>
    <n v="376.63096177697599"/>
    <n v="266.47952655150402"/>
    <n v="377.30611510791402"/>
    <n v="487.43268206039102"/>
    <m/>
  </r>
  <r>
    <x v="17"/>
    <x v="3"/>
    <x v="62"/>
    <m/>
    <m/>
    <m/>
    <m/>
    <m/>
  </r>
  <r>
    <x v="17"/>
    <x v="2"/>
    <x v="47"/>
    <m/>
    <m/>
    <m/>
    <m/>
    <m/>
  </r>
  <r>
    <x v="17"/>
    <x v="0"/>
    <x v="85"/>
    <m/>
    <m/>
    <m/>
    <m/>
    <m/>
  </r>
  <r>
    <x v="17"/>
    <x v="0"/>
    <x v="17"/>
    <m/>
    <m/>
    <m/>
    <m/>
    <m/>
  </r>
  <r>
    <x v="17"/>
    <x v="0"/>
    <x v="71"/>
    <n v="475.94077784325299"/>
    <n v="464.27231740306598"/>
    <m/>
    <m/>
    <m/>
  </r>
  <r>
    <x v="17"/>
    <x v="0"/>
    <x v="75"/>
    <n v="342.35373749264301"/>
    <n v="337.82736572890002"/>
    <m/>
    <m/>
    <m/>
  </r>
  <r>
    <x v="17"/>
    <x v="0"/>
    <x v="87"/>
    <m/>
    <m/>
    <m/>
    <m/>
    <m/>
  </r>
  <r>
    <x v="17"/>
    <x v="0"/>
    <x v="6"/>
    <n v="449.58053461274801"/>
    <n v="438.36384540550102"/>
    <n v="424.255933257332"/>
    <n v="527.022595510629"/>
    <n v="678.55222337125099"/>
  </r>
  <r>
    <x v="17"/>
    <x v="0"/>
    <x v="10"/>
    <n v="228.29447816256101"/>
    <n v="230.065500477472"/>
    <n v="242.25730442978301"/>
    <n v="58.409756097561001"/>
    <m/>
  </r>
  <r>
    <x v="17"/>
    <x v="0"/>
    <x v="83"/>
    <m/>
    <m/>
    <m/>
    <m/>
    <m/>
  </r>
  <r>
    <x v="17"/>
    <x v="0"/>
    <x v="7"/>
    <n v="438.48795077029001"/>
    <n v="457.86174066025001"/>
    <n v="390.79476518945501"/>
    <n v="562.75986342943804"/>
    <m/>
  </r>
  <r>
    <x v="17"/>
    <x v="0"/>
    <x v="8"/>
    <n v="491.62313767725698"/>
    <n v="519.46041673116804"/>
    <n v="314.06011913007302"/>
    <n v="572.40638341126203"/>
    <m/>
  </r>
  <r>
    <x v="17"/>
    <x v="0"/>
    <x v="12"/>
    <n v="262.39837533156498"/>
    <n v="268.89656439463499"/>
    <m/>
    <m/>
    <m/>
  </r>
  <r>
    <x v="17"/>
    <x v="0"/>
    <x v="73"/>
    <n v="249.50738007380099"/>
    <m/>
    <m/>
    <m/>
    <m/>
  </r>
  <r>
    <x v="17"/>
    <x v="2"/>
    <x v="78"/>
    <n v="310.75650364204"/>
    <n v="272.60695316272302"/>
    <n v="337.45170454545502"/>
    <n v="367.08419083255399"/>
    <m/>
  </r>
  <r>
    <x v="17"/>
    <x v="0"/>
    <x v="65"/>
    <m/>
    <m/>
    <m/>
    <m/>
    <m/>
  </r>
  <r>
    <x v="17"/>
    <x v="0"/>
    <x v="13"/>
    <n v="309.69074742984202"/>
    <n v="305.54634290790602"/>
    <m/>
    <m/>
    <m/>
  </r>
  <r>
    <x v="17"/>
    <x v="0"/>
    <x v="68"/>
    <m/>
    <m/>
    <m/>
    <m/>
    <m/>
  </r>
  <r>
    <x v="17"/>
    <x v="0"/>
    <x v="0"/>
    <n v="432.800026399155"/>
    <n v="462.29502557770297"/>
    <n v="398.24294407418103"/>
    <n v="586.860279441118"/>
    <m/>
  </r>
  <r>
    <x v="17"/>
    <x v="0"/>
    <x v="15"/>
    <m/>
    <m/>
    <m/>
    <m/>
    <m/>
  </r>
  <r>
    <x v="17"/>
    <x v="0"/>
    <x v="16"/>
    <m/>
    <m/>
    <m/>
    <m/>
    <m/>
  </r>
  <r>
    <x v="17"/>
    <x v="0"/>
    <x v="82"/>
    <n v="203.84576023391801"/>
    <n v="182.649885583524"/>
    <n v="208.45152354570601"/>
    <m/>
    <m/>
  </r>
  <r>
    <x v="17"/>
    <x v="0"/>
    <x v="67"/>
    <n v="456.04347826087002"/>
    <n v="469.11811926605498"/>
    <m/>
    <m/>
    <m/>
  </r>
  <r>
    <x v="17"/>
    <x v="0"/>
    <x v="69"/>
    <m/>
    <m/>
    <m/>
    <m/>
    <m/>
  </r>
  <r>
    <x v="17"/>
    <x v="2"/>
    <x v="79"/>
    <n v="232.64673720088001"/>
    <n v="206.31724402648501"/>
    <n v="306.34715525554498"/>
    <n v="289.519798416127"/>
    <n v="328.88915857605201"/>
  </r>
  <r>
    <x v="17"/>
    <x v="0"/>
    <x v="63"/>
    <n v="319.56349435927098"/>
    <n v="301.052012148823"/>
    <n v="366.83858267716499"/>
    <m/>
    <m/>
  </r>
  <r>
    <x v="17"/>
    <x v="0"/>
    <x v="9"/>
    <n v="442.775864423445"/>
    <n v="451.22919304947197"/>
    <n v="418.82281952825002"/>
    <n v="490.38664946791403"/>
    <m/>
  </r>
  <r>
    <x v="17"/>
    <x v="0"/>
    <x v="77"/>
    <n v="319.48841368288902"/>
    <n v="312.06660913872503"/>
    <n v="440.04796663190803"/>
    <n v="384.34961997828401"/>
    <m/>
  </r>
  <r>
    <x v="17"/>
    <x v="0"/>
    <x v="76"/>
    <n v="389.09088794245002"/>
    <n v="380.79929903025402"/>
    <n v="388.01346153846202"/>
    <n v="434.85819611698201"/>
    <m/>
  </r>
  <r>
    <x v="17"/>
    <x v="0"/>
    <x v="14"/>
    <n v="273.63728323699399"/>
    <n v="273.63728323699399"/>
    <m/>
    <m/>
    <m/>
  </r>
  <r>
    <x v="17"/>
    <x v="0"/>
    <x v="86"/>
    <m/>
    <m/>
    <m/>
    <m/>
    <m/>
  </r>
  <r>
    <x v="17"/>
    <x v="0"/>
    <x v="3"/>
    <n v="455.47865285423302"/>
    <n v="456.24431953508298"/>
    <m/>
    <n v="468.87184009406201"/>
    <m/>
  </r>
  <r>
    <x v="17"/>
    <x v="0"/>
    <x v="11"/>
    <n v="317.31613439624402"/>
    <n v="300.85841327638099"/>
    <n v="334.765087371645"/>
    <n v="533.207339449541"/>
    <m/>
  </r>
  <r>
    <x v="17"/>
    <x v="0"/>
    <x v="64"/>
    <n v="294.053989488772"/>
    <n v="276.88268587599703"/>
    <n v="341.66715542522002"/>
    <n v="333.15128006206402"/>
    <m/>
  </r>
  <r>
    <x v="17"/>
    <x v="0"/>
    <x v="1"/>
    <n v="474.08118879526302"/>
    <n v="430.51098446948299"/>
    <n v="388.65959821428601"/>
    <n v="561.30405002978"/>
    <n v="644.36549957301497"/>
  </r>
  <r>
    <x v="17"/>
    <x v="0"/>
    <x v="2"/>
    <n v="432.35907039277799"/>
    <n v="404.01343453510401"/>
    <n v="427.12907474481398"/>
    <n v="474.190283718557"/>
    <n v="645.27351247600802"/>
  </r>
  <r>
    <x v="17"/>
    <x v="0"/>
    <x v="80"/>
    <n v="401.858088385038"/>
    <n v="366.832486486486"/>
    <n v="356.683107813182"/>
    <n v="471.26823403686899"/>
    <n v="597.52489451476799"/>
  </r>
  <r>
    <x v="17"/>
    <x v="0"/>
    <x v="4"/>
    <n v="524.93978005794702"/>
    <n v="504.21321419582199"/>
    <n v="488.49374710514098"/>
    <n v="567.81349446122897"/>
    <n v="595.13573407202205"/>
  </r>
  <r>
    <x v="17"/>
    <x v="0"/>
    <x v="81"/>
    <n v="307.266705658722"/>
    <n v="305.04771371769402"/>
    <n v="272.18775872264899"/>
    <n v="448.61565017261199"/>
    <m/>
  </r>
  <r>
    <x v="17"/>
    <x v="0"/>
    <x v="74"/>
    <n v="270.71755725190798"/>
    <n v="270.71755725190798"/>
    <m/>
    <m/>
    <m/>
  </r>
  <r>
    <x v="17"/>
    <x v="0"/>
    <x v="70"/>
    <n v="359.81212777476998"/>
    <n v="341.88689095127597"/>
    <m/>
    <m/>
    <m/>
  </r>
  <r>
    <x v="17"/>
    <x v="0"/>
    <x v="5"/>
    <n v="300.63007280785098"/>
    <n v="264.80042918454899"/>
    <n v="282.74381808062299"/>
    <n v="646.42117117117095"/>
    <m/>
  </r>
  <r>
    <x v="17"/>
    <x v="0"/>
    <x v="72"/>
    <n v="354.57159090909101"/>
    <n v="347.06542779713499"/>
    <m/>
    <m/>
    <m/>
  </r>
  <r>
    <x v="17"/>
    <x v="0"/>
    <x v="66"/>
    <m/>
    <m/>
    <m/>
    <m/>
    <m/>
  </r>
  <r>
    <x v="17"/>
    <x v="0"/>
    <x v="10"/>
    <m/>
    <m/>
    <m/>
    <m/>
    <m/>
  </r>
  <r>
    <x v="17"/>
    <x v="1"/>
    <x v="28"/>
    <m/>
    <m/>
    <m/>
    <m/>
    <m/>
  </r>
  <r>
    <x v="17"/>
    <x v="1"/>
    <x v="21"/>
    <n v="287.25809768637498"/>
    <m/>
    <n v="290.72709163346599"/>
    <n v="275.01926605504599"/>
    <m/>
  </r>
  <r>
    <x v="17"/>
    <x v="1"/>
    <x v="29"/>
    <m/>
    <m/>
    <m/>
    <m/>
    <m/>
  </r>
  <r>
    <x v="17"/>
    <x v="6"/>
    <x v="122"/>
    <n v="459.45909064287503"/>
    <n v="405.10398471615702"/>
    <n v="379.77373188405801"/>
    <n v="432.40981607914199"/>
    <n v="626.49208647977696"/>
  </r>
  <r>
    <x v="17"/>
    <x v="1"/>
    <x v="25"/>
    <n v="439.236945304438"/>
    <n v="461.12036156041898"/>
    <n v="424.70730688935299"/>
    <n v="434.07532994923901"/>
    <m/>
  </r>
  <r>
    <x v="17"/>
    <x v="6"/>
    <x v="118"/>
    <n v="574.49052872606205"/>
    <n v="496.71946795646897"/>
    <n v="520.96630094043906"/>
    <n v="642.32615833637396"/>
    <n v="428.21571906354501"/>
  </r>
  <r>
    <x v="17"/>
    <x v="4"/>
    <x v="89"/>
    <m/>
    <m/>
    <m/>
    <m/>
    <m/>
  </r>
  <r>
    <x v="17"/>
    <x v="6"/>
    <x v="119"/>
    <n v="466.30843585237301"/>
    <n v="457.44674119384098"/>
    <n v="447.804022565612"/>
    <n v="477.132658359294"/>
    <n v="506.48632218845"/>
  </r>
  <r>
    <x v="17"/>
    <x v="6"/>
    <x v="120"/>
    <n v="553.06529738605195"/>
    <n v="559.26921106557404"/>
    <n v="519.19987837016004"/>
    <n v="552.945661918518"/>
    <n v="647.13447337738"/>
  </r>
  <r>
    <x v="17"/>
    <x v="1"/>
    <x v="26"/>
    <n v="434.72565498737401"/>
    <n v="398.28916510318902"/>
    <n v="386.13481793559998"/>
    <n v="501.97143147621"/>
    <n v="417.73568627450999"/>
  </r>
  <r>
    <x v="17"/>
    <x v="6"/>
    <x v="121"/>
    <n v="502.91663132897997"/>
    <n v="522.70633669609094"/>
    <n v="441.79418758256298"/>
    <n v="492.360317243265"/>
    <n v="558.01439915299102"/>
  </r>
  <r>
    <x v="17"/>
    <x v="1"/>
    <x v="19"/>
    <n v="430.508447043535"/>
    <n v="423.88317399617603"/>
    <n v="336.36320434487402"/>
    <n v="451.89498944135198"/>
    <m/>
  </r>
  <r>
    <x v="17"/>
    <x v="1"/>
    <x v="18"/>
    <m/>
    <m/>
    <m/>
    <m/>
    <m/>
  </r>
  <r>
    <x v="17"/>
    <x v="1"/>
    <x v="20"/>
    <n v="393.25147725711099"/>
    <n v="396.91430371770599"/>
    <n v="365.92022509102901"/>
    <n v="416.37790232185802"/>
    <m/>
  </r>
  <r>
    <x v="17"/>
    <x v="6"/>
    <x v="123"/>
    <n v="492.66927676537603"/>
    <n v="176.13880742913"/>
    <m/>
    <n v="545.58241549563195"/>
    <n v="562.74573378839602"/>
  </r>
  <r>
    <x v="17"/>
    <x v="1"/>
    <x v="22"/>
    <n v="364.44301221166899"/>
    <m/>
    <m/>
    <n v="363.33533834586501"/>
    <m/>
  </r>
  <r>
    <x v="17"/>
    <x v="1"/>
    <x v="24"/>
    <m/>
    <m/>
    <m/>
    <m/>
    <m/>
  </r>
  <r>
    <x v="17"/>
    <x v="1"/>
    <x v="30"/>
    <m/>
    <m/>
    <m/>
    <m/>
    <m/>
  </r>
  <r>
    <x v="17"/>
    <x v="7"/>
    <x v="155"/>
    <m/>
    <m/>
    <m/>
    <m/>
    <m/>
  </r>
  <r>
    <x v="17"/>
    <x v="7"/>
    <x v="158"/>
    <m/>
    <m/>
    <m/>
    <m/>
    <m/>
  </r>
  <r>
    <x v="17"/>
    <x v="7"/>
    <x v="135"/>
    <m/>
    <m/>
    <m/>
    <m/>
    <m/>
  </r>
  <r>
    <x v="17"/>
    <x v="7"/>
    <x v="133"/>
    <n v="254.633082706767"/>
    <m/>
    <m/>
    <m/>
    <m/>
  </r>
  <r>
    <x v="17"/>
    <x v="7"/>
    <x v="131"/>
    <n v="407.67988252569802"/>
    <m/>
    <n v="430.76759410801998"/>
    <m/>
    <m/>
  </r>
  <r>
    <x v="17"/>
    <x v="7"/>
    <x v="126"/>
    <n v="301.25765054294197"/>
    <m/>
    <n v="335.17887154861899"/>
    <m/>
    <m/>
  </r>
  <r>
    <x v="17"/>
    <x v="7"/>
    <x v="156"/>
    <n v="373.84658143412997"/>
    <m/>
    <n v="408.59471698113202"/>
    <m/>
    <m/>
  </r>
  <r>
    <x v="17"/>
    <x v="7"/>
    <x v="125"/>
    <n v="248.56384065372799"/>
    <n v="372.53488372093"/>
    <n v="133.97377938517201"/>
    <m/>
    <m/>
  </r>
  <r>
    <x v="17"/>
    <x v="7"/>
    <x v="132"/>
    <m/>
    <m/>
    <m/>
    <m/>
    <m/>
  </r>
  <r>
    <x v="17"/>
    <x v="7"/>
    <x v="154"/>
    <n v="382.75626620570398"/>
    <n v="359.989429175476"/>
    <m/>
    <m/>
    <m/>
  </r>
  <r>
    <x v="17"/>
    <x v="7"/>
    <x v="157"/>
    <m/>
    <m/>
    <m/>
    <m/>
    <m/>
  </r>
  <r>
    <x v="17"/>
    <x v="7"/>
    <x v="130"/>
    <m/>
    <m/>
    <m/>
    <m/>
    <m/>
  </r>
  <r>
    <x v="17"/>
    <x v="7"/>
    <x v="127"/>
    <m/>
    <m/>
    <m/>
    <m/>
    <m/>
  </r>
  <r>
    <x v="17"/>
    <x v="7"/>
    <x v="129"/>
    <m/>
    <m/>
    <m/>
    <m/>
    <m/>
  </r>
  <r>
    <x v="17"/>
    <x v="11"/>
    <x v="192"/>
    <m/>
    <m/>
    <m/>
    <m/>
    <m/>
  </r>
  <r>
    <x v="17"/>
    <x v="11"/>
    <x v="206"/>
    <m/>
    <m/>
    <m/>
    <m/>
    <m/>
  </r>
  <r>
    <x v="17"/>
    <x v="11"/>
    <x v="205"/>
    <m/>
    <m/>
    <m/>
    <m/>
    <m/>
  </r>
  <r>
    <x v="17"/>
    <x v="11"/>
    <x v="190"/>
    <m/>
    <m/>
    <m/>
    <m/>
    <m/>
  </r>
  <r>
    <x v="17"/>
    <x v="13"/>
    <x v="210"/>
    <m/>
    <m/>
    <m/>
    <m/>
    <m/>
  </r>
  <r>
    <x v="17"/>
    <x v="13"/>
    <x v="240"/>
    <m/>
    <m/>
    <m/>
    <m/>
    <m/>
  </r>
  <r>
    <x v="17"/>
    <x v="14"/>
    <x v="233"/>
    <m/>
    <m/>
    <m/>
    <m/>
    <m/>
  </r>
  <r>
    <x v="18"/>
    <x v="5"/>
    <x v="106"/>
    <n v="502.36720751494403"/>
    <n v="515.65046637211594"/>
    <m/>
    <m/>
    <m/>
  </r>
  <r>
    <x v="18"/>
    <x v="5"/>
    <x v="107"/>
    <m/>
    <m/>
    <m/>
    <m/>
    <m/>
  </r>
  <r>
    <x v="18"/>
    <x v="5"/>
    <x v="108"/>
    <n v="481.82794001578498"/>
    <n v="488.557620817844"/>
    <m/>
    <m/>
    <m/>
  </r>
  <r>
    <x v="18"/>
    <x v="5"/>
    <x v="109"/>
    <n v="520.31899739761695"/>
    <n v="514.90279926853304"/>
    <m/>
    <m/>
    <m/>
  </r>
  <r>
    <x v="18"/>
    <x v="5"/>
    <x v="110"/>
    <n v="423.86016779864201"/>
    <n v="478.794419970631"/>
    <m/>
    <m/>
    <m/>
  </r>
  <r>
    <x v="18"/>
    <x v="5"/>
    <x v="111"/>
    <m/>
    <m/>
    <m/>
    <m/>
    <m/>
  </r>
  <r>
    <x v="18"/>
    <x v="5"/>
    <x v="112"/>
    <n v="531.75787448905999"/>
    <n v="520.73230490018102"/>
    <n v="592.72969543147201"/>
    <m/>
    <m/>
  </r>
  <r>
    <x v="18"/>
    <x v="5"/>
    <x v="113"/>
    <n v="552.43883188634595"/>
    <n v="550.23050259965305"/>
    <m/>
    <m/>
    <m/>
  </r>
  <r>
    <x v="18"/>
    <x v="5"/>
    <x v="115"/>
    <m/>
    <m/>
    <m/>
    <m/>
    <m/>
  </r>
  <r>
    <x v="18"/>
    <x v="5"/>
    <x v="105"/>
    <n v="449.317545748116"/>
    <n v="388.72035398230099"/>
    <n v="545.63649025069606"/>
    <m/>
    <m/>
  </r>
  <r>
    <x v="18"/>
    <x v="9"/>
    <x v="219"/>
    <m/>
    <m/>
    <m/>
    <m/>
    <m/>
  </r>
  <r>
    <x v="18"/>
    <x v="9"/>
    <x v="179"/>
    <m/>
    <m/>
    <m/>
    <m/>
    <m/>
  </r>
  <r>
    <x v="18"/>
    <x v="9"/>
    <x v="180"/>
    <n v="307.47975596228503"/>
    <n v="308.52720134604601"/>
    <m/>
    <m/>
    <m/>
  </r>
  <r>
    <x v="18"/>
    <x v="9"/>
    <x v="181"/>
    <m/>
    <m/>
    <m/>
    <m/>
    <m/>
  </r>
  <r>
    <x v="18"/>
    <x v="9"/>
    <x v="184"/>
    <m/>
    <m/>
    <m/>
    <m/>
    <m/>
  </r>
  <r>
    <x v="18"/>
    <x v="9"/>
    <x v="185"/>
    <m/>
    <m/>
    <m/>
    <m/>
    <m/>
  </r>
  <r>
    <x v="18"/>
    <x v="9"/>
    <x v="186"/>
    <n v="316.86343825665898"/>
    <n v="308.53393665158399"/>
    <m/>
    <m/>
    <m/>
  </r>
  <r>
    <x v="18"/>
    <x v="9"/>
    <x v="187"/>
    <n v="344.83696145124702"/>
    <n v="347.55576785287798"/>
    <m/>
    <m/>
    <m/>
  </r>
  <r>
    <x v="18"/>
    <x v="9"/>
    <x v="238"/>
    <m/>
    <m/>
    <m/>
    <m/>
    <m/>
  </r>
  <r>
    <x v="18"/>
    <x v="9"/>
    <x v="176"/>
    <m/>
    <m/>
    <m/>
    <m/>
    <m/>
  </r>
  <r>
    <x v="18"/>
    <x v="9"/>
    <x v="182"/>
    <n v="222.584728033473"/>
    <n v="227.157960199005"/>
    <m/>
    <m/>
    <m/>
  </r>
  <r>
    <x v="18"/>
    <x v="9"/>
    <x v="178"/>
    <m/>
    <m/>
    <m/>
    <m/>
    <m/>
  </r>
  <r>
    <x v="18"/>
    <x v="9"/>
    <x v="175"/>
    <n v="253.63946869070199"/>
    <m/>
    <m/>
    <m/>
    <m/>
  </r>
  <r>
    <x v="18"/>
    <x v="10"/>
    <x v="189"/>
    <n v="420.54605504587198"/>
    <n v="539.62724935732604"/>
    <n v="382.33197056418601"/>
    <n v="357.13535911602202"/>
    <m/>
  </r>
  <r>
    <x v="18"/>
    <x v="12"/>
    <x v="194"/>
    <m/>
    <m/>
    <m/>
    <m/>
    <m/>
  </r>
  <r>
    <x v="18"/>
    <x v="12"/>
    <x v="195"/>
    <n v="222.189424364123"/>
    <n v="239.273275862069"/>
    <m/>
    <m/>
    <m/>
  </r>
  <r>
    <x v="18"/>
    <x v="12"/>
    <x v="222"/>
    <m/>
    <m/>
    <m/>
    <m/>
    <m/>
  </r>
  <r>
    <x v="18"/>
    <x v="12"/>
    <x v="197"/>
    <m/>
    <m/>
    <m/>
    <m/>
    <m/>
  </r>
  <r>
    <x v="18"/>
    <x v="12"/>
    <x v="198"/>
    <m/>
    <m/>
    <m/>
    <m/>
    <m/>
  </r>
  <r>
    <x v="18"/>
    <x v="12"/>
    <x v="261"/>
    <m/>
    <m/>
    <m/>
    <m/>
    <m/>
  </r>
  <r>
    <x v="18"/>
    <x v="8"/>
    <x v="138"/>
    <n v="377.81030247567702"/>
    <n v="386.49073080591302"/>
    <n v="339.94130957431798"/>
    <n v="336.20754716981099"/>
    <m/>
  </r>
  <r>
    <x v="18"/>
    <x v="8"/>
    <x v="149"/>
    <n v="280.00840336134502"/>
    <n v="284.37306501547999"/>
    <m/>
    <m/>
    <m/>
  </r>
  <r>
    <x v="18"/>
    <x v="8"/>
    <x v="150"/>
    <n v="370.21870431997002"/>
    <n v="371.62952562806498"/>
    <n v="347.40331380076799"/>
    <m/>
    <m/>
  </r>
  <r>
    <x v="18"/>
    <x v="8"/>
    <x v="151"/>
    <n v="363.94788154229599"/>
    <n v="372.04821952573599"/>
    <n v="262.37270087124898"/>
    <m/>
    <m/>
  </r>
  <r>
    <x v="18"/>
    <x v="8"/>
    <x v="152"/>
    <n v="370.658064516129"/>
    <n v="378.20313630880599"/>
    <n v="288.346341463415"/>
    <m/>
    <m/>
  </r>
  <r>
    <x v="18"/>
    <x v="8"/>
    <x v="153"/>
    <n v="350.282655246253"/>
    <n v="349.49598070739597"/>
    <n v="349.36199294532599"/>
    <m/>
    <m/>
  </r>
  <r>
    <x v="18"/>
    <x v="8"/>
    <x v="162"/>
    <n v="243.233585858586"/>
    <n v="242.299442896936"/>
    <m/>
    <m/>
    <m/>
  </r>
  <r>
    <x v="18"/>
    <x v="8"/>
    <x v="163"/>
    <n v="336.72362689181301"/>
    <n v="339.61305634504401"/>
    <n v="324.63047989623902"/>
    <n v="334.72912801484199"/>
    <m/>
  </r>
  <r>
    <x v="18"/>
    <x v="8"/>
    <x v="164"/>
    <n v="325.19839829151101"/>
    <n v="323.13215715986598"/>
    <m/>
    <m/>
    <m/>
  </r>
  <r>
    <x v="18"/>
    <x v="8"/>
    <x v="165"/>
    <n v="372.252087597882"/>
    <n v="375.73413749825698"/>
    <n v="237.561371005095"/>
    <n v="417.16526887025202"/>
    <m/>
  </r>
  <r>
    <x v="18"/>
    <x v="8"/>
    <x v="166"/>
    <n v="337.95908468386199"/>
    <n v="335.86150320806598"/>
    <n v="339.547727272727"/>
    <n v="454.908602150538"/>
    <m/>
  </r>
  <r>
    <x v="18"/>
    <x v="8"/>
    <x v="167"/>
    <n v="231.96607570675599"/>
    <n v="229.83698573496"/>
    <m/>
    <m/>
    <m/>
  </r>
  <r>
    <x v="18"/>
    <x v="8"/>
    <x v="168"/>
    <n v="217.68810378139699"/>
    <n v="210.48213125406099"/>
    <n v="271.80396039604"/>
    <m/>
    <m/>
  </r>
  <r>
    <x v="18"/>
    <x v="8"/>
    <x v="169"/>
    <n v="228.81963470319599"/>
    <n v="244.13203786746399"/>
    <m/>
    <m/>
    <m/>
  </r>
  <r>
    <x v="18"/>
    <x v="8"/>
    <x v="170"/>
    <n v="254.30317348378"/>
    <n v="253.68488952245201"/>
    <m/>
    <m/>
    <m/>
  </r>
  <r>
    <x v="18"/>
    <x v="8"/>
    <x v="174"/>
    <n v="322.63424970933499"/>
    <n v="327.22948435617201"/>
    <n v="229.88253012048199"/>
    <n v="433.52372583479797"/>
    <m/>
  </r>
  <r>
    <x v="18"/>
    <x v="8"/>
    <x v="147"/>
    <n v="345.11633986928098"/>
    <n v="345.11633986928098"/>
    <m/>
    <m/>
    <m/>
  </r>
  <r>
    <x v="18"/>
    <x v="8"/>
    <x v="171"/>
    <n v="185.99027552674201"/>
    <n v="191.76232394366201"/>
    <m/>
    <m/>
    <m/>
  </r>
  <r>
    <x v="18"/>
    <x v="8"/>
    <x v="173"/>
    <m/>
    <m/>
    <m/>
    <m/>
    <m/>
  </r>
  <r>
    <x v="18"/>
    <x v="8"/>
    <x v="143"/>
    <m/>
    <m/>
    <m/>
    <m/>
    <m/>
  </r>
  <r>
    <x v="18"/>
    <x v="8"/>
    <x v="142"/>
    <n v="412.290626105412"/>
    <n v="409.70375395748499"/>
    <n v="449.83979974968702"/>
    <m/>
    <m/>
  </r>
  <r>
    <x v="18"/>
    <x v="8"/>
    <x v="172"/>
    <n v="243.25974025974"/>
    <n v="226.803121248499"/>
    <m/>
    <m/>
    <m/>
  </r>
  <r>
    <x v="18"/>
    <x v="8"/>
    <x v="161"/>
    <n v="278.03419376466599"/>
    <n v="254.66534551094301"/>
    <m/>
    <m/>
    <m/>
  </r>
  <r>
    <x v="18"/>
    <x v="8"/>
    <x v="141"/>
    <n v="322.658275019668"/>
    <n v="325.20934477094403"/>
    <n v="287.87026777469998"/>
    <m/>
    <m/>
  </r>
  <r>
    <x v="18"/>
    <x v="8"/>
    <x v="160"/>
    <n v="290.169169416942"/>
    <n v="292.91333530455398"/>
    <n v="274.24070021881801"/>
    <n v="190.644259818731"/>
    <m/>
  </r>
  <r>
    <x v="18"/>
    <x v="8"/>
    <x v="144"/>
    <n v="159.53157894736799"/>
    <n v="160.426110260337"/>
    <m/>
    <m/>
    <m/>
  </r>
  <r>
    <x v="18"/>
    <x v="2"/>
    <x v="39"/>
    <n v="460.15057184732399"/>
    <n v="473.486558345643"/>
    <n v="462.858522484643"/>
    <n v="432.810277291001"/>
    <n v="490.06783746556499"/>
  </r>
  <r>
    <x v="18"/>
    <x v="4"/>
    <x v="217"/>
    <m/>
    <m/>
    <m/>
    <m/>
    <m/>
  </r>
  <r>
    <x v="18"/>
    <x v="4"/>
    <x v="102"/>
    <n v="453.72030169704601"/>
    <n v="419.48424543946902"/>
    <n v="474.61538461538498"/>
    <m/>
    <m/>
  </r>
  <r>
    <x v="18"/>
    <x v="3"/>
    <x v="51"/>
    <n v="486.96031225251699"/>
    <n v="503.72082256027898"/>
    <n v="413.087806054758"/>
    <n v="511.19743320241201"/>
    <n v="399.668060200669"/>
  </r>
  <r>
    <x v="18"/>
    <x v="3"/>
    <x v="54"/>
    <n v="463.747233847389"/>
    <n v="462.02702376643703"/>
    <n v="489.89060555026703"/>
    <n v="446.11735965212301"/>
    <n v="483.60479409956997"/>
  </r>
  <r>
    <x v="18"/>
    <x v="3"/>
    <x v="58"/>
    <n v="466.95396588185503"/>
    <n v="475.50226419351202"/>
    <n v="487.29104675290301"/>
    <n v="449.33492009520597"/>
    <n v="355.242372152987"/>
  </r>
  <r>
    <x v="18"/>
    <x v="4"/>
    <x v="258"/>
    <m/>
    <m/>
    <m/>
    <m/>
    <m/>
  </r>
  <r>
    <x v="18"/>
    <x v="4"/>
    <x v="97"/>
    <n v="426.422129931771"/>
    <n v="395.557129367328"/>
    <n v="560.53303964757697"/>
    <n v="417.47368421052602"/>
    <m/>
  </r>
  <r>
    <x v="18"/>
    <x v="4"/>
    <x v="94"/>
    <m/>
    <m/>
    <m/>
    <m/>
    <m/>
  </r>
  <r>
    <x v="18"/>
    <x v="2"/>
    <x v="35"/>
    <n v="516.49024588498298"/>
    <n v="544.89415623136597"/>
    <n v="507.43421052631601"/>
    <n v="465.34871244635201"/>
    <n v="660.98469387755097"/>
  </r>
  <r>
    <x v="18"/>
    <x v="4"/>
    <x v="93"/>
    <n v="462.00748416810598"/>
    <m/>
    <n v="477.418482999128"/>
    <m/>
    <m/>
  </r>
  <r>
    <x v="18"/>
    <x v="4"/>
    <x v="103"/>
    <m/>
    <m/>
    <m/>
    <m/>
    <m/>
  </r>
  <r>
    <x v="18"/>
    <x v="2"/>
    <x v="36"/>
    <n v="361.36134779240899"/>
    <m/>
    <n v="351.62612035851498"/>
    <n v="358.22402597402601"/>
    <m/>
  </r>
  <r>
    <x v="18"/>
    <x v="2"/>
    <x v="50"/>
    <n v="402.89224952741"/>
    <m/>
    <n v="396.50682852807302"/>
    <m/>
    <m/>
  </r>
  <r>
    <x v="18"/>
    <x v="4"/>
    <x v="92"/>
    <n v="588.02020272146603"/>
    <n v="513.34585635359099"/>
    <n v="708.302003081664"/>
    <n v="619.12312214239103"/>
    <m/>
  </r>
  <r>
    <x v="18"/>
    <x v="4"/>
    <x v="96"/>
    <n v="432.10028412759902"/>
    <n v="463.95796637309797"/>
    <n v="446.618079887877"/>
    <n v="316.345272206304"/>
    <n v="203.024436090226"/>
  </r>
  <r>
    <x v="18"/>
    <x v="2"/>
    <x v="78"/>
    <n v="447.61964201601501"/>
    <n v="448.87544483985801"/>
    <n v="397.27947598253297"/>
    <m/>
    <m/>
  </r>
  <r>
    <x v="18"/>
    <x v="3"/>
    <x v="52"/>
    <n v="475.92659016799399"/>
    <n v="491.86158371301701"/>
    <n v="503.21459973417899"/>
    <n v="450.18677318232398"/>
    <n v="453.99935732647799"/>
  </r>
  <r>
    <x v="18"/>
    <x v="2"/>
    <x v="34"/>
    <n v="554.76731871838103"/>
    <n v="573.05938375350104"/>
    <n v="587.26425356339098"/>
    <n v="512.85782922035401"/>
    <n v="548.00337711069403"/>
  </r>
  <r>
    <x v="18"/>
    <x v="2"/>
    <x v="79"/>
    <n v="491.60579537166001"/>
    <n v="476.74824601366703"/>
    <n v="527.97938638542701"/>
    <n v="513.95034013605402"/>
    <n v="590.40545454545497"/>
  </r>
  <r>
    <x v="18"/>
    <x v="3"/>
    <x v="56"/>
    <n v="407.64519094175603"/>
    <n v="395.41365298659099"/>
    <n v="447.85636406731498"/>
    <n v="369.50431034482801"/>
    <m/>
  </r>
  <r>
    <x v="18"/>
    <x v="4"/>
    <x v="98"/>
    <n v="455.15295743700602"/>
    <n v="444.52779821334701"/>
    <n v="475.146298342541"/>
    <n v="439.968302766882"/>
    <m/>
  </r>
  <r>
    <x v="18"/>
    <x v="3"/>
    <x v="53"/>
    <n v="462.61472730400902"/>
    <n v="430.70804498269899"/>
    <n v="484.77751756440301"/>
    <n v="446.33719174635098"/>
    <n v="606.05681818181802"/>
  </r>
  <r>
    <x v="18"/>
    <x v="2"/>
    <x v="38"/>
    <n v="502.17668674083899"/>
    <n v="500.510182042579"/>
    <n v="488.20297504798498"/>
    <n v="509.468988278138"/>
    <m/>
  </r>
  <r>
    <x v="18"/>
    <x v="4"/>
    <x v="101"/>
    <n v="358.29019873532098"/>
    <n v="352.28650442477903"/>
    <n v="360.68816103718899"/>
    <n v="355.59021922428298"/>
    <m/>
  </r>
  <r>
    <x v="18"/>
    <x v="2"/>
    <x v="45"/>
    <n v="426.52812026822397"/>
    <n v="426.62139639639599"/>
    <n v="487.95722801788401"/>
    <n v="367.28783671202399"/>
    <m/>
  </r>
  <r>
    <x v="18"/>
    <x v="4"/>
    <x v="91"/>
    <n v="445.21681342759098"/>
    <n v="457.63187763859099"/>
    <n v="452.513160032494"/>
    <n v="433.897445512069"/>
    <m/>
  </r>
  <r>
    <x v="18"/>
    <x v="4"/>
    <x v="89"/>
    <n v="490.27051882699999"/>
    <n v="495.06856374635902"/>
    <n v="565.67158671586697"/>
    <n v="470.10133773135402"/>
    <m/>
  </r>
  <r>
    <x v="18"/>
    <x v="2"/>
    <x v="49"/>
    <n v="470.69046398359399"/>
    <n v="471.06116350732998"/>
    <n v="488.01125862293401"/>
    <n v="415.45051194539201"/>
    <m/>
  </r>
  <r>
    <x v="18"/>
    <x v="2"/>
    <x v="33"/>
    <n v="545.29866542520199"/>
    <n v="567.54404012922998"/>
    <n v="531.72934687225802"/>
    <n v="527.19496909340705"/>
    <n v="614.28331332533003"/>
  </r>
  <r>
    <x v="18"/>
    <x v="4"/>
    <x v="95"/>
    <m/>
    <m/>
    <m/>
    <m/>
    <m/>
  </r>
  <r>
    <x v="18"/>
    <x v="3"/>
    <x v="57"/>
    <n v="480.77093806641398"/>
    <n v="490.49355797819601"/>
    <n v="480.141155055436"/>
    <n v="471.467866323907"/>
    <m/>
  </r>
  <r>
    <x v="18"/>
    <x v="4"/>
    <x v="100"/>
    <n v="437.10211546065602"/>
    <n v="492.27075919335698"/>
    <n v="430.66355721393001"/>
    <n v="400.093702464253"/>
    <m/>
  </r>
  <r>
    <x v="18"/>
    <x v="4"/>
    <x v="90"/>
    <n v="435.5747160789"/>
    <n v="406.50179905895402"/>
    <n v="453.14501477508998"/>
    <n v="400.89003192621499"/>
    <n v="471.98880275624498"/>
  </r>
  <r>
    <x v="18"/>
    <x v="4"/>
    <x v="99"/>
    <n v="487.87329953681802"/>
    <n v="499.26112316874702"/>
    <n v="544.22831945124904"/>
    <n v="461.82284482758598"/>
    <n v="511.653300733496"/>
  </r>
  <r>
    <x v="18"/>
    <x v="2"/>
    <x v="32"/>
    <n v="477.86651231776602"/>
    <n v="498.25783035354198"/>
    <n v="503.76786368633202"/>
    <n v="483.03278418451401"/>
    <n v="341.34343821949301"/>
  </r>
  <r>
    <x v="18"/>
    <x v="2"/>
    <x v="42"/>
    <n v="497.12220160074202"/>
    <n v="505.190702479339"/>
    <n v="518.12394645513098"/>
    <n v="382.27389951089401"/>
    <m/>
  </r>
  <r>
    <x v="18"/>
    <x v="3"/>
    <x v="60"/>
    <n v="478.04405786033601"/>
    <n v="493.04105795194903"/>
    <n v="471.986709886548"/>
    <n v="459.28735665553802"/>
    <n v="829.51503394762403"/>
  </r>
  <r>
    <x v="18"/>
    <x v="2"/>
    <x v="46"/>
    <n v="484.84639128725598"/>
    <n v="464.457812859223"/>
    <n v="534.899864682003"/>
    <n v="412.914400729151"/>
    <n v="538.14705882352905"/>
  </r>
  <r>
    <x v="18"/>
    <x v="2"/>
    <x v="40"/>
    <n v="507.07015509494101"/>
    <n v="518.12625589686297"/>
    <n v="512.05638210266295"/>
    <n v="468.554035567715"/>
    <n v="596.54448198198202"/>
  </r>
  <r>
    <x v="18"/>
    <x v="2"/>
    <x v="47"/>
    <n v="529.81245440797102"/>
    <n v="532.24538796306103"/>
    <n v="541.63283969300596"/>
    <n v="483.41798475014201"/>
    <n v="553.35177617101499"/>
  </r>
  <r>
    <x v="18"/>
    <x v="2"/>
    <x v="48"/>
    <n v="467.53832450006701"/>
    <n v="481.21309597250399"/>
    <n v="454.75801572897802"/>
    <n v="393.29578713968999"/>
    <n v="668.69624573378803"/>
  </r>
  <r>
    <x v="18"/>
    <x v="3"/>
    <x v="61"/>
    <n v="475.45667282809598"/>
    <n v="475.305218535302"/>
    <n v="472.09295352323801"/>
    <n v="472.03206498503602"/>
    <n v="518.48605577689204"/>
  </r>
  <r>
    <x v="18"/>
    <x v="3"/>
    <x v="59"/>
    <n v="457.41094688829401"/>
    <n v="459.145703742752"/>
    <n v="469.54061942597701"/>
    <n v="464.13622572815501"/>
    <n v="213.98025134649899"/>
  </r>
  <r>
    <x v="18"/>
    <x v="3"/>
    <x v="62"/>
    <n v="455.15884336602198"/>
    <n v="501.65924932975901"/>
    <n v="489.53600677774602"/>
    <n v="408.45075867401198"/>
    <n v="337.50659340659303"/>
  </r>
  <r>
    <x v="18"/>
    <x v="2"/>
    <x v="37"/>
    <n v="457.45225903614499"/>
    <n v="423.77229676400901"/>
    <n v="429.59784560143601"/>
    <n v="523.71358629130998"/>
    <m/>
  </r>
  <r>
    <x v="18"/>
    <x v="3"/>
    <x v="55"/>
    <m/>
    <m/>
    <m/>
    <m/>
    <m/>
  </r>
  <r>
    <x v="18"/>
    <x v="2"/>
    <x v="43"/>
    <n v="411.76839339339301"/>
    <n v="359.93931837074001"/>
    <n v="475.70279424216801"/>
    <m/>
    <m/>
  </r>
  <r>
    <x v="18"/>
    <x v="2"/>
    <x v="41"/>
    <n v="420.57481412639402"/>
    <m/>
    <n v="405.81672240802698"/>
    <m/>
    <m/>
  </r>
  <r>
    <x v="18"/>
    <x v="2"/>
    <x v="44"/>
    <n v="435.67237327962403"/>
    <n v="461.30539887187803"/>
    <n v="428.88465227817699"/>
    <n v="412.45633287608598"/>
    <m/>
  </r>
  <r>
    <x v="18"/>
    <x v="0"/>
    <x v="85"/>
    <m/>
    <m/>
    <m/>
    <m/>
    <m/>
  </r>
  <r>
    <x v="18"/>
    <x v="0"/>
    <x v="17"/>
    <n v="344.83265306122502"/>
    <n v="344.83265306122502"/>
    <m/>
    <m/>
    <m/>
  </r>
  <r>
    <x v="18"/>
    <x v="0"/>
    <x v="71"/>
    <n v="461.21795989537901"/>
    <n v="461.96760895170797"/>
    <m/>
    <m/>
    <m/>
  </r>
  <r>
    <x v="18"/>
    <x v="0"/>
    <x v="75"/>
    <n v="535.399319066148"/>
    <n v="527.23486842105297"/>
    <m/>
    <m/>
    <m/>
  </r>
  <r>
    <x v="18"/>
    <x v="0"/>
    <x v="87"/>
    <m/>
    <m/>
    <m/>
    <m/>
    <m/>
  </r>
  <r>
    <x v="18"/>
    <x v="0"/>
    <x v="6"/>
    <n v="510.49578945272799"/>
    <n v="526.08951516598995"/>
    <n v="496.683226183518"/>
    <n v="506.95129775444701"/>
    <m/>
  </r>
  <r>
    <x v="18"/>
    <x v="0"/>
    <x v="10"/>
    <n v="510.51524165758502"/>
    <n v="521.46230288327001"/>
    <n v="492.61197259286001"/>
    <n v="469.011146496815"/>
    <m/>
  </r>
  <r>
    <x v="18"/>
    <x v="0"/>
    <x v="83"/>
    <m/>
    <m/>
    <m/>
    <m/>
    <m/>
  </r>
  <r>
    <x v="18"/>
    <x v="0"/>
    <x v="7"/>
    <n v="430.29440073652501"/>
    <n v="463.58352967575502"/>
    <n v="413.30054018661002"/>
    <n v="416.86150627615098"/>
    <m/>
  </r>
  <r>
    <x v="18"/>
    <x v="0"/>
    <x v="8"/>
    <n v="532.34908676309499"/>
    <n v="562.79632598996102"/>
    <n v="458.869901168014"/>
    <n v="532.51989945538298"/>
    <m/>
  </r>
  <r>
    <x v="18"/>
    <x v="0"/>
    <x v="12"/>
    <n v="352.961649550706"/>
    <n v="366.640182648402"/>
    <n v="254.03170409511199"/>
    <m/>
    <m/>
  </r>
  <r>
    <x v="18"/>
    <x v="0"/>
    <x v="73"/>
    <n v="375.03137789904503"/>
    <n v="381.61912225705299"/>
    <m/>
    <m/>
    <m/>
  </r>
  <r>
    <x v="18"/>
    <x v="0"/>
    <x v="214"/>
    <m/>
    <m/>
    <m/>
    <m/>
    <m/>
  </r>
  <r>
    <x v="18"/>
    <x v="0"/>
    <x v="65"/>
    <m/>
    <m/>
    <m/>
    <m/>
    <m/>
  </r>
  <r>
    <x v="18"/>
    <x v="0"/>
    <x v="13"/>
    <n v="466.54530477759499"/>
    <n v="471.96347165400402"/>
    <m/>
    <m/>
    <m/>
  </r>
  <r>
    <x v="18"/>
    <x v="0"/>
    <x v="68"/>
    <m/>
    <m/>
    <m/>
    <m/>
    <m/>
  </r>
  <r>
    <x v="18"/>
    <x v="0"/>
    <x v="0"/>
    <n v="460.74417634601798"/>
    <n v="494.43086651854401"/>
    <n v="430.84447807989602"/>
    <n v="527.98435754189904"/>
    <m/>
  </r>
  <r>
    <x v="18"/>
    <x v="0"/>
    <x v="15"/>
    <m/>
    <m/>
    <m/>
    <m/>
    <m/>
  </r>
  <r>
    <x v="18"/>
    <x v="0"/>
    <x v="16"/>
    <m/>
    <m/>
    <m/>
    <m/>
    <m/>
  </r>
  <r>
    <x v="18"/>
    <x v="0"/>
    <x v="82"/>
    <n v="389.23172193367998"/>
    <n v="368.96683046683"/>
    <n v="397.18454935622299"/>
    <m/>
    <m/>
  </r>
  <r>
    <x v="18"/>
    <x v="0"/>
    <x v="67"/>
    <n v="450.31270010672398"/>
    <n v="454.94815668202801"/>
    <m/>
    <m/>
    <m/>
  </r>
  <r>
    <x v="18"/>
    <x v="0"/>
    <x v="69"/>
    <m/>
    <m/>
    <m/>
    <m/>
    <m/>
  </r>
  <r>
    <x v="18"/>
    <x v="0"/>
    <x v="63"/>
    <n v="471.97060624617302"/>
    <n v="456.87156644394997"/>
    <m/>
    <m/>
    <m/>
  </r>
  <r>
    <x v="18"/>
    <x v="0"/>
    <x v="9"/>
    <n v="512.95746806441696"/>
    <n v="532.06604798551405"/>
    <n v="490.31126673532401"/>
    <n v="466.662112932605"/>
    <m/>
  </r>
  <r>
    <x v="18"/>
    <x v="0"/>
    <x v="77"/>
    <n v="522.25163398692803"/>
    <n v="519.98129353233799"/>
    <n v="543.44887278582905"/>
    <m/>
    <m/>
  </r>
  <r>
    <x v="18"/>
    <x v="0"/>
    <x v="76"/>
    <n v="574.26529991894097"/>
    <n v="573.19985104270097"/>
    <n v="537.75077881619904"/>
    <n v="586.05126916310599"/>
    <m/>
  </r>
  <r>
    <x v="18"/>
    <x v="0"/>
    <x v="14"/>
    <n v="419.99010533035403"/>
    <n v="419.72275271649698"/>
    <m/>
    <m/>
    <m/>
  </r>
  <r>
    <x v="18"/>
    <x v="0"/>
    <x v="86"/>
    <m/>
    <m/>
    <m/>
    <m/>
    <m/>
  </r>
  <r>
    <x v="18"/>
    <x v="0"/>
    <x v="3"/>
    <n v="560.55281704485299"/>
    <n v="556.95840851260698"/>
    <n v="599.52469135802505"/>
    <n v="566.71939231456702"/>
    <m/>
  </r>
  <r>
    <x v="18"/>
    <x v="0"/>
    <x v="11"/>
    <n v="457.77054454274497"/>
    <n v="442.84590058620398"/>
    <n v="472.88607751172498"/>
    <m/>
    <m/>
  </r>
  <r>
    <x v="18"/>
    <x v="0"/>
    <x v="64"/>
    <n v="501.05182875442398"/>
    <n v="497.45724003887301"/>
    <n v="506.36367330353499"/>
    <n v="494.78138718173801"/>
    <m/>
  </r>
  <r>
    <x v="18"/>
    <x v="0"/>
    <x v="1"/>
    <n v="543.97476234541898"/>
    <n v="562.76721215418695"/>
    <n v="479.053333333333"/>
    <n v="496.351149983803"/>
    <n v="756.95691202872501"/>
  </r>
  <r>
    <x v="18"/>
    <x v="0"/>
    <x v="2"/>
    <n v="588.23174087340203"/>
    <n v="577.47321610932704"/>
    <n v="563.437873357228"/>
    <n v="615.80876994088601"/>
    <n v="619.22116689280904"/>
  </r>
  <r>
    <x v="18"/>
    <x v="0"/>
    <x v="80"/>
    <n v="500.56917330989899"/>
    <n v="502.95837963430603"/>
    <n v="466.14161849711002"/>
    <n v="498.43801848779299"/>
    <n v="652.6953125"/>
  </r>
  <r>
    <x v="18"/>
    <x v="0"/>
    <x v="4"/>
    <n v="631.47878140368005"/>
    <n v="628.83199453084899"/>
    <n v="571.09931245225403"/>
    <n v="643.00368361813196"/>
    <n v="709.82889733840295"/>
  </r>
  <r>
    <x v="18"/>
    <x v="0"/>
    <x v="81"/>
    <n v="414.94564478869398"/>
    <n v="372.07497024990101"/>
    <n v="457.107804750718"/>
    <n v="365.12515802781297"/>
    <m/>
  </r>
  <r>
    <x v="18"/>
    <x v="0"/>
    <x v="74"/>
    <n v="462.92006950477798"/>
    <n v="466.745170193192"/>
    <m/>
    <m/>
    <m/>
  </r>
  <r>
    <x v="18"/>
    <x v="0"/>
    <x v="70"/>
    <n v="427.6"/>
    <n v="434.80606060606101"/>
    <m/>
    <m/>
    <m/>
  </r>
  <r>
    <x v="18"/>
    <x v="0"/>
    <x v="5"/>
    <n v="460.62198105514102"/>
    <n v="480.20956256358102"/>
    <n v="451.97542197216501"/>
    <m/>
    <m/>
  </r>
  <r>
    <x v="18"/>
    <x v="0"/>
    <x v="72"/>
    <n v="434.37610463061202"/>
    <n v="430.456282145481"/>
    <m/>
    <m/>
    <m/>
  </r>
  <r>
    <x v="18"/>
    <x v="0"/>
    <x v="10"/>
    <m/>
    <m/>
    <m/>
    <m/>
    <m/>
  </r>
  <r>
    <x v="18"/>
    <x v="1"/>
    <x v="28"/>
    <m/>
    <m/>
    <m/>
    <m/>
    <m/>
  </r>
  <r>
    <x v="18"/>
    <x v="1"/>
    <x v="21"/>
    <n v="438.97621225983499"/>
    <m/>
    <n v="342.090523338048"/>
    <n v="323.91887905604699"/>
    <n v="747.43939393939399"/>
  </r>
  <r>
    <x v="18"/>
    <x v="1"/>
    <x v="29"/>
    <m/>
    <m/>
    <m/>
    <m/>
    <m/>
  </r>
  <r>
    <x v="18"/>
    <x v="6"/>
    <x v="122"/>
    <n v="469.66535038827101"/>
    <n v="431.752879581152"/>
    <n v="456.61937052200602"/>
    <n v="450.49920309267901"/>
    <n v="610.97964992173002"/>
  </r>
  <r>
    <x v="18"/>
    <x v="1"/>
    <x v="25"/>
    <n v="482.463919430842"/>
    <n v="502.68689655172398"/>
    <n v="511.29884678747902"/>
    <n v="444.131690929451"/>
    <m/>
  </r>
  <r>
    <x v="18"/>
    <x v="6"/>
    <x v="118"/>
    <n v="572.62674339217801"/>
    <n v="617.39620807000495"/>
    <n v="438.52873563218401"/>
    <n v="572.31981625217804"/>
    <n v="613.85637149028105"/>
  </r>
  <r>
    <x v="18"/>
    <x v="6"/>
    <x v="119"/>
    <n v="519.69266332186305"/>
    <n v="543.58069009858502"/>
    <n v="521.10815975539799"/>
    <n v="501.90189348435399"/>
    <n v="612.430379746835"/>
  </r>
  <r>
    <x v="18"/>
    <x v="6"/>
    <x v="120"/>
    <n v="558.79269815617397"/>
    <n v="535.54017354441305"/>
    <n v="499.628676470588"/>
    <n v="579.70909548370901"/>
    <n v="595.243431465654"/>
  </r>
  <r>
    <x v="18"/>
    <x v="1"/>
    <x v="26"/>
    <n v="422.00328852715103"/>
    <n v="439.74696545284797"/>
    <n v="445.88833951380298"/>
    <n v="391.57995147772402"/>
    <n v="396.73796369376498"/>
  </r>
  <r>
    <x v="18"/>
    <x v="6"/>
    <x v="121"/>
    <n v="494.78784639283703"/>
    <n v="515.31136597055797"/>
    <n v="481.39269457088898"/>
    <n v="478.25804281587602"/>
    <n v="516.94828227706796"/>
  </r>
  <r>
    <x v="18"/>
    <x v="1"/>
    <x v="19"/>
    <n v="504.08547276142798"/>
    <n v="473.38445737760998"/>
    <n v="473.88691931540302"/>
    <n v="529.59823008849605"/>
    <n v="649.89845758354795"/>
  </r>
  <r>
    <x v="18"/>
    <x v="1"/>
    <x v="18"/>
    <n v="474.56949806949802"/>
    <m/>
    <m/>
    <m/>
    <m/>
  </r>
  <r>
    <x v="18"/>
    <x v="1"/>
    <x v="20"/>
    <n v="435.74186307519602"/>
    <n v="413.33935018050499"/>
    <n v="444.699402628435"/>
    <n v="428.10842696629197"/>
    <m/>
  </r>
  <r>
    <x v="18"/>
    <x v="6"/>
    <x v="123"/>
    <n v="588.86594761171"/>
    <n v="605.02521008403403"/>
    <m/>
    <n v="590.41813214956505"/>
    <m/>
  </r>
  <r>
    <x v="18"/>
    <x v="1"/>
    <x v="22"/>
    <n v="424.53587786259499"/>
    <n v="477.50146341463397"/>
    <m/>
    <n v="381.11267605633799"/>
    <m/>
  </r>
  <r>
    <x v="18"/>
    <x v="1"/>
    <x v="24"/>
    <m/>
    <m/>
    <m/>
    <m/>
    <m/>
  </r>
  <r>
    <x v="18"/>
    <x v="1"/>
    <x v="30"/>
    <m/>
    <m/>
    <m/>
    <m/>
    <m/>
  </r>
  <r>
    <x v="18"/>
    <x v="1"/>
    <x v="216"/>
    <m/>
    <m/>
    <m/>
    <m/>
    <m/>
  </r>
  <r>
    <x v="18"/>
    <x v="7"/>
    <x v="155"/>
    <m/>
    <m/>
    <m/>
    <m/>
    <m/>
  </r>
  <r>
    <x v="18"/>
    <x v="7"/>
    <x v="158"/>
    <m/>
    <m/>
    <m/>
    <m/>
    <m/>
  </r>
  <r>
    <x v="18"/>
    <x v="7"/>
    <x v="135"/>
    <m/>
    <m/>
    <m/>
    <m/>
    <m/>
  </r>
  <r>
    <x v="18"/>
    <x v="7"/>
    <x v="133"/>
    <n v="211.00150375939899"/>
    <m/>
    <n v="218.56074766355101"/>
    <m/>
    <m/>
  </r>
  <r>
    <x v="18"/>
    <x v="7"/>
    <x v="131"/>
    <n v="390.84604904632198"/>
    <m/>
    <n v="400.552325581395"/>
    <m/>
    <m/>
  </r>
  <r>
    <x v="18"/>
    <x v="7"/>
    <x v="126"/>
    <n v="874.70094562647796"/>
    <m/>
    <n v="1001.62787136294"/>
    <m/>
    <m/>
  </r>
  <r>
    <x v="18"/>
    <x v="7"/>
    <x v="156"/>
    <n v="390.10683391003499"/>
    <n v="437.69375000000002"/>
    <n v="364.92857142857099"/>
    <m/>
    <m/>
  </r>
  <r>
    <x v="18"/>
    <x v="7"/>
    <x v="125"/>
    <n v="334.54944500504502"/>
    <n v="576.23589743589696"/>
    <n v="165.633653846154"/>
    <m/>
    <m/>
  </r>
  <r>
    <x v="18"/>
    <x v="7"/>
    <x v="132"/>
    <m/>
    <m/>
    <m/>
    <m/>
    <m/>
  </r>
  <r>
    <x v="18"/>
    <x v="7"/>
    <x v="154"/>
    <n v="476.23473774720497"/>
    <n v="423.64889705882399"/>
    <n v="520.13085621970902"/>
    <m/>
    <m/>
  </r>
  <r>
    <x v="18"/>
    <x v="7"/>
    <x v="157"/>
    <m/>
    <m/>
    <m/>
    <m/>
    <m/>
  </r>
  <r>
    <x v="18"/>
    <x v="7"/>
    <x v="130"/>
    <m/>
    <m/>
    <m/>
    <m/>
    <m/>
  </r>
  <r>
    <x v="18"/>
    <x v="7"/>
    <x v="127"/>
    <m/>
    <m/>
    <m/>
    <m/>
    <m/>
  </r>
  <r>
    <x v="18"/>
    <x v="7"/>
    <x v="129"/>
    <m/>
    <m/>
    <m/>
    <m/>
    <m/>
  </r>
  <r>
    <x v="18"/>
    <x v="11"/>
    <x v="192"/>
    <m/>
    <m/>
    <m/>
    <m/>
    <m/>
  </r>
  <r>
    <x v="18"/>
    <x v="11"/>
    <x v="206"/>
    <m/>
    <m/>
    <m/>
    <m/>
    <m/>
  </r>
  <r>
    <x v="18"/>
    <x v="11"/>
    <x v="205"/>
    <m/>
    <m/>
    <m/>
    <m/>
    <m/>
  </r>
  <r>
    <x v="18"/>
    <x v="11"/>
    <x v="190"/>
    <m/>
    <m/>
    <m/>
    <m/>
    <m/>
  </r>
  <r>
    <x v="18"/>
    <x v="13"/>
    <x v="240"/>
    <m/>
    <m/>
    <m/>
    <m/>
    <m/>
  </r>
  <r>
    <x v="18"/>
    <x v="14"/>
    <x v="211"/>
    <m/>
    <m/>
    <m/>
    <m/>
    <m/>
  </r>
  <r>
    <x v="19"/>
    <x v="10"/>
    <x v="189"/>
    <n v="497.606600086843"/>
    <n v="799.67619047619098"/>
    <n v="367.02668759811598"/>
    <n v="604.12616822429902"/>
    <n v="0"/>
  </r>
  <r>
    <x v="19"/>
    <x v="5"/>
    <x v="106"/>
    <n v="382.24301494476902"/>
    <n v="380.43462513582"/>
    <n v="504.65600000000001"/>
    <n v="0"/>
    <m/>
  </r>
  <r>
    <x v="19"/>
    <x v="5"/>
    <x v="105"/>
    <n v="300.94881038211997"/>
    <n v="223.88073394495399"/>
    <n v="482.47167487684698"/>
    <m/>
    <m/>
  </r>
  <r>
    <x v="19"/>
    <x v="5"/>
    <x v="108"/>
    <n v="313.08503489273699"/>
    <n v="309.13623188405802"/>
    <m/>
    <n v="315.52702702702697"/>
    <m/>
  </r>
  <r>
    <x v="19"/>
    <x v="5"/>
    <x v="109"/>
    <n v="355.145847271337"/>
    <n v="364.491696383087"/>
    <n v="103.15212981744401"/>
    <n v="0"/>
    <n v="875.51"/>
  </r>
  <r>
    <x v="19"/>
    <x v="5"/>
    <x v="110"/>
    <n v="315.00059382422802"/>
    <n v="364.17609828741598"/>
    <n v="135.57103825136599"/>
    <n v="104.829113924051"/>
    <m/>
  </r>
  <r>
    <x v="19"/>
    <x v="5"/>
    <x v="111"/>
    <n v="419.05797101449298"/>
    <n v="1734.9"/>
    <n v="0"/>
    <m/>
    <m/>
  </r>
  <r>
    <x v="19"/>
    <x v="5"/>
    <x v="112"/>
    <n v="453.19282786885202"/>
    <n v="435.50240323804701"/>
    <n v="533.79542857142906"/>
    <n v="441.711538461538"/>
    <m/>
  </r>
  <r>
    <x v="19"/>
    <x v="5"/>
    <x v="113"/>
    <n v="382.49465072372601"/>
    <n v="462.96951219512198"/>
    <m/>
    <n v="0"/>
    <m/>
  </r>
  <r>
    <x v="19"/>
    <x v="5"/>
    <x v="115"/>
    <n v="407.24651162790701"/>
    <n v="407.24651162790701"/>
    <m/>
    <m/>
    <m/>
  </r>
  <r>
    <x v="19"/>
    <x v="9"/>
    <x v="175"/>
    <n v="311.58041958042003"/>
    <n v="265.67757009345797"/>
    <n v="19958"/>
    <m/>
    <m/>
  </r>
  <r>
    <x v="19"/>
    <x v="9"/>
    <x v="176"/>
    <n v="198.73333333333301"/>
    <n v="142.28749999999999"/>
    <n v="311.625"/>
    <m/>
    <m/>
  </r>
  <r>
    <x v="19"/>
    <x v="9"/>
    <x v="219"/>
    <n v="230.46994535519099"/>
    <n v="230.46994535519099"/>
    <m/>
    <m/>
    <m/>
  </r>
  <r>
    <x v="19"/>
    <x v="9"/>
    <x v="179"/>
    <n v="176.23333333333301"/>
    <n v="176.23333333333301"/>
    <m/>
    <m/>
    <m/>
  </r>
  <r>
    <x v="19"/>
    <x v="9"/>
    <x v="180"/>
    <n v="280.276036400404"/>
    <n v="297.83649160801298"/>
    <n v="38.576576576576599"/>
    <m/>
    <n v="0"/>
  </r>
  <r>
    <x v="19"/>
    <x v="9"/>
    <x v="181"/>
    <n v="427.53299492385798"/>
    <n v="427.53299492385798"/>
    <m/>
    <m/>
    <m/>
  </r>
  <r>
    <x v="19"/>
    <x v="9"/>
    <x v="184"/>
    <n v="250.63350785340299"/>
    <n v="250.63350785340299"/>
    <m/>
    <m/>
    <m/>
  </r>
  <r>
    <x v="19"/>
    <x v="9"/>
    <x v="185"/>
    <n v="0"/>
    <m/>
    <m/>
    <m/>
    <m/>
  </r>
  <r>
    <x v="19"/>
    <x v="9"/>
    <x v="186"/>
    <n v="378.87840185292401"/>
    <n v="355.34105385060798"/>
    <m/>
    <m/>
    <m/>
  </r>
  <r>
    <x v="19"/>
    <x v="9"/>
    <x v="187"/>
    <n v="367.50386660222301"/>
    <n v="380.051188299817"/>
    <n v="206.40143369175601"/>
    <n v="264.3"/>
    <m/>
  </r>
  <r>
    <x v="19"/>
    <x v="9"/>
    <x v="238"/>
    <n v="0"/>
    <m/>
    <m/>
    <m/>
    <m/>
  </r>
  <r>
    <x v="19"/>
    <x v="9"/>
    <x v="178"/>
    <n v="284.04285714285697"/>
    <n v="284.04285714285697"/>
    <m/>
    <m/>
    <m/>
  </r>
  <r>
    <x v="19"/>
    <x v="9"/>
    <x v="182"/>
    <n v="284.47994652406402"/>
    <n v="283.15503875969"/>
    <n v="292.77669902912601"/>
    <m/>
    <m/>
  </r>
  <r>
    <x v="19"/>
    <x v="12"/>
    <x v="195"/>
    <n v="227.052667578659"/>
    <n v="217.35082223962399"/>
    <n v="572.56842105263195"/>
    <n v="0"/>
    <m/>
  </r>
  <r>
    <x v="19"/>
    <x v="12"/>
    <x v="222"/>
    <n v="165.95161290322599"/>
    <n v="165.95161290322599"/>
    <m/>
    <m/>
    <m/>
  </r>
  <r>
    <x v="19"/>
    <x v="12"/>
    <x v="198"/>
    <n v="89.931330472102999"/>
    <n v="0"/>
    <n v="91.903508771929793"/>
    <m/>
    <m/>
  </r>
  <r>
    <x v="19"/>
    <x v="3"/>
    <x v="51"/>
    <n v="478.29591132676001"/>
    <n v="440.42800063088202"/>
    <n v="394.08327526132399"/>
    <n v="588.48092721136095"/>
    <n v="299.68840125391802"/>
  </r>
  <r>
    <x v="19"/>
    <x v="3"/>
    <x v="53"/>
    <n v="465.47103289094099"/>
    <n v="523.41498028909302"/>
    <n v="364.11609498680701"/>
    <n v="479.54579863739599"/>
    <n v="390.53135943966902"/>
  </r>
  <r>
    <x v="19"/>
    <x v="3"/>
    <x v="54"/>
    <n v="455.83978276912597"/>
    <n v="436.11478676763699"/>
    <n v="407.42677669663698"/>
    <n v="515.06980454726795"/>
    <n v="518.05277221108895"/>
  </r>
  <r>
    <x v="19"/>
    <x v="3"/>
    <x v="52"/>
    <n v="455.74046572412999"/>
    <n v="419.00304608430798"/>
    <n v="478.63390424289599"/>
    <n v="497.47695761998301"/>
    <n v="343.42391832766202"/>
  </r>
  <r>
    <x v="19"/>
    <x v="4"/>
    <x v="89"/>
    <n v="434.59912165806298"/>
    <n v="445.91140262361301"/>
    <n v="478.75390381011903"/>
    <n v="435.73448158253802"/>
    <n v="195.95527728085901"/>
  </r>
  <r>
    <x v="19"/>
    <x v="4"/>
    <x v="90"/>
    <n v="450.54914245933799"/>
    <n v="442.37163592379801"/>
    <n v="487.36197063463197"/>
    <n v="319.09051222351599"/>
    <n v="665.18849449204401"/>
  </r>
  <r>
    <x v="19"/>
    <x v="4"/>
    <x v="91"/>
    <n v="428.57226836804301"/>
    <n v="399.54136068459098"/>
    <n v="423.042554811206"/>
    <n v="457.44105110074702"/>
    <n v="342.836805555556"/>
  </r>
  <r>
    <x v="19"/>
    <x v="3"/>
    <x v="55"/>
    <n v="214.64589235127499"/>
    <m/>
    <n v="0"/>
    <n v="151.095070422535"/>
    <m/>
  </r>
  <r>
    <x v="19"/>
    <x v="3"/>
    <x v="56"/>
    <n v="396.06838300982702"/>
    <n v="450.72394627142199"/>
    <n v="366.389675916942"/>
    <n v="386.14864864864899"/>
    <n v="77.8539325842697"/>
  </r>
  <r>
    <x v="19"/>
    <x v="3"/>
    <x v="57"/>
    <n v="469.19998628587098"/>
    <n v="469.878098262327"/>
    <n v="420.772290403667"/>
    <n v="527.53905274281897"/>
    <n v="32.387537993921001"/>
  </r>
  <r>
    <x v="19"/>
    <x v="3"/>
    <x v="58"/>
    <n v="456.10029334724402"/>
    <n v="417.816204319056"/>
    <n v="430.73597261201002"/>
    <n v="536.51787036535404"/>
    <n v="271.40946045824103"/>
  </r>
  <r>
    <x v="19"/>
    <x v="3"/>
    <x v="59"/>
    <n v="441.30964094596902"/>
    <n v="453.01423450021099"/>
    <n v="344.179838806688"/>
    <n v="564.74373205741597"/>
    <n v="784.58"/>
  </r>
  <r>
    <x v="19"/>
    <x v="3"/>
    <x v="60"/>
    <n v="447.41238431695501"/>
    <n v="389.45447349823303"/>
    <n v="414.895864905824"/>
    <n v="562.75640555025302"/>
    <n v="349.42681047765802"/>
  </r>
  <r>
    <x v="19"/>
    <x v="3"/>
    <x v="61"/>
    <n v="469.09631665750402"/>
    <n v="409.85057763107801"/>
    <n v="332.961027190332"/>
    <n v="547.22542584129599"/>
    <n v="1036.97211155378"/>
  </r>
  <r>
    <x v="19"/>
    <x v="3"/>
    <x v="62"/>
    <n v="433.26089217397799"/>
    <n v="431.46295005807201"/>
    <n v="504.33563252127999"/>
    <n v="388.519582486606"/>
    <n v="456.36106983655299"/>
  </r>
  <r>
    <x v="19"/>
    <x v="2"/>
    <x v="32"/>
    <n v="435.23642919142702"/>
    <n v="442.945202172601"/>
    <n v="611.49197377345695"/>
    <n v="412.13568627451002"/>
    <n v="273.96429680223503"/>
  </r>
  <r>
    <x v="19"/>
    <x v="2"/>
    <x v="33"/>
    <n v="528.72435412060497"/>
    <n v="536.13893611853302"/>
    <n v="455.347519270438"/>
    <n v="611.26318938865097"/>
    <n v="358.33193277310897"/>
  </r>
  <r>
    <x v="19"/>
    <x v="2"/>
    <x v="34"/>
    <n v="506.62610466938298"/>
    <n v="463.50719376979902"/>
    <n v="474.29305751449601"/>
    <n v="553.75014865025605"/>
    <n v="742.08790650406502"/>
  </r>
  <r>
    <x v="19"/>
    <x v="2"/>
    <x v="35"/>
    <n v="515.81700610997996"/>
    <n v="511.14509803921601"/>
    <n v="667.43221476510098"/>
    <n v="476.51654715940401"/>
    <n v="456.97707231040602"/>
  </r>
  <r>
    <x v="19"/>
    <x v="2"/>
    <x v="36"/>
    <n v="350.48940998487097"/>
    <n v="97.847432024169194"/>
    <n v="372.09292649098501"/>
    <n v="437.48215701823898"/>
    <m/>
  </r>
  <r>
    <x v="19"/>
    <x v="2"/>
    <x v="37"/>
    <n v="481.29979401045802"/>
    <n v="402.33757961783402"/>
    <n v="580.43905397210403"/>
    <n v="429.37681886603099"/>
    <m/>
  </r>
  <r>
    <x v="19"/>
    <x v="2"/>
    <x v="38"/>
    <n v="511.524065847923"/>
    <n v="502.46616304690002"/>
    <n v="458.70829576194802"/>
    <n v="564.45643676711597"/>
    <n v="202.43719806763301"/>
  </r>
  <r>
    <x v="19"/>
    <x v="2"/>
    <x v="39"/>
    <n v="454.16849830542299"/>
    <n v="397.516873171035"/>
    <n v="444.47632188283097"/>
    <n v="567.02530949105903"/>
    <n v="688.51330430575695"/>
  </r>
  <r>
    <x v="19"/>
    <x v="2"/>
    <x v="41"/>
    <n v="367.618602761982"/>
    <n v="206.23205741626799"/>
    <n v="576.159544159544"/>
    <n v="214.10292633703301"/>
    <m/>
  </r>
  <r>
    <x v="19"/>
    <x v="2"/>
    <x v="42"/>
    <n v="478.81658629583899"/>
    <n v="559.43992648747997"/>
    <n v="559.38292158968898"/>
    <n v="207.26470588235301"/>
    <n v="1581.9130434782601"/>
  </r>
  <r>
    <x v="19"/>
    <x v="2"/>
    <x v="43"/>
    <n v="403.14259463432597"/>
    <n v="266.30196801967998"/>
    <n v="594.50264550264501"/>
    <n v="680.92666666666696"/>
    <m/>
  </r>
  <r>
    <x v="19"/>
    <x v="2"/>
    <x v="40"/>
    <n v="506.43016306977597"/>
    <n v="472.16618535048599"/>
    <n v="601.89674424643704"/>
    <n v="433.87882294594101"/>
    <n v="327.196726374305"/>
  </r>
  <r>
    <x v="19"/>
    <x v="2"/>
    <x v="44"/>
    <n v="420.321958617701"/>
    <n v="508.645046645935"/>
    <n v="467.06236842105301"/>
    <n v="306.40013586956502"/>
    <n v="246.41101694915301"/>
  </r>
  <r>
    <x v="19"/>
    <x v="2"/>
    <x v="45"/>
    <n v="425.12574785748899"/>
    <n v="407.00451224752902"/>
    <n v="432.922517519503"/>
    <n v="424.86460006424699"/>
    <n v="670.53636363636394"/>
  </r>
  <r>
    <x v="19"/>
    <x v="2"/>
    <x v="46"/>
    <n v="468.79239660335298"/>
    <n v="465.52928870292902"/>
    <n v="511.03961071608097"/>
    <n v="402.84325275397799"/>
    <n v="388.21460869565198"/>
  </r>
  <r>
    <x v="19"/>
    <x v="2"/>
    <x v="47"/>
    <n v="519.44824345491202"/>
    <n v="513.21907867059303"/>
    <n v="554.59730674902403"/>
    <n v="469.01604412133401"/>
    <n v="412.84354877176202"/>
  </r>
  <r>
    <x v="19"/>
    <x v="2"/>
    <x v="48"/>
    <n v="453.02621577265302"/>
    <n v="543.57487537387794"/>
    <n v="527.07544523909701"/>
    <n v="190.03256910220699"/>
    <n v="295.517345399698"/>
  </r>
  <r>
    <x v="19"/>
    <x v="2"/>
    <x v="49"/>
    <n v="444.17489643494298"/>
    <n v="502.69995017438998"/>
    <n v="480.01414671616902"/>
    <n v="287.93084736329502"/>
    <n v="337.33039647577101"/>
  </r>
  <r>
    <x v="19"/>
    <x v="2"/>
    <x v="50"/>
    <n v="383.67236723672403"/>
    <n v="258.94333333333299"/>
    <n v="787.04216867469904"/>
    <n v="159.933333333333"/>
    <n v="0"/>
  </r>
  <r>
    <x v="19"/>
    <x v="4"/>
    <x v="92"/>
    <n v="586.68993222944198"/>
    <n v="391.47877758913398"/>
    <n v="524.75799086758002"/>
    <n v="782.519799916632"/>
    <n v="0"/>
  </r>
  <r>
    <x v="19"/>
    <x v="4"/>
    <x v="93"/>
    <n v="463.341224018476"/>
    <n v="227.091569767442"/>
    <n v="594.57003257328995"/>
    <n v="802.18699186991898"/>
    <m/>
  </r>
  <r>
    <x v="19"/>
    <x v="4"/>
    <x v="94"/>
    <n v="433.35087719298201"/>
    <n v="513.31741573033696"/>
    <n v="148.66999999999999"/>
    <m/>
    <m/>
  </r>
  <r>
    <x v="19"/>
    <x v="4"/>
    <x v="95"/>
    <n v="198.212765957447"/>
    <n v="198.212765957447"/>
    <m/>
    <m/>
    <m/>
  </r>
  <r>
    <x v="19"/>
    <x v="4"/>
    <x v="217"/>
    <n v="0"/>
    <m/>
    <m/>
    <m/>
    <m/>
  </r>
  <r>
    <x v="19"/>
    <x v="4"/>
    <x v="258"/>
    <n v="0"/>
    <m/>
    <m/>
    <m/>
    <m/>
  </r>
  <r>
    <x v="19"/>
    <x v="4"/>
    <x v="96"/>
    <n v="430.23886066996698"/>
    <n v="668.37773933102699"/>
    <n v="374.82297588708099"/>
    <n v="299.19918699187002"/>
    <n v="265.37837837837799"/>
  </r>
  <r>
    <x v="19"/>
    <x v="4"/>
    <x v="97"/>
    <n v="410.00256702795201"/>
    <n v="347.34245439469299"/>
    <n v="425.84002677376202"/>
    <n v="543.83277591973194"/>
    <n v="274.793269230769"/>
  </r>
  <r>
    <x v="19"/>
    <x v="4"/>
    <x v="98"/>
    <n v="448.40573755976601"/>
    <n v="507.97941495124599"/>
    <n v="469.61128318584099"/>
    <n v="394.65560775102801"/>
    <n v="243.39402985074599"/>
  </r>
  <r>
    <x v="19"/>
    <x v="4"/>
    <x v="99"/>
    <n v="453.86443625234801"/>
    <n v="476.76803918972598"/>
    <n v="483.16315553563402"/>
    <n v="443.56603237716598"/>
    <n v="394.09830508474602"/>
  </r>
  <r>
    <x v="19"/>
    <x v="4"/>
    <x v="100"/>
    <n v="430.723368874107"/>
    <n v="463.669553072626"/>
    <n v="571.37541254125404"/>
    <n v="311.710831950699"/>
    <m/>
  </r>
  <r>
    <x v="19"/>
    <x v="4"/>
    <x v="101"/>
    <n v="373.559924652696"/>
    <n v="290.30720145852302"/>
    <n v="398.03350903614501"/>
    <n v="503.25775656324601"/>
    <n v="0"/>
  </r>
  <r>
    <x v="19"/>
    <x v="4"/>
    <x v="102"/>
    <n v="438.29326047358802"/>
    <n v="459.90727272727298"/>
    <n v="427.45670009115798"/>
    <m/>
    <m/>
  </r>
  <r>
    <x v="19"/>
    <x v="4"/>
    <x v="103"/>
    <n v="526.67999999999995"/>
    <m/>
    <m/>
    <n v="526.67999999999995"/>
    <m/>
  </r>
  <r>
    <x v="19"/>
    <x v="2"/>
    <x v="78"/>
    <n v="421.01920796774999"/>
    <n v="486.47523484201503"/>
    <n v="481.024"/>
    <n v="220.358843537415"/>
    <n v="271.45996275605199"/>
  </r>
  <r>
    <x v="19"/>
    <x v="2"/>
    <x v="79"/>
    <n v="466.30491265687101"/>
    <n v="490.736396158915"/>
    <n v="381.75563258232199"/>
    <n v="655.82204861111097"/>
    <n v="271.05425709515902"/>
  </r>
  <r>
    <x v="19"/>
    <x v="0"/>
    <x v="0"/>
    <n v="456.22304476849899"/>
    <n v="454.76980119911599"/>
    <n v="438.370053062127"/>
    <n v="1021.55314533623"/>
    <n v="1190.77272727273"/>
  </r>
  <r>
    <x v="19"/>
    <x v="0"/>
    <x v="1"/>
    <n v="537.61266097404996"/>
    <n v="579.43699476937695"/>
    <n v="518.39844617092103"/>
    <n v="491.06760533104"/>
    <n v="245.98891481913699"/>
  </r>
  <r>
    <x v="19"/>
    <x v="0"/>
    <x v="63"/>
    <n v="479.60672059738602"/>
    <n v="606.61015278462298"/>
    <n v="147.78562259306801"/>
    <n v="481.573891625616"/>
    <m/>
  </r>
  <r>
    <x v="19"/>
    <x v="0"/>
    <x v="64"/>
    <n v="533.75356854295705"/>
    <n v="515.75163727959705"/>
    <n v="514.72986369268904"/>
    <n v="863.02603369065901"/>
    <n v="325.56799999999998"/>
  </r>
  <r>
    <x v="19"/>
    <x v="0"/>
    <x v="2"/>
    <n v="576.19276740277598"/>
    <n v="605.52294878610701"/>
    <n v="520.04870428230095"/>
    <n v="551.004338075806"/>
    <n v="275.25090470446298"/>
  </r>
  <r>
    <x v="19"/>
    <x v="0"/>
    <x v="3"/>
    <n v="524.34714411415905"/>
    <n v="531.77778763810602"/>
    <n v="437.88548241659203"/>
    <n v="509.77411575562701"/>
    <n v="827.46428571428601"/>
  </r>
  <r>
    <x v="19"/>
    <x v="0"/>
    <x v="4"/>
    <n v="611.59437318603102"/>
    <n v="635.58554609856799"/>
    <n v="356.05132612966599"/>
    <n v="628.08377968671005"/>
    <n v="380.21384928716901"/>
  </r>
  <r>
    <x v="19"/>
    <x v="0"/>
    <x v="5"/>
    <n v="451.68782351491302"/>
    <n v="270.72877906976697"/>
    <n v="485.89606048547603"/>
    <n v="1076.82959641256"/>
    <m/>
  </r>
  <r>
    <x v="19"/>
    <x v="0"/>
    <x v="6"/>
    <n v="517.97601874861095"/>
    <n v="501.145925285526"/>
    <n v="496.50526031831703"/>
    <n v="875.95666414714003"/>
    <n v="79.933537051184103"/>
  </r>
  <r>
    <x v="19"/>
    <x v="0"/>
    <x v="7"/>
    <n v="415.31146280255803"/>
    <n v="412.93558711742298"/>
    <n v="391.03644983290599"/>
    <n v="541.17273221075504"/>
    <m/>
  </r>
  <r>
    <x v="19"/>
    <x v="0"/>
    <x v="8"/>
    <n v="533.10739985204805"/>
    <n v="566.65792526452697"/>
    <n v="469.068883174137"/>
    <n v="507.38279999999997"/>
    <n v="63.992700729927002"/>
  </r>
  <r>
    <x v="19"/>
    <x v="0"/>
    <x v="9"/>
    <n v="502.17375323919799"/>
    <n v="486.824276655608"/>
    <n v="486.55494665172102"/>
    <n v="846.89703025256699"/>
    <n v="80.943749999999994"/>
  </r>
  <r>
    <x v="19"/>
    <x v="0"/>
    <x v="10"/>
    <n v="483.64548523689598"/>
    <n v="476.08512681713"/>
    <n v="472.50652811084501"/>
    <n v="746.87659033078899"/>
    <m/>
  </r>
  <r>
    <x v="19"/>
    <x v="0"/>
    <x v="11"/>
    <n v="440.594647939043"/>
    <n v="487.96959641255597"/>
    <n v="409.03098621647598"/>
    <n v="270.172480620155"/>
    <n v="208.142857142857"/>
  </r>
  <r>
    <x v="19"/>
    <x v="0"/>
    <x v="214"/>
    <n v="67.102325581395306"/>
    <n v="67.102325581395306"/>
    <m/>
    <m/>
    <m/>
  </r>
  <r>
    <x v="19"/>
    <x v="0"/>
    <x v="12"/>
    <n v="342.14605692953802"/>
    <n v="381.04688686408502"/>
    <n v="165.63479758828601"/>
    <m/>
    <m/>
  </r>
  <r>
    <x v="19"/>
    <x v="0"/>
    <x v="13"/>
    <n v="477.82845894263198"/>
    <n v="502.50746733042899"/>
    <n v="245.90350877193001"/>
    <m/>
    <m/>
  </r>
  <r>
    <x v="19"/>
    <x v="0"/>
    <x v="14"/>
    <n v="338.52045279135598"/>
    <n v="352.22381873445698"/>
    <n v="167.19918699186999"/>
    <n v="0"/>
    <m/>
  </r>
  <r>
    <x v="19"/>
    <x v="0"/>
    <x v="15"/>
    <n v="371.72"/>
    <n v="371.72"/>
    <m/>
    <m/>
    <m/>
  </r>
  <r>
    <x v="19"/>
    <x v="0"/>
    <x v="16"/>
    <n v="255.67447306791601"/>
    <n v="255.67447306791601"/>
    <m/>
    <m/>
    <m/>
  </r>
  <r>
    <x v="19"/>
    <x v="0"/>
    <x v="17"/>
    <n v="335.698013245033"/>
    <n v="335.698013245033"/>
    <m/>
    <m/>
    <m/>
  </r>
  <r>
    <x v="19"/>
    <x v="0"/>
    <x v="65"/>
    <n v="167.93890675241201"/>
    <n v="167.93890675241201"/>
    <m/>
    <m/>
    <m/>
  </r>
  <r>
    <x v="19"/>
    <x v="0"/>
    <x v="67"/>
    <n v="440.81049250535301"/>
    <n v="490.02420382165599"/>
    <m/>
    <n v="181.530201342282"/>
    <m/>
  </r>
  <r>
    <x v="19"/>
    <x v="0"/>
    <x v="68"/>
    <n v="560.132947976879"/>
    <n v="560.132947976879"/>
    <m/>
    <m/>
    <m/>
  </r>
  <r>
    <x v="19"/>
    <x v="0"/>
    <x v="69"/>
    <n v="423.491017964072"/>
    <n v="423.491017964072"/>
    <m/>
    <m/>
    <m/>
  </r>
  <r>
    <x v="19"/>
    <x v="0"/>
    <x v="70"/>
    <n v="452.32722143864601"/>
    <n v="520.19093655589097"/>
    <n v="79.013123359580007"/>
    <n v="543.90109890109898"/>
    <m/>
  </r>
  <r>
    <x v="19"/>
    <x v="0"/>
    <x v="71"/>
    <n v="476.16291629162902"/>
    <n v="470.69966996699702"/>
    <m/>
    <m/>
    <m/>
  </r>
  <r>
    <x v="19"/>
    <x v="0"/>
    <x v="72"/>
    <n v="414.312204989885"/>
    <n v="436.55067064083499"/>
    <m/>
    <n v="202.65248226950399"/>
    <m/>
  </r>
  <r>
    <x v="19"/>
    <x v="0"/>
    <x v="73"/>
    <n v="364.58620689655203"/>
    <n v="343.403385049365"/>
    <m/>
    <n v="0"/>
    <m/>
  </r>
  <r>
    <x v="19"/>
    <x v="0"/>
    <x v="74"/>
    <n v="438.27824620573398"/>
    <n v="416.80354131534602"/>
    <m/>
    <m/>
    <m/>
  </r>
  <r>
    <x v="19"/>
    <x v="0"/>
    <x v="75"/>
    <n v="596.95281995661605"/>
    <n v="584.96131386861305"/>
    <n v="848.82142857142901"/>
    <n v="602.51196172248797"/>
    <m/>
  </r>
  <r>
    <x v="19"/>
    <x v="0"/>
    <x v="76"/>
    <n v="571.74682059303598"/>
    <n v="571.86560512219603"/>
    <n v="579.52837326607801"/>
    <n v="562.241832429174"/>
    <n v="727.90285714285699"/>
  </r>
  <r>
    <x v="19"/>
    <x v="0"/>
    <x v="77"/>
    <n v="505.39172964192397"/>
    <n v="486.74547515586602"/>
    <n v="918.70289343683805"/>
    <n v="342.67914438502697"/>
    <n v="0"/>
  </r>
  <r>
    <x v="19"/>
    <x v="0"/>
    <x v="80"/>
    <n v="495.27794278568098"/>
    <n v="472.66322531306798"/>
    <n v="515.51767225990704"/>
    <n v="563.48002159827195"/>
    <n v="391.31147540983602"/>
  </r>
  <r>
    <x v="19"/>
    <x v="0"/>
    <x v="81"/>
    <n v="414.88926630434798"/>
    <n v="398.97958315610401"/>
    <n v="441.21441169060199"/>
    <n v="320.54827968923399"/>
    <n v="543.81294964028802"/>
  </r>
  <r>
    <x v="19"/>
    <x v="0"/>
    <x v="82"/>
    <n v="409.86411442995399"/>
    <n v="263.22436459246302"/>
    <n v="524.11650485436905"/>
    <m/>
    <m/>
  </r>
  <r>
    <x v="19"/>
    <x v="0"/>
    <x v="83"/>
    <n v="305.58333333333297"/>
    <n v="110.960784313725"/>
    <n v="404.42207792207802"/>
    <n v="241.78313253012001"/>
    <m/>
  </r>
  <r>
    <x v="19"/>
    <x v="0"/>
    <x v="86"/>
    <n v="469.60110803324102"/>
    <n v="469.60110803324102"/>
    <m/>
    <m/>
    <m/>
  </r>
  <r>
    <x v="19"/>
    <x v="0"/>
    <x v="87"/>
    <n v="426.296875"/>
    <n v="426.296875"/>
    <m/>
    <m/>
    <m/>
  </r>
  <r>
    <x v="19"/>
    <x v="6"/>
    <x v="118"/>
    <n v="582.91472712680604"/>
    <n v="668.50791974656795"/>
    <n v="338.17244157937103"/>
    <n v="605.62619209809304"/>
    <n v="591.49947970863695"/>
  </r>
  <r>
    <x v="19"/>
    <x v="6"/>
    <x v="119"/>
    <n v="494.570057725467"/>
    <n v="468.38250114521298"/>
    <n v="494.53494501499603"/>
    <n v="494.220133242999"/>
    <n v="1250.1808785529699"/>
  </r>
  <r>
    <x v="19"/>
    <x v="6"/>
    <x v="120"/>
    <n v="551.19184992396799"/>
    <n v="486.65410036719697"/>
    <n v="475.25678119348999"/>
    <n v="596.63522783588496"/>
    <n v="585.54709918902097"/>
  </r>
  <r>
    <x v="19"/>
    <x v="6"/>
    <x v="121"/>
    <n v="509.88056522416701"/>
    <n v="654.99433098335601"/>
    <n v="481.716068642746"/>
    <n v="458.181288553804"/>
    <n v="465.75971206581403"/>
  </r>
  <r>
    <x v="19"/>
    <x v="6"/>
    <x v="122"/>
    <n v="446.48415241835397"/>
    <n v="429.353376394598"/>
    <n v="447.15574799196798"/>
    <n v="492.66027568432997"/>
    <n v="358.85425952400999"/>
  </r>
  <r>
    <x v="19"/>
    <x v="1"/>
    <x v="18"/>
    <n v="567.72979214780605"/>
    <n v="337.09677419354801"/>
    <n v="1013.04195804196"/>
    <m/>
    <n v="413.38095238095201"/>
  </r>
  <r>
    <x v="19"/>
    <x v="1"/>
    <x v="19"/>
    <n v="467.48398733711298"/>
    <n v="467.85856877009002"/>
    <n v="411.50690021231401"/>
    <n v="479.38043704474501"/>
    <n v="514.36520854526998"/>
  </r>
  <r>
    <x v="19"/>
    <x v="1"/>
    <x v="20"/>
    <n v="434.27964205816602"/>
    <n v="585.43827611395204"/>
    <n v="416.53245299910498"/>
    <n v="426.19295302013398"/>
    <n v="165.437054631829"/>
  </r>
  <r>
    <x v="19"/>
    <x v="6"/>
    <x v="123"/>
    <n v="605.46836067595905"/>
    <n v="589.97396559739695"/>
    <n v="510.66420664206601"/>
    <n v="671.75505000980604"/>
    <n v="129.40102389078501"/>
  </r>
  <r>
    <x v="19"/>
    <x v="1"/>
    <x v="21"/>
    <n v="436.77833409194398"/>
    <n v="562.38586956521704"/>
    <n v="202.222408026756"/>
    <n v="494.632882882883"/>
    <n v="1058.03753351206"/>
  </r>
  <r>
    <x v="19"/>
    <x v="1"/>
    <x v="22"/>
    <n v="391.64929577464801"/>
    <n v="405.83665008291899"/>
    <n v="142.80303030303"/>
    <n v="501.09259259259301"/>
    <m/>
  </r>
  <r>
    <x v="19"/>
    <x v="1"/>
    <x v="24"/>
    <n v="299.91616766467098"/>
    <n v="116.71"/>
    <n v="378.20940170940202"/>
    <m/>
    <m/>
  </r>
  <r>
    <x v="19"/>
    <x v="1"/>
    <x v="25"/>
    <n v="466.30386197031999"/>
    <n v="551.94222729000398"/>
    <n v="475.28085758039799"/>
    <n v="407.53144266337898"/>
    <n v="540.27122641509402"/>
  </r>
  <r>
    <x v="19"/>
    <x v="1"/>
    <x v="26"/>
    <n v="425.07863028446002"/>
    <n v="416.69453660694501"/>
    <n v="376.96455630061803"/>
    <n v="467.03235564908601"/>
    <n v="924.02022058823502"/>
  </r>
  <r>
    <x v="19"/>
    <x v="1"/>
    <x v="28"/>
    <n v="351.96587030716699"/>
    <n v="529.57718120805396"/>
    <n v="1210.95"/>
    <n v="0"/>
    <m/>
  </r>
  <r>
    <x v="19"/>
    <x v="1"/>
    <x v="29"/>
    <n v="575.84340659340705"/>
    <n v="445.89835164835199"/>
    <m/>
    <m/>
    <m/>
  </r>
  <r>
    <x v="19"/>
    <x v="1"/>
    <x v="30"/>
    <n v="470.25187969924798"/>
    <n v="425.00438596491199"/>
    <m/>
    <m/>
    <n v="0"/>
  </r>
  <r>
    <x v="19"/>
    <x v="7"/>
    <x v="125"/>
    <n v="301.398636363636"/>
    <n v="450.81644934804399"/>
    <n v="158.91051660516601"/>
    <n v="347.51260504201701"/>
    <m/>
  </r>
  <r>
    <x v="19"/>
    <x v="7"/>
    <x v="126"/>
    <n v="637.92844827586202"/>
    <n v="245.525714285714"/>
    <n v="807.48518518518495"/>
    <m/>
    <m/>
  </r>
  <r>
    <x v="19"/>
    <x v="7"/>
    <x v="154"/>
    <n v="400.18858381502901"/>
    <n v="398.728373702422"/>
    <n v="399.45533498759301"/>
    <m/>
    <m/>
  </r>
  <r>
    <x v="19"/>
    <x v="7"/>
    <x v="155"/>
    <n v="696.43356643356606"/>
    <n v="696.43356643356606"/>
    <m/>
    <m/>
    <m/>
  </r>
  <r>
    <x v="19"/>
    <x v="7"/>
    <x v="156"/>
    <n v="317.803735024665"/>
    <n v="282.38306451612902"/>
    <n v="345.28911138923701"/>
    <m/>
    <m/>
  </r>
  <r>
    <x v="19"/>
    <x v="7"/>
    <x v="127"/>
    <n v="413.33809523809498"/>
    <m/>
    <n v="413.33809523809498"/>
    <m/>
    <m/>
  </r>
  <r>
    <x v="19"/>
    <x v="7"/>
    <x v="129"/>
    <n v="494.614678899083"/>
    <m/>
    <m/>
    <n v="494.614678899083"/>
    <m/>
  </r>
  <r>
    <x v="19"/>
    <x v="7"/>
    <x v="130"/>
    <n v="530.57446808510599"/>
    <m/>
    <n v="530.57446808510599"/>
    <m/>
    <m/>
  </r>
  <r>
    <x v="19"/>
    <x v="7"/>
    <x v="131"/>
    <n v="422.50515463917498"/>
    <m/>
    <n v="405.86156111929301"/>
    <m/>
    <m/>
  </r>
  <r>
    <x v="19"/>
    <x v="7"/>
    <x v="132"/>
    <n v="468.90909090909099"/>
    <n v="10510.5"/>
    <n v="235.38372093023301"/>
    <m/>
    <m/>
  </r>
  <r>
    <x v="19"/>
    <x v="7"/>
    <x v="133"/>
    <n v="145.55601659750999"/>
    <n v="0"/>
    <n v="181.28682170542601"/>
    <m/>
    <m/>
  </r>
  <r>
    <x v="19"/>
    <x v="7"/>
    <x v="135"/>
    <n v="493.37354085603101"/>
    <m/>
    <n v="493.37354085603101"/>
    <m/>
    <m/>
  </r>
  <r>
    <x v="19"/>
    <x v="7"/>
    <x v="157"/>
    <n v="433.8125"/>
    <m/>
    <n v="433.8125"/>
    <m/>
    <m/>
  </r>
  <r>
    <x v="19"/>
    <x v="7"/>
    <x v="158"/>
    <n v="211.107843137255"/>
    <n v="287.45454545454498"/>
    <n v="190.11250000000001"/>
    <m/>
    <m/>
  </r>
  <r>
    <x v="19"/>
    <x v="11"/>
    <x v="190"/>
    <n v="347.77227722772301"/>
    <n v="433.64197530864197"/>
    <n v="0"/>
    <m/>
    <m/>
  </r>
  <r>
    <x v="19"/>
    <x v="11"/>
    <x v="230"/>
    <n v="0"/>
    <m/>
    <m/>
    <m/>
    <m/>
  </r>
  <r>
    <x v="19"/>
    <x v="11"/>
    <x v="206"/>
    <n v="196.10465116279099"/>
    <n v="150.833333333333"/>
    <n v="239.31818181818201"/>
    <m/>
    <m/>
  </r>
  <r>
    <x v="19"/>
    <x v="8"/>
    <x v="138"/>
    <n v="372.09736516104402"/>
    <n v="378.62159863945601"/>
    <n v="335.29432277862998"/>
    <n v="440.295058139535"/>
    <n v="0"/>
  </r>
  <r>
    <x v="19"/>
    <x v="8"/>
    <x v="160"/>
    <n v="281.98133857162901"/>
    <n v="286.86787706110601"/>
    <n v="271.88072082379898"/>
    <n v="102.915083798883"/>
    <m/>
  </r>
  <r>
    <x v="19"/>
    <x v="8"/>
    <x v="161"/>
    <n v="362.70325109522702"/>
    <n v="337.15548558973097"/>
    <n v="473.95348837209298"/>
    <n v="973.02424242424195"/>
    <m/>
  </r>
  <r>
    <x v="19"/>
    <x v="8"/>
    <x v="146"/>
    <n v="0"/>
    <m/>
    <m/>
    <m/>
    <m/>
  </r>
  <r>
    <x v="19"/>
    <x v="8"/>
    <x v="147"/>
    <n v="338.47948717948702"/>
    <n v="338.69660038486199"/>
    <n v="0"/>
    <m/>
    <m/>
  </r>
  <r>
    <x v="19"/>
    <x v="8"/>
    <x v="149"/>
    <n v="298.24740932642499"/>
    <n v="314.269565217391"/>
    <n v="251.48223350253801"/>
    <m/>
    <m/>
  </r>
  <r>
    <x v="19"/>
    <x v="8"/>
    <x v="150"/>
    <n v="368.92757096613502"/>
    <n v="369.85455834079397"/>
    <n v="359.085004177109"/>
    <n v="485.65555555555602"/>
    <n v="0"/>
  </r>
  <r>
    <x v="19"/>
    <x v="8"/>
    <x v="151"/>
    <n v="358.40822877151999"/>
    <n v="365.830955946095"/>
    <n v="324.97721822542002"/>
    <n v="0"/>
    <m/>
  </r>
  <r>
    <x v="19"/>
    <x v="8"/>
    <x v="152"/>
    <n v="387.08482234545102"/>
    <n v="379.76065891472899"/>
    <n v="423.73476702508998"/>
    <n v="440.546448087432"/>
    <m/>
  </r>
  <r>
    <x v="19"/>
    <x v="8"/>
    <x v="153"/>
    <n v="359.46010818120402"/>
    <n v="324.457462686567"/>
    <n v="424.62647374062198"/>
    <n v="996.46666666666704"/>
    <m/>
  </r>
  <r>
    <x v="19"/>
    <x v="8"/>
    <x v="162"/>
    <n v="261.38534599728598"/>
    <n v="354.31975560081497"/>
    <n v="75.894308943089399"/>
    <m/>
    <m/>
  </r>
  <r>
    <x v="19"/>
    <x v="8"/>
    <x v="163"/>
    <n v="334.89092711948399"/>
    <n v="338.66912981792399"/>
    <n v="299.174563292654"/>
    <n v="413.047161172161"/>
    <m/>
  </r>
  <r>
    <x v="19"/>
    <x v="8"/>
    <x v="164"/>
    <n v="324.02130449033098"/>
    <n v="322.35433769691599"/>
    <n v="0"/>
    <n v="698.43023255814001"/>
    <m/>
  </r>
  <r>
    <x v="19"/>
    <x v="8"/>
    <x v="165"/>
    <n v="358.42530276195498"/>
    <n v="364.04329524954898"/>
    <n v="285.90333333333302"/>
    <n v="294.73475078424502"/>
    <n v="0"/>
  </r>
  <r>
    <x v="19"/>
    <x v="8"/>
    <x v="166"/>
    <n v="338.53604735094598"/>
    <n v="343.72539908329401"/>
    <n v="321.98491379310298"/>
    <n v="229.096570397112"/>
    <n v="0"/>
  </r>
  <r>
    <x v="19"/>
    <x v="8"/>
    <x v="167"/>
    <n v="222.173242169454"/>
    <n v="241.75429196282099"/>
    <n v="116.069016152717"/>
    <n v="88.521276595744695"/>
    <n v="314.38235294117601"/>
  </r>
  <r>
    <x v="19"/>
    <x v="8"/>
    <x v="168"/>
    <n v="220.93929173693101"/>
    <n v="215.23720930232599"/>
    <n v="292.04468085106402"/>
    <n v="12.525641025641001"/>
    <m/>
  </r>
  <r>
    <x v="19"/>
    <x v="8"/>
    <x v="169"/>
    <n v="238.43695479778"/>
    <n v="242.56089108910899"/>
    <n v="186.00455580865599"/>
    <n v="471.57142857142901"/>
    <m/>
  </r>
  <r>
    <x v="19"/>
    <x v="8"/>
    <x v="170"/>
    <n v="243.711730479132"/>
    <n v="248.174677347575"/>
    <n v="0"/>
    <n v="129.33701657458599"/>
    <m/>
  </r>
  <r>
    <x v="19"/>
    <x v="8"/>
    <x v="171"/>
    <n v="177.366306027821"/>
    <n v="168.34775888717201"/>
    <m/>
    <m/>
    <m/>
  </r>
  <r>
    <x v="19"/>
    <x v="8"/>
    <x v="173"/>
    <n v="232.84162895927599"/>
    <n v="232.84162895927599"/>
    <m/>
    <m/>
    <m/>
  </r>
  <r>
    <x v="19"/>
    <x v="8"/>
    <x v="174"/>
    <n v="323.49718164040002"/>
    <n v="342.82635473437"/>
    <n v="170.21064814814801"/>
    <n v="268.35183129855699"/>
    <n v="956.70588235294099"/>
  </r>
  <r>
    <x v="19"/>
    <x v="8"/>
    <x v="143"/>
    <n v="323.30548464987902"/>
    <n v="336.35971527836602"/>
    <n v="268.78793774319098"/>
    <n v="210.86290322580601"/>
    <m/>
  </r>
  <r>
    <x v="19"/>
    <x v="8"/>
    <x v="141"/>
    <n v="330.96283712040798"/>
    <n v="327.81197681906002"/>
    <n v="398.16538952745901"/>
    <n v="175.97046413502099"/>
    <m/>
  </r>
  <r>
    <x v="19"/>
    <x v="8"/>
    <x v="144"/>
    <n v="165.569254779555"/>
    <n v="163.493172063988"/>
    <m/>
    <m/>
    <m/>
  </r>
  <r>
    <x v="19"/>
    <x v="8"/>
    <x v="142"/>
    <n v="423.90273733255702"/>
    <n v="410.93764189496"/>
    <n v="761.48728813559296"/>
    <n v="663.52"/>
    <m/>
  </r>
  <r>
    <x v="19"/>
    <x v="8"/>
    <x v="172"/>
    <n v="299.69600000000003"/>
    <n v="256.69429347826099"/>
    <n v="0"/>
    <m/>
    <m/>
  </r>
  <r>
    <x v="20"/>
    <x v="10"/>
    <x v="189"/>
    <n v="315.67486548808603"/>
    <n v="236.85452462772099"/>
    <n v="572.43961352657004"/>
    <n v="294.57260920897301"/>
    <n v="36.8735632183908"/>
  </r>
  <r>
    <x v="20"/>
    <x v="5"/>
    <x v="106"/>
    <n v="529.85771113831095"/>
    <n v="536.87986577181198"/>
    <n v="351.6875"/>
    <m/>
    <m/>
  </r>
  <r>
    <x v="20"/>
    <x v="5"/>
    <x v="105"/>
    <n v="467.286917098446"/>
    <n v="546.64585698070402"/>
    <n v="361.83408748114601"/>
    <m/>
    <m/>
  </r>
  <r>
    <x v="20"/>
    <x v="5"/>
    <x v="108"/>
    <n v="501.52937420178802"/>
    <n v="529.05377808032699"/>
    <n v="0"/>
    <n v="129.03141361256499"/>
    <m/>
  </r>
  <r>
    <x v="20"/>
    <x v="5"/>
    <x v="109"/>
    <n v="547.04151392961899"/>
    <n v="530.59147458771304"/>
    <n v="1035.3837209302301"/>
    <n v="280.97727272727298"/>
    <n v="781.22522522522502"/>
  </r>
  <r>
    <x v="20"/>
    <x v="5"/>
    <x v="110"/>
    <n v="454.24243939015201"/>
    <n v="512.64790619765495"/>
    <n v="412.611344537815"/>
    <n v="168.08703703703699"/>
    <m/>
  </r>
  <r>
    <x v="20"/>
    <x v="5"/>
    <x v="111"/>
    <n v="555.95121951219505"/>
    <n v="154.52912621359201"/>
    <n v="2623.2750000000001"/>
    <m/>
    <m/>
  </r>
  <r>
    <x v="20"/>
    <x v="5"/>
    <x v="112"/>
    <n v="527.95277830456996"/>
    <n v="502.752247061535"/>
    <n v="668.506387921022"/>
    <n v="368.06849315068501"/>
    <m/>
  </r>
  <r>
    <x v="20"/>
    <x v="5"/>
    <x v="113"/>
    <n v="591.76885474860296"/>
    <n v="647.39156626505996"/>
    <m/>
    <n v="352.38518518518498"/>
    <m/>
  </r>
  <r>
    <x v="20"/>
    <x v="5"/>
    <x v="115"/>
    <n v="425.47555555555601"/>
    <n v="478.66"/>
    <m/>
    <n v="0"/>
    <m/>
  </r>
  <r>
    <x v="20"/>
    <x v="9"/>
    <x v="175"/>
    <n v="270.28361858190698"/>
    <n v="325.31861198738198"/>
    <n v="80.652173913043498"/>
    <m/>
    <m/>
  </r>
  <r>
    <x v="20"/>
    <x v="9"/>
    <x v="176"/>
    <n v="336.53"/>
    <n v="730.107142857143"/>
    <n v="183.472222222222"/>
    <m/>
    <m/>
  </r>
  <r>
    <x v="20"/>
    <x v="9"/>
    <x v="219"/>
    <n v="299.65929203539798"/>
    <n v="299.65929203539798"/>
    <m/>
    <m/>
    <m/>
  </r>
  <r>
    <x v="20"/>
    <x v="9"/>
    <x v="179"/>
    <n v="360.4"/>
    <n v="450.5"/>
    <m/>
    <m/>
    <n v="0"/>
  </r>
  <r>
    <x v="20"/>
    <x v="9"/>
    <x v="180"/>
    <n v="464.45430672268901"/>
    <n v="476.27914991384301"/>
    <n v="287.552147239264"/>
    <m/>
    <m/>
  </r>
  <r>
    <x v="20"/>
    <x v="9"/>
    <x v="181"/>
    <n v="443.63033175355503"/>
    <n v="443.63033175355503"/>
    <m/>
    <m/>
    <m/>
  </r>
  <r>
    <x v="20"/>
    <x v="9"/>
    <x v="184"/>
    <n v="384.35555555555601"/>
    <n v="384.35555555555601"/>
    <m/>
    <m/>
    <m/>
  </r>
  <r>
    <x v="20"/>
    <x v="9"/>
    <x v="186"/>
    <n v="349.58293269230802"/>
    <n v="349.58293269230802"/>
    <m/>
    <m/>
    <m/>
  </r>
  <r>
    <x v="20"/>
    <x v="9"/>
    <x v="187"/>
    <n v="459.12063413425801"/>
    <n v="447.208420502092"/>
    <n v="600"/>
    <m/>
    <m/>
  </r>
  <r>
    <x v="20"/>
    <x v="9"/>
    <x v="178"/>
    <n v="360.48387096774201"/>
    <n v="360.48387096774201"/>
    <m/>
    <m/>
    <m/>
  </r>
  <r>
    <x v="20"/>
    <x v="9"/>
    <x v="182"/>
    <n v="411.00710479573701"/>
    <n v="464.22029702970298"/>
    <n v="275.79874213836501"/>
    <m/>
    <m/>
  </r>
  <r>
    <x v="20"/>
    <x v="12"/>
    <x v="195"/>
    <n v="201.85778635778601"/>
    <n v="239.81645569620301"/>
    <n v="43.632231404958702"/>
    <n v="0"/>
    <m/>
  </r>
  <r>
    <x v="20"/>
    <x v="12"/>
    <x v="222"/>
    <m/>
    <m/>
    <m/>
    <m/>
    <m/>
  </r>
  <r>
    <x v="20"/>
    <x v="12"/>
    <x v="197"/>
    <n v="545.875"/>
    <n v="545.875"/>
    <m/>
    <m/>
    <m/>
  </r>
  <r>
    <x v="20"/>
    <x v="12"/>
    <x v="198"/>
    <n v="84.462562396006703"/>
    <n v="19.1768292682927"/>
    <n v="108.963386727689"/>
    <m/>
    <m/>
  </r>
  <r>
    <x v="20"/>
    <x v="3"/>
    <x v="51"/>
    <n v="420.47769710695201"/>
    <n v="507.03263976220398"/>
    <n v="447.12501691246098"/>
    <n v="324.69825742997602"/>
    <n v="476.28630705394198"/>
  </r>
  <r>
    <x v="20"/>
    <x v="3"/>
    <x v="53"/>
    <n v="458.24827875232"/>
    <n v="489.447092469018"/>
    <n v="339.54391278013298"/>
    <n v="460.86442170133199"/>
    <n v="484.51703335699102"/>
  </r>
  <r>
    <x v="20"/>
    <x v="3"/>
    <x v="54"/>
    <n v="474.37323453159502"/>
    <n v="585.93600055470802"/>
    <n v="736.60541000662101"/>
    <n v="328.21954105565698"/>
    <n v="169.51717305151899"/>
  </r>
  <r>
    <x v="20"/>
    <x v="3"/>
    <x v="52"/>
    <n v="488.87340925713102"/>
    <n v="695.36051185850204"/>
    <n v="598.60625970612796"/>
    <n v="325.067714195669"/>
    <n v="334.50106518960399"/>
  </r>
  <r>
    <x v="20"/>
    <x v="4"/>
    <x v="89"/>
    <n v="449.54141051912598"/>
    <n v="498.56724267468098"/>
    <n v="365.65975372650701"/>
    <n v="450.36363636363598"/>
    <n v="354.125336927224"/>
  </r>
  <r>
    <x v="20"/>
    <x v="4"/>
    <x v="90"/>
    <n v="267.38890560134797"/>
    <n v="190.690481193528"/>
    <n v="353.82421817103898"/>
    <n v="232.292846497765"/>
    <n v="196.797061524334"/>
  </r>
  <r>
    <x v="20"/>
    <x v="4"/>
    <x v="91"/>
    <n v="388.34392834656899"/>
    <n v="442.41111829347102"/>
    <n v="430.89808633733901"/>
    <n v="345.03130471919701"/>
    <n v="61.975903614457799"/>
  </r>
  <r>
    <x v="20"/>
    <x v="3"/>
    <x v="55"/>
    <n v="336.95663956639601"/>
    <n v="0"/>
    <n v="305.9375"/>
    <n v="485.36864406779699"/>
    <m/>
  </r>
  <r>
    <x v="20"/>
    <x v="3"/>
    <x v="56"/>
    <n v="353.32735006380301"/>
    <n v="391.807969009408"/>
    <n v="410.15873399371799"/>
    <n v="293.12604790419198"/>
    <n v="91.663141993957694"/>
  </r>
  <r>
    <x v="20"/>
    <x v="3"/>
    <x v="57"/>
    <n v="344.066666666667"/>
    <n v="455.74224598930499"/>
    <n v="339.94515864332601"/>
    <n v="271.94252960825997"/>
    <n v="218.80039138943201"/>
  </r>
  <r>
    <x v="20"/>
    <x v="3"/>
    <x v="58"/>
    <n v="457.49587112724203"/>
    <n v="644.53068681370996"/>
    <n v="567.09536550888504"/>
    <n v="288.78710119732602"/>
    <n v="340.23449729078902"/>
  </r>
  <r>
    <x v="20"/>
    <x v="3"/>
    <x v="59"/>
    <n v="461.61128689697"/>
    <n v="648.007885304659"/>
    <n v="817.16656256506303"/>
    <n v="203.63172961492299"/>
    <n v="0"/>
  </r>
  <r>
    <x v="20"/>
    <x v="3"/>
    <x v="60"/>
    <n v="495.89490142455298"/>
    <n v="685.36598564762198"/>
    <n v="698.39947754445905"/>
    <n v="303.06122602860199"/>
    <n v="200.26918301465099"/>
  </r>
  <r>
    <x v="20"/>
    <x v="3"/>
    <x v="61"/>
    <n v="511.35945072697899"/>
    <n v="681.60139746506297"/>
    <n v="787.02677007755801"/>
    <n v="394.63270211216297"/>
    <n v="253.04440245630599"/>
  </r>
  <r>
    <x v="20"/>
    <x v="3"/>
    <x v="62"/>
    <n v="448.96290292871601"/>
    <n v="534.43184378520505"/>
    <n v="442.889461713419"/>
    <n v="419.966544740833"/>
    <n v="213.95044378698199"/>
  </r>
  <r>
    <x v="20"/>
    <x v="2"/>
    <x v="32"/>
    <n v="415.89251199083702"/>
    <n v="634.95445956160199"/>
    <n v="402.82113207547201"/>
    <n v="360.482093663912"/>
    <n v="341.27692713833198"/>
  </r>
  <r>
    <x v="20"/>
    <x v="2"/>
    <x v="33"/>
    <n v="470.15449008175602"/>
    <n v="589.13364241080399"/>
    <n v="532.34546181527401"/>
    <n v="331.939234808702"/>
    <n v="478.78498827208801"/>
  </r>
  <r>
    <x v="20"/>
    <x v="2"/>
    <x v="34"/>
    <n v="459.89289522147902"/>
    <n v="567.70251222950003"/>
    <n v="478.57826694619098"/>
    <n v="374.80578834535203"/>
    <n v="275.98002754820902"/>
  </r>
  <r>
    <x v="20"/>
    <x v="2"/>
    <x v="35"/>
    <n v="399.81744008159097"/>
    <n v="418.16100931210599"/>
    <n v="430.99469847581202"/>
    <n v="390.80947605916299"/>
    <n v="326.01431492842499"/>
  </r>
  <r>
    <x v="20"/>
    <x v="2"/>
    <x v="36"/>
    <n v="263.66025641025601"/>
    <n v="362.56347826087"/>
    <n v="188.86835106383"/>
    <n v="263.23767724510498"/>
    <m/>
  </r>
  <r>
    <x v="20"/>
    <x v="2"/>
    <x v="37"/>
    <n v="326.98898778096202"/>
    <n v="345.42719568566997"/>
    <n v="228.79110699397901"/>
    <n v="489.24496221662503"/>
    <n v="0"/>
  </r>
  <r>
    <x v="20"/>
    <x v="2"/>
    <x v="38"/>
    <n v="411.904151690368"/>
    <n v="382.07318861836302"/>
    <n v="429.51175187787697"/>
    <n v="447.60276760276798"/>
    <n v="261.60499432463098"/>
  </r>
  <r>
    <x v="20"/>
    <x v="2"/>
    <x v="39"/>
    <n v="383.08412419597403"/>
    <n v="492.249618178432"/>
    <n v="406.94951513805597"/>
    <n v="227.63250898696401"/>
    <n v="389.447959651536"/>
  </r>
  <r>
    <x v="20"/>
    <x v="2"/>
    <x v="41"/>
    <n v="283.78514202476299"/>
    <n v="282.6925"/>
    <n v="220.45044247787601"/>
    <n v="343"/>
    <m/>
  </r>
  <r>
    <x v="20"/>
    <x v="2"/>
    <x v="42"/>
    <n v="401.14090303135703"/>
    <n v="372.40396659707699"/>
    <n v="371.86359570661898"/>
    <n v="517.35582998276902"/>
    <n v="261.83783783783798"/>
  </r>
  <r>
    <x v="20"/>
    <x v="2"/>
    <x v="43"/>
    <n v="348.30362654320999"/>
    <n v="363.31632010081898"/>
    <n v="331.84795321637398"/>
    <n v="283.26666666666699"/>
    <m/>
  </r>
  <r>
    <x v="20"/>
    <x v="2"/>
    <x v="40"/>
    <n v="394.12641367786301"/>
    <n v="510.709030654515"/>
    <n v="337.18764678969001"/>
    <n v="352.78673137676799"/>
    <n v="382.433507853403"/>
  </r>
  <r>
    <x v="20"/>
    <x v="2"/>
    <x v="44"/>
    <n v="366.88426966292099"/>
    <n v="377.41003787878799"/>
    <n v="274.38902799908902"/>
    <n v="565.71849348140995"/>
    <n v="281.438271604938"/>
  </r>
  <r>
    <x v="20"/>
    <x v="2"/>
    <x v="45"/>
    <n v="370.94654651293001"/>
    <n v="561.85210312076003"/>
    <n v="376.78867261817697"/>
    <n v="327.64965939107498"/>
    <n v="44.405829596412602"/>
  </r>
  <r>
    <x v="20"/>
    <x v="2"/>
    <x v="46"/>
    <n v="390.280897211769"/>
    <n v="435.43607580825"/>
    <n v="418.322025337767"/>
    <n v="304.28148915357599"/>
    <n v="343.45743329097797"/>
  </r>
  <r>
    <x v="20"/>
    <x v="2"/>
    <x v="47"/>
    <n v="407.58178596059298"/>
    <n v="519.95015140334397"/>
    <n v="396.84950900524001"/>
    <n v="259.84659651430502"/>
    <n v="346.82158430232602"/>
  </r>
  <r>
    <x v="20"/>
    <x v="2"/>
    <x v="48"/>
    <n v="356.08185145317498"/>
    <n v="404.48352144469499"/>
    <n v="313.805739514349"/>
    <n v="323.30794520547897"/>
    <n v="390.80511571254601"/>
  </r>
  <r>
    <x v="20"/>
    <x v="2"/>
    <x v="49"/>
    <n v="367.07598939534302"/>
    <n v="430.622718978102"/>
    <n v="332.872006494385"/>
    <n v="386.69717209037901"/>
    <n v="103.675"/>
  </r>
  <r>
    <x v="20"/>
    <x v="2"/>
    <x v="50"/>
    <n v="335.30754892823899"/>
    <n v="504.94877505567899"/>
    <n v="205.799559471366"/>
    <n v="27.905797101449298"/>
    <n v="1118.09375"/>
  </r>
  <r>
    <x v="20"/>
    <x v="4"/>
    <x v="92"/>
    <n v="449.63333333333298"/>
    <n v="723.64017252002498"/>
    <n v="305.35348837209301"/>
    <n v="374.20742213386302"/>
    <n v="222.97777777777799"/>
  </r>
  <r>
    <x v="20"/>
    <x v="4"/>
    <x v="93"/>
    <n v="383.37073170731702"/>
    <n v="494.463700234192"/>
    <n v="343.30378578023999"/>
    <n v="352.26153846153801"/>
    <m/>
  </r>
  <r>
    <x v="20"/>
    <x v="4"/>
    <x v="94"/>
    <n v="306.99577167018998"/>
    <n v="273.52475247524802"/>
    <n v="502.97101449275402"/>
    <m/>
    <m/>
  </r>
  <r>
    <x v="20"/>
    <x v="4"/>
    <x v="95"/>
    <n v="124.6"/>
    <n v="124.6"/>
    <m/>
    <m/>
    <m/>
  </r>
  <r>
    <x v="20"/>
    <x v="4"/>
    <x v="96"/>
    <n v="348.77823422013603"/>
    <n v="287.11066255046302"/>
    <n v="440.05695889053999"/>
    <n v="204.05658783783801"/>
    <n v="150.857562408223"/>
  </r>
  <r>
    <x v="20"/>
    <x v="4"/>
    <x v="97"/>
    <n v="325.35216040666501"/>
    <n v="668.095744680851"/>
    <n v="221.90845771144299"/>
    <n v="329.03871829105498"/>
    <n v="161.120967741935"/>
  </r>
  <r>
    <x v="20"/>
    <x v="4"/>
    <x v="98"/>
    <n v="385.342713053647"/>
    <n v="425.24512353706098"/>
    <n v="436.05186267348398"/>
    <n v="323.25551111524499"/>
    <n v="306.53455571227101"/>
  </r>
  <r>
    <x v="20"/>
    <x v="4"/>
    <x v="99"/>
    <n v="402.24547160280002"/>
    <n v="369.52050175343902"/>
    <n v="396.32660781841099"/>
    <n v="436.69317996410501"/>
    <n v="356.120280146163"/>
  </r>
  <r>
    <x v="20"/>
    <x v="4"/>
    <x v="100"/>
    <n v="382.91419141914201"/>
    <n v="495.34595701125897"/>
    <n v="305.881331403763"/>
    <n v="357.22976440401197"/>
    <n v="0"/>
  </r>
  <r>
    <x v="20"/>
    <x v="4"/>
    <x v="101"/>
    <n v="221.437818665484"/>
    <n v="230.849527085125"/>
    <n v="231.08049886621299"/>
    <n v="153.49819494584801"/>
    <n v="229.39864864864899"/>
  </r>
  <r>
    <x v="20"/>
    <x v="4"/>
    <x v="102"/>
    <n v="228.037214885954"/>
    <n v="156.05493273542601"/>
    <n v="310.99354005167999"/>
    <m/>
    <m/>
  </r>
  <r>
    <x v="20"/>
    <x v="4"/>
    <x v="103"/>
    <n v="280.33975903614498"/>
    <m/>
    <m/>
    <n v="280.33975903614498"/>
    <m/>
  </r>
  <r>
    <x v="20"/>
    <x v="2"/>
    <x v="78"/>
    <n v="355.45855496453902"/>
    <n v="355.36828963795301"/>
    <n v="285.25366300366301"/>
    <n v="269.30093209054598"/>
    <n v="887.73308270676705"/>
  </r>
  <r>
    <x v="20"/>
    <x v="2"/>
    <x v="79"/>
    <n v="383.01335234638299"/>
    <n v="407.65021803993602"/>
    <n v="386.710518518519"/>
    <n v="295.19283065513002"/>
    <n v="333.58280069726902"/>
  </r>
  <r>
    <x v="20"/>
    <x v="0"/>
    <x v="0"/>
    <n v="400.61451181381602"/>
    <n v="422.66578228638298"/>
    <n v="419.63002714817901"/>
    <n v="183.33738191632901"/>
    <n v="105.49718151071001"/>
  </r>
  <r>
    <x v="20"/>
    <x v="0"/>
    <x v="1"/>
    <n v="462.40333885209702"/>
    <n v="488.99784630893998"/>
    <n v="191.271591526344"/>
    <n v="484.830996630801"/>
    <n v="600.32920469361102"/>
  </r>
  <r>
    <x v="20"/>
    <x v="0"/>
    <x v="63"/>
    <n v="392.63955293387102"/>
    <n v="371.52865940312603"/>
    <n v="637.00220264317204"/>
    <n v="291.457317073171"/>
    <m/>
  </r>
  <r>
    <x v="20"/>
    <x v="0"/>
    <x v="64"/>
    <n v="389.28515878159402"/>
    <n v="455.24075938443798"/>
    <n v="337.79299781181601"/>
    <n v="137.750985545335"/>
    <n v="1411.3658536585399"/>
  </r>
  <r>
    <x v="20"/>
    <x v="0"/>
    <x v="2"/>
    <n v="466.63220846784498"/>
    <n v="478.97688349280401"/>
    <n v="363.566554467564"/>
    <n v="467.37075952090697"/>
    <n v="486.65226337448598"/>
  </r>
  <r>
    <x v="20"/>
    <x v="0"/>
    <x v="3"/>
    <n v="485.375811278225"/>
    <n v="535.52732200049297"/>
    <n v="383.21732092270298"/>
    <n v="230.64680347276999"/>
    <n v="207.16705336426901"/>
  </r>
  <r>
    <x v="20"/>
    <x v="0"/>
    <x v="4"/>
    <n v="499.16002403998198"/>
    <n v="514.28585844428903"/>
    <n v="424.607435273291"/>
    <n v="482.13304430293999"/>
    <n v="694.80246913580197"/>
  </r>
  <r>
    <x v="20"/>
    <x v="0"/>
    <x v="5"/>
    <n v="432.48150003130303"/>
    <n v="408.276288117771"/>
    <n v="455.67397496763101"/>
    <n v="130.070205479452"/>
    <m/>
  </r>
  <r>
    <x v="20"/>
    <x v="0"/>
    <x v="6"/>
    <n v="433.869227510239"/>
    <n v="417.93339815264898"/>
    <n v="469.52275261509101"/>
    <n v="308.33000700280098"/>
    <n v="1732.61834319527"/>
  </r>
  <r>
    <x v="20"/>
    <x v="0"/>
    <x v="7"/>
    <n v="382.04154314720802"/>
    <n v="329.97502748547203"/>
    <n v="439.42534897835299"/>
    <n v="547.11873015873005"/>
    <n v="0"/>
  </r>
  <r>
    <x v="20"/>
    <x v="0"/>
    <x v="8"/>
    <n v="445.95571700011197"/>
    <n v="467.04104155888899"/>
    <n v="419.60185847033603"/>
    <n v="388.30131601435698"/>
    <n v="279.8125"/>
  </r>
  <r>
    <x v="20"/>
    <x v="0"/>
    <x v="9"/>
    <n v="457.15242429871802"/>
    <n v="484.76962707480101"/>
    <n v="432.97816463778003"/>
    <n v="283.13727637824002"/>
    <m/>
  </r>
  <r>
    <x v="20"/>
    <x v="0"/>
    <x v="10"/>
    <n v="438.26305598428502"/>
    <n v="480.765885256015"/>
    <n v="363.62185205652497"/>
    <n v="1134.8876404494399"/>
    <n v="0"/>
  </r>
  <r>
    <x v="20"/>
    <x v="0"/>
    <x v="11"/>
    <n v="430.37179105957"/>
    <n v="474.90842604037903"/>
    <n v="377.64667393675001"/>
    <n v="348.02307692307699"/>
    <m/>
  </r>
  <r>
    <x v="20"/>
    <x v="0"/>
    <x v="214"/>
    <n v="213.522727272727"/>
    <n v="213.522727272727"/>
    <m/>
    <m/>
    <m/>
  </r>
  <r>
    <x v="20"/>
    <x v="0"/>
    <x v="12"/>
    <n v="356.07196495619502"/>
    <n v="547.11404011461298"/>
    <n v="130.08658623137001"/>
    <m/>
    <n v="0"/>
  </r>
  <r>
    <x v="20"/>
    <x v="0"/>
    <x v="13"/>
    <n v="386.30056558039303"/>
    <n v="409.29117018026301"/>
    <n v="215.28181818181801"/>
    <m/>
    <m/>
  </r>
  <r>
    <x v="20"/>
    <x v="0"/>
    <x v="14"/>
    <n v="312.686717407316"/>
    <n v="325.94559730790797"/>
    <n v="240.27423167848701"/>
    <n v="114.46428571428601"/>
    <m/>
  </r>
  <r>
    <x v="20"/>
    <x v="0"/>
    <x v="15"/>
    <n v="367.027777777778"/>
    <n v="367.027777777778"/>
    <m/>
    <m/>
    <m/>
  </r>
  <r>
    <x v="20"/>
    <x v="0"/>
    <x v="16"/>
    <n v="253.16508538899399"/>
    <n v="312.45433255269302"/>
    <n v="0"/>
    <m/>
    <m/>
  </r>
  <r>
    <x v="20"/>
    <x v="0"/>
    <x v="17"/>
    <n v="302.27902843601902"/>
    <n v="303.17706476529997"/>
    <n v="0"/>
    <m/>
    <m/>
  </r>
  <r>
    <x v="20"/>
    <x v="0"/>
    <x v="65"/>
    <n v="186.32248520710101"/>
    <n v="186.32248520710101"/>
    <m/>
    <m/>
    <m/>
  </r>
  <r>
    <x v="20"/>
    <x v="0"/>
    <x v="67"/>
    <n v="376.34865470851997"/>
    <n v="354.61241217798602"/>
    <n v="0"/>
    <n v="2738.6666666666702"/>
    <m/>
  </r>
  <r>
    <x v="20"/>
    <x v="0"/>
    <x v="68"/>
    <n v="429.88439306358401"/>
    <n v="429.88439306358401"/>
    <m/>
    <m/>
    <m/>
  </r>
  <r>
    <x v="20"/>
    <x v="0"/>
    <x v="69"/>
    <n v="293.53939393939402"/>
    <n v="293.53939393939402"/>
    <m/>
    <m/>
    <m/>
  </r>
  <r>
    <x v="20"/>
    <x v="0"/>
    <x v="70"/>
    <n v="318.95710681244702"/>
    <n v="334.14768683274002"/>
    <n v="342.59288537549401"/>
    <n v="116.962365591398"/>
    <m/>
  </r>
  <r>
    <x v="20"/>
    <x v="0"/>
    <x v="71"/>
    <n v="388.59324043877899"/>
    <n v="394.440264820945"/>
    <m/>
    <n v="0"/>
    <m/>
  </r>
  <r>
    <x v="20"/>
    <x v="0"/>
    <x v="72"/>
    <n v="328.30010493179401"/>
    <n v="399.800884955752"/>
    <n v="0"/>
    <n v="798.82165605095497"/>
    <m/>
  </r>
  <r>
    <x v="20"/>
    <x v="0"/>
    <x v="73"/>
    <n v="247.97699757869299"/>
    <n v="247.52512562814101"/>
    <m/>
    <m/>
    <n v="0"/>
  </r>
  <r>
    <x v="20"/>
    <x v="0"/>
    <x v="74"/>
    <n v="400.79443447037698"/>
    <n v="446.20869565217401"/>
    <n v="0"/>
    <n v="253.33098591549299"/>
    <m/>
  </r>
  <r>
    <x v="20"/>
    <x v="0"/>
    <x v="75"/>
    <n v="357.68873168266799"/>
    <n v="344.65770491803301"/>
    <n v="308.747572815534"/>
    <n v="428.66666666666703"/>
    <m/>
  </r>
  <r>
    <x v="20"/>
    <x v="0"/>
    <x v="76"/>
    <n v="448.27191982440303"/>
    <n v="480.43538816921802"/>
    <n v="250.51289682539701"/>
    <n v="379.845098039216"/>
    <n v="644.37597911227203"/>
  </r>
  <r>
    <x v="20"/>
    <x v="0"/>
    <x v="77"/>
    <n v="364.81447335635198"/>
    <n v="395.08914712595998"/>
    <n v="176.83353960395999"/>
    <n v="172.25606469002699"/>
    <n v="1238.3333333333301"/>
  </r>
  <r>
    <x v="20"/>
    <x v="0"/>
    <x v="80"/>
    <n v="396.79632026627201"/>
    <n v="415.33579715110898"/>
    <n v="295.13061435209102"/>
    <n v="386.34851377147498"/>
    <n v="509.90875462392103"/>
  </r>
  <r>
    <x v="20"/>
    <x v="0"/>
    <x v="81"/>
    <n v="291.241832567637"/>
    <n v="298.68305023491098"/>
    <n v="294.50106780565898"/>
    <n v="279.477962781587"/>
    <n v="222.40728476821201"/>
  </r>
  <r>
    <x v="20"/>
    <x v="0"/>
    <x v="82"/>
    <n v="236.09666823087801"/>
    <n v="284.11838006230499"/>
    <n v="196.503424657534"/>
    <m/>
    <m/>
  </r>
  <r>
    <x v="20"/>
    <x v="0"/>
    <x v="83"/>
    <n v="42.9965277777778"/>
    <n v="49.975806451612897"/>
    <n v="562.36363636363603"/>
    <n v="0"/>
    <m/>
  </r>
  <r>
    <x v="20"/>
    <x v="0"/>
    <x v="86"/>
    <n v="363.53351955307301"/>
    <n v="363.53351955307301"/>
    <m/>
    <m/>
    <m/>
  </r>
  <r>
    <x v="20"/>
    <x v="0"/>
    <x v="87"/>
    <n v="607.48571428571404"/>
    <n v="607.48571428571404"/>
    <m/>
    <m/>
    <m/>
  </r>
  <r>
    <x v="20"/>
    <x v="6"/>
    <x v="118"/>
    <n v="472.82163962608797"/>
    <n v="349.04293688278199"/>
    <n v="612.84111111111099"/>
    <n v="528.35547647291401"/>
    <n v="356.52058823529399"/>
  </r>
  <r>
    <x v="20"/>
    <x v="6"/>
    <x v="119"/>
    <n v="416.820794794579"/>
    <n v="450.65326585179503"/>
    <n v="503.40377226685303"/>
    <n v="359.74854709707103"/>
    <n v="275.73537234042601"/>
  </r>
  <r>
    <x v="20"/>
    <x v="6"/>
    <x v="120"/>
    <n v="459.86617015790199"/>
    <n v="519.96223328106896"/>
    <n v="417.645560700624"/>
    <n v="452.91401505950898"/>
    <n v="411.97775696558199"/>
  </r>
  <r>
    <x v="20"/>
    <x v="6"/>
    <x v="121"/>
    <n v="385.75905142796699"/>
    <n v="385.57629134150898"/>
    <n v="313.31193368035503"/>
    <n v="395.18734931837099"/>
    <n v="439.02955421567702"/>
  </r>
  <r>
    <x v="20"/>
    <x v="6"/>
    <x v="122"/>
    <n v="375.99145810663799"/>
    <n v="331.05159875331901"/>
    <n v="369.56336927644901"/>
    <n v="351.33089616045402"/>
    <n v="445.60914346468201"/>
  </r>
  <r>
    <x v="20"/>
    <x v="1"/>
    <x v="18"/>
    <n v="411.02373887240401"/>
    <n v="1073.1927710843399"/>
    <n v="458.23595505617999"/>
    <n v="0"/>
    <m/>
  </r>
  <r>
    <x v="20"/>
    <x v="1"/>
    <x v="19"/>
    <n v="406.33703461789702"/>
    <n v="426.35102209374401"/>
    <n v="448.14737507906398"/>
    <n v="491.26284246575301"/>
    <n v="207.798275862069"/>
  </r>
  <r>
    <x v="20"/>
    <x v="1"/>
    <x v="20"/>
    <n v="357.161917740337"/>
    <n v="511.40521564694097"/>
    <n v="422.38172615876402"/>
    <n v="185.194074567244"/>
    <n v="729.32492113564695"/>
  </r>
  <r>
    <x v="20"/>
    <x v="6"/>
    <x v="123"/>
    <n v="460.64936469316001"/>
    <n v="866.39356435643595"/>
    <n v="270.29424778761103"/>
    <n v="424.96191943649598"/>
    <n v="256.120906801008"/>
  </r>
  <r>
    <x v="20"/>
    <x v="1"/>
    <x v="21"/>
    <n v="266.28835978836003"/>
    <n v="61.5683690280066"/>
    <n v="442.42618741976901"/>
    <n v="146.21954887218001"/>
    <n v="574.58064516129002"/>
  </r>
  <r>
    <x v="20"/>
    <x v="1"/>
    <x v="22"/>
    <n v="330.45057034220503"/>
    <n v="567.29579207920801"/>
    <n v="321.43843843843803"/>
    <n v="134.84319833852501"/>
    <m/>
  </r>
  <r>
    <x v="20"/>
    <x v="1"/>
    <x v="24"/>
    <n v="429.82119205298"/>
    <n v="461.82608695652198"/>
    <n v="424.0703125"/>
    <m/>
    <m/>
  </r>
  <r>
    <x v="20"/>
    <x v="1"/>
    <x v="25"/>
    <n v="408.32898415657002"/>
    <n v="379.45092656142799"/>
    <n v="322.99784133836999"/>
    <n v="489.66099071207401"/>
    <n v="772.19658119658095"/>
  </r>
  <r>
    <x v="20"/>
    <x v="1"/>
    <x v="26"/>
    <n v="370.05293030055498"/>
    <n v="476.12464985994399"/>
    <n v="358.01952035694399"/>
    <n v="353.61769250579403"/>
    <n v="265.50902837489298"/>
  </r>
  <r>
    <x v="20"/>
    <x v="1"/>
    <x v="28"/>
    <n v="300.08896797153"/>
    <n v="1146"/>
    <n v="163.992307692308"/>
    <n v="306"/>
    <m/>
  </r>
  <r>
    <x v="20"/>
    <x v="1"/>
    <x v="29"/>
    <n v="449.73901098901098"/>
    <n v="576.42605633802805"/>
    <n v="0"/>
    <m/>
    <m/>
  </r>
  <r>
    <x v="20"/>
    <x v="1"/>
    <x v="30"/>
    <n v="378.18421052631601"/>
    <n v="308.01127819548901"/>
    <m/>
    <m/>
    <m/>
  </r>
  <r>
    <x v="20"/>
    <x v="7"/>
    <x v="125"/>
    <n v="345.651376146789"/>
    <n v="382.48114630467597"/>
    <n v="432.02910052910102"/>
    <n v="96.930894308943095"/>
    <m/>
  </r>
  <r>
    <x v="20"/>
    <x v="7"/>
    <x v="126"/>
    <n v="816.13440860215098"/>
    <n v="188.630331753555"/>
    <n v="1337.4074803149599"/>
    <m/>
    <m/>
  </r>
  <r>
    <x v="20"/>
    <x v="7"/>
    <x v="154"/>
    <n v="292.45982142857099"/>
    <n v="148.54237288135599"/>
    <n v="511.23443223443201"/>
    <n v="0"/>
    <m/>
  </r>
  <r>
    <x v="20"/>
    <x v="7"/>
    <x v="155"/>
    <n v="276.45"/>
    <n v="309.31468531468499"/>
    <n v="0"/>
    <m/>
    <m/>
  </r>
  <r>
    <x v="20"/>
    <x v="7"/>
    <x v="156"/>
    <n v="402.75635738831602"/>
    <n v="398.70060396893899"/>
    <n v="405.44089091947501"/>
    <m/>
    <m/>
  </r>
  <r>
    <x v="20"/>
    <x v="7"/>
    <x v="127"/>
    <n v="234.21028037383201"/>
    <m/>
    <n v="234.21028037383201"/>
    <m/>
    <m/>
  </r>
  <r>
    <x v="20"/>
    <x v="7"/>
    <x v="129"/>
    <n v="385.10909090909098"/>
    <m/>
    <m/>
    <n v="385.10909090909098"/>
    <m/>
  </r>
  <r>
    <x v="20"/>
    <x v="7"/>
    <x v="130"/>
    <n v="308.602385685885"/>
    <m/>
    <n v="308.602385685885"/>
    <m/>
    <m/>
  </r>
  <r>
    <x v="20"/>
    <x v="7"/>
    <x v="131"/>
    <n v="361.00911854103299"/>
    <n v="0"/>
    <n v="381.29052969502402"/>
    <m/>
    <m/>
  </r>
  <r>
    <x v="20"/>
    <x v="7"/>
    <x v="132"/>
    <n v="478.44067796610199"/>
    <m/>
    <n v="557.15759312320904"/>
    <n v="0"/>
    <m/>
  </r>
  <r>
    <x v="20"/>
    <x v="7"/>
    <x v="133"/>
    <n v="216.58528037383201"/>
    <n v="158.95049504950501"/>
    <n v="268.09955752212397"/>
    <m/>
    <m/>
  </r>
  <r>
    <x v="20"/>
    <x v="7"/>
    <x v="135"/>
    <n v="406.81027667984199"/>
    <m/>
    <n v="406.81027667984199"/>
    <m/>
    <m/>
  </r>
  <r>
    <x v="20"/>
    <x v="7"/>
    <x v="157"/>
    <n v="178.01666666666699"/>
    <m/>
    <n v="178.01666666666699"/>
    <m/>
    <m/>
  </r>
  <r>
    <x v="20"/>
    <x v="7"/>
    <x v="158"/>
    <n v="263.39999999999998"/>
    <n v="135.1"/>
    <n v="408.375"/>
    <n v="0"/>
    <m/>
  </r>
  <r>
    <x v="20"/>
    <x v="11"/>
    <x v="190"/>
    <n v="543.54330708661405"/>
    <n v="443.168224299065"/>
    <n v="1080.55"/>
    <m/>
    <m/>
  </r>
  <r>
    <x v="20"/>
    <x v="11"/>
    <x v="206"/>
    <n v="398.25581395348797"/>
    <n v="396.47058823529397"/>
    <n v="399.42307692307702"/>
    <m/>
    <m/>
  </r>
  <r>
    <x v="20"/>
    <x v="8"/>
    <x v="138"/>
    <n v="403.98980201093798"/>
    <n v="421.69705093833801"/>
    <n v="414.36910828025498"/>
    <n v="132.32603201347899"/>
    <n v="0"/>
  </r>
  <r>
    <x v="20"/>
    <x v="8"/>
    <x v="160"/>
    <n v="367.42892187784702"/>
    <n v="379.54589222409697"/>
    <n v="319.05140961857398"/>
    <n v="172.781229980782"/>
    <m/>
  </r>
  <r>
    <x v="20"/>
    <x v="8"/>
    <x v="161"/>
    <n v="400.25750719868398"/>
    <n v="398.174138319441"/>
    <n v="81.201465201465197"/>
    <n v="1042.5933333333301"/>
    <m/>
  </r>
  <r>
    <x v="20"/>
    <x v="8"/>
    <x v="147"/>
    <n v="405.45905867182501"/>
    <n v="405.72064516129001"/>
    <n v="0"/>
    <m/>
    <m/>
  </r>
  <r>
    <x v="20"/>
    <x v="8"/>
    <x v="149"/>
    <n v="335.343089430894"/>
    <n v="306.43047619047599"/>
    <n v="504"/>
    <m/>
    <m/>
  </r>
  <r>
    <x v="20"/>
    <x v="8"/>
    <x v="150"/>
    <n v="400.03053899501202"/>
    <n v="391.98449118334401"/>
    <n v="437.35977948226298"/>
    <n v="525.76839826839796"/>
    <m/>
  </r>
  <r>
    <x v="20"/>
    <x v="8"/>
    <x v="151"/>
    <n v="400.38054298642498"/>
    <n v="410.72314359529997"/>
    <n v="300.59489456159798"/>
    <n v="305.39722222222201"/>
    <m/>
  </r>
  <r>
    <x v="20"/>
    <x v="8"/>
    <x v="152"/>
    <n v="397.62235841082003"/>
    <n v="411.96374326310598"/>
    <n v="367.11666666666702"/>
    <n v="15.181818181818199"/>
    <m/>
  </r>
  <r>
    <x v="20"/>
    <x v="8"/>
    <x v="153"/>
    <n v="357.94008154582502"/>
    <n v="344.31773790597299"/>
    <n v="403.80775444264901"/>
    <m/>
    <m/>
  </r>
  <r>
    <x v="20"/>
    <x v="8"/>
    <x v="162"/>
    <n v="425.29787234042601"/>
    <n v="591.97321428571399"/>
    <n v="273.52845528455299"/>
    <m/>
    <m/>
  </r>
  <r>
    <x v="20"/>
    <x v="8"/>
    <x v="163"/>
    <n v="361.536266781763"/>
    <n v="372.46951887941498"/>
    <n v="362.54407713498603"/>
    <n v="247.18067754077799"/>
    <n v="0"/>
  </r>
  <r>
    <x v="20"/>
    <x v="8"/>
    <x v="164"/>
    <n v="351.66154721274199"/>
    <n v="360.52566832268701"/>
    <n v="0"/>
    <n v="181.60084033613401"/>
    <m/>
  </r>
  <r>
    <x v="20"/>
    <x v="8"/>
    <x v="165"/>
    <n v="400.15617056882598"/>
    <n v="427.30486914072901"/>
    <n v="323.08785332314699"/>
    <n v="153.94225133597701"/>
    <n v="452.50980392156902"/>
  </r>
  <r>
    <x v="20"/>
    <x v="8"/>
    <x v="166"/>
    <n v="354.74704710602401"/>
    <n v="364.186614296936"/>
    <n v="332.99565453557801"/>
    <n v="220.08801213960501"/>
    <m/>
  </r>
  <r>
    <x v="20"/>
    <x v="8"/>
    <x v="167"/>
    <n v="291.67271235873102"/>
    <n v="309.42797234500699"/>
    <n v="195.57523029682699"/>
    <n v="451.26153846153801"/>
    <m/>
  </r>
  <r>
    <x v="20"/>
    <x v="8"/>
    <x v="168"/>
    <n v="290.43008948545901"/>
    <n v="302.44574020084201"/>
    <n v="226.15058823529401"/>
    <n v="214.97560975609801"/>
    <n v="0"/>
  </r>
  <r>
    <x v="20"/>
    <x v="8"/>
    <x v="169"/>
    <n v="324.34088200238398"/>
    <n v="361.92128121606902"/>
    <n v="252.76021314387199"/>
    <n v="66.098214285714306"/>
    <m/>
  </r>
  <r>
    <x v="20"/>
    <x v="8"/>
    <x v="170"/>
    <n v="364.60559305689497"/>
    <n v="358.60583016476602"/>
    <m/>
    <n v="1548.0588235294099"/>
    <m/>
  </r>
  <r>
    <x v="20"/>
    <x v="8"/>
    <x v="171"/>
    <n v="371.08450704225402"/>
    <n v="356.68611670020101"/>
    <m/>
    <m/>
    <m/>
  </r>
  <r>
    <x v="20"/>
    <x v="8"/>
    <x v="173"/>
    <n v="295.48677248677302"/>
    <n v="295.48677248677302"/>
    <m/>
    <m/>
    <m/>
  </r>
  <r>
    <x v="20"/>
    <x v="8"/>
    <x v="174"/>
    <n v="372.10801288122798"/>
    <n v="413.99154293402501"/>
    <n v="374.12290502793297"/>
    <n v="103.048510899601"/>
    <m/>
  </r>
  <r>
    <x v="20"/>
    <x v="8"/>
    <x v="143"/>
    <n v="400.46095033940702"/>
    <n v="450.916361886429"/>
    <n v="244.82513153822299"/>
    <n v="343.31550802138997"/>
    <m/>
  </r>
  <r>
    <x v="20"/>
    <x v="8"/>
    <x v="141"/>
    <n v="427.00668312617103"/>
    <n v="439.59882876551899"/>
    <n v="332.31068560839998"/>
    <n v="208.32007575757601"/>
    <m/>
  </r>
  <r>
    <x v="20"/>
    <x v="8"/>
    <x v="144"/>
    <n v="240.769565217391"/>
    <n v="251.42792281498299"/>
    <m/>
    <n v="0"/>
    <m/>
  </r>
  <r>
    <x v="20"/>
    <x v="8"/>
    <x v="142"/>
    <n v="428.26839304717998"/>
    <n v="444.44025252909398"/>
    <n v="360.18965517241401"/>
    <n v="54.254132231405002"/>
    <m/>
  </r>
  <r>
    <x v="20"/>
    <x v="8"/>
    <x v="172"/>
    <n v="208.696267696268"/>
    <n v="222.73587570621501"/>
    <n v="4460"/>
    <n v="0"/>
    <n v="0"/>
  </r>
  <r>
    <x v="21"/>
    <x v="10"/>
    <x v="189"/>
    <n v="392.05666031054199"/>
    <n v="330.79716563330402"/>
    <n v="224.529275362319"/>
    <n v="715.77723378213"/>
    <m/>
  </r>
  <r>
    <x v="21"/>
    <x v="5"/>
    <x v="106"/>
    <n v="555.66477611940297"/>
    <n v="577.56455438834303"/>
    <n v="510.01298701298703"/>
    <n v="0"/>
    <m/>
  </r>
  <r>
    <x v="21"/>
    <x v="5"/>
    <x v="105"/>
    <n v="591.17905529110203"/>
    <n v="540.39263157894698"/>
    <n v="707.29723225030102"/>
    <m/>
    <m/>
  </r>
  <r>
    <x v="21"/>
    <x v="5"/>
    <x v="108"/>
    <n v="776.63239074550097"/>
    <n v="766.03745092117197"/>
    <m/>
    <n v="616.72105263157903"/>
    <m/>
  </r>
  <r>
    <x v="21"/>
    <x v="5"/>
    <x v="109"/>
    <n v="590.29930913690805"/>
    <n v="556.90147191348797"/>
    <n v="2719.5068493150702"/>
    <n v="430.715277777778"/>
    <m/>
  </r>
  <r>
    <x v="21"/>
    <x v="5"/>
    <x v="110"/>
    <n v="531.95434421693403"/>
    <n v="539.75953505267"/>
    <n v="424.330536912752"/>
    <n v="692.92075471698104"/>
    <m/>
  </r>
  <r>
    <x v="21"/>
    <x v="5"/>
    <x v="111"/>
    <n v="620.23076923076906"/>
    <n v="621.01327433628296"/>
    <n v="615.02941176470597"/>
    <m/>
    <m/>
  </r>
  <r>
    <x v="21"/>
    <x v="5"/>
    <x v="112"/>
    <n v="681.32114828583201"/>
    <n v="777.95288710140801"/>
    <n v="441.10989867498103"/>
    <n v="319.98717948718001"/>
    <m/>
  </r>
  <r>
    <x v="21"/>
    <x v="5"/>
    <x v="113"/>
    <n v="658.64743083003998"/>
    <n v="690.82527147087899"/>
    <m/>
    <n v="529.29761904761904"/>
    <m/>
  </r>
  <r>
    <x v="21"/>
    <x v="5"/>
    <x v="115"/>
    <n v="303.60975609756099"/>
    <n v="375.20103092783501"/>
    <m/>
    <n v="154.268817204301"/>
    <m/>
  </r>
  <r>
    <x v="21"/>
    <x v="9"/>
    <x v="175"/>
    <n v="269.84280936454797"/>
    <n v="387.899038461538"/>
    <n v="0"/>
    <m/>
    <m/>
  </r>
  <r>
    <x v="21"/>
    <x v="9"/>
    <x v="176"/>
    <n v="186.97752808988801"/>
    <n v="128.47368421052599"/>
    <n v="230.56862745097999"/>
    <m/>
    <m/>
  </r>
  <r>
    <x v="21"/>
    <x v="9"/>
    <x v="219"/>
    <n v="316.16371681415899"/>
    <n v="316.16371681415899"/>
    <m/>
    <m/>
    <m/>
  </r>
  <r>
    <x v="21"/>
    <x v="9"/>
    <x v="179"/>
    <n v="257.78294573643399"/>
    <n v="324.57241379310301"/>
    <n v="0"/>
    <n v="0"/>
    <m/>
  </r>
  <r>
    <x v="21"/>
    <x v="9"/>
    <x v="180"/>
    <n v="413.47209821428601"/>
    <n v="437.35673261008299"/>
    <n v="247.12888888888901"/>
    <m/>
    <m/>
  </r>
  <r>
    <x v="21"/>
    <x v="9"/>
    <x v="181"/>
    <n v="328.18159203980099"/>
    <n v="328.18159203980099"/>
    <m/>
    <m/>
    <m/>
  </r>
  <r>
    <x v="21"/>
    <x v="9"/>
    <x v="184"/>
    <n v="270.30813953488399"/>
    <n v="354.90839694656501"/>
    <n v="0"/>
    <m/>
    <m/>
  </r>
  <r>
    <x v="21"/>
    <x v="9"/>
    <x v="186"/>
    <n v="356.15637860082302"/>
    <n v="356.15637860082302"/>
    <m/>
    <m/>
    <m/>
  </r>
  <r>
    <x v="21"/>
    <x v="9"/>
    <x v="187"/>
    <n v="409.77830814107699"/>
    <n v="402.894338565022"/>
    <n v="530.77339901477797"/>
    <m/>
    <m/>
  </r>
  <r>
    <x v="21"/>
    <x v="9"/>
    <x v="238"/>
    <n v="216.25"/>
    <n v="216.25"/>
    <m/>
    <m/>
    <m/>
  </r>
  <r>
    <x v="21"/>
    <x v="9"/>
    <x v="178"/>
    <n v="427.65217391304299"/>
    <n v="427.65217391304299"/>
    <m/>
    <m/>
    <m/>
  </r>
  <r>
    <x v="21"/>
    <x v="9"/>
    <x v="182"/>
    <n v="248.66589327146201"/>
    <n v="651.68571428571397"/>
    <n v="118.85889570552099"/>
    <m/>
    <m/>
  </r>
  <r>
    <x v="21"/>
    <x v="12"/>
    <x v="195"/>
    <n v="303.82793017456402"/>
    <n v="305.56897784131502"/>
    <n v="341.99428571428598"/>
    <n v="0"/>
    <m/>
  </r>
  <r>
    <x v="21"/>
    <x v="12"/>
    <x v="197"/>
    <n v="142.458333333333"/>
    <n v="186.49090909090901"/>
    <n v="0"/>
    <m/>
    <m/>
  </r>
  <r>
    <x v="21"/>
    <x v="12"/>
    <x v="198"/>
    <n v="156.65682656826601"/>
    <m/>
    <n v="111.726937269373"/>
    <m/>
    <m/>
  </r>
  <r>
    <x v="21"/>
    <x v="3"/>
    <x v="51"/>
    <n v="436.45453218774497"/>
    <n v="445.152403393025"/>
    <n v="346.33041289023203"/>
    <n v="508.60447425053798"/>
    <n v="238.172451193059"/>
  </r>
  <r>
    <x v="21"/>
    <x v="3"/>
    <x v="53"/>
    <n v="485.148882113821"/>
    <n v="572.61178932682196"/>
    <n v="327.93241042345301"/>
    <n v="501.91507779969299"/>
    <n v="479.74256818878303"/>
  </r>
  <r>
    <x v="21"/>
    <x v="3"/>
    <x v="54"/>
    <n v="482.43929261660003"/>
    <n v="509.11781460383202"/>
    <n v="487.77492238703002"/>
    <n v="492.14426818317901"/>
    <n v="326.29784969129201"/>
  </r>
  <r>
    <x v="21"/>
    <x v="3"/>
    <x v="52"/>
    <n v="544.210752055169"/>
    <n v="619.44683136412505"/>
    <n v="400.81127619797297"/>
    <n v="584.69643687784901"/>
    <n v="406.96548117154799"/>
  </r>
  <r>
    <x v="21"/>
    <x v="4"/>
    <x v="89"/>
    <n v="401.69340625949599"/>
    <n v="392.281434599156"/>
    <n v="354.98341550873999"/>
    <n v="387.86563436563398"/>
    <n v="1641.6524064171099"/>
  </r>
  <r>
    <x v="21"/>
    <x v="4"/>
    <x v="90"/>
    <n v="382.69972338296702"/>
    <n v="315.25193351982898"/>
    <n v="346.24881703469998"/>
    <n v="451.80040254948"/>
    <n v="1863.3446153846201"/>
  </r>
  <r>
    <x v="21"/>
    <x v="4"/>
    <x v="91"/>
    <n v="508.18690030899302"/>
    <n v="408.21615046873097"/>
    <n v="491.93777693975699"/>
    <n v="592.52576439914696"/>
    <n v="631.03773584905696"/>
  </r>
  <r>
    <x v="21"/>
    <x v="3"/>
    <x v="55"/>
    <n v="681.02790697674402"/>
    <n v="660.03960396039599"/>
    <n v="156.388888888889"/>
    <n v="950.34615384615404"/>
    <m/>
  </r>
  <r>
    <x v="21"/>
    <x v="3"/>
    <x v="56"/>
    <n v="399.556979639666"/>
    <n v="459.89782199515997"/>
    <n v="377.06866537717599"/>
    <n v="366.31881533101"/>
    <n v="433.57028112449802"/>
  </r>
  <r>
    <x v="21"/>
    <x v="3"/>
    <x v="57"/>
    <n v="521.653777716945"/>
    <n v="471.277116594098"/>
    <n v="547.75190281030495"/>
    <n v="577.11096112310997"/>
    <n v="231.81269841269801"/>
  </r>
  <r>
    <x v="21"/>
    <x v="3"/>
    <x v="58"/>
    <n v="436.12354312354302"/>
    <n v="436.65273785622497"/>
    <n v="380.90816676597501"/>
    <n v="478.45725914165502"/>
    <n v="353.34083679960798"/>
  </r>
  <r>
    <x v="21"/>
    <x v="3"/>
    <x v="59"/>
    <n v="549.35295171548898"/>
    <n v="442.47190881878902"/>
    <n v="612.88470177189902"/>
    <n v="621.47191961924898"/>
    <n v="503.91573033707903"/>
  </r>
  <r>
    <x v="21"/>
    <x v="3"/>
    <x v="60"/>
    <n v="546.71495449178099"/>
    <n v="499.85119932760102"/>
    <n v="576.82487363100302"/>
    <n v="571.47521075137399"/>
    <n v="518.75835740817195"/>
  </r>
  <r>
    <x v="21"/>
    <x v="3"/>
    <x v="61"/>
    <n v="497.69787109944599"/>
    <n v="435.44779143590398"/>
    <n v="363.35458869120998"/>
    <n v="573.53520006363897"/>
    <n v="649.38405390230196"/>
  </r>
  <r>
    <x v="21"/>
    <x v="3"/>
    <x v="62"/>
    <n v="456.050261226109"/>
    <n v="544.57303774715399"/>
    <n v="317.83418594306102"/>
    <n v="468.57409386044202"/>
    <n v="932.66124661246602"/>
  </r>
  <r>
    <x v="21"/>
    <x v="2"/>
    <x v="32"/>
    <n v="560.30925079414305"/>
    <n v="434.64724576271198"/>
    <n v="450.17082533589303"/>
    <n v="633.40492719268502"/>
    <n v="739.01811460258796"/>
  </r>
  <r>
    <x v="21"/>
    <x v="2"/>
    <x v="33"/>
    <n v="548.82969094922703"/>
    <n v="529.23227016885596"/>
    <n v="438.40277918652998"/>
    <n v="639.59756196668002"/>
    <n v="858.99733688415404"/>
  </r>
  <r>
    <x v="21"/>
    <x v="2"/>
    <x v="34"/>
    <n v="541.36434030906798"/>
    <n v="487.58808312494602"/>
    <n v="524.82081209929299"/>
    <n v="530.74344776670398"/>
    <n v="1122.2401384083"/>
  </r>
  <r>
    <x v="21"/>
    <x v="2"/>
    <x v="35"/>
    <n v="587.38950329840895"/>
    <n v="594.84179739430999"/>
    <n v="554.136531365314"/>
    <n v="552.148301788955"/>
    <n v="739.61372180451099"/>
  </r>
  <r>
    <x v="21"/>
    <x v="2"/>
    <x v="36"/>
    <n v="348.71663563004302"/>
    <n v="209.50041152263401"/>
    <n v="486.15110356536502"/>
    <n v="410.91607898448501"/>
    <m/>
  </r>
  <r>
    <x v="21"/>
    <x v="2"/>
    <x v="37"/>
    <n v="409.076589416285"/>
    <n v="339.10511443910701"/>
    <n v="562.55373213340397"/>
    <n v="341.42113382182799"/>
    <n v="3182.8541666666702"/>
  </r>
  <r>
    <x v="21"/>
    <x v="2"/>
    <x v="38"/>
    <n v="569.89589171469402"/>
    <n v="452.48849167482899"/>
    <n v="585.06019261637198"/>
    <n v="712.02863541833301"/>
    <n v="588.18650793650795"/>
  </r>
  <r>
    <x v="21"/>
    <x v="2"/>
    <x v="39"/>
    <n v="501.52872606161498"/>
    <n v="456.32059751037298"/>
    <n v="461.558457499403"/>
    <n v="627.80914698009997"/>
    <n v="756.91649122806996"/>
  </r>
  <r>
    <x v="21"/>
    <x v="2"/>
    <x v="41"/>
    <n v="605.24204591220303"/>
    <n v="646.01179941002999"/>
    <n v="306.20938851142699"/>
    <n v="1501.07619047619"/>
    <m/>
  </r>
  <r>
    <x v="21"/>
    <x v="2"/>
    <x v="42"/>
    <n v="576.36480131671794"/>
    <n v="482.46435161885603"/>
    <n v="706.22112676056304"/>
    <n v="479.00227790432803"/>
    <m/>
  </r>
  <r>
    <x v="21"/>
    <x v="2"/>
    <x v="43"/>
    <n v="554.75145228215797"/>
    <n v="601.51585014409204"/>
    <n v="516.35779816513798"/>
    <n v="345.22"/>
    <m/>
  </r>
  <r>
    <x v="21"/>
    <x v="2"/>
    <x v="40"/>
    <n v="570.73739118007802"/>
    <n v="457.78579665577598"/>
    <n v="565.96908045634598"/>
    <n v="716.17352125693196"/>
    <n v="1196.22430406852"/>
  </r>
  <r>
    <x v="21"/>
    <x v="2"/>
    <x v="44"/>
    <n v="600.00142579390797"/>
    <n v="559.92358634742698"/>
    <n v="477.44414834554698"/>
    <n v="1000.17391304348"/>
    <n v="3466.8301886792501"/>
  </r>
  <r>
    <x v="21"/>
    <x v="2"/>
    <x v="45"/>
    <n v="461.81432504400402"/>
    <n v="314.40393208221599"/>
    <n v="413.87694059200999"/>
    <n v="604.55977515766403"/>
    <n v="574.63448275862095"/>
  </r>
  <r>
    <x v="21"/>
    <x v="2"/>
    <x v="46"/>
    <n v="509.696503797106"/>
    <n v="397.38417730204498"/>
    <n v="499.265249677957"/>
    <n v="734.13910655141797"/>
    <n v="922.01712145532395"/>
  </r>
  <r>
    <x v="21"/>
    <x v="2"/>
    <x v="47"/>
    <n v="584.16845220534003"/>
    <n v="488.97377322848502"/>
    <n v="566.73803274312695"/>
    <n v="873.29090204187105"/>
    <n v="840.74301675977699"/>
  </r>
  <r>
    <x v="21"/>
    <x v="2"/>
    <x v="48"/>
    <n v="480.68733921716102"/>
    <n v="386.01583159359802"/>
    <n v="431.28687478240698"/>
    <n v="671.85463774803895"/>
    <n v="1316.6731707317099"/>
  </r>
  <r>
    <x v="21"/>
    <x v="2"/>
    <x v="49"/>
    <n v="521.00573760794998"/>
    <n v="373.79539722572503"/>
    <n v="526.16657381615596"/>
    <n v="826.23839967003505"/>
    <n v="3057.3249999999998"/>
  </r>
  <r>
    <x v="21"/>
    <x v="2"/>
    <x v="50"/>
    <n v="510.81682242990701"/>
    <n v="493.08163265306098"/>
    <n v="352.829888712242"/>
    <m/>
    <m/>
  </r>
  <r>
    <x v="21"/>
    <x v="4"/>
    <x v="92"/>
    <n v="667.499580248798"/>
    <n v="720.62665489849996"/>
    <n v="513.07393715342005"/>
    <n v="678.79427997993002"/>
    <n v="484.12844036697197"/>
  </r>
  <r>
    <x v="21"/>
    <x v="4"/>
    <x v="93"/>
    <n v="392.64229249011902"/>
    <n v="452.99058823529401"/>
    <n v="430.06388206388198"/>
    <n v="203.91269841269801"/>
    <m/>
  </r>
  <r>
    <x v="21"/>
    <x v="4"/>
    <x v="94"/>
    <n v="428.18930957683699"/>
    <n v="467.97971014492799"/>
    <n v="296.19230769230802"/>
    <m/>
    <m/>
  </r>
  <r>
    <x v="21"/>
    <x v="4"/>
    <x v="95"/>
    <n v="137.52380952381"/>
    <n v="137.52380952381"/>
    <m/>
    <m/>
    <m/>
  </r>
  <r>
    <x v="21"/>
    <x v="4"/>
    <x v="258"/>
    <n v="375.696296296296"/>
    <m/>
    <n v="0"/>
    <m/>
    <m/>
  </r>
  <r>
    <x v="21"/>
    <x v="4"/>
    <x v="96"/>
    <n v="432.196532172996"/>
    <n v="556.47963281698196"/>
    <n v="353.27308942237102"/>
    <n v="429.56676706827301"/>
    <n v="2583.4437086092698"/>
  </r>
  <r>
    <x v="21"/>
    <x v="4"/>
    <x v="97"/>
    <n v="515.77590290112505"/>
    <n v="326.01065719360599"/>
    <n v="614.94395465995001"/>
    <n v="506.49849397590401"/>
    <m/>
  </r>
  <r>
    <x v="21"/>
    <x v="4"/>
    <x v="98"/>
    <n v="415.11272040302299"/>
    <n v="445.94922206506402"/>
    <n v="382.64919628707298"/>
    <n v="402.58142148141201"/>
    <n v="905.64648910411597"/>
  </r>
  <r>
    <x v="21"/>
    <x v="4"/>
    <x v="99"/>
    <n v="422.81634128705701"/>
    <n v="384.295159262364"/>
    <n v="314.86953363358998"/>
    <n v="432.148048048048"/>
    <n v="901.16052376333698"/>
  </r>
  <r>
    <x v="21"/>
    <x v="4"/>
    <x v="100"/>
    <n v="544.87606708848"/>
    <n v="530.72868699439903"/>
    <n v="591.85099637681196"/>
    <n v="539.82018431108099"/>
    <n v="129.09302325581399"/>
  </r>
  <r>
    <x v="21"/>
    <x v="4"/>
    <x v="101"/>
    <n v="361.109898477157"/>
    <n v="480.93405275779401"/>
    <n v="301.97341925090598"/>
    <n v="580.49712643678197"/>
    <n v="254.04"/>
  </r>
  <r>
    <x v="21"/>
    <x v="4"/>
    <x v="102"/>
    <n v="411.31237721021603"/>
    <n v="625.33468559837695"/>
    <n v="309.26885880077401"/>
    <m/>
    <m/>
  </r>
  <r>
    <x v="21"/>
    <x v="4"/>
    <x v="103"/>
    <n v="1223.0409356725099"/>
    <m/>
    <m/>
    <n v="1223.0409356725099"/>
    <m/>
  </r>
  <r>
    <x v="21"/>
    <x v="2"/>
    <x v="78"/>
    <n v="497.95906744972399"/>
    <n v="416.33228676085798"/>
    <n v="903.21368715083804"/>
    <n v="576.62326169405799"/>
    <n v="358.62068965517199"/>
  </r>
  <r>
    <x v="21"/>
    <x v="2"/>
    <x v="79"/>
    <n v="558.05690677683697"/>
    <n v="416.47638260184999"/>
    <n v="714.37009803921603"/>
    <n v="694.60853008377796"/>
    <n v="1760.74704142012"/>
  </r>
  <r>
    <x v="21"/>
    <x v="0"/>
    <x v="0"/>
    <n v="500.20154112281801"/>
    <n v="507.71426522269201"/>
    <n v="472.583896780597"/>
    <n v="735.68652612282301"/>
    <n v="630.76406250000002"/>
  </r>
  <r>
    <x v="21"/>
    <x v="0"/>
    <x v="1"/>
    <n v="608.59118026443105"/>
    <n v="569.98547078978197"/>
    <n v="457.40167046317401"/>
    <n v="734.00390006093801"/>
    <n v="1572.79472140762"/>
  </r>
  <r>
    <x v="21"/>
    <x v="0"/>
    <x v="63"/>
    <n v="618.19951422623205"/>
    <n v="561.106275303644"/>
    <n v="438.55098934551"/>
    <n v="1545.28915662651"/>
    <m/>
  </r>
  <r>
    <x v="21"/>
    <x v="0"/>
    <x v="64"/>
    <n v="577.07129229842303"/>
    <n v="488.251469017094"/>
    <n v="737.64131070801602"/>
    <n v="1089.75984251968"/>
    <m/>
  </r>
  <r>
    <x v="21"/>
    <x v="0"/>
    <x v="2"/>
    <n v="590.27931034482799"/>
    <n v="556.99817657456504"/>
    <n v="436.02347835762799"/>
    <n v="708.44637770083705"/>
    <n v="865.278575531304"/>
  </r>
  <r>
    <x v="21"/>
    <x v="0"/>
    <x v="3"/>
    <n v="557.30023640661898"/>
    <n v="530.316872260997"/>
    <n v="357.59190031152701"/>
    <n v="1659.2662601626"/>
    <n v="3248.9923076923101"/>
  </r>
  <r>
    <x v="21"/>
    <x v="0"/>
    <x v="4"/>
    <n v="657.03207624681602"/>
    <n v="546.39063262716002"/>
    <n v="581.60169320701505"/>
    <n v="991.57560455192004"/>
    <n v="893.37703016241301"/>
  </r>
  <r>
    <x v="21"/>
    <x v="0"/>
    <x v="5"/>
    <n v="436.37710863234201"/>
    <n v="423.44856694150002"/>
    <n v="427.67891499763402"/>
    <n v="1061.0470588235301"/>
    <n v="0"/>
  </r>
  <r>
    <x v="21"/>
    <x v="0"/>
    <x v="6"/>
    <n v="463.20685438918298"/>
    <n v="465.46545302655898"/>
    <n v="421.03016780551297"/>
    <n v="642.20109466855899"/>
    <n v="370.90888382687899"/>
  </r>
  <r>
    <x v="21"/>
    <x v="0"/>
    <x v="7"/>
    <n v="492.479583864468"/>
    <n v="525.31724362099806"/>
    <n v="503.02218198279797"/>
    <n v="372.144629867351"/>
    <n v="235.29880952381001"/>
  </r>
  <r>
    <x v="21"/>
    <x v="0"/>
    <x v="8"/>
    <n v="552.99285760805901"/>
    <n v="585.220185320979"/>
    <n v="391.15139094793801"/>
    <n v="754.69807989406297"/>
    <n v="156.57142857142901"/>
  </r>
  <r>
    <x v="21"/>
    <x v="0"/>
    <x v="9"/>
    <n v="503.92398049079401"/>
    <n v="494.992498958189"/>
    <n v="454.54484172349902"/>
    <n v="1168.5160031225601"/>
    <m/>
  </r>
  <r>
    <x v="21"/>
    <x v="0"/>
    <x v="10"/>
    <n v="580.58813413585597"/>
    <n v="612.44816154309797"/>
    <n v="518.31528914708201"/>
    <n v="348.87121212121201"/>
    <m/>
  </r>
  <r>
    <x v="21"/>
    <x v="0"/>
    <x v="11"/>
    <n v="494.21707184772401"/>
    <n v="435.03540065861699"/>
    <n v="572.28090727816596"/>
    <n v="509.78004535147397"/>
    <m/>
  </r>
  <r>
    <x v="21"/>
    <x v="0"/>
    <x v="214"/>
    <n v="336.26818181818197"/>
    <n v="336.26818181818197"/>
    <m/>
    <m/>
    <m/>
  </r>
  <r>
    <x v="21"/>
    <x v="0"/>
    <x v="12"/>
    <n v="480.361747632142"/>
    <n v="339.80748987854298"/>
    <n v="875.98630136986299"/>
    <m/>
    <m/>
  </r>
  <r>
    <x v="21"/>
    <x v="0"/>
    <x v="13"/>
    <n v="462.09182617692699"/>
    <n v="465.80086580086601"/>
    <n v="469.88283378746598"/>
    <n v="0"/>
    <m/>
  </r>
  <r>
    <x v="21"/>
    <x v="0"/>
    <x v="14"/>
    <n v="362.45899745899698"/>
    <n v="329.60039662865597"/>
    <n v="754.39852398523999"/>
    <n v="1459.7916666666699"/>
    <m/>
  </r>
  <r>
    <x v="21"/>
    <x v="0"/>
    <x v="15"/>
    <n v="830.81538461538503"/>
    <n v="830.81538461538503"/>
    <m/>
    <m/>
    <m/>
  </r>
  <r>
    <x v="21"/>
    <x v="0"/>
    <x v="16"/>
    <n v="372.50557620817801"/>
    <n v="372.50557620817801"/>
    <m/>
    <m/>
    <m/>
  </r>
  <r>
    <x v="21"/>
    <x v="0"/>
    <x v="17"/>
    <n v="408.93984039287898"/>
    <n v="435.68541530412"/>
    <n v="0"/>
    <m/>
    <m/>
  </r>
  <r>
    <x v="21"/>
    <x v="0"/>
    <x v="65"/>
    <n v="249.68493150684901"/>
    <n v="249.68493150684901"/>
    <m/>
    <m/>
    <m/>
  </r>
  <r>
    <x v="21"/>
    <x v="0"/>
    <x v="67"/>
    <n v="476.09071038251398"/>
    <n v="470.23198198198202"/>
    <n v="518.88888888888903"/>
    <m/>
    <m/>
  </r>
  <r>
    <x v="21"/>
    <x v="0"/>
    <x v="68"/>
    <n v="200.91182364729499"/>
    <n v="539.00537634408602"/>
    <m/>
    <n v="0"/>
    <m/>
  </r>
  <r>
    <x v="21"/>
    <x v="0"/>
    <x v="69"/>
    <n v="482.50887573964502"/>
    <n v="482.50887573964502"/>
    <m/>
    <m/>
    <m/>
  </r>
  <r>
    <x v="21"/>
    <x v="0"/>
    <x v="70"/>
    <n v="465.63376068376101"/>
    <n v="424.176839703366"/>
    <n v="606.76294277929196"/>
    <n v="560.54090909090905"/>
    <m/>
  </r>
  <r>
    <x v="21"/>
    <x v="0"/>
    <x v="71"/>
    <n v="534.32265598932304"/>
    <n v="524.74074074074099"/>
    <m/>
    <m/>
    <m/>
  </r>
  <r>
    <x v="21"/>
    <x v="0"/>
    <x v="72"/>
    <n v="559.33106092884498"/>
    <n v="533.55747468731397"/>
    <n v="950.97391304347798"/>
    <n v="274.98761609907098"/>
    <m/>
  </r>
  <r>
    <x v="21"/>
    <x v="0"/>
    <x v="73"/>
    <n v="471.336609336609"/>
    <n v="908.42857142857099"/>
    <n v="0"/>
    <n v="0"/>
    <n v="1020.8888888888901"/>
  </r>
  <r>
    <x v="21"/>
    <x v="0"/>
    <x v="74"/>
    <n v="523.98438934802596"/>
    <n v="469.00408997954997"/>
    <n v="574.38709677419399"/>
    <n v="1557.57142857143"/>
    <m/>
  </r>
  <r>
    <x v="21"/>
    <x v="0"/>
    <x v="75"/>
    <n v="667.45322128851501"/>
    <n v="700.58574007220204"/>
    <n v="362.57894736842098"/>
    <n v="1202.6237623762399"/>
    <m/>
  </r>
  <r>
    <x v="21"/>
    <x v="0"/>
    <x v="76"/>
    <n v="541.61997976092596"/>
    <n v="487.50181880186398"/>
    <n v="743.66531791907505"/>
    <n v="849.35710076605801"/>
    <n v="861.56542056074795"/>
  </r>
  <r>
    <x v="21"/>
    <x v="0"/>
    <x v="77"/>
    <n v="570.61736976374505"/>
    <n v="530.17043844378804"/>
    <n v="855.37640702386295"/>
    <n v="7053.3666666666704"/>
    <n v="227"/>
  </r>
  <r>
    <x v="21"/>
    <x v="0"/>
    <x v="80"/>
    <n v="555.41244167962702"/>
    <n v="512.87836928734805"/>
    <n v="603.628181087597"/>
    <n v="701.98835877862598"/>
    <n v="555.79318181818201"/>
  </r>
  <r>
    <x v="21"/>
    <x v="0"/>
    <x v="81"/>
    <n v="485.95670628183399"/>
    <n v="517.72891036906901"/>
    <n v="447.33422531442301"/>
    <n v="558.42379182156105"/>
    <n v="540.54435483870998"/>
  </r>
  <r>
    <x v="21"/>
    <x v="0"/>
    <x v="82"/>
    <n v="403.69340390879501"/>
    <n v="280.15517241379303"/>
    <n v="465.82380952380998"/>
    <m/>
    <m/>
  </r>
  <r>
    <x v="21"/>
    <x v="0"/>
    <x v="83"/>
    <n v="299.32740213523101"/>
    <n v="799.19607843137305"/>
    <n v="59.7593984962406"/>
    <n v="364.98969072164903"/>
    <m/>
  </r>
  <r>
    <x v="21"/>
    <x v="0"/>
    <x v="84"/>
    <n v="658.72222222222194"/>
    <m/>
    <n v="658.72222222222194"/>
    <m/>
    <m/>
  </r>
  <r>
    <x v="21"/>
    <x v="0"/>
    <x v="86"/>
    <n v="686.274436090226"/>
    <n v="686.274436090226"/>
    <m/>
    <m/>
    <m/>
  </r>
  <r>
    <x v="21"/>
    <x v="0"/>
    <x v="87"/>
    <n v="306.51351351351298"/>
    <n v="306.51351351351298"/>
    <m/>
    <m/>
    <m/>
  </r>
  <r>
    <x v="21"/>
    <x v="6"/>
    <x v="118"/>
    <n v="377.70487342294098"/>
    <n v="488.06475111291002"/>
    <n v="248.675249605885"/>
    <n v="360.94012066365002"/>
    <n v="452.49955476402499"/>
  </r>
  <r>
    <x v="21"/>
    <x v="6"/>
    <x v="119"/>
    <n v="448.38217440543599"/>
    <n v="420.36587068845103"/>
    <n v="403.34577446014401"/>
    <n v="500.73896580955102"/>
    <n v="427.46249999999998"/>
  </r>
  <r>
    <x v="21"/>
    <x v="6"/>
    <x v="120"/>
    <n v="439.17461095168102"/>
    <n v="308.339332827352"/>
    <n v="481.18571079031102"/>
    <n v="495.25237498191598"/>
    <n v="619.63177396943001"/>
  </r>
  <r>
    <x v="21"/>
    <x v="6"/>
    <x v="121"/>
    <n v="474.32335872912898"/>
    <n v="392.76350093109897"/>
    <n v="524.69174391032504"/>
    <n v="507.255299457935"/>
    <n v="498.27375032714002"/>
  </r>
  <r>
    <x v="21"/>
    <x v="6"/>
    <x v="122"/>
    <n v="457.45074402632702"/>
    <n v="281.88158206362999"/>
    <n v="285.927848236172"/>
    <n v="498.51833387690402"/>
    <n v="695.52641342043705"/>
  </r>
  <r>
    <x v="21"/>
    <x v="1"/>
    <x v="18"/>
    <n v="449.09062499999999"/>
    <n v="412.07228915662603"/>
    <n v="159.83544303797501"/>
    <m/>
    <m/>
  </r>
  <r>
    <x v="21"/>
    <x v="1"/>
    <x v="19"/>
    <n v="439.20356553836501"/>
    <n v="435.83493975903599"/>
    <n v="339.657346491228"/>
    <n v="471.70722958057399"/>
    <n v="474.15140997830798"/>
  </r>
  <r>
    <x v="21"/>
    <x v="1"/>
    <x v="20"/>
    <n v="425.57745418026599"/>
    <n v="352.24623115577901"/>
    <n v="358.87031408308002"/>
    <n v="593.85420475319904"/>
    <n v="419.44622425629302"/>
  </r>
  <r>
    <x v="21"/>
    <x v="6"/>
    <x v="123"/>
    <n v="357.40980873837498"/>
    <n v="398.44791086351"/>
    <n v="484.34988179669"/>
    <n v="294.685432879377"/>
    <n v="763.77615062761504"/>
  </r>
  <r>
    <x v="21"/>
    <x v="1"/>
    <x v="21"/>
    <n v="409.11794871794899"/>
    <n v="367.01038062283698"/>
    <n v="416.79222520107197"/>
    <n v="297.79627163781601"/>
    <n v="1869.3428571428601"/>
  </r>
  <r>
    <x v="21"/>
    <x v="1"/>
    <x v="22"/>
    <n v="426.843373493976"/>
    <n v="615.54310344827604"/>
    <n v="406.14444444444399"/>
    <n v="313.45626690712402"/>
    <m/>
  </r>
  <r>
    <x v="21"/>
    <x v="1"/>
    <x v="24"/>
    <n v="315.747191011236"/>
    <m/>
    <n v="380.453125"/>
    <n v="0"/>
    <m/>
  </r>
  <r>
    <x v="21"/>
    <x v="1"/>
    <x v="25"/>
    <n v="400.56199071234602"/>
    <n v="319.867072552004"/>
    <n v="358.34879725085898"/>
    <n v="518.47516262566501"/>
    <n v="6486.8"/>
  </r>
  <r>
    <x v="21"/>
    <x v="1"/>
    <x v="26"/>
    <n v="435.38765054826501"/>
    <n v="373.92151789564502"/>
    <n v="460.50995930606098"/>
    <n v="378.79475711268498"/>
    <n v="2664.4801762114498"/>
  </r>
  <r>
    <x v="21"/>
    <x v="1"/>
    <x v="28"/>
    <n v="355.892857142857"/>
    <n v="393"/>
    <n v="320.09302325581399"/>
    <n v="385.48091603053399"/>
    <m/>
  </r>
  <r>
    <x v="21"/>
    <x v="1"/>
    <x v="29"/>
    <n v="594.30769230769204"/>
    <n v="651.73062730627305"/>
    <n v="426.97849462365599"/>
    <m/>
    <m/>
  </r>
  <r>
    <x v="21"/>
    <x v="1"/>
    <x v="30"/>
    <n v="444.672932330827"/>
    <n v="494.379487179487"/>
    <n v="80.211267605633793"/>
    <m/>
    <m/>
  </r>
  <r>
    <x v="21"/>
    <x v="1"/>
    <x v="262"/>
    <n v="179.40384615384599"/>
    <m/>
    <n v="179.40384615384599"/>
    <m/>
    <m/>
  </r>
  <r>
    <x v="21"/>
    <x v="7"/>
    <x v="125"/>
    <n v="452.80928607089402"/>
    <n v="342.862745098039"/>
    <n v="467.90380047505897"/>
    <n v="676.01739130434805"/>
    <m/>
  </r>
  <r>
    <x v="21"/>
    <x v="7"/>
    <x v="126"/>
    <n v="582.21635012386503"/>
    <n v="453.64492753623199"/>
    <n v="649.00250941028901"/>
    <m/>
    <m/>
  </r>
  <r>
    <x v="21"/>
    <x v="7"/>
    <x v="154"/>
    <n v="408.10973724884099"/>
    <n v="517.12056737588603"/>
    <n v="358.68"/>
    <n v="116.790476190476"/>
    <m/>
  </r>
  <r>
    <x v="21"/>
    <x v="7"/>
    <x v="155"/>
    <n v="960.60810810810801"/>
    <n v="865.04054054054097"/>
    <m/>
    <m/>
    <m/>
  </r>
  <r>
    <x v="21"/>
    <x v="7"/>
    <x v="156"/>
    <n v="515.59075661572899"/>
    <n v="344.78169449597999"/>
    <n v="774.68855534709201"/>
    <m/>
    <m/>
  </r>
  <r>
    <x v="21"/>
    <x v="7"/>
    <x v="127"/>
    <m/>
    <m/>
    <m/>
    <m/>
    <m/>
  </r>
  <r>
    <x v="21"/>
    <x v="7"/>
    <x v="129"/>
    <n v="440.84126984126999"/>
    <m/>
    <m/>
    <n v="440.84126984126999"/>
    <m/>
  </r>
  <r>
    <x v="21"/>
    <x v="7"/>
    <x v="130"/>
    <n v="365.90625"/>
    <m/>
    <n v="365.90625"/>
    <m/>
    <m/>
  </r>
  <r>
    <x v="21"/>
    <x v="7"/>
    <x v="131"/>
    <n v="384.99374021909199"/>
    <n v="414.2"/>
    <n v="415.64452423698401"/>
    <n v="0"/>
    <m/>
  </r>
  <r>
    <x v="21"/>
    <x v="7"/>
    <x v="132"/>
    <n v="314.053540587219"/>
    <n v="0"/>
    <n v="541.78445229681995"/>
    <n v="193.959183673469"/>
    <m/>
  </r>
  <r>
    <x v="21"/>
    <x v="7"/>
    <x v="133"/>
    <n v="405.97350993377501"/>
    <n v="722.05714285714305"/>
    <n v="207"/>
    <m/>
    <m/>
  </r>
  <r>
    <x v="21"/>
    <x v="7"/>
    <x v="135"/>
    <n v="359.68928571428597"/>
    <m/>
    <n v="359.68928571428597"/>
    <m/>
    <m/>
  </r>
  <r>
    <x v="21"/>
    <x v="7"/>
    <x v="157"/>
    <m/>
    <m/>
    <m/>
    <m/>
    <m/>
  </r>
  <r>
    <x v="21"/>
    <x v="7"/>
    <x v="158"/>
    <n v="341.04964539007102"/>
    <n v="347.51724137931001"/>
    <n v="336.53012048192801"/>
    <m/>
    <m/>
  </r>
  <r>
    <x v="21"/>
    <x v="11"/>
    <x v="190"/>
    <n v="388.444444444444"/>
    <n v="283.68421052631601"/>
    <m/>
    <m/>
    <m/>
  </r>
  <r>
    <x v="21"/>
    <x v="11"/>
    <x v="206"/>
    <n v="441.86666666666702"/>
    <n v="306.30952380952402"/>
    <n v="614.39393939393904"/>
    <m/>
    <m/>
  </r>
  <r>
    <x v="21"/>
    <x v="8"/>
    <x v="138"/>
    <n v="296.40672663277297"/>
    <n v="290.29042524171803"/>
    <n v="290.90502932734302"/>
    <n v="397.85161027313501"/>
    <n v="0"/>
  </r>
  <r>
    <x v="21"/>
    <x v="8"/>
    <x v="160"/>
    <n v="349.48636537837899"/>
    <n v="356.99307325909001"/>
    <n v="242.37530539372301"/>
    <n v="391.72247152226402"/>
    <m/>
  </r>
  <r>
    <x v="21"/>
    <x v="8"/>
    <x v="161"/>
    <n v="377.52428425357903"/>
    <n v="339.29587712206899"/>
    <n v="535.39316239316202"/>
    <n v="1846.5119047619"/>
    <m/>
  </r>
  <r>
    <x v="21"/>
    <x v="8"/>
    <x v="147"/>
    <n v="483.40772818121297"/>
    <n v="483.40772818121297"/>
    <m/>
    <m/>
    <m/>
  </r>
  <r>
    <x v="21"/>
    <x v="8"/>
    <x v="149"/>
    <n v="261.197368421053"/>
    <n v="407.59169550172999"/>
    <n v="87.090534979423893"/>
    <m/>
    <m/>
  </r>
  <r>
    <x v="21"/>
    <x v="8"/>
    <x v="150"/>
    <n v="349.231277330968"/>
    <n v="353.61140846103098"/>
    <n v="376.100563909774"/>
    <n v="146.57669237360801"/>
    <m/>
  </r>
  <r>
    <x v="21"/>
    <x v="8"/>
    <x v="151"/>
    <n v="290.12962670041099"/>
    <n v="285.03800413650498"/>
    <n v="432.45205479452102"/>
    <n v="264.33837429111497"/>
    <m/>
  </r>
  <r>
    <x v="21"/>
    <x v="8"/>
    <x v="152"/>
    <n v="404.446597353497"/>
    <n v="370.13924050632897"/>
    <n v="404.56"/>
    <n v="9074.1333333333296"/>
    <m/>
  </r>
  <r>
    <x v="21"/>
    <x v="8"/>
    <x v="153"/>
    <n v="350.79371353284398"/>
    <n v="361.05283210566398"/>
    <n v="321.44040697674399"/>
    <m/>
    <m/>
  </r>
  <r>
    <x v="21"/>
    <x v="8"/>
    <x v="162"/>
    <n v="506.96205962059599"/>
    <n v="144.526132404181"/>
    <n v="1775.4878048780499"/>
    <m/>
    <m/>
  </r>
  <r>
    <x v="21"/>
    <x v="8"/>
    <x v="163"/>
    <n v="302.19450049455997"/>
    <n v="309.59041160091499"/>
    <n v="281.176950176145"/>
    <n v="296.27861873226101"/>
    <n v="0"/>
  </r>
  <r>
    <x v="21"/>
    <x v="8"/>
    <x v="164"/>
    <n v="506.43763969602099"/>
    <n v="514.45198728139906"/>
    <n v="266.66990291262101"/>
    <n v="425.57547169811301"/>
    <m/>
  </r>
  <r>
    <x v="21"/>
    <x v="8"/>
    <x v="165"/>
    <n v="392.95051598588299"/>
    <n v="402.07290922087202"/>
    <n v="150.167464114833"/>
    <n v="429.51570174133099"/>
    <n v="0"/>
  </r>
  <r>
    <x v="21"/>
    <x v="8"/>
    <x v="166"/>
    <n v="394.70248447205"/>
    <n v="402.35262078472198"/>
    <n v="244.40869247626"/>
    <n v="533.12716328066199"/>
    <m/>
  </r>
  <r>
    <x v="21"/>
    <x v="8"/>
    <x v="167"/>
    <n v="313.25558177527699"/>
    <n v="364.66196088589601"/>
    <n v="178.64214584002599"/>
    <n v="433.59782608695701"/>
    <m/>
  </r>
  <r>
    <x v="21"/>
    <x v="8"/>
    <x v="168"/>
    <n v="267.991314418066"/>
    <n v="279.19446366782"/>
    <n v="255.969827586207"/>
    <n v="0"/>
    <m/>
  </r>
  <r>
    <x v="21"/>
    <x v="8"/>
    <x v="169"/>
    <n v="274.862998315553"/>
    <n v="270.41519318925998"/>
    <n v="279.85826771653501"/>
    <m/>
    <m/>
  </r>
  <r>
    <x v="21"/>
    <x v="8"/>
    <x v="170"/>
    <n v="306.82695976773101"/>
    <n v="316.74976376599898"/>
    <n v="0"/>
    <n v="41.872727272727303"/>
    <m/>
  </r>
  <r>
    <x v="21"/>
    <x v="8"/>
    <x v="171"/>
    <n v="205.17841409691599"/>
    <n v="205.17841409691599"/>
    <m/>
    <m/>
    <m/>
  </r>
  <r>
    <x v="21"/>
    <x v="8"/>
    <x v="173"/>
    <n v="186.08673469387799"/>
    <n v="186.08673469387799"/>
    <m/>
    <m/>
    <m/>
  </r>
  <r>
    <x v="21"/>
    <x v="8"/>
    <x v="174"/>
    <n v="402.31627571273901"/>
    <n v="403.23945950965799"/>
    <n v="181.18205248359899"/>
    <n v="887.05876180482699"/>
    <m/>
  </r>
  <r>
    <x v="21"/>
    <x v="8"/>
    <x v="143"/>
    <n v="284.76108166244097"/>
    <n v="296.48217720946002"/>
    <n v="239.47600417318699"/>
    <n v="461.598265895954"/>
    <m/>
  </r>
  <r>
    <x v="21"/>
    <x v="8"/>
    <x v="141"/>
    <n v="303.06616583453899"/>
    <n v="316.68666882906302"/>
    <n v="175.72164552095299"/>
    <n v="541.83433734939797"/>
    <m/>
  </r>
  <r>
    <x v="21"/>
    <x v="8"/>
    <x v="144"/>
    <n v="141.58170784568699"/>
    <n v="141.58170784568699"/>
    <m/>
    <m/>
    <m/>
  </r>
  <r>
    <x v="21"/>
    <x v="8"/>
    <x v="142"/>
    <n v="378.526649380582"/>
    <n v="395.689991282986"/>
    <n v="184.368597816961"/>
    <n v="576.60810810810801"/>
    <m/>
  </r>
  <r>
    <x v="21"/>
    <x v="8"/>
    <x v="172"/>
    <n v="156.53133514986399"/>
    <n v="128.00556328233699"/>
    <n v="0"/>
    <m/>
    <m/>
  </r>
  <r>
    <x v="22"/>
    <x v="10"/>
    <x v="189"/>
    <n v="307.27138514980459"/>
    <n v="431.24328593996842"/>
    <n v="350.15450643776825"/>
    <n v="195.58290422245108"/>
    <m/>
  </r>
  <r>
    <x v="22"/>
    <x v="5"/>
    <x v="106"/>
    <n v="471.03096366508692"/>
    <n v="457.86136205698404"/>
    <n v="834.39416058394158"/>
    <n v="391.84"/>
    <m/>
  </r>
  <r>
    <x v="22"/>
    <x v="5"/>
    <x v="105"/>
    <n v="396.9046257796258"/>
    <n v="496.20912715994683"/>
    <n v="294.96379435191892"/>
    <n v="0"/>
    <m/>
  </r>
  <r>
    <x v="22"/>
    <x v="5"/>
    <x v="108"/>
    <n v="504.68645720476707"/>
    <n v="498.40135900339749"/>
    <n v="0"/>
    <n v="765.98809523809518"/>
    <n v="0"/>
  </r>
  <r>
    <x v="22"/>
    <x v="5"/>
    <x v="109"/>
    <n v="460.44686089454245"/>
    <n v="457.22848214285716"/>
    <n v="671.36363636363637"/>
    <n v="295.63676148796498"/>
    <m/>
  </r>
  <r>
    <x v="22"/>
    <x v="5"/>
    <x v="110"/>
    <n v="476.77750743444176"/>
    <n v="472.67611741160772"/>
    <n v="482.84787472035794"/>
    <n v="514.50393700787401"/>
    <m/>
  </r>
  <r>
    <x v="22"/>
    <x v="5"/>
    <x v="111"/>
    <n v="535.20524017467244"/>
    <n v="522.95073891625611"/>
    <n v="630.88461538461536"/>
    <m/>
    <m/>
  </r>
  <r>
    <x v="22"/>
    <x v="5"/>
    <x v="112"/>
    <n v="512.05233895705521"/>
    <n v="487.24833418759613"/>
    <n v="603.31009023789989"/>
    <n v="359.86315789473684"/>
    <m/>
  </r>
  <r>
    <x v="22"/>
    <x v="5"/>
    <x v="113"/>
    <n v="553.92612137203162"/>
    <n v="526.24816924328718"/>
    <m/>
    <n v="672.44947735191636"/>
    <m/>
  </r>
  <r>
    <x v="22"/>
    <x v="5"/>
    <x v="115"/>
    <n v="226.2078853046595"/>
    <n v="125.2741935483871"/>
    <m/>
    <n v="428.07526881720429"/>
    <m/>
  </r>
  <r>
    <x v="22"/>
    <x v="9"/>
    <x v="175"/>
    <n v="243.73275862068965"/>
    <n v="195.64942528735631"/>
    <m/>
    <m/>
    <m/>
  </r>
  <r>
    <x v="22"/>
    <x v="9"/>
    <x v="176"/>
    <n v="331.46428571428572"/>
    <m/>
    <n v="150.125"/>
    <m/>
    <m/>
  </r>
  <r>
    <x v="22"/>
    <x v="9"/>
    <x v="219"/>
    <n v="305.4460966542751"/>
    <n v="305.4460966542751"/>
    <m/>
    <m/>
    <m/>
  </r>
  <r>
    <x v="22"/>
    <x v="9"/>
    <x v="179"/>
    <n v="314.10526315789474"/>
    <n v="1014.027027027027"/>
    <n v="260.30769230769232"/>
    <n v="104.09"/>
    <m/>
  </r>
  <r>
    <x v="22"/>
    <x v="9"/>
    <x v="180"/>
    <n v="352.15274725274725"/>
    <n v="390.35297927461141"/>
    <n v="138.45289855072463"/>
    <m/>
    <m/>
  </r>
  <r>
    <x v="22"/>
    <x v="9"/>
    <x v="181"/>
    <n v="448.41645885286783"/>
    <n v="448.41645885286783"/>
    <m/>
    <m/>
    <m/>
  </r>
  <r>
    <x v="22"/>
    <x v="9"/>
    <x v="184"/>
    <n v="220.12844036697248"/>
    <n v="220.12844036697248"/>
    <m/>
    <m/>
    <m/>
  </r>
  <r>
    <x v="22"/>
    <x v="9"/>
    <x v="187"/>
    <n v="2.1592545531554426"/>
    <n v="2.2886644219977552"/>
    <n v="0"/>
    <n v="0"/>
    <m/>
  </r>
  <r>
    <x v="22"/>
    <x v="9"/>
    <x v="178"/>
    <n v="57.6875"/>
    <n v="57.6875"/>
    <m/>
    <m/>
    <m/>
  </r>
  <r>
    <x v="22"/>
    <x v="9"/>
    <x v="182"/>
    <n v="269.65079365079367"/>
    <n v="184.08098591549296"/>
    <n v="369.81446540880501"/>
    <n v="0"/>
    <m/>
  </r>
  <r>
    <x v="22"/>
    <x v="12"/>
    <x v="195"/>
    <n v="294.89711934156378"/>
    <n v="270.57874762808348"/>
    <n v="498.88888888888891"/>
    <n v="964.5"/>
    <m/>
  </r>
  <r>
    <x v="22"/>
    <x v="12"/>
    <x v="197"/>
    <n v="140.13559322033899"/>
    <n v="140.13559322033899"/>
    <m/>
    <m/>
    <m/>
  </r>
  <r>
    <x v="22"/>
    <x v="3"/>
    <x v="51"/>
    <n v="365.73881479763423"/>
    <n v="308.31958988979659"/>
    <n v="312.36001527106134"/>
    <n v="407.92430625208959"/>
    <n v="770.89432864760056"/>
  </r>
  <r>
    <x v="22"/>
    <x v="3"/>
    <x v="53"/>
    <n v="384.38480287611969"/>
    <n v="275.77097902097904"/>
    <n v="455.8766041461007"/>
    <n v="336.07387033398822"/>
    <n v="1088.0700164744646"/>
  </r>
  <r>
    <x v="22"/>
    <x v="3"/>
    <x v="54"/>
    <n v="349.9928324270885"/>
    <n v="211.6262794332678"/>
    <n v="317.91282452999104"/>
    <n v="439.62696724797956"/>
    <n v="774.8325842696629"/>
  </r>
  <r>
    <x v="22"/>
    <x v="3"/>
    <x v="52"/>
    <n v="369.57085685854588"/>
    <n v="268.65156315380477"/>
    <n v="464.33492115637318"/>
    <n v="406.98655063291142"/>
    <n v="529.49115504682618"/>
  </r>
  <r>
    <x v="22"/>
    <x v="3"/>
    <x v="55"/>
    <n v="102.92894736842105"/>
    <m/>
    <m/>
    <n v="16.944736842105264"/>
    <m/>
  </r>
  <r>
    <x v="22"/>
    <x v="3"/>
    <x v="61"/>
    <n v="329.37157079232009"/>
    <n v="257.19724511685672"/>
    <n v="434.54553389583941"/>
    <n v="315.38589401448723"/>
    <n v="681.42290076335883"/>
  </r>
  <r>
    <x v="22"/>
    <x v="3"/>
    <x v="62"/>
    <n v="287.62176707449282"/>
    <n v="278.56418328086744"/>
    <n v="369.19804190999656"/>
    <n v="247.39790809940999"/>
    <n v="504.46913580246911"/>
  </r>
  <r>
    <x v="22"/>
    <x v="3"/>
    <x v="59"/>
    <n v="273.4462518639013"/>
    <n v="237.35651256474199"/>
    <n v="206.17656731757452"/>
    <n v="392.90352617920928"/>
    <n v="0"/>
  </r>
  <r>
    <x v="22"/>
    <x v="3"/>
    <x v="58"/>
    <n v="282.94441809785127"/>
    <n v="219.69557600218022"/>
    <n v="254.50830899385639"/>
    <n v="403.52049537401984"/>
    <n v="496.19341749323718"/>
  </r>
  <r>
    <x v="22"/>
    <x v="3"/>
    <x v="60"/>
    <n v="341.35756426219206"/>
    <n v="342.25929404964052"/>
    <n v="239.05193396794795"/>
    <n v="417.40341123580083"/>
    <n v="413.89294173377544"/>
  </r>
  <r>
    <x v="22"/>
    <x v="3"/>
    <x v="57"/>
    <n v="273.73385799828912"/>
    <n v="240.24935325043813"/>
    <n v="253.48090020728458"/>
    <n v="311.12429546128743"/>
    <n v="700.14400000000001"/>
  </r>
  <r>
    <x v="22"/>
    <x v="3"/>
    <x v="56"/>
    <n v="253.38216115510014"/>
    <n v="188.71017543859648"/>
    <n v="198.80143261702483"/>
    <n v="408.24624889673436"/>
    <n v="1002.491124260355"/>
  </r>
  <r>
    <x v="22"/>
    <x v="2"/>
    <x v="37"/>
    <n v="195.80299613402062"/>
    <n v="213.57723577235771"/>
    <n v="118.38280766852195"/>
    <n v="240.55635319454416"/>
    <m/>
  </r>
  <r>
    <x v="22"/>
    <x v="2"/>
    <x v="38"/>
    <n v="279.91153311718386"/>
    <n v="311.23625646577648"/>
    <n v="286.51035422343324"/>
    <n v="213.33972911963883"/>
    <n v="800.02499999999998"/>
  </r>
  <r>
    <x v="22"/>
    <x v="2"/>
    <x v="40"/>
    <n v="246.28127369219106"/>
    <n v="235.61191330206321"/>
    <n v="249.7374574889682"/>
    <n v="238.54726833450238"/>
    <n v="679.24699599465953"/>
  </r>
  <r>
    <x v="22"/>
    <x v="2"/>
    <x v="33"/>
    <n v="322.80785239078426"/>
    <n v="298.46657095980311"/>
    <n v="328.22611603897047"/>
    <n v="344.45782054150817"/>
    <n v="2112.7428571428572"/>
  </r>
  <r>
    <x v="22"/>
    <x v="2"/>
    <x v="46"/>
    <n v="245.90006538631144"/>
    <n v="267.8100884692588"/>
    <n v="229.40066983356687"/>
    <n v="214.14545020300932"/>
    <n v="375.81729200652529"/>
  </r>
  <r>
    <x v="22"/>
    <x v="2"/>
    <x v="36"/>
    <n v="198.89690026954179"/>
    <n v="496.0593869731801"/>
    <n v="135.49446902654867"/>
    <n v="135.47081712062257"/>
    <m/>
  </r>
  <r>
    <x v="22"/>
    <x v="2"/>
    <x v="35"/>
    <n v="330.80312337324312"/>
    <n v="268.25799999999998"/>
    <n v="231.69660774008599"/>
    <n v="468.27049180327867"/>
    <n v="576.0965417867435"/>
  </r>
  <r>
    <x v="22"/>
    <x v="2"/>
    <x v="32"/>
    <n v="263.2618011506122"/>
    <n v="199.43809717422241"/>
    <n v="261.29159592529709"/>
    <n v="305.39827603095307"/>
    <n v="351.08952057700469"/>
  </r>
  <r>
    <x v="22"/>
    <x v="2"/>
    <x v="34"/>
    <n v="327.3211122358598"/>
    <n v="293.43096298571646"/>
    <n v="234.8101063221676"/>
    <n v="465.94314696862466"/>
    <n v="382.46666666666664"/>
  </r>
  <r>
    <x v="22"/>
    <x v="2"/>
    <x v="42"/>
    <n v="243.8123612571562"/>
    <n v="252.64910025706942"/>
    <n v="170.04900690846287"/>
    <n v="647.57449494949492"/>
    <n v="0"/>
  </r>
  <r>
    <x v="22"/>
    <x v="2"/>
    <x v="43"/>
    <n v="156.32529644268774"/>
    <n v="195.17418159357629"/>
    <n v="91.819861431870663"/>
    <n v="0"/>
    <m/>
  </r>
  <r>
    <x v="22"/>
    <x v="2"/>
    <x v="41"/>
    <n v="146.8172568172568"/>
    <n v="58.555059523809526"/>
    <n v="177.88431511710434"/>
    <n v="188.14361702127658"/>
    <m/>
  </r>
  <r>
    <x v="22"/>
    <x v="2"/>
    <x v="39"/>
    <n v="234.8929786339487"/>
    <n v="224.72472583448194"/>
    <n v="195.15917345786406"/>
    <n v="332.72861773751146"/>
    <n v="1680.6666666666667"/>
  </r>
  <r>
    <x v="22"/>
    <x v="2"/>
    <x v="47"/>
    <n v="320.99383197511276"/>
    <n v="289.33956398176582"/>
    <n v="334.52037375763052"/>
    <n v="336.55029453433747"/>
    <n v="2889.030674846626"/>
  </r>
  <r>
    <x v="22"/>
    <x v="2"/>
    <x v="45"/>
    <n v="167.9091213016103"/>
    <n v="138.38391632373114"/>
    <n v="199.54726702508961"/>
    <n v="120.38456464379948"/>
    <n v="386.10322580645163"/>
  </r>
  <r>
    <x v="22"/>
    <x v="2"/>
    <x v="44"/>
    <n v="184.45349084716901"/>
    <n v="152.31853281853282"/>
    <n v="259.08832731648619"/>
    <n v="82.374692269817828"/>
    <n v="155.92156862745097"/>
  </r>
  <r>
    <x v="22"/>
    <x v="2"/>
    <x v="79"/>
    <n v="227.79280381050464"/>
    <n v="259.60399213982834"/>
    <n v="174.51070259380509"/>
    <n v="154.58988455195163"/>
    <n v="710.35064935064941"/>
  </r>
  <r>
    <x v="22"/>
    <x v="2"/>
    <x v="78"/>
    <n v="305.50508558670305"/>
    <n v="285.85336623193513"/>
    <n v="210.64522821576764"/>
    <n v="936.18260869565222"/>
    <m/>
  </r>
  <r>
    <x v="22"/>
    <x v="2"/>
    <x v="49"/>
    <n v="252.38283329300751"/>
    <n v="223.66411516853933"/>
    <n v="291.88827624233232"/>
    <n v="211.71309385863267"/>
    <m/>
  </r>
  <r>
    <x v="22"/>
    <x v="2"/>
    <x v="48"/>
    <n v="238.11229643821301"/>
    <n v="267.00018181818183"/>
    <n v="185.62389111678212"/>
    <n v="244.276266819353"/>
    <n v="617.74180327868851"/>
  </r>
  <r>
    <x v="22"/>
    <x v="2"/>
    <x v="50"/>
    <n v="308.1421383647799"/>
    <n v="525.38429752066111"/>
    <n v="284.61352657004829"/>
    <n v="0"/>
    <m/>
  </r>
  <r>
    <x v="22"/>
    <x v="4"/>
    <x v="89"/>
    <n v="236.09513693953417"/>
    <n v="208.73823841528122"/>
    <n v="295.88764973151592"/>
    <n v="244.17915309446255"/>
    <n v="82.536082474226802"/>
  </r>
  <r>
    <x v="22"/>
    <x v="4"/>
    <x v="90"/>
    <n v="233.95446192718504"/>
    <n v="274.03277170894279"/>
    <n v="297.95887633941499"/>
    <n v="91.603319502074683"/>
    <n v="330.3135888501742"/>
  </r>
  <r>
    <x v="22"/>
    <x v="4"/>
    <x v="91"/>
    <n v="236.2901506798971"/>
    <n v="295.61868355905051"/>
    <n v="184.72175953967292"/>
    <n v="226.69387093787611"/>
    <n v="405.86635944700458"/>
  </r>
  <r>
    <x v="22"/>
    <x v="4"/>
    <x v="92"/>
    <n v="291.28037878787876"/>
    <n v="274.57989514474582"/>
    <n v="368.65300896286811"/>
    <n v="276.20893669838642"/>
    <m/>
  </r>
  <r>
    <x v="22"/>
    <x v="4"/>
    <x v="100"/>
    <n v="225.86997266692697"/>
    <n v="206.90882419318439"/>
    <n v="264.73113924050631"/>
    <n v="224.23449769834824"/>
    <n v="317.63448275862066"/>
  </r>
  <r>
    <x v="22"/>
    <x v="4"/>
    <x v="99"/>
    <n v="250.98304713988844"/>
    <n v="212.77068910427096"/>
    <n v="292.90915492957748"/>
    <n v="235.66438876233866"/>
    <n v="847.05325443786978"/>
  </r>
  <r>
    <x v="22"/>
    <x v="4"/>
    <x v="98"/>
    <n v="171.18015122182854"/>
    <n v="164.12713878326997"/>
    <n v="167.31954337899543"/>
    <n v="182.10832680762203"/>
    <n v="222.46991404011462"/>
  </r>
  <r>
    <x v="22"/>
    <x v="4"/>
    <x v="97"/>
    <n v="283.55827505827506"/>
    <n v="494.55834564254064"/>
    <n v="306.40949554896144"/>
    <n v="112.94060370009737"/>
    <n v="141.06976744186048"/>
  </r>
  <r>
    <x v="22"/>
    <x v="4"/>
    <x v="93"/>
    <n v="186.30301481859991"/>
    <n v="225.93069306930693"/>
    <n v="153.55057705363205"/>
    <n v="386.50828729281767"/>
    <m/>
  </r>
  <r>
    <x v="22"/>
    <x v="4"/>
    <x v="94"/>
    <n v="290.01126126126127"/>
    <n v="783.71681415929208"/>
    <n v="121.46525679758308"/>
    <m/>
    <m/>
  </r>
  <r>
    <x v="22"/>
    <x v="4"/>
    <x v="96"/>
    <n v="257.23452768729641"/>
    <n v="159.07843797340516"/>
    <n v="357.41891891891891"/>
    <n v="203.23251823251823"/>
    <n v="355.72916666666669"/>
  </r>
  <r>
    <x v="22"/>
    <x v="4"/>
    <x v="101"/>
    <n v="283.04564971751415"/>
    <n v="129.8340721975934"/>
    <n v="391.6921797004992"/>
    <n v="214.42081447963801"/>
    <m/>
  </r>
  <r>
    <x v="22"/>
    <x v="4"/>
    <x v="102"/>
    <n v="275.55344418052255"/>
    <n v="348.56721311475411"/>
    <n v="259.40464104423495"/>
    <m/>
    <m/>
  </r>
  <r>
    <x v="22"/>
    <x v="4"/>
    <x v="103"/>
    <n v="173.92418772563178"/>
    <n v="0"/>
    <m/>
    <n v="281.73684210526318"/>
    <m/>
  </r>
  <r>
    <x v="22"/>
    <x v="0"/>
    <x v="0"/>
    <n v="340.55153707052443"/>
    <n v="348.46430980974225"/>
    <n v="324.48238654395431"/>
    <n v="228.94540014958864"/>
    <n v="2122.4499999999998"/>
  </r>
  <r>
    <x v="22"/>
    <x v="0"/>
    <x v="1"/>
    <n v="305.4958897485493"/>
    <n v="272.97394389169796"/>
    <n v="410.63546333411932"/>
    <n v="342.96201727642278"/>
    <n v="402.15332197614993"/>
  </r>
  <r>
    <x v="22"/>
    <x v="0"/>
    <x v="63"/>
    <n v="270.87570247933883"/>
    <n v="223.18425531914895"/>
    <n v="544.12368421052633"/>
    <n v="298.81016949152541"/>
    <m/>
  </r>
  <r>
    <x v="22"/>
    <x v="0"/>
    <x v="64"/>
    <n v="304.8079520593551"/>
    <n v="333.00355590675622"/>
    <n v="226.73691460055096"/>
    <n v="245.44070080862534"/>
    <m/>
  </r>
  <r>
    <x v="22"/>
    <x v="0"/>
    <x v="2"/>
    <n v="322.90945290858724"/>
    <n v="301.93192668223162"/>
    <n v="375.95801425930819"/>
    <n v="345.67202277552599"/>
    <n v="671.49894514767936"/>
  </r>
  <r>
    <x v="22"/>
    <x v="0"/>
    <x v="3"/>
    <n v="318.07989405439594"/>
    <n v="309.15970292067254"/>
    <n v="360.71090047393363"/>
    <n v="679.37918871252202"/>
    <n v="83.737527114967463"/>
  </r>
  <r>
    <x v="22"/>
    <x v="0"/>
    <x v="4"/>
    <n v="376.72240201948284"/>
    <n v="397.0282402791625"/>
    <n v="353.98590381426203"/>
    <n v="320.52276064610868"/>
    <n v="795.42352941176466"/>
  </r>
  <r>
    <x v="22"/>
    <x v="0"/>
    <x v="5"/>
    <n v="297.5016940799606"/>
    <n v="285.78666389696718"/>
    <n v="300.67184972137335"/>
    <n v="265.15699658703073"/>
    <m/>
  </r>
  <r>
    <x v="22"/>
    <x v="0"/>
    <x v="6"/>
    <n v="345.75681467684109"/>
    <n v="347.26687469816858"/>
    <n v="338.73415732690898"/>
    <n v="356.01090135602232"/>
    <n v="699.79354838709673"/>
  </r>
  <r>
    <x v="22"/>
    <x v="0"/>
    <x v="7"/>
    <n v="332.20663873141075"/>
    <n v="349.91517444304327"/>
    <n v="251.98233995584988"/>
    <n v="911.2468220338983"/>
    <n v="1182.1123595505619"/>
  </r>
  <r>
    <x v="22"/>
    <x v="0"/>
    <x v="8"/>
    <n v="409.33073463945948"/>
    <n v="416.42963495069552"/>
    <n v="407.97938606318621"/>
    <n v="370.13673557278207"/>
    <n v="0"/>
  </r>
  <r>
    <x v="22"/>
    <x v="0"/>
    <x v="9"/>
    <n v="397.35241372119697"/>
    <n v="390.77032334854198"/>
    <n v="426.01256238168992"/>
    <n v="288.57774886141834"/>
    <m/>
  </r>
  <r>
    <x v="22"/>
    <x v="0"/>
    <x v="10"/>
    <n v="380.13257990367777"/>
    <n v="392.72203359542533"/>
    <n v="362.36409335727109"/>
    <n v="233.85106382978722"/>
    <m/>
  </r>
  <r>
    <x v="22"/>
    <x v="0"/>
    <x v="11"/>
    <n v="304.20414424382636"/>
    <n v="322.32871462264148"/>
    <n v="302.73629338893659"/>
    <n v="243.72159090909091"/>
    <n v="0"/>
  </r>
  <r>
    <x v="22"/>
    <x v="0"/>
    <x v="214"/>
    <n v="144.99428571428572"/>
    <n v="170.86868686868686"/>
    <m/>
    <m/>
    <n v="0"/>
  </r>
  <r>
    <x v="22"/>
    <x v="0"/>
    <x v="12"/>
    <n v="199.89666187509982"/>
    <n v="231.06139954853273"/>
    <n v="123.51228836701256"/>
    <m/>
    <m/>
  </r>
  <r>
    <x v="22"/>
    <x v="0"/>
    <x v="13"/>
    <n v="154.82150858849889"/>
    <n v="145.82005420054202"/>
    <n v="287.13013698630135"/>
    <n v="0"/>
    <m/>
  </r>
  <r>
    <x v="22"/>
    <x v="0"/>
    <x v="14"/>
    <n v="234.09299307958477"/>
    <n v="234.32854900201838"/>
    <n v="266.48936170212767"/>
    <n v="0"/>
    <m/>
  </r>
  <r>
    <x v="22"/>
    <x v="0"/>
    <x v="15"/>
    <n v="132.80733944954127"/>
    <n v="132.80733944954127"/>
    <m/>
    <m/>
    <m/>
  </r>
  <r>
    <x v="22"/>
    <x v="0"/>
    <x v="16"/>
    <n v="144.03076923076924"/>
    <n v="170.21818181818182"/>
    <n v="0"/>
    <m/>
    <m/>
  </r>
  <r>
    <x v="22"/>
    <x v="0"/>
    <x v="17"/>
    <n v="0.32502708559046589"/>
    <n v="0.35481963335304556"/>
    <n v="0"/>
    <m/>
    <m/>
  </r>
  <r>
    <x v="22"/>
    <x v="0"/>
    <x v="65"/>
    <n v="1691.4444444444443"/>
    <n v="1691.4444444444443"/>
    <m/>
    <m/>
    <m/>
  </r>
  <r>
    <x v="22"/>
    <x v="0"/>
    <x v="66"/>
    <m/>
    <m/>
    <m/>
    <m/>
    <m/>
  </r>
  <r>
    <x v="22"/>
    <x v="0"/>
    <x v="67"/>
    <n v="311.32415902140673"/>
    <n v="306.64839710444676"/>
    <n v="634.28571428571433"/>
    <m/>
    <m/>
  </r>
  <r>
    <x v="22"/>
    <x v="0"/>
    <x v="68"/>
    <n v="389.25806451612902"/>
    <n v="389.25806451612902"/>
    <m/>
    <m/>
    <m/>
  </r>
  <r>
    <x v="22"/>
    <x v="0"/>
    <x v="69"/>
    <n v="325.50649350649348"/>
    <n v="325.50649350649348"/>
    <m/>
    <m/>
    <m/>
  </r>
  <r>
    <x v="22"/>
    <x v="0"/>
    <x v="70"/>
    <n v="196.93017843289371"/>
    <n v="200.77552056881666"/>
    <n v="216.33014354066987"/>
    <n v="167.86500000000001"/>
    <m/>
  </r>
  <r>
    <x v="22"/>
    <x v="0"/>
    <x v="71"/>
    <n v="197.08375778155064"/>
    <n v="201.06639722863741"/>
    <n v="0"/>
    <m/>
    <m/>
  </r>
  <r>
    <x v="22"/>
    <x v="0"/>
    <x v="72"/>
    <n v="173.74475524475525"/>
    <n v="171.11617312072892"/>
    <n v="274.99041533546324"/>
    <n v="133.11755485893417"/>
    <m/>
  </r>
  <r>
    <x v="22"/>
    <x v="0"/>
    <x v="73"/>
    <n v="86.624892703862656"/>
    <n v="65.329896907216494"/>
    <n v="0"/>
    <m/>
    <m/>
  </r>
  <r>
    <x v="22"/>
    <x v="0"/>
    <x v="74"/>
    <n v="273.91456310679609"/>
    <n v="263.65139664804468"/>
    <m/>
    <n v="130.88148148148147"/>
    <m/>
  </r>
  <r>
    <x v="22"/>
    <x v="0"/>
    <x v="75"/>
    <n v="239.19442131557037"/>
    <n v="218.67311178247735"/>
    <n v="578.53437499999995"/>
    <n v="64.426229508196727"/>
    <m/>
  </r>
  <r>
    <x v="22"/>
    <x v="0"/>
    <x v="76"/>
    <n v="336.96428508345844"/>
    <n v="367.02268570153916"/>
    <n v="153.90875309661436"/>
    <n v="262.24866733900012"/>
    <m/>
  </r>
  <r>
    <x v="22"/>
    <x v="0"/>
    <x v="77"/>
    <n v="309.75482393573088"/>
    <n v="324.70723335734567"/>
    <n v="201.24681303116148"/>
    <n v="93.776744186046514"/>
    <m/>
  </r>
  <r>
    <x v="22"/>
    <x v="0"/>
    <x v="80"/>
    <n v="306.21054333764556"/>
    <n v="303.0507232401157"/>
    <n v="274.91914323962516"/>
    <n v="305.50336962156558"/>
    <n v="589.645896656535"/>
  </r>
  <r>
    <x v="22"/>
    <x v="0"/>
    <x v="81"/>
    <n v="165.19501072961373"/>
    <n v="140.51936679016504"/>
    <n v="184.78655462184875"/>
    <n v="134.41618497109826"/>
    <n v="741.03846153846155"/>
  </r>
  <r>
    <x v="22"/>
    <x v="0"/>
    <x v="82"/>
    <n v="191.63329764453962"/>
    <n v="221.24726911618669"/>
    <n v="156.99767711962835"/>
    <m/>
    <m/>
  </r>
  <r>
    <x v="22"/>
    <x v="0"/>
    <x v="83"/>
    <n v="61.686098654708523"/>
    <n v="7.3582089552238807"/>
    <n v="1205.7272727272727"/>
    <n v="0"/>
    <m/>
  </r>
  <r>
    <x v="22"/>
    <x v="0"/>
    <x v="84"/>
    <m/>
    <m/>
    <m/>
    <m/>
    <m/>
  </r>
  <r>
    <x v="22"/>
    <x v="0"/>
    <x v="85"/>
    <n v="84.672727272727272"/>
    <n v="84.672727272727272"/>
    <m/>
    <m/>
    <m/>
  </r>
  <r>
    <x v="22"/>
    <x v="0"/>
    <x v="86"/>
    <n v="334.03484320557493"/>
    <n v="334.03484320557493"/>
    <m/>
    <m/>
    <m/>
  </r>
  <r>
    <x v="22"/>
    <x v="0"/>
    <x v="87"/>
    <n v="165.86538461538461"/>
    <n v="165.86538461538461"/>
    <m/>
    <m/>
    <m/>
  </r>
  <r>
    <x v="22"/>
    <x v="6"/>
    <x v="118"/>
    <n v="264.66640963855423"/>
    <n v="412.41054194506313"/>
    <n v="198.20236966824643"/>
    <n v="256.24301216705032"/>
    <n v="255.64593301435406"/>
  </r>
  <r>
    <x v="22"/>
    <x v="6"/>
    <x v="119"/>
    <n v="306.33904222564325"/>
    <n v="297.89852384264628"/>
    <n v="424.24167354803194"/>
    <n v="263.26517331141252"/>
    <n v="230.89319771137954"/>
  </r>
  <r>
    <x v="22"/>
    <x v="6"/>
    <x v="120"/>
    <n v="341.61920595156761"/>
    <n v="391.59246309246311"/>
    <n v="370.74309978768576"/>
    <n v="291.45156163850419"/>
    <n v="397.69642362073745"/>
  </r>
  <r>
    <x v="22"/>
    <x v="6"/>
    <x v="121"/>
    <n v="294.67183449223108"/>
    <n v="294.43596771737475"/>
    <n v="299.73470548100977"/>
    <n v="248.43201860220242"/>
    <n v="440.434095155958"/>
  </r>
  <r>
    <x v="22"/>
    <x v="6"/>
    <x v="122"/>
    <n v="311.39484549443631"/>
    <n v="316.6388681359731"/>
    <n v="382.96986789372124"/>
    <n v="223.97699673049976"/>
    <n v="468.42863711605662"/>
  </r>
  <r>
    <x v="22"/>
    <x v="6"/>
    <x v="123"/>
    <n v="309.47904662126768"/>
    <n v="189.7760284408329"/>
    <n v="235.44252873563218"/>
    <n v="293.21995031530673"/>
    <n v="1592.7923076923078"/>
  </r>
  <r>
    <x v="22"/>
    <x v="1"/>
    <x v="18"/>
    <n v="308.29354207436398"/>
    <n v="126.63013698630137"/>
    <n v="695.25"/>
    <n v="0"/>
    <m/>
  </r>
  <r>
    <x v="22"/>
    <x v="1"/>
    <x v="19"/>
    <n v="354.16889077773055"/>
    <n v="354.68216693792141"/>
    <n v="437.48408104196818"/>
    <n v="183.07519911094647"/>
    <n v="1534.8213762811126"/>
  </r>
  <r>
    <x v="22"/>
    <x v="1"/>
    <x v="20"/>
    <n v="275.69199375825229"/>
    <n v="202.945295404814"/>
    <n v="341.62054085155353"/>
    <n v="223.78174097664544"/>
    <n v="551.53953488372088"/>
  </r>
  <r>
    <x v="22"/>
    <x v="1"/>
    <x v="21"/>
    <n v="226.32664756446991"/>
    <n v="141.81270536692224"/>
    <n v="392.61873638344224"/>
    <n v="203.4459833795014"/>
    <m/>
  </r>
  <r>
    <x v="22"/>
    <x v="1"/>
    <x v="22"/>
    <n v="298.31859410430837"/>
    <n v="295.72496662216287"/>
    <n v="222.9"/>
    <n v="340.93383458646616"/>
    <m/>
  </r>
  <r>
    <x v="22"/>
    <x v="1"/>
    <x v="24"/>
    <n v="159.94192634560906"/>
    <m/>
    <n v="84.95467422096317"/>
    <m/>
    <m/>
  </r>
  <r>
    <x v="22"/>
    <x v="1"/>
    <x v="25"/>
    <n v="292.0867996029956"/>
    <n v="335.96256381168462"/>
    <n v="267.08451404424557"/>
    <n v="296.5978527607362"/>
    <n v="40.89051094890511"/>
  </r>
  <r>
    <x v="22"/>
    <x v="1"/>
    <x v="26"/>
    <n v="275.96716628022523"/>
    <n v="276.26325265053009"/>
    <n v="366.61031670373899"/>
    <n v="187.51343998258787"/>
    <n v="190.9942638623327"/>
  </r>
  <r>
    <x v="22"/>
    <x v="1"/>
    <x v="29"/>
    <n v="355.69387755102042"/>
    <n v="378.34444444444443"/>
    <n v="305.56557377049182"/>
    <m/>
    <m/>
  </r>
  <r>
    <x v="22"/>
    <x v="1"/>
    <x v="28"/>
    <n v="236.27799227799227"/>
    <n v="47.444444444444443"/>
    <n v="180.82887700534761"/>
    <m/>
    <m/>
  </r>
  <r>
    <x v="22"/>
    <x v="1"/>
    <x v="30"/>
    <n v="353.67293233082705"/>
    <n v="398.3897435897436"/>
    <n v="230.85915492957747"/>
    <m/>
    <m/>
  </r>
  <r>
    <x v="22"/>
    <x v="1"/>
    <x v="262"/>
    <n v="145.29090909090908"/>
    <m/>
    <n v="145.29090909090908"/>
    <m/>
    <m/>
  </r>
  <r>
    <x v="22"/>
    <x v="7"/>
    <x v="125"/>
    <n v="396.98134511536574"/>
    <n v="376.98371777476257"/>
    <n v="378.06988188976379"/>
    <n v="516.53169014084506"/>
    <m/>
  </r>
  <r>
    <x v="22"/>
    <x v="7"/>
    <x v="126"/>
    <n v="440.69236821400472"/>
    <n v="348.84693877551018"/>
    <n v="468.33060388945751"/>
    <m/>
    <m/>
  </r>
  <r>
    <x v="22"/>
    <x v="7"/>
    <x v="154"/>
    <n v="309.43859649122805"/>
    <n v="294.69103773584908"/>
    <n v="320.92633228840123"/>
    <n v="299.48051948051949"/>
    <n v="0"/>
  </r>
  <r>
    <x v="22"/>
    <x v="7"/>
    <x v="155"/>
    <n v="47.767123287671232"/>
    <n v="23.150684931506849"/>
    <m/>
    <m/>
    <m/>
  </r>
  <r>
    <x v="22"/>
    <x v="7"/>
    <x v="156"/>
    <n v="280.74710347582902"/>
    <n v="361.05565529622982"/>
    <n v="216.33837293016558"/>
    <m/>
    <m/>
  </r>
  <r>
    <x v="22"/>
    <x v="7"/>
    <x v="127"/>
    <n v="120.01027397260275"/>
    <n v="223.91693290734824"/>
    <n v="0"/>
    <m/>
    <m/>
  </r>
  <r>
    <x v="22"/>
    <x v="7"/>
    <x v="129"/>
    <n v="350.85714285714283"/>
    <m/>
    <m/>
    <n v="350.85714285714283"/>
    <m/>
  </r>
  <r>
    <x v="22"/>
    <x v="7"/>
    <x v="130"/>
    <n v="324.25818181818181"/>
    <m/>
    <n v="324.25818181818181"/>
    <m/>
    <m/>
  </r>
  <r>
    <x v="22"/>
    <x v="7"/>
    <x v="131"/>
    <n v="365.28571428571428"/>
    <n v="199.81818181818181"/>
    <n v="368.35576923076923"/>
    <n v="434.28571428571428"/>
    <m/>
  </r>
  <r>
    <x v="22"/>
    <x v="7"/>
    <x v="133"/>
    <n v="96.480719794344466"/>
    <n v="85.715789473684211"/>
    <n v="97.978038067349928"/>
    <m/>
    <m/>
  </r>
  <r>
    <x v="22"/>
    <x v="7"/>
    <x v="135"/>
    <n v="409.54135338345867"/>
    <m/>
    <n v="409.54135338345867"/>
    <m/>
    <m/>
  </r>
  <r>
    <x v="22"/>
    <x v="7"/>
    <x v="157"/>
    <n v="230.84615384615384"/>
    <m/>
    <n v="230.84615384615384"/>
    <m/>
    <m/>
  </r>
  <r>
    <x v="22"/>
    <x v="7"/>
    <x v="158"/>
    <n v="178.46601941747574"/>
    <n v="439.84"/>
    <n v="142.3646408839779"/>
    <m/>
    <m/>
  </r>
  <r>
    <x v="22"/>
    <x v="11"/>
    <x v="190"/>
    <n v="403.0402298850575"/>
    <n v="403.0402298850575"/>
    <m/>
    <m/>
    <m/>
  </r>
  <r>
    <x v="22"/>
    <x v="11"/>
    <x v="206"/>
    <n v="133.9156626506024"/>
    <n v="161.125"/>
    <n v="108.6046511627907"/>
    <m/>
    <m/>
  </r>
  <r>
    <x v="22"/>
    <x v="11"/>
    <x v="263"/>
    <m/>
    <m/>
    <m/>
    <m/>
    <m/>
  </r>
  <r>
    <x v="22"/>
    <x v="8"/>
    <x v="138"/>
    <n v="356.19210865238261"/>
    <n v="384.2133216947559"/>
    <n v="258.15156678973779"/>
    <n v="441.49023769100171"/>
    <m/>
  </r>
  <r>
    <x v="22"/>
    <x v="8"/>
    <x v="160"/>
    <n v="357.30078761542637"/>
    <n v="377.86418235284344"/>
    <n v="241.2244357316944"/>
    <n v="321.82751744765704"/>
    <m/>
  </r>
  <r>
    <x v="22"/>
    <x v="8"/>
    <x v="161"/>
    <n v="389.58319246558801"/>
    <n v="348.11355887752427"/>
    <n v="538.62857142857138"/>
    <n v="2183.0810810810813"/>
    <n v="255.61363636363637"/>
  </r>
  <r>
    <x v="22"/>
    <x v="8"/>
    <x v="147"/>
    <n v="422.07215793056503"/>
    <n v="422.35967302452315"/>
    <n v="0"/>
    <m/>
    <m/>
  </r>
  <r>
    <x v="22"/>
    <x v="8"/>
    <x v="149"/>
    <n v="204.69774436090225"/>
    <n v="202.91687657430731"/>
    <n v="207.33582089552237"/>
    <m/>
    <m/>
  </r>
  <r>
    <x v="22"/>
    <x v="8"/>
    <x v="150"/>
    <n v="370.9760509784972"/>
    <n v="380.61303230543319"/>
    <n v="288.57462524440581"/>
    <n v="463.00315208825845"/>
    <m/>
  </r>
  <r>
    <x v="22"/>
    <x v="8"/>
    <x v="151"/>
    <n v="356.82491856677524"/>
    <n v="377.75102179836512"/>
    <n v="162.25263898662914"/>
    <n v="446.41982507288628"/>
    <m/>
  </r>
  <r>
    <x v="22"/>
    <x v="8"/>
    <x v="152"/>
    <n v="412.90840809513873"/>
    <n v="429.52974890829694"/>
    <n v="234.97478176527642"/>
    <n v="1663.408163265306"/>
    <m/>
  </r>
  <r>
    <x v="22"/>
    <x v="8"/>
    <x v="153"/>
    <n v="352.79080299599372"/>
    <n v="328.80730223123732"/>
    <n v="434.39723926380367"/>
    <m/>
    <m/>
  </r>
  <r>
    <x v="22"/>
    <x v="8"/>
    <x v="162"/>
    <n v="215.75"/>
    <n v="213.46604215456674"/>
    <n v="226.70786516853931"/>
    <m/>
    <m/>
  </r>
  <r>
    <x v="22"/>
    <x v="8"/>
    <x v="163"/>
    <n v="375.85460236809871"/>
    <n v="382.79112970711299"/>
    <n v="374.08446014127145"/>
    <n v="331.42617995814925"/>
    <m/>
  </r>
  <r>
    <x v="22"/>
    <x v="8"/>
    <x v="164"/>
    <n v="383.63841029175279"/>
    <n v="381.18462661153006"/>
    <n v="411.96521739130435"/>
    <n v="429.48509485094849"/>
    <m/>
  </r>
  <r>
    <x v="22"/>
    <x v="8"/>
    <x v="165"/>
    <n v="435.11551544287721"/>
    <n v="444.26033269822659"/>
    <n v="260.58692971639948"/>
    <n v="487.39196655218757"/>
    <m/>
  </r>
  <r>
    <x v="22"/>
    <x v="8"/>
    <x v="166"/>
    <n v="387.35932696974601"/>
    <n v="407.86682220278021"/>
    <n v="291.92333767926988"/>
    <n v="292.32653061224488"/>
    <n v="0"/>
  </r>
  <r>
    <x v="22"/>
    <x v="8"/>
    <x v="167"/>
    <n v="337.46882857886067"/>
    <n v="336.8748917213216"/>
    <n v="320.96341463414632"/>
    <n v="564.17716535433067"/>
    <m/>
  </r>
  <r>
    <x v="22"/>
    <x v="8"/>
    <x v="168"/>
    <n v="218.48593272171254"/>
    <n v="230.31773211567733"/>
    <n v="167.10831721470021"/>
    <n v="182.232"/>
    <m/>
  </r>
  <r>
    <x v="22"/>
    <x v="8"/>
    <x v="169"/>
    <n v="243.7405"/>
    <n v="326.33659839715051"/>
    <n v="149.02093596059115"/>
    <n v="0"/>
    <m/>
  </r>
  <r>
    <x v="22"/>
    <x v="8"/>
    <x v="170"/>
    <n v="286.62343604775862"/>
    <n v="295.48205323193918"/>
    <n v="199.96682464454977"/>
    <n v="129.7444089456869"/>
    <m/>
  </r>
  <r>
    <x v="22"/>
    <x v="8"/>
    <x v="171"/>
    <n v="173.81239242685027"/>
    <n v="173.81239242685027"/>
    <m/>
    <m/>
    <m/>
  </r>
  <r>
    <x v="22"/>
    <x v="8"/>
    <x v="173"/>
    <n v="167.79558011049724"/>
    <n v="167.79558011049724"/>
    <m/>
    <m/>
    <m/>
  </r>
  <r>
    <x v="22"/>
    <x v="8"/>
    <x v="174"/>
    <n v="403.10196679629075"/>
    <n v="404.43040099769763"/>
    <n v="331.18995736617717"/>
    <n v="640.6401617250674"/>
    <n v="0"/>
  </r>
  <r>
    <x v="22"/>
    <x v="8"/>
    <x v="143"/>
    <n v="336.07001892403355"/>
    <n v="389.89451529033056"/>
    <n v="257.79727400908666"/>
    <n v="529.14880952380952"/>
    <m/>
  </r>
  <r>
    <x v="22"/>
    <x v="8"/>
    <x v="141"/>
    <n v="384.6235753387777"/>
    <n v="407.77884353370757"/>
    <n v="263.51933543397308"/>
    <n v="379.91255605381167"/>
    <m/>
  </r>
  <r>
    <x v="22"/>
    <x v="8"/>
    <x v="144"/>
    <n v="178.75773786778754"/>
    <n v="178.75773786778754"/>
    <m/>
    <m/>
    <m/>
  </r>
  <r>
    <x v="22"/>
    <x v="8"/>
    <x v="142"/>
    <n v="408.97597015995984"/>
    <n v="399.51840886662114"/>
    <n v="820.88210526315788"/>
    <n v="166.41296928327645"/>
    <m/>
  </r>
  <r>
    <x v="22"/>
    <x v="8"/>
    <x v="172"/>
    <n v="186.96412556053812"/>
    <n v="436.7486033519553"/>
    <n v="0"/>
    <n v="68.526315789473685"/>
    <m/>
  </r>
  <r>
    <x v="23"/>
    <x v="15"/>
    <x v="264"/>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20">
  <r>
    <x v="0"/>
    <x v="0"/>
    <x v="0"/>
    <n v="247.171056167697"/>
    <n v="257.05763390392002"/>
    <n v="235.65470953698201"/>
    <n v="412.16393442623001"/>
    <m/>
  </r>
  <r>
    <x v="0"/>
    <x v="0"/>
    <x v="1"/>
    <n v="411.01397914681002"/>
    <n v="373.58726519093398"/>
    <n v="381.05698960777698"/>
    <n v="510.52149375600402"/>
    <n v="583.61041009463702"/>
  </r>
  <r>
    <x v="0"/>
    <x v="0"/>
    <x v="2"/>
    <n v="386.66929004586598"/>
    <n v="353.59218193469502"/>
    <n v="431.429647058824"/>
    <n v="469.34418964849601"/>
    <n v="403.67073170731697"/>
  </r>
  <r>
    <x v="0"/>
    <x v="0"/>
    <x v="3"/>
    <n v="398.66711988061701"/>
    <n v="397.91410295461498"/>
    <n v="446.06979927007302"/>
    <n v="335.547169811321"/>
    <m/>
  </r>
  <r>
    <x v="0"/>
    <x v="0"/>
    <x v="4"/>
    <n v="451.00663200496302"/>
    <n v="424.16041601664102"/>
    <n v="467.00225733634301"/>
    <n v="544.51264478102905"/>
    <n v="212.43399339934001"/>
  </r>
  <r>
    <x v="0"/>
    <x v="0"/>
    <x v="5"/>
    <n v="274.05061775431301"/>
    <n v="239.69278627879601"/>
    <n v="288.84260093358398"/>
    <m/>
    <m/>
  </r>
  <r>
    <x v="0"/>
    <x v="0"/>
    <x v="6"/>
    <n v="334.67972687677099"/>
    <n v="314.58614273689801"/>
    <n v="338.68160148831402"/>
    <n v="421.843697478992"/>
    <m/>
  </r>
  <r>
    <x v="0"/>
    <x v="0"/>
    <x v="7"/>
    <n v="297.98117011701203"/>
    <n v="280.48150283463099"/>
    <n v="306.35309384769698"/>
    <m/>
    <m/>
  </r>
  <r>
    <x v="0"/>
    <x v="0"/>
    <x v="8"/>
    <n v="342.98845880320999"/>
    <n v="353.959085991542"/>
    <n v="313.07106094279999"/>
    <n v="452.586121437423"/>
    <m/>
  </r>
  <r>
    <x v="0"/>
    <x v="0"/>
    <x v="9"/>
    <n v="373.55228916292901"/>
    <n v="335.40522736427999"/>
    <n v="425.50758578242801"/>
    <n v="376.93027759845103"/>
    <m/>
  </r>
  <r>
    <x v="0"/>
    <x v="0"/>
    <x v="10"/>
    <n v="332.87075021073298"/>
    <n v="308.782520753445"/>
    <n v="370.68659480193099"/>
    <m/>
    <m/>
  </r>
  <r>
    <x v="0"/>
    <x v="0"/>
    <x v="11"/>
    <n v="308.740527089696"/>
    <n v="287.21227931488801"/>
    <n v="367.299094898519"/>
    <m/>
    <m/>
  </r>
  <r>
    <x v="0"/>
    <x v="0"/>
    <x v="12"/>
    <n v="255.13329057087901"/>
    <n v="247.15803144224199"/>
    <m/>
    <m/>
    <m/>
  </r>
  <r>
    <x v="0"/>
    <x v="0"/>
    <x v="13"/>
    <n v="322.50752622776298"/>
    <n v="323.70130919670299"/>
    <m/>
    <m/>
    <m/>
  </r>
  <r>
    <x v="0"/>
    <x v="0"/>
    <x v="14"/>
    <n v="258.42347107438002"/>
    <n v="258.13741721854302"/>
    <m/>
    <m/>
    <m/>
  </r>
  <r>
    <x v="0"/>
    <x v="0"/>
    <x v="15"/>
    <m/>
    <m/>
    <m/>
    <m/>
    <m/>
  </r>
  <r>
    <x v="0"/>
    <x v="0"/>
    <x v="16"/>
    <n v="110.08630136986299"/>
    <n v="142.23539823008801"/>
    <m/>
    <m/>
    <m/>
  </r>
  <r>
    <x v="0"/>
    <x v="0"/>
    <x v="17"/>
    <n v="282.64419475655399"/>
    <n v="282.64419475655399"/>
    <m/>
    <m/>
    <m/>
  </r>
  <r>
    <x v="0"/>
    <x v="1"/>
    <x v="18"/>
    <n v="225.78428351309699"/>
    <n v="228.74067164179101"/>
    <n v="203.379104477612"/>
    <m/>
    <m/>
  </r>
  <r>
    <x v="0"/>
    <x v="1"/>
    <x v="19"/>
    <n v="254.026673792634"/>
    <n v="229.459001581206"/>
    <n v="254.07296925195001"/>
    <n v="323.82287449392697"/>
    <m/>
  </r>
  <r>
    <x v="0"/>
    <x v="1"/>
    <x v="20"/>
    <n v="274.86441068139999"/>
    <n v="254.824053452116"/>
    <n v="289.09968847352002"/>
    <n v="359.759677419355"/>
    <m/>
  </r>
  <r>
    <x v="0"/>
    <x v="1"/>
    <x v="21"/>
    <n v="243.08764940239001"/>
    <n v="235.602272727273"/>
    <n v="246.51690391459101"/>
    <m/>
    <m/>
  </r>
  <r>
    <x v="0"/>
    <x v="1"/>
    <x v="22"/>
    <n v="202.24467713787101"/>
    <n v="202.67038539553801"/>
    <m/>
    <n v="220.833976833977"/>
    <m/>
  </r>
  <r>
    <x v="0"/>
    <x v="1"/>
    <x v="23"/>
    <m/>
    <m/>
    <m/>
    <m/>
    <m/>
  </r>
  <r>
    <x v="0"/>
    <x v="1"/>
    <x v="24"/>
    <n v="127.038975501114"/>
    <n v="101.70633693972199"/>
    <n v="141.30374238468201"/>
    <m/>
    <m/>
  </r>
  <r>
    <x v="0"/>
    <x v="1"/>
    <x v="25"/>
    <n v="301.76972717398297"/>
    <n v="279.66737631792398"/>
    <n v="313.22095101894899"/>
    <n v="382.08679661640298"/>
    <m/>
  </r>
  <r>
    <x v="0"/>
    <x v="1"/>
    <x v="26"/>
    <n v="319.62353772978503"/>
    <n v="293.34535216833001"/>
    <n v="332.94848621780397"/>
    <n v="394.28553498588002"/>
    <m/>
  </r>
  <r>
    <x v="0"/>
    <x v="1"/>
    <x v="26"/>
    <n v="272.43356886366303"/>
    <n v="257.76415197634998"/>
    <n v="277.698083382731"/>
    <n v="313.14502529510997"/>
    <m/>
  </r>
  <r>
    <x v="0"/>
    <x v="1"/>
    <x v="27"/>
    <m/>
    <m/>
    <m/>
    <m/>
    <m/>
  </r>
  <r>
    <x v="0"/>
    <x v="1"/>
    <x v="28"/>
    <n v="228.48098859315601"/>
    <m/>
    <m/>
    <m/>
    <m/>
  </r>
  <r>
    <x v="0"/>
    <x v="1"/>
    <x v="29"/>
    <n v="231.242763772176"/>
    <n v="228.35397316821499"/>
    <m/>
    <m/>
    <m/>
  </r>
  <r>
    <x v="0"/>
    <x v="1"/>
    <x v="30"/>
    <n v="161.56455026455001"/>
    <n v="186.47745750184799"/>
    <m/>
    <m/>
    <m/>
  </r>
  <r>
    <x v="0"/>
    <x v="1"/>
    <x v="31"/>
    <m/>
    <m/>
    <m/>
    <m/>
    <m/>
  </r>
  <r>
    <x v="0"/>
    <x v="2"/>
    <x v="32"/>
    <n v="385.76079537441802"/>
    <n v="354.13407674071499"/>
    <n v="352.33743620534398"/>
    <n v="432.72889728316102"/>
    <m/>
  </r>
  <r>
    <x v="0"/>
    <x v="2"/>
    <x v="33"/>
    <n v="417.30624999999998"/>
    <n v="387.43744551002601"/>
    <n v="409.58691352163902"/>
    <n v="465.87391463862099"/>
    <m/>
  </r>
  <r>
    <x v="0"/>
    <x v="2"/>
    <x v="34"/>
    <n v="436.47540531429098"/>
    <n v="377.93335452426402"/>
    <n v="423.188559776776"/>
    <n v="486.39956188389903"/>
    <m/>
  </r>
  <r>
    <x v="0"/>
    <x v="2"/>
    <x v="35"/>
    <n v="390.51846419327001"/>
    <n v="353.12107535321798"/>
    <n v="415.02411642411602"/>
    <n v="422.71239911958901"/>
    <m/>
  </r>
  <r>
    <x v="0"/>
    <x v="2"/>
    <x v="36"/>
    <n v="259.55587121212102"/>
    <n v="247.81804511278199"/>
    <n v="283.126338329764"/>
    <n v="238.134240094619"/>
    <m/>
  </r>
  <r>
    <x v="0"/>
    <x v="2"/>
    <x v="33"/>
    <n v="267.91218637992802"/>
    <m/>
    <n v="261.75613496932499"/>
    <m/>
    <m/>
  </r>
  <r>
    <x v="0"/>
    <x v="2"/>
    <x v="37"/>
    <n v="273.38290206354401"/>
    <n v="266.91896869244903"/>
    <n v="315.865557865558"/>
    <n v="233.72451456310699"/>
    <m/>
  </r>
  <r>
    <x v="0"/>
    <x v="2"/>
    <x v="38"/>
    <n v="278.28400888395299"/>
    <n v="240.71346254583599"/>
    <n v="318.74037403740402"/>
    <n v="322.85969387755102"/>
    <m/>
  </r>
  <r>
    <x v="0"/>
    <x v="2"/>
    <x v="39"/>
    <n v="314.27537568427198"/>
    <n v="292.23990808300999"/>
    <n v="328.61069435833798"/>
    <n v="360.550608489166"/>
    <m/>
  </r>
  <r>
    <x v="0"/>
    <x v="2"/>
    <x v="40"/>
    <n v="355.81948986265502"/>
    <n v="341.20347523892298"/>
    <n v="372.71527316230203"/>
    <n v="369.41366195040303"/>
    <m/>
  </r>
  <r>
    <x v="0"/>
    <x v="2"/>
    <x v="40"/>
    <n v="375.44916351861798"/>
    <n v="341.17095943335499"/>
    <n v="371.08168593808301"/>
    <n v="464.49402597402599"/>
    <m/>
  </r>
  <r>
    <x v="0"/>
    <x v="2"/>
    <x v="41"/>
    <n v="286.10064935064901"/>
    <n v="268.967498110355"/>
    <n v="300.40518638573701"/>
    <m/>
    <m/>
  </r>
  <r>
    <x v="0"/>
    <x v="2"/>
    <x v="42"/>
    <n v="315.83471541650999"/>
    <n v="298.03844655149999"/>
    <n v="322.346556690233"/>
    <n v="330.65992865636201"/>
    <m/>
  </r>
  <r>
    <x v="0"/>
    <x v="2"/>
    <x v="43"/>
    <n v="270.416342412451"/>
    <n v="246.47499999999999"/>
    <n v="313.10183299389001"/>
    <m/>
    <m/>
  </r>
  <r>
    <x v="0"/>
    <x v="2"/>
    <x v="40"/>
    <n v="343.01338532270302"/>
    <n v="316.70324379118102"/>
    <n v="351.44934514637902"/>
    <n v="371.333682556312"/>
    <m/>
  </r>
  <r>
    <x v="0"/>
    <x v="2"/>
    <x v="44"/>
    <n v="332.21470174733901"/>
    <n v="259.353469571076"/>
    <n v="385.43568464730299"/>
    <n v="400.97576981322601"/>
    <m/>
  </r>
  <r>
    <x v="0"/>
    <x v="2"/>
    <x v="45"/>
    <n v="356.95149199593698"/>
    <n v="319.82316357662501"/>
    <n v="392.60310421285999"/>
    <n v="378.03109720320799"/>
    <m/>
  </r>
  <r>
    <x v="0"/>
    <x v="2"/>
    <x v="46"/>
    <n v="363.32851965736899"/>
    <n v="339.64585749441301"/>
    <n v="379.37899726526899"/>
    <n v="405.94275876909802"/>
    <n v="364.63273195876297"/>
  </r>
  <r>
    <x v="0"/>
    <x v="2"/>
    <x v="47"/>
    <n v="354.88888888888903"/>
    <n v="321.40612703226702"/>
    <n v="389.61914898101099"/>
    <n v="387.46840752266303"/>
    <n v="88.897790055248606"/>
  </r>
  <r>
    <x v="0"/>
    <x v="2"/>
    <x v="48"/>
    <n v="290.29467074440402"/>
    <n v="281.79613852901099"/>
    <n v="319.401338171921"/>
    <n v="243.60630407911"/>
    <m/>
  </r>
  <r>
    <x v="0"/>
    <x v="2"/>
    <x v="49"/>
    <n v="327.05194130987201"/>
    <n v="286.36246252055298"/>
    <n v="365.195410082769"/>
    <n v="454.17103762827799"/>
    <m/>
  </r>
  <r>
    <x v="0"/>
    <x v="2"/>
    <x v="50"/>
    <n v="236.51503006012001"/>
    <n v="223.55564924114699"/>
    <m/>
    <m/>
    <m/>
  </r>
  <r>
    <x v="0"/>
    <x v="3"/>
    <x v="51"/>
    <n v="434.63552181530002"/>
    <n v="400.07122463153001"/>
    <n v="403.221895616957"/>
    <n v="479.03381905176201"/>
    <n v="521.79114906832297"/>
  </r>
  <r>
    <x v="0"/>
    <x v="3"/>
    <x v="52"/>
    <m/>
    <m/>
    <m/>
    <m/>
    <m/>
  </r>
  <r>
    <x v="0"/>
    <x v="3"/>
    <x v="53"/>
    <n v="351.71168701719398"/>
    <n v="328.28028503562899"/>
    <n v="537.23874755381598"/>
    <n v="281.24782951854797"/>
    <n v="413.294010889292"/>
  </r>
  <r>
    <x v="0"/>
    <x v="3"/>
    <x v="54"/>
    <n v="417.44687904001103"/>
    <n v="385.271638353009"/>
    <n v="411.145016505473"/>
    <n v="436.15824537464403"/>
    <n v="673.88789808917204"/>
  </r>
  <r>
    <x v="0"/>
    <x v="3"/>
    <x v="52"/>
    <n v="431.91033024463201"/>
    <n v="398.92179785747601"/>
    <n v="430.08655679651298"/>
    <n v="446.718163131832"/>
    <n v="1118.3924466338301"/>
  </r>
  <r>
    <x v="0"/>
    <x v="3"/>
    <x v="55"/>
    <n v="344.58372310570599"/>
    <n v="338.51548269581099"/>
    <m/>
    <m/>
    <m/>
  </r>
  <r>
    <x v="0"/>
    <x v="3"/>
    <x v="56"/>
    <n v="303.43553915106799"/>
    <n v="305.84906309093998"/>
    <n v="307.81932106598998"/>
    <n v="290.04418067919602"/>
    <m/>
  </r>
  <r>
    <x v="0"/>
    <x v="3"/>
    <x v="57"/>
    <n v="295.42906015394902"/>
    <n v="291.216621253406"/>
    <n v="260.60614525139698"/>
    <n v="338.73742302776799"/>
    <m/>
  </r>
  <r>
    <x v="0"/>
    <x v="2"/>
    <x v="39"/>
    <n v="205.95775941230499"/>
    <n v="217.676942046856"/>
    <n v="199.00512070226799"/>
    <m/>
    <m/>
  </r>
  <r>
    <x v="0"/>
    <x v="3"/>
    <x v="58"/>
    <n v="330.16358132734803"/>
    <n v="313.370864132348"/>
    <n v="339.04553518628001"/>
    <n v="349.04052070703801"/>
    <m/>
  </r>
  <r>
    <x v="0"/>
    <x v="3"/>
    <x v="58"/>
    <n v="338.183751470012"/>
    <n v="321.31653842971798"/>
    <n v="345.51350266037502"/>
    <n v="353.464269033162"/>
    <m/>
  </r>
  <r>
    <x v="0"/>
    <x v="3"/>
    <x v="58"/>
    <n v="341.98117713161997"/>
    <n v="327.80852592503902"/>
    <n v="341.49485232067502"/>
    <n v="359.10266911453198"/>
    <m/>
  </r>
  <r>
    <x v="0"/>
    <x v="3"/>
    <x v="58"/>
    <n v="364.14295874822199"/>
    <n v="354.65354812397999"/>
    <n v="371.611965540933"/>
    <n v="365.55274282343697"/>
    <m/>
  </r>
  <r>
    <x v="0"/>
    <x v="3"/>
    <x v="59"/>
    <n v="391.42680886658297"/>
    <n v="356.22894676892702"/>
    <n v="386.434790462428"/>
    <n v="440.60638830479598"/>
    <m/>
  </r>
  <r>
    <x v="0"/>
    <x v="3"/>
    <x v="60"/>
    <n v="382.70554038486199"/>
    <n v="356.11379425517703"/>
    <n v="371.50195038818401"/>
    <n v="411.600123892375"/>
    <m/>
  </r>
  <r>
    <x v="0"/>
    <x v="3"/>
    <x v="61"/>
    <n v="455.94024462127902"/>
    <n v="452.70575482853798"/>
    <n v="413.64033230167797"/>
    <n v="481.37414965986397"/>
    <n v="510.23985890652602"/>
  </r>
  <r>
    <x v="0"/>
    <x v="3"/>
    <x v="53"/>
    <n v="444.709208496499"/>
    <n v="444.59110723626799"/>
    <n v="428.03051643192498"/>
    <n v="470.20244124139703"/>
    <n v="150.017636684303"/>
  </r>
  <r>
    <x v="0"/>
    <x v="3"/>
    <x v="62"/>
    <n v="329.88681099027701"/>
    <n v="290.117052023121"/>
    <n v="366.91982466063303"/>
    <n v="353.25998598458301"/>
    <m/>
  </r>
  <r>
    <x v="0"/>
    <x v="3"/>
    <x v="58"/>
    <n v="377.48456767866202"/>
    <n v="349.05917889286201"/>
    <n v="360.96688521868998"/>
    <n v="432.24149388623101"/>
    <m/>
  </r>
  <r>
    <x v="0"/>
    <x v="0"/>
    <x v="63"/>
    <n v="254.83854887842699"/>
    <n v="239.582645991422"/>
    <n v="305.06856403622203"/>
    <m/>
    <m/>
  </r>
  <r>
    <x v="0"/>
    <x v="0"/>
    <x v="64"/>
    <n v="281.96511156186602"/>
    <n v="256.06950122649198"/>
    <n v="386.425509110397"/>
    <n v="337.78664007976101"/>
    <m/>
  </r>
  <r>
    <x v="0"/>
    <x v="0"/>
    <x v="65"/>
    <m/>
    <m/>
    <m/>
    <m/>
    <m/>
  </r>
  <r>
    <x v="0"/>
    <x v="0"/>
    <x v="66"/>
    <m/>
    <m/>
    <m/>
    <m/>
    <m/>
  </r>
  <r>
    <x v="0"/>
    <x v="0"/>
    <x v="67"/>
    <n v="370.34030197444798"/>
    <n v="370.55549099360798"/>
    <m/>
    <m/>
    <m/>
  </r>
  <r>
    <x v="0"/>
    <x v="0"/>
    <x v="68"/>
    <m/>
    <m/>
    <m/>
    <m/>
    <m/>
  </r>
  <r>
    <x v="0"/>
    <x v="0"/>
    <x v="69"/>
    <n v="332.66871584699498"/>
    <n v="333.09754335260101"/>
    <m/>
    <m/>
    <m/>
  </r>
  <r>
    <x v="0"/>
    <x v="0"/>
    <x v="70"/>
    <n v="356.84575471698099"/>
    <n v="368.96274708565602"/>
    <m/>
    <m/>
    <m/>
  </r>
  <r>
    <x v="0"/>
    <x v="0"/>
    <x v="71"/>
    <n v="377.36113981987302"/>
    <n v="376.862751065125"/>
    <m/>
    <m/>
    <m/>
  </r>
  <r>
    <x v="0"/>
    <x v="0"/>
    <x v="72"/>
    <n v="319.80374015747998"/>
    <n v="318.36082685223101"/>
    <m/>
    <m/>
    <m/>
  </r>
  <r>
    <x v="0"/>
    <x v="0"/>
    <x v="73"/>
    <n v="270.35096582466599"/>
    <n v="297.286199864038"/>
    <m/>
    <m/>
    <m/>
  </r>
  <r>
    <x v="0"/>
    <x v="0"/>
    <x v="74"/>
    <n v="286.92152142513203"/>
    <n v="293.15296566077001"/>
    <m/>
    <m/>
    <m/>
  </r>
  <r>
    <x v="0"/>
    <x v="0"/>
    <x v="75"/>
    <n v="254.67493975903599"/>
    <n v="254.13124073158701"/>
    <m/>
    <m/>
    <m/>
  </r>
  <r>
    <x v="0"/>
    <x v="0"/>
    <x v="76"/>
    <n v="343.89187845553602"/>
    <n v="331.98274928289197"/>
    <n v="373.18637992831498"/>
    <n v="394.61708185053402"/>
    <m/>
  </r>
  <r>
    <x v="0"/>
    <x v="0"/>
    <x v="77"/>
    <n v="360.89560875603502"/>
    <n v="356.640714440983"/>
    <n v="405.32539992196598"/>
    <m/>
    <m/>
  </r>
  <r>
    <x v="0"/>
    <x v="2"/>
    <x v="78"/>
    <n v="288.21564307353299"/>
    <n v="277.86341979883503"/>
    <n v="271.66216216216202"/>
    <n v="399.67254408060501"/>
    <m/>
  </r>
  <r>
    <x v="0"/>
    <x v="2"/>
    <x v="79"/>
    <n v="291.82249276921999"/>
    <n v="284.83677116687801"/>
    <m/>
    <n v="401.06221719457"/>
    <m/>
  </r>
  <r>
    <x v="0"/>
    <x v="0"/>
    <x v="80"/>
    <n v="352.65742743825501"/>
    <n v="326.76023907505402"/>
    <n v="368.65882352941202"/>
    <n v="427.90594757117401"/>
    <n v="266.36814159291998"/>
  </r>
  <r>
    <x v="0"/>
    <x v="0"/>
    <x v="81"/>
    <n v="296.59034683482901"/>
    <n v="255.82261174408401"/>
    <n v="321.36939404313603"/>
    <n v="403.428223844282"/>
    <m/>
  </r>
  <r>
    <x v="0"/>
    <x v="0"/>
    <x v="82"/>
    <n v="250.463728486408"/>
    <n v="228.038167938931"/>
    <n v="257.31736263736298"/>
    <m/>
    <m/>
  </r>
  <r>
    <x v="0"/>
    <x v="0"/>
    <x v="83"/>
    <n v="222.90952380952399"/>
    <n v="200.376699029126"/>
    <m/>
    <m/>
    <m/>
  </r>
  <r>
    <x v="0"/>
    <x v="0"/>
    <x v="84"/>
    <m/>
    <m/>
    <m/>
    <m/>
    <m/>
  </r>
  <r>
    <x v="0"/>
    <x v="0"/>
    <x v="85"/>
    <m/>
    <m/>
    <m/>
    <m/>
    <m/>
  </r>
  <r>
    <x v="0"/>
    <x v="0"/>
    <x v="86"/>
    <n v="177.895948434622"/>
    <n v="178.98631698973799"/>
    <m/>
    <m/>
    <m/>
  </r>
  <r>
    <x v="0"/>
    <x v="0"/>
    <x v="87"/>
    <m/>
    <m/>
    <m/>
    <m/>
    <m/>
  </r>
  <r>
    <x v="0"/>
    <x v="0"/>
    <x v="88"/>
    <m/>
    <m/>
    <m/>
    <m/>
    <m/>
  </r>
  <r>
    <x v="0"/>
    <x v="4"/>
    <x v="89"/>
    <n v="404.47826690737401"/>
    <n v="313.78237858032401"/>
    <n v="413.07320793085898"/>
    <n v="525.23244312561803"/>
    <m/>
  </r>
  <r>
    <x v="0"/>
    <x v="4"/>
    <x v="90"/>
    <n v="282.53600786275899"/>
    <n v="262.92355938847498"/>
    <n v="299.23818989710003"/>
    <n v="281.61111111111097"/>
    <m/>
  </r>
  <r>
    <x v="0"/>
    <x v="4"/>
    <x v="91"/>
    <n v="361.72552459946098"/>
    <n v="318.12483159727901"/>
    <n v="400.26611629576502"/>
    <n v="430.44212802768197"/>
    <n v="353.07385229540898"/>
  </r>
  <r>
    <x v="0"/>
    <x v="4"/>
    <x v="92"/>
    <n v="476.88321599715999"/>
    <n v="421.412735481862"/>
    <n v="543.68866571018702"/>
    <n v="506.157120743034"/>
    <m/>
  </r>
  <r>
    <x v="0"/>
    <x v="4"/>
    <x v="93"/>
    <n v="281.04257028112397"/>
    <n v="237.671604938272"/>
    <n v="316.88964577656702"/>
    <m/>
    <m/>
  </r>
  <r>
    <x v="0"/>
    <x v="4"/>
    <x v="94"/>
    <n v="252.68693918245299"/>
    <n v="256.83809523809498"/>
    <m/>
    <m/>
    <m/>
  </r>
  <r>
    <x v="0"/>
    <x v="4"/>
    <x v="95"/>
    <m/>
    <m/>
    <m/>
    <m/>
    <m/>
  </r>
  <r>
    <x v="0"/>
    <x v="4"/>
    <x v="96"/>
    <n v="333.91174805742799"/>
    <n v="317.34351750818399"/>
    <n v="331.50764259972698"/>
    <n v="486.38818897637799"/>
    <m/>
  </r>
  <r>
    <x v="0"/>
    <x v="4"/>
    <x v="97"/>
    <n v="303.62745530787902"/>
    <n v="265.12780989081602"/>
    <n v="332.34867724867701"/>
    <n v="296.08645833333298"/>
    <m/>
  </r>
  <r>
    <x v="0"/>
    <x v="4"/>
    <x v="98"/>
    <n v="355.28986677432403"/>
    <n v="327.17577476480398"/>
    <n v="363.84859251161498"/>
    <n v="391.79349866614001"/>
    <m/>
  </r>
  <r>
    <x v="0"/>
    <x v="4"/>
    <x v="99"/>
    <n v="357.15466658788102"/>
    <n v="319.875811437403"/>
    <n v="356.28070866141701"/>
    <n v="397.38683777558401"/>
    <n v="160.161392405063"/>
  </r>
  <r>
    <x v="0"/>
    <x v="4"/>
    <x v="89"/>
    <n v="302.30356394130001"/>
    <n v="282.42062244577198"/>
    <n v="386.021798365123"/>
    <n v="306.934359296482"/>
    <m/>
  </r>
  <r>
    <x v="0"/>
    <x v="4"/>
    <x v="100"/>
    <n v="293.09782794595498"/>
    <n v="270.45640744797402"/>
    <n v="350.34484285081902"/>
    <n v="310.729180436219"/>
    <m/>
  </r>
  <r>
    <x v="0"/>
    <x v="2"/>
    <x v="38"/>
    <n v="262.07486375370502"/>
    <n v="217.163500678426"/>
    <n v="282.60860026327299"/>
    <n v="349.95271453590198"/>
    <m/>
  </r>
  <r>
    <x v="0"/>
    <x v="2"/>
    <x v="38"/>
    <n v="299.832207320762"/>
    <n v="279.51116333725003"/>
    <n v="319.90781945327399"/>
    <n v="309.09618441971401"/>
    <m/>
  </r>
  <r>
    <x v="0"/>
    <x v="4"/>
    <x v="101"/>
    <n v="225.127380952381"/>
    <n v="205.937721718565"/>
    <n v="246.68940052128599"/>
    <m/>
    <m/>
  </r>
  <r>
    <x v="0"/>
    <x v="4"/>
    <x v="102"/>
    <n v="331.62737642585603"/>
    <n v="304.026720647773"/>
    <n v="356.06236559139802"/>
    <m/>
    <m/>
  </r>
  <r>
    <x v="0"/>
    <x v="4"/>
    <x v="103"/>
    <m/>
    <m/>
    <m/>
    <m/>
    <m/>
  </r>
  <r>
    <x v="0"/>
    <x v="5"/>
    <x v="104"/>
    <m/>
    <m/>
    <m/>
    <m/>
    <m/>
  </r>
  <r>
    <x v="0"/>
    <x v="5"/>
    <x v="105"/>
    <n v="297.38007213705998"/>
    <n v="298.37419354838698"/>
    <m/>
    <m/>
    <m/>
  </r>
  <r>
    <x v="0"/>
    <x v="5"/>
    <x v="106"/>
    <n v="360.08961168270798"/>
    <n v="341.19924812030098"/>
    <m/>
    <m/>
    <m/>
  </r>
  <r>
    <x v="0"/>
    <x v="5"/>
    <x v="107"/>
    <m/>
    <m/>
    <m/>
    <m/>
    <m/>
  </r>
  <r>
    <x v="0"/>
    <x v="5"/>
    <x v="108"/>
    <n v="349.92039004511702"/>
    <n v="356.17912159947599"/>
    <n v="240.083760683761"/>
    <m/>
    <m/>
  </r>
  <r>
    <x v="0"/>
    <x v="5"/>
    <x v="109"/>
    <n v="422.718384242078"/>
    <n v="424.73884846567501"/>
    <n v="409.35400907715598"/>
    <m/>
    <m/>
  </r>
  <r>
    <x v="0"/>
    <x v="5"/>
    <x v="110"/>
    <n v="362.60283870967697"/>
    <n v="372.17128260285"/>
    <m/>
    <m/>
    <m/>
  </r>
  <r>
    <x v="0"/>
    <x v="5"/>
    <x v="111"/>
    <m/>
    <m/>
    <m/>
    <m/>
    <m/>
  </r>
  <r>
    <x v="0"/>
    <x v="5"/>
    <x v="112"/>
    <n v="432.24290850978798"/>
    <n v="426.74246140528101"/>
    <n v="502.77462121212102"/>
    <m/>
    <m/>
  </r>
  <r>
    <x v="0"/>
    <x v="5"/>
    <x v="113"/>
    <n v="388.137261947539"/>
    <n v="399.023591718825"/>
    <n v="306.998054474708"/>
    <m/>
    <m/>
  </r>
  <r>
    <x v="0"/>
    <x v="5"/>
    <x v="114"/>
    <m/>
    <m/>
    <m/>
    <m/>
    <m/>
  </r>
  <r>
    <x v="0"/>
    <x v="5"/>
    <x v="115"/>
    <n v="225.63450292397701"/>
    <n v="226.628487518355"/>
    <m/>
    <m/>
    <m/>
  </r>
  <r>
    <x v="0"/>
    <x v="5"/>
    <x v="106"/>
    <m/>
    <m/>
    <m/>
    <m/>
    <m/>
  </r>
  <r>
    <x v="0"/>
    <x v="5"/>
    <x v="116"/>
    <m/>
    <m/>
    <m/>
    <m/>
    <m/>
  </r>
  <r>
    <x v="0"/>
    <x v="5"/>
    <x v="117"/>
    <m/>
    <m/>
    <m/>
    <m/>
    <m/>
  </r>
  <r>
    <x v="0"/>
    <x v="6"/>
    <x v="118"/>
    <n v="333.91788669637202"/>
    <n v="283.74655598728401"/>
    <n v="352.239393000929"/>
    <n v="380.72908366533898"/>
    <m/>
  </r>
  <r>
    <x v="0"/>
    <x v="6"/>
    <x v="119"/>
    <n v="348.26433389544701"/>
    <n v="315.33419380460703"/>
    <n v="399.78124026176403"/>
    <n v="346.07191316146498"/>
    <m/>
  </r>
  <r>
    <x v="0"/>
    <x v="6"/>
    <x v="120"/>
    <n v="459.64233250961001"/>
    <n v="401.03145461548303"/>
    <n v="415.17871986699902"/>
    <n v="478.66927336035201"/>
    <n v="621.50351617440197"/>
  </r>
  <r>
    <x v="0"/>
    <x v="6"/>
    <x v="121"/>
    <n v="397.75724533715902"/>
    <n v="381.45845596558797"/>
    <n v="373.33933161953701"/>
    <n v="408.79748722316901"/>
    <n v="534.62444771723096"/>
  </r>
  <r>
    <x v="0"/>
    <x v="6"/>
    <x v="122"/>
    <n v="382.62293333333298"/>
    <n v="332.66398779844002"/>
    <n v="375.19733122243599"/>
    <n v="418.31167634319399"/>
    <n v="505.93696027633899"/>
  </r>
  <r>
    <x v="0"/>
    <x v="4"/>
    <x v="89"/>
    <n v="326.65837320574201"/>
    <m/>
    <m/>
    <m/>
    <m/>
  </r>
  <r>
    <x v="0"/>
    <x v="6"/>
    <x v="119"/>
    <n v="336.40881085838703"/>
    <n v="281.71838006230502"/>
    <n v="373.16522423288802"/>
    <n v="362.50558156283802"/>
    <m/>
  </r>
  <r>
    <x v="0"/>
    <x v="6"/>
    <x v="119"/>
    <n v="356.18282726355397"/>
    <n v="310.384104443426"/>
    <n v="380.127223900638"/>
    <n v="391.72952218429998"/>
    <m/>
  </r>
  <r>
    <x v="0"/>
    <x v="6"/>
    <x v="120"/>
    <n v="396.82396631919602"/>
    <n v="374.25326977142203"/>
    <n v="403.13858225827897"/>
    <n v="410.66748393082003"/>
    <m/>
  </r>
  <r>
    <x v="0"/>
    <x v="6"/>
    <x v="121"/>
    <n v="323.75063330244097"/>
    <n v="306.87816954238599"/>
    <n v="342.26404629852902"/>
    <n v="329.69998110712299"/>
    <m/>
  </r>
  <r>
    <x v="0"/>
    <x v="6"/>
    <x v="121"/>
    <n v="407.400090752925"/>
    <n v="381.90080477439199"/>
    <n v="425.98046599199802"/>
    <n v="417.796611341632"/>
    <n v="455.98525345622102"/>
  </r>
  <r>
    <x v="0"/>
    <x v="6"/>
    <x v="123"/>
    <n v="416.73822209758799"/>
    <n v="321.24597445863401"/>
    <n v="283.66279069767398"/>
    <n v="473.49838466508697"/>
    <m/>
  </r>
  <r>
    <x v="0"/>
    <x v="6"/>
    <x v="123"/>
    <n v="200.57241379310301"/>
    <n v="161.071297989031"/>
    <m/>
    <m/>
    <m/>
  </r>
  <r>
    <x v="0"/>
    <x v="6"/>
    <x v="122"/>
    <n v="293.19190283400798"/>
    <n v="259.50998751560502"/>
    <n v="345.625"/>
    <n v="292.74693599636902"/>
    <m/>
  </r>
  <r>
    <x v="0"/>
    <x v="7"/>
    <x v="124"/>
    <m/>
    <m/>
    <m/>
    <m/>
    <m/>
  </r>
  <r>
    <x v="0"/>
    <x v="7"/>
    <x v="125"/>
    <n v="191.04558331187201"/>
    <n v="179.51092896174899"/>
    <n v="250.81578947368399"/>
    <m/>
    <m/>
  </r>
  <r>
    <x v="0"/>
    <x v="7"/>
    <x v="126"/>
    <n v="183.159862778731"/>
    <n v="188.889834113143"/>
    <m/>
    <m/>
    <m/>
  </r>
  <r>
    <x v="0"/>
    <x v="7"/>
    <x v="127"/>
    <m/>
    <m/>
    <m/>
    <m/>
    <m/>
  </r>
  <r>
    <x v="0"/>
    <x v="7"/>
    <x v="128"/>
    <m/>
    <m/>
    <m/>
    <m/>
    <m/>
  </r>
  <r>
    <x v="0"/>
    <x v="7"/>
    <x v="129"/>
    <n v="163.38782816229099"/>
    <n v="135.57078313253001"/>
    <m/>
    <m/>
    <m/>
  </r>
  <r>
    <x v="0"/>
    <x v="7"/>
    <x v="130"/>
    <n v="210.25360824742299"/>
    <n v="181.74043715847"/>
    <m/>
    <m/>
    <m/>
  </r>
  <r>
    <x v="0"/>
    <x v="7"/>
    <x v="131"/>
    <n v="187.06195652173901"/>
    <n v="187.22783083219599"/>
    <m/>
    <m/>
    <m/>
  </r>
  <r>
    <x v="0"/>
    <x v="7"/>
    <x v="132"/>
    <m/>
    <m/>
    <m/>
    <m/>
    <m/>
  </r>
  <r>
    <x v="0"/>
    <x v="7"/>
    <x v="133"/>
    <n v="273.60861182519301"/>
    <n v="229.361285266458"/>
    <m/>
    <m/>
    <m/>
  </r>
  <r>
    <x v="0"/>
    <x v="7"/>
    <x v="134"/>
    <m/>
    <m/>
    <m/>
    <m/>
    <m/>
  </r>
  <r>
    <x v="0"/>
    <x v="7"/>
    <x v="135"/>
    <n v="252.113842173351"/>
    <m/>
    <m/>
    <m/>
    <m/>
  </r>
  <r>
    <x v="0"/>
    <x v="7"/>
    <x v="136"/>
    <m/>
    <m/>
    <m/>
    <m/>
    <m/>
  </r>
  <r>
    <x v="0"/>
    <x v="7"/>
    <x v="137"/>
    <m/>
    <m/>
    <m/>
    <m/>
    <m/>
  </r>
  <r>
    <x v="0"/>
    <x v="8"/>
    <x v="138"/>
    <n v="379.33466706184498"/>
    <n v="393.92342395470899"/>
    <n v="305.328256642903"/>
    <m/>
    <m/>
  </r>
  <r>
    <x v="0"/>
    <x v="8"/>
    <x v="139"/>
    <m/>
    <m/>
    <m/>
    <m/>
    <m/>
  </r>
  <r>
    <x v="0"/>
    <x v="8"/>
    <x v="140"/>
    <m/>
    <m/>
    <m/>
    <m/>
    <m/>
  </r>
  <r>
    <x v="0"/>
    <x v="8"/>
    <x v="141"/>
    <n v="378.82867427864301"/>
    <n v="382.339784438675"/>
    <n v="370.68076694999002"/>
    <m/>
    <m/>
  </r>
  <r>
    <x v="0"/>
    <x v="8"/>
    <x v="142"/>
    <n v="307.103011093502"/>
    <n v="328.117505995204"/>
    <m/>
    <m/>
    <m/>
  </r>
  <r>
    <x v="0"/>
    <x v="8"/>
    <x v="143"/>
    <n v="390.44635441815501"/>
    <n v="414.397762673464"/>
    <n v="344.22468058585201"/>
    <m/>
    <m/>
  </r>
  <r>
    <x v="0"/>
    <x v="8"/>
    <x v="141"/>
    <n v="311.61720539577499"/>
    <n v="310.45335820895502"/>
    <n v="314.11449159327498"/>
    <m/>
    <m/>
  </r>
  <r>
    <x v="0"/>
    <x v="8"/>
    <x v="144"/>
    <n v="301.03842940685001"/>
    <n v="317.524201853759"/>
    <m/>
    <m/>
    <m/>
  </r>
  <r>
    <x v="0"/>
    <x v="8"/>
    <x v="144"/>
    <m/>
    <m/>
    <m/>
    <m/>
    <m/>
  </r>
  <r>
    <x v="0"/>
    <x v="8"/>
    <x v="145"/>
    <m/>
    <m/>
    <m/>
    <m/>
    <m/>
  </r>
  <r>
    <x v="0"/>
    <x v="8"/>
    <x v="146"/>
    <m/>
    <m/>
    <m/>
    <m/>
    <m/>
  </r>
  <r>
    <x v="0"/>
    <x v="8"/>
    <x v="147"/>
    <n v="312.066439522998"/>
    <n v="312.066439522998"/>
    <m/>
    <m/>
    <m/>
  </r>
  <r>
    <x v="0"/>
    <x v="8"/>
    <x v="142"/>
    <n v="459.21246458923503"/>
    <n v="469.95168148434499"/>
    <m/>
    <m/>
    <m/>
  </r>
  <r>
    <x v="0"/>
    <x v="8"/>
    <x v="142"/>
    <n v="387.48444805854803"/>
    <n v="392.522203602849"/>
    <m/>
    <m/>
    <m/>
  </r>
  <r>
    <x v="0"/>
    <x v="8"/>
    <x v="148"/>
    <m/>
    <m/>
    <m/>
    <m/>
    <m/>
  </r>
  <r>
    <x v="0"/>
    <x v="8"/>
    <x v="149"/>
    <n v="269.87061994609201"/>
    <n v="288.83521809369898"/>
    <m/>
    <m/>
    <m/>
  </r>
  <r>
    <x v="0"/>
    <x v="8"/>
    <x v="150"/>
    <n v="343.59872218797301"/>
    <n v="358.791358068026"/>
    <n v="279.81985240920301"/>
    <m/>
    <m/>
  </r>
  <r>
    <x v="0"/>
    <x v="8"/>
    <x v="151"/>
    <n v="354.20534124629103"/>
    <n v="357.733853522868"/>
    <m/>
    <m/>
    <m/>
  </r>
  <r>
    <x v="0"/>
    <x v="8"/>
    <x v="138"/>
    <n v="249.213333333333"/>
    <n v="283.85684210526301"/>
    <n v="184.99609756097601"/>
    <m/>
    <m/>
  </r>
  <r>
    <x v="0"/>
    <x v="8"/>
    <x v="152"/>
    <n v="372.59719268396401"/>
    <n v="386.42424727738597"/>
    <n v="235.005899705015"/>
    <m/>
    <m/>
  </r>
  <r>
    <x v="0"/>
    <x v="8"/>
    <x v="153"/>
    <n v="333.104540833616"/>
    <n v="341.12156267779301"/>
    <n v="265.89666136724998"/>
    <m/>
    <m/>
  </r>
  <r>
    <x v="0"/>
    <x v="7"/>
    <x v="154"/>
    <n v="395.75245579567797"/>
    <n v="314.37515842839002"/>
    <m/>
    <m/>
    <m/>
  </r>
  <r>
    <x v="0"/>
    <x v="7"/>
    <x v="155"/>
    <m/>
    <m/>
    <m/>
    <m/>
    <m/>
  </r>
  <r>
    <x v="0"/>
    <x v="7"/>
    <x v="156"/>
    <n v="351.31649365628601"/>
    <n v="362.53571428571399"/>
    <n v="347.67519083969501"/>
    <m/>
    <m/>
  </r>
  <r>
    <x v="0"/>
    <x v="7"/>
    <x v="157"/>
    <m/>
    <m/>
    <m/>
    <m/>
    <m/>
  </r>
  <r>
    <x v="0"/>
    <x v="7"/>
    <x v="154"/>
    <n v="214.00733944954101"/>
    <n v="208.64578587699299"/>
    <m/>
    <m/>
    <m/>
  </r>
  <r>
    <x v="0"/>
    <x v="7"/>
    <x v="154"/>
    <n v="360.362627986348"/>
    <n v="257.63043478260897"/>
    <n v="485.66477272727298"/>
    <m/>
    <m/>
  </r>
  <r>
    <x v="0"/>
    <x v="7"/>
    <x v="155"/>
    <m/>
    <m/>
    <m/>
    <m/>
    <m/>
  </r>
  <r>
    <x v="0"/>
    <x v="7"/>
    <x v="155"/>
    <m/>
    <m/>
    <m/>
    <m/>
    <m/>
  </r>
  <r>
    <x v="0"/>
    <x v="7"/>
    <x v="158"/>
    <m/>
    <m/>
    <m/>
    <m/>
    <m/>
  </r>
  <r>
    <x v="0"/>
    <x v="7"/>
    <x v="159"/>
    <m/>
    <m/>
    <m/>
    <m/>
    <m/>
  </r>
  <r>
    <x v="0"/>
    <x v="8"/>
    <x v="160"/>
    <n v="325.644678858654"/>
    <n v="332.10784949969099"/>
    <n v="264.74890270665702"/>
    <n v="377.885214007782"/>
    <m/>
  </r>
  <r>
    <x v="0"/>
    <x v="8"/>
    <x v="161"/>
    <n v="259.90263157894702"/>
    <n v="265.437888198758"/>
    <m/>
    <m/>
    <m/>
  </r>
  <r>
    <x v="0"/>
    <x v="8"/>
    <x v="162"/>
    <n v="280.29311809685601"/>
    <n v="254.95438175270101"/>
    <m/>
    <m/>
    <m/>
  </r>
  <r>
    <x v="0"/>
    <x v="8"/>
    <x v="163"/>
    <n v="339.09363857282398"/>
    <n v="351.128947368421"/>
    <n v="295.80946783500701"/>
    <n v="352.628496042216"/>
    <m/>
  </r>
  <r>
    <x v="0"/>
    <x v="8"/>
    <x v="164"/>
    <n v="329.68151491365802"/>
    <n v="335.88345620121402"/>
    <m/>
    <n v="337.10344827586198"/>
    <m/>
  </r>
  <r>
    <x v="0"/>
    <x v="8"/>
    <x v="143"/>
    <n v="299.05155746509098"/>
    <m/>
    <n v="295.32995658466001"/>
    <m/>
    <m/>
  </r>
  <r>
    <x v="0"/>
    <x v="8"/>
    <x v="165"/>
    <n v="367.72647171693899"/>
    <n v="369.30614214633999"/>
    <n v="394.46594659465899"/>
    <n v="253.181524547804"/>
    <m/>
  </r>
  <r>
    <x v="0"/>
    <x v="8"/>
    <x v="166"/>
    <n v="340.355532403697"/>
    <n v="332.25515347151401"/>
    <n v="480.70407149950302"/>
    <m/>
    <m/>
  </r>
  <r>
    <x v="0"/>
    <x v="8"/>
    <x v="160"/>
    <m/>
    <m/>
    <m/>
    <m/>
    <m/>
  </r>
  <r>
    <x v="0"/>
    <x v="8"/>
    <x v="161"/>
    <n v="349.984047267356"/>
    <n v="375.94362588084601"/>
    <m/>
    <m/>
    <m/>
  </r>
  <r>
    <x v="0"/>
    <x v="8"/>
    <x v="167"/>
    <n v="316.58941176470603"/>
    <n v="326.52357401912298"/>
    <n v="279.877511341542"/>
    <m/>
    <m/>
  </r>
  <r>
    <x v="0"/>
    <x v="8"/>
    <x v="168"/>
    <n v="278.52020202020202"/>
    <n v="299.63051425786"/>
    <n v="249.84119345524499"/>
    <m/>
    <m/>
  </r>
  <r>
    <x v="0"/>
    <x v="8"/>
    <x v="169"/>
    <n v="265.44453507340899"/>
    <n v="264.01110083256202"/>
    <m/>
    <m/>
    <m/>
  </r>
  <r>
    <x v="0"/>
    <x v="8"/>
    <x v="170"/>
    <n v="313.62975355511202"/>
    <n v="322.00962596259598"/>
    <n v="219.57652474108201"/>
    <m/>
    <m/>
  </r>
  <r>
    <x v="0"/>
    <x v="8"/>
    <x v="161"/>
    <n v="395.39586919105"/>
    <n v="395.39586919105"/>
    <m/>
    <m/>
    <m/>
  </r>
  <r>
    <x v="0"/>
    <x v="8"/>
    <x v="171"/>
    <m/>
    <m/>
    <m/>
    <m/>
    <m/>
  </r>
  <r>
    <x v="0"/>
    <x v="8"/>
    <x v="172"/>
    <m/>
    <m/>
    <m/>
    <m/>
    <m/>
  </r>
  <r>
    <x v="0"/>
    <x v="8"/>
    <x v="172"/>
    <n v="229.65867913500901"/>
    <n v="230.296556122449"/>
    <m/>
    <m/>
    <m/>
  </r>
  <r>
    <x v="0"/>
    <x v="8"/>
    <x v="173"/>
    <m/>
    <m/>
    <m/>
    <m/>
    <m/>
  </r>
  <r>
    <x v="0"/>
    <x v="8"/>
    <x v="174"/>
    <m/>
    <m/>
    <m/>
    <m/>
    <m/>
  </r>
  <r>
    <x v="0"/>
    <x v="9"/>
    <x v="175"/>
    <m/>
    <m/>
    <m/>
    <m/>
    <m/>
  </r>
  <r>
    <x v="0"/>
    <x v="9"/>
    <x v="176"/>
    <m/>
    <m/>
    <m/>
    <m/>
    <m/>
  </r>
  <r>
    <x v="0"/>
    <x v="9"/>
    <x v="177"/>
    <m/>
    <m/>
    <m/>
    <m/>
    <m/>
  </r>
  <r>
    <x v="0"/>
    <x v="9"/>
    <x v="178"/>
    <m/>
    <m/>
    <m/>
    <m/>
    <m/>
  </r>
  <r>
    <x v="0"/>
    <x v="9"/>
    <x v="179"/>
    <n v="412.37184115523502"/>
    <n v="435.13863928113"/>
    <m/>
    <m/>
    <m/>
  </r>
  <r>
    <x v="0"/>
    <x v="9"/>
    <x v="180"/>
    <n v="333.80469289164898"/>
    <n v="349.29230769230799"/>
    <m/>
    <m/>
    <m/>
  </r>
  <r>
    <x v="0"/>
    <x v="9"/>
    <x v="175"/>
    <n v="250.852430555556"/>
    <m/>
    <m/>
    <m/>
    <m/>
  </r>
  <r>
    <x v="0"/>
    <x v="9"/>
    <x v="175"/>
    <m/>
    <m/>
    <m/>
    <m/>
    <m/>
  </r>
  <r>
    <x v="0"/>
    <x v="9"/>
    <x v="181"/>
    <m/>
    <m/>
    <m/>
    <m/>
    <m/>
  </r>
  <r>
    <x v="0"/>
    <x v="9"/>
    <x v="182"/>
    <n v="255.15492076730601"/>
    <n v="261.08794408852702"/>
    <n v="253.799069045772"/>
    <m/>
    <m/>
  </r>
  <r>
    <x v="0"/>
    <x v="9"/>
    <x v="182"/>
    <n v="207.410098522167"/>
    <n v="211.91153846153799"/>
    <m/>
    <m/>
    <m/>
  </r>
  <r>
    <x v="0"/>
    <x v="9"/>
    <x v="183"/>
    <m/>
    <m/>
    <m/>
    <m/>
    <m/>
  </r>
  <r>
    <x v="0"/>
    <x v="9"/>
    <x v="184"/>
    <m/>
    <m/>
    <m/>
    <m/>
    <m/>
  </r>
  <r>
    <x v="0"/>
    <x v="9"/>
    <x v="185"/>
    <m/>
    <m/>
    <m/>
    <m/>
    <m/>
  </r>
  <r>
    <x v="0"/>
    <x v="9"/>
    <x v="186"/>
    <n v="315.23928706863899"/>
    <n v="315.23928706863899"/>
    <m/>
    <m/>
    <m/>
  </r>
  <r>
    <x v="0"/>
    <x v="9"/>
    <x v="187"/>
    <n v="342.37119883040901"/>
    <n v="327.16815374056301"/>
    <n v="429.34944612286"/>
    <m/>
    <m/>
  </r>
  <r>
    <x v="0"/>
    <x v="8"/>
    <x v="188"/>
    <m/>
    <m/>
    <m/>
    <m/>
    <m/>
  </r>
  <r>
    <x v="0"/>
    <x v="8"/>
    <x v="139"/>
    <m/>
    <m/>
    <m/>
    <m/>
    <m/>
  </r>
  <r>
    <x v="0"/>
    <x v="10"/>
    <x v="189"/>
    <n v="256.17677869925802"/>
    <n v="224.77182368193601"/>
    <n v="306.80694275274101"/>
    <m/>
    <m/>
  </r>
  <r>
    <x v="0"/>
    <x v="11"/>
    <x v="190"/>
    <m/>
    <m/>
    <m/>
    <m/>
    <m/>
  </r>
  <r>
    <x v="0"/>
    <x v="11"/>
    <x v="191"/>
    <m/>
    <m/>
    <m/>
    <m/>
    <m/>
  </r>
  <r>
    <x v="0"/>
    <x v="11"/>
    <x v="192"/>
    <m/>
    <m/>
    <m/>
    <m/>
    <m/>
  </r>
  <r>
    <x v="0"/>
    <x v="11"/>
    <x v="193"/>
    <m/>
    <m/>
    <m/>
    <m/>
    <m/>
  </r>
  <r>
    <x v="0"/>
    <x v="12"/>
    <x v="194"/>
    <m/>
    <m/>
    <m/>
    <m/>
    <m/>
  </r>
  <r>
    <x v="0"/>
    <x v="12"/>
    <x v="195"/>
    <n v="239.622088655147"/>
    <n v="256.02286902286897"/>
    <m/>
    <m/>
    <m/>
  </r>
  <r>
    <x v="0"/>
    <x v="12"/>
    <x v="196"/>
    <m/>
    <m/>
    <m/>
    <m/>
    <m/>
  </r>
  <r>
    <x v="0"/>
    <x v="12"/>
    <x v="197"/>
    <m/>
    <m/>
    <m/>
    <m/>
    <m/>
  </r>
  <r>
    <x v="0"/>
    <x v="12"/>
    <x v="198"/>
    <m/>
    <m/>
    <m/>
    <m/>
    <m/>
  </r>
  <r>
    <x v="0"/>
    <x v="12"/>
    <x v="199"/>
    <m/>
    <m/>
    <m/>
    <m/>
    <m/>
  </r>
  <r>
    <x v="0"/>
    <x v="12"/>
    <x v="200"/>
    <m/>
    <m/>
    <m/>
    <m/>
    <m/>
  </r>
  <r>
    <x v="0"/>
    <x v="12"/>
    <x v="201"/>
    <m/>
    <m/>
    <m/>
    <m/>
    <m/>
  </r>
  <r>
    <x v="0"/>
    <x v="12"/>
    <x v="202"/>
    <m/>
    <m/>
    <m/>
    <m/>
    <m/>
  </r>
  <r>
    <x v="0"/>
    <x v="12"/>
    <x v="203"/>
    <m/>
    <m/>
    <m/>
    <m/>
    <m/>
  </r>
  <r>
    <x v="0"/>
    <x v="12"/>
    <x v="204"/>
    <m/>
    <m/>
    <m/>
    <m/>
    <m/>
  </r>
  <r>
    <x v="0"/>
    <x v="11"/>
    <x v="205"/>
    <m/>
    <m/>
    <m/>
    <m/>
    <m/>
  </r>
  <r>
    <x v="0"/>
    <x v="11"/>
    <x v="206"/>
    <n v="269.10939907550102"/>
    <m/>
    <m/>
    <m/>
    <m/>
  </r>
  <r>
    <x v="0"/>
    <x v="11"/>
    <x v="207"/>
    <m/>
    <m/>
    <m/>
    <m/>
    <m/>
  </r>
  <r>
    <x v="0"/>
    <x v="13"/>
    <x v="208"/>
    <m/>
    <m/>
    <m/>
    <m/>
    <m/>
  </r>
  <r>
    <x v="0"/>
    <x v="13"/>
    <x v="209"/>
    <m/>
    <m/>
    <m/>
    <m/>
    <m/>
  </r>
  <r>
    <x v="0"/>
    <x v="13"/>
    <x v="209"/>
    <m/>
    <m/>
    <m/>
    <m/>
    <m/>
  </r>
  <r>
    <x v="0"/>
    <x v="13"/>
    <x v="209"/>
    <m/>
    <m/>
    <m/>
    <m/>
    <m/>
  </r>
  <r>
    <x v="0"/>
    <x v="13"/>
    <x v="210"/>
    <m/>
    <m/>
    <m/>
    <m/>
    <m/>
  </r>
  <r>
    <x v="0"/>
    <x v="14"/>
    <x v="211"/>
    <m/>
    <m/>
    <m/>
    <m/>
    <m/>
  </r>
  <r>
    <x v="0"/>
    <x v="14"/>
    <x v="212"/>
    <m/>
    <m/>
    <m/>
    <m/>
    <m/>
  </r>
  <r>
    <x v="0"/>
    <x v="14"/>
    <x v="213"/>
    <m/>
    <m/>
    <m/>
    <m/>
    <m/>
  </r>
  <r>
    <x v="1"/>
    <x v="0"/>
    <x v="0"/>
    <n v="348.38769979536499"/>
    <n v="341.06961538461502"/>
    <n v="345.125934277005"/>
    <n v="431.805574439157"/>
    <m/>
  </r>
  <r>
    <x v="1"/>
    <x v="0"/>
    <x v="1"/>
    <n v="487.38576745834803"/>
    <n v="459.94506187818502"/>
    <n v="422.80245153933902"/>
    <n v="558.84356936416202"/>
    <n v="625.77491289198599"/>
  </r>
  <r>
    <x v="1"/>
    <x v="0"/>
    <x v="2"/>
    <n v="447.17416955772097"/>
    <n v="408.09172516416999"/>
    <n v="478.48132147395199"/>
    <n v="527.12885187388497"/>
    <n v="560.06236243580304"/>
  </r>
  <r>
    <x v="1"/>
    <x v="0"/>
    <x v="3"/>
    <n v="463.833232689211"/>
    <n v="451.952435860479"/>
    <n v="474.745945945946"/>
    <n v="570.67517173699696"/>
    <m/>
  </r>
  <r>
    <x v="1"/>
    <x v="0"/>
    <x v="4"/>
    <n v="508.63859290199798"/>
    <n v="476.34697224647999"/>
    <n v="493.69875776397498"/>
    <n v="592.26489945155402"/>
    <n v="626.35680000000002"/>
  </r>
  <r>
    <x v="1"/>
    <x v="0"/>
    <x v="5"/>
    <n v="370.520323850718"/>
    <n v="260.34487877288501"/>
    <n v="401.74942379717697"/>
    <m/>
    <m/>
  </r>
  <r>
    <x v="1"/>
    <x v="0"/>
    <x v="6"/>
    <n v="398.00134916864602"/>
    <n v="362.41065234418699"/>
    <n v="402.74232683533802"/>
    <n v="485.38716392020802"/>
    <m/>
  </r>
  <r>
    <x v="1"/>
    <x v="0"/>
    <x v="7"/>
    <n v="357.91560497827498"/>
    <n v="326.39027730229401"/>
    <n v="368.82575929283797"/>
    <n v="499.392803598201"/>
    <m/>
  </r>
  <r>
    <x v="1"/>
    <x v="0"/>
    <x v="8"/>
    <n v="399.50055308622098"/>
    <n v="434.667349252203"/>
    <n v="340.64278723820701"/>
    <n v="527.76931161324205"/>
    <m/>
  </r>
  <r>
    <x v="1"/>
    <x v="0"/>
    <x v="9"/>
    <n v="392.71619311975502"/>
    <n v="383.31403299327098"/>
    <n v="401.67267845519598"/>
    <n v="410.81762295082001"/>
    <m/>
  </r>
  <r>
    <x v="1"/>
    <x v="0"/>
    <x v="10"/>
    <n v="389.390187626775"/>
    <n v="389.98977474807401"/>
    <n v="389.62308715901497"/>
    <n v="375.305172413793"/>
    <m/>
  </r>
  <r>
    <x v="1"/>
    <x v="0"/>
    <x v="11"/>
    <n v="369.71523255813997"/>
    <n v="356.67881977072"/>
    <n v="394.36367498672303"/>
    <m/>
    <m/>
  </r>
  <r>
    <x v="1"/>
    <x v="0"/>
    <x v="214"/>
    <m/>
    <m/>
    <m/>
    <m/>
    <m/>
  </r>
  <r>
    <x v="1"/>
    <x v="0"/>
    <x v="12"/>
    <n v="360.04773022049301"/>
    <n v="349.51633790091898"/>
    <n v="425.47240411599603"/>
    <m/>
    <m/>
  </r>
  <r>
    <x v="1"/>
    <x v="0"/>
    <x v="13"/>
    <n v="368.85553410553399"/>
    <n v="373.28268551236698"/>
    <m/>
    <m/>
    <m/>
  </r>
  <r>
    <x v="1"/>
    <x v="0"/>
    <x v="14"/>
    <n v="333.75615212527998"/>
    <n v="333.11299615877101"/>
    <m/>
    <m/>
    <m/>
  </r>
  <r>
    <x v="1"/>
    <x v="0"/>
    <x v="15"/>
    <m/>
    <m/>
    <m/>
    <m/>
    <m/>
  </r>
  <r>
    <x v="1"/>
    <x v="0"/>
    <x v="16"/>
    <m/>
    <m/>
    <m/>
    <m/>
    <m/>
  </r>
  <r>
    <x v="1"/>
    <x v="0"/>
    <x v="17"/>
    <n v="337.61397984886702"/>
    <n v="337.61397984886702"/>
    <m/>
    <m/>
    <m/>
  </r>
  <r>
    <x v="1"/>
    <x v="0"/>
    <x v="215"/>
    <m/>
    <m/>
    <m/>
    <m/>
    <m/>
  </r>
  <r>
    <x v="1"/>
    <x v="1"/>
    <x v="18"/>
    <n v="285.93306693306698"/>
    <n v="266.73891625615801"/>
    <n v="317.78582434514601"/>
    <m/>
    <m/>
  </r>
  <r>
    <x v="1"/>
    <x v="1"/>
    <x v="19"/>
    <n v="323.32258232596899"/>
    <n v="292.84464151259101"/>
    <n v="334.908116385911"/>
    <n v="401.44298440979998"/>
    <m/>
  </r>
  <r>
    <x v="1"/>
    <x v="1"/>
    <x v="20"/>
    <n v="289.51112895823798"/>
    <n v="224.02956705385401"/>
    <n v="348.71750126454202"/>
    <n v="303.82546201231997"/>
    <m/>
  </r>
  <r>
    <x v="1"/>
    <x v="1"/>
    <x v="21"/>
    <n v="323.49518716577501"/>
    <n v="292.807121661721"/>
    <n v="378.51636747624099"/>
    <m/>
    <m/>
  </r>
  <r>
    <x v="1"/>
    <x v="1"/>
    <x v="22"/>
    <n v="331.08482995796697"/>
    <n v="308.34832756632102"/>
    <m/>
    <n v="409.46296296296299"/>
    <m/>
  </r>
  <r>
    <x v="1"/>
    <x v="1"/>
    <x v="23"/>
    <m/>
    <m/>
    <m/>
    <m/>
    <m/>
  </r>
  <r>
    <x v="1"/>
    <x v="1"/>
    <x v="24"/>
    <n v="255.87606001304599"/>
    <n v="191.230769230769"/>
    <n v="314.33788819875798"/>
    <m/>
    <m/>
  </r>
  <r>
    <x v="1"/>
    <x v="1"/>
    <x v="25"/>
    <n v="355.81357015077901"/>
    <n v="333.72933298995599"/>
    <n v="359.85066371681398"/>
    <n v="417.14820846905502"/>
    <m/>
  </r>
  <r>
    <x v="1"/>
    <x v="1"/>
    <x v="26"/>
    <n v="355.24367564610998"/>
    <n v="319.47277326587698"/>
    <n v="392.74990695943399"/>
    <n v="393.31229235880397"/>
    <m/>
  </r>
  <r>
    <x v="1"/>
    <x v="1"/>
    <x v="26"/>
    <n v="349.26762202216901"/>
    <n v="310.46498797566801"/>
    <n v="376.13847583643098"/>
    <n v="394.60497237569098"/>
    <m/>
  </r>
  <r>
    <x v="1"/>
    <x v="1"/>
    <x v="27"/>
    <m/>
    <m/>
    <m/>
    <m/>
    <m/>
  </r>
  <r>
    <x v="1"/>
    <x v="1"/>
    <x v="28"/>
    <n v="313.42168674698797"/>
    <m/>
    <m/>
    <m/>
    <m/>
  </r>
  <r>
    <x v="1"/>
    <x v="1"/>
    <x v="29"/>
    <n v="304.20185614849203"/>
    <n v="285.91142857142898"/>
    <m/>
    <m/>
    <m/>
  </r>
  <r>
    <x v="1"/>
    <x v="1"/>
    <x v="30"/>
    <n v="214.635822510823"/>
    <n v="215.071314102564"/>
    <m/>
    <m/>
    <m/>
  </r>
  <r>
    <x v="1"/>
    <x v="1"/>
    <x v="216"/>
    <m/>
    <m/>
    <m/>
    <m/>
    <m/>
  </r>
  <r>
    <x v="1"/>
    <x v="2"/>
    <x v="32"/>
    <n v="430.69712222343799"/>
    <n v="361.84241136338198"/>
    <n v="387.438280712108"/>
    <n v="493.85010887974801"/>
    <n v="443.13973799126597"/>
  </r>
  <r>
    <x v="1"/>
    <x v="2"/>
    <x v="33"/>
    <n v="486.59363213157098"/>
    <n v="447.84870103647899"/>
    <n v="481.987442811253"/>
    <n v="552.89091241877895"/>
    <m/>
  </r>
  <r>
    <x v="1"/>
    <x v="2"/>
    <x v="34"/>
    <n v="481.64501994439701"/>
    <n v="386.26686930091199"/>
    <n v="477.56459278461898"/>
    <n v="521.54401553489504"/>
    <m/>
  </r>
  <r>
    <x v="1"/>
    <x v="2"/>
    <x v="35"/>
    <n v="447.52735794911001"/>
    <n v="361.53210202286698"/>
    <n v="476.35469900389802"/>
    <n v="495.42923531896901"/>
    <m/>
  </r>
  <r>
    <x v="1"/>
    <x v="2"/>
    <x v="36"/>
    <n v="314.13337742504399"/>
    <n v="292.85900473933702"/>
    <n v="285.86790071518698"/>
    <n v="378.88060836501899"/>
    <m/>
  </r>
  <r>
    <x v="1"/>
    <x v="2"/>
    <x v="33"/>
    <m/>
    <m/>
    <m/>
    <m/>
    <m/>
  </r>
  <r>
    <x v="1"/>
    <x v="2"/>
    <x v="37"/>
    <n v="358.22141499944098"/>
    <n v="354.49738717339699"/>
    <n v="367.05714285714299"/>
    <n v="414.99542595768997"/>
    <n v="148.32803180914499"/>
  </r>
  <r>
    <x v="1"/>
    <x v="2"/>
    <x v="38"/>
    <n v="392.05313267813301"/>
    <n v="337.80755711774998"/>
    <n v="436.50875796178298"/>
    <n v="398.89211136890998"/>
    <m/>
  </r>
  <r>
    <x v="1"/>
    <x v="2"/>
    <x v="39"/>
    <n v="372.45850386010602"/>
    <n v="337.93607495232601"/>
    <n v="388.547900999798"/>
    <n v="427.97885196374602"/>
    <n v="260.016949152542"/>
  </r>
  <r>
    <x v="1"/>
    <x v="2"/>
    <x v="40"/>
    <n v="413.96460266236397"/>
    <n v="389.64303221288498"/>
    <n v="413.81418737892102"/>
    <n v="456.783737905279"/>
    <n v="504.63140495867799"/>
  </r>
  <r>
    <x v="1"/>
    <x v="2"/>
    <x v="40"/>
    <n v="417.43360477741601"/>
    <n v="371.579691142191"/>
    <n v="427.37501826150498"/>
    <n v="469.75203775203801"/>
    <m/>
  </r>
  <r>
    <x v="1"/>
    <x v="2"/>
    <x v="41"/>
    <n v="309.85104052573899"/>
    <n v="291.36431226765802"/>
    <n v="298.20149253731302"/>
    <m/>
    <m/>
  </r>
  <r>
    <x v="1"/>
    <x v="2"/>
    <x v="42"/>
    <n v="379.436654868863"/>
    <n v="361.055247744182"/>
    <n v="360.41577851280198"/>
    <n v="415.81725752508402"/>
    <m/>
  </r>
  <r>
    <x v="1"/>
    <x v="2"/>
    <x v="43"/>
    <n v="346.60563380281701"/>
    <n v="332.25442477876101"/>
    <n v="371.66620879120899"/>
    <m/>
    <m/>
  </r>
  <r>
    <x v="1"/>
    <x v="2"/>
    <x v="40"/>
    <n v="401.621326427204"/>
    <n v="375.71608527131798"/>
    <n v="407.84719596723397"/>
    <n v="431.59425287356299"/>
    <n v="390.728211009174"/>
  </r>
  <r>
    <x v="1"/>
    <x v="2"/>
    <x v="44"/>
    <n v="360.16555787873"/>
    <n v="321.60081466395098"/>
    <n v="385.54497475906402"/>
    <n v="390.08099688473499"/>
    <m/>
  </r>
  <r>
    <x v="1"/>
    <x v="2"/>
    <x v="45"/>
    <n v="399.30583580613302"/>
    <n v="381.591093117409"/>
    <n v="414.83197442046401"/>
    <n v="412.59023265562797"/>
    <m/>
  </r>
  <r>
    <x v="1"/>
    <x v="2"/>
    <x v="46"/>
    <n v="416.66342898597497"/>
    <n v="387.33116818227199"/>
    <n v="419.86670742892102"/>
    <n v="456.02125843742698"/>
    <n v="550.34786775275495"/>
  </r>
  <r>
    <x v="1"/>
    <x v="2"/>
    <x v="47"/>
    <n v="423.05577552370102"/>
    <n v="395.78570198105098"/>
    <n v="431.05078147696202"/>
    <n v="463.50057372346498"/>
    <n v="583.25323275862104"/>
  </r>
  <r>
    <x v="1"/>
    <x v="2"/>
    <x v="48"/>
    <n v="392.59801773604602"/>
    <n v="353.83841745239403"/>
    <n v="431.37602711585902"/>
    <n v="483.040775131207"/>
    <m/>
  </r>
  <r>
    <x v="1"/>
    <x v="2"/>
    <x v="49"/>
    <n v="384.75542841937198"/>
    <n v="354.057670247158"/>
    <n v="420.02996941895998"/>
    <n v="399.527478753541"/>
    <m/>
  </r>
  <r>
    <x v="1"/>
    <x v="2"/>
    <x v="50"/>
    <n v="350.173027989822"/>
    <n v="352.06370070778598"/>
    <m/>
    <m/>
    <m/>
  </r>
  <r>
    <x v="1"/>
    <x v="3"/>
    <x v="51"/>
    <n v="375.25581873932498"/>
    <n v="263.08111927642699"/>
    <n v="355.64793788000901"/>
    <n v="430.23380458124598"/>
    <n v="491.35981781376501"/>
  </r>
  <r>
    <x v="1"/>
    <x v="3"/>
    <x v="53"/>
    <n v="311.77162534435303"/>
    <n v="309.29102167182702"/>
    <n v="351.29885057471301"/>
    <n v="282.94312796208499"/>
    <m/>
  </r>
  <r>
    <x v="1"/>
    <x v="3"/>
    <x v="54"/>
    <n v="407.71059784931498"/>
    <n v="320.26826408734502"/>
    <n v="407.86147135795301"/>
    <n v="443.57781284883902"/>
    <n v="562.57715311004802"/>
  </r>
  <r>
    <x v="1"/>
    <x v="3"/>
    <x v="52"/>
    <n v="408.13346762290098"/>
    <n v="325.54067300221101"/>
    <n v="415.56437115631502"/>
    <n v="443.40313616514499"/>
    <n v="849.40161104718095"/>
  </r>
  <r>
    <x v="1"/>
    <x v="3"/>
    <x v="55"/>
    <n v="349.04939516129002"/>
    <m/>
    <m/>
    <m/>
    <m/>
  </r>
  <r>
    <x v="1"/>
    <x v="3"/>
    <x v="56"/>
    <n v="304.253972405676"/>
    <n v="249.77785419532299"/>
    <n v="297.62387267904501"/>
    <n v="356.71395968048699"/>
    <m/>
  </r>
  <r>
    <x v="1"/>
    <x v="3"/>
    <x v="57"/>
    <n v="384.72338076158599"/>
    <n v="314.25525158768897"/>
    <n v="331.40014029461901"/>
    <n v="459.40527269980402"/>
    <m/>
  </r>
  <r>
    <x v="1"/>
    <x v="2"/>
    <x v="39"/>
    <n v="291.85369188696399"/>
    <n v="288.73675496688702"/>
    <n v="293.03773584905701"/>
    <m/>
    <m/>
  </r>
  <r>
    <x v="1"/>
    <x v="3"/>
    <x v="58"/>
    <n v="407.505704041721"/>
    <n v="354.58347613219098"/>
    <n v="394.82022068717998"/>
    <n v="453.90725675235899"/>
    <m/>
  </r>
  <r>
    <x v="1"/>
    <x v="3"/>
    <x v="58"/>
    <n v="397.53671086483303"/>
    <n v="352.00259857643198"/>
    <n v="401.54780811487001"/>
    <n v="427.89515865227298"/>
    <m/>
  </r>
  <r>
    <x v="1"/>
    <x v="3"/>
    <x v="58"/>
    <n v="398.154256922613"/>
    <n v="350.59868421052602"/>
    <n v="395.60133843212202"/>
    <n v="438.04000402050502"/>
    <m/>
  </r>
  <r>
    <x v="1"/>
    <x v="3"/>
    <x v="58"/>
    <n v="431.11222572636399"/>
    <n v="342.050344423274"/>
    <n v="414.28663167014901"/>
    <n v="495.320880508107"/>
    <n v="348.63052208835302"/>
  </r>
  <r>
    <x v="1"/>
    <x v="3"/>
    <x v="59"/>
    <n v="470.20497783362998"/>
    <n v="369.23948598130801"/>
    <n v="446.33080470028301"/>
    <n v="550.00225801595695"/>
    <m/>
  </r>
  <r>
    <x v="1"/>
    <x v="3"/>
    <x v="60"/>
    <n v="445.95322045914202"/>
    <n v="366.64685577067399"/>
    <n v="403.44563308970601"/>
    <n v="498.55158324821201"/>
    <n v="349.03018867924499"/>
  </r>
  <r>
    <x v="1"/>
    <x v="3"/>
    <x v="61"/>
    <n v="465.10424481004202"/>
    <n v="349.08318930752398"/>
    <n v="449.71700462468903"/>
    <n v="553.44349949477896"/>
    <n v="524.22"/>
  </r>
  <r>
    <x v="1"/>
    <x v="3"/>
    <x v="53"/>
    <n v="417.710825220213"/>
    <n v="334.31533541573702"/>
    <n v="409.49945295404802"/>
    <n v="481.71566497706999"/>
    <m/>
  </r>
  <r>
    <x v="1"/>
    <x v="3"/>
    <x v="62"/>
    <n v="395.897732672595"/>
    <n v="334.47624434389098"/>
    <n v="397.15425774134798"/>
    <n v="434.89059394132101"/>
    <m/>
  </r>
  <r>
    <x v="1"/>
    <x v="3"/>
    <x v="58"/>
    <n v="367.986591617969"/>
    <n v="269.73071914339499"/>
    <n v="385.26635969184503"/>
    <n v="415.54599129894302"/>
    <m/>
  </r>
  <r>
    <x v="1"/>
    <x v="0"/>
    <x v="63"/>
    <n v="358.87463195413"/>
    <n v="338.429583512237"/>
    <n v="368.26907301066399"/>
    <n v="507.811900191939"/>
    <m/>
  </r>
  <r>
    <x v="1"/>
    <x v="0"/>
    <x v="64"/>
    <n v="350.53464483595798"/>
    <n v="326.337133550489"/>
    <n v="410.836268149521"/>
    <n v="416.07857142857102"/>
    <m/>
  </r>
  <r>
    <x v="1"/>
    <x v="0"/>
    <x v="65"/>
    <m/>
    <m/>
    <m/>
    <m/>
    <m/>
  </r>
  <r>
    <x v="1"/>
    <x v="0"/>
    <x v="66"/>
    <m/>
    <m/>
    <m/>
    <m/>
    <m/>
  </r>
  <r>
    <x v="1"/>
    <x v="0"/>
    <x v="67"/>
    <n v="318.85932203389802"/>
    <n v="320.307037457435"/>
    <m/>
    <m/>
    <m/>
  </r>
  <r>
    <x v="1"/>
    <x v="0"/>
    <x v="68"/>
    <m/>
    <m/>
    <m/>
    <m/>
    <m/>
  </r>
  <r>
    <x v="1"/>
    <x v="0"/>
    <x v="69"/>
    <n v="412.62666666666701"/>
    <n v="411.72135416666703"/>
    <m/>
    <m/>
    <m/>
  </r>
  <r>
    <x v="1"/>
    <x v="0"/>
    <x v="70"/>
    <n v="350.27420071047999"/>
    <n v="352.02398255814001"/>
    <m/>
    <m/>
    <m/>
  </r>
  <r>
    <x v="1"/>
    <x v="0"/>
    <x v="71"/>
    <n v="392.14366364581798"/>
    <n v="392.29396243985701"/>
    <m/>
    <m/>
    <m/>
  </r>
  <r>
    <x v="1"/>
    <x v="0"/>
    <x v="72"/>
    <n v="341.83248730964499"/>
    <n v="340.266046722613"/>
    <m/>
    <m/>
    <m/>
  </r>
  <r>
    <x v="1"/>
    <x v="0"/>
    <x v="73"/>
    <n v="319.57381258023099"/>
    <n v="312.66121673003801"/>
    <m/>
    <m/>
    <m/>
  </r>
  <r>
    <x v="1"/>
    <x v="0"/>
    <x v="74"/>
    <n v="329.11814345991598"/>
    <n v="319.235705209657"/>
    <m/>
    <m/>
    <m/>
  </r>
  <r>
    <x v="1"/>
    <x v="0"/>
    <x v="75"/>
    <n v="295.36067551266598"/>
    <n v="289.850604772802"/>
    <m/>
    <m/>
    <m/>
  </r>
  <r>
    <x v="1"/>
    <x v="0"/>
    <x v="76"/>
    <n v="411.50019033117599"/>
    <n v="392.428846887742"/>
    <n v="412.56226319777699"/>
    <n v="478.604260404949"/>
    <m/>
  </r>
  <r>
    <x v="1"/>
    <x v="0"/>
    <x v="77"/>
    <n v="388.22067493393001"/>
    <n v="383.15554416663599"/>
    <n v="452.06330365974299"/>
    <m/>
    <m/>
  </r>
  <r>
    <x v="1"/>
    <x v="2"/>
    <x v="78"/>
    <n v="355.47666896077101"/>
    <n v="346.20014662756603"/>
    <n v="357.353507565337"/>
    <n v="400.992606284658"/>
    <m/>
  </r>
  <r>
    <x v="1"/>
    <x v="2"/>
    <x v="79"/>
    <n v="400.696078431373"/>
    <n v="393.510859375"/>
    <n v="457.55207026348802"/>
    <n v="470.01058823529399"/>
    <m/>
  </r>
  <r>
    <x v="1"/>
    <x v="0"/>
    <x v="80"/>
    <n v="406.22763262074398"/>
    <n v="379.55795380219598"/>
    <n v="423.945275214763"/>
    <n v="475.02294106354401"/>
    <m/>
  </r>
  <r>
    <x v="1"/>
    <x v="0"/>
    <x v="81"/>
    <n v="348.94308480364299"/>
    <n v="318.60093896713602"/>
    <n v="372.878201777313"/>
    <n v="377.02789699570798"/>
    <m/>
  </r>
  <r>
    <x v="1"/>
    <x v="0"/>
    <x v="82"/>
    <n v="330.37858445218001"/>
    <n v="291.55474934036903"/>
    <n v="344.08262236192201"/>
    <m/>
    <m/>
  </r>
  <r>
    <x v="1"/>
    <x v="0"/>
    <x v="83"/>
    <n v="304.03661162957599"/>
    <n v="276.52108108108098"/>
    <m/>
    <m/>
    <m/>
  </r>
  <r>
    <x v="1"/>
    <x v="0"/>
    <x v="84"/>
    <m/>
    <m/>
    <m/>
    <m/>
    <m/>
  </r>
  <r>
    <x v="1"/>
    <x v="0"/>
    <x v="85"/>
    <m/>
    <m/>
    <m/>
    <m/>
    <m/>
  </r>
  <r>
    <x v="1"/>
    <x v="0"/>
    <x v="86"/>
    <n v="270.83223992502298"/>
    <n v="264.970085470085"/>
    <m/>
    <m/>
    <m/>
  </r>
  <r>
    <x v="1"/>
    <x v="0"/>
    <x v="87"/>
    <m/>
    <m/>
    <m/>
    <m/>
    <m/>
  </r>
  <r>
    <x v="1"/>
    <x v="0"/>
    <x v="88"/>
    <m/>
    <m/>
    <m/>
    <m/>
    <m/>
  </r>
  <r>
    <x v="1"/>
    <x v="4"/>
    <x v="89"/>
    <n v="412.58153802254202"/>
    <n v="397.93747660052401"/>
    <n v="477.759868421053"/>
    <n v="409.591527987897"/>
    <m/>
  </r>
  <r>
    <x v="1"/>
    <x v="4"/>
    <x v="90"/>
    <n v="353.83896593510201"/>
    <n v="304.90720759602902"/>
    <n v="387.00507089867602"/>
    <n v="366.13245198303798"/>
    <n v="261.0625"/>
  </r>
  <r>
    <x v="1"/>
    <x v="4"/>
    <x v="91"/>
    <n v="406.29006467840497"/>
    <n v="364.03220109253698"/>
    <n v="444.65175660992401"/>
    <n v="440.77796005706102"/>
    <n v="282.26272352132003"/>
  </r>
  <r>
    <x v="1"/>
    <x v="4"/>
    <x v="92"/>
    <n v="518.17627238872103"/>
    <n v="472.52080732417801"/>
    <n v="480.60782747603798"/>
    <n v="554.93412538453401"/>
    <m/>
  </r>
  <r>
    <x v="1"/>
    <x v="4"/>
    <x v="93"/>
    <n v="359.64675110132202"/>
    <n v="299.600684261975"/>
    <n v="414.34767641996598"/>
    <m/>
    <m/>
  </r>
  <r>
    <x v="1"/>
    <x v="4"/>
    <x v="94"/>
    <n v="307.71825396825398"/>
    <n v="282.87722980063"/>
    <m/>
    <m/>
    <m/>
  </r>
  <r>
    <x v="1"/>
    <x v="4"/>
    <x v="95"/>
    <m/>
    <m/>
    <m/>
    <m/>
    <m/>
  </r>
  <r>
    <x v="1"/>
    <x v="4"/>
    <x v="217"/>
    <m/>
    <m/>
    <m/>
    <m/>
    <m/>
  </r>
  <r>
    <x v="1"/>
    <x v="4"/>
    <x v="96"/>
    <n v="389.74685285094699"/>
    <n v="368.31702569426398"/>
    <n v="413.10930303960703"/>
    <n v="392.22557585385198"/>
    <m/>
  </r>
  <r>
    <x v="1"/>
    <x v="4"/>
    <x v="97"/>
    <n v="421.13446676970602"/>
    <n v="364.20203562340998"/>
    <n v="423.95946696279799"/>
    <m/>
    <m/>
  </r>
  <r>
    <x v="1"/>
    <x v="4"/>
    <x v="98"/>
    <n v="371.05315075207602"/>
    <n v="350.74832566771602"/>
    <n v="409.11094242671999"/>
    <n v="361.720548193865"/>
    <n v="413.76681614349798"/>
  </r>
  <r>
    <x v="1"/>
    <x v="4"/>
    <x v="99"/>
    <n v="418.62292600218001"/>
    <n v="347.03357703763902"/>
    <n v="448.265369381781"/>
    <n v="466.74358807869601"/>
    <n v="256.54251012145698"/>
  </r>
  <r>
    <x v="1"/>
    <x v="4"/>
    <x v="89"/>
    <n v="425.93426352128898"/>
    <n v="393.064948453608"/>
    <n v="479.44122965641998"/>
    <n v="444.86815706506201"/>
    <m/>
  </r>
  <r>
    <x v="1"/>
    <x v="4"/>
    <x v="100"/>
    <n v="357.73720657276999"/>
    <n v="334.50030248033897"/>
    <n v="345.29888183741298"/>
    <n v="400.26345765203001"/>
    <m/>
  </r>
  <r>
    <x v="1"/>
    <x v="2"/>
    <x v="38"/>
    <n v="373.97723070935098"/>
    <n v="326.28622913505302"/>
    <n v="418.55455177206397"/>
    <n v="431.86788904560399"/>
    <m/>
  </r>
  <r>
    <x v="1"/>
    <x v="2"/>
    <x v="38"/>
    <n v="426.291590591773"/>
    <n v="416.60682957393499"/>
    <n v="431.50758001123"/>
    <n v="430.86903353057198"/>
    <m/>
  </r>
  <r>
    <x v="1"/>
    <x v="4"/>
    <x v="101"/>
    <n v="320.16348717948699"/>
    <n v="273.35423365487702"/>
    <n v="349.20383779869701"/>
    <m/>
    <m/>
  </r>
  <r>
    <x v="1"/>
    <x v="4"/>
    <x v="102"/>
    <n v="378.82481751824798"/>
    <n v="340.10488958990499"/>
    <n v="415.60149812734102"/>
    <m/>
    <m/>
  </r>
  <r>
    <x v="1"/>
    <x v="4"/>
    <x v="103"/>
    <m/>
    <m/>
    <m/>
    <m/>
    <m/>
  </r>
  <r>
    <x v="1"/>
    <x v="5"/>
    <x v="104"/>
    <m/>
    <m/>
    <m/>
    <m/>
    <m/>
  </r>
  <r>
    <x v="1"/>
    <x v="5"/>
    <x v="105"/>
    <n v="338.99202780049097"/>
    <n v="333.61952046500397"/>
    <n v="363.69957686882901"/>
    <m/>
    <m/>
  </r>
  <r>
    <x v="1"/>
    <x v="5"/>
    <x v="106"/>
    <n v="404.18872549019602"/>
    <n v="410.89949238578703"/>
    <m/>
    <m/>
    <m/>
  </r>
  <r>
    <x v="1"/>
    <x v="5"/>
    <x v="107"/>
    <m/>
    <m/>
    <m/>
    <m/>
    <m/>
  </r>
  <r>
    <x v="1"/>
    <x v="5"/>
    <x v="108"/>
    <n v="375.84122976384998"/>
    <n v="368.47826833877298"/>
    <n v="450.990338164251"/>
    <m/>
    <m/>
  </r>
  <r>
    <x v="1"/>
    <x v="5"/>
    <x v="109"/>
    <n v="427.10753055233198"/>
    <n v="428.55499586497302"/>
    <n v="405.75649913344898"/>
    <m/>
    <m/>
  </r>
  <r>
    <x v="1"/>
    <x v="5"/>
    <x v="110"/>
    <n v="401.31706234746002"/>
    <n v="411.50812231246999"/>
    <m/>
    <m/>
    <m/>
  </r>
  <r>
    <x v="1"/>
    <x v="5"/>
    <x v="111"/>
    <m/>
    <m/>
    <m/>
    <m/>
    <m/>
  </r>
  <r>
    <x v="1"/>
    <x v="5"/>
    <x v="112"/>
    <n v="400.53041178692899"/>
    <n v="402.63728227629298"/>
    <m/>
    <m/>
    <m/>
  </r>
  <r>
    <x v="1"/>
    <x v="5"/>
    <x v="113"/>
    <n v="423.75033982782099"/>
    <n v="437.303938859494"/>
    <m/>
    <m/>
    <m/>
  </r>
  <r>
    <x v="1"/>
    <x v="5"/>
    <x v="114"/>
    <m/>
    <m/>
    <m/>
    <m/>
    <m/>
  </r>
  <r>
    <x v="1"/>
    <x v="5"/>
    <x v="115"/>
    <n v="309.69470404984401"/>
    <n v="307.18525896414297"/>
    <m/>
    <m/>
    <m/>
  </r>
  <r>
    <x v="1"/>
    <x v="5"/>
    <x v="106"/>
    <m/>
    <m/>
    <m/>
    <m/>
    <m/>
  </r>
  <r>
    <x v="1"/>
    <x v="5"/>
    <x v="218"/>
    <m/>
    <m/>
    <m/>
    <m/>
    <m/>
  </r>
  <r>
    <x v="1"/>
    <x v="5"/>
    <x v="117"/>
    <m/>
    <m/>
    <m/>
    <m/>
    <m/>
  </r>
  <r>
    <x v="1"/>
    <x v="6"/>
    <x v="118"/>
    <n v="374.15445677766598"/>
    <n v="338.70935130581302"/>
    <n v="360.52792632204398"/>
    <n v="407.59038170506102"/>
    <n v="393.20522388059698"/>
  </r>
  <r>
    <x v="1"/>
    <x v="6"/>
    <x v="119"/>
    <n v="365.10621541081298"/>
    <n v="300.29514124293797"/>
    <n v="408.52895186904499"/>
    <n v="383.15886993212303"/>
    <m/>
  </r>
  <r>
    <x v="1"/>
    <x v="6"/>
    <x v="120"/>
    <n v="478.400895670924"/>
    <n v="422.48684672044902"/>
    <n v="467.80012300123002"/>
    <n v="487.80564279201701"/>
    <n v="594.08557625948902"/>
  </r>
  <r>
    <x v="1"/>
    <x v="6"/>
    <x v="121"/>
    <n v="436.84169322160602"/>
    <n v="355.481545406267"/>
    <n v="416.34378881987601"/>
    <n v="473.20788213627998"/>
    <n v="606.38095238095195"/>
  </r>
  <r>
    <x v="1"/>
    <x v="6"/>
    <x v="122"/>
    <n v="407.87215709848698"/>
    <n v="356.63099893352302"/>
    <n v="430.04965380811097"/>
    <n v="424.99760130214997"/>
    <n v="448.42659395973197"/>
  </r>
  <r>
    <x v="1"/>
    <x v="4"/>
    <x v="89"/>
    <n v="402.34241245136201"/>
    <m/>
    <n v="368.41434262948201"/>
    <m/>
    <m/>
  </r>
  <r>
    <x v="1"/>
    <x v="6"/>
    <x v="119"/>
    <n v="407.90483091787399"/>
    <n v="382.84084736556201"/>
    <n v="417.62240083872098"/>
    <n v="418.332025198802"/>
    <m/>
  </r>
  <r>
    <x v="1"/>
    <x v="6"/>
    <x v="119"/>
    <n v="381.73564483580998"/>
    <n v="342.84455128205099"/>
    <n v="413.46301955990202"/>
    <n v="384.90595778787099"/>
    <m/>
  </r>
  <r>
    <x v="1"/>
    <x v="6"/>
    <x v="120"/>
    <n v="432.902607658021"/>
    <n v="369.12964882726402"/>
    <n v="451.750475737393"/>
    <n v="462.29376012965997"/>
    <n v="322.34905660377399"/>
  </r>
  <r>
    <x v="1"/>
    <x v="6"/>
    <x v="121"/>
    <n v="391.92951214987897"/>
    <n v="342.67365688036801"/>
    <n v="436.97931671283499"/>
    <n v="393.04835555555599"/>
    <m/>
  </r>
  <r>
    <x v="1"/>
    <x v="6"/>
    <x v="121"/>
    <n v="435.47037207165801"/>
    <n v="404.79333126871097"/>
    <n v="458.27345029239802"/>
    <n v="436.39094939826902"/>
    <n v="516.35674035544002"/>
  </r>
  <r>
    <x v="1"/>
    <x v="6"/>
    <x v="123"/>
    <n v="432.26899938612598"/>
    <n v="279.78243902438999"/>
    <m/>
    <n v="459.72249720581198"/>
    <m/>
  </r>
  <r>
    <x v="1"/>
    <x v="6"/>
    <x v="123"/>
    <n v="278.97281831187399"/>
    <m/>
    <m/>
    <m/>
    <m/>
  </r>
  <r>
    <x v="1"/>
    <x v="6"/>
    <x v="122"/>
    <n v="383.519318568995"/>
    <n v="348.284151957022"/>
    <n v="425.15533980582501"/>
    <n v="375.753566158387"/>
    <m/>
  </r>
  <r>
    <x v="1"/>
    <x v="7"/>
    <x v="124"/>
    <m/>
    <m/>
    <m/>
    <m/>
    <m/>
  </r>
  <r>
    <x v="1"/>
    <x v="7"/>
    <x v="125"/>
    <n v="243.02269543289401"/>
    <n v="252.096296296296"/>
    <n v="232.11699164345401"/>
    <m/>
    <m/>
  </r>
  <r>
    <x v="1"/>
    <x v="7"/>
    <x v="126"/>
    <n v="260.51638719512198"/>
    <n v="263.07854406130298"/>
    <m/>
    <m/>
    <m/>
  </r>
  <r>
    <x v="1"/>
    <x v="7"/>
    <x v="127"/>
    <m/>
    <m/>
    <m/>
    <m/>
    <m/>
  </r>
  <r>
    <x v="1"/>
    <x v="7"/>
    <x v="128"/>
    <m/>
    <m/>
    <m/>
    <m/>
    <m/>
  </r>
  <r>
    <x v="1"/>
    <x v="7"/>
    <x v="129"/>
    <n v="235.57359009628601"/>
    <m/>
    <m/>
    <m/>
    <m/>
  </r>
  <r>
    <x v="1"/>
    <x v="7"/>
    <x v="130"/>
    <n v="283.331786542923"/>
    <m/>
    <m/>
    <m/>
    <m/>
  </r>
  <r>
    <x v="1"/>
    <x v="7"/>
    <x v="131"/>
    <n v="240.358808290155"/>
    <n v="246.70826306914"/>
    <m/>
    <m/>
    <m/>
  </r>
  <r>
    <x v="1"/>
    <x v="7"/>
    <x v="132"/>
    <m/>
    <m/>
    <m/>
    <m/>
    <m/>
  </r>
  <r>
    <x v="1"/>
    <x v="7"/>
    <x v="133"/>
    <n v="234.391623806025"/>
    <n v="213.955241460542"/>
    <m/>
    <m/>
    <m/>
  </r>
  <r>
    <x v="1"/>
    <x v="7"/>
    <x v="134"/>
    <m/>
    <m/>
    <m/>
    <m/>
    <m/>
  </r>
  <r>
    <x v="1"/>
    <x v="7"/>
    <x v="135"/>
    <n v="246.225074037512"/>
    <m/>
    <m/>
    <m/>
    <m/>
  </r>
  <r>
    <x v="1"/>
    <x v="7"/>
    <x v="136"/>
    <m/>
    <m/>
    <m/>
    <m/>
    <m/>
  </r>
  <r>
    <x v="1"/>
    <x v="7"/>
    <x v="137"/>
    <m/>
    <m/>
    <m/>
    <m/>
    <m/>
  </r>
  <r>
    <x v="1"/>
    <x v="8"/>
    <x v="138"/>
    <n v="392.42075991731502"/>
    <n v="392.13433510337802"/>
    <n v="390.75722041259502"/>
    <m/>
    <m/>
  </r>
  <r>
    <x v="1"/>
    <x v="8"/>
    <x v="139"/>
    <m/>
    <m/>
    <m/>
    <m/>
    <m/>
  </r>
  <r>
    <x v="1"/>
    <x v="8"/>
    <x v="140"/>
    <m/>
    <m/>
    <m/>
    <m/>
    <m/>
  </r>
  <r>
    <x v="1"/>
    <x v="8"/>
    <x v="141"/>
    <n v="381.90618276525902"/>
    <n v="380.32058636073901"/>
    <n v="405.16357206012401"/>
    <m/>
    <m/>
  </r>
  <r>
    <x v="1"/>
    <x v="8"/>
    <x v="142"/>
    <n v="282.50177430802"/>
    <n v="272.15825914935698"/>
    <m/>
    <m/>
    <m/>
  </r>
  <r>
    <x v="1"/>
    <x v="8"/>
    <x v="143"/>
    <n v="392.59238592385901"/>
    <n v="396.58451280851602"/>
    <n v="377.08617950754598"/>
    <m/>
    <m/>
  </r>
  <r>
    <x v="1"/>
    <x v="8"/>
    <x v="141"/>
    <n v="301.884046692607"/>
    <n v="309.56099397590401"/>
    <n v="284.87823185988299"/>
    <m/>
    <m/>
  </r>
  <r>
    <x v="1"/>
    <x v="8"/>
    <x v="144"/>
    <n v="328.17587939698501"/>
    <n v="327.98568608094803"/>
    <m/>
    <m/>
    <m/>
  </r>
  <r>
    <x v="1"/>
    <x v="8"/>
    <x v="144"/>
    <m/>
    <m/>
    <m/>
    <m/>
    <m/>
  </r>
  <r>
    <x v="1"/>
    <x v="8"/>
    <x v="145"/>
    <m/>
    <m/>
    <m/>
    <m/>
    <m/>
  </r>
  <r>
    <x v="1"/>
    <x v="8"/>
    <x v="146"/>
    <m/>
    <m/>
    <m/>
    <m/>
    <m/>
  </r>
  <r>
    <x v="1"/>
    <x v="8"/>
    <x v="147"/>
    <n v="317.35591603053399"/>
    <n v="325.42954990215298"/>
    <m/>
    <m/>
    <m/>
  </r>
  <r>
    <x v="1"/>
    <x v="8"/>
    <x v="142"/>
    <n v="398.082139112199"/>
    <n v="419.40886334136798"/>
    <m/>
    <m/>
    <m/>
  </r>
  <r>
    <x v="1"/>
    <x v="8"/>
    <x v="142"/>
    <n v="334.69411526385102"/>
    <n v="337.83592983985199"/>
    <m/>
    <m/>
    <m/>
  </r>
  <r>
    <x v="1"/>
    <x v="8"/>
    <x v="148"/>
    <m/>
    <m/>
    <m/>
    <m/>
    <m/>
  </r>
  <r>
    <x v="1"/>
    <x v="8"/>
    <x v="149"/>
    <n v="227.91791044776099"/>
    <n v="227.91791044776099"/>
    <m/>
    <m/>
    <m/>
  </r>
  <r>
    <x v="1"/>
    <x v="8"/>
    <x v="150"/>
    <n v="358.44181885313401"/>
    <n v="356.61969165118001"/>
    <n v="368.53059715289299"/>
    <n v="364.27014218009498"/>
    <m/>
  </r>
  <r>
    <x v="1"/>
    <x v="8"/>
    <x v="151"/>
    <n v="290.68041549776302"/>
    <n v="298.26779496315498"/>
    <m/>
    <m/>
    <m/>
  </r>
  <r>
    <x v="1"/>
    <x v="8"/>
    <x v="138"/>
    <n v="274.30072589007898"/>
    <n v="277.68558352402698"/>
    <n v="263.85451977401101"/>
    <m/>
    <m/>
  </r>
  <r>
    <x v="1"/>
    <x v="8"/>
    <x v="152"/>
    <n v="385.820915926179"/>
    <n v="379.53918495297802"/>
    <n v="343.82786885245901"/>
    <m/>
    <m/>
  </r>
  <r>
    <x v="1"/>
    <x v="8"/>
    <x v="153"/>
    <n v="331.87094723458398"/>
    <n v="347.08141657539198"/>
    <n v="225.16559691912701"/>
    <m/>
    <m/>
  </r>
  <r>
    <x v="1"/>
    <x v="7"/>
    <x v="154"/>
    <n v="395.27106227106202"/>
    <n v="285.61891117478501"/>
    <m/>
    <m/>
    <m/>
  </r>
  <r>
    <x v="1"/>
    <x v="7"/>
    <x v="155"/>
    <m/>
    <m/>
    <m/>
    <m/>
    <m/>
  </r>
  <r>
    <x v="1"/>
    <x v="7"/>
    <x v="156"/>
    <n v="395.99781037880399"/>
    <n v="390.488385944014"/>
    <n v="399.20083102493101"/>
    <m/>
    <m/>
  </r>
  <r>
    <x v="1"/>
    <x v="7"/>
    <x v="157"/>
    <m/>
    <m/>
    <m/>
    <m/>
    <m/>
  </r>
  <r>
    <x v="1"/>
    <x v="7"/>
    <x v="154"/>
    <n v="316.11111111111097"/>
    <n v="286.52157943066999"/>
    <m/>
    <m/>
    <m/>
  </r>
  <r>
    <x v="1"/>
    <x v="7"/>
    <x v="154"/>
    <n v="352.28717948718003"/>
    <n v="299.70517928286898"/>
    <m/>
    <m/>
    <m/>
  </r>
  <r>
    <x v="1"/>
    <x v="7"/>
    <x v="155"/>
    <m/>
    <m/>
    <m/>
    <m/>
    <m/>
  </r>
  <r>
    <x v="1"/>
    <x v="7"/>
    <x v="155"/>
    <m/>
    <m/>
    <m/>
    <m/>
    <m/>
  </r>
  <r>
    <x v="1"/>
    <x v="7"/>
    <x v="158"/>
    <m/>
    <m/>
    <m/>
    <m/>
    <m/>
  </r>
  <r>
    <x v="1"/>
    <x v="7"/>
    <x v="159"/>
    <m/>
    <m/>
    <m/>
    <m/>
    <m/>
  </r>
  <r>
    <x v="1"/>
    <x v="8"/>
    <x v="160"/>
    <n v="345.20681790412601"/>
    <n v="345.74725323475002"/>
    <n v="312.59515238780898"/>
    <n v="451.63752276867001"/>
    <m/>
  </r>
  <r>
    <x v="1"/>
    <x v="8"/>
    <x v="161"/>
    <n v="315.14436619718299"/>
    <n v="305.138910812944"/>
    <m/>
    <m/>
    <m/>
  </r>
  <r>
    <x v="1"/>
    <x v="8"/>
    <x v="162"/>
    <n v="259.48684210526301"/>
    <n v="256.22515856236799"/>
    <m/>
    <m/>
    <m/>
  </r>
  <r>
    <x v="1"/>
    <x v="8"/>
    <x v="163"/>
    <n v="371.14890615553401"/>
    <n v="360.15791190864599"/>
    <n v="379.15452123491599"/>
    <n v="442.79196326061998"/>
    <m/>
  </r>
  <r>
    <x v="1"/>
    <x v="8"/>
    <x v="164"/>
    <n v="406.509282819715"/>
    <n v="412.44218483816002"/>
    <m/>
    <n v="388.57276507276498"/>
    <m/>
  </r>
  <r>
    <x v="1"/>
    <x v="8"/>
    <x v="143"/>
    <n v="443.720467836257"/>
    <m/>
    <m/>
    <m/>
    <m/>
  </r>
  <r>
    <x v="1"/>
    <x v="8"/>
    <x v="165"/>
    <n v="389.58907748412901"/>
    <n v="386.14219217934499"/>
    <n v="297.75032938076401"/>
    <n v="464.75588961184701"/>
    <n v="595.57872340425502"/>
  </r>
  <r>
    <x v="1"/>
    <x v="8"/>
    <x v="166"/>
    <n v="356.489166731382"/>
    <n v="355.38159949587703"/>
    <n v="319.78978622327799"/>
    <m/>
    <m/>
  </r>
  <r>
    <x v="1"/>
    <x v="8"/>
    <x v="160"/>
    <m/>
    <m/>
    <m/>
    <m/>
    <m/>
  </r>
  <r>
    <x v="1"/>
    <x v="8"/>
    <x v="161"/>
    <n v="352.613388853299"/>
    <n v="331.27038626609402"/>
    <m/>
    <n v="452.69128787878799"/>
    <m/>
  </r>
  <r>
    <x v="1"/>
    <x v="8"/>
    <x v="167"/>
    <n v="313.30418687771299"/>
    <n v="315.71033544877599"/>
    <n v="285.759641255605"/>
    <m/>
    <m/>
  </r>
  <r>
    <x v="1"/>
    <x v="8"/>
    <x v="168"/>
    <n v="259.66862493115502"/>
    <n v="262.72088484059901"/>
    <n v="242.833732057416"/>
    <m/>
    <m/>
  </r>
  <r>
    <x v="1"/>
    <x v="8"/>
    <x v="169"/>
    <n v="253.47257926306801"/>
    <n v="246.72880562060899"/>
    <m/>
    <m/>
    <m/>
  </r>
  <r>
    <x v="1"/>
    <x v="8"/>
    <x v="170"/>
    <n v="329.19809500093402"/>
    <n v="329.148493259318"/>
    <n v="387.96792189679201"/>
    <m/>
    <m/>
  </r>
  <r>
    <x v="1"/>
    <x v="8"/>
    <x v="161"/>
    <n v="336.01807228915698"/>
    <n v="324.990066225166"/>
    <m/>
    <m/>
    <m/>
  </r>
  <r>
    <x v="1"/>
    <x v="8"/>
    <x v="171"/>
    <m/>
    <m/>
    <m/>
    <m/>
    <m/>
  </r>
  <r>
    <x v="1"/>
    <x v="8"/>
    <x v="172"/>
    <n v="361.97421731123399"/>
    <n v="364.66048237476798"/>
    <m/>
    <m/>
    <m/>
  </r>
  <r>
    <x v="1"/>
    <x v="8"/>
    <x v="172"/>
    <n v="228.02581863979901"/>
    <n v="218.328641801548"/>
    <m/>
    <m/>
    <m/>
  </r>
  <r>
    <x v="1"/>
    <x v="8"/>
    <x v="173"/>
    <m/>
    <m/>
    <m/>
    <m/>
    <m/>
  </r>
  <r>
    <x v="1"/>
    <x v="8"/>
    <x v="174"/>
    <m/>
    <m/>
    <m/>
    <m/>
    <m/>
  </r>
  <r>
    <x v="1"/>
    <x v="9"/>
    <x v="175"/>
    <m/>
    <m/>
    <m/>
    <m/>
    <m/>
  </r>
  <r>
    <x v="1"/>
    <x v="9"/>
    <x v="176"/>
    <m/>
    <m/>
    <m/>
    <m/>
    <m/>
  </r>
  <r>
    <x v="1"/>
    <x v="9"/>
    <x v="177"/>
    <m/>
    <m/>
    <m/>
    <m/>
    <m/>
  </r>
  <r>
    <x v="1"/>
    <x v="9"/>
    <x v="178"/>
    <m/>
    <m/>
    <m/>
    <m/>
    <m/>
  </r>
  <r>
    <x v="1"/>
    <x v="9"/>
    <x v="219"/>
    <m/>
    <m/>
    <m/>
    <m/>
    <m/>
  </r>
  <r>
    <x v="1"/>
    <x v="9"/>
    <x v="179"/>
    <n v="184.61899563318801"/>
    <n v="185.022975929978"/>
    <m/>
    <m/>
    <m/>
  </r>
  <r>
    <x v="1"/>
    <x v="9"/>
    <x v="180"/>
    <n v="337.55570032573303"/>
    <n v="343.14437086092698"/>
    <m/>
    <m/>
    <m/>
  </r>
  <r>
    <x v="1"/>
    <x v="9"/>
    <x v="175"/>
    <n v="152.207395498392"/>
    <m/>
    <m/>
    <m/>
    <m/>
  </r>
  <r>
    <x v="1"/>
    <x v="9"/>
    <x v="175"/>
    <m/>
    <m/>
    <m/>
    <m/>
    <m/>
  </r>
  <r>
    <x v="1"/>
    <x v="9"/>
    <x v="176"/>
    <m/>
    <m/>
    <m/>
    <m/>
    <m/>
  </r>
  <r>
    <x v="1"/>
    <x v="9"/>
    <x v="181"/>
    <m/>
    <m/>
    <m/>
    <m/>
    <m/>
  </r>
  <r>
    <x v="1"/>
    <x v="9"/>
    <x v="182"/>
    <n v="180.24638894703801"/>
    <n v="171.565043894653"/>
    <n v="226.782791185729"/>
    <m/>
    <m/>
  </r>
  <r>
    <x v="1"/>
    <x v="9"/>
    <x v="182"/>
    <n v="73.923235092529097"/>
    <n v="72.557324840764295"/>
    <m/>
    <m/>
    <m/>
  </r>
  <r>
    <x v="1"/>
    <x v="9"/>
    <x v="183"/>
    <m/>
    <m/>
    <m/>
    <m/>
    <m/>
  </r>
  <r>
    <x v="1"/>
    <x v="9"/>
    <x v="184"/>
    <m/>
    <m/>
    <m/>
    <m/>
    <m/>
  </r>
  <r>
    <x v="1"/>
    <x v="9"/>
    <x v="185"/>
    <m/>
    <m/>
    <m/>
    <m/>
    <m/>
  </r>
  <r>
    <x v="1"/>
    <x v="9"/>
    <x v="186"/>
    <n v="285.62005707297197"/>
    <n v="285.62005707297197"/>
    <m/>
    <m/>
    <m/>
  </r>
  <r>
    <x v="1"/>
    <x v="9"/>
    <x v="187"/>
    <n v="277.54412583518899"/>
    <n v="288.914029446607"/>
    <n v="220.462903225806"/>
    <m/>
    <m/>
  </r>
  <r>
    <x v="1"/>
    <x v="8"/>
    <x v="188"/>
    <m/>
    <m/>
    <m/>
    <m/>
    <m/>
  </r>
  <r>
    <x v="1"/>
    <x v="8"/>
    <x v="139"/>
    <m/>
    <m/>
    <m/>
    <m/>
    <m/>
  </r>
  <r>
    <x v="1"/>
    <x v="10"/>
    <x v="189"/>
    <n v="366.60235798499502"/>
    <n v="330.58231868713602"/>
    <n v="370.48378378378402"/>
    <m/>
    <m/>
  </r>
  <r>
    <x v="1"/>
    <x v="11"/>
    <x v="190"/>
    <m/>
    <m/>
    <m/>
    <m/>
    <m/>
  </r>
  <r>
    <x v="1"/>
    <x v="11"/>
    <x v="191"/>
    <m/>
    <m/>
    <m/>
    <m/>
    <m/>
  </r>
  <r>
    <x v="1"/>
    <x v="11"/>
    <x v="193"/>
    <m/>
    <m/>
    <m/>
    <m/>
    <m/>
  </r>
  <r>
    <x v="1"/>
    <x v="11"/>
    <x v="220"/>
    <m/>
    <m/>
    <m/>
    <m/>
    <m/>
  </r>
  <r>
    <x v="1"/>
    <x v="11"/>
    <x v="221"/>
    <m/>
    <m/>
    <m/>
    <m/>
    <m/>
  </r>
  <r>
    <x v="1"/>
    <x v="12"/>
    <x v="194"/>
    <m/>
    <m/>
    <m/>
    <m/>
    <m/>
  </r>
  <r>
    <x v="1"/>
    <x v="12"/>
    <x v="195"/>
    <n v="364.14232488822699"/>
    <n v="365.65470417070799"/>
    <m/>
    <m/>
    <m/>
  </r>
  <r>
    <x v="1"/>
    <x v="12"/>
    <x v="222"/>
    <m/>
    <m/>
    <m/>
    <m/>
    <m/>
  </r>
  <r>
    <x v="1"/>
    <x v="12"/>
    <x v="196"/>
    <m/>
    <m/>
    <m/>
    <m/>
    <m/>
  </r>
  <r>
    <x v="1"/>
    <x v="12"/>
    <x v="197"/>
    <m/>
    <m/>
    <m/>
    <m/>
    <m/>
  </r>
  <r>
    <x v="1"/>
    <x v="12"/>
    <x v="198"/>
    <m/>
    <m/>
    <m/>
    <m/>
    <m/>
  </r>
  <r>
    <x v="1"/>
    <x v="12"/>
    <x v="199"/>
    <m/>
    <m/>
    <m/>
    <m/>
    <m/>
  </r>
  <r>
    <x v="1"/>
    <x v="12"/>
    <x v="202"/>
    <m/>
    <m/>
    <m/>
    <m/>
    <m/>
  </r>
  <r>
    <x v="1"/>
    <x v="12"/>
    <x v="223"/>
    <m/>
    <m/>
    <m/>
    <m/>
    <m/>
  </r>
  <r>
    <x v="1"/>
    <x v="12"/>
    <x v="224"/>
    <m/>
    <m/>
    <m/>
    <m/>
    <m/>
  </r>
  <r>
    <x v="1"/>
    <x v="12"/>
    <x v="204"/>
    <m/>
    <m/>
    <m/>
    <m/>
    <m/>
  </r>
  <r>
    <x v="1"/>
    <x v="11"/>
    <x v="205"/>
    <m/>
    <m/>
    <m/>
    <m/>
    <m/>
  </r>
  <r>
    <x v="1"/>
    <x v="11"/>
    <x v="206"/>
    <n v="243.54857997010501"/>
    <m/>
    <m/>
    <m/>
    <m/>
  </r>
  <r>
    <x v="1"/>
    <x v="11"/>
    <x v="207"/>
    <m/>
    <m/>
    <m/>
    <m/>
    <m/>
  </r>
  <r>
    <x v="1"/>
    <x v="13"/>
    <x v="225"/>
    <m/>
    <m/>
    <m/>
    <m/>
    <m/>
  </r>
  <r>
    <x v="1"/>
    <x v="13"/>
    <x v="226"/>
    <m/>
    <m/>
    <m/>
    <m/>
    <m/>
  </r>
  <r>
    <x v="1"/>
    <x v="13"/>
    <x v="227"/>
    <m/>
    <m/>
    <m/>
    <m/>
    <m/>
  </r>
  <r>
    <x v="1"/>
    <x v="13"/>
    <x v="209"/>
    <m/>
    <m/>
    <m/>
    <m/>
    <m/>
  </r>
  <r>
    <x v="1"/>
    <x v="13"/>
    <x v="209"/>
    <m/>
    <m/>
    <m/>
    <m/>
    <m/>
  </r>
  <r>
    <x v="1"/>
    <x v="13"/>
    <x v="210"/>
    <m/>
    <m/>
    <m/>
    <m/>
    <m/>
  </r>
  <r>
    <x v="1"/>
    <x v="13"/>
    <x v="228"/>
    <m/>
    <m/>
    <m/>
    <m/>
    <m/>
  </r>
  <r>
    <x v="2"/>
    <x v="0"/>
    <x v="0"/>
    <n v="411.13370274866998"/>
    <n v="422.37854524406703"/>
    <n v="404.226411838302"/>
    <n v="454.91911451681602"/>
    <n v="305.21964285714301"/>
  </r>
  <r>
    <x v="2"/>
    <x v="0"/>
    <x v="1"/>
    <n v="563.37182434762599"/>
    <n v="534.63073472770702"/>
    <n v="457.25712143928001"/>
    <n v="625.56560636182905"/>
    <n v="721.98008991650602"/>
  </r>
  <r>
    <x v="2"/>
    <x v="0"/>
    <x v="2"/>
    <n v="519.71702916539004"/>
    <n v="497.18243292372603"/>
    <n v="444.40726910629797"/>
    <n v="568.28942327427001"/>
    <n v="697.65856723921195"/>
  </r>
  <r>
    <x v="2"/>
    <x v="0"/>
    <x v="3"/>
    <n v="549.02701976974504"/>
    <n v="547.05618222202895"/>
    <n v="503.47042164883601"/>
    <n v="542.47058823529403"/>
    <n v="687.253044654939"/>
  </r>
  <r>
    <x v="2"/>
    <x v="0"/>
    <x v="4"/>
    <n v="591.71226228768103"/>
    <n v="586.22266529764295"/>
    <n v="528.47427407030102"/>
    <n v="610.87253435542698"/>
    <n v="703.43844367015095"/>
  </r>
  <r>
    <x v="2"/>
    <x v="0"/>
    <x v="5"/>
    <n v="404.81596029018698"/>
    <n v="487.851692103517"/>
    <n v="386.47806546820499"/>
    <m/>
    <m/>
  </r>
  <r>
    <x v="2"/>
    <x v="0"/>
    <x v="6"/>
    <n v="461.21372211394697"/>
    <n v="480.94957480733501"/>
    <n v="431.54525294525303"/>
    <n v="525.97801059175697"/>
    <m/>
  </r>
  <r>
    <x v="2"/>
    <x v="0"/>
    <x v="7"/>
    <n v="384.78843348891502"/>
    <n v="384.44567195217098"/>
    <n v="380.14831944071"/>
    <n v="452.45263157894698"/>
    <m/>
  </r>
  <r>
    <x v="2"/>
    <x v="0"/>
    <x v="8"/>
    <n v="464.79718063821599"/>
    <n v="489.19720944734598"/>
    <n v="428.82537834691499"/>
    <n v="492.38052858683898"/>
    <m/>
  </r>
  <r>
    <x v="2"/>
    <x v="0"/>
    <x v="9"/>
    <n v="488.35184973520802"/>
    <n v="508.59378673383702"/>
    <n v="473.80914391730698"/>
    <n v="455.29975383450102"/>
    <m/>
  </r>
  <r>
    <x v="2"/>
    <x v="0"/>
    <x v="10"/>
    <n v="483.71492462311602"/>
    <n v="497.38271604938302"/>
    <n v="469.11862408366198"/>
    <n v="501.09159536990398"/>
    <m/>
  </r>
  <r>
    <x v="2"/>
    <x v="0"/>
    <x v="11"/>
    <n v="416.833836511637"/>
    <n v="417.48100092678402"/>
    <n v="417.52807447329701"/>
    <n v="397.13668224299101"/>
    <m/>
  </r>
  <r>
    <x v="2"/>
    <x v="0"/>
    <x v="214"/>
    <m/>
    <m/>
    <m/>
    <m/>
    <m/>
  </r>
  <r>
    <x v="2"/>
    <x v="0"/>
    <x v="12"/>
    <n v="389.457065217391"/>
    <n v="387.80651575405301"/>
    <n v="402.58515815085201"/>
    <m/>
    <m/>
  </r>
  <r>
    <x v="2"/>
    <x v="0"/>
    <x v="13"/>
    <n v="367.15169504764901"/>
    <n v="380.72284582370401"/>
    <m/>
    <m/>
    <m/>
  </r>
  <r>
    <x v="2"/>
    <x v="0"/>
    <x v="14"/>
    <n v="365.69195552648802"/>
    <n v="366.27357237715802"/>
    <m/>
    <m/>
    <m/>
  </r>
  <r>
    <x v="2"/>
    <x v="0"/>
    <x v="15"/>
    <m/>
    <m/>
    <m/>
    <m/>
    <m/>
  </r>
  <r>
    <x v="2"/>
    <x v="0"/>
    <x v="16"/>
    <m/>
    <m/>
    <m/>
    <m/>
    <m/>
  </r>
  <r>
    <x v="2"/>
    <x v="0"/>
    <x v="17"/>
    <n v="303.48610323312499"/>
    <n v="303.48610323312499"/>
    <m/>
    <m/>
    <m/>
  </r>
  <r>
    <x v="2"/>
    <x v="1"/>
    <x v="18"/>
    <n v="291.57924743443601"/>
    <n v="307.67155963302798"/>
    <n v="298.15482233502502"/>
    <m/>
    <m/>
  </r>
  <r>
    <x v="2"/>
    <x v="1"/>
    <x v="19"/>
    <n v="397.909100671141"/>
    <n v="381.01674370826902"/>
    <n v="347.69684670621302"/>
    <n v="455.10567962018598"/>
    <m/>
  </r>
  <r>
    <x v="2"/>
    <x v="1"/>
    <x v="20"/>
    <n v="385.91463832704801"/>
    <n v="298.47148714126001"/>
    <n v="423.55574540794498"/>
    <n v="428.03174603174602"/>
    <m/>
  </r>
  <r>
    <x v="2"/>
    <x v="1"/>
    <x v="21"/>
    <n v="385.75093353248701"/>
    <n v="369.28195763330899"/>
    <n v="404.39109311740901"/>
    <m/>
    <m/>
  </r>
  <r>
    <x v="2"/>
    <x v="1"/>
    <x v="22"/>
    <n v="396.803336883209"/>
    <n v="372.6"/>
    <m/>
    <n v="437.943722943723"/>
    <m/>
  </r>
  <r>
    <x v="2"/>
    <x v="1"/>
    <x v="23"/>
    <m/>
    <m/>
    <m/>
    <m/>
    <m/>
  </r>
  <r>
    <x v="2"/>
    <x v="1"/>
    <x v="24"/>
    <n v="301.21820708825601"/>
    <m/>
    <n v="322.84864391950998"/>
    <m/>
    <m/>
  </r>
  <r>
    <x v="2"/>
    <x v="1"/>
    <x v="25"/>
    <n v="423.41400818660298"/>
    <n v="362.09588243852801"/>
    <n v="478.381052631579"/>
    <n v="459.72186533428498"/>
    <n v="539.84660194174796"/>
  </r>
  <r>
    <x v="2"/>
    <x v="1"/>
    <x v="26"/>
    <n v="442.61438734126699"/>
    <n v="416.20186125211501"/>
    <n v="486.920682499424"/>
    <n v="414.66317991631797"/>
    <m/>
  </r>
  <r>
    <x v="2"/>
    <x v="1"/>
    <x v="26"/>
    <n v="397.37069222070102"/>
    <n v="373.70009049773802"/>
    <n v="433.98149861239602"/>
    <n v="352.24978038067297"/>
    <m/>
  </r>
  <r>
    <x v="2"/>
    <x v="1"/>
    <x v="27"/>
    <m/>
    <m/>
    <m/>
    <m/>
    <m/>
  </r>
  <r>
    <x v="2"/>
    <x v="1"/>
    <x v="28"/>
    <n v="370.46074074074102"/>
    <m/>
    <m/>
    <m/>
    <m/>
  </r>
  <r>
    <x v="2"/>
    <x v="1"/>
    <x v="29"/>
    <n v="410.23035522066698"/>
    <n v="387.17273954116098"/>
    <m/>
    <m/>
    <m/>
  </r>
  <r>
    <x v="2"/>
    <x v="1"/>
    <x v="30"/>
    <n v="445.18374999999997"/>
    <n v="366.19586374695899"/>
    <m/>
    <m/>
    <m/>
  </r>
  <r>
    <x v="2"/>
    <x v="1"/>
    <x v="216"/>
    <m/>
    <m/>
    <m/>
    <m/>
    <m/>
  </r>
  <r>
    <x v="2"/>
    <x v="2"/>
    <x v="32"/>
    <n v="467.41374163948899"/>
    <n v="458.39845758354801"/>
    <n v="430.79216486828"/>
    <n v="489.83568756630001"/>
    <n v="506.366598778004"/>
  </r>
  <r>
    <x v="2"/>
    <x v="2"/>
    <x v="33"/>
    <n v="494.54897585345498"/>
    <n v="443.65720358281499"/>
    <n v="491.95443037974701"/>
    <n v="524.25013357758996"/>
    <m/>
  </r>
  <r>
    <x v="2"/>
    <x v="2"/>
    <x v="34"/>
    <n v="510.38942179193998"/>
    <n v="484.04550302168502"/>
    <n v="513.72626112759599"/>
    <n v="522.40701298701299"/>
    <n v="355.07757404795501"/>
  </r>
  <r>
    <x v="2"/>
    <x v="2"/>
    <x v="35"/>
    <n v="490.34113384901599"/>
    <n v="459.80504305043098"/>
    <n v="534.56656346749196"/>
    <n v="493.04758112681702"/>
    <m/>
  </r>
  <r>
    <x v="2"/>
    <x v="2"/>
    <x v="36"/>
    <n v="353.33688264612601"/>
    <m/>
    <n v="375.25934803451599"/>
    <n v="346.19539025667899"/>
    <m/>
  </r>
  <r>
    <x v="2"/>
    <x v="2"/>
    <x v="33"/>
    <n v="395.64678178963902"/>
    <m/>
    <m/>
    <m/>
    <m/>
  </r>
  <r>
    <x v="2"/>
    <x v="2"/>
    <x v="37"/>
    <n v="361.821464618145"/>
    <n v="331.991013071895"/>
    <n v="353.56408248499099"/>
    <n v="403.20038834951498"/>
    <m/>
  </r>
  <r>
    <x v="2"/>
    <x v="2"/>
    <x v="38"/>
    <n v="367.95851216022902"/>
    <n v="341.817015530047"/>
    <n v="370.98368883312401"/>
    <n v="404.43609022556399"/>
    <m/>
  </r>
  <r>
    <x v="2"/>
    <x v="2"/>
    <x v="39"/>
    <n v="432.31248038497802"/>
    <n v="436.99522057428999"/>
    <n v="417.73526137207102"/>
    <n v="445.61572263267198"/>
    <n v="554.54979757085005"/>
  </r>
  <r>
    <x v="2"/>
    <x v="2"/>
    <x v="40"/>
    <n v="467.39976997496802"/>
    <n v="470.96537536982203"/>
    <n v="465.80662839248401"/>
    <n v="451.60524705522403"/>
    <n v="583.80645161290295"/>
  </r>
  <r>
    <x v="2"/>
    <x v="2"/>
    <x v="40"/>
    <n v="453.03071208078302"/>
    <n v="419.515133353311"/>
    <n v="458.722488713318"/>
    <n v="484.17129094412297"/>
    <m/>
  </r>
  <r>
    <x v="2"/>
    <x v="2"/>
    <x v="41"/>
    <n v="341.11745298581297"/>
    <n v="311.27652370203202"/>
    <n v="320.85949868073902"/>
    <n v="431.97615262321102"/>
    <m/>
  </r>
  <r>
    <x v="2"/>
    <x v="2"/>
    <x v="42"/>
    <n v="408.21238099535299"/>
    <n v="384.71052631578902"/>
    <n v="373.25382716049398"/>
    <n v="453.695136948016"/>
    <m/>
  </r>
  <r>
    <x v="2"/>
    <x v="2"/>
    <x v="43"/>
    <n v="383.75866084425002"/>
    <n v="403.48188711036198"/>
    <n v="368.47224975223003"/>
    <m/>
    <m/>
  </r>
  <r>
    <x v="2"/>
    <x v="2"/>
    <x v="40"/>
    <n v="434.08981486788599"/>
    <n v="433.87576126674799"/>
    <n v="393.21319295936797"/>
    <n v="437.47150164413603"/>
    <n v="672.75929752066099"/>
  </r>
  <r>
    <x v="2"/>
    <x v="2"/>
    <x v="44"/>
    <n v="375.49615660551399"/>
    <n v="293.05446685879002"/>
    <n v="395.31765041345898"/>
    <n v="430.21970705725698"/>
    <n v="552.47248576850097"/>
  </r>
  <r>
    <x v="2"/>
    <x v="2"/>
    <x v="45"/>
    <n v="421.88290782323401"/>
    <n v="372.39306846999199"/>
    <n v="451.58298488259902"/>
    <n v="433.27976391230999"/>
    <m/>
  </r>
  <r>
    <x v="2"/>
    <x v="2"/>
    <x v="46"/>
    <n v="468.672060453131"/>
    <n v="474.27963368062001"/>
    <n v="459.57940111878901"/>
    <n v="461.59041188386198"/>
    <n v="552.90769230769195"/>
  </r>
  <r>
    <x v="2"/>
    <x v="2"/>
    <x v="47"/>
    <n v="503.35207532501198"/>
    <n v="496.69501481386101"/>
    <n v="513.77352847716804"/>
    <n v="478.86629620681299"/>
    <n v="578.67489114658895"/>
  </r>
  <r>
    <x v="2"/>
    <x v="2"/>
    <x v="48"/>
    <n v="440.24669511814301"/>
    <n v="444.231379287555"/>
    <n v="421.15860562121401"/>
    <n v="450.352672750978"/>
    <n v="622.70705244122996"/>
  </r>
  <r>
    <x v="2"/>
    <x v="2"/>
    <x v="49"/>
    <n v="419.527216962262"/>
    <n v="393.22997275204398"/>
    <n v="435.27217793777299"/>
    <n v="442.14953656024699"/>
    <n v="559.31458699472796"/>
  </r>
  <r>
    <x v="2"/>
    <x v="2"/>
    <x v="50"/>
    <n v="389.54227590591199"/>
    <n v="372.83927157561402"/>
    <m/>
    <m/>
    <m/>
  </r>
  <r>
    <x v="2"/>
    <x v="3"/>
    <x v="51"/>
    <n v="493.63525677171401"/>
    <n v="435.13495846384302"/>
    <n v="451.52422684145699"/>
    <n v="508.83381535038899"/>
    <n v="650.84687646782504"/>
  </r>
  <r>
    <x v="2"/>
    <x v="3"/>
    <x v="53"/>
    <n v="360.23261250730599"/>
    <n v="318.66037735849102"/>
    <n v="287.67430025445299"/>
    <n v="416.72110939907498"/>
    <n v="379.265023112481"/>
  </r>
  <r>
    <x v="2"/>
    <x v="3"/>
    <x v="54"/>
    <n v="484.92748618784498"/>
    <n v="426.56937674094701"/>
    <n v="464.662233419264"/>
    <n v="509.88885209712998"/>
    <n v="639.62316849816898"/>
  </r>
  <r>
    <x v="2"/>
    <x v="3"/>
    <x v="52"/>
    <n v="488.86618327946201"/>
    <n v="453.21163851757001"/>
    <n v="479.51424142607999"/>
    <n v="487.54689024610599"/>
    <n v="883.53526448362697"/>
  </r>
  <r>
    <x v="2"/>
    <x v="3"/>
    <x v="55"/>
    <n v="416.45235707121401"/>
    <m/>
    <m/>
    <n v="400.31309297912702"/>
    <m/>
  </r>
  <r>
    <x v="2"/>
    <x v="3"/>
    <x v="56"/>
    <n v="421.72305732484102"/>
    <n v="365.41418012592402"/>
    <n v="455.66941176470601"/>
    <n v="420.00663152525101"/>
    <m/>
  </r>
  <r>
    <x v="2"/>
    <x v="3"/>
    <x v="57"/>
    <n v="463.61780438104898"/>
    <n v="474.84158087014299"/>
    <n v="370.31474027218701"/>
    <n v="516.80271969386399"/>
    <m/>
  </r>
  <r>
    <x v="2"/>
    <x v="2"/>
    <x v="39"/>
    <n v="331.7089520577"/>
    <m/>
    <n v="332.28529584065598"/>
    <m/>
    <m/>
  </r>
  <r>
    <x v="2"/>
    <x v="3"/>
    <x v="58"/>
    <n v="446.8305498739"/>
    <n v="428.04940161424997"/>
    <n v="423.522111989238"/>
    <n v="468.210012108054"/>
    <m/>
  </r>
  <r>
    <x v="2"/>
    <x v="3"/>
    <x v="58"/>
    <n v="436.97848084631102"/>
    <n v="416.875"/>
    <n v="395.30611201962398"/>
    <n v="480.03070848870402"/>
    <m/>
  </r>
  <r>
    <x v="2"/>
    <x v="3"/>
    <x v="58"/>
    <n v="449.98695652173899"/>
    <n v="409.91414944356097"/>
    <n v="424.89865081914598"/>
    <n v="475.56530160487"/>
    <m/>
  </r>
  <r>
    <x v="2"/>
    <x v="3"/>
    <x v="58"/>
    <n v="467.48325303206502"/>
    <n v="446.09903304643501"/>
    <n v="435.54273790509598"/>
    <n v="489.01796825608102"/>
    <n v="599.59984813971096"/>
  </r>
  <r>
    <x v="2"/>
    <x v="3"/>
    <x v="59"/>
    <n v="494.00752461322099"/>
    <n v="423.55649452269199"/>
    <n v="448.977686767406"/>
    <n v="543.53907142377204"/>
    <m/>
  </r>
  <r>
    <x v="2"/>
    <x v="3"/>
    <x v="60"/>
    <n v="476.85758624305299"/>
    <n v="438.486457920465"/>
    <n v="425.61691760677797"/>
    <n v="508.91751030443299"/>
    <n v="465.03044496487098"/>
  </r>
  <r>
    <x v="2"/>
    <x v="3"/>
    <x v="61"/>
    <n v="537.37529507229306"/>
    <n v="433.09797752808998"/>
    <n v="551.35566188197799"/>
    <n v="588.999232186732"/>
    <n v="481.42082239720003"/>
  </r>
  <r>
    <x v="2"/>
    <x v="3"/>
    <x v="53"/>
    <n v="455.57816405362399"/>
    <n v="459.59665144596698"/>
    <n v="474.92047930283201"/>
    <n v="453.62110006933199"/>
    <n v="394.45744680851101"/>
  </r>
  <r>
    <x v="2"/>
    <x v="3"/>
    <x v="62"/>
    <n v="429.61529657308301"/>
    <n v="389.50701147332001"/>
    <n v="431.07264162637898"/>
    <n v="449.49241091785598"/>
    <n v="308.34127979924699"/>
  </r>
  <r>
    <x v="2"/>
    <x v="3"/>
    <x v="58"/>
    <n v="445.37493654362203"/>
    <n v="418.86123059659599"/>
    <n v="412.81248451820699"/>
    <n v="498.35247035573099"/>
    <m/>
  </r>
  <r>
    <x v="2"/>
    <x v="0"/>
    <x v="63"/>
    <n v="382.00323425227202"/>
    <n v="392.357217246407"/>
    <n v="343.75712881022599"/>
    <n v="388.18991596638699"/>
    <m/>
  </r>
  <r>
    <x v="2"/>
    <x v="0"/>
    <x v="64"/>
    <n v="413.80611747501803"/>
    <n v="406.81594719013299"/>
    <n v="420.26702702702698"/>
    <n v="455.550347222222"/>
    <m/>
  </r>
  <r>
    <x v="2"/>
    <x v="0"/>
    <x v="65"/>
    <m/>
    <m/>
    <m/>
    <m/>
    <m/>
  </r>
  <r>
    <x v="2"/>
    <x v="0"/>
    <x v="66"/>
    <m/>
    <m/>
    <m/>
    <m/>
    <m/>
  </r>
  <r>
    <x v="2"/>
    <x v="0"/>
    <x v="67"/>
    <n v="388.62305295950199"/>
    <n v="390.64005069708497"/>
    <m/>
    <m/>
    <m/>
  </r>
  <r>
    <x v="2"/>
    <x v="0"/>
    <x v="68"/>
    <m/>
    <m/>
    <m/>
    <m/>
    <m/>
  </r>
  <r>
    <x v="2"/>
    <x v="0"/>
    <x v="69"/>
    <n v="414.49402023918998"/>
    <n v="408.11357074109702"/>
    <m/>
    <m/>
    <m/>
  </r>
  <r>
    <x v="2"/>
    <x v="0"/>
    <x v="70"/>
    <n v="373.64928101389199"/>
    <n v="387.12142261739399"/>
    <m/>
    <m/>
    <m/>
  </r>
  <r>
    <x v="2"/>
    <x v="0"/>
    <x v="71"/>
    <n v="442.84962974157497"/>
    <n v="442.92432770481503"/>
    <m/>
    <m/>
    <m/>
  </r>
  <r>
    <x v="2"/>
    <x v="0"/>
    <x v="72"/>
    <n v="376.50977835723597"/>
    <n v="376.88549091745199"/>
    <m/>
    <m/>
    <m/>
  </r>
  <r>
    <x v="2"/>
    <x v="0"/>
    <x v="73"/>
    <n v="351.076801517067"/>
    <n v="357.09202012940301"/>
    <m/>
    <m/>
    <m/>
  </r>
  <r>
    <x v="2"/>
    <x v="0"/>
    <x v="74"/>
    <n v="385.39885222381599"/>
    <n v="392.51148060174199"/>
    <m/>
    <m/>
    <m/>
  </r>
  <r>
    <x v="2"/>
    <x v="0"/>
    <x v="75"/>
    <n v="279.09515819750698"/>
    <n v="377.798178506375"/>
    <m/>
    <m/>
    <m/>
  </r>
  <r>
    <x v="2"/>
    <x v="0"/>
    <x v="76"/>
    <n v="463.68246327252501"/>
    <n v="458.689589243863"/>
    <n v="422.41029207232299"/>
    <n v="490.85121497809098"/>
    <m/>
  </r>
  <r>
    <x v="2"/>
    <x v="0"/>
    <x v="77"/>
    <n v="459.30872168880302"/>
    <n v="462.59146272907799"/>
    <n v="439.71542940320199"/>
    <m/>
    <m/>
  </r>
  <r>
    <x v="2"/>
    <x v="2"/>
    <x v="78"/>
    <n v="401.62787178428903"/>
    <n v="392.72301660516598"/>
    <n v="406.41234567901199"/>
    <n v="418.341118623233"/>
    <m/>
  </r>
  <r>
    <x v="2"/>
    <x v="2"/>
    <x v="79"/>
    <n v="432.65460229246298"/>
    <n v="433.20659587326298"/>
    <n v="389.44322344322302"/>
    <n v="489.745627980922"/>
    <m/>
  </r>
  <r>
    <x v="2"/>
    <x v="0"/>
    <x v="80"/>
    <n v="441.58947246645101"/>
    <n v="438.44049128654802"/>
    <n v="454.063829787234"/>
    <n v="463.54430925878"/>
    <n v="250.33021515434999"/>
  </r>
  <r>
    <x v="2"/>
    <x v="0"/>
    <x v="81"/>
    <n v="390.04354087251198"/>
    <n v="365.52436018957297"/>
    <n v="402.01240740740701"/>
    <n v="479.55977229601501"/>
    <m/>
  </r>
  <r>
    <x v="2"/>
    <x v="0"/>
    <x v="82"/>
    <n v="342.56118909991699"/>
    <n v="294.54787714543801"/>
    <n v="372.10788710102901"/>
    <m/>
    <m/>
  </r>
  <r>
    <x v="2"/>
    <x v="0"/>
    <x v="83"/>
    <n v="324.58333333333297"/>
    <n v="361.61053984575801"/>
    <n v="277.940828402367"/>
    <m/>
    <m/>
  </r>
  <r>
    <x v="2"/>
    <x v="0"/>
    <x v="84"/>
    <m/>
    <m/>
    <m/>
    <m/>
    <m/>
  </r>
  <r>
    <x v="2"/>
    <x v="0"/>
    <x v="85"/>
    <m/>
    <m/>
    <m/>
    <m/>
    <m/>
  </r>
  <r>
    <x v="2"/>
    <x v="0"/>
    <x v="86"/>
    <n v="266.260612043435"/>
    <n v="269.87680355160899"/>
    <m/>
    <m/>
    <m/>
  </r>
  <r>
    <x v="2"/>
    <x v="0"/>
    <x v="87"/>
    <m/>
    <m/>
    <m/>
    <m/>
    <m/>
  </r>
  <r>
    <x v="2"/>
    <x v="0"/>
    <x v="88"/>
    <m/>
    <m/>
    <m/>
    <m/>
    <m/>
  </r>
  <r>
    <x v="2"/>
    <x v="4"/>
    <x v="89"/>
    <n v="373.015749235474"/>
    <n v="362.78483885610501"/>
    <n v="367.54038461538499"/>
    <n v="388.04785112981801"/>
    <m/>
  </r>
  <r>
    <x v="2"/>
    <x v="4"/>
    <x v="90"/>
    <n v="373.97396460669"/>
    <n v="327.98392787142302"/>
    <n v="405.98334794040301"/>
    <n v="372.315253573527"/>
    <n v="296.72472924187701"/>
  </r>
  <r>
    <x v="2"/>
    <x v="4"/>
    <x v="91"/>
    <n v="432.60090054676101"/>
    <n v="402.97121237045599"/>
    <n v="439.22801537722302"/>
    <n v="470.53709324486499"/>
    <n v="519.67305389221599"/>
  </r>
  <r>
    <x v="2"/>
    <x v="4"/>
    <x v="92"/>
    <n v="567.608372921615"/>
    <n v="568.67256465098205"/>
    <n v="469.32179930795797"/>
    <n v="590.49934512115306"/>
    <n v="535.642578125"/>
  </r>
  <r>
    <x v="2"/>
    <x v="4"/>
    <x v="93"/>
    <n v="399.92561044860901"/>
    <n v="347.916344916345"/>
    <n v="440.97038081805402"/>
    <m/>
    <m/>
  </r>
  <r>
    <x v="2"/>
    <x v="4"/>
    <x v="94"/>
    <n v="383.31931818181801"/>
    <m/>
    <m/>
    <m/>
    <m/>
  </r>
  <r>
    <x v="2"/>
    <x v="4"/>
    <x v="95"/>
    <m/>
    <m/>
    <m/>
    <m/>
    <m/>
  </r>
  <r>
    <x v="2"/>
    <x v="4"/>
    <x v="96"/>
    <n v="400.66476099729999"/>
    <n v="439.31706501755002"/>
    <n v="389.217647618142"/>
    <n v="389.00701918577403"/>
    <m/>
  </r>
  <r>
    <x v="2"/>
    <x v="4"/>
    <x v="97"/>
    <n v="364.835132482826"/>
    <n v="311.55901116427401"/>
    <n v="352.402087682672"/>
    <n v="440.29508196721298"/>
    <m/>
  </r>
  <r>
    <x v="2"/>
    <x v="4"/>
    <x v="98"/>
    <n v="392.60003666025102"/>
    <n v="396.027777777778"/>
    <n v="389.99988183859199"/>
    <n v="387.139775317486"/>
    <n v="432.11353383458601"/>
  </r>
  <r>
    <x v="2"/>
    <x v="4"/>
    <x v="99"/>
    <n v="440.7642803924"/>
    <n v="409.55350080171002"/>
    <n v="429.20220036672799"/>
    <n v="458.22721534965899"/>
    <n v="524.25049309664701"/>
  </r>
  <r>
    <x v="2"/>
    <x v="4"/>
    <x v="89"/>
    <n v="405.58618233618199"/>
    <n v="377.34154291923198"/>
    <n v="420.933507170795"/>
    <n v="424.54725085910701"/>
    <m/>
  </r>
  <r>
    <x v="2"/>
    <x v="4"/>
    <x v="100"/>
    <n v="350.68777622702999"/>
    <n v="329.837273607079"/>
    <n v="347.00437499999998"/>
    <n v="363.43293900752798"/>
    <m/>
  </r>
  <r>
    <x v="2"/>
    <x v="2"/>
    <x v="38"/>
    <n v="388.65253661848902"/>
    <n v="346.15746940660398"/>
    <n v="402.384755652808"/>
    <n v="427.036697247706"/>
    <m/>
  </r>
  <r>
    <x v="2"/>
    <x v="2"/>
    <x v="38"/>
    <n v="407.46703065938698"/>
    <n v="454.17348203221798"/>
    <n v="385.89675691758401"/>
    <n v="378.22541551246502"/>
    <m/>
  </r>
  <r>
    <x v="2"/>
    <x v="4"/>
    <x v="101"/>
    <n v="332.28054020871701"/>
    <n v="346.65551181102398"/>
    <n v="331.16578702266401"/>
    <m/>
    <m/>
  </r>
  <r>
    <x v="2"/>
    <x v="4"/>
    <x v="102"/>
    <n v="399.93769230769198"/>
    <n v="404.96816770186302"/>
    <n v="394.99923780487802"/>
    <m/>
    <m/>
  </r>
  <r>
    <x v="2"/>
    <x v="4"/>
    <x v="103"/>
    <m/>
    <m/>
    <m/>
    <m/>
    <m/>
  </r>
  <r>
    <x v="2"/>
    <x v="5"/>
    <x v="104"/>
    <m/>
    <m/>
    <m/>
    <m/>
    <m/>
  </r>
  <r>
    <x v="2"/>
    <x v="5"/>
    <x v="105"/>
    <n v="378.24152173913001"/>
    <n v="380.44653439835099"/>
    <n v="338.71956856702599"/>
    <m/>
    <m/>
  </r>
  <r>
    <x v="2"/>
    <x v="5"/>
    <x v="106"/>
    <n v="416.90082644628097"/>
    <n v="417.41914796152099"/>
    <m/>
    <m/>
    <m/>
  </r>
  <r>
    <x v="2"/>
    <x v="5"/>
    <x v="107"/>
    <m/>
    <m/>
    <m/>
    <m/>
    <m/>
  </r>
  <r>
    <x v="2"/>
    <x v="5"/>
    <x v="108"/>
    <n v="428.976941946034"/>
    <n v="441.060600578871"/>
    <m/>
    <m/>
    <m/>
  </r>
  <r>
    <x v="2"/>
    <x v="5"/>
    <x v="109"/>
    <n v="463.62335703512201"/>
    <n v="471.11335907335899"/>
    <n v="373.91169451074001"/>
    <m/>
    <m/>
  </r>
  <r>
    <x v="2"/>
    <x v="5"/>
    <x v="110"/>
    <n v="460.09307875895001"/>
    <n v="475.81106918238999"/>
    <m/>
    <m/>
    <m/>
  </r>
  <r>
    <x v="2"/>
    <x v="5"/>
    <x v="111"/>
    <m/>
    <m/>
    <m/>
    <m/>
    <m/>
  </r>
  <r>
    <x v="2"/>
    <x v="5"/>
    <x v="112"/>
    <n v="470.911665804449"/>
    <n v="481.465178320696"/>
    <n v="343.15370370370402"/>
    <m/>
    <m/>
  </r>
  <r>
    <x v="2"/>
    <x v="5"/>
    <x v="113"/>
    <n v="479.83020780537299"/>
    <n v="516.854489164087"/>
    <m/>
    <m/>
    <m/>
  </r>
  <r>
    <x v="2"/>
    <x v="5"/>
    <x v="114"/>
    <m/>
    <m/>
    <m/>
    <m/>
    <m/>
  </r>
  <r>
    <x v="2"/>
    <x v="5"/>
    <x v="115"/>
    <n v="392.89863013698601"/>
    <n v="393.43758573388197"/>
    <m/>
    <m/>
    <m/>
  </r>
  <r>
    <x v="2"/>
    <x v="5"/>
    <x v="106"/>
    <m/>
    <m/>
    <m/>
    <m/>
    <m/>
  </r>
  <r>
    <x v="2"/>
    <x v="5"/>
    <x v="218"/>
    <m/>
    <m/>
    <m/>
    <m/>
    <m/>
  </r>
  <r>
    <x v="2"/>
    <x v="5"/>
    <x v="117"/>
    <m/>
    <m/>
    <m/>
    <m/>
    <m/>
  </r>
  <r>
    <x v="2"/>
    <x v="6"/>
    <x v="118"/>
    <n v="386.02330678746301"/>
    <n v="361.20631758679599"/>
    <n v="366.90876623376602"/>
    <n v="402.04797047970499"/>
    <n v="439.74186046511602"/>
  </r>
  <r>
    <x v="2"/>
    <x v="6"/>
    <x v="119"/>
    <n v="391.95617358976199"/>
    <n v="326.83600562587901"/>
    <n v="433.13913448115397"/>
    <n v="394.58603950451999"/>
    <m/>
  </r>
  <r>
    <x v="2"/>
    <x v="6"/>
    <x v="120"/>
    <n v="504.80977435643899"/>
    <n v="427.74948944860398"/>
    <n v="524.272398843931"/>
    <n v="490.77035304599599"/>
    <n v="673.62711864406799"/>
  </r>
  <r>
    <x v="2"/>
    <x v="6"/>
    <x v="121"/>
    <n v="461.617239188128"/>
    <n v="437.49771508046899"/>
    <n v="436.71079009433998"/>
    <n v="444.362888653499"/>
    <n v="673.46072838964506"/>
  </r>
  <r>
    <x v="2"/>
    <x v="6"/>
    <x v="122"/>
    <n v="462.60341838997101"/>
    <n v="415.55009060315803"/>
    <n v="450.63883704940599"/>
    <n v="472.61484605306299"/>
    <n v="586.16871345029199"/>
  </r>
  <r>
    <x v="2"/>
    <x v="4"/>
    <x v="89"/>
    <n v="369.32989690721598"/>
    <m/>
    <m/>
    <m/>
    <m/>
  </r>
  <r>
    <x v="2"/>
    <x v="6"/>
    <x v="119"/>
    <n v="410.68286610106998"/>
    <n v="399.66207734359199"/>
    <n v="388.47550240823801"/>
    <n v="421.26869225640502"/>
    <m/>
  </r>
  <r>
    <x v="2"/>
    <x v="6"/>
    <x v="119"/>
    <n v="417.22675075301203"/>
    <n v="387.44973327862101"/>
    <n v="436.87793783169099"/>
    <n v="395.72459016393401"/>
    <n v="546.18245614035095"/>
  </r>
  <r>
    <x v="2"/>
    <x v="6"/>
    <x v="120"/>
    <n v="450.88602444843099"/>
    <n v="410.66082615505098"/>
    <n v="464.65043695380803"/>
    <n v="451.50172387016602"/>
    <n v="577.13707317073204"/>
  </r>
  <r>
    <x v="2"/>
    <x v="6"/>
    <x v="121"/>
    <n v="400.47125324950099"/>
    <n v="384.20288574793898"/>
    <n v="413.019875164258"/>
    <n v="377.328580481622"/>
    <n v="568.15973154362405"/>
  </r>
  <r>
    <x v="2"/>
    <x v="6"/>
    <x v="121"/>
    <n v="463.59161597792701"/>
    <n v="417.19547096415698"/>
    <n v="441.64839540876102"/>
    <n v="439.641006000255"/>
    <n v="632.22117202268396"/>
  </r>
  <r>
    <x v="2"/>
    <x v="6"/>
    <x v="123"/>
    <n v="461.22216902082801"/>
    <n v="247.34829443447001"/>
    <m/>
    <n v="429.09910049627803"/>
    <n v="817.18842105263195"/>
  </r>
  <r>
    <x v="2"/>
    <x v="6"/>
    <x v="123"/>
    <n v="366.20704845814998"/>
    <m/>
    <m/>
    <m/>
    <m/>
  </r>
  <r>
    <x v="2"/>
    <x v="6"/>
    <x v="122"/>
    <n v="389.58335563286101"/>
    <n v="371.270895671255"/>
    <n v="424.35605622954"/>
    <n v="368.03408051235101"/>
    <m/>
  </r>
  <r>
    <x v="2"/>
    <x v="7"/>
    <x v="124"/>
    <m/>
    <m/>
    <m/>
    <m/>
    <m/>
  </r>
  <r>
    <x v="2"/>
    <x v="7"/>
    <x v="125"/>
    <n v="300.81302657161399"/>
    <n v="305.14437269372701"/>
    <n v="294.56843800322099"/>
    <m/>
    <m/>
  </r>
  <r>
    <x v="2"/>
    <x v="7"/>
    <x v="126"/>
    <n v="374.36557059961302"/>
    <n v="329.61964472309302"/>
    <m/>
    <m/>
    <m/>
  </r>
  <r>
    <x v="2"/>
    <x v="7"/>
    <x v="127"/>
    <m/>
    <m/>
    <m/>
    <m/>
    <m/>
  </r>
  <r>
    <x v="2"/>
    <x v="7"/>
    <x v="128"/>
    <m/>
    <m/>
    <m/>
    <m/>
    <m/>
  </r>
  <r>
    <x v="2"/>
    <x v="7"/>
    <x v="129"/>
    <n v="326.62809917355401"/>
    <m/>
    <m/>
    <m/>
    <m/>
  </r>
  <r>
    <x v="2"/>
    <x v="7"/>
    <x v="130"/>
    <n v="323.21847690387"/>
    <m/>
    <m/>
    <m/>
    <m/>
  </r>
  <r>
    <x v="2"/>
    <x v="7"/>
    <x v="131"/>
    <n v="406.48366834170901"/>
    <m/>
    <m/>
    <m/>
    <m/>
  </r>
  <r>
    <x v="2"/>
    <x v="7"/>
    <x v="132"/>
    <m/>
    <m/>
    <m/>
    <m/>
    <m/>
  </r>
  <r>
    <x v="2"/>
    <x v="7"/>
    <x v="133"/>
    <n v="340.74099810486399"/>
    <n v="311.99639855942399"/>
    <n v="373.29436619718302"/>
    <m/>
    <m/>
  </r>
  <r>
    <x v="2"/>
    <x v="7"/>
    <x v="134"/>
    <m/>
    <m/>
    <m/>
    <m/>
    <m/>
  </r>
  <r>
    <x v="2"/>
    <x v="7"/>
    <x v="135"/>
    <n v="307.605198019802"/>
    <m/>
    <m/>
    <m/>
    <m/>
  </r>
  <r>
    <x v="2"/>
    <x v="7"/>
    <x v="136"/>
    <m/>
    <m/>
    <m/>
    <m/>
    <m/>
  </r>
  <r>
    <x v="2"/>
    <x v="8"/>
    <x v="138"/>
    <n v="403.67882309308902"/>
    <n v="410.126379987012"/>
    <n v="349.83851725607201"/>
    <m/>
    <m/>
  </r>
  <r>
    <x v="2"/>
    <x v="8"/>
    <x v="139"/>
    <m/>
    <m/>
    <m/>
    <m/>
    <m/>
  </r>
  <r>
    <x v="2"/>
    <x v="8"/>
    <x v="140"/>
    <m/>
    <m/>
    <m/>
    <m/>
    <m/>
  </r>
  <r>
    <x v="2"/>
    <x v="8"/>
    <x v="141"/>
    <n v="440.72780777537798"/>
    <n v="440.757473817836"/>
    <n v="438.14430379746801"/>
    <m/>
    <m/>
  </r>
  <r>
    <x v="2"/>
    <x v="8"/>
    <x v="142"/>
    <n v="298.952866242038"/>
    <n v="301.14309623431001"/>
    <m/>
    <m/>
    <m/>
  </r>
  <r>
    <x v="2"/>
    <x v="8"/>
    <x v="143"/>
    <n v="402.77147332695199"/>
    <n v="422.18453750575202"/>
    <n v="332.14990366088603"/>
    <m/>
    <m/>
  </r>
  <r>
    <x v="2"/>
    <x v="8"/>
    <x v="141"/>
    <n v="339.62192860454297"/>
    <n v="368.07823883433599"/>
    <n v="259.88702559576302"/>
    <m/>
    <m/>
  </r>
  <r>
    <x v="2"/>
    <x v="8"/>
    <x v="144"/>
    <n v="350.461538461538"/>
    <n v="359.44756804997797"/>
    <m/>
    <m/>
    <m/>
  </r>
  <r>
    <x v="2"/>
    <x v="8"/>
    <x v="144"/>
    <m/>
    <m/>
    <m/>
    <m/>
    <m/>
  </r>
  <r>
    <x v="2"/>
    <x v="8"/>
    <x v="145"/>
    <m/>
    <m/>
    <m/>
    <m/>
    <m/>
  </r>
  <r>
    <x v="2"/>
    <x v="8"/>
    <x v="146"/>
    <m/>
    <m/>
    <m/>
    <m/>
    <m/>
  </r>
  <r>
    <x v="2"/>
    <x v="8"/>
    <x v="147"/>
    <n v="321.58077709611501"/>
    <n v="321.58077709611501"/>
    <m/>
    <m/>
    <m/>
  </r>
  <r>
    <x v="2"/>
    <x v="8"/>
    <x v="142"/>
    <n v="464.93304975032402"/>
    <n v="468.32060640089799"/>
    <m/>
    <m/>
    <m/>
  </r>
  <r>
    <x v="2"/>
    <x v="8"/>
    <x v="142"/>
    <n v="390.04430629563802"/>
    <n v="389.362626592617"/>
    <m/>
    <m/>
    <m/>
  </r>
  <r>
    <x v="2"/>
    <x v="8"/>
    <x v="148"/>
    <m/>
    <m/>
    <m/>
    <m/>
    <m/>
  </r>
  <r>
    <x v="2"/>
    <x v="8"/>
    <x v="149"/>
    <n v="252.63333333333301"/>
    <n v="248.42403100775201"/>
    <m/>
    <m/>
    <m/>
  </r>
  <r>
    <x v="2"/>
    <x v="8"/>
    <x v="150"/>
    <n v="369.07797827808599"/>
    <n v="381.95784993478401"/>
    <n v="329.87946943483303"/>
    <n v="209.85913312693501"/>
    <m/>
  </r>
  <r>
    <x v="2"/>
    <x v="8"/>
    <x v="151"/>
    <n v="305.33420445810901"/>
    <n v="310.65243264977897"/>
    <m/>
    <m/>
    <m/>
  </r>
  <r>
    <x v="2"/>
    <x v="8"/>
    <x v="138"/>
    <n v="269.23300691244202"/>
    <n v="284.09772370486701"/>
    <n v="228.24242424242399"/>
    <m/>
    <m/>
  </r>
  <r>
    <x v="2"/>
    <x v="8"/>
    <x v="152"/>
    <n v="390.84611245628201"/>
    <n v="398.51208459214502"/>
    <n v="283.69381107491898"/>
    <m/>
    <m/>
  </r>
  <r>
    <x v="2"/>
    <x v="8"/>
    <x v="153"/>
    <n v="340.33568152031501"/>
    <n v="349.82368177613301"/>
    <n v="271.63318777292602"/>
    <m/>
    <m/>
  </r>
  <r>
    <x v="2"/>
    <x v="7"/>
    <x v="154"/>
    <n v="474.377919320594"/>
    <m/>
    <m/>
    <m/>
    <m/>
  </r>
  <r>
    <x v="2"/>
    <x v="7"/>
    <x v="155"/>
    <m/>
    <m/>
    <m/>
    <m/>
    <m/>
  </r>
  <r>
    <x v="2"/>
    <x v="7"/>
    <x v="156"/>
    <n v="435.47691360558201"/>
    <n v="442.26666666666699"/>
    <n v="431.95293017456402"/>
    <m/>
    <m/>
  </r>
  <r>
    <x v="2"/>
    <x v="7"/>
    <x v="157"/>
    <m/>
    <m/>
    <m/>
    <m/>
    <m/>
  </r>
  <r>
    <x v="2"/>
    <x v="7"/>
    <x v="154"/>
    <n v="398.590818363273"/>
    <n v="359.90909090909099"/>
    <m/>
    <m/>
    <m/>
  </r>
  <r>
    <x v="2"/>
    <x v="7"/>
    <x v="154"/>
    <n v="462.08733974359001"/>
    <n v="397.30144927536202"/>
    <n v="542.19892473118296"/>
    <m/>
    <m/>
  </r>
  <r>
    <x v="2"/>
    <x v="7"/>
    <x v="155"/>
    <m/>
    <m/>
    <m/>
    <m/>
    <m/>
  </r>
  <r>
    <x v="2"/>
    <x v="7"/>
    <x v="158"/>
    <m/>
    <m/>
    <m/>
    <m/>
    <m/>
  </r>
  <r>
    <x v="2"/>
    <x v="7"/>
    <x v="159"/>
    <m/>
    <m/>
    <m/>
    <m/>
    <m/>
  </r>
  <r>
    <x v="2"/>
    <x v="8"/>
    <x v="160"/>
    <n v="387.06604957018902"/>
    <n v="393.29764816289401"/>
    <n v="286.28225576758803"/>
    <n v="380.20251489080101"/>
    <m/>
  </r>
  <r>
    <x v="2"/>
    <x v="8"/>
    <x v="161"/>
    <n v="324.003335186215"/>
    <n v="322.16333725029398"/>
    <m/>
    <m/>
    <m/>
  </r>
  <r>
    <x v="2"/>
    <x v="8"/>
    <x v="162"/>
    <n v="241.27753686036399"/>
    <n v="262.694050991501"/>
    <m/>
    <m/>
    <m/>
  </r>
  <r>
    <x v="2"/>
    <x v="8"/>
    <x v="163"/>
    <n v="395.12490309433599"/>
    <n v="400.29169322874799"/>
    <n v="332.33589462129498"/>
    <n v="439.38598442714101"/>
    <m/>
  </r>
  <r>
    <x v="2"/>
    <x v="8"/>
    <x v="164"/>
    <n v="424.47914172575702"/>
    <n v="435.85509688289801"/>
    <m/>
    <n v="404.16805845511499"/>
    <m/>
  </r>
  <r>
    <x v="2"/>
    <x v="8"/>
    <x v="143"/>
    <n v="400.95"/>
    <m/>
    <n v="395.96075085324202"/>
    <m/>
    <m/>
  </r>
  <r>
    <x v="2"/>
    <x v="8"/>
    <x v="165"/>
    <n v="440.93873306394102"/>
    <n v="451.74866013675802"/>
    <n v="259.30115122972302"/>
    <n v="451.28418230563"/>
    <n v="467.19934640522899"/>
  </r>
  <r>
    <x v="2"/>
    <x v="8"/>
    <x v="166"/>
    <n v="419.45347826086999"/>
    <n v="426.15571681808098"/>
    <n v="274.514418125644"/>
    <n v="493.06032171581802"/>
    <m/>
  </r>
  <r>
    <x v="2"/>
    <x v="8"/>
    <x v="160"/>
    <n v="253.148026315789"/>
    <m/>
    <m/>
    <m/>
    <m/>
  </r>
  <r>
    <x v="2"/>
    <x v="8"/>
    <x v="161"/>
    <n v="356.15870500339599"/>
    <n v="356.15870500339599"/>
    <m/>
    <m/>
    <m/>
  </r>
  <r>
    <x v="2"/>
    <x v="8"/>
    <x v="167"/>
    <n v="360.72860320805501"/>
    <n v="357.03696316979102"/>
    <n v="380.15880893300198"/>
    <m/>
    <m/>
  </r>
  <r>
    <x v="2"/>
    <x v="8"/>
    <x v="168"/>
    <n v="293.773103448276"/>
    <n v="296.71027667984202"/>
    <n v="273.68918918918899"/>
    <m/>
    <m/>
  </r>
  <r>
    <x v="2"/>
    <x v="8"/>
    <x v="169"/>
    <n v="284.34883720930202"/>
    <n v="304.56632173094999"/>
    <m/>
    <m/>
    <m/>
  </r>
  <r>
    <x v="2"/>
    <x v="8"/>
    <x v="170"/>
    <n v="370.31477659396398"/>
    <n v="372.11229725744602"/>
    <n v="409.84525357607299"/>
    <m/>
    <m/>
  </r>
  <r>
    <x v="2"/>
    <x v="8"/>
    <x v="161"/>
    <n v="415.02074688796699"/>
    <n v="415.39804469273702"/>
    <m/>
    <m/>
    <m/>
  </r>
  <r>
    <x v="2"/>
    <x v="8"/>
    <x v="171"/>
    <n v="352.20795660036202"/>
    <n v="352.20795660036202"/>
    <m/>
    <m/>
    <m/>
  </r>
  <r>
    <x v="2"/>
    <x v="8"/>
    <x v="172"/>
    <n v="317.89355322338798"/>
    <n v="319.81146304675701"/>
    <m/>
    <m/>
    <m/>
  </r>
  <r>
    <x v="2"/>
    <x v="8"/>
    <x v="172"/>
    <n v="230.81041214750499"/>
    <n v="229.64714424007701"/>
    <m/>
    <m/>
    <m/>
  </r>
  <r>
    <x v="2"/>
    <x v="8"/>
    <x v="173"/>
    <m/>
    <m/>
    <m/>
    <m/>
    <m/>
  </r>
  <r>
    <x v="2"/>
    <x v="8"/>
    <x v="174"/>
    <m/>
    <m/>
    <m/>
    <m/>
    <m/>
  </r>
  <r>
    <x v="2"/>
    <x v="9"/>
    <x v="175"/>
    <m/>
    <m/>
    <m/>
    <m/>
    <m/>
  </r>
  <r>
    <x v="2"/>
    <x v="9"/>
    <x v="176"/>
    <m/>
    <m/>
    <m/>
    <m/>
    <m/>
  </r>
  <r>
    <x v="2"/>
    <x v="9"/>
    <x v="177"/>
    <m/>
    <m/>
    <m/>
    <m/>
    <m/>
  </r>
  <r>
    <x v="2"/>
    <x v="9"/>
    <x v="178"/>
    <m/>
    <m/>
    <m/>
    <m/>
    <m/>
  </r>
  <r>
    <x v="2"/>
    <x v="9"/>
    <x v="219"/>
    <m/>
    <m/>
    <m/>
    <m/>
    <m/>
  </r>
  <r>
    <x v="2"/>
    <x v="9"/>
    <x v="179"/>
    <n v="265.43657817109101"/>
    <n v="268.89855072463803"/>
    <m/>
    <m/>
    <m/>
  </r>
  <r>
    <x v="2"/>
    <x v="9"/>
    <x v="180"/>
    <n v="319.694744420446"/>
    <n v="325.55425219941299"/>
    <m/>
    <m/>
    <m/>
  </r>
  <r>
    <x v="2"/>
    <x v="9"/>
    <x v="175"/>
    <n v="173.83544303797501"/>
    <m/>
    <m/>
    <m/>
    <m/>
  </r>
  <r>
    <x v="2"/>
    <x v="9"/>
    <x v="175"/>
    <m/>
    <m/>
    <m/>
    <m/>
    <m/>
  </r>
  <r>
    <x v="2"/>
    <x v="9"/>
    <x v="181"/>
    <m/>
    <m/>
    <m/>
    <m/>
    <m/>
  </r>
  <r>
    <x v="2"/>
    <x v="9"/>
    <x v="182"/>
    <n v="138.11428005545699"/>
    <n v="134.762310170272"/>
    <n v="155.01321585903099"/>
    <m/>
    <m/>
  </r>
  <r>
    <x v="2"/>
    <x v="9"/>
    <x v="182"/>
    <m/>
    <m/>
    <m/>
    <m/>
    <m/>
  </r>
  <r>
    <x v="2"/>
    <x v="9"/>
    <x v="183"/>
    <m/>
    <m/>
    <m/>
    <m/>
    <m/>
  </r>
  <r>
    <x v="2"/>
    <x v="9"/>
    <x v="185"/>
    <m/>
    <m/>
    <m/>
    <m/>
    <m/>
  </r>
  <r>
    <x v="2"/>
    <x v="9"/>
    <x v="186"/>
    <n v="291.34007919049702"/>
    <n v="291.34007919049702"/>
    <m/>
    <m/>
    <m/>
  </r>
  <r>
    <x v="2"/>
    <x v="9"/>
    <x v="187"/>
    <n v="273.53480328577598"/>
    <n v="274.83025649403697"/>
    <n v="263.84107579462102"/>
    <m/>
    <m/>
  </r>
  <r>
    <x v="2"/>
    <x v="8"/>
    <x v="188"/>
    <m/>
    <m/>
    <m/>
    <m/>
    <m/>
  </r>
  <r>
    <x v="2"/>
    <x v="8"/>
    <x v="139"/>
    <m/>
    <m/>
    <m/>
    <m/>
    <m/>
  </r>
  <r>
    <x v="2"/>
    <x v="10"/>
    <x v="189"/>
    <n v="370.09718374884602"/>
    <n v="359.22826086956502"/>
    <n v="338.97552447552403"/>
    <m/>
    <m/>
  </r>
  <r>
    <x v="2"/>
    <x v="11"/>
    <x v="190"/>
    <m/>
    <m/>
    <m/>
    <m/>
    <m/>
  </r>
  <r>
    <x v="2"/>
    <x v="11"/>
    <x v="229"/>
    <m/>
    <m/>
    <m/>
    <m/>
    <m/>
  </r>
  <r>
    <x v="2"/>
    <x v="11"/>
    <x v="221"/>
    <m/>
    <m/>
    <m/>
    <m/>
    <m/>
  </r>
  <r>
    <x v="2"/>
    <x v="11"/>
    <x v="230"/>
    <m/>
    <m/>
    <m/>
    <m/>
    <m/>
  </r>
  <r>
    <x v="2"/>
    <x v="12"/>
    <x v="194"/>
    <m/>
    <m/>
    <m/>
    <m/>
    <m/>
  </r>
  <r>
    <x v="2"/>
    <x v="12"/>
    <x v="195"/>
    <n v="349.55609167671901"/>
    <n v="340.34165571616302"/>
    <m/>
    <m/>
    <m/>
  </r>
  <r>
    <x v="2"/>
    <x v="12"/>
    <x v="222"/>
    <m/>
    <m/>
    <m/>
    <m/>
    <m/>
  </r>
  <r>
    <x v="2"/>
    <x v="12"/>
    <x v="196"/>
    <m/>
    <m/>
    <m/>
    <m/>
    <m/>
  </r>
  <r>
    <x v="2"/>
    <x v="12"/>
    <x v="197"/>
    <m/>
    <m/>
    <m/>
    <m/>
    <m/>
  </r>
  <r>
    <x v="2"/>
    <x v="12"/>
    <x v="198"/>
    <m/>
    <m/>
    <m/>
    <m/>
    <m/>
  </r>
  <r>
    <x v="2"/>
    <x v="12"/>
    <x v="199"/>
    <m/>
    <m/>
    <m/>
    <m/>
    <m/>
  </r>
  <r>
    <x v="2"/>
    <x v="12"/>
    <x v="202"/>
    <m/>
    <m/>
    <m/>
    <m/>
    <m/>
  </r>
  <r>
    <x v="2"/>
    <x v="12"/>
    <x v="223"/>
    <m/>
    <m/>
    <m/>
    <m/>
    <m/>
  </r>
  <r>
    <x v="2"/>
    <x v="12"/>
    <x v="224"/>
    <m/>
    <m/>
    <m/>
    <m/>
    <m/>
  </r>
  <r>
    <x v="2"/>
    <x v="12"/>
    <x v="204"/>
    <m/>
    <m/>
    <m/>
    <m/>
    <m/>
  </r>
  <r>
    <x v="2"/>
    <x v="12"/>
    <x v="231"/>
    <m/>
    <m/>
    <m/>
    <m/>
    <m/>
  </r>
  <r>
    <x v="2"/>
    <x v="11"/>
    <x v="232"/>
    <m/>
    <m/>
    <m/>
    <m/>
    <m/>
  </r>
  <r>
    <x v="2"/>
    <x v="11"/>
    <x v="205"/>
    <m/>
    <m/>
    <m/>
    <m/>
    <m/>
  </r>
  <r>
    <x v="2"/>
    <x v="11"/>
    <x v="206"/>
    <n v="324.76879699248099"/>
    <m/>
    <m/>
    <m/>
    <m/>
  </r>
  <r>
    <x v="2"/>
    <x v="11"/>
    <x v="207"/>
    <m/>
    <m/>
    <m/>
    <m/>
    <m/>
  </r>
  <r>
    <x v="2"/>
    <x v="13"/>
    <x v="227"/>
    <m/>
    <m/>
    <m/>
    <m/>
    <m/>
  </r>
  <r>
    <x v="2"/>
    <x v="13"/>
    <x v="209"/>
    <m/>
    <m/>
    <m/>
    <m/>
    <m/>
  </r>
  <r>
    <x v="2"/>
    <x v="13"/>
    <x v="209"/>
    <m/>
    <m/>
    <m/>
    <m/>
    <m/>
  </r>
  <r>
    <x v="2"/>
    <x v="13"/>
    <x v="210"/>
    <m/>
    <m/>
    <m/>
    <m/>
    <m/>
  </r>
  <r>
    <x v="2"/>
    <x v="14"/>
    <x v="211"/>
    <m/>
    <m/>
    <m/>
    <m/>
    <m/>
  </r>
  <r>
    <x v="2"/>
    <x v="14"/>
    <x v="233"/>
    <m/>
    <m/>
    <m/>
    <m/>
    <m/>
  </r>
  <r>
    <x v="3"/>
    <x v="0"/>
    <x v="0"/>
    <n v="307.657201438041"/>
    <n v="315.00609196361501"/>
    <n v="290.558164453762"/>
    <n v="392.91066140177702"/>
    <m/>
  </r>
  <r>
    <x v="3"/>
    <x v="0"/>
    <x v="1"/>
    <n v="457.741466460514"/>
    <n v="445.95653038893897"/>
    <n v="365.81851512373999"/>
    <n v="491.552485108876"/>
    <n v="540.48413417950997"/>
  </r>
  <r>
    <x v="3"/>
    <x v="0"/>
    <x v="2"/>
    <n v="465.94639199835302"/>
    <n v="431.88137016653599"/>
    <n v="409.82080815709998"/>
    <n v="532.10337418163499"/>
    <n v="654.59546925566303"/>
  </r>
  <r>
    <x v="3"/>
    <x v="0"/>
    <x v="3"/>
    <n v="460.254159209916"/>
    <n v="455.58642370845001"/>
    <n v="415.83296799649298"/>
    <n v="505.95784224841299"/>
    <n v="623.511854951185"/>
  </r>
  <r>
    <x v="3"/>
    <x v="0"/>
    <x v="4"/>
    <n v="494.36595027391502"/>
    <n v="472.47797327093599"/>
    <n v="439.980799579169"/>
    <n v="542.83920388798902"/>
    <n v="593.349289454001"/>
  </r>
  <r>
    <x v="3"/>
    <x v="0"/>
    <x v="5"/>
    <n v="307.933531799729"/>
    <n v="280.16673378976998"/>
    <n v="315.44906841783802"/>
    <m/>
    <m/>
  </r>
  <r>
    <x v="3"/>
    <x v="0"/>
    <x v="6"/>
    <n v="361.58825172741302"/>
    <n v="348.69950637597702"/>
    <n v="340.63763105910999"/>
    <n v="473.20778710015702"/>
    <m/>
  </r>
  <r>
    <x v="3"/>
    <x v="0"/>
    <x v="7"/>
    <n v="302.02994161207602"/>
    <n v="318.345242998353"/>
    <n v="288.34901754999697"/>
    <n v="447.520754716981"/>
    <m/>
  </r>
  <r>
    <x v="3"/>
    <x v="0"/>
    <x v="8"/>
    <n v="383.78475372650701"/>
    <n v="393.64723883711201"/>
    <n v="346.88653196658203"/>
    <n v="468.53079507278801"/>
    <m/>
  </r>
  <r>
    <x v="3"/>
    <x v="0"/>
    <x v="9"/>
    <n v="401.87981498037101"/>
    <n v="402.02079381468099"/>
    <n v="400.316067687349"/>
    <n v="418.76721607586398"/>
    <m/>
  </r>
  <r>
    <x v="3"/>
    <x v="0"/>
    <x v="10"/>
    <n v="394.35995546107898"/>
    <n v="398.861678685897"/>
    <n v="385.39661833044102"/>
    <n v="432.68190127970797"/>
    <m/>
  </r>
  <r>
    <x v="3"/>
    <x v="0"/>
    <x v="11"/>
    <n v="315.78855531850002"/>
    <n v="317.947504206394"/>
    <n v="316.34462692357403"/>
    <n v="253.31532846715299"/>
    <m/>
  </r>
  <r>
    <x v="3"/>
    <x v="0"/>
    <x v="214"/>
    <m/>
    <m/>
    <m/>
    <m/>
    <m/>
  </r>
  <r>
    <x v="3"/>
    <x v="0"/>
    <x v="12"/>
    <n v="286.53948224274802"/>
    <n v="289.08751956738303"/>
    <n v="259.41060606060603"/>
    <m/>
    <m/>
  </r>
  <r>
    <x v="3"/>
    <x v="0"/>
    <x v="13"/>
    <n v="376.72770919067199"/>
    <n v="382.29839883551699"/>
    <m/>
    <m/>
    <m/>
  </r>
  <r>
    <x v="3"/>
    <x v="0"/>
    <x v="14"/>
    <n v="294.03888334995003"/>
    <n v="293.59744193874099"/>
    <m/>
    <m/>
    <m/>
  </r>
  <r>
    <x v="3"/>
    <x v="0"/>
    <x v="15"/>
    <m/>
    <m/>
    <m/>
    <m/>
    <m/>
  </r>
  <r>
    <x v="3"/>
    <x v="0"/>
    <x v="16"/>
    <m/>
    <m/>
    <m/>
    <m/>
    <m/>
  </r>
  <r>
    <x v="3"/>
    <x v="0"/>
    <x v="17"/>
    <n v="313.84404283801899"/>
    <n v="313.84404283801899"/>
    <m/>
    <m/>
    <m/>
  </r>
  <r>
    <x v="3"/>
    <x v="1"/>
    <x v="18"/>
    <n v="279.66089108910899"/>
    <n v="291.38725099601601"/>
    <m/>
    <m/>
    <m/>
  </r>
  <r>
    <x v="3"/>
    <x v="1"/>
    <x v="19"/>
    <n v="386.96501650164998"/>
    <n v="351.69332444740598"/>
    <n v="356.78277680140599"/>
    <n v="450.67624763108"/>
    <m/>
  </r>
  <r>
    <x v="3"/>
    <x v="1"/>
    <x v="20"/>
    <n v="383.32160742640798"/>
    <n v="307.76280000000003"/>
    <n v="409.20446880269799"/>
    <n v="453.42629904559902"/>
    <m/>
  </r>
  <r>
    <x v="3"/>
    <x v="1"/>
    <x v="21"/>
    <n v="289.89309090909097"/>
    <n v="247.09514031485301"/>
    <n v="321.325809617272"/>
    <m/>
    <m/>
  </r>
  <r>
    <x v="3"/>
    <x v="1"/>
    <x v="22"/>
    <n v="346.40589135424602"/>
    <n v="329.41699092088197"/>
    <m/>
    <n v="394.880319148936"/>
    <m/>
  </r>
  <r>
    <x v="3"/>
    <x v="1"/>
    <x v="23"/>
    <m/>
    <m/>
    <m/>
    <m/>
    <m/>
  </r>
  <r>
    <x v="3"/>
    <x v="1"/>
    <x v="24"/>
    <n v="229.109991603694"/>
    <n v="164.02893309222401"/>
    <n v="285.52037617554902"/>
    <m/>
    <m/>
  </r>
  <r>
    <x v="3"/>
    <x v="1"/>
    <x v="25"/>
    <n v="411.14569836745301"/>
    <n v="332.23440483768297"/>
    <n v="444.67659262875299"/>
    <n v="475.55371321812203"/>
    <n v="518.14100905562702"/>
  </r>
  <r>
    <x v="3"/>
    <x v="1"/>
    <x v="26"/>
    <n v="411.26503059324301"/>
    <n v="365.95494652406398"/>
    <n v="463.90536185174301"/>
    <n v="451.34587280108298"/>
    <m/>
  </r>
  <r>
    <x v="3"/>
    <x v="1"/>
    <x v="26"/>
    <n v="371.04848141859998"/>
    <n v="305.16006857855399"/>
    <n v="408.94566792234099"/>
    <n v="433.39806576402299"/>
    <m/>
  </r>
  <r>
    <x v="3"/>
    <x v="1"/>
    <x v="27"/>
    <m/>
    <m/>
    <m/>
    <m/>
    <m/>
  </r>
  <r>
    <x v="3"/>
    <x v="1"/>
    <x v="28"/>
    <n v="286.67328519855602"/>
    <m/>
    <m/>
    <m/>
    <m/>
  </r>
  <r>
    <x v="3"/>
    <x v="1"/>
    <x v="29"/>
    <n v="324.988222698073"/>
    <n v="288.24932614555303"/>
    <m/>
    <m/>
    <m/>
  </r>
  <r>
    <x v="3"/>
    <x v="1"/>
    <x v="30"/>
    <n v="416.20850767085102"/>
    <n v="343.837426900585"/>
    <m/>
    <m/>
    <m/>
  </r>
  <r>
    <x v="3"/>
    <x v="1"/>
    <x v="216"/>
    <m/>
    <m/>
    <m/>
    <m/>
    <m/>
  </r>
  <r>
    <x v="3"/>
    <x v="2"/>
    <x v="32"/>
    <n v="470.43561777167099"/>
    <n v="413.89391094420603"/>
    <n v="394.406705539359"/>
    <n v="528.80902402077504"/>
    <n v="428.95"/>
  </r>
  <r>
    <x v="3"/>
    <x v="2"/>
    <x v="33"/>
    <n v="504.04293883556801"/>
    <n v="429.94675288937799"/>
    <n v="481.02361323155202"/>
    <n v="576.10578380534503"/>
    <m/>
  </r>
  <r>
    <x v="3"/>
    <x v="2"/>
    <x v="34"/>
    <n v="529.33567223642694"/>
    <n v="469.31446007797899"/>
    <n v="496.20381931692998"/>
    <n v="563.019572766495"/>
    <n v="501.69821428571402"/>
  </r>
  <r>
    <x v="3"/>
    <x v="2"/>
    <x v="35"/>
    <n v="476.70705893776102"/>
    <n v="440.34418850939898"/>
    <n v="448.31765356945198"/>
    <n v="516.71601272534497"/>
    <m/>
  </r>
  <r>
    <x v="3"/>
    <x v="2"/>
    <x v="36"/>
    <n v="373.49618708693401"/>
    <n v="266.46590909090901"/>
    <n v="374.31467889908299"/>
    <n v="408.28925233644901"/>
    <m/>
  </r>
  <r>
    <x v="3"/>
    <x v="2"/>
    <x v="33"/>
    <m/>
    <m/>
    <m/>
    <m/>
    <m/>
  </r>
  <r>
    <x v="3"/>
    <x v="2"/>
    <x v="37"/>
    <n v="350.41798545765602"/>
    <n v="330.09622926093499"/>
    <n v="295.15368639667702"/>
    <n v="478.67643020595"/>
    <m/>
  </r>
  <r>
    <x v="3"/>
    <x v="2"/>
    <x v="38"/>
    <n v="364.64955919395499"/>
    <n v="273.18114874815899"/>
    <n v="420.21898928024501"/>
    <n v="442.402070750647"/>
    <m/>
  </r>
  <r>
    <x v="3"/>
    <x v="2"/>
    <x v="39"/>
    <n v="360.99386078989602"/>
    <n v="342.54617075852002"/>
    <n v="331.49775442241298"/>
    <n v="441.05857306621499"/>
    <n v="427.13954983922798"/>
  </r>
  <r>
    <x v="3"/>
    <x v="2"/>
    <x v="40"/>
    <n v="405.54577209294501"/>
    <n v="385.34485889086199"/>
    <n v="384.95644780349602"/>
    <n v="465.06206522721101"/>
    <n v="576.78482513337303"/>
  </r>
  <r>
    <x v="3"/>
    <x v="2"/>
    <x v="40"/>
    <n v="459.14533477433002"/>
    <n v="421.436960985626"/>
    <n v="438.96957264957302"/>
    <n v="522.272147651007"/>
    <m/>
  </r>
  <r>
    <x v="3"/>
    <x v="2"/>
    <x v="41"/>
    <n v="316.12281280950799"/>
    <n v="280.91896551724102"/>
    <n v="270.92331525948902"/>
    <n v="487.73010380622799"/>
    <m/>
  </r>
  <r>
    <x v="3"/>
    <x v="2"/>
    <x v="42"/>
    <n v="414.35238225131798"/>
    <n v="372.06548075448598"/>
    <n v="390.70432321152902"/>
    <n v="474.26618325642698"/>
    <m/>
  </r>
  <r>
    <x v="3"/>
    <x v="2"/>
    <x v="43"/>
    <n v="323.11912974263703"/>
    <n v="266.897623400366"/>
    <n v="359.95153374233098"/>
    <m/>
    <m/>
  </r>
  <r>
    <x v="3"/>
    <x v="2"/>
    <x v="40"/>
    <n v="411.72332528132898"/>
    <n v="402.07063440156998"/>
    <n v="368.62592047128101"/>
    <n v="452.70769230769201"/>
    <n v="567.83089430894302"/>
  </r>
  <r>
    <x v="3"/>
    <x v="2"/>
    <x v="44"/>
    <n v="314.56234199615699"/>
    <n v="234.108436664235"/>
    <n v="302.347438752784"/>
    <n v="476.39005821764403"/>
    <m/>
  </r>
  <r>
    <x v="3"/>
    <x v="2"/>
    <x v="45"/>
    <n v="384.79300380228102"/>
    <n v="335.00576368876102"/>
    <n v="390.133162246935"/>
    <n v="452.81908864203098"/>
    <n v="448.69219219219201"/>
  </r>
  <r>
    <x v="3"/>
    <x v="2"/>
    <x v="46"/>
    <n v="375.95536609829497"/>
    <n v="353.23544701686501"/>
    <n v="364.28960144927498"/>
    <n v="449.63783977751899"/>
    <n v="505.697172236504"/>
  </r>
  <r>
    <x v="3"/>
    <x v="2"/>
    <x v="47"/>
    <n v="417.91028536414598"/>
    <n v="395.93176394011698"/>
    <n v="410.52209921757901"/>
    <n v="483.018127390654"/>
    <n v="512.09829683698297"/>
  </r>
  <r>
    <x v="3"/>
    <x v="2"/>
    <x v="48"/>
    <n v="333.98785969631501"/>
    <n v="322.30417321459799"/>
    <n v="316.51993113494899"/>
    <n v="425.26108033241002"/>
    <n v="443.05687203791501"/>
  </r>
  <r>
    <x v="3"/>
    <x v="2"/>
    <x v="49"/>
    <n v="358.79614170278802"/>
    <n v="322.72945797329101"/>
    <n v="382.09246935201401"/>
    <n v="458.20624663435598"/>
    <m/>
  </r>
  <r>
    <x v="3"/>
    <x v="2"/>
    <x v="50"/>
    <n v="314.14822006472502"/>
    <n v="274.44673539518902"/>
    <m/>
    <m/>
    <m/>
  </r>
  <r>
    <x v="3"/>
    <x v="3"/>
    <x v="51"/>
    <n v="430.982283132021"/>
    <n v="329.58716123105199"/>
    <n v="404.02270081490099"/>
    <n v="480.65579853552299"/>
    <n v="484.15366581415202"/>
  </r>
  <r>
    <x v="3"/>
    <x v="3"/>
    <x v="53"/>
    <n v="311.97753767415401"/>
    <n v="226.718367346939"/>
    <m/>
    <n v="317.618037135279"/>
    <n v="341.07426376440498"/>
  </r>
  <r>
    <x v="3"/>
    <x v="3"/>
    <x v="54"/>
    <n v="460.21689676130899"/>
    <n v="359.46885800426497"/>
    <n v="435.36508042448099"/>
    <n v="529.13087765457601"/>
    <n v="422.25646371976597"/>
  </r>
  <r>
    <x v="3"/>
    <x v="3"/>
    <x v="52"/>
    <n v="456.173873488173"/>
    <n v="401.48152866241998"/>
    <n v="412.38620632828002"/>
    <n v="481.02308870732401"/>
    <n v="874.70144563167798"/>
  </r>
  <r>
    <x v="3"/>
    <x v="3"/>
    <x v="55"/>
    <n v="416.25458715596301"/>
    <m/>
    <m/>
    <m/>
    <m/>
  </r>
  <r>
    <x v="3"/>
    <x v="3"/>
    <x v="56"/>
    <n v="345.10736594718298"/>
    <n v="276.19701552732403"/>
    <n v="376.81664891728798"/>
    <n v="370.65410027205598"/>
    <m/>
  </r>
  <r>
    <x v="3"/>
    <x v="3"/>
    <x v="57"/>
    <n v="389.616051648839"/>
    <n v="357.794510739857"/>
    <n v="336.48640296662501"/>
    <n v="435.77205426623499"/>
    <n v="432.86490939044501"/>
  </r>
  <r>
    <x v="3"/>
    <x v="2"/>
    <x v="39"/>
    <n v="237.044892349977"/>
    <n v="210.151645207439"/>
    <n v="261.34332833583198"/>
    <m/>
    <m/>
  </r>
  <r>
    <x v="3"/>
    <x v="3"/>
    <x v="58"/>
    <n v="461.39669964368898"/>
    <n v="412.28777297417099"/>
    <n v="453.46472426881002"/>
    <n v="505.55492539917998"/>
    <m/>
  </r>
  <r>
    <x v="3"/>
    <x v="3"/>
    <x v="58"/>
    <n v="441.30202080832299"/>
    <n v="396.73360424427102"/>
    <n v="422.80650137740997"/>
    <n v="495.35273644827299"/>
    <n v="336.976827094474"/>
  </r>
  <r>
    <x v="3"/>
    <x v="3"/>
    <x v="58"/>
    <n v="477.45482142857099"/>
    <n v="419.93606281548"/>
    <n v="480.12541743970303"/>
    <n v="503.008895214375"/>
    <m/>
  </r>
  <r>
    <x v="3"/>
    <x v="3"/>
    <x v="58"/>
    <n v="474.94853809173497"/>
    <n v="440.30686079858799"/>
    <n v="451.27587643179498"/>
    <n v="500.90973211741198"/>
    <n v="510.028210526316"/>
  </r>
  <r>
    <x v="3"/>
    <x v="3"/>
    <x v="59"/>
    <n v="480.74696478798"/>
    <n v="444.185567970205"/>
    <n v="477.077711357814"/>
    <n v="508.89736861287298"/>
    <m/>
  </r>
  <r>
    <x v="3"/>
    <x v="3"/>
    <x v="60"/>
    <n v="476.47588387042202"/>
    <n v="400.42439049747901"/>
    <n v="451.20827099807701"/>
    <n v="514.38507666476005"/>
    <n v="427.72760887428097"/>
  </r>
  <r>
    <x v="3"/>
    <x v="3"/>
    <x v="61"/>
    <n v="513.31590247452698"/>
    <n v="460.22077922077898"/>
    <n v="481.61670329670301"/>
    <n v="556.49039826645696"/>
    <n v="485.95198329853901"/>
  </r>
  <r>
    <x v="3"/>
    <x v="3"/>
    <x v="53"/>
    <n v="464.97951270328099"/>
    <n v="396.41017827213199"/>
    <n v="429.42264988897102"/>
    <n v="522.87751511819704"/>
    <m/>
  </r>
  <r>
    <x v="3"/>
    <x v="3"/>
    <x v="62"/>
    <n v="444.38739805759502"/>
    <n v="345.05932779970101"/>
    <n v="479.63867103949798"/>
    <n v="476.43305638790503"/>
    <n v="468.51881188118801"/>
  </r>
  <r>
    <x v="3"/>
    <x v="3"/>
    <x v="58"/>
    <n v="455.13648341995503"/>
    <n v="457.08850591499902"/>
    <n v="405.20845561261899"/>
    <n v="511.95904043578503"/>
    <m/>
  </r>
  <r>
    <x v="3"/>
    <x v="0"/>
    <x v="63"/>
    <n v="388.29641800854398"/>
    <n v="388.50776143790802"/>
    <n v="302.13207547169799"/>
    <n v="504.72854291417201"/>
    <m/>
  </r>
  <r>
    <x v="3"/>
    <x v="0"/>
    <x v="64"/>
    <n v="367.456942530113"/>
    <n v="366.32425421530502"/>
    <n v="342.28777450016401"/>
    <n v="437.27538461538501"/>
    <m/>
  </r>
  <r>
    <x v="3"/>
    <x v="0"/>
    <x v="65"/>
    <m/>
    <m/>
    <m/>
    <m/>
    <m/>
  </r>
  <r>
    <x v="3"/>
    <x v="0"/>
    <x v="66"/>
    <m/>
    <m/>
    <m/>
    <m/>
    <m/>
  </r>
  <r>
    <x v="3"/>
    <x v="0"/>
    <x v="67"/>
    <n v="448.98021828103703"/>
    <n v="451.12047353760403"/>
    <m/>
    <m/>
    <m/>
  </r>
  <r>
    <x v="3"/>
    <x v="0"/>
    <x v="68"/>
    <m/>
    <m/>
    <m/>
    <m/>
    <m/>
  </r>
  <r>
    <x v="3"/>
    <x v="0"/>
    <x v="69"/>
    <n v="334.94076655052299"/>
    <n v="334.94076655052299"/>
    <m/>
    <m/>
    <m/>
  </r>
  <r>
    <x v="3"/>
    <x v="0"/>
    <x v="70"/>
    <n v="328.82252747252699"/>
    <n v="342.06104468219002"/>
    <m/>
    <m/>
    <m/>
  </r>
  <r>
    <x v="3"/>
    <x v="0"/>
    <x v="71"/>
    <n v="397.13566193669101"/>
    <n v="397.25955389174902"/>
    <m/>
    <m/>
    <m/>
  </r>
  <r>
    <x v="3"/>
    <x v="0"/>
    <x v="72"/>
    <n v="262.561535068372"/>
    <n v="261.27830737037903"/>
    <m/>
    <m/>
    <m/>
  </r>
  <r>
    <x v="3"/>
    <x v="0"/>
    <x v="73"/>
    <n v="324.70940460081198"/>
    <n v="309.92207278480998"/>
    <m/>
    <m/>
    <m/>
  </r>
  <r>
    <x v="3"/>
    <x v="0"/>
    <x v="74"/>
    <n v="364.30222956234502"/>
    <n v="361.05584192439898"/>
    <m/>
    <m/>
    <m/>
  </r>
  <r>
    <x v="3"/>
    <x v="0"/>
    <x v="75"/>
    <n v="435.65389082462298"/>
    <n v="428.83995234312903"/>
    <m/>
    <m/>
    <m/>
  </r>
  <r>
    <x v="3"/>
    <x v="0"/>
    <x v="76"/>
    <n v="422.09102211171302"/>
    <n v="407.68138979897299"/>
    <n v="376.69149683766699"/>
    <n v="483.59923201293498"/>
    <m/>
  </r>
  <r>
    <x v="3"/>
    <x v="0"/>
    <x v="77"/>
    <n v="375.24692819659498"/>
    <n v="372.36846597698798"/>
    <n v="399.10561497326199"/>
    <m/>
    <m/>
  </r>
  <r>
    <x v="3"/>
    <x v="2"/>
    <x v="78"/>
    <n v="341.51894633046902"/>
    <n v="356.84319833852499"/>
    <n v="338.37700865265799"/>
    <n v="339.14650205761302"/>
    <m/>
  </r>
  <r>
    <x v="3"/>
    <x v="2"/>
    <x v="79"/>
    <n v="359.91267567198798"/>
    <n v="348.31764315902899"/>
    <n v="317.37223587223599"/>
    <n v="502.14925373134298"/>
    <n v="365.18038528896699"/>
  </r>
  <r>
    <x v="3"/>
    <x v="0"/>
    <x v="80"/>
    <n v="371.22277111818698"/>
    <n v="336.71585109040899"/>
    <n v="321.52305246422901"/>
    <n v="467.71324561403497"/>
    <n v="360.73940949935798"/>
  </r>
  <r>
    <x v="3"/>
    <x v="0"/>
    <x v="81"/>
    <n v="328.54888053324203"/>
    <n v="292.71188026192698"/>
    <n v="338.33366238894399"/>
    <n v="429.323429541596"/>
    <m/>
  </r>
  <r>
    <x v="3"/>
    <x v="0"/>
    <x v="82"/>
    <n v="298.185791427607"/>
    <n v="243.69283690813401"/>
    <n v="337.34127906976698"/>
    <m/>
    <m/>
  </r>
  <r>
    <x v="3"/>
    <x v="0"/>
    <x v="83"/>
    <n v="253.04694167852099"/>
    <n v="247.877225866917"/>
    <m/>
    <m/>
    <m/>
  </r>
  <r>
    <x v="3"/>
    <x v="0"/>
    <x v="84"/>
    <m/>
    <m/>
    <m/>
    <m/>
    <m/>
  </r>
  <r>
    <x v="3"/>
    <x v="0"/>
    <x v="85"/>
    <m/>
    <m/>
    <m/>
    <m/>
    <m/>
  </r>
  <r>
    <x v="3"/>
    <x v="0"/>
    <x v="86"/>
    <n v="249.97245762711901"/>
    <n v="249.97245762711901"/>
    <m/>
    <m/>
    <m/>
  </r>
  <r>
    <x v="3"/>
    <x v="0"/>
    <x v="87"/>
    <n v="238.62799263351701"/>
    <n v="238.62799263351701"/>
    <m/>
    <m/>
    <m/>
  </r>
  <r>
    <x v="3"/>
    <x v="0"/>
    <x v="88"/>
    <m/>
    <m/>
    <m/>
    <m/>
    <m/>
  </r>
  <r>
    <x v="3"/>
    <x v="4"/>
    <x v="89"/>
    <n v="468.903037557983"/>
    <n v="404.11968935586998"/>
    <n v="482.02602558447302"/>
    <n v="519.22227211495294"/>
    <m/>
  </r>
  <r>
    <x v="3"/>
    <x v="4"/>
    <x v="90"/>
    <n v="363.15772903225798"/>
    <n v="303.10183574879198"/>
    <n v="375.57708678174498"/>
    <n v="395.19314641744501"/>
    <n v="431.16501650164997"/>
  </r>
  <r>
    <x v="3"/>
    <x v="4"/>
    <x v="91"/>
    <n v="389.33064616589297"/>
    <n v="354.61668167897699"/>
    <n v="391.34994836488801"/>
    <n v="468.42567353407298"/>
    <n v="339.81515854601702"/>
  </r>
  <r>
    <x v="3"/>
    <x v="4"/>
    <x v="92"/>
    <n v="559.33947554925601"/>
    <n v="512.46531504670997"/>
    <n v="512.32752613240405"/>
    <n v="592.16535007033895"/>
    <n v="600.70199692780295"/>
  </r>
  <r>
    <x v="3"/>
    <x v="4"/>
    <x v="93"/>
    <n v="358.07466000555098"/>
    <n v="320.120954907162"/>
    <n v="380.64783281733702"/>
    <m/>
    <m/>
  </r>
  <r>
    <x v="3"/>
    <x v="4"/>
    <x v="94"/>
    <n v="255.18049327354299"/>
    <n v="274.78137651821902"/>
    <m/>
    <m/>
    <m/>
  </r>
  <r>
    <x v="3"/>
    <x v="4"/>
    <x v="95"/>
    <m/>
    <m/>
    <m/>
    <m/>
    <m/>
  </r>
  <r>
    <x v="3"/>
    <x v="4"/>
    <x v="96"/>
    <n v="320.41593469050298"/>
    <n v="307.39773222852199"/>
    <n v="327.87408474372802"/>
    <n v="332.721136767318"/>
    <m/>
  </r>
  <r>
    <x v="3"/>
    <x v="4"/>
    <x v="97"/>
    <n v="342.66961059815299"/>
    <n v="282.03250380904001"/>
    <n v="359.26054955839101"/>
    <n v="395.36543909348399"/>
    <m/>
  </r>
  <r>
    <x v="3"/>
    <x v="4"/>
    <x v="98"/>
    <n v="384.16815802288801"/>
    <n v="332.35193307342399"/>
    <n v="396.75911316648501"/>
    <n v="421.96754896337001"/>
    <n v="469.230535894843"/>
  </r>
  <r>
    <x v="3"/>
    <x v="4"/>
    <x v="99"/>
    <n v="465.73317609581301"/>
    <n v="395.63384283754698"/>
    <n v="450.70049950049997"/>
    <n v="510.77488778208198"/>
    <n v="515.31457800511498"/>
  </r>
  <r>
    <x v="3"/>
    <x v="4"/>
    <x v="89"/>
    <n v="496.08890832240201"/>
    <n v="419.56770642201798"/>
    <n v="467.16112084063002"/>
    <n v="553.40516990996196"/>
    <m/>
  </r>
  <r>
    <x v="3"/>
    <x v="4"/>
    <x v="100"/>
    <n v="414.32814371257501"/>
    <n v="376.06884513336098"/>
    <n v="379.477370689655"/>
    <n v="482.77945823927797"/>
    <n v="517.77862595419799"/>
  </r>
  <r>
    <x v="3"/>
    <x v="2"/>
    <x v="38"/>
    <n v="456.42763292958301"/>
    <n v="399.28774686769998"/>
    <n v="474.64318276005002"/>
    <n v="533.75128712871299"/>
    <m/>
  </r>
  <r>
    <x v="3"/>
    <x v="2"/>
    <x v="38"/>
    <n v="395.78378097022699"/>
    <n v="356.26314439599901"/>
    <n v="362.02549371633802"/>
    <n v="475.675521821632"/>
    <m/>
  </r>
  <r>
    <x v="3"/>
    <x v="4"/>
    <x v="101"/>
    <n v="255.84851545142399"/>
    <n v="228.398931000972"/>
    <n v="273.123923624111"/>
    <m/>
    <m/>
  </r>
  <r>
    <x v="3"/>
    <x v="4"/>
    <x v="102"/>
    <n v="335.56980392156902"/>
    <n v="291.19723714505"/>
    <n v="381.93504410585399"/>
    <m/>
    <m/>
  </r>
  <r>
    <x v="3"/>
    <x v="4"/>
    <x v="103"/>
    <m/>
    <m/>
    <m/>
    <m/>
    <m/>
  </r>
  <r>
    <x v="3"/>
    <x v="5"/>
    <x v="104"/>
    <m/>
    <m/>
    <m/>
    <m/>
    <m/>
  </r>
  <r>
    <x v="3"/>
    <x v="5"/>
    <x v="105"/>
    <n v="448.152001918005"/>
    <n v="455.96195652173901"/>
    <n v="452.40105078809103"/>
    <m/>
    <m/>
  </r>
  <r>
    <x v="3"/>
    <x v="5"/>
    <x v="106"/>
    <n v="434.19411080976403"/>
    <n v="440.09114448472297"/>
    <m/>
    <m/>
    <m/>
  </r>
  <r>
    <x v="3"/>
    <x v="5"/>
    <x v="107"/>
    <m/>
    <m/>
    <m/>
    <m/>
    <m/>
  </r>
  <r>
    <x v="3"/>
    <x v="5"/>
    <x v="108"/>
    <n v="458.99638714584501"/>
    <n v="462.91350686616101"/>
    <m/>
    <m/>
    <m/>
  </r>
  <r>
    <x v="3"/>
    <x v="5"/>
    <x v="109"/>
    <n v="478.845728285782"/>
    <n v="523.11444618359303"/>
    <n v="210.540736607143"/>
    <m/>
    <m/>
  </r>
  <r>
    <x v="3"/>
    <x v="5"/>
    <x v="110"/>
    <n v="476.82297154899902"/>
    <n v="476.49406896551699"/>
    <m/>
    <m/>
    <m/>
  </r>
  <r>
    <x v="3"/>
    <x v="5"/>
    <x v="111"/>
    <m/>
    <m/>
    <m/>
    <m/>
    <m/>
  </r>
  <r>
    <x v="3"/>
    <x v="5"/>
    <x v="112"/>
    <n v="500.34496411779298"/>
    <n v="504.48085050184898"/>
    <m/>
    <m/>
    <m/>
  </r>
  <r>
    <x v="3"/>
    <x v="5"/>
    <x v="113"/>
    <n v="467.59860788863102"/>
    <n v="463.76847290640399"/>
    <m/>
    <m/>
    <m/>
  </r>
  <r>
    <x v="3"/>
    <x v="5"/>
    <x v="114"/>
    <m/>
    <m/>
    <m/>
    <m/>
    <m/>
  </r>
  <r>
    <x v="3"/>
    <x v="5"/>
    <x v="115"/>
    <n v="320.68998628257901"/>
    <n v="306.15749235473999"/>
    <m/>
    <m/>
    <m/>
  </r>
  <r>
    <x v="3"/>
    <x v="5"/>
    <x v="106"/>
    <m/>
    <m/>
    <m/>
    <m/>
    <m/>
  </r>
  <r>
    <x v="3"/>
    <x v="5"/>
    <x v="106"/>
    <m/>
    <m/>
    <m/>
    <m/>
    <m/>
  </r>
  <r>
    <x v="3"/>
    <x v="5"/>
    <x v="117"/>
    <m/>
    <m/>
    <m/>
    <m/>
    <m/>
  </r>
  <r>
    <x v="3"/>
    <x v="6"/>
    <x v="118"/>
    <n v="413.41356826826097"/>
    <n v="331.36380424746102"/>
    <n v="380.847859922179"/>
    <n v="475.23784143904101"/>
    <n v="393.67830188679198"/>
  </r>
  <r>
    <x v="3"/>
    <x v="6"/>
    <x v="119"/>
    <n v="429.16023445231002"/>
    <n v="337.24475524475503"/>
    <n v="438.78772465242503"/>
    <n v="488.81495257578598"/>
    <m/>
  </r>
  <r>
    <x v="3"/>
    <x v="6"/>
    <x v="120"/>
    <n v="532.80090643066205"/>
    <n v="489.52627075132602"/>
    <n v="448.99296155928499"/>
    <n v="545.17625963779801"/>
    <n v="588.50624826437104"/>
  </r>
  <r>
    <x v="3"/>
    <x v="6"/>
    <x v="121"/>
    <n v="415.014407814408"/>
    <n v="368.89540566959897"/>
    <n v="334.03619611714402"/>
    <n v="429.20324563911902"/>
    <n v="531.78459637561798"/>
  </r>
  <r>
    <x v="3"/>
    <x v="6"/>
    <x v="122"/>
    <n v="412.61196935709103"/>
    <n v="323.68810260141902"/>
    <n v="370.31642294713203"/>
    <n v="450.17427581190401"/>
    <n v="531.58364591147802"/>
  </r>
  <r>
    <x v="3"/>
    <x v="4"/>
    <x v="89"/>
    <n v="403.311842105263"/>
    <m/>
    <m/>
    <m/>
    <m/>
  </r>
  <r>
    <x v="3"/>
    <x v="6"/>
    <x v="119"/>
    <n v="491.34085840426002"/>
    <n v="407.01892897589403"/>
    <n v="458.85368443406202"/>
    <n v="548.42417288200397"/>
    <n v="615.25521669341902"/>
  </r>
  <r>
    <x v="3"/>
    <x v="6"/>
    <x v="119"/>
    <n v="455.96425024826198"/>
    <n v="367.028532141629"/>
    <n v="437.27225471085097"/>
    <n v="496.33282019704399"/>
    <n v="677.67784431137704"/>
  </r>
  <r>
    <x v="3"/>
    <x v="6"/>
    <x v="120"/>
    <n v="506.07708083426797"/>
    <n v="412.00017179178798"/>
    <n v="458.00014740566002"/>
    <n v="546.24680114897501"/>
    <n v="578.77439024390196"/>
  </r>
  <r>
    <x v="3"/>
    <x v="6"/>
    <x v="121"/>
    <n v="454.90461951547002"/>
    <n v="442.88107703814501"/>
    <n v="400.90438561833298"/>
    <n v="473.51720901126401"/>
    <n v="674.64859002169203"/>
  </r>
  <r>
    <x v="3"/>
    <x v="6"/>
    <x v="121"/>
    <n v="480.50544431573701"/>
    <n v="469.773941685983"/>
    <n v="434.75645661157"/>
    <n v="480.17711524062298"/>
    <n v="558.63270622286495"/>
  </r>
  <r>
    <x v="3"/>
    <x v="6"/>
    <x v="123"/>
    <n v="480.500614868642"/>
    <m/>
    <n v="493.15467625899299"/>
    <n v="448.958984375"/>
    <n v="724.09989909182605"/>
  </r>
  <r>
    <x v="3"/>
    <x v="6"/>
    <x v="123"/>
    <n v="253.240928882438"/>
    <m/>
    <m/>
    <m/>
    <m/>
  </r>
  <r>
    <x v="3"/>
    <x v="6"/>
    <x v="122"/>
    <n v="403.44943516200999"/>
    <n v="374.110471204188"/>
    <n v="407.37407318823301"/>
    <n v="446.819378261856"/>
    <m/>
  </r>
  <r>
    <x v="3"/>
    <x v="7"/>
    <x v="124"/>
    <m/>
    <m/>
    <m/>
    <m/>
    <m/>
  </r>
  <r>
    <x v="3"/>
    <x v="7"/>
    <x v="125"/>
    <n v="260.905809556549"/>
    <n v="273.19771485345302"/>
    <n v="244.61820851688699"/>
    <m/>
    <m/>
  </r>
  <r>
    <x v="3"/>
    <x v="7"/>
    <x v="126"/>
    <n v="286.98088937890498"/>
    <n v="266.53587786259499"/>
    <n v="340.121693121693"/>
    <m/>
    <m/>
  </r>
  <r>
    <x v="3"/>
    <x v="7"/>
    <x v="127"/>
    <m/>
    <m/>
    <m/>
    <m/>
    <m/>
  </r>
  <r>
    <x v="3"/>
    <x v="7"/>
    <x v="128"/>
    <m/>
    <m/>
    <m/>
    <m/>
    <m/>
  </r>
  <r>
    <x v="3"/>
    <x v="7"/>
    <x v="129"/>
    <n v="247.26173285198601"/>
    <m/>
    <m/>
    <m/>
    <m/>
  </r>
  <r>
    <x v="3"/>
    <x v="7"/>
    <x v="130"/>
    <n v="404.88291746641102"/>
    <m/>
    <m/>
    <m/>
    <m/>
  </r>
  <r>
    <x v="3"/>
    <x v="7"/>
    <x v="131"/>
    <n v="329.28524590163897"/>
    <n v="331.06165703275502"/>
    <m/>
    <m/>
    <m/>
  </r>
  <r>
    <x v="3"/>
    <x v="7"/>
    <x v="132"/>
    <m/>
    <m/>
    <m/>
    <m/>
    <m/>
  </r>
  <r>
    <x v="3"/>
    <x v="7"/>
    <x v="133"/>
    <n v="290.46968590211799"/>
    <n v="194.631756756757"/>
    <n v="358.469604863222"/>
    <m/>
    <m/>
  </r>
  <r>
    <x v="3"/>
    <x v="7"/>
    <x v="134"/>
    <m/>
    <m/>
    <m/>
    <m/>
    <m/>
  </r>
  <r>
    <x v="3"/>
    <x v="7"/>
    <x v="135"/>
    <n v="256.50062266500601"/>
    <m/>
    <m/>
    <m/>
    <m/>
  </r>
  <r>
    <x v="3"/>
    <x v="7"/>
    <x v="136"/>
    <m/>
    <m/>
    <m/>
    <m/>
    <m/>
  </r>
  <r>
    <x v="3"/>
    <x v="8"/>
    <x v="138"/>
    <n v="388.59373447282098"/>
    <n v="391.04557445136697"/>
    <n v="356.45422781271799"/>
    <m/>
    <m/>
  </r>
  <r>
    <x v="3"/>
    <x v="8"/>
    <x v="139"/>
    <m/>
    <m/>
    <m/>
    <m/>
    <m/>
  </r>
  <r>
    <x v="3"/>
    <x v="8"/>
    <x v="140"/>
    <m/>
    <m/>
    <m/>
    <m/>
    <m/>
  </r>
  <r>
    <x v="3"/>
    <x v="8"/>
    <x v="141"/>
    <n v="336.35431791643401"/>
    <n v="340.37211089436698"/>
    <n v="311.53004694835698"/>
    <n v="313.13384615384598"/>
    <m/>
  </r>
  <r>
    <x v="3"/>
    <x v="8"/>
    <x v="142"/>
    <n v="224.65212332751599"/>
    <n v="246.59612277867501"/>
    <m/>
    <m/>
    <m/>
  </r>
  <r>
    <x v="3"/>
    <x v="8"/>
    <x v="143"/>
    <n v="321.35529705675702"/>
    <n v="324.97577985109803"/>
    <n v="289.86876247505"/>
    <m/>
    <m/>
  </r>
  <r>
    <x v="3"/>
    <x v="8"/>
    <x v="141"/>
    <n v="230.48337489609301"/>
    <n v="264.63213851761799"/>
    <n v="156.059333333333"/>
    <m/>
    <m/>
  </r>
  <r>
    <x v="3"/>
    <x v="8"/>
    <x v="144"/>
    <n v="198.46069344318599"/>
    <n v="201.97421203438401"/>
    <m/>
    <m/>
    <m/>
  </r>
  <r>
    <x v="3"/>
    <x v="8"/>
    <x v="144"/>
    <m/>
    <m/>
    <m/>
    <m/>
    <m/>
  </r>
  <r>
    <x v="3"/>
    <x v="8"/>
    <x v="145"/>
    <n v="133.796147672552"/>
    <n v="133.796147672552"/>
    <m/>
    <m/>
    <m/>
  </r>
  <r>
    <x v="3"/>
    <x v="8"/>
    <x v="146"/>
    <m/>
    <m/>
    <m/>
    <m/>
    <m/>
  </r>
  <r>
    <x v="3"/>
    <x v="8"/>
    <x v="147"/>
    <n v="336.691358024691"/>
    <n v="336.691358024691"/>
    <m/>
    <m/>
    <m/>
  </r>
  <r>
    <x v="3"/>
    <x v="8"/>
    <x v="142"/>
    <n v="431.64021067925898"/>
    <n v="437.48360044726098"/>
    <m/>
    <m/>
    <m/>
  </r>
  <r>
    <x v="3"/>
    <x v="8"/>
    <x v="142"/>
    <n v="391.70047073270598"/>
    <n v="399.43955674949598"/>
    <n v="353.88253968254003"/>
    <m/>
    <m/>
  </r>
  <r>
    <x v="3"/>
    <x v="8"/>
    <x v="148"/>
    <m/>
    <m/>
    <m/>
    <m/>
    <m/>
  </r>
  <r>
    <x v="3"/>
    <x v="8"/>
    <x v="149"/>
    <n v="303.98333333333301"/>
    <n v="295.08936550491501"/>
    <m/>
    <m/>
    <m/>
  </r>
  <r>
    <x v="3"/>
    <x v="8"/>
    <x v="150"/>
    <n v="354.391408386509"/>
    <n v="358.03408558226698"/>
    <n v="339.01494107744099"/>
    <m/>
    <m/>
  </r>
  <r>
    <x v="3"/>
    <x v="8"/>
    <x v="151"/>
    <n v="316.37186511304901"/>
    <n v="317.21107238388601"/>
    <m/>
    <m/>
    <m/>
  </r>
  <r>
    <x v="3"/>
    <x v="8"/>
    <x v="138"/>
    <n v="227.87377092745101"/>
    <n v="230.087529570801"/>
    <n v="219.72636815920399"/>
    <m/>
    <m/>
  </r>
  <r>
    <x v="3"/>
    <x v="8"/>
    <x v="152"/>
    <n v="356.77891061452499"/>
    <n v="356.54600158353099"/>
    <n v="284.763909774436"/>
    <m/>
    <m/>
  </r>
  <r>
    <x v="3"/>
    <x v="8"/>
    <x v="153"/>
    <n v="343.91133501259401"/>
    <n v="342.307879468463"/>
    <n v="378.309153713299"/>
    <m/>
    <m/>
  </r>
  <r>
    <x v="3"/>
    <x v="7"/>
    <x v="154"/>
    <n v="364.80744680851097"/>
    <m/>
    <m/>
    <m/>
    <m/>
  </r>
  <r>
    <x v="3"/>
    <x v="7"/>
    <x v="155"/>
    <m/>
    <m/>
    <m/>
    <m/>
    <m/>
  </r>
  <r>
    <x v="3"/>
    <x v="7"/>
    <x v="156"/>
    <n v="375.36550010354102"/>
    <n v="367.00537923614797"/>
    <n v="379.66044776119401"/>
    <m/>
    <m/>
  </r>
  <r>
    <x v="3"/>
    <x v="7"/>
    <x v="157"/>
    <m/>
    <m/>
    <m/>
    <m/>
    <m/>
  </r>
  <r>
    <x v="3"/>
    <x v="7"/>
    <x v="154"/>
    <n v="266.36288659793797"/>
    <n v="265.09175257731999"/>
    <m/>
    <m/>
    <m/>
  </r>
  <r>
    <x v="3"/>
    <x v="7"/>
    <x v="154"/>
    <n v="362.96715328467201"/>
    <n v="318.02195389681702"/>
    <m/>
    <m/>
    <m/>
  </r>
  <r>
    <x v="3"/>
    <x v="7"/>
    <x v="155"/>
    <m/>
    <m/>
    <m/>
    <m/>
    <m/>
  </r>
  <r>
    <x v="3"/>
    <x v="7"/>
    <x v="158"/>
    <m/>
    <m/>
    <m/>
    <m/>
    <m/>
  </r>
  <r>
    <x v="3"/>
    <x v="7"/>
    <x v="159"/>
    <m/>
    <m/>
    <m/>
    <m/>
    <m/>
  </r>
  <r>
    <x v="3"/>
    <x v="8"/>
    <x v="160"/>
    <n v="295.912127388535"/>
    <n v="298.06373567812398"/>
    <n v="241.75714285714301"/>
    <n v="305.74498327759198"/>
    <m/>
  </r>
  <r>
    <x v="3"/>
    <x v="8"/>
    <x v="161"/>
    <n v="128.41656516443399"/>
    <n v="130.01382289416799"/>
    <m/>
    <m/>
    <m/>
  </r>
  <r>
    <x v="3"/>
    <x v="8"/>
    <x v="162"/>
    <n v="219.216921692169"/>
    <n v="233.75725593667499"/>
    <m/>
    <m/>
    <m/>
  </r>
  <r>
    <x v="3"/>
    <x v="8"/>
    <x v="163"/>
    <n v="370.87338973683097"/>
    <n v="364.38380654596801"/>
    <n v="374.816650390625"/>
    <n v="435.90843749999999"/>
    <m/>
  </r>
  <r>
    <x v="3"/>
    <x v="8"/>
    <x v="164"/>
    <n v="411.498989156405"/>
    <n v="415.023370233702"/>
    <m/>
    <n v="428.19390243902399"/>
    <m/>
  </r>
  <r>
    <x v="3"/>
    <x v="8"/>
    <x v="143"/>
    <n v="334.10076670317602"/>
    <m/>
    <n v="322.29590017825302"/>
    <m/>
    <m/>
  </r>
  <r>
    <x v="3"/>
    <x v="8"/>
    <x v="165"/>
    <n v="371.88030144995702"/>
    <n v="378.16497836191701"/>
    <n v="239.243017656501"/>
    <n v="393.18451121455797"/>
    <m/>
  </r>
  <r>
    <x v="3"/>
    <x v="8"/>
    <x v="166"/>
    <n v="330.01804180961102"/>
    <n v="331.76196417894897"/>
    <n v="231.53655264922901"/>
    <n v="473.19389587073601"/>
    <m/>
  </r>
  <r>
    <x v="3"/>
    <x v="8"/>
    <x v="160"/>
    <m/>
    <m/>
    <m/>
    <m/>
    <m/>
  </r>
  <r>
    <x v="3"/>
    <x v="8"/>
    <x v="161"/>
    <n v="238.01714915040901"/>
    <n v="238.01714915040901"/>
    <m/>
    <m/>
    <m/>
  </r>
  <r>
    <x v="3"/>
    <x v="8"/>
    <x v="167"/>
    <n v="233.76167280503699"/>
    <n v="231.055504526965"/>
    <n v="250.96629213483101"/>
    <m/>
    <m/>
  </r>
  <r>
    <x v="3"/>
    <x v="8"/>
    <x v="168"/>
    <n v="147.91006711409401"/>
    <n v="152.898059167138"/>
    <n v="107.37212863706"/>
    <m/>
    <m/>
  </r>
  <r>
    <x v="3"/>
    <x v="8"/>
    <x v="169"/>
    <n v="139.04439592430899"/>
    <n v="150.34377682403399"/>
    <m/>
    <m/>
    <m/>
  </r>
  <r>
    <x v="3"/>
    <x v="8"/>
    <x v="170"/>
    <n v="182.169363477476"/>
    <n v="189.59674545670501"/>
    <m/>
    <m/>
    <m/>
  </r>
  <r>
    <x v="3"/>
    <x v="8"/>
    <x v="161"/>
    <n v="177.64410735122499"/>
    <n v="177.64410735122499"/>
    <m/>
    <m/>
    <m/>
  </r>
  <r>
    <x v="3"/>
    <x v="8"/>
    <x v="171"/>
    <n v="223.67338709677401"/>
    <n v="223.67338709677401"/>
    <m/>
    <m/>
    <m/>
  </r>
  <r>
    <x v="3"/>
    <x v="8"/>
    <x v="172"/>
    <m/>
    <m/>
    <m/>
    <m/>
    <m/>
  </r>
  <r>
    <x v="3"/>
    <x v="8"/>
    <x v="172"/>
    <n v="84.526926263463096"/>
    <n v="69.054187192118206"/>
    <m/>
    <m/>
    <m/>
  </r>
  <r>
    <x v="3"/>
    <x v="8"/>
    <x v="173"/>
    <m/>
    <m/>
    <m/>
    <m/>
    <m/>
  </r>
  <r>
    <x v="3"/>
    <x v="8"/>
    <x v="174"/>
    <m/>
    <m/>
    <m/>
    <m/>
    <m/>
  </r>
  <r>
    <x v="3"/>
    <x v="9"/>
    <x v="175"/>
    <n v="77.325811001410401"/>
    <n v="77.325811001410401"/>
    <m/>
    <m/>
    <m/>
  </r>
  <r>
    <x v="3"/>
    <x v="9"/>
    <x v="176"/>
    <m/>
    <m/>
    <m/>
    <m/>
    <m/>
  </r>
  <r>
    <x v="3"/>
    <x v="9"/>
    <x v="178"/>
    <m/>
    <m/>
    <m/>
    <m/>
    <m/>
  </r>
  <r>
    <x v="3"/>
    <x v="9"/>
    <x v="178"/>
    <m/>
    <m/>
    <m/>
    <m/>
    <m/>
  </r>
  <r>
    <x v="3"/>
    <x v="9"/>
    <x v="219"/>
    <m/>
    <m/>
    <m/>
    <m/>
    <m/>
  </r>
  <r>
    <x v="3"/>
    <x v="9"/>
    <x v="179"/>
    <n v="192.47939560439599"/>
    <n v="192.47939560439599"/>
    <m/>
    <m/>
    <m/>
  </r>
  <r>
    <x v="3"/>
    <x v="9"/>
    <x v="180"/>
    <n v="412.94297976701398"/>
    <n v="422.10961538461498"/>
    <m/>
    <m/>
    <m/>
  </r>
  <r>
    <x v="3"/>
    <x v="9"/>
    <x v="175"/>
    <n v="233.54512635379101"/>
    <m/>
    <m/>
    <m/>
    <m/>
  </r>
  <r>
    <x v="3"/>
    <x v="9"/>
    <x v="175"/>
    <m/>
    <m/>
    <m/>
    <m/>
    <m/>
  </r>
  <r>
    <x v="3"/>
    <x v="9"/>
    <x v="181"/>
    <m/>
    <m/>
    <m/>
    <m/>
    <m/>
  </r>
  <r>
    <x v="3"/>
    <x v="9"/>
    <x v="182"/>
    <n v="114.350391549809"/>
    <n v="117.65458783640599"/>
    <n v="105.342028985507"/>
    <m/>
    <m/>
  </r>
  <r>
    <x v="3"/>
    <x v="9"/>
    <x v="182"/>
    <m/>
    <m/>
    <m/>
    <m/>
    <m/>
  </r>
  <r>
    <x v="3"/>
    <x v="9"/>
    <x v="183"/>
    <m/>
    <m/>
    <m/>
    <m/>
    <m/>
  </r>
  <r>
    <x v="3"/>
    <x v="9"/>
    <x v="185"/>
    <m/>
    <m/>
    <m/>
    <m/>
    <m/>
  </r>
  <r>
    <x v="3"/>
    <x v="9"/>
    <x v="186"/>
    <n v="328.60295395308401"/>
    <n v="328.60295395308401"/>
    <m/>
    <m/>
    <m/>
  </r>
  <r>
    <x v="3"/>
    <x v="9"/>
    <x v="187"/>
    <n v="282.73405327573801"/>
    <n v="294.63186290066602"/>
    <n v="166.12441679626701"/>
    <m/>
    <m/>
  </r>
  <r>
    <x v="3"/>
    <x v="8"/>
    <x v="188"/>
    <m/>
    <m/>
    <m/>
    <m/>
    <m/>
  </r>
  <r>
    <x v="3"/>
    <x v="8"/>
    <x v="139"/>
    <m/>
    <m/>
    <m/>
    <m/>
    <m/>
  </r>
  <r>
    <x v="3"/>
    <x v="9"/>
    <x v="234"/>
    <m/>
    <m/>
    <m/>
    <m/>
    <m/>
  </r>
  <r>
    <x v="3"/>
    <x v="10"/>
    <x v="189"/>
    <n v="290.758547008547"/>
    <n v="238.137106918239"/>
    <n v="266.80790960451998"/>
    <m/>
    <m/>
  </r>
  <r>
    <x v="3"/>
    <x v="11"/>
    <x v="190"/>
    <m/>
    <m/>
    <m/>
    <m/>
    <m/>
  </r>
  <r>
    <x v="3"/>
    <x v="11"/>
    <x v="191"/>
    <m/>
    <m/>
    <m/>
    <m/>
    <m/>
  </r>
  <r>
    <x v="3"/>
    <x v="11"/>
    <x v="221"/>
    <m/>
    <m/>
    <m/>
    <m/>
    <m/>
  </r>
  <r>
    <x v="3"/>
    <x v="11"/>
    <x v="230"/>
    <m/>
    <m/>
    <m/>
    <m/>
    <m/>
  </r>
  <r>
    <x v="3"/>
    <x v="12"/>
    <x v="194"/>
    <m/>
    <m/>
    <m/>
    <m/>
    <m/>
  </r>
  <r>
    <x v="3"/>
    <x v="12"/>
    <x v="235"/>
    <m/>
    <m/>
    <m/>
    <m/>
    <m/>
  </r>
  <r>
    <x v="3"/>
    <x v="12"/>
    <x v="195"/>
    <n v="188.94523809523801"/>
    <n v="179.37182806835801"/>
    <m/>
    <m/>
    <m/>
  </r>
  <r>
    <x v="3"/>
    <x v="12"/>
    <x v="222"/>
    <m/>
    <m/>
    <m/>
    <m/>
    <m/>
  </r>
  <r>
    <x v="3"/>
    <x v="12"/>
    <x v="197"/>
    <m/>
    <m/>
    <m/>
    <m/>
    <m/>
  </r>
  <r>
    <x v="3"/>
    <x v="12"/>
    <x v="198"/>
    <m/>
    <m/>
    <m/>
    <m/>
    <m/>
  </r>
  <r>
    <x v="3"/>
    <x v="12"/>
    <x v="199"/>
    <m/>
    <m/>
    <m/>
    <m/>
    <m/>
  </r>
  <r>
    <x v="3"/>
    <x v="12"/>
    <x v="202"/>
    <m/>
    <m/>
    <m/>
    <m/>
    <m/>
  </r>
  <r>
    <x v="3"/>
    <x v="12"/>
    <x v="224"/>
    <m/>
    <m/>
    <m/>
    <m/>
    <m/>
  </r>
  <r>
    <x v="3"/>
    <x v="12"/>
    <x v="204"/>
    <m/>
    <m/>
    <m/>
    <m/>
    <m/>
  </r>
  <r>
    <x v="3"/>
    <x v="11"/>
    <x v="236"/>
    <m/>
    <m/>
    <m/>
    <m/>
    <m/>
  </r>
  <r>
    <x v="3"/>
    <x v="11"/>
    <x v="205"/>
    <m/>
    <m/>
    <m/>
    <m/>
    <m/>
  </r>
  <r>
    <x v="3"/>
    <x v="11"/>
    <x v="206"/>
    <n v="288.01711026615999"/>
    <m/>
    <m/>
    <m/>
    <m/>
  </r>
  <r>
    <x v="3"/>
    <x v="11"/>
    <x v="207"/>
    <m/>
    <m/>
    <m/>
    <m/>
    <m/>
  </r>
  <r>
    <x v="3"/>
    <x v="11"/>
    <x v="237"/>
    <m/>
    <m/>
    <m/>
    <m/>
    <m/>
  </r>
  <r>
    <x v="3"/>
    <x v="13"/>
    <x v="209"/>
    <m/>
    <m/>
    <m/>
    <m/>
    <m/>
  </r>
  <r>
    <x v="3"/>
    <x v="13"/>
    <x v="209"/>
    <m/>
    <m/>
    <m/>
    <m/>
    <m/>
  </r>
  <r>
    <x v="3"/>
    <x v="13"/>
    <x v="210"/>
    <m/>
    <m/>
    <m/>
    <m/>
    <m/>
  </r>
  <r>
    <x v="3"/>
    <x v="13"/>
    <x v="228"/>
    <m/>
    <m/>
    <m/>
    <m/>
    <m/>
  </r>
  <r>
    <x v="3"/>
    <x v="14"/>
    <x v="233"/>
    <m/>
    <m/>
    <m/>
    <m/>
    <m/>
  </r>
  <r>
    <x v="4"/>
    <x v="0"/>
    <x v="0"/>
    <n v="347.95081489256199"/>
    <n v="380.32714173139698"/>
    <n v="318.28723158623899"/>
    <n v="422.59424657534203"/>
    <m/>
  </r>
  <r>
    <x v="4"/>
    <x v="0"/>
    <x v="1"/>
    <n v="445.52626889608302"/>
    <n v="439.37930014785599"/>
    <n v="320.53946510110899"/>
    <n v="470.755141565987"/>
    <n v="488.08358208955201"/>
  </r>
  <r>
    <x v="4"/>
    <x v="0"/>
    <x v="2"/>
    <n v="387.07719911978802"/>
    <n v="359.27697813740002"/>
    <n v="345.78128424282301"/>
    <n v="438.57489224137902"/>
    <n v="380.49908088235298"/>
  </r>
  <r>
    <x v="4"/>
    <x v="0"/>
    <x v="3"/>
    <n v="459.151196013289"/>
    <n v="465.280826654733"/>
    <n v="406.23724060572101"/>
    <n v="448.61965931304098"/>
    <m/>
  </r>
  <r>
    <x v="4"/>
    <x v="0"/>
    <x v="4"/>
    <n v="468.98225984541801"/>
    <n v="470.26926773962998"/>
    <n v="398.28197750457798"/>
    <n v="477.09213434452897"/>
    <m/>
  </r>
  <r>
    <x v="4"/>
    <x v="0"/>
    <x v="5"/>
    <n v="347.27451090622901"/>
    <n v="345.07516339869301"/>
    <n v="345.30688411478798"/>
    <n v="358.55533980582499"/>
    <m/>
  </r>
  <r>
    <x v="4"/>
    <x v="0"/>
    <x v="6"/>
    <n v="393.92408376963402"/>
    <n v="394.92833757730102"/>
    <n v="375.54548896376798"/>
    <n v="447.82904064272202"/>
    <n v="415.64199655765901"/>
  </r>
  <r>
    <x v="4"/>
    <x v="0"/>
    <x v="7"/>
    <n v="313.78964649228402"/>
    <n v="291.71186076493302"/>
    <n v="321.36638138862099"/>
    <n v="391.95522388059698"/>
    <n v="316.22134387351798"/>
  </r>
  <r>
    <x v="4"/>
    <x v="0"/>
    <x v="8"/>
    <n v="385.53186254900402"/>
    <n v="388.84055286406402"/>
    <n v="354.67720968022797"/>
    <n v="487.82019758507101"/>
    <m/>
  </r>
  <r>
    <x v="4"/>
    <x v="0"/>
    <x v="9"/>
    <n v="433.45458272715302"/>
    <n v="456.17573729142401"/>
    <n v="402.14879778584998"/>
    <n v="427.617759912297"/>
    <m/>
  </r>
  <r>
    <x v="4"/>
    <x v="0"/>
    <x v="10"/>
    <n v="393.41576128932599"/>
    <n v="403.36522608043998"/>
    <n v="377.45278891724399"/>
    <n v="422.02795980777603"/>
    <m/>
  </r>
  <r>
    <x v="4"/>
    <x v="0"/>
    <x v="11"/>
    <n v="318.54125014586299"/>
    <n v="325.87392154607198"/>
    <n v="299.69842945756898"/>
    <n v="332.98844884488398"/>
    <m/>
  </r>
  <r>
    <x v="4"/>
    <x v="0"/>
    <x v="214"/>
    <m/>
    <m/>
    <m/>
    <m/>
    <m/>
  </r>
  <r>
    <x v="4"/>
    <x v="0"/>
    <x v="12"/>
    <n v="219.37231730508"/>
    <n v="215.95568792677599"/>
    <m/>
    <m/>
    <m/>
  </r>
  <r>
    <x v="4"/>
    <x v="0"/>
    <x v="13"/>
    <n v="281.00420521446603"/>
    <n v="280.90120439867297"/>
    <m/>
    <m/>
    <m/>
  </r>
  <r>
    <x v="4"/>
    <x v="0"/>
    <x v="14"/>
    <n v="240.982840800763"/>
    <n v="241.315857188807"/>
    <m/>
    <m/>
    <m/>
  </r>
  <r>
    <x v="4"/>
    <x v="0"/>
    <x v="15"/>
    <m/>
    <m/>
    <m/>
    <m/>
    <m/>
  </r>
  <r>
    <x v="4"/>
    <x v="0"/>
    <x v="16"/>
    <m/>
    <m/>
    <m/>
    <m/>
    <m/>
  </r>
  <r>
    <x v="4"/>
    <x v="0"/>
    <x v="17"/>
    <n v="280.30086410054997"/>
    <n v="280.30086410054997"/>
    <m/>
    <m/>
    <m/>
  </r>
  <r>
    <x v="4"/>
    <x v="1"/>
    <x v="18"/>
    <n v="241.962543554007"/>
    <n v="195.83732057416299"/>
    <m/>
    <m/>
    <m/>
  </r>
  <r>
    <x v="4"/>
    <x v="1"/>
    <x v="19"/>
    <n v="359.45941653923097"/>
    <n v="321.15311187476101"/>
    <n v="393.08650793650799"/>
    <n v="391.53484453974602"/>
    <m/>
  </r>
  <r>
    <x v="4"/>
    <x v="1"/>
    <x v="20"/>
    <n v="343.14235145385601"/>
    <n v="341.53066132264502"/>
    <n v="321.70465741155402"/>
    <n v="448.26554267650198"/>
    <m/>
  </r>
  <r>
    <x v="4"/>
    <x v="1"/>
    <x v="21"/>
    <n v="300.56838095238101"/>
    <n v="274.105090311987"/>
    <n v="316.40444444444398"/>
    <m/>
    <m/>
  </r>
  <r>
    <x v="4"/>
    <x v="1"/>
    <x v="22"/>
    <n v="319.66112469437701"/>
    <n v="269.20746432491802"/>
    <m/>
    <n v="340.598507462687"/>
    <m/>
  </r>
  <r>
    <x v="4"/>
    <x v="1"/>
    <x v="23"/>
    <m/>
    <m/>
    <m/>
    <m/>
    <m/>
  </r>
  <r>
    <x v="4"/>
    <x v="1"/>
    <x v="24"/>
    <n v="247.63514902363801"/>
    <m/>
    <n v="246.41362530413599"/>
    <m/>
    <m/>
  </r>
  <r>
    <x v="4"/>
    <x v="1"/>
    <x v="25"/>
    <n v="310.80233683628302"/>
    <n v="289.80477721635299"/>
    <n v="290.55807144251401"/>
    <n v="347.10062621463999"/>
    <m/>
  </r>
  <r>
    <x v="4"/>
    <x v="1"/>
    <x v="26"/>
    <n v="336.683932271201"/>
    <n v="316.22076171216702"/>
    <n v="345.84800249687902"/>
    <n v="336.77743973788898"/>
    <n v="493.112627986348"/>
  </r>
  <r>
    <x v="4"/>
    <x v="1"/>
    <x v="26"/>
    <n v="329.23481936971598"/>
    <n v="315.00571112748702"/>
    <n v="333.30107671601598"/>
    <n v="339.52316602316603"/>
    <m/>
  </r>
  <r>
    <x v="4"/>
    <x v="1"/>
    <x v="27"/>
    <m/>
    <m/>
    <m/>
    <m/>
    <m/>
  </r>
  <r>
    <x v="4"/>
    <x v="1"/>
    <x v="28"/>
    <n v="281.69867549668902"/>
    <m/>
    <m/>
    <m/>
    <m/>
  </r>
  <r>
    <x v="4"/>
    <x v="1"/>
    <x v="29"/>
    <n v="347.20509708737899"/>
    <n v="331.36596385542202"/>
    <m/>
    <m/>
    <m/>
  </r>
  <r>
    <x v="4"/>
    <x v="1"/>
    <x v="30"/>
    <n v="353.01326455416398"/>
    <n v="304.01010101010098"/>
    <m/>
    <m/>
    <m/>
  </r>
  <r>
    <x v="4"/>
    <x v="1"/>
    <x v="216"/>
    <m/>
    <m/>
    <m/>
    <m/>
    <m/>
  </r>
  <r>
    <x v="4"/>
    <x v="2"/>
    <x v="32"/>
    <n v="414.75425869360902"/>
    <n v="399.13036956225301"/>
    <n v="341.57410584664098"/>
    <n v="454.11549525101799"/>
    <n v="335.96774193548401"/>
  </r>
  <r>
    <x v="4"/>
    <x v="2"/>
    <x v="33"/>
    <n v="468.64897052886602"/>
    <n v="414.34752112227"/>
    <n v="437.35788939624598"/>
    <n v="516.38408355398599"/>
    <m/>
  </r>
  <r>
    <x v="4"/>
    <x v="2"/>
    <x v="34"/>
    <n v="448.29657170160698"/>
    <n v="419.57334109429598"/>
    <n v="426.12847790507402"/>
    <n v="471.03009390202499"/>
    <m/>
  </r>
  <r>
    <x v="4"/>
    <x v="2"/>
    <x v="35"/>
    <n v="415.45874125874099"/>
    <n v="413.82732606873401"/>
    <n v="376.22788896062002"/>
    <n v="429.10221220811098"/>
    <m/>
  </r>
  <r>
    <x v="4"/>
    <x v="2"/>
    <x v="36"/>
    <n v="303.70340136054398"/>
    <n v="246.86994727592301"/>
    <n v="257.44063324538303"/>
    <n v="346.84154393092899"/>
    <m/>
  </r>
  <r>
    <x v="4"/>
    <x v="2"/>
    <x v="33"/>
    <m/>
    <m/>
    <m/>
    <m/>
    <m/>
  </r>
  <r>
    <x v="4"/>
    <x v="2"/>
    <x v="37"/>
    <n v="305.08772935779803"/>
    <n v="315.94509803921602"/>
    <n v="267.46685696162399"/>
    <n v="337.007965242578"/>
    <m/>
  </r>
  <r>
    <x v="4"/>
    <x v="2"/>
    <x v="38"/>
    <n v="313.42387249915203"/>
    <n v="272.53421787709499"/>
    <n v="320.80722891566302"/>
    <n v="389.73508005822401"/>
    <m/>
  </r>
  <r>
    <x v="4"/>
    <x v="2"/>
    <x v="39"/>
    <n v="332.17856590116298"/>
    <n v="328.52737639615702"/>
    <n v="289.97938837562901"/>
    <n v="391.00520167511598"/>
    <n v="466.92609853528597"/>
  </r>
  <r>
    <x v="4"/>
    <x v="2"/>
    <x v="40"/>
    <n v="351.99080987937998"/>
    <n v="333.71716987164803"/>
    <n v="343.90892988929897"/>
    <n v="389.17817205904299"/>
    <n v="387.95881383854999"/>
  </r>
  <r>
    <x v="4"/>
    <x v="2"/>
    <x v="40"/>
    <n v="320.49692503176601"/>
    <n v="316.54484236302397"/>
    <n v="289.83400992332002"/>
    <n v="357.12136456531999"/>
    <m/>
  </r>
  <r>
    <x v="4"/>
    <x v="2"/>
    <x v="41"/>
    <n v="278.58678343948998"/>
    <n v="206.86138613861399"/>
    <n v="305.35586319218203"/>
    <n v="309.50086655112699"/>
    <m/>
  </r>
  <r>
    <x v="4"/>
    <x v="2"/>
    <x v="42"/>
    <n v="298.79570922325502"/>
    <n v="258.688457008245"/>
    <n v="272.98732556650901"/>
    <n v="352.17680122636699"/>
    <m/>
  </r>
  <r>
    <x v="4"/>
    <x v="2"/>
    <x v="43"/>
    <n v="250.321832415193"/>
    <n v="289.05121293800499"/>
    <n v="236.095973524545"/>
    <n v="217.21606118546799"/>
    <m/>
  </r>
  <r>
    <x v="4"/>
    <x v="2"/>
    <x v="40"/>
    <n v="307.621387967788"/>
    <n v="305.88553031658"/>
    <n v="331.08698102573697"/>
    <n v="288.31325075075102"/>
    <n v="288.53715170278599"/>
  </r>
  <r>
    <x v="4"/>
    <x v="2"/>
    <x v="44"/>
    <n v="268.96371431559101"/>
    <n v="226.841416474211"/>
    <n v="252.52146142054201"/>
    <n v="321.93542435424399"/>
    <m/>
  </r>
  <r>
    <x v="4"/>
    <x v="2"/>
    <x v="45"/>
    <n v="262.53781134340301"/>
    <n v="227.78718409059499"/>
    <n v="275.96061466942098"/>
    <n v="294.64710939179002"/>
    <m/>
  </r>
  <r>
    <x v="4"/>
    <x v="2"/>
    <x v="46"/>
    <n v="327.448654269803"/>
    <n v="318.353086328816"/>
    <n v="324.470735987338"/>
    <n v="349.173996306682"/>
    <n v="334.50867823764997"/>
  </r>
  <r>
    <x v="4"/>
    <x v="2"/>
    <x v="47"/>
    <n v="384.93215953001197"/>
    <n v="389.01891090806703"/>
    <n v="375.00923674261799"/>
    <n v="387.19189588333001"/>
    <n v="476.07432432432398"/>
  </r>
  <r>
    <x v="4"/>
    <x v="2"/>
    <x v="48"/>
    <n v="318.49072607609202"/>
    <n v="306.75864886951803"/>
    <n v="296.13629236521501"/>
    <n v="389.347699214366"/>
    <n v="361.16276703967401"/>
  </r>
  <r>
    <x v="4"/>
    <x v="2"/>
    <x v="49"/>
    <n v="300.61768294336099"/>
    <n v="274.42368454580202"/>
    <n v="311.59672793638401"/>
    <n v="342.89846449136297"/>
    <n v="336.11532385466001"/>
  </r>
  <r>
    <x v="4"/>
    <x v="2"/>
    <x v="50"/>
    <n v="321.90704032809299"/>
    <n v="306.76262083780898"/>
    <m/>
    <m/>
    <m/>
  </r>
  <r>
    <x v="4"/>
    <x v="3"/>
    <x v="51"/>
    <n v="457.88932713627798"/>
    <n v="371.82719638242901"/>
    <n v="422.45113788487299"/>
    <n v="489.724098164037"/>
    <n v="529.31191902499495"/>
  </r>
  <r>
    <x v="4"/>
    <x v="3"/>
    <x v="53"/>
    <n v="296.02281134402"/>
    <n v="240.44769230769199"/>
    <m/>
    <n v="348.616216216216"/>
    <n v="295.95779220779201"/>
  </r>
  <r>
    <x v="4"/>
    <x v="3"/>
    <x v="54"/>
    <n v="447.35288629121698"/>
    <n v="356.559989043097"/>
    <n v="413.204012640553"/>
    <n v="491.47305836787399"/>
    <n v="504.432740213523"/>
  </r>
  <r>
    <x v="4"/>
    <x v="3"/>
    <x v="52"/>
    <n v="449.43178969033602"/>
    <n v="375.70980392156901"/>
    <n v="410.093264248705"/>
    <n v="464.69261528302599"/>
    <n v="1059.38895859473"/>
  </r>
  <r>
    <x v="4"/>
    <x v="3"/>
    <x v="55"/>
    <n v="406.47283236994201"/>
    <m/>
    <m/>
    <m/>
    <m/>
  </r>
  <r>
    <x v="4"/>
    <x v="3"/>
    <x v="56"/>
    <n v="375.49962742175899"/>
    <n v="281.72866766467098"/>
    <n v="377.23834652594502"/>
    <n v="404.916087802167"/>
    <n v="428.19854280509998"/>
  </r>
  <r>
    <x v="4"/>
    <x v="3"/>
    <x v="57"/>
    <n v="388.36008607123398"/>
    <n v="366.23328424153198"/>
    <n v="324.37796240806301"/>
    <n v="415.91664645974799"/>
    <n v="713.35952848723002"/>
  </r>
  <r>
    <x v="4"/>
    <x v="2"/>
    <x v="39"/>
    <n v="275.76104905293801"/>
    <m/>
    <n v="284.10135135135101"/>
    <m/>
    <m/>
  </r>
  <r>
    <x v="4"/>
    <x v="3"/>
    <x v="58"/>
    <n v="390.84232913720803"/>
    <n v="329.04603341511898"/>
    <n v="366.26084070796497"/>
    <n v="437.63876097138598"/>
    <n v="536.35143769968101"/>
  </r>
  <r>
    <x v="4"/>
    <x v="3"/>
    <x v="58"/>
    <n v="393.70645632883401"/>
    <n v="359.63357527511101"/>
    <n v="332.96068601583102"/>
    <n v="450.60084713130499"/>
    <m/>
  </r>
  <r>
    <x v="4"/>
    <x v="3"/>
    <x v="58"/>
    <n v="415.86830102622599"/>
    <n v="359.25794281175502"/>
    <n v="370.99303214205401"/>
    <n v="449.84144030322199"/>
    <n v="499.33537519142402"/>
  </r>
  <r>
    <x v="4"/>
    <x v="3"/>
    <x v="58"/>
    <n v="427.26035840066299"/>
    <n v="358.81345749474298"/>
    <n v="396.743949131683"/>
    <n v="463.15226678569098"/>
    <n v="429.38200514138799"/>
  </r>
  <r>
    <x v="4"/>
    <x v="3"/>
    <x v="59"/>
    <n v="467.50981260144601"/>
    <n v="380.50364963503603"/>
    <n v="410.57934576912697"/>
    <n v="533.15145935624696"/>
    <m/>
  </r>
  <r>
    <x v="4"/>
    <x v="3"/>
    <x v="60"/>
    <n v="479.21754115114499"/>
    <n v="413.80271224224401"/>
    <n v="430.87602696439899"/>
    <n v="510.83398801658097"/>
    <n v="621.71151439299103"/>
  </r>
  <r>
    <x v="4"/>
    <x v="3"/>
    <x v="61"/>
    <n v="500.954330422125"/>
    <n v="432.59580463368798"/>
    <n v="425.32981158654701"/>
    <n v="551.06062684315202"/>
    <n v="663.87019230769204"/>
  </r>
  <r>
    <x v="4"/>
    <x v="3"/>
    <x v="53"/>
    <n v="420.40061876131"/>
    <n v="376.58066175210001"/>
    <n v="315.49653434152498"/>
    <n v="449.43033614443499"/>
    <n v="557.92647058823502"/>
  </r>
  <r>
    <x v="4"/>
    <x v="3"/>
    <x v="62"/>
    <n v="412.08223606667798"/>
    <n v="372.50627891606098"/>
    <n v="369.697094899935"/>
    <n v="449.88386084227"/>
    <n v="395.12541254125398"/>
  </r>
  <r>
    <x v="4"/>
    <x v="3"/>
    <x v="58"/>
    <n v="410.55071566731101"/>
    <n v="417.244009866103"/>
    <n v="353.90612791606202"/>
    <n v="455.437926697808"/>
    <m/>
  </r>
  <r>
    <x v="4"/>
    <x v="0"/>
    <x v="63"/>
    <n v="239.71500721500701"/>
    <n v="239.40141000220299"/>
    <m/>
    <n v="289.11733800350299"/>
    <m/>
  </r>
  <r>
    <x v="4"/>
    <x v="0"/>
    <x v="64"/>
    <n v="260.19555945810299"/>
    <n v="258.79004623334203"/>
    <n v="201.15148861646199"/>
    <n v="375.24125364431501"/>
    <m/>
  </r>
  <r>
    <x v="4"/>
    <x v="0"/>
    <x v="65"/>
    <m/>
    <m/>
    <m/>
    <m/>
    <m/>
  </r>
  <r>
    <x v="4"/>
    <x v="0"/>
    <x v="66"/>
    <m/>
    <m/>
    <m/>
    <m/>
    <m/>
  </r>
  <r>
    <x v="4"/>
    <x v="0"/>
    <x v="67"/>
    <n v="219.004739336493"/>
    <n v="218.33737864077699"/>
    <m/>
    <m/>
    <m/>
  </r>
  <r>
    <x v="4"/>
    <x v="0"/>
    <x v="68"/>
    <m/>
    <m/>
    <m/>
    <m/>
    <m/>
  </r>
  <r>
    <x v="4"/>
    <x v="0"/>
    <x v="69"/>
    <n v="255.363957597173"/>
    <n v="255.363957597173"/>
    <m/>
    <m/>
    <m/>
  </r>
  <r>
    <x v="4"/>
    <x v="0"/>
    <x v="70"/>
    <n v="205.11387397569899"/>
    <n v="220.17433570965699"/>
    <m/>
    <m/>
    <m/>
  </r>
  <r>
    <x v="4"/>
    <x v="0"/>
    <x v="71"/>
    <n v="272.79584432717701"/>
    <n v="274.19260374832697"/>
    <m/>
    <m/>
    <m/>
  </r>
  <r>
    <x v="4"/>
    <x v="0"/>
    <x v="72"/>
    <n v="180.049297396913"/>
    <n v="178.03622840691"/>
    <m/>
    <m/>
    <m/>
  </r>
  <r>
    <x v="4"/>
    <x v="0"/>
    <x v="73"/>
    <n v="192.00508690122899"/>
    <n v="188.20394736842101"/>
    <m/>
    <m/>
    <m/>
  </r>
  <r>
    <x v="4"/>
    <x v="0"/>
    <x v="74"/>
    <n v="257.87857142857098"/>
    <n v="257.55908639523301"/>
    <m/>
    <m/>
    <m/>
  </r>
  <r>
    <x v="4"/>
    <x v="0"/>
    <x v="75"/>
    <n v="330.86524822694997"/>
    <n v="329.74566210045703"/>
    <m/>
    <m/>
    <m/>
  </r>
  <r>
    <x v="4"/>
    <x v="0"/>
    <x v="76"/>
    <n v="356.63653679385499"/>
    <n v="352.36471083070398"/>
    <n v="272.91036517890097"/>
    <n v="393.63700939943999"/>
    <m/>
  </r>
  <r>
    <x v="4"/>
    <x v="0"/>
    <x v="77"/>
    <n v="304.67240048871503"/>
    <n v="308.32742730828102"/>
    <n v="208.476293103448"/>
    <m/>
    <m/>
  </r>
  <r>
    <x v="4"/>
    <x v="2"/>
    <x v="78"/>
    <n v="288.38816283611197"/>
    <n v="274.11730268863801"/>
    <n v="246.21008403361299"/>
    <n v="331.819371727749"/>
    <m/>
  </r>
  <r>
    <x v="4"/>
    <x v="2"/>
    <x v="79"/>
    <n v="324.83886731824902"/>
    <n v="320.59055752497602"/>
    <n v="278.46621621621603"/>
    <n v="483.14130434782601"/>
    <m/>
  </r>
  <r>
    <x v="4"/>
    <x v="0"/>
    <x v="80"/>
    <n v="314.70381601610802"/>
    <n v="305.43340340866399"/>
    <n v="235.24966887417199"/>
    <n v="361.29771469380501"/>
    <m/>
  </r>
  <r>
    <x v="4"/>
    <x v="0"/>
    <x v="81"/>
    <n v="215.565636902243"/>
    <n v="223.20735900962899"/>
    <n v="183.41661513090099"/>
    <n v="308.37192342753002"/>
    <m/>
  </r>
  <r>
    <x v="4"/>
    <x v="0"/>
    <x v="82"/>
    <n v="193.467490010897"/>
    <n v="189.314206128134"/>
    <n v="194.11253755804401"/>
    <m/>
    <m/>
  </r>
  <r>
    <x v="4"/>
    <x v="0"/>
    <x v="83"/>
    <n v="121.47693510555099"/>
    <n v="130.43600416233099"/>
    <m/>
    <m/>
    <m/>
  </r>
  <r>
    <x v="4"/>
    <x v="0"/>
    <x v="84"/>
    <m/>
    <m/>
    <m/>
    <m/>
    <m/>
  </r>
  <r>
    <x v="4"/>
    <x v="0"/>
    <x v="85"/>
    <m/>
    <m/>
    <m/>
    <m/>
    <m/>
  </r>
  <r>
    <x v="4"/>
    <x v="0"/>
    <x v="86"/>
    <n v="229.63372717508099"/>
    <n v="229.63372717508099"/>
    <m/>
    <m/>
    <m/>
  </r>
  <r>
    <x v="4"/>
    <x v="0"/>
    <x v="87"/>
    <n v="224.93553719008301"/>
    <n v="232.44169611307399"/>
    <m/>
    <m/>
    <m/>
  </r>
  <r>
    <x v="4"/>
    <x v="0"/>
    <x v="88"/>
    <m/>
    <m/>
    <m/>
    <m/>
    <m/>
  </r>
  <r>
    <x v="4"/>
    <x v="4"/>
    <x v="89"/>
    <n v="280.49992708181401"/>
    <n v="251.67809917355399"/>
    <n v="290.00597133757998"/>
    <n v="304.328311688312"/>
    <m/>
  </r>
  <r>
    <x v="4"/>
    <x v="4"/>
    <x v="90"/>
    <n v="247.62301263758701"/>
    <n v="236.434399117971"/>
    <n v="250.39492361361701"/>
    <n v="258.06153846153802"/>
    <n v="214.614100185529"/>
  </r>
  <r>
    <x v="4"/>
    <x v="4"/>
    <x v="91"/>
    <n v="315.47452078710899"/>
    <n v="300.79717945508401"/>
    <n v="282.37679578105099"/>
    <n v="384.12352723230799"/>
    <n v="287.59396299902602"/>
  </r>
  <r>
    <x v="4"/>
    <x v="4"/>
    <x v="92"/>
    <n v="460.6032187102"/>
    <n v="444.05702236890397"/>
    <n v="445.50575490859899"/>
    <n v="474.717349324118"/>
    <n v="408.36706349206298"/>
  </r>
  <r>
    <x v="4"/>
    <x v="4"/>
    <x v="93"/>
    <n v="204.773299028016"/>
    <n v="187.59103641456599"/>
    <n v="215.92490974729199"/>
    <m/>
    <m/>
  </r>
  <r>
    <x v="4"/>
    <x v="4"/>
    <x v="94"/>
    <n v="159.03444034440301"/>
    <n v="192.90186915887799"/>
    <m/>
    <m/>
    <m/>
  </r>
  <r>
    <x v="4"/>
    <x v="4"/>
    <x v="95"/>
    <m/>
    <m/>
    <m/>
    <m/>
    <m/>
  </r>
  <r>
    <x v="4"/>
    <x v="4"/>
    <x v="96"/>
    <n v="247.47088124635701"/>
    <n v="255.12341772151899"/>
    <n v="237.45771952209699"/>
    <n v="249.741619391439"/>
    <m/>
  </r>
  <r>
    <x v="4"/>
    <x v="4"/>
    <x v="97"/>
    <n v="289.42693005442499"/>
    <n v="218.83759929390999"/>
    <n v="291.104196816208"/>
    <n v="315.585383502171"/>
    <m/>
  </r>
  <r>
    <x v="4"/>
    <x v="4"/>
    <x v="98"/>
    <n v="233.67305709498601"/>
    <n v="235.02743902438999"/>
    <n v="212.500113147771"/>
    <n v="245.70696463076499"/>
    <n v="261.97929792979301"/>
  </r>
  <r>
    <x v="4"/>
    <x v="4"/>
    <x v="99"/>
    <n v="314.76012803841201"/>
    <n v="297.27924932975901"/>
    <n v="265.44339424490698"/>
    <n v="341.358466453674"/>
    <m/>
  </r>
  <r>
    <x v="4"/>
    <x v="4"/>
    <x v="89"/>
    <n v="313.36974664679599"/>
    <n v="301.59885591705398"/>
    <m/>
    <n v="331.058653568333"/>
    <m/>
  </r>
  <r>
    <x v="4"/>
    <x v="4"/>
    <x v="100"/>
    <n v="291.793324250681"/>
    <n v="286.156357645649"/>
    <n v="279.33308660251703"/>
    <n v="314.72160356347399"/>
    <m/>
  </r>
  <r>
    <x v="4"/>
    <x v="2"/>
    <x v="38"/>
    <n v="344.07056619483802"/>
    <n v="321.415060908084"/>
    <n v="320.76313025210101"/>
    <n v="390.06208842897502"/>
    <m/>
  </r>
  <r>
    <x v="4"/>
    <x v="2"/>
    <x v="38"/>
    <n v="342.21037807388097"/>
    <n v="365.51684658161599"/>
    <n v="317.16088591725901"/>
    <n v="349.70799149194801"/>
    <m/>
  </r>
  <r>
    <x v="4"/>
    <x v="4"/>
    <x v="101"/>
    <n v="164.47908073070101"/>
    <n v="167.68612797758101"/>
    <n v="161.280403057679"/>
    <m/>
    <m/>
  </r>
  <r>
    <x v="4"/>
    <x v="4"/>
    <x v="102"/>
    <n v="246.70087088224199"/>
    <n v="257.74398625429598"/>
    <n v="237.997968855789"/>
    <m/>
    <m/>
  </r>
  <r>
    <x v="4"/>
    <x v="4"/>
    <x v="103"/>
    <m/>
    <m/>
    <m/>
    <m/>
    <m/>
  </r>
  <r>
    <x v="4"/>
    <x v="5"/>
    <x v="104"/>
    <m/>
    <m/>
    <m/>
    <m/>
    <m/>
  </r>
  <r>
    <x v="4"/>
    <x v="5"/>
    <x v="105"/>
    <n v="512.66985784740405"/>
    <n v="522.70467937608305"/>
    <n v="461.15658362989302"/>
    <m/>
    <m/>
  </r>
  <r>
    <x v="4"/>
    <x v="5"/>
    <x v="106"/>
    <n v="421.44122516556303"/>
    <n v="433.49565689468"/>
    <m/>
    <m/>
    <m/>
  </r>
  <r>
    <x v="4"/>
    <x v="5"/>
    <x v="107"/>
    <m/>
    <m/>
    <m/>
    <m/>
    <m/>
  </r>
  <r>
    <x v="4"/>
    <x v="5"/>
    <x v="108"/>
    <n v="474.60375629867201"/>
    <n v="481.66733316670798"/>
    <m/>
    <m/>
    <m/>
  </r>
  <r>
    <x v="4"/>
    <x v="5"/>
    <x v="109"/>
    <n v="502.6340330351"/>
    <n v="543.03064434297301"/>
    <n v="267.12404915155099"/>
    <m/>
    <m/>
  </r>
  <r>
    <x v="4"/>
    <x v="5"/>
    <x v="110"/>
    <n v="481.87237977805199"/>
    <n v="489.50446428571399"/>
    <m/>
    <m/>
    <m/>
  </r>
  <r>
    <x v="4"/>
    <x v="5"/>
    <x v="111"/>
    <m/>
    <m/>
    <m/>
    <m/>
    <m/>
  </r>
  <r>
    <x v="4"/>
    <x v="5"/>
    <x v="112"/>
    <n v="492.88527528809198"/>
    <n v="495.822783137307"/>
    <m/>
    <m/>
    <m/>
  </r>
  <r>
    <x v="4"/>
    <x v="5"/>
    <x v="113"/>
    <n v="532.39915713425603"/>
    <n v="533.14375436147895"/>
    <m/>
    <m/>
    <m/>
  </r>
  <r>
    <x v="4"/>
    <x v="5"/>
    <x v="114"/>
    <m/>
    <m/>
    <m/>
    <m/>
    <m/>
  </r>
  <r>
    <x v="4"/>
    <x v="5"/>
    <x v="115"/>
    <n v="348.05038167938898"/>
    <n v="366.22701688555298"/>
    <m/>
    <m/>
    <m/>
  </r>
  <r>
    <x v="4"/>
    <x v="5"/>
    <x v="106"/>
    <m/>
    <m/>
    <m/>
    <m/>
    <m/>
  </r>
  <r>
    <x v="4"/>
    <x v="5"/>
    <x v="117"/>
    <m/>
    <m/>
    <m/>
    <m/>
    <m/>
  </r>
  <r>
    <x v="4"/>
    <x v="6"/>
    <x v="118"/>
    <n v="313.35884899006101"/>
    <n v="287.598422496571"/>
    <n v="317.45283641160898"/>
    <n v="320.14508498335402"/>
    <n v="342.56151035322802"/>
  </r>
  <r>
    <x v="4"/>
    <x v="6"/>
    <x v="119"/>
    <n v="345.61407928862502"/>
    <n v="317.08595615367898"/>
    <n v="385.05662251655599"/>
    <n v="349.66954867715702"/>
    <m/>
  </r>
  <r>
    <x v="4"/>
    <x v="6"/>
    <x v="120"/>
    <n v="399.03051296611801"/>
    <n v="377.02217112826401"/>
    <n v="388.11712247324601"/>
    <n v="390.26675577620802"/>
    <n v="497.92328673712899"/>
  </r>
  <r>
    <x v="4"/>
    <x v="6"/>
    <x v="121"/>
    <n v="350.50985221674898"/>
    <n v="354.62536997885798"/>
    <n v="319.886946035574"/>
    <n v="347.47096341053998"/>
    <n v="407.628251121076"/>
  </r>
  <r>
    <x v="4"/>
    <x v="6"/>
    <x v="122"/>
    <n v="381.01450831754102"/>
    <n v="342.36124350086698"/>
    <n v="375.95519487941499"/>
    <n v="395.86282175343501"/>
    <n v="385.77898747958602"/>
  </r>
  <r>
    <x v="4"/>
    <x v="4"/>
    <x v="89"/>
    <n v="380.187096774194"/>
    <m/>
    <m/>
    <m/>
    <m/>
  </r>
  <r>
    <x v="4"/>
    <x v="6"/>
    <x v="119"/>
    <n v="342.53090093166202"/>
    <n v="307.90960551919301"/>
    <n v="342.16411419928198"/>
    <n v="363.970530665507"/>
    <m/>
  </r>
  <r>
    <x v="4"/>
    <x v="6"/>
    <x v="119"/>
    <n v="344.41567501025798"/>
    <n v="327.09753628079602"/>
    <n v="341.01861930678899"/>
    <n v="367.92405063291102"/>
    <m/>
  </r>
  <r>
    <x v="4"/>
    <x v="6"/>
    <x v="120"/>
    <n v="372.87352319849799"/>
    <n v="368.868419217628"/>
    <n v="382.23155619596503"/>
    <n v="372.20050857358899"/>
    <n v="389.15094339622601"/>
  </r>
  <r>
    <x v="4"/>
    <x v="6"/>
    <x v="121"/>
    <n v="316.58648853995197"/>
    <n v="304.885823894775"/>
    <n v="307.56785155376701"/>
    <n v="336.365131578947"/>
    <m/>
  </r>
  <r>
    <x v="4"/>
    <x v="6"/>
    <x v="121"/>
    <n v="344.34766503505801"/>
    <n v="368.02612979224699"/>
    <n v="326.04250068549499"/>
    <n v="335.59315334628502"/>
    <n v="334.16179001721201"/>
  </r>
  <r>
    <x v="4"/>
    <x v="6"/>
    <x v="123"/>
    <n v="315.61590885972902"/>
    <n v="241.57106918239"/>
    <n v="353.91639344262302"/>
    <n v="322.41146379853097"/>
    <n v="295.28304239401501"/>
  </r>
  <r>
    <x v="4"/>
    <x v="6"/>
    <x v="123"/>
    <m/>
    <m/>
    <m/>
    <m/>
    <m/>
  </r>
  <r>
    <x v="4"/>
    <x v="6"/>
    <x v="122"/>
    <n v="327.02376089324599"/>
    <n v="321.85744542196198"/>
    <n v="336.41522587841598"/>
    <n v="336.959974720876"/>
    <m/>
  </r>
  <r>
    <x v="4"/>
    <x v="7"/>
    <x v="124"/>
    <m/>
    <m/>
    <m/>
    <m/>
    <m/>
  </r>
  <r>
    <x v="4"/>
    <x v="7"/>
    <x v="125"/>
    <n v="296.49428571428598"/>
    <n v="271.03564356435601"/>
    <n v="385.115442278861"/>
    <m/>
    <m/>
  </r>
  <r>
    <x v="4"/>
    <x v="7"/>
    <x v="126"/>
    <n v="267.89961055819998"/>
    <n v="283.32246798603001"/>
    <n v="223.21753794266399"/>
    <m/>
    <m/>
  </r>
  <r>
    <x v="4"/>
    <x v="7"/>
    <x v="127"/>
    <m/>
    <m/>
    <m/>
    <m/>
    <m/>
  </r>
  <r>
    <x v="4"/>
    <x v="7"/>
    <x v="128"/>
    <m/>
    <m/>
    <m/>
    <m/>
    <m/>
  </r>
  <r>
    <x v="4"/>
    <x v="7"/>
    <x v="129"/>
    <m/>
    <m/>
    <m/>
    <m/>
    <m/>
  </r>
  <r>
    <x v="4"/>
    <x v="7"/>
    <x v="130"/>
    <n v="327.68880455407998"/>
    <m/>
    <m/>
    <m/>
    <m/>
  </r>
  <r>
    <x v="4"/>
    <x v="7"/>
    <x v="131"/>
    <n v="293.12981298129802"/>
    <m/>
    <n v="286.29087452471498"/>
    <m/>
    <m/>
  </r>
  <r>
    <x v="4"/>
    <x v="7"/>
    <x v="132"/>
    <m/>
    <m/>
    <m/>
    <m/>
    <m/>
  </r>
  <r>
    <x v="4"/>
    <x v="7"/>
    <x v="133"/>
    <n v="260.87015043547098"/>
    <n v="244.73972602739701"/>
    <n v="286.81766381766403"/>
    <m/>
    <m/>
  </r>
  <r>
    <x v="4"/>
    <x v="7"/>
    <x v="134"/>
    <m/>
    <m/>
    <m/>
    <m/>
    <m/>
  </r>
  <r>
    <x v="4"/>
    <x v="7"/>
    <x v="135"/>
    <n v="224.69402985074601"/>
    <m/>
    <m/>
    <m/>
    <m/>
  </r>
  <r>
    <x v="4"/>
    <x v="7"/>
    <x v="136"/>
    <m/>
    <m/>
    <m/>
    <m/>
    <m/>
  </r>
  <r>
    <x v="4"/>
    <x v="8"/>
    <x v="138"/>
    <n v="402"/>
    <n v="406.46038381684502"/>
    <n v="366.89187418086499"/>
    <m/>
    <m/>
  </r>
  <r>
    <x v="4"/>
    <x v="8"/>
    <x v="139"/>
    <m/>
    <m/>
    <m/>
    <m/>
    <m/>
  </r>
  <r>
    <x v="4"/>
    <x v="8"/>
    <x v="140"/>
    <m/>
    <m/>
    <m/>
    <m/>
    <m/>
  </r>
  <r>
    <x v="4"/>
    <x v="8"/>
    <x v="141"/>
    <n v="393.84355971897003"/>
    <n v="395.12446200106098"/>
    <n v="387.498324557204"/>
    <m/>
    <m/>
  </r>
  <r>
    <x v="4"/>
    <x v="8"/>
    <x v="142"/>
    <n v="332.592030360531"/>
    <n v="342.27720588235297"/>
    <m/>
    <m/>
    <m/>
  </r>
  <r>
    <x v="4"/>
    <x v="8"/>
    <x v="143"/>
    <n v="362.14597423510497"/>
    <n v="352.65971525967501"/>
    <n v="404.92917594654801"/>
    <m/>
    <m/>
  </r>
  <r>
    <x v="4"/>
    <x v="8"/>
    <x v="141"/>
    <n v="294.47950589556399"/>
    <n v="305.72567537887102"/>
    <n v="225.49487179487201"/>
    <m/>
    <m/>
  </r>
  <r>
    <x v="4"/>
    <x v="8"/>
    <x v="144"/>
    <n v="290.80134016555002"/>
    <n v="287.07922392886002"/>
    <m/>
    <m/>
    <m/>
  </r>
  <r>
    <x v="4"/>
    <x v="8"/>
    <x v="144"/>
    <m/>
    <m/>
    <m/>
    <m/>
    <m/>
  </r>
  <r>
    <x v="4"/>
    <x v="8"/>
    <x v="145"/>
    <n v="215.12479201331101"/>
    <n v="215.12479201331101"/>
    <m/>
    <m/>
    <m/>
  </r>
  <r>
    <x v="4"/>
    <x v="8"/>
    <x v="146"/>
    <m/>
    <m/>
    <m/>
    <m/>
    <m/>
  </r>
  <r>
    <x v="4"/>
    <x v="8"/>
    <x v="147"/>
    <n v="365.42211538461498"/>
    <n v="365.42211538461498"/>
    <m/>
    <m/>
    <m/>
  </r>
  <r>
    <x v="4"/>
    <x v="8"/>
    <x v="142"/>
    <n v="428.00104895104897"/>
    <n v="428.00104895104897"/>
    <m/>
    <m/>
    <m/>
  </r>
  <r>
    <x v="4"/>
    <x v="8"/>
    <x v="142"/>
    <n v="398.15011688179698"/>
    <n v="400.19712389380499"/>
    <n v="399.67191977077402"/>
    <m/>
    <m/>
  </r>
  <r>
    <x v="4"/>
    <x v="8"/>
    <x v="148"/>
    <m/>
    <m/>
    <m/>
    <m/>
    <m/>
  </r>
  <r>
    <x v="4"/>
    <x v="8"/>
    <x v="149"/>
    <n v="283.18886198547199"/>
    <n v="284.20947176684899"/>
    <m/>
    <m/>
    <m/>
  </r>
  <r>
    <x v="4"/>
    <x v="8"/>
    <x v="150"/>
    <n v="380.17925530387902"/>
    <n v="382.838905982906"/>
    <n v="365.47860074262297"/>
    <m/>
    <m/>
  </r>
  <r>
    <x v="4"/>
    <x v="8"/>
    <x v="151"/>
    <n v="340.55038759689899"/>
    <n v="340.45153298234698"/>
    <m/>
    <m/>
    <m/>
  </r>
  <r>
    <x v="4"/>
    <x v="8"/>
    <x v="138"/>
    <n v="288.20788626609402"/>
    <n v="283.72941948179698"/>
    <n v="308.31811487481599"/>
    <m/>
    <m/>
  </r>
  <r>
    <x v="4"/>
    <x v="8"/>
    <x v="152"/>
    <n v="358.52664440249703"/>
    <n v="357.05348163949401"/>
    <m/>
    <m/>
    <m/>
  </r>
  <r>
    <x v="4"/>
    <x v="8"/>
    <x v="153"/>
    <n v="339.96436318562098"/>
    <n v="340.90964378800999"/>
    <n v="333.48665620094198"/>
    <m/>
    <m/>
  </r>
  <r>
    <x v="4"/>
    <x v="7"/>
    <x v="154"/>
    <n v="332.269383697813"/>
    <n v="269.10670314637503"/>
    <m/>
    <m/>
    <m/>
  </r>
  <r>
    <x v="4"/>
    <x v="7"/>
    <x v="155"/>
    <m/>
    <m/>
    <m/>
    <m/>
    <m/>
  </r>
  <r>
    <x v="4"/>
    <x v="7"/>
    <x v="156"/>
    <n v="350.60883571099902"/>
    <n v="356.45046153846198"/>
    <n v="348.51645474943899"/>
    <m/>
    <m/>
  </r>
  <r>
    <x v="4"/>
    <x v="7"/>
    <x v="157"/>
    <m/>
    <m/>
    <m/>
    <m/>
    <m/>
  </r>
  <r>
    <x v="4"/>
    <x v="7"/>
    <x v="154"/>
    <n v="226.698869475848"/>
    <n v="219.12727272727301"/>
    <m/>
    <m/>
    <m/>
  </r>
  <r>
    <x v="4"/>
    <x v="7"/>
    <x v="154"/>
    <n v="331.87646076794698"/>
    <n v="345.14084507042298"/>
    <m/>
    <m/>
    <m/>
  </r>
  <r>
    <x v="4"/>
    <x v="7"/>
    <x v="155"/>
    <m/>
    <m/>
    <m/>
    <m/>
    <m/>
  </r>
  <r>
    <x v="4"/>
    <x v="7"/>
    <x v="158"/>
    <m/>
    <m/>
    <m/>
    <m/>
    <m/>
  </r>
  <r>
    <x v="4"/>
    <x v="7"/>
    <x v="159"/>
    <m/>
    <m/>
    <m/>
    <m/>
    <m/>
  </r>
  <r>
    <x v="4"/>
    <x v="8"/>
    <x v="160"/>
    <n v="385.57337998096398"/>
    <n v="384.671006932804"/>
    <n v="402.59129162092898"/>
    <m/>
    <m/>
  </r>
  <r>
    <x v="4"/>
    <x v="8"/>
    <x v="161"/>
    <n v="254.08152380952399"/>
    <n v="258.40424679487199"/>
    <m/>
    <m/>
    <m/>
  </r>
  <r>
    <x v="4"/>
    <x v="8"/>
    <x v="162"/>
    <n v="233.41134751773001"/>
    <n v="234.226751592357"/>
    <m/>
    <m/>
    <m/>
  </r>
  <r>
    <x v="4"/>
    <x v="8"/>
    <x v="163"/>
    <n v="357.35441278665701"/>
    <n v="359.34812698569101"/>
    <n v="361.17100371747199"/>
    <n v="314.773691042839"/>
    <m/>
  </r>
  <r>
    <x v="4"/>
    <x v="8"/>
    <x v="164"/>
    <n v="396.98962422882801"/>
    <n v="405.23001582904601"/>
    <m/>
    <m/>
    <m/>
  </r>
  <r>
    <x v="4"/>
    <x v="8"/>
    <x v="143"/>
    <n v="331.49775784753399"/>
    <m/>
    <n v="326.08221797323102"/>
    <m/>
    <m/>
  </r>
  <r>
    <x v="4"/>
    <x v="8"/>
    <x v="165"/>
    <n v="403.40499134064601"/>
    <n v="407.88329752526499"/>
    <n v="265.43908722856099"/>
    <n v="427.25968586387398"/>
    <m/>
  </r>
  <r>
    <x v="4"/>
    <x v="8"/>
    <x v="166"/>
    <n v="358.40609073018101"/>
    <n v="366.86456108500602"/>
    <n v="179.155286343612"/>
    <m/>
    <m/>
  </r>
  <r>
    <x v="4"/>
    <x v="8"/>
    <x v="160"/>
    <m/>
    <m/>
    <m/>
    <m/>
    <m/>
  </r>
  <r>
    <x v="4"/>
    <x v="8"/>
    <x v="161"/>
    <n v="391.84572330654402"/>
    <n v="379.53632570853102"/>
    <m/>
    <m/>
    <m/>
  </r>
  <r>
    <x v="4"/>
    <x v="8"/>
    <x v="167"/>
    <n v="374.35215183752399"/>
    <n v="367.20115850447598"/>
    <n v="459.960069444444"/>
    <m/>
    <m/>
  </r>
  <r>
    <x v="4"/>
    <x v="8"/>
    <x v="168"/>
    <n v="264.522530980098"/>
    <n v="264.48274346010101"/>
    <n v="265.02102496714798"/>
    <m/>
    <m/>
  </r>
  <r>
    <x v="4"/>
    <x v="8"/>
    <x v="169"/>
    <n v="260.44831419044101"/>
    <n v="265.04802259886998"/>
    <m/>
    <m/>
    <m/>
  </r>
  <r>
    <x v="4"/>
    <x v="8"/>
    <x v="170"/>
    <n v="327.56185178747302"/>
    <n v="333.71464724399698"/>
    <n v="347.062228654124"/>
    <m/>
    <m/>
  </r>
  <r>
    <x v="4"/>
    <x v="8"/>
    <x v="161"/>
    <n v="210.031425364759"/>
    <n v="215.59677419354799"/>
    <m/>
    <m/>
    <m/>
  </r>
  <r>
    <x v="4"/>
    <x v="8"/>
    <x v="171"/>
    <n v="277.88443396226398"/>
    <n v="277.88443396226398"/>
    <m/>
    <m/>
    <m/>
  </r>
  <r>
    <x v="4"/>
    <x v="8"/>
    <x v="172"/>
    <m/>
    <m/>
    <m/>
    <m/>
    <m/>
  </r>
  <r>
    <x v="4"/>
    <x v="8"/>
    <x v="172"/>
    <n v="173.98330058939101"/>
    <n v="161.52360742705599"/>
    <m/>
    <m/>
    <m/>
  </r>
  <r>
    <x v="4"/>
    <x v="8"/>
    <x v="173"/>
    <m/>
    <m/>
    <m/>
    <m/>
    <m/>
  </r>
  <r>
    <x v="4"/>
    <x v="8"/>
    <x v="174"/>
    <m/>
    <m/>
    <m/>
    <m/>
    <m/>
  </r>
  <r>
    <x v="4"/>
    <x v="9"/>
    <x v="175"/>
    <n v="79.867605633802796"/>
    <n v="79.867605633802796"/>
    <m/>
    <m/>
    <m/>
  </r>
  <r>
    <x v="4"/>
    <x v="9"/>
    <x v="176"/>
    <m/>
    <m/>
    <m/>
    <m/>
    <m/>
  </r>
  <r>
    <x v="4"/>
    <x v="9"/>
    <x v="178"/>
    <m/>
    <m/>
    <m/>
    <m/>
    <m/>
  </r>
  <r>
    <x v="4"/>
    <x v="9"/>
    <x v="219"/>
    <m/>
    <m/>
    <m/>
    <m/>
    <m/>
  </r>
  <r>
    <x v="4"/>
    <x v="9"/>
    <x v="179"/>
    <n v="326.64428312159703"/>
    <n v="326.64428312159703"/>
    <m/>
    <m/>
    <m/>
  </r>
  <r>
    <x v="4"/>
    <x v="9"/>
    <x v="180"/>
    <n v="414.89312039312"/>
    <n v="426.44803370786502"/>
    <m/>
    <m/>
    <m/>
  </r>
  <r>
    <x v="4"/>
    <x v="9"/>
    <x v="175"/>
    <n v="216.73062015503899"/>
    <n v="215.75"/>
    <m/>
    <m/>
    <m/>
  </r>
  <r>
    <x v="4"/>
    <x v="9"/>
    <x v="175"/>
    <m/>
    <m/>
    <m/>
    <m/>
    <m/>
  </r>
  <r>
    <x v="4"/>
    <x v="9"/>
    <x v="181"/>
    <m/>
    <m/>
    <m/>
    <m/>
    <m/>
  </r>
  <r>
    <x v="4"/>
    <x v="9"/>
    <x v="182"/>
    <n v="172.861414141414"/>
    <n v="173.49016393442599"/>
    <n v="198.03620689655199"/>
    <m/>
    <m/>
  </r>
  <r>
    <x v="4"/>
    <x v="9"/>
    <x v="182"/>
    <n v="36.141318977119802"/>
    <m/>
    <m/>
    <m/>
    <m/>
  </r>
  <r>
    <x v="4"/>
    <x v="9"/>
    <x v="183"/>
    <m/>
    <m/>
    <m/>
    <m/>
    <m/>
  </r>
  <r>
    <x v="4"/>
    <x v="9"/>
    <x v="184"/>
    <m/>
    <m/>
    <m/>
    <m/>
    <m/>
  </r>
  <r>
    <x v="4"/>
    <x v="9"/>
    <x v="185"/>
    <m/>
    <m/>
    <m/>
    <m/>
    <m/>
  </r>
  <r>
    <x v="4"/>
    <x v="9"/>
    <x v="186"/>
    <n v="277.802550390786"/>
    <n v="277.802550390786"/>
    <m/>
    <m/>
    <m/>
  </r>
  <r>
    <x v="4"/>
    <x v="9"/>
    <x v="187"/>
    <n v="302.46733449477398"/>
    <n v="296.95044275283499"/>
    <m/>
    <m/>
    <m/>
  </r>
  <r>
    <x v="4"/>
    <x v="8"/>
    <x v="188"/>
    <m/>
    <m/>
    <m/>
    <m/>
    <m/>
  </r>
  <r>
    <x v="4"/>
    <x v="8"/>
    <x v="139"/>
    <m/>
    <m/>
    <m/>
    <m/>
    <m/>
  </r>
  <r>
    <x v="4"/>
    <x v="9"/>
    <x v="238"/>
    <m/>
    <m/>
    <m/>
    <m/>
    <m/>
  </r>
  <r>
    <x v="4"/>
    <x v="9"/>
    <x v="234"/>
    <m/>
    <m/>
    <m/>
    <m/>
    <m/>
  </r>
  <r>
    <x v="4"/>
    <x v="10"/>
    <x v="189"/>
    <n v="272.21312032630902"/>
    <n v="232.11250000000001"/>
    <n v="271.59773371104802"/>
    <n v="310.72767203513899"/>
    <m/>
  </r>
  <r>
    <x v="4"/>
    <x v="11"/>
    <x v="190"/>
    <m/>
    <m/>
    <m/>
    <m/>
    <m/>
  </r>
  <r>
    <x v="4"/>
    <x v="11"/>
    <x v="191"/>
    <m/>
    <m/>
    <m/>
    <m/>
    <m/>
  </r>
  <r>
    <x v="4"/>
    <x v="11"/>
    <x v="193"/>
    <m/>
    <m/>
    <m/>
    <m/>
    <m/>
  </r>
  <r>
    <x v="4"/>
    <x v="11"/>
    <x v="221"/>
    <m/>
    <m/>
    <m/>
    <m/>
    <m/>
  </r>
  <r>
    <x v="4"/>
    <x v="11"/>
    <x v="230"/>
    <m/>
    <m/>
    <m/>
    <m/>
    <m/>
  </r>
  <r>
    <x v="4"/>
    <x v="12"/>
    <x v="194"/>
    <m/>
    <m/>
    <m/>
    <m/>
    <m/>
  </r>
  <r>
    <x v="4"/>
    <x v="12"/>
    <x v="195"/>
    <n v="239.59287531806601"/>
    <n v="231.03365906623199"/>
    <m/>
    <m/>
    <m/>
  </r>
  <r>
    <x v="4"/>
    <x v="12"/>
    <x v="222"/>
    <m/>
    <m/>
    <m/>
    <m/>
    <m/>
  </r>
  <r>
    <x v="4"/>
    <x v="12"/>
    <x v="196"/>
    <m/>
    <m/>
    <m/>
    <m/>
    <m/>
  </r>
  <r>
    <x v="4"/>
    <x v="12"/>
    <x v="197"/>
    <m/>
    <m/>
    <m/>
    <m/>
    <m/>
  </r>
  <r>
    <x v="4"/>
    <x v="12"/>
    <x v="198"/>
    <n v="129.448154657293"/>
    <m/>
    <m/>
    <m/>
    <m/>
  </r>
  <r>
    <x v="4"/>
    <x v="12"/>
    <x v="199"/>
    <m/>
    <m/>
    <m/>
    <m/>
    <m/>
  </r>
  <r>
    <x v="4"/>
    <x v="12"/>
    <x v="202"/>
    <m/>
    <m/>
    <m/>
    <m/>
    <m/>
  </r>
  <r>
    <x v="4"/>
    <x v="12"/>
    <x v="239"/>
    <m/>
    <m/>
    <m/>
    <m/>
    <m/>
  </r>
  <r>
    <x v="4"/>
    <x v="12"/>
    <x v="224"/>
    <m/>
    <m/>
    <m/>
    <m/>
    <m/>
  </r>
  <r>
    <x v="4"/>
    <x v="12"/>
    <x v="204"/>
    <m/>
    <m/>
    <m/>
    <m/>
    <m/>
  </r>
  <r>
    <x v="4"/>
    <x v="11"/>
    <x v="205"/>
    <m/>
    <m/>
    <m/>
    <m/>
    <m/>
  </r>
  <r>
    <x v="4"/>
    <x v="11"/>
    <x v="206"/>
    <m/>
    <m/>
    <m/>
    <m/>
    <m/>
  </r>
  <r>
    <x v="4"/>
    <x v="11"/>
    <x v="207"/>
    <m/>
    <m/>
    <m/>
    <m/>
    <m/>
  </r>
  <r>
    <x v="4"/>
    <x v="11"/>
    <x v="237"/>
    <m/>
    <m/>
    <m/>
    <m/>
    <m/>
  </r>
  <r>
    <x v="4"/>
    <x v="13"/>
    <x v="240"/>
    <m/>
    <m/>
    <m/>
    <m/>
    <m/>
  </r>
  <r>
    <x v="4"/>
    <x v="13"/>
    <x v="241"/>
    <m/>
    <m/>
    <m/>
    <m/>
    <m/>
  </r>
  <r>
    <x v="4"/>
    <x v="13"/>
    <x v="210"/>
    <m/>
    <m/>
    <m/>
    <m/>
    <m/>
  </r>
  <r>
    <x v="4"/>
    <x v="13"/>
    <x v="228"/>
    <m/>
    <m/>
    <m/>
    <m/>
    <m/>
  </r>
  <r>
    <x v="5"/>
    <x v="0"/>
    <x v="0"/>
    <n v="382.45045858203503"/>
    <n v="346.53220683521801"/>
    <n v="370.354667513381"/>
    <n v="459.35097159940199"/>
    <n v="652.20498614958399"/>
  </r>
  <r>
    <x v="5"/>
    <x v="0"/>
    <x v="1"/>
    <n v="499.59514747859203"/>
    <n v="487.33145684066898"/>
    <n v="416.41103603603602"/>
    <n v="506.76488288874401"/>
    <n v="639.030395136778"/>
  </r>
  <r>
    <x v="5"/>
    <x v="0"/>
    <x v="2"/>
    <n v="500.83317635707903"/>
    <n v="482.24277099448102"/>
    <n v="449.28883092245701"/>
    <n v="525.22192174913698"/>
    <n v="710.20934256055398"/>
  </r>
  <r>
    <x v="5"/>
    <x v="0"/>
    <x v="3"/>
    <n v="510.10146479651797"/>
    <n v="510.97975796622001"/>
    <n v="448.92488687782799"/>
    <n v="527.422464622642"/>
    <m/>
  </r>
  <r>
    <x v="5"/>
    <x v="0"/>
    <x v="4"/>
    <n v="519.41952866029897"/>
    <n v="515.80661669682104"/>
    <n v="484.04616256018102"/>
    <n v="524.95548020608601"/>
    <n v="641.64555848724694"/>
  </r>
  <r>
    <x v="5"/>
    <x v="0"/>
    <x v="5"/>
    <n v="377.55991594729699"/>
    <n v="364.55767679483699"/>
    <n v="373.348488474117"/>
    <n v="432.51428571428602"/>
    <m/>
  </r>
  <r>
    <x v="5"/>
    <x v="0"/>
    <x v="6"/>
    <n v="423.149403247897"/>
    <n v="415.50564384375502"/>
    <n v="410.28844573904001"/>
    <n v="479.61469534050201"/>
    <n v="277.38807785888099"/>
  </r>
  <r>
    <x v="5"/>
    <x v="0"/>
    <x v="7"/>
    <n v="361.746848116286"/>
    <n v="334.09283387622202"/>
    <n v="369.71231711466498"/>
    <n v="354.81123244929802"/>
    <n v="467.277777777778"/>
  </r>
  <r>
    <x v="5"/>
    <x v="0"/>
    <x v="8"/>
    <n v="414.79106330161397"/>
    <n v="435.117607223476"/>
    <n v="374.26946678582101"/>
    <n v="489.65699457419203"/>
    <n v="173.648097826087"/>
  </r>
  <r>
    <x v="5"/>
    <x v="0"/>
    <x v="9"/>
    <n v="439.18758598365298"/>
    <n v="450.73641981719999"/>
    <n v="422.47027189524999"/>
    <n v="448.97575544623999"/>
    <m/>
  </r>
  <r>
    <x v="5"/>
    <x v="0"/>
    <x v="10"/>
    <n v="436.39260436967902"/>
    <n v="448.04935576615901"/>
    <n v="415.67483103229199"/>
    <n v="484.51808473992401"/>
    <m/>
  </r>
  <r>
    <x v="5"/>
    <x v="0"/>
    <x v="11"/>
    <n v="375.28715188392198"/>
    <n v="357.89848838638301"/>
    <n v="391.32542001460899"/>
    <n v="463.63474387527799"/>
    <m/>
  </r>
  <r>
    <x v="5"/>
    <x v="0"/>
    <x v="214"/>
    <m/>
    <m/>
    <m/>
    <m/>
    <m/>
  </r>
  <r>
    <x v="5"/>
    <x v="0"/>
    <x v="12"/>
    <n v="347.312509187123"/>
    <n v="340.609641291998"/>
    <n v="411.63707165109003"/>
    <m/>
    <m/>
  </r>
  <r>
    <x v="5"/>
    <x v="0"/>
    <x v="13"/>
    <n v="412.45687739850501"/>
    <n v="407.17929292929301"/>
    <m/>
    <m/>
    <m/>
  </r>
  <r>
    <x v="5"/>
    <x v="0"/>
    <x v="14"/>
    <n v="361.823679005369"/>
    <n v="362.59582976292501"/>
    <m/>
    <m/>
    <m/>
  </r>
  <r>
    <x v="5"/>
    <x v="0"/>
    <x v="15"/>
    <m/>
    <m/>
    <m/>
    <m/>
    <m/>
  </r>
  <r>
    <x v="5"/>
    <x v="0"/>
    <x v="16"/>
    <n v="282.27898966704902"/>
    <n v="282.27898966704902"/>
    <m/>
    <m/>
    <m/>
  </r>
  <r>
    <x v="5"/>
    <x v="0"/>
    <x v="17"/>
    <n v="412.88866259334702"/>
    <n v="412.88866259334702"/>
    <m/>
    <m/>
    <m/>
  </r>
  <r>
    <x v="5"/>
    <x v="0"/>
    <x v="242"/>
    <m/>
    <m/>
    <m/>
    <m/>
    <m/>
  </r>
  <r>
    <x v="5"/>
    <x v="1"/>
    <x v="18"/>
    <n v="246.911131059246"/>
    <n v="168.06030150753799"/>
    <m/>
    <m/>
    <m/>
  </r>
  <r>
    <x v="5"/>
    <x v="1"/>
    <x v="19"/>
    <n v="289.01184095724801"/>
    <n v="237.45611433194"/>
    <n v="340.515577007459"/>
    <n v="330.74598425196803"/>
    <m/>
  </r>
  <r>
    <x v="5"/>
    <x v="1"/>
    <x v="20"/>
    <n v="304.88518708354701"/>
    <n v="199.98213543830499"/>
    <n v="333.26370441922199"/>
    <n v="406.23880597014897"/>
    <m/>
  </r>
  <r>
    <x v="5"/>
    <x v="1"/>
    <x v="21"/>
    <n v="254.44022169437801"/>
    <n v="215.30925507900699"/>
    <n v="309.67259414225902"/>
    <m/>
    <m/>
  </r>
  <r>
    <x v="5"/>
    <x v="1"/>
    <x v="22"/>
    <n v="263.60365853658499"/>
    <n v="196.74693520140099"/>
    <m/>
    <n v="305.72077185017002"/>
    <m/>
  </r>
  <r>
    <x v="5"/>
    <x v="1"/>
    <x v="23"/>
    <m/>
    <m/>
    <m/>
    <m/>
    <m/>
  </r>
  <r>
    <x v="5"/>
    <x v="1"/>
    <x v="24"/>
    <n v="248.729936305732"/>
    <m/>
    <n v="274.85229202037402"/>
    <m/>
    <m/>
  </r>
  <r>
    <x v="5"/>
    <x v="1"/>
    <x v="25"/>
    <n v="353.38822770289602"/>
    <n v="287.05174109777698"/>
    <n v="376.12446555819503"/>
    <n v="392.711786372007"/>
    <m/>
  </r>
  <r>
    <x v="5"/>
    <x v="1"/>
    <x v="26"/>
    <n v="366.41962025316502"/>
    <n v="303.08479755538599"/>
    <n v="451.46560196560199"/>
    <n v="367.64469578783098"/>
    <n v="447.13499999999999"/>
  </r>
  <r>
    <x v="5"/>
    <x v="1"/>
    <x v="26"/>
    <n v="326.01257234085"/>
    <n v="243.04665118079799"/>
    <n v="359.71585730001601"/>
    <n v="387.49888499522098"/>
    <m/>
  </r>
  <r>
    <x v="5"/>
    <x v="1"/>
    <x v="28"/>
    <n v="250.26204238921"/>
    <m/>
    <m/>
    <m/>
    <m/>
  </r>
  <r>
    <x v="5"/>
    <x v="1"/>
    <x v="29"/>
    <n v="362.40806045340003"/>
    <n v="333.45323741007201"/>
    <m/>
    <m/>
    <m/>
  </r>
  <r>
    <x v="5"/>
    <x v="1"/>
    <x v="30"/>
    <n v="356.92923076923103"/>
    <n v="318.98962386510999"/>
    <m/>
    <m/>
    <m/>
  </r>
  <r>
    <x v="5"/>
    <x v="1"/>
    <x v="216"/>
    <m/>
    <m/>
    <m/>
    <m/>
    <m/>
  </r>
  <r>
    <x v="5"/>
    <x v="2"/>
    <x v="32"/>
    <n v="432.43014794322801"/>
    <n v="378.05021289091201"/>
    <n v="401.90221700190898"/>
    <n v="460.98313794764698"/>
    <n v="479.55403987408198"/>
  </r>
  <r>
    <x v="5"/>
    <x v="2"/>
    <x v="33"/>
    <n v="492.72349903817002"/>
    <n v="413.80022321428601"/>
    <n v="474.28636184469798"/>
    <n v="534.605229462902"/>
    <m/>
  </r>
  <r>
    <x v="5"/>
    <x v="2"/>
    <x v="34"/>
    <n v="473.678865119102"/>
    <n v="422.94252163164401"/>
    <n v="447.98173284282598"/>
    <n v="494.39502579030699"/>
    <n v="541.49921507064403"/>
  </r>
  <r>
    <x v="5"/>
    <x v="2"/>
    <x v="35"/>
    <n v="411.94993168065599"/>
    <n v="439.29170024174101"/>
    <n v="391.60753736192299"/>
    <n v="410.49109730848897"/>
    <m/>
  </r>
  <r>
    <x v="5"/>
    <x v="2"/>
    <x v="36"/>
    <n v="313.48813559322002"/>
    <n v="157.58968850698199"/>
    <n v="494.75660160734799"/>
    <n v="307.219872110182"/>
    <m/>
  </r>
  <r>
    <x v="5"/>
    <x v="2"/>
    <x v="33"/>
    <m/>
    <m/>
    <m/>
    <m/>
    <m/>
  </r>
  <r>
    <x v="5"/>
    <x v="2"/>
    <x v="37"/>
    <n v="380.74376494704501"/>
    <n v="286.63870094722603"/>
    <n v="351.07817047817002"/>
    <n v="484.31900726392303"/>
    <m/>
  </r>
  <r>
    <x v="5"/>
    <x v="2"/>
    <x v="38"/>
    <n v="322.55865272938399"/>
    <n v="234.88681446907799"/>
    <n v="379.29254571026701"/>
    <n v="356.84137931034502"/>
    <m/>
  </r>
  <r>
    <x v="5"/>
    <x v="2"/>
    <x v="39"/>
    <n v="409.08380659832602"/>
    <n v="383.26541904719102"/>
    <n v="383.19079435783198"/>
    <n v="444.645975723623"/>
    <n v="581.63332079729196"/>
  </r>
  <r>
    <x v="5"/>
    <x v="2"/>
    <x v="40"/>
    <n v="436.560133426194"/>
    <n v="373.33632814588998"/>
    <n v="444.268861383596"/>
    <n v="484.26189663412299"/>
    <n v="627.64183381088799"/>
  </r>
  <r>
    <x v="5"/>
    <x v="2"/>
    <x v="40"/>
    <n v="433.51078090092"/>
    <n v="349.39292035398199"/>
    <n v="458.01156955673298"/>
    <n v="492.78968111787901"/>
    <m/>
  </r>
  <r>
    <x v="5"/>
    <x v="2"/>
    <x v="41"/>
    <n v="356.37712017322298"/>
    <n v="242.27586206896601"/>
    <n v="326.65097402597399"/>
    <n v="470.47419354838701"/>
    <m/>
  </r>
  <r>
    <x v="5"/>
    <x v="2"/>
    <x v="42"/>
    <n v="411.57734258800201"/>
    <n v="355.803897978826"/>
    <n v="408.77164895939501"/>
    <n v="435.346617133851"/>
    <m/>
  </r>
  <r>
    <x v="5"/>
    <x v="2"/>
    <x v="43"/>
    <n v="305.982253771074"/>
    <n v="290.70175438596499"/>
    <n v="334.85026117237402"/>
    <n v="243.58880308880299"/>
    <m/>
  </r>
  <r>
    <x v="5"/>
    <x v="2"/>
    <x v="40"/>
    <n v="415.91883429672401"/>
    <n v="400.43955014058099"/>
    <n v="402.23835974513997"/>
    <n v="429.803035413153"/>
    <m/>
  </r>
  <r>
    <x v="5"/>
    <x v="2"/>
    <x v="44"/>
    <n v="351.26781944304798"/>
    <n v="288.42511700467998"/>
    <n v="322.14214339245598"/>
    <n v="415.59496725267098"/>
    <m/>
  </r>
  <r>
    <x v="5"/>
    <x v="2"/>
    <x v="45"/>
    <n v="398.88329803172002"/>
    <n v="294.38979352022801"/>
    <n v="402.04852007028001"/>
    <n v="486.59228699551602"/>
    <m/>
  </r>
  <r>
    <x v="5"/>
    <x v="2"/>
    <x v="46"/>
    <n v="402.32553574789603"/>
    <n v="372.09904141665402"/>
    <n v="399.28749008198901"/>
    <n v="433.29818705412703"/>
    <n v="694.39001969796504"/>
  </r>
  <r>
    <x v="5"/>
    <x v="2"/>
    <x v="47"/>
    <n v="427.87486849541398"/>
    <n v="392.19464751290798"/>
    <n v="424.56836071361801"/>
    <n v="466.51463143597999"/>
    <n v="606.65535248041795"/>
  </r>
  <r>
    <x v="5"/>
    <x v="2"/>
    <x v="48"/>
    <n v="370.57232269707799"/>
    <n v="342.62688033864998"/>
    <n v="391.03315068493202"/>
    <n v="365.72532402791597"/>
    <n v="530.20772303595197"/>
  </r>
  <r>
    <x v="5"/>
    <x v="2"/>
    <x v="49"/>
    <n v="357.90853000581001"/>
    <n v="301.57929938414702"/>
    <n v="394.48975032851502"/>
    <n v="389.45898329968799"/>
    <m/>
  </r>
  <r>
    <x v="5"/>
    <x v="2"/>
    <x v="50"/>
    <n v="331.04383358098102"/>
    <n v="268.36452513966498"/>
    <m/>
    <m/>
    <m/>
  </r>
  <r>
    <x v="5"/>
    <x v="3"/>
    <x v="51"/>
    <n v="420.15589161940801"/>
    <n v="338.05358245830803"/>
    <n v="401.72330313381798"/>
    <n v="445.32821601119798"/>
    <n v="460.441405542474"/>
  </r>
  <r>
    <x v="5"/>
    <x v="3"/>
    <x v="53"/>
    <n v="310.06000600060003"/>
    <m/>
    <m/>
    <n v="296.51901696898801"/>
    <n v="439.983770287141"/>
  </r>
  <r>
    <x v="5"/>
    <x v="3"/>
    <x v="54"/>
    <n v="405.118599207778"/>
    <n v="336.97167778347898"/>
    <n v="404.37120023900201"/>
    <n v="424.66008749958303"/>
    <n v="441.24035728785998"/>
  </r>
  <r>
    <x v="5"/>
    <x v="3"/>
    <x v="52"/>
    <n v="414.52416696831699"/>
    <n v="339.65510321100902"/>
    <n v="408.07028486315397"/>
    <n v="422.87170498213402"/>
    <n v="788.74768089053805"/>
  </r>
  <r>
    <x v="5"/>
    <x v="3"/>
    <x v="55"/>
    <n v="379.47903563941298"/>
    <m/>
    <m/>
    <m/>
    <m/>
  </r>
  <r>
    <x v="5"/>
    <x v="3"/>
    <x v="56"/>
    <n v="377.26791177970398"/>
    <n v="259.44346978557502"/>
    <n v="410.94285249104502"/>
    <n v="378.03420900692799"/>
    <n v="429.627208480565"/>
  </r>
  <r>
    <x v="5"/>
    <x v="3"/>
    <x v="57"/>
    <n v="390.22241020301902"/>
    <n v="338.46061617847897"/>
    <n v="366.34208286038597"/>
    <n v="409.75595310044702"/>
    <n v="726.86799276672696"/>
  </r>
  <r>
    <x v="5"/>
    <x v="2"/>
    <x v="39"/>
    <n v="316.23587710604602"/>
    <m/>
    <n v="312.37266706803098"/>
    <m/>
    <m/>
  </r>
  <r>
    <x v="5"/>
    <x v="3"/>
    <x v="58"/>
    <n v="432.24777758239998"/>
    <n v="372.56888752587599"/>
    <n v="450.70201586961201"/>
    <n v="453.34353243600299"/>
    <n v="451.39875776397503"/>
  </r>
  <r>
    <x v="5"/>
    <x v="3"/>
    <x v="58"/>
    <n v="405.078054336538"/>
    <n v="346.39085418464202"/>
    <n v="416.80503772747397"/>
    <n v="425.95277604922899"/>
    <n v="288.89500860585201"/>
  </r>
  <r>
    <x v="5"/>
    <x v="3"/>
    <x v="58"/>
    <n v="427.133725595079"/>
    <n v="360.02694528457499"/>
    <n v="435.35199999999998"/>
    <n v="453.23803333843102"/>
    <n v="303.42778793418597"/>
  </r>
  <r>
    <x v="5"/>
    <x v="3"/>
    <x v="58"/>
    <n v="429.775858466253"/>
    <n v="385.73893572181203"/>
    <n v="416.73338442246097"/>
    <n v="441.75375366482098"/>
    <n v="498.04548104956302"/>
  </r>
  <r>
    <x v="5"/>
    <x v="3"/>
    <x v="59"/>
    <n v="450.94963447338398"/>
    <n v="370.86833855799398"/>
    <n v="410.11049845610899"/>
    <n v="496.06878591954001"/>
    <m/>
  </r>
  <r>
    <x v="5"/>
    <x v="3"/>
    <x v="60"/>
    <n v="430.68476182197497"/>
    <n v="386.78800592300098"/>
    <n v="415.62181818181801"/>
    <n v="440.142671985726"/>
    <n v="523.653163580247"/>
  </r>
  <r>
    <x v="5"/>
    <x v="3"/>
    <x v="61"/>
    <n v="434.26922933661098"/>
    <n v="385.88860435339302"/>
    <n v="422.39815164088998"/>
    <n v="445.303968405631"/>
    <n v="534.62931034482801"/>
  </r>
  <r>
    <x v="5"/>
    <x v="3"/>
    <x v="53"/>
    <n v="383.32569626279502"/>
    <n v="308.08527131782898"/>
    <n v="381.32064516128997"/>
    <n v="400.23060344827599"/>
    <n v="512.21762156957197"/>
  </r>
  <r>
    <x v="5"/>
    <x v="3"/>
    <x v="62"/>
    <n v="390.58516038449102"/>
    <n v="342.21025930101501"/>
    <n v="377.58991929343699"/>
    <n v="411.22476507063902"/>
    <m/>
  </r>
  <r>
    <x v="5"/>
    <x v="3"/>
    <x v="58"/>
    <n v="418.93728655696998"/>
    <n v="361.54352816528302"/>
    <n v="417.60566106205403"/>
    <n v="447.32294306470698"/>
    <m/>
  </r>
  <r>
    <x v="5"/>
    <x v="0"/>
    <x v="63"/>
    <n v="389.72851939147199"/>
    <n v="384.77780971543501"/>
    <n v="339.60426929392401"/>
    <n v="472.19689119170999"/>
    <m/>
  </r>
  <r>
    <x v="5"/>
    <x v="0"/>
    <x v="64"/>
    <n v="371.66173445690401"/>
    <n v="367.99191858724902"/>
    <n v="362.17426273458398"/>
    <n v="382.24960254372002"/>
    <m/>
  </r>
  <r>
    <x v="5"/>
    <x v="0"/>
    <x v="65"/>
    <m/>
    <m/>
    <m/>
    <m/>
    <m/>
  </r>
  <r>
    <x v="5"/>
    <x v="0"/>
    <x v="66"/>
    <m/>
    <m/>
    <m/>
    <m/>
    <m/>
  </r>
  <r>
    <x v="5"/>
    <x v="0"/>
    <x v="67"/>
    <n v="479.98533455545402"/>
    <n v="485.82830188679202"/>
    <m/>
    <m/>
    <m/>
  </r>
  <r>
    <x v="5"/>
    <x v="0"/>
    <x v="68"/>
    <m/>
    <m/>
    <m/>
    <m/>
    <m/>
  </r>
  <r>
    <x v="5"/>
    <x v="0"/>
    <x v="69"/>
    <n v="346.67152103559903"/>
    <n v="346.67152103559903"/>
    <m/>
    <m/>
    <m/>
  </r>
  <r>
    <x v="5"/>
    <x v="0"/>
    <x v="70"/>
    <n v="392.987092808851"/>
    <n v="377.54531490015398"/>
    <m/>
    <m/>
    <m/>
  </r>
  <r>
    <x v="5"/>
    <x v="0"/>
    <x v="71"/>
    <n v="459.30506437768202"/>
    <n v="459.54173823428403"/>
    <m/>
    <m/>
    <m/>
  </r>
  <r>
    <x v="5"/>
    <x v="0"/>
    <x v="72"/>
    <n v="338.00644163875302"/>
    <n v="337.27793065492602"/>
    <m/>
    <m/>
    <m/>
  </r>
  <r>
    <x v="5"/>
    <x v="0"/>
    <x v="73"/>
    <n v="361.640976236352"/>
    <n v="362.141476880607"/>
    <m/>
    <m/>
    <m/>
  </r>
  <r>
    <x v="5"/>
    <x v="0"/>
    <x v="74"/>
    <n v="390.91658676893599"/>
    <n v="389.45819761129201"/>
    <m/>
    <m/>
    <m/>
  </r>
  <r>
    <x v="5"/>
    <x v="0"/>
    <x v="75"/>
    <n v="383.19782608695698"/>
    <n v="382.54320987654302"/>
    <m/>
    <m/>
    <m/>
  </r>
  <r>
    <x v="5"/>
    <x v="0"/>
    <x v="76"/>
    <n v="432.07839586843198"/>
    <n v="432.19989212513502"/>
    <n v="431.73532589125"/>
    <n v="441.29858911603799"/>
    <m/>
  </r>
  <r>
    <x v="5"/>
    <x v="0"/>
    <x v="77"/>
    <n v="400.89206307316698"/>
    <n v="396.48180588193401"/>
    <n v="464.93279402613598"/>
    <n v="434.63285024154601"/>
    <m/>
  </r>
  <r>
    <x v="5"/>
    <x v="2"/>
    <x v="78"/>
    <n v="355.62119137281798"/>
    <n v="304.56370757180201"/>
    <n v="444.08802308802302"/>
    <n v="453.32295719844399"/>
    <m/>
  </r>
  <r>
    <x v="5"/>
    <x v="2"/>
    <x v="79"/>
    <n v="345.77805160916199"/>
    <n v="326.12509335324899"/>
    <n v="342.29682436811402"/>
    <n v="476.83110485573502"/>
    <m/>
  </r>
  <r>
    <x v="5"/>
    <x v="0"/>
    <x v="80"/>
    <n v="398.46614084794697"/>
    <n v="379.94720820649701"/>
    <n v="414.44680851063799"/>
    <n v="429.45032552633802"/>
    <n v="446.75848032564397"/>
  </r>
  <r>
    <x v="5"/>
    <x v="0"/>
    <x v="81"/>
    <n v="338.15772842181298"/>
    <n v="313.58133640553001"/>
    <n v="341.576045627376"/>
    <n v="398.23983739837399"/>
    <m/>
  </r>
  <r>
    <x v="5"/>
    <x v="0"/>
    <x v="82"/>
    <n v="284.36207963688901"/>
    <n v="210.03724137930999"/>
    <n v="316.08743008536902"/>
    <m/>
    <m/>
  </r>
  <r>
    <x v="5"/>
    <x v="0"/>
    <x v="83"/>
    <n v="201.56045895851699"/>
    <n v="186.949367088608"/>
    <n v="204.59439252336401"/>
    <m/>
    <m/>
  </r>
  <r>
    <x v="5"/>
    <x v="0"/>
    <x v="84"/>
    <m/>
    <m/>
    <m/>
    <m/>
    <m/>
  </r>
  <r>
    <x v="5"/>
    <x v="0"/>
    <x v="85"/>
    <m/>
    <m/>
    <m/>
    <m/>
    <m/>
  </r>
  <r>
    <x v="5"/>
    <x v="0"/>
    <x v="86"/>
    <n v="306.30643127364402"/>
    <n v="287.28630705394198"/>
    <m/>
    <m/>
    <m/>
  </r>
  <r>
    <x v="5"/>
    <x v="0"/>
    <x v="87"/>
    <n v="345.51381215469598"/>
    <n v="345.51381215469598"/>
    <m/>
    <m/>
    <m/>
  </r>
  <r>
    <x v="5"/>
    <x v="0"/>
    <x v="88"/>
    <m/>
    <m/>
    <m/>
    <m/>
    <m/>
  </r>
  <r>
    <x v="5"/>
    <x v="4"/>
    <x v="89"/>
    <n v="395.64793467819402"/>
    <n v="326.168567178979"/>
    <n v="398.33368310598098"/>
    <n v="453.77141627206203"/>
    <m/>
  </r>
  <r>
    <x v="5"/>
    <x v="4"/>
    <x v="90"/>
    <n v="265.35942333186"/>
    <n v="243.57945823927801"/>
    <n v="285.798777315297"/>
    <n v="242.414141414141"/>
    <n v="384.18484288354898"/>
  </r>
  <r>
    <x v="5"/>
    <x v="4"/>
    <x v="91"/>
    <n v="369.36623347524102"/>
    <n v="303.495057623104"/>
    <n v="369.75995779477699"/>
    <n v="457.216086985"/>
    <n v="453.748293515358"/>
  </r>
  <r>
    <x v="5"/>
    <x v="4"/>
    <x v="92"/>
    <n v="480.81638299152002"/>
    <n v="440.82559938128401"/>
    <n v="495.98419540229901"/>
    <n v="498.69950072810502"/>
    <m/>
  </r>
  <r>
    <x v="5"/>
    <x v="4"/>
    <x v="93"/>
    <n v="299.72418058132303"/>
    <n v="262.88586692569203"/>
    <n v="300.22763157894701"/>
    <m/>
    <m/>
  </r>
  <r>
    <x v="5"/>
    <x v="4"/>
    <x v="94"/>
    <n v="407.23817034700301"/>
    <m/>
    <m/>
    <m/>
    <m/>
  </r>
  <r>
    <x v="5"/>
    <x v="4"/>
    <x v="96"/>
    <n v="271.43216546605498"/>
    <n v="258.16393666393702"/>
    <n v="272.40464858882098"/>
    <n v="320.72386223862202"/>
    <m/>
  </r>
  <r>
    <x v="5"/>
    <x v="4"/>
    <x v="97"/>
    <n v="334.64200735453198"/>
    <n v="290.90260475651201"/>
    <n v="336.94637740483"/>
    <n v="322.74482006543099"/>
    <m/>
  </r>
  <r>
    <x v="5"/>
    <x v="4"/>
    <x v="98"/>
    <n v="317.668756043077"/>
    <n v="265.17424242424198"/>
    <n v="324.06201355761999"/>
    <n v="342.95000396165102"/>
    <n v="378.71559633027499"/>
  </r>
  <r>
    <x v="5"/>
    <x v="4"/>
    <x v="99"/>
    <n v="392.05604388553797"/>
    <n v="327.89317602040802"/>
    <n v="325.71536796536799"/>
    <n v="434.167868776175"/>
    <n v="534.58219178082197"/>
  </r>
  <r>
    <x v="5"/>
    <x v="4"/>
    <x v="89"/>
    <n v="412.82225913621301"/>
    <n v="351.47318481848203"/>
    <m/>
    <n v="443.87024173381502"/>
    <m/>
  </r>
  <r>
    <x v="5"/>
    <x v="4"/>
    <x v="100"/>
    <n v="348.261897567608"/>
    <n v="344.36672572072803"/>
    <n v="337.04174501692398"/>
    <n v="360.230418250951"/>
    <m/>
  </r>
  <r>
    <x v="5"/>
    <x v="2"/>
    <x v="38"/>
    <n v="349.44966301600698"/>
    <n v="279.62726523888"/>
    <n v="431.57818459191498"/>
    <n v="418.95614298588202"/>
    <m/>
  </r>
  <r>
    <x v="5"/>
    <x v="2"/>
    <x v="38"/>
    <n v="371.48780487804902"/>
    <n v="305.39588506562598"/>
    <n v="422.37624551614198"/>
    <n v="390.11627260083498"/>
    <m/>
  </r>
  <r>
    <x v="5"/>
    <x v="4"/>
    <x v="101"/>
    <n v="170.79498906343201"/>
    <n v="145.10201729106601"/>
    <n v="184.32786885245901"/>
    <m/>
    <m/>
  </r>
  <r>
    <x v="5"/>
    <x v="4"/>
    <x v="102"/>
    <n v="240.57592446892201"/>
    <n v="217.75268817204301"/>
    <n v="261.27606901725397"/>
    <m/>
    <m/>
  </r>
  <r>
    <x v="5"/>
    <x v="4"/>
    <x v="103"/>
    <m/>
    <m/>
    <m/>
    <m/>
    <m/>
  </r>
  <r>
    <x v="5"/>
    <x v="5"/>
    <x v="104"/>
    <m/>
    <m/>
    <m/>
    <m/>
    <m/>
  </r>
  <r>
    <x v="5"/>
    <x v="5"/>
    <x v="105"/>
    <n v="307.976031553398"/>
    <n v="327.800362318841"/>
    <m/>
    <m/>
    <m/>
  </r>
  <r>
    <x v="5"/>
    <x v="5"/>
    <x v="106"/>
    <n v="259.03449928126503"/>
    <n v="292.83215434083598"/>
    <m/>
    <m/>
    <m/>
  </r>
  <r>
    <x v="5"/>
    <x v="5"/>
    <x v="107"/>
    <m/>
    <m/>
    <m/>
    <m/>
    <m/>
  </r>
  <r>
    <x v="5"/>
    <x v="5"/>
    <x v="108"/>
    <n v="403.75356679636798"/>
    <n v="409.448362021099"/>
    <m/>
    <m/>
    <m/>
  </r>
  <r>
    <x v="5"/>
    <x v="5"/>
    <x v="109"/>
    <n v="382.05863342566897"/>
    <n v="388.68945504623298"/>
    <n v="252.00651465798001"/>
    <m/>
    <m/>
  </r>
  <r>
    <x v="5"/>
    <x v="5"/>
    <x v="110"/>
    <n v="381.09298365122601"/>
    <n v="382.95484774238702"/>
    <m/>
    <m/>
    <m/>
  </r>
  <r>
    <x v="5"/>
    <x v="5"/>
    <x v="111"/>
    <m/>
    <m/>
    <m/>
    <m/>
    <m/>
  </r>
  <r>
    <x v="5"/>
    <x v="5"/>
    <x v="112"/>
    <n v="365.11361826387002"/>
    <n v="364.91749085489801"/>
    <m/>
    <m/>
    <m/>
  </r>
  <r>
    <x v="5"/>
    <x v="5"/>
    <x v="113"/>
    <n v="343.34065934065899"/>
    <n v="350.02868579052699"/>
    <m/>
    <m/>
    <m/>
  </r>
  <r>
    <x v="5"/>
    <x v="5"/>
    <x v="115"/>
    <n v="255.22439024390201"/>
    <n v="232.69573643410899"/>
    <m/>
    <m/>
    <m/>
  </r>
  <r>
    <x v="5"/>
    <x v="5"/>
    <x v="106"/>
    <m/>
    <m/>
    <m/>
    <m/>
    <m/>
  </r>
  <r>
    <x v="5"/>
    <x v="5"/>
    <x v="116"/>
    <m/>
    <m/>
    <m/>
    <m/>
    <m/>
  </r>
  <r>
    <x v="5"/>
    <x v="5"/>
    <x v="117"/>
    <m/>
    <m/>
    <m/>
    <m/>
    <m/>
  </r>
  <r>
    <x v="5"/>
    <x v="6"/>
    <x v="118"/>
    <n v="370.09359267734601"/>
    <n v="285.78979343863898"/>
    <n v="363.84970139349701"/>
    <n v="374.41666666666703"/>
    <n v="540.08112724167404"/>
  </r>
  <r>
    <x v="5"/>
    <x v="6"/>
    <x v="119"/>
    <n v="373.86128129490999"/>
    <n v="304.69007544979701"/>
    <n v="427.33104350670601"/>
    <n v="380.42199291544699"/>
    <m/>
  </r>
  <r>
    <x v="5"/>
    <x v="6"/>
    <x v="120"/>
    <n v="466.69173444448899"/>
    <n v="389.30306778822398"/>
    <n v="428.76974310180799"/>
    <n v="462.47395489911599"/>
    <n v="591.79007947382797"/>
  </r>
  <r>
    <x v="5"/>
    <x v="6"/>
    <x v="121"/>
    <n v="410.73173623318797"/>
    <n v="393.21077919364899"/>
    <n v="333.09650053022301"/>
    <n v="397.92456698479998"/>
    <n v="590.23555555555595"/>
  </r>
  <r>
    <x v="5"/>
    <x v="6"/>
    <x v="122"/>
    <n v="395.94752364931298"/>
    <n v="321.25107840649599"/>
    <n v="367.87408312958399"/>
    <n v="408.06780178666901"/>
    <n v="538.37560420813202"/>
  </r>
  <r>
    <x v="5"/>
    <x v="4"/>
    <x v="89"/>
    <n v="395.98130841121502"/>
    <m/>
    <m/>
    <m/>
    <m/>
  </r>
  <r>
    <x v="5"/>
    <x v="6"/>
    <x v="119"/>
    <n v="399.453528314849"/>
    <n v="291.179837775203"/>
    <n v="387.44619858745301"/>
    <n v="433.16970470287998"/>
    <m/>
  </r>
  <r>
    <x v="5"/>
    <x v="6"/>
    <x v="119"/>
    <n v="343.828614008942"/>
    <n v="310.88655834564298"/>
    <n v="349.455705996132"/>
    <n v="360.73933933933898"/>
    <n v="396.96601307189502"/>
  </r>
  <r>
    <x v="5"/>
    <x v="6"/>
    <x v="120"/>
    <n v="430.32596163305499"/>
    <n v="376.620510813191"/>
    <n v="398.39667211409898"/>
    <n v="445.71506265504701"/>
    <n v="545.35593916974904"/>
  </r>
  <r>
    <x v="5"/>
    <x v="6"/>
    <x v="121"/>
    <n v="346.83436233239797"/>
    <n v="268.52686170212797"/>
    <n v="351.63622592512399"/>
    <n v="360.694820482637"/>
    <n v="554.353146853147"/>
  </r>
  <r>
    <x v="5"/>
    <x v="6"/>
    <x v="121"/>
    <n v="408.07055225384897"/>
    <n v="355.15592620672197"/>
    <n v="407.07395498392299"/>
    <n v="400.54436895202798"/>
    <n v="547.78368421052596"/>
  </r>
  <r>
    <x v="5"/>
    <x v="6"/>
    <x v="123"/>
    <n v="451.03987908382697"/>
    <m/>
    <m/>
    <n v="451.843001664746"/>
    <m/>
  </r>
  <r>
    <x v="5"/>
    <x v="6"/>
    <x v="123"/>
    <m/>
    <m/>
    <m/>
    <m/>
    <m/>
  </r>
  <r>
    <x v="5"/>
    <x v="6"/>
    <x v="122"/>
    <n v="285.08280447265003"/>
    <n v="258.57255116959101"/>
    <n v="304.488927236123"/>
    <n v="286.95861381201701"/>
    <m/>
  </r>
  <r>
    <x v="5"/>
    <x v="7"/>
    <x v="124"/>
    <m/>
    <m/>
    <m/>
    <m/>
    <m/>
  </r>
  <r>
    <x v="5"/>
    <x v="7"/>
    <x v="125"/>
    <n v="252.370155902004"/>
    <n v="228.04368641532"/>
    <n v="309.13779527559097"/>
    <m/>
    <m/>
  </r>
  <r>
    <x v="5"/>
    <x v="7"/>
    <x v="126"/>
    <n v="268.69062027231502"/>
    <n v="333.40807651434602"/>
    <n v="243.140594059406"/>
    <m/>
    <m/>
  </r>
  <r>
    <x v="5"/>
    <x v="7"/>
    <x v="127"/>
    <m/>
    <m/>
    <m/>
    <m/>
    <m/>
  </r>
  <r>
    <x v="5"/>
    <x v="7"/>
    <x v="128"/>
    <m/>
    <m/>
    <m/>
    <m/>
    <m/>
  </r>
  <r>
    <x v="5"/>
    <x v="7"/>
    <x v="129"/>
    <m/>
    <m/>
    <m/>
    <m/>
    <m/>
  </r>
  <r>
    <x v="5"/>
    <x v="7"/>
    <x v="130"/>
    <m/>
    <m/>
    <m/>
    <m/>
    <m/>
  </r>
  <r>
    <x v="5"/>
    <x v="7"/>
    <x v="131"/>
    <n v="318.170387779083"/>
    <m/>
    <n v="322.652597402597"/>
    <m/>
    <m/>
  </r>
  <r>
    <x v="5"/>
    <x v="7"/>
    <x v="132"/>
    <m/>
    <m/>
    <m/>
    <m/>
    <m/>
  </r>
  <r>
    <x v="5"/>
    <x v="7"/>
    <x v="133"/>
    <n v="318.370615486433"/>
    <n v="308.59273670557701"/>
    <n v="328.558108108108"/>
    <m/>
    <m/>
  </r>
  <r>
    <x v="5"/>
    <x v="7"/>
    <x v="134"/>
    <m/>
    <m/>
    <m/>
    <m/>
    <m/>
  </r>
  <r>
    <x v="5"/>
    <x v="7"/>
    <x v="135"/>
    <n v="279.27662957074699"/>
    <m/>
    <m/>
    <m/>
    <m/>
  </r>
  <r>
    <x v="5"/>
    <x v="7"/>
    <x v="136"/>
    <m/>
    <m/>
    <m/>
    <m/>
    <m/>
  </r>
  <r>
    <x v="5"/>
    <x v="8"/>
    <x v="138"/>
    <n v="323.88917848729398"/>
    <n v="322.27092198581602"/>
    <n v="265.35935114503798"/>
    <n v="763.61922141119203"/>
    <m/>
  </r>
  <r>
    <x v="5"/>
    <x v="8"/>
    <x v="139"/>
    <m/>
    <m/>
    <m/>
    <m/>
    <m/>
  </r>
  <r>
    <x v="5"/>
    <x v="8"/>
    <x v="140"/>
    <m/>
    <m/>
    <m/>
    <m/>
    <m/>
  </r>
  <r>
    <x v="5"/>
    <x v="8"/>
    <x v="141"/>
    <n v="301.75236840772101"/>
    <n v="308.24468706212002"/>
    <n v="259.69159240604398"/>
    <m/>
    <m/>
  </r>
  <r>
    <x v="5"/>
    <x v="8"/>
    <x v="142"/>
    <n v="179.32818532818499"/>
    <n v="190.878140703518"/>
    <m/>
    <m/>
    <m/>
  </r>
  <r>
    <x v="5"/>
    <x v="8"/>
    <x v="143"/>
    <n v="320.65129179331302"/>
    <n v="330.62959776295997"/>
    <n v="295.54445028932099"/>
    <m/>
    <m/>
  </r>
  <r>
    <x v="5"/>
    <x v="8"/>
    <x v="141"/>
    <n v="206.60036832412499"/>
    <n v="216.49302441454901"/>
    <n v="161.11454753722799"/>
    <m/>
    <m/>
  </r>
  <r>
    <x v="5"/>
    <x v="8"/>
    <x v="144"/>
    <n v="154.98842691813101"/>
    <n v="160.869289914066"/>
    <m/>
    <m/>
    <m/>
  </r>
  <r>
    <x v="5"/>
    <x v="8"/>
    <x v="144"/>
    <m/>
    <m/>
    <m/>
    <m/>
    <m/>
  </r>
  <r>
    <x v="5"/>
    <x v="8"/>
    <x v="145"/>
    <n v="153.54761904761901"/>
    <n v="161.28853754940701"/>
    <m/>
    <m/>
    <m/>
  </r>
  <r>
    <x v="5"/>
    <x v="8"/>
    <x v="146"/>
    <n v="346.52475247524802"/>
    <m/>
    <m/>
    <m/>
    <m/>
  </r>
  <r>
    <x v="5"/>
    <x v="8"/>
    <x v="147"/>
    <n v="349.94553805774302"/>
    <n v="349.94553805774302"/>
    <m/>
    <m/>
    <m/>
  </r>
  <r>
    <x v="5"/>
    <x v="8"/>
    <x v="142"/>
    <n v="405.63497208716001"/>
    <n v="405.63497208716001"/>
    <m/>
    <m/>
    <m/>
  </r>
  <r>
    <x v="5"/>
    <x v="8"/>
    <x v="142"/>
    <n v="340.55018625827802"/>
    <n v="339.61792967896901"/>
    <m/>
    <m/>
    <m/>
  </r>
  <r>
    <x v="5"/>
    <x v="8"/>
    <x v="148"/>
    <m/>
    <m/>
    <m/>
    <m/>
    <m/>
  </r>
  <r>
    <x v="5"/>
    <x v="8"/>
    <x v="149"/>
    <n v="251.22880000000001"/>
    <n v="245.85201793722001"/>
    <m/>
    <m/>
    <m/>
  </r>
  <r>
    <x v="5"/>
    <x v="8"/>
    <x v="150"/>
    <n v="336.24118411552303"/>
    <n v="335.00598369957697"/>
    <n v="329.30675795053003"/>
    <n v="432.22057264050898"/>
    <m/>
  </r>
  <r>
    <x v="5"/>
    <x v="8"/>
    <x v="151"/>
    <n v="294.974757830729"/>
    <n v="293.612848627566"/>
    <m/>
    <m/>
    <m/>
  </r>
  <r>
    <x v="5"/>
    <x v="8"/>
    <x v="138"/>
    <n v="237.44134078212301"/>
    <n v="225.96231884058"/>
    <n v="296.23223350253801"/>
    <m/>
    <m/>
  </r>
  <r>
    <x v="5"/>
    <x v="8"/>
    <x v="152"/>
    <n v="336.09771796372098"/>
    <n v="335.741973244147"/>
    <n v="253.35859519408501"/>
    <m/>
    <m/>
  </r>
  <r>
    <x v="5"/>
    <x v="8"/>
    <x v="153"/>
    <n v="346.26333333333298"/>
    <n v="345.97751277683102"/>
    <n v="351.43553299492402"/>
    <m/>
    <m/>
  </r>
  <r>
    <x v="5"/>
    <x v="7"/>
    <x v="154"/>
    <n v="333.62559241706202"/>
    <n v="298.54325259515599"/>
    <m/>
    <m/>
    <m/>
  </r>
  <r>
    <x v="5"/>
    <x v="7"/>
    <x v="155"/>
    <m/>
    <m/>
    <m/>
    <m/>
    <m/>
  </r>
  <r>
    <x v="5"/>
    <x v="7"/>
    <x v="156"/>
    <n v="300.552995391705"/>
    <n v="261.04715447154501"/>
    <n v="345.523688663283"/>
    <m/>
    <m/>
  </r>
  <r>
    <x v="5"/>
    <x v="7"/>
    <x v="157"/>
    <m/>
    <m/>
    <m/>
    <m/>
    <m/>
  </r>
  <r>
    <x v="5"/>
    <x v="7"/>
    <x v="154"/>
    <n v="177.74770039421799"/>
    <n v="183.498502994012"/>
    <m/>
    <m/>
    <m/>
  </r>
  <r>
    <x v="5"/>
    <x v="7"/>
    <x v="154"/>
    <n v="296.019658119658"/>
    <n v="268.91206735266599"/>
    <m/>
    <m/>
    <m/>
  </r>
  <r>
    <x v="5"/>
    <x v="7"/>
    <x v="155"/>
    <m/>
    <m/>
    <m/>
    <m/>
    <m/>
  </r>
  <r>
    <x v="5"/>
    <x v="7"/>
    <x v="155"/>
    <m/>
    <m/>
    <m/>
    <m/>
    <m/>
  </r>
  <r>
    <x v="5"/>
    <x v="7"/>
    <x v="158"/>
    <m/>
    <m/>
    <m/>
    <m/>
    <m/>
  </r>
  <r>
    <x v="5"/>
    <x v="7"/>
    <x v="159"/>
    <m/>
    <m/>
    <m/>
    <m/>
    <m/>
  </r>
  <r>
    <x v="5"/>
    <x v="8"/>
    <x v="160"/>
    <n v="248.39628009340001"/>
    <n v="250.301309189476"/>
    <n v="129.22497824195"/>
    <n v="463.13178294573601"/>
    <m/>
  </r>
  <r>
    <x v="5"/>
    <x v="8"/>
    <x v="161"/>
    <n v="160.11898129725401"/>
    <n v="160.570909090909"/>
    <m/>
    <m/>
    <m/>
  </r>
  <r>
    <x v="5"/>
    <x v="8"/>
    <x v="162"/>
    <n v="110.147849462366"/>
    <n v="150.36744186046499"/>
    <m/>
    <m/>
    <m/>
  </r>
  <r>
    <x v="5"/>
    <x v="8"/>
    <x v="163"/>
    <n v="316.40205287713798"/>
    <n v="312.21549367088602"/>
    <n v="255.632873084925"/>
    <n v="453.28"/>
    <m/>
  </r>
  <r>
    <x v="5"/>
    <x v="8"/>
    <x v="164"/>
    <n v="293.77846124727898"/>
    <n v="294.97736040609101"/>
    <m/>
    <m/>
    <m/>
  </r>
  <r>
    <x v="5"/>
    <x v="8"/>
    <x v="143"/>
    <n v="203.177105831533"/>
    <m/>
    <n v="151.57934990439799"/>
    <m/>
    <m/>
  </r>
  <r>
    <x v="5"/>
    <x v="8"/>
    <x v="165"/>
    <n v="314.27801826375702"/>
    <n v="316.078666579387"/>
    <n v="166.109733868028"/>
    <n v="406.62791375291403"/>
    <m/>
  </r>
  <r>
    <x v="5"/>
    <x v="8"/>
    <x v="166"/>
    <n v="287.53612224827901"/>
    <n v="294.19972360273198"/>
    <n v="113.59279279279301"/>
    <m/>
    <m/>
  </r>
  <r>
    <x v="5"/>
    <x v="8"/>
    <x v="160"/>
    <m/>
    <m/>
    <m/>
    <m/>
    <m/>
  </r>
  <r>
    <x v="5"/>
    <x v="8"/>
    <x v="161"/>
    <n v="180.477488151659"/>
    <n v="181.707736877982"/>
    <m/>
    <m/>
    <m/>
  </r>
  <r>
    <x v="5"/>
    <x v="8"/>
    <x v="167"/>
    <n v="180.75195911413999"/>
    <n v="185.020109024833"/>
    <m/>
    <m/>
    <m/>
  </r>
  <r>
    <x v="5"/>
    <x v="8"/>
    <x v="168"/>
    <n v="162.170003850597"/>
    <n v="176.154585152838"/>
    <m/>
    <m/>
    <m/>
  </r>
  <r>
    <x v="5"/>
    <x v="8"/>
    <x v="169"/>
    <n v="190.019736842105"/>
    <n v="201.65920745920701"/>
    <m/>
    <m/>
    <m/>
  </r>
  <r>
    <x v="5"/>
    <x v="8"/>
    <x v="170"/>
    <n v="229.56712345019901"/>
    <n v="233.710433979686"/>
    <n v="119.58660130718999"/>
    <m/>
    <m/>
  </r>
  <r>
    <x v="5"/>
    <x v="8"/>
    <x v="161"/>
    <n v="176.78294573643399"/>
    <n v="181.32075471698101"/>
    <m/>
    <m/>
    <m/>
  </r>
  <r>
    <x v="5"/>
    <x v="8"/>
    <x v="171"/>
    <n v="191.018181818182"/>
    <n v="183.577647058824"/>
    <m/>
    <m/>
    <m/>
  </r>
  <r>
    <x v="5"/>
    <x v="8"/>
    <x v="172"/>
    <m/>
    <m/>
    <m/>
    <m/>
    <m/>
  </r>
  <r>
    <x v="5"/>
    <x v="8"/>
    <x v="172"/>
    <n v="67.923440860215095"/>
    <n v="69.233669443226702"/>
    <m/>
    <m/>
    <m/>
  </r>
  <r>
    <x v="5"/>
    <x v="8"/>
    <x v="173"/>
    <m/>
    <m/>
    <m/>
    <m/>
    <m/>
  </r>
  <r>
    <x v="5"/>
    <x v="8"/>
    <x v="174"/>
    <m/>
    <m/>
    <m/>
    <m/>
    <m/>
  </r>
  <r>
    <x v="5"/>
    <x v="9"/>
    <x v="175"/>
    <m/>
    <m/>
    <m/>
    <m/>
    <m/>
  </r>
  <r>
    <x v="5"/>
    <x v="9"/>
    <x v="176"/>
    <m/>
    <m/>
    <m/>
    <m/>
    <m/>
  </r>
  <r>
    <x v="5"/>
    <x v="9"/>
    <x v="178"/>
    <m/>
    <m/>
    <m/>
    <m/>
    <m/>
  </r>
  <r>
    <x v="5"/>
    <x v="9"/>
    <x v="219"/>
    <m/>
    <m/>
    <m/>
    <m/>
    <m/>
  </r>
  <r>
    <x v="5"/>
    <x v="9"/>
    <x v="179"/>
    <m/>
    <m/>
    <m/>
    <m/>
    <m/>
  </r>
  <r>
    <x v="5"/>
    <x v="9"/>
    <x v="180"/>
    <n v="344.96793349168598"/>
    <n v="352.34275618374602"/>
    <m/>
    <m/>
    <m/>
  </r>
  <r>
    <x v="5"/>
    <x v="9"/>
    <x v="175"/>
    <m/>
    <m/>
    <m/>
    <m/>
    <m/>
  </r>
  <r>
    <x v="5"/>
    <x v="9"/>
    <x v="175"/>
    <m/>
    <m/>
    <m/>
    <m/>
    <m/>
  </r>
  <r>
    <x v="5"/>
    <x v="9"/>
    <x v="181"/>
    <m/>
    <m/>
    <m/>
    <m/>
    <m/>
  </r>
  <r>
    <x v="5"/>
    <x v="9"/>
    <x v="182"/>
    <n v="144.136505113384"/>
    <n v="160.47585863613699"/>
    <m/>
    <m/>
    <m/>
  </r>
  <r>
    <x v="5"/>
    <x v="9"/>
    <x v="182"/>
    <m/>
    <m/>
    <m/>
    <m/>
    <m/>
  </r>
  <r>
    <x v="5"/>
    <x v="9"/>
    <x v="183"/>
    <m/>
    <m/>
    <m/>
    <m/>
    <m/>
  </r>
  <r>
    <x v="5"/>
    <x v="9"/>
    <x v="184"/>
    <m/>
    <m/>
    <m/>
    <m/>
    <m/>
  </r>
  <r>
    <x v="5"/>
    <x v="9"/>
    <x v="186"/>
    <n v="275.04652213188803"/>
    <n v="272.86766034327002"/>
    <m/>
    <m/>
    <m/>
  </r>
  <r>
    <x v="5"/>
    <x v="9"/>
    <x v="187"/>
    <n v="294.21639251276201"/>
    <n v="302.00943396226398"/>
    <m/>
    <m/>
    <m/>
  </r>
  <r>
    <x v="5"/>
    <x v="8"/>
    <x v="188"/>
    <m/>
    <m/>
    <m/>
    <m/>
    <m/>
  </r>
  <r>
    <x v="5"/>
    <x v="8"/>
    <x v="139"/>
    <m/>
    <m/>
    <m/>
    <m/>
    <m/>
  </r>
  <r>
    <x v="5"/>
    <x v="10"/>
    <x v="189"/>
    <n v="319.165857775902"/>
    <n v="256.35615763546798"/>
    <n v="387.37253694581301"/>
    <n v="317.55756929637499"/>
    <m/>
  </r>
  <r>
    <x v="5"/>
    <x v="11"/>
    <x v="190"/>
    <m/>
    <m/>
    <m/>
    <m/>
    <m/>
  </r>
  <r>
    <x v="5"/>
    <x v="11"/>
    <x v="191"/>
    <m/>
    <m/>
    <m/>
    <m/>
    <m/>
  </r>
  <r>
    <x v="5"/>
    <x v="11"/>
    <x v="193"/>
    <m/>
    <m/>
    <m/>
    <m/>
    <m/>
  </r>
  <r>
    <x v="5"/>
    <x v="11"/>
    <x v="221"/>
    <m/>
    <m/>
    <m/>
    <m/>
    <m/>
  </r>
  <r>
    <x v="5"/>
    <x v="12"/>
    <x v="194"/>
    <m/>
    <m/>
    <m/>
    <m/>
    <m/>
  </r>
  <r>
    <x v="5"/>
    <x v="12"/>
    <x v="195"/>
    <n v="209.125"/>
    <n v="216.97923222152301"/>
    <m/>
    <m/>
    <m/>
  </r>
  <r>
    <x v="5"/>
    <x v="12"/>
    <x v="222"/>
    <m/>
    <m/>
    <m/>
    <m/>
    <m/>
  </r>
  <r>
    <x v="5"/>
    <x v="12"/>
    <x v="196"/>
    <m/>
    <m/>
    <m/>
    <m/>
    <m/>
  </r>
  <r>
    <x v="5"/>
    <x v="12"/>
    <x v="197"/>
    <m/>
    <m/>
    <m/>
    <m/>
    <m/>
  </r>
  <r>
    <x v="5"/>
    <x v="12"/>
    <x v="198"/>
    <n v="144.160186625194"/>
    <n v="142.07037037037"/>
    <m/>
    <m/>
    <m/>
  </r>
  <r>
    <x v="5"/>
    <x v="12"/>
    <x v="199"/>
    <m/>
    <m/>
    <m/>
    <m/>
    <m/>
  </r>
  <r>
    <x v="5"/>
    <x v="12"/>
    <x v="224"/>
    <m/>
    <m/>
    <m/>
    <m/>
    <m/>
  </r>
  <r>
    <x v="5"/>
    <x v="12"/>
    <x v="204"/>
    <m/>
    <m/>
    <m/>
    <m/>
    <m/>
  </r>
  <r>
    <x v="5"/>
    <x v="12"/>
    <x v="243"/>
    <m/>
    <m/>
    <m/>
    <m/>
    <m/>
  </r>
  <r>
    <x v="5"/>
    <x v="12"/>
    <x v="244"/>
    <m/>
    <m/>
    <m/>
    <m/>
    <m/>
  </r>
  <r>
    <x v="5"/>
    <x v="11"/>
    <x v="205"/>
    <m/>
    <m/>
    <m/>
    <m/>
    <m/>
  </r>
  <r>
    <x v="5"/>
    <x v="11"/>
    <x v="206"/>
    <m/>
    <m/>
    <m/>
    <m/>
    <m/>
  </r>
  <r>
    <x v="5"/>
    <x v="11"/>
    <x v="207"/>
    <m/>
    <m/>
    <m/>
    <m/>
    <m/>
  </r>
  <r>
    <x v="5"/>
    <x v="13"/>
    <x v="245"/>
    <m/>
    <m/>
    <m/>
    <m/>
    <m/>
  </r>
  <r>
    <x v="5"/>
    <x v="13"/>
    <x v="210"/>
    <m/>
    <m/>
    <m/>
    <m/>
    <m/>
  </r>
  <r>
    <x v="5"/>
    <x v="14"/>
    <x v="211"/>
    <m/>
    <m/>
    <m/>
    <m/>
    <m/>
  </r>
  <r>
    <x v="6"/>
    <x v="0"/>
    <x v="0"/>
    <n v="386.54349992450602"/>
    <n v="383.10698852629997"/>
    <n v="374.440167916608"/>
    <n v="380.42643678160903"/>
    <n v="561.21125943122502"/>
  </r>
  <r>
    <x v="6"/>
    <x v="0"/>
    <x v="1"/>
    <n v="535.33030885178096"/>
    <n v="522.34127956857503"/>
    <n v="449.63620763620798"/>
    <n v="570.62439325063599"/>
    <n v="514.318078840054"/>
  </r>
  <r>
    <x v="6"/>
    <x v="0"/>
    <x v="2"/>
    <n v="516.39974107680302"/>
    <n v="513.29589817989995"/>
    <n v="494.88392857142901"/>
    <n v="517.09967939376304"/>
    <n v="644.18442622950795"/>
  </r>
  <r>
    <x v="6"/>
    <x v="0"/>
    <x v="3"/>
    <n v="549.24162401910598"/>
    <n v="550.97019795518804"/>
    <n v="471.95892939547798"/>
    <n v="571.74801901743297"/>
    <m/>
  </r>
  <r>
    <x v="6"/>
    <x v="0"/>
    <x v="4"/>
    <n v="577.78696069923103"/>
    <n v="576.76067746686294"/>
    <n v="507.88167938931298"/>
    <n v="585.86885741428398"/>
    <n v="677.55907960198999"/>
  </r>
  <r>
    <x v="6"/>
    <x v="0"/>
    <x v="5"/>
    <n v="405.59681106093598"/>
    <n v="383.27275826798501"/>
    <n v="405.55273563879501"/>
    <n v="414.84210526315798"/>
    <m/>
  </r>
  <r>
    <x v="6"/>
    <x v="0"/>
    <x v="6"/>
    <n v="459.25647552610599"/>
    <n v="441.22109663933099"/>
    <n v="434.52423148451999"/>
    <n v="493.38052938537498"/>
    <m/>
  </r>
  <r>
    <x v="6"/>
    <x v="0"/>
    <x v="7"/>
    <n v="376.94487536712103"/>
    <n v="338.214784904488"/>
    <n v="387.67376007263601"/>
    <n v="374.68563218390801"/>
    <n v="461.81902245706698"/>
  </r>
  <r>
    <x v="6"/>
    <x v="0"/>
    <x v="8"/>
    <n v="440.992263645224"/>
    <n v="442.25534057397698"/>
    <n v="407.87758775877597"/>
    <n v="516.43543850677599"/>
    <n v="696.96997690531202"/>
  </r>
  <r>
    <x v="6"/>
    <x v="0"/>
    <x v="9"/>
    <n v="471.99232896870302"/>
    <n v="469.19017333507099"/>
    <n v="482.39300433266402"/>
    <n v="443.71095044434401"/>
    <m/>
  </r>
  <r>
    <x v="6"/>
    <x v="0"/>
    <x v="10"/>
    <n v="454.15325344740501"/>
    <n v="454.88222803005601"/>
    <n v="446.86547997457097"/>
    <n v="482.74639932222499"/>
    <m/>
  </r>
  <r>
    <x v="6"/>
    <x v="0"/>
    <x v="11"/>
    <n v="390.53711552669398"/>
    <n v="363.975667776796"/>
    <n v="401.738524311459"/>
    <n v="611.89114954221805"/>
    <n v="452.621869782972"/>
  </r>
  <r>
    <x v="6"/>
    <x v="0"/>
    <x v="214"/>
    <m/>
    <m/>
    <m/>
    <m/>
    <m/>
  </r>
  <r>
    <x v="6"/>
    <x v="0"/>
    <x v="12"/>
    <n v="324.11411556413998"/>
    <n v="314.76805935181602"/>
    <n v="402.41967213114799"/>
    <m/>
    <m/>
  </r>
  <r>
    <x v="6"/>
    <x v="0"/>
    <x v="13"/>
    <n v="378.139138405133"/>
    <n v="374.25693652603599"/>
    <m/>
    <m/>
    <m/>
  </r>
  <r>
    <x v="6"/>
    <x v="0"/>
    <x v="14"/>
    <n v="340.21535001405698"/>
    <n v="340.13128729752799"/>
    <m/>
    <m/>
    <m/>
  </r>
  <r>
    <x v="6"/>
    <x v="0"/>
    <x v="15"/>
    <m/>
    <m/>
    <m/>
    <m/>
    <m/>
  </r>
  <r>
    <x v="6"/>
    <x v="0"/>
    <x v="16"/>
    <n v="267.78266666666701"/>
    <n v="267.78266666666701"/>
    <m/>
    <m/>
    <m/>
  </r>
  <r>
    <x v="6"/>
    <x v="0"/>
    <x v="17"/>
    <n v="322.62463851937503"/>
    <n v="322.62463851937503"/>
    <m/>
    <m/>
    <m/>
  </r>
  <r>
    <x v="6"/>
    <x v="0"/>
    <x v="242"/>
    <m/>
    <m/>
    <m/>
    <m/>
    <m/>
  </r>
  <r>
    <x v="6"/>
    <x v="1"/>
    <x v="18"/>
    <n v="348.8466796875"/>
    <n v="256.29151291512898"/>
    <m/>
    <m/>
    <m/>
  </r>
  <r>
    <x v="6"/>
    <x v="1"/>
    <x v="19"/>
    <n v="408.17544311956198"/>
    <n v="407.31088266572101"/>
    <n v="332.71488389798202"/>
    <n v="436.84345403899698"/>
    <m/>
  </r>
  <r>
    <x v="6"/>
    <x v="1"/>
    <x v="20"/>
    <n v="360.88930557351603"/>
    <n v="357.349295774648"/>
    <n v="349.73372890784299"/>
    <n v="412.36846473028999"/>
    <m/>
  </r>
  <r>
    <x v="6"/>
    <x v="1"/>
    <x v="21"/>
    <n v="399.56568778979897"/>
    <n v="378.21814006888599"/>
    <n v="405.34747622531103"/>
    <m/>
    <m/>
  </r>
  <r>
    <x v="6"/>
    <x v="1"/>
    <x v="22"/>
    <n v="426.01810436634702"/>
    <m/>
    <m/>
    <n v="469.92240117130302"/>
    <m/>
  </r>
  <r>
    <x v="6"/>
    <x v="1"/>
    <x v="23"/>
    <m/>
    <m/>
    <m/>
    <m/>
    <m/>
  </r>
  <r>
    <x v="6"/>
    <x v="1"/>
    <x v="24"/>
    <n v="278.067605633803"/>
    <m/>
    <n v="273.121052631579"/>
    <m/>
    <m/>
  </r>
  <r>
    <x v="6"/>
    <x v="1"/>
    <x v="25"/>
    <n v="389.801910177894"/>
    <n v="352.23193127962099"/>
    <n v="396.85255354201001"/>
    <n v="403.10713410149498"/>
    <m/>
  </r>
  <r>
    <x v="6"/>
    <x v="1"/>
    <x v="26"/>
    <n v="377.020331271771"/>
    <n v="362.29070650797701"/>
    <n v="384.91576364751597"/>
    <n v="355.88438592882102"/>
    <m/>
  </r>
  <r>
    <x v="6"/>
    <x v="1"/>
    <x v="26"/>
    <n v="386.673413857181"/>
    <n v="307.49242424242402"/>
    <n v="417.58580165487501"/>
    <n v="369.83076009501201"/>
    <m/>
  </r>
  <r>
    <x v="6"/>
    <x v="1"/>
    <x v="27"/>
    <m/>
    <m/>
    <m/>
    <m/>
    <m/>
  </r>
  <r>
    <x v="6"/>
    <x v="1"/>
    <x v="28"/>
    <m/>
    <m/>
    <m/>
    <m/>
    <m/>
  </r>
  <r>
    <x v="6"/>
    <x v="1"/>
    <x v="29"/>
    <n v="547.419562419562"/>
    <m/>
    <m/>
    <m/>
    <m/>
  </r>
  <r>
    <x v="6"/>
    <x v="1"/>
    <x v="30"/>
    <n v="401.91014492753601"/>
    <n v="339.39449541284398"/>
    <m/>
    <n v="456.22718808193702"/>
    <m/>
  </r>
  <r>
    <x v="6"/>
    <x v="1"/>
    <x v="216"/>
    <m/>
    <m/>
    <m/>
    <m/>
    <m/>
  </r>
  <r>
    <x v="6"/>
    <x v="2"/>
    <x v="32"/>
    <n v="483.97181898324999"/>
    <n v="422.72334159950401"/>
    <n v="409.909575961808"/>
    <n v="528.09186933223395"/>
    <n v="547.29675572519102"/>
  </r>
  <r>
    <x v="6"/>
    <x v="2"/>
    <x v="33"/>
    <n v="543.76537469454297"/>
    <n v="424.01266874351001"/>
    <n v="517.12092182557603"/>
    <n v="607.91659305064798"/>
    <m/>
  </r>
  <r>
    <x v="6"/>
    <x v="2"/>
    <x v="34"/>
    <n v="508.55386001802299"/>
    <n v="456.61812954507002"/>
    <n v="453.7742987606"/>
    <n v="544.91388060482404"/>
    <n v="562.03005008347202"/>
  </r>
  <r>
    <x v="6"/>
    <x v="2"/>
    <x v="35"/>
    <n v="492.64500050859499"/>
    <n v="439.58314953683299"/>
    <n v="482.91729657625598"/>
    <n v="512.84323690383098"/>
    <m/>
  </r>
  <r>
    <x v="6"/>
    <x v="2"/>
    <x v="36"/>
    <n v="316.43433734939799"/>
    <m/>
    <n v="327.86876640419899"/>
    <n v="318.93107162089399"/>
    <m/>
  </r>
  <r>
    <x v="6"/>
    <x v="2"/>
    <x v="33"/>
    <m/>
    <m/>
    <m/>
    <m/>
    <m/>
  </r>
  <r>
    <x v="6"/>
    <x v="2"/>
    <x v="37"/>
    <n v="400.77162989488301"/>
    <n v="379.44969939879797"/>
    <n v="395.42910447761199"/>
    <n v="425.44882390336898"/>
    <m/>
  </r>
  <r>
    <x v="6"/>
    <x v="2"/>
    <x v="38"/>
    <n v="360.004863449308"/>
    <n v="313.431752178122"/>
    <n v="399.655355249205"/>
    <n v="375.38450502152102"/>
    <m/>
  </r>
  <r>
    <x v="6"/>
    <x v="2"/>
    <x v="39"/>
    <n v="414.08302200083"/>
    <n v="392.73139644665702"/>
    <n v="393.34507908611602"/>
    <n v="451.800324543611"/>
    <n v="538.148448043185"/>
  </r>
  <r>
    <x v="6"/>
    <x v="2"/>
    <x v="40"/>
    <n v="480.93554327808499"/>
    <n v="459.97902340765398"/>
    <n v="467.51477209382102"/>
    <n v="499.00601621763002"/>
    <n v="665.53082378614295"/>
  </r>
  <r>
    <x v="6"/>
    <x v="2"/>
    <x v="40"/>
    <n v="442.96501728496997"/>
    <n v="380.59934047815301"/>
    <n v="446.12584954300399"/>
    <n v="488.94061718098402"/>
    <m/>
  </r>
  <r>
    <x v="6"/>
    <x v="2"/>
    <x v="41"/>
    <n v="392.79502074688799"/>
    <m/>
    <n v="315.10318142734297"/>
    <n v="487.44004524886901"/>
    <m/>
  </r>
  <r>
    <x v="6"/>
    <x v="2"/>
    <x v="42"/>
    <n v="441.46655197837299"/>
    <n v="410.52539577836399"/>
    <n v="389.72299373233398"/>
    <n v="497.442141432055"/>
    <m/>
  </r>
  <r>
    <x v="6"/>
    <x v="2"/>
    <x v="43"/>
    <n v="387.0102262163"/>
    <n v="428.69113441372701"/>
    <n v="398.85899605188899"/>
    <m/>
    <m/>
  </r>
  <r>
    <x v="6"/>
    <x v="2"/>
    <x v="40"/>
    <n v="445.12705124968397"/>
    <n v="409.86718485975001"/>
    <n v="437.441986062718"/>
    <n v="455.60527479004003"/>
    <m/>
  </r>
  <r>
    <x v="6"/>
    <x v="2"/>
    <x v="44"/>
    <n v="394.3881565181"/>
    <n v="374.77176966292097"/>
    <n v="395.13410852713201"/>
    <n v="382.15229357798199"/>
    <m/>
  </r>
  <r>
    <x v="6"/>
    <x v="2"/>
    <x v="45"/>
    <n v="415.54244200866702"/>
    <n v="389.35240011497598"/>
    <n v="403.75063998138199"/>
    <n v="439.52551589514798"/>
    <m/>
  </r>
  <r>
    <x v="6"/>
    <x v="2"/>
    <x v="46"/>
    <n v="452.83067101221798"/>
    <n v="434.44407172237499"/>
    <n v="431.64331386412499"/>
    <n v="512.69544181308902"/>
    <n v="616.33671875000005"/>
  </r>
  <r>
    <x v="6"/>
    <x v="2"/>
    <x v="47"/>
    <n v="454.13745624871302"/>
    <n v="456.832370948554"/>
    <n v="439.93451540252698"/>
    <n v="461.04676231394802"/>
    <n v="583.47104035135897"/>
  </r>
  <r>
    <x v="6"/>
    <x v="2"/>
    <x v="48"/>
    <n v="390.05208767081803"/>
    <n v="385.03468105812601"/>
    <n v="399.02804965385502"/>
    <n v="383.76995757809499"/>
    <n v="399.14258064516099"/>
  </r>
  <r>
    <x v="6"/>
    <x v="2"/>
    <x v="49"/>
    <n v="430.22512691836403"/>
    <n v="382.31832662642501"/>
    <n v="463.058498759305"/>
    <n v="439.11796016483498"/>
    <m/>
  </r>
  <r>
    <x v="6"/>
    <x v="2"/>
    <x v="50"/>
    <n v="383.36621823617298"/>
    <n v="390.05561861520999"/>
    <m/>
    <m/>
    <m/>
  </r>
  <r>
    <x v="6"/>
    <x v="3"/>
    <x v="51"/>
    <n v="488.24469750010297"/>
    <n v="423.22690615835802"/>
    <n v="435.83854748603397"/>
    <n v="515.193806237442"/>
    <n v="630.133349585568"/>
  </r>
  <r>
    <x v="6"/>
    <x v="3"/>
    <x v="53"/>
    <n v="334.81741935483899"/>
    <m/>
    <n v="387.67433628318599"/>
    <n v="319.20894308943099"/>
    <n v="341.78229448961201"/>
  </r>
  <r>
    <x v="6"/>
    <x v="3"/>
    <x v="54"/>
    <n v="472.77218613755701"/>
    <n v="391.51606311726601"/>
    <n v="428.84421121679202"/>
    <n v="515.87310316732896"/>
    <n v="515.93293591654196"/>
  </r>
  <r>
    <x v="6"/>
    <x v="3"/>
    <x v="52"/>
    <n v="507.40681993926898"/>
    <n v="419.08447116364403"/>
    <n v="509.22934820494902"/>
    <n v="531.62230952066602"/>
    <n v="585.478109798471"/>
  </r>
  <r>
    <x v="6"/>
    <x v="3"/>
    <x v="55"/>
    <n v="420.991916859122"/>
    <m/>
    <m/>
    <m/>
    <m/>
  </r>
  <r>
    <x v="6"/>
    <x v="3"/>
    <x v="56"/>
    <n v="372.94703429389398"/>
    <n v="374.12597480503899"/>
    <n v="376.72155454971102"/>
    <n v="364.88040404040402"/>
    <n v="432.35915492957702"/>
  </r>
  <r>
    <x v="6"/>
    <x v="3"/>
    <x v="57"/>
    <n v="434.07958054554803"/>
    <n v="414.91477167683502"/>
    <n v="389.590271170314"/>
    <n v="465.13117904979299"/>
    <n v="370.97749196141501"/>
  </r>
  <r>
    <x v="6"/>
    <x v="2"/>
    <x v="39"/>
    <n v="318.34363636363599"/>
    <m/>
    <n v="301.88467966573802"/>
    <m/>
    <m/>
  </r>
  <r>
    <x v="6"/>
    <x v="3"/>
    <x v="58"/>
    <n v="467.69499338514998"/>
    <n v="428.85529758011802"/>
    <n v="457.83584292884598"/>
    <n v="494.50577112468"/>
    <n v="291.56521739130397"/>
  </r>
  <r>
    <x v="6"/>
    <x v="3"/>
    <x v="58"/>
    <n v="481.15065920045402"/>
    <n v="447.65645782289101"/>
    <n v="465.214609747586"/>
    <n v="507.46643057400001"/>
    <m/>
  </r>
  <r>
    <x v="6"/>
    <x v="3"/>
    <x v="58"/>
    <n v="491.74031659002497"/>
    <n v="462.73591114767601"/>
    <n v="465.505365659777"/>
    <n v="500.81685686786699"/>
    <n v="607.87973640856706"/>
  </r>
  <r>
    <x v="6"/>
    <x v="3"/>
    <x v="58"/>
    <n v="498.64243269146999"/>
    <n v="447.50503882372402"/>
    <n v="489.57154849541502"/>
    <n v="513.02703523693799"/>
    <n v="490.59911141490102"/>
  </r>
  <r>
    <x v="6"/>
    <x v="3"/>
    <x v="59"/>
    <n v="533.84987593052097"/>
    <n v="450.42574459404301"/>
    <n v="499.75090969235902"/>
    <n v="580.83275369519299"/>
    <m/>
  </r>
  <r>
    <x v="6"/>
    <x v="3"/>
    <x v="60"/>
    <n v="483.658759860776"/>
    <n v="441.74650844363299"/>
    <n v="424.526222019187"/>
    <n v="511.60360596223001"/>
    <n v="584.51058201058197"/>
  </r>
  <r>
    <x v="6"/>
    <x v="3"/>
    <x v="61"/>
    <n v="565.67374237804904"/>
    <n v="413.81215744892899"/>
    <n v="535.71386539168805"/>
    <n v="621.34235924933"/>
    <n v="534.58083511777295"/>
  </r>
  <r>
    <x v="6"/>
    <x v="3"/>
    <x v="53"/>
    <n v="527.71566102526401"/>
    <n v="474.48604060913698"/>
    <n v="380.81039531478802"/>
    <n v="530.43224461431601"/>
    <n v="691.12035472973002"/>
  </r>
  <r>
    <x v="6"/>
    <x v="3"/>
    <x v="62"/>
    <n v="471.83543188575999"/>
    <n v="490.25063149031701"/>
    <n v="486.07397881997002"/>
    <n v="462.26632835820902"/>
    <m/>
  </r>
  <r>
    <x v="6"/>
    <x v="3"/>
    <x v="58"/>
    <n v="495.16498355137298"/>
    <n v="432.34685255597799"/>
    <n v="452.72038989006001"/>
    <n v="548.55152959872896"/>
    <m/>
  </r>
  <r>
    <x v="6"/>
    <x v="0"/>
    <x v="63"/>
    <n v="425.61206516952899"/>
    <n v="428.73414776032598"/>
    <m/>
    <n v="418.823964497041"/>
    <m/>
  </r>
  <r>
    <x v="6"/>
    <x v="0"/>
    <x v="64"/>
    <n v="392.52662264681101"/>
    <n v="362.82273603082899"/>
    <n v="420.08836760925402"/>
    <n v="484.290486564996"/>
    <m/>
  </r>
  <r>
    <x v="6"/>
    <x v="0"/>
    <x v="65"/>
    <m/>
    <m/>
    <m/>
    <m/>
    <m/>
  </r>
  <r>
    <x v="6"/>
    <x v="0"/>
    <x v="67"/>
    <n v="538.84628975265002"/>
    <n v="542.33753375337506"/>
    <m/>
    <m/>
    <m/>
  </r>
  <r>
    <x v="6"/>
    <x v="0"/>
    <x v="68"/>
    <m/>
    <m/>
    <m/>
    <m/>
    <m/>
  </r>
  <r>
    <x v="6"/>
    <x v="0"/>
    <x v="69"/>
    <n v="376.72936660268698"/>
    <n v="376.72936660268698"/>
    <m/>
    <m/>
    <m/>
  </r>
  <r>
    <x v="6"/>
    <x v="0"/>
    <x v="70"/>
    <n v="355.75396085740903"/>
    <n v="385.624708624709"/>
    <m/>
    <m/>
    <m/>
  </r>
  <r>
    <x v="6"/>
    <x v="0"/>
    <x v="71"/>
    <n v="416.95220841960003"/>
    <n v="419.33975360055501"/>
    <m/>
    <m/>
    <m/>
  </r>
  <r>
    <x v="6"/>
    <x v="0"/>
    <x v="72"/>
    <n v="350.085891089109"/>
    <n v="362.50116414435399"/>
    <m/>
    <m/>
    <m/>
  </r>
  <r>
    <x v="6"/>
    <x v="0"/>
    <x v="73"/>
    <n v="368.47183098591597"/>
    <n v="365.15703602991198"/>
    <m/>
    <m/>
    <m/>
  </r>
  <r>
    <x v="6"/>
    <x v="0"/>
    <x v="74"/>
    <n v="452.47666905958403"/>
    <n v="438.51457119067402"/>
    <m/>
    <m/>
    <m/>
  </r>
  <r>
    <x v="6"/>
    <x v="0"/>
    <x v="75"/>
    <n v="421.90416082281399"/>
    <n v="413.469357249626"/>
    <m/>
    <m/>
    <m/>
  </r>
  <r>
    <x v="6"/>
    <x v="0"/>
    <x v="76"/>
    <n v="454.76686144091502"/>
    <n v="450.46473313883598"/>
    <n v="483.84849583182302"/>
    <n v="471.653419213375"/>
    <m/>
  </r>
  <r>
    <x v="6"/>
    <x v="0"/>
    <x v="77"/>
    <n v="432.247930922124"/>
    <n v="428.62911732858299"/>
    <n v="522.80450581395303"/>
    <n v="401.58686131386901"/>
    <m/>
  </r>
  <r>
    <x v="6"/>
    <x v="2"/>
    <x v="78"/>
    <n v="388.63769378157099"/>
    <n v="386.955868544601"/>
    <n v="349.23515151515198"/>
    <n v="420.41998810232002"/>
    <m/>
  </r>
  <r>
    <x v="6"/>
    <x v="2"/>
    <x v="79"/>
    <n v="408.40393045002901"/>
    <n v="401.88653266331698"/>
    <n v="379.71010807374398"/>
    <n v="447.85935162094802"/>
    <m/>
  </r>
  <r>
    <x v="6"/>
    <x v="0"/>
    <x v="80"/>
    <n v="416.74998037111698"/>
    <n v="410.68852234929602"/>
    <n v="367.57121326299898"/>
    <n v="439.83064268142698"/>
    <n v="355.613333333333"/>
  </r>
  <r>
    <x v="6"/>
    <x v="0"/>
    <x v="81"/>
    <n v="360.90972545369902"/>
    <n v="321.61713549495403"/>
    <n v="383.57493956486701"/>
    <n v="423.61032028469799"/>
    <m/>
  </r>
  <r>
    <x v="6"/>
    <x v="0"/>
    <x v="82"/>
    <n v="322.48287895310801"/>
    <n v="261.87027027027"/>
    <n v="342.16029197080297"/>
    <m/>
    <m/>
  </r>
  <r>
    <x v="6"/>
    <x v="0"/>
    <x v="83"/>
    <n v="307.08852755194198"/>
    <n v="291.683121019108"/>
    <m/>
    <m/>
    <m/>
  </r>
  <r>
    <x v="6"/>
    <x v="0"/>
    <x v="84"/>
    <m/>
    <m/>
    <m/>
    <m/>
    <m/>
  </r>
  <r>
    <x v="6"/>
    <x v="0"/>
    <x v="85"/>
    <m/>
    <m/>
    <m/>
    <m/>
    <m/>
  </r>
  <r>
    <x v="6"/>
    <x v="0"/>
    <x v="86"/>
    <n v="274.53140703517602"/>
    <n v="256.01130653266301"/>
    <m/>
    <m/>
    <m/>
  </r>
  <r>
    <x v="6"/>
    <x v="0"/>
    <x v="87"/>
    <n v="260.63754646840101"/>
    <n v="259.62252964426898"/>
    <m/>
    <m/>
    <m/>
  </r>
  <r>
    <x v="6"/>
    <x v="0"/>
    <x v="88"/>
    <m/>
    <m/>
    <m/>
    <m/>
    <m/>
  </r>
  <r>
    <x v="6"/>
    <x v="4"/>
    <x v="89"/>
    <n v="443.78463735914897"/>
    <n v="410.759840273816"/>
    <n v="433.64210526315799"/>
    <n v="474.38660399529999"/>
    <m/>
  </r>
  <r>
    <x v="6"/>
    <x v="4"/>
    <x v="90"/>
    <n v="363.15693372371601"/>
    <n v="325.13309072004199"/>
    <n v="380.61875303250798"/>
    <n v="375.18389113644702"/>
    <n v="312.93391719745199"/>
  </r>
  <r>
    <x v="6"/>
    <x v="4"/>
    <x v="91"/>
    <n v="402.93544744518698"/>
    <n v="377.18347978910401"/>
    <n v="394.21545720062898"/>
    <n v="439.42084168336697"/>
    <n v="384.26795366795398"/>
  </r>
  <r>
    <x v="6"/>
    <x v="4"/>
    <x v="92"/>
    <n v="541.11113840108101"/>
    <n v="493.68219749652297"/>
    <n v="455.33357193987098"/>
    <n v="565.55521773244402"/>
    <m/>
  </r>
  <r>
    <x v="6"/>
    <x v="4"/>
    <x v="93"/>
    <n v="383.04703389830502"/>
    <n v="289.95366079703399"/>
    <n v="483.433628318584"/>
    <m/>
    <m/>
  </r>
  <r>
    <x v="6"/>
    <x v="4"/>
    <x v="94"/>
    <n v="360.68012422360198"/>
    <n v="347.90925589836701"/>
    <m/>
    <m/>
    <m/>
  </r>
  <r>
    <x v="6"/>
    <x v="4"/>
    <x v="96"/>
    <n v="374.20783636161002"/>
    <n v="352.19455122848098"/>
    <n v="390.66533497234201"/>
    <n v="319.015570934256"/>
    <m/>
  </r>
  <r>
    <x v="6"/>
    <x v="4"/>
    <x v="97"/>
    <n v="432.21220355731202"/>
    <m/>
    <n v="511.19041000694898"/>
    <n v="333.04026475454998"/>
    <m/>
  </r>
  <r>
    <x v="6"/>
    <x v="4"/>
    <x v="98"/>
    <n v="311.78230857296802"/>
    <n v="323.27470442271198"/>
    <n v="321.62674405625597"/>
    <n v="283.71823247175399"/>
    <n v="514.38405797101404"/>
  </r>
  <r>
    <x v="6"/>
    <x v="4"/>
    <x v="99"/>
    <n v="381.83986510820802"/>
    <n v="360.64992973042001"/>
    <n v="383.95502932869903"/>
    <n v="384.62368179734102"/>
    <n v="543.56240601503805"/>
  </r>
  <r>
    <x v="6"/>
    <x v="4"/>
    <x v="89"/>
    <n v="375.575752773376"/>
    <n v="323.53324968632398"/>
    <n v="389.53610108303201"/>
    <n v="365.16978679147201"/>
    <m/>
  </r>
  <r>
    <x v="6"/>
    <x v="4"/>
    <x v="100"/>
    <n v="365.75931750275203"/>
    <n v="367.90896632733001"/>
    <n v="350.84687689508797"/>
    <n v="394.256215650353"/>
    <m/>
  </r>
  <r>
    <x v="6"/>
    <x v="2"/>
    <x v="38"/>
    <n v="415.03513541775601"/>
    <n v="392.16376306620202"/>
    <n v="395.68124562631198"/>
    <n v="439.76320422535201"/>
    <m/>
  </r>
  <r>
    <x v="6"/>
    <x v="2"/>
    <x v="38"/>
    <n v="429.20829665493"/>
    <n v="421.811017876687"/>
    <n v="425.85753749013401"/>
    <n v="431.81683575541501"/>
    <m/>
  </r>
  <r>
    <x v="6"/>
    <x v="4"/>
    <x v="101"/>
    <n v="292.801868044515"/>
    <n v="250.08821788040299"/>
    <n v="326.13269111249201"/>
    <m/>
    <m/>
  </r>
  <r>
    <x v="6"/>
    <x v="4"/>
    <x v="102"/>
    <n v="352.22860847018097"/>
    <n v="327.73557187827902"/>
    <n v="369.379132990448"/>
    <m/>
    <m/>
  </r>
  <r>
    <x v="6"/>
    <x v="4"/>
    <x v="103"/>
    <m/>
    <m/>
    <m/>
    <m/>
    <m/>
  </r>
  <r>
    <x v="6"/>
    <x v="5"/>
    <x v="104"/>
    <m/>
    <m/>
    <m/>
    <m/>
    <m/>
  </r>
  <r>
    <x v="6"/>
    <x v="5"/>
    <x v="105"/>
    <n v="420.671947194719"/>
    <n v="456.83352380952402"/>
    <m/>
    <m/>
    <m/>
  </r>
  <r>
    <x v="6"/>
    <x v="5"/>
    <x v="106"/>
    <n v="397.06711409396001"/>
    <n v="366.98549222797902"/>
    <m/>
    <m/>
    <m/>
  </r>
  <r>
    <x v="6"/>
    <x v="5"/>
    <x v="107"/>
    <m/>
    <m/>
    <m/>
    <m/>
    <m/>
  </r>
  <r>
    <x v="6"/>
    <x v="5"/>
    <x v="108"/>
    <n v="446.30444038929397"/>
    <n v="446.28822605965502"/>
    <m/>
    <m/>
    <m/>
  </r>
  <r>
    <x v="6"/>
    <x v="5"/>
    <x v="109"/>
    <n v="440.56997411561701"/>
    <n v="447.83027648508101"/>
    <n v="323.18241042345301"/>
    <m/>
    <m/>
  </r>
  <r>
    <x v="6"/>
    <x v="5"/>
    <x v="110"/>
    <n v="491.58383339216402"/>
    <n v="493.23495906016399"/>
    <m/>
    <m/>
    <m/>
  </r>
  <r>
    <x v="6"/>
    <x v="5"/>
    <x v="112"/>
    <n v="400.84449273394"/>
    <n v="397.16132581488102"/>
    <m/>
    <m/>
    <m/>
  </r>
  <r>
    <x v="6"/>
    <x v="5"/>
    <x v="113"/>
    <n v="467.53223915592002"/>
    <n v="464.064087061669"/>
    <m/>
    <m/>
    <m/>
  </r>
  <r>
    <x v="6"/>
    <x v="5"/>
    <x v="115"/>
    <n v="309.21141975308598"/>
    <n v="351.610038610039"/>
    <m/>
    <m/>
    <m/>
  </r>
  <r>
    <x v="6"/>
    <x v="5"/>
    <x v="106"/>
    <m/>
    <m/>
    <m/>
    <m/>
    <m/>
  </r>
  <r>
    <x v="6"/>
    <x v="5"/>
    <x v="116"/>
    <m/>
    <m/>
    <m/>
    <m/>
    <m/>
  </r>
  <r>
    <x v="6"/>
    <x v="5"/>
    <x v="117"/>
    <m/>
    <m/>
    <m/>
    <m/>
    <m/>
  </r>
  <r>
    <x v="6"/>
    <x v="6"/>
    <x v="118"/>
    <n v="422.341119919042"/>
    <n v="365.73179556761602"/>
    <n v="393.31191432396298"/>
    <n v="431.44865966452397"/>
    <n v="550.98831548198598"/>
  </r>
  <r>
    <x v="6"/>
    <x v="6"/>
    <x v="119"/>
    <n v="430.97584463526198"/>
    <n v="363.038461538462"/>
    <n v="436.83343634116198"/>
    <n v="435.76066414686801"/>
    <m/>
  </r>
  <r>
    <x v="6"/>
    <x v="6"/>
    <x v="120"/>
    <n v="565.25633015455401"/>
    <n v="447.38897280966802"/>
    <n v="505.25"/>
    <n v="568.34224259520499"/>
    <n v="694.53809523809502"/>
  </r>
  <r>
    <x v="6"/>
    <x v="6"/>
    <x v="121"/>
    <n v="457.68626447192298"/>
    <n v="450.90242656449601"/>
    <n v="425.46218244803703"/>
    <n v="430.58245471749098"/>
    <n v="625.19509164336796"/>
  </r>
  <r>
    <x v="6"/>
    <x v="6"/>
    <x v="122"/>
    <n v="468.89336689968297"/>
    <n v="359.29191815103798"/>
    <n v="469.63650899400398"/>
    <n v="469.96076670830701"/>
    <n v="624.43497267759597"/>
  </r>
  <r>
    <x v="6"/>
    <x v="4"/>
    <x v="89"/>
    <n v="479.87283236994199"/>
    <m/>
    <m/>
    <m/>
    <m/>
  </r>
  <r>
    <x v="6"/>
    <x v="6"/>
    <x v="119"/>
    <n v="479.289893478826"/>
    <n v="459.208211143695"/>
    <n v="441.187384898711"/>
    <n v="484.82663917525798"/>
    <n v="670.34657534246605"/>
  </r>
  <r>
    <x v="6"/>
    <x v="6"/>
    <x v="119"/>
    <n v="430.203912638443"/>
    <n v="393.27108433734901"/>
    <n v="414.14732912119501"/>
    <n v="432.08833463237198"/>
    <n v="594.32985074626902"/>
  </r>
  <r>
    <x v="6"/>
    <x v="6"/>
    <x v="120"/>
    <n v="519.98592937095998"/>
    <n v="431.318995947183"/>
    <n v="502.068415712422"/>
    <n v="529.84130833382596"/>
    <n v="716.70151133501304"/>
  </r>
  <r>
    <x v="6"/>
    <x v="6"/>
    <x v="121"/>
    <n v="427.39886499402598"/>
    <n v="387.55172413793099"/>
    <n v="415.34964768615498"/>
    <n v="379.42758068818398"/>
    <n v="800.30992907801397"/>
  </r>
  <r>
    <x v="6"/>
    <x v="6"/>
    <x v="121"/>
    <n v="507.367435158501"/>
    <n v="469.25528557904698"/>
    <n v="452.60055555555601"/>
    <n v="462.03276751849802"/>
    <n v="766.02369878183799"/>
  </r>
  <r>
    <x v="6"/>
    <x v="6"/>
    <x v="123"/>
    <n v="423.73899718033601"/>
    <m/>
    <m/>
    <n v="423.269738545172"/>
    <m/>
  </r>
  <r>
    <x v="6"/>
    <x v="6"/>
    <x v="123"/>
    <m/>
    <m/>
    <m/>
    <m/>
    <m/>
  </r>
  <r>
    <x v="6"/>
    <x v="6"/>
    <x v="122"/>
    <n v="407.19236930246097"/>
    <n v="339.27776326103998"/>
    <n v="455.97778816927803"/>
    <n v="382.91148620831598"/>
    <n v="626.37694300518103"/>
  </r>
  <r>
    <x v="6"/>
    <x v="7"/>
    <x v="124"/>
    <m/>
    <m/>
    <m/>
    <m/>
    <m/>
  </r>
  <r>
    <x v="6"/>
    <x v="7"/>
    <x v="125"/>
    <n v="228.31899265477401"/>
    <n v="192.77828467153299"/>
    <n v="257.46614583333297"/>
    <m/>
    <m/>
  </r>
  <r>
    <x v="6"/>
    <x v="7"/>
    <x v="126"/>
    <n v="296.785431512272"/>
    <n v="365.90508149568598"/>
    <n v="250.831683168317"/>
    <m/>
    <m/>
  </r>
  <r>
    <x v="6"/>
    <x v="7"/>
    <x v="127"/>
    <m/>
    <m/>
    <m/>
    <m/>
    <m/>
  </r>
  <r>
    <x v="6"/>
    <x v="7"/>
    <x v="128"/>
    <m/>
    <m/>
    <m/>
    <m/>
    <m/>
  </r>
  <r>
    <x v="6"/>
    <x v="7"/>
    <x v="129"/>
    <m/>
    <m/>
    <m/>
    <m/>
    <m/>
  </r>
  <r>
    <x v="6"/>
    <x v="7"/>
    <x v="130"/>
    <m/>
    <m/>
    <m/>
    <m/>
    <m/>
  </r>
  <r>
    <x v="6"/>
    <x v="7"/>
    <x v="131"/>
    <n v="335.60106382978699"/>
    <m/>
    <n v="334.03362831858402"/>
    <m/>
    <m/>
  </r>
  <r>
    <x v="6"/>
    <x v="7"/>
    <x v="132"/>
    <m/>
    <m/>
    <m/>
    <m/>
    <m/>
  </r>
  <r>
    <x v="6"/>
    <x v="7"/>
    <x v="133"/>
    <n v="303.70453134698897"/>
    <n v="191.68800931315499"/>
    <n v="431.659574468085"/>
    <m/>
    <m/>
  </r>
  <r>
    <x v="6"/>
    <x v="7"/>
    <x v="134"/>
    <m/>
    <m/>
    <m/>
    <m/>
    <m/>
  </r>
  <r>
    <x v="6"/>
    <x v="7"/>
    <x v="135"/>
    <n v="364.84954407294799"/>
    <m/>
    <m/>
    <m/>
    <m/>
  </r>
  <r>
    <x v="6"/>
    <x v="7"/>
    <x v="136"/>
    <m/>
    <m/>
    <m/>
    <m/>
    <m/>
  </r>
  <r>
    <x v="6"/>
    <x v="8"/>
    <x v="138"/>
    <n v="482.302564231232"/>
    <n v="481.99110330699398"/>
    <n v="512.21644593793201"/>
    <n v="257.91387559808601"/>
    <m/>
  </r>
  <r>
    <x v="6"/>
    <x v="8"/>
    <x v="139"/>
    <m/>
    <m/>
    <m/>
    <m/>
    <m/>
  </r>
  <r>
    <x v="6"/>
    <x v="8"/>
    <x v="139"/>
    <m/>
    <m/>
    <m/>
    <m/>
    <m/>
  </r>
  <r>
    <x v="6"/>
    <x v="8"/>
    <x v="140"/>
    <m/>
    <m/>
    <m/>
    <m/>
    <m/>
  </r>
  <r>
    <x v="6"/>
    <x v="8"/>
    <x v="141"/>
    <n v="460.57638539676202"/>
    <n v="457.69818552009099"/>
    <n v="476.88264627659601"/>
    <m/>
    <m/>
  </r>
  <r>
    <x v="6"/>
    <x v="8"/>
    <x v="142"/>
    <n v="352.83245729303502"/>
    <n v="364.81500742942097"/>
    <m/>
    <m/>
    <m/>
  </r>
  <r>
    <x v="6"/>
    <x v="8"/>
    <x v="143"/>
    <n v="475.089118660758"/>
    <n v="480.26209896683002"/>
    <n v="447.68068424804"/>
    <m/>
    <m/>
  </r>
  <r>
    <x v="6"/>
    <x v="8"/>
    <x v="141"/>
    <n v="371.70793075684401"/>
    <n v="385.21168063085298"/>
    <n v="312.86534216335502"/>
    <m/>
    <m/>
  </r>
  <r>
    <x v="6"/>
    <x v="8"/>
    <x v="144"/>
    <n v="367.335862417805"/>
    <n v="379.07995678011901"/>
    <m/>
    <m/>
    <m/>
  </r>
  <r>
    <x v="6"/>
    <x v="8"/>
    <x v="144"/>
    <n v="272.37481698389502"/>
    <n v="272.37481698389502"/>
    <m/>
    <m/>
    <m/>
  </r>
  <r>
    <x v="6"/>
    <x v="8"/>
    <x v="145"/>
    <m/>
    <m/>
    <m/>
    <m/>
    <m/>
  </r>
  <r>
    <x v="6"/>
    <x v="8"/>
    <x v="146"/>
    <m/>
    <m/>
    <m/>
    <m/>
    <m/>
  </r>
  <r>
    <x v="6"/>
    <x v="8"/>
    <x v="147"/>
    <n v="439.17784476262199"/>
    <n v="439.50904977375598"/>
    <m/>
    <m/>
    <m/>
  </r>
  <r>
    <x v="6"/>
    <x v="8"/>
    <x v="142"/>
    <n v="489.99497674418598"/>
    <n v="494.232727272727"/>
    <m/>
    <m/>
    <m/>
  </r>
  <r>
    <x v="6"/>
    <x v="8"/>
    <x v="142"/>
    <n v="449.36591397849497"/>
    <n v="456.82799676337999"/>
    <n v="354.773710482529"/>
    <m/>
    <m/>
  </r>
  <r>
    <x v="6"/>
    <x v="8"/>
    <x v="148"/>
    <m/>
    <m/>
    <m/>
    <m/>
    <m/>
  </r>
  <r>
    <x v="6"/>
    <x v="8"/>
    <x v="149"/>
    <n v="315.36909090909103"/>
    <n v="304.18907103825097"/>
    <m/>
    <m/>
    <m/>
  </r>
  <r>
    <x v="6"/>
    <x v="8"/>
    <x v="150"/>
    <n v="434.04085165310698"/>
    <n v="435.77957882149701"/>
    <n v="454.012515644556"/>
    <m/>
    <m/>
  </r>
  <r>
    <x v="6"/>
    <x v="8"/>
    <x v="151"/>
    <n v="400.80404310769899"/>
    <n v="403.086843059079"/>
    <m/>
    <m/>
    <m/>
  </r>
  <r>
    <x v="6"/>
    <x v="8"/>
    <x v="138"/>
    <n v="324.04684418146002"/>
    <n v="279.96494845360797"/>
    <n v="550.45839636913797"/>
    <m/>
    <m/>
  </r>
  <r>
    <x v="6"/>
    <x v="8"/>
    <x v="152"/>
    <n v="457.764787005823"/>
    <n v="427.61615828524299"/>
    <m/>
    <m/>
    <m/>
  </r>
  <r>
    <x v="6"/>
    <x v="8"/>
    <x v="153"/>
    <n v="412.68642560758701"/>
    <n v="402.26381019830001"/>
    <n v="459.904807692308"/>
    <m/>
    <m/>
  </r>
  <r>
    <x v="6"/>
    <x v="7"/>
    <x v="154"/>
    <n v="361.13319672131098"/>
    <m/>
    <n v="393.47037037037001"/>
    <m/>
    <m/>
  </r>
  <r>
    <x v="6"/>
    <x v="7"/>
    <x v="155"/>
    <m/>
    <m/>
    <m/>
    <m/>
    <m/>
  </r>
  <r>
    <x v="6"/>
    <x v="7"/>
    <x v="156"/>
    <n v="301.18457619268202"/>
    <n v="294.03989703989703"/>
    <n v="306.653425655977"/>
    <m/>
    <m/>
  </r>
  <r>
    <x v="6"/>
    <x v="7"/>
    <x v="157"/>
    <m/>
    <m/>
    <m/>
    <m/>
    <m/>
  </r>
  <r>
    <x v="6"/>
    <x v="7"/>
    <x v="154"/>
    <n v="302.080357142857"/>
    <m/>
    <m/>
    <m/>
    <m/>
  </r>
  <r>
    <x v="6"/>
    <x v="7"/>
    <x v="154"/>
    <n v="347.09589041095899"/>
    <n v="360.67399741267798"/>
    <n v="327.69500924214401"/>
    <m/>
    <m/>
  </r>
  <r>
    <x v="6"/>
    <x v="7"/>
    <x v="155"/>
    <m/>
    <m/>
    <m/>
    <m/>
    <m/>
  </r>
  <r>
    <x v="6"/>
    <x v="7"/>
    <x v="158"/>
    <m/>
    <m/>
    <m/>
    <m/>
    <m/>
  </r>
  <r>
    <x v="6"/>
    <x v="7"/>
    <x v="159"/>
    <m/>
    <m/>
    <m/>
    <m/>
    <m/>
  </r>
  <r>
    <x v="6"/>
    <x v="8"/>
    <x v="160"/>
    <n v="447.41367792805102"/>
    <n v="451.21793127406397"/>
    <n v="370.72435897435901"/>
    <m/>
    <m/>
  </r>
  <r>
    <x v="6"/>
    <x v="8"/>
    <x v="161"/>
    <n v="288.858752166378"/>
    <n v="289.98956067855602"/>
    <m/>
    <m/>
    <m/>
  </r>
  <r>
    <x v="6"/>
    <x v="8"/>
    <x v="162"/>
    <n v="282.95704467354"/>
    <n v="278.14026236125102"/>
    <m/>
    <m/>
    <m/>
  </r>
  <r>
    <x v="6"/>
    <x v="8"/>
    <x v="163"/>
    <n v="446.22392723981102"/>
    <n v="448.15860754930702"/>
    <n v="419.92278761061903"/>
    <n v="460.60802367642202"/>
    <m/>
  </r>
  <r>
    <x v="6"/>
    <x v="8"/>
    <x v="164"/>
    <n v="445.46623195156002"/>
    <n v="445.08613040123498"/>
    <m/>
    <m/>
    <m/>
  </r>
  <r>
    <x v="6"/>
    <x v="8"/>
    <x v="143"/>
    <n v="434.34020618556701"/>
    <m/>
    <n v="421.115517241379"/>
    <m/>
    <m/>
  </r>
  <r>
    <x v="6"/>
    <x v="8"/>
    <x v="165"/>
    <n v="451.79522397140499"/>
    <n v="465.056621454994"/>
    <n v="307.97587979438498"/>
    <n v="285.34655250112701"/>
    <m/>
  </r>
  <r>
    <x v="6"/>
    <x v="8"/>
    <x v="166"/>
    <n v="480.045842302479"/>
    <n v="483.973182978485"/>
    <n v="376.24453551912598"/>
    <n v="503.22286821705399"/>
    <m/>
  </r>
  <r>
    <x v="6"/>
    <x v="8"/>
    <x v="160"/>
    <m/>
    <m/>
    <m/>
    <m/>
    <m/>
  </r>
  <r>
    <x v="6"/>
    <x v="8"/>
    <x v="161"/>
    <n v="401.81093394077402"/>
    <n v="401.81093394077402"/>
    <m/>
    <m/>
    <m/>
  </r>
  <r>
    <x v="6"/>
    <x v="8"/>
    <x v="167"/>
    <n v="416.792975970425"/>
    <n v="419.59884956858798"/>
    <n v="371.319444444444"/>
    <m/>
    <m/>
  </r>
  <r>
    <x v="6"/>
    <x v="8"/>
    <x v="168"/>
    <n v="382.20113038394101"/>
    <n v="385.00545018530602"/>
    <n v="358.55514705882399"/>
    <m/>
    <m/>
  </r>
  <r>
    <x v="6"/>
    <x v="8"/>
    <x v="169"/>
    <n v="376.93596798399199"/>
    <n v="433.64675324675301"/>
    <m/>
    <m/>
    <m/>
  </r>
  <r>
    <x v="6"/>
    <x v="8"/>
    <x v="170"/>
    <n v="410.35045280496001"/>
    <n v="424.19830464937098"/>
    <n v="150.447916666667"/>
    <m/>
    <m/>
  </r>
  <r>
    <x v="6"/>
    <x v="8"/>
    <x v="161"/>
    <n v="382.97041420118302"/>
    <n v="382.97041420118302"/>
    <m/>
    <m/>
    <m/>
  </r>
  <r>
    <x v="6"/>
    <x v="8"/>
    <x v="171"/>
    <n v="328.718170580964"/>
    <n v="322.40974967061902"/>
    <m/>
    <m/>
    <m/>
  </r>
  <r>
    <x v="6"/>
    <x v="8"/>
    <x v="172"/>
    <m/>
    <m/>
    <m/>
    <m/>
    <m/>
  </r>
  <r>
    <x v="6"/>
    <x v="8"/>
    <x v="172"/>
    <n v="267.34208144796401"/>
    <n v="265.32224334600801"/>
    <m/>
    <m/>
    <m/>
  </r>
  <r>
    <x v="6"/>
    <x v="8"/>
    <x v="173"/>
    <m/>
    <m/>
    <m/>
    <m/>
    <m/>
  </r>
  <r>
    <x v="6"/>
    <x v="8"/>
    <x v="174"/>
    <m/>
    <m/>
    <m/>
    <m/>
    <m/>
  </r>
  <r>
    <x v="6"/>
    <x v="9"/>
    <x v="175"/>
    <m/>
    <m/>
    <m/>
    <m/>
    <m/>
  </r>
  <r>
    <x v="6"/>
    <x v="9"/>
    <x v="176"/>
    <m/>
    <m/>
    <m/>
    <m/>
    <m/>
  </r>
  <r>
    <x v="6"/>
    <x v="9"/>
    <x v="178"/>
    <m/>
    <m/>
    <m/>
    <m/>
    <m/>
  </r>
  <r>
    <x v="6"/>
    <x v="9"/>
    <x v="219"/>
    <m/>
    <m/>
    <m/>
    <m/>
    <m/>
  </r>
  <r>
    <x v="6"/>
    <x v="9"/>
    <x v="179"/>
    <m/>
    <m/>
    <m/>
    <m/>
    <m/>
  </r>
  <r>
    <x v="6"/>
    <x v="9"/>
    <x v="180"/>
    <n v="410.58823529411802"/>
    <n v="406.953442622951"/>
    <m/>
    <m/>
    <m/>
  </r>
  <r>
    <x v="6"/>
    <x v="9"/>
    <x v="175"/>
    <m/>
    <m/>
    <m/>
    <m/>
    <m/>
  </r>
  <r>
    <x v="6"/>
    <x v="9"/>
    <x v="175"/>
    <m/>
    <m/>
    <m/>
    <m/>
    <m/>
  </r>
  <r>
    <x v="6"/>
    <x v="9"/>
    <x v="181"/>
    <m/>
    <m/>
    <m/>
    <m/>
    <m/>
  </r>
  <r>
    <x v="6"/>
    <x v="9"/>
    <x v="182"/>
    <n v="164.47949015063699"/>
    <n v="168.45836658685801"/>
    <m/>
    <m/>
    <m/>
  </r>
  <r>
    <x v="6"/>
    <x v="9"/>
    <x v="182"/>
    <m/>
    <m/>
    <m/>
    <m/>
    <m/>
  </r>
  <r>
    <x v="6"/>
    <x v="9"/>
    <x v="183"/>
    <m/>
    <m/>
    <m/>
    <m/>
    <m/>
  </r>
  <r>
    <x v="6"/>
    <x v="9"/>
    <x v="184"/>
    <m/>
    <m/>
    <m/>
    <m/>
    <m/>
  </r>
  <r>
    <x v="6"/>
    <x v="9"/>
    <x v="186"/>
    <n v="381.65503657850297"/>
    <n v="381.65503657850297"/>
    <m/>
    <m/>
    <m/>
  </r>
  <r>
    <x v="6"/>
    <x v="9"/>
    <x v="187"/>
    <n v="367.99751552794999"/>
    <n v="375.633365981064"/>
    <m/>
    <m/>
    <m/>
  </r>
  <r>
    <x v="6"/>
    <x v="8"/>
    <x v="188"/>
    <m/>
    <m/>
    <m/>
    <m/>
    <m/>
  </r>
  <r>
    <x v="6"/>
    <x v="8"/>
    <x v="139"/>
    <m/>
    <m/>
    <m/>
    <m/>
    <m/>
  </r>
  <r>
    <x v="6"/>
    <x v="10"/>
    <x v="189"/>
    <n v="390.34095405583599"/>
    <n v="379.74787535410798"/>
    <n v="367.21436058700198"/>
    <n v="438.41497152156199"/>
    <m/>
  </r>
  <r>
    <x v="6"/>
    <x v="11"/>
    <x v="190"/>
    <m/>
    <m/>
    <m/>
    <m/>
    <m/>
  </r>
  <r>
    <x v="6"/>
    <x v="11"/>
    <x v="193"/>
    <m/>
    <m/>
    <m/>
    <m/>
    <m/>
  </r>
  <r>
    <x v="6"/>
    <x v="11"/>
    <x v="221"/>
    <m/>
    <m/>
    <m/>
    <m/>
    <m/>
  </r>
  <r>
    <x v="6"/>
    <x v="12"/>
    <x v="194"/>
    <m/>
    <m/>
    <m/>
    <m/>
    <m/>
  </r>
  <r>
    <x v="6"/>
    <x v="12"/>
    <x v="195"/>
    <n v="328.88974056603797"/>
    <n v="343.816542288557"/>
    <m/>
    <m/>
    <m/>
  </r>
  <r>
    <x v="6"/>
    <x v="12"/>
    <x v="222"/>
    <m/>
    <m/>
    <m/>
    <m/>
    <m/>
  </r>
  <r>
    <x v="6"/>
    <x v="12"/>
    <x v="196"/>
    <m/>
    <m/>
    <m/>
    <m/>
    <m/>
  </r>
  <r>
    <x v="6"/>
    <x v="12"/>
    <x v="197"/>
    <m/>
    <m/>
    <m/>
    <m/>
    <m/>
  </r>
  <r>
    <x v="6"/>
    <x v="12"/>
    <x v="198"/>
    <n v="160.425185185185"/>
    <n v="182.270018621974"/>
    <m/>
    <m/>
    <m/>
  </r>
  <r>
    <x v="6"/>
    <x v="12"/>
    <x v="199"/>
    <m/>
    <m/>
    <m/>
    <m/>
    <m/>
  </r>
  <r>
    <x v="6"/>
    <x v="12"/>
    <x v="200"/>
    <m/>
    <m/>
    <m/>
    <m/>
    <m/>
  </r>
  <r>
    <x v="6"/>
    <x v="12"/>
    <x v="224"/>
    <m/>
    <m/>
    <m/>
    <m/>
    <m/>
  </r>
  <r>
    <x v="6"/>
    <x v="12"/>
    <x v="246"/>
    <m/>
    <m/>
    <m/>
    <m/>
    <m/>
  </r>
  <r>
    <x v="6"/>
    <x v="11"/>
    <x v="205"/>
    <m/>
    <m/>
    <m/>
    <m/>
    <m/>
  </r>
  <r>
    <x v="6"/>
    <x v="11"/>
    <x v="206"/>
    <m/>
    <m/>
    <m/>
    <m/>
    <m/>
  </r>
  <r>
    <x v="6"/>
    <x v="11"/>
    <x v="207"/>
    <m/>
    <m/>
    <m/>
    <m/>
    <m/>
  </r>
  <r>
    <x v="6"/>
    <x v="11"/>
    <x v="247"/>
    <m/>
    <m/>
    <m/>
    <m/>
    <m/>
  </r>
  <r>
    <x v="6"/>
    <x v="13"/>
    <x v="209"/>
    <m/>
    <m/>
    <m/>
    <m/>
    <m/>
  </r>
  <r>
    <x v="6"/>
    <x v="13"/>
    <x v="210"/>
    <m/>
    <m/>
    <m/>
    <m/>
    <m/>
  </r>
  <r>
    <x v="6"/>
    <x v="13"/>
    <x v="248"/>
    <m/>
    <m/>
    <m/>
    <m/>
    <m/>
  </r>
  <r>
    <x v="7"/>
    <x v="0"/>
    <x v="0"/>
    <n v="296.102181435234"/>
    <n v="266.34507722007697"/>
    <n v="311.98300710877402"/>
    <n v="239.51276463262801"/>
    <n v="381.508771929825"/>
  </r>
  <r>
    <x v="7"/>
    <x v="0"/>
    <x v="1"/>
    <n v="412.56493019499197"/>
    <n v="406.01140706767802"/>
    <n v="383.58630136986301"/>
    <n v="419.975087966221"/>
    <n v="467.77557494052297"/>
  </r>
  <r>
    <x v="7"/>
    <x v="0"/>
    <x v="2"/>
    <n v="368.53841935628299"/>
    <n v="356.147736232726"/>
    <n v="374.96220416813799"/>
    <n v="383.223330775134"/>
    <n v="391.93123984840298"/>
  </r>
  <r>
    <x v="7"/>
    <x v="0"/>
    <x v="3"/>
    <n v="417.66206920154701"/>
    <n v="419.74078442937201"/>
    <n v="338.23981433728699"/>
    <n v="435.56348724179799"/>
    <m/>
  </r>
  <r>
    <x v="7"/>
    <x v="0"/>
    <x v="4"/>
    <n v="426.98872554268797"/>
    <n v="430.267656597604"/>
    <n v="415.58100999473999"/>
    <n v="424.32944806307898"/>
    <n v="408.65401301518398"/>
  </r>
  <r>
    <x v="7"/>
    <x v="0"/>
    <x v="5"/>
    <n v="317.70755225166999"/>
    <n v="300.95515695067297"/>
    <n v="327.83333333333297"/>
    <n v="235.07356154406401"/>
    <m/>
  </r>
  <r>
    <x v="7"/>
    <x v="0"/>
    <x v="6"/>
    <n v="344.31079478054602"/>
    <n v="330.76826042726299"/>
    <n v="344.327121622611"/>
    <n v="320.91451031771999"/>
    <m/>
  </r>
  <r>
    <x v="7"/>
    <x v="0"/>
    <x v="7"/>
    <n v="274.37765367402397"/>
    <n v="255.74714568427501"/>
    <n v="275.68248837473101"/>
    <n v="306.60175695461197"/>
    <n v="335.92521877486098"/>
  </r>
  <r>
    <x v="7"/>
    <x v="0"/>
    <x v="8"/>
    <n v="356.56181665264899"/>
    <n v="358.76199442372501"/>
    <n v="343.91890191592802"/>
    <n v="391.42867943548401"/>
    <n v="381.84677419354801"/>
  </r>
  <r>
    <x v="7"/>
    <x v="0"/>
    <x v="9"/>
    <n v="360.37748027095"/>
    <n v="351.902611911549"/>
    <n v="376.85595098422601"/>
    <n v="330.60586734693902"/>
    <m/>
  </r>
  <r>
    <x v="7"/>
    <x v="0"/>
    <x v="10"/>
    <n v="356.87333612390103"/>
    <n v="350.52260967379101"/>
    <n v="362.76197794854698"/>
    <n v="364.89676375404503"/>
    <m/>
  </r>
  <r>
    <x v="7"/>
    <x v="0"/>
    <x v="11"/>
    <n v="301.33105094295303"/>
    <n v="279.71288470223902"/>
    <n v="334.73018529587603"/>
    <n v="329.49212233549599"/>
    <n v="342.45365853658501"/>
  </r>
  <r>
    <x v="7"/>
    <x v="0"/>
    <x v="214"/>
    <m/>
    <m/>
    <m/>
    <m/>
    <m/>
  </r>
  <r>
    <x v="7"/>
    <x v="0"/>
    <x v="12"/>
    <n v="268.51203703703698"/>
    <n v="275.41810699588501"/>
    <n v="266.905585106383"/>
    <m/>
    <m/>
  </r>
  <r>
    <x v="7"/>
    <x v="0"/>
    <x v="13"/>
    <n v="311.21927836848499"/>
    <n v="322.51717869478301"/>
    <m/>
    <m/>
    <m/>
  </r>
  <r>
    <x v="7"/>
    <x v="0"/>
    <x v="14"/>
    <n v="258.90641711229898"/>
    <n v="258.54102771051902"/>
    <m/>
    <m/>
    <m/>
  </r>
  <r>
    <x v="7"/>
    <x v="0"/>
    <x v="15"/>
    <m/>
    <m/>
    <m/>
    <m/>
    <m/>
  </r>
  <r>
    <x v="7"/>
    <x v="0"/>
    <x v="16"/>
    <n v="304.03153153153198"/>
    <n v="304.03153153153198"/>
    <m/>
    <m/>
    <m/>
  </r>
  <r>
    <x v="7"/>
    <x v="0"/>
    <x v="17"/>
    <n v="351.372604284104"/>
    <n v="351.372604284104"/>
    <m/>
    <m/>
    <m/>
  </r>
  <r>
    <x v="7"/>
    <x v="0"/>
    <x v="242"/>
    <m/>
    <m/>
    <m/>
    <m/>
    <m/>
  </r>
  <r>
    <x v="7"/>
    <x v="1"/>
    <x v="18"/>
    <n v="304.17986577181199"/>
    <m/>
    <m/>
    <m/>
    <m/>
  </r>
  <r>
    <x v="7"/>
    <x v="1"/>
    <x v="19"/>
    <n v="327.90213569475202"/>
    <n v="333.18288272774203"/>
    <n v="273.199264460047"/>
    <n v="347.337743190661"/>
    <m/>
  </r>
  <r>
    <x v="7"/>
    <x v="1"/>
    <x v="20"/>
    <n v="310.235395874917"/>
    <n v="288.71193092621701"/>
    <n v="308.75794573643401"/>
    <n v="340.69049951028398"/>
    <m/>
  </r>
  <r>
    <x v="7"/>
    <x v="1"/>
    <x v="21"/>
    <n v="276.704845814978"/>
    <n v="277.325857519789"/>
    <n v="276.33742833742798"/>
    <m/>
    <m/>
  </r>
  <r>
    <x v="7"/>
    <x v="1"/>
    <x v="22"/>
    <n v="329.12374934175898"/>
    <m/>
    <m/>
    <n v="357.290909090909"/>
    <m/>
  </r>
  <r>
    <x v="7"/>
    <x v="1"/>
    <x v="23"/>
    <m/>
    <m/>
    <m/>
    <m/>
    <m/>
  </r>
  <r>
    <x v="7"/>
    <x v="1"/>
    <x v="24"/>
    <n v="178.493487698987"/>
    <m/>
    <n v="180.00191204588899"/>
    <m/>
    <m/>
  </r>
  <r>
    <x v="7"/>
    <x v="1"/>
    <x v="25"/>
    <n v="322.59735245449502"/>
    <n v="295.79203878540397"/>
    <n v="333.99301491410199"/>
    <n v="335.45697841726599"/>
    <m/>
  </r>
  <r>
    <x v="7"/>
    <x v="1"/>
    <x v="26"/>
    <n v="332.41165717499803"/>
    <n v="310.245658619229"/>
    <n v="351.45801847187198"/>
    <n v="314.41478282956598"/>
    <n v="438.39249999999998"/>
  </r>
  <r>
    <x v="7"/>
    <x v="1"/>
    <x v="26"/>
    <n v="297.29103410715499"/>
    <n v="263.76708692767102"/>
    <n v="313.05034965034997"/>
    <n v="275.08245614035098"/>
    <m/>
  </r>
  <r>
    <x v="7"/>
    <x v="1"/>
    <x v="28"/>
    <m/>
    <m/>
    <m/>
    <m/>
    <m/>
  </r>
  <r>
    <x v="7"/>
    <x v="1"/>
    <x v="29"/>
    <n v="377.68635170603699"/>
    <m/>
    <m/>
    <m/>
    <m/>
  </r>
  <r>
    <x v="7"/>
    <x v="1"/>
    <x v="30"/>
    <n v="339.20979532163699"/>
    <n v="271.34643377001498"/>
    <m/>
    <m/>
    <m/>
  </r>
  <r>
    <x v="7"/>
    <x v="1"/>
    <x v="216"/>
    <m/>
    <m/>
    <m/>
    <m/>
    <m/>
  </r>
  <r>
    <x v="7"/>
    <x v="1"/>
    <x v="249"/>
    <m/>
    <m/>
    <m/>
    <m/>
    <m/>
  </r>
  <r>
    <x v="7"/>
    <x v="2"/>
    <x v="32"/>
    <n v="310.78092233738897"/>
    <n v="338.03224619911703"/>
    <n v="312.959432048682"/>
    <n v="295.35484510205401"/>
    <n v="296.12199036918099"/>
  </r>
  <r>
    <x v="7"/>
    <x v="2"/>
    <x v="33"/>
    <n v="343.20297489928703"/>
    <n v="370.723290203327"/>
    <n v="403.57119570428603"/>
    <n v="285.516185677203"/>
    <m/>
  </r>
  <r>
    <x v="7"/>
    <x v="2"/>
    <x v="34"/>
    <n v="324.52820496952103"/>
    <n v="332.72204714483797"/>
    <n v="343.99616536848401"/>
    <n v="311.24582354062102"/>
    <m/>
  </r>
  <r>
    <x v="7"/>
    <x v="2"/>
    <x v="35"/>
    <n v="331.73221757322199"/>
    <n v="355.60834298957099"/>
    <n v="331.20280373831798"/>
    <n v="319.09401339961101"/>
    <m/>
  </r>
  <r>
    <x v="7"/>
    <x v="2"/>
    <x v="36"/>
    <n v="259.18051492100602"/>
    <n v="234.952813067151"/>
    <n v="226.31413612565399"/>
    <n v="282.578451882845"/>
    <m/>
  </r>
  <r>
    <x v="7"/>
    <x v="2"/>
    <x v="33"/>
    <m/>
    <m/>
    <m/>
    <m/>
    <m/>
  </r>
  <r>
    <x v="7"/>
    <x v="2"/>
    <x v="37"/>
    <n v="291.74759196936299"/>
    <n v="270.40596714716702"/>
    <n v="279.95986949428999"/>
    <n v="330.59205916699102"/>
    <m/>
  </r>
  <r>
    <x v="7"/>
    <x v="2"/>
    <x v="38"/>
    <n v="306.54910366328897"/>
    <n v="264.08721506441998"/>
    <n v="365.065803667745"/>
    <n v="288.45238095238102"/>
    <m/>
  </r>
  <r>
    <x v="7"/>
    <x v="2"/>
    <x v="39"/>
    <n v="310.97498643917402"/>
    <n v="321.30515448767397"/>
    <n v="325.065730137473"/>
    <n v="259.59147917060602"/>
    <n v="323.85426786953502"/>
  </r>
  <r>
    <x v="7"/>
    <x v="2"/>
    <x v="40"/>
    <n v="354.57095933263798"/>
    <n v="367.42127782318198"/>
    <n v="370.85740980855797"/>
    <n v="287.36239350109003"/>
    <m/>
  </r>
  <r>
    <x v="7"/>
    <x v="2"/>
    <x v="40"/>
    <n v="300.11659491594901"/>
    <n v="310.428042121685"/>
    <n v="320.40966526269102"/>
    <n v="256.11040656471499"/>
    <m/>
  </r>
  <r>
    <x v="7"/>
    <x v="2"/>
    <x v="41"/>
    <n v="293.704800358905"/>
    <m/>
    <n v="280.948640483384"/>
    <n v="184.696363636364"/>
    <m/>
  </r>
  <r>
    <x v="7"/>
    <x v="2"/>
    <x v="42"/>
    <n v="287.82115261577798"/>
    <n v="293.19098653476198"/>
    <n v="322.81816347124101"/>
    <n v="233.70576070901001"/>
    <m/>
  </r>
  <r>
    <x v="7"/>
    <x v="2"/>
    <x v="43"/>
    <n v="248.398468606432"/>
    <n v="212.55983935743001"/>
    <n v="272.32295514511901"/>
    <m/>
    <m/>
  </r>
  <r>
    <x v="7"/>
    <x v="2"/>
    <x v="40"/>
    <n v="313.00492175668899"/>
    <n v="340.49447038584401"/>
    <n v="330.406721433906"/>
    <n v="250.89719823046099"/>
    <m/>
  </r>
  <r>
    <x v="7"/>
    <x v="2"/>
    <x v="44"/>
    <n v="270.45328256842998"/>
    <n v="243.920255720054"/>
    <n v="316.75764299802802"/>
    <n v="231.16875489428301"/>
    <m/>
  </r>
  <r>
    <x v="7"/>
    <x v="2"/>
    <x v="45"/>
    <n v="301.543365536816"/>
    <n v="309.42933893949998"/>
    <n v="330.64535001008699"/>
    <n v="220.807267370489"/>
    <m/>
  </r>
  <r>
    <x v="7"/>
    <x v="2"/>
    <x v="46"/>
    <n v="327.52653921922303"/>
    <n v="327.72347020640399"/>
    <n v="340.024305555556"/>
    <n v="279.62903811252301"/>
    <n v="466.268564356436"/>
  </r>
  <r>
    <x v="7"/>
    <x v="2"/>
    <x v="47"/>
    <n v="339.456380870776"/>
    <n v="342.342708494308"/>
    <n v="349.56869673261002"/>
    <n v="311.11049874495302"/>
    <n v="305.85460467870899"/>
  </r>
  <r>
    <x v="7"/>
    <x v="2"/>
    <x v="48"/>
    <n v="279.02528926242798"/>
    <n v="266.63335135552597"/>
    <n v="318.49399365367202"/>
    <n v="255.65673385918799"/>
    <n v="198.485436893204"/>
  </r>
  <r>
    <x v="7"/>
    <x v="2"/>
    <x v="49"/>
    <n v="297.30626237550598"/>
    <n v="275.46533264417002"/>
    <n v="327.29609884596101"/>
    <n v="254.800238948626"/>
    <m/>
  </r>
  <r>
    <x v="7"/>
    <x v="2"/>
    <x v="50"/>
    <n v="226.61413843888101"/>
    <n v="216.81205311542399"/>
    <m/>
    <m/>
    <m/>
  </r>
  <r>
    <x v="7"/>
    <x v="3"/>
    <x v="51"/>
    <n v="406.40150974191602"/>
    <n v="383.24278478030402"/>
    <n v="392.70751131221698"/>
    <n v="413.02698372966199"/>
    <n v="479.64813883299797"/>
  </r>
  <r>
    <x v="7"/>
    <x v="3"/>
    <x v="53"/>
    <n v="213.290014164306"/>
    <m/>
    <m/>
    <n v="198.33675564681701"/>
    <n v="237.68896321070201"/>
  </r>
  <r>
    <x v="7"/>
    <x v="3"/>
    <x v="54"/>
    <n v="378.23057579706699"/>
    <n v="363.63917948717898"/>
    <n v="392.680732079309"/>
    <n v="370.67462022692098"/>
    <n v="424.99878345498797"/>
  </r>
  <r>
    <x v="7"/>
    <x v="3"/>
    <x v="52"/>
    <n v="369.61319448396199"/>
    <n v="394.91754528250902"/>
    <n v="368.00926340953202"/>
    <n v="361.11050969779001"/>
    <n v="349.31495098039198"/>
  </r>
  <r>
    <x v="7"/>
    <x v="3"/>
    <x v="55"/>
    <n v="274.51888111888098"/>
    <m/>
    <m/>
    <m/>
    <m/>
  </r>
  <r>
    <x v="7"/>
    <x v="3"/>
    <x v="56"/>
    <n v="314.62273149581898"/>
    <n v="334.88822779430501"/>
    <n v="340.64768806073198"/>
    <n v="276.95503458877801"/>
    <m/>
  </r>
  <r>
    <x v="7"/>
    <x v="3"/>
    <x v="57"/>
    <n v="301.44449490689698"/>
    <n v="335.74471568919301"/>
    <n v="298.22952452078698"/>
    <n v="291.65421504290799"/>
    <m/>
  </r>
  <r>
    <x v="7"/>
    <x v="2"/>
    <x v="39"/>
    <n v="233.721106648817"/>
    <m/>
    <n v="241.360891089109"/>
    <m/>
    <m/>
  </r>
  <r>
    <x v="7"/>
    <x v="3"/>
    <x v="58"/>
    <n v="335.38088891709498"/>
    <n v="338.74814096346603"/>
    <n v="395.62547325502402"/>
    <n v="311.14331616889802"/>
    <m/>
  </r>
  <r>
    <x v="7"/>
    <x v="3"/>
    <x v="58"/>
    <n v="311.85998768220099"/>
    <n v="337.75716440422298"/>
    <n v="333.932609885099"/>
    <n v="274.90811064228802"/>
    <m/>
  </r>
  <r>
    <x v="7"/>
    <x v="3"/>
    <x v="58"/>
    <n v="374.63246057867099"/>
    <n v="366.71536523929501"/>
    <n v="350.72649103549202"/>
    <n v="388.71566812521002"/>
    <m/>
  </r>
  <r>
    <x v="7"/>
    <x v="3"/>
    <x v="58"/>
    <n v="374.92614599535102"/>
    <n v="391.44791412539598"/>
    <n v="394.31759371221301"/>
    <n v="360.314859206699"/>
    <n v="375.73160535117103"/>
  </r>
  <r>
    <x v="7"/>
    <x v="3"/>
    <x v="59"/>
    <n v="414.70396600566602"/>
    <n v="402.66242881737497"/>
    <n v="453.62474226804102"/>
    <n v="407.25499289400898"/>
    <m/>
  </r>
  <r>
    <x v="7"/>
    <x v="3"/>
    <x v="60"/>
    <n v="404.860585889947"/>
    <n v="422.07371987951802"/>
    <n v="447.92165293744898"/>
    <n v="383.82049980256102"/>
    <n v="342.81910569105702"/>
  </r>
  <r>
    <x v="7"/>
    <x v="3"/>
    <x v="61"/>
    <n v="384.38706075044701"/>
    <n v="400.05066666666698"/>
    <n v="392.57729323308303"/>
    <n v="373.14978187106198"/>
    <n v="410.60072815533999"/>
  </r>
  <r>
    <x v="7"/>
    <x v="3"/>
    <x v="53"/>
    <n v="359.980645927333"/>
    <n v="316.61551200662399"/>
    <n v="300.28136882129297"/>
    <n v="347.87304820095"/>
    <n v="471.65710560625803"/>
  </r>
  <r>
    <x v="7"/>
    <x v="3"/>
    <x v="62"/>
    <n v="357.963894237891"/>
    <n v="318.89450468663802"/>
    <n v="402.50085959885399"/>
    <n v="356.36567897767202"/>
    <m/>
  </r>
  <r>
    <x v="7"/>
    <x v="3"/>
    <x v="58"/>
    <n v="310.92061328790498"/>
    <n v="362.431318681319"/>
    <n v="317.35007999999999"/>
    <n v="266.322848360656"/>
    <m/>
  </r>
  <r>
    <x v="7"/>
    <x v="0"/>
    <x v="63"/>
    <n v="283.823580034423"/>
    <n v="279.561925365062"/>
    <m/>
    <n v="310.64084507042298"/>
    <m/>
  </r>
  <r>
    <x v="7"/>
    <x v="0"/>
    <x v="64"/>
    <n v="306.01637307214401"/>
    <n v="291.59722507708102"/>
    <n v="339.85627442466301"/>
    <n v="338.74576271186402"/>
    <m/>
  </r>
  <r>
    <x v="7"/>
    <x v="0"/>
    <x v="65"/>
    <m/>
    <m/>
    <m/>
    <m/>
    <m/>
  </r>
  <r>
    <x v="7"/>
    <x v="0"/>
    <x v="67"/>
    <n v="424.80669456066897"/>
    <n v="435.36589698046203"/>
    <m/>
    <m/>
    <m/>
  </r>
  <r>
    <x v="7"/>
    <x v="0"/>
    <x v="68"/>
    <m/>
    <m/>
    <m/>
    <m/>
    <m/>
  </r>
  <r>
    <x v="7"/>
    <x v="0"/>
    <x v="69"/>
    <n v="343.28884462151399"/>
    <n v="343.28884462151399"/>
    <m/>
    <m/>
    <m/>
  </r>
  <r>
    <x v="7"/>
    <x v="0"/>
    <x v="70"/>
    <n v="280.06752293578"/>
    <n v="296.20247229326498"/>
    <m/>
    <m/>
    <m/>
  </r>
  <r>
    <x v="7"/>
    <x v="0"/>
    <x v="71"/>
    <n v="394.98532110091702"/>
    <n v="395.91139006830298"/>
    <m/>
    <m/>
    <m/>
  </r>
  <r>
    <x v="7"/>
    <x v="0"/>
    <x v="72"/>
    <n v="254.39171656686599"/>
    <n v="282.61102556205702"/>
    <m/>
    <n v="144.302507836991"/>
    <m/>
  </r>
  <r>
    <x v="7"/>
    <x v="0"/>
    <x v="73"/>
    <n v="299.05423353624798"/>
    <n v="343.36701434159102"/>
    <m/>
    <m/>
    <m/>
  </r>
  <r>
    <x v="7"/>
    <x v="0"/>
    <x v="74"/>
    <n v="314.68745519713298"/>
    <n v="303.066176470588"/>
    <m/>
    <m/>
    <m/>
  </r>
  <r>
    <x v="7"/>
    <x v="0"/>
    <x v="75"/>
    <n v="321.65016347501199"/>
    <n v="314.10783824263598"/>
    <m/>
    <m/>
    <m/>
  </r>
  <r>
    <x v="7"/>
    <x v="0"/>
    <x v="76"/>
    <n v="359.98080635289301"/>
    <n v="364.26993999868102"/>
    <n v="376.895818048423"/>
    <n v="348.10895482845399"/>
    <m/>
  </r>
  <r>
    <x v="7"/>
    <x v="0"/>
    <x v="77"/>
    <n v="357.62165422358402"/>
    <n v="356.40974939198497"/>
    <n v="399.12889935255998"/>
    <n v="297.691542288557"/>
    <m/>
  </r>
  <r>
    <x v="7"/>
    <x v="2"/>
    <x v="78"/>
    <n v="320.14206871995702"/>
    <n v="307.08304093567199"/>
    <n v="479.13086419753103"/>
    <n v="252.47954545454499"/>
    <m/>
  </r>
  <r>
    <x v="7"/>
    <x v="2"/>
    <x v="79"/>
    <n v="334.26073168845198"/>
    <n v="314.77623423808501"/>
    <n v="390.13920817369097"/>
    <n v="377.24647519582197"/>
    <m/>
  </r>
  <r>
    <x v="7"/>
    <x v="0"/>
    <x v="80"/>
    <n v="325.05253308028898"/>
    <n v="307.87201888042398"/>
    <n v="347.254465790361"/>
    <n v="357.66250000000002"/>
    <m/>
  </r>
  <r>
    <x v="7"/>
    <x v="0"/>
    <x v="81"/>
    <n v="277.65293676111799"/>
    <n v="231.557295064144"/>
    <n v="314.51238359421399"/>
    <n v="303.30928853754898"/>
    <m/>
  </r>
  <r>
    <x v="7"/>
    <x v="0"/>
    <x v="82"/>
    <n v="232.87538802660799"/>
    <n v="169.46133796698501"/>
    <n v="254.604941947008"/>
    <m/>
    <m/>
  </r>
  <r>
    <x v="7"/>
    <x v="0"/>
    <x v="83"/>
    <n v="189.66500829187399"/>
    <n v="173.58490566037699"/>
    <n v="232.63095238095201"/>
    <m/>
    <m/>
  </r>
  <r>
    <x v="7"/>
    <x v="0"/>
    <x v="84"/>
    <m/>
    <m/>
    <m/>
    <m/>
    <m/>
  </r>
  <r>
    <x v="7"/>
    <x v="0"/>
    <x v="85"/>
    <m/>
    <m/>
    <m/>
    <m/>
    <m/>
  </r>
  <r>
    <x v="7"/>
    <x v="0"/>
    <x v="86"/>
    <n v="296.81350482315099"/>
    <n v="236.10289389067501"/>
    <m/>
    <m/>
    <m/>
  </r>
  <r>
    <x v="7"/>
    <x v="0"/>
    <x v="87"/>
    <n v="263.57198443579802"/>
    <n v="251.99416342412499"/>
    <m/>
    <m/>
    <m/>
  </r>
  <r>
    <x v="7"/>
    <x v="0"/>
    <x v="88"/>
    <m/>
    <m/>
    <m/>
    <m/>
    <m/>
  </r>
  <r>
    <x v="7"/>
    <x v="4"/>
    <x v="89"/>
    <n v="336.45187489199901"/>
    <n v="243.861531190926"/>
    <n v="426.52301790281302"/>
    <n v="362.57902230659698"/>
    <m/>
  </r>
  <r>
    <x v="7"/>
    <x v="4"/>
    <x v="90"/>
    <n v="274.25268817204301"/>
    <n v="264.487223168654"/>
    <n v="297.429371935559"/>
    <n v="251.26996115666799"/>
    <m/>
  </r>
  <r>
    <x v="7"/>
    <x v="4"/>
    <x v="91"/>
    <n v="313.18277693769102"/>
    <n v="276.41429987753003"/>
    <n v="321.65736257476499"/>
    <n v="342.53947792458899"/>
    <n v="332.39780219780198"/>
  </r>
  <r>
    <x v="7"/>
    <x v="4"/>
    <x v="92"/>
    <n v="392.43411757478998"/>
    <n v="398.04853273137701"/>
    <n v="421.76038961039001"/>
    <n v="384.57103962892"/>
    <m/>
  </r>
  <r>
    <x v="7"/>
    <x v="4"/>
    <x v="93"/>
    <n v="277.89219165927199"/>
    <n v="266.07196029776702"/>
    <n v="286.61085972850702"/>
    <m/>
    <m/>
  </r>
  <r>
    <x v="7"/>
    <x v="4"/>
    <x v="94"/>
    <n v="261.74844720496901"/>
    <m/>
    <m/>
    <m/>
    <m/>
  </r>
  <r>
    <x v="7"/>
    <x v="4"/>
    <x v="95"/>
    <m/>
    <m/>
    <m/>
    <m/>
    <m/>
  </r>
  <r>
    <x v="7"/>
    <x v="4"/>
    <x v="96"/>
    <n v="295.94748919365998"/>
    <n v="300.177306208348"/>
    <n v="306.99294140398399"/>
    <n v="233.74443493150699"/>
    <m/>
  </r>
  <r>
    <x v="7"/>
    <x v="4"/>
    <x v="97"/>
    <n v="322.65094810379202"/>
    <m/>
    <n v="324.13403736799398"/>
    <n v="332.171277997365"/>
    <m/>
  </r>
  <r>
    <x v="7"/>
    <x v="4"/>
    <x v="98"/>
    <n v="280.908099472076"/>
    <n v="291.870638085743"/>
    <n v="291.59469009645699"/>
    <n v="259.65793659208998"/>
    <n v="281.54041570438801"/>
  </r>
  <r>
    <x v="7"/>
    <x v="4"/>
    <x v="99"/>
    <n v="331.14648805908098"/>
    <n v="312.01336281484299"/>
    <n v="366.06346112194097"/>
    <n v="331.24871531346298"/>
    <n v="383.48699421965301"/>
  </r>
  <r>
    <x v="7"/>
    <x v="4"/>
    <x v="89"/>
    <n v="350.085257280821"/>
    <n v="314.56761904761902"/>
    <n v="411.61631419939602"/>
    <n v="360.20852085208497"/>
    <n v="350.29699248120301"/>
  </r>
  <r>
    <x v="7"/>
    <x v="4"/>
    <x v="100"/>
    <n v="296.28422654810498"/>
    <n v="296.15439034540202"/>
    <n v="304.478844470382"/>
    <n v="305.48296216796399"/>
    <n v="178.229445506692"/>
  </r>
  <r>
    <x v="7"/>
    <x v="2"/>
    <x v="38"/>
    <n v="302.56301747930098"/>
    <n v="275.90147920736803"/>
    <n v="330.59087743732601"/>
    <n v="307.07992788461502"/>
    <m/>
  </r>
  <r>
    <x v="7"/>
    <x v="2"/>
    <x v="38"/>
    <n v="299.11448598130801"/>
    <n v="316.40093998553903"/>
    <n v="315.27372627372603"/>
    <n v="271.06779100529099"/>
    <m/>
  </r>
  <r>
    <x v="7"/>
    <x v="4"/>
    <x v="101"/>
    <n v="225.84813084112201"/>
    <n v="164.06055646481201"/>
    <n v="266.95957820738101"/>
    <m/>
    <m/>
  </r>
  <r>
    <x v="7"/>
    <x v="4"/>
    <x v="102"/>
    <n v="320.99104744852298"/>
    <n v="319.550147492625"/>
    <n v="321.61889460154202"/>
    <m/>
    <m/>
  </r>
  <r>
    <x v="7"/>
    <x v="5"/>
    <x v="104"/>
    <m/>
    <m/>
    <m/>
    <m/>
    <m/>
  </r>
  <r>
    <x v="7"/>
    <x v="5"/>
    <x v="105"/>
    <n v="414.42665323934199"/>
    <n v="417.61763642934602"/>
    <m/>
    <m/>
    <m/>
  </r>
  <r>
    <x v="7"/>
    <x v="5"/>
    <x v="106"/>
    <n v="352.86180124223603"/>
    <n v="345.56636670416202"/>
    <m/>
    <m/>
    <m/>
  </r>
  <r>
    <x v="7"/>
    <x v="5"/>
    <x v="107"/>
    <m/>
    <m/>
    <m/>
    <m/>
    <m/>
  </r>
  <r>
    <x v="7"/>
    <x v="5"/>
    <x v="108"/>
    <n v="413.02161681966197"/>
    <n v="416.50557275541797"/>
    <m/>
    <m/>
    <m/>
  </r>
  <r>
    <x v="7"/>
    <x v="5"/>
    <x v="109"/>
    <n v="430.61920292737199"/>
    <n v="438.15048459674603"/>
    <n v="305.241299303944"/>
    <m/>
    <m/>
  </r>
  <r>
    <x v="7"/>
    <x v="5"/>
    <x v="110"/>
    <n v="476.26146341463402"/>
    <n v="479.77455877455901"/>
    <m/>
    <m/>
    <m/>
  </r>
  <r>
    <x v="7"/>
    <x v="5"/>
    <x v="112"/>
    <n v="412.60440172725998"/>
    <n v="410.82733918128702"/>
    <m/>
    <m/>
    <m/>
  </r>
  <r>
    <x v="7"/>
    <x v="5"/>
    <x v="113"/>
    <n v="448.99320568252"/>
    <n v="449.77638975640201"/>
    <m/>
    <m/>
    <m/>
  </r>
  <r>
    <x v="7"/>
    <x v="5"/>
    <x v="115"/>
    <n v="325.44133099824899"/>
    <m/>
    <m/>
    <m/>
    <m/>
  </r>
  <r>
    <x v="7"/>
    <x v="5"/>
    <x v="106"/>
    <m/>
    <m/>
    <m/>
    <m/>
    <m/>
  </r>
  <r>
    <x v="7"/>
    <x v="5"/>
    <x v="106"/>
    <n v="454.22972972973002"/>
    <m/>
    <m/>
    <m/>
    <m/>
  </r>
  <r>
    <x v="7"/>
    <x v="5"/>
    <x v="116"/>
    <m/>
    <m/>
    <m/>
    <m/>
    <m/>
  </r>
  <r>
    <x v="7"/>
    <x v="5"/>
    <x v="117"/>
    <m/>
    <m/>
    <m/>
    <m/>
    <m/>
  </r>
  <r>
    <x v="7"/>
    <x v="6"/>
    <x v="118"/>
    <n v="335.02062219088702"/>
    <n v="326.58379062895699"/>
    <n v="314.63909348441899"/>
    <n v="324.53082706766901"/>
    <n v="431.71579804560298"/>
  </r>
  <r>
    <x v="7"/>
    <x v="6"/>
    <x v="119"/>
    <n v="310.04171301446098"/>
    <n v="290.8921841211"/>
    <n v="378.14866273011501"/>
    <n v="291.47443659603101"/>
    <n v="264.82824427480898"/>
  </r>
  <r>
    <x v="7"/>
    <x v="6"/>
    <x v="120"/>
    <n v="413.08073910423798"/>
    <n v="390.175445316989"/>
    <n v="369.84549109707098"/>
    <n v="407.77521088228599"/>
    <n v="468.521994134897"/>
  </r>
  <r>
    <x v="7"/>
    <x v="6"/>
    <x v="121"/>
    <n v="342.25137351699999"/>
    <n v="370.07858963466401"/>
    <n v="328.49179755671901"/>
    <n v="314.74636467788798"/>
    <n v="420.23852385238501"/>
  </r>
  <r>
    <x v="7"/>
    <x v="6"/>
    <x v="122"/>
    <n v="346.44567810607498"/>
    <n v="276.20379146919402"/>
    <n v="311.04911591355602"/>
    <n v="360.55225522552303"/>
    <n v="423.142380858992"/>
  </r>
  <r>
    <x v="7"/>
    <x v="4"/>
    <x v="89"/>
    <n v="306.532399299475"/>
    <m/>
    <m/>
    <m/>
    <m/>
  </r>
  <r>
    <x v="7"/>
    <x v="6"/>
    <x v="119"/>
    <n v="311.97578570347599"/>
    <n v="287.81780016792601"/>
    <n v="362.82024169184302"/>
    <n v="277.43298696724202"/>
    <n v="540.79721166032903"/>
  </r>
  <r>
    <x v="7"/>
    <x v="6"/>
    <x v="119"/>
    <n v="342.73561335244699"/>
    <n v="304.665840561751"/>
    <n v="339.77057739557699"/>
    <n v="364.32092875318102"/>
    <n v="378.668783068783"/>
  </r>
  <r>
    <x v="7"/>
    <x v="6"/>
    <x v="120"/>
    <n v="372.16746670951397"/>
    <n v="363.61114302125202"/>
    <n v="373.84198385236402"/>
    <n v="370.53652785838699"/>
    <n v="410.757809983897"/>
  </r>
  <r>
    <x v="7"/>
    <x v="6"/>
    <x v="121"/>
    <n v="325.25276799194802"/>
    <n v="361.62623045744101"/>
    <n v="330.37386535552201"/>
    <n v="293.84113571066399"/>
    <n v="352.05012126111598"/>
  </r>
  <r>
    <x v="7"/>
    <x v="6"/>
    <x v="121"/>
    <n v="376.88615437275399"/>
    <n v="394.69575740318902"/>
    <n v="390.114919354839"/>
    <n v="357.95177572808501"/>
    <n v="396.22915613946401"/>
  </r>
  <r>
    <x v="7"/>
    <x v="6"/>
    <x v="123"/>
    <n v="280.30230219043398"/>
    <n v="337.30911901081902"/>
    <m/>
    <n v="272.556990380814"/>
    <m/>
  </r>
  <r>
    <x v="7"/>
    <x v="6"/>
    <x v="123"/>
    <m/>
    <m/>
    <m/>
    <m/>
    <m/>
  </r>
  <r>
    <x v="7"/>
    <x v="6"/>
    <x v="122"/>
    <n v="311.51763325757003"/>
    <n v="320.562164922134"/>
    <n v="311.97668063399499"/>
    <n v="286.91227578475298"/>
    <n v="386.472180451128"/>
  </r>
  <r>
    <x v="7"/>
    <x v="7"/>
    <x v="125"/>
    <n v="225.77855603448299"/>
    <n v="279.541570438799"/>
    <n v="184.33541666666699"/>
    <m/>
    <m/>
  </r>
  <r>
    <x v="7"/>
    <x v="7"/>
    <x v="126"/>
    <n v="269.92423105776402"/>
    <n v="282.48996832101398"/>
    <n v="221.15196078431401"/>
    <m/>
    <m/>
  </r>
  <r>
    <x v="7"/>
    <x v="7"/>
    <x v="127"/>
    <m/>
    <m/>
    <m/>
    <m/>
    <m/>
  </r>
  <r>
    <x v="7"/>
    <x v="7"/>
    <x v="128"/>
    <m/>
    <m/>
    <m/>
    <m/>
    <m/>
  </r>
  <r>
    <x v="7"/>
    <x v="7"/>
    <x v="129"/>
    <m/>
    <m/>
    <m/>
    <m/>
    <m/>
  </r>
  <r>
    <x v="7"/>
    <x v="7"/>
    <x v="130"/>
    <n v="355.77559055118098"/>
    <m/>
    <m/>
    <m/>
    <m/>
  </r>
  <r>
    <x v="7"/>
    <x v="7"/>
    <x v="131"/>
    <n v="295.53295932678799"/>
    <m/>
    <m/>
    <m/>
    <m/>
  </r>
  <r>
    <x v="7"/>
    <x v="7"/>
    <x v="132"/>
    <m/>
    <m/>
    <m/>
    <m/>
    <m/>
  </r>
  <r>
    <x v="7"/>
    <x v="7"/>
    <x v="133"/>
    <n v="237.76615589606899"/>
    <n v="229.75310559006201"/>
    <n v="243.78763127187901"/>
    <m/>
    <m/>
  </r>
  <r>
    <x v="7"/>
    <x v="7"/>
    <x v="134"/>
    <m/>
    <m/>
    <m/>
    <m/>
    <m/>
  </r>
  <r>
    <x v="7"/>
    <x v="7"/>
    <x v="135"/>
    <n v="319.50866141732303"/>
    <m/>
    <m/>
    <m/>
    <m/>
  </r>
  <r>
    <x v="7"/>
    <x v="7"/>
    <x v="136"/>
    <m/>
    <m/>
    <m/>
    <m/>
    <m/>
  </r>
  <r>
    <x v="7"/>
    <x v="8"/>
    <x v="138"/>
    <n v="410.29386458567802"/>
    <n v="398.60389900926799"/>
    <n v="416.86761345086501"/>
    <n v="537.19766081871296"/>
    <m/>
  </r>
  <r>
    <x v="7"/>
    <x v="8"/>
    <x v="139"/>
    <m/>
    <m/>
    <m/>
    <m/>
    <m/>
  </r>
  <r>
    <x v="7"/>
    <x v="8"/>
    <x v="140"/>
    <m/>
    <m/>
    <m/>
    <m/>
    <m/>
  </r>
  <r>
    <x v="7"/>
    <x v="8"/>
    <x v="141"/>
    <n v="413.47996737200702"/>
    <n v="424.20823785181301"/>
    <n v="367.38177200902902"/>
    <m/>
    <m/>
  </r>
  <r>
    <x v="7"/>
    <x v="8"/>
    <x v="142"/>
    <n v="258.34610472541499"/>
    <n v="281.255899705015"/>
    <m/>
    <m/>
    <m/>
  </r>
  <r>
    <x v="7"/>
    <x v="8"/>
    <x v="143"/>
    <n v="382.246514387422"/>
    <n v="396.04111536358698"/>
    <n v="341.10962208523199"/>
    <n v="405.96610169491498"/>
    <m/>
  </r>
  <r>
    <x v="7"/>
    <x v="8"/>
    <x v="141"/>
    <n v="268.91912824207498"/>
    <n v="290.25921787709501"/>
    <n v="159.17758046614901"/>
    <m/>
    <m/>
  </r>
  <r>
    <x v="7"/>
    <x v="8"/>
    <x v="144"/>
    <n v="262.273721202655"/>
    <n v="273.50146873688601"/>
    <m/>
    <m/>
    <m/>
  </r>
  <r>
    <x v="7"/>
    <x v="8"/>
    <x v="144"/>
    <n v="213.64680232558101"/>
    <n v="205.94528875379899"/>
    <m/>
    <m/>
    <m/>
  </r>
  <r>
    <x v="7"/>
    <x v="8"/>
    <x v="145"/>
    <m/>
    <m/>
    <m/>
    <m/>
    <m/>
  </r>
  <r>
    <x v="7"/>
    <x v="8"/>
    <x v="146"/>
    <m/>
    <m/>
    <m/>
    <m/>
    <m/>
  </r>
  <r>
    <x v="7"/>
    <x v="8"/>
    <x v="147"/>
    <n v="393.73898963730602"/>
    <n v="393.73898963730602"/>
    <m/>
    <m/>
    <m/>
  </r>
  <r>
    <x v="7"/>
    <x v="8"/>
    <x v="142"/>
    <n v="477.12086558761399"/>
    <n v="481.58564731337901"/>
    <m/>
    <m/>
    <m/>
  </r>
  <r>
    <x v="7"/>
    <x v="8"/>
    <x v="142"/>
    <n v="391.222880983751"/>
    <n v="389.63753547776702"/>
    <n v="405.91485148514897"/>
    <m/>
    <m/>
  </r>
  <r>
    <x v="7"/>
    <x v="8"/>
    <x v="149"/>
    <n v="213.17521781219699"/>
    <n v="200.937161430119"/>
    <m/>
    <m/>
    <m/>
  </r>
  <r>
    <x v="7"/>
    <x v="8"/>
    <x v="150"/>
    <n v="348.47873843226603"/>
    <n v="344.76326076700099"/>
    <n v="344.531794871795"/>
    <n v="461.36837376459999"/>
    <m/>
  </r>
  <r>
    <x v="7"/>
    <x v="8"/>
    <x v="151"/>
    <n v="295.34478705752201"/>
    <n v="295.11523924980401"/>
    <m/>
    <m/>
    <m/>
  </r>
  <r>
    <x v="7"/>
    <x v="8"/>
    <x v="138"/>
    <n v="223.51066531234099"/>
    <n v="194.79469361970899"/>
    <n v="341.27590673575099"/>
    <m/>
    <m/>
  </r>
  <r>
    <x v="7"/>
    <x v="8"/>
    <x v="152"/>
    <n v="327.09297851875601"/>
    <n v="317.65429141716601"/>
    <n v="320.20576923076902"/>
    <n v="398.94209039548002"/>
    <m/>
  </r>
  <r>
    <x v="7"/>
    <x v="8"/>
    <x v="153"/>
    <n v="285.76810764385903"/>
    <n v="271.09022831050203"/>
    <n v="334.32976445396099"/>
    <m/>
    <m/>
  </r>
  <r>
    <x v="7"/>
    <x v="7"/>
    <x v="154"/>
    <n v="383.75262543757299"/>
    <m/>
    <n v="364.707581227437"/>
    <m/>
    <m/>
  </r>
  <r>
    <x v="7"/>
    <x v="7"/>
    <x v="155"/>
    <m/>
    <m/>
    <m/>
    <m/>
    <m/>
  </r>
  <r>
    <x v="7"/>
    <x v="7"/>
    <x v="156"/>
    <n v="374.17282420034701"/>
    <n v="395.35182072829099"/>
    <n v="357.95714285714303"/>
    <m/>
    <m/>
  </r>
  <r>
    <x v="7"/>
    <x v="7"/>
    <x v="157"/>
    <m/>
    <m/>
    <m/>
    <m/>
    <m/>
  </r>
  <r>
    <x v="7"/>
    <x v="7"/>
    <x v="154"/>
    <n v="277.96740740740699"/>
    <m/>
    <m/>
    <m/>
    <m/>
  </r>
  <r>
    <x v="7"/>
    <x v="7"/>
    <x v="154"/>
    <n v="392.96572407883502"/>
    <n v="386.67946577629402"/>
    <n v="399.595070422535"/>
    <m/>
    <m/>
  </r>
  <r>
    <x v="7"/>
    <x v="7"/>
    <x v="155"/>
    <m/>
    <m/>
    <m/>
    <m/>
    <m/>
  </r>
  <r>
    <x v="7"/>
    <x v="7"/>
    <x v="158"/>
    <m/>
    <m/>
    <m/>
    <m/>
    <m/>
  </r>
  <r>
    <x v="7"/>
    <x v="7"/>
    <x v="159"/>
    <m/>
    <m/>
    <m/>
    <m/>
    <m/>
  </r>
  <r>
    <x v="7"/>
    <x v="8"/>
    <x v="160"/>
    <n v="379.56026184571903"/>
    <n v="383.056641884052"/>
    <n v="275.90961098398202"/>
    <n v="449.020551967117"/>
    <m/>
  </r>
  <r>
    <x v="7"/>
    <x v="8"/>
    <x v="161"/>
    <n v="210.117777777778"/>
    <n v="205.733454215775"/>
    <m/>
    <m/>
    <m/>
  </r>
  <r>
    <x v="7"/>
    <x v="8"/>
    <x v="162"/>
    <n v="105.458646616541"/>
    <n v="123.275390625"/>
    <m/>
    <m/>
    <m/>
  </r>
  <r>
    <x v="7"/>
    <x v="8"/>
    <x v="163"/>
    <n v="368.48966978247603"/>
    <n v="361.99430990406597"/>
    <n v="382.59784345047899"/>
    <n v="406.40381991814502"/>
    <m/>
  </r>
  <r>
    <x v="7"/>
    <x v="8"/>
    <x v="164"/>
    <n v="382.36906854130098"/>
    <n v="382.00635287323098"/>
    <m/>
    <m/>
    <m/>
  </r>
  <r>
    <x v="7"/>
    <x v="8"/>
    <x v="143"/>
    <n v="301.79326364692201"/>
    <m/>
    <n v="313.34782608695701"/>
    <m/>
    <m/>
  </r>
  <r>
    <x v="7"/>
    <x v="8"/>
    <x v="165"/>
    <n v="406.55242080282301"/>
    <n v="424.12980389339799"/>
    <n v="240.592470869435"/>
    <n v="365.90218943360298"/>
    <n v="97.117647058823493"/>
  </r>
  <r>
    <x v="7"/>
    <x v="8"/>
    <x v="166"/>
    <n v="370.27844708765099"/>
    <n v="378.49626958125702"/>
    <n v="207.15268941584699"/>
    <n v="385.70987038883402"/>
    <m/>
  </r>
  <r>
    <x v="7"/>
    <x v="8"/>
    <x v="160"/>
    <m/>
    <m/>
    <m/>
    <m/>
    <m/>
  </r>
  <r>
    <x v="7"/>
    <x v="8"/>
    <x v="161"/>
    <n v="283.09531146819302"/>
    <n v="282.70344062153202"/>
    <m/>
    <m/>
    <m/>
  </r>
  <r>
    <x v="7"/>
    <x v="8"/>
    <x v="167"/>
    <n v="319.75778807804198"/>
    <n v="322.22374429223697"/>
    <n v="277.97485493230198"/>
    <m/>
    <m/>
  </r>
  <r>
    <x v="7"/>
    <x v="8"/>
    <x v="168"/>
    <n v="244.52137222528"/>
    <n v="265.18363794603999"/>
    <n v="133.45263157894701"/>
    <m/>
    <m/>
  </r>
  <r>
    <x v="7"/>
    <x v="8"/>
    <x v="169"/>
    <n v="255.89587155963301"/>
    <n v="292.302232398397"/>
    <m/>
    <m/>
    <m/>
  </r>
  <r>
    <x v="7"/>
    <x v="8"/>
    <x v="170"/>
    <n v="333.32908502948402"/>
    <n v="337.14480173604301"/>
    <m/>
    <m/>
    <m/>
  </r>
  <r>
    <x v="7"/>
    <x v="8"/>
    <x v="161"/>
    <n v="247.71559633027499"/>
    <n v="247.71559633027499"/>
    <m/>
    <m/>
    <m/>
  </r>
  <r>
    <x v="7"/>
    <x v="8"/>
    <x v="171"/>
    <n v="222.23391089108901"/>
    <n v="241.02684563758399"/>
    <m/>
    <m/>
    <m/>
  </r>
  <r>
    <x v="7"/>
    <x v="8"/>
    <x v="172"/>
    <m/>
    <m/>
    <m/>
    <m/>
    <m/>
  </r>
  <r>
    <x v="7"/>
    <x v="8"/>
    <x v="172"/>
    <n v="88.6348027842227"/>
    <n v="81.408978786383798"/>
    <m/>
    <m/>
    <m/>
  </r>
  <r>
    <x v="7"/>
    <x v="8"/>
    <x v="173"/>
    <m/>
    <m/>
    <m/>
    <m/>
    <m/>
  </r>
  <r>
    <x v="7"/>
    <x v="8"/>
    <x v="174"/>
    <m/>
    <m/>
    <m/>
    <m/>
    <m/>
  </r>
  <r>
    <x v="7"/>
    <x v="9"/>
    <x v="175"/>
    <m/>
    <m/>
    <m/>
    <m/>
    <m/>
  </r>
  <r>
    <x v="7"/>
    <x v="9"/>
    <x v="176"/>
    <m/>
    <m/>
    <m/>
    <m/>
    <m/>
  </r>
  <r>
    <x v="7"/>
    <x v="9"/>
    <x v="178"/>
    <m/>
    <m/>
    <m/>
    <m/>
    <m/>
  </r>
  <r>
    <x v="7"/>
    <x v="9"/>
    <x v="219"/>
    <m/>
    <m/>
    <m/>
    <m/>
    <m/>
  </r>
  <r>
    <x v="7"/>
    <x v="9"/>
    <x v="179"/>
    <n v="285.60647359454902"/>
    <n v="298.77290836653401"/>
    <m/>
    <m/>
    <m/>
  </r>
  <r>
    <x v="7"/>
    <x v="9"/>
    <x v="180"/>
    <n v="362.49012345679"/>
    <n v="364.70144462279302"/>
    <m/>
    <m/>
    <m/>
  </r>
  <r>
    <x v="7"/>
    <x v="9"/>
    <x v="175"/>
    <m/>
    <m/>
    <m/>
    <m/>
    <m/>
  </r>
  <r>
    <x v="7"/>
    <x v="9"/>
    <x v="175"/>
    <m/>
    <m/>
    <m/>
    <m/>
    <m/>
  </r>
  <r>
    <x v="7"/>
    <x v="9"/>
    <x v="181"/>
    <m/>
    <m/>
    <m/>
    <m/>
    <m/>
  </r>
  <r>
    <x v="7"/>
    <x v="9"/>
    <x v="182"/>
    <n v="125.886014551334"/>
    <n v="125.862236235751"/>
    <n v="103.54082998661301"/>
    <m/>
    <m/>
  </r>
  <r>
    <x v="7"/>
    <x v="9"/>
    <x v="182"/>
    <m/>
    <m/>
    <m/>
    <m/>
    <m/>
  </r>
  <r>
    <x v="7"/>
    <x v="9"/>
    <x v="184"/>
    <m/>
    <m/>
    <m/>
    <m/>
    <m/>
  </r>
  <r>
    <x v="7"/>
    <x v="9"/>
    <x v="185"/>
    <m/>
    <m/>
    <m/>
    <m/>
    <m/>
  </r>
  <r>
    <x v="7"/>
    <x v="9"/>
    <x v="186"/>
    <n v="294.77508825012598"/>
    <n v="294.77508825012598"/>
    <m/>
    <m/>
    <m/>
  </r>
  <r>
    <x v="7"/>
    <x v="9"/>
    <x v="187"/>
    <n v="313.17269841269803"/>
    <n v="317.05433526011598"/>
    <m/>
    <m/>
    <m/>
  </r>
  <r>
    <x v="7"/>
    <x v="8"/>
    <x v="188"/>
    <m/>
    <m/>
    <m/>
    <m/>
    <m/>
  </r>
  <r>
    <x v="7"/>
    <x v="8"/>
    <x v="139"/>
    <m/>
    <m/>
    <m/>
    <m/>
    <m/>
  </r>
  <r>
    <x v="7"/>
    <x v="9"/>
    <x v="238"/>
    <m/>
    <m/>
    <m/>
    <m/>
    <m/>
  </r>
  <r>
    <x v="7"/>
    <x v="10"/>
    <x v="189"/>
    <n v="253.64113217346099"/>
    <n v="255.60724637681199"/>
    <n v="301.710206995004"/>
    <n v="188.16635514018699"/>
    <m/>
  </r>
  <r>
    <x v="7"/>
    <x v="11"/>
    <x v="190"/>
    <m/>
    <m/>
    <m/>
    <m/>
    <m/>
  </r>
  <r>
    <x v="7"/>
    <x v="11"/>
    <x v="193"/>
    <m/>
    <m/>
    <m/>
    <m/>
    <m/>
  </r>
  <r>
    <x v="7"/>
    <x v="11"/>
    <x v="221"/>
    <m/>
    <m/>
    <m/>
    <m/>
    <m/>
  </r>
  <r>
    <x v="7"/>
    <x v="12"/>
    <x v="194"/>
    <m/>
    <m/>
    <m/>
    <m/>
    <m/>
  </r>
  <r>
    <x v="7"/>
    <x v="12"/>
    <x v="250"/>
    <m/>
    <m/>
    <m/>
    <m/>
    <m/>
  </r>
  <r>
    <x v="7"/>
    <x v="12"/>
    <x v="195"/>
    <n v="212.44450460205701"/>
    <n v="217.870627429206"/>
    <m/>
    <m/>
    <m/>
  </r>
  <r>
    <x v="7"/>
    <x v="12"/>
    <x v="222"/>
    <m/>
    <m/>
    <m/>
    <m/>
    <m/>
  </r>
  <r>
    <x v="7"/>
    <x v="12"/>
    <x v="196"/>
    <m/>
    <m/>
    <m/>
    <m/>
    <m/>
  </r>
  <r>
    <x v="7"/>
    <x v="12"/>
    <x v="197"/>
    <m/>
    <m/>
    <m/>
    <m/>
    <m/>
  </r>
  <r>
    <x v="7"/>
    <x v="12"/>
    <x v="198"/>
    <n v="131.40740740740699"/>
    <n v="117.873046875"/>
    <m/>
    <m/>
    <m/>
  </r>
  <r>
    <x v="7"/>
    <x v="12"/>
    <x v="199"/>
    <m/>
    <m/>
    <m/>
    <m/>
    <m/>
  </r>
  <r>
    <x v="7"/>
    <x v="12"/>
    <x v="200"/>
    <m/>
    <m/>
    <m/>
    <m/>
    <m/>
  </r>
  <r>
    <x v="7"/>
    <x v="12"/>
    <x v="224"/>
    <m/>
    <m/>
    <m/>
    <m/>
    <m/>
  </r>
  <r>
    <x v="7"/>
    <x v="11"/>
    <x v="205"/>
    <m/>
    <m/>
    <m/>
    <m/>
    <m/>
  </r>
  <r>
    <x v="7"/>
    <x v="11"/>
    <x v="206"/>
    <m/>
    <m/>
    <m/>
    <m/>
    <m/>
  </r>
  <r>
    <x v="7"/>
    <x v="11"/>
    <x v="207"/>
    <m/>
    <m/>
    <m/>
    <m/>
    <m/>
  </r>
  <r>
    <x v="8"/>
    <x v="0"/>
    <x v="0"/>
    <n v="310.07775566061201"/>
    <n v="315.68093699515299"/>
    <n v="294.64359509142901"/>
    <n v="367.66459902525497"/>
    <n v="538.305555555556"/>
  </r>
  <r>
    <x v="8"/>
    <x v="0"/>
    <x v="1"/>
    <n v="478.28138588862402"/>
    <n v="475.712439333193"/>
    <n v="303.12837837837799"/>
    <n v="491.47355719506299"/>
    <n v="643.43342776203997"/>
  </r>
  <r>
    <x v="8"/>
    <x v="0"/>
    <x v="2"/>
    <n v="446.75110831734298"/>
    <n v="429.96281613401601"/>
    <n v="494.89032461392998"/>
    <n v="461.65319241664798"/>
    <n v="525.22554517133995"/>
  </r>
  <r>
    <x v="8"/>
    <x v="0"/>
    <x v="3"/>
    <n v="452.902177469192"/>
    <n v="463.27765453042798"/>
    <n v="280.30051813471499"/>
    <n v="481.53411469233998"/>
    <m/>
  </r>
  <r>
    <x v="8"/>
    <x v="0"/>
    <x v="4"/>
    <n v="501.75753507106799"/>
    <n v="494.46540510089102"/>
    <n v="435.004609622587"/>
    <n v="521.39449331134301"/>
    <m/>
  </r>
  <r>
    <x v="8"/>
    <x v="0"/>
    <x v="5"/>
    <n v="302.74579383592197"/>
    <n v="418.237208081868"/>
    <n v="273.57152644560199"/>
    <n v="294.53099885189403"/>
    <m/>
  </r>
  <r>
    <x v="8"/>
    <x v="0"/>
    <x v="6"/>
    <n v="376.37731361183302"/>
    <n v="357.01344618524502"/>
    <n v="351.10513201784403"/>
    <n v="442.80299342905801"/>
    <m/>
  </r>
  <r>
    <x v="8"/>
    <x v="0"/>
    <x v="7"/>
    <n v="290.550063321197"/>
    <n v="274.17578947368401"/>
    <n v="294.318517523835"/>
    <n v="395.31791907514503"/>
    <m/>
  </r>
  <r>
    <x v="8"/>
    <x v="0"/>
    <x v="8"/>
    <n v="387.03815313243598"/>
    <n v="406.08376945673098"/>
    <n v="335.66862410810103"/>
    <n v="442.19082125603899"/>
    <m/>
  </r>
  <r>
    <x v="8"/>
    <x v="0"/>
    <x v="9"/>
    <n v="410.636276849642"/>
    <n v="419.14018872489697"/>
    <n v="396.50869596335502"/>
    <n v="419.04750244858002"/>
    <m/>
  </r>
  <r>
    <x v="8"/>
    <x v="0"/>
    <x v="10"/>
    <n v="416.74950303699597"/>
    <n v="426.22043966086198"/>
    <n v="398.72658610271901"/>
    <n v="441.16978252575399"/>
    <m/>
  </r>
  <r>
    <x v="8"/>
    <x v="0"/>
    <x v="11"/>
    <n v="364.71208348156102"/>
    <n v="330.43278874660899"/>
    <n v="407.251869038412"/>
    <n v="472.60873146622703"/>
    <m/>
  </r>
  <r>
    <x v="8"/>
    <x v="0"/>
    <x v="214"/>
    <m/>
    <m/>
    <m/>
    <m/>
    <m/>
  </r>
  <r>
    <x v="8"/>
    <x v="0"/>
    <x v="12"/>
    <n v="323.108278249921"/>
    <n v="321.68040183892401"/>
    <m/>
    <m/>
    <m/>
  </r>
  <r>
    <x v="8"/>
    <x v="0"/>
    <x v="13"/>
    <n v="344.84765129073202"/>
    <n v="343.23622383596802"/>
    <m/>
    <m/>
    <m/>
  </r>
  <r>
    <x v="8"/>
    <x v="0"/>
    <x v="14"/>
    <n v="340.74893730074399"/>
    <n v="340.74893730074399"/>
    <m/>
    <m/>
    <m/>
  </r>
  <r>
    <x v="8"/>
    <x v="0"/>
    <x v="15"/>
    <m/>
    <m/>
    <m/>
    <m/>
    <m/>
  </r>
  <r>
    <x v="8"/>
    <x v="0"/>
    <x v="16"/>
    <n v="76.902843601895697"/>
    <n v="76.902843601895697"/>
    <m/>
    <m/>
    <m/>
  </r>
  <r>
    <x v="8"/>
    <x v="0"/>
    <x v="17"/>
    <n v="77.107393416082004"/>
    <n v="77.948717948717899"/>
    <m/>
    <m/>
    <m/>
  </r>
  <r>
    <x v="8"/>
    <x v="0"/>
    <x v="242"/>
    <m/>
    <m/>
    <m/>
    <m/>
    <m/>
  </r>
  <r>
    <x v="8"/>
    <x v="1"/>
    <x v="18"/>
    <n v="400.38186813186798"/>
    <m/>
    <m/>
    <m/>
    <m/>
  </r>
  <r>
    <x v="8"/>
    <x v="1"/>
    <x v="19"/>
    <n v="421.55731361846199"/>
    <n v="432.42955271565501"/>
    <n v="321.59239704329502"/>
    <n v="437.54535092004602"/>
    <m/>
  </r>
  <r>
    <x v="8"/>
    <x v="1"/>
    <x v="20"/>
    <n v="376.80514062710301"/>
    <n v="402.00379609544501"/>
    <n v="353.34977993977299"/>
    <n v="426.32533972821699"/>
    <m/>
  </r>
  <r>
    <x v="8"/>
    <x v="1"/>
    <x v="21"/>
    <n v="403.33333333333297"/>
    <n v="358.11954765751199"/>
    <n v="438.56262833675601"/>
    <n v="385.63621262458503"/>
    <m/>
  </r>
  <r>
    <x v="8"/>
    <x v="1"/>
    <x v="22"/>
    <n v="453.99095263437999"/>
    <m/>
    <m/>
    <n v="469.8984375"/>
    <m/>
  </r>
  <r>
    <x v="8"/>
    <x v="1"/>
    <x v="23"/>
    <m/>
    <m/>
    <m/>
    <m/>
    <m/>
  </r>
  <r>
    <x v="8"/>
    <x v="1"/>
    <x v="24"/>
    <n v="220.515895953757"/>
    <m/>
    <n v="189.36450381679401"/>
    <m/>
    <m/>
  </r>
  <r>
    <x v="8"/>
    <x v="1"/>
    <x v="25"/>
    <n v="382.28255297334198"/>
    <n v="383.06031834683102"/>
    <n v="374.83448838157398"/>
    <n v="380.45100033909802"/>
    <m/>
  </r>
  <r>
    <x v="8"/>
    <x v="1"/>
    <x v="26"/>
    <n v="399.18832448824901"/>
    <n v="405.35173619785201"/>
    <n v="385.19313725490201"/>
    <n v="386.79513481828798"/>
    <n v="531.02370370370397"/>
  </r>
  <r>
    <x v="8"/>
    <x v="1"/>
    <x v="26"/>
    <n v="374.93324299265402"/>
    <n v="393.19780521261998"/>
    <n v="378.72780702828499"/>
    <n v="320.44033530572"/>
    <m/>
  </r>
  <r>
    <x v="8"/>
    <x v="1"/>
    <x v="28"/>
    <m/>
    <m/>
    <m/>
    <m/>
    <m/>
  </r>
  <r>
    <x v="8"/>
    <x v="1"/>
    <x v="29"/>
    <n v="510.580080753701"/>
    <m/>
    <m/>
    <m/>
    <m/>
  </r>
  <r>
    <x v="8"/>
    <x v="1"/>
    <x v="30"/>
    <n v="429.811851851852"/>
    <n v="354.769230769231"/>
    <m/>
    <n v="497.45672191528502"/>
    <m/>
  </r>
  <r>
    <x v="8"/>
    <x v="1"/>
    <x v="216"/>
    <m/>
    <m/>
    <m/>
    <m/>
    <m/>
  </r>
  <r>
    <x v="8"/>
    <x v="2"/>
    <x v="32"/>
    <n v="484.20396884392898"/>
    <n v="464.14914425427901"/>
    <n v="454.24478459449398"/>
    <n v="512.35191709844605"/>
    <n v="469.22727272727298"/>
  </r>
  <r>
    <x v="8"/>
    <x v="2"/>
    <x v="33"/>
    <n v="477.93118835893301"/>
    <n v="458.90399500624198"/>
    <n v="486.53691416535003"/>
    <n v="499.96399383191999"/>
    <m/>
  </r>
  <r>
    <x v="8"/>
    <x v="2"/>
    <x v="34"/>
    <n v="491.43188714066798"/>
    <n v="523.47622107969198"/>
    <n v="448.67943053510101"/>
    <n v="495.793764820756"/>
    <m/>
  </r>
  <r>
    <x v="8"/>
    <x v="2"/>
    <x v="35"/>
    <n v="511.01007934805898"/>
    <n v="491.18152958153001"/>
    <n v="480.89033352176398"/>
    <n v="529.25366373567795"/>
    <m/>
  </r>
  <r>
    <x v="8"/>
    <x v="2"/>
    <x v="36"/>
    <n v="317.18790560472002"/>
    <n v="335.96235679214402"/>
    <n v="317.34548944337803"/>
    <n v="310.48934945308002"/>
    <m/>
  </r>
  <r>
    <x v="8"/>
    <x v="2"/>
    <x v="33"/>
    <m/>
    <m/>
    <m/>
    <m/>
    <m/>
  </r>
  <r>
    <x v="8"/>
    <x v="2"/>
    <x v="37"/>
    <n v="360.67302518953301"/>
    <n v="305.95127892813599"/>
    <n v="385.588679245283"/>
    <n v="391.56448683015401"/>
    <m/>
  </r>
  <r>
    <x v="8"/>
    <x v="2"/>
    <x v="38"/>
    <n v="393.63209473254398"/>
    <n v="359.02876869965502"/>
    <n v="409.82509047044601"/>
    <n v="415.79760319573899"/>
    <m/>
  </r>
  <r>
    <x v="8"/>
    <x v="2"/>
    <x v="39"/>
    <n v="327.39802857797798"/>
    <n v="309.159590999503"/>
    <n v="326.83766793591502"/>
    <n v="349.86221531472302"/>
    <n v="454.79314221472703"/>
  </r>
  <r>
    <x v="8"/>
    <x v="2"/>
    <x v="40"/>
    <n v="402.56513365133702"/>
    <n v="386.10437710437702"/>
    <n v="403.47289458763998"/>
    <n v="411.94613490891197"/>
    <n v="569.49421965317902"/>
  </r>
  <r>
    <x v="8"/>
    <x v="2"/>
    <x v="40"/>
    <n v="396.77778924553598"/>
    <n v="336.84136710239699"/>
    <n v="432.76993826382801"/>
    <n v="429.26695235694501"/>
    <m/>
  </r>
  <r>
    <x v="8"/>
    <x v="2"/>
    <x v="41"/>
    <n v="304.43136246786599"/>
    <m/>
    <n v="269.7"/>
    <m/>
    <m/>
  </r>
  <r>
    <x v="8"/>
    <x v="2"/>
    <x v="42"/>
    <n v="365.99868400273698"/>
    <n v="323.26272663877302"/>
    <n v="359.07676196460397"/>
    <n v="449.84321120689702"/>
    <m/>
  </r>
  <r>
    <x v="8"/>
    <x v="2"/>
    <x v="43"/>
    <n v="320.89365730514402"/>
    <n v="291.19322344322302"/>
    <n v="326.67094017094001"/>
    <m/>
    <m/>
  </r>
  <r>
    <x v="8"/>
    <x v="2"/>
    <x v="40"/>
    <n v="386.06779997354101"/>
    <n v="447.54390243902401"/>
    <n v="372.41967412821703"/>
    <n v="356.11691855583501"/>
    <m/>
  </r>
  <r>
    <x v="8"/>
    <x v="2"/>
    <x v="44"/>
    <n v="335.35717115689403"/>
    <n v="279.27622748145501"/>
    <n v="347.99475320637401"/>
    <n v="382.72718493481398"/>
    <m/>
  </r>
  <r>
    <x v="8"/>
    <x v="2"/>
    <x v="45"/>
    <n v="354.15449014901998"/>
    <n v="376.48349834983497"/>
    <n v="381.86433512682498"/>
    <n v="306.44552102376599"/>
    <m/>
  </r>
  <r>
    <x v="8"/>
    <x v="2"/>
    <x v="46"/>
    <n v="396.050372365275"/>
    <n v="384.63054458628"/>
    <n v="407.04152177655402"/>
    <n v="388.38248260997398"/>
    <n v="549.81024447031405"/>
  </r>
  <r>
    <x v="8"/>
    <x v="2"/>
    <x v="47"/>
    <n v="398.89133326144002"/>
    <n v="393.12635720251399"/>
    <n v="394.507761104184"/>
    <n v="414.86685568799902"/>
    <n v="494.80625630676099"/>
  </r>
  <r>
    <x v="8"/>
    <x v="2"/>
    <x v="48"/>
    <n v="343.03616894705499"/>
    <n v="319.80357270966402"/>
    <n v="374.71410839884197"/>
    <n v="342.39795171909299"/>
    <n v="417.30983733539898"/>
  </r>
  <r>
    <x v="8"/>
    <x v="2"/>
    <x v="49"/>
    <n v="350.91934418353298"/>
    <n v="324.77756024096402"/>
    <n v="366.83049592894201"/>
    <n v="373.10209973753302"/>
    <m/>
  </r>
  <r>
    <x v="8"/>
    <x v="2"/>
    <x v="50"/>
    <n v="351.59484777517599"/>
    <n v="356.83756906077298"/>
    <m/>
    <m/>
    <m/>
  </r>
  <r>
    <x v="8"/>
    <x v="3"/>
    <x v="51"/>
    <n v="451.85986687147999"/>
    <n v="450.64112018259999"/>
    <n v="431.95336239926002"/>
    <n v="458.79685355295101"/>
    <n v="506.66815742397102"/>
  </r>
  <r>
    <x v="8"/>
    <x v="3"/>
    <x v="53"/>
    <n v="355.83295880149802"/>
    <n v="352.72021660649801"/>
    <n v="466.946666666667"/>
    <n v="193.77494199536"/>
    <n v="469.80246913580203"/>
  </r>
  <r>
    <x v="8"/>
    <x v="3"/>
    <x v="54"/>
    <n v="472.92364364515601"/>
    <n v="444.25615585821203"/>
    <n v="483.21040695476898"/>
    <n v="480.98845768543902"/>
    <n v="462.77254641909798"/>
  </r>
  <r>
    <x v="8"/>
    <x v="3"/>
    <x v="52"/>
    <n v="506.149639525422"/>
    <n v="471.65367702805202"/>
    <n v="503.72857038817301"/>
    <n v="515.62569204512295"/>
    <n v="643.09248554913302"/>
  </r>
  <r>
    <x v="8"/>
    <x v="3"/>
    <x v="55"/>
    <m/>
    <m/>
    <m/>
    <m/>
    <m/>
  </r>
  <r>
    <x v="8"/>
    <x v="3"/>
    <x v="56"/>
    <n v="376.15373609936898"/>
    <n v="386.94552529182897"/>
    <n v="382.18949888831901"/>
    <n v="358.87130996309997"/>
    <n v="367.05818181818199"/>
  </r>
  <r>
    <x v="8"/>
    <x v="3"/>
    <x v="57"/>
    <n v="366.64114896908899"/>
    <n v="343.92278867961699"/>
    <n v="354.920690870638"/>
    <n v="400.26947963182403"/>
    <m/>
  </r>
  <r>
    <x v="8"/>
    <x v="2"/>
    <x v="39"/>
    <n v="237.519590382903"/>
    <m/>
    <n v="240.32501248127801"/>
    <m/>
    <m/>
  </r>
  <r>
    <x v="8"/>
    <x v="3"/>
    <x v="58"/>
    <n v="424.54907928106701"/>
    <n v="370.00595280277798"/>
    <n v="428.49732801764401"/>
    <n v="463.04036609882598"/>
    <n v="416.35359116022101"/>
  </r>
  <r>
    <x v="8"/>
    <x v="3"/>
    <x v="58"/>
    <n v="418.068598666713"/>
    <n v="445.59532455742197"/>
    <n v="370.43972132471703"/>
    <n v="446.818028560095"/>
    <m/>
  </r>
  <r>
    <x v="8"/>
    <x v="3"/>
    <x v="58"/>
    <n v="498.89187241809998"/>
    <n v="463.08615245827701"/>
    <n v="477.610395958938"/>
    <n v="534.86004401760704"/>
    <m/>
  </r>
  <r>
    <x v="8"/>
    <x v="3"/>
    <x v="58"/>
    <n v="469.13897844309298"/>
    <n v="466.97862044694699"/>
    <n v="463.23116637983702"/>
    <n v="471.25447909754502"/>
    <n v="552.95102505694797"/>
  </r>
  <r>
    <x v="8"/>
    <x v="3"/>
    <x v="59"/>
    <n v="533.64115401978097"/>
    <n v="490.56022625016101"/>
    <n v="532.45555555555597"/>
    <n v="572.71619856303096"/>
    <m/>
  </r>
  <r>
    <x v="8"/>
    <x v="3"/>
    <x v="60"/>
    <n v="505.16962613062998"/>
    <n v="490.09123300045201"/>
    <n v="513.85902672941995"/>
    <n v="513.83910567587702"/>
    <n v="349.383761682243"/>
  </r>
  <r>
    <x v="8"/>
    <x v="3"/>
    <x v="61"/>
    <n v="551.25780542986399"/>
    <n v="502.86043533930899"/>
    <n v="547.30759820578999"/>
    <n v="578.46489370047902"/>
    <n v="498.68150289017302"/>
  </r>
  <r>
    <x v="8"/>
    <x v="3"/>
    <x v="53"/>
    <n v="503.95558258049601"/>
    <n v="438.87869763748301"/>
    <n v="426.402422611036"/>
    <n v="484.00426136363598"/>
    <n v="703.06897700766399"/>
  </r>
  <r>
    <x v="8"/>
    <x v="3"/>
    <x v="62"/>
    <n v="467.77240048433498"/>
    <n v="435.57839959051398"/>
    <n v="491.62380538662001"/>
    <n v="469.37498136275502"/>
    <m/>
  </r>
  <r>
    <x v="8"/>
    <x v="3"/>
    <x v="58"/>
    <n v="417.04127178233"/>
    <n v="412.35153583617699"/>
    <n v="387.49934531603401"/>
    <n v="451.85281799688897"/>
    <m/>
  </r>
  <r>
    <x v="8"/>
    <x v="0"/>
    <x v="63"/>
    <n v="396.96369848387798"/>
    <n v="397.432650998231"/>
    <m/>
    <n v="428.10634328358202"/>
    <m/>
  </r>
  <r>
    <x v="8"/>
    <x v="0"/>
    <x v="64"/>
    <n v="363.29911424029098"/>
    <n v="334.14632885212001"/>
    <n v="431.78568291611799"/>
    <n v="435.14391534391501"/>
    <m/>
  </r>
  <r>
    <x v="8"/>
    <x v="0"/>
    <x v="65"/>
    <m/>
    <m/>
    <m/>
    <m/>
    <m/>
  </r>
  <r>
    <x v="8"/>
    <x v="0"/>
    <x v="67"/>
    <n v="429.20947030497598"/>
    <n v="436.49604916593501"/>
    <m/>
    <m/>
    <m/>
  </r>
  <r>
    <x v="8"/>
    <x v="0"/>
    <x v="68"/>
    <m/>
    <m/>
    <m/>
    <m/>
    <m/>
  </r>
  <r>
    <x v="8"/>
    <x v="0"/>
    <x v="69"/>
    <m/>
    <m/>
    <m/>
    <m/>
    <m/>
  </r>
  <r>
    <x v="8"/>
    <x v="0"/>
    <x v="70"/>
    <n v="355.884852887759"/>
    <n v="367.65539983512002"/>
    <m/>
    <m/>
    <m/>
  </r>
  <r>
    <x v="8"/>
    <x v="0"/>
    <x v="71"/>
    <n v="452.13781575037098"/>
    <n v="450.96341463414598"/>
    <m/>
    <m/>
    <m/>
  </r>
  <r>
    <x v="8"/>
    <x v="0"/>
    <x v="72"/>
    <n v="418.71169354838702"/>
    <n v="434.82202155549101"/>
    <m/>
    <m/>
    <m/>
  </r>
  <r>
    <x v="8"/>
    <x v="0"/>
    <x v="73"/>
    <n v="403.81880877742901"/>
    <n v="397.45367192862"/>
    <m/>
    <m/>
    <m/>
  </r>
  <r>
    <x v="8"/>
    <x v="0"/>
    <x v="74"/>
    <n v="479.85610465116298"/>
    <n v="461.29526916802598"/>
    <m/>
    <m/>
    <m/>
  </r>
  <r>
    <x v="8"/>
    <x v="0"/>
    <x v="75"/>
    <n v="436.38024809160299"/>
    <n v="433.26866485013602"/>
    <m/>
    <m/>
    <m/>
  </r>
  <r>
    <x v="8"/>
    <x v="0"/>
    <x v="76"/>
    <n v="374.28527415395001"/>
    <n v="362.67512032980102"/>
    <n v="369.23460114439598"/>
    <n v="414.52394878280103"/>
    <m/>
  </r>
  <r>
    <x v="8"/>
    <x v="0"/>
    <x v="77"/>
    <n v="317.56823517740798"/>
    <n v="313.33915806195398"/>
    <n v="412.94314641744501"/>
    <m/>
    <m/>
  </r>
  <r>
    <x v="8"/>
    <x v="2"/>
    <x v="78"/>
    <n v="385.36213683224003"/>
    <n v="424.36069235064201"/>
    <n v="381.270503597122"/>
    <n v="305.71557562076703"/>
    <m/>
  </r>
  <r>
    <x v="8"/>
    <x v="2"/>
    <x v="79"/>
    <n v="404.57815910288298"/>
    <n v="391.125"/>
    <n v="434.722121760096"/>
    <n v="484.62345679012299"/>
    <m/>
  </r>
  <r>
    <x v="8"/>
    <x v="0"/>
    <x v="80"/>
    <n v="418.37522436841999"/>
    <n v="402.898209041651"/>
    <n v="395.24450443501701"/>
    <n v="466.41270942797701"/>
    <m/>
  </r>
  <r>
    <x v="8"/>
    <x v="0"/>
    <x v="81"/>
    <n v="300.84641084383298"/>
    <n v="279.19208924949299"/>
    <n v="323.27420388972001"/>
    <n v="335.86956521739103"/>
    <m/>
  </r>
  <r>
    <x v="8"/>
    <x v="0"/>
    <x v="82"/>
    <n v="273.53444343065701"/>
    <n v="271.38736059479601"/>
    <n v="275.25402144772102"/>
    <m/>
    <m/>
  </r>
  <r>
    <x v="8"/>
    <x v="0"/>
    <x v="83"/>
    <n v="268.43673851921301"/>
    <m/>
    <n v="235.98499061913699"/>
    <m/>
    <m/>
  </r>
  <r>
    <x v="8"/>
    <x v="0"/>
    <x v="84"/>
    <m/>
    <m/>
    <m/>
    <m/>
    <m/>
  </r>
  <r>
    <x v="8"/>
    <x v="0"/>
    <x v="85"/>
    <m/>
    <m/>
    <m/>
    <m/>
    <m/>
  </r>
  <r>
    <x v="8"/>
    <x v="0"/>
    <x v="86"/>
    <n v="389.54740061162101"/>
    <n v="397.99637681159402"/>
    <m/>
    <m/>
    <m/>
  </r>
  <r>
    <x v="8"/>
    <x v="0"/>
    <x v="87"/>
    <n v="264.76977152899798"/>
    <n v="264.76977152899798"/>
    <m/>
    <m/>
    <m/>
  </r>
  <r>
    <x v="8"/>
    <x v="0"/>
    <x v="88"/>
    <m/>
    <m/>
    <m/>
    <m/>
    <m/>
  </r>
  <r>
    <x v="8"/>
    <x v="4"/>
    <x v="89"/>
    <n v="413.89803322512898"/>
    <n v="411.333539987601"/>
    <n v="393.36177884615398"/>
    <n v="433.443367346939"/>
    <m/>
  </r>
  <r>
    <x v="8"/>
    <x v="4"/>
    <x v="90"/>
    <n v="377.46858593434501"/>
    <n v="385.272750446087"/>
    <n v="402.87368531762701"/>
    <n v="331.30739917434101"/>
    <n v="209.067729083665"/>
  </r>
  <r>
    <x v="8"/>
    <x v="4"/>
    <x v="91"/>
    <n v="386.72441226779102"/>
    <n v="375.939638459523"/>
    <n v="369.70623429460301"/>
    <n v="423.974330685496"/>
    <n v="368.39977349943399"/>
  </r>
  <r>
    <x v="8"/>
    <x v="4"/>
    <x v="92"/>
    <n v="497.21660173432201"/>
    <n v="485.280384527352"/>
    <n v="455.552986512524"/>
    <n v="516.168153003116"/>
    <n v="410.04698972099902"/>
  </r>
  <r>
    <x v="8"/>
    <x v="4"/>
    <x v="93"/>
    <n v="390.81562819203299"/>
    <n v="363.112291350531"/>
    <n v="377.72032193158998"/>
    <m/>
    <m/>
  </r>
  <r>
    <x v="8"/>
    <x v="4"/>
    <x v="94"/>
    <n v="321.61003236246"/>
    <m/>
    <m/>
    <m/>
    <m/>
  </r>
  <r>
    <x v="8"/>
    <x v="4"/>
    <x v="95"/>
    <m/>
    <m/>
    <m/>
    <m/>
    <m/>
  </r>
  <r>
    <x v="8"/>
    <x v="4"/>
    <x v="96"/>
    <n v="341.51858436579801"/>
    <n v="341.90423627684999"/>
    <n v="343.34945824668898"/>
    <n v="337.413617886179"/>
    <m/>
  </r>
  <r>
    <x v="8"/>
    <x v="4"/>
    <x v="97"/>
    <n v="388.853128689492"/>
    <n v="348.37935483871001"/>
    <n v="397.38856843209197"/>
    <m/>
    <m/>
  </r>
  <r>
    <x v="8"/>
    <x v="4"/>
    <x v="98"/>
    <n v="359.10096700796402"/>
    <n v="349.95834578973597"/>
    <n v="366.786692362309"/>
    <n v="357.14205947279601"/>
    <n v="417.37148217636002"/>
  </r>
  <r>
    <x v="8"/>
    <x v="4"/>
    <x v="99"/>
    <n v="470.203549583876"/>
    <n v="445.84516255003399"/>
    <n v="495.475733429917"/>
    <n v="486.18769370322798"/>
    <n v="360.46918918918902"/>
  </r>
  <r>
    <x v="8"/>
    <x v="4"/>
    <x v="89"/>
    <n v="455.71034263959399"/>
    <n v="448.63433092535303"/>
    <n v="433.09239940387499"/>
    <n v="485.41816586222001"/>
    <m/>
  </r>
  <r>
    <x v="8"/>
    <x v="4"/>
    <x v="100"/>
    <n v="363.65051571120199"/>
    <n v="400.35519013360698"/>
    <n v="334.38347395984903"/>
    <n v="343.86244433448798"/>
    <m/>
  </r>
  <r>
    <x v="8"/>
    <x v="2"/>
    <x v="38"/>
    <n v="425.640613736999"/>
    <n v="386.32894268422899"/>
    <n v="452.15078407720102"/>
    <n v="432.51259044862502"/>
    <m/>
  </r>
  <r>
    <x v="8"/>
    <x v="2"/>
    <x v="38"/>
    <n v="417.502282556463"/>
    <n v="413.38326585695"/>
    <n v="439.20113979215603"/>
    <n v="389.54195968120001"/>
    <m/>
  </r>
  <r>
    <x v="8"/>
    <x v="4"/>
    <x v="101"/>
    <n v="252.70770202020199"/>
    <n v="233.719446116797"/>
    <n v="265.73895847066598"/>
    <m/>
    <m/>
  </r>
  <r>
    <x v="8"/>
    <x v="4"/>
    <x v="102"/>
    <n v="329.74921064501598"/>
    <n v="338.08317580340298"/>
    <n v="322.14150129421898"/>
    <m/>
    <m/>
  </r>
  <r>
    <x v="8"/>
    <x v="5"/>
    <x v="104"/>
    <m/>
    <m/>
    <m/>
    <m/>
    <m/>
  </r>
  <r>
    <x v="8"/>
    <x v="5"/>
    <x v="105"/>
    <n v="458.44489039827101"/>
    <n v="463.56770275098302"/>
    <m/>
    <m/>
    <m/>
  </r>
  <r>
    <x v="8"/>
    <x v="5"/>
    <x v="106"/>
    <n v="418.01781296387901"/>
    <n v="415.29983249581198"/>
    <m/>
    <m/>
    <m/>
  </r>
  <r>
    <x v="8"/>
    <x v="5"/>
    <x v="107"/>
    <m/>
    <m/>
    <m/>
    <m/>
    <m/>
  </r>
  <r>
    <x v="8"/>
    <x v="5"/>
    <x v="108"/>
    <n v="511.81040609137102"/>
    <n v="531.14781906300504"/>
    <m/>
    <m/>
    <m/>
  </r>
  <r>
    <x v="8"/>
    <x v="5"/>
    <x v="109"/>
    <n v="458.17026864775602"/>
    <n v="452.59626274065698"/>
    <n v="526.58651685393295"/>
    <m/>
    <m/>
  </r>
  <r>
    <x v="8"/>
    <x v="5"/>
    <x v="110"/>
    <n v="478.63911933631101"/>
    <n v="479.79831387808002"/>
    <m/>
    <m/>
    <m/>
  </r>
  <r>
    <x v="8"/>
    <x v="5"/>
    <x v="112"/>
    <n v="462.75587752870399"/>
    <n v="451.81109134045101"/>
    <n v="591.797202797203"/>
    <m/>
    <m/>
  </r>
  <r>
    <x v="8"/>
    <x v="5"/>
    <x v="113"/>
    <n v="470.21672240802701"/>
    <n v="473.019674355495"/>
    <m/>
    <m/>
    <m/>
  </r>
  <r>
    <x v="8"/>
    <x v="5"/>
    <x v="115"/>
    <n v="359.91499227202502"/>
    <n v="319.779296875"/>
    <m/>
    <m/>
    <m/>
  </r>
  <r>
    <x v="8"/>
    <x v="5"/>
    <x v="106"/>
    <m/>
    <m/>
    <m/>
    <m/>
    <m/>
  </r>
  <r>
    <x v="8"/>
    <x v="5"/>
    <x v="106"/>
    <n v="523.28142076502695"/>
    <m/>
    <m/>
    <m/>
    <m/>
  </r>
  <r>
    <x v="8"/>
    <x v="5"/>
    <x v="116"/>
    <m/>
    <m/>
    <m/>
    <m/>
    <m/>
  </r>
  <r>
    <x v="8"/>
    <x v="5"/>
    <x v="117"/>
    <m/>
    <m/>
    <m/>
    <m/>
    <m/>
  </r>
  <r>
    <x v="8"/>
    <x v="6"/>
    <x v="118"/>
    <n v="461.09330166270797"/>
    <n v="449.45867237687401"/>
    <n v="459.54722222222199"/>
    <n v="450.040837917901"/>
    <n v="524.544478527607"/>
  </r>
  <r>
    <x v="8"/>
    <x v="6"/>
    <x v="119"/>
    <n v="412.64553876157999"/>
    <n v="393.04528301886802"/>
    <n v="468.26635802469099"/>
    <n v="390.19978284473399"/>
    <m/>
  </r>
  <r>
    <x v="8"/>
    <x v="6"/>
    <x v="120"/>
    <n v="559.69734160590599"/>
    <n v="523.29046705054395"/>
    <n v="538.988587731812"/>
    <n v="558.15649653840001"/>
    <n v="641.10742936867803"/>
  </r>
  <r>
    <x v="8"/>
    <x v="6"/>
    <x v="121"/>
    <n v="485.83887848876799"/>
    <n v="509.92275919041703"/>
    <n v="492.49272882805798"/>
    <n v="466.10520524756703"/>
    <n v="513.74431137724503"/>
  </r>
  <r>
    <x v="8"/>
    <x v="6"/>
    <x v="122"/>
    <n v="489.22930121995"/>
    <n v="459.72108271688001"/>
    <n v="445.592417061611"/>
    <n v="493.73973342191601"/>
    <n v="568.822249517459"/>
  </r>
  <r>
    <x v="8"/>
    <x v="4"/>
    <x v="89"/>
    <m/>
    <m/>
    <m/>
    <m/>
    <m/>
  </r>
  <r>
    <x v="8"/>
    <x v="6"/>
    <x v="119"/>
    <n v="437.42818009761902"/>
    <n v="412.33979089790898"/>
    <n v="442.56847900894701"/>
    <n v="438.87961644355801"/>
    <m/>
  </r>
  <r>
    <x v="8"/>
    <x v="6"/>
    <x v="119"/>
    <n v="453.28962444302999"/>
    <n v="412.66107497432398"/>
    <n v="468.25958414554901"/>
    <n v="444.39591836734701"/>
    <m/>
  </r>
  <r>
    <x v="8"/>
    <x v="6"/>
    <x v="120"/>
    <n v="493.49734373703001"/>
    <n v="454.51841359773402"/>
    <n v="536.103774744867"/>
    <n v="491.16295297755897"/>
    <n v="571.76392251816003"/>
  </r>
  <r>
    <x v="8"/>
    <x v="6"/>
    <x v="121"/>
    <n v="434.88337828060298"/>
    <n v="418.733682830931"/>
    <n v="454.83522504892397"/>
    <n v="431.95034542314301"/>
    <n v="418.62758201701098"/>
  </r>
  <r>
    <x v="8"/>
    <x v="6"/>
    <x v="121"/>
    <n v="501.51322226160897"/>
    <n v="551.48290231646001"/>
    <n v="497.97359913793099"/>
    <n v="455.21578653031901"/>
    <n v="549.90188383045495"/>
  </r>
  <r>
    <x v="8"/>
    <x v="6"/>
    <x v="123"/>
    <n v="486.357726306367"/>
    <m/>
    <m/>
    <n v="461.33955277026098"/>
    <n v="590.06505847953201"/>
  </r>
  <r>
    <x v="8"/>
    <x v="6"/>
    <x v="123"/>
    <m/>
    <m/>
    <m/>
    <m/>
    <m/>
  </r>
  <r>
    <x v="8"/>
    <x v="6"/>
    <x v="122"/>
    <n v="437.16720479704799"/>
    <n v="441.95836072759101"/>
    <n v="455.87118084227899"/>
    <n v="419.96991021596699"/>
    <n v="409.75253256150501"/>
  </r>
  <r>
    <x v="8"/>
    <x v="7"/>
    <x v="125"/>
    <n v="325.73329853862202"/>
    <n v="403.46287367406001"/>
    <n v="252.176319176319"/>
    <m/>
    <m/>
  </r>
  <r>
    <x v="8"/>
    <x v="7"/>
    <x v="126"/>
    <n v="412.99559039686397"/>
    <n v="609.61551724137905"/>
    <n v="332.935603256847"/>
    <m/>
    <m/>
  </r>
  <r>
    <x v="8"/>
    <x v="7"/>
    <x v="127"/>
    <m/>
    <m/>
    <m/>
    <m/>
    <m/>
  </r>
  <r>
    <x v="8"/>
    <x v="7"/>
    <x v="128"/>
    <m/>
    <m/>
    <m/>
    <m/>
    <m/>
  </r>
  <r>
    <x v="8"/>
    <x v="7"/>
    <x v="129"/>
    <m/>
    <m/>
    <m/>
    <m/>
    <m/>
  </r>
  <r>
    <x v="8"/>
    <x v="7"/>
    <x v="130"/>
    <m/>
    <m/>
    <m/>
    <m/>
    <m/>
  </r>
  <r>
    <x v="8"/>
    <x v="7"/>
    <x v="131"/>
    <n v="388.10359712230201"/>
    <m/>
    <m/>
    <m/>
    <m/>
  </r>
  <r>
    <x v="8"/>
    <x v="7"/>
    <x v="132"/>
    <m/>
    <m/>
    <m/>
    <m/>
    <m/>
  </r>
  <r>
    <x v="8"/>
    <x v="7"/>
    <x v="133"/>
    <n v="320.336241610738"/>
    <m/>
    <n v="322.10505050504997"/>
    <m/>
    <m/>
  </r>
  <r>
    <x v="8"/>
    <x v="7"/>
    <x v="134"/>
    <m/>
    <m/>
    <m/>
    <m/>
    <m/>
  </r>
  <r>
    <x v="8"/>
    <x v="7"/>
    <x v="135"/>
    <n v="362.04"/>
    <m/>
    <m/>
    <m/>
    <m/>
  </r>
  <r>
    <x v="8"/>
    <x v="7"/>
    <x v="136"/>
    <m/>
    <m/>
    <m/>
    <m/>
    <m/>
  </r>
  <r>
    <x v="8"/>
    <x v="8"/>
    <x v="138"/>
    <n v="344.38135784227802"/>
    <n v="336.34501912219997"/>
    <n v="370.908502918441"/>
    <n v="493.93188854489199"/>
    <m/>
  </r>
  <r>
    <x v="8"/>
    <x v="8"/>
    <x v="139"/>
    <m/>
    <m/>
    <m/>
    <m/>
    <m/>
  </r>
  <r>
    <x v="8"/>
    <x v="8"/>
    <x v="140"/>
    <m/>
    <m/>
    <m/>
    <m/>
    <m/>
  </r>
  <r>
    <x v="8"/>
    <x v="8"/>
    <x v="141"/>
    <n v="375.19912001497801"/>
    <n v="370.30278118827698"/>
    <n v="410.06577885391403"/>
    <m/>
    <m/>
  </r>
  <r>
    <x v="8"/>
    <x v="8"/>
    <x v="142"/>
    <n v="234.51169950738901"/>
    <n v="250.287729196051"/>
    <m/>
    <m/>
    <m/>
  </r>
  <r>
    <x v="8"/>
    <x v="8"/>
    <x v="143"/>
    <n v="383.09368175862602"/>
    <n v="377.724391364263"/>
    <n v="403.65349417637299"/>
    <m/>
    <m/>
  </r>
  <r>
    <x v="8"/>
    <x v="8"/>
    <x v="141"/>
    <n v="280.47564150241698"/>
    <n v="286.163930976431"/>
    <n v="239.20611916264099"/>
    <m/>
    <m/>
  </r>
  <r>
    <x v="8"/>
    <x v="8"/>
    <x v="144"/>
    <n v="259.93837123991199"/>
    <n v="260.41772151898698"/>
    <m/>
    <m/>
    <m/>
  </r>
  <r>
    <x v="8"/>
    <x v="8"/>
    <x v="144"/>
    <n v="169.86870229007599"/>
    <n v="169.1328"/>
    <m/>
    <m/>
    <m/>
  </r>
  <r>
    <x v="8"/>
    <x v="8"/>
    <x v="145"/>
    <m/>
    <m/>
    <m/>
    <m/>
    <m/>
  </r>
  <r>
    <x v="8"/>
    <x v="8"/>
    <x v="146"/>
    <m/>
    <m/>
    <m/>
    <m/>
    <m/>
  </r>
  <r>
    <x v="8"/>
    <x v="8"/>
    <x v="147"/>
    <n v="393.995518207283"/>
    <n v="393.995518207283"/>
    <m/>
    <m/>
    <m/>
  </r>
  <r>
    <x v="8"/>
    <x v="8"/>
    <x v="142"/>
    <n v="442.19363830136098"/>
    <n v="442.00923787528899"/>
    <m/>
    <m/>
    <m/>
  </r>
  <r>
    <x v="8"/>
    <x v="8"/>
    <x v="142"/>
    <n v="392.37704239917298"/>
    <n v="395.94383708467302"/>
    <m/>
    <m/>
    <m/>
  </r>
  <r>
    <x v="8"/>
    <x v="8"/>
    <x v="149"/>
    <n v="225.80961357210199"/>
    <n v="209.308641975309"/>
    <m/>
    <m/>
    <m/>
  </r>
  <r>
    <x v="8"/>
    <x v="8"/>
    <x v="150"/>
    <n v="305.80269083699199"/>
    <n v="304.393223063015"/>
    <n v="312.40583183542998"/>
    <m/>
    <m/>
  </r>
  <r>
    <x v="8"/>
    <x v="8"/>
    <x v="151"/>
    <n v="289.63132461625901"/>
    <n v="292.250168123739"/>
    <n v="193.350089766607"/>
    <m/>
    <m/>
  </r>
  <r>
    <x v="8"/>
    <x v="8"/>
    <x v="138"/>
    <n v="245.587189542484"/>
    <n v="244.77254021698499"/>
    <n v="247.477430555556"/>
    <m/>
    <m/>
  </r>
  <r>
    <x v="8"/>
    <x v="8"/>
    <x v="152"/>
    <n v="325.08203546646098"/>
    <n v="321.10799490074697"/>
    <n v="312.07204968944097"/>
    <m/>
    <m/>
  </r>
  <r>
    <x v="8"/>
    <x v="8"/>
    <x v="153"/>
    <n v="300.95990495990497"/>
    <n v="303.86223815814299"/>
    <n v="291.73650793650802"/>
    <m/>
    <m/>
  </r>
  <r>
    <x v="8"/>
    <x v="7"/>
    <x v="154"/>
    <n v="379.16347237880501"/>
    <m/>
    <n v="372.671232876712"/>
    <m/>
    <m/>
  </r>
  <r>
    <x v="8"/>
    <x v="7"/>
    <x v="155"/>
    <m/>
    <m/>
    <m/>
    <m/>
    <m/>
  </r>
  <r>
    <x v="8"/>
    <x v="7"/>
    <x v="156"/>
    <n v="311.18257918552001"/>
    <n v="295.28441410694001"/>
    <n v="321.68181818181802"/>
    <m/>
    <m/>
  </r>
  <r>
    <x v="8"/>
    <x v="7"/>
    <x v="157"/>
    <m/>
    <m/>
    <m/>
    <m/>
    <m/>
  </r>
  <r>
    <x v="8"/>
    <x v="7"/>
    <x v="154"/>
    <n v="311.47611202635898"/>
    <m/>
    <m/>
    <m/>
    <m/>
  </r>
  <r>
    <x v="8"/>
    <x v="7"/>
    <x v="154"/>
    <n v="382.31376146789"/>
    <n v="311.61234991423697"/>
    <n v="463.61341222879702"/>
    <m/>
    <m/>
  </r>
  <r>
    <x v="8"/>
    <x v="7"/>
    <x v="155"/>
    <n v="367.26712328767098"/>
    <m/>
    <m/>
    <m/>
    <m/>
  </r>
  <r>
    <x v="8"/>
    <x v="7"/>
    <x v="158"/>
    <m/>
    <m/>
    <m/>
    <m/>
    <m/>
  </r>
  <r>
    <x v="8"/>
    <x v="7"/>
    <x v="159"/>
    <m/>
    <m/>
    <m/>
    <m/>
    <m/>
  </r>
  <r>
    <x v="8"/>
    <x v="8"/>
    <x v="160"/>
    <n v="292.01230514696402"/>
    <n v="296.87479193385502"/>
    <n v="202.74040957600201"/>
    <m/>
    <m/>
  </r>
  <r>
    <x v="8"/>
    <x v="8"/>
    <x v="161"/>
    <n v="182.90057049714801"/>
    <n v="182.90057049714801"/>
    <m/>
    <m/>
    <m/>
  </r>
  <r>
    <x v="8"/>
    <x v="8"/>
    <x v="162"/>
    <n v="152.81845536609799"/>
    <n v="152.81845536609799"/>
    <m/>
    <m/>
    <m/>
  </r>
  <r>
    <x v="8"/>
    <x v="8"/>
    <x v="163"/>
    <n v="301.59310160784599"/>
    <n v="303.84783363143703"/>
    <n v="285.16672169032699"/>
    <n v="311.97310344827599"/>
    <m/>
  </r>
  <r>
    <x v="8"/>
    <x v="8"/>
    <x v="164"/>
    <n v="390.09147212958499"/>
    <n v="391.66838271005298"/>
    <m/>
    <m/>
    <m/>
  </r>
  <r>
    <x v="8"/>
    <x v="8"/>
    <x v="143"/>
    <n v="321.95409836065602"/>
    <m/>
    <n v="359.75349650349602"/>
    <m/>
    <m/>
  </r>
  <r>
    <x v="8"/>
    <x v="8"/>
    <x v="165"/>
    <n v="288.286599511124"/>
    <n v="291.09152110328603"/>
    <n v="197.67770975873199"/>
    <m/>
    <m/>
  </r>
  <r>
    <x v="8"/>
    <x v="8"/>
    <x v="166"/>
    <n v="269.93492087722001"/>
    <n v="265.49818864531801"/>
    <n v="415.563314711359"/>
    <m/>
    <m/>
  </r>
  <r>
    <x v="8"/>
    <x v="8"/>
    <x v="160"/>
    <m/>
    <m/>
    <m/>
    <m/>
    <m/>
  </r>
  <r>
    <x v="8"/>
    <x v="8"/>
    <x v="161"/>
    <n v="254.86251758087201"/>
    <n v="243.26879774829101"/>
    <m/>
    <m/>
    <m/>
  </r>
  <r>
    <x v="8"/>
    <x v="8"/>
    <x v="167"/>
    <n v="248.48048910154199"/>
    <n v="244.28681823272501"/>
    <m/>
    <m/>
    <m/>
  </r>
  <r>
    <x v="8"/>
    <x v="8"/>
    <x v="168"/>
    <n v="246.08545269582899"/>
    <n v="244.47238742565801"/>
    <m/>
    <m/>
    <m/>
  </r>
  <r>
    <x v="8"/>
    <x v="8"/>
    <x v="169"/>
    <n v="228.735237173282"/>
    <n v="256.47467968273298"/>
    <m/>
    <m/>
    <m/>
  </r>
  <r>
    <x v="8"/>
    <x v="8"/>
    <x v="170"/>
    <n v="331.722732720735"/>
    <n v="333.73131368392302"/>
    <m/>
    <m/>
    <m/>
  </r>
  <r>
    <x v="8"/>
    <x v="8"/>
    <x v="161"/>
    <n v="261.701960784314"/>
    <n v="261.701960784314"/>
    <m/>
    <m/>
    <m/>
  </r>
  <r>
    <x v="8"/>
    <x v="8"/>
    <x v="171"/>
    <n v="210.80968096809701"/>
    <n v="198.22544080604499"/>
    <m/>
    <m/>
    <m/>
  </r>
  <r>
    <x v="8"/>
    <x v="8"/>
    <x v="172"/>
    <m/>
    <m/>
    <m/>
    <m/>
    <m/>
  </r>
  <r>
    <x v="8"/>
    <x v="8"/>
    <x v="172"/>
    <n v="179.39348970799401"/>
    <n v="156.75099206349199"/>
    <m/>
    <m/>
    <m/>
  </r>
  <r>
    <x v="8"/>
    <x v="8"/>
    <x v="173"/>
    <m/>
    <m/>
    <m/>
    <m/>
    <m/>
  </r>
  <r>
    <x v="8"/>
    <x v="8"/>
    <x v="174"/>
    <m/>
    <m/>
    <m/>
    <m/>
    <m/>
  </r>
  <r>
    <x v="8"/>
    <x v="9"/>
    <x v="175"/>
    <m/>
    <m/>
    <m/>
    <m/>
    <m/>
  </r>
  <r>
    <x v="8"/>
    <x v="9"/>
    <x v="176"/>
    <m/>
    <m/>
    <m/>
    <m/>
    <m/>
  </r>
  <r>
    <x v="8"/>
    <x v="9"/>
    <x v="178"/>
    <m/>
    <m/>
    <m/>
    <m/>
    <m/>
  </r>
  <r>
    <x v="8"/>
    <x v="9"/>
    <x v="219"/>
    <m/>
    <m/>
    <m/>
    <m/>
    <m/>
  </r>
  <r>
    <x v="8"/>
    <x v="9"/>
    <x v="179"/>
    <n v="189.39243027888401"/>
    <m/>
    <m/>
    <m/>
    <m/>
  </r>
  <r>
    <x v="8"/>
    <x v="9"/>
    <x v="180"/>
    <n v="399.47781774580301"/>
    <n v="399.93058968059"/>
    <m/>
    <m/>
    <m/>
  </r>
  <r>
    <x v="8"/>
    <x v="9"/>
    <x v="175"/>
    <m/>
    <m/>
    <m/>
    <m/>
    <m/>
  </r>
  <r>
    <x v="8"/>
    <x v="9"/>
    <x v="175"/>
    <m/>
    <m/>
    <m/>
    <m/>
    <m/>
  </r>
  <r>
    <x v="8"/>
    <x v="9"/>
    <x v="181"/>
    <m/>
    <m/>
    <m/>
    <m/>
    <m/>
  </r>
  <r>
    <x v="8"/>
    <x v="9"/>
    <x v="182"/>
    <n v="151.78693407466201"/>
    <n v="161.10750329091701"/>
    <m/>
    <m/>
    <m/>
  </r>
  <r>
    <x v="8"/>
    <x v="9"/>
    <x v="182"/>
    <n v="72.274117647058802"/>
    <m/>
    <m/>
    <m/>
    <m/>
  </r>
  <r>
    <x v="8"/>
    <x v="9"/>
    <x v="183"/>
    <m/>
    <m/>
    <m/>
    <m/>
    <m/>
  </r>
  <r>
    <x v="8"/>
    <x v="9"/>
    <x v="184"/>
    <m/>
    <m/>
    <m/>
    <m/>
    <m/>
  </r>
  <r>
    <x v="8"/>
    <x v="9"/>
    <x v="185"/>
    <m/>
    <m/>
    <m/>
    <m/>
    <m/>
  </r>
  <r>
    <x v="8"/>
    <x v="9"/>
    <x v="186"/>
    <m/>
    <m/>
    <m/>
    <m/>
    <m/>
  </r>
  <r>
    <x v="8"/>
    <x v="9"/>
    <x v="187"/>
    <n v="14.943888794711"/>
    <n v="15.9381666967999"/>
    <m/>
    <m/>
    <m/>
  </r>
  <r>
    <x v="8"/>
    <x v="8"/>
    <x v="188"/>
    <m/>
    <m/>
    <m/>
    <m/>
    <m/>
  </r>
  <r>
    <x v="8"/>
    <x v="8"/>
    <x v="139"/>
    <m/>
    <m/>
    <m/>
    <m/>
    <m/>
  </r>
  <r>
    <x v="8"/>
    <x v="9"/>
    <x v="238"/>
    <m/>
    <m/>
    <m/>
    <m/>
    <m/>
  </r>
  <r>
    <x v="8"/>
    <x v="10"/>
    <x v="189"/>
    <n v="346.59694444444398"/>
    <n v="288.02613746369798"/>
    <n v="328.38538873994599"/>
    <n v="433.61182266009899"/>
    <m/>
  </r>
  <r>
    <x v="8"/>
    <x v="11"/>
    <x v="190"/>
    <m/>
    <m/>
    <m/>
    <m/>
    <m/>
  </r>
  <r>
    <x v="8"/>
    <x v="11"/>
    <x v="251"/>
    <m/>
    <m/>
    <m/>
    <m/>
    <m/>
  </r>
  <r>
    <x v="8"/>
    <x v="11"/>
    <x v="193"/>
    <m/>
    <m/>
    <m/>
    <m/>
    <m/>
  </r>
  <r>
    <x v="8"/>
    <x v="12"/>
    <x v="194"/>
    <m/>
    <m/>
    <m/>
    <m/>
    <m/>
  </r>
  <r>
    <x v="8"/>
    <x v="12"/>
    <x v="250"/>
    <m/>
    <m/>
    <m/>
    <m/>
    <m/>
  </r>
  <r>
    <x v="8"/>
    <x v="12"/>
    <x v="195"/>
    <n v="286.14959839357402"/>
    <n v="293.53658536585402"/>
    <m/>
    <m/>
    <m/>
  </r>
  <r>
    <x v="8"/>
    <x v="12"/>
    <x v="222"/>
    <m/>
    <m/>
    <m/>
    <m/>
    <m/>
  </r>
  <r>
    <x v="8"/>
    <x v="12"/>
    <x v="196"/>
    <m/>
    <m/>
    <m/>
    <m/>
    <m/>
  </r>
  <r>
    <x v="8"/>
    <x v="12"/>
    <x v="197"/>
    <m/>
    <m/>
    <m/>
    <m/>
    <m/>
  </r>
  <r>
    <x v="8"/>
    <x v="12"/>
    <x v="198"/>
    <n v="87.018092105263193"/>
    <n v="87.018092105263193"/>
    <m/>
    <m/>
    <m/>
  </r>
  <r>
    <x v="8"/>
    <x v="12"/>
    <x v="199"/>
    <m/>
    <m/>
    <m/>
    <m/>
    <m/>
  </r>
  <r>
    <x v="8"/>
    <x v="12"/>
    <x v="224"/>
    <m/>
    <m/>
    <m/>
    <m/>
    <m/>
  </r>
  <r>
    <x v="8"/>
    <x v="11"/>
    <x v="205"/>
    <m/>
    <m/>
    <m/>
    <m/>
    <m/>
  </r>
  <r>
    <x v="8"/>
    <x v="11"/>
    <x v="206"/>
    <m/>
    <m/>
    <m/>
    <m/>
    <m/>
  </r>
  <r>
    <x v="8"/>
    <x v="13"/>
    <x v="252"/>
    <m/>
    <m/>
    <m/>
    <m/>
    <m/>
  </r>
  <r>
    <x v="8"/>
    <x v="13"/>
    <x v="209"/>
    <m/>
    <m/>
    <m/>
    <m/>
    <m/>
  </r>
  <r>
    <x v="9"/>
    <x v="0"/>
    <x v="0"/>
    <n v="291.76491395793499"/>
    <n v="303.01908908238403"/>
    <n v="266.47761443367898"/>
    <n v="343.61822125813399"/>
    <n v="500.60438144329902"/>
  </r>
  <r>
    <x v="9"/>
    <x v="0"/>
    <x v="1"/>
    <n v="417.63919146237203"/>
    <n v="386.134664642823"/>
    <n v="212.42539902845201"/>
    <n v="468.54936590679199"/>
    <n v="762.10710259301004"/>
  </r>
  <r>
    <x v="9"/>
    <x v="0"/>
    <x v="2"/>
    <n v="417.02052412003502"/>
    <n v="377.29855380341502"/>
    <n v="380.56349406715498"/>
    <n v="477.75394491261801"/>
    <n v="365.05230496453902"/>
  </r>
  <r>
    <x v="9"/>
    <x v="0"/>
    <x v="3"/>
    <n v="396.39768124558702"/>
    <n v="387.21698446327702"/>
    <n v="374.27399903521501"/>
    <n v="514.75303250849095"/>
    <m/>
  </r>
  <r>
    <x v="9"/>
    <x v="0"/>
    <x v="4"/>
    <n v="457.18861678929397"/>
    <n v="437.05020012033401"/>
    <n v="370.61811238407"/>
    <n v="507.82096006219001"/>
    <n v="492.74369085173498"/>
  </r>
  <r>
    <x v="9"/>
    <x v="0"/>
    <x v="5"/>
    <n v="240.849488819638"/>
    <n v="297.889476467478"/>
    <n v="220.60986258230699"/>
    <n v="365.73370577281202"/>
    <m/>
  </r>
  <r>
    <x v="9"/>
    <x v="0"/>
    <x v="6"/>
    <n v="333.92922153560602"/>
    <n v="350.44611672794099"/>
    <n v="296.11349989502401"/>
    <n v="399.36044639982799"/>
    <m/>
  </r>
  <r>
    <x v="9"/>
    <x v="0"/>
    <x v="7"/>
    <n v="272.595307333785"/>
    <n v="314.30685004673501"/>
    <n v="237.75832742735599"/>
    <n v="333.13742926434901"/>
    <n v="301.130097087379"/>
  </r>
  <r>
    <x v="9"/>
    <x v="0"/>
    <x v="8"/>
    <n v="345.27028073177701"/>
    <n v="359.834197237735"/>
    <n v="286.35820382340802"/>
    <n v="444.460206718346"/>
    <n v="393.68741893644602"/>
  </r>
  <r>
    <x v="9"/>
    <x v="0"/>
    <x v="9"/>
    <n v="334.60860368613902"/>
    <n v="353.62451361867699"/>
    <n v="293.24563801849098"/>
    <n v="383.26898184688201"/>
    <m/>
  </r>
  <r>
    <x v="9"/>
    <x v="0"/>
    <x v="10"/>
    <n v="363.91660143144702"/>
    <n v="376.99978332701397"/>
    <n v="324.72782657976802"/>
    <n v="461.58508304606698"/>
    <m/>
  </r>
  <r>
    <x v="9"/>
    <x v="0"/>
    <x v="11"/>
    <n v="329.74440461967299"/>
    <n v="304.76948862889401"/>
    <n v="347.91702741702699"/>
    <n v="466.36042402826899"/>
    <m/>
  </r>
  <r>
    <x v="9"/>
    <x v="0"/>
    <x v="214"/>
    <m/>
    <m/>
    <m/>
    <m/>
    <m/>
  </r>
  <r>
    <x v="9"/>
    <x v="0"/>
    <x v="12"/>
    <n v="186.25214702851301"/>
    <n v="168.287552785039"/>
    <n v="291.47938751472299"/>
    <m/>
    <m/>
  </r>
  <r>
    <x v="9"/>
    <x v="0"/>
    <x v="13"/>
    <n v="219.04355942750499"/>
    <n v="220.31525638320301"/>
    <m/>
    <m/>
    <m/>
  </r>
  <r>
    <x v="9"/>
    <x v="0"/>
    <x v="14"/>
    <n v="192.482660602615"/>
    <n v="192.482660602615"/>
    <m/>
    <m/>
    <m/>
  </r>
  <r>
    <x v="9"/>
    <x v="0"/>
    <x v="15"/>
    <m/>
    <m/>
    <m/>
    <m/>
    <m/>
  </r>
  <r>
    <x v="9"/>
    <x v="0"/>
    <x v="16"/>
    <n v="337.63576158940401"/>
    <n v="424.85833333333301"/>
    <m/>
    <m/>
    <m/>
  </r>
  <r>
    <x v="9"/>
    <x v="0"/>
    <x v="17"/>
    <n v="438.12595837896998"/>
    <n v="438.12595837896998"/>
    <m/>
    <m/>
    <m/>
  </r>
  <r>
    <x v="9"/>
    <x v="0"/>
    <x v="242"/>
    <m/>
    <m/>
    <m/>
    <m/>
    <m/>
  </r>
  <r>
    <x v="9"/>
    <x v="1"/>
    <x v="18"/>
    <n v="214.94269340974199"/>
    <m/>
    <m/>
    <m/>
    <m/>
  </r>
  <r>
    <x v="9"/>
    <x v="1"/>
    <x v="19"/>
    <n v="241.169756785337"/>
    <n v="202.701423426513"/>
    <n v="217.02704443013499"/>
    <n v="280.21429703598"/>
    <m/>
  </r>
  <r>
    <x v="9"/>
    <x v="1"/>
    <x v="20"/>
    <n v="206.665393228824"/>
    <n v="166.254894127048"/>
    <n v="218.735656353259"/>
    <n v="241.32461625923801"/>
    <m/>
  </r>
  <r>
    <x v="9"/>
    <x v="1"/>
    <x v="21"/>
    <n v="218.04159935379599"/>
    <m/>
    <n v="241.33796698523"/>
    <n v="205.05230386052301"/>
    <m/>
  </r>
  <r>
    <x v="9"/>
    <x v="1"/>
    <x v="22"/>
    <n v="249.81179624664901"/>
    <m/>
    <m/>
    <n v="278.69402319357698"/>
    <m/>
  </r>
  <r>
    <x v="9"/>
    <x v="1"/>
    <x v="23"/>
    <m/>
    <m/>
    <m/>
    <m/>
    <m/>
  </r>
  <r>
    <x v="9"/>
    <x v="1"/>
    <x v="24"/>
    <n v="112.676300578035"/>
    <m/>
    <n v="110.66541353383499"/>
    <m/>
    <m/>
  </r>
  <r>
    <x v="9"/>
    <x v="1"/>
    <x v="25"/>
    <n v="267.33127295529903"/>
    <n v="229.75984348251399"/>
    <n v="265.95498489426001"/>
    <n v="325.95904436860098"/>
    <n v="210.45101663585999"/>
  </r>
  <r>
    <x v="9"/>
    <x v="1"/>
    <x v="26"/>
    <n v="255.58627264060999"/>
    <n v="252.41255191509001"/>
    <n v="256.30917874396101"/>
    <n v="280.53097105761401"/>
    <n v="206.985654512851"/>
  </r>
  <r>
    <x v="9"/>
    <x v="1"/>
    <x v="26"/>
    <n v="216.00812197207199"/>
    <n v="199.215597424279"/>
    <n v="218.94697398189999"/>
    <n v="247.062884784521"/>
    <m/>
  </r>
  <r>
    <x v="9"/>
    <x v="1"/>
    <x v="28"/>
    <m/>
    <m/>
    <m/>
    <m/>
    <m/>
  </r>
  <r>
    <x v="9"/>
    <x v="1"/>
    <x v="29"/>
    <n v="289.52284263959399"/>
    <m/>
    <m/>
    <m/>
    <m/>
  </r>
  <r>
    <x v="9"/>
    <x v="1"/>
    <x v="30"/>
    <n v="303.18907905460497"/>
    <n v="219.648475120385"/>
    <m/>
    <m/>
    <m/>
  </r>
  <r>
    <x v="9"/>
    <x v="1"/>
    <x v="216"/>
    <m/>
    <m/>
    <m/>
    <m/>
    <m/>
  </r>
  <r>
    <x v="9"/>
    <x v="2"/>
    <x v="32"/>
    <n v="370.9"/>
    <n v="358.37015329125302"/>
    <n v="368.68154563624302"/>
    <n v="386.18316072113498"/>
    <m/>
  </r>
  <r>
    <x v="9"/>
    <x v="2"/>
    <x v="33"/>
    <n v="428.325452716298"/>
    <n v="403.05705296276898"/>
    <n v="435.236146362098"/>
    <n v="444.80128758734401"/>
    <m/>
  </r>
  <r>
    <x v="9"/>
    <x v="2"/>
    <x v="34"/>
    <n v="414.42511163482999"/>
    <n v="432.05770166391"/>
    <n v="396.33846365260399"/>
    <n v="412.13070682068201"/>
    <m/>
  </r>
  <r>
    <x v="9"/>
    <x v="2"/>
    <x v="35"/>
    <n v="385.059023715835"/>
    <n v="388.55676104789598"/>
    <n v="318.49184018007901"/>
    <n v="397.42332175925901"/>
    <m/>
  </r>
  <r>
    <x v="9"/>
    <x v="2"/>
    <x v="36"/>
    <n v="232.239156268568"/>
    <n v="225.648907103825"/>
    <n v="176.40663900414901"/>
    <n v="255.88697017268399"/>
    <m/>
  </r>
  <r>
    <x v="9"/>
    <x v="2"/>
    <x v="33"/>
    <m/>
    <m/>
    <m/>
    <m/>
    <m/>
  </r>
  <r>
    <x v="9"/>
    <x v="2"/>
    <x v="37"/>
    <n v="314.11150291828801"/>
    <n v="286.65764800428599"/>
    <n v="286.86770007209799"/>
    <n v="417.81537565521302"/>
    <m/>
  </r>
  <r>
    <x v="9"/>
    <x v="2"/>
    <x v="38"/>
    <n v="273.003560302626"/>
    <n v="303.16436781609201"/>
    <n v="201.32456140350899"/>
    <n v="326.474956822107"/>
    <m/>
  </r>
  <r>
    <x v="9"/>
    <x v="2"/>
    <x v="39"/>
    <n v="308.74243837611999"/>
    <n v="308.96993238382998"/>
    <n v="286.81011127237502"/>
    <n v="339.05189178296098"/>
    <n v="324.79291716686703"/>
  </r>
  <r>
    <x v="9"/>
    <x v="2"/>
    <x v="40"/>
    <n v="390.767958353322"/>
    <n v="413.11792240525699"/>
    <n v="369.34353363535303"/>
    <n v="398.72411912294098"/>
    <n v="345.29"/>
  </r>
  <r>
    <x v="9"/>
    <x v="2"/>
    <x v="40"/>
    <n v="344.30530577904"/>
    <n v="357.058570726916"/>
    <n v="335.03049759229498"/>
    <n v="353.16593482782503"/>
    <m/>
  </r>
  <r>
    <x v="9"/>
    <x v="2"/>
    <x v="41"/>
    <n v="299.87071876507503"/>
    <n v="281.52531645569599"/>
    <n v="273.26424361493099"/>
    <m/>
    <m/>
  </r>
  <r>
    <x v="9"/>
    <x v="2"/>
    <x v="42"/>
    <n v="346.52458509432"/>
    <n v="354.37701396348001"/>
    <n v="323.60568289848902"/>
    <n v="382.10858778625999"/>
    <m/>
  </r>
  <r>
    <x v="9"/>
    <x v="2"/>
    <x v="43"/>
    <n v="270.78938906752398"/>
    <n v="282.74173913043501"/>
    <n v="256.28596389050699"/>
    <m/>
    <m/>
  </r>
  <r>
    <x v="9"/>
    <x v="2"/>
    <x v="40"/>
    <n v="346.885824455918"/>
    <n v="374.5"/>
    <n v="334.27309018327003"/>
    <n v="333.733559449783"/>
    <m/>
  </r>
  <r>
    <x v="9"/>
    <x v="2"/>
    <x v="44"/>
    <n v="302.87283236994199"/>
    <n v="281.97623208668301"/>
    <n v="293.20399628252801"/>
    <n v="344.47561813186798"/>
    <m/>
  </r>
  <r>
    <x v="9"/>
    <x v="2"/>
    <x v="45"/>
    <n v="333.71329293378602"/>
    <n v="335.90241278623"/>
    <n v="333.08462164361299"/>
    <n v="332.31969309462897"/>
    <m/>
  </r>
  <r>
    <x v="9"/>
    <x v="2"/>
    <x v="46"/>
    <n v="375.588462649409"/>
    <n v="366.244863744437"/>
    <n v="374.87357571082998"/>
    <n v="411.13277883555497"/>
    <n v="355.67455197132603"/>
  </r>
  <r>
    <x v="9"/>
    <x v="2"/>
    <x v="47"/>
    <n v="358.736775456685"/>
    <n v="360.387601252835"/>
    <n v="328.05445785365202"/>
    <n v="416.260174842156"/>
    <n v="408.15891472868202"/>
  </r>
  <r>
    <x v="9"/>
    <x v="2"/>
    <x v="48"/>
    <n v="317.05639451606299"/>
    <n v="312.73894850509498"/>
    <n v="308.07325712445697"/>
    <n v="337.24026802807902"/>
    <m/>
  </r>
  <r>
    <x v="9"/>
    <x v="2"/>
    <x v="49"/>
    <n v="317.30657395701598"/>
    <n v="275.03064619321799"/>
    <n v="347.57683357105299"/>
    <n v="391.61952089704403"/>
    <m/>
  </r>
  <r>
    <x v="9"/>
    <x v="2"/>
    <x v="50"/>
    <n v="287.41769041768998"/>
    <n v="261.90747782002501"/>
    <m/>
    <m/>
    <m/>
  </r>
  <r>
    <x v="9"/>
    <x v="3"/>
    <x v="51"/>
    <n v="378.11571297684497"/>
    <n v="387.078471263533"/>
    <n v="343.49538483901398"/>
    <n v="406.99947176588699"/>
    <n v="254.74729471674101"/>
  </r>
  <r>
    <x v="9"/>
    <x v="3"/>
    <x v="53"/>
    <n v="234.80489731437601"/>
    <n v="146.58190327613099"/>
    <m/>
    <n v="266.85259809119799"/>
    <n v="263.35000000000002"/>
  </r>
  <r>
    <x v="9"/>
    <x v="3"/>
    <x v="54"/>
    <n v="374.27897110024497"/>
    <n v="376.66436251920101"/>
    <n v="377.85038497074203"/>
    <n v="373.10665096049303"/>
    <n v="323.09238249594802"/>
  </r>
  <r>
    <x v="9"/>
    <x v="3"/>
    <x v="52"/>
    <n v="397.65590153986199"/>
    <n v="386.245386777465"/>
    <n v="423.67486465583897"/>
    <n v="397.36133805373998"/>
    <n v="295.668091168091"/>
  </r>
  <r>
    <x v="9"/>
    <x v="3"/>
    <x v="55"/>
    <m/>
    <m/>
    <m/>
    <m/>
    <m/>
  </r>
  <r>
    <x v="9"/>
    <x v="3"/>
    <x v="56"/>
    <n v="277.647211331731"/>
    <n v="270.46846846846802"/>
    <n v="281.05690200210802"/>
    <n v="288.498455690188"/>
    <m/>
  </r>
  <r>
    <x v="9"/>
    <x v="3"/>
    <x v="57"/>
    <n v="283.68820717405498"/>
    <n v="286.45196459412801"/>
    <n v="253.24087200749"/>
    <n v="301.17789602947198"/>
    <m/>
  </r>
  <r>
    <x v="9"/>
    <x v="2"/>
    <x v="39"/>
    <n v="229.66262249183399"/>
    <m/>
    <n v="237.31194196428601"/>
    <m/>
    <m/>
  </r>
  <r>
    <x v="9"/>
    <x v="3"/>
    <x v="58"/>
    <n v="369.45713795984801"/>
    <n v="374.41045806567797"/>
    <n v="387.51023751023803"/>
    <n v="362.98341375150801"/>
    <m/>
  </r>
  <r>
    <x v="9"/>
    <x v="3"/>
    <x v="58"/>
    <n v="336.40305432757299"/>
    <n v="356.73671259842502"/>
    <n v="333.82031334413801"/>
    <n v="329.00824487272001"/>
    <m/>
  </r>
  <r>
    <x v="9"/>
    <x v="3"/>
    <x v="58"/>
    <n v="390.70938982888401"/>
    <n v="418.32701137951699"/>
    <n v="398.76705917874398"/>
    <n v="378.23719376392"/>
    <m/>
  </r>
  <r>
    <x v="9"/>
    <x v="3"/>
    <x v="58"/>
    <n v="378.91244779464199"/>
    <n v="388.26527745258699"/>
    <n v="378.47262419006501"/>
    <n v="377.72311847850199"/>
    <n v="232.41252302025799"/>
  </r>
  <r>
    <x v="9"/>
    <x v="3"/>
    <x v="59"/>
    <n v="376.65058142066999"/>
    <n v="383.47984532458401"/>
    <n v="390.33244718063497"/>
    <n v="355.21304945054902"/>
    <m/>
  </r>
  <r>
    <x v="9"/>
    <x v="3"/>
    <x v="60"/>
    <n v="386.62563378691198"/>
    <n v="406.16159141783203"/>
    <n v="411.66814977973598"/>
    <n v="371.673705588725"/>
    <n v="66.0435114503817"/>
  </r>
  <r>
    <x v="9"/>
    <x v="3"/>
    <x v="61"/>
    <n v="431.99897236812097"/>
    <n v="464.42358003442303"/>
    <n v="402.09128686327102"/>
    <n v="440.13078163455799"/>
    <n v="381.96396396396398"/>
  </r>
  <r>
    <x v="9"/>
    <x v="3"/>
    <x v="53"/>
    <n v="422.41038672742098"/>
    <n v="372.15071633237801"/>
    <n v="387.66837606837601"/>
    <n v="457.514652205652"/>
    <n v="393.17793594306102"/>
  </r>
  <r>
    <x v="9"/>
    <x v="3"/>
    <x v="62"/>
    <n v="361.79923125723002"/>
    <n v="301.08082497212899"/>
    <n v="384.19379075701698"/>
    <n v="373.41889620395"/>
    <m/>
  </r>
  <r>
    <x v="9"/>
    <x v="3"/>
    <x v="58"/>
    <n v="353.02533763595102"/>
    <n v="362.67809275293598"/>
    <n v="332.23408141962398"/>
    <n v="361.68198978458798"/>
    <m/>
  </r>
  <r>
    <x v="9"/>
    <x v="0"/>
    <x v="63"/>
    <n v="252.25891506375601"/>
    <n v="240.677455357143"/>
    <n v="228.969178082192"/>
    <m/>
    <m/>
  </r>
  <r>
    <x v="9"/>
    <x v="0"/>
    <x v="64"/>
    <n v="274.30355880273402"/>
    <n v="256.22344601962902"/>
    <n v="291.85680861020103"/>
    <n v="372.22120658135299"/>
    <m/>
  </r>
  <r>
    <x v="9"/>
    <x v="0"/>
    <x v="65"/>
    <n v="175.638844301766"/>
    <n v="175.638844301766"/>
    <m/>
    <m/>
    <m/>
  </r>
  <r>
    <x v="9"/>
    <x v="0"/>
    <x v="67"/>
    <n v="294.39152119700702"/>
    <n v="282.91188694929298"/>
    <m/>
    <m/>
    <m/>
  </r>
  <r>
    <x v="9"/>
    <x v="0"/>
    <x v="68"/>
    <m/>
    <m/>
    <m/>
    <m/>
    <m/>
  </r>
  <r>
    <x v="9"/>
    <x v="0"/>
    <x v="69"/>
    <m/>
    <m/>
    <m/>
    <m/>
    <m/>
  </r>
  <r>
    <x v="9"/>
    <x v="0"/>
    <x v="70"/>
    <n v="186.57648401826501"/>
    <n v="198.611013986014"/>
    <m/>
    <m/>
    <m/>
  </r>
  <r>
    <x v="9"/>
    <x v="0"/>
    <x v="71"/>
    <n v="177.88809569747201"/>
    <n v="177.88809569747201"/>
    <m/>
    <m/>
    <m/>
  </r>
  <r>
    <x v="9"/>
    <x v="0"/>
    <x v="72"/>
    <n v="217.41758806891201"/>
    <n v="229.923189680446"/>
    <m/>
    <m/>
    <m/>
  </r>
  <r>
    <x v="9"/>
    <x v="0"/>
    <x v="73"/>
    <n v="174.207482993197"/>
    <n v="162.45079594790201"/>
    <m/>
    <m/>
    <m/>
  </r>
  <r>
    <x v="9"/>
    <x v="0"/>
    <x v="74"/>
    <n v="267.65484429065702"/>
    <n v="278.875"/>
    <m/>
    <m/>
    <m/>
  </r>
  <r>
    <x v="9"/>
    <x v="0"/>
    <x v="75"/>
    <n v="243.39372659175999"/>
    <n v="236.80373269115"/>
    <m/>
    <m/>
    <m/>
  </r>
  <r>
    <x v="9"/>
    <x v="0"/>
    <x v="76"/>
    <n v="366.01209039548002"/>
    <n v="348.57727563419297"/>
    <n v="370.41611018363898"/>
    <n v="432.568492037699"/>
    <m/>
  </r>
  <r>
    <x v="9"/>
    <x v="0"/>
    <x v="77"/>
    <n v="312.39324823648002"/>
    <n v="309.09470906818501"/>
    <n v="389.85876418663298"/>
    <m/>
    <m/>
  </r>
  <r>
    <x v="9"/>
    <x v="2"/>
    <x v="78"/>
    <n v="310.80053650124501"/>
    <n v="279.95149535059102"/>
    <m/>
    <n v="410.68625146886001"/>
    <m/>
  </r>
  <r>
    <x v="9"/>
    <x v="2"/>
    <x v="79"/>
    <n v="294.41394973990799"/>
    <n v="282.41421338833698"/>
    <n v="242.20911793855299"/>
    <n v="408.260092272203"/>
    <m/>
  </r>
  <r>
    <x v="9"/>
    <x v="0"/>
    <x v="80"/>
    <n v="353.443461731394"/>
    <n v="335.63875706681"/>
    <n v="283.35371900826402"/>
    <n v="427.27716472810403"/>
    <n v="176.28214285714299"/>
  </r>
  <r>
    <x v="9"/>
    <x v="0"/>
    <x v="81"/>
    <n v="252.08122374232499"/>
    <n v="205.123063302346"/>
    <n v="302.05805148914698"/>
    <n v="291.48048452220701"/>
    <m/>
  </r>
  <r>
    <x v="9"/>
    <x v="0"/>
    <x v="82"/>
    <n v="206.98636926889699"/>
    <n v="190.860615883306"/>
    <n v="220.65338827838801"/>
    <m/>
    <m/>
  </r>
  <r>
    <x v="9"/>
    <x v="0"/>
    <x v="83"/>
    <n v="174.67105263157899"/>
    <m/>
    <m/>
    <m/>
    <m/>
  </r>
  <r>
    <x v="9"/>
    <x v="0"/>
    <x v="84"/>
    <m/>
    <m/>
    <m/>
    <m/>
    <m/>
  </r>
  <r>
    <x v="9"/>
    <x v="0"/>
    <x v="85"/>
    <m/>
    <m/>
    <m/>
    <m/>
    <m/>
  </r>
  <r>
    <x v="9"/>
    <x v="0"/>
    <x v="86"/>
    <n v="237.05925925925899"/>
    <m/>
    <m/>
    <m/>
    <m/>
  </r>
  <r>
    <x v="9"/>
    <x v="0"/>
    <x v="87"/>
    <m/>
    <m/>
    <m/>
    <m/>
    <m/>
  </r>
  <r>
    <x v="9"/>
    <x v="0"/>
    <x v="88"/>
    <m/>
    <m/>
    <m/>
    <m/>
    <m/>
  </r>
  <r>
    <x v="9"/>
    <x v="4"/>
    <x v="89"/>
    <n v="336.53824833702902"/>
    <n v="266.46737967914402"/>
    <n v="368.96931094383302"/>
    <n v="377.87382920110201"/>
    <m/>
  </r>
  <r>
    <x v="9"/>
    <x v="4"/>
    <x v="90"/>
    <n v="242.16753358102301"/>
    <n v="241.987856038861"/>
    <n v="257.09262110624201"/>
    <n v="212.88737119578201"/>
    <m/>
  </r>
  <r>
    <x v="9"/>
    <x v="4"/>
    <x v="91"/>
    <n v="330.70787798727002"/>
    <n v="309.44975337551699"/>
    <n v="313.19896346858798"/>
    <n v="396.07052510540399"/>
    <n v="185.2412109375"/>
  </r>
  <r>
    <x v="9"/>
    <x v="4"/>
    <x v="92"/>
    <n v="421.19564671935802"/>
    <n v="398.34222886421901"/>
    <n v="370.24101479915402"/>
    <n v="451.47711368590097"/>
    <n v="327.95685670261901"/>
  </r>
  <r>
    <x v="9"/>
    <x v="4"/>
    <x v="93"/>
    <n v="271.57965629354402"/>
    <n v="262.20737704918002"/>
    <n v="296.49312714776602"/>
    <m/>
    <m/>
  </r>
  <r>
    <x v="9"/>
    <x v="4"/>
    <x v="94"/>
    <n v="182.21212121212099"/>
    <n v="163.13333333333301"/>
    <m/>
    <m/>
    <m/>
  </r>
  <r>
    <x v="9"/>
    <x v="4"/>
    <x v="95"/>
    <m/>
    <m/>
    <m/>
    <m/>
    <m/>
  </r>
  <r>
    <x v="9"/>
    <x v="4"/>
    <x v="96"/>
    <n v="209.70837892312099"/>
    <n v="183.14066193853401"/>
    <n v="232.843141879939"/>
    <n v="214.535051546392"/>
    <m/>
  </r>
  <r>
    <x v="9"/>
    <x v="4"/>
    <x v="97"/>
    <n v="247.03444929645801"/>
    <n v="162.189289012004"/>
    <n v="281.57654385054502"/>
    <n v="296.06634499396898"/>
    <m/>
  </r>
  <r>
    <x v="9"/>
    <x v="4"/>
    <x v="98"/>
    <n v="272.87586085734398"/>
    <n v="262.83649769585298"/>
    <n v="284.27097999776498"/>
    <n v="281.75705632169098"/>
    <n v="204.18736141906899"/>
  </r>
  <r>
    <x v="9"/>
    <x v="4"/>
    <x v="99"/>
    <n v="332.00968514831402"/>
    <n v="334.29824049771599"/>
    <n v="309.19794303797499"/>
    <n v="346.51155453900202"/>
    <m/>
  </r>
  <r>
    <x v="9"/>
    <x v="4"/>
    <x v="89"/>
    <n v="335.92702915681599"/>
    <n v="304.44331572531502"/>
    <m/>
    <n v="369.29352164568598"/>
    <m/>
  </r>
  <r>
    <x v="9"/>
    <x v="4"/>
    <x v="100"/>
    <n v="269.73304175606501"/>
    <n v="260.47789473684202"/>
    <n v="265.94448138297901"/>
    <n v="281.42115127175401"/>
    <m/>
  </r>
  <r>
    <x v="9"/>
    <x v="2"/>
    <x v="38"/>
    <n v="353.42427025923701"/>
    <n v="359.57887243735797"/>
    <n v="315.129193433262"/>
    <n v="380.59206302888799"/>
    <m/>
  </r>
  <r>
    <x v="9"/>
    <x v="2"/>
    <x v="38"/>
    <n v="358.20877817319098"/>
    <n v="378.28494382022501"/>
    <n v="355.96225228059097"/>
    <n v="348.56534852546901"/>
    <m/>
  </r>
  <r>
    <x v="9"/>
    <x v="4"/>
    <x v="101"/>
    <n v="149.187941696113"/>
    <n v="131.971361776739"/>
    <n v="163.933505725896"/>
    <m/>
    <m/>
  </r>
  <r>
    <x v="9"/>
    <x v="4"/>
    <x v="102"/>
    <n v="220.13621418506301"/>
    <n v="210.243243243243"/>
    <n v="226.26007604562699"/>
    <m/>
    <m/>
  </r>
  <r>
    <x v="9"/>
    <x v="5"/>
    <x v="105"/>
    <n v="267.48036465638103"/>
    <n v="267.04989939637801"/>
    <m/>
    <m/>
    <m/>
  </r>
  <r>
    <x v="9"/>
    <x v="5"/>
    <x v="106"/>
    <n v="214.635093167702"/>
    <n v="215.31168831168799"/>
    <m/>
    <m/>
    <m/>
  </r>
  <r>
    <x v="9"/>
    <x v="5"/>
    <x v="107"/>
    <m/>
    <m/>
    <m/>
    <m/>
    <m/>
  </r>
  <r>
    <x v="9"/>
    <x v="5"/>
    <x v="108"/>
    <n v="274.70412371134"/>
    <n v="284.764854159165"/>
    <m/>
    <m/>
    <m/>
  </r>
  <r>
    <x v="9"/>
    <x v="5"/>
    <x v="109"/>
    <n v="316.48590925203803"/>
    <n v="315.69713415214699"/>
    <n v="337.32564841498601"/>
    <m/>
    <m/>
  </r>
  <r>
    <x v="9"/>
    <x v="5"/>
    <x v="110"/>
    <n v="283.29457065845202"/>
    <n v="288.289968652038"/>
    <m/>
    <m/>
    <m/>
  </r>
  <r>
    <x v="9"/>
    <x v="5"/>
    <x v="111"/>
    <m/>
    <m/>
    <m/>
    <m/>
    <m/>
  </r>
  <r>
    <x v="9"/>
    <x v="5"/>
    <x v="112"/>
    <n v="295.47518427518401"/>
    <n v="288.24872370839302"/>
    <n v="324.59597652975702"/>
    <m/>
    <m/>
  </r>
  <r>
    <x v="9"/>
    <x v="5"/>
    <x v="113"/>
    <n v="295.08367514356001"/>
    <n v="303.43175735950001"/>
    <m/>
    <m/>
    <m/>
  </r>
  <r>
    <x v="9"/>
    <x v="5"/>
    <x v="115"/>
    <n v="217.640410958904"/>
    <m/>
    <m/>
    <m/>
    <m/>
  </r>
  <r>
    <x v="9"/>
    <x v="5"/>
    <x v="106"/>
    <m/>
    <m/>
    <m/>
    <m/>
    <m/>
  </r>
  <r>
    <x v="9"/>
    <x v="5"/>
    <x v="106"/>
    <n v="330.37920000000003"/>
    <m/>
    <m/>
    <m/>
    <m/>
  </r>
  <r>
    <x v="9"/>
    <x v="5"/>
    <x v="117"/>
    <m/>
    <m/>
    <m/>
    <m/>
    <m/>
  </r>
  <r>
    <x v="9"/>
    <x v="6"/>
    <x v="118"/>
    <n v="378.89096457967298"/>
    <n v="378.12845257903501"/>
    <n v="336.684271619269"/>
    <n v="389.76988400994202"/>
    <n v="396.78281622911697"/>
  </r>
  <r>
    <x v="9"/>
    <x v="6"/>
    <x v="119"/>
    <n v="340.52064526914103"/>
    <n v="330.09965969859002"/>
    <n v="333.41118094607998"/>
    <n v="355.26424651751802"/>
    <m/>
  </r>
  <r>
    <x v="9"/>
    <x v="6"/>
    <x v="120"/>
    <n v="448.29123849614098"/>
    <n v="439.531986531987"/>
    <n v="371.35510688836098"/>
    <n v="463.546543778802"/>
    <n v="434.867705835332"/>
  </r>
  <r>
    <x v="9"/>
    <x v="6"/>
    <x v="121"/>
    <n v="356.60897435897402"/>
    <n v="349.57373271889401"/>
    <n v="368.89097605893198"/>
    <n v="359.84646500175899"/>
    <n v="338.06390748630599"/>
  </r>
  <r>
    <x v="9"/>
    <x v="6"/>
    <x v="122"/>
    <n v="341.12572037936201"/>
    <n v="295.250999840026"/>
    <n v="311.75233160621798"/>
    <n v="365.98515458858202"/>
    <n v="327.04289372599197"/>
  </r>
  <r>
    <x v="9"/>
    <x v="4"/>
    <x v="89"/>
    <n v="370.90710382513703"/>
    <m/>
    <m/>
    <m/>
    <m/>
  </r>
  <r>
    <x v="9"/>
    <x v="6"/>
    <x v="119"/>
    <n v="350.23829015543998"/>
    <n v="361.74896142433198"/>
    <n v="370.93867649912698"/>
    <n v="334.14049745510403"/>
    <m/>
  </r>
  <r>
    <x v="9"/>
    <x v="6"/>
    <x v="119"/>
    <n v="337.62758468983702"/>
    <n v="321.332428238945"/>
    <n v="345.793856103476"/>
    <n v="350.47025970399301"/>
    <m/>
  </r>
  <r>
    <x v="9"/>
    <x v="6"/>
    <x v="120"/>
    <n v="396.450462907298"/>
    <n v="383.75509919944301"/>
    <n v="407.15691289303402"/>
    <n v="403.68430897887299"/>
    <n v="343.547355473555"/>
  </r>
  <r>
    <x v="9"/>
    <x v="6"/>
    <x v="121"/>
    <n v="297.87675637888901"/>
    <n v="290.66470864661699"/>
    <n v="263.74848484848502"/>
    <n v="338.75126903553303"/>
    <n v="323.27640845070403"/>
  </r>
  <r>
    <x v="9"/>
    <x v="6"/>
    <x v="121"/>
    <n v="385.14215498041602"/>
    <n v="422.01524289944098"/>
    <n v="340.48172757475101"/>
    <n v="378.032331588722"/>
    <n v="326.165911664779"/>
  </r>
  <r>
    <x v="9"/>
    <x v="6"/>
    <x v="123"/>
    <n v="382.85409119300402"/>
    <m/>
    <m/>
    <n v="393.20329977628597"/>
    <m/>
  </r>
  <r>
    <x v="9"/>
    <x v="6"/>
    <x v="123"/>
    <m/>
    <m/>
    <m/>
    <m/>
    <m/>
  </r>
  <r>
    <x v="9"/>
    <x v="6"/>
    <x v="122"/>
    <n v="291.26000293126202"/>
    <n v="271.96435490120098"/>
    <n v="280.38922155688601"/>
    <n v="321.02751091703101"/>
    <n v="286.74610244988901"/>
  </r>
  <r>
    <x v="9"/>
    <x v="7"/>
    <x v="125"/>
    <n v="188.39632395175201"/>
    <n v="214.78265107212499"/>
    <n v="198.91603053435099"/>
    <m/>
    <m/>
  </r>
  <r>
    <x v="9"/>
    <x v="7"/>
    <x v="126"/>
    <n v="201.63968668407301"/>
    <n v="298.96869070208697"/>
    <m/>
    <m/>
    <m/>
  </r>
  <r>
    <x v="9"/>
    <x v="7"/>
    <x v="127"/>
    <m/>
    <m/>
    <m/>
    <m/>
    <m/>
  </r>
  <r>
    <x v="9"/>
    <x v="7"/>
    <x v="129"/>
    <m/>
    <m/>
    <m/>
    <m/>
    <m/>
  </r>
  <r>
    <x v="9"/>
    <x v="7"/>
    <x v="130"/>
    <n v="186.89510489510499"/>
    <m/>
    <m/>
    <m/>
    <m/>
  </r>
  <r>
    <x v="9"/>
    <x v="7"/>
    <x v="131"/>
    <n v="190.16778523489899"/>
    <m/>
    <m/>
    <m/>
    <m/>
  </r>
  <r>
    <x v="9"/>
    <x v="7"/>
    <x v="132"/>
    <m/>
    <m/>
    <m/>
    <m/>
    <m/>
  </r>
  <r>
    <x v="9"/>
    <x v="7"/>
    <x v="133"/>
    <n v="140.67238095238099"/>
    <m/>
    <n v="165.33274647887299"/>
    <m/>
    <m/>
  </r>
  <r>
    <x v="9"/>
    <x v="7"/>
    <x v="134"/>
    <m/>
    <m/>
    <m/>
    <m/>
    <m/>
  </r>
  <r>
    <x v="9"/>
    <x v="7"/>
    <x v="135"/>
    <n v="148.79330708661399"/>
    <m/>
    <m/>
    <m/>
    <m/>
  </r>
  <r>
    <x v="9"/>
    <x v="7"/>
    <x v="136"/>
    <m/>
    <m/>
    <m/>
    <m/>
    <m/>
  </r>
  <r>
    <x v="9"/>
    <x v="8"/>
    <x v="138"/>
    <n v="331.64757116375898"/>
    <n v="324.36603968715701"/>
    <n v="353.82837489251898"/>
    <n v="368.35632621951203"/>
    <m/>
  </r>
  <r>
    <x v="9"/>
    <x v="8"/>
    <x v="139"/>
    <m/>
    <m/>
    <m/>
    <m/>
    <m/>
  </r>
  <r>
    <x v="9"/>
    <x v="8"/>
    <x v="140"/>
    <m/>
    <m/>
    <m/>
    <m/>
    <m/>
  </r>
  <r>
    <x v="9"/>
    <x v="8"/>
    <x v="141"/>
    <n v="339.91821997562801"/>
    <n v="337.71848475322201"/>
    <n v="356.29214697406297"/>
    <m/>
    <m/>
  </r>
  <r>
    <x v="9"/>
    <x v="8"/>
    <x v="142"/>
    <n v="159.196618659987"/>
    <n v="171.506879073135"/>
    <m/>
    <m/>
    <m/>
  </r>
  <r>
    <x v="9"/>
    <x v="8"/>
    <x v="143"/>
    <n v="294.97293156281899"/>
    <n v="282.45719147411802"/>
    <n v="369.28382999511501"/>
    <m/>
    <m/>
  </r>
  <r>
    <x v="9"/>
    <x v="8"/>
    <x v="141"/>
    <n v="255.98636444129599"/>
    <n v="257.48228273032498"/>
    <m/>
    <m/>
    <m/>
  </r>
  <r>
    <x v="9"/>
    <x v="8"/>
    <x v="144"/>
    <n v="236.63214550853701"/>
    <n v="221.524174980814"/>
    <m/>
    <m/>
    <m/>
  </r>
  <r>
    <x v="9"/>
    <x v="8"/>
    <x v="144"/>
    <n v="216.18719999999999"/>
    <n v="207.69295302013401"/>
    <m/>
    <m/>
    <m/>
  </r>
  <r>
    <x v="9"/>
    <x v="8"/>
    <x v="145"/>
    <m/>
    <m/>
    <m/>
    <m/>
    <m/>
  </r>
  <r>
    <x v="9"/>
    <x v="8"/>
    <x v="146"/>
    <n v="252.29715302491101"/>
    <m/>
    <m/>
    <m/>
    <m/>
  </r>
  <r>
    <x v="9"/>
    <x v="8"/>
    <x v="147"/>
    <n v="337.46375074895099"/>
    <n v="337.46375074895099"/>
    <m/>
    <m/>
    <m/>
  </r>
  <r>
    <x v="9"/>
    <x v="8"/>
    <x v="142"/>
    <n v="428.152947069628"/>
    <n v="429.17216425445997"/>
    <m/>
    <m/>
    <m/>
  </r>
  <r>
    <x v="9"/>
    <x v="8"/>
    <x v="142"/>
    <n v="358.55344686089501"/>
    <n v="360.71487290427302"/>
    <m/>
    <m/>
    <m/>
  </r>
  <r>
    <x v="9"/>
    <x v="8"/>
    <x v="149"/>
    <n v="251.433488372093"/>
    <n v="225.385964912281"/>
    <m/>
    <m/>
    <m/>
  </r>
  <r>
    <x v="9"/>
    <x v="8"/>
    <x v="150"/>
    <n v="335.50460118274901"/>
    <n v="334.83101575045299"/>
    <n v="329.06718179866903"/>
    <n v="423.74251497005997"/>
    <m/>
  </r>
  <r>
    <x v="9"/>
    <x v="8"/>
    <x v="151"/>
    <n v="271.55426384064702"/>
    <n v="273.21215768883502"/>
    <n v="225.111111111111"/>
    <m/>
    <m/>
  </r>
  <r>
    <x v="9"/>
    <x v="8"/>
    <x v="138"/>
    <n v="251.766435986159"/>
    <n v="246.48688382819299"/>
    <n v="284.989547038328"/>
    <m/>
    <m/>
  </r>
  <r>
    <x v="9"/>
    <x v="8"/>
    <x v="152"/>
    <n v="323.11612903225802"/>
    <n v="314.59505557684901"/>
    <n v="379.70588235294099"/>
    <m/>
    <m/>
  </r>
  <r>
    <x v="9"/>
    <x v="8"/>
    <x v="153"/>
    <n v="311.29855847822898"/>
    <n v="287.45555555555597"/>
    <n v="446.53014354067"/>
    <m/>
    <m/>
  </r>
  <r>
    <x v="9"/>
    <x v="7"/>
    <x v="154"/>
    <n v="222.20172201721999"/>
    <m/>
    <n v="213.85618729097001"/>
    <m/>
    <m/>
  </r>
  <r>
    <x v="9"/>
    <x v="7"/>
    <x v="155"/>
    <n v="267.097222222222"/>
    <m/>
    <m/>
    <m/>
    <m/>
  </r>
  <r>
    <x v="9"/>
    <x v="7"/>
    <x v="156"/>
    <n v="284.94971228421298"/>
    <n v="333.243161094225"/>
    <n v="237.82600098863099"/>
    <m/>
    <m/>
  </r>
  <r>
    <x v="9"/>
    <x v="7"/>
    <x v="157"/>
    <m/>
    <m/>
    <m/>
    <m/>
    <m/>
  </r>
  <r>
    <x v="9"/>
    <x v="7"/>
    <x v="154"/>
    <n v="174.847908745247"/>
    <m/>
    <m/>
    <m/>
    <m/>
  </r>
  <r>
    <x v="9"/>
    <x v="7"/>
    <x v="154"/>
    <n v="198.47155361050301"/>
    <n v="204.653658536585"/>
    <m/>
    <m/>
    <m/>
  </r>
  <r>
    <x v="9"/>
    <x v="7"/>
    <x v="155"/>
    <n v="227.75930851063799"/>
    <n v="225.95810564663"/>
    <m/>
    <m/>
    <m/>
  </r>
  <r>
    <x v="9"/>
    <x v="7"/>
    <x v="158"/>
    <m/>
    <m/>
    <m/>
    <m/>
    <m/>
  </r>
  <r>
    <x v="9"/>
    <x v="7"/>
    <x v="159"/>
    <m/>
    <m/>
    <m/>
    <m/>
    <m/>
  </r>
  <r>
    <x v="9"/>
    <x v="8"/>
    <x v="160"/>
    <n v="329.32894804992998"/>
    <n v="330.024583003467"/>
    <n v="322.384241582784"/>
    <n v="381.714619883041"/>
    <m/>
  </r>
  <r>
    <x v="9"/>
    <x v="8"/>
    <x v="161"/>
    <n v="240.893846707449"/>
    <n v="236.658957415565"/>
    <m/>
    <m/>
    <m/>
  </r>
  <r>
    <x v="9"/>
    <x v="8"/>
    <x v="162"/>
    <n v="286.19639065817398"/>
    <n v="231.949044585987"/>
    <m/>
    <m/>
    <m/>
  </r>
  <r>
    <x v="9"/>
    <x v="8"/>
    <x v="163"/>
    <n v="328.381838514874"/>
    <n v="324.36464104013601"/>
    <n v="336.46519524617997"/>
    <n v="354.09034726309602"/>
    <m/>
  </r>
  <r>
    <x v="9"/>
    <x v="8"/>
    <x v="164"/>
    <n v="302.33408071748897"/>
    <n v="310.03135146103898"/>
    <m/>
    <m/>
    <m/>
  </r>
  <r>
    <x v="9"/>
    <x v="8"/>
    <x v="143"/>
    <n v="312.19207683073199"/>
    <m/>
    <n v="355.67276051188298"/>
    <m/>
    <m/>
  </r>
  <r>
    <x v="9"/>
    <x v="8"/>
    <x v="165"/>
    <n v="326.94290245836601"/>
    <n v="334.55274386013599"/>
    <n v="283.32249229715899"/>
    <n v="206.13266998341601"/>
    <m/>
  </r>
  <r>
    <x v="9"/>
    <x v="8"/>
    <x v="166"/>
    <n v="341.33971771601898"/>
    <n v="345.928219208786"/>
    <n v="314.06289308176099"/>
    <n v="301.61941112322802"/>
    <m/>
  </r>
  <r>
    <x v="9"/>
    <x v="8"/>
    <x v="160"/>
    <m/>
    <m/>
    <m/>
    <m/>
    <m/>
  </r>
  <r>
    <x v="9"/>
    <x v="8"/>
    <x v="161"/>
    <n v="282.55247417074497"/>
    <n v="282.68912766344903"/>
    <m/>
    <m/>
    <m/>
  </r>
  <r>
    <x v="9"/>
    <x v="8"/>
    <x v="167"/>
    <n v="256.09068923821002"/>
    <n v="254.41703551765099"/>
    <n v="284.24875621890499"/>
    <m/>
    <m/>
  </r>
  <r>
    <x v="9"/>
    <x v="8"/>
    <x v="168"/>
    <n v="243.565891472868"/>
    <n v="243.07721639656799"/>
    <n v="246.470254957507"/>
    <m/>
    <m/>
  </r>
  <r>
    <x v="9"/>
    <x v="8"/>
    <x v="169"/>
    <n v="162.84006092916999"/>
    <n v="164.922026431718"/>
    <m/>
    <m/>
    <m/>
  </r>
  <r>
    <x v="9"/>
    <x v="8"/>
    <x v="170"/>
    <n v="340.04907256752398"/>
    <n v="355.424750105589"/>
    <n v="214.14826498422701"/>
    <m/>
    <m/>
  </r>
  <r>
    <x v="9"/>
    <x v="8"/>
    <x v="161"/>
    <n v="237.08319467554099"/>
    <n v="237.08319467554099"/>
    <m/>
    <m/>
    <m/>
  </r>
  <r>
    <x v="9"/>
    <x v="8"/>
    <x v="171"/>
    <n v="205.89646464646501"/>
    <n v="203.837175792507"/>
    <m/>
    <m/>
    <m/>
  </r>
  <r>
    <x v="9"/>
    <x v="8"/>
    <x v="172"/>
    <m/>
    <m/>
    <m/>
    <m/>
    <m/>
  </r>
  <r>
    <x v="9"/>
    <x v="8"/>
    <x v="172"/>
    <n v="147.18854211201401"/>
    <n v="140.57608210620299"/>
    <m/>
    <m/>
    <m/>
  </r>
  <r>
    <x v="9"/>
    <x v="8"/>
    <x v="173"/>
    <m/>
    <m/>
    <m/>
    <m/>
    <m/>
  </r>
  <r>
    <x v="9"/>
    <x v="8"/>
    <x v="174"/>
    <n v="131.473966912555"/>
    <n v="130.41898600872599"/>
    <n v="300.99490662139198"/>
    <m/>
    <m/>
  </r>
  <r>
    <x v="9"/>
    <x v="9"/>
    <x v="175"/>
    <m/>
    <m/>
    <m/>
    <m/>
    <m/>
  </r>
  <r>
    <x v="9"/>
    <x v="9"/>
    <x v="176"/>
    <m/>
    <m/>
    <m/>
    <m/>
    <m/>
  </r>
  <r>
    <x v="9"/>
    <x v="9"/>
    <x v="178"/>
    <m/>
    <m/>
    <m/>
    <m/>
    <m/>
  </r>
  <r>
    <x v="9"/>
    <x v="9"/>
    <x v="219"/>
    <m/>
    <m/>
    <m/>
    <m/>
    <m/>
  </r>
  <r>
    <x v="9"/>
    <x v="9"/>
    <x v="179"/>
    <m/>
    <m/>
    <m/>
    <m/>
    <m/>
  </r>
  <r>
    <x v="9"/>
    <x v="9"/>
    <x v="180"/>
    <n v="351.44883866917797"/>
    <n v="351.44883866917797"/>
    <m/>
    <m/>
    <m/>
  </r>
  <r>
    <x v="9"/>
    <x v="9"/>
    <x v="175"/>
    <m/>
    <m/>
    <m/>
    <m/>
    <m/>
  </r>
  <r>
    <x v="9"/>
    <x v="9"/>
    <x v="181"/>
    <m/>
    <m/>
    <m/>
    <m/>
    <m/>
  </r>
  <r>
    <x v="9"/>
    <x v="9"/>
    <x v="182"/>
    <n v="113.052050138092"/>
    <n v="116.839631782946"/>
    <m/>
    <m/>
    <m/>
  </r>
  <r>
    <x v="9"/>
    <x v="9"/>
    <x v="182"/>
    <m/>
    <m/>
    <m/>
    <m/>
    <m/>
  </r>
  <r>
    <x v="9"/>
    <x v="9"/>
    <x v="184"/>
    <m/>
    <m/>
    <m/>
    <m/>
    <m/>
  </r>
  <r>
    <x v="9"/>
    <x v="9"/>
    <x v="186"/>
    <n v="651.05353430353398"/>
    <n v="651.05353430353398"/>
    <m/>
    <m/>
    <m/>
  </r>
  <r>
    <x v="9"/>
    <x v="9"/>
    <x v="187"/>
    <n v="638.96808703535805"/>
    <n v="635.10045124583098"/>
    <m/>
    <m/>
    <m/>
  </r>
  <r>
    <x v="9"/>
    <x v="8"/>
    <x v="188"/>
    <m/>
    <m/>
    <m/>
    <m/>
    <m/>
  </r>
  <r>
    <x v="9"/>
    <x v="8"/>
    <x v="139"/>
    <m/>
    <m/>
    <m/>
    <m/>
    <m/>
  </r>
  <r>
    <x v="9"/>
    <x v="9"/>
    <x v="238"/>
    <m/>
    <m/>
    <m/>
    <m/>
    <m/>
  </r>
  <r>
    <x v="9"/>
    <x v="10"/>
    <x v="189"/>
    <n v="275.70523891767402"/>
    <n v="208.72475027746901"/>
    <n v="298.60202450719203"/>
    <n v="300.66522988505699"/>
    <m/>
  </r>
  <r>
    <x v="9"/>
    <x v="11"/>
    <x v="190"/>
    <m/>
    <m/>
    <m/>
    <m/>
    <m/>
  </r>
  <r>
    <x v="9"/>
    <x v="11"/>
    <x v="193"/>
    <m/>
    <m/>
    <m/>
    <m/>
    <m/>
  </r>
  <r>
    <x v="9"/>
    <x v="12"/>
    <x v="194"/>
    <m/>
    <m/>
    <m/>
    <m/>
    <m/>
  </r>
  <r>
    <x v="9"/>
    <x v="12"/>
    <x v="195"/>
    <n v="278.67151767151802"/>
    <n v="286.86550976138801"/>
    <m/>
    <m/>
    <m/>
  </r>
  <r>
    <x v="9"/>
    <x v="12"/>
    <x v="222"/>
    <m/>
    <m/>
    <m/>
    <m/>
    <m/>
  </r>
  <r>
    <x v="9"/>
    <x v="12"/>
    <x v="196"/>
    <m/>
    <m/>
    <m/>
    <m/>
    <m/>
  </r>
  <r>
    <x v="9"/>
    <x v="12"/>
    <x v="197"/>
    <m/>
    <m/>
    <m/>
    <m/>
    <m/>
  </r>
  <r>
    <x v="9"/>
    <x v="12"/>
    <x v="198"/>
    <n v="119.070532915361"/>
    <n v="120.200949367089"/>
    <m/>
    <m/>
    <m/>
  </r>
  <r>
    <x v="9"/>
    <x v="12"/>
    <x v="199"/>
    <m/>
    <m/>
    <m/>
    <m/>
    <m/>
  </r>
  <r>
    <x v="9"/>
    <x v="12"/>
    <x v="223"/>
    <m/>
    <m/>
    <m/>
    <m/>
    <m/>
  </r>
  <r>
    <x v="9"/>
    <x v="12"/>
    <x v="224"/>
    <m/>
    <m/>
    <m/>
    <m/>
    <m/>
  </r>
  <r>
    <x v="9"/>
    <x v="11"/>
    <x v="253"/>
    <m/>
    <m/>
    <m/>
    <m/>
    <m/>
  </r>
  <r>
    <x v="9"/>
    <x v="11"/>
    <x v="206"/>
    <m/>
    <m/>
    <m/>
    <m/>
    <m/>
  </r>
  <r>
    <x v="10"/>
    <x v="0"/>
    <x v="0"/>
    <n v="300.75831153085301"/>
    <n v="322.63637269556602"/>
    <n v="274.59821725168899"/>
    <n v="369.19721656483398"/>
    <m/>
  </r>
  <r>
    <x v="10"/>
    <x v="0"/>
    <x v="1"/>
    <n v="459.50012400451902"/>
    <n v="451.36200733927501"/>
    <n v="349.72586090479399"/>
    <n v="482.98292947558798"/>
    <m/>
  </r>
  <r>
    <x v="10"/>
    <x v="0"/>
    <x v="2"/>
    <n v="465.85177743076298"/>
    <n v="446.47935386374797"/>
    <n v="451.45513748191001"/>
    <n v="492.03223868642402"/>
    <m/>
  </r>
  <r>
    <x v="10"/>
    <x v="0"/>
    <x v="3"/>
    <n v="442.44919043947601"/>
    <n v="449.04825202711697"/>
    <n v="294.74813432835799"/>
    <n v="498.054472477064"/>
    <m/>
  </r>
  <r>
    <x v="10"/>
    <x v="0"/>
    <x v="4"/>
    <n v="488.48708002252403"/>
    <n v="478.44176475997801"/>
    <n v="409.56952317439101"/>
    <n v="534.27666783502696"/>
    <m/>
  </r>
  <r>
    <x v="10"/>
    <x v="0"/>
    <x v="5"/>
    <n v="281.75737685173999"/>
    <n v="296.596158643053"/>
    <n v="277.04129437334001"/>
    <m/>
    <m/>
  </r>
  <r>
    <x v="10"/>
    <x v="0"/>
    <x v="6"/>
    <n v="319.51280281032302"/>
    <n v="329.49878437516901"/>
    <n v="297.08420955115997"/>
    <n v="352.23554486829198"/>
    <m/>
  </r>
  <r>
    <x v="10"/>
    <x v="0"/>
    <x v="7"/>
    <n v="303.88956391478001"/>
    <n v="328.04229093613901"/>
    <n v="274.862160591215"/>
    <n v="391.29646464646498"/>
    <n v="218.95652173913001"/>
  </r>
  <r>
    <x v="10"/>
    <x v="0"/>
    <x v="8"/>
    <n v="356.30250831066797"/>
    <n v="364.51025425155802"/>
    <n v="311.53096231538501"/>
    <n v="446.03204722749302"/>
    <m/>
  </r>
  <r>
    <x v="10"/>
    <x v="0"/>
    <x v="9"/>
    <n v="385.10606876181799"/>
    <n v="400.65367800315198"/>
    <n v="363.35662105536397"/>
    <n v="376.59065755208297"/>
    <m/>
  </r>
  <r>
    <x v="10"/>
    <x v="0"/>
    <x v="10"/>
    <n v="374.36207227725498"/>
    <n v="372.66044448776699"/>
    <n v="369.02761067407101"/>
    <n v="409.53632984116302"/>
    <m/>
  </r>
  <r>
    <x v="10"/>
    <x v="0"/>
    <x v="11"/>
    <n v="340.27819336056001"/>
    <n v="335.736718965043"/>
    <n v="335.47857711103501"/>
    <n v="422.23290758827898"/>
    <m/>
  </r>
  <r>
    <x v="10"/>
    <x v="0"/>
    <x v="214"/>
    <m/>
    <m/>
    <m/>
    <m/>
    <m/>
  </r>
  <r>
    <x v="10"/>
    <x v="0"/>
    <x v="12"/>
    <n v="315.95452967719501"/>
    <n v="325.471022128556"/>
    <n v="271.55358898721698"/>
    <m/>
    <m/>
  </r>
  <r>
    <x v="10"/>
    <x v="0"/>
    <x v="13"/>
    <n v="297.22600548446098"/>
    <n v="301.43870815653003"/>
    <m/>
    <m/>
    <m/>
  </r>
  <r>
    <x v="10"/>
    <x v="0"/>
    <x v="14"/>
    <n v="256.25915750915698"/>
    <n v="256.25915750915698"/>
    <m/>
    <m/>
    <m/>
  </r>
  <r>
    <x v="10"/>
    <x v="0"/>
    <x v="15"/>
    <m/>
    <m/>
    <m/>
    <m/>
    <m/>
  </r>
  <r>
    <x v="10"/>
    <x v="0"/>
    <x v="16"/>
    <n v="147.51376146788999"/>
    <n v="147.51376146788999"/>
    <m/>
    <m/>
    <m/>
  </r>
  <r>
    <x v="10"/>
    <x v="0"/>
    <x v="17"/>
    <n v="284.56652092442198"/>
    <n v="284.56652092442198"/>
    <m/>
    <m/>
    <m/>
  </r>
  <r>
    <x v="10"/>
    <x v="0"/>
    <x v="242"/>
    <m/>
    <m/>
    <m/>
    <m/>
    <m/>
  </r>
  <r>
    <x v="10"/>
    <x v="1"/>
    <x v="18"/>
    <n v="316.83199999999999"/>
    <m/>
    <m/>
    <m/>
    <m/>
  </r>
  <r>
    <x v="10"/>
    <x v="1"/>
    <x v="19"/>
    <n v="370.18034747133697"/>
    <n v="353.28932767624002"/>
    <n v="294.30806845965799"/>
    <n v="413.24369189906997"/>
    <m/>
  </r>
  <r>
    <x v="10"/>
    <x v="1"/>
    <x v="20"/>
    <n v="309.04569787178502"/>
    <n v="299.30837941301598"/>
    <n v="319.67625899280603"/>
    <n v="315.31506849315099"/>
    <m/>
  </r>
  <r>
    <x v="10"/>
    <x v="1"/>
    <x v="21"/>
    <n v="305.383647798742"/>
    <n v="346.425087108014"/>
    <n v="300.41552901023903"/>
    <n v="277.62910798122101"/>
    <m/>
  </r>
  <r>
    <x v="10"/>
    <x v="1"/>
    <x v="22"/>
    <n v="343.70916079436302"/>
    <m/>
    <m/>
    <n v="349.03659652332999"/>
    <m/>
  </r>
  <r>
    <x v="10"/>
    <x v="1"/>
    <x v="23"/>
    <m/>
    <m/>
    <m/>
    <m/>
    <m/>
  </r>
  <r>
    <x v="10"/>
    <x v="1"/>
    <x v="24"/>
    <m/>
    <m/>
    <m/>
    <m/>
    <m/>
  </r>
  <r>
    <x v="10"/>
    <x v="1"/>
    <x v="25"/>
    <n v="381.57034929356399"/>
    <n v="371.465513604725"/>
    <n v="376.55397951142601"/>
    <n v="402.38688637143798"/>
    <m/>
  </r>
  <r>
    <x v="10"/>
    <x v="1"/>
    <x v="26"/>
    <n v="369.80105354308"/>
    <n v="342.70713793894902"/>
    <n v="354.06296992481202"/>
    <n v="403.90896817743499"/>
    <m/>
  </r>
  <r>
    <x v="10"/>
    <x v="1"/>
    <x v="26"/>
    <n v="305.63927196359799"/>
    <n v="264.56700000000001"/>
    <n v="341.223542569551"/>
    <n v="277.08667736757599"/>
    <m/>
  </r>
  <r>
    <x v="10"/>
    <x v="1"/>
    <x v="28"/>
    <m/>
    <m/>
    <m/>
    <m/>
    <m/>
  </r>
  <r>
    <x v="10"/>
    <x v="1"/>
    <x v="29"/>
    <n v="403.989389920424"/>
    <m/>
    <m/>
    <m/>
    <m/>
  </r>
  <r>
    <x v="10"/>
    <x v="1"/>
    <x v="30"/>
    <n v="377.23836126629402"/>
    <n v="334.33531746031701"/>
    <m/>
    <m/>
    <m/>
  </r>
  <r>
    <x v="10"/>
    <x v="2"/>
    <x v="32"/>
    <n v="391.76777328463299"/>
    <n v="423.43678949431597"/>
    <n v="381.37301369863002"/>
    <n v="387.07255369928401"/>
    <m/>
  </r>
  <r>
    <x v="10"/>
    <x v="2"/>
    <x v="33"/>
    <n v="394.81446017643498"/>
    <n v="359.23420941076699"/>
    <n v="388.913240212473"/>
    <n v="427.11607215737502"/>
    <m/>
  </r>
  <r>
    <x v="10"/>
    <x v="2"/>
    <x v="34"/>
    <n v="414.00423879631097"/>
    <n v="407.097991905355"/>
    <n v="386.54427949833598"/>
    <n v="443.09167236161301"/>
    <m/>
  </r>
  <r>
    <x v="10"/>
    <x v="2"/>
    <x v="35"/>
    <n v="406.623178208865"/>
    <n v="413.22246817930301"/>
    <n v="351.25814412635702"/>
    <n v="418.34216985763402"/>
    <m/>
  </r>
  <r>
    <x v="10"/>
    <x v="2"/>
    <x v="36"/>
    <n v="198.24793875147199"/>
    <n v="171.21545667447299"/>
    <m/>
    <n v="197.499090081893"/>
    <m/>
  </r>
  <r>
    <x v="10"/>
    <x v="2"/>
    <x v="33"/>
    <m/>
    <m/>
    <m/>
    <m/>
    <m/>
  </r>
  <r>
    <x v="10"/>
    <x v="2"/>
    <x v="37"/>
    <n v="317.70110651913097"/>
    <n v="265.673799884326"/>
    <n v="297.49826989619402"/>
    <n v="426.99851485148503"/>
    <m/>
  </r>
  <r>
    <x v="10"/>
    <x v="2"/>
    <x v="38"/>
    <n v="314.05510018214898"/>
    <n v="317.305593451569"/>
    <n v="328.688448074679"/>
    <n v="289.42904290428999"/>
    <m/>
  </r>
  <r>
    <x v="10"/>
    <x v="2"/>
    <x v="39"/>
    <n v="301.133298962428"/>
    <n v="306.63077448817899"/>
    <n v="287.48324434452701"/>
    <n v="313.635160680529"/>
    <m/>
  </r>
  <r>
    <x v="10"/>
    <x v="2"/>
    <x v="40"/>
    <n v="327.954514018194"/>
    <n v="317.62665873043699"/>
    <n v="336.95595978937303"/>
    <n v="343.36282420749302"/>
    <m/>
  </r>
  <r>
    <x v="10"/>
    <x v="2"/>
    <x v="40"/>
    <n v="328.94352267199901"/>
    <n v="319.619276103056"/>
    <n v="336.28290032263499"/>
    <n v="344.19623389494501"/>
    <m/>
  </r>
  <r>
    <x v="10"/>
    <x v="2"/>
    <x v="41"/>
    <n v="212.939664218258"/>
    <n v="186.908734052993"/>
    <n v="202.57271702367501"/>
    <m/>
    <m/>
  </r>
  <r>
    <x v="10"/>
    <x v="2"/>
    <x v="42"/>
    <n v="262.72910320615398"/>
    <n v="232.88683849321299"/>
    <n v="265.997349823322"/>
    <n v="306.94595314164002"/>
    <m/>
  </r>
  <r>
    <x v="10"/>
    <x v="2"/>
    <x v="43"/>
    <n v="218.94375987361801"/>
    <n v="202.054695062924"/>
    <n v="241.84713375796201"/>
    <m/>
    <m/>
  </r>
  <r>
    <x v="10"/>
    <x v="2"/>
    <x v="40"/>
    <n v="299.47818387873599"/>
    <n v="279.38685658789302"/>
    <n v="281.94829698603297"/>
    <n v="352.11735363612502"/>
    <m/>
  </r>
  <r>
    <x v="10"/>
    <x v="2"/>
    <x v="44"/>
    <n v="243.03371182114299"/>
    <n v="204.550246410971"/>
    <n v="259.83489096573197"/>
    <n v="286.46529155097198"/>
    <m/>
  </r>
  <r>
    <x v="10"/>
    <x v="2"/>
    <x v="45"/>
    <n v="254.97614826752601"/>
    <n v="214.97632078632901"/>
    <n v="313.830221909123"/>
    <n v="260.98644578313298"/>
    <m/>
  </r>
  <r>
    <x v="10"/>
    <x v="2"/>
    <x v="46"/>
    <n v="314.53730455237297"/>
    <n v="297.05887472482499"/>
    <n v="329.31059754320199"/>
    <n v="350.20764784348597"/>
    <m/>
  </r>
  <r>
    <x v="10"/>
    <x v="2"/>
    <x v="47"/>
    <n v="334.45906057262698"/>
    <n v="327.13679385346302"/>
    <n v="329.27209354621101"/>
    <n v="370.42263085151097"/>
    <m/>
  </r>
  <r>
    <x v="10"/>
    <x v="2"/>
    <x v="48"/>
    <n v="284.33622311278299"/>
    <n v="265.53400121432901"/>
    <n v="314.22986478541998"/>
    <n v="335.54480028787299"/>
    <m/>
  </r>
  <r>
    <x v="10"/>
    <x v="2"/>
    <x v="49"/>
    <n v="272.21449667733202"/>
    <n v="242.78294520074601"/>
    <n v="299.62019728219599"/>
    <n v="280.30373303167403"/>
    <m/>
  </r>
  <r>
    <x v="10"/>
    <x v="2"/>
    <x v="50"/>
    <n v="277.522413793103"/>
    <n v="260.02105263157898"/>
    <m/>
    <m/>
    <m/>
  </r>
  <r>
    <x v="10"/>
    <x v="3"/>
    <x v="51"/>
    <n v="410.03394988961998"/>
    <n v="405.25895961486998"/>
    <n v="372.356115872229"/>
    <n v="446.82399039011602"/>
    <m/>
  </r>
  <r>
    <x v="10"/>
    <x v="3"/>
    <x v="53"/>
    <n v="302.25348495964801"/>
    <n v="283.57479387514701"/>
    <m/>
    <n v="333.87121212121201"/>
    <m/>
  </r>
  <r>
    <x v="10"/>
    <x v="3"/>
    <x v="54"/>
    <n v="404.39892495193999"/>
    <n v="376.57620502376102"/>
    <n v="407.372185180526"/>
    <n v="426.79246330020698"/>
    <m/>
  </r>
  <r>
    <x v="10"/>
    <x v="3"/>
    <x v="52"/>
    <n v="439.74605473812602"/>
    <n v="448.96948413659499"/>
    <n v="424.23290188558599"/>
    <n v="441.40983693070899"/>
    <m/>
  </r>
  <r>
    <x v="10"/>
    <x v="3"/>
    <x v="55"/>
    <m/>
    <m/>
    <m/>
    <m/>
    <m/>
  </r>
  <r>
    <x v="10"/>
    <x v="3"/>
    <x v="56"/>
    <n v="253.62085125505601"/>
    <n v="256.75140396855102"/>
    <n v="267.28849621348701"/>
    <n v="233.547451482192"/>
    <m/>
  </r>
  <r>
    <x v="10"/>
    <x v="3"/>
    <x v="57"/>
    <n v="303.33437226405198"/>
    <n v="325.51582246486703"/>
    <n v="278.66769993800398"/>
    <n v="301.40400037739403"/>
    <m/>
  </r>
  <r>
    <x v="10"/>
    <x v="2"/>
    <x v="39"/>
    <n v="210.40660334690199"/>
    <m/>
    <n v="207.27239772138799"/>
    <m/>
    <m/>
  </r>
  <r>
    <x v="10"/>
    <x v="3"/>
    <x v="58"/>
    <n v="350.15596409833898"/>
    <n v="363.97057619486202"/>
    <n v="315.57971950544402"/>
    <n v="356.80985647148498"/>
    <m/>
  </r>
  <r>
    <x v="10"/>
    <x v="3"/>
    <x v="58"/>
    <n v="309.75878810001802"/>
    <n v="309.598589754481"/>
    <n v="286.514636790748"/>
    <n v="336.364741226273"/>
    <m/>
  </r>
  <r>
    <x v="10"/>
    <x v="3"/>
    <x v="58"/>
    <n v="402.606938020352"/>
    <n v="405.86944257891201"/>
    <n v="408.075521695926"/>
    <n v="397.96043521266103"/>
    <m/>
  </r>
  <r>
    <x v="10"/>
    <x v="3"/>
    <x v="58"/>
    <n v="380.64857690346798"/>
    <n v="393.33459609433402"/>
    <n v="364.52815791133298"/>
    <n v="387.13089219838798"/>
    <m/>
  </r>
  <r>
    <x v="10"/>
    <x v="3"/>
    <x v="59"/>
    <n v="408.441162227603"/>
    <n v="403.54447490310997"/>
    <n v="427.80094100615298"/>
    <n v="404.06661573720402"/>
    <m/>
  </r>
  <r>
    <x v="10"/>
    <x v="3"/>
    <x v="60"/>
    <n v="407.68751659873197"/>
    <n v="389.30667299177702"/>
    <n v="407.69600872586199"/>
    <n v="428.32413953333997"/>
    <m/>
  </r>
  <r>
    <x v="10"/>
    <x v="3"/>
    <x v="61"/>
    <n v="449.37514614369201"/>
    <n v="469.11315991658398"/>
    <n v="405.98773519163802"/>
    <n v="463.763783670034"/>
    <n v="442.09517241379302"/>
  </r>
  <r>
    <x v="10"/>
    <x v="3"/>
    <x v="53"/>
    <n v="461.88581919916101"/>
    <n v="410.89329863370199"/>
    <n v="499.15126050420201"/>
    <n v="492.06576566989497"/>
    <m/>
  </r>
  <r>
    <x v="10"/>
    <x v="3"/>
    <x v="62"/>
    <n v="352.75616157005902"/>
    <n v="341.43344334433402"/>
    <n v="314.40292880962699"/>
    <n v="381.36797822321199"/>
    <m/>
  </r>
  <r>
    <x v="10"/>
    <x v="3"/>
    <x v="58"/>
    <n v="346.608456527675"/>
    <n v="355.65471071149301"/>
    <n v="323.00139258133902"/>
    <n v="359.11990407673898"/>
    <m/>
  </r>
  <r>
    <x v="10"/>
    <x v="0"/>
    <x v="63"/>
    <n v="372.36622759663101"/>
    <n v="358.66802278274997"/>
    <m/>
    <m/>
    <m/>
  </r>
  <r>
    <x v="10"/>
    <x v="0"/>
    <x v="64"/>
    <n v="356.39246479962901"/>
    <n v="335.88043920292802"/>
    <n v="402.26040061633302"/>
    <n v="456.37204724409401"/>
    <m/>
  </r>
  <r>
    <x v="10"/>
    <x v="0"/>
    <x v="65"/>
    <m/>
    <m/>
    <m/>
    <m/>
    <m/>
  </r>
  <r>
    <x v="10"/>
    <x v="0"/>
    <x v="67"/>
    <n v="410.98132427843802"/>
    <n v="410.98132427843802"/>
    <m/>
    <m/>
    <m/>
  </r>
  <r>
    <x v="10"/>
    <x v="0"/>
    <x v="68"/>
    <m/>
    <m/>
    <m/>
    <m/>
    <m/>
  </r>
  <r>
    <x v="10"/>
    <x v="0"/>
    <x v="69"/>
    <m/>
    <m/>
    <m/>
    <m/>
    <m/>
  </r>
  <r>
    <x v="10"/>
    <x v="0"/>
    <x v="70"/>
    <n v="369.51859678782802"/>
    <n v="368.03027522935798"/>
    <m/>
    <m/>
    <m/>
  </r>
  <r>
    <x v="10"/>
    <x v="0"/>
    <x v="71"/>
    <n v="406.96538912788401"/>
    <n v="406.96538912788401"/>
    <m/>
    <m/>
    <m/>
  </r>
  <r>
    <x v="10"/>
    <x v="0"/>
    <x v="72"/>
    <n v="390.56735606484102"/>
    <n v="415.43783068783102"/>
    <m/>
    <n v="266.85444234404503"/>
    <m/>
  </r>
  <r>
    <x v="10"/>
    <x v="0"/>
    <x v="73"/>
    <n v="310.704015544041"/>
    <n v="293.71846044191"/>
    <m/>
    <m/>
    <m/>
  </r>
  <r>
    <x v="10"/>
    <x v="0"/>
    <x v="74"/>
    <n v="385.39134709931199"/>
    <n v="415.07342657342701"/>
    <m/>
    <m/>
    <m/>
  </r>
  <r>
    <x v="10"/>
    <x v="0"/>
    <x v="75"/>
    <n v="344.50692520775601"/>
    <n v="346.70482673267298"/>
    <m/>
    <m/>
    <m/>
  </r>
  <r>
    <x v="10"/>
    <x v="0"/>
    <x v="76"/>
    <n v="424.97712743052102"/>
    <n v="425.985485671753"/>
    <n v="363.90214592274702"/>
    <n v="448.00949101293497"/>
    <m/>
  </r>
  <r>
    <x v="10"/>
    <x v="0"/>
    <x v="77"/>
    <n v="352.05762782900302"/>
    <n v="349.69447082024698"/>
    <n v="344.78116710875298"/>
    <m/>
    <m/>
  </r>
  <r>
    <x v="10"/>
    <x v="2"/>
    <x v="78"/>
    <n v="334.627959218939"/>
    <n v="273.03772695119102"/>
    <n v="495.67214799588902"/>
    <n v="517.01570680628299"/>
    <m/>
  </r>
  <r>
    <x v="10"/>
    <x v="2"/>
    <x v="79"/>
    <n v="316.73151471643899"/>
    <n v="299.02597290534101"/>
    <n v="382.26857142857102"/>
    <n v="417.58049113233301"/>
    <m/>
  </r>
  <r>
    <x v="10"/>
    <x v="0"/>
    <x v="80"/>
    <n v="386.238870459677"/>
    <n v="361.48413252638102"/>
    <n v="332.00102301790298"/>
    <n v="480.27252502780902"/>
    <m/>
  </r>
  <r>
    <x v="10"/>
    <x v="0"/>
    <x v="81"/>
    <n v="304.21609144867"/>
    <n v="272.11853832442102"/>
    <n v="345.03264016846498"/>
    <n v="394.825795644891"/>
    <m/>
  </r>
  <r>
    <x v="10"/>
    <x v="0"/>
    <x v="82"/>
    <n v="283.70325759649597"/>
    <n v="217.975871313673"/>
    <n v="329.08283202221202"/>
    <m/>
    <m/>
  </r>
  <r>
    <x v="10"/>
    <x v="0"/>
    <x v="83"/>
    <n v="255.64981036662499"/>
    <m/>
    <m/>
    <m/>
    <m/>
  </r>
  <r>
    <x v="10"/>
    <x v="0"/>
    <x v="85"/>
    <m/>
    <m/>
    <m/>
    <m/>
    <m/>
  </r>
  <r>
    <x v="10"/>
    <x v="0"/>
    <x v="86"/>
    <n v="349.64760147601498"/>
    <m/>
    <m/>
    <m/>
    <m/>
  </r>
  <r>
    <x v="10"/>
    <x v="0"/>
    <x v="87"/>
    <m/>
    <m/>
    <m/>
    <m/>
    <m/>
  </r>
  <r>
    <x v="10"/>
    <x v="0"/>
    <x v="88"/>
    <m/>
    <m/>
    <m/>
    <m/>
    <m/>
  </r>
  <r>
    <x v="10"/>
    <x v="4"/>
    <x v="89"/>
    <n v="393.26355966251498"/>
    <n v="377.31483957219302"/>
    <n v="338.92985318107702"/>
    <n v="433.36657801418397"/>
    <m/>
  </r>
  <r>
    <x v="10"/>
    <x v="4"/>
    <x v="90"/>
    <n v="261.10041420118301"/>
    <n v="262.92971942250102"/>
    <n v="260.19735115141401"/>
    <n v="245.836426413466"/>
    <m/>
  </r>
  <r>
    <x v="10"/>
    <x v="4"/>
    <x v="91"/>
    <n v="376.29740503049402"/>
    <n v="356.10383853626303"/>
    <n v="357.33901466426602"/>
    <n v="434.23711026616002"/>
    <m/>
  </r>
  <r>
    <x v="10"/>
    <x v="4"/>
    <x v="92"/>
    <n v="508.12983703306298"/>
    <n v="462.88869123252903"/>
    <n v="460.94266567386398"/>
    <n v="535.46820266889097"/>
    <m/>
  </r>
  <r>
    <x v="10"/>
    <x v="4"/>
    <x v="93"/>
    <n v="314.37204910292701"/>
    <n v="254.53956228956201"/>
    <n v="377.27539779681803"/>
    <m/>
    <m/>
  </r>
  <r>
    <x v="10"/>
    <x v="4"/>
    <x v="94"/>
    <n v="268.19970845480998"/>
    <n v="257.690941385435"/>
    <m/>
    <m/>
    <m/>
  </r>
  <r>
    <x v="10"/>
    <x v="4"/>
    <x v="95"/>
    <m/>
    <m/>
    <m/>
    <m/>
    <m/>
  </r>
  <r>
    <x v="10"/>
    <x v="4"/>
    <x v="96"/>
    <n v="326.98458943940398"/>
    <n v="289.09081934847001"/>
    <n v="355.734116087492"/>
    <n v="282.886887608069"/>
    <m/>
  </r>
  <r>
    <x v="10"/>
    <x v="4"/>
    <x v="97"/>
    <n v="368.35722762876799"/>
    <n v="330.35042735042703"/>
    <n v="381.35382574082303"/>
    <n v="369.89496910856099"/>
    <m/>
  </r>
  <r>
    <x v="10"/>
    <x v="4"/>
    <x v="98"/>
    <n v="355.50459491251303"/>
    <n v="327.33653379885601"/>
    <n v="385.80887178906897"/>
    <n v="363.696686061219"/>
    <m/>
  </r>
  <r>
    <x v="10"/>
    <x v="4"/>
    <x v="99"/>
    <n v="388.64344475684697"/>
    <n v="374.94810258187499"/>
    <n v="343.889985642498"/>
    <n v="424.93547833547802"/>
    <m/>
  </r>
  <r>
    <x v="10"/>
    <x v="4"/>
    <x v="89"/>
    <n v="381.66072238174399"/>
    <n v="335.53402502288702"/>
    <m/>
    <n v="415.52118933697898"/>
    <m/>
  </r>
  <r>
    <x v="10"/>
    <x v="4"/>
    <x v="100"/>
    <n v="307.01636634154403"/>
    <n v="323.81460905349797"/>
    <n v="234.53794901506399"/>
    <n v="350.16117896972901"/>
    <m/>
  </r>
  <r>
    <x v="10"/>
    <x v="2"/>
    <x v="38"/>
    <n v="354.61309395828903"/>
    <n v="316.76550531257698"/>
    <n v="379.62695608278602"/>
    <n v="386.261453879047"/>
    <m/>
  </r>
  <r>
    <x v="10"/>
    <x v="2"/>
    <x v="38"/>
    <n v="360.548885976409"/>
    <n v="401.92254901960803"/>
    <n v="335.56108291032098"/>
    <n v="327.877399380805"/>
    <m/>
  </r>
  <r>
    <x v="10"/>
    <x v="4"/>
    <x v="101"/>
    <n v="244.74411958672201"/>
    <n v="214.67666232073"/>
    <n v="265.32216582064302"/>
    <m/>
    <m/>
  </r>
  <r>
    <x v="10"/>
    <x v="4"/>
    <x v="102"/>
    <n v="331.497139885595"/>
    <n v="350.13508612874"/>
    <n v="306.42682926829298"/>
    <m/>
    <m/>
  </r>
  <r>
    <x v="10"/>
    <x v="5"/>
    <x v="105"/>
    <n v="389.82521847690401"/>
    <n v="416.51776649746199"/>
    <m/>
    <m/>
    <m/>
  </r>
  <r>
    <x v="10"/>
    <x v="5"/>
    <x v="106"/>
    <n v="338.37711864406799"/>
    <n v="343.48574144486702"/>
    <m/>
    <m/>
    <m/>
  </r>
  <r>
    <x v="10"/>
    <x v="5"/>
    <x v="107"/>
    <m/>
    <m/>
    <m/>
    <m/>
    <m/>
  </r>
  <r>
    <x v="10"/>
    <x v="5"/>
    <x v="108"/>
    <n v="309.48233290761999"/>
    <n v="319.302037201063"/>
    <m/>
    <m/>
    <m/>
  </r>
  <r>
    <x v="10"/>
    <x v="5"/>
    <x v="109"/>
    <n v="385.78723856035703"/>
    <n v="394.28180372557898"/>
    <n v="264.18373983739798"/>
    <m/>
    <m/>
  </r>
  <r>
    <x v="10"/>
    <x v="5"/>
    <x v="110"/>
    <n v="395.69660071029898"/>
    <n v="404.31207879730403"/>
    <m/>
    <m/>
    <m/>
  </r>
  <r>
    <x v="10"/>
    <x v="5"/>
    <x v="112"/>
    <n v="395.56640553834899"/>
    <n v="394.37206728641002"/>
    <n v="403.19979296066299"/>
    <m/>
    <m/>
  </r>
  <r>
    <x v="10"/>
    <x v="5"/>
    <x v="113"/>
    <n v="351.372340425532"/>
    <n v="362.94350282485902"/>
    <m/>
    <m/>
    <m/>
  </r>
  <r>
    <x v="10"/>
    <x v="5"/>
    <x v="115"/>
    <n v="258.76491862567798"/>
    <m/>
    <m/>
    <m/>
    <m/>
  </r>
  <r>
    <x v="10"/>
    <x v="5"/>
    <x v="106"/>
    <n v="345.20038910505798"/>
    <m/>
    <m/>
    <m/>
    <m/>
  </r>
  <r>
    <x v="10"/>
    <x v="5"/>
    <x v="117"/>
    <m/>
    <m/>
    <m/>
    <m/>
    <m/>
  </r>
  <r>
    <x v="10"/>
    <x v="6"/>
    <x v="118"/>
    <n v="384.67509578544099"/>
    <n v="337.11820394914798"/>
    <n v="357.94235807860298"/>
    <n v="416.11948102246299"/>
    <m/>
  </r>
  <r>
    <x v="10"/>
    <x v="6"/>
    <x v="119"/>
    <n v="372.59876996511798"/>
    <n v="353.14973404255301"/>
    <n v="368.30742744712302"/>
    <n v="388.64516761419299"/>
    <m/>
  </r>
  <r>
    <x v="10"/>
    <x v="6"/>
    <x v="120"/>
    <n v="478.62622248023899"/>
    <n v="450.787206266319"/>
    <n v="503.63807531380797"/>
    <n v="476.49644907827098"/>
    <n v="700.87575392038605"/>
  </r>
  <r>
    <x v="10"/>
    <x v="6"/>
    <x v="121"/>
    <n v="439.75893997445701"/>
    <n v="414.53851744185999"/>
    <n v="445.79505664263598"/>
    <n v="448.60901248010703"/>
    <n v="456.020100502513"/>
  </r>
  <r>
    <x v="10"/>
    <x v="6"/>
    <x v="122"/>
    <n v="434.03612464166702"/>
    <n v="393.434884872493"/>
    <n v="351.82252733282502"/>
    <n v="459.00628807998697"/>
    <n v="680.78587196468004"/>
  </r>
  <r>
    <x v="10"/>
    <x v="4"/>
    <x v="89"/>
    <n v="433.133595284872"/>
    <m/>
    <m/>
    <m/>
    <m/>
  </r>
  <r>
    <x v="10"/>
    <x v="6"/>
    <x v="119"/>
    <n v="382.92173682817003"/>
    <n v="377.20994940978102"/>
    <n v="342.94324107501001"/>
    <n v="406.44011019283698"/>
    <m/>
  </r>
  <r>
    <x v="10"/>
    <x v="6"/>
    <x v="119"/>
    <n v="374.33217655351899"/>
    <n v="357.427336747759"/>
    <n v="352.06569094622199"/>
    <n v="410.56727388942198"/>
    <m/>
  </r>
  <r>
    <x v="10"/>
    <x v="6"/>
    <x v="120"/>
    <n v="415.64665817019397"/>
    <n v="408.56401904284598"/>
    <n v="357.15971592626198"/>
    <n v="438.94255233494403"/>
    <m/>
  </r>
  <r>
    <x v="10"/>
    <x v="6"/>
    <x v="121"/>
    <n v="321.66271353946098"/>
    <n v="295.78352873891902"/>
    <n v="339.70815326995103"/>
    <n v="316.91383701188499"/>
    <m/>
  </r>
  <r>
    <x v="10"/>
    <x v="6"/>
    <x v="121"/>
    <n v="424.44829335459099"/>
    <n v="462.23905562989898"/>
    <n v="360.01354713851299"/>
    <n v="420.52004735595898"/>
    <n v="291.897526501767"/>
  </r>
  <r>
    <x v="10"/>
    <x v="6"/>
    <x v="123"/>
    <n v="444.58375089477499"/>
    <n v="461.264580369844"/>
    <m/>
    <n v="439.68398023994399"/>
    <m/>
  </r>
  <r>
    <x v="10"/>
    <x v="6"/>
    <x v="123"/>
    <m/>
    <m/>
    <m/>
    <m/>
    <m/>
  </r>
  <r>
    <x v="10"/>
    <x v="6"/>
    <x v="122"/>
    <n v="315.942224252112"/>
    <n v="287.56270292207802"/>
    <n v="297.67895362663501"/>
    <n v="356.44960433152897"/>
    <m/>
  </r>
  <r>
    <x v="10"/>
    <x v="7"/>
    <x v="125"/>
    <n v="275.377175025589"/>
    <n v="372.26477024069999"/>
    <n v="256.26554404145099"/>
    <m/>
    <m/>
  </r>
  <r>
    <x v="10"/>
    <x v="7"/>
    <x v="126"/>
    <n v="267.88181056160897"/>
    <n v="314.42176870748301"/>
    <n v="210.94876325088299"/>
    <m/>
    <m/>
  </r>
  <r>
    <x v="10"/>
    <x v="7"/>
    <x v="127"/>
    <m/>
    <m/>
    <m/>
    <m/>
    <m/>
  </r>
  <r>
    <x v="10"/>
    <x v="7"/>
    <x v="129"/>
    <m/>
    <m/>
    <m/>
    <m/>
    <m/>
  </r>
  <r>
    <x v="10"/>
    <x v="7"/>
    <x v="130"/>
    <n v="265.38899430740003"/>
    <m/>
    <m/>
    <m/>
    <m/>
  </r>
  <r>
    <x v="10"/>
    <x v="7"/>
    <x v="131"/>
    <n v="324"/>
    <m/>
    <m/>
    <m/>
    <m/>
  </r>
  <r>
    <x v="10"/>
    <x v="7"/>
    <x v="132"/>
    <m/>
    <m/>
    <m/>
    <m/>
    <m/>
  </r>
  <r>
    <x v="10"/>
    <x v="7"/>
    <x v="133"/>
    <n v="247.54466858789601"/>
    <m/>
    <n v="272.31494920174202"/>
    <m/>
    <m/>
  </r>
  <r>
    <x v="10"/>
    <x v="7"/>
    <x v="134"/>
    <m/>
    <m/>
    <m/>
    <m/>
    <m/>
  </r>
  <r>
    <x v="10"/>
    <x v="7"/>
    <x v="135"/>
    <m/>
    <m/>
    <m/>
    <m/>
    <m/>
  </r>
  <r>
    <x v="10"/>
    <x v="8"/>
    <x v="138"/>
    <n v="364.84609236005502"/>
    <n v="359.07529696652398"/>
    <n v="361.61827396035198"/>
    <n v="495.542574257426"/>
    <m/>
  </r>
  <r>
    <x v="10"/>
    <x v="8"/>
    <x v="139"/>
    <m/>
    <m/>
    <m/>
    <m/>
    <m/>
  </r>
  <r>
    <x v="10"/>
    <x v="8"/>
    <x v="140"/>
    <m/>
    <m/>
    <m/>
    <m/>
    <m/>
  </r>
  <r>
    <x v="10"/>
    <x v="8"/>
    <x v="141"/>
    <n v="375.84797724399499"/>
    <n v="377.30845850644499"/>
    <n v="380.57296416938101"/>
    <m/>
    <m/>
  </r>
  <r>
    <x v="10"/>
    <x v="8"/>
    <x v="142"/>
    <n v="185.21854780733301"/>
    <n v="194.985553772071"/>
    <m/>
    <m/>
    <m/>
  </r>
  <r>
    <x v="10"/>
    <x v="8"/>
    <x v="143"/>
    <n v="339.76245038568101"/>
    <n v="335.98690116332301"/>
    <n v="383.36889097744398"/>
    <m/>
    <m/>
  </r>
  <r>
    <x v="10"/>
    <x v="8"/>
    <x v="141"/>
    <n v="314.06586070010798"/>
    <n v="314.738338338338"/>
    <m/>
    <m/>
    <m/>
  </r>
  <r>
    <x v="10"/>
    <x v="8"/>
    <x v="144"/>
    <n v="275.70860128617397"/>
    <n v="274.37066779374499"/>
    <m/>
    <m/>
    <m/>
  </r>
  <r>
    <x v="10"/>
    <x v="8"/>
    <x v="144"/>
    <n v="208.44822256568801"/>
    <n v="196.69579288025901"/>
    <m/>
    <m/>
    <m/>
  </r>
  <r>
    <x v="10"/>
    <x v="8"/>
    <x v="146"/>
    <n v="182.890756302521"/>
    <m/>
    <m/>
    <m/>
    <m/>
  </r>
  <r>
    <x v="10"/>
    <x v="8"/>
    <x v="147"/>
    <n v="361.20313479623798"/>
    <n v="361.20313479623798"/>
    <m/>
    <m/>
    <m/>
  </r>
  <r>
    <x v="10"/>
    <x v="8"/>
    <x v="142"/>
    <n v="426.77736170212802"/>
    <n v="430.40226428445101"/>
    <m/>
    <m/>
    <m/>
  </r>
  <r>
    <x v="10"/>
    <x v="8"/>
    <x v="142"/>
    <n v="419.257190265487"/>
    <n v="432.758165392634"/>
    <m/>
    <m/>
    <m/>
  </r>
  <r>
    <x v="10"/>
    <x v="8"/>
    <x v="149"/>
    <n v="236.78139114724499"/>
    <n v="197.17416378316"/>
    <m/>
    <m/>
    <m/>
  </r>
  <r>
    <x v="10"/>
    <x v="8"/>
    <x v="150"/>
    <n v="359.02993253395402"/>
    <n v="364.588859041425"/>
    <n v="328.01496307811902"/>
    <m/>
    <m/>
  </r>
  <r>
    <x v="10"/>
    <x v="8"/>
    <x v="151"/>
    <n v="299.95223734043998"/>
    <n v="302.891867739053"/>
    <n v="204.23309178744"/>
    <m/>
    <m/>
  </r>
  <r>
    <x v="10"/>
    <x v="8"/>
    <x v="138"/>
    <n v="278.93228903486602"/>
    <n v="281.812659033079"/>
    <n v="267.80712530712498"/>
    <m/>
    <m/>
  </r>
  <r>
    <x v="10"/>
    <x v="8"/>
    <x v="152"/>
    <n v="366.08559602649001"/>
    <n v="376.68329391528698"/>
    <n v="310.77308294209701"/>
    <m/>
    <m/>
  </r>
  <r>
    <x v="10"/>
    <x v="8"/>
    <x v="153"/>
    <n v="345.101540719002"/>
    <n v="327.50018261504698"/>
    <n v="437.74326750448802"/>
    <m/>
    <m/>
  </r>
  <r>
    <x v="10"/>
    <x v="7"/>
    <x v="154"/>
    <n v="323.705650459921"/>
    <m/>
    <m/>
    <m/>
    <m/>
  </r>
  <r>
    <x v="10"/>
    <x v="7"/>
    <x v="155"/>
    <m/>
    <m/>
    <m/>
    <m/>
    <m/>
  </r>
  <r>
    <x v="10"/>
    <x v="7"/>
    <x v="156"/>
    <n v="332.92706013362999"/>
    <n v="345.45766590389002"/>
    <n v="313.46766169154199"/>
    <m/>
    <m/>
  </r>
  <r>
    <x v="10"/>
    <x v="7"/>
    <x v="157"/>
    <m/>
    <m/>
    <m/>
    <m/>
    <m/>
  </r>
  <r>
    <x v="10"/>
    <x v="7"/>
    <x v="154"/>
    <n v="293.93436960276301"/>
    <m/>
    <m/>
    <m/>
    <m/>
  </r>
  <r>
    <x v="10"/>
    <x v="7"/>
    <x v="154"/>
    <n v="306.05862068965502"/>
    <n v="317.28107344632798"/>
    <m/>
    <m/>
    <m/>
  </r>
  <r>
    <x v="10"/>
    <x v="7"/>
    <x v="155"/>
    <m/>
    <m/>
    <m/>
    <m/>
    <m/>
  </r>
  <r>
    <x v="10"/>
    <x v="7"/>
    <x v="158"/>
    <m/>
    <m/>
    <m/>
    <m/>
    <m/>
  </r>
  <r>
    <x v="10"/>
    <x v="7"/>
    <x v="159"/>
    <m/>
    <m/>
    <m/>
    <m/>
    <m/>
  </r>
  <r>
    <x v="10"/>
    <x v="8"/>
    <x v="160"/>
    <n v="382.90602171005202"/>
    <n v="389.25823125885"/>
    <n v="291.10269399032899"/>
    <n v="303.09235668789802"/>
    <m/>
  </r>
  <r>
    <x v="10"/>
    <x v="8"/>
    <x v="161"/>
    <n v="225.02287708414099"/>
    <n v="221.98257261410799"/>
    <m/>
    <m/>
    <m/>
  </r>
  <r>
    <x v="10"/>
    <x v="8"/>
    <x v="162"/>
    <n v="264.69390103567298"/>
    <n v="230.90697674418601"/>
    <m/>
    <m/>
    <m/>
  </r>
  <r>
    <x v="10"/>
    <x v="8"/>
    <x v="163"/>
    <n v="380.23541873253401"/>
    <n v="387.13813504444602"/>
    <n v="348.56540540540499"/>
    <n v="446.6"/>
    <m/>
  </r>
  <r>
    <x v="10"/>
    <x v="8"/>
    <x v="164"/>
    <n v="406.89194720147299"/>
    <n v="411.63317855635302"/>
    <m/>
    <m/>
    <m/>
  </r>
  <r>
    <x v="10"/>
    <x v="8"/>
    <x v="143"/>
    <n v="404.10433763188701"/>
    <m/>
    <n v="391.531914893617"/>
    <m/>
    <m/>
  </r>
  <r>
    <x v="10"/>
    <x v="8"/>
    <x v="165"/>
    <n v="407.22649362981701"/>
    <n v="422.27400987953899"/>
    <n v="252.82463186077601"/>
    <n v="260.56492124308198"/>
    <m/>
  </r>
  <r>
    <x v="10"/>
    <x v="8"/>
    <x v="166"/>
    <n v="421.35351557467902"/>
    <n v="427.54809735641601"/>
    <n v="381.47250782297698"/>
    <n v="320.48713951675802"/>
    <m/>
  </r>
  <r>
    <x v="10"/>
    <x v="8"/>
    <x v="160"/>
    <m/>
    <m/>
    <m/>
    <m/>
    <m/>
  </r>
  <r>
    <x v="10"/>
    <x v="8"/>
    <x v="161"/>
    <n v="280.08193512304302"/>
    <n v="305.49733109653801"/>
    <m/>
    <m/>
    <m/>
  </r>
  <r>
    <x v="10"/>
    <x v="8"/>
    <x v="167"/>
    <n v="339.07772070937102"/>
    <n v="347.20869947275901"/>
    <n v="269.39870490286802"/>
    <m/>
    <m/>
  </r>
  <r>
    <x v="10"/>
    <x v="8"/>
    <x v="168"/>
    <n v="255.21271977425701"/>
    <n v="280.02974072191199"/>
    <n v="110.145616641902"/>
    <m/>
    <m/>
  </r>
  <r>
    <x v="10"/>
    <x v="8"/>
    <x v="169"/>
    <n v="162.682587438887"/>
    <n v="194.93179634966401"/>
    <m/>
    <m/>
    <m/>
  </r>
  <r>
    <x v="10"/>
    <x v="8"/>
    <x v="170"/>
    <n v="360.84492715579501"/>
    <n v="367.52730515916602"/>
    <n v="218.46315789473701"/>
    <m/>
    <m/>
  </r>
  <r>
    <x v="10"/>
    <x v="8"/>
    <x v="161"/>
    <m/>
    <m/>
    <m/>
    <m/>
    <m/>
  </r>
  <r>
    <x v="10"/>
    <x v="8"/>
    <x v="171"/>
    <n v="236.54678692221"/>
    <n v="219.06095979247701"/>
    <m/>
    <m/>
    <m/>
  </r>
  <r>
    <x v="10"/>
    <x v="8"/>
    <x v="172"/>
    <m/>
    <m/>
    <m/>
    <m/>
    <m/>
  </r>
  <r>
    <x v="10"/>
    <x v="8"/>
    <x v="172"/>
    <n v="203.649048625793"/>
    <n v="208.44454545454499"/>
    <m/>
    <m/>
    <m/>
  </r>
  <r>
    <x v="10"/>
    <x v="8"/>
    <x v="173"/>
    <m/>
    <m/>
    <m/>
    <m/>
    <m/>
  </r>
  <r>
    <x v="10"/>
    <x v="8"/>
    <x v="174"/>
    <n v="415.44513479735798"/>
    <n v="421.34444528245001"/>
    <n v="252.15424430641801"/>
    <m/>
    <m/>
  </r>
  <r>
    <x v="10"/>
    <x v="9"/>
    <x v="175"/>
    <m/>
    <m/>
    <m/>
    <m/>
    <m/>
  </r>
  <r>
    <x v="10"/>
    <x v="9"/>
    <x v="176"/>
    <m/>
    <m/>
    <m/>
    <m/>
    <m/>
  </r>
  <r>
    <x v="10"/>
    <x v="9"/>
    <x v="178"/>
    <m/>
    <m/>
    <m/>
    <m/>
    <m/>
  </r>
  <r>
    <x v="10"/>
    <x v="9"/>
    <x v="219"/>
    <m/>
    <m/>
    <m/>
    <m/>
    <m/>
  </r>
  <r>
    <x v="10"/>
    <x v="9"/>
    <x v="179"/>
    <m/>
    <m/>
    <m/>
    <m/>
    <m/>
  </r>
  <r>
    <x v="10"/>
    <x v="9"/>
    <x v="180"/>
    <n v="388.34560092006899"/>
    <n v="388.34560092006899"/>
    <m/>
    <m/>
    <m/>
  </r>
  <r>
    <x v="10"/>
    <x v="9"/>
    <x v="175"/>
    <m/>
    <m/>
    <m/>
    <m/>
    <m/>
  </r>
  <r>
    <x v="10"/>
    <x v="9"/>
    <x v="175"/>
    <m/>
    <m/>
    <m/>
    <m/>
    <m/>
  </r>
  <r>
    <x v="10"/>
    <x v="9"/>
    <x v="181"/>
    <n v="333.99826388888903"/>
    <n v="333.99826388888903"/>
    <m/>
    <m/>
    <m/>
  </r>
  <r>
    <x v="10"/>
    <x v="9"/>
    <x v="182"/>
    <n v="165.84132324081901"/>
    <n v="162.44056634837"/>
    <m/>
    <m/>
    <m/>
  </r>
  <r>
    <x v="10"/>
    <x v="9"/>
    <x v="182"/>
    <m/>
    <m/>
    <m/>
    <m/>
    <m/>
  </r>
  <r>
    <x v="10"/>
    <x v="9"/>
    <x v="184"/>
    <m/>
    <m/>
    <m/>
    <m/>
    <m/>
  </r>
  <r>
    <x v="10"/>
    <x v="9"/>
    <x v="186"/>
    <n v="381.730324711062"/>
    <n v="381.730324711062"/>
    <m/>
    <m/>
    <m/>
  </r>
  <r>
    <x v="10"/>
    <x v="9"/>
    <x v="187"/>
    <n v="392.47509648961602"/>
    <n v="387.11764705882399"/>
    <n v="426.93989071038197"/>
    <m/>
    <m/>
  </r>
  <r>
    <x v="10"/>
    <x v="8"/>
    <x v="188"/>
    <m/>
    <m/>
    <m/>
    <m/>
    <m/>
  </r>
  <r>
    <x v="10"/>
    <x v="8"/>
    <x v="139"/>
    <m/>
    <m/>
    <m/>
    <m/>
    <m/>
  </r>
  <r>
    <x v="10"/>
    <x v="9"/>
    <x v="238"/>
    <m/>
    <m/>
    <m/>
    <m/>
    <m/>
  </r>
  <r>
    <x v="10"/>
    <x v="10"/>
    <x v="189"/>
    <n v="271.68260989770499"/>
    <n v="231.22467986030301"/>
    <n v="335.75426874535998"/>
    <n v="235.14741318214001"/>
    <m/>
  </r>
  <r>
    <x v="10"/>
    <x v="11"/>
    <x v="190"/>
    <m/>
    <m/>
    <m/>
    <m/>
    <m/>
  </r>
  <r>
    <x v="10"/>
    <x v="11"/>
    <x v="251"/>
    <m/>
    <m/>
    <m/>
    <m/>
    <m/>
  </r>
  <r>
    <x v="10"/>
    <x v="11"/>
    <x v="193"/>
    <m/>
    <m/>
    <m/>
    <m/>
    <m/>
  </r>
  <r>
    <x v="10"/>
    <x v="12"/>
    <x v="194"/>
    <m/>
    <m/>
    <m/>
    <m/>
    <m/>
  </r>
  <r>
    <x v="10"/>
    <x v="12"/>
    <x v="195"/>
    <n v="301.40168539325799"/>
    <n v="313.74045346062098"/>
    <m/>
    <m/>
    <m/>
  </r>
  <r>
    <x v="10"/>
    <x v="12"/>
    <x v="222"/>
    <m/>
    <m/>
    <m/>
    <m/>
    <m/>
  </r>
  <r>
    <x v="10"/>
    <x v="12"/>
    <x v="196"/>
    <m/>
    <m/>
    <m/>
    <m/>
    <m/>
  </r>
  <r>
    <x v="10"/>
    <x v="12"/>
    <x v="197"/>
    <m/>
    <m/>
    <m/>
    <m/>
    <m/>
  </r>
  <r>
    <x v="10"/>
    <x v="12"/>
    <x v="198"/>
    <n v="98.929663608562706"/>
    <n v="99.385560675883298"/>
    <m/>
    <m/>
    <m/>
  </r>
  <r>
    <x v="10"/>
    <x v="12"/>
    <x v="199"/>
    <m/>
    <m/>
    <m/>
    <m/>
    <m/>
  </r>
  <r>
    <x v="10"/>
    <x v="12"/>
    <x v="224"/>
    <m/>
    <m/>
    <m/>
    <m/>
    <m/>
  </r>
  <r>
    <x v="10"/>
    <x v="11"/>
    <x v="206"/>
    <m/>
    <m/>
    <m/>
    <m/>
    <m/>
  </r>
  <r>
    <x v="10"/>
    <x v="13"/>
    <x v="241"/>
    <m/>
    <m/>
    <m/>
    <m/>
    <m/>
  </r>
  <r>
    <x v="11"/>
    <x v="0"/>
    <x v="0"/>
    <n v="335.751491716391"/>
    <n v="325.83592053406301"/>
    <n v="339.03111587982801"/>
    <n v="350.11103400416403"/>
    <m/>
  </r>
  <r>
    <x v="11"/>
    <x v="0"/>
    <x v="1"/>
    <n v="389.720200612984"/>
    <n v="374.33977379830299"/>
    <n v="236.57020057306599"/>
    <n v="432.34490839369403"/>
    <m/>
  </r>
  <r>
    <x v="11"/>
    <x v="0"/>
    <x v="2"/>
    <n v="399.34425533921097"/>
    <n v="367.09667893693597"/>
    <n v="400.81933333333302"/>
    <n v="444.068559397309"/>
    <n v="514.29426433915205"/>
  </r>
  <r>
    <x v="11"/>
    <x v="0"/>
    <x v="3"/>
    <n v="375.93559012620102"/>
    <n v="375.46420981234502"/>
    <n v="359.00348432055802"/>
    <n v="390.68855656697002"/>
    <m/>
  </r>
  <r>
    <x v="11"/>
    <x v="0"/>
    <x v="4"/>
    <n v="441.98969910544901"/>
    <n v="418.45627980922097"/>
    <n v="385.156595744681"/>
    <n v="512.08134388830001"/>
    <m/>
  </r>
  <r>
    <x v="11"/>
    <x v="0"/>
    <x v="5"/>
    <n v="303.97215961011301"/>
    <n v="290.22168840082401"/>
    <n v="306.33669064748199"/>
    <m/>
    <m/>
  </r>
  <r>
    <x v="11"/>
    <x v="0"/>
    <x v="6"/>
    <n v="387.10024007075799"/>
    <n v="407.82946815089701"/>
    <n v="371.49398801976298"/>
    <n v="375.273702692158"/>
    <m/>
  </r>
  <r>
    <x v="11"/>
    <x v="0"/>
    <x v="7"/>
    <n v="293.63957763337902"/>
    <n v="293.27057881033397"/>
    <n v="284.93486781753001"/>
    <n v="409.52254901960799"/>
    <m/>
  </r>
  <r>
    <x v="11"/>
    <x v="0"/>
    <x v="8"/>
    <n v="411.80694087948899"/>
    <n v="425.38615004650899"/>
    <n v="377.09158122340801"/>
    <n v="470.51310861423201"/>
    <m/>
  </r>
  <r>
    <x v="11"/>
    <x v="0"/>
    <x v="9"/>
    <n v="463.40359959153602"/>
    <n v="477.705744878735"/>
    <n v="435.20105397636502"/>
    <n v="472.32693409742097"/>
    <m/>
  </r>
  <r>
    <x v="11"/>
    <x v="0"/>
    <x v="10"/>
    <n v="419.92642059252103"/>
    <n v="416.53714965626699"/>
    <n v="426.49077080840902"/>
    <n v="419.96139430284899"/>
    <m/>
  </r>
  <r>
    <x v="11"/>
    <x v="0"/>
    <x v="11"/>
    <n v="340.40791116084898"/>
    <n v="332.06762870514802"/>
    <n v="346.85899373785401"/>
    <n v="381.39183318853202"/>
    <m/>
  </r>
  <r>
    <x v="11"/>
    <x v="0"/>
    <x v="12"/>
    <n v="273.54460180246502"/>
    <n v="259.42242424242397"/>
    <m/>
    <m/>
    <m/>
  </r>
  <r>
    <x v="11"/>
    <x v="0"/>
    <x v="13"/>
    <n v="281.72198275862098"/>
    <n v="281.911580336523"/>
    <m/>
    <m/>
    <m/>
  </r>
  <r>
    <x v="11"/>
    <x v="0"/>
    <x v="14"/>
    <n v="236.392633517495"/>
    <n v="236.392633517495"/>
    <m/>
    <m/>
    <m/>
  </r>
  <r>
    <x v="11"/>
    <x v="0"/>
    <x v="15"/>
    <m/>
    <m/>
    <m/>
    <m/>
    <m/>
  </r>
  <r>
    <x v="11"/>
    <x v="0"/>
    <x v="16"/>
    <m/>
    <m/>
    <m/>
    <m/>
    <m/>
  </r>
  <r>
    <x v="11"/>
    <x v="0"/>
    <x v="17"/>
    <n v="208.93682310469299"/>
    <n v="208.93682310469299"/>
    <m/>
    <m/>
    <m/>
  </r>
  <r>
    <x v="11"/>
    <x v="0"/>
    <x v="242"/>
    <m/>
    <m/>
    <m/>
    <m/>
    <m/>
  </r>
  <r>
    <x v="11"/>
    <x v="1"/>
    <x v="18"/>
    <m/>
    <m/>
    <m/>
    <m/>
    <m/>
  </r>
  <r>
    <x v="11"/>
    <x v="1"/>
    <x v="19"/>
    <n v="267.68211395016698"/>
    <n v="270.582539024727"/>
    <n v="235.84644396551701"/>
    <n v="271.67370272647298"/>
    <m/>
  </r>
  <r>
    <x v="11"/>
    <x v="1"/>
    <x v="20"/>
    <n v="264.938349446546"/>
    <n v="226.41370338248001"/>
    <n v="285.07321245295901"/>
    <n v="273.79925053533202"/>
    <m/>
  </r>
  <r>
    <x v="11"/>
    <x v="1"/>
    <x v="21"/>
    <n v="175.21680347658099"/>
    <n v="163.04156769596199"/>
    <n v="178.363756613757"/>
    <m/>
    <m/>
  </r>
  <r>
    <x v="11"/>
    <x v="1"/>
    <x v="22"/>
    <n v="262.01538461538502"/>
    <m/>
    <m/>
    <n v="373.637305699482"/>
    <m/>
  </r>
  <r>
    <x v="11"/>
    <x v="1"/>
    <x v="23"/>
    <m/>
    <m/>
    <m/>
    <m/>
    <m/>
  </r>
  <r>
    <x v="11"/>
    <x v="1"/>
    <x v="24"/>
    <m/>
    <m/>
    <m/>
    <m/>
    <m/>
  </r>
  <r>
    <x v="11"/>
    <x v="1"/>
    <x v="25"/>
    <n v="296.07559417862001"/>
    <n v="250.299696048632"/>
    <n v="339.75849184782601"/>
    <n v="356.37978560490001"/>
    <m/>
  </r>
  <r>
    <x v="11"/>
    <x v="1"/>
    <x v="26"/>
    <n v="283.70835446706798"/>
    <n v="236.69714285714301"/>
    <n v="297.57436674604901"/>
    <n v="314.27396166134201"/>
    <m/>
  </r>
  <r>
    <x v="11"/>
    <x v="1"/>
    <x v="26"/>
    <n v="259.639716201466"/>
    <n v="194.813366336634"/>
    <n v="298.280320840824"/>
    <n v="274.11560693641599"/>
    <m/>
  </r>
  <r>
    <x v="11"/>
    <x v="1"/>
    <x v="28"/>
    <m/>
    <m/>
    <m/>
    <m/>
    <m/>
  </r>
  <r>
    <x v="11"/>
    <x v="1"/>
    <x v="29"/>
    <n v="281.24793388429799"/>
    <m/>
    <m/>
    <m/>
    <m/>
  </r>
  <r>
    <x v="11"/>
    <x v="1"/>
    <x v="30"/>
    <n v="315.87963891675003"/>
    <n v="275.74273858921202"/>
    <m/>
    <m/>
    <m/>
  </r>
  <r>
    <x v="11"/>
    <x v="2"/>
    <x v="32"/>
    <n v="348.65897444266699"/>
    <n v="336.52378032758202"/>
    <n v="297.01573357807803"/>
    <n v="390.92781012091399"/>
    <m/>
  </r>
  <r>
    <x v="11"/>
    <x v="2"/>
    <x v="33"/>
    <n v="396.89395700174299"/>
    <n v="357.88684735616903"/>
    <n v="377.59851439182899"/>
    <n v="479.90752157829797"/>
    <m/>
  </r>
  <r>
    <x v="11"/>
    <x v="2"/>
    <x v="34"/>
    <n v="394.754864690722"/>
    <n v="386.320832460367"/>
    <n v="378.73027449940298"/>
    <n v="428.01962543456301"/>
    <m/>
  </r>
  <r>
    <x v="11"/>
    <x v="2"/>
    <x v="35"/>
    <n v="383.52355861789403"/>
    <n v="368.04972081893101"/>
    <n v="350.68387681159402"/>
    <n v="426.14994331065799"/>
    <m/>
  </r>
  <r>
    <x v="11"/>
    <x v="2"/>
    <x v="36"/>
    <n v="242.622377622378"/>
    <n v="266.77610208816702"/>
    <n v="222.103363412633"/>
    <n v="246.55868544600901"/>
    <m/>
  </r>
  <r>
    <x v="11"/>
    <x v="2"/>
    <x v="33"/>
    <m/>
    <m/>
    <m/>
    <m/>
    <m/>
  </r>
  <r>
    <x v="11"/>
    <x v="2"/>
    <x v="37"/>
    <n v="298.76817746131701"/>
    <n v="235.48661879895599"/>
    <n v="250.40631086871801"/>
    <n v="488.98325358851702"/>
    <m/>
  </r>
  <r>
    <x v="11"/>
    <x v="2"/>
    <x v="38"/>
    <n v="319.08718548859002"/>
    <n v="261.92039106145302"/>
    <m/>
    <n v="396.64218455743901"/>
    <m/>
  </r>
  <r>
    <x v="11"/>
    <x v="2"/>
    <x v="39"/>
    <n v="264.258882064837"/>
    <n v="240.522640542234"/>
    <n v="259.410360220077"/>
    <n v="330.38005131494498"/>
    <n v="479.16305916305902"/>
  </r>
  <r>
    <x v="11"/>
    <x v="2"/>
    <x v="40"/>
    <n v="348.53719082542398"/>
    <n v="327.40954926497398"/>
    <n v="344.93393509563703"/>
    <n v="416.219326500732"/>
    <n v="518.28317535545"/>
  </r>
  <r>
    <x v="11"/>
    <x v="2"/>
    <x v="40"/>
    <n v="289.62638750065798"/>
    <n v="248.151215121512"/>
    <n v="291.48981348637"/>
    <n v="401.47780261897202"/>
    <m/>
  </r>
  <r>
    <x v="11"/>
    <x v="2"/>
    <x v="41"/>
    <n v="216.495833333333"/>
    <m/>
    <n v="208.09124087591201"/>
    <m/>
    <m/>
  </r>
  <r>
    <x v="11"/>
    <x v="2"/>
    <x v="42"/>
    <n v="281.66679235119801"/>
    <n v="265.15880281690102"/>
    <n v="255.373691626409"/>
    <n v="403.18977350720701"/>
    <m/>
  </r>
  <r>
    <x v="11"/>
    <x v="2"/>
    <x v="43"/>
    <n v="255.254821501847"/>
    <n v="207.81037037037001"/>
    <n v="300.22198505869801"/>
    <m/>
    <m/>
  </r>
  <r>
    <x v="11"/>
    <x v="2"/>
    <x v="40"/>
    <n v="295.91381894484402"/>
    <n v="287.100665778961"/>
    <n v="277.61948818897599"/>
    <n v="323.86427145708598"/>
    <m/>
  </r>
  <r>
    <x v="11"/>
    <x v="2"/>
    <x v="44"/>
    <n v="242.27867383512501"/>
    <n v="198.635535900104"/>
    <n v="243.45835362883599"/>
    <n v="320.08213944603602"/>
    <m/>
  </r>
  <r>
    <x v="11"/>
    <x v="2"/>
    <x v="45"/>
    <n v="254.58253213784201"/>
    <n v="205.504466246888"/>
    <n v="285.449048316252"/>
    <n v="280.19237899073102"/>
    <m/>
  </r>
  <r>
    <x v="11"/>
    <x v="2"/>
    <x v="46"/>
    <n v="356.843007390563"/>
    <n v="338.50252368724"/>
    <n v="356.69331561657998"/>
    <n v="419.836446016134"/>
    <m/>
  </r>
  <r>
    <x v="11"/>
    <x v="2"/>
    <x v="47"/>
    <n v="351.44953147824901"/>
    <n v="336.41832768017099"/>
    <n v="358.78368970661398"/>
    <n v="384.54081001700399"/>
    <n v="387.252086811352"/>
  </r>
  <r>
    <x v="11"/>
    <x v="2"/>
    <x v="48"/>
    <n v="317.86667248374903"/>
    <n v="305.58759633027501"/>
    <n v="338.56824370319902"/>
    <n v="360.55308392315499"/>
    <m/>
  </r>
  <r>
    <x v="11"/>
    <x v="2"/>
    <x v="49"/>
    <n v="285.87745393422301"/>
    <n v="237.84861340246701"/>
    <n v="316.058173930191"/>
    <n v="328.29033156868201"/>
    <m/>
  </r>
  <r>
    <x v="11"/>
    <x v="2"/>
    <x v="50"/>
    <n v="294.18482490272402"/>
    <n v="237.25487012987"/>
    <m/>
    <m/>
    <m/>
  </r>
  <r>
    <x v="11"/>
    <x v="3"/>
    <x v="51"/>
    <n v="393.38979869247203"/>
    <n v="397.075014578805"/>
    <n v="363.11113448324198"/>
    <n v="418.60390220968497"/>
    <m/>
  </r>
  <r>
    <x v="11"/>
    <x v="3"/>
    <x v="53"/>
    <n v="278.07014125669798"/>
    <n v="290.69754768392397"/>
    <m/>
    <n v="214.88976377952801"/>
    <m/>
  </r>
  <r>
    <x v="11"/>
    <x v="3"/>
    <x v="54"/>
    <n v="359.71378698880602"/>
    <n v="334.438185049867"/>
    <n v="351.15243605359302"/>
    <n v="394.66281557552401"/>
    <n v="432.81628959275997"/>
  </r>
  <r>
    <x v="11"/>
    <x v="3"/>
    <x v="52"/>
    <n v="356.42086468319098"/>
    <n v="327.44461512912102"/>
    <n v="360.84217988480299"/>
    <n v="389.07280729330398"/>
    <n v="474.49266055045899"/>
  </r>
  <r>
    <x v="11"/>
    <x v="3"/>
    <x v="55"/>
    <m/>
    <m/>
    <m/>
    <m/>
    <m/>
  </r>
  <r>
    <x v="11"/>
    <x v="3"/>
    <x v="56"/>
    <n v="291.36026696961102"/>
    <n v="266.84559003176201"/>
    <n v="281.65242751758399"/>
    <n v="323.38425443170001"/>
    <m/>
  </r>
  <r>
    <x v="11"/>
    <x v="3"/>
    <x v="57"/>
    <n v="255.364956402681"/>
    <n v="231.11170449488199"/>
    <n v="212.57522992029399"/>
    <n v="307.606823108095"/>
    <m/>
  </r>
  <r>
    <x v="11"/>
    <x v="2"/>
    <x v="39"/>
    <n v="173.278359908884"/>
    <n v="144.299754299754"/>
    <n v="188.66514111365399"/>
    <m/>
    <m/>
  </r>
  <r>
    <x v="11"/>
    <x v="3"/>
    <x v="58"/>
    <n v="327.63951718598099"/>
    <n v="326.99839679358701"/>
    <n v="305.46430300096802"/>
    <n v="346.44365223717699"/>
    <m/>
  </r>
  <r>
    <x v="11"/>
    <x v="3"/>
    <x v="58"/>
    <n v="298.87823271897901"/>
    <n v="261.209787660622"/>
    <n v="294.27342094107701"/>
    <n v="366.31059935045801"/>
    <m/>
  </r>
  <r>
    <x v="11"/>
    <x v="3"/>
    <x v="58"/>
    <n v="335.668630817056"/>
    <n v="302.737084870849"/>
    <n v="366.18255437297501"/>
    <n v="362.229738871601"/>
    <m/>
  </r>
  <r>
    <x v="11"/>
    <x v="3"/>
    <x v="58"/>
    <n v="320.67478714161598"/>
    <n v="292.41997489068802"/>
    <n v="307.70614308902498"/>
    <n v="366.08250340136101"/>
    <m/>
  </r>
  <r>
    <x v="11"/>
    <x v="3"/>
    <x v="59"/>
    <n v="335.22195819581998"/>
    <n v="284.45798437941102"/>
    <n v="351.123028391167"/>
    <n v="405.884066676678"/>
    <m/>
  </r>
  <r>
    <x v="11"/>
    <x v="3"/>
    <x v="60"/>
    <n v="338.58901444455802"/>
    <n v="300.09682813827902"/>
    <n v="320.38861495289598"/>
    <n v="407.30963388263399"/>
    <m/>
  </r>
  <r>
    <x v="11"/>
    <x v="3"/>
    <x v="61"/>
    <n v="388.81669772642601"/>
    <n v="390.93549002767401"/>
    <n v="336.33661784287602"/>
    <n v="428.12466158011301"/>
    <n v="462.25174825174798"/>
  </r>
  <r>
    <x v="11"/>
    <x v="3"/>
    <x v="53"/>
    <n v="387.63954935889501"/>
    <n v="358.687194376528"/>
    <n v="340.76795580110502"/>
    <n v="422.84773925547199"/>
    <n v="424.75843083275998"/>
  </r>
  <r>
    <x v="11"/>
    <x v="3"/>
    <x v="62"/>
    <n v="297.63578698923101"/>
    <n v="271.145894001165"/>
    <n v="272.73364020900698"/>
    <n v="357.88738077769602"/>
    <n v="264.73411371237501"/>
  </r>
  <r>
    <x v="11"/>
    <x v="3"/>
    <x v="58"/>
    <n v="303.98207123375602"/>
    <n v="283.52882722414898"/>
    <n v="285.33911490881297"/>
    <n v="363.44334121355399"/>
    <m/>
  </r>
  <r>
    <x v="11"/>
    <x v="0"/>
    <x v="63"/>
    <n v="257.77646038172401"/>
    <n v="241.764037202894"/>
    <m/>
    <m/>
    <m/>
  </r>
  <r>
    <x v="11"/>
    <x v="0"/>
    <x v="64"/>
    <n v="286.505030718547"/>
    <n v="260.25498461888998"/>
    <n v="360.51031321619598"/>
    <n v="374.16075650118199"/>
    <m/>
  </r>
  <r>
    <x v="11"/>
    <x v="0"/>
    <x v="65"/>
    <m/>
    <m/>
    <m/>
    <m/>
    <m/>
  </r>
  <r>
    <x v="11"/>
    <x v="0"/>
    <x v="67"/>
    <n v="331.37463126843699"/>
    <n v="331.37463126843699"/>
    <m/>
    <m/>
    <m/>
  </r>
  <r>
    <x v="11"/>
    <x v="0"/>
    <x v="68"/>
    <m/>
    <m/>
    <m/>
    <m/>
    <m/>
  </r>
  <r>
    <x v="11"/>
    <x v="0"/>
    <x v="69"/>
    <m/>
    <m/>
    <m/>
    <m/>
    <m/>
  </r>
  <r>
    <x v="11"/>
    <x v="0"/>
    <x v="70"/>
    <n v="193.30282015718899"/>
    <n v="189.71709786276699"/>
    <m/>
    <m/>
    <m/>
  </r>
  <r>
    <x v="11"/>
    <x v="0"/>
    <x v="71"/>
    <n v="178.16334334881199"/>
    <n v="178.16334334881199"/>
    <m/>
    <m/>
    <m/>
  </r>
  <r>
    <x v="11"/>
    <x v="0"/>
    <x v="72"/>
    <n v="217.182985553772"/>
    <n v="215.95583160800601"/>
    <m/>
    <m/>
    <m/>
  </r>
  <r>
    <x v="11"/>
    <x v="0"/>
    <x v="73"/>
    <n v="136.587436332767"/>
    <n v="129.08639705882399"/>
    <m/>
    <m/>
    <m/>
  </r>
  <r>
    <x v="11"/>
    <x v="0"/>
    <x v="74"/>
    <n v="228.35561877667101"/>
    <n v="228.35561877667101"/>
    <m/>
    <m/>
    <m/>
  </r>
  <r>
    <x v="11"/>
    <x v="0"/>
    <x v="75"/>
    <n v="265.25682087781701"/>
    <n v="256.716196136701"/>
    <m/>
    <m/>
    <m/>
  </r>
  <r>
    <x v="11"/>
    <x v="0"/>
    <x v="76"/>
    <n v="379.22788786443198"/>
    <n v="362.31100468329498"/>
    <n v="428.39971243709601"/>
    <n v="454.57609988109402"/>
    <m/>
  </r>
  <r>
    <x v="11"/>
    <x v="0"/>
    <x v="77"/>
    <n v="285.72391559202799"/>
    <n v="277.50185643564402"/>
    <n v="489.26126126126098"/>
    <n v="371.94944707740899"/>
    <m/>
  </r>
  <r>
    <x v="11"/>
    <x v="2"/>
    <x v="78"/>
    <n v="349.71458571974"/>
    <n v="293.99598853868201"/>
    <n v="501.47195357833698"/>
    <n v="402.29271708683501"/>
    <m/>
  </r>
  <r>
    <x v="11"/>
    <x v="2"/>
    <x v="79"/>
    <n v="330.54473626454001"/>
    <n v="305.58573032737303"/>
    <n v="471.238195173137"/>
    <n v="467.73303571428602"/>
    <m/>
  </r>
  <r>
    <x v="11"/>
    <x v="0"/>
    <x v="80"/>
    <n v="355.027396856292"/>
    <n v="328.86219050894101"/>
    <n v="294.43413173652698"/>
    <n v="439.06010518407197"/>
    <m/>
  </r>
  <r>
    <x v="11"/>
    <x v="0"/>
    <x v="81"/>
    <n v="266.57485104270103"/>
    <n v="230.548905109489"/>
    <n v="290.51684751570502"/>
    <m/>
    <m/>
  </r>
  <r>
    <x v="11"/>
    <x v="0"/>
    <x v="82"/>
    <n v="212.76682986536099"/>
    <n v="243.18808777429501"/>
    <n v="200.16919082648201"/>
    <m/>
    <m/>
  </r>
  <r>
    <x v="11"/>
    <x v="0"/>
    <x v="83"/>
    <n v="129.49567723342901"/>
    <m/>
    <m/>
    <m/>
    <m/>
  </r>
  <r>
    <x v="11"/>
    <x v="0"/>
    <x v="84"/>
    <m/>
    <m/>
    <m/>
    <m/>
    <m/>
  </r>
  <r>
    <x v="11"/>
    <x v="0"/>
    <x v="85"/>
    <m/>
    <m/>
    <m/>
    <m/>
    <m/>
  </r>
  <r>
    <x v="11"/>
    <x v="0"/>
    <x v="86"/>
    <n v="162.21946564885499"/>
    <m/>
    <m/>
    <m/>
    <m/>
  </r>
  <r>
    <x v="11"/>
    <x v="0"/>
    <x v="87"/>
    <m/>
    <m/>
    <m/>
    <m/>
    <m/>
  </r>
  <r>
    <x v="11"/>
    <x v="4"/>
    <x v="89"/>
    <n v="405.152113200521"/>
    <n v="353.39191073919102"/>
    <n v="427.241709653648"/>
    <n v="448.82393988191097"/>
    <m/>
  </r>
  <r>
    <x v="11"/>
    <x v="4"/>
    <x v="90"/>
    <n v="243.579762129507"/>
    <n v="182.36213297333799"/>
    <n v="251.76966705178"/>
    <n v="287.003586566678"/>
    <m/>
  </r>
  <r>
    <x v="11"/>
    <x v="4"/>
    <x v="91"/>
    <n v="350.28187379606698"/>
    <n v="325.05601310460901"/>
    <n v="325.85083665338601"/>
    <n v="418.13213582677201"/>
    <n v="414.97126436781599"/>
  </r>
  <r>
    <x v="11"/>
    <x v="4"/>
    <x v="92"/>
    <n v="463.53378157843201"/>
    <n v="450.334926241429"/>
    <n v="377.738152610442"/>
    <n v="482.91979484941101"/>
    <m/>
  </r>
  <r>
    <x v="11"/>
    <x v="4"/>
    <x v="93"/>
    <n v="211.16449438202201"/>
    <n v="155.97868338558001"/>
    <m/>
    <m/>
    <m/>
  </r>
  <r>
    <x v="11"/>
    <x v="4"/>
    <x v="94"/>
    <n v="195.14835948644799"/>
    <m/>
    <m/>
    <m/>
    <m/>
  </r>
  <r>
    <x v="11"/>
    <x v="4"/>
    <x v="95"/>
    <m/>
    <m/>
    <m/>
    <m/>
    <m/>
  </r>
  <r>
    <x v="11"/>
    <x v="4"/>
    <x v="96"/>
    <n v="274.14979332064797"/>
    <n v="266.31996353691898"/>
    <n v="288.76838919925501"/>
    <n v="229.22590361445799"/>
    <m/>
  </r>
  <r>
    <x v="11"/>
    <x v="4"/>
    <x v="97"/>
    <n v="297.84185222672102"/>
    <n v="270.92945662535698"/>
    <n v="292.55274261603398"/>
    <n v="349.15714285714301"/>
    <m/>
  </r>
  <r>
    <x v="11"/>
    <x v="4"/>
    <x v="98"/>
    <n v="344.52894403257397"/>
    <n v="297.01906985794898"/>
    <n v="335.95949005123299"/>
    <n v="423.145075485262"/>
    <m/>
  </r>
  <r>
    <x v="11"/>
    <x v="4"/>
    <x v="99"/>
    <n v="399.88898849008598"/>
    <n v="352.98355294796602"/>
    <n v="356.649029982363"/>
    <n v="447.75579995183398"/>
    <m/>
  </r>
  <r>
    <x v="11"/>
    <x v="4"/>
    <x v="89"/>
    <n v="365.70109757931101"/>
    <n v="310.90283267457198"/>
    <n v="412.57370517928302"/>
    <n v="417.12257849031403"/>
    <m/>
  </r>
  <r>
    <x v="11"/>
    <x v="4"/>
    <x v="100"/>
    <n v="318.06683995544"/>
    <n v="316.81065786371101"/>
    <n v="255.982893268873"/>
    <n v="362.90577824050001"/>
    <m/>
  </r>
  <r>
    <x v="11"/>
    <x v="2"/>
    <x v="38"/>
    <n v="386.687846169924"/>
    <n v="355.20977295162902"/>
    <n v="378.38777955271598"/>
    <n v="435.91868569531999"/>
    <m/>
  </r>
  <r>
    <x v="11"/>
    <x v="2"/>
    <x v="38"/>
    <n v="326.65841584158397"/>
    <n v="314.71040892193298"/>
    <n v="317.64595744680798"/>
    <n v="358.16062176165798"/>
    <m/>
  </r>
  <r>
    <x v="11"/>
    <x v="4"/>
    <x v="101"/>
    <n v="219.859133463967"/>
    <n v="131.55312298776599"/>
    <n v="266.08325041459398"/>
    <m/>
    <m/>
  </r>
  <r>
    <x v="11"/>
    <x v="4"/>
    <x v="102"/>
    <n v="294.46684931506798"/>
    <n v="257.72927461139898"/>
    <n v="321.40075973409301"/>
    <m/>
    <m/>
  </r>
  <r>
    <x v="11"/>
    <x v="5"/>
    <x v="105"/>
    <n v="372.39797882579398"/>
    <n v="373.69779374038001"/>
    <m/>
    <m/>
    <m/>
  </r>
  <r>
    <x v="11"/>
    <x v="5"/>
    <x v="106"/>
    <n v="397.10240963855398"/>
    <n v="389.768060836502"/>
    <m/>
    <m/>
    <m/>
  </r>
  <r>
    <x v="11"/>
    <x v="5"/>
    <x v="107"/>
    <m/>
    <m/>
    <m/>
    <m/>
    <m/>
  </r>
  <r>
    <x v="11"/>
    <x v="5"/>
    <x v="108"/>
    <n v="296.13742690058501"/>
    <n v="300.370223325062"/>
    <m/>
    <m/>
    <m/>
  </r>
  <r>
    <x v="11"/>
    <x v="5"/>
    <x v="109"/>
    <n v="393.06751175046298"/>
    <n v="392.94155844155802"/>
    <m/>
    <m/>
    <m/>
  </r>
  <r>
    <x v="11"/>
    <x v="5"/>
    <x v="110"/>
    <n v="260.517857142857"/>
    <n v="260.517857142857"/>
    <m/>
    <m/>
    <m/>
  </r>
  <r>
    <x v="11"/>
    <x v="5"/>
    <x v="112"/>
    <n v="420.42612244897998"/>
    <n v="446.260042931616"/>
    <m/>
    <m/>
    <m/>
  </r>
  <r>
    <x v="11"/>
    <x v="5"/>
    <x v="113"/>
    <n v="350.801652892562"/>
    <n v="364.35618479880799"/>
    <m/>
    <m/>
    <m/>
  </r>
  <r>
    <x v="11"/>
    <x v="5"/>
    <x v="115"/>
    <m/>
    <m/>
    <m/>
    <m/>
    <m/>
  </r>
  <r>
    <x v="11"/>
    <x v="5"/>
    <x v="254"/>
    <m/>
    <m/>
    <m/>
    <m/>
    <m/>
  </r>
  <r>
    <x v="11"/>
    <x v="5"/>
    <x v="106"/>
    <m/>
    <m/>
    <m/>
    <m/>
    <m/>
  </r>
  <r>
    <x v="11"/>
    <x v="5"/>
    <x v="117"/>
    <m/>
    <m/>
    <m/>
    <m/>
    <m/>
  </r>
  <r>
    <x v="11"/>
    <x v="6"/>
    <x v="118"/>
    <n v="338.575448330526"/>
    <n v="280.08032987171703"/>
    <n v="340.91083150984701"/>
    <n v="374.37436394475401"/>
    <n v="384.29513888888903"/>
  </r>
  <r>
    <x v="11"/>
    <x v="6"/>
    <x v="119"/>
    <n v="331.54518531813699"/>
    <n v="303.41249036237502"/>
    <n v="369.01186685962398"/>
    <n v="327.74787949692899"/>
    <m/>
  </r>
  <r>
    <x v="11"/>
    <x v="6"/>
    <x v="120"/>
    <n v="414.47947273914502"/>
    <n v="391.93538125965603"/>
    <n v="374.82517838939901"/>
    <n v="439.43477000386503"/>
    <n v="471.252728799328"/>
  </r>
  <r>
    <x v="11"/>
    <x v="6"/>
    <x v="121"/>
    <n v="292.97268008378097"/>
    <n v="235.962649327083"/>
    <n v="297.68328445747801"/>
    <n v="301.97513453330902"/>
    <n v="520.29026701119699"/>
  </r>
  <r>
    <x v="11"/>
    <x v="6"/>
    <x v="122"/>
    <n v="310.45775760974902"/>
    <n v="242.96128773442999"/>
    <n v="293.35082693059002"/>
    <n v="341.332364693062"/>
    <n v="401.29804772234297"/>
  </r>
  <r>
    <x v="11"/>
    <x v="4"/>
    <x v="89"/>
    <m/>
    <m/>
    <m/>
    <m/>
    <m/>
  </r>
  <r>
    <x v="11"/>
    <x v="6"/>
    <x v="119"/>
    <n v="371.25947521865902"/>
    <n v="355.08262243285901"/>
    <n v="347.39732685297702"/>
    <n v="400.41169789892098"/>
    <m/>
  </r>
  <r>
    <x v="11"/>
    <x v="6"/>
    <x v="119"/>
    <n v="349.44073951799299"/>
    <n v="312.33682266009902"/>
    <n v="344.07818930041202"/>
    <n v="382.066519661889"/>
    <m/>
  </r>
  <r>
    <x v="11"/>
    <x v="6"/>
    <x v="120"/>
    <n v="348.39559006211198"/>
    <n v="306.52373761778199"/>
    <n v="325.33915689810601"/>
    <n v="385.65089273419898"/>
    <n v="427.75576036866403"/>
  </r>
  <r>
    <x v="11"/>
    <x v="6"/>
    <x v="121"/>
    <n v="228.80940060370801"/>
    <n v="208.00771720189201"/>
    <n v="230.13720485003199"/>
    <n v="239.20176359437301"/>
    <m/>
  </r>
  <r>
    <x v="11"/>
    <x v="6"/>
    <x v="121"/>
    <n v="284.72285780098298"/>
    <n v="240.70795616960501"/>
    <n v="280.03499327052498"/>
    <n v="310.06772434308402"/>
    <n v="412.36052481460399"/>
  </r>
  <r>
    <x v="11"/>
    <x v="6"/>
    <x v="123"/>
    <n v="318.710825043885"/>
    <n v="256.60080240722198"/>
    <m/>
    <n v="353.90153256705003"/>
    <m/>
  </r>
  <r>
    <x v="11"/>
    <x v="6"/>
    <x v="123"/>
    <m/>
    <m/>
    <m/>
    <m/>
    <m/>
  </r>
  <r>
    <x v="11"/>
    <x v="6"/>
    <x v="122"/>
    <n v="269.024409380176"/>
    <n v="207.55198125266301"/>
    <n v="286.63854913538597"/>
    <n v="314.60015588464501"/>
    <n v="397.15260323159799"/>
  </r>
  <r>
    <x v="11"/>
    <x v="7"/>
    <x v="125"/>
    <n v="213.919306634788"/>
    <n v="243.276507276507"/>
    <n v="179.24023154848001"/>
    <m/>
    <m/>
  </r>
  <r>
    <x v="11"/>
    <x v="7"/>
    <x v="126"/>
    <n v="151.22860962566801"/>
    <n v="196.387152777778"/>
    <m/>
    <m/>
    <m/>
  </r>
  <r>
    <x v="11"/>
    <x v="7"/>
    <x v="127"/>
    <m/>
    <m/>
    <m/>
    <m/>
    <m/>
  </r>
  <r>
    <x v="11"/>
    <x v="7"/>
    <x v="129"/>
    <m/>
    <m/>
    <m/>
    <m/>
    <m/>
  </r>
  <r>
    <x v="11"/>
    <x v="7"/>
    <x v="130"/>
    <m/>
    <m/>
    <m/>
    <m/>
    <m/>
  </r>
  <r>
    <x v="11"/>
    <x v="7"/>
    <x v="131"/>
    <n v="227.81327800829899"/>
    <m/>
    <m/>
    <m/>
    <m/>
  </r>
  <r>
    <x v="11"/>
    <x v="7"/>
    <x v="132"/>
    <m/>
    <m/>
    <m/>
    <m/>
    <m/>
  </r>
  <r>
    <x v="11"/>
    <x v="7"/>
    <x v="133"/>
    <n v="246.67640186915901"/>
    <m/>
    <m/>
    <m/>
    <m/>
  </r>
  <r>
    <x v="11"/>
    <x v="7"/>
    <x v="134"/>
    <m/>
    <m/>
    <m/>
    <m/>
    <m/>
  </r>
  <r>
    <x v="11"/>
    <x v="7"/>
    <x v="135"/>
    <m/>
    <m/>
    <m/>
    <m/>
    <m/>
  </r>
  <r>
    <x v="11"/>
    <x v="8"/>
    <x v="138"/>
    <n v="312.14085779946799"/>
    <n v="308.23604514895499"/>
    <n v="335.87298317885302"/>
    <m/>
    <m/>
  </r>
  <r>
    <x v="11"/>
    <x v="8"/>
    <x v="139"/>
    <m/>
    <m/>
    <m/>
    <m/>
    <m/>
  </r>
  <r>
    <x v="11"/>
    <x v="8"/>
    <x v="140"/>
    <m/>
    <m/>
    <m/>
    <m/>
    <m/>
  </r>
  <r>
    <x v="11"/>
    <x v="8"/>
    <x v="141"/>
    <n v="348.864186132398"/>
    <n v="347.22053571428597"/>
    <n v="366.95771916214102"/>
    <m/>
    <m/>
  </r>
  <r>
    <x v="11"/>
    <x v="8"/>
    <x v="142"/>
    <n v="162.600327600328"/>
    <n v="170.39450441609401"/>
    <m/>
    <m/>
    <m/>
  </r>
  <r>
    <x v="11"/>
    <x v="8"/>
    <x v="143"/>
    <n v="330.37122768209798"/>
    <n v="312.19983469556399"/>
    <n v="433.73476702508998"/>
    <m/>
    <m/>
  </r>
  <r>
    <x v="11"/>
    <x v="8"/>
    <x v="141"/>
    <n v="271.42531789713399"/>
    <n v="270.408540340792"/>
    <m/>
    <m/>
    <m/>
  </r>
  <r>
    <x v="11"/>
    <x v="8"/>
    <x v="144"/>
    <n v="220.462781794981"/>
    <n v="216.74329004328999"/>
    <m/>
    <m/>
    <m/>
  </r>
  <r>
    <x v="11"/>
    <x v="8"/>
    <x v="144"/>
    <n v="150.49720670391099"/>
    <n v="150.49720670391099"/>
    <m/>
    <m/>
    <m/>
  </r>
  <r>
    <x v="11"/>
    <x v="8"/>
    <x v="146"/>
    <n v="251.02531645569599"/>
    <m/>
    <n v="270.155887230514"/>
    <m/>
    <m/>
  </r>
  <r>
    <x v="11"/>
    <x v="8"/>
    <x v="147"/>
    <n v="359.45295698924701"/>
    <n v="359.45295698924701"/>
    <m/>
    <m/>
    <m/>
  </r>
  <r>
    <x v="11"/>
    <x v="8"/>
    <x v="142"/>
    <n v="424.29443378118998"/>
    <n v="424.43645130183199"/>
    <m/>
    <m/>
    <m/>
  </r>
  <r>
    <x v="11"/>
    <x v="8"/>
    <x v="142"/>
    <n v="370.15433628318601"/>
    <n v="375.72631707615199"/>
    <m/>
    <m/>
    <m/>
  </r>
  <r>
    <x v="11"/>
    <x v="8"/>
    <x v="149"/>
    <n v="202.87632850241499"/>
    <n v="164.69727891156501"/>
    <m/>
    <m/>
    <m/>
  </r>
  <r>
    <x v="11"/>
    <x v="8"/>
    <x v="150"/>
    <n v="314.53509557945"/>
    <n v="307.377722806294"/>
    <n v="363.37787590053398"/>
    <m/>
    <m/>
  </r>
  <r>
    <x v="11"/>
    <x v="8"/>
    <x v="151"/>
    <n v="232.80683735602699"/>
    <n v="235.51734608669199"/>
    <m/>
    <m/>
    <m/>
  </r>
  <r>
    <x v="11"/>
    <x v="8"/>
    <x v="138"/>
    <n v="223.378657487091"/>
    <n v="220.031208499336"/>
    <m/>
    <m/>
    <m/>
  </r>
  <r>
    <x v="11"/>
    <x v="8"/>
    <x v="152"/>
    <n v="346.921551724138"/>
    <n v="332.82064364207201"/>
    <n v="448.99289772727298"/>
    <m/>
    <m/>
  </r>
  <r>
    <x v="11"/>
    <x v="8"/>
    <x v="153"/>
    <n v="317.26538745387501"/>
    <n v="281.73168481269602"/>
    <n v="459.26917404129802"/>
    <m/>
    <m/>
  </r>
  <r>
    <x v="11"/>
    <x v="7"/>
    <x v="154"/>
    <n v="275"/>
    <m/>
    <m/>
    <m/>
    <m/>
  </r>
  <r>
    <x v="11"/>
    <x v="7"/>
    <x v="155"/>
    <m/>
    <m/>
    <m/>
    <m/>
    <m/>
  </r>
  <r>
    <x v="11"/>
    <x v="7"/>
    <x v="156"/>
    <n v="310.87090246863602"/>
    <n v="289.573561946903"/>
    <n v="368.94871794871801"/>
    <m/>
    <m/>
  </r>
  <r>
    <x v="11"/>
    <x v="7"/>
    <x v="157"/>
    <m/>
    <m/>
    <m/>
    <m/>
    <m/>
  </r>
  <r>
    <x v="11"/>
    <x v="7"/>
    <x v="154"/>
    <m/>
    <m/>
    <m/>
    <m/>
    <m/>
  </r>
  <r>
    <x v="11"/>
    <x v="7"/>
    <x v="154"/>
    <n v="171.52380952381"/>
    <m/>
    <m/>
    <m/>
    <m/>
  </r>
  <r>
    <x v="11"/>
    <x v="7"/>
    <x v="155"/>
    <m/>
    <m/>
    <m/>
    <m/>
    <m/>
  </r>
  <r>
    <x v="11"/>
    <x v="7"/>
    <x v="158"/>
    <m/>
    <m/>
    <m/>
    <m/>
    <m/>
  </r>
  <r>
    <x v="11"/>
    <x v="8"/>
    <x v="160"/>
    <n v="314.84417894289101"/>
    <n v="314.653033713924"/>
    <n v="310.31231130493097"/>
    <m/>
    <m/>
  </r>
  <r>
    <x v="11"/>
    <x v="8"/>
    <x v="161"/>
    <n v="218.35507559395199"/>
    <n v="210.992125984252"/>
    <m/>
    <m/>
    <m/>
  </r>
  <r>
    <x v="11"/>
    <x v="8"/>
    <x v="162"/>
    <n v="206.67055771725001"/>
    <n v="209.66184210526299"/>
    <m/>
    <m/>
    <m/>
  </r>
  <r>
    <x v="11"/>
    <x v="8"/>
    <x v="163"/>
    <n v="312.17190071311001"/>
    <n v="302.22808256382399"/>
    <n v="373.09820261437898"/>
    <n v="304.72461928934001"/>
    <m/>
  </r>
  <r>
    <x v="11"/>
    <x v="8"/>
    <x v="164"/>
    <n v="360.737468225724"/>
    <n v="362.19911000724397"/>
    <m/>
    <m/>
    <m/>
  </r>
  <r>
    <x v="11"/>
    <x v="8"/>
    <x v="143"/>
    <n v="403.14874141876402"/>
    <m/>
    <n v="392.59003215434097"/>
    <m/>
    <m/>
  </r>
  <r>
    <x v="11"/>
    <x v="8"/>
    <x v="165"/>
    <n v="330.05038679320501"/>
    <n v="333.92876730766"/>
    <n v="280.21100226073798"/>
    <n v="166.83887043189401"/>
    <m/>
  </r>
  <r>
    <x v="11"/>
    <x v="8"/>
    <x v="166"/>
    <n v="302.74367506470202"/>
    <n v="303.92804253423901"/>
    <n v="315.95833333333297"/>
    <m/>
    <m/>
  </r>
  <r>
    <x v="11"/>
    <x v="8"/>
    <x v="160"/>
    <n v="346.33951762523202"/>
    <n v="346.33951762523202"/>
    <m/>
    <m/>
    <m/>
  </r>
  <r>
    <x v="11"/>
    <x v="8"/>
    <x v="161"/>
    <n v="389.336460554371"/>
    <n v="352.14750588739003"/>
    <m/>
    <m/>
    <m/>
  </r>
  <r>
    <x v="11"/>
    <x v="8"/>
    <x v="167"/>
    <n v="311.03108147857603"/>
    <n v="309.61216019921102"/>
    <n v="335.40819964349402"/>
    <m/>
    <m/>
  </r>
  <r>
    <x v="11"/>
    <x v="8"/>
    <x v="168"/>
    <n v="252.610196987254"/>
    <n v="262.36040882194698"/>
    <n v="191.887772194305"/>
    <m/>
    <m/>
  </r>
  <r>
    <x v="11"/>
    <x v="8"/>
    <x v="169"/>
    <n v="214.90920770877901"/>
    <n v="237.54773622047199"/>
    <m/>
    <m/>
    <m/>
  </r>
  <r>
    <x v="11"/>
    <x v="8"/>
    <x v="170"/>
    <n v="325.90583545710001"/>
    <n v="329.61019116855101"/>
    <m/>
    <m/>
    <m/>
  </r>
  <r>
    <x v="11"/>
    <x v="8"/>
    <x v="161"/>
    <m/>
    <m/>
    <m/>
    <m/>
    <m/>
  </r>
  <r>
    <x v="11"/>
    <x v="8"/>
    <x v="171"/>
    <n v="172.12280701754401"/>
    <n v="178.38181818181801"/>
    <m/>
    <m/>
    <m/>
  </r>
  <r>
    <x v="11"/>
    <x v="8"/>
    <x v="172"/>
    <m/>
    <m/>
    <m/>
    <m/>
    <m/>
  </r>
  <r>
    <x v="11"/>
    <x v="8"/>
    <x v="172"/>
    <n v="150.11226357535099"/>
    <n v="136.13281753707301"/>
    <m/>
    <m/>
    <m/>
  </r>
  <r>
    <x v="11"/>
    <x v="8"/>
    <x v="173"/>
    <m/>
    <m/>
    <m/>
    <m/>
    <m/>
  </r>
  <r>
    <x v="11"/>
    <x v="8"/>
    <x v="174"/>
    <n v="354.94514037285398"/>
    <n v="359.46960143681503"/>
    <n v="258.05335365853699"/>
    <m/>
    <m/>
  </r>
  <r>
    <x v="11"/>
    <x v="9"/>
    <x v="175"/>
    <m/>
    <m/>
    <m/>
    <m/>
    <m/>
  </r>
  <r>
    <x v="11"/>
    <x v="9"/>
    <x v="176"/>
    <m/>
    <m/>
    <m/>
    <m/>
    <m/>
  </r>
  <r>
    <x v="11"/>
    <x v="9"/>
    <x v="178"/>
    <m/>
    <m/>
    <m/>
    <m/>
    <m/>
  </r>
  <r>
    <x v="11"/>
    <x v="9"/>
    <x v="219"/>
    <m/>
    <m/>
    <m/>
    <m/>
    <m/>
  </r>
  <r>
    <x v="11"/>
    <x v="9"/>
    <x v="179"/>
    <m/>
    <m/>
    <m/>
    <m/>
    <m/>
  </r>
  <r>
    <x v="11"/>
    <x v="9"/>
    <x v="180"/>
    <n v="334.88956680902999"/>
    <n v="334.88956680902999"/>
    <m/>
    <m/>
    <m/>
  </r>
  <r>
    <x v="11"/>
    <x v="9"/>
    <x v="175"/>
    <m/>
    <m/>
    <m/>
    <m/>
    <m/>
  </r>
  <r>
    <x v="11"/>
    <x v="9"/>
    <x v="175"/>
    <m/>
    <m/>
    <m/>
    <m/>
    <m/>
  </r>
  <r>
    <x v="11"/>
    <x v="9"/>
    <x v="181"/>
    <m/>
    <m/>
    <m/>
    <m/>
    <m/>
  </r>
  <r>
    <x v="11"/>
    <x v="9"/>
    <x v="182"/>
    <n v="104.62204142011799"/>
    <n v="88.941719281204499"/>
    <n v="185.78584729981401"/>
    <m/>
    <m/>
  </r>
  <r>
    <x v="11"/>
    <x v="9"/>
    <x v="182"/>
    <m/>
    <m/>
    <m/>
    <m/>
    <m/>
  </r>
  <r>
    <x v="11"/>
    <x v="9"/>
    <x v="184"/>
    <m/>
    <m/>
    <m/>
    <m/>
    <m/>
  </r>
  <r>
    <x v="11"/>
    <x v="9"/>
    <x v="185"/>
    <m/>
    <m/>
    <m/>
    <m/>
    <m/>
  </r>
  <r>
    <x v="11"/>
    <x v="9"/>
    <x v="186"/>
    <n v="309.75902934537203"/>
    <n v="309.75902934537203"/>
    <m/>
    <m/>
    <m/>
  </r>
  <r>
    <x v="11"/>
    <x v="9"/>
    <x v="187"/>
    <n v="248.053905614321"/>
    <n v="252.678020565553"/>
    <m/>
    <m/>
    <m/>
  </r>
  <r>
    <x v="11"/>
    <x v="8"/>
    <x v="188"/>
    <m/>
    <m/>
    <m/>
    <m/>
    <m/>
  </r>
  <r>
    <x v="11"/>
    <x v="8"/>
    <x v="139"/>
    <m/>
    <m/>
    <m/>
    <m/>
    <m/>
  </r>
  <r>
    <x v="11"/>
    <x v="9"/>
    <x v="238"/>
    <m/>
    <m/>
    <m/>
    <m/>
    <m/>
  </r>
  <r>
    <x v="11"/>
    <x v="10"/>
    <x v="189"/>
    <n v="271.072488199595"/>
    <n v="300.473404255319"/>
    <n v="229.40684410646401"/>
    <n v="279.66889632107001"/>
    <m/>
  </r>
  <r>
    <x v="11"/>
    <x v="11"/>
    <x v="190"/>
    <m/>
    <m/>
    <m/>
    <m/>
    <m/>
  </r>
  <r>
    <x v="11"/>
    <x v="11"/>
    <x v="251"/>
    <m/>
    <m/>
    <m/>
    <m/>
    <m/>
  </r>
  <r>
    <x v="11"/>
    <x v="12"/>
    <x v="194"/>
    <m/>
    <m/>
    <m/>
    <m/>
    <m/>
  </r>
  <r>
    <x v="11"/>
    <x v="12"/>
    <x v="195"/>
    <n v="167.63114754098399"/>
    <n v="176.41035120147899"/>
    <m/>
    <m/>
    <m/>
  </r>
  <r>
    <x v="11"/>
    <x v="12"/>
    <x v="222"/>
    <m/>
    <m/>
    <m/>
    <m/>
    <m/>
  </r>
  <r>
    <x v="11"/>
    <x v="12"/>
    <x v="197"/>
    <m/>
    <m/>
    <m/>
    <m/>
    <m/>
  </r>
  <r>
    <x v="11"/>
    <x v="12"/>
    <x v="198"/>
    <m/>
    <m/>
    <m/>
    <m/>
    <m/>
  </r>
  <r>
    <x v="11"/>
    <x v="12"/>
    <x v="199"/>
    <m/>
    <m/>
    <m/>
    <m/>
    <m/>
  </r>
  <r>
    <x v="11"/>
    <x v="12"/>
    <x v="224"/>
    <m/>
    <m/>
    <m/>
    <m/>
    <m/>
  </r>
  <r>
    <x v="11"/>
    <x v="11"/>
    <x v="206"/>
    <m/>
    <m/>
    <m/>
    <m/>
    <m/>
  </r>
  <r>
    <x v="11"/>
    <x v="14"/>
    <x v="233"/>
    <m/>
    <m/>
    <m/>
    <m/>
    <m/>
  </r>
  <r>
    <x v="12"/>
    <x v="0"/>
    <x v="0"/>
    <n v="371.055018393723"/>
    <n v="368.52924619579602"/>
    <n v="334.91372021521897"/>
    <n v="390.29290718038499"/>
    <n v="749.16391184573001"/>
  </r>
  <r>
    <x v="12"/>
    <x v="0"/>
    <x v="1"/>
    <n v="466.92484294688802"/>
    <n v="465.66423631587401"/>
    <n v="392.99254922831301"/>
    <n v="437.90278958349398"/>
    <n v="814.69941822883004"/>
  </r>
  <r>
    <x v="12"/>
    <x v="0"/>
    <x v="2"/>
    <n v="494.80637696372497"/>
    <n v="485.61275275900999"/>
    <n v="489.83576938692698"/>
    <n v="491.46778257218199"/>
    <n v="682.29012567325003"/>
  </r>
  <r>
    <x v="12"/>
    <x v="0"/>
    <x v="3"/>
    <n v="441.00652952051303"/>
    <n v="435.79764750884601"/>
    <n v="391.20625375826802"/>
    <n v="417.24091129423198"/>
    <n v="748.52234993614297"/>
  </r>
  <r>
    <x v="12"/>
    <x v="0"/>
    <x v="4"/>
    <n v="519.64276403637098"/>
    <n v="507.67671415257598"/>
    <n v="497.54262516914702"/>
    <n v="536.63011831150504"/>
    <n v="682.41465594280601"/>
  </r>
  <r>
    <x v="12"/>
    <x v="0"/>
    <x v="5"/>
    <n v="382.98945454545498"/>
    <n v="367.29131238447297"/>
    <n v="367.91463414634097"/>
    <n v="501.99647887323903"/>
    <m/>
  </r>
  <r>
    <x v="12"/>
    <x v="0"/>
    <x v="6"/>
    <n v="429.67233333333297"/>
    <n v="438.05506966644498"/>
    <n v="393.89595716684101"/>
    <n v="489.06655937464097"/>
    <n v="624.14934114202003"/>
  </r>
  <r>
    <x v="12"/>
    <x v="0"/>
    <x v="7"/>
    <n v="360.40642289073298"/>
    <n v="382.40696943011699"/>
    <n v="340.962023270847"/>
    <n v="364.66368114644001"/>
    <n v="457.73356401384098"/>
  </r>
  <r>
    <x v="12"/>
    <x v="0"/>
    <x v="8"/>
    <n v="405.287487555339"/>
    <n v="417.44273748125403"/>
    <n v="358.81875131977199"/>
    <n v="467.55312261995402"/>
    <m/>
  </r>
  <r>
    <x v="12"/>
    <x v="0"/>
    <x v="9"/>
    <n v="413.69777497016901"/>
    <n v="434.07255649990299"/>
    <n v="376.96289780905198"/>
    <n v="428.81926203877401"/>
    <m/>
  </r>
  <r>
    <x v="12"/>
    <x v="0"/>
    <x v="10"/>
    <n v="387.67852740570299"/>
    <n v="392.18258360531701"/>
    <n v="375.194159752725"/>
    <n v="406.64420572916703"/>
    <m/>
  </r>
  <r>
    <x v="12"/>
    <x v="0"/>
    <x v="11"/>
    <n v="344.476147146757"/>
    <n v="341.56229592713498"/>
    <n v="330.057365955232"/>
    <n v="416.75234521575999"/>
    <m/>
  </r>
  <r>
    <x v="12"/>
    <x v="0"/>
    <x v="12"/>
    <n v="305.03795264624"/>
    <n v="304.46484286683199"/>
    <n v="309.99762093576499"/>
    <m/>
    <m/>
  </r>
  <r>
    <x v="12"/>
    <x v="0"/>
    <x v="13"/>
    <n v="307.76499032881998"/>
    <n v="317.05839416058399"/>
    <m/>
    <m/>
    <m/>
  </r>
  <r>
    <x v="12"/>
    <x v="0"/>
    <x v="14"/>
    <n v="312.65343562374898"/>
    <n v="312.65343562374898"/>
    <m/>
    <m/>
    <m/>
  </r>
  <r>
    <x v="12"/>
    <x v="0"/>
    <x v="15"/>
    <m/>
    <m/>
    <m/>
    <m/>
    <m/>
  </r>
  <r>
    <x v="12"/>
    <x v="0"/>
    <x v="16"/>
    <m/>
    <m/>
    <m/>
    <m/>
    <m/>
  </r>
  <r>
    <x v="12"/>
    <x v="0"/>
    <x v="17"/>
    <n v="319.86460807600997"/>
    <n v="319.86460807600997"/>
    <m/>
    <m/>
    <m/>
  </r>
  <r>
    <x v="12"/>
    <x v="1"/>
    <x v="18"/>
    <n v="387.664092664093"/>
    <m/>
    <m/>
    <m/>
    <m/>
  </r>
  <r>
    <x v="12"/>
    <x v="1"/>
    <x v="19"/>
    <n v="423.33586253068501"/>
    <n v="440.21058710298399"/>
    <n v="317.01022780102301"/>
    <n v="426.95315789473699"/>
    <m/>
  </r>
  <r>
    <x v="12"/>
    <x v="1"/>
    <x v="20"/>
    <n v="362.74499369836201"/>
    <n v="361.508421052632"/>
    <n v="330.21692940370099"/>
    <n v="385.27503663898398"/>
    <m/>
  </r>
  <r>
    <x v="12"/>
    <x v="1"/>
    <x v="21"/>
    <n v="356.13929889298902"/>
    <m/>
    <n v="364.01484623541899"/>
    <n v="346.09325153374198"/>
    <m/>
  </r>
  <r>
    <x v="12"/>
    <x v="1"/>
    <x v="22"/>
    <n v="351.434691011236"/>
    <m/>
    <m/>
    <n v="380.320930232558"/>
    <m/>
  </r>
  <r>
    <x v="12"/>
    <x v="1"/>
    <x v="23"/>
    <m/>
    <m/>
    <m/>
    <m/>
    <m/>
  </r>
  <r>
    <x v="12"/>
    <x v="1"/>
    <x v="24"/>
    <m/>
    <m/>
    <m/>
    <m/>
    <m/>
  </r>
  <r>
    <x v="12"/>
    <x v="1"/>
    <x v="25"/>
    <n v="418.59291001168702"/>
    <n v="337.939028713222"/>
    <n v="448.48875312413202"/>
    <n v="447.976407506702"/>
    <m/>
  </r>
  <r>
    <x v="12"/>
    <x v="1"/>
    <x v="26"/>
    <n v="399.67590397154697"/>
    <n v="391.21654593976399"/>
    <n v="374.402604864968"/>
    <n v="431.112836642422"/>
    <n v="389.447787610619"/>
  </r>
  <r>
    <x v="12"/>
    <x v="1"/>
    <x v="26"/>
    <n v="317.98708929261699"/>
    <n v="302.22832780672701"/>
    <n v="332.867882117882"/>
    <n v="269.58180367118899"/>
    <m/>
  </r>
  <r>
    <x v="12"/>
    <x v="1"/>
    <x v="28"/>
    <m/>
    <m/>
    <m/>
    <m/>
    <m/>
  </r>
  <r>
    <x v="12"/>
    <x v="1"/>
    <x v="29"/>
    <n v="449.85840707964599"/>
    <m/>
    <m/>
    <m/>
    <m/>
  </r>
  <r>
    <x v="12"/>
    <x v="1"/>
    <x v="30"/>
    <n v="480.47326732673298"/>
    <m/>
    <m/>
    <m/>
    <m/>
  </r>
  <r>
    <x v="12"/>
    <x v="2"/>
    <x v="32"/>
    <n v="468.48075407026602"/>
    <n v="450.97787424730399"/>
    <n v="380.60725806451597"/>
    <n v="503.98315903843502"/>
    <n v="601.14801444043303"/>
  </r>
  <r>
    <x v="12"/>
    <x v="2"/>
    <x v="33"/>
    <n v="511.065562913907"/>
    <n v="490.64290220820197"/>
    <n v="491.56820541867302"/>
    <n v="534.93132694938402"/>
    <m/>
  </r>
  <r>
    <x v="12"/>
    <x v="2"/>
    <x v="34"/>
    <n v="507.05311778291002"/>
    <n v="477.71912621359201"/>
    <n v="452.650234131113"/>
    <n v="566.794204283098"/>
    <n v="459.177033492823"/>
  </r>
  <r>
    <x v="12"/>
    <x v="2"/>
    <x v="35"/>
    <n v="489.27967651872501"/>
    <n v="505.719753486863"/>
    <n v="454.960244648318"/>
    <n v="476.253734827264"/>
    <m/>
  </r>
  <r>
    <x v="12"/>
    <x v="2"/>
    <x v="36"/>
    <n v="327.08280678416997"/>
    <n v="415.97735849056602"/>
    <n v="282.98697068403902"/>
    <n v="271.34075104311501"/>
    <m/>
  </r>
  <r>
    <x v="12"/>
    <x v="2"/>
    <x v="33"/>
    <m/>
    <m/>
    <m/>
    <m/>
    <m/>
  </r>
  <r>
    <x v="12"/>
    <x v="2"/>
    <x v="37"/>
    <n v="441.85550428477302"/>
    <n v="424.68739424703898"/>
    <n v="349.34454638124402"/>
    <n v="579.18876207199298"/>
    <m/>
  </r>
  <r>
    <x v="12"/>
    <x v="2"/>
    <x v="38"/>
    <n v="395.11061700944998"/>
    <n v="398.08364544319602"/>
    <n v="477.88336520076501"/>
    <m/>
    <m/>
  </r>
  <r>
    <x v="12"/>
    <x v="2"/>
    <x v="39"/>
    <n v="392.07847286228002"/>
    <n v="344.110375776257"/>
    <n v="338.55318103659999"/>
    <n v="477.118330517902"/>
    <n v="627.80081669691504"/>
  </r>
  <r>
    <x v="12"/>
    <x v="2"/>
    <x v="40"/>
    <n v="485.879643439353"/>
    <n v="446.69580529857001"/>
    <n v="425.73111499296999"/>
    <n v="597.37464364903406"/>
    <n v="780.96455297361194"/>
  </r>
  <r>
    <x v="12"/>
    <x v="2"/>
    <x v="40"/>
    <n v="468.64149715215598"/>
    <n v="413.58886319160302"/>
    <n v="445.06215299197999"/>
    <n v="540.80813953488405"/>
    <m/>
  </r>
  <r>
    <x v="12"/>
    <x v="2"/>
    <x v="41"/>
    <n v="435.430555555556"/>
    <m/>
    <n v="379.153142857143"/>
    <n v="547.17948717948696"/>
    <m/>
  </r>
  <r>
    <x v="12"/>
    <x v="2"/>
    <x v="42"/>
    <n v="426.04493712055501"/>
    <n v="422.04520464263902"/>
    <n v="374.94900596421502"/>
    <n v="531.90134974196098"/>
    <m/>
  </r>
  <r>
    <x v="12"/>
    <x v="2"/>
    <x v="43"/>
    <n v="419.81698389458302"/>
    <n v="381.951020408163"/>
    <n v="418.71091811414402"/>
    <m/>
    <m/>
  </r>
  <r>
    <x v="12"/>
    <x v="2"/>
    <x v="40"/>
    <n v="495.27457728565003"/>
    <n v="487.08880157170898"/>
    <n v="439.76876876876901"/>
    <n v="535.03898184407296"/>
    <n v="599.16451016635904"/>
  </r>
  <r>
    <x v="12"/>
    <x v="2"/>
    <x v="44"/>
    <n v="426.51726907630501"/>
    <n v="333.99138321995503"/>
    <n v="403.43730697961701"/>
    <n v="525.700261291527"/>
    <m/>
  </r>
  <r>
    <x v="12"/>
    <x v="2"/>
    <x v="45"/>
    <n v="451.39912654452502"/>
    <n v="366.64186281953903"/>
    <n v="453.89853970185601"/>
    <n v="500.23631809643098"/>
    <m/>
  </r>
  <r>
    <x v="12"/>
    <x v="2"/>
    <x v="46"/>
    <n v="457.538437070773"/>
    <n v="409.63928348260799"/>
    <n v="432.78562674094701"/>
    <n v="551.59046300956197"/>
    <n v="594.87815305686195"/>
  </r>
  <r>
    <x v="12"/>
    <x v="2"/>
    <x v="47"/>
    <n v="443.358901161446"/>
    <n v="438.68881354242001"/>
    <n v="411.99629940403202"/>
    <n v="489.53098085124202"/>
    <n v="722.34778121775003"/>
  </r>
  <r>
    <x v="12"/>
    <x v="2"/>
    <x v="48"/>
    <n v="382.788412878457"/>
    <n v="364.85484620388399"/>
    <n v="380.30755487493599"/>
    <n v="410.39842567363002"/>
    <n v="501.40606653620398"/>
  </r>
  <r>
    <x v="12"/>
    <x v="2"/>
    <x v="49"/>
    <n v="423.20916695823701"/>
    <n v="387.86134409173002"/>
    <n v="407.23737188872599"/>
    <n v="504.67122767008698"/>
    <m/>
  </r>
  <r>
    <x v="12"/>
    <x v="2"/>
    <x v="50"/>
    <n v="358.32589718719697"/>
    <m/>
    <n v="332.51548269581099"/>
    <m/>
    <m/>
  </r>
  <r>
    <x v="12"/>
    <x v="3"/>
    <x v="51"/>
    <n v="457.86913043478302"/>
    <n v="459.12116011669798"/>
    <n v="401.03963818208598"/>
    <n v="480.67436815272799"/>
    <n v="604.05670995671005"/>
  </r>
  <r>
    <x v="12"/>
    <x v="3"/>
    <x v="53"/>
    <n v="317.77035236938002"/>
    <m/>
    <m/>
    <n v="168.40717821782201"/>
    <m/>
  </r>
  <r>
    <x v="12"/>
    <x v="3"/>
    <x v="54"/>
    <n v="453.88319324563702"/>
    <n v="435.75283834925199"/>
    <n v="390.99154524195001"/>
    <n v="498.82597955707001"/>
    <n v="561.68511344770297"/>
  </r>
  <r>
    <x v="12"/>
    <x v="3"/>
    <x v="52"/>
    <n v="466.70196463654202"/>
    <n v="426.38192818110798"/>
    <n v="401.98057517658901"/>
    <n v="520.87287353290299"/>
    <n v="643.85231116121804"/>
  </r>
  <r>
    <x v="12"/>
    <x v="3"/>
    <x v="55"/>
    <m/>
    <m/>
    <m/>
    <m/>
    <m/>
  </r>
  <r>
    <x v="12"/>
    <x v="3"/>
    <x v="56"/>
    <n v="341.017577854671"/>
    <n v="362.19658119658101"/>
    <n v="322.98730606487999"/>
    <n v="333.495266180351"/>
    <n v="451.69914738124203"/>
  </r>
  <r>
    <x v="12"/>
    <x v="3"/>
    <x v="57"/>
    <n v="407.71687003405202"/>
    <n v="398.49971746091501"/>
    <n v="324.25273799494499"/>
    <n v="448.53695831482798"/>
    <m/>
  </r>
  <r>
    <x v="12"/>
    <x v="2"/>
    <x v="39"/>
    <n v="233.521654501217"/>
    <m/>
    <n v="227.998098859316"/>
    <m/>
    <m/>
  </r>
  <r>
    <x v="12"/>
    <x v="3"/>
    <x v="58"/>
    <n v="473.52570305412797"/>
    <n v="451.885590641693"/>
    <n v="413.68088849791098"/>
    <n v="515.87289667640096"/>
    <n v="414.98456057007098"/>
  </r>
  <r>
    <x v="12"/>
    <x v="3"/>
    <x v="58"/>
    <n v="454.24110969100099"/>
    <n v="383.112314356436"/>
    <n v="421.66784244562001"/>
    <n v="530.01399286987498"/>
    <m/>
  </r>
  <r>
    <x v="12"/>
    <x v="3"/>
    <x v="58"/>
    <n v="539.15201889449099"/>
    <n v="572.80643980973298"/>
    <n v="413.09280442804402"/>
    <n v="579.13458151821305"/>
    <m/>
  </r>
  <r>
    <x v="12"/>
    <x v="3"/>
    <x v="58"/>
    <n v="457.92783724769703"/>
    <n v="454.05522468868401"/>
    <n v="423.43343636462203"/>
    <n v="475.66126855600498"/>
    <n v="708.91408934707897"/>
  </r>
  <r>
    <x v="12"/>
    <x v="3"/>
    <x v="59"/>
    <n v="539.25352835514502"/>
    <n v="568.43705920068396"/>
    <n v="439.01566183900297"/>
    <n v="577.40122680088098"/>
    <m/>
  </r>
  <r>
    <x v="12"/>
    <x v="3"/>
    <x v="60"/>
    <n v="476.95800442058697"/>
    <n v="441.73612440191403"/>
    <n v="413.83494321626301"/>
    <n v="517.99887270204601"/>
    <n v="714.40552995391704"/>
  </r>
  <r>
    <x v="12"/>
    <x v="3"/>
    <x v="61"/>
    <n v="505.60967361981801"/>
    <n v="477.80336721728099"/>
    <n v="424.83041527998802"/>
    <n v="555.02186711522302"/>
    <n v="624.94108019639896"/>
  </r>
  <r>
    <x v="12"/>
    <x v="3"/>
    <x v="53"/>
    <n v="439.295977516248"/>
    <n v="386.95578108010102"/>
    <n v="424.51610692255002"/>
    <n v="426.09509563956101"/>
    <n v="609.56338797814203"/>
  </r>
  <r>
    <x v="12"/>
    <x v="3"/>
    <x v="62"/>
    <n v="464.17999046408102"/>
    <n v="438.76073619631899"/>
    <n v="434.76567571076203"/>
    <n v="487.30812943962098"/>
    <m/>
  </r>
  <r>
    <x v="12"/>
    <x v="3"/>
    <x v="58"/>
    <n v="464.69848074921998"/>
    <n v="457.34609817081201"/>
    <n v="422.29608108108101"/>
    <n v="505.65222690006601"/>
    <m/>
  </r>
  <r>
    <x v="12"/>
    <x v="0"/>
    <x v="63"/>
    <n v="428.01623108665802"/>
    <n v="427.41592578275998"/>
    <m/>
    <n v="521.01780415430301"/>
    <m/>
  </r>
  <r>
    <x v="12"/>
    <x v="0"/>
    <x v="64"/>
    <n v="459.66485038788301"/>
    <n v="434.51858520900299"/>
    <n v="412.10399100618298"/>
    <n v="676.33144246353299"/>
    <m/>
  </r>
  <r>
    <x v="12"/>
    <x v="0"/>
    <x v="65"/>
    <m/>
    <m/>
    <m/>
    <m/>
    <m/>
  </r>
  <r>
    <x v="12"/>
    <x v="0"/>
    <x v="67"/>
    <n v="441.34104627766601"/>
    <n v="441.34104627766601"/>
    <m/>
    <m/>
    <m/>
  </r>
  <r>
    <x v="12"/>
    <x v="0"/>
    <x v="68"/>
    <m/>
    <m/>
    <m/>
    <m/>
    <m/>
  </r>
  <r>
    <x v="12"/>
    <x v="0"/>
    <x v="69"/>
    <m/>
    <m/>
    <m/>
    <m/>
    <m/>
  </r>
  <r>
    <x v="12"/>
    <x v="0"/>
    <x v="70"/>
    <n v="317.95170454545502"/>
    <n v="304.60867148415798"/>
    <m/>
    <m/>
    <m/>
  </r>
  <r>
    <x v="12"/>
    <x v="0"/>
    <x v="71"/>
    <n v="379.87440633245399"/>
    <n v="377.83132852178602"/>
    <m/>
    <m/>
    <m/>
  </r>
  <r>
    <x v="12"/>
    <x v="0"/>
    <x v="72"/>
    <n v="327.66741717594101"/>
    <n v="321.81082012405199"/>
    <m/>
    <m/>
    <m/>
  </r>
  <r>
    <x v="12"/>
    <x v="0"/>
    <x v="73"/>
    <n v="297.24387646432399"/>
    <n v="286.696078431373"/>
    <m/>
    <m/>
    <m/>
  </r>
  <r>
    <x v="12"/>
    <x v="0"/>
    <x v="74"/>
    <m/>
    <m/>
    <m/>
    <m/>
    <m/>
  </r>
  <r>
    <x v="12"/>
    <x v="0"/>
    <x v="75"/>
    <n v="440.62627474505098"/>
    <n v="425.32924961715202"/>
    <m/>
    <m/>
    <m/>
  </r>
  <r>
    <x v="12"/>
    <x v="0"/>
    <x v="76"/>
    <n v="481.73155245294902"/>
    <n v="476.01376720901101"/>
    <n v="480.12403474903499"/>
    <n v="501.67839805825201"/>
    <m/>
  </r>
  <r>
    <x v="12"/>
    <x v="0"/>
    <x v="77"/>
    <n v="440.02621057307903"/>
    <n v="434.53386404367899"/>
    <n v="506.70238095238102"/>
    <n v="425.85323110624302"/>
    <m/>
  </r>
  <r>
    <x v="12"/>
    <x v="2"/>
    <x v="78"/>
    <n v="414.757259001161"/>
    <n v="391.959421312632"/>
    <n v="417.48846153846199"/>
    <n v="494.730960264901"/>
    <m/>
  </r>
  <r>
    <x v="12"/>
    <x v="2"/>
    <x v="79"/>
    <n v="456.71464848001199"/>
    <n v="440.801522248244"/>
    <n v="474.52337662337698"/>
    <n v="502.54227053140102"/>
    <m/>
  </r>
  <r>
    <x v="12"/>
    <x v="0"/>
    <x v="80"/>
    <n v="433.06165726524102"/>
    <n v="415.38067157268898"/>
    <n v="359.66735880398699"/>
    <n v="476.95770456960702"/>
    <n v="588.42751842751795"/>
  </r>
  <r>
    <x v="12"/>
    <x v="0"/>
    <x v="81"/>
    <n v="358.03241637608198"/>
    <n v="362.68756698820999"/>
    <n v="340.41570940701598"/>
    <n v="407.86835443038001"/>
    <m/>
  </r>
  <r>
    <x v="12"/>
    <x v="0"/>
    <x v="82"/>
    <n v="288.40416925949"/>
    <n v="300.03351351351398"/>
    <n v="284.01432408236298"/>
    <m/>
    <m/>
  </r>
  <r>
    <x v="12"/>
    <x v="0"/>
    <x v="83"/>
    <n v="203.443977591036"/>
    <m/>
    <m/>
    <m/>
    <m/>
  </r>
  <r>
    <x v="12"/>
    <x v="0"/>
    <x v="85"/>
    <m/>
    <m/>
    <m/>
    <m/>
    <m/>
  </r>
  <r>
    <x v="12"/>
    <x v="0"/>
    <x v="86"/>
    <m/>
    <m/>
    <m/>
    <m/>
    <m/>
  </r>
  <r>
    <x v="12"/>
    <x v="0"/>
    <x v="87"/>
    <m/>
    <m/>
    <m/>
    <m/>
    <m/>
  </r>
  <r>
    <x v="12"/>
    <x v="4"/>
    <x v="89"/>
    <n v="522.50876826722299"/>
    <n v="598.299116997792"/>
    <n v="458.98828451882798"/>
    <n v="525.20156191892897"/>
    <m/>
  </r>
  <r>
    <x v="12"/>
    <x v="4"/>
    <x v="90"/>
    <n v="366.01654771679398"/>
    <n v="369.06788637457902"/>
    <n v="372.88862461220299"/>
    <n v="331.49699124726499"/>
    <m/>
  </r>
  <r>
    <x v="12"/>
    <x v="4"/>
    <x v="91"/>
    <n v="475.50455384873698"/>
    <n v="465.06502431118298"/>
    <n v="419.379709534835"/>
    <n v="525.43565222461996"/>
    <n v="602.42424242424204"/>
  </r>
  <r>
    <x v="12"/>
    <x v="4"/>
    <x v="92"/>
    <n v="597.73709868375204"/>
    <n v="528.74448275862096"/>
    <n v="611.27071823204403"/>
    <n v="615.37860161352296"/>
    <m/>
  </r>
  <r>
    <x v="12"/>
    <x v="4"/>
    <x v="93"/>
    <n v="391.44402634054597"/>
    <n v="340.70429447852803"/>
    <n v="395.72210953346899"/>
    <m/>
    <m/>
  </r>
  <r>
    <x v="12"/>
    <x v="4"/>
    <x v="94"/>
    <n v="245.65487977369199"/>
    <m/>
    <m/>
    <m/>
    <m/>
  </r>
  <r>
    <x v="12"/>
    <x v="4"/>
    <x v="95"/>
    <m/>
    <m/>
    <m/>
    <m/>
    <m/>
  </r>
  <r>
    <x v="12"/>
    <x v="4"/>
    <x v="96"/>
    <n v="393.58029581038397"/>
    <n v="430.06491458607098"/>
    <n v="402.50256021240301"/>
    <n v="284.79224806201597"/>
    <n v="214.85135135135101"/>
  </r>
  <r>
    <x v="12"/>
    <x v="4"/>
    <x v="97"/>
    <n v="448.57464006062099"/>
    <m/>
    <n v="409.21966072205299"/>
    <n v="517.423165137615"/>
    <n v="583.95525291828801"/>
  </r>
  <r>
    <x v="12"/>
    <x v="4"/>
    <x v="98"/>
    <n v="447.63439466158201"/>
    <n v="444.429441473559"/>
    <n v="437.88095797135497"/>
    <n v="466.03486310813503"/>
    <n v="347.53349573690599"/>
  </r>
  <r>
    <x v="12"/>
    <x v="4"/>
    <x v="99"/>
    <n v="499.106200527704"/>
    <n v="469.54124983759903"/>
    <n v="489.023739495798"/>
    <n v="504.10072254335302"/>
    <n v="707.41069626639796"/>
  </r>
  <r>
    <x v="12"/>
    <x v="4"/>
    <x v="89"/>
    <n v="491.80993554472599"/>
    <n v="422.78770362585402"/>
    <n v="438.61080074487899"/>
    <n v="535.57309789664998"/>
    <m/>
  </r>
  <r>
    <x v="12"/>
    <x v="4"/>
    <x v="100"/>
    <n v="439.666696596929"/>
    <n v="435.89099976252697"/>
    <n v="380.39046941678498"/>
    <n v="484.112037264035"/>
    <m/>
  </r>
  <r>
    <x v="12"/>
    <x v="2"/>
    <x v="38"/>
    <n v="521.48576931307502"/>
    <n v="497.38034039597102"/>
    <n v="513.08346556648701"/>
    <n v="549.272365196078"/>
    <m/>
  </r>
  <r>
    <x v="12"/>
    <x v="2"/>
    <x v="38"/>
    <n v="466.60487804878102"/>
    <n v="458.91074074074101"/>
    <n v="492.09667359667401"/>
    <n v="453.39981317141502"/>
    <m/>
  </r>
  <r>
    <x v="12"/>
    <x v="4"/>
    <x v="101"/>
    <n v="290.61091290661102"/>
    <n v="254.20347648261799"/>
    <n v="298.58495212038298"/>
    <m/>
    <m/>
  </r>
  <r>
    <x v="12"/>
    <x v="4"/>
    <x v="102"/>
    <n v="350.23819301848101"/>
    <n v="301.604621309371"/>
    <n v="382.64670658682599"/>
    <m/>
    <m/>
  </r>
  <r>
    <x v="12"/>
    <x v="5"/>
    <x v="104"/>
    <m/>
    <m/>
    <m/>
    <m/>
    <m/>
  </r>
  <r>
    <x v="12"/>
    <x v="5"/>
    <x v="105"/>
    <n v="485.57611241217802"/>
    <n v="477.59840232389303"/>
    <m/>
    <m/>
    <m/>
  </r>
  <r>
    <x v="12"/>
    <x v="5"/>
    <x v="106"/>
    <n v="482.25"/>
    <n v="497.59148936170197"/>
    <m/>
    <m/>
    <m/>
  </r>
  <r>
    <x v="12"/>
    <x v="5"/>
    <x v="107"/>
    <m/>
    <m/>
    <m/>
    <m/>
    <m/>
  </r>
  <r>
    <x v="12"/>
    <x v="5"/>
    <x v="108"/>
    <n v="436.49582309582303"/>
    <n v="436.23602177139998"/>
    <m/>
    <m/>
    <m/>
  </r>
  <r>
    <x v="12"/>
    <x v="5"/>
    <x v="109"/>
    <n v="441.51133333333303"/>
    <n v="438.86665513663098"/>
    <m/>
    <m/>
    <m/>
  </r>
  <r>
    <x v="12"/>
    <x v="5"/>
    <x v="110"/>
    <n v="478.30525606469001"/>
    <n v="478.30525606469001"/>
    <m/>
    <m/>
    <m/>
  </r>
  <r>
    <x v="12"/>
    <x v="5"/>
    <x v="112"/>
    <n v="478.334173387097"/>
    <n v="488.96566048186099"/>
    <m/>
    <m/>
    <m/>
  </r>
  <r>
    <x v="12"/>
    <x v="5"/>
    <x v="113"/>
    <n v="494.33213859020299"/>
    <n v="507.69974226804101"/>
    <m/>
    <m/>
    <m/>
  </r>
  <r>
    <x v="12"/>
    <x v="5"/>
    <x v="115"/>
    <m/>
    <m/>
    <m/>
    <m/>
    <m/>
  </r>
  <r>
    <x v="12"/>
    <x v="5"/>
    <x v="106"/>
    <m/>
    <m/>
    <m/>
    <m/>
    <m/>
  </r>
  <r>
    <x v="12"/>
    <x v="5"/>
    <x v="255"/>
    <m/>
    <m/>
    <m/>
    <m/>
    <m/>
  </r>
  <r>
    <x v="12"/>
    <x v="6"/>
    <x v="118"/>
    <n v="437.30403500243102"/>
    <n v="394.04800322710798"/>
    <n v="441.98087739032599"/>
    <n v="448.05586592178798"/>
    <n v="481.62303149606299"/>
  </r>
  <r>
    <x v="12"/>
    <x v="6"/>
    <x v="119"/>
    <n v="487.07249690387698"/>
    <n v="488.80574043261203"/>
    <n v="475.96222583265597"/>
    <n v="467.74285165995002"/>
    <m/>
  </r>
  <r>
    <x v="12"/>
    <x v="6"/>
    <x v="120"/>
    <n v="532.71044317308497"/>
    <n v="462.17092179521597"/>
    <n v="488.95740259740302"/>
    <n v="531.65946119307296"/>
    <n v="698.80695333943299"/>
  </r>
  <r>
    <x v="12"/>
    <x v="6"/>
    <x v="121"/>
    <n v="462.85682626160002"/>
    <n v="462.21338582677203"/>
    <n v="445.77511842433302"/>
    <n v="430.82724278544498"/>
    <n v="665.99363327673996"/>
  </r>
  <r>
    <x v="12"/>
    <x v="6"/>
    <x v="122"/>
    <n v="440.50316967060297"/>
    <n v="366.07255452386102"/>
    <n v="360.95013564138998"/>
    <n v="448.81579984239602"/>
    <n v="743.58997169429801"/>
  </r>
  <r>
    <x v="12"/>
    <x v="4"/>
    <x v="89"/>
    <m/>
    <m/>
    <m/>
    <m/>
    <m/>
  </r>
  <r>
    <x v="12"/>
    <x v="6"/>
    <x v="119"/>
    <n v="442.94867842667099"/>
    <n v="409.18712162905899"/>
    <n v="435.238071194143"/>
    <n v="453.245846153846"/>
    <m/>
  </r>
  <r>
    <x v="12"/>
    <x v="6"/>
    <x v="119"/>
    <n v="485.409308852766"/>
    <n v="475.084610259827"/>
    <n v="477.52880047505897"/>
    <n v="473.8"/>
    <n v="642.69322709163396"/>
  </r>
  <r>
    <x v="12"/>
    <x v="6"/>
    <x v="120"/>
    <n v="484.92546429859402"/>
    <n v="481.04330818664403"/>
    <n v="425.454323001631"/>
    <n v="496.28678485092701"/>
    <n v="620.43367697594499"/>
  </r>
  <r>
    <x v="12"/>
    <x v="6"/>
    <x v="121"/>
    <n v="459.49337793555401"/>
    <n v="430.98564814814802"/>
    <n v="415.04763795156799"/>
    <n v="465.01428571428602"/>
    <n v="691.27685185185203"/>
  </r>
  <r>
    <x v="12"/>
    <x v="6"/>
    <x v="121"/>
    <n v="499.29576405714801"/>
    <n v="517.96773555027698"/>
    <n v="477.99532054281701"/>
    <n v="453.60759595959598"/>
    <n v="750.56906571300897"/>
  </r>
  <r>
    <x v="12"/>
    <x v="6"/>
    <x v="123"/>
    <n v="442.93809701029602"/>
    <m/>
    <m/>
    <n v="427.518007117438"/>
    <n v="594.89830508474597"/>
  </r>
  <r>
    <x v="12"/>
    <x v="6"/>
    <x v="123"/>
    <m/>
    <m/>
    <m/>
    <m/>
    <m/>
  </r>
  <r>
    <x v="12"/>
    <x v="6"/>
    <x v="122"/>
    <n v="391.41204572598502"/>
    <n v="354.86557059961302"/>
    <n v="398.73531674788399"/>
    <n v="366.48104448742703"/>
    <n v="692.12649572649605"/>
  </r>
  <r>
    <x v="12"/>
    <x v="7"/>
    <x v="125"/>
    <n v="289.67758046614898"/>
    <n v="267.49080622347901"/>
    <n v="267.22540045766601"/>
    <m/>
    <m/>
  </r>
  <r>
    <x v="12"/>
    <x v="7"/>
    <x v="126"/>
    <n v="302.76007677543203"/>
    <m/>
    <m/>
    <m/>
    <m/>
  </r>
  <r>
    <x v="12"/>
    <x v="7"/>
    <x v="127"/>
    <m/>
    <m/>
    <m/>
    <m/>
    <m/>
  </r>
  <r>
    <x v="12"/>
    <x v="7"/>
    <x v="129"/>
    <m/>
    <m/>
    <m/>
    <m/>
    <m/>
  </r>
  <r>
    <x v="12"/>
    <x v="7"/>
    <x v="130"/>
    <m/>
    <m/>
    <m/>
    <m/>
    <m/>
  </r>
  <r>
    <x v="12"/>
    <x v="7"/>
    <x v="131"/>
    <n v="289.22056833558901"/>
    <m/>
    <n v="283.93921568627502"/>
    <m/>
    <m/>
  </r>
  <r>
    <x v="12"/>
    <x v="7"/>
    <x v="132"/>
    <m/>
    <m/>
    <m/>
    <m/>
    <m/>
  </r>
  <r>
    <x v="12"/>
    <x v="7"/>
    <x v="133"/>
    <n v="282.44545454545499"/>
    <m/>
    <n v="298.45990180032697"/>
    <m/>
    <m/>
  </r>
  <r>
    <x v="12"/>
    <x v="7"/>
    <x v="134"/>
    <m/>
    <m/>
    <m/>
    <m/>
    <m/>
  </r>
  <r>
    <x v="12"/>
    <x v="7"/>
    <x v="135"/>
    <m/>
    <m/>
    <m/>
    <m/>
    <m/>
  </r>
  <r>
    <x v="12"/>
    <x v="8"/>
    <x v="138"/>
    <n v="400.17399667290499"/>
    <n v="395.47906005925103"/>
    <n v="396.26134969325199"/>
    <n v="473.55871886121002"/>
    <m/>
  </r>
  <r>
    <x v="12"/>
    <x v="8"/>
    <x v="139"/>
    <m/>
    <m/>
    <m/>
    <m/>
    <m/>
  </r>
  <r>
    <x v="12"/>
    <x v="8"/>
    <x v="140"/>
    <m/>
    <m/>
    <m/>
    <m/>
    <m/>
  </r>
  <r>
    <x v="12"/>
    <x v="8"/>
    <x v="141"/>
    <n v="413.99303779482801"/>
    <n v="435.04388904147203"/>
    <n v="282.66247818499102"/>
    <m/>
    <m/>
  </r>
  <r>
    <x v="12"/>
    <x v="8"/>
    <x v="142"/>
    <n v="212.540139616056"/>
    <n v="248.12755716004801"/>
    <m/>
    <m/>
    <m/>
  </r>
  <r>
    <x v="12"/>
    <x v="8"/>
    <x v="143"/>
    <n v="413.435185900904"/>
    <n v="418.95099628181902"/>
    <n v="391.77084303679601"/>
    <m/>
    <m/>
  </r>
  <r>
    <x v="12"/>
    <x v="8"/>
    <x v="141"/>
    <n v="358.92277755018398"/>
    <n v="364.15485878410698"/>
    <n v="314.78899082568802"/>
    <m/>
    <m/>
  </r>
  <r>
    <x v="12"/>
    <x v="8"/>
    <x v="144"/>
    <n v="341.92584963954698"/>
    <n v="308.66879350348"/>
    <m/>
    <m/>
    <m/>
  </r>
  <r>
    <x v="12"/>
    <x v="8"/>
    <x v="144"/>
    <m/>
    <m/>
    <m/>
    <m/>
    <m/>
  </r>
  <r>
    <x v="12"/>
    <x v="8"/>
    <x v="146"/>
    <n v="356.855737704918"/>
    <m/>
    <n v="360.66272189349098"/>
    <m/>
    <m/>
  </r>
  <r>
    <x v="12"/>
    <x v="8"/>
    <x v="147"/>
    <n v="442.40836236933802"/>
    <n v="442.71687587168799"/>
    <m/>
    <m/>
    <m/>
  </r>
  <r>
    <x v="12"/>
    <x v="8"/>
    <x v="142"/>
    <n v="479.11519227452999"/>
    <n v="484.93946346629002"/>
    <m/>
    <m/>
    <m/>
  </r>
  <r>
    <x v="12"/>
    <x v="8"/>
    <x v="142"/>
    <n v="425.765365192758"/>
    <n v="428.93249156144498"/>
    <m/>
    <m/>
    <m/>
  </r>
  <r>
    <x v="12"/>
    <x v="8"/>
    <x v="149"/>
    <n v="310.630715123095"/>
    <n v="293.34067796610202"/>
    <m/>
    <m/>
    <m/>
  </r>
  <r>
    <x v="12"/>
    <x v="8"/>
    <x v="150"/>
    <n v="409.01207142009702"/>
    <n v="427.795044299842"/>
    <n v="326.86024791985102"/>
    <n v="370.56047700170399"/>
    <m/>
  </r>
  <r>
    <x v="12"/>
    <x v="8"/>
    <x v="151"/>
    <n v="361.18193999851098"/>
    <n v="367.15552931916602"/>
    <n v="256.931318681319"/>
    <m/>
    <m/>
  </r>
  <r>
    <x v="12"/>
    <x v="8"/>
    <x v="138"/>
    <n v="338.58508550602699"/>
    <n v="343.88034188034197"/>
    <n v="314.459501557632"/>
    <m/>
    <m/>
  </r>
  <r>
    <x v="12"/>
    <x v="8"/>
    <x v="152"/>
    <n v="423.765167975932"/>
    <n v="413.56369359916101"/>
    <n v="465.08333333333297"/>
    <m/>
    <m/>
  </r>
  <r>
    <x v="12"/>
    <x v="8"/>
    <x v="153"/>
    <n v="351.16863309352499"/>
    <n v="337.96432637571201"/>
    <n v="397.52280025690402"/>
    <m/>
    <m/>
  </r>
  <r>
    <x v="12"/>
    <x v="7"/>
    <x v="154"/>
    <n v="283.13749999999999"/>
    <m/>
    <m/>
    <m/>
    <m/>
  </r>
  <r>
    <x v="12"/>
    <x v="7"/>
    <x v="155"/>
    <m/>
    <m/>
    <m/>
    <m/>
    <m/>
  </r>
  <r>
    <x v="12"/>
    <x v="7"/>
    <x v="156"/>
    <n v="208.81207770270299"/>
    <n v="160.665149544863"/>
    <n v="298.028915662651"/>
    <m/>
    <m/>
  </r>
  <r>
    <x v="12"/>
    <x v="7"/>
    <x v="157"/>
    <m/>
    <m/>
    <m/>
    <m/>
    <m/>
  </r>
  <r>
    <x v="12"/>
    <x v="7"/>
    <x v="154"/>
    <m/>
    <m/>
    <m/>
    <m/>
    <m/>
  </r>
  <r>
    <x v="12"/>
    <x v="7"/>
    <x v="154"/>
    <m/>
    <m/>
    <m/>
    <m/>
    <m/>
  </r>
  <r>
    <x v="12"/>
    <x v="7"/>
    <x v="155"/>
    <m/>
    <m/>
    <m/>
    <m/>
    <m/>
  </r>
  <r>
    <x v="12"/>
    <x v="7"/>
    <x v="158"/>
    <m/>
    <m/>
    <m/>
    <m/>
    <m/>
  </r>
  <r>
    <x v="12"/>
    <x v="8"/>
    <x v="160"/>
    <n v="396.69069172740097"/>
    <n v="401.48522935528899"/>
    <n v="356.87607244995201"/>
    <n v="191.88616071428601"/>
    <m/>
  </r>
  <r>
    <x v="12"/>
    <x v="8"/>
    <x v="161"/>
    <n v="297.90538573508002"/>
    <n v="297.72369103162299"/>
    <m/>
    <m/>
    <m/>
  </r>
  <r>
    <x v="12"/>
    <x v="8"/>
    <x v="162"/>
    <n v="267.716770186335"/>
    <n v="273.492385786802"/>
    <m/>
    <m/>
    <m/>
  </r>
  <r>
    <x v="12"/>
    <x v="8"/>
    <x v="163"/>
    <n v="386.15757211002602"/>
    <n v="387.161134328358"/>
    <n v="379.86657195934902"/>
    <n v="398.793275783735"/>
    <m/>
  </r>
  <r>
    <x v="12"/>
    <x v="8"/>
    <x v="164"/>
    <n v="384.29918076391101"/>
    <n v="389.72208844133098"/>
    <m/>
    <m/>
    <m/>
  </r>
  <r>
    <x v="12"/>
    <x v="8"/>
    <x v="143"/>
    <n v="375.607538802661"/>
    <m/>
    <n v="372.48772504091698"/>
    <m/>
    <m/>
  </r>
  <r>
    <x v="12"/>
    <x v="8"/>
    <x v="165"/>
    <n v="402.63163386757498"/>
    <n v="409.809337976655"/>
    <n v="295.535310734463"/>
    <n v="323.94329896907198"/>
    <m/>
  </r>
  <r>
    <x v="12"/>
    <x v="8"/>
    <x v="166"/>
    <n v="433.04707104611202"/>
    <n v="433.96763002465701"/>
    <n v="458.67362225789202"/>
    <n v="333.295310519645"/>
    <m/>
  </r>
  <r>
    <x v="12"/>
    <x v="8"/>
    <x v="160"/>
    <m/>
    <m/>
    <m/>
    <m/>
    <m/>
  </r>
  <r>
    <x v="12"/>
    <x v="8"/>
    <x v="161"/>
    <n v="309.95279037048601"/>
    <n v="310.44146264909"/>
    <m/>
    <m/>
    <m/>
  </r>
  <r>
    <x v="12"/>
    <x v="8"/>
    <x v="167"/>
    <n v="262.93463858400099"/>
    <n v="267.61043571812797"/>
    <n v="209.803178484108"/>
    <m/>
    <m/>
  </r>
  <r>
    <x v="12"/>
    <x v="8"/>
    <x v="168"/>
    <n v="249.190826588178"/>
    <n v="248.03470943991601"/>
    <m/>
    <m/>
    <m/>
  </r>
  <r>
    <x v="12"/>
    <x v="8"/>
    <x v="169"/>
    <n v="256.98803497468901"/>
    <n v="263.89280397022299"/>
    <m/>
    <m/>
    <m/>
  </r>
  <r>
    <x v="12"/>
    <x v="8"/>
    <x v="170"/>
    <n v="333.35811959997301"/>
    <n v="333.62051968171301"/>
    <m/>
    <m/>
    <m/>
  </r>
  <r>
    <x v="12"/>
    <x v="8"/>
    <x v="161"/>
    <m/>
    <m/>
    <m/>
    <m/>
    <m/>
  </r>
  <r>
    <x v="12"/>
    <x v="8"/>
    <x v="171"/>
    <n v="277.82963988919698"/>
    <n v="277.82963988919698"/>
    <m/>
    <m/>
    <m/>
  </r>
  <r>
    <x v="12"/>
    <x v="8"/>
    <x v="172"/>
    <m/>
    <m/>
    <m/>
    <m/>
    <m/>
  </r>
  <r>
    <x v="12"/>
    <x v="8"/>
    <x v="172"/>
    <n v="272.27773695811902"/>
    <n v="269.21875"/>
    <m/>
    <m/>
    <m/>
  </r>
  <r>
    <x v="12"/>
    <x v="8"/>
    <x v="173"/>
    <m/>
    <m/>
    <m/>
    <m/>
    <m/>
  </r>
  <r>
    <x v="12"/>
    <x v="8"/>
    <x v="174"/>
    <n v="407.11511218245897"/>
    <n v="415.31241212310601"/>
    <n v="236.473048327138"/>
    <m/>
    <m/>
  </r>
  <r>
    <x v="12"/>
    <x v="9"/>
    <x v="175"/>
    <m/>
    <m/>
    <m/>
    <m/>
    <m/>
  </r>
  <r>
    <x v="12"/>
    <x v="9"/>
    <x v="176"/>
    <m/>
    <m/>
    <m/>
    <m/>
    <m/>
  </r>
  <r>
    <x v="12"/>
    <x v="9"/>
    <x v="177"/>
    <m/>
    <m/>
    <m/>
    <m/>
    <m/>
  </r>
  <r>
    <x v="12"/>
    <x v="9"/>
    <x v="178"/>
    <m/>
    <m/>
    <m/>
    <m/>
    <m/>
  </r>
  <r>
    <x v="12"/>
    <x v="9"/>
    <x v="219"/>
    <m/>
    <m/>
    <m/>
    <m/>
    <m/>
  </r>
  <r>
    <x v="12"/>
    <x v="9"/>
    <x v="179"/>
    <m/>
    <m/>
    <m/>
    <m/>
    <m/>
  </r>
  <r>
    <x v="12"/>
    <x v="9"/>
    <x v="180"/>
    <n v="407.08803611738102"/>
    <n v="402.59898154042003"/>
    <m/>
    <m/>
    <m/>
  </r>
  <r>
    <x v="12"/>
    <x v="9"/>
    <x v="175"/>
    <m/>
    <m/>
    <m/>
    <m/>
    <m/>
  </r>
  <r>
    <x v="12"/>
    <x v="9"/>
    <x v="175"/>
    <m/>
    <m/>
    <m/>
    <m/>
    <m/>
  </r>
  <r>
    <x v="12"/>
    <x v="9"/>
    <x v="181"/>
    <n v="310.15444617784698"/>
    <n v="310.15444617784698"/>
    <m/>
    <m/>
    <m/>
  </r>
  <r>
    <x v="12"/>
    <x v="9"/>
    <x v="182"/>
    <n v="194.858038513211"/>
    <n v="159.18737270875801"/>
    <n v="267.88639551192102"/>
    <m/>
    <m/>
  </r>
  <r>
    <x v="12"/>
    <x v="9"/>
    <x v="182"/>
    <m/>
    <m/>
    <m/>
    <m/>
    <m/>
  </r>
  <r>
    <x v="12"/>
    <x v="9"/>
    <x v="184"/>
    <m/>
    <m/>
    <m/>
    <m/>
    <m/>
  </r>
  <r>
    <x v="12"/>
    <x v="9"/>
    <x v="185"/>
    <m/>
    <m/>
    <m/>
    <m/>
    <m/>
  </r>
  <r>
    <x v="12"/>
    <x v="9"/>
    <x v="186"/>
    <n v="317.22331606217602"/>
    <n v="317.22331606217602"/>
    <m/>
    <m/>
    <m/>
  </r>
  <r>
    <x v="12"/>
    <x v="9"/>
    <x v="187"/>
    <n v="411.596790783789"/>
    <n v="408.57740950719602"/>
    <m/>
    <m/>
    <m/>
  </r>
  <r>
    <x v="12"/>
    <x v="8"/>
    <x v="188"/>
    <m/>
    <m/>
    <m/>
    <m/>
    <m/>
  </r>
  <r>
    <x v="12"/>
    <x v="8"/>
    <x v="139"/>
    <m/>
    <m/>
    <m/>
    <m/>
    <m/>
  </r>
  <r>
    <x v="12"/>
    <x v="9"/>
    <x v="238"/>
    <m/>
    <m/>
    <m/>
    <m/>
    <m/>
  </r>
  <r>
    <x v="12"/>
    <x v="10"/>
    <x v="189"/>
    <n v="390.84964483030802"/>
    <n v="264.83220568335599"/>
    <n v="274.68394437421"/>
    <n v="575.126494023904"/>
    <m/>
  </r>
  <r>
    <x v="12"/>
    <x v="11"/>
    <x v="190"/>
    <m/>
    <m/>
    <m/>
    <m/>
    <m/>
  </r>
  <r>
    <x v="12"/>
    <x v="11"/>
    <x v="251"/>
    <m/>
    <m/>
    <m/>
    <m/>
    <m/>
  </r>
  <r>
    <x v="12"/>
    <x v="12"/>
    <x v="194"/>
    <m/>
    <m/>
    <m/>
    <m/>
    <m/>
  </r>
  <r>
    <x v="12"/>
    <x v="12"/>
    <x v="195"/>
    <n v="311.77026074700501"/>
    <n v="320.240477968633"/>
    <m/>
    <m/>
    <m/>
  </r>
  <r>
    <x v="12"/>
    <x v="12"/>
    <x v="197"/>
    <m/>
    <m/>
    <m/>
    <m/>
    <m/>
  </r>
  <r>
    <x v="12"/>
    <x v="12"/>
    <x v="198"/>
    <m/>
    <m/>
    <m/>
    <m/>
    <m/>
  </r>
  <r>
    <x v="12"/>
    <x v="12"/>
    <x v="199"/>
    <m/>
    <m/>
    <m/>
    <m/>
    <m/>
  </r>
  <r>
    <x v="12"/>
    <x v="12"/>
    <x v="224"/>
    <m/>
    <m/>
    <m/>
    <m/>
    <m/>
  </r>
  <r>
    <x v="12"/>
    <x v="11"/>
    <x v="206"/>
    <m/>
    <m/>
    <m/>
    <m/>
    <m/>
  </r>
  <r>
    <x v="12"/>
    <x v="13"/>
    <x v="252"/>
    <m/>
    <m/>
    <m/>
    <m/>
    <m/>
  </r>
  <r>
    <x v="12"/>
    <x v="14"/>
    <x v="233"/>
    <m/>
    <m/>
    <m/>
    <m/>
    <m/>
  </r>
  <r>
    <x v="13"/>
    <x v="0"/>
    <x v="0"/>
    <n v="398.69334013453602"/>
    <n v="425.17673992674003"/>
    <n v="353.02528224837903"/>
    <n v="453.914439756212"/>
    <n v="570.04903677758296"/>
  </r>
  <r>
    <x v="13"/>
    <x v="0"/>
    <x v="1"/>
    <n v="550.49028400597899"/>
    <n v="517.95730972709703"/>
    <n v="449.263947210558"/>
    <n v="598.01577437858498"/>
    <n v="640.51886353050804"/>
  </r>
  <r>
    <x v="13"/>
    <x v="0"/>
    <x v="2"/>
    <n v="551.84785701258397"/>
    <n v="532.71528490606602"/>
    <n v="574.89771066731601"/>
    <n v="566.70260109423202"/>
    <n v="614.39025771736101"/>
  </r>
  <r>
    <x v="13"/>
    <x v="0"/>
    <x v="3"/>
    <n v="520.57035833201201"/>
    <n v="516.89459639759798"/>
    <n v="467.92812281926001"/>
    <n v="485.67588797814199"/>
    <n v="701.17681159420295"/>
  </r>
  <r>
    <x v="13"/>
    <x v="0"/>
    <x v="4"/>
    <n v="608.38145045514102"/>
    <n v="588.87665670294996"/>
    <n v="574.05838424983006"/>
    <n v="638.80292519111003"/>
    <n v="652.81345826235099"/>
  </r>
  <r>
    <x v="13"/>
    <x v="0"/>
    <x v="5"/>
    <n v="347.20982952484599"/>
    <n v="311.684803605924"/>
    <n v="336.25524475524497"/>
    <n v="493.737550471063"/>
    <n v="542.59471365638797"/>
  </r>
  <r>
    <x v="13"/>
    <x v="0"/>
    <x v="6"/>
    <n v="447.99631414800098"/>
    <n v="462.67709739916597"/>
    <n v="419.82173932053701"/>
    <n v="488.04604882563899"/>
    <n v="505.96630565583598"/>
  </r>
  <r>
    <x v="13"/>
    <x v="0"/>
    <x v="7"/>
    <n v="387.24430276138401"/>
    <n v="380.658721704394"/>
    <n v="365.38335857176997"/>
    <n v="504.57128257536999"/>
    <n v="465.75813177648001"/>
  </r>
  <r>
    <x v="13"/>
    <x v="0"/>
    <x v="8"/>
    <n v="470.91419454984498"/>
    <n v="495.30883830509703"/>
    <n v="388.819232790331"/>
    <n v="500.28953084274502"/>
    <n v="536.30020013342198"/>
  </r>
  <r>
    <x v="13"/>
    <x v="0"/>
    <x v="9"/>
    <n v="451.28616446578599"/>
    <n v="475.685422433432"/>
    <n v="425.77817077390301"/>
    <n v="400.16603475513398"/>
    <m/>
  </r>
  <r>
    <x v="13"/>
    <x v="0"/>
    <x v="10"/>
    <n v="430.70403801810897"/>
    <n v="449.843204577969"/>
    <n v="403.28572596468302"/>
    <n v="402.75169491525401"/>
    <m/>
  </r>
  <r>
    <x v="13"/>
    <x v="0"/>
    <x v="11"/>
    <n v="400.61588302250198"/>
    <n v="390.91858691968798"/>
    <n v="399.482862039417"/>
    <n v="477.54596100278599"/>
    <m/>
  </r>
  <r>
    <x v="13"/>
    <x v="0"/>
    <x v="12"/>
    <n v="391.49203012786802"/>
    <n v="376.38705854467901"/>
    <n v="336.04282115869"/>
    <m/>
    <m/>
  </r>
  <r>
    <x v="13"/>
    <x v="0"/>
    <x v="13"/>
    <n v="396.97994336951399"/>
    <n v="411.32930209120701"/>
    <m/>
    <m/>
    <m/>
  </r>
  <r>
    <x v="13"/>
    <x v="0"/>
    <x v="14"/>
    <n v="388.183836281651"/>
    <n v="388.183836281651"/>
    <m/>
    <m/>
    <m/>
  </r>
  <r>
    <x v="13"/>
    <x v="0"/>
    <x v="15"/>
    <m/>
    <m/>
    <m/>
    <m/>
    <m/>
  </r>
  <r>
    <x v="13"/>
    <x v="0"/>
    <x v="16"/>
    <m/>
    <m/>
    <m/>
    <m/>
    <m/>
  </r>
  <r>
    <x v="13"/>
    <x v="0"/>
    <x v="17"/>
    <n v="349.84381778741903"/>
    <n v="349.84381778741903"/>
    <m/>
    <m/>
    <m/>
  </r>
  <r>
    <x v="13"/>
    <x v="1"/>
    <x v="18"/>
    <n v="348.50187969924798"/>
    <m/>
    <m/>
    <m/>
    <m/>
  </r>
  <r>
    <x v="13"/>
    <x v="1"/>
    <x v="19"/>
    <n v="419.126909954013"/>
    <n v="365.990081931867"/>
    <n v="311.28953229398701"/>
    <n v="464.39261744966399"/>
    <n v="761.47417840375601"/>
  </r>
  <r>
    <x v="13"/>
    <x v="1"/>
    <x v="20"/>
    <n v="455.14647730437201"/>
    <n v="465.85172798216303"/>
    <n v="447.07474402730401"/>
    <n v="442.16127519924999"/>
    <m/>
  </r>
  <r>
    <x v="13"/>
    <x v="1"/>
    <x v="21"/>
    <n v="321.79365079365101"/>
    <m/>
    <n v="332.89449112978502"/>
    <n v="332.95525114155299"/>
    <m/>
  </r>
  <r>
    <x v="13"/>
    <x v="1"/>
    <x v="22"/>
    <n v="368.81871775976401"/>
    <m/>
    <m/>
    <n v="368.84022038567502"/>
    <m/>
  </r>
  <r>
    <x v="13"/>
    <x v="1"/>
    <x v="23"/>
    <m/>
    <m/>
    <m/>
    <m/>
    <m/>
  </r>
  <r>
    <x v="13"/>
    <x v="1"/>
    <x v="24"/>
    <m/>
    <m/>
    <m/>
    <m/>
    <m/>
  </r>
  <r>
    <x v="13"/>
    <x v="1"/>
    <x v="25"/>
    <n v="462.59205814198401"/>
    <n v="402.97517599110802"/>
    <n v="461.02601941747599"/>
    <n v="487.81038432170999"/>
    <m/>
  </r>
  <r>
    <x v="13"/>
    <x v="1"/>
    <x v="26"/>
    <n v="529.88300814257195"/>
    <n v="494.77569419401402"/>
    <n v="469.59205208801097"/>
    <n v="559.51946394384197"/>
    <n v="737.74311926605503"/>
  </r>
  <r>
    <x v="13"/>
    <x v="1"/>
    <x v="26"/>
    <n v="401.50297758971902"/>
    <n v="357.72629582806599"/>
    <n v="386.84334935897402"/>
    <n v="433.6015625"/>
    <n v="505.01565995525698"/>
  </r>
  <r>
    <x v="13"/>
    <x v="1"/>
    <x v="28"/>
    <m/>
    <m/>
    <m/>
    <m/>
    <m/>
  </r>
  <r>
    <x v="13"/>
    <x v="1"/>
    <x v="29"/>
    <m/>
    <m/>
    <m/>
    <m/>
    <m/>
  </r>
  <r>
    <x v="13"/>
    <x v="1"/>
    <x v="30"/>
    <n v="421.52561669829203"/>
    <m/>
    <m/>
    <m/>
    <m/>
  </r>
  <r>
    <x v="13"/>
    <x v="2"/>
    <x v="32"/>
    <n v="574.73977877345305"/>
    <n v="515.04740117130302"/>
    <n v="459.23037820252102"/>
    <n v="622.99723538704598"/>
    <n v="628.54976619906495"/>
  </r>
  <r>
    <x v="13"/>
    <x v="2"/>
    <x v="33"/>
    <n v="601.47247442455205"/>
    <n v="521.25594808940195"/>
    <n v="576.64662849872798"/>
    <n v="649.34453992347699"/>
    <m/>
  </r>
  <r>
    <x v="13"/>
    <x v="2"/>
    <x v="34"/>
    <n v="862.57352744310595"/>
    <n v="946.74849624060198"/>
    <n v="713.77342635167304"/>
    <n v="890.65906638854904"/>
    <n v="789.37396449704102"/>
  </r>
  <r>
    <x v="13"/>
    <x v="2"/>
    <x v="35"/>
    <n v="561.96667613367401"/>
    <n v="500.98328445747802"/>
    <n v="499.69337979094098"/>
    <n v="610.20261018399697"/>
    <m/>
  </r>
  <r>
    <x v="13"/>
    <x v="2"/>
    <x v="36"/>
    <n v="316.70266953053101"/>
    <m/>
    <n v="284.45865633074902"/>
    <n v="362.35044105854098"/>
    <m/>
  </r>
  <r>
    <x v="13"/>
    <x v="2"/>
    <x v="33"/>
    <m/>
    <m/>
    <m/>
    <m/>
    <m/>
  </r>
  <r>
    <x v="13"/>
    <x v="2"/>
    <x v="37"/>
    <n v="458.16931724705199"/>
    <n v="406.79102844638902"/>
    <n v="377.87648054145501"/>
    <n v="522.149471974005"/>
    <m/>
  </r>
  <r>
    <x v="13"/>
    <x v="2"/>
    <x v="38"/>
    <n v="422.010559662091"/>
    <m/>
    <n v="427.71020856202"/>
    <n v="538.41873804971306"/>
    <m/>
  </r>
  <r>
    <x v="13"/>
    <x v="2"/>
    <x v="39"/>
    <n v="482.70311954596599"/>
    <n v="402.26729172247502"/>
    <n v="446.84795648448301"/>
    <n v="551.34014903344303"/>
    <n v="619.70634530250902"/>
  </r>
  <r>
    <x v="13"/>
    <x v="2"/>
    <x v="40"/>
    <n v="568.30721369839796"/>
    <n v="506.00566899664301"/>
    <n v="515.12823523405996"/>
    <n v="653.908319374651"/>
    <n v="761.422671088333"/>
  </r>
  <r>
    <x v="13"/>
    <x v="2"/>
    <x v="40"/>
    <n v="531.37255433309804"/>
    <n v="449.74247626742101"/>
    <n v="516.88455493641902"/>
    <n v="608.35461338531502"/>
    <m/>
  </r>
  <r>
    <x v="13"/>
    <x v="2"/>
    <x v="41"/>
    <n v="470.62193877550999"/>
    <m/>
    <n v="492.25690607734799"/>
    <n v="539.35409457900801"/>
    <m/>
  </r>
  <r>
    <x v="13"/>
    <x v="2"/>
    <x v="42"/>
    <n v="499.84807922516097"/>
    <n v="403.13748458692999"/>
    <n v="452.97287609033299"/>
    <n v="604.70322006232402"/>
    <m/>
  </r>
  <r>
    <x v="13"/>
    <x v="2"/>
    <x v="43"/>
    <n v="436.46956184567699"/>
    <n v="398.47215686274501"/>
    <n v="417.79781420764999"/>
    <m/>
    <m/>
  </r>
  <r>
    <x v="13"/>
    <x v="2"/>
    <x v="40"/>
    <n v="536.34098506797397"/>
    <n v="477.24168435951901"/>
    <n v="502.00705946239498"/>
    <n v="558.30312551678503"/>
    <n v="713.86740331491706"/>
  </r>
  <r>
    <x v="13"/>
    <x v="2"/>
    <x v="44"/>
    <n v="434.39340314136098"/>
    <n v="299.72877846790902"/>
    <n v="403.52282900626699"/>
    <n v="555.11322033898296"/>
    <m/>
  </r>
  <r>
    <x v="13"/>
    <x v="2"/>
    <x v="45"/>
    <n v="505.62771653543302"/>
    <n v="356.95937500000002"/>
    <n v="490.04485255165099"/>
    <n v="573.86064672239297"/>
    <m/>
  </r>
  <r>
    <x v="13"/>
    <x v="2"/>
    <x v="46"/>
    <n v="523.73205693083696"/>
    <n v="418.87392665474101"/>
    <n v="508.14883522120101"/>
    <n v="651.571525388385"/>
    <n v="587.04336043360399"/>
  </r>
  <r>
    <x v="13"/>
    <x v="2"/>
    <x v="47"/>
    <n v="534.06935877523802"/>
    <n v="482.73208512931001"/>
    <n v="509.268352588011"/>
    <n v="614.82296426479195"/>
    <n v="689.38775510204096"/>
  </r>
  <r>
    <x v="13"/>
    <x v="2"/>
    <x v="48"/>
    <n v="408.01751283994298"/>
    <n v="371.80422604422603"/>
    <n v="416.59311224489801"/>
    <n v="444.32555150995898"/>
    <n v="482.68770226537202"/>
  </r>
  <r>
    <x v="13"/>
    <x v="2"/>
    <x v="49"/>
    <n v="433.26711765821602"/>
    <n v="378.06404612159298"/>
    <n v="419.08058758923698"/>
    <n v="529.11838604788602"/>
    <n v="544.81578947368405"/>
  </r>
  <r>
    <x v="13"/>
    <x v="2"/>
    <x v="50"/>
    <n v="411.26183282980901"/>
    <n v="426.80487804877998"/>
    <m/>
    <m/>
    <m/>
  </r>
  <r>
    <x v="13"/>
    <x v="3"/>
    <x v="51"/>
    <n v="542.93842622512398"/>
    <n v="462.08025343189001"/>
    <n v="462.12962962963002"/>
    <n v="616.36493878614203"/>
    <n v="663.84191399151996"/>
  </r>
  <r>
    <x v="13"/>
    <x v="3"/>
    <x v="53"/>
    <n v="412.28458737864099"/>
    <m/>
    <m/>
    <n v="287.80428954423598"/>
    <n v="609.00191204588896"/>
  </r>
  <r>
    <x v="13"/>
    <x v="3"/>
    <x v="54"/>
    <n v="556.30966208052405"/>
    <n v="479.92528682025898"/>
    <n v="486.76374760994298"/>
    <n v="624.71354630003998"/>
    <n v="569.43794835007202"/>
  </r>
  <r>
    <x v="13"/>
    <x v="3"/>
    <x v="52"/>
    <n v="578.16767054484103"/>
    <n v="473.37622104381802"/>
    <n v="518.95855891327903"/>
    <n v="654.89132864899398"/>
    <n v="705.16223776223796"/>
  </r>
  <r>
    <x v="13"/>
    <x v="3"/>
    <x v="55"/>
    <m/>
    <m/>
    <m/>
    <m/>
    <m/>
  </r>
  <r>
    <x v="13"/>
    <x v="3"/>
    <x v="56"/>
    <n v="394.313116265872"/>
    <n v="372.18395904436898"/>
    <n v="383.83109726880701"/>
    <n v="406.93481254781898"/>
    <m/>
  </r>
  <r>
    <x v="13"/>
    <x v="3"/>
    <x v="57"/>
    <n v="500.73642722721303"/>
    <n v="446.000806126562"/>
    <n v="444.79902115566802"/>
    <n v="539.26019206377998"/>
    <m/>
  </r>
  <r>
    <x v="13"/>
    <x v="2"/>
    <x v="39"/>
    <n v="291.60826873385003"/>
    <m/>
    <n v="285.49747729566099"/>
    <m/>
    <m/>
  </r>
  <r>
    <x v="13"/>
    <x v="3"/>
    <x v="58"/>
    <n v="569.01977758254895"/>
    <n v="510.29650422935902"/>
    <n v="546.89277292273596"/>
    <n v="611.33021455073401"/>
    <n v="488.45900383141799"/>
  </r>
  <r>
    <x v="13"/>
    <x v="3"/>
    <x v="58"/>
    <n v="535.56061306223"/>
    <n v="428.62045959970402"/>
    <n v="515.27750979800999"/>
    <n v="602.67165188636704"/>
    <n v="248.579113924051"/>
  </r>
  <r>
    <x v="13"/>
    <x v="3"/>
    <x v="58"/>
    <n v="645.40021221627603"/>
    <n v="617.46018376722805"/>
    <n v="517.40892512336404"/>
    <n v="703.52888072221799"/>
    <n v="608.22758620689694"/>
  </r>
  <r>
    <x v="13"/>
    <x v="3"/>
    <x v="58"/>
    <n v="576.47298300237105"/>
    <n v="543.69506582468205"/>
    <n v="541.11856677524395"/>
    <n v="605.34656648729106"/>
    <n v="572.29212362911301"/>
  </r>
  <r>
    <x v="13"/>
    <x v="3"/>
    <x v="59"/>
    <n v="632.19826452800396"/>
    <n v="580.707537429014"/>
    <n v="524.36584905660402"/>
    <n v="702.26850870552596"/>
    <m/>
  </r>
  <r>
    <x v="13"/>
    <x v="3"/>
    <x v="60"/>
    <n v="596.27955649822104"/>
    <n v="500.21285091221802"/>
    <n v="581.47347904775199"/>
    <n v="630.30698460382996"/>
    <n v="671.527636689573"/>
  </r>
  <r>
    <x v="13"/>
    <x v="3"/>
    <x v="61"/>
    <n v="591.13720042967702"/>
    <n v="487.85288697788701"/>
    <n v="462.82055951001502"/>
    <n v="684.60120305641396"/>
    <n v="730.23809523809496"/>
  </r>
  <r>
    <x v="13"/>
    <x v="3"/>
    <x v="53"/>
    <n v="567.41345597593397"/>
    <n v="564.70936423426201"/>
    <n v="424.88191577208897"/>
    <n v="513.88140188792897"/>
    <n v="811.70622435020505"/>
  </r>
  <r>
    <x v="13"/>
    <x v="3"/>
    <x v="62"/>
    <n v="505.03922387606298"/>
    <n v="404.04840590979802"/>
    <n v="490.46235782632198"/>
    <n v="541.42784651744796"/>
    <n v="565.61641673243901"/>
  </r>
  <r>
    <x v="13"/>
    <x v="3"/>
    <x v="58"/>
    <n v="447.32774778665498"/>
    <n v="326.452233175125"/>
    <n v="469.06190871369301"/>
    <n v="544.73891904115806"/>
    <m/>
  </r>
  <r>
    <x v="13"/>
    <x v="0"/>
    <x v="63"/>
    <n v="448.95753313497403"/>
    <n v="442.61004784688998"/>
    <m/>
    <n v="498.04978662873401"/>
    <m/>
  </r>
  <r>
    <x v="13"/>
    <x v="0"/>
    <x v="64"/>
    <n v="380.39150049625601"/>
    <n v="390.92356612884203"/>
    <n v="482.80952380952402"/>
    <n v="183.95640802092399"/>
    <m/>
  </r>
  <r>
    <x v="13"/>
    <x v="0"/>
    <x v="65"/>
    <m/>
    <m/>
    <m/>
    <m/>
    <m/>
  </r>
  <r>
    <x v="13"/>
    <x v="0"/>
    <x v="67"/>
    <n v="466.04844606947"/>
    <n v="468.46889507892303"/>
    <m/>
    <m/>
    <m/>
  </r>
  <r>
    <x v="13"/>
    <x v="0"/>
    <x v="68"/>
    <m/>
    <m/>
    <m/>
    <m/>
    <m/>
  </r>
  <r>
    <x v="13"/>
    <x v="0"/>
    <x v="69"/>
    <m/>
    <m/>
    <m/>
    <m/>
    <m/>
  </r>
  <r>
    <x v="13"/>
    <x v="0"/>
    <x v="70"/>
    <n v="472.33630172865401"/>
    <n v="468.72904707233101"/>
    <m/>
    <m/>
    <m/>
  </r>
  <r>
    <x v="13"/>
    <x v="0"/>
    <x v="71"/>
    <n v="517.66840882694498"/>
    <n v="517.52058394160599"/>
    <m/>
    <m/>
    <m/>
  </r>
  <r>
    <x v="13"/>
    <x v="0"/>
    <x v="72"/>
    <n v="461.23354123354102"/>
    <n v="454.39033775117599"/>
    <m/>
    <m/>
    <m/>
  </r>
  <r>
    <x v="13"/>
    <x v="0"/>
    <x v="73"/>
    <n v="417.804347826087"/>
    <n v="435.22119815668202"/>
    <m/>
    <m/>
    <m/>
  </r>
  <r>
    <x v="13"/>
    <x v="0"/>
    <x v="74"/>
    <m/>
    <m/>
    <m/>
    <m/>
    <m/>
  </r>
  <r>
    <x v="13"/>
    <x v="0"/>
    <x v="75"/>
    <n v="429.55024711696899"/>
    <n v="425.90974493132802"/>
    <m/>
    <m/>
    <m/>
  </r>
  <r>
    <x v="13"/>
    <x v="0"/>
    <x v="76"/>
    <n v="526.04654413306298"/>
    <n v="521.06452227327895"/>
    <n v="492.24803331790798"/>
    <n v="545.822100933397"/>
    <m/>
  </r>
  <r>
    <x v="13"/>
    <x v="0"/>
    <x v="77"/>
    <n v="427.47205860698"/>
    <n v="429.38612509599801"/>
    <n v="424.26530612244898"/>
    <n v="402.70852309694197"/>
    <m/>
  </r>
  <r>
    <x v="13"/>
    <x v="2"/>
    <x v="78"/>
    <n v="489.545194003527"/>
    <n v="401.387361312108"/>
    <n v="548.24367622259695"/>
    <n v="578.13938919342195"/>
    <m/>
  </r>
  <r>
    <x v="13"/>
    <x v="2"/>
    <x v="79"/>
    <n v="453.96654193264402"/>
    <n v="429.43436311346102"/>
    <n v="428.11823899371097"/>
    <n v="573.87848383500602"/>
    <m/>
  </r>
  <r>
    <x v="13"/>
    <x v="0"/>
    <x v="80"/>
    <n v="521.66227493657004"/>
    <n v="490.69963711767798"/>
    <n v="491.69710082215499"/>
    <n v="581.353532182104"/>
    <n v="583.42774566473997"/>
  </r>
  <r>
    <x v="13"/>
    <x v="0"/>
    <x v="81"/>
    <n v="398.21878579610501"/>
    <n v="335.89434219495598"/>
    <n v="406.46655656482199"/>
    <n v="529.42807017543896"/>
    <m/>
  </r>
  <r>
    <x v="13"/>
    <x v="0"/>
    <x v="82"/>
    <n v="364.94449885732899"/>
    <n v="361.39974937343402"/>
    <n v="370.62844243792301"/>
    <m/>
    <m/>
  </r>
  <r>
    <x v="13"/>
    <x v="0"/>
    <x v="83"/>
    <n v="253.93344709897599"/>
    <m/>
    <m/>
    <m/>
    <m/>
  </r>
  <r>
    <x v="13"/>
    <x v="0"/>
    <x v="84"/>
    <m/>
    <m/>
    <m/>
    <m/>
    <m/>
  </r>
  <r>
    <x v="13"/>
    <x v="0"/>
    <x v="85"/>
    <m/>
    <m/>
    <m/>
    <m/>
    <m/>
  </r>
  <r>
    <x v="13"/>
    <x v="0"/>
    <x v="86"/>
    <m/>
    <m/>
    <m/>
    <m/>
    <m/>
  </r>
  <r>
    <x v="13"/>
    <x v="0"/>
    <x v="87"/>
    <m/>
    <m/>
    <m/>
    <m/>
    <m/>
  </r>
  <r>
    <x v="13"/>
    <x v="4"/>
    <x v="89"/>
    <n v="569.32462836480499"/>
    <n v="535.91138377641403"/>
    <n v="542.70116279069805"/>
    <n v="596.451527725387"/>
    <m/>
  </r>
  <r>
    <x v="13"/>
    <x v="4"/>
    <x v="90"/>
    <n v="384.10214665528798"/>
    <n v="325.088413547237"/>
    <n v="414.29105537151003"/>
    <n v="333.94019060137998"/>
    <n v="451.647374062165"/>
  </r>
  <r>
    <x v="13"/>
    <x v="4"/>
    <x v="91"/>
    <n v="521.57614319092102"/>
    <n v="474.67181491925101"/>
    <n v="470.00874921882001"/>
    <n v="584.876472937887"/>
    <n v="559.40253853127797"/>
  </r>
  <r>
    <x v="13"/>
    <x v="4"/>
    <x v="92"/>
    <n v="708.47559193218399"/>
    <n v="609.14755445951505"/>
    <n v="731.61875761266697"/>
    <n v="730.69696385542204"/>
    <m/>
  </r>
  <r>
    <x v="13"/>
    <x v="4"/>
    <x v="93"/>
    <n v="461.35758513931899"/>
    <n v="409.56060606060601"/>
    <n v="470.76771004942299"/>
    <m/>
    <m/>
  </r>
  <r>
    <x v="13"/>
    <x v="4"/>
    <x v="94"/>
    <m/>
    <m/>
    <m/>
    <m/>
    <m/>
  </r>
  <r>
    <x v="13"/>
    <x v="4"/>
    <x v="95"/>
    <m/>
    <m/>
    <m/>
    <m/>
    <m/>
  </r>
  <r>
    <x v="13"/>
    <x v="4"/>
    <x v="96"/>
    <n v="420.18985148514798"/>
    <n v="467.44141741284102"/>
    <n v="405.02744287518698"/>
    <n v="405.72346002621202"/>
    <n v="281.28698224852099"/>
  </r>
  <r>
    <x v="13"/>
    <x v="4"/>
    <x v="97"/>
    <n v="487.07686084142398"/>
    <m/>
    <n v="507.77083333333297"/>
    <n v="483.14091350825998"/>
    <m/>
  </r>
  <r>
    <x v="13"/>
    <x v="4"/>
    <x v="98"/>
    <n v="523.77731217088206"/>
    <n v="463.04765897973402"/>
    <n v="536.03235834393104"/>
    <n v="541.19623381049803"/>
    <n v="667.42785571142304"/>
  </r>
  <r>
    <x v="13"/>
    <x v="4"/>
    <x v="99"/>
    <n v="579.02141778729697"/>
    <n v="529.69688922609998"/>
    <n v="597.66675712347399"/>
    <n v="601.95359385903703"/>
    <n v="576.18021892103195"/>
  </r>
  <r>
    <x v="13"/>
    <x v="4"/>
    <x v="89"/>
    <n v="561.91570349822803"/>
    <n v="482.65178096757001"/>
    <m/>
    <n v="604.94926852288802"/>
    <m/>
  </r>
  <r>
    <x v="13"/>
    <x v="4"/>
    <x v="100"/>
    <n v="474.95903544450903"/>
    <n v="405.14174560216497"/>
    <n v="516.18346870520804"/>
    <n v="493.684032610857"/>
    <m/>
  </r>
  <r>
    <x v="13"/>
    <x v="2"/>
    <x v="38"/>
    <n v="505.83920875234799"/>
    <n v="445.09264305177101"/>
    <n v="526.38524256013"/>
    <n v="540.79890710382494"/>
    <m/>
  </r>
  <r>
    <x v="13"/>
    <x v="2"/>
    <x v="38"/>
    <n v="443.245159368484"/>
    <n v="432.326474622771"/>
    <n v="453.51984126984098"/>
    <n v="437.68561118628799"/>
    <m/>
  </r>
  <r>
    <x v="13"/>
    <x v="4"/>
    <x v="101"/>
    <n v="304.08846857840098"/>
    <n v="221.9"/>
    <n v="322.02491874322902"/>
    <m/>
    <m/>
  </r>
  <r>
    <x v="13"/>
    <x v="4"/>
    <x v="102"/>
    <n v="443.500265533723"/>
    <n v="421.97948717948702"/>
    <n v="458.71894832275598"/>
    <m/>
    <m/>
  </r>
  <r>
    <x v="13"/>
    <x v="5"/>
    <x v="105"/>
    <n v="354.35084838533101"/>
    <n v="361.23588235294102"/>
    <m/>
    <m/>
    <m/>
  </r>
  <r>
    <x v="13"/>
    <x v="5"/>
    <x v="106"/>
    <n v="327.57512953367899"/>
    <n v="324.88121546961298"/>
    <m/>
    <m/>
    <m/>
  </r>
  <r>
    <x v="13"/>
    <x v="5"/>
    <x v="107"/>
    <m/>
    <m/>
    <m/>
    <m/>
    <m/>
  </r>
  <r>
    <x v="13"/>
    <x v="5"/>
    <x v="108"/>
    <n v="202.58979662185499"/>
    <n v="202.89501039500999"/>
    <m/>
    <m/>
    <m/>
  </r>
  <r>
    <x v="13"/>
    <x v="5"/>
    <x v="109"/>
    <n v="338.39650833595499"/>
    <n v="335.62418456642803"/>
    <m/>
    <m/>
    <m/>
  </r>
  <r>
    <x v="13"/>
    <x v="5"/>
    <x v="110"/>
    <n v="227.05170575693001"/>
    <n v="227.05170575693001"/>
    <m/>
    <m/>
    <m/>
  </r>
  <r>
    <x v="13"/>
    <x v="5"/>
    <x v="111"/>
    <m/>
    <m/>
    <m/>
    <m/>
    <m/>
  </r>
  <r>
    <x v="13"/>
    <x v="5"/>
    <x v="112"/>
    <n v="349.74382998171802"/>
    <n v="352.06108202443301"/>
    <m/>
    <m/>
    <m/>
  </r>
  <r>
    <x v="13"/>
    <x v="5"/>
    <x v="113"/>
    <n v="354.21029572836801"/>
    <n v="355.77"/>
    <m/>
    <m/>
    <m/>
  </r>
  <r>
    <x v="13"/>
    <x v="5"/>
    <x v="115"/>
    <m/>
    <m/>
    <m/>
    <m/>
    <m/>
  </r>
  <r>
    <x v="13"/>
    <x v="5"/>
    <x v="106"/>
    <m/>
    <m/>
    <m/>
    <m/>
    <m/>
  </r>
  <r>
    <x v="13"/>
    <x v="6"/>
    <x v="118"/>
    <n v="491.270593824228"/>
    <n v="383.28812877263601"/>
    <n v="444.26347305389203"/>
    <n v="512.90460236289903"/>
    <n v="632.27359180687597"/>
  </r>
  <r>
    <x v="13"/>
    <x v="6"/>
    <x v="119"/>
    <n v="517.37364757191995"/>
    <n v="494.15899999999999"/>
    <n v="538.02781992918597"/>
    <n v="504.28982576228998"/>
    <n v="735.35328185328206"/>
  </r>
  <r>
    <x v="13"/>
    <x v="6"/>
    <x v="120"/>
    <n v="650.64147821290703"/>
    <n v="508.53193517635799"/>
    <n v="550.48597014925394"/>
    <n v="676.63085729499505"/>
    <n v="790.35265519820496"/>
  </r>
  <r>
    <x v="13"/>
    <x v="6"/>
    <x v="121"/>
    <n v="473.73378982671898"/>
    <n v="362.44419642857099"/>
    <n v="418.49727810650899"/>
    <n v="455.28381182981701"/>
    <n v="723.107321965898"/>
  </r>
  <r>
    <x v="13"/>
    <x v="6"/>
    <x v="122"/>
    <n v="456.557511648407"/>
    <n v="353.76860749952903"/>
    <n v="378.24409763905601"/>
    <n v="439.12627930009899"/>
    <n v="719.58088235294099"/>
  </r>
  <r>
    <x v="13"/>
    <x v="4"/>
    <x v="89"/>
    <m/>
    <m/>
    <m/>
    <m/>
    <m/>
  </r>
  <r>
    <x v="13"/>
    <x v="6"/>
    <x v="119"/>
    <n v="547.99347680642302"/>
    <n v="501.81345769487001"/>
    <n v="502.16785350966398"/>
    <n v="561.74030974587197"/>
    <m/>
  </r>
  <r>
    <x v="13"/>
    <x v="6"/>
    <x v="119"/>
    <n v="482.96283859413501"/>
    <n v="419.46737213403901"/>
    <n v="443.28603945371799"/>
    <n v="462.79554011004899"/>
    <n v="729.66870629370601"/>
  </r>
  <r>
    <x v="13"/>
    <x v="6"/>
    <x v="120"/>
    <n v="530.69515916025296"/>
    <n v="509.55778952205901"/>
    <n v="444.42888224095702"/>
    <n v="554.778874169613"/>
    <n v="624.344502123643"/>
  </r>
  <r>
    <x v="13"/>
    <x v="6"/>
    <x v="121"/>
    <n v="405.33678830043999"/>
    <n v="341.43950850661599"/>
    <n v="358.65849106904801"/>
    <n v="392.800838248991"/>
    <n v="625.40067529544206"/>
  </r>
  <r>
    <x v="13"/>
    <x v="6"/>
    <x v="121"/>
    <n v="513.67583627675003"/>
    <n v="461.838314785374"/>
    <n v="427.454013377926"/>
    <n v="493.50773968042603"/>
    <n v="743.74428274428305"/>
  </r>
  <r>
    <x v="13"/>
    <x v="6"/>
    <x v="123"/>
    <n v="552.36094890510901"/>
    <m/>
    <m/>
    <n v="546.25510345785301"/>
    <n v="748.60869565217399"/>
  </r>
  <r>
    <x v="13"/>
    <x v="6"/>
    <x v="123"/>
    <m/>
    <m/>
    <m/>
    <m/>
    <m/>
  </r>
  <r>
    <x v="13"/>
    <x v="6"/>
    <x v="122"/>
    <n v="428.42154243860398"/>
    <n v="341.31719876416099"/>
    <n v="381.655536770921"/>
    <n v="450.93508184523802"/>
    <n v="684.58"/>
  </r>
  <r>
    <x v="13"/>
    <x v="7"/>
    <x v="125"/>
    <n v="324.50408163265303"/>
    <n v="334.67064439140802"/>
    <n v="313.70781099325001"/>
    <m/>
    <m/>
  </r>
  <r>
    <x v="13"/>
    <x v="7"/>
    <x v="126"/>
    <n v="242.91025641025601"/>
    <m/>
    <n v="235.40650406504099"/>
    <m/>
    <m/>
  </r>
  <r>
    <x v="13"/>
    <x v="7"/>
    <x v="127"/>
    <m/>
    <m/>
    <m/>
    <m/>
    <m/>
  </r>
  <r>
    <x v="13"/>
    <x v="7"/>
    <x v="129"/>
    <m/>
    <m/>
    <m/>
    <m/>
    <m/>
  </r>
  <r>
    <x v="13"/>
    <x v="7"/>
    <x v="130"/>
    <m/>
    <m/>
    <m/>
    <m/>
    <m/>
  </r>
  <r>
    <x v="13"/>
    <x v="7"/>
    <x v="131"/>
    <n v="365.06009244992299"/>
    <m/>
    <m/>
    <m/>
    <m/>
  </r>
  <r>
    <x v="13"/>
    <x v="7"/>
    <x v="132"/>
    <m/>
    <m/>
    <m/>
    <m/>
    <m/>
  </r>
  <r>
    <x v="13"/>
    <x v="7"/>
    <x v="133"/>
    <n v="361.15756951596302"/>
    <n v="183.48936170212801"/>
    <m/>
    <m/>
    <m/>
  </r>
  <r>
    <x v="13"/>
    <x v="7"/>
    <x v="134"/>
    <m/>
    <m/>
    <m/>
    <m/>
    <m/>
  </r>
  <r>
    <x v="13"/>
    <x v="7"/>
    <x v="135"/>
    <m/>
    <m/>
    <m/>
    <m/>
    <m/>
  </r>
  <r>
    <x v="13"/>
    <x v="8"/>
    <x v="138"/>
    <n v="402.91494872331498"/>
    <n v="386.939720674434"/>
    <n v="426.79530337993799"/>
    <n v="485.42404473439001"/>
    <m/>
  </r>
  <r>
    <x v="13"/>
    <x v="8"/>
    <x v="139"/>
    <m/>
    <m/>
    <m/>
    <m/>
    <m/>
  </r>
  <r>
    <x v="13"/>
    <x v="8"/>
    <x v="141"/>
    <n v="299.25513765025198"/>
    <n v="302.45438379048301"/>
    <n v="282.772406847936"/>
    <m/>
    <m/>
  </r>
  <r>
    <x v="13"/>
    <x v="8"/>
    <x v="142"/>
    <n v="167.672199170124"/>
    <n v="168.80296610169501"/>
    <m/>
    <m/>
    <m/>
  </r>
  <r>
    <x v="13"/>
    <x v="8"/>
    <x v="143"/>
    <n v="312.41437584497498"/>
    <n v="301.94662866129403"/>
    <n v="309.24325481798701"/>
    <n v="453.62376237623801"/>
    <m/>
  </r>
  <r>
    <x v="13"/>
    <x v="8"/>
    <x v="141"/>
    <n v="272.88712041884799"/>
    <n v="278.74811676082902"/>
    <m/>
    <m/>
    <m/>
  </r>
  <r>
    <x v="13"/>
    <x v="8"/>
    <x v="144"/>
    <n v="201.804905239688"/>
    <n v="225.84850498338901"/>
    <m/>
    <m/>
    <m/>
  </r>
  <r>
    <x v="13"/>
    <x v="8"/>
    <x v="144"/>
    <n v="192.32649253731299"/>
    <n v="192.32649253731299"/>
    <m/>
    <m/>
    <m/>
  </r>
  <r>
    <x v="13"/>
    <x v="8"/>
    <x v="147"/>
    <n v="398.71270358306202"/>
    <n v="398.972620599739"/>
    <m/>
    <m/>
    <m/>
  </r>
  <r>
    <x v="13"/>
    <x v="8"/>
    <x v="142"/>
    <n v="469.00850527642098"/>
    <n v="472.29153957296501"/>
    <m/>
    <m/>
    <m/>
  </r>
  <r>
    <x v="13"/>
    <x v="8"/>
    <x v="142"/>
    <n v="399.17472444889802"/>
    <n v="400.004713275727"/>
    <m/>
    <m/>
    <m/>
  </r>
  <r>
    <x v="13"/>
    <x v="8"/>
    <x v="149"/>
    <n v="255.98013245033101"/>
    <n v="205.22161172161199"/>
    <m/>
    <m/>
    <m/>
  </r>
  <r>
    <x v="13"/>
    <x v="8"/>
    <x v="150"/>
    <n v="372.38461314294"/>
    <n v="370.73528607560303"/>
    <n v="385.886302376868"/>
    <n v="395.28908188585598"/>
    <m/>
  </r>
  <r>
    <x v="13"/>
    <x v="8"/>
    <x v="151"/>
    <n v="305.53772717629602"/>
    <n v="304.48242933537102"/>
    <n v="222.918069584736"/>
    <m/>
    <m/>
  </r>
  <r>
    <x v="13"/>
    <x v="8"/>
    <x v="138"/>
    <n v="195.15780911062899"/>
    <n v="188.40612648221301"/>
    <n v="211.15206611570201"/>
    <m/>
    <m/>
  </r>
  <r>
    <x v="13"/>
    <x v="8"/>
    <x v="152"/>
    <n v="325.56969192339699"/>
    <n v="292.03008923013101"/>
    <n v="344.11150652431797"/>
    <m/>
    <m/>
  </r>
  <r>
    <x v="13"/>
    <x v="8"/>
    <x v="153"/>
    <n v="328.47971572401502"/>
    <n v="301.92137592137601"/>
    <n v="398.36676082862499"/>
    <m/>
    <m/>
  </r>
  <r>
    <x v="13"/>
    <x v="7"/>
    <x v="154"/>
    <n v="396.63095238095201"/>
    <n v="398.36666666666702"/>
    <m/>
    <m/>
    <m/>
  </r>
  <r>
    <x v="13"/>
    <x v="7"/>
    <x v="155"/>
    <m/>
    <m/>
    <m/>
    <m/>
    <m/>
  </r>
  <r>
    <x v="13"/>
    <x v="7"/>
    <x v="156"/>
    <n v="300.36759729272399"/>
    <n v="272.76209912536399"/>
    <n v="373.31587057010802"/>
    <m/>
    <m/>
  </r>
  <r>
    <x v="13"/>
    <x v="7"/>
    <x v="157"/>
    <m/>
    <m/>
    <m/>
    <m/>
    <m/>
  </r>
  <r>
    <x v="13"/>
    <x v="7"/>
    <x v="154"/>
    <m/>
    <m/>
    <m/>
    <m/>
    <m/>
  </r>
  <r>
    <x v="13"/>
    <x v="7"/>
    <x v="154"/>
    <n v="406.56262042389199"/>
    <m/>
    <m/>
    <m/>
    <m/>
  </r>
  <r>
    <x v="13"/>
    <x v="7"/>
    <x v="158"/>
    <m/>
    <m/>
    <m/>
    <m/>
    <m/>
  </r>
  <r>
    <x v="13"/>
    <x v="8"/>
    <x v="160"/>
    <n v="258.44821969442"/>
    <n v="257.10707248266999"/>
    <n v="263.73800309597499"/>
    <n v="357.80634920634901"/>
    <m/>
  </r>
  <r>
    <x v="13"/>
    <x v="8"/>
    <x v="161"/>
    <n v="197.85964912280701"/>
    <n v="191.296157950907"/>
    <m/>
    <m/>
    <m/>
  </r>
  <r>
    <x v="13"/>
    <x v="8"/>
    <x v="162"/>
    <n v="148.43627450980401"/>
    <n v="154.69220945083001"/>
    <m/>
    <m/>
    <m/>
  </r>
  <r>
    <x v="13"/>
    <x v="8"/>
    <x v="163"/>
    <n v="338.52838748415502"/>
    <n v="314.57541932262097"/>
    <n v="369.29387910277501"/>
    <n v="527.33827893175101"/>
    <m/>
  </r>
  <r>
    <x v="13"/>
    <x v="8"/>
    <x v="164"/>
    <n v="348.32769932169498"/>
    <n v="347.95545121392598"/>
    <m/>
    <m/>
    <m/>
  </r>
  <r>
    <x v="13"/>
    <x v="8"/>
    <x v="143"/>
    <n v="327.99883585564601"/>
    <m/>
    <n v="313.14069591527999"/>
    <m/>
    <m/>
  </r>
  <r>
    <x v="13"/>
    <x v="8"/>
    <x v="165"/>
    <n v="361.18399302640898"/>
    <n v="366.40403469413002"/>
    <n v="234.67696867061801"/>
    <n v="365.983372921615"/>
    <m/>
  </r>
  <r>
    <x v="13"/>
    <x v="8"/>
    <x v="166"/>
    <n v="304.630873987727"/>
    <n v="300.62542728635702"/>
    <n v="315.58839406207801"/>
    <n v="441.87368421052599"/>
    <m/>
  </r>
  <r>
    <x v="13"/>
    <x v="8"/>
    <x v="160"/>
    <m/>
    <m/>
    <m/>
    <m/>
    <m/>
  </r>
  <r>
    <x v="13"/>
    <x v="8"/>
    <x v="161"/>
    <n v="207.69891861126899"/>
    <n v="229.165926865356"/>
    <m/>
    <m/>
    <m/>
  </r>
  <r>
    <x v="13"/>
    <x v="8"/>
    <x v="167"/>
    <n v="243.056269046582"/>
    <n v="244.03594054580901"/>
    <n v="219.010349288486"/>
    <m/>
    <m/>
  </r>
  <r>
    <x v="13"/>
    <x v="8"/>
    <x v="168"/>
    <n v="195.85013623978199"/>
    <n v="190.24690693921499"/>
    <m/>
    <m/>
    <m/>
  </r>
  <r>
    <x v="13"/>
    <x v="8"/>
    <x v="169"/>
    <n v="174.51176983434999"/>
    <n v="192.79112857945"/>
    <m/>
    <m/>
    <m/>
  </r>
  <r>
    <x v="13"/>
    <x v="8"/>
    <x v="170"/>
    <n v="310.84303075565202"/>
    <n v="313.71545808277301"/>
    <m/>
    <m/>
    <m/>
  </r>
  <r>
    <x v="13"/>
    <x v="8"/>
    <x v="161"/>
    <m/>
    <m/>
    <m/>
    <m/>
    <m/>
  </r>
  <r>
    <x v="13"/>
    <x v="8"/>
    <x v="171"/>
    <n v="148.11413969335601"/>
    <n v="158.655109489051"/>
    <m/>
    <m/>
    <m/>
  </r>
  <r>
    <x v="13"/>
    <x v="8"/>
    <x v="172"/>
    <m/>
    <m/>
    <m/>
    <m/>
    <m/>
  </r>
  <r>
    <x v="13"/>
    <x v="8"/>
    <x v="172"/>
    <n v="141.269585253456"/>
    <n v="121.92072667217199"/>
    <m/>
    <m/>
    <m/>
  </r>
  <r>
    <x v="13"/>
    <x v="8"/>
    <x v="173"/>
    <m/>
    <m/>
    <m/>
    <m/>
    <m/>
  </r>
  <r>
    <x v="13"/>
    <x v="8"/>
    <x v="174"/>
    <n v="318.20827628175903"/>
    <n v="318.50140958517898"/>
    <n v="238.11772853185599"/>
    <n v="386.51486486486499"/>
    <m/>
  </r>
  <r>
    <x v="13"/>
    <x v="9"/>
    <x v="175"/>
    <m/>
    <m/>
    <m/>
    <m/>
    <m/>
  </r>
  <r>
    <x v="13"/>
    <x v="9"/>
    <x v="256"/>
    <m/>
    <m/>
    <m/>
    <m/>
    <m/>
  </r>
  <r>
    <x v="13"/>
    <x v="9"/>
    <x v="176"/>
    <m/>
    <m/>
    <m/>
    <m/>
    <m/>
  </r>
  <r>
    <x v="13"/>
    <x v="9"/>
    <x v="178"/>
    <m/>
    <m/>
    <m/>
    <m/>
    <m/>
  </r>
  <r>
    <x v="13"/>
    <x v="9"/>
    <x v="219"/>
    <m/>
    <m/>
    <m/>
    <m/>
    <m/>
  </r>
  <r>
    <x v="13"/>
    <x v="9"/>
    <x v="179"/>
    <m/>
    <m/>
    <m/>
    <m/>
    <m/>
  </r>
  <r>
    <x v="13"/>
    <x v="9"/>
    <x v="180"/>
    <n v="381.86574585635401"/>
    <n v="382.01282051281999"/>
    <m/>
    <m/>
    <m/>
  </r>
  <r>
    <x v="13"/>
    <x v="9"/>
    <x v="175"/>
    <m/>
    <m/>
    <m/>
    <m/>
    <m/>
  </r>
  <r>
    <x v="13"/>
    <x v="9"/>
    <x v="175"/>
    <m/>
    <m/>
    <m/>
    <m/>
    <m/>
  </r>
  <r>
    <x v="13"/>
    <x v="9"/>
    <x v="181"/>
    <n v="255.077793493635"/>
    <n v="293.99311531841698"/>
    <m/>
    <m/>
    <m/>
  </r>
  <r>
    <x v="13"/>
    <x v="9"/>
    <x v="182"/>
    <n v="153.84704448507"/>
    <n v="69.831516352824593"/>
    <n v="311.98452611218602"/>
    <m/>
    <m/>
  </r>
  <r>
    <x v="13"/>
    <x v="9"/>
    <x v="182"/>
    <m/>
    <m/>
    <m/>
    <m/>
    <m/>
  </r>
  <r>
    <x v="13"/>
    <x v="9"/>
    <x v="184"/>
    <m/>
    <m/>
    <m/>
    <m/>
    <m/>
  </r>
  <r>
    <x v="13"/>
    <x v="9"/>
    <x v="185"/>
    <m/>
    <m/>
    <m/>
    <m/>
    <m/>
  </r>
  <r>
    <x v="13"/>
    <x v="9"/>
    <x v="186"/>
    <n v="385.50174042764797"/>
    <n v="379.32924961715202"/>
    <m/>
    <m/>
    <m/>
  </r>
  <r>
    <x v="13"/>
    <x v="9"/>
    <x v="187"/>
    <n v="315.64647688269702"/>
    <n v="316.49288107202699"/>
    <m/>
    <m/>
    <m/>
  </r>
  <r>
    <x v="13"/>
    <x v="8"/>
    <x v="188"/>
    <m/>
    <m/>
    <m/>
    <m/>
    <m/>
  </r>
  <r>
    <x v="13"/>
    <x v="9"/>
    <x v="238"/>
    <m/>
    <m/>
    <m/>
    <m/>
    <m/>
  </r>
  <r>
    <x v="13"/>
    <x v="10"/>
    <x v="189"/>
    <n v="444.603050288541"/>
    <n v="328.85889570552098"/>
    <n v="346.67205169628397"/>
    <n v="562.42510822510803"/>
    <m/>
  </r>
  <r>
    <x v="13"/>
    <x v="11"/>
    <x v="190"/>
    <m/>
    <m/>
    <m/>
    <m/>
    <m/>
  </r>
  <r>
    <x v="13"/>
    <x v="11"/>
    <x v="251"/>
    <m/>
    <m/>
    <m/>
    <m/>
    <m/>
  </r>
  <r>
    <x v="13"/>
    <x v="11"/>
    <x v="192"/>
    <m/>
    <m/>
    <m/>
    <m/>
    <m/>
  </r>
  <r>
    <x v="13"/>
    <x v="11"/>
    <x v="229"/>
    <m/>
    <m/>
    <m/>
    <m/>
    <m/>
  </r>
  <r>
    <x v="13"/>
    <x v="12"/>
    <x v="194"/>
    <m/>
    <m/>
    <m/>
    <m/>
    <m/>
  </r>
  <r>
    <x v="13"/>
    <x v="12"/>
    <x v="195"/>
    <n v="317.50478796169602"/>
    <n v="302.55354558610702"/>
    <m/>
    <m/>
    <m/>
  </r>
  <r>
    <x v="13"/>
    <x v="12"/>
    <x v="197"/>
    <m/>
    <m/>
    <m/>
    <m/>
    <m/>
  </r>
  <r>
    <x v="13"/>
    <x v="12"/>
    <x v="198"/>
    <n v="145.25624999999999"/>
    <m/>
    <m/>
    <m/>
    <m/>
  </r>
  <r>
    <x v="13"/>
    <x v="12"/>
    <x v="199"/>
    <m/>
    <m/>
    <m/>
    <m/>
    <m/>
  </r>
  <r>
    <x v="13"/>
    <x v="12"/>
    <x v="224"/>
    <m/>
    <m/>
    <m/>
    <m/>
    <m/>
  </r>
  <r>
    <x v="13"/>
    <x v="12"/>
    <x v="257"/>
    <m/>
    <m/>
    <m/>
    <m/>
    <m/>
  </r>
  <r>
    <x v="13"/>
    <x v="11"/>
    <x v="205"/>
    <m/>
    <m/>
    <m/>
    <m/>
    <m/>
  </r>
  <r>
    <x v="13"/>
    <x v="11"/>
    <x v="206"/>
    <m/>
    <m/>
    <m/>
    <m/>
    <m/>
  </r>
  <r>
    <x v="13"/>
    <x v="11"/>
    <x v="237"/>
    <m/>
    <m/>
    <m/>
    <m/>
    <m/>
  </r>
  <r>
    <x v="13"/>
    <x v="13"/>
    <x v="252"/>
    <m/>
    <m/>
    <m/>
    <m/>
    <m/>
  </r>
  <r>
    <x v="13"/>
    <x v="14"/>
    <x v="233"/>
    <m/>
    <m/>
    <m/>
    <m/>
    <m/>
  </r>
  <r>
    <x v="14"/>
    <x v="0"/>
    <x v="0"/>
    <n v="442.45886376591301"/>
    <n v="456.86377114948499"/>
    <n v="428.53666934465701"/>
    <n v="423.96547394852502"/>
    <n v="540.26440988106106"/>
  </r>
  <r>
    <x v="14"/>
    <x v="0"/>
    <x v="1"/>
    <n v="518.45342672173194"/>
    <n v="514.17288431498696"/>
    <n v="430.93707713125798"/>
    <n v="515.41892140622099"/>
    <n v="666.479142526072"/>
  </r>
  <r>
    <x v="14"/>
    <x v="0"/>
    <x v="2"/>
    <n v="542.65033789866595"/>
    <n v="531.78260584897396"/>
    <n v="609.16954153427196"/>
    <n v="544.18047356683701"/>
    <n v="603.71516788884605"/>
  </r>
  <r>
    <x v="14"/>
    <x v="0"/>
    <x v="3"/>
    <n v="532.51697602474906"/>
    <n v="544.92234466588502"/>
    <n v="462.14981580024602"/>
    <n v="467.70275590551199"/>
    <n v="543.32570422535196"/>
  </r>
  <r>
    <x v="14"/>
    <x v="0"/>
    <x v="4"/>
    <n v="564.10944332257395"/>
    <n v="558.35969387755097"/>
    <n v="566.90568475452199"/>
    <n v="580.26136761542705"/>
    <n v="388.34768211920499"/>
  </r>
  <r>
    <x v="14"/>
    <x v="0"/>
    <x v="5"/>
    <n v="418.49541397352999"/>
    <n v="425.23163388197497"/>
    <n v="411.04124110182602"/>
    <n v="496.33114754098398"/>
    <m/>
  </r>
  <r>
    <x v="14"/>
    <x v="0"/>
    <x v="6"/>
    <n v="486.05383771484298"/>
    <n v="478.57690487458598"/>
    <n v="494.30426212273898"/>
    <n v="479.86509251588001"/>
    <m/>
  </r>
  <r>
    <x v="14"/>
    <x v="0"/>
    <x v="7"/>
    <n v="424.58274261603401"/>
    <n v="418.40377894276997"/>
    <n v="418.12510349395598"/>
    <n v="473.82488774855699"/>
    <n v="488.31091510474101"/>
  </r>
  <r>
    <x v="14"/>
    <x v="0"/>
    <x v="8"/>
    <n v="480.21805751492099"/>
    <n v="499.61519564211198"/>
    <n v="447.10151187905001"/>
    <n v="450.60682372055197"/>
    <m/>
  </r>
  <r>
    <x v="14"/>
    <x v="0"/>
    <x v="9"/>
    <n v="480.16135687682498"/>
    <n v="487.81538496061802"/>
    <n v="474.84861276334499"/>
    <n v="429.75298507462702"/>
    <m/>
  </r>
  <r>
    <x v="14"/>
    <x v="0"/>
    <x v="10"/>
    <n v="494.22202691410001"/>
    <n v="519.107231302625"/>
    <n v="465.87075419654798"/>
    <n v="415.99671052631601"/>
    <m/>
  </r>
  <r>
    <x v="14"/>
    <x v="0"/>
    <x v="11"/>
    <n v="416.248383149799"/>
    <n v="423.09827204979098"/>
    <n v="397.12735326688801"/>
    <n v="559.877027027027"/>
    <m/>
  </r>
  <r>
    <x v="14"/>
    <x v="0"/>
    <x v="12"/>
    <n v="420.31074687394403"/>
    <n v="427.08029045643201"/>
    <n v="402.9228515625"/>
    <m/>
    <m/>
  </r>
  <r>
    <x v="14"/>
    <x v="0"/>
    <x v="13"/>
    <n v="424.80387467113098"/>
    <n v="431.97023208879898"/>
    <m/>
    <m/>
    <m/>
  </r>
  <r>
    <x v="14"/>
    <x v="0"/>
    <x v="14"/>
    <n v="401.47800799709199"/>
    <n v="395.75790621592103"/>
    <m/>
    <m/>
    <m/>
  </r>
  <r>
    <x v="14"/>
    <x v="0"/>
    <x v="15"/>
    <m/>
    <m/>
    <m/>
    <m/>
    <m/>
  </r>
  <r>
    <x v="14"/>
    <x v="0"/>
    <x v="16"/>
    <m/>
    <m/>
    <m/>
    <m/>
    <m/>
  </r>
  <r>
    <x v="14"/>
    <x v="0"/>
    <x v="17"/>
    <n v="309.55577557755799"/>
    <n v="309.55577557755799"/>
    <m/>
    <m/>
    <m/>
  </r>
  <r>
    <x v="14"/>
    <x v="1"/>
    <x v="18"/>
    <m/>
    <m/>
    <m/>
    <m/>
    <m/>
  </r>
  <r>
    <x v="14"/>
    <x v="1"/>
    <x v="19"/>
    <n v="419.46199480904698"/>
    <n v="439.58493214787097"/>
    <n v="412.59436834094402"/>
    <n v="399.46957236842098"/>
    <n v="526.01590457256498"/>
  </r>
  <r>
    <x v="14"/>
    <x v="1"/>
    <x v="20"/>
    <n v="406.11894824707798"/>
    <n v="364.97375857892598"/>
    <n v="437.30954531767497"/>
    <n v="411.50334448160498"/>
    <m/>
  </r>
  <r>
    <x v="14"/>
    <x v="1"/>
    <x v="21"/>
    <n v="383.41823270691702"/>
    <m/>
    <n v="459.12481089258699"/>
    <n v="285.07218934911202"/>
    <m/>
  </r>
  <r>
    <x v="14"/>
    <x v="1"/>
    <x v="22"/>
    <n v="377.881176470588"/>
    <m/>
    <m/>
    <n v="354.770673486786"/>
    <m/>
  </r>
  <r>
    <x v="14"/>
    <x v="1"/>
    <x v="23"/>
    <m/>
    <m/>
    <m/>
    <m/>
    <m/>
  </r>
  <r>
    <x v="14"/>
    <x v="1"/>
    <x v="24"/>
    <m/>
    <m/>
    <m/>
    <m/>
    <m/>
  </r>
  <r>
    <x v="14"/>
    <x v="1"/>
    <x v="25"/>
    <n v="453.55328151136501"/>
    <n v="417.541535226078"/>
    <n v="489.41784745251698"/>
    <n v="456.00943890928198"/>
    <m/>
  </r>
  <r>
    <x v="14"/>
    <x v="1"/>
    <x v="26"/>
    <n v="475.844369532065"/>
    <n v="477.45343564701801"/>
    <n v="478.95949074074099"/>
    <n v="471.84352189780998"/>
    <m/>
  </r>
  <r>
    <x v="14"/>
    <x v="1"/>
    <x v="26"/>
    <n v="386.75532945736398"/>
    <n v="362.95547812620998"/>
    <n v="422.75709872002398"/>
    <n v="328.54435925520301"/>
    <m/>
  </r>
  <r>
    <x v="14"/>
    <x v="1"/>
    <x v="28"/>
    <m/>
    <m/>
    <m/>
    <m/>
    <m/>
  </r>
  <r>
    <x v="14"/>
    <x v="1"/>
    <x v="29"/>
    <m/>
    <m/>
    <m/>
    <m/>
    <m/>
  </r>
  <r>
    <x v="14"/>
    <x v="1"/>
    <x v="30"/>
    <n v="352.93574958813798"/>
    <m/>
    <m/>
    <m/>
    <m/>
  </r>
  <r>
    <x v="14"/>
    <x v="1"/>
    <x v="249"/>
    <m/>
    <m/>
    <m/>
    <m/>
    <m/>
  </r>
  <r>
    <x v="14"/>
    <x v="2"/>
    <x v="32"/>
    <n v="477.86995280545398"/>
    <n v="532.76550038590199"/>
    <n v="477.55665566556701"/>
    <n v="447.76381517327502"/>
    <n v="462.53684210526302"/>
  </r>
  <r>
    <x v="14"/>
    <x v="2"/>
    <x v="33"/>
    <n v="535.48596024416997"/>
    <n v="620.43627852545399"/>
    <n v="520.41176958143399"/>
    <n v="489.29692376281798"/>
    <m/>
  </r>
  <r>
    <x v="14"/>
    <x v="2"/>
    <x v="34"/>
    <n v="830.13152094048496"/>
    <n v="785.805237073748"/>
    <n v="723.70346615720496"/>
    <n v="1033.4625955890499"/>
    <n v="512.26378227494797"/>
  </r>
  <r>
    <x v="14"/>
    <x v="2"/>
    <x v="35"/>
    <n v="478.62865918034402"/>
    <n v="462.54763186221697"/>
    <n v="498.63270899954301"/>
    <n v="471.04111306091698"/>
    <n v="566.69523809523798"/>
  </r>
  <r>
    <x v="14"/>
    <x v="2"/>
    <x v="36"/>
    <n v="306.21710526315798"/>
    <n v="374.46702317290499"/>
    <n v="290.71352985638703"/>
    <n v="292.62614678899098"/>
    <m/>
  </r>
  <r>
    <x v="14"/>
    <x v="2"/>
    <x v="37"/>
    <n v="437.34254307783698"/>
    <n v="430.12442396313401"/>
    <n v="412.52367491166098"/>
    <n v="495.07656765676597"/>
    <m/>
  </r>
  <r>
    <x v="14"/>
    <x v="2"/>
    <x v="38"/>
    <n v="370.80548092423402"/>
    <m/>
    <n v="403.78461538461499"/>
    <n v="405.662629757785"/>
    <m/>
  </r>
  <r>
    <x v="14"/>
    <x v="2"/>
    <x v="39"/>
    <n v="435.87092528985198"/>
    <n v="444.63024529466202"/>
    <n v="449.66135458167298"/>
    <n v="400.583722442225"/>
    <n v="392.13011889035698"/>
  </r>
  <r>
    <x v="14"/>
    <x v="2"/>
    <x v="40"/>
    <n v="487.65629736805801"/>
    <n v="484.19936928998698"/>
    <n v="502.29708284714098"/>
    <n v="428.77595321111198"/>
    <n v="604.798097251586"/>
  </r>
  <r>
    <x v="14"/>
    <x v="2"/>
    <x v="40"/>
    <n v="488.73775804128701"/>
    <n v="501.006809959566"/>
    <n v="512.40210896309304"/>
    <n v="416.30043183220198"/>
    <m/>
  </r>
  <r>
    <x v="14"/>
    <x v="2"/>
    <x v="41"/>
    <n v="415.14278776104902"/>
    <n v="395.55769230769198"/>
    <n v="443.59165302782299"/>
    <m/>
    <m/>
  </r>
  <r>
    <x v="14"/>
    <x v="2"/>
    <x v="42"/>
    <n v="471.99146646374601"/>
    <n v="496.863678804855"/>
    <n v="484.86626870990699"/>
    <n v="386.11708860759501"/>
    <m/>
  </r>
  <r>
    <x v="14"/>
    <x v="2"/>
    <x v="43"/>
    <n v="441.56348293057198"/>
    <n v="377.620659722222"/>
    <n v="500.472629144179"/>
    <m/>
    <m/>
  </r>
  <r>
    <x v="14"/>
    <x v="2"/>
    <x v="40"/>
    <n v="475.53484320557499"/>
    <n v="481.87054462503602"/>
    <n v="483.328293736501"/>
    <n v="459.84774911481998"/>
    <m/>
  </r>
  <r>
    <x v="14"/>
    <x v="2"/>
    <x v="44"/>
    <n v="453.32432991824498"/>
    <n v="424.88535031847101"/>
    <n v="459.16978252575399"/>
    <n v="470.64787510841302"/>
    <m/>
  </r>
  <r>
    <x v="14"/>
    <x v="2"/>
    <x v="45"/>
    <n v="450.80434174453097"/>
    <n v="450.76830732292899"/>
    <n v="494.79332188103899"/>
    <n v="382.58259414225898"/>
    <m/>
  </r>
  <r>
    <x v="14"/>
    <x v="2"/>
    <x v="46"/>
    <n v="478.65301780666198"/>
    <n v="491.082051282051"/>
    <n v="476.42242498803898"/>
    <n v="456.79911258047701"/>
    <n v="468.90666666666698"/>
  </r>
  <r>
    <x v="14"/>
    <x v="2"/>
    <x v="47"/>
    <n v="498.15290225829199"/>
    <n v="501.98453157576199"/>
    <n v="503.17303577499098"/>
    <n v="467.92738838214098"/>
    <n v="537.40297790585998"/>
  </r>
  <r>
    <x v="14"/>
    <x v="2"/>
    <x v="48"/>
    <n v="423.63914124100103"/>
    <n v="419.430869048707"/>
    <n v="449.62649294245398"/>
    <n v="337.81538920369798"/>
    <n v="581.30758988015998"/>
  </r>
  <r>
    <x v="14"/>
    <x v="2"/>
    <x v="49"/>
    <n v="451.74364481487402"/>
    <n v="435.82683861321402"/>
    <n v="469.35460170146899"/>
    <n v="430.45138609883497"/>
    <m/>
  </r>
  <r>
    <x v="14"/>
    <x v="2"/>
    <x v="50"/>
    <n v="403.55520504731902"/>
    <m/>
    <n v="408.98281786941601"/>
    <m/>
    <m/>
  </r>
  <r>
    <x v="14"/>
    <x v="3"/>
    <x v="51"/>
    <n v="487.69969292877198"/>
    <n v="506.65379606220802"/>
    <n v="480.54402515723302"/>
    <n v="482.68778280543"/>
    <n v="448.82119205298"/>
  </r>
  <r>
    <x v="14"/>
    <x v="3"/>
    <x v="53"/>
    <n v="377.11042944785299"/>
    <m/>
    <m/>
    <n v="249.677672955975"/>
    <m/>
  </r>
  <r>
    <x v="14"/>
    <x v="3"/>
    <x v="54"/>
    <n v="489.46381747949698"/>
    <n v="489.46752772912998"/>
    <n v="518.82541198949104"/>
    <n v="473.70646622337898"/>
    <n v="367.13956941351103"/>
  </r>
  <r>
    <x v="14"/>
    <x v="3"/>
    <x v="52"/>
    <n v="503.00076562162599"/>
    <n v="495.95788808093602"/>
    <n v="517.39072517452598"/>
    <n v="497.00529872150099"/>
    <n v="566.514563106796"/>
  </r>
  <r>
    <x v="14"/>
    <x v="3"/>
    <x v="55"/>
    <m/>
    <m/>
    <m/>
    <m/>
    <m/>
  </r>
  <r>
    <x v="14"/>
    <x v="3"/>
    <x v="56"/>
    <n v="363.15490832264402"/>
    <n v="419.10566382460399"/>
    <n v="429.55598455598499"/>
    <n v="256.31692242114201"/>
    <m/>
  </r>
  <r>
    <x v="14"/>
    <x v="3"/>
    <x v="57"/>
    <n v="427.13262955194102"/>
    <n v="443.43655823123498"/>
    <n v="420.37292848404002"/>
    <n v="424.19238586616598"/>
    <m/>
  </r>
  <r>
    <x v="14"/>
    <x v="2"/>
    <x v="39"/>
    <n v="312.68562564632902"/>
    <n v="281.27888446215098"/>
    <n v="319.605769230769"/>
    <m/>
    <m/>
  </r>
  <r>
    <x v="14"/>
    <x v="3"/>
    <x v="58"/>
    <n v="479.642282610932"/>
    <n v="529.67030876277499"/>
    <n v="494.14580889650802"/>
    <n v="424.00010521885503"/>
    <m/>
  </r>
  <r>
    <x v="14"/>
    <x v="3"/>
    <x v="58"/>
    <n v="445.32031023485098"/>
    <n v="435.59390433187502"/>
    <n v="480.94862842892798"/>
    <n v="432.79885863035599"/>
    <m/>
  </r>
  <r>
    <x v="14"/>
    <x v="3"/>
    <x v="58"/>
    <n v="499.62970866580099"/>
    <n v="518.23099013609703"/>
    <n v="500.97915809680501"/>
    <n v="479.72495446265901"/>
    <m/>
  </r>
  <r>
    <x v="14"/>
    <x v="3"/>
    <x v="58"/>
    <n v="476.04708842559302"/>
    <n v="493.27498159995503"/>
    <n v="491.83816623620601"/>
    <n v="446.80982946924701"/>
    <m/>
  </r>
  <r>
    <x v="14"/>
    <x v="3"/>
    <x v="59"/>
    <n v="475.08026652546101"/>
    <n v="507.86126848141498"/>
    <n v="492.35633745414998"/>
    <n v="448.765330188679"/>
    <m/>
  </r>
  <r>
    <x v="14"/>
    <x v="3"/>
    <x v="60"/>
    <n v="491.17144422333001"/>
    <n v="491.39851207816099"/>
    <n v="527.16441042510098"/>
    <n v="456.12408203867898"/>
    <n v="532.17563527653203"/>
  </r>
  <r>
    <x v="14"/>
    <x v="3"/>
    <x v="61"/>
    <n v="549.69865156820401"/>
    <n v="547.35434956105303"/>
    <n v="565.81586544495997"/>
    <n v="548.48531456378203"/>
    <n v="459.50361663652802"/>
  </r>
  <r>
    <x v="14"/>
    <x v="3"/>
    <x v="53"/>
    <n v="509.86082859277099"/>
    <n v="572.73432835820904"/>
    <n v="480.78010471204198"/>
    <n v="489.09464777646599"/>
    <n v="544.27908277404902"/>
  </r>
  <r>
    <x v="14"/>
    <x v="3"/>
    <x v="62"/>
    <n v="466.18769685422097"/>
    <n v="531.51509054326004"/>
    <n v="468.16068152031499"/>
    <n v="436.29871279163302"/>
    <m/>
  </r>
  <r>
    <x v="14"/>
    <x v="3"/>
    <x v="58"/>
    <n v="501.25068787618198"/>
    <n v="581.28978388997996"/>
    <n v="487.839862148191"/>
    <n v="440.190335172971"/>
    <m/>
  </r>
  <r>
    <x v="14"/>
    <x v="0"/>
    <x v="63"/>
    <n v="471.11294982926199"/>
    <n v="471.70854613551199"/>
    <m/>
    <m/>
    <m/>
  </r>
  <r>
    <x v="14"/>
    <x v="0"/>
    <x v="64"/>
    <n v="490.78629170966599"/>
    <n v="493.52638382888699"/>
    <n v="502.57202602230501"/>
    <n v="476.93268053855599"/>
    <m/>
  </r>
  <r>
    <x v="14"/>
    <x v="0"/>
    <x v="65"/>
    <m/>
    <m/>
    <m/>
    <m/>
    <m/>
  </r>
  <r>
    <x v="14"/>
    <x v="0"/>
    <x v="67"/>
    <n v="404.106796116505"/>
    <n v="404.106796116505"/>
    <m/>
    <m/>
    <m/>
  </r>
  <r>
    <x v="14"/>
    <x v="0"/>
    <x v="68"/>
    <m/>
    <m/>
    <m/>
    <m/>
    <m/>
  </r>
  <r>
    <x v="14"/>
    <x v="0"/>
    <x v="69"/>
    <m/>
    <m/>
    <m/>
    <m/>
    <m/>
  </r>
  <r>
    <x v="14"/>
    <x v="0"/>
    <x v="70"/>
    <n v="405.34876260311597"/>
    <n v="402.54225352112701"/>
    <m/>
    <m/>
    <m/>
  </r>
  <r>
    <x v="14"/>
    <x v="0"/>
    <x v="71"/>
    <n v="397.78541255984197"/>
    <n v="397.13709906329802"/>
    <m/>
    <m/>
    <m/>
  </r>
  <r>
    <x v="14"/>
    <x v="0"/>
    <x v="72"/>
    <n v="472.42767062314499"/>
    <n v="476.56740865182701"/>
    <m/>
    <m/>
    <m/>
  </r>
  <r>
    <x v="14"/>
    <x v="0"/>
    <x v="73"/>
    <n v="366.951165371809"/>
    <n v="380.37926675094798"/>
    <m/>
    <m/>
    <m/>
  </r>
  <r>
    <x v="14"/>
    <x v="0"/>
    <x v="74"/>
    <n v="462.280137772675"/>
    <n v="462.280137772675"/>
    <m/>
    <m/>
    <m/>
  </r>
  <r>
    <x v="14"/>
    <x v="0"/>
    <x v="75"/>
    <n v="511.52565880721198"/>
    <n v="505.76564215148198"/>
    <m/>
    <m/>
    <m/>
  </r>
  <r>
    <x v="14"/>
    <x v="0"/>
    <x v="76"/>
    <n v="498.70410736493"/>
    <n v="495.07955244878201"/>
    <n v="589.19083526682095"/>
    <n v="498.66495287060798"/>
    <m/>
  </r>
  <r>
    <x v="14"/>
    <x v="0"/>
    <x v="77"/>
    <n v="486.81081269619801"/>
    <n v="483.92052827580898"/>
    <n v="557.41859450021798"/>
    <m/>
    <m/>
  </r>
  <r>
    <x v="14"/>
    <x v="2"/>
    <x v="78"/>
    <n v="424.88773431132802"/>
    <n v="405.50668151447701"/>
    <n v="478.4296875"/>
    <n v="407.41327623126301"/>
    <m/>
  </r>
  <r>
    <x v="14"/>
    <x v="2"/>
    <x v="79"/>
    <n v="459.55947968389398"/>
    <n v="444.12441829835802"/>
    <n v="535.80501618123003"/>
    <n v="435.59561128526599"/>
    <m/>
  </r>
  <r>
    <x v="14"/>
    <x v="0"/>
    <x v="80"/>
    <n v="471.25704162448602"/>
    <n v="460.42134199134199"/>
    <n v="430.22003577817497"/>
    <n v="507.26610511329898"/>
    <m/>
  </r>
  <r>
    <x v="14"/>
    <x v="0"/>
    <x v="81"/>
    <n v="397.43257726819502"/>
    <n v="390.79609246009898"/>
    <n v="406.73768510123898"/>
    <n v="428.34545454545503"/>
    <m/>
  </r>
  <r>
    <x v="14"/>
    <x v="0"/>
    <x v="82"/>
    <n v="380.24197138314798"/>
    <n v="364.09904761904801"/>
    <n v="388.332696897375"/>
    <m/>
    <m/>
  </r>
  <r>
    <x v="14"/>
    <x v="0"/>
    <x v="83"/>
    <n v="294.28675136116198"/>
    <m/>
    <m/>
    <m/>
    <m/>
  </r>
  <r>
    <x v="14"/>
    <x v="0"/>
    <x v="84"/>
    <m/>
    <m/>
    <m/>
    <m/>
    <m/>
  </r>
  <r>
    <x v="14"/>
    <x v="0"/>
    <x v="85"/>
    <m/>
    <m/>
    <m/>
    <m/>
    <m/>
  </r>
  <r>
    <x v="14"/>
    <x v="0"/>
    <x v="86"/>
    <m/>
    <m/>
    <m/>
    <m/>
    <m/>
  </r>
  <r>
    <x v="14"/>
    <x v="0"/>
    <x v="87"/>
    <m/>
    <m/>
    <m/>
    <m/>
    <m/>
  </r>
  <r>
    <x v="14"/>
    <x v="4"/>
    <x v="89"/>
    <n v="487.79603729603701"/>
    <n v="534.71694915254204"/>
    <n v="493.12584269662898"/>
    <n v="453.21353322528398"/>
    <m/>
  </r>
  <r>
    <x v="14"/>
    <x v="4"/>
    <x v="90"/>
    <n v="384.53027893320302"/>
    <n v="369.66312594840701"/>
    <n v="398.46344029458203"/>
    <n v="339.25379017586403"/>
    <m/>
  </r>
  <r>
    <x v="14"/>
    <x v="4"/>
    <x v="91"/>
    <n v="455.88003343433297"/>
    <n v="446.33500342808901"/>
    <n v="472.86065023496701"/>
    <n v="457.121416064784"/>
    <m/>
  </r>
  <r>
    <x v="14"/>
    <x v="4"/>
    <x v="92"/>
    <n v="586.77164469742399"/>
    <n v="604.11980033277905"/>
    <m/>
    <n v="584.21144332114397"/>
    <m/>
  </r>
  <r>
    <x v="14"/>
    <x v="4"/>
    <x v="93"/>
    <n v="466.30208333333297"/>
    <n v="376.327848101266"/>
    <n v="516.25378787878799"/>
    <m/>
    <m/>
  </r>
  <r>
    <x v="14"/>
    <x v="4"/>
    <x v="94"/>
    <m/>
    <m/>
    <m/>
    <m/>
    <m/>
  </r>
  <r>
    <x v="14"/>
    <x v="4"/>
    <x v="95"/>
    <m/>
    <m/>
    <m/>
    <m/>
    <m/>
  </r>
  <r>
    <x v="14"/>
    <x v="4"/>
    <x v="258"/>
    <m/>
    <m/>
    <m/>
    <m/>
    <m/>
  </r>
  <r>
    <x v="14"/>
    <x v="4"/>
    <x v="96"/>
    <n v="449.75613810741697"/>
    <n v="412.80449438202203"/>
    <n v="489.306633154846"/>
    <n v="297.46078431372501"/>
    <m/>
  </r>
  <r>
    <x v="14"/>
    <x v="4"/>
    <x v="97"/>
    <n v="499.076220308014"/>
    <n v="315.20662768031201"/>
    <n v="528.69690635451502"/>
    <n v="547.80916976456001"/>
    <m/>
  </r>
  <r>
    <x v="14"/>
    <x v="4"/>
    <x v="98"/>
    <n v="449.91901154401199"/>
    <n v="459.80949554896102"/>
    <n v="479.86632939853803"/>
    <n v="410.899198302287"/>
    <m/>
  </r>
  <r>
    <x v="14"/>
    <x v="4"/>
    <x v="99"/>
    <n v="495.44754815162798"/>
    <n v="470.41072473949203"/>
    <n v="557.32324386065102"/>
    <n v="483.52107191937699"/>
    <n v="553.09090909090901"/>
  </r>
  <r>
    <x v="14"/>
    <x v="4"/>
    <x v="89"/>
    <n v="478.66148171905098"/>
    <n v="499.44808988763998"/>
    <n v="459.78781284004401"/>
    <n v="469.31306597671397"/>
    <m/>
  </r>
  <r>
    <x v="14"/>
    <x v="4"/>
    <x v="100"/>
    <n v="448.05184049079799"/>
    <n v="503.51926138172598"/>
    <n v="425.768788682582"/>
    <n v="423.44810773159998"/>
    <m/>
  </r>
  <r>
    <x v="14"/>
    <x v="2"/>
    <x v="38"/>
    <n v="479.93179880647898"/>
    <n v="486.11970853573899"/>
    <n v="512.70968834688301"/>
    <n v="447.65183098591501"/>
    <m/>
  </r>
  <r>
    <x v="14"/>
    <x v="2"/>
    <x v="38"/>
    <n v="448.29439655172399"/>
    <n v="492.50311153662"/>
    <n v="418.29272151898698"/>
    <n v="441.24882629107998"/>
    <m/>
  </r>
  <r>
    <x v="14"/>
    <x v="4"/>
    <x v="101"/>
    <n v="376.19378427787899"/>
    <n v="361.75652173912999"/>
    <n v="378.97833463847599"/>
    <m/>
    <m/>
  </r>
  <r>
    <x v="14"/>
    <x v="4"/>
    <x v="102"/>
    <n v="452.769230769231"/>
    <n v="414.33540372670802"/>
    <n v="494.959090909091"/>
    <m/>
    <m/>
  </r>
  <r>
    <x v="14"/>
    <x v="4"/>
    <x v="103"/>
    <m/>
    <m/>
    <m/>
    <m/>
    <m/>
  </r>
  <r>
    <x v="14"/>
    <x v="5"/>
    <x v="104"/>
    <m/>
    <m/>
    <m/>
    <m/>
    <m/>
  </r>
  <r>
    <x v="14"/>
    <x v="5"/>
    <x v="105"/>
    <n v="428.19478527607401"/>
    <n v="422.07145724608603"/>
    <m/>
    <m/>
    <m/>
  </r>
  <r>
    <x v="14"/>
    <x v="5"/>
    <x v="106"/>
    <n v="450.33608815426999"/>
    <n v="491.186552406065"/>
    <m/>
    <m/>
    <m/>
  </r>
  <r>
    <x v="14"/>
    <x v="5"/>
    <x v="107"/>
    <m/>
    <m/>
    <m/>
    <m/>
    <m/>
  </r>
  <r>
    <x v="14"/>
    <x v="5"/>
    <x v="108"/>
    <n v="363.13481095176002"/>
    <n v="361.92220464134999"/>
    <m/>
    <m/>
    <m/>
  </r>
  <r>
    <x v="14"/>
    <x v="5"/>
    <x v="109"/>
    <n v="427.58147974713199"/>
    <n v="424.91992041780702"/>
    <m/>
    <m/>
    <m/>
  </r>
  <r>
    <x v="14"/>
    <x v="5"/>
    <x v="110"/>
    <n v="282.94062765055099"/>
    <n v="294.16843033509701"/>
    <m/>
    <m/>
    <m/>
  </r>
  <r>
    <x v="14"/>
    <x v="5"/>
    <x v="111"/>
    <m/>
    <m/>
    <m/>
    <m/>
    <m/>
  </r>
  <r>
    <x v="14"/>
    <x v="5"/>
    <x v="112"/>
    <n v="448.14476923076899"/>
    <n v="446.85796402744302"/>
    <n v="461.07755946225399"/>
    <m/>
    <m/>
  </r>
  <r>
    <x v="14"/>
    <x v="5"/>
    <x v="113"/>
    <n v="463.80287769784201"/>
    <n v="442.34390243902402"/>
    <m/>
    <m/>
    <m/>
  </r>
  <r>
    <x v="14"/>
    <x v="5"/>
    <x v="115"/>
    <m/>
    <m/>
    <m/>
    <m/>
    <m/>
  </r>
  <r>
    <x v="14"/>
    <x v="5"/>
    <x v="106"/>
    <m/>
    <m/>
    <m/>
    <m/>
    <m/>
  </r>
  <r>
    <x v="14"/>
    <x v="5"/>
    <x v="117"/>
    <m/>
    <m/>
    <m/>
    <m/>
    <m/>
  </r>
  <r>
    <x v="14"/>
    <x v="6"/>
    <x v="118"/>
    <n v="444.75975547631202"/>
    <n v="433.359429065744"/>
    <n v="503.05605979711697"/>
    <n v="431.97791206501398"/>
    <n v="418.89771359807497"/>
  </r>
  <r>
    <x v="14"/>
    <x v="6"/>
    <x v="119"/>
    <n v="493.69100509832498"/>
    <n v="500.25842118796601"/>
    <n v="539.60679294578699"/>
    <n v="452.49714852467099"/>
    <m/>
  </r>
  <r>
    <x v="14"/>
    <x v="6"/>
    <x v="120"/>
    <n v="525.90155830704805"/>
    <n v="575.61795812648404"/>
    <n v="535.62865947611704"/>
    <n v="490.64989717978801"/>
    <n v="746.67846889952102"/>
  </r>
  <r>
    <x v="14"/>
    <x v="6"/>
    <x v="122"/>
    <n v="432.21747042766202"/>
    <n v="388.46753900352297"/>
    <n v="449.49056267806299"/>
    <n v="409.70341645786101"/>
    <n v="617.31980725335995"/>
  </r>
  <r>
    <x v="14"/>
    <x v="4"/>
    <x v="89"/>
    <m/>
    <m/>
    <m/>
    <m/>
    <m/>
  </r>
  <r>
    <x v="14"/>
    <x v="6"/>
    <x v="119"/>
    <n v="492.00374576372002"/>
    <n v="508.91451900995202"/>
    <n v="531.805084745763"/>
    <n v="458.099759158322"/>
    <m/>
  </r>
  <r>
    <x v="14"/>
    <x v="6"/>
    <x v="119"/>
    <n v="469.661288380494"/>
    <n v="465.967523024721"/>
    <n v="509.21323076923102"/>
    <n v="429.150514731984"/>
    <m/>
  </r>
  <r>
    <x v="14"/>
    <x v="6"/>
    <x v="120"/>
    <n v="458.96569880823398"/>
    <n v="530.00968280467396"/>
    <n v="458.339772401262"/>
    <n v="423.19850267379701"/>
    <m/>
  </r>
  <r>
    <x v="14"/>
    <x v="6"/>
    <x v="123"/>
    <n v="432.59479988314303"/>
    <m/>
    <m/>
    <n v="409.29061823029502"/>
    <m/>
  </r>
  <r>
    <x v="14"/>
    <x v="6"/>
    <x v="123"/>
    <m/>
    <m/>
    <m/>
    <m/>
    <m/>
  </r>
  <r>
    <x v="14"/>
    <x v="6"/>
    <x v="122"/>
    <n v="423.05030023496602"/>
    <n v="398.35572885422903"/>
    <n v="449.36277873070298"/>
    <n v="409.10431867481799"/>
    <m/>
  </r>
  <r>
    <x v="14"/>
    <x v="6"/>
    <x v="121"/>
    <n v="464.81331546174903"/>
    <n v="518.59497823903598"/>
    <n v="478.856873686499"/>
    <n v="430.917262773723"/>
    <n v="440.47664884135497"/>
  </r>
  <r>
    <x v="14"/>
    <x v="7"/>
    <x v="125"/>
    <n v="198.69300766283499"/>
    <n v="215.99210822998899"/>
    <n v="183.551385165326"/>
    <m/>
    <m/>
  </r>
  <r>
    <x v="14"/>
    <x v="7"/>
    <x v="126"/>
    <n v="201.40688775510199"/>
    <m/>
    <m/>
    <m/>
    <m/>
  </r>
  <r>
    <x v="14"/>
    <x v="7"/>
    <x v="127"/>
    <m/>
    <m/>
    <m/>
    <m/>
    <m/>
  </r>
  <r>
    <x v="14"/>
    <x v="7"/>
    <x v="129"/>
    <m/>
    <m/>
    <m/>
    <m/>
    <m/>
  </r>
  <r>
    <x v="14"/>
    <x v="7"/>
    <x v="130"/>
    <m/>
    <m/>
    <m/>
    <m/>
    <m/>
  </r>
  <r>
    <x v="14"/>
    <x v="7"/>
    <x v="131"/>
    <n v="296.96141975308598"/>
    <m/>
    <m/>
    <m/>
    <m/>
  </r>
  <r>
    <x v="14"/>
    <x v="7"/>
    <x v="132"/>
    <n v="313.34951456310699"/>
    <m/>
    <m/>
    <m/>
    <m/>
  </r>
  <r>
    <x v="14"/>
    <x v="7"/>
    <x v="133"/>
    <n v="389.70737605804101"/>
    <m/>
    <n v="413.31432748537998"/>
    <m/>
    <m/>
  </r>
  <r>
    <x v="14"/>
    <x v="7"/>
    <x v="134"/>
    <m/>
    <m/>
    <m/>
    <m/>
    <m/>
  </r>
  <r>
    <x v="14"/>
    <x v="7"/>
    <x v="135"/>
    <m/>
    <m/>
    <m/>
    <m/>
    <m/>
  </r>
  <r>
    <x v="14"/>
    <x v="8"/>
    <x v="138"/>
    <n v="425.27558790013501"/>
    <n v="441.59663018933497"/>
    <n v="403.37431598556299"/>
    <n v="197.73828756058199"/>
    <m/>
  </r>
  <r>
    <x v="14"/>
    <x v="8"/>
    <x v="139"/>
    <m/>
    <m/>
    <m/>
    <m/>
    <m/>
  </r>
  <r>
    <x v="14"/>
    <x v="8"/>
    <x v="141"/>
    <n v="441.971427180685"/>
    <n v="448.53056675865002"/>
    <n v="369.26529411764699"/>
    <m/>
    <m/>
  </r>
  <r>
    <x v="14"/>
    <x v="8"/>
    <x v="142"/>
    <n v="299.149305555556"/>
    <n v="299.149305555556"/>
    <m/>
    <m/>
    <m/>
  </r>
  <r>
    <x v="14"/>
    <x v="8"/>
    <x v="143"/>
    <n v="427.399886837824"/>
    <n v="443.61853912419201"/>
    <n v="367.605551497443"/>
    <m/>
    <m/>
  </r>
  <r>
    <x v="14"/>
    <x v="8"/>
    <x v="141"/>
    <n v="402.75083710852903"/>
    <n v="407.83860687457297"/>
    <n v="370.07456140350899"/>
    <m/>
    <m/>
  </r>
  <r>
    <x v="14"/>
    <x v="8"/>
    <x v="144"/>
    <n v="382.97076923076901"/>
    <n v="407.911886457717"/>
    <m/>
    <m/>
    <m/>
  </r>
  <r>
    <x v="14"/>
    <x v="8"/>
    <x v="144"/>
    <n v="167.49612403100801"/>
    <m/>
    <m/>
    <m/>
    <m/>
  </r>
  <r>
    <x v="14"/>
    <x v="8"/>
    <x v="147"/>
    <n v="465.49071428571398"/>
    <n v="465.823445318084"/>
    <m/>
    <m/>
    <m/>
  </r>
  <r>
    <x v="14"/>
    <x v="8"/>
    <x v="142"/>
    <n v="424.457275939608"/>
    <n v="427.09438275636802"/>
    <m/>
    <m/>
    <m/>
  </r>
  <r>
    <x v="14"/>
    <x v="8"/>
    <x v="142"/>
    <n v="413.914121899539"/>
    <n v="415.74333891105698"/>
    <m/>
    <m/>
    <m/>
  </r>
  <r>
    <x v="14"/>
    <x v="8"/>
    <x v="149"/>
    <n v="373.89746543778801"/>
    <n v="351.77250409165299"/>
    <m/>
    <m/>
    <m/>
  </r>
  <r>
    <x v="14"/>
    <x v="8"/>
    <x v="150"/>
    <n v="421.59901761816502"/>
    <n v="428.52484386795697"/>
    <n v="385.18057068176898"/>
    <m/>
    <m/>
  </r>
  <r>
    <x v="14"/>
    <x v="8"/>
    <x v="151"/>
    <n v="374.97855133614598"/>
    <n v="384.12535294991801"/>
    <n v="213.433070866142"/>
    <m/>
    <m/>
  </r>
  <r>
    <x v="14"/>
    <x v="8"/>
    <x v="138"/>
    <n v="301.89765013054802"/>
    <n v="299.72296200065"/>
    <n v="304.119402985075"/>
    <m/>
    <m/>
  </r>
  <r>
    <x v="14"/>
    <x v="8"/>
    <x v="152"/>
    <n v="439.66978841484598"/>
    <n v="450.94816369359899"/>
    <n v="385.17713567839201"/>
    <m/>
    <m/>
  </r>
  <r>
    <x v="14"/>
    <x v="8"/>
    <x v="153"/>
    <n v="420.89547289503997"/>
    <n v="384.11055276381899"/>
    <n v="501.13680494263002"/>
    <m/>
    <m/>
  </r>
  <r>
    <x v="14"/>
    <x v="7"/>
    <x v="154"/>
    <n v="272.95921450151098"/>
    <m/>
    <m/>
    <m/>
    <m/>
  </r>
  <r>
    <x v="14"/>
    <x v="7"/>
    <x v="155"/>
    <m/>
    <m/>
    <m/>
    <m/>
    <m/>
  </r>
  <r>
    <x v="14"/>
    <x v="7"/>
    <x v="156"/>
    <n v="302.96052112119997"/>
    <n v="249.665103817816"/>
    <n v="379.470192307692"/>
    <m/>
    <m/>
  </r>
  <r>
    <x v="14"/>
    <x v="7"/>
    <x v="157"/>
    <m/>
    <m/>
    <m/>
    <m/>
    <m/>
  </r>
  <r>
    <x v="14"/>
    <x v="7"/>
    <x v="154"/>
    <m/>
    <m/>
    <m/>
    <m/>
    <m/>
  </r>
  <r>
    <x v="14"/>
    <x v="7"/>
    <x v="154"/>
    <n v="288.39894551845299"/>
    <m/>
    <m/>
    <m/>
    <m/>
  </r>
  <r>
    <x v="14"/>
    <x v="7"/>
    <x v="155"/>
    <m/>
    <m/>
    <m/>
    <m/>
    <m/>
  </r>
  <r>
    <x v="14"/>
    <x v="7"/>
    <x v="158"/>
    <m/>
    <m/>
    <m/>
    <m/>
    <m/>
  </r>
  <r>
    <x v="14"/>
    <x v="8"/>
    <x v="160"/>
    <n v="374.59668880172899"/>
    <n v="378.24281279713603"/>
    <n v="344.89914346895102"/>
    <n v="259.85163204747801"/>
    <m/>
  </r>
  <r>
    <x v="14"/>
    <x v="8"/>
    <x v="161"/>
    <n v="286.87522935779799"/>
    <n v="280.20750988142299"/>
    <m/>
    <m/>
    <m/>
  </r>
  <r>
    <x v="14"/>
    <x v="8"/>
    <x v="162"/>
    <n v="331.05476190476202"/>
    <n v="368.75596330275198"/>
    <m/>
    <m/>
    <m/>
  </r>
  <r>
    <x v="14"/>
    <x v="8"/>
    <x v="163"/>
    <n v="450.75506482091902"/>
    <n v="450.65356395674303"/>
    <n v="457.01083671980803"/>
    <n v="422.11538461538498"/>
    <m/>
  </r>
  <r>
    <x v="14"/>
    <x v="8"/>
    <x v="164"/>
    <n v="429.70820568927797"/>
    <n v="431.538035654966"/>
    <m/>
    <m/>
    <m/>
  </r>
  <r>
    <x v="14"/>
    <x v="8"/>
    <x v="143"/>
    <n v="432.73668032786901"/>
    <m/>
    <n v="428.37586685159499"/>
    <m/>
    <m/>
  </r>
  <r>
    <x v="14"/>
    <x v="8"/>
    <x v="165"/>
    <n v="439.46834054088902"/>
    <n v="447.51421939477302"/>
    <n v="333.40293185420001"/>
    <n v="293.105769230769"/>
    <m/>
  </r>
  <r>
    <x v="14"/>
    <x v="8"/>
    <x v="166"/>
    <n v="419.56418618440603"/>
    <n v="418.72972423802599"/>
    <n v="445.28774016468401"/>
    <m/>
    <m/>
  </r>
  <r>
    <x v="14"/>
    <x v="8"/>
    <x v="160"/>
    <m/>
    <m/>
    <m/>
    <m/>
    <m/>
  </r>
  <r>
    <x v="14"/>
    <x v="8"/>
    <x v="161"/>
    <n v="453.94921791300601"/>
    <n v="445.93439273552798"/>
    <m/>
    <m/>
    <m/>
  </r>
  <r>
    <x v="14"/>
    <x v="8"/>
    <x v="167"/>
    <n v="321.15445908673001"/>
    <n v="330.29153420463899"/>
    <n v="291.66323377960902"/>
    <m/>
    <m/>
  </r>
  <r>
    <x v="14"/>
    <x v="8"/>
    <x v="168"/>
    <n v="354.44054178145097"/>
    <n v="346.41539717083799"/>
    <n v="418.78571428571399"/>
    <m/>
    <m/>
  </r>
  <r>
    <x v="14"/>
    <x v="8"/>
    <x v="169"/>
    <n v="306.137839879154"/>
    <n v="340.85463258785899"/>
    <n v="219.706199460916"/>
    <m/>
    <m/>
  </r>
  <r>
    <x v="14"/>
    <x v="8"/>
    <x v="170"/>
    <n v="380.56321282919703"/>
    <n v="387.33894230769198"/>
    <m/>
    <m/>
    <m/>
  </r>
  <r>
    <x v="14"/>
    <x v="8"/>
    <x v="161"/>
    <n v="347.09717868338601"/>
    <n v="381.60420650095602"/>
    <m/>
    <m/>
    <m/>
  </r>
  <r>
    <x v="14"/>
    <x v="8"/>
    <x v="171"/>
    <n v="321.38814531548798"/>
    <m/>
    <m/>
    <m/>
    <m/>
  </r>
  <r>
    <x v="14"/>
    <x v="8"/>
    <x v="172"/>
    <m/>
    <m/>
    <m/>
    <m/>
    <m/>
  </r>
  <r>
    <x v="14"/>
    <x v="8"/>
    <x v="172"/>
    <n v="276.94919786096301"/>
    <n v="271.13645621181303"/>
    <m/>
    <m/>
    <m/>
  </r>
  <r>
    <x v="14"/>
    <x v="8"/>
    <x v="173"/>
    <m/>
    <m/>
    <m/>
    <m/>
    <m/>
  </r>
  <r>
    <x v="14"/>
    <x v="8"/>
    <x v="174"/>
    <n v="379.50752005971299"/>
    <n v="386.209978308026"/>
    <n v="304.87267080745301"/>
    <m/>
    <m/>
  </r>
  <r>
    <x v="14"/>
    <x v="9"/>
    <x v="175"/>
    <m/>
    <m/>
    <m/>
    <m/>
    <m/>
  </r>
  <r>
    <x v="14"/>
    <x v="9"/>
    <x v="176"/>
    <m/>
    <m/>
    <m/>
    <m/>
    <m/>
  </r>
  <r>
    <x v="14"/>
    <x v="9"/>
    <x v="178"/>
    <m/>
    <m/>
    <m/>
    <m/>
    <m/>
  </r>
  <r>
    <x v="14"/>
    <x v="9"/>
    <x v="219"/>
    <m/>
    <m/>
    <m/>
    <m/>
    <m/>
  </r>
  <r>
    <x v="14"/>
    <x v="9"/>
    <x v="179"/>
    <m/>
    <m/>
    <m/>
    <m/>
    <m/>
  </r>
  <r>
    <x v="14"/>
    <x v="9"/>
    <x v="180"/>
    <n v="420.658885941645"/>
    <n v="420.658885941645"/>
    <m/>
    <m/>
    <m/>
  </r>
  <r>
    <x v="14"/>
    <x v="9"/>
    <x v="175"/>
    <m/>
    <m/>
    <m/>
    <m/>
    <m/>
  </r>
  <r>
    <x v="14"/>
    <x v="9"/>
    <x v="175"/>
    <m/>
    <m/>
    <m/>
    <m/>
    <m/>
  </r>
  <r>
    <x v="14"/>
    <x v="9"/>
    <x v="181"/>
    <m/>
    <m/>
    <m/>
    <m/>
    <m/>
  </r>
  <r>
    <x v="14"/>
    <x v="9"/>
    <x v="182"/>
    <n v="218.43960826985901"/>
    <n v="187.127886323268"/>
    <n v="278.38541666666703"/>
    <m/>
    <m/>
  </r>
  <r>
    <x v="14"/>
    <x v="9"/>
    <x v="182"/>
    <m/>
    <m/>
    <m/>
    <m/>
    <m/>
  </r>
  <r>
    <x v="14"/>
    <x v="9"/>
    <x v="184"/>
    <m/>
    <m/>
    <m/>
    <m/>
    <m/>
  </r>
  <r>
    <x v="14"/>
    <x v="9"/>
    <x v="185"/>
    <m/>
    <m/>
    <m/>
    <m/>
    <m/>
  </r>
  <r>
    <x v="14"/>
    <x v="9"/>
    <x v="186"/>
    <n v="335.33102812355901"/>
    <n v="332.62010142922998"/>
    <m/>
    <m/>
    <m/>
  </r>
  <r>
    <x v="14"/>
    <x v="9"/>
    <x v="187"/>
    <n v="348.70529669454402"/>
    <n v="353.61451480263202"/>
    <m/>
    <m/>
    <m/>
  </r>
  <r>
    <x v="14"/>
    <x v="8"/>
    <x v="188"/>
    <m/>
    <m/>
    <m/>
    <m/>
    <m/>
  </r>
  <r>
    <x v="14"/>
    <x v="9"/>
    <x v="238"/>
    <m/>
    <m/>
    <m/>
    <m/>
    <m/>
  </r>
  <r>
    <x v="14"/>
    <x v="10"/>
    <x v="189"/>
    <n v="347.61513277555503"/>
    <n v="345.89026548672598"/>
    <n v="386.52557813595001"/>
    <n v="256.59654631083203"/>
    <m/>
  </r>
  <r>
    <x v="14"/>
    <x v="11"/>
    <x v="190"/>
    <m/>
    <m/>
    <m/>
    <m/>
    <m/>
  </r>
  <r>
    <x v="14"/>
    <x v="11"/>
    <x v="251"/>
    <m/>
    <m/>
    <m/>
    <m/>
    <m/>
  </r>
  <r>
    <x v="14"/>
    <x v="11"/>
    <x v="192"/>
    <m/>
    <m/>
    <m/>
    <m/>
    <m/>
  </r>
  <r>
    <x v="14"/>
    <x v="12"/>
    <x v="194"/>
    <m/>
    <m/>
    <m/>
    <m/>
    <m/>
  </r>
  <r>
    <x v="14"/>
    <x v="12"/>
    <x v="195"/>
    <n v="398.95507147719502"/>
    <n v="415.64974619289302"/>
    <m/>
    <m/>
    <m/>
  </r>
  <r>
    <x v="14"/>
    <x v="12"/>
    <x v="197"/>
    <m/>
    <m/>
    <m/>
    <m/>
    <m/>
  </r>
  <r>
    <x v="14"/>
    <x v="12"/>
    <x v="198"/>
    <m/>
    <m/>
    <m/>
    <m/>
    <m/>
  </r>
  <r>
    <x v="14"/>
    <x v="12"/>
    <x v="199"/>
    <m/>
    <m/>
    <m/>
    <m/>
    <m/>
  </r>
  <r>
    <x v="14"/>
    <x v="11"/>
    <x v="205"/>
    <m/>
    <m/>
    <m/>
    <m/>
    <m/>
  </r>
  <r>
    <x v="14"/>
    <x v="11"/>
    <x v="206"/>
    <m/>
    <m/>
    <m/>
    <m/>
    <m/>
  </r>
  <r>
    <x v="14"/>
    <x v="13"/>
    <x v="240"/>
    <m/>
    <m/>
    <m/>
    <m/>
    <m/>
  </r>
  <r>
    <x v="14"/>
    <x v="13"/>
    <x v="252"/>
    <m/>
    <m/>
    <m/>
    <m/>
    <m/>
  </r>
  <r>
    <x v="14"/>
    <x v="14"/>
    <x v="212"/>
    <m/>
    <m/>
    <m/>
    <m/>
    <m/>
  </r>
  <r>
    <x v="15"/>
    <x v="0"/>
    <x v="0"/>
    <n v="443.92454807440402"/>
    <n v="444.441755537326"/>
    <n v="433.52686177919401"/>
    <n v="524.47453703703695"/>
    <n v="444.20233747260801"/>
  </r>
  <r>
    <x v="15"/>
    <x v="0"/>
    <x v="1"/>
    <n v="527.13903862804796"/>
    <n v="518.81043991835702"/>
    <n v="460.25914249684701"/>
    <n v="558.86229471815398"/>
    <n v="532.63223140495904"/>
  </r>
  <r>
    <x v="15"/>
    <x v="0"/>
    <x v="2"/>
    <n v="544.24799789943597"/>
    <n v="530.28998130523496"/>
    <n v="531.47471665213595"/>
    <n v="554.62891874600098"/>
    <n v="711.88312757201595"/>
  </r>
  <r>
    <x v="15"/>
    <x v="0"/>
    <x v="3"/>
    <n v="519.397993311037"/>
    <n v="513.91219017783101"/>
    <n v="398.32148148148099"/>
    <n v="582.22753988245199"/>
    <n v="597.83588957055201"/>
  </r>
  <r>
    <x v="15"/>
    <x v="0"/>
    <x v="4"/>
    <n v="614.25222588879899"/>
    <n v="595.92611505822003"/>
    <n v="563.85493349829903"/>
    <n v="657.25425425425396"/>
    <n v="674.21218206158005"/>
  </r>
  <r>
    <x v="15"/>
    <x v="0"/>
    <x v="5"/>
    <n v="407.63974271754603"/>
    <n v="429.75370705244097"/>
    <n v="393.55825436011799"/>
    <n v="561.20447761193998"/>
    <m/>
  </r>
  <r>
    <x v="15"/>
    <x v="0"/>
    <x v="6"/>
    <n v="472.44601343897301"/>
    <n v="483.789296934243"/>
    <n v="456.471724478054"/>
    <n v="493.84824013408502"/>
    <m/>
  </r>
  <r>
    <x v="15"/>
    <x v="0"/>
    <x v="7"/>
    <n v="422.06033269883301"/>
    <n v="475.77838609854803"/>
    <n v="362.83023456499598"/>
    <n v="508.90988909427"/>
    <n v="557.72801875732705"/>
  </r>
  <r>
    <x v="15"/>
    <x v="0"/>
    <x v="8"/>
    <n v="486.13370509944002"/>
    <n v="523.68531994123896"/>
    <n v="391.058729411765"/>
    <n v="461.88000801281999"/>
    <n v="517.60843964671199"/>
  </r>
  <r>
    <x v="15"/>
    <x v="0"/>
    <x v="9"/>
    <n v="490.154727253126"/>
    <n v="502.77532831001099"/>
    <n v="468.53709998341901"/>
    <n v="473.21365149833503"/>
    <m/>
  </r>
  <r>
    <x v="15"/>
    <x v="0"/>
    <x v="10"/>
    <n v="490.95368919034502"/>
    <n v="510.75444179262797"/>
    <n v="455.72687417799199"/>
    <n v="447.23913043478302"/>
    <m/>
  </r>
  <r>
    <x v="15"/>
    <x v="0"/>
    <x v="11"/>
    <n v="413.23828213109601"/>
    <n v="418.44911121598199"/>
    <n v="390.504478640331"/>
    <n v="613.25825242718497"/>
    <m/>
  </r>
  <r>
    <x v="15"/>
    <x v="0"/>
    <x v="12"/>
    <n v="371.69321039396499"/>
    <n v="347.76998223801098"/>
    <n v="467.97608695652201"/>
    <m/>
    <m/>
  </r>
  <r>
    <x v="15"/>
    <x v="0"/>
    <x v="13"/>
    <n v="393.39242565055798"/>
    <n v="393.42731591448899"/>
    <m/>
    <m/>
    <m/>
  </r>
  <r>
    <x v="15"/>
    <x v="0"/>
    <x v="14"/>
    <n v="376.04627621113502"/>
    <n v="376.04627621113502"/>
    <m/>
    <m/>
    <m/>
  </r>
  <r>
    <x v="15"/>
    <x v="0"/>
    <x v="15"/>
    <m/>
    <m/>
    <m/>
    <m/>
    <m/>
  </r>
  <r>
    <x v="15"/>
    <x v="0"/>
    <x v="16"/>
    <m/>
    <m/>
    <m/>
    <m/>
    <m/>
  </r>
  <r>
    <x v="15"/>
    <x v="0"/>
    <x v="17"/>
    <n v="88.134365325077397"/>
    <n v="88.134365325077397"/>
    <m/>
    <m/>
    <m/>
  </r>
  <r>
    <x v="15"/>
    <x v="1"/>
    <x v="18"/>
    <n v="210.39851024208599"/>
    <m/>
    <m/>
    <m/>
    <m/>
  </r>
  <r>
    <x v="15"/>
    <x v="1"/>
    <x v="19"/>
    <n v="332.45998034918"/>
    <n v="281.750908743065"/>
    <n v="251.82547993019199"/>
    <n v="370.58841914788599"/>
    <m/>
  </r>
  <r>
    <x v="15"/>
    <x v="1"/>
    <x v="20"/>
    <n v="385.58470540209601"/>
    <n v="352.706717640634"/>
    <n v="372.85642737896501"/>
    <n v="430.96608315098501"/>
    <m/>
  </r>
  <r>
    <x v="15"/>
    <x v="1"/>
    <x v="21"/>
    <n v="214.46342443729901"/>
    <m/>
    <n v="209.34979423868299"/>
    <n v="209.09103078982599"/>
    <m/>
  </r>
  <r>
    <x v="15"/>
    <x v="1"/>
    <x v="22"/>
    <n v="269.62619198982799"/>
    <m/>
    <n v="228.96296296296299"/>
    <n v="283.342964824121"/>
    <m/>
  </r>
  <r>
    <x v="15"/>
    <x v="1"/>
    <x v="24"/>
    <m/>
    <m/>
    <m/>
    <m/>
    <m/>
  </r>
  <r>
    <x v="15"/>
    <x v="1"/>
    <x v="25"/>
    <n v="332.28921337729599"/>
    <n v="259.45433639947402"/>
    <n v="364.36508379888301"/>
    <n v="344.53664787288602"/>
    <m/>
  </r>
  <r>
    <x v="15"/>
    <x v="1"/>
    <x v="26"/>
    <n v="406.268187422935"/>
    <n v="349.37417702999301"/>
    <n v="332.695452732349"/>
    <n v="484.835811106253"/>
    <n v="658.67431192660501"/>
  </r>
  <r>
    <x v="15"/>
    <x v="1"/>
    <x v="26"/>
    <n v="296.51419993508603"/>
    <n v="213.212869105333"/>
    <n v="305.02674058372702"/>
    <n v="340.036800927267"/>
    <m/>
  </r>
  <r>
    <x v="15"/>
    <x v="1"/>
    <x v="28"/>
    <m/>
    <m/>
    <m/>
    <m/>
    <m/>
  </r>
  <r>
    <x v="15"/>
    <x v="1"/>
    <x v="29"/>
    <m/>
    <m/>
    <m/>
    <m/>
    <m/>
  </r>
  <r>
    <x v="15"/>
    <x v="1"/>
    <x v="30"/>
    <n v="233.63380281690101"/>
    <m/>
    <m/>
    <m/>
    <m/>
  </r>
  <r>
    <x v="15"/>
    <x v="1"/>
    <x v="249"/>
    <m/>
    <m/>
    <m/>
    <m/>
    <m/>
  </r>
  <r>
    <x v="15"/>
    <x v="2"/>
    <x v="32"/>
    <n v="450.62015337970399"/>
    <n v="389.30961981566799"/>
    <n v="386.31228214065999"/>
    <n v="495.11904374695098"/>
    <n v="499.68105209397299"/>
  </r>
  <r>
    <x v="15"/>
    <x v="2"/>
    <x v="33"/>
    <n v="547.94796834767305"/>
    <n v="530.78395206766902"/>
    <n v="527.87346938775499"/>
    <n v="572.86358136721105"/>
    <n v="552.33500000000004"/>
  </r>
  <r>
    <x v="15"/>
    <x v="2"/>
    <x v="34"/>
    <n v="533.78899635325797"/>
    <n v="477.14703212924297"/>
    <n v="460.222203303252"/>
    <n v="612.29378531073496"/>
    <n v="586.82098092643002"/>
  </r>
  <r>
    <x v="15"/>
    <x v="2"/>
    <x v="35"/>
    <n v="471.452901720618"/>
    <n v="432.70193050193097"/>
    <n v="396.40257648953298"/>
    <n v="514.85057179161402"/>
    <n v="669.46026490066197"/>
  </r>
  <r>
    <x v="15"/>
    <x v="2"/>
    <x v="36"/>
    <n v="293.41276595744699"/>
    <n v="348.13142857142901"/>
    <n v="277.26872246696001"/>
    <n v="282.16540540540501"/>
    <m/>
  </r>
  <r>
    <x v="15"/>
    <x v="2"/>
    <x v="37"/>
    <n v="415.36492693110603"/>
    <n v="317.03738317757001"/>
    <n v="355.24611260053598"/>
    <n v="494.02377468909998"/>
    <n v="546.34545454545503"/>
  </r>
  <r>
    <x v="15"/>
    <x v="2"/>
    <x v="38"/>
    <n v="263.60978321289599"/>
    <m/>
    <n v="252.860869565217"/>
    <n v="315.11317254174401"/>
    <m/>
  </r>
  <r>
    <x v="15"/>
    <x v="2"/>
    <x v="39"/>
    <n v="459.93580766845798"/>
    <n v="412.38176939339701"/>
    <n v="392.20698727125"/>
    <n v="568.64821948296503"/>
    <n v="565.53679533462901"/>
  </r>
  <r>
    <x v="15"/>
    <x v="2"/>
    <x v="40"/>
    <n v="497.50736630715198"/>
    <n v="463.36946760744098"/>
    <n v="474.92630964541098"/>
    <n v="537.17832580757204"/>
    <n v="627.19092904169702"/>
  </r>
  <r>
    <x v="15"/>
    <x v="2"/>
    <x v="40"/>
    <n v="459.43437684583603"/>
    <n v="440.391491985203"/>
    <n v="419.77286670384802"/>
    <n v="535.65248380129594"/>
    <m/>
  </r>
  <r>
    <x v="15"/>
    <x v="2"/>
    <x v="41"/>
    <n v="437.26473296500899"/>
    <m/>
    <n v="408.00571428571402"/>
    <n v="572.202049780381"/>
    <m/>
  </r>
  <r>
    <x v="15"/>
    <x v="2"/>
    <x v="42"/>
    <n v="493.13669376693798"/>
    <n v="469.50781871189997"/>
    <n v="434.98299962221398"/>
    <n v="666.51518893553998"/>
    <m/>
  </r>
  <r>
    <x v="15"/>
    <x v="2"/>
    <x v="43"/>
    <n v="390.64551671732499"/>
    <n v="311.51869918699202"/>
    <n v="448.3759929391"/>
    <m/>
    <m/>
  </r>
  <r>
    <x v="15"/>
    <x v="2"/>
    <x v="40"/>
    <n v="491.46507502402198"/>
    <n v="464.16406858924398"/>
    <n v="397.10254200775501"/>
    <n v="565.47982683982696"/>
    <n v="639.175824175824"/>
  </r>
  <r>
    <x v="15"/>
    <x v="2"/>
    <x v="44"/>
    <n v="409.86906692615401"/>
    <n v="368.16633565044702"/>
    <n v="338.705328433624"/>
    <n v="526.94446746788196"/>
    <m/>
  </r>
  <r>
    <x v="15"/>
    <x v="2"/>
    <x v="45"/>
    <n v="450.940752986348"/>
    <n v="395.413003324714"/>
    <n v="423.50341925302502"/>
    <n v="504.41138355990302"/>
    <n v="342.30877192982501"/>
  </r>
  <r>
    <x v="15"/>
    <x v="2"/>
    <x v="46"/>
    <n v="488.69300544245101"/>
    <n v="449.353089235852"/>
    <n v="442.77929301252499"/>
    <n v="617.40586467087905"/>
    <n v="493.48899826288402"/>
  </r>
  <r>
    <x v="15"/>
    <x v="2"/>
    <x v="47"/>
    <n v="519.230132377421"/>
    <n v="501.82319285175203"/>
    <n v="474.175855617916"/>
    <n v="610.74294685760503"/>
    <n v="658.69926813040604"/>
  </r>
  <r>
    <x v="15"/>
    <x v="2"/>
    <x v="48"/>
    <n v="422.48814715661302"/>
    <n v="428.01049307253498"/>
    <n v="409.15623923774501"/>
    <n v="402.17400295420998"/>
    <n v="527.29190056134701"/>
  </r>
  <r>
    <x v="15"/>
    <x v="2"/>
    <x v="49"/>
    <n v="425.841556099446"/>
    <n v="416.44945680289698"/>
    <n v="412.38753556804801"/>
    <n v="465.310896960712"/>
    <m/>
  </r>
  <r>
    <x v="15"/>
    <x v="2"/>
    <x v="50"/>
    <n v="375.87417943107198"/>
    <m/>
    <m/>
    <m/>
    <m/>
  </r>
  <r>
    <x v="15"/>
    <x v="3"/>
    <x v="51"/>
    <n v="525.85868102287998"/>
    <n v="499.61490077958899"/>
    <n v="444.78426156354601"/>
    <n v="571.226136578004"/>
    <n v="630.59909909909902"/>
  </r>
  <r>
    <x v="15"/>
    <x v="3"/>
    <x v="53"/>
    <n v="340.29036295369201"/>
    <m/>
    <m/>
    <n v="265.53350189633397"/>
    <m/>
  </r>
  <r>
    <x v="15"/>
    <x v="3"/>
    <x v="54"/>
    <n v="539.96368136401099"/>
    <n v="503.44861567339302"/>
    <n v="480.34928882249801"/>
    <n v="595.99750467872695"/>
    <n v="556.11868795856697"/>
  </r>
  <r>
    <x v="15"/>
    <x v="3"/>
    <x v="52"/>
    <n v="520.11800926559397"/>
    <n v="470.55476255833099"/>
    <n v="441.582426060866"/>
    <n v="583.26025603109599"/>
    <n v="635.09752198241404"/>
  </r>
  <r>
    <x v="15"/>
    <x v="3"/>
    <x v="55"/>
    <m/>
    <m/>
    <m/>
    <m/>
    <m/>
  </r>
  <r>
    <x v="15"/>
    <x v="3"/>
    <x v="56"/>
    <n v="438.55142903277903"/>
    <n v="437.46345256609601"/>
    <n v="380.77825711820498"/>
    <n v="503.98217695735201"/>
    <m/>
  </r>
  <r>
    <x v="15"/>
    <x v="3"/>
    <x v="57"/>
    <n v="494.63355781921598"/>
    <n v="499.412793176972"/>
    <n v="403.77365394668101"/>
    <n v="539.45448387970703"/>
    <m/>
  </r>
  <r>
    <x v="15"/>
    <x v="2"/>
    <x v="39"/>
    <n v="362.11925976696398"/>
    <m/>
    <n v="346.52653399668299"/>
    <m/>
    <m/>
  </r>
  <r>
    <x v="15"/>
    <x v="3"/>
    <x v="58"/>
    <n v="558.53414971035102"/>
    <n v="525.86257329648902"/>
    <n v="489.410262735907"/>
    <n v="598.09892787524404"/>
    <n v="634.03194888178905"/>
  </r>
  <r>
    <x v="15"/>
    <x v="3"/>
    <x v="58"/>
    <n v="505.81253396123901"/>
    <n v="448.77546138072501"/>
    <n v="434.63199593702399"/>
    <n v="620.20808208082099"/>
    <n v="209.08030112923501"/>
  </r>
  <r>
    <x v="15"/>
    <x v="3"/>
    <x v="58"/>
    <n v="608.46343047676805"/>
    <n v="548.51032127890699"/>
    <n v="490.28571428571399"/>
    <n v="689.73655382957702"/>
    <m/>
  </r>
  <r>
    <x v="15"/>
    <x v="3"/>
    <x v="58"/>
    <n v="557.65652882027996"/>
    <n v="576.49968449282198"/>
    <n v="492.97545047768801"/>
    <n v="588.02714932126696"/>
    <n v="592.80037664783401"/>
  </r>
  <r>
    <x v="15"/>
    <x v="3"/>
    <x v="59"/>
    <n v="537.64780380363402"/>
    <n v="505.74067016039402"/>
    <n v="464.06137071651102"/>
    <n v="609.24804226813899"/>
    <m/>
  </r>
  <r>
    <x v="15"/>
    <x v="3"/>
    <x v="60"/>
    <n v="568.94742522698903"/>
    <n v="496.14017267648597"/>
    <n v="516.15518161296905"/>
    <n v="622.04166575820295"/>
    <n v="642.52004164497703"/>
  </r>
  <r>
    <x v="15"/>
    <x v="3"/>
    <x v="61"/>
    <n v="522.37294841735002"/>
    <n v="459.33647167772801"/>
    <n v="446.45547256535502"/>
    <n v="573.02566767951396"/>
    <n v="747.34544106745705"/>
  </r>
  <r>
    <x v="15"/>
    <x v="3"/>
    <x v="53"/>
    <n v="456.55234444116797"/>
    <n v="410.57577620657901"/>
    <n v="421.84220623501199"/>
    <n v="409.74481795725501"/>
    <n v="741.78967909800497"/>
  </r>
  <r>
    <x v="15"/>
    <x v="3"/>
    <x v="62"/>
    <n v="443.280986740206"/>
    <n v="407.567412893452"/>
    <n v="418.457418576598"/>
    <n v="470.13535113076"/>
    <m/>
  </r>
  <r>
    <x v="15"/>
    <x v="3"/>
    <x v="58"/>
    <n v="448.712979203207"/>
    <n v="384.956603131382"/>
    <n v="414.68513632365898"/>
    <n v="517.95479876161005"/>
    <m/>
  </r>
  <r>
    <x v="15"/>
    <x v="0"/>
    <x v="63"/>
    <n v="448.62323672736602"/>
    <n v="426.335341365462"/>
    <m/>
    <n v="547.16338582677201"/>
    <m/>
  </r>
  <r>
    <x v="15"/>
    <x v="0"/>
    <x v="64"/>
    <n v="399.85639949643303"/>
    <n v="399.04252429213199"/>
    <n v="402.21981004070602"/>
    <n v="404.80574712643698"/>
    <m/>
  </r>
  <r>
    <x v="15"/>
    <x v="0"/>
    <x v="65"/>
    <m/>
    <m/>
    <m/>
    <m/>
    <m/>
  </r>
  <r>
    <x v="15"/>
    <x v="0"/>
    <x v="67"/>
    <n v="469.06162464985999"/>
    <n v="467.14015151515201"/>
    <m/>
    <m/>
    <m/>
  </r>
  <r>
    <x v="15"/>
    <x v="0"/>
    <x v="68"/>
    <m/>
    <m/>
    <m/>
    <m/>
    <m/>
  </r>
  <r>
    <x v="15"/>
    <x v="0"/>
    <x v="69"/>
    <m/>
    <m/>
    <m/>
    <m/>
    <m/>
  </r>
  <r>
    <x v="15"/>
    <x v="0"/>
    <x v="70"/>
    <n v="376.37159533073901"/>
    <n v="372.15226876090799"/>
    <m/>
    <m/>
    <m/>
  </r>
  <r>
    <x v="15"/>
    <x v="0"/>
    <x v="71"/>
    <n v="495.56624744077197"/>
    <n v="495.56624744077197"/>
    <m/>
    <m/>
    <m/>
  </r>
  <r>
    <x v="15"/>
    <x v="0"/>
    <x v="72"/>
    <n v="427.14758463293998"/>
    <n v="451.49335049335002"/>
    <m/>
    <m/>
    <m/>
  </r>
  <r>
    <x v="15"/>
    <x v="0"/>
    <x v="73"/>
    <n v="245.607142857143"/>
    <n v="239.384120171674"/>
    <m/>
    <m/>
    <m/>
  </r>
  <r>
    <x v="15"/>
    <x v="0"/>
    <x v="74"/>
    <n v="419.99698189134801"/>
    <n v="419.99698189134801"/>
    <m/>
    <m/>
    <m/>
  </r>
  <r>
    <x v="15"/>
    <x v="0"/>
    <x v="75"/>
    <n v="361.42650701899299"/>
    <n v="341.55153203342599"/>
    <m/>
    <m/>
    <m/>
  </r>
  <r>
    <x v="15"/>
    <x v="0"/>
    <x v="76"/>
    <n v="503.21748825083199"/>
    <n v="497.308585533376"/>
    <n v="514.29207232267004"/>
    <n v="526.76552623658097"/>
    <m/>
  </r>
  <r>
    <x v="15"/>
    <x v="0"/>
    <x v="77"/>
    <n v="411.27524738578097"/>
    <n v="410.18649710117802"/>
    <n v="432.726523887974"/>
    <m/>
    <m/>
  </r>
  <r>
    <x v="15"/>
    <x v="2"/>
    <x v="78"/>
    <n v="450.40465608465598"/>
    <n v="434.949504337051"/>
    <n v="488.92170022371403"/>
    <n v="521.90727272727304"/>
    <m/>
  </r>
  <r>
    <x v="15"/>
    <x v="2"/>
    <x v="79"/>
    <n v="430.93016495402901"/>
    <n v="403.08493701889398"/>
    <n v="429.27465667915101"/>
    <n v="526.220085470085"/>
    <n v="712.90997566910005"/>
  </r>
  <r>
    <x v="15"/>
    <x v="0"/>
    <x v="80"/>
    <n v="469.33427475696402"/>
    <n v="435.61730501549101"/>
    <n v="495.21371158392401"/>
    <n v="540.466465984347"/>
    <n v="580.77484143763195"/>
  </r>
  <r>
    <x v="15"/>
    <x v="0"/>
    <x v="81"/>
    <n v="372.54347275031699"/>
    <n v="322.032437442076"/>
    <n v="396.53747963063603"/>
    <n v="488.25281602002502"/>
    <m/>
  </r>
  <r>
    <x v="15"/>
    <x v="0"/>
    <x v="82"/>
    <n v="279.973815048061"/>
    <n v="282.262899262899"/>
    <n v="279.12800726282302"/>
    <m/>
    <m/>
  </r>
  <r>
    <x v="15"/>
    <x v="0"/>
    <x v="83"/>
    <n v="237.9375"/>
    <m/>
    <m/>
    <m/>
    <m/>
  </r>
  <r>
    <x v="15"/>
    <x v="0"/>
    <x v="84"/>
    <m/>
    <m/>
    <m/>
    <m/>
    <m/>
  </r>
  <r>
    <x v="15"/>
    <x v="0"/>
    <x v="85"/>
    <m/>
    <m/>
    <m/>
    <m/>
    <m/>
  </r>
  <r>
    <x v="15"/>
    <x v="0"/>
    <x v="86"/>
    <m/>
    <m/>
    <m/>
    <m/>
    <m/>
  </r>
  <r>
    <x v="15"/>
    <x v="0"/>
    <x v="87"/>
    <m/>
    <m/>
    <m/>
    <m/>
    <m/>
  </r>
  <r>
    <x v="15"/>
    <x v="4"/>
    <x v="89"/>
    <n v="438.829447632712"/>
    <n v="414.078498293515"/>
    <n v="397.48435923309802"/>
    <n v="475.03196527229699"/>
    <m/>
  </r>
  <r>
    <x v="15"/>
    <x v="4"/>
    <x v="90"/>
    <n v="295.00111460791999"/>
    <n v="285.95933365997098"/>
    <n v="308.15378946075401"/>
    <n v="260.73719298245601"/>
    <m/>
  </r>
  <r>
    <x v="15"/>
    <x v="4"/>
    <x v="91"/>
    <n v="435.21486526253801"/>
    <n v="387.14247239429"/>
    <n v="399.71651317589101"/>
    <n v="507.02713464929701"/>
    <m/>
  </r>
  <r>
    <x v="15"/>
    <x v="4"/>
    <x v="92"/>
    <n v="613.98929489009402"/>
    <n v="550.79210658622401"/>
    <n v="722.86842105263202"/>
    <n v="634.00319284802003"/>
    <m/>
  </r>
  <r>
    <x v="15"/>
    <x v="4"/>
    <x v="93"/>
    <n v="397.92299407646698"/>
    <n v="446.46652267818598"/>
    <n v="323.01776649746199"/>
    <m/>
    <m/>
  </r>
  <r>
    <x v="15"/>
    <x v="4"/>
    <x v="94"/>
    <m/>
    <m/>
    <m/>
    <m/>
    <m/>
  </r>
  <r>
    <x v="15"/>
    <x v="4"/>
    <x v="95"/>
    <m/>
    <m/>
    <m/>
    <m/>
    <m/>
  </r>
  <r>
    <x v="15"/>
    <x v="4"/>
    <x v="96"/>
    <n v="315.76245523654001"/>
    <n v="356.39614689945802"/>
    <n v="312.80630434782603"/>
    <n v="256.62490842490803"/>
    <m/>
  </r>
  <r>
    <x v="15"/>
    <x v="4"/>
    <x v="97"/>
    <n v="352.81611349036399"/>
    <n v="343.08724832214801"/>
    <n v="352.857142857143"/>
    <n v="348.44003606852999"/>
    <m/>
  </r>
  <r>
    <x v="15"/>
    <x v="4"/>
    <x v="98"/>
    <n v="442.40282621984102"/>
    <n v="405.81786411758702"/>
    <n v="424.96073238139098"/>
    <n v="491.86682943069599"/>
    <m/>
  </r>
  <r>
    <x v="15"/>
    <x v="4"/>
    <x v="99"/>
    <n v="484.11944073631702"/>
    <n v="427.55354871534001"/>
    <n v="461.38922155688601"/>
    <n v="498.55845117845098"/>
    <n v="668.19988545246304"/>
  </r>
  <r>
    <x v="15"/>
    <x v="4"/>
    <x v="89"/>
    <n v="451.91960112184501"/>
    <n v="380.35155875299802"/>
    <n v="414.19694397283502"/>
    <n v="497.70966880341899"/>
    <m/>
  </r>
  <r>
    <x v="15"/>
    <x v="4"/>
    <x v="100"/>
    <n v="393.68537945373799"/>
    <n v="350.91718170580998"/>
    <n v="398.450336700337"/>
    <n v="418.23897581792301"/>
    <m/>
  </r>
  <r>
    <x v="15"/>
    <x v="2"/>
    <x v="38"/>
    <n v="444.96937838113701"/>
    <n v="394.75495638382199"/>
    <n v="448.77695988222303"/>
    <n v="499.44798301486202"/>
    <m/>
  </r>
  <r>
    <x v="15"/>
    <x v="2"/>
    <x v="38"/>
    <n v="365.38990825688097"/>
    <n v="362.46402877697801"/>
    <n v="310.78503629257398"/>
    <n v="368.66519823788502"/>
    <m/>
  </r>
  <r>
    <x v="15"/>
    <x v="4"/>
    <x v="101"/>
    <n v="235.70896750308501"/>
    <n v="202.24394966118101"/>
    <n v="243.18620138518901"/>
    <m/>
    <m/>
  </r>
  <r>
    <x v="15"/>
    <x v="4"/>
    <x v="102"/>
    <n v="284.77288732394402"/>
    <n v="203.94603174603199"/>
    <n v="332.18528864059601"/>
    <m/>
    <m/>
  </r>
  <r>
    <x v="15"/>
    <x v="4"/>
    <x v="103"/>
    <m/>
    <m/>
    <m/>
    <m/>
    <m/>
  </r>
  <r>
    <x v="15"/>
    <x v="5"/>
    <x v="105"/>
    <n v="266.94348041645998"/>
    <n v="264.90405701754401"/>
    <m/>
    <m/>
    <m/>
  </r>
  <r>
    <x v="15"/>
    <x v="5"/>
    <x v="106"/>
    <n v="319.10269121813002"/>
    <n v="313.62994960403199"/>
    <m/>
    <m/>
    <m/>
  </r>
  <r>
    <x v="15"/>
    <x v="5"/>
    <x v="107"/>
    <m/>
    <m/>
    <m/>
    <m/>
    <m/>
  </r>
  <r>
    <x v="15"/>
    <x v="5"/>
    <x v="108"/>
    <n v="303.63536463536502"/>
    <n v="303.22548317823902"/>
    <m/>
    <m/>
    <m/>
  </r>
  <r>
    <x v="15"/>
    <x v="5"/>
    <x v="109"/>
    <n v="391.51461075172898"/>
    <n v="399.48711309874102"/>
    <m/>
    <m/>
    <m/>
  </r>
  <r>
    <x v="15"/>
    <x v="5"/>
    <x v="110"/>
    <n v="324.41419068736099"/>
    <n v="356.744278606965"/>
    <m/>
    <m/>
    <m/>
  </r>
  <r>
    <x v="15"/>
    <x v="5"/>
    <x v="111"/>
    <m/>
    <m/>
    <m/>
    <m/>
    <m/>
  </r>
  <r>
    <x v="15"/>
    <x v="5"/>
    <x v="112"/>
    <n v="367.91048357327401"/>
    <n v="374.31727982162801"/>
    <n v="343.66073414905497"/>
    <m/>
    <m/>
  </r>
  <r>
    <x v="15"/>
    <x v="5"/>
    <x v="113"/>
    <n v="319.57324301439502"/>
    <n v="296.89351403678597"/>
    <m/>
    <m/>
    <m/>
  </r>
  <r>
    <x v="15"/>
    <x v="5"/>
    <x v="115"/>
    <m/>
    <m/>
    <m/>
    <m/>
    <m/>
  </r>
  <r>
    <x v="15"/>
    <x v="5"/>
    <x v="106"/>
    <m/>
    <m/>
    <m/>
    <m/>
    <m/>
  </r>
  <r>
    <x v="15"/>
    <x v="6"/>
    <x v="118"/>
    <n v="412.97276529520502"/>
    <n v="320.969604863222"/>
    <n v="370.75467914438502"/>
    <n v="428.19273693534097"/>
    <n v="549.21269296741002"/>
  </r>
  <r>
    <x v="15"/>
    <x v="6"/>
    <x v="119"/>
    <n v="227.33041345480001"/>
    <n v="169.51462938881701"/>
    <n v="238.85487077534799"/>
    <n v="253.162029746282"/>
    <m/>
  </r>
  <r>
    <x v="15"/>
    <x v="6"/>
    <x v="120"/>
    <n v="521.70502402796001"/>
    <n v="413.37166146375301"/>
    <n v="467.37668593448899"/>
    <n v="548.632955824889"/>
    <n v="799.77811550152001"/>
  </r>
  <r>
    <x v="15"/>
    <x v="6"/>
    <x v="122"/>
    <n v="346.27281492551703"/>
    <n v="276.99116997792498"/>
    <n v="272.71011673151799"/>
    <n v="282.05581395348798"/>
    <n v="725.010509296686"/>
  </r>
  <r>
    <x v="15"/>
    <x v="4"/>
    <x v="89"/>
    <m/>
    <m/>
    <m/>
    <m/>
    <m/>
  </r>
  <r>
    <x v="15"/>
    <x v="6"/>
    <x v="119"/>
    <n v="472.27972752043598"/>
    <n v="426.96933253156902"/>
    <n v="411.65730851388503"/>
    <n v="511.78044631241897"/>
    <m/>
  </r>
  <r>
    <x v="15"/>
    <x v="6"/>
    <x v="119"/>
    <n v="254.71244292237401"/>
    <n v="218.00850159404899"/>
    <n v="271.94568690095798"/>
    <n v="194.40936329588001"/>
    <m/>
  </r>
  <r>
    <x v="15"/>
    <x v="6"/>
    <x v="120"/>
    <n v="461.36020001695101"/>
    <n v="412.99263120057498"/>
    <n v="391.084757621189"/>
    <n v="502.73086559443902"/>
    <n v="626.57023538344697"/>
  </r>
  <r>
    <x v="15"/>
    <x v="6"/>
    <x v="123"/>
    <n v="297.72789301310002"/>
    <m/>
    <m/>
    <n v="269.69759843162899"/>
    <n v="549.31620553359699"/>
  </r>
  <r>
    <x v="15"/>
    <x v="6"/>
    <x v="123"/>
    <m/>
    <m/>
    <m/>
    <m/>
    <m/>
  </r>
  <r>
    <x v="15"/>
    <x v="6"/>
    <x v="122"/>
    <n v="251.20799673602599"/>
    <n v="250.86570164857301"/>
    <n v="214.52338308457701"/>
    <n v="252.59301397205601"/>
    <n v="442.78590785907897"/>
  </r>
  <r>
    <x v="15"/>
    <x v="6"/>
    <x v="121"/>
    <n v="357.66184927487598"/>
    <n v="304.34709768758802"/>
    <n v="285.48209236569301"/>
    <n v="365.18505961677698"/>
    <n v="610.08419067215402"/>
  </r>
  <r>
    <x v="15"/>
    <x v="6"/>
    <x v="122"/>
    <m/>
    <m/>
    <m/>
    <m/>
    <m/>
  </r>
  <r>
    <x v="15"/>
    <x v="6"/>
    <x v="119"/>
    <m/>
    <m/>
    <m/>
    <m/>
    <m/>
  </r>
  <r>
    <x v="15"/>
    <x v="6"/>
    <x v="123"/>
    <m/>
    <m/>
    <m/>
    <m/>
    <m/>
  </r>
  <r>
    <x v="15"/>
    <x v="7"/>
    <x v="125"/>
    <n v="266.79814970563501"/>
    <n v="290.52641165755898"/>
    <n v="234.96262458471799"/>
    <m/>
    <m/>
  </r>
  <r>
    <x v="15"/>
    <x v="7"/>
    <x v="126"/>
    <n v="339.78995433789999"/>
    <m/>
    <n v="335.80776340110901"/>
    <m/>
    <m/>
  </r>
  <r>
    <x v="15"/>
    <x v="7"/>
    <x v="127"/>
    <m/>
    <m/>
    <m/>
    <m/>
    <m/>
  </r>
  <r>
    <x v="15"/>
    <x v="7"/>
    <x v="129"/>
    <m/>
    <m/>
    <m/>
    <m/>
    <m/>
  </r>
  <r>
    <x v="15"/>
    <x v="7"/>
    <x v="130"/>
    <n v="349.86655405405401"/>
    <m/>
    <n v="353.51262135922298"/>
    <m/>
    <m/>
  </r>
  <r>
    <x v="15"/>
    <x v="7"/>
    <x v="131"/>
    <n v="349.70897832817298"/>
    <m/>
    <m/>
    <m/>
    <m/>
  </r>
  <r>
    <x v="15"/>
    <x v="7"/>
    <x v="132"/>
    <n v="471.40501792114702"/>
    <m/>
    <m/>
    <m/>
    <m/>
  </r>
  <r>
    <x v="15"/>
    <x v="7"/>
    <x v="133"/>
    <n v="206.72552783109401"/>
    <m/>
    <n v="196.648011782032"/>
    <m/>
    <m/>
  </r>
  <r>
    <x v="15"/>
    <x v="7"/>
    <x v="134"/>
    <m/>
    <m/>
    <m/>
    <m/>
    <m/>
  </r>
  <r>
    <x v="15"/>
    <x v="7"/>
    <x v="135"/>
    <m/>
    <m/>
    <m/>
    <m/>
    <m/>
  </r>
  <r>
    <x v="15"/>
    <x v="8"/>
    <x v="138"/>
    <n v="352.91322550447302"/>
    <n v="337.84098763791002"/>
    <n v="418.149394705335"/>
    <n v="309.43447461629302"/>
    <m/>
  </r>
  <r>
    <x v="15"/>
    <x v="8"/>
    <x v="139"/>
    <m/>
    <m/>
    <m/>
    <m/>
    <m/>
  </r>
  <r>
    <x v="15"/>
    <x v="8"/>
    <x v="141"/>
    <n v="413.36912249176402"/>
    <n v="410.62779288647198"/>
    <n v="447.85511811023599"/>
    <m/>
    <m/>
  </r>
  <r>
    <x v="15"/>
    <x v="8"/>
    <x v="142"/>
    <n v="335.62412993039402"/>
    <n v="335.62412993039402"/>
    <m/>
    <m/>
    <m/>
  </r>
  <r>
    <x v="15"/>
    <x v="8"/>
    <x v="143"/>
    <n v="300.77967230584801"/>
    <n v="295.192523664367"/>
    <n v="319.13066432028199"/>
    <m/>
    <m/>
  </r>
  <r>
    <x v="15"/>
    <x v="8"/>
    <x v="141"/>
    <n v="341.04325932707701"/>
    <n v="338.99102665611002"/>
    <n v="354.45"/>
    <m/>
    <m/>
  </r>
  <r>
    <x v="15"/>
    <x v="8"/>
    <x v="144"/>
    <n v="266.877541998232"/>
    <n v="283.44016227180498"/>
    <m/>
    <m/>
    <m/>
  </r>
  <r>
    <x v="15"/>
    <x v="8"/>
    <x v="144"/>
    <m/>
    <m/>
    <m/>
    <m/>
    <m/>
  </r>
  <r>
    <x v="15"/>
    <x v="8"/>
    <x v="147"/>
    <n v="472.63936889556697"/>
    <n v="472.994736842105"/>
    <m/>
    <m/>
    <m/>
  </r>
  <r>
    <x v="15"/>
    <x v="8"/>
    <x v="142"/>
    <n v="498.95922459893001"/>
    <n v="505.36584536958401"/>
    <m/>
    <m/>
    <m/>
  </r>
  <r>
    <x v="15"/>
    <x v="8"/>
    <x v="142"/>
    <n v="421.94895238095199"/>
    <n v="420.76009408075299"/>
    <m/>
    <m/>
    <m/>
  </r>
  <r>
    <x v="15"/>
    <x v="8"/>
    <x v="149"/>
    <n v="231.823907455013"/>
    <n v="222.20473537604499"/>
    <m/>
    <m/>
    <m/>
  </r>
  <r>
    <x v="15"/>
    <x v="8"/>
    <x v="150"/>
    <n v="362.251285029766"/>
    <n v="359.59501453536899"/>
    <n v="377.75423920416"/>
    <m/>
    <m/>
  </r>
  <r>
    <x v="15"/>
    <x v="8"/>
    <x v="151"/>
    <n v="264.81864263587698"/>
    <n v="267.43241657499101"/>
    <n v="202.18453427065"/>
    <m/>
    <m/>
  </r>
  <r>
    <x v="15"/>
    <x v="8"/>
    <x v="138"/>
    <n v="212.89732888146901"/>
    <n v="204.728373702422"/>
    <n v="245.13150289017301"/>
    <m/>
    <m/>
  </r>
  <r>
    <x v="15"/>
    <x v="8"/>
    <x v="152"/>
    <n v="329.12115796997898"/>
    <n v="328.20426216324898"/>
    <n v="324.31650485436899"/>
    <m/>
    <m/>
  </r>
  <r>
    <x v="15"/>
    <x v="8"/>
    <x v="153"/>
    <n v="333.69688068261303"/>
    <n v="311.08538320796902"/>
    <n v="387.39583333333297"/>
    <m/>
    <m/>
  </r>
  <r>
    <x v="15"/>
    <x v="7"/>
    <x v="154"/>
    <n v="309.04680187207498"/>
    <m/>
    <m/>
    <m/>
    <m/>
  </r>
  <r>
    <x v="15"/>
    <x v="7"/>
    <x v="155"/>
    <m/>
    <m/>
    <m/>
    <m/>
    <m/>
  </r>
  <r>
    <x v="15"/>
    <x v="7"/>
    <x v="156"/>
    <n v="286.56880000000001"/>
    <n v="297.58315334773198"/>
    <n v="274.1251149954"/>
    <m/>
    <m/>
  </r>
  <r>
    <x v="15"/>
    <x v="7"/>
    <x v="157"/>
    <m/>
    <m/>
    <m/>
    <m/>
    <m/>
  </r>
  <r>
    <x v="15"/>
    <x v="7"/>
    <x v="154"/>
    <m/>
    <m/>
    <m/>
    <m/>
    <m/>
  </r>
  <r>
    <x v="15"/>
    <x v="7"/>
    <x v="154"/>
    <m/>
    <m/>
    <m/>
    <m/>
    <m/>
  </r>
  <r>
    <x v="15"/>
    <x v="7"/>
    <x v="155"/>
    <m/>
    <m/>
    <m/>
    <m/>
    <m/>
  </r>
  <r>
    <x v="15"/>
    <x v="7"/>
    <x v="158"/>
    <m/>
    <m/>
    <m/>
    <m/>
    <m/>
  </r>
  <r>
    <x v="15"/>
    <x v="7"/>
    <x v="259"/>
    <m/>
    <m/>
    <m/>
    <m/>
    <m/>
  </r>
  <r>
    <x v="15"/>
    <x v="8"/>
    <x v="160"/>
    <n v="355.72984278090303"/>
    <n v="357.314334014228"/>
    <n v="364.430442756091"/>
    <n v="258.37612768910498"/>
    <m/>
  </r>
  <r>
    <x v="15"/>
    <x v="8"/>
    <x v="161"/>
    <n v="200.435180722892"/>
    <n v="194.46663296258799"/>
    <m/>
    <m/>
    <m/>
  </r>
  <r>
    <x v="15"/>
    <x v="8"/>
    <x v="162"/>
    <n v="299.38443396226398"/>
    <n v="302.23571428571398"/>
    <m/>
    <m/>
    <m/>
  </r>
  <r>
    <x v="15"/>
    <x v="8"/>
    <x v="163"/>
    <n v="397.34287990792802"/>
    <n v="380.78532796317597"/>
    <n v="446.96512600023902"/>
    <n v="478.02208047105"/>
    <m/>
  </r>
  <r>
    <x v="15"/>
    <x v="8"/>
    <x v="164"/>
    <n v="424.70021164021199"/>
    <n v="427.01566187513401"/>
    <m/>
    <m/>
    <m/>
  </r>
  <r>
    <x v="15"/>
    <x v="8"/>
    <x v="143"/>
    <n v="261.57392197125301"/>
    <m/>
    <n v="228.31930693069299"/>
    <m/>
    <m/>
  </r>
  <r>
    <x v="15"/>
    <x v="8"/>
    <x v="165"/>
    <n v="423.25833415443202"/>
    <n v="426.33967531428402"/>
    <n v="411.60594795538998"/>
    <n v="364.04314822213303"/>
    <m/>
  </r>
  <r>
    <x v="15"/>
    <x v="8"/>
    <x v="166"/>
    <n v="415.535435411094"/>
    <n v="415.080466540999"/>
    <n v="413.11687657430701"/>
    <n v="434.388268156425"/>
    <m/>
  </r>
  <r>
    <x v="15"/>
    <x v="8"/>
    <x v="160"/>
    <m/>
    <m/>
    <m/>
    <m/>
    <m/>
  </r>
  <r>
    <x v="15"/>
    <x v="8"/>
    <x v="161"/>
    <n v="363.19672131147502"/>
    <n v="292.04866483653598"/>
    <m/>
    <m/>
    <m/>
  </r>
  <r>
    <x v="15"/>
    <x v="8"/>
    <x v="167"/>
    <m/>
    <m/>
    <m/>
    <m/>
    <m/>
  </r>
  <r>
    <x v="15"/>
    <x v="8"/>
    <x v="168"/>
    <n v="256.49555181533998"/>
    <n v="250.191423766816"/>
    <n v="308.86"/>
    <m/>
    <m/>
  </r>
  <r>
    <x v="15"/>
    <x v="8"/>
    <x v="169"/>
    <n v="178.46406015037601"/>
    <n v="187.200337410375"/>
    <n v="148.76772082879"/>
    <m/>
    <m/>
  </r>
  <r>
    <x v="15"/>
    <x v="8"/>
    <x v="170"/>
    <n v="329.26495726495699"/>
    <n v="335.14328608337399"/>
    <m/>
    <m/>
    <m/>
  </r>
  <r>
    <x v="15"/>
    <x v="8"/>
    <x v="161"/>
    <n v="255.723872387239"/>
    <n v="295.73399715505002"/>
    <m/>
    <m/>
    <m/>
  </r>
  <r>
    <x v="15"/>
    <x v="8"/>
    <x v="171"/>
    <m/>
    <m/>
    <m/>
    <m/>
    <m/>
  </r>
  <r>
    <x v="15"/>
    <x v="8"/>
    <x v="172"/>
    <m/>
    <m/>
    <m/>
    <m/>
    <m/>
  </r>
  <r>
    <x v="15"/>
    <x v="8"/>
    <x v="172"/>
    <n v="135.35137138621201"/>
    <n v="135.45178041542999"/>
    <m/>
    <m/>
    <m/>
  </r>
  <r>
    <x v="15"/>
    <x v="8"/>
    <x v="173"/>
    <m/>
    <m/>
    <m/>
    <m/>
    <m/>
  </r>
  <r>
    <x v="15"/>
    <x v="8"/>
    <x v="174"/>
    <n v="434.31981114258701"/>
    <n v="434.46254165466701"/>
    <n v="338.669329073482"/>
    <n v="602.11542991755005"/>
    <m/>
  </r>
  <r>
    <x v="15"/>
    <x v="8"/>
    <x v="167"/>
    <n v="64.602394636015305"/>
    <n v="57.957567039967103"/>
    <n v="177.601886792453"/>
    <m/>
    <m/>
  </r>
  <r>
    <x v="15"/>
    <x v="9"/>
    <x v="175"/>
    <m/>
    <m/>
    <m/>
    <m/>
    <m/>
  </r>
  <r>
    <x v="15"/>
    <x v="9"/>
    <x v="176"/>
    <m/>
    <m/>
    <m/>
    <m/>
    <m/>
  </r>
  <r>
    <x v="15"/>
    <x v="9"/>
    <x v="178"/>
    <m/>
    <m/>
    <m/>
    <m/>
    <m/>
  </r>
  <r>
    <x v="15"/>
    <x v="9"/>
    <x v="178"/>
    <m/>
    <m/>
    <m/>
    <m/>
    <m/>
  </r>
  <r>
    <x v="15"/>
    <x v="9"/>
    <x v="219"/>
    <m/>
    <m/>
    <m/>
    <m/>
    <m/>
  </r>
  <r>
    <x v="15"/>
    <x v="9"/>
    <x v="179"/>
    <m/>
    <m/>
    <m/>
    <m/>
    <m/>
  </r>
  <r>
    <x v="15"/>
    <x v="9"/>
    <x v="180"/>
    <n v="463.15297297297298"/>
    <n v="463.15297297297298"/>
    <m/>
    <m/>
    <m/>
  </r>
  <r>
    <x v="15"/>
    <x v="9"/>
    <x v="175"/>
    <m/>
    <m/>
    <m/>
    <m/>
    <m/>
  </r>
  <r>
    <x v="15"/>
    <x v="9"/>
    <x v="175"/>
    <m/>
    <m/>
    <m/>
    <m/>
    <m/>
  </r>
  <r>
    <x v="15"/>
    <x v="9"/>
    <x v="181"/>
    <m/>
    <m/>
    <m/>
    <m/>
    <m/>
  </r>
  <r>
    <x v="15"/>
    <x v="9"/>
    <x v="182"/>
    <n v="267.72054287476902"/>
    <n v="251.25595984943499"/>
    <n v="287.95811518324598"/>
    <m/>
    <m/>
  </r>
  <r>
    <x v="15"/>
    <x v="9"/>
    <x v="182"/>
    <m/>
    <m/>
    <m/>
    <m/>
    <m/>
  </r>
  <r>
    <x v="15"/>
    <x v="9"/>
    <x v="184"/>
    <m/>
    <m/>
    <m/>
    <m/>
    <m/>
  </r>
  <r>
    <x v="15"/>
    <x v="9"/>
    <x v="185"/>
    <m/>
    <m/>
    <m/>
    <m/>
    <m/>
  </r>
  <r>
    <x v="15"/>
    <x v="9"/>
    <x v="186"/>
    <m/>
    <m/>
    <m/>
    <m/>
    <m/>
  </r>
  <r>
    <x v="15"/>
    <x v="9"/>
    <x v="187"/>
    <m/>
    <m/>
    <m/>
    <m/>
    <m/>
  </r>
  <r>
    <x v="15"/>
    <x v="8"/>
    <x v="188"/>
    <m/>
    <m/>
    <m/>
    <m/>
    <m/>
  </r>
  <r>
    <x v="15"/>
    <x v="9"/>
    <x v="238"/>
    <m/>
    <m/>
    <m/>
    <m/>
    <m/>
  </r>
  <r>
    <x v="15"/>
    <x v="10"/>
    <x v="189"/>
    <n v="357.58545869813503"/>
    <n v="189.30604534004999"/>
    <m/>
    <n v="462.598090277778"/>
    <m/>
  </r>
  <r>
    <x v="15"/>
    <x v="11"/>
    <x v="190"/>
    <m/>
    <m/>
    <m/>
    <m/>
    <m/>
  </r>
  <r>
    <x v="15"/>
    <x v="11"/>
    <x v="251"/>
    <m/>
    <m/>
    <m/>
    <m/>
    <m/>
  </r>
  <r>
    <x v="15"/>
    <x v="11"/>
    <x v="192"/>
    <m/>
    <m/>
    <m/>
    <m/>
    <m/>
  </r>
  <r>
    <x v="15"/>
    <x v="12"/>
    <x v="195"/>
    <n v="311.89310344827601"/>
    <n v="303.30570570570598"/>
    <m/>
    <m/>
    <m/>
  </r>
  <r>
    <x v="15"/>
    <x v="12"/>
    <x v="197"/>
    <m/>
    <m/>
    <m/>
    <m/>
    <m/>
  </r>
  <r>
    <x v="15"/>
    <x v="12"/>
    <x v="198"/>
    <m/>
    <m/>
    <m/>
    <m/>
    <m/>
  </r>
  <r>
    <x v="15"/>
    <x v="12"/>
    <x v="200"/>
    <m/>
    <m/>
    <m/>
    <m/>
    <m/>
  </r>
  <r>
    <x v="15"/>
    <x v="11"/>
    <x v="205"/>
    <m/>
    <m/>
    <m/>
    <m/>
    <m/>
  </r>
  <r>
    <x v="15"/>
    <x v="11"/>
    <x v="206"/>
    <m/>
    <m/>
    <m/>
    <m/>
    <m/>
  </r>
  <r>
    <x v="15"/>
    <x v="13"/>
    <x v="240"/>
    <m/>
    <m/>
    <m/>
    <m/>
    <m/>
  </r>
  <r>
    <x v="15"/>
    <x v="13"/>
    <x v="209"/>
    <m/>
    <m/>
    <m/>
    <m/>
    <m/>
  </r>
  <r>
    <x v="16"/>
    <x v="0"/>
    <x v="0"/>
    <n v="286.128810578426"/>
    <n v="289.85658313003597"/>
    <n v="286.831570483083"/>
    <n v="219.18772563176901"/>
    <m/>
  </r>
  <r>
    <x v="16"/>
    <x v="0"/>
    <x v="1"/>
    <n v="375.62122529090101"/>
    <n v="397.94364617940198"/>
    <n v="313.57567380787799"/>
    <n v="345.92032040472202"/>
    <n v="120.326153846154"/>
  </r>
  <r>
    <x v="16"/>
    <x v="0"/>
    <x v="2"/>
    <n v="308.79740459824598"/>
    <n v="311.06331331331302"/>
    <n v="229.229900157646"/>
    <n v="315.98237251104803"/>
    <m/>
  </r>
  <r>
    <x v="16"/>
    <x v="0"/>
    <x v="3"/>
    <n v="359.84359220966599"/>
    <n v="368.10404916238701"/>
    <n v="174.01453790238801"/>
    <m/>
    <m/>
  </r>
  <r>
    <x v="16"/>
    <x v="0"/>
    <x v="4"/>
    <n v="388.018996185064"/>
    <n v="409.70958188917598"/>
    <n v="251.740714028128"/>
    <n v="356.25028350343501"/>
    <m/>
  </r>
  <r>
    <x v="16"/>
    <x v="0"/>
    <x v="5"/>
    <n v="224.62422858553401"/>
    <n v="249.249132279213"/>
    <n v="226.10610161627099"/>
    <m/>
    <m/>
  </r>
  <r>
    <x v="16"/>
    <x v="0"/>
    <x v="6"/>
    <n v="322.70571187054702"/>
    <n v="358.98944060339397"/>
    <n v="288.80164088138798"/>
    <n v="290.92273435760399"/>
    <m/>
  </r>
  <r>
    <x v="16"/>
    <x v="0"/>
    <x v="7"/>
    <n v="254.49504282158401"/>
    <n v="262.66380888161098"/>
    <n v="255.06102117060999"/>
    <n v="195.096834264432"/>
    <m/>
  </r>
  <r>
    <x v="16"/>
    <x v="0"/>
    <x v="8"/>
    <n v="332.66302783374999"/>
    <n v="354.51945941064901"/>
    <n v="271.47507299664801"/>
    <n v="278.18673312883402"/>
    <m/>
  </r>
  <r>
    <x v="16"/>
    <x v="0"/>
    <x v="9"/>
    <n v="349.85721208857802"/>
    <n v="356.97278663259902"/>
    <n v="341.45680894308902"/>
    <n v="301.709687215305"/>
    <m/>
  </r>
  <r>
    <x v="16"/>
    <x v="0"/>
    <x v="10"/>
    <n v="334.24583957030899"/>
    <n v="351.922732733977"/>
    <n v="290.73419509015901"/>
    <n v="298.39560439560398"/>
    <m/>
  </r>
  <r>
    <x v="16"/>
    <x v="0"/>
    <x v="11"/>
    <n v="288.50563770794798"/>
    <n v="308.65222746869199"/>
    <n v="241.815124816446"/>
    <m/>
    <m/>
  </r>
  <r>
    <x v="16"/>
    <x v="0"/>
    <x v="12"/>
    <n v="217.189225141337"/>
    <n v="234.59279561472201"/>
    <n v="149.41274238227101"/>
    <m/>
    <m/>
  </r>
  <r>
    <x v="16"/>
    <x v="0"/>
    <x v="13"/>
    <n v="321.63863698818398"/>
    <n v="324.00086480253702"/>
    <m/>
    <m/>
    <m/>
  </r>
  <r>
    <x v="16"/>
    <x v="0"/>
    <x v="14"/>
    <n v="187.64872192099099"/>
    <n v="187.64872192099099"/>
    <m/>
    <m/>
    <m/>
  </r>
  <r>
    <x v="16"/>
    <x v="0"/>
    <x v="15"/>
    <m/>
    <m/>
    <m/>
    <m/>
    <m/>
  </r>
  <r>
    <x v="16"/>
    <x v="0"/>
    <x v="16"/>
    <m/>
    <m/>
    <m/>
    <m/>
    <m/>
  </r>
  <r>
    <x v="16"/>
    <x v="0"/>
    <x v="17"/>
    <m/>
    <m/>
    <m/>
    <m/>
    <m/>
  </r>
  <r>
    <x v="16"/>
    <x v="1"/>
    <x v="18"/>
    <m/>
    <m/>
    <m/>
    <m/>
    <m/>
  </r>
  <r>
    <x v="16"/>
    <x v="1"/>
    <x v="19"/>
    <n v="297.842879256966"/>
    <n v="322.43481931779797"/>
    <n v="223.94675701839299"/>
    <n v="299.00232607316599"/>
    <m/>
  </r>
  <r>
    <x v="16"/>
    <x v="1"/>
    <x v="20"/>
    <n v="175.90232876712301"/>
    <n v="224.04804392587499"/>
    <n v="158.70776723916899"/>
    <n v="183.07779670641699"/>
    <m/>
  </r>
  <r>
    <x v="16"/>
    <x v="1"/>
    <x v="21"/>
    <n v="271.39469320066303"/>
    <m/>
    <n v="216.02545454545501"/>
    <n v="293.372340425532"/>
    <m/>
  </r>
  <r>
    <x v="16"/>
    <x v="1"/>
    <x v="22"/>
    <n v="319.62574850299399"/>
    <n v="439.51156812339298"/>
    <m/>
    <n v="234.85691318328"/>
    <m/>
  </r>
  <r>
    <x v="16"/>
    <x v="1"/>
    <x v="24"/>
    <m/>
    <m/>
    <m/>
    <m/>
    <m/>
  </r>
  <r>
    <x v="16"/>
    <x v="1"/>
    <x v="25"/>
    <n v="208.83500578927101"/>
    <n v="239.359375"/>
    <n v="209.20098340504001"/>
    <n v="193.340995360607"/>
    <m/>
  </r>
  <r>
    <x v="16"/>
    <x v="1"/>
    <x v="26"/>
    <n v="191.450854529407"/>
    <n v="192.236176596657"/>
    <n v="182.076494536105"/>
    <n v="198.328084475732"/>
    <m/>
  </r>
  <r>
    <x v="16"/>
    <x v="1"/>
    <x v="26"/>
    <n v="180.754678765292"/>
    <n v="194.80419580419601"/>
    <n v="179.45010457125801"/>
    <n v="172.13029315960901"/>
    <m/>
  </r>
  <r>
    <x v="16"/>
    <x v="1"/>
    <x v="28"/>
    <m/>
    <m/>
    <m/>
    <m/>
    <m/>
  </r>
  <r>
    <x v="16"/>
    <x v="1"/>
    <x v="29"/>
    <m/>
    <m/>
    <m/>
    <m/>
    <m/>
  </r>
  <r>
    <x v="16"/>
    <x v="1"/>
    <x v="30"/>
    <m/>
    <m/>
    <m/>
    <m/>
    <m/>
  </r>
  <r>
    <x v="16"/>
    <x v="2"/>
    <x v="32"/>
    <n v="232.991906535726"/>
    <n v="263.92955920484002"/>
    <n v="213.11466058185999"/>
    <n v="225.82419922236599"/>
    <n v="204.71788617886199"/>
  </r>
  <r>
    <x v="16"/>
    <x v="2"/>
    <x v="33"/>
    <n v="228.468420718548"/>
    <n v="238.38612395929701"/>
    <n v="225.82943231441001"/>
    <n v="221.58053983456699"/>
    <m/>
  </r>
  <r>
    <x v="16"/>
    <x v="2"/>
    <x v="34"/>
    <n v="293.83694939695903"/>
    <n v="317.306575516245"/>
    <n v="254.006170052671"/>
    <n v="281.52772466539199"/>
    <n v="320.30152671755701"/>
  </r>
  <r>
    <x v="16"/>
    <x v="2"/>
    <x v="35"/>
    <n v="279.625420708771"/>
    <n v="310.83727111636102"/>
    <n v="267.81363004172499"/>
    <n v="258.86188941234798"/>
    <n v="286.34410646387801"/>
  </r>
  <r>
    <x v="16"/>
    <x v="2"/>
    <x v="36"/>
    <n v="177.65763888888901"/>
    <n v="191.04482758620699"/>
    <n v="185.380585516179"/>
    <n v="165.417340191036"/>
    <m/>
  </r>
  <r>
    <x v="16"/>
    <x v="2"/>
    <x v="37"/>
    <n v="206.82217604274899"/>
    <n v="209.210395158419"/>
    <n v="213.55150040551499"/>
    <n v="190.88303693570501"/>
    <m/>
  </r>
  <r>
    <x v="16"/>
    <x v="2"/>
    <x v="38"/>
    <n v="163.36602316602301"/>
    <n v="173.710069444444"/>
    <m/>
    <m/>
    <m/>
  </r>
  <r>
    <x v="16"/>
    <x v="2"/>
    <x v="39"/>
    <n v="188.55266205963099"/>
    <n v="211.40461038961001"/>
    <n v="179.102675953079"/>
    <n v="166.144014776858"/>
    <n v="153.14777327935201"/>
  </r>
  <r>
    <x v="16"/>
    <x v="2"/>
    <x v="40"/>
    <n v="218.62009808292501"/>
    <n v="232.893784926748"/>
    <n v="206.78293643995201"/>
    <n v="196.002367510472"/>
    <n v="248.598404255319"/>
  </r>
  <r>
    <x v="16"/>
    <x v="2"/>
    <x v="40"/>
    <n v="193.48407604746899"/>
    <n v="219.80064449977999"/>
    <n v="173.51456844419999"/>
    <n v="179.242436800663"/>
    <m/>
  </r>
  <r>
    <x v="16"/>
    <x v="2"/>
    <x v="41"/>
    <n v="107.79239766081901"/>
    <m/>
    <n v="99.707547169811306"/>
    <m/>
    <m/>
  </r>
  <r>
    <x v="16"/>
    <x v="2"/>
    <x v="42"/>
    <n v="210.69093189377799"/>
    <n v="238.741700023546"/>
    <n v="198.13976228609999"/>
    <n v="224.04351727231901"/>
    <m/>
  </r>
  <r>
    <x v="16"/>
    <x v="2"/>
    <x v="43"/>
    <n v="161.92238337906701"/>
    <n v="158.88976377952801"/>
    <n v="163.99907834101401"/>
    <m/>
    <m/>
  </r>
  <r>
    <x v="16"/>
    <x v="2"/>
    <x v="40"/>
    <n v="181.200451807229"/>
    <n v="190.925035360679"/>
    <n v="175.15077151886999"/>
    <n v="181.042363112392"/>
    <m/>
  </r>
  <r>
    <x v="16"/>
    <x v="2"/>
    <x v="44"/>
    <n v="197.26251947473801"/>
    <n v="209.73670886075999"/>
    <n v="179.19256678281101"/>
    <n v="217.83863198458599"/>
    <m/>
  </r>
  <r>
    <x v="16"/>
    <x v="2"/>
    <x v="45"/>
    <n v="160.249855832241"/>
    <n v="169.50628332063999"/>
    <n v="192.614128943759"/>
    <n v="115.49099464546499"/>
    <m/>
  </r>
  <r>
    <x v="16"/>
    <x v="2"/>
    <x v="46"/>
    <n v="194.64352575242"/>
    <n v="204.27863323067899"/>
    <n v="188.658884313573"/>
    <n v="177.42370333249801"/>
    <n v="138.577272727273"/>
  </r>
  <r>
    <x v="16"/>
    <x v="2"/>
    <x v="47"/>
    <n v="245.65129548971001"/>
    <n v="262.03941547124299"/>
    <n v="233.27202535415"/>
    <n v="215.13903422248899"/>
    <n v="334.374054054054"/>
  </r>
  <r>
    <x v="16"/>
    <x v="2"/>
    <x v="48"/>
    <n v="208.719347757918"/>
    <n v="233.38687749371999"/>
    <n v="166.03727525215601"/>
    <n v="180.485981308411"/>
    <m/>
  </r>
  <r>
    <x v="16"/>
    <x v="2"/>
    <x v="49"/>
    <n v="216.24539957084301"/>
    <n v="241.637372013652"/>
    <n v="197.780112044818"/>
    <n v="213.980780780781"/>
    <m/>
  </r>
  <r>
    <x v="16"/>
    <x v="2"/>
    <x v="50"/>
    <n v="259.74249422632801"/>
    <m/>
    <m/>
    <m/>
    <m/>
  </r>
  <r>
    <x v="16"/>
    <x v="3"/>
    <x v="51"/>
    <n v="323.19054149708001"/>
    <n v="372.51948226141798"/>
    <n v="283.07612149878099"/>
    <n v="312.19711509076501"/>
    <m/>
  </r>
  <r>
    <x v="16"/>
    <x v="3"/>
    <x v="53"/>
    <n v="155.45184590690201"/>
    <n v="185.755154639175"/>
    <m/>
    <m/>
    <m/>
  </r>
  <r>
    <x v="16"/>
    <x v="3"/>
    <x v="54"/>
    <n v="272.72308676589603"/>
    <n v="306.01606881999697"/>
    <n v="255.69663794778799"/>
    <n v="256.20393025186797"/>
    <n v="226.00604490500899"/>
  </r>
  <r>
    <x v="16"/>
    <x v="3"/>
    <x v="52"/>
    <n v="252.94677090277401"/>
    <n v="298.94979792877001"/>
    <n v="227.78719461981899"/>
    <n v="234.49785524243899"/>
    <n v="220.343657817109"/>
  </r>
  <r>
    <x v="16"/>
    <x v="3"/>
    <x v="55"/>
    <m/>
    <m/>
    <m/>
    <m/>
    <m/>
  </r>
  <r>
    <x v="16"/>
    <x v="3"/>
    <x v="56"/>
    <n v="251.848893326677"/>
    <n v="274.75333611342802"/>
    <n v="249.025056376848"/>
    <n v="221.33828536056899"/>
    <m/>
  </r>
  <r>
    <x v="16"/>
    <x v="3"/>
    <x v="57"/>
    <n v="231.88873249349001"/>
    <n v="250.73448238245899"/>
    <n v="224.72227174328299"/>
    <n v="221.669327952272"/>
    <m/>
  </r>
  <r>
    <x v="16"/>
    <x v="2"/>
    <x v="39"/>
    <n v="150.133954154728"/>
    <m/>
    <n v="127.85408163265301"/>
    <m/>
    <m/>
  </r>
  <r>
    <x v="16"/>
    <x v="3"/>
    <x v="58"/>
    <n v="222.52479643150201"/>
    <n v="235.856612832824"/>
    <n v="233.08500126678501"/>
    <n v="198.054474708171"/>
    <n v="223.93916349809899"/>
  </r>
  <r>
    <x v="16"/>
    <x v="3"/>
    <x v="58"/>
    <n v="183.16499016369099"/>
    <n v="195.179015186378"/>
    <n v="174.00703544103399"/>
    <n v="184.30172666081401"/>
    <m/>
  </r>
  <r>
    <x v="16"/>
    <x v="3"/>
    <x v="58"/>
    <n v="190.447713029651"/>
    <n v="199.199491869919"/>
    <n v="183.645305514158"/>
    <n v="182.413670229997"/>
    <m/>
  </r>
  <r>
    <x v="16"/>
    <x v="3"/>
    <x v="58"/>
    <n v="229.86694943830199"/>
    <n v="248.51097284522299"/>
    <n v="223.53028665861601"/>
    <n v="215.48975668976701"/>
    <m/>
  </r>
  <r>
    <x v="16"/>
    <x v="3"/>
    <x v="59"/>
    <n v="188.76371216398101"/>
    <n v="202.542673277772"/>
    <n v="180.17672749961"/>
    <n v="176.342642472356"/>
    <m/>
  </r>
  <r>
    <x v="16"/>
    <x v="3"/>
    <x v="60"/>
    <n v="227.479023289732"/>
    <n v="229.650348144426"/>
    <n v="235.71800630153501"/>
    <n v="215.79750463665499"/>
    <m/>
  </r>
  <r>
    <x v="16"/>
    <x v="3"/>
    <x v="61"/>
    <n v="263.84274254578497"/>
    <n v="297.97045855379201"/>
    <n v="234.405923125394"/>
    <n v="261.891606141399"/>
    <n v="291.67364532019701"/>
  </r>
  <r>
    <x v="16"/>
    <x v="3"/>
    <x v="53"/>
    <n v="276.13081060315"/>
    <n v="213.46414538310401"/>
    <n v="188.608235294118"/>
    <n v="314.89444268691301"/>
    <n v="244.784830997527"/>
  </r>
  <r>
    <x v="16"/>
    <x v="3"/>
    <x v="62"/>
    <n v="221.111513196712"/>
    <n v="261.95077565632499"/>
    <n v="210.89927868852499"/>
    <n v="203.25613079019101"/>
    <m/>
  </r>
  <r>
    <x v="16"/>
    <x v="3"/>
    <x v="58"/>
    <n v="205.77625336581599"/>
    <n v="243.86119077664301"/>
    <n v="174.65373597517299"/>
    <n v="194.471596318629"/>
    <m/>
  </r>
  <r>
    <x v="16"/>
    <x v="0"/>
    <x v="63"/>
    <n v="213.763042284459"/>
    <n v="224.47622067216199"/>
    <m/>
    <m/>
    <m/>
  </r>
  <r>
    <x v="16"/>
    <x v="0"/>
    <x v="64"/>
    <n v="199.02002945508099"/>
    <n v="189.15511333684799"/>
    <n v="233.928137651822"/>
    <n v="208.48309178744"/>
    <m/>
  </r>
  <r>
    <x v="16"/>
    <x v="0"/>
    <x v="65"/>
    <m/>
    <m/>
    <m/>
    <m/>
    <m/>
  </r>
  <r>
    <x v="16"/>
    <x v="0"/>
    <x v="67"/>
    <n v="330.28827037773402"/>
    <n v="330.28827037773402"/>
    <m/>
    <m/>
    <m/>
  </r>
  <r>
    <x v="16"/>
    <x v="0"/>
    <x v="68"/>
    <m/>
    <m/>
    <m/>
    <m/>
    <m/>
  </r>
  <r>
    <x v="16"/>
    <x v="0"/>
    <x v="69"/>
    <m/>
    <m/>
    <m/>
    <m/>
    <m/>
  </r>
  <r>
    <x v="16"/>
    <x v="0"/>
    <x v="70"/>
    <n v="165.09655532359099"/>
    <n v="172.67916666666699"/>
    <m/>
    <m/>
    <m/>
  </r>
  <r>
    <x v="16"/>
    <x v="0"/>
    <x v="71"/>
    <n v="203.582203889216"/>
    <n v="203.65731343283599"/>
    <m/>
    <m/>
    <m/>
  </r>
  <r>
    <x v="16"/>
    <x v="0"/>
    <x v="72"/>
    <n v="147.38202764977001"/>
    <n v="145.623757690487"/>
    <m/>
    <m/>
    <m/>
  </r>
  <r>
    <x v="16"/>
    <x v="0"/>
    <x v="73"/>
    <n v="166.222351571595"/>
    <n v="168.776595744681"/>
    <m/>
    <m/>
    <m/>
  </r>
  <r>
    <x v="16"/>
    <x v="0"/>
    <x v="74"/>
    <n v="203.753743760399"/>
    <n v="203.753743760399"/>
    <m/>
    <m/>
    <m/>
  </r>
  <r>
    <x v="16"/>
    <x v="0"/>
    <x v="75"/>
    <n v="214.262519768055"/>
    <n v="210.31830829159699"/>
    <m/>
    <m/>
    <m/>
  </r>
  <r>
    <x v="16"/>
    <x v="0"/>
    <x v="76"/>
    <n v="269.64002493765599"/>
    <n v="271.64288695942599"/>
    <n v="178.8125"/>
    <n v="273.87492702860499"/>
    <m/>
  </r>
  <r>
    <x v="16"/>
    <x v="0"/>
    <x v="77"/>
    <n v="232.08424359770601"/>
    <n v="235.197612057154"/>
    <n v="191.43294117647099"/>
    <m/>
    <m/>
  </r>
  <r>
    <x v="16"/>
    <x v="2"/>
    <x v="78"/>
    <n v="130.83896668276199"/>
    <n v="141.50632453921199"/>
    <n v="107.779888268156"/>
    <m/>
    <m/>
  </r>
  <r>
    <x v="16"/>
    <x v="2"/>
    <x v="79"/>
    <n v="201.29768014781399"/>
    <n v="205.91985791024101"/>
    <n v="165.104683195592"/>
    <n v="229.82978723404301"/>
    <m/>
  </r>
  <r>
    <x v="16"/>
    <x v="0"/>
    <x v="80"/>
    <n v="172.292684444721"/>
    <n v="162.368496857542"/>
    <n v="116.026773761714"/>
    <n v="223.93326397146299"/>
    <m/>
  </r>
  <r>
    <x v="16"/>
    <x v="0"/>
    <x v="81"/>
    <n v="203.47549504950501"/>
    <n v="213.29988694177499"/>
    <n v="165.18720379146899"/>
    <n v="369.46528803544999"/>
    <m/>
  </r>
  <r>
    <x v="16"/>
    <x v="0"/>
    <x v="82"/>
    <n v="178.44487552538001"/>
    <n v="189.45463609172501"/>
    <n v="175.25248015873001"/>
    <m/>
    <m/>
  </r>
  <r>
    <x v="16"/>
    <x v="0"/>
    <x v="83"/>
    <m/>
    <m/>
    <m/>
    <m/>
    <m/>
  </r>
  <r>
    <x v="16"/>
    <x v="0"/>
    <x v="85"/>
    <m/>
    <m/>
    <m/>
    <m/>
    <m/>
  </r>
  <r>
    <x v="16"/>
    <x v="0"/>
    <x v="86"/>
    <m/>
    <m/>
    <m/>
    <m/>
    <m/>
  </r>
  <r>
    <x v="16"/>
    <x v="0"/>
    <x v="87"/>
    <m/>
    <m/>
    <m/>
    <m/>
    <m/>
  </r>
  <r>
    <x v="16"/>
    <x v="4"/>
    <x v="89"/>
    <n v="228.625891181989"/>
    <n v="223.04013377926401"/>
    <n v="167.388888888889"/>
    <n v="265.34352701325201"/>
    <m/>
  </r>
  <r>
    <x v="16"/>
    <x v="4"/>
    <x v="90"/>
    <n v="191.65090840510501"/>
    <n v="202.549500161238"/>
    <n v="181.96347260445299"/>
    <n v="209.54021958324"/>
    <m/>
  </r>
  <r>
    <x v="16"/>
    <x v="4"/>
    <x v="91"/>
    <n v="219.70744908437399"/>
    <n v="225.10916742723899"/>
    <n v="191.82369146005499"/>
    <n v="240.229899410336"/>
    <m/>
  </r>
  <r>
    <x v="16"/>
    <x v="4"/>
    <x v="92"/>
    <n v="278.98546511627899"/>
    <n v="290.67348154029401"/>
    <m/>
    <n v="271.88545793521303"/>
    <m/>
  </r>
  <r>
    <x v="16"/>
    <x v="4"/>
    <x v="93"/>
    <n v="212.18663594469999"/>
    <n v="261.80496453900702"/>
    <n v="181.829963235294"/>
    <m/>
    <m/>
  </r>
  <r>
    <x v="16"/>
    <x v="4"/>
    <x v="94"/>
    <m/>
    <m/>
    <m/>
    <m/>
    <m/>
  </r>
  <r>
    <x v="16"/>
    <x v="4"/>
    <x v="95"/>
    <m/>
    <m/>
    <m/>
    <m/>
    <m/>
  </r>
  <r>
    <x v="16"/>
    <x v="4"/>
    <x v="96"/>
    <n v="214.499494029549"/>
    <n v="247.13275340393301"/>
    <n v="206.78415300546399"/>
    <n v="124.08960176991199"/>
    <m/>
  </r>
  <r>
    <x v="16"/>
    <x v="4"/>
    <x v="97"/>
    <n v="293.68785399622402"/>
    <m/>
    <n v="306.99815753109198"/>
    <m/>
    <m/>
  </r>
  <r>
    <x v="16"/>
    <x v="4"/>
    <x v="98"/>
    <n v="152.10018592677301"/>
    <n v="166.82757944291899"/>
    <n v="137.98179859989199"/>
    <n v="149.45655304848799"/>
    <m/>
  </r>
  <r>
    <x v="16"/>
    <x v="4"/>
    <x v="99"/>
    <n v="191.438253437084"/>
    <n v="173.872132948771"/>
    <n v="188.268216361198"/>
    <n v="203.63816556548801"/>
    <m/>
  </r>
  <r>
    <x v="16"/>
    <x v="4"/>
    <x v="89"/>
    <n v="154.61648631444899"/>
    <n v="186.80114822547"/>
    <n v="133.14747736093099"/>
    <n v="142.07955493741301"/>
    <m/>
  </r>
  <r>
    <x v="16"/>
    <x v="4"/>
    <x v="100"/>
    <n v="188.85720524017501"/>
    <n v="240.570856102004"/>
    <n v="160.522358527899"/>
    <n v="170.76260288065799"/>
    <m/>
  </r>
  <r>
    <x v="16"/>
    <x v="2"/>
    <x v="38"/>
    <n v="213.23562603366099"/>
    <n v="217.632560483871"/>
    <n v="194.94869109947601"/>
    <n v="223.37637840975"/>
    <m/>
  </r>
  <r>
    <x v="16"/>
    <x v="2"/>
    <x v="38"/>
    <n v="257.27547004809799"/>
    <n v="293.26120641948"/>
    <n v="202.79194630872499"/>
    <n v="260.39614489863698"/>
    <m/>
  </r>
  <r>
    <x v="16"/>
    <x v="4"/>
    <x v="101"/>
    <n v="125.68756574794899"/>
    <n v="144.81812865497099"/>
    <n v="119.875"/>
    <m/>
    <m/>
  </r>
  <r>
    <x v="16"/>
    <x v="4"/>
    <x v="102"/>
    <n v="126.015060240964"/>
    <n v="166.62149532710299"/>
    <n v="100.406679764244"/>
    <m/>
    <m/>
  </r>
  <r>
    <x v="16"/>
    <x v="4"/>
    <x v="103"/>
    <m/>
    <m/>
    <m/>
    <m/>
    <m/>
  </r>
  <r>
    <x v="16"/>
    <x v="5"/>
    <x v="105"/>
    <n v="458.27637130801702"/>
    <n v="460.96827021494403"/>
    <m/>
    <m/>
    <m/>
  </r>
  <r>
    <x v="16"/>
    <x v="5"/>
    <x v="106"/>
    <n v="440.362678705794"/>
    <n v="463.622978723404"/>
    <m/>
    <m/>
    <m/>
  </r>
  <r>
    <x v="16"/>
    <x v="5"/>
    <x v="107"/>
    <m/>
    <m/>
    <m/>
    <m/>
    <m/>
  </r>
  <r>
    <x v="16"/>
    <x v="5"/>
    <x v="108"/>
    <n v="326.19509516837502"/>
    <n v="388.49755446865299"/>
    <m/>
    <m/>
    <m/>
  </r>
  <r>
    <x v="16"/>
    <x v="5"/>
    <x v="109"/>
    <n v="391.00718754159499"/>
    <n v="402.455756013746"/>
    <m/>
    <m/>
    <m/>
  </r>
  <r>
    <x v="16"/>
    <x v="5"/>
    <x v="110"/>
    <n v="342.44"/>
    <n v="447.86261107313697"/>
    <m/>
    <m/>
    <m/>
  </r>
  <r>
    <x v="16"/>
    <x v="5"/>
    <x v="111"/>
    <m/>
    <m/>
    <m/>
    <m/>
    <m/>
  </r>
  <r>
    <x v="16"/>
    <x v="5"/>
    <x v="112"/>
    <n v="394.11731505744802"/>
    <n v="423.028432377049"/>
    <n v="310.83702882483402"/>
    <m/>
    <m/>
  </r>
  <r>
    <x v="16"/>
    <x v="5"/>
    <x v="113"/>
    <n v="482.01436781609198"/>
    <n v="502.55781250000001"/>
    <m/>
    <m/>
    <m/>
  </r>
  <r>
    <x v="16"/>
    <x v="5"/>
    <x v="115"/>
    <m/>
    <m/>
    <m/>
    <m/>
    <m/>
  </r>
  <r>
    <x v="16"/>
    <x v="5"/>
    <x v="106"/>
    <m/>
    <m/>
    <m/>
    <m/>
    <m/>
  </r>
  <r>
    <x v="16"/>
    <x v="6"/>
    <x v="118"/>
    <n v="253.27025963808001"/>
    <n v="259.83016983017001"/>
    <n v="230.33680917622499"/>
    <n v="261.37049613280499"/>
    <n v="240.50791974656801"/>
  </r>
  <r>
    <x v="16"/>
    <x v="6"/>
    <x v="120"/>
    <n v="280.57940486593401"/>
    <n v="312.63785508127"/>
    <n v="256.30739673391002"/>
    <n v="267.99322835930502"/>
    <n v="272.981729598051"/>
  </r>
  <r>
    <x v="16"/>
    <x v="4"/>
    <x v="89"/>
    <m/>
    <m/>
    <m/>
    <m/>
    <m/>
  </r>
  <r>
    <x v="16"/>
    <x v="6"/>
    <x v="119"/>
    <n v="229.289466039161"/>
    <n v="249.347684146093"/>
    <n v="219.01878478664199"/>
    <n v="221.41909344137801"/>
    <m/>
  </r>
  <r>
    <x v="16"/>
    <x v="6"/>
    <x v="120"/>
    <n v="264.08058375634499"/>
    <n v="314.61914995224498"/>
    <n v="207.29617931737101"/>
    <n v="263.60876427829697"/>
    <n v="183.85230024213101"/>
  </r>
  <r>
    <x v="16"/>
    <x v="6"/>
    <x v="121"/>
    <n v="230.30840960110501"/>
    <n v="259.573149631528"/>
    <n v="210.12129653076701"/>
    <n v="218.664130351241"/>
    <n v="249.57980162308399"/>
  </r>
  <r>
    <x v="16"/>
    <x v="6"/>
    <x v="122"/>
    <n v="239.83532291470499"/>
    <n v="243.32064913262499"/>
    <n v="195.95868381989101"/>
    <n v="240.03950492228799"/>
    <n v="310.30355555555599"/>
  </r>
  <r>
    <x v="16"/>
    <x v="6"/>
    <x v="119"/>
    <n v="242.348229080365"/>
    <n v="235.59034653465301"/>
    <n v="224.96622378741799"/>
    <n v="266.13287904599702"/>
    <m/>
  </r>
  <r>
    <x v="16"/>
    <x v="6"/>
    <x v="123"/>
    <n v="206.796168017686"/>
    <n v="172.24917491749201"/>
    <m/>
    <n v="211.524653833164"/>
    <m/>
  </r>
  <r>
    <x v="16"/>
    <x v="7"/>
    <x v="125"/>
    <n v="105.693213949105"/>
    <n v="158.25136017410199"/>
    <n v="46.824843610366401"/>
    <m/>
    <m/>
  </r>
  <r>
    <x v="16"/>
    <x v="7"/>
    <x v="126"/>
    <n v="125.33153638813999"/>
    <m/>
    <m/>
    <m/>
    <m/>
  </r>
  <r>
    <x v="16"/>
    <x v="7"/>
    <x v="127"/>
    <m/>
    <m/>
    <m/>
    <m/>
    <m/>
  </r>
  <r>
    <x v="16"/>
    <x v="7"/>
    <x v="129"/>
    <m/>
    <m/>
    <m/>
    <m/>
    <m/>
  </r>
  <r>
    <x v="16"/>
    <x v="7"/>
    <x v="130"/>
    <m/>
    <m/>
    <m/>
    <m/>
    <m/>
  </r>
  <r>
    <x v="16"/>
    <x v="7"/>
    <x v="131"/>
    <m/>
    <m/>
    <m/>
    <m/>
    <m/>
  </r>
  <r>
    <x v="16"/>
    <x v="7"/>
    <x v="132"/>
    <m/>
    <m/>
    <m/>
    <m/>
    <m/>
  </r>
  <r>
    <x v="16"/>
    <x v="7"/>
    <x v="133"/>
    <m/>
    <m/>
    <m/>
    <m/>
    <m/>
  </r>
  <r>
    <x v="16"/>
    <x v="7"/>
    <x v="134"/>
    <m/>
    <m/>
    <m/>
    <m/>
    <m/>
  </r>
  <r>
    <x v="16"/>
    <x v="7"/>
    <x v="135"/>
    <m/>
    <m/>
    <m/>
    <m/>
    <m/>
  </r>
  <r>
    <x v="16"/>
    <x v="7"/>
    <x v="154"/>
    <n v="165.39530685920599"/>
    <m/>
    <m/>
    <m/>
    <m/>
  </r>
  <r>
    <x v="16"/>
    <x v="7"/>
    <x v="155"/>
    <m/>
    <m/>
    <m/>
    <m/>
    <m/>
  </r>
  <r>
    <x v="16"/>
    <x v="7"/>
    <x v="156"/>
    <n v="288.55883649184699"/>
    <n v="276.68020833333298"/>
    <n v="297.27043544690599"/>
    <m/>
    <m/>
  </r>
  <r>
    <x v="16"/>
    <x v="7"/>
    <x v="157"/>
    <m/>
    <m/>
    <m/>
    <m/>
    <m/>
  </r>
  <r>
    <x v="16"/>
    <x v="7"/>
    <x v="154"/>
    <m/>
    <m/>
    <m/>
    <m/>
    <m/>
  </r>
  <r>
    <x v="16"/>
    <x v="7"/>
    <x v="154"/>
    <m/>
    <m/>
    <m/>
    <m/>
    <m/>
  </r>
  <r>
    <x v="16"/>
    <x v="7"/>
    <x v="155"/>
    <m/>
    <m/>
    <m/>
    <m/>
    <m/>
  </r>
  <r>
    <x v="16"/>
    <x v="7"/>
    <x v="158"/>
    <m/>
    <m/>
    <m/>
    <m/>
    <m/>
  </r>
  <r>
    <x v="16"/>
    <x v="7"/>
    <x v="259"/>
    <m/>
    <m/>
    <m/>
    <m/>
    <m/>
  </r>
  <r>
    <x v="16"/>
    <x v="9"/>
    <x v="175"/>
    <m/>
    <m/>
    <m/>
    <m/>
    <m/>
  </r>
  <r>
    <x v="16"/>
    <x v="9"/>
    <x v="178"/>
    <m/>
    <m/>
    <m/>
    <m/>
    <m/>
  </r>
  <r>
    <x v="16"/>
    <x v="9"/>
    <x v="219"/>
    <m/>
    <m/>
    <m/>
    <m/>
    <m/>
  </r>
  <r>
    <x v="16"/>
    <x v="9"/>
    <x v="179"/>
    <m/>
    <m/>
    <m/>
    <m/>
    <m/>
  </r>
  <r>
    <x v="16"/>
    <x v="9"/>
    <x v="180"/>
    <n v="340.43592552026303"/>
    <n v="340.43592552026303"/>
    <m/>
    <m/>
    <m/>
  </r>
  <r>
    <x v="16"/>
    <x v="9"/>
    <x v="175"/>
    <m/>
    <m/>
    <m/>
    <m/>
    <m/>
  </r>
  <r>
    <x v="16"/>
    <x v="9"/>
    <x v="175"/>
    <m/>
    <m/>
    <m/>
    <m/>
    <m/>
  </r>
  <r>
    <x v="16"/>
    <x v="9"/>
    <x v="181"/>
    <m/>
    <m/>
    <m/>
    <m/>
    <m/>
  </r>
  <r>
    <x v="16"/>
    <x v="9"/>
    <x v="182"/>
    <n v="123.208513263418"/>
    <n v="146.101391650099"/>
    <n v="89.394915254237304"/>
    <m/>
    <m/>
  </r>
  <r>
    <x v="16"/>
    <x v="9"/>
    <x v="182"/>
    <m/>
    <m/>
    <m/>
    <m/>
    <m/>
  </r>
  <r>
    <x v="16"/>
    <x v="9"/>
    <x v="184"/>
    <m/>
    <m/>
    <m/>
    <m/>
    <m/>
  </r>
  <r>
    <x v="16"/>
    <x v="9"/>
    <x v="186"/>
    <m/>
    <m/>
    <m/>
    <m/>
    <m/>
  </r>
  <r>
    <x v="16"/>
    <x v="9"/>
    <x v="187"/>
    <m/>
    <m/>
    <m/>
    <m/>
    <m/>
  </r>
  <r>
    <x v="16"/>
    <x v="9"/>
    <x v="238"/>
    <m/>
    <m/>
    <m/>
    <m/>
    <m/>
  </r>
  <r>
    <x v="16"/>
    <x v="10"/>
    <x v="189"/>
    <n v="129.91875240662301"/>
    <n v="125.58891454965401"/>
    <n v="131.482946793997"/>
    <m/>
    <m/>
  </r>
  <r>
    <x v="16"/>
    <x v="11"/>
    <x v="190"/>
    <m/>
    <m/>
    <m/>
    <m/>
    <m/>
  </r>
  <r>
    <x v="16"/>
    <x v="11"/>
    <x v="251"/>
    <m/>
    <m/>
    <m/>
    <m/>
    <m/>
  </r>
  <r>
    <x v="16"/>
    <x v="11"/>
    <x v="192"/>
    <m/>
    <m/>
    <m/>
    <m/>
    <m/>
  </r>
  <r>
    <x v="16"/>
    <x v="12"/>
    <x v="195"/>
    <n v="205.39922048997801"/>
    <n v="215.603156049094"/>
    <m/>
    <m/>
    <m/>
  </r>
  <r>
    <x v="16"/>
    <x v="12"/>
    <x v="197"/>
    <m/>
    <m/>
    <m/>
    <m/>
    <m/>
  </r>
  <r>
    <x v="16"/>
    <x v="12"/>
    <x v="198"/>
    <m/>
    <m/>
    <m/>
    <m/>
    <m/>
  </r>
  <r>
    <x v="16"/>
    <x v="11"/>
    <x v="206"/>
    <m/>
    <m/>
    <m/>
    <m/>
    <m/>
  </r>
  <r>
    <x v="16"/>
    <x v="13"/>
    <x v="240"/>
    <m/>
    <m/>
    <m/>
    <m/>
    <m/>
  </r>
  <r>
    <x v="16"/>
    <x v="13"/>
    <x v="210"/>
    <m/>
    <m/>
    <m/>
    <m/>
    <m/>
  </r>
  <r>
    <x v="16"/>
    <x v="14"/>
    <x v="233"/>
    <m/>
    <m/>
    <m/>
    <m/>
    <m/>
  </r>
  <r>
    <x v="16"/>
    <x v="14"/>
    <x v="260"/>
    <m/>
    <m/>
    <m/>
    <m/>
    <m/>
  </r>
  <r>
    <x v="16"/>
    <x v="8"/>
    <x v="138"/>
    <n v="375.39170916699402"/>
    <n v="390.56488522743302"/>
    <n v="319.26536885245901"/>
    <n v="434.64183381088799"/>
    <m/>
  </r>
  <r>
    <x v="16"/>
    <x v="8"/>
    <x v="160"/>
    <n v="333.51970896406999"/>
    <n v="341.43676895757199"/>
    <n v="235.710538979788"/>
    <n v="215.16372093023301"/>
    <m/>
  </r>
  <r>
    <x v="16"/>
    <x v="8"/>
    <x v="161"/>
    <n v="260.35694315004702"/>
    <n v="265.17048481619599"/>
    <m/>
    <m/>
    <m/>
  </r>
  <r>
    <x v="16"/>
    <x v="8"/>
    <x v="141"/>
    <n v="354.11230375683402"/>
    <n v="364.02817628830502"/>
    <n v="284.47423510467002"/>
    <m/>
    <m/>
  </r>
  <r>
    <x v="16"/>
    <x v="8"/>
    <x v="141"/>
    <n v="293.997365269461"/>
    <n v="315.60552268244601"/>
    <n v="170.45134228187899"/>
    <m/>
    <m/>
  </r>
  <r>
    <x v="16"/>
    <x v="8"/>
    <x v="144"/>
    <n v="274.13305263157901"/>
    <n v="272.32983835736098"/>
    <m/>
    <m/>
    <m/>
  </r>
  <r>
    <x v="16"/>
    <x v="8"/>
    <x v="142"/>
    <n v="421.33309834331999"/>
    <n v="421.33309834331999"/>
    <m/>
    <m/>
    <m/>
  </r>
  <r>
    <x v="16"/>
    <x v="8"/>
    <x v="142"/>
    <n v="363.95277999467902"/>
    <n v="362.109322974473"/>
    <m/>
    <m/>
    <m/>
  </r>
  <r>
    <x v="16"/>
    <x v="8"/>
    <x v="149"/>
    <n v="281.34609929077999"/>
    <n v="305.91382113821101"/>
    <m/>
    <m/>
    <m/>
  </r>
  <r>
    <x v="16"/>
    <x v="8"/>
    <x v="150"/>
    <n v="373.85485862266302"/>
    <n v="380.62056945769399"/>
    <n v="338.642922541659"/>
    <m/>
    <m/>
  </r>
  <r>
    <x v="16"/>
    <x v="8"/>
    <x v="151"/>
    <n v="375.15095986038398"/>
    <n v="382.77155883971398"/>
    <n v="240.497716894977"/>
    <m/>
    <m/>
  </r>
  <r>
    <x v="16"/>
    <x v="8"/>
    <x v="138"/>
    <n v="284.33796698523003"/>
    <n v="304.78216660148598"/>
    <n v="227.86077481840201"/>
    <m/>
    <m/>
  </r>
  <r>
    <x v="16"/>
    <x v="8"/>
    <x v="152"/>
    <n v="394.37683986522399"/>
    <n v="420.80698912288801"/>
    <n v="327.31626506024099"/>
    <m/>
    <m/>
  </r>
  <r>
    <x v="16"/>
    <x v="8"/>
    <x v="153"/>
    <n v="375.84318652083903"/>
    <n v="395.041041275797"/>
    <n v="346.16935483870998"/>
    <m/>
    <m/>
  </r>
  <r>
    <x v="16"/>
    <x v="8"/>
    <x v="162"/>
    <n v="366.12521440823298"/>
    <n v="361.62975778546701"/>
    <m/>
    <m/>
    <m/>
  </r>
  <r>
    <x v="16"/>
    <x v="8"/>
    <x v="163"/>
    <n v="381.6574546105"/>
    <n v="390.58710130758902"/>
    <n v="370.19654549559698"/>
    <n v="320.78813018506702"/>
    <m/>
  </r>
  <r>
    <x v="16"/>
    <x v="8"/>
    <x v="164"/>
    <n v="328.81032781493298"/>
    <n v="330.83250414593698"/>
    <m/>
    <m/>
    <m/>
  </r>
  <r>
    <x v="16"/>
    <x v="8"/>
    <x v="165"/>
    <n v="390.31077330024198"/>
    <n v="397.95765773627699"/>
    <n v="348.07431102362199"/>
    <n v="206.532081377152"/>
    <m/>
  </r>
  <r>
    <x v="16"/>
    <x v="8"/>
    <x v="166"/>
    <n v="383.74584407746698"/>
    <n v="391.34444938491202"/>
    <n v="302.48201438848901"/>
    <n v="246.673501577287"/>
    <m/>
  </r>
  <r>
    <x v="16"/>
    <x v="8"/>
    <x v="160"/>
    <m/>
    <m/>
    <m/>
    <m/>
    <m/>
  </r>
  <r>
    <x v="16"/>
    <x v="8"/>
    <x v="161"/>
    <n v="374.4461648404"/>
    <n v="359.67167919799499"/>
    <m/>
    <m/>
    <m/>
  </r>
  <r>
    <x v="16"/>
    <x v="8"/>
    <x v="167"/>
    <n v="278.875357459817"/>
    <n v="281.866630669546"/>
    <n v="247.10290556900699"/>
    <m/>
    <m/>
  </r>
  <r>
    <x v="16"/>
    <x v="8"/>
    <x v="168"/>
    <n v="326.20683923058698"/>
    <n v="325.20236458619701"/>
    <n v="349.288167938931"/>
    <m/>
    <m/>
  </r>
  <r>
    <x v="16"/>
    <x v="8"/>
    <x v="169"/>
    <n v="287.43840214837201"/>
    <n v="348.26492942453899"/>
    <n v="159.03200000000001"/>
    <m/>
    <m/>
  </r>
  <r>
    <x v="16"/>
    <x v="8"/>
    <x v="170"/>
    <n v="388.29193026852198"/>
    <n v="392.06146048968498"/>
    <m/>
    <m/>
    <m/>
  </r>
  <r>
    <x v="16"/>
    <x v="8"/>
    <x v="161"/>
    <n v="308.35990621336498"/>
    <n v="312.16785714285697"/>
    <m/>
    <m/>
    <m/>
  </r>
  <r>
    <x v="16"/>
    <x v="8"/>
    <x v="172"/>
    <m/>
    <m/>
    <m/>
    <m/>
    <m/>
  </r>
  <r>
    <x v="16"/>
    <x v="8"/>
    <x v="172"/>
    <n v="135.731256085686"/>
    <n v="129.24563206577599"/>
    <m/>
    <m/>
    <m/>
  </r>
  <r>
    <x v="16"/>
    <x v="8"/>
    <x v="174"/>
    <n v="313.49458442594897"/>
    <n v="330.40507020936701"/>
    <n v="105.996723460026"/>
    <n v="229.46865364851001"/>
    <m/>
  </r>
  <r>
    <x v="16"/>
    <x v="8"/>
    <x v="142"/>
    <n v="339.925754060325"/>
    <n v="339.925754060325"/>
    <m/>
    <m/>
    <m/>
  </r>
  <r>
    <x v="16"/>
    <x v="8"/>
    <x v="144"/>
    <n v="249.70877192982499"/>
    <n v="261.11923076923102"/>
    <m/>
    <m/>
    <m/>
  </r>
  <r>
    <x v="16"/>
    <x v="8"/>
    <x v="147"/>
    <n v="375.31831831831801"/>
    <n v="375.31831831831801"/>
    <m/>
    <m/>
    <m/>
  </r>
  <r>
    <x v="16"/>
    <x v="8"/>
    <x v="171"/>
    <n v="275.80075901328303"/>
    <m/>
    <m/>
    <m/>
    <m/>
  </r>
  <r>
    <x v="16"/>
    <x v="8"/>
    <x v="173"/>
    <m/>
    <m/>
    <m/>
    <m/>
    <m/>
  </r>
  <r>
    <x v="16"/>
    <x v="8"/>
    <x v="143"/>
    <m/>
    <m/>
    <m/>
    <m/>
    <m/>
  </r>
  <r>
    <x v="17"/>
    <x v="5"/>
    <x v="106"/>
    <n v="423.00369003690003"/>
    <n v="425.78488820354698"/>
    <m/>
    <m/>
    <m/>
  </r>
  <r>
    <x v="17"/>
    <x v="5"/>
    <x v="107"/>
    <m/>
    <m/>
    <m/>
    <m/>
    <m/>
  </r>
  <r>
    <x v="17"/>
    <x v="5"/>
    <x v="108"/>
    <n v="451.42920353982299"/>
    <n v="464.44546709617998"/>
    <m/>
    <m/>
    <m/>
  </r>
  <r>
    <x v="17"/>
    <x v="5"/>
    <x v="109"/>
    <n v="475.73244813278001"/>
    <n v="467.25540609569202"/>
    <m/>
    <m/>
    <m/>
  </r>
  <r>
    <x v="17"/>
    <x v="5"/>
    <x v="110"/>
    <n v="370.800191204589"/>
    <n v="504.147375988497"/>
    <m/>
    <n v="103.304664723032"/>
    <m/>
  </r>
  <r>
    <x v="17"/>
    <x v="5"/>
    <x v="111"/>
    <m/>
    <m/>
    <m/>
    <m/>
    <m/>
  </r>
  <r>
    <x v="17"/>
    <x v="5"/>
    <x v="112"/>
    <n v="471.82544820717101"/>
    <n v="481.07773109243698"/>
    <n v="451.68144499178999"/>
    <m/>
    <m/>
  </r>
  <r>
    <x v="17"/>
    <x v="5"/>
    <x v="113"/>
    <n v="436.290414878398"/>
    <n v="436.290414878398"/>
    <m/>
    <m/>
    <m/>
  </r>
  <r>
    <x v="17"/>
    <x v="5"/>
    <x v="115"/>
    <m/>
    <m/>
    <m/>
    <m/>
    <m/>
  </r>
  <r>
    <x v="17"/>
    <x v="5"/>
    <x v="218"/>
    <m/>
    <m/>
    <m/>
    <m/>
    <m/>
  </r>
  <r>
    <x v="17"/>
    <x v="5"/>
    <x v="105"/>
    <n v="388.62204142011802"/>
    <n v="344.175722543353"/>
    <m/>
    <m/>
    <m/>
  </r>
  <r>
    <x v="17"/>
    <x v="9"/>
    <x v="219"/>
    <m/>
    <m/>
    <m/>
    <m/>
    <m/>
  </r>
  <r>
    <x v="17"/>
    <x v="9"/>
    <x v="179"/>
    <m/>
    <m/>
    <m/>
    <m/>
    <m/>
  </r>
  <r>
    <x v="17"/>
    <x v="9"/>
    <x v="180"/>
    <n v="524.24623115577901"/>
    <n v="524.24623115577901"/>
    <m/>
    <m/>
    <m/>
  </r>
  <r>
    <x v="17"/>
    <x v="9"/>
    <x v="181"/>
    <m/>
    <m/>
    <m/>
    <m/>
    <m/>
  </r>
  <r>
    <x v="17"/>
    <x v="9"/>
    <x v="183"/>
    <m/>
    <m/>
    <m/>
    <m/>
    <m/>
  </r>
  <r>
    <x v="17"/>
    <x v="9"/>
    <x v="184"/>
    <m/>
    <m/>
    <m/>
    <m/>
    <m/>
  </r>
  <r>
    <x v="17"/>
    <x v="9"/>
    <x v="186"/>
    <m/>
    <m/>
    <m/>
    <m/>
    <m/>
  </r>
  <r>
    <x v="17"/>
    <x v="9"/>
    <x v="187"/>
    <n v="12.322685940778699"/>
    <n v="13.421025901472801"/>
    <m/>
    <m/>
    <m/>
  </r>
  <r>
    <x v="17"/>
    <x v="9"/>
    <x v="238"/>
    <m/>
    <m/>
    <m/>
    <m/>
    <m/>
  </r>
  <r>
    <x v="17"/>
    <x v="9"/>
    <x v="176"/>
    <m/>
    <m/>
    <m/>
    <m/>
    <m/>
  </r>
  <r>
    <x v="17"/>
    <x v="9"/>
    <x v="182"/>
    <n v="214.27602674307499"/>
    <n v="198.139384116694"/>
    <m/>
    <m/>
    <m/>
  </r>
  <r>
    <x v="17"/>
    <x v="9"/>
    <x v="178"/>
    <m/>
    <m/>
    <m/>
    <m/>
    <m/>
  </r>
  <r>
    <x v="17"/>
    <x v="9"/>
    <x v="175"/>
    <n v="194.969696969697"/>
    <m/>
    <m/>
    <m/>
    <m/>
  </r>
  <r>
    <x v="17"/>
    <x v="10"/>
    <x v="189"/>
    <n v="391.37552581262003"/>
    <m/>
    <n v="289.97050691244198"/>
    <n v="467.33451957295398"/>
    <m/>
  </r>
  <r>
    <x v="17"/>
    <x v="12"/>
    <x v="194"/>
    <m/>
    <m/>
    <m/>
    <m/>
    <m/>
  </r>
  <r>
    <x v="17"/>
    <x v="12"/>
    <x v="195"/>
    <n v="259.52775873886202"/>
    <n v="242.18506998444801"/>
    <m/>
    <m/>
    <m/>
  </r>
  <r>
    <x v="17"/>
    <x v="12"/>
    <x v="197"/>
    <m/>
    <m/>
    <m/>
    <m/>
    <m/>
  </r>
  <r>
    <x v="17"/>
    <x v="12"/>
    <x v="198"/>
    <m/>
    <m/>
    <m/>
    <m/>
    <m/>
  </r>
  <r>
    <x v="17"/>
    <x v="8"/>
    <x v="138"/>
    <n v="447.80302108924599"/>
    <n v="445.10054256199601"/>
    <n v="450.43373115577901"/>
    <n v="481.48726415094302"/>
    <m/>
  </r>
  <r>
    <x v="17"/>
    <x v="8"/>
    <x v="149"/>
    <n v="374.27653213751898"/>
    <m/>
    <m/>
    <m/>
    <m/>
  </r>
  <r>
    <x v="17"/>
    <x v="8"/>
    <x v="150"/>
    <n v="454.40016403900501"/>
    <n v="456.83064840182601"/>
    <n v="433.68860000000001"/>
    <m/>
    <m/>
  </r>
  <r>
    <x v="17"/>
    <x v="8"/>
    <x v="151"/>
    <n v="371.27985212569303"/>
    <n v="365.99680332454199"/>
    <n v="345.72713864306797"/>
    <m/>
    <m/>
  </r>
  <r>
    <x v="17"/>
    <x v="8"/>
    <x v="152"/>
    <n v="427.90813859790501"/>
    <n v="405.02987386590002"/>
    <m/>
    <m/>
    <m/>
  </r>
  <r>
    <x v="17"/>
    <x v="8"/>
    <x v="153"/>
    <n v="397.68516776418898"/>
    <n v="392.63128491620103"/>
    <n v="410.99654112221401"/>
    <m/>
    <m/>
  </r>
  <r>
    <x v="17"/>
    <x v="8"/>
    <x v="162"/>
    <n v="207.06359300476899"/>
    <n v="196.42704626334501"/>
    <m/>
    <m/>
    <m/>
  </r>
  <r>
    <x v="17"/>
    <x v="8"/>
    <x v="163"/>
    <n v="421.66519574564398"/>
    <n v="420.65949328449301"/>
    <n v="412.28667751685703"/>
    <n v="461.84229137199401"/>
    <m/>
  </r>
  <r>
    <x v="17"/>
    <x v="8"/>
    <x v="164"/>
    <n v="496.94239581060401"/>
    <n v="499.507591710074"/>
    <m/>
    <m/>
    <m/>
  </r>
  <r>
    <x v="17"/>
    <x v="8"/>
    <x v="165"/>
    <n v="500.30139295827701"/>
    <n v="504.42261533248899"/>
    <n v="468.79436229205203"/>
    <n v="435.79768583450198"/>
    <m/>
  </r>
  <r>
    <x v="17"/>
    <x v="8"/>
    <x v="166"/>
    <n v="448.84439816742997"/>
    <n v="452.38159829547197"/>
    <n v="384.59426479560699"/>
    <n v="434.063627730294"/>
    <m/>
  </r>
  <r>
    <x v="17"/>
    <x v="8"/>
    <x v="167"/>
    <n v="328.35404035384198"/>
    <n v="319.40625"/>
    <n v="364.11344537815103"/>
    <m/>
    <m/>
  </r>
  <r>
    <x v="17"/>
    <x v="8"/>
    <x v="168"/>
    <n v="244.32238656304801"/>
    <n v="240.75657510227899"/>
    <n v="273.65362035225002"/>
    <m/>
    <m/>
  </r>
  <r>
    <x v="17"/>
    <x v="8"/>
    <x v="169"/>
    <n v="274.59577464788703"/>
    <n v="255.81483253588499"/>
    <m/>
    <m/>
    <m/>
  </r>
  <r>
    <x v="17"/>
    <x v="8"/>
    <x v="170"/>
    <n v="325.52074975791902"/>
    <n v="326.10309060118499"/>
    <m/>
    <m/>
    <m/>
  </r>
  <r>
    <x v="17"/>
    <x v="8"/>
    <x v="174"/>
    <n v="497.76069278286002"/>
    <n v="496.20861717360202"/>
    <n v="425.700222057735"/>
    <n v="641.62952646239603"/>
    <m/>
  </r>
  <r>
    <x v="17"/>
    <x v="8"/>
    <x v="147"/>
    <n v="468.97559274755901"/>
    <n v="468.97559274755901"/>
    <m/>
    <m/>
    <m/>
  </r>
  <r>
    <x v="17"/>
    <x v="8"/>
    <x v="171"/>
    <n v="313.09886547811999"/>
    <n v="326.30809859154903"/>
    <m/>
    <m/>
    <m/>
  </r>
  <r>
    <x v="17"/>
    <x v="8"/>
    <x v="173"/>
    <m/>
    <m/>
    <m/>
    <m/>
    <m/>
  </r>
  <r>
    <x v="17"/>
    <x v="8"/>
    <x v="143"/>
    <m/>
    <m/>
    <m/>
    <m/>
    <m/>
  </r>
  <r>
    <x v="17"/>
    <x v="8"/>
    <x v="142"/>
    <n v="439.84868421052602"/>
    <n v="437.737702413688"/>
    <n v="462.95652173912998"/>
    <m/>
    <m/>
  </r>
  <r>
    <x v="17"/>
    <x v="8"/>
    <x v="172"/>
    <n v="190.60205032618799"/>
    <n v="159.557809330629"/>
    <m/>
    <m/>
    <m/>
  </r>
  <r>
    <x v="17"/>
    <x v="8"/>
    <x v="161"/>
    <n v="489.74566666666698"/>
    <n v="460.39163433968599"/>
    <m/>
    <m/>
    <m/>
  </r>
  <r>
    <x v="17"/>
    <x v="8"/>
    <x v="141"/>
    <n v="422.32790422201498"/>
    <n v="429.30061642853701"/>
    <n v="369.06328645447797"/>
    <m/>
    <m/>
  </r>
  <r>
    <x v="17"/>
    <x v="8"/>
    <x v="160"/>
    <n v="416.80368843870099"/>
    <n v="415.35913613916102"/>
    <n v="427.95241379310301"/>
    <n v="489.49404761904799"/>
    <m/>
  </r>
  <r>
    <x v="17"/>
    <x v="8"/>
    <x v="144"/>
    <n v="307.02423768569201"/>
    <n v="307.048031496063"/>
    <m/>
    <m/>
    <m/>
  </r>
  <r>
    <x v="17"/>
    <x v="2"/>
    <x v="39"/>
    <n v="508.35224030877703"/>
    <n v="445.76948439814601"/>
    <n v="452.79142645363203"/>
    <n v="598.73399684949197"/>
    <n v="539.42645698427395"/>
  </r>
  <r>
    <x v="17"/>
    <x v="4"/>
    <x v="102"/>
    <n v="298.75280199252802"/>
    <n v="268.76454293628802"/>
    <n v="360.85086042065001"/>
    <m/>
    <m/>
  </r>
  <r>
    <x v="17"/>
    <x v="3"/>
    <x v="51"/>
    <n v="531.59649122807002"/>
    <n v="519.46249392824905"/>
    <n v="440.69263878159097"/>
    <n v="598.06662187884899"/>
    <n v="412.66351606805301"/>
  </r>
  <r>
    <x v="17"/>
    <x v="3"/>
    <x v="54"/>
    <n v="559.34743995675296"/>
    <n v="472.64960577308602"/>
    <n v="464.43630462501397"/>
    <n v="649.69654196157705"/>
    <n v="525.545428407131"/>
  </r>
  <r>
    <x v="17"/>
    <x v="3"/>
    <x v="58"/>
    <n v="603.20226023283703"/>
    <n v="586.279260959878"/>
    <n v="511.88056835637502"/>
    <n v="647.67990465882099"/>
    <n v="661.41854272573198"/>
  </r>
  <r>
    <x v="17"/>
    <x v="4"/>
    <x v="97"/>
    <n v="362.51890756302498"/>
    <n v="308.87045813586099"/>
    <n v="375.67777777777798"/>
    <n v="421.680379746835"/>
    <m/>
  </r>
  <r>
    <x v="17"/>
    <x v="4"/>
    <x v="94"/>
    <m/>
    <m/>
    <m/>
    <m/>
    <m/>
  </r>
  <r>
    <x v="17"/>
    <x v="2"/>
    <x v="35"/>
    <n v="492.32408029968298"/>
    <n v="417.65232660228298"/>
    <n v="432.020458772474"/>
    <n v="604.59838093096505"/>
    <n v="335.08565310492497"/>
  </r>
  <r>
    <x v="17"/>
    <x v="4"/>
    <x v="93"/>
    <n v="358.78117647058798"/>
    <n v="370.57532467532502"/>
    <n v="292.39012345678998"/>
    <m/>
    <m/>
  </r>
  <r>
    <x v="17"/>
    <x v="4"/>
    <x v="103"/>
    <m/>
    <m/>
    <m/>
    <m/>
    <m/>
  </r>
  <r>
    <x v="17"/>
    <x v="2"/>
    <x v="36"/>
    <n v="350.992415169661"/>
    <m/>
    <n v="272.80022831050201"/>
    <n v="407.263907734057"/>
    <m/>
  </r>
  <r>
    <x v="17"/>
    <x v="2"/>
    <x v="50"/>
    <n v="244.37784371909001"/>
    <n v="286.28942486085299"/>
    <m/>
    <m/>
    <m/>
  </r>
  <r>
    <x v="17"/>
    <x v="4"/>
    <x v="92"/>
    <n v="596.85312007208802"/>
    <n v="565.70753246753202"/>
    <m/>
    <n v="618.00232480903401"/>
    <m/>
  </r>
  <r>
    <x v="17"/>
    <x v="4"/>
    <x v="96"/>
    <n v="329.201181399821"/>
    <n v="293.02688291490801"/>
    <n v="333.033868808568"/>
    <n v="393.269879518072"/>
    <n v="369.72598659717102"/>
  </r>
  <r>
    <x v="17"/>
    <x v="2"/>
    <x v="78"/>
    <m/>
    <m/>
    <m/>
    <m/>
    <m/>
  </r>
  <r>
    <x v="17"/>
    <x v="3"/>
    <x v="52"/>
    <n v="585.97375933912394"/>
    <n v="510.64908190032099"/>
    <n v="497.85914127423803"/>
    <n v="648.41761342261702"/>
    <n v="591.37412775093901"/>
  </r>
  <r>
    <x v="17"/>
    <x v="2"/>
    <x v="34"/>
    <n v="594.68306321675698"/>
    <n v="544.95250836120397"/>
    <n v="462.53917274939198"/>
    <n v="669.97458840372201"/>
    <n v="598.45366795366795"/>
  </r>
  <r>
    <x v="17"/>
    <x v="2"/>
    <x v="79"/>
    <m/>
    <m/>
    <m/>
    <m/>
    <m/>
  </r>
  <r>
    <x v="17"/>
    <x v="3"/>
    <x v="56"/>
    <n v="463.94047223145998"/>
    <n v="437.65299100052903"/>
    <n v="434.93896403827102"/>
    <n v="509.64867517173701"/>
    <m/>
  </r>
  <r>
    <x v="17"/>
    <x v="4"/>
    <x v="98"/>
    <n v="408.80985655131599"/>
    <n v="373.81590051077097"/>
    <n v="393.56433904260001"/>
    <n v="450.21380846325201"/>
    <m/>
  </r>
  <r>
    <x v="17"/>
    <x v="3"/>
    <x v="53"/>
    <n v="512.14036939313996"/>
    <n v="426.99303721488599"/>
    <m/>
    <n v="513.33322666666697"/>
    <n v="627.14601635867905"/>
  </r>
  <r>
    <x v="17"/>
    <x v="2"/>
    <x v="38"/>
    <n v="460.09597239445702"/>
    <n v="500.62731351654497"/>
    <n v="403.02108005684499"/>
    <n v="460.78054602416802"/>
    <m/>
  </r>
  <r>
    <x v="17"/>
    <x v="4"/>
    <x v="101"/>
    <n v="233.80447693010501"/>
    <n v="231.364527629234"/>
    <n v="226.33676268861501"/>
    <m/>
    <m/>
  </r>
  <r>
    <x v="17"/>
    <x v="2"/>
    <x v="45"/>
    <n v="473.53560758324699"/>
    <n v="454.06251744348299"/>
    <n v="484.25694904037101"/>
    <n v="474.31400796439402"/>
    <m/>
  </r>
  <r>
    <x v="17"/>
    <x v="4"/>
    <x v="91"/>
    <n v="404.17770580179598"/>
    <n v="348.66592362292499"/>
    <n v="342.18603878116301"/>
    <n v="479.95377241805801"/>
    <n v="471.39848197343503"/>
  </r>
  <r>
    <x v="17"/>
    <x v="4"/>
    <x v="89"/>
    <n v="464.15694600918602"/>
    <n v="466.46075949367099"/>
    <n v="397.01957129543302"/>
    <n v="467.91104124283299"/>
    <m/>
  </r>
  <r>
    <x v="17"/>
    <x v="2"/>
    <x v="49"/>
    <n v="408.74009497964698"/>
    <n v="360.51639344262298"/>
    <n v="407.17950661521502"/>
    <n v="489.234366880305"/>
    <m/>
  </r>
  <r>
    <x v="17"/>
    <x v="2"/>
    <x v="33"/>
    <n v="612.01793497005599"/>
    <n v="552.01856401856401"/>
    <n v="507.58737807027899"/>
    <n v="699.24604287717898"/>
    <n v="632.37603686635896"/>
  </r>
  <r>
    <x v="17"/>
    <x v="4"/>
    <x v="95"/>
    <m/>
    <m/>
    <m/>
    <m/>
    <m/>
  </r>
  <r>
    <x v="17"/>
    <x v="3"/>
    <x v="57"/>
    <n v="540.07653828663399"/>
    <n v="493.92230769230798"/>
    <n v="464.55491214057503"/>
    <n v="596.37325266012897"/>
    <m/>
  </r>
  <r>
    <x v="17"/>
    <x v="4"/>
    <x v="100"/>
    <n v="410.54184834627199"/>
    <n v="432.113587347232"/>
    <n v="402.16475265017698"/>
    <n v="399.00748362956"/>
    <m/>
  </r>
  <r>
    <x v="17"/>
    <x v="4"/>
    <x v="90"/>
    <n v="301.752628504673"/>
    <n v="259.80136054421803"/>
    <n v="314.049358974359"/>
    <n v="326.51348947524502"/>
    <m/>
  </r>
  <r>
    <x v="17"/>
    <x v="4"/>
    <x v="99"/>
    <n v="463.95413211115999"/>
    <n v="453.77539820639799"/>
    <n v="357.83768016472197"/>
    <n v="480.87885956175302"/>
    <n v="572.66922339405596"/>
  </r>
  <r>
    <x v="17"/>
    <x v="2"/>
    <x v="32"/>
    <n v="507.88156133305102"/>
    <n v="490.21716232961597"/>
    <n v="406.53930817610097"/>
    <n v="540.98902668169899"/>
    <n v="520.41401538781497"/>
  </r>
  <r>
    <x v="17"/>
    <x v="2"/>
    <x v="42"/>
    <n v="560.78511901519698"/>
    <n v="520.19544846050906"/>
    <n v="520.59770411453599"/>
    <n v="630.92047458714103"/>
    <n v="601.38643533123002"/>
  </r>
  <r>
    <x v="17"/>
    <x v="3"/>
    <x v="60"/>
    <n v="621.63065002152405"/>
    <n v="592.08159927818201"/>
    <n v="530.52958931222201"/>
    <n v="681.58804481574998"/>
    <n v="518.77120758482999"/>
  </r>
  <r>
    <x v="17"/>
    <x v="2"/>
    <x v="46"/>
    <n v="516.43400912695404"/>
    <n v="455.74075430245301"/>
    <n v="452.22297876903298"/>
    <n v="639.60245750184799"/>
    <n v="485.99658630253901"/>
  </r>
  <r>
    <x v="17"/>
    <x v="2"/>
    <x v="40"/>
    <n v="500.88819387395802"/>
    <n v="484.43890302731"/>
    <n v="446.21844900849902"/>
    <n v="572.45385883525705"/>
    <n v="525.07390350877199"/>
  </r>
  <r>
    <x v="17"/>
    <x v="2"/>
    <x v="47"/>
    <n v="286.51146456039697"/>
    <n v="283.39812211852001"/>
    <n v="273.088019788118"/>
    <n v="269.98456032002201"/>
    <n v="576.99096158674399"/>
  </r>
  <r>
    <x v="17"/>
    <x v="2"/>
    <x v="48"/>
    <n v="368.42493235047101"/>
    <n v="347.47998251748299"/>
    <n v="286.75909817148897"/>
    <n v="535.28626568028301"/>
    <n v="512.88338658146995"/>
  </r>
  <r>
    <x v="17"/>
    <x v="3"/>
    <x v="61"/>
    <n v="607.52836428389696"/>
    <n v="496.90727341964998"/>
    <n v="484.96338318721001"/>
    <n v="664.67322165574205"/>
    <n v="667.58608058608104"/>
  </r>
  <r>
    <x v="17"/>
    <x v="3"/>
    <x v="59"/>
    <n v="563.68584342636495"/>
    <n v="548.56605208135295"/>
    <n v="471.82224469160798"/>
    <n v="619.40425354462002"/>
    <n v="336.90709459459498"/>
  </r>
  <r>
    <x v="17"/>
    <x v="3"/>
    <x v="62"/>
    <n v="409.36470081453598"/>
    <n v="417.88874680306901"/>
    <n v="358.47412128234799"/>
    <n v="428.912322988852"/>
    <n v="349.64406779660999"/>
  </r>
  <r>
    <x v="17"/>
    <x v="2"/>
    <x v="37"/>
    <n v="356.86174475955602"/>
    <n v="320.57691222128102"/>
    <n v="406.536817102138"/>
    <n v="341.84169884169899"/>
    <m/>
  </r>
  <r>
    <x v="17"/>
    <x v="3"/>
    <x v="55"/>
    <m/>
    <m/>
    <m/>
    <m/>
    <m/>
  </r>
  <r>
    <x v="17"/>
    <x v="2"/>
    <x v="43"/>
    <n v="346.184662342617"/>
    <n v="306.61788617886202"/>
    <n v="373.48017241379301"/>
    <m/>
    <m/>
  </r>
  <r>
    <x v="17"/>
    <x v="2"/>
    <x v="41"/>
    <n v="390.05387713997999"/>
    <m/>
    <n v="323.07873090481797"/>
    <n v="665.29392446633801"/>
    <m/>
  </r>
  <r>
    <x v="17"/>
    <x v="2"/>
    <x v="44"/>
    <n v="376.63096177697599"/>
    <n v="266.47952655150402"/>
    <n v="377.30611510791402"/>
    <n v="487.43268206039102"/>
    <m/>
  </r>
  <r>
    <x v="17"/>
    <x v="3"/>
    <x v="62"/>
    <m/>
    <m/>
    <m/>
    <m/>
    <m/>
  </r>
  <r>
    <x v="17"/>
    <x v="2"/>
    <x v="47"/>
    <m/>
    <m/>
    <m/>
    <m/>
    <m/>
  </r>
  <r>
    <x v="17"/>
    <x v="0"/>
    <x v="85"/>
    <m/>
    <m/>
    <m/>
    <m/>
    <m/>
  </r>
  <r>
    <x v="17"/>
    <x v="0"/>
    <x v="17"/>
    <m/>
    <m/>
    <m/>
    <m/>
    <m/>
  </r>
  <r>
    <x v="17"/>
    <x v="0"/>
    <x v="71"/>
    <n v="475.94077784325299"/>
    <n v="464.27231740306598"/>
    <m/>
    <m/>
    <m/>
  </r>
  <r>
    <x v="17"/>
    <x v="0"/>
    <x v="75"/>
    <n v="342.35373749264301"/>
    <n v="337.82736572890002"/>
    <m/>
    <m/>
    <m/>
  </r>
  <r>
    <x v="17"/>
    <x v="0"/>
    <x v="87"/>
    <m/>
    <m/>
    <m/>
    <m/>
    <m/>
  </r>
  <r>
    <x v="17"/>
    <x v="0"/>
    <x v="6"/>
    <n v="449.58053461274801"/>
    <n v="438.36384540550102"/>
    <n v="424.255933257332"/>
    <n v="527.022595510629"/>
    <n v="678.55222337125099"/>
  </r>
  <r>
    <x v="17"/>
    <x v="0"/>
    <x v="10"/>
    <n v="228.29447816256101"/>
    <n v="230.065500477472"/>
    <n v="242.25730442978301"/>
    <n v="58.409756097561001"/>
    <m/>
  </r>
  <r>
    <x v="17"/>
    <x v="0"/>
    <x v="83"/>
    <m/>
    <m/>
    <m/>
    <m/>
    <m/>
  </r>
  <r>
    <x v="17"/>
    <x v="0"/>
    <x v="7"/>
    <n v="438.48795077029001"/>
    <n v="457.86174066025001"/>
    <n v="390.79476518945501"/>
    <n v="562.75986342943804"/>
    <m/>
  </r>
  <r>
    <x v="17"/>
    <x v="0"/>
    <x v="8"/>
    <n v="491.62313767725698"/>
    <n v="519.46041673116804"/>
    <n v="314.06011913007302"/>
    <n v="572.40638341126203"/>
    <m/>
  </r>
  <r>
    <x v="17"/>
    <x v="0"/>
    <x v="12"/>
    <n v="262.39837533156498"/>
    <n v="268.89656439463499"/>
    <m/>
    <m/>
    <m/>
  </r>
  <r>
    <x v="17"/>
    <x v="0"/>
    <x v="73"/>
    <n v="249.50738007380099"/>
    <m/>
    <m/>
    <m/>
    <m/>
  </r>
  <r>
    <x v="17"/>
    <x v="2"/>
    <x v="78"/>
    <n v="310.75650364204"/>
    <n v="272.60695316272302"/>
    <n v="337.45170454545502"/>
    <n v="367.08419083255399"/>
    <m/>
  </r>
  <r>
    <x v="17"/>
    <x v="0"/>
    <x v="65"/>
    <m/>
    <m/>
    <m/>
    <m/>
    <m/>
  </r>
  <r>
    <x v="17"/>
    <x v="0"/>
    <x v="13"/>
    <n v="309.69074742984202"/>
    <n v="305.54634290790602"/>
    <m/>
    <m/>
    <m/>
  </r>
  <r>
    <x v="17"/>
    <x v="0"/>
    <x v="68"/>
    <m/>
    <m/>
    <m/>
    <m/>
    <m/>
  </r>
  <r>
    <x v="17"/>
    <x v="0"/>
    <x v="0"/>
    <n v="432.800026399155"/>
    <n v="462.29502557770297"/>
    <n v="398.24294407418103"/>
    <n v="586.860279441118"/>
    <m/>
  </r>
  <r>
    <x v="17"/>
    <x v="0"/>
    <x v="15"/>
    <m/>
    <m/>
    <m/>
    <m/>
    <m/>
  </r>
  <r>
    <x v="17"/>
    <x v="0"/>
    <x v="16"/>
    <m/>
    <m/>
    <m/>
    <m/>
    <m/>
  </r>
  <r>
    <x v="17"/>
    <x v="0"/>
    <x v="82"/>
    <n v="203.84576023391801"/>
    <n v="182.649885583524"/>
    <n v="208.45152354570601"/>
    <m/>
    <m/>
  </r>
  <r>
    <x v="17"/>
    <x v="0"/>
    <x v="67"/>
    <n v="456.04347826087002"/>
    <n v="469.11811926605498"/>
    <m/>
    <m/>
    <m/>
  </r>
  <r>
    <x v="17"/>
    <x v="0"/>
    <x v="69"/>
    <m/>
    <m/>
    <m/>
    <m/>
    <m/>
  </r>
  <r>
    <x v="17"/>
    <x v="2"/>
    <x v="79"/>
    <n v="232.64673720088001"/>
    <n v="206.31724402648501"/>
    <n v="306.34715525554498"/>
    <n v="289.519798416127"/>
    <n v="328.88915857605201"/>
  </r>
  <r>
    <x v="17"/>
    <x v="0"/>
    <x v="63"/>
    <n v="319.56349435927098"/>
    <n v="301.052012148823"/>
    <n v="366.83858267716499"/>
    <m/>
    <m/>
  </r>
  <r>
    <x v="17"/>
    <x v="0"/>
    <x v="9"/>
    <n v="442.775864423445"/>
    <n v="451.22919304947197"/>
    <n v="418.82281952825002"/>
    <n v="490.38664946791403"/>
    <m/>
  </r>
  <r>
    <x v="17"/>
    <x v="0"/>
    <x v="77"/>
    <n v="319.48841368288902"/>
    <n v="312.06660913872503"/>
    <n v="440.04796663190803"/>
    <n v="384.34961997828401"/>
    <m/>
  </r>
  <r>
    <x v="17"/>
    <x v="0"/>
    <x v="76"/>
    <n v="389.09088794245002"/>
    <n v="380.79929903025402"/>
    <n v="388.01346153846202"/>
    <n v="434.85819611698201"/>
    <m/>
  </r>
  <r>
    <x v="17"/>
    <x v="0"/>
    <x v="14"/>
    <n v="273.63728323699399"/>
    <n v="273.63728323699399"/>
    <m/>
    <m/>
    <m/>
  </r>
  <r>
    <x v="17"/>
    <x v="0"/>
    <x v="86"/>
    <m/>
    <m/>
    <m/>
    <m/>
    <m/>
  </r>
  <r>
    <x v="17"/>
    <x v="0"/>
    <x v="3"/>
    <n v="455.47865285423302"/>
    <n v="456.24431953508298"/>
    <m/>
    <n v="468.87184009406201"/>
    <m/>
  </r>
  <r>
    <x v="17"/>
    <x v="0"/>
    <x v="11"/>
    <n v="317.31613439624402"/>
    <n v="300.85841327638099"/>
    <n v="334.765087371645"/>
    <n v="533.207339449541"/>
    <m/>
  </r>
  <r>
    <x v="17"/>
    <x v="0"/>
    <x v="64"/>
    <n v="294.053989488772"/>
    <n v="276.88268587599703"/>
    <n v="341.66715542522002"/>
    <n v="333.15128006206402"/>
    <m/>
  </r>
  <r>
    <x v="17"/>
    <x v="0"/>
    <x v="1"/>
    <n v="474.08118879526302"/>
    <n v="430.51098446948299"/>
    <n v="388.65959821428601"/>
    <n v="561.30405002978"/>
    <n v="644.36549957301497"/>
  </r>
  <r>
    <x v="17"/>
    <x v="0"/>
    <x v="2"/>
    <n v="432.35907039277799"/>
    <n v="404.01343453510401"/>
    <n v="427.12907474481398"/>
    <n v="474.190283718557"/>
    <n v="645.27351247600802"/>
  </r>
  <r>
    <x v="17"/>
    <x v="0"/>
    <x v="80"/>
    <n v="401.858088385038"/>
    <n v="366.832486486486"/>
    <n v="356.683107813182"/>
    <n v="471.26823403686899"/>
    <n v="597.52489451476799"/>
  </r>
  <r>
    <x v="17"/>
    <x v="0"/>
    <x v="4"/>
    <n v="524.93978005794702"/>
    <n v="504.21321419582199"/>
    <n v="488.49374710514098"/>
    <n v="567.81349446122897"/>
    <n v="595.13573407202205"/>
  </r>
  <r>
    <x v="17"/>
    <x v="0"/>
    <x v="81"/>
    <n v="307.266705658722"/>
    <n v="305.04771371769402"/>
    <n v="272.18775872264899"/>
    <n v="448.61565017261199"/>
    <m/>
  </r>
  <r>
    <x v="17"/>
    <x v="0"/>
    <x v="74"/>
    <n v="270.71755725190798"/>
    <n v="270.71755725190798"/>
    <m/>
    <m/>
    <m/>
  </r>
  <r>
    <x v="17"/>
    <x v="0"/>
    <x v="70"/>
    <n v="359.81212777476998"/>
    <n v="341.88689095127597"/>
    <m/>
    <m/>
    <m/>
  </r>
  <r>
    <x v="17"/>
    <x v="0"/>
    <x v="5"/>
    <n v="300.63007280785098"/>
    <n v="264.80042918454899"/>
    <n v="282.74381808062299"/>
    <n v="646.42117117117095"/>
    <m/>
  </r>
  <r>
    <x v="17"/>
    <x v="0"/>
    <x v="72"/>
    <n v="354.57159090909101"/>
    <n v="347.06542779713499"/>
    <m/>
    <m/>
    <m/>
  </r>
  <r>
    <x v="17"/>
    <x v="0"/>
    <x v="66"/>
    <m/>
    <m/>
    <m/>
    <m/>
    <m/>
  </r>
  <r>
    <x v="17"/>
    <x v="0"/>
    <x v="10"/>
    <m/>
    <m/>
    <m/>
    <m/>
    <m/>
  </r>
  <r>
    <x v="17"/>
    <x v="1"/>
    <x v="28"/>
    <m/>
    <m/>
    <m/>
    <m/>
    <m/>
  </r>
  <r>
    <x v="17"/>
    <x v="1"/>
    <x v="21"/>
    <n v="287.25809768637498"/>
    <m/>
    <n v="290.72709163346599"/>
    <n v="275.01926605504599"/>
    <m/>
  </r>
  <r>
    <x v="17"/>
    <x v="1"/>
    <x v="29"/>
    <m/>
    <m/>
    <m/>
    <m/>
    <m/>
  </r>
  <r>
    <x v="17"/>
    <x v="6"/>
    <x v="122"/>
    <n v="459.45909064287503"/>
    <n v="405.10398471615702"/>
    <n v="379.77373188405801"/>
    <n v="432.40981607914199"/>
    <n v="626.49208647977696"/>
  </r>
  <r>
    <x v="17"/>
    <x v="1"/>
    <x v="25"/>
    <n v="439.236945304438"/>
    <n v="461.12036156041898"/>
    <n v="424.70730688935299"/>
    <n v="434.07532994923901"/>
    <m/>
  </r>
  <r>
    <x v="17"/>
    <x v="6"/>
    <x v="118"/>
    <n v="574.49052872606205"/>
    <n v="496.71946795646897"/>
    <n v="520.96630094043906"/>
    <n v="642.32615833637396"/>
    <n v="428.21571906354501"/>
  </r>
  <r>
    <x v="17"/>
    <x v="4"/>
    <x v="89"/>
    <m/>
    <m/>
    <m/>
    <m/>
    <m/>
  </r>
  <r>
    <x v="17"/>
    <x v="6"/>
    <x v="119"/>
    <n v="466.30843585237301"/>
    <n v="457.44674119384098"/>
    <n v="447.804022565612"/>
    <n v="477.132658359294"/>
    <n v="506.48632218845"/>
  </r>
  <r>
    <x v="17"/>
    <x v="6"/>
    <x v="120"/>
    <n v="553.06529738605195"/>
    <n v="559.26921106557404"/>
    <n v="519.19987837016004"/>
    <n v="552.945661918518"/>
    <n v="647.13447337738"/>
  </r>
  <r>
    <x v="17"/>
    <x v="1"/>
    <x v="26"/>
    <n v="434.72565498737401"/>
    <n v="398.28916510318902"/>
    <n v="386.13481793559998"/>
    <n v="501.97143147621"/>
    <n v="417.73568627450999"/>
  </r>
  <r>
    <x v="17"/>
    <x v="6"/>
    <x v="121"/>
    <n v="502.91663132897997"/>
    <n v="522.70633669609094"/>
    <n v="441.79418758256298"/>
    <n v="492.360317243265"/>
    <n v="558.01439915299102"/>
  </r>
  <r>
    <x v="17"/>
    <x v="1"/>
    <x v="19"/>
    <n v="430.508447043535"/>
    <n v="423.88317399617603"/>
    <n v="336.36320434487402"/>
    <n v="451.89498944135198"/>
    <m/>
  </r>
  <r>
    <x v="17"/>
    <x v="1"/>
    <x v="18"/>
    <m/>
    <m/>
    <m/>
    <m/>
    <m/>
  </r>
  <r>
    <x v="17"/>
    <x v="1"/>
    <x v="20"/>
    <n v="393.25147725711099"/>
    <n v="396.91430371770599"/>
    <n v="365.92022509102901"/>
    <n v="416.37790232185802"/>
    <m/>
  </r>
  <r>
    <x v="17"/>
    <x v="6"/>
    <x v="123"/>
    <n v="492.66927676537603"/>
    <n v="176.13880742913"/>
    <m/>
    <n v="545.58241549563195"/>
    <n v="562.74573378839602"/>
  </r>
  <r>
    <x v="17"/>
    <x v="1"/>
    <x v="22"/>
    <n v="364.44301221166899"/>
    <m/>
    <m/>
    <n v="363.33533834586501"/>
    <m/>
  </r>
  <r>
    <x v="17"/>
    <x v="1"/>
    <x v="24"/>
    <m/>
    <m/>
    <m/>
    <m/>
    <m/>
  </r>
  <r>
    <x v="17"/>
    <x v="1"/>
    <x v="30"/>
    <m/>
    <m/>
    <m/>
    <m/>
    <m/>
  </r>
  <r>
    <x v="17"/>
    <x v="7"/>
    <x v="155"/>
    <m/>
    <m/>
    <m/>
    <m/>
    <m/>
  </r>
  <r>
    <x v="17"/>
    <x v="7"/>
    <x v="158"/>
    <m/>
    <m/>
    <m/>
    <m/>
    <m/>
  </r>
  <r>
    <x v="17"/>
    <x v="7"/>
    <x v="135"/>
    <m/>
    <m/>
    <m/>
    <m/>
    <m/>
  </r>
  <r>
    <x v="17"/>
    <x v="7"/>
    <x v="133"/>
    <n v="254.633082706767"/>
    <m/>
    <m/>
    <m/>
    <m/>
  </r>
  <r>
    <x v="17"/>
    <x v="7"/>
    <x v="131"/>
    <n v="407.67988252569802"/>
    <m/>
    <n v="430.76759410801998"/>
    <m/>
    <m/>
  </r>
  <r>
    <x v="17"/>
    <x v="7"/>
    <x v="126"/>
    <n v="301.25765054294197"/>
    <m/>
    <n v="335.17887154861899"/>
    <m/>
    <m/>
  </r>
  <r>
    <x v="17"/>
    <x v="7"/>
    <x v="156"/>
    <n v="373.84658143412997"/>
    <m/>
    <n v="408.59471698113202"/>
    <m/>
    <m/>
  </r>
  <r>
    <x v="17"/>
    <x v="7"/>
    <x v="125"/>
    <n v="248.56384065372799"/>
    <n v="372.53488372093"/>
    <n v="133.97377938517201"/>
    <m/>
    <m/>
  </r>
  <r>
    <x v="17"/>
    <x v="7"/>
    <x v="132"/>
    <m/>
    <m/>
    <m/>
    <m/>
    <m/>
  </r>
  <r>
    <x v="17"/>
    <x v="7"/>
    <x v="154"/>
    <n v="382.75626620570398"/>
    <n v="359.989429175476"/>
    <m/>
    <m/>
    <m/>
  </r>
  <r>
    <x v="17"/>
    <x v="7"/>
    <x v="157"/>
    <m/>
    <m/>
    <m/>
    <m/>
    <m/>
  </r>
  <r>
    <x v="17"/>
    <x v="7"/>
    <x v="130"/>
    <m/>
    <m/>
    <m/>
    <m/>
    <m/>
  </r>
  <r>
    <x v="17"/>
    <x v="7"/>
    <x v="127"/>
    <m/>
    <m/>
    <m/>
    <m/>
    <m/>
  </r>
  <r>
    <x v="17"/>
    <x v="7"/>
    <x v="129"/>
    <m/>
    <m/>
    <m/>
    <m/>
    <m/>
  </r>
  <r>
    <x v="17"/>
    <x v="11"/>
    <x v="192"/>
    <m/>
    <m/>
    <m/>
    <m/>
    <m/>
  </r>
  <r>
    <x v="17"/>
    <x v="11"/>
    <x v="206"/>
    <m/>
    <m/>
    <m/>
    <m/>
    <m/>
  </r>
  <r>
    <x v="17"/>
    <x v="11"/>
    <x v="205"/>
    <m/>
    <m/>
    <m/>
    <m/>
    <m/>
  </r>
  <r>
    <x v="17"/>
    <x v="11"/>
    <x v="190"/>
    <m/>
    <m/>
    <m/>
    <m/>
    <m/>
  </r>
  <r>
    <x v="17"/>
    <x v="13"/>
    <x v="210"/>
    <m/>
    <m/>
    <m/>
    <m/>
    <m/>
  </r>
  <r>
    <x v="17"/>
    <x v="13"/>
    <x v="240"/>
    <m/>
    <m/>
    <m/>
    <m/>
    <m/>
  </r>
  <r>
    <x v="17"/>
    <x v="14"/>
    <x v="233"/>
    <m/>
    <m/>
    <m/>
    <m/>
    <m/>
  </r>
  <r>
    <x v="18"/>
    <x v="5"/>
    <x v="106"/>
    <n v="502.36720751494403"/>
    <n v="515.65046637211594"/>
    <m/>
    <m/>
    <m/>
  </r>
  <r>
    <x v="18"/>
    <x v="5"/>
    <x v="107"/>
    <m/>
    <m/>
    <m/>
    <m/>
    <m/>
  </r>
  <r>
    <x v="18"/>
    <x v="5"/>
    <x v="108"/>
    <n v="481.82794001578498"/>
    <n v="488.557620817844"/>
    <m/>
    <m/>
    <m/>
  </r>
  <r>
    <x v="18"/>
    <x v="5"/>
    <x v="109"/>
    <n v="520.31899739761695"/>
    <n v="514.90279926853304"/>
    <m/>
    <m/>
    <m/>
  </r>
  <r>
    <x v="18"/>
    <x v="5"/>
    <x v="110"/>
    <n v="423.86016779864201"/>
    <n v="478.794419970631"/>
    <m/>
    <m/>
    <m/>
  </r>
  <r>
    <x v="18"/>
    <x v="5"/>
    <x v="111"/>
    <m/>
    <m/>
    <m/>
    <m/>
    <m/>
  </r>
  <r>
    <x v="18"/>
    <x v="5"/>
    <x v="112"/>
    <n v="531.75787448905999"/>
    <n v="520.73230490018102"/>
    <n v="592.72969543147201"/>
    <m/>
    <m/>
  </r>
  <r>
    <x v="18"/>
    <x v="5"/>
    <x v="113"/>
    <n v="552.43883188634595"/>
    <n v="550.23050259965305"/>
    <m/>
    <m/>
    <m/>
  </r>
  <r>
    <x v="18"/>
    <x v="5"/>
    <x v="115"/>
    <m/>
    <m/>
    <m/>
    <m/>
    <m/>
  </r>
  <r>
    <x v="18"/>
    <x v="5"/>
    <x v="105"/>
    <n v="449.317545748116"/>
    <n v="388.72035398230099"/>
    <n v="545.63649025069606"/>
    <m/>
    <m/>
  </r>
  <r>
    <x v="18"/>
    <x v="9"/>
    <x v="219"/>
    <m/>
    <m/>
    <m/>
    <m/>
    <m/>
  </r>
  <r>
    <x v="18"/>
    <x v="9"/>
    <x v="179"/>
    <m/>
    <m/>
    <m/>
    <m/>
    <m/>
  </r>
  <r>
    <x v="18"/>
    <x v="9"/>
    <x v="180"/>
    <n v="307.47975596228503"/>
    <n v="308.52720134604601"/>
    <m/>
    <m/>
    <m/>
  </r>
  <r>
    <x v="18"/>
    <x v="9"/>
    <x v="181"/>
    <m/>
    <m/>
    <m/>
    <m/>
    <m/>
  </r>
  <r>
    <x v="18"/>
    <x v="9"/>
    <x v="184"/>
    <m/>
    <m/>
    <m/>
    <m/>
    <m/>
  </r>
  <r>
    <x v="18"/>
    <x v="9"/>
    <x v="185"/>
    <m/>
    <m/>
    <m/>
    <m/>
    <m/>
  </r>
  <r>
    <x v="18"/>
    <x v="9"/>
    <x v="186"/>
    <n v="316.86343825665898"/>
    <n v="308.53393665158399"/>
    <m/>
    <m/>
    <m/>
  </r>
  <r>
    <x v="18"/>
    <x v="9"/>
    <x v="187"/>
    <n v="344.83696145124702"/>
    <n v="347.55576785287798"/>
    <m/>
    <m/>
    <m/>
  </r>
  <r>
    <x v="18"/>
    <x v="9"/>
    <x v="238"/>
    <m/>
    <m/>
    <m/>
    <m/>
    <m/>
  </r>
  <r>
    <x v="18"/>
    <x v="9"/>
    <x v="176"/>
    <m/>
    <m/>
    <m/>
    <m/>
    <m/>
  </r>
  <r>
    <x v="18"/>
    <x v="9"/>
    <x v="182"/>
    <n v="222.584728033473"/>
    <n v="227.157960199005"/>
    <m/>
    <m/>
    <m/>
  </r>
  <r>
    <x v="18"/>
    <x v="9"/>
    <x v="178"/>
    <m/>
    <m/>
    <m/>
    <m/>
    <m/>
  </r>
  <r>
    <x v="18"/>
    <x v="9"/>
    <x v="175"/>
    <n v="253.63946869070199"/>
    <m/>
    <m/>
    <m/>
    <m/>
  </r>
  <r>
    <x v="18"/>
    <x v="10"/>
    <x v="189"/>
    <n v="420.54605504587198"/>
    <n v="539.62724935732604"/>
    <n v="382.33197056418601"/>
    <n v="357.13535911602202"/>
    <m/>
  </r>
  <r>
    <x v="18"/>
    <x v="12"/>
    <x v="194"/>
    <m/>
    <m/>
    <m/>
    <m/>
    <m/>
  </r>
  <r>
    <x v="18"/>
    <x v="12"/>
    <x v="195"/>
    <n v="222.189424364123"/>
    <n v="239.273275862069"/>
    <m/>
    <m/>
    <m/>
  </r>
  <r>
    <x v="18"/>
    <x v="12"/>
    <x v="222"/>
    <m/>
    <m/>
    <m/>
    <m/>
    <m/>
  </r>
  <r>
    <x v="18"/>
    <x v="12"/>
    <x v="197"/>
    <m/>
    <m/>
    <m/>
    <m/>
    <m/>
  </r>
  <r>
    <x v="18"/>
    <x v="12"/>
    <x v="198"/>
    <m/>
    <m/>
    <m/>
    <m/>
    <m/>
  </r>
  <r>
    <x v="18"/>
    <x v="12"/>
    <x v="261"/>
    <m/>
    <m/>
    <m/>
    <m/>
    <m/>
  </r>
  <r>
    <x v="18"/>
    <x v="8"/>
    <x v="138"/>
    <n v="377.81030247567702"/>
    <n v="386.49073080591302"/>
    <n v="339.94130957431798"/>
    <n v="336.20754716981099"/>
    <m/>
  </r>
  <r>
    <x v="18"/>
    <x v="8"/>
    <x v="149"/>
    <n v="280.00840336134502"/>
    <n v="284.37306501547999"/>
    <m/>
    <m/>
    <m/>
  </r>
  <r>
    <x v="18"/>
    <x v="8"/>
    <x v="150"/>
    <n v="370.21870431997002"/>
    <n v="371.62952562806498"/>
    <n v="347.40331380076799"/>
    <m/>
    <m/>
  </r>
  <r>
    <x v="18"/>
    <x v="8"/>
    <x v="151"/>
    <n v="363.94788154229599"/>
    <n v="372.04821952573599"/>
    <n v="262.37270087124898"/>
    <m/>
    <m/>
  </r>
  <r>
    <x v="18"/>
    <x v="8"/>
    <x v="152"/>
    <n v="370.658064516129"/>
    <n v="378.20313630880599"/>
    <n v="288.346341463415"/>
    <m/>
    <m/>
  </r>
  <r>
    <x v="18"/>
    <x v="8"/>
    <x v="153"/>
    <n v="350.282655246253"/>
    <n v="349.49598070739597"/>
    <n v="349.36199294532599"/>
    <m/>
    <m/>
  </r>
  <r>
    <x v="18"/>
    <x v="8"/>
    <x v="162"/>
    <n v="243.233585858586"/>
    <n v="242.299442896936"/>
    <m/>
    <m/>
    <m/>
  </r>
  <r>
    <x v="18"/>
    <x v="8"/>
    <x v="163"/>
    <n v="336.72362689181301"/>
    <n v="339.61305634504401"/>
    <n v="324.63047989623902"/>
    <n v="334.72912801484199"/>
    <m/>
  </r>
  <r>
    <x v="18"/>
    <x v="8"/>
    <x v="164"/>
    <n v="325.19839829151101"/>
    <n v="323.13215715986598"/>
    <m/>
    <m/>
    <m/>
  </r>
  <r>
    <x v="18"/>
    <x v="8"/>
    <x v="165"/>
    <n v="372.252087597882"/>
    <n v="375.73413749825698"/>
    <n v="237.561371005095"/>
    <n v="417.16526887025202"/>
    <m/>
  </r>
  <r>
    <x v="18"/>
    <x v="8"/>
    <x v="166"/>
    <n v="337.95908468386199"/>
    <n v="335.86150320806598"/>
    <n v="339.547727272727"/>
    <n v="454.908602150538"/>
    <m/>
  </r>
  <r>
    <x v="18"/>
    <x v="8"/>
    <x v="167"/>
    <n v="231.96607570675599"/>
    <n v="229.83698573496"/>
    <m/>
    <m/>
    <m/>
  </r>
  <r>
    <x v="18"/>
    <x v="8"/>
    <x v="168"/>
    <n v="217.68810378139699"/>
    <n v="210.48213125406099"/>
    <n v="271.80396039604"/>
    <m/>
    <m/>
  </r>
  <r>
    <x v="18"/>
    <x v="8"/>
    <x v="169"/>
    <n v="228.81963470319599"/>
    <n v="244.13203786746399"/>
    <m/>
    <m/>
    <m/>
  </r>
  <r>
    <x v="18"/>
    <x v="8"/>
    <x v="170"/>
    <n v="254.30317348378"/>
    <n v="253.68488952245201"/>
    <m/>
    <m/>
    <m/>
  </r>
  <r>
    <x v="18"/>
    <x v="8"/>
    <x v="174"/>
    <n v="322.63424970933499"/>
    <n v="327.22948435617201"/>
    <n v="229.88253012048199"/>
    <n v="433.52372583479797"/>
    <m/>
  </r>
  <r>
    <x v="18"/>
    <x v="8"/>
    <x v="147"/>
    <n v="345.11633986928098"/>
    <n v="345.11633986928098"/>
    <m/>
    <m/>
    <m/>
  </r>
  <r>
    <x v="18"/>
    <x v="8"/>
    <x v="171"/>
    <n v="185.99027552674201"/>
    <n v="191.76232394366201"/>
    <m/>
    <m/>
    <m/>
  </r>
  <r>
    <x v="18"/>
    <x v="8"/>
    <x v="173"/>
    <m/>
    <m/>
    <m/>
    <m/>
    <m/>
  </r>
  <r>
    <x v="18"/>
    <x v="8"/>
    <x v="143"/>
    <m/>
    <m/>
    <m/>
    <m/>
    <m/>
  </r>
  <r>
    <x v="18"/>
    <x v="8"/>
    <x v="142"/>
    <n v="412.290626105412"/>
    <n v="409.70375395748499"/>
    <n v="449.83979974968702"/>
    <m/>
    <m/>
  </r>
  <r>
    <x v="18"/>
    <x v="8"/>
    <x v="172"/>
    <n v="243.25974025974"/>
    <n v="226.803121248499"/>
    <m/>
    <m/>
    <m/>
  </r>
  <r>
    <x v="18"/>
    <x v="8"/>
    <x v="161"/>
    <n v="278.03419376466599"/>
    <n v="254.66534551094301"/>
    <m/>
    <m/>
    <m/>
  </r>
  <r>
    <x v="18"/>
    <x v="8"/>
    <x v="141"/>
    <n v="322.658275019668"/>
    <n v="325.20934477094403"/>
    <n v="287.87026777469998"/>
    <m/>
    <m/>
  </r>
  <r>
    <x v="18"/>
    <x v="8"/>
    <x v="160"/>
    <n v="290.169169416942"/>
    <n v="292.91333530455398"/>
    <n v="274.24070021881801"/>
    <n v="190.644259818731"/>
    <m/>
  </r>
  <r>
    <x v="18"/>
    <x v="8"/>
    <x v="144"/>
    <n v="159.53157894736799"/>
    <n v="160.426110260337"/>
    <m/>
    <m/>
    <m/>
  </r>
  <r>
    <x v="18"/>
    <x v="2"/>
    <x v="39"/>
    <n v="460.15057184732399"/>
    <n v="473.486558345643"/>
    <n v="462.858522484643"/>
    <n v="432.810277291001"/>
    <n v="490.06783746556499"/>
  </r>
  <r>
    <x v="18"/>
    <x v="4"/>
    <x v="217"/>
    <m/>
    <m/>
    <m/>
    <m/>
    <m/>
  </r>
  <r>
    <x v="18"/>
    <x v="4"/>
    <x v="102"/>
    <n v="453.72030169704601"/>
    <n v="419.48424543946902"/>
    <n v="474.61538461538498"/>
    <m/>
    <m/>
  </r>
  <r>
    <x v="18"/>
    <x v="3"/>
    <x v="51"/>
    <n v="486.96031225251699"/>
    <n v="503.72082256027898"/>
    <n v="413.087806054758"/>
    <n v="511.19743320241201"/>
    <n v="399.668060200669"/>
  </r>
  <r>
    <x v="18"/>
    <x v="3"/>
    <x v="54"/>
    <n v="463.747233847389"/>
    <n v="462.02702376643703"/>
    <n v="489.89060555026703"/>
    <n v="446.11735965212301"/>
    <n v="483.60479409956997"/>
  </r>
  <r>
    <x v="18"/>
    <x v="3"/>
    <x v="58"/>
    <n v="466.95396588185503"/>
    <n v="475.50226419351202"/>
    <n v="487.29104675290301"/>
    <n v="449.33492009520597"/>
    <n v="355.242372152987"/>
  </r>
  <r>
    <x v="18"/>
    <x v="4"/>
    <x v="258"/>
    <m/>
    <m/>
    <m/>
    <m/>
    <m/>
  </r>
  <r>
    <x v="18"/>
    <x v="4"/>
    <x v="97"/>
    <n v="426.422129931771"/>
    <n v="395.557129367328"/>
    <n v="560.53303964757697"/>
    <n v="417.47368421052602"/>
    <m/>
  </r>
  <r>
    <x v="18"/>
    <x v="4"/>
    <x v="94"/>
    <m/>
    <m/>
    <m/>
    <m/>
    <m/>
  </r>
  <r>
    <x v="18"/>
    <x v="2"/>
    <x v="35"/>
    <n v="516.49024588498298"/>
    <n v="544.89415623136597"/>
    <n v="507.43421052631601"/>
    <n v="465.34871244635201"/>
    <n v="660.98469387755097"/>
  </r>
  <r>
    <x v="18"/>
    <x v="4"/>
    <x v="93"/>
    <n v="462.00748416810598"/>
    <m/>
    <n v="477.418482999128"/>
    <m/>
    <m/>
  </r>
  <r>
    <x v="18"/>
    <x v="4"/>
    <x v="103"/>
    <m/>
    <m/>
    <m/>
    <m/>
    <m/>
  </r>
  <r>
    <x v="18"/>
    <x v="2"/>
    <x v="36"/>
    <n v="361.36134779240899"/>
    <m/>
    <n v="351.62612035851498"/>
    <n v="358.22402597402601"/>
    <m/>
  </r>
  <r>
    <x v="18"/>
    <x v="2"/>
    <x v="50"/>
    <n v="402.89224952741"/>
    <m/>
    <n v="396.50682852807302"/>
    <m/>
    <m/>
  </r>
  <r>
    <x v="18"/>
    <x v="4"/>
    <x v="92"/>
    <n v="588.02020272146603"/>
    <n v="513.34585635359099"/>
    <n v="708.302003081664"/>
    <n v="619.12312214239103"/>
    <m/>
  </r>
  <r>
    <x v="18"/>
    <x v="4"/>
    <x v="96"/>
    <n v="432.10028412759902"/>
    <n v="463.95796637309797"/>
    <n v="446.618079887877"/>
    <n v="316.345272206304"/>
    <n v="203.024436090226"/>
  </r>
  <r>
    <x v="18"/>
    <x v="2"/>
    <x v="78"/>
    <n v="447.61964201601501"/>
    <n v="448.87544483985801"/>
    <n v="397.27947598253297"/>
    <m/>
    <m/>
  </r>
  <r>
    <x v="18"/>
    <x v="3"/>
    <x v="52"/>
    <n v="475.92659016799399"/>
    <n v="491.86158371301701"/>
    <n v="503.21459973417899"/>
    <n v="450.18677318232398"/>
    <n v="453.99935732647799"/>
  </r>
  <r>
    <x v="18"/>
    <x v="2"/>
    <x v="34"/>
    <n v="554.76731871838103"/>
    <n v="573.05938375350104"/>
    <n v="587.26425356339098"/>
    <n v="512.85782922035401"/>
    <n v="548.00337711069403"/>
  </r>
  <r>
    <x v="18"/>
    <x v="2"/>
    <x v="79"/>
    <n v="491.60579537166001"/>
    <n v="476.74824601366703"/>
    <n v="527.97938638542701"/>
    <n v="513.95034013605402"/>
    <n v="590.40545454545497"/>
  </r>
  <r>
    <x v="18"/>
    <x v="3"/>
    <x v="56"/>
    <n v="407.64519094175603"/>
    <n v="395.41365298659099"/>
    <n v="447.85636406731498"/>
    <n v="369.50431034482801"/>
    <m/>
  </r>
  <r>
    <x v="18"/>
    <x v="4"/>
    <x v="98"/>
    <n v="455.15295743700602"/>
    <n v="444.52779821334701"/>
    <n v="475.146298342541"/>
    <n v="439.968302766882"/>
    <m/>
  </r>
  <r>
    <x v="18"/>
    <x v="3"/>
    <x v="53"/>
    <n v="462.61472730400902"/>
    <n v="430.70804498269899"/>
    <n v="484.77751756440301"/>
    <n v="446.33719174635098"/>
    <n v="606.05681818181802"/>
  </r>
  <r>
    <x v="18"/>
    <x v="2"/>
    <x v="38"/>
    <n v="502.17668674083899"/>
    <n v="500.510182042579"/>
    <n v="488.20297504798498"/>
    <n v="509.468988278138"/>
    <m/>
  </r>
  <r>
    <x v="18"/>
    <x v="4"/>
    <x v="101"/>
    <n v="358.29019873532098"/>
    <n v="352.28650442477903"/>
    <n v="360.68816103718899"/>
    <n v="355.59021922428298"/>
    <m/>
  </r>
  <r>
    <x v="18"/>
    <x v="2"/>
    <x v="45"/>
    <n v="426.52812026822397"/>
    <n v="426.62139639639599"/>
    <n v="487.95722801788401"/>
    <n v="367.28783671202399"/>
    <m/>
  </r>
  <r>
    <x v="18"/>
    <x v="4"/>
    <x v="91"/>
    <n v="445.21681342759098"/>
    <n v="457.63187763859099"/>
    <n v="452.513160032494"/>
    <n v="433.897445512069"/>
    <m/>
  </r>
  <r>
    <x v="18"/>
    <x v="4"/>
    <x v="89"/>
    <n v="490.27051882699999"/>
    <n v="495.06856374635902"/>
    <n v="565.67158671586697"/>
    <n v="470.10133773135402"/>
    <m/>
  </r>
  <r>
    <x v="18"/>
    <x v="2"/>
    <x v="49"/>
    <n v="470.69046398359399"/>
    <n v="471.06116350732998"/>
    <n v="488.01125862293401"/>
    <n v="415.45051194539201"/>
    <m/>
  </r>
  <r>
    <x v="18"/>
    <x v="2"/>
    <x v="33"/>
    <n v="545.29866542520199"/>
    <n v="567.54404012922998"/>
    <n v="531.72934687225802"/>
    <n v="527.19496909340705"/>
    <n v="614.28331332533003"/>
  </r>
  <r>
    <x v="18"/>
    <x v="4"/>
    <x v="95"/>
    <m/>
    <m/>
    <m/>
    <m/>
    <m/>
  </r>
  <r>
    <x v="18"/>
    <x v="3"/>
    <x v="57"/>
    <n v="480.77093806641398"/>
    <n v="490.49355797819601"/>
    <n v="480.141155055436"/>
    <n v="471.467866323907"/>
    <m/>
  </r>
  <r>
    <x v="18"/>
    <x v="4"/>
    <x v="100"/>
    <n v="437.10211546065602"/>
    <n v="492.27075919335698"/>
    <n v="430.66355721393001"/>
    <n v="400.093702464253"/>
    <m/>
  </r>
  <r>
    <x v="18"/>
    <x v="4"/>
    <x v="90"/>
    <n v="435.5747160789"/>
    <n v="406.50179905895402"/>
    <n v="453.14501477508998"/>
    <n v="400.89003192621499"/>
    <n v="471.98880275624498"/>
  </r>
  <r>
    <x v="18"/>
    <x v="4"/>
    <x v="99"/>
    <n v="487.87329953681802"/>
    <n v="499.26112316874702"/>
    <n v="544.22831945124904"/>
    <n v="461.82284482758598"/>
    <n v="511.653300733496"/>
  </r>
  <r>
    <x v="18"/>
    <x v="2"/>
    <x v="32"/>
    <n v="477.86651231776602"/>
    <n v="498.25783035354198"/>
    <n v="503.76786368633202"/>
    <n v="483.03278418451401"/>
    <n v="341.34343821949301"/>
  </r>
  <r>
    <x v="18"/>
    <x v="2"/>
    <x v="42"/>
    <n v="497.12220160074202"/>
    <n v="505.190702479339"/>
    <n v="518.12394645513098"/>
    <n v="382.27389951089401"/>
    <m/>
  </r>
  <r>
    <x v="18"/>
    <x v="3"/>
    <x v="60"/>
    <n v="478.04405786033601"/>
    <n v="493.04105795194903"/>
    <n v="471.986709886548"/>
    <n v="459.28735665553802"/>
    <n v="829.51503394762403"/>
  </r>
  <r>
    <x v="18"/>
    <x v="2"/>
    <x v="46"/>
    <n v="484.84639128725598"/>
    <n v="464.457812859223"/>
    <n v="534.899864682003"/>
    <n v="412.914400729151"/>
    <n v="538.14705882352905"/>
  </r>
  <r>
    <x v="18"/>
    <x v="2"/>
    <x v="40"/>
    <n v="507.07015509494101"/>
    <n v="518.12625589686297"/>
    <n v="512.05638210266295"/>
    <n v="468.554035567715"/>
    <n v="596.54448198198202"/>
  </r>
  <r>
    <x v="18"/>
    <x v="2"/>
    <x v="47"/>
    <n v="529.81245440797102"/>
    <n v="532.24538796306103"/>
    <n v="541.63283969300596"/>
    <n v="483.41798475014201"/>
    <n v="553.35177617101499"/>
  </r>
  <r>
    <x v="18"/>
    <x v="2"/>
    <x v="48"/>
    <n v="467.53832450006701"/>
    <n v="481.21309597250399"/>
    <n v="454.75801572897802"/>
    <n v="393.29578713968999"/>
    <n v="668.69624573378803"/>
  </r>
  <r>
    <x v="18"/>
    <x v="3"/>
    <x v="61"/>
    <n v="475.45667282809598"/>
    <n v="475.305218535302"/>
    <n v="472.09295352323801"/>
    <n v="472.03206498503602"/>
    <n v="518.48605577689204"/>
  </r>
  <r>
    <x v="18"/>
    <x v="3"/>
    <x v="59"/>
    <n v="457.41094688829401"/>
    <n v="459.145703742752"/>
    <n v="469.54061942597701"/>
    <n v="464.13622572815501"/>
    <n v="213.98025134649899"/>
  </r>
  <r>
    <x v="18"/>
    <x v="3"/>
    <x v="62"/>
    <n v="455.15884336602198"/>
    <n v="501.65924932975901"/>
    <n v="489.53600677774602"/>
    <n v="408.45075867401198"/>
    <n v="337.50659340659303"/>
  </r>
  <r>
    <x v="18"/>
    <x v="2"/>
    <x v="37"/>
    <n v="457.45225903614499"/>
    <n v="423.77229676400901"/>
    <n v="429.59784560143601"/>
    <n v="523.71358629130998"/>
    <m/>
  </r>
  <r>
    <x v="18"/>
    <x v="3"/>
    <x v="55"/>
    <m/>
    <m/>
    <m/>
    <m/>
    <m/>
  </r>
  <r>
    <x v="18"/>
    <x v="2"/>
    <x v="43"/>
    <n v="411.76839339339301"/>
    <n v="359.93931837074001"/>
    <n v="475.70279424216801"/>
    <m/>
    <m/>
  </r>
  <r>
    <x v="18"/>
    <x v="2"/>
    <x v="41"/>
    <n v="420.57481412639402"/>
    <m/>
    <n v="405.81672240802698"/>
    <m/>
    <m/>
  </r>
  <r>
    <x v="18"/>
    <x v="2"/>
    <x v="44"/>
    <n v="435.67237327962403"/>
    <n v="461.30539887187803"/>
    <n v="428.88465227817699"/>
    <n v="412.45633287608598"/>
    <m/>
  </r>
  <r>
    <x v="18"/>
    <x v="0"/>
    <x v="85"/>
    <m/>
    <m/>
    <m/>
    <m/>
    <m/>
  </r>
  <r>
    <x v="18"/>
    <x v="0"/>
    <x v="17"/>
    <n v="344.83265306122502"/>
    <n v="344.83265306122502"/>
    <m/>
    <m/>
    <m/>
  </r>
  <r>
    <x v="18"/>
    <x v="0"/>
    <x v="71"/>
    <n v="461.21795989537901"/>
    <n v="461.96760895170797"/>
    <m/>
    <m/>
    <m/>
  </r>
  <r>
    <x v="18"/>
    <x v="0"/>
    <x v="75"/>
    <n v="535.399319066148"/>
    <n v="527.23486842105297"/>
    <m/>
    <m/>
    <m/>
  </r>
  <r>
    <x v="18"/>
    <x v="0"/>
    <x v="87"/>
    <m/>
    <m/>
    <m/>
    <m/>
    <m/>
  </r>
  <r>
    <x v="18"/>
    <x v="0"/>
    <x v="6"/>
    <n v="510.49578945272799"/>
    <n v="526.08951516598995"/>
    <n v="496.683226183518"/>
    <n v="506.95129775444701"/>
    <m/>
  </r>
  <r>
    <x v="18"/>
    <x v="0"/>
    <x v="10"/>
    <n v="510.51524165758502"/>
    <n v="521.46230288327001"/>
    <n v="492.61197259286001"/>
    <n v="469.011146496815"/>
    <m/>
  </r>
  <r>
    <x v="18"/>
    <x v="0"/>
    <x v="83"/>
    <m/>
    <m/>
    <m/>
    <m/>
    <m/>
  </r>
  <r>
    <x v="18"/>
    <x v="0"/>
    <x v="7"/>
    <n v="430.29440073652501"/>
    <n v="463.58352967575502"/>
    <n v="413.30054018661002"/>
    <n v="416.86150627615098"/>
    <m/>
  </r>
  <r>
    <x v="18"/>
    <x v="0"/>
    <x v="8"/>
    <n v="532.34908676309499"/>
    <n v="562.79632598996102"/>
    <n v="458.869901168014"/>
    <n v="532.51989945538298"/>
    <m/>
  </r>
  <r>
    <x v="18"/>
    <x v="0"/>
    <x v="12"/>
    <n v="352.961649550706"/>
    <n v="366.640182648402"/>
    <n v="254.03170409511199"/>
    <m/>
    <m/>
  </r>
  <r>
    <x v="18"/>
    <x v="0"/>
    <x v="73"/>
    <n v="375.03137789904503"/>
    <n v="381.61912225705299"/>
    <m/>
    <m/>
    <m/>
  </r>
  <r>
    <x v="18"/>
    <x v="0"/>
    <x v="214"/>
    <m/>
    <m/>
    <m/>
    <m/>
    <m/>
  </r>
  <r>
    <x v="18"/>
    <x v="0"/>
    <x v="65"/>
    <m/>
    <m/>
    <m/>
    <m/>
    <m/>
  </r>
  <r>
    <x v="18"/>
    <x v="0"/>
    <x v="13"/>
    <n v="466.54530477759499"/>
    <n v="471.96347165400402"/>
    <m/>
    <m/>
    <m/>
  </r>
  <r>
    <x v="18"/>
    <x v="0"/>
    <x v="68"/>
    <m/>
    <m/>
    <m/>
    <m/>
    <m/>
  </r>
  <r>
    <x v="18"/>
    <x v="0"/>
    <x v="0"/>
    <n v="460.74417634601798"/>
    <n v="494.43086651854401"/>
    <n v="430.84447807989602"/>
    <n v="527.98435754189904"/>
    <m/>
  </r>
  <r>
    <x v="18"/>
    <x v="0"/>
    <x v="15"/>
    <m/>
    <m/>
    <m/>
    <m/>
    <m/>
  </r>
  <r>
    <x v="18"/>
    <x v="0"/>
    <x v="16"/>
    <m/>
    <m/>
    <m/>
    <m/>
    <m/>
  </r>
  <r>
    <x v="18"/>
    <x v="0"/>
    <x v="82"/>
    <n v="389.23172193367998"/>
    <n v="368.96683046683"/>
    <n v="397.18454935622299"/>
    <m/>
    <m/>
  </r>
  <r>
    <x v="18"/>
    <x v="0"/>
    <x v="67"/>
    <n v="450.31270010672398"/>
    <n v="454.94815668202801"/>
    <m/>
    <m/>
    <m/>
  </r>
  <r>
    <x v="18"/>
    <x v="0"/>
    <x v="69"/>
    <m/>
    <m/>
    <m/>
    <m/>
    <m/>
  </r>
  <r>
    <x v="18"/>
    <x v="0"/>
    <x v="63"/>
    <n v="471.97060624617302"/>
    <n v="456.87156644394997"/>
    <m/>
    <m/>
    <m/>
  </r>
  <r>
    <x v="18"/>
    <x v="0"/>
    <x v="9"/>
    <n v="512.95746806441696"/>
    <n v="532.06604798551405"/>
    <n v="490.31126673532401"/>
    <n v="466.662112932605"/>
    <m/>
  </r>
  <r>
    <x v="18"/>
    <x v="0"/>
    <x v="77"/>
    <n v="522.25163398692803"/>
    <n v="519.98129353233799"/>
    <n v="543.44887278582905"/>
    <m/>
    <m/>
  </r>
  <r>
    <x v="18"/>
    <x v="0"/>
    <x v="76"/>
    <n v="574.26529991894097"/>
    <n v="573.19985104270097"/>
    <n v="537.75077881619904"/>
    <n v="586.05126916310599"/>
    <m/>
  </r>
  <r>
    <x v="18"/>
    <x v="0"/>
    <x v="14"/>
    <n v="419.99010533035403"/>
    <n v="419.72275271649698"/>
    <m/>
    <m/>
    <m/>
  </r>
  <r>
    <x v="18"/>
    <x v="0"/>
    <x v="86"/>
    <m/>
    <m/>
    <m/>
    <m/>
    <m/>
  </r>
  <r>
    <x v="18"/>
    <x v="0"/>
    <x v="3"/>
    <n v="560.55281704485299"/>
    <n v="556.95840851260698"/>
    <n v="599.52469135802505"/>
    <n v="566.71939231456702"/>
    <m/>
  </r>
  <r>
    <x v="18"/>
    <x v="0"/>
    <x v="11"/>
    <n v="457.77054454274497"/>
    <n v="442.84590058620398"/>
    <n v="472.88607751172498"/>
    <m/>
    <m/>
  </r>
  <r>
    <x v="18"/>
    <x v="0"/>
    <x v="64"/>
    <n v="501.05182875442398"/>
    <n v="497.45724003887301"/>
    <n v="506.36367330353499"/>
    <n v="494.78138718173801"/>
    <m/>
  </r>
  <r>
    <x v="18"/>
    <x v="0"/>
    <x v="1"/>
    <n v="543.97476234541898"/>
    <n v="562.76721215418695"/>
    <n v="479.053333333333"/>
    <n v="496.351149983803"/>
    <n v="756.95691202872501"/>
  </r>
  <r>
    <x v="18"/>
    <x v="0"/>
    <x v="2"/>
    <n v="588.23174087340203"/>
    <n v="577.47321610932704"/>
    <n v="563.437873357228"/>
    <n v="615.80876994088601"/>
    <n v="619.22116689280904"/>
  </r>
  <r>
    <x v="18"/>
    <x v="0"/>
    <x v="80"/>
    <n v="500.56917330989899"/>
    <n v="502.95837963430603"/>
    <n v="466.14161849711002"/>
    <n v="498.43801848779299"/>
    <n v="652.6953125"/>
  </r>
  <r>
    <x v="18"/>
    <x v="0"/>
    <x v="4"/>
    <n v="631.47878140368005"/>
    <n v="628.83199453084899"/>
    <n v="571.09931245225403"/>
    <n v="643.00368361813196"/>
    <n v="709.82889733840295"/>
  </r>
  <r>
    <x v="18"/>
    <x v="0"/>
    <x v="81"/>
    <n v="414.94564478869398"/>
    <n v="372.07497024990101"/>
    <n v="457.107804750718"/>
    <n v="365.12515802781297"/>
    <m/>
  </r>
  <r>
    <x v="18"/>
    <x v="0"/>
    <x v="74"/>
    <n v="462.92006950477798"/>
    <n v="466.745170193192"/>
    <m/>
    <m/>
    <m/>
  </r>
  <r>
    <x v="18"/>
    <x v="0"/>
    <x v="70"/>
    <n v="427.6"/>
    <n v="434.80606060606101"/>
    <m/>
    <m/>
    <m/>
  </r>
  <r>
    <x v="18"/>
    <x v="0"/>
    <x v="5"/>
    <n v="460.62198105514102"/>
    <n v="480.20956256358102"/>
    <n v="451.97542197216501"/>
    <m/>
    <m/>
  </r>
  <r>
    <x v="18"/>
    <x v="0"/>
    <x v="72"/>
    <n v="434.37610463061202"/>
    <n v="430.456282145481"/>
    <m/>
    <m/>
    <m/>
  </r>
  <r>
    <x v="18"/>
    <x v="0"/>
    <x v="10"/>
    <m/>
    <m/>
    <m/>
    <m/>
    <m/>
  </r>
  <r>
    <x v="18"/>
    <x v="1"/>
    <x v="28"/>
    <m/>
    <m/>
    <m/>
    <m/>
    <m/>
  </r>
  <r>
    <x v="18"/>
    <x v="1"/>
    <x v="21"/>
    <n v="438.97621225983499"/>
    <m/>
    <n v="342.090523338048"/>
    <n v="323.91887905604699"/>
    <n v="747.43939393939399"/>
  </r>
  <r>
    <x v="18"/>
    <x v="1"/>
    <x v="29"/>
    <m/>
    <m/>
    <m/>
    <m/>
    <m/>
  </r>
  <r>
    <x v="18"/>
    <x v="6"/>
    <x v="122"/>
    <n v="469.66535038827101"/>
    <n v="431.752879581152"/>
    <n v="456.61937052200602"/>
    <n v="450.49920309267901"/>
    <n v="610.97964992173002"/>
  </r>
  <r>
    <x v="18"/>
    <x v="1"/>
    <x v="25"/>
    <n v="482.463919430842"/>
    <n v="502.68689655172398"/>
    <n v="511.29884678747902"/>
    <n v="444.131690929451"/>
    <m/>
  </r>
  <r>
    <x v="18"/>
    <x v="6"/>
    <x v="118"/>
    <n v="572.62674339217801"/>
    <n v="617.39620807000495"/>
    <n v="438.52873563218401"/>
    <n v="572.31981625217804"/>
    <n v="613.85637149028105"/>
  </r>
  <r>
    <x v="18"/>
    <x v="6"/>
    <x v="119"/>
    <n v="519.69266332186305"/>
    <n v="543.58069009858502"/>
    <n v="521.10815975539799"/>
    <n v="501.90189348435399"/>
    <n v="612.430379746835"/>
  </r>
  <r>
    <x v="18"/>
    <x v="6"/>
    <x v="120"/>
    <n v="558.79269815617397"/>
    <n v="535.54017354441305"/>
    <n v="499.628676470588"/>
    <n v="579.70909548370901"/>
    <n v="595.243431465654"/>
  </r>
  <r>
    <x v="18"/>
    <x v="1"/>
    <x v="26"/>
    <n v="422.00328852715103"/>
    <n v="439.74696545284797"/>
    <n v="445.88833951380298"/>
    <n v="391.57995147772402"/>
    <n v="396.73796369376498"/>
  </r>
  <r>
    <x v="18"/>
    <x v="6"/>
    <x v="121"/>
    <n v="494.78784639283703"/>
    <n v="515.31136597055797"/>
    <n v="481.39269457088898"/>
    <n v="478.25804281587602"/>
    <n v="516.94828227706796"/>
  </r>
  <r>
    <x v="18"/>
    <x v="1"/>
    <x v="19"/>
    <n v="504.08547276142798"/>
    <n v="473.38445737760998"/>
    <n v="473.88691931540302"/>
    <n v="529.59823008849605"/>
    <n v="649.89845758354795"/>
  </r>
  <r>
    <x v="18"/>
    <x v="1"/>
    <x v="18"/>
    <n v="474.56949806949802"/>
    <m/>
    <m/>
    <m/>
    <m/>
  </r>
  <r>
    <x v="18"/>
    <x v="1"/>
    <x v="20"/>
    <n v="435.74186307519602"/>
    <n v="413.33935018050499"/>
    <n v="444.699402628435"/>
    <n v="428.10842696629197"/>
    <m/>
  </r>
  <r>
    <x v="18"/>
    <x v="6"/>
    <x v="123"/>
    <n v="588.86594761171"/>
    <n v="605.02521008403403"/>
    <m/>
    <n v="590.41813214956505"/>
    <m/>
  </r>
  <r>
    <x v="18"/>
    <x v="1"/>
    <x v="22"/>
    <n v="424.53587786259499"/>
    <n v="477.50146341463397"/>
    <m/>
    <n v="381.11267605633799"/>
    <m/>
  </r>
  <r>
    <x v="18"/>
    <x v="1"/>
    <x v="24"/>
    <m/>
    <m/>
    <m/>
    <m/>
    <m/>
  </r>
  <r>
    <x v="18"/>
    <x v="1"/>
    <x v="30"/>
    <m/>
    <m/>
    <m/>
    <m/>
    <m/>
  </r>
  <r>
    <x v="18"/>
    <x v="1"/>
    <x v="216"/>
    <m/>
    <m/>
    <m/>
    <m/>
    <m/>
  </r>
  <r>
    <x v="18"/>
    <x v="7"/>
    <x v="155"/>
    <m/>
    <m/>
    <m/>
    <m/>
    <m/>
  </r>
  <r>
    <x v="18"/>
    <x v="7"/>
    <x v="158"/>
    <m/>
    <m/>
    <m/>
    <m/>
    <m/>
  </r>
  <r>
    <x v="18"/>
    <x v="7"/>
    <x v="135"/>
    <m/>
    <m/>
    <m/>
    <m/>
    <m/>
  </r>
  <r>
    <x v="18"/>
    <x v="7"/>
    <x v="133"/>
    <n v="211.00150375939899"/>
    <m/>
    <n v="218.56074766355101"/>
    <m/>
    <m/>
  </r>
  <r>
    <x v="18"/>
    <x v="7"/>
    <x v="131"/>
    <n v="390.84604904632198"/>
    <m/>
    <n v="400.552325581395"/>
    <m/>
    <m/>
  </r>
  <r>
    <x v="18"/>
    <x v="7"/>
    <x v="126"/>
    <n v="874.70094562647796"/>
    <m/>
    <n v="1001.62787136294"/>
    <m/>
    <m/>
  </r>
  <r>
    <x v="18"/>
    <x v="7"/>
    <x v="156"/>
    <n v="390.10683391003499"/>
    <n v="437.69375000000002"/>
    <n v="364.92857142857099"/>
    <m/>
    <m/>
  </r>
  <r>
    <x v="18"/>
    <x v="7"/>
    <x v="125"/>
    <n v="334.54944500504502"/>
    <n v="576.23589743589696"/>
    <n v="165.633653846154"/>
    <m/>
    <m/>
  </r>
  <r>
    <x v="18"/>
    <x v="7"/>
    <x v="132"/>
    <m/>
    <m/>
    <m/>
    <m/>
    <m/>
  </r>
  <r>
    <x v="18"/>
    <x v="7"/>
    <x v="154"/>
    <n v="476.23473774720497"/>
    <n v="423.64889705882399"/>
    <n v="520.13085621970902"/>
    <m/>
    <m/>
  </r>
  <r>
    <x v="18"/>
    <x v="7"/>
    <x v="157"/>
    <m/>
    <m/>
    <m/>
    <m/>
    <m/>
  </r>
  <r>
    <x v="18"/>
    <x v="7"/>
    <x v="130"/>
    <m/>
    <m/>
    <m/>
    <m/>
    <m/>
  </r>
  <r>
    <x v="18"/>
    <x v="7"/>
    <x v="127"/>
    <m/>
    <m/>
    <m/>
    <m/>
    <m/>
  </r>
  <r>
    <x v="18"/>
    <x v="7"/>
    <x v="129"/>
    <m/>
    <m/>
    <m/>
    <m/>
    <m/>
  </r>
  <r>
    <x v="18"/>
    <x v="11"/>
    <x v="192"/>
    <m/>
    <m/>
    <m/>
    <m/>
    <m/>
  </r>
  <r>
    <x v="18"/>
    <x v="11"/>
    <x v="206"/>
    <m/>
    <m/>
    <m/>
    <m/>
    <m/>
  </r>
  <r>
    <x v="18"/>
    <x v="11"/>
    <x v="205"/>
    <m/>
    <m/>
    <m/>
    <m/>
    <m/>
  </r>
  <r>
    <x v="18"/>
    <x v="11"/>
    <x v="190"/>
    <m/>
    <m/>
    <m/>
    <m/>
    <m/>
  </r>
  <r>
    <x v="18"/>
    <x v="13"/>
    <x v="240"/>
    <m/>
    <m/>
    <m/>
    <m/>
    <m/>
  </r>
  <r>
    <x v="18"/>
    <x v="14"/>
    <x v="211"/>
    <m/>
    <m/>
    <m/>
    <m/>
    <m/>
  </r>
  <r>
    <x v="19"/>
    <x v="10"/>
    <x v="189"/>
    <n v="497.606600086843"/>
    <n v="799.67619047619098"/>
    <n v="367.02668759811598"/>
    <n v="604.12616822429902"/>
    <n v="0"/>
  </r>
  <r>
    <x v="19"/>
    <x v="5"/>
    <x v="106"/>
    <n v="382.24301494476902"/>
    <n v="380.43462513582"/>
    <n v="504.65600000000001"/>
    <n v="0"/>
    <m/>
  </r>
  <r>
    <x v="19"/>
    <x v="5"/>
    <x v="105"/>
    <n v="300.94881038211997"/>
    <n v="223.88073394495399"/>
    <n v="482.47167487684698"/>
    <m/>
    <m/>
  </r>
  <r>
    <x v="19"/>
    <x v="5"/>
    <x v="108"/>
    <n v="313.08503489273699"/>
    <n v="309.13623188405802"/>
    <m/>
    <n v="315.52702702702697"/>
    <m/>
  </r>
  <r>
    <x v="19"/>
    <x v="5"/>
    <x v="109"/>
    <n v="355.145847271337"/>
    <n v="364.491696383087"/>
    <n v="103.15212981744401"/>
    <n v="0"/>
    <n v="875.51"/>
  </r>
  <r>
    <x v="19"/>
    <x v="5"/>
    <x v="110"/>
    <n v="315.00059382422802"/>
    <n v="364.17609828741598"/>
    <n v="135.57103825136599"/>
    <n v="104.829113924051"/>
    <m/>
  </r>
  <r>
    <x v="19"/>
    <x v="5"/>
    <x v="111"/>
    <n v="419.05797101449298"/>
    <n v="1734.9"/>
    <n v="0"/>
    <m/>
    <m/>
  </r>
  <r>
    <x v="19"/>
    <x v="5"/>
    <x v="112"/>
    <n v="453.19282786885202"/>
    <n v="435.50240323804701"/>
    <n v="533.79542857142906"/>
    <n v="441.711538461538"/>
    <m/>
  </r>
  <r>
    <x v="19"/>
    <x v="5"/>
    <x v="113"/>
    <n v="382.49465072372601"/>
    <n v="462.96951219512198"/>
    <m/>
    <n v="0"/>
    <m/>
  </r>
  <r>
    <x v="19"/>
    <x v="5"/>
    <x v="115"/>
    <n v="407.24651162790701"/>
    <n v="407.24651162790701"/>
    <m/>
    <m/>
    <m/>
  </r>
  <r>
    <x v="19"/>
    <x v="9"/>
    <x v="175"/>
    <n v="311.58041958042003"/>
    <n v="265.67757009345797"/>
    <n v="19958"/>
    <m/>
    <m/>
  </r>
  <r>
    <x v="19"/>
    <x v="9"/>
    <x v="176"/>
    <n v="198.73333333333301"/>
    <n v="142.28749999999999"/>
    <n v="311.625"/>
    <m/>
    <m/>
  </r>
  <r>
    <x v="19"/>
    <x v="9"/>
    <x v="219"/>
    <n v="230.46994535519099"/>
    <n v="230.46994535519099"/>
    <m/>
    <m/>
    <m/>
  </r>
  <r>
    <x v="19"/>
    <x v="9"/>
    <x v="179"/>
    <n v="176.23333333333301"/>
    <n v="176.23333333333301"/>
    <m/>
    <m/>
    <m/>
  </r>
  <r>
    <x v="19"/>
    <x v="9"/>
    <x v="180"/>
    <n v="280.276036400404"/>
    <n v="297.83649160801298"/>
    <n v="38.576576576576599"/>
    <m/>
    <n v="0"/>
  </r>
  <r>
    <x v="19"/>
    <x v="9"/>
    <x v="181"/>
    <n v="427.53299492385798"/>
    <n v="427.53299492385798"/>
    <m/>
    <m/>
    <m/>
  </r>
  <r>
    <x v="19"/>
    <x v="9"/>
    <x v="184"/>
    <n v="250.63350785340299"/>
    <n v="250.63350785340299"/>
    <m/>
    <m/>
    <m/>
  </r>
  <r>
    <x v="19"/>
    <x v="9"/>
    <x v="185"/>
    <n v="0"/>
    <m/>
    <m/>
    <m/>
    <m/>
  </r>
  <r>
    <x v="19"/>
    <x v="9"/>
    <x v="186"/>
    <n v="378.87840185292401"/>
    <n v="355.34105385060798"/>
    <m/>
    <m/>
    <m/>
  </r>
  <r>
    <x v="19"/>
    <x v="9"/>
    <x v="187"/>
    <n v="367.50386660222301"/>
    <n v="380.051188299817"/>
    <n v="206.40143369175601"/>
    <n v="264.3"/>
    <m/>
  </r>
  <r>
    <x v="19"/>
    <x v="9"/>
    <x v="238"/>
    <n v="0"/>
    <m/>
    <m/>
    <m/>
    <m/>
  </r>
  <r>
    <x v="19"/>
    <x v="9"/>
    <x v="178"/>
    <n v="284.04285714285697"/>
    <n v="284.04285714285697"/>
    <m/>
    <m/>
    <m/>
  </r>
  <r>
    <x v="19"/>
    <x v="9"/>
    <x v="182"/>
    <n v="284.47994652406402"/>
    <n v="283.15503875969"/>
    <n v="292.77669902912601"/>
    <m/>
    <m/>
  </r>
  <r>
    <x v="19"/>
    <x v="12"/>
    <x v="195"/>
    <n v="227.052667578659"/>
    <n v="217.35082223962399"/>
    <n v="572.56842105263195"/>
    <n v="0"/>
    <m/>
  </r>
  <r>
    <x v="19"/>
    <x v="12"/>
    <x v="222"/>
    <n v="165.95161290322599"/>
    <n v="165.95161290322599"/>
    <m/>
    <m/>
    <m/>
  </r>
  <r>
    <x v="19"/>
    <x v="12"/>
    <x v="198"/>
    <n v="89.931330472102999"/>
    <n v="0"/>
    <n v="91.903508771929793"/>
    <m/>
    <m/>
  </r>
  <r>
    <x v="19"/>
    <x v="3"/>
    <x v="51"/>
    <n v="478.29591132676001"/>
    <n v="440.42800063088202"/>
    <n v="394.08327526132399"/>
    <n v="588.48092721136095"/>
    <n v="299.68840125391802"/>
  </r>
  <r>
    <x v="19"/>
    <x v="3"/>
    <x v="53"/>
    <n v="465.47103289094099"/>
    <n v="523.41498028909302"/>
    <n v="364.11609498680701"/>
    <n v="479.54579863739599"/>
    <n v="390.53135943966902"/>
  </r>
  <r>
    <x v="19"/>
    <x v="3"/>
    <x v="54"/>
    <n v="455.83978276912597"/>
    <n v="436.11478676763699"/>
    <n v="407.42677669663698"/>
    <n v="515.06980454726795"/>
    <n v="518.05277221108895"/>
  </r>
  <r>
    <x v="19"/>
    <x v="3"/>
    <x v="52"/>
    <n v="455.74046572412999"/>
    <n v="419.00304608430798"/>
    <n v="478.63390424289599"/>
    <n v="497.47695761998301"/>
    <n v="343.42391832766202"/>
  </r>
  <r>
    <x v="19"/>
    <x v="4"/>
    <x v="89"/>
    <n v="434.59912165806298"/>
    <n v="445.91140262361301"/>
    <n v="478.75390381011903"/>
    <n v="435.73448158253802"/>
    <n v="195.95527728085901"/>
  </r>
  <r>
    <x v="19"/>
    <x v="4"/>
    <x v="90"/>
    <n v="450.54914245933799"/>
    <n v="442.37163592379801"/>
    <n v="487.36197063463197"/>
    <n v="319.09051222351599"/>
    <n v="665.18849449204401"/>
  </r>
  <r>
    <x v="19"/>
    <x v="4"/>
    <x v="91"/>
    <n v="428.57226836804301"/>
    <n v="399.54136068459098"/>
    <n v="423.042554811206"/>
    <n v="457.44105110074702"/>
    <n v="342.836805555556"/>
  </r>
  <r>
    <x v="19"/>
    <x v="3"/>
    <x v="55"/>
    <n v="214.64589235127499"/>
    <m/>
    <n v="0"/>
    <n v="151.095070422535"/>
    <m/>
  </r>
  <r>
    <x v="19"/>
    <x v="3"/>
    <x v="56"/>
    <n v="396.06838300982702"/>
    <n v="450.72394627142199"/>
    <n v="366.389675916942"/>
    <n v="386.14864864864899"/>
    <n v="77.8539325842697"/>
  </r>
  <r>
    <x v="19"/>
    <x v="3"/>
    <x v="57"/>
    <n v="469.19998628587098"/>
    <n v="469.878098262327"/>
    <n v="420.772290403667"/>
    <n v="527.53905274281897"/>
    <n v="32.387537993921001"/>
  </r>
  <r>
    <x v="19"/>
    <x v="3"/>
    <x v="58"/>
    <n v="456.10029334724402"/>
    <n v="417.816204319056"/>
    <n v="430.73597261201002"/>
    <n v="536.51787036535404"/>
    <n v="271.40946045824103"/>
  </r>
  <r>
    <x v="19"/>
    <x v="3"/>
    <x v="59"/>
    <n v="441.30964094596902"/>
    <n v="453.01423450021099"/>
    <n v="344.179838806688"/>
    <n v="564.74373205741597"/>
    <n v="784.58"/>
  </r>
  <r>
    <x v="19"/>
    <x v="3"/>
    <x v="60"/>
    <n v="447.41238431695501"/>
    <n v="389.45447349823303"/>
    <n v="414.895864905824"/>
    <n v="562.75640555025302"/>
    <n v="349.42681047765802"/>
  </r>
  <r>
    <x v="19"/>
    <x v="3"/>
    <x v="61"/>
    <n v="469.09631665750402"/>
    <n v="409.85057763107801"/>
    <n v="332.961027190332"/>
    <n v="547.22542584129599"/>
    <n v="1036.97211155378"/>
  </r>
  <r>
    <x v="19"/>
    <x v="3"/>
    <x v="62"/>
    <n v="433.26089217397799"/>
    <n v="431.46295005807201"/>
    <n v="504.33563252127999"/>
    <n v="388.519582486606"/>
    <n v="456.36106983655299"/>
  </r>
  <r>
    <x v="19"/>
    <x v="2"/>
    <x v="32"/>
    <n v="435.23642919142702"/>
    <n v="442.945202172601"/>
    <n v="611.49197377345695"/>
    <n v="412.13568627451002"/>
    <n v="273.96429680223503"/>
  </r>
  <r>
    <x v="19"/>
    <x v="2"/>
    <x v="33"/>
    <n v="528.72435412060497"/>
    <n v="536.13893611853302"/>
    <n v="455.347519270438"/>
    <n v="611.26318938865097"/>
    <n v="358.33193277310897"/>
  </r>
  <r>
    <x v="19"/>
    <x v="2"/>
    <x v="34"/>
    <n v="506.62610466938298"/>
    <n v="463.50719376979902"/>
    <n v="474.29305751449601"/>
    <n v="553.75014865025605"/>
    <n v="742.08790650406502"/>
  </r>
  <r>
    <x v="19"/>
    <x v="2"/>
    <x v="35"/>
    <n v="515.81700610997996"/>
    <n v="511.14509803921601"/>
    <n v="667.43221476510098"/>
    <n v="476.51654715940401"/>
    <n v="456.97707231040602"/>
  </r>
  <r>
    <x v="19"/>
    <x v="2"/>
    <x v="36"/>
    <n v="350.48940998487097"/>
    <n v="97.847432024169194"/>
    <n v="372.09292649098501"/>
    <n v="437.48215701823898"/>
    <m/>
  </r>
  <r>
    <x v="19"/>
    <x v="2"/>
    <x v="37"/>
    <n v="481.29979401045802"/>
    <n v="402.33757961783402"/>
    <n v="580.43905397210403"/>
    <n v="429.37681886603099"/>
    <m/>
  </r>
  <r>
    <x v="19"/>
    <x v="2"/>
    <x v="38"/>
    <n v="511.524065847923"/>
    <n v="502.46616304690002"/>
    <n v="458.70829576194802"/>
    <n v="564.45643676711597"/>
    <n v="202.43719806763301"/>
  </r>
  <r>
    <x v="19"/>
    <x v="2"/>
    <x v="39"/>
    <n v="454.16849830542299"/>
    <n v="397.516873171035"/>
    <n v="444.47632188283097"/>
    <n v="567.02530949105903"/>
    <n v="688.51330430575695"/>
  </r>
  <r>
    <x v="19"/>
    <x v="2"/>
    <x v="41"/>
    <n v="367.618602761982"/>
    <n v="206.23205741626799"/>
    <n v="576.159544159544"/>
    <n v="214.10292633703301"/>
    <m/>
  </r>
  <r>
    <x v="19"/>
    <x v="2"/>
    <x v="42"/>
    <n v="478.81658629583899"/>
    <n v="559.43992648747997"/>
    <n v="559.38292158968898"/>
    <n v="207.26470588235301"/>
    <n v="1581.9130434782601"/>
  </r>
  <r>
    <x v="19"/>
    <x v="2"/>
    <x v="43"/>
    <n v="403.14259463432597"/>
    <n v="266.30196801967998"/>
    <n v="594.50264550264501"/>
    <n v="680.92666666666696"/>
    <m/>
  </r>
  <r>
    <x v="19"/>
    <x v="2"/>
    <x v="40"/>
    <n v="506.43016306977597"/>
    <n v="472.16618535048599"/>
    <n v="601.89674424643704"/>
    <n v="433.87882294594101"/>
    <n v="327.196726374305"/>
  </r>
  <r>
    <x v="19"/>
    <x v="2"/>
    <x v="44"/>
    <n v="420.321958617701"/>
    <n v="508.645046645935"/>
    <n v="467.06236842105301"/>
    <n v="306.40013586956502"/>
    <n v="246.41101694915301"/>
  </r>
  <r>
    <x v="19"/>
    <x v="2"/>
    <x v="45"/>
    <n v="425.12574785748899"/>
    <n v="407.00451224752902"/>
    <n v="432.922517519503"/>
    <n v="424.86460006424699"/>
    <n v="670.53636363636394"/>
  </r>
  <r>
    <x v="19"/>
    <x v="2"/>
    <x v="46"/>
    <n v="468.79239660335298"/>
    <n v="465.52928870292902"/>
    <n v="511.03961071608097"/>
    <n v="402.84325275397799"/>
    <n v="388.21460869565198"/>
  </r>
  <r>
    <x v="19"/>
    <x v="2"/>
    <x v="47"/>
    <n v="519.44824345491202"/>
    <n v="513.21907867059303"/>
    <n v="554.59730674902403"/>
    <n v="469.01604412133401"/>
    <n v="412.84354877176202"/>
  </r>
  <r>
    <x v="19"/>
    <x v="2"/>
    <x v="48"/>
    <n v="453.02621577265302"/>
    <n v="543.57487537387794"/>
    <n v="527.07544523909701"/>
    <n v="190.03256910220699"/>
    <n v="295.517345399698"/>
  </r>
  <r>
    <x v="19"/>
    <x v="2"/>
    <x v="49"/>
    <n v="444.17489643494298"/>
    <n v="502.69995017438998"/>
    <n v="480.01414671616902"/>
    <n v="287.93084736329502"/>
    <n v="337.33039647577101"/>
  </r>
  <r>
    <x v="19"/>
    <x v="2"/>
    <x v="50"/>
    <n v="383.67236723672403"/>
    <n v="258.94333333333299"/>
    <n v="787.04216867469904"/>
    <n v="159.933333333333"/>
    <n v="0"/>
  </r>
  <r>
    <x v="19"/>
    <x v="4"/>
    <x v="92"/>
    <n v="586.68993222944198"/>
    <n v="391.47877758913398"/>
    <n v="524.75799086758002"/>
    <n v="782.519799916632"/>
    <n v="0"/>
  </r>
  <r>
    <x v="19"/>
    <x v="4"/>
    <x v="93"/>
    <n v="463.341224018476"/>
    <n v="227.091569767442"/>
    <n v="594.57003257328995"/>
    <n v="802.18699186991898"/>
    <m/>
  </r>
  <r>
    <x v="19"/>
    <x v="4"/>
    <x v="94"/>
    <n v="433.35087719298201"/>
    <n v="513.31741573033696"/>
    <n v="148.66999999999999"/>
    <m/>
    <m/>
  </r>
  <r>
    <x v="19"/>
    <x v="4"/>
    <x v="95"/>
    <n v="198.212765957447"/>
    <n v="198.212765957447"/>
    <m/>
    <m/>
    <m/>
  </r>
  <r>
    <x v="19"/>
    <x v="4"/>
    <x v="217"/>
    <n v="0"/>
    <m/>
    <m/>
    <m/>
    <m/>
  </r>
  <r>
    <x v="19"/>
    <x v="4"/>
    <x v="258"/>
    <n v="0"/>
    <m/>
    <m/>
    <m/>
    <m/>
  </r>
  <r>
    <x v="19"/>
    <x v="4"/>
    <x v="96"/>
    <n v="430.23886066996698"/>
    <n v="668.37773933102699"/>
    <n v="374.82297588708099"/>
    <n v="299.19918699187002"/>
    <n v="265.37837837837799"/>
  </r>
  <r>
    <x v="19"/>
    <x v="4"/>
    <x v="97"/>
    <n v="410.00256702795201"/>
    <n v="347.34245439469299"/>
    <n v="425.84002677376202"/>
    <n v="543.83277591973194"/>
    <n v="274.793269230769"/>
  </r>
  <r>
    <x v="19"/>
    <x v="4"/>
    <x v="98"/>
    <n v="448.40573755976601"/>
    <n v="507.97941495124599"/>
    <n v="469.61128318584099"/>
    <n v="394.65560775102801"/>
    <n v="243.39402985074599"/>
  </r>
  <r>
    <x v="19"/>
    <x v="4"/>
    <x v="99"/>
    <n v="453.86443625234801"/>
    <n v="476.76803918972598"/>
    <n v="483.16315553563402"/>
    <n v="443.56603237716598"/>
    <n v="394.09830508474602"/>
  </r>
  <r>
    <x v="19"/>
    <x v="4"/>
    <x v="100"/>
    <n v="430.723368874107"/>
    <n v="463.669553072626"/>
    <n v="571.37541254125404"/>
    <n v="311.710831950699"/>
    <m/>
  </r>
  <r>
    <x v="19"/>
    <x v="4"/>
    <x v="101"/>
    <n v="373.559924652696"/>
    <n v="290.30720145852302"/>
    <n v="398.03350903614501"/>
    <n v="503.25775656324601"/>
    <n v="0"/>
  </r>
  <r>
    <x v="19"/>
    <x v="4"/>
    <x v="102"/>
    <n v="438.29326047358802"/>
    <n v="459.90727272727298"/>
    <n v="427.45670009115798"/>
    <m/>
    <m/>
  </r>
  <r>
    <x v="19"/>
    <x v="4"/>
    <x v="103"/>
    <n v="526.67999999999995"/>
    <m/>
    <m/>
    <n v="526.67999999999995"/>
    <m/>
  </r>
  <r>
    <x v="19"/>
    <x v="2"/>
    <x v="78"/>
    <n v="421.01920796774999"/>
    <n v="486.47523484201503"/>
    <n v="481.024"/>
    <n v="220.358843537415"/>
    <n v="271.45996275605199"/>
  </r>
  <r>
    <x v="19"/>
    <x v="2"/>
    <x v="79"/>
    <n v="466.30491265687101"/>
    <n v="490.736396158915"/>
    <n v="381.75563258232199"/>
    <n v="655.82204861111097"/>
    <n v="271.05425709515902"/>
  </r>
  <r>
    <x v="19"/>
    <x v="0"/>
    <x v="0"/>
    <n v="456.22304476849899"/>
    <n v="454.76980119911599"/>
    <n v="438.370053062127"/>
    <n v="1021.55314533623"/>
    <n v="1190.77272727273"/>
  </r>
  <r>
    <x v="19"/>
    <x v="0"/>
    <x v="1"/>
    <n v="537.61266097404996"/>
    <n v="579.43699476937695"/>
    <n v="518.39844617092103"/>
    <n v="491.06760533104"/>
    <n v="245.98891481913699"/>
  </r>
  <r>
    <x v="19"/>
    <x v="0"/>
    <x v="63"/>
    <n v="479.60672059738602"/>
    <n v="606.61015278462298"/>
    <n v="147.78562259306801"/>
    <n v="481.573891625616"/>
    <m/>
  </r>
  <r>
    <x v="19"/>
    <x v="0"/>
    <x v="64"/>
    <n v="533.75356854295705"/>
    <n v="515.75163727959705"/>
    <n v="514.72986369268904"/>
    <n v="863.02603369065901"/>
    <n v="325.56799999999998"/>
  </r>
  <r>
    <x v="19"/>
    <x v="0"/>
    <x v="2"/>
    <n v="576.19276740277598"/>
    <n v="605.52294878610701"/>
    <n v="520.04870428230095"/>
    <n v="551.004338075806"/>
    <n v="275.25090470446298"/>
  </r>
  <r>
    <x v="19"/>
    <x v="0"/>
    <x v="3"/>
    <n v="524.34714411415905"/>
    <n v="531.77778763810602"/>
    <n v="437.88548241659203"/>
    <n v="509.77411575562701"/>
    <n v="827.46428571428601"/>
  </r>
  <r>
    <x v="19"/>
    <x v="0"/>
    <x v="4"/>
    <n v="611.59437318603102"/>
    <n v="635.58554609856799"/>
    <n v="356.05132612966599"/>
    <n v="628.08377968671005"/>
    <n v="380.21384928716901"/>
  </r>
  <r>
    <x v="19"/>
    <x v="0"/>
    <x v="5"/>
    <n v="451.68782351491302"/>
    <n v="270.72877906976697"/>
    <n v="485.89606048547603"/>
    <n v="1076.82959641256"/>
    <m/>
  </r>
  <r>
    <x v="19"/>
    <x v="0"/>
    <x v="6"/>
    <n v="517.97601874861095"/>
    <n v="501.145925285526"/>
    <n v="496.50526031831703"/>
    <n v="875.95666414714003"/>
    <n v="79.933537051184103"/>
  </r>
  <r>
    <x v="19"/>
    <x v="0"/>
    <x v="7"/>
    <n v="415.31146280255803"/>
    <n v="412.93558711742298"/>
    <n v="391.03644983290599"/>
    <n v="541.17273221075504"/>
    <m/>
  </r>
  <r>
    <x v="19"/>
    <x v="0"/>
    <x v="8"/>
    <n v="533.10739985204805"/>
    <n v="566.65792526452697"/>
    <n v="469.068883174137"/>
    <n v="507.38279999999997"/>
    <n v="63.992700729927002"/>
  </r>
  <r>
    <x v="19"/>
    <x v="0"/>
    <x v="9"/>
    <n v="502.17375323919799"/>
    <n v="486.824276655608"/>
    <n v="486.55494665172102"/>
    <n v="846.89703025256699"/>
    <n v="80.943749999999994"/>
  </r>
  <r>
    <x v="19"/>
    <x v="0"/>
    <x v="10"/>
    <n v="483.64548523689598"/>
    <n v="476.08512681713"/>
    <n v="472.50652811084501"/>
    <n v="746.87659033078899"/>
    <m/>
  </r>
  <r>
    <x v="19"/>
    <x v="0"/>
    <x v="11"/>
    <n v="440.594647939043"/>
    <n v="487.96959641255597"/>
    <n v="409.03098621647598"/>
    <n v="270.172480620155"/>
    <n v="208.142857142857"/>
  </r>
  <r>
    <x v="19"/>
    <x v="0"/>
    <x v="214"/>
    <n v="67.102325581395306"/>
    <n v="67.102325581395306"/>
    <m/>
    <m/>
    <m/>
  </r>
  <r>
    <x v="19"/>
    <x v="0"/>
    <x v="12"/>
    <n v="342.14605692953802"/>
    <n v="381.04688686408502"/>
    <n v="165.63479758828601"/>
    <m/>
    <m/>
  </r>
  <r>
    <x v="19"/>
    <x v="0"/>
    <x v="13"/>
    <n v="477.82845894263198"/>
    <n v="502.50746733042899"/>
    <n v="245.90350877193001"/>
    <m/>
    <m/>
  </r>
  <r>
    <x v="19"/>
    <x v="0"/>
    <x v="14"/>
    <n v="338.52045279135598"/>
    <n v="352.22381873445698"/>
    <n v="167.19918699186999"/>
    <n v="0"/>
    <m/>
  </r>
  <r>
    <x v="19"/>
    <x v="0"/>
    <x v="15"/>
    <n v="371.72"/>
    <n v="371.72"/>
    <m/>
    <m/>
    <m/>
  </r>
  <r>
    <x v="19"/>
    <x v="0"/>
    <x v="16"/>
    <n v="255.67447306791601"/>
    <n v="255.67447306791601"/>
    <m/>
    <m/>
    <m/>
  </r>
  <r>
    <x v="19"/>
    <x v="0"/>
    <x v="17"/>
    <n v="335.698013245033"/>
    <n v="335.698013245033"/>
    <m/>
    <m/>
    <m/>
  </r>
  <r>
    <x v="19"/>
    <x v="0"/>
    <x v="65"/>
    <n v="167.93890675241201"/>
    <n v="167.93890675241201"/>
    <m/>
    <m/>
    <m/>
  </r>
  <r>
    <x v="19"/>
    <x v="0"/>
    <x v="67"/>
    <n v="440.81049250535301"/>
    <n v="490.02420382165599"/>
    <m/>
    <n v="181.530201342282"/>
    <m/>
  </r>
  <r>
    <x v="19"/>
    <x v="0"/>
    <x v="68"/>
    <n v="560.132947976879"/>
    <n v="560.132947976879"/>
    <m/>
    <m/>
    <m/>
  </r>
  <r>
    <x v="19"/>
    <x v="0"/>
    <x v="69"/>
    <n v="423.491017964072"/>
    <n v="423.491017964072"/>
    <m/>
    <m/>
    <m/>
  </r>
  <r>
    <x v="19"/>
    <x v="0"/>
    <x v="70"/>
    <n v="452.32722143864601"/>
    <n v="520.19093655589097"/>
    <n v="79.013123359580007"/>
    <n v="543.90109890109898"/>
    <m/>
  </r>
  <r>
    <x v="19"/>
    <x v="0"/>
    <x v="71"/>
    <n v="476.16291629162902"/>
    <n v="470.69966996699702"/>
    <m/>
    <m/>
    <m/>
  </r>
  <r>
    <x v="19"/>
    <x v="0"/>
    <x v="72"/>
    <n v="414.312204989885"/>
    <n v="436.55067064083499"/>
    <m/>
    <n v="202.65248226950399"/>
    <m/>
  </r>
  <r>
    <x v="19"/>
    <x v="0"/>
    <x v="73"/>
    <n v="364.58620689655203"/>
    <n v="343.403385049365"/>
    <m/>
    <n v="0"/>
    <m/>
  </r>
  <r>
    <x v="19"/>
    <x v="0"/>
    <x v="74"/>
    <n v="438.27824620573398"/>
    <n v="416.80354131534602"/>
    <m/>
    <m/>
    <m/>
  </r>
  <r>
    <x v="19"/>
    <x v="0"/>
    <x v="75"/>
    <n v="596.95281995661605"/>
    <n v="584.96131386861305"/>
    <n v="848.82142857142901"/>
    <n v="602.51196172248797"/>
    <m/>
  </r>
  <r>
    <x v="19"/>
    <x v="0"/>
    <x v="76"/>
    <n v="571.74682059303598"/>
    <n v="571.86560512219603"/>
    <n v="579.52837326607801"/>
    <n v="562.241832429174"/>
    <n v="727.90285714285699"/>
  </r>
  <r>
    <x v="19"/>
    <x v="0"/>
    <x v="77"/>
    <n v="505.39172964192397"/>
    <n v="486.74547515586602"/>
    <n v="918.70289343683805"/>
    <n v="342.67914438502697"/>
    <n v="0"/>
  </r>
  <r>
    <x v="19"/>
    <x v="0"/>
    <x v="80"/>
    <n v="495.27794278568098"/>
    <n v="472.66322531306798"/>
    <n v="515.51767225990704"/>
    <n v="563.48002159827195"/>
    <n v="391.31147540983602"/>
  </r>
  <r>
    <x v="19"/>
    <x v="0"/>
    <x v="81"/>
    <n v="414.88926630434798"/>
    <n v="398.97958315610401"/>
    <n v="441.21441169060199"/>
    <n v="320.54827968923399"/>
    <n v="543.81294964028802"/>
  </r>
  <r>
    <x v="19"/>
    <x v="0"/>
    <x v="82"/>
    <n v="409.86411442995399"/>
    <n v="263.22436459246302"/>
    <n v="524.11650485436905"/>
    <m/>
    <m/>
  </r>
  <r>
    <x v="19"/>
    <x v="0"/>
    <x v="83"/>
    <n v="305.58333333333297"/>
    <n v="110.960784313725"/>
    <n v="404.42207792207802"/>
    <n v="241.78313253012001"/>
    <m/>
  </r>
  <r>
    <x v="19"/>
    <x v="0"/>
    <x v="86"/>
    <n v="469.60110803324102"/>
    <n v="469.60110803324102"/>
    <m/>
    <m/>
    <m/>
  </r>
  <r>
    <x v="19"/>
    <x v="0"/>
    <x v="87"/>
    <n v="426.296875"/>
    <n v="426.296875"/>
    <m/>
    <m/>
    <m/>
  </r>
  <r>
    <x v="19"/>
    <x v="6"/>
    <x v="118"/>
    <n v="582.91472712680604"/>
    <n v="668.50791974656795"/>
    <n v="338.17244157937103"/>
    <n v="605.62619209809304"/>
    <n v="591.49947970863695"/>
  </r>
  <r>
    <x v="19"/>
    <x v="6"/>
    <x v="119"/>
    <n v="494.570057725467"/>
    <n v="468.38250114521298"/>
    <n v="494.53494501499603"/>
    <n v="494.220133242999"/>
    <n v="1250.1808785529699"/>
  </r>
  <r>
    <x v="19"/>
    <x v="6"/>
    <x v="120"/>
    <n v="551.19184992396799"/>
    <n v="486.65410036719697"/>
    <n v="475.25678119348999"/>
    <n v="596.63522783588496"/>
    <n v="585.54709918902097"/>
  </r>
  <r>
    <x v="19"/>
    <x v="6"/>
    <x v="121"/>
    <n v="509.88056522416701"/>
    <n v="654.99433098335601"/>
    <n v="481.716068642746"/>
    <n v="458.181288553804"/>
    <n v="465.75971206581403"/>
  </r>
  <r>
    <x v="19"/>
    <x v="6"/>
    <x v="122"/>
    <n v="446.48415241835397"/>
    <n v="429.353376394598"/>
    <n v="447.15574799196798"/>
    <n v="492.66027568432997"/>
    <n v="358.85425952400999"/>
  </r>
  <r>
    <x v="19"/>
    <x v="1"/>
    <x v="18"/>
    <n v="567.72979214780605"/>
    <n v="337.09677419354801"/>
    <n v="1013.04195804196"/>
    <m/>
    <n v="413.38095238095201"/>
  </r>
  <r>
    <x v="19"/>
    <x v="1"/>
    <x v="19"/>
    <n v="467.48398733711298"/>
    <n v="467.85856877009002"/>
    <n v="411.50690021231401"/>
    <n v="479.38043704474501"/>
    <n v="514.36520854526998"/>
  </r>
  <r>
    <x v="19"/>
    <x v="1"/>
    <x v="20"/>
    <n v="434.27964205816602"/>
    <n v="585.43827611395204"/>
    <n v="416.53245299910498"/>
    <n v="426.19295302013398"/>
    <n v="165.437054631829"/>
  </r>
  <r>
    <x v="19"/>
    <x v="6"/>
    <x v="123"/>
    <n v="605.46836067595905"/>
    <n v="589.97396559739695"/>
    <n v="510.66420664206601"/>
    <n v="671.75505000980604"/>
    <n v="129.40102389078501"/>
  </r>
  <r>
    <x v="19"/>
    <x v="1"/>
    <x v="21"/>
    <n v="436.77833409194398"/>
    <n v="562.38586956521704"/>
    <n v="202.222408026756"/>
    <n v="494.632882882883"/>
    <n v="1058.03753351206"/>
  </r>
  <r>
    <x v="19"/>
    <x v="1"/>
    <x v="22"/>
    <n v="391.64929577464801"/>
    <n v="405.83665008291899"/>
    <n v="142.80303030303"/>
    <n v="501.09259259259301"/>
    <m/>
  </r>
  <r>
    <x v="19"/>
    <x v="1"/>
    <x v="24"/>
    <n v="299.91616766467098"/>
    <n v="116.71"/>
    <n v="378.20940170940202"/>
    <m/>
    <m/>
  </r>
  <r>
    <x v="19"/>
    <x v="1"/>
    <x v="25"/>
    <n v="466.30386197031999"/>
    <n v="551.94222729000398"/>
    <n v="475.28085758039799"/>
    <n v="407.53144266337898"/>
    <n v="540.27122641509402"/>
  </r>
  <r>
    <x v="19"/>
    <x v="1"/>
    <x v="26"/>
    <n v="425.07863028446002"/>
    <n v="416.69453660694501"/>
    <n v="376.96455630061803"/>
    <n v="467.03235564908601"/>
    <n v="924.02022058823502"/>
  </r>
  <r>
    <x v="19"/>
    <x v="1"/>
    <x v="28"/>
    <n v="351.96587030716699"/>
    <n v="529.57718120805396"/>
    <n v="1210.95"/>
    <n v="0"/>
    <m/>
  </r>
  <r>
    <x v="19"/>
    <x v="1"/>
    <x v="29"/>
    <n v="575.84340659340705"/>
    <n v="445.89835164835199"/>
    <m/>
    <m/>
    <m/>
  </r>
  <r>
    <x v="19"/>
    <x v="1"/>
    <x v="30"/>
    <n v="470.25187969924798"/>
    <n v="425.00438596491199"/>
    <m/>
    <m/>
    <n v="0"/>
  </r>
  <r>
    <x v="19"/>
    <x v="7"/>
    <x v="125"/>
    <n v="301.398636363636"/>
    <n v="450.81644934804399"/>
    <n v="158.91051660516601"/>
    <n v="347.51260504201701"/>
    <m/>
  </r>
  <r>
    <x v="19"/>
    <x v="7"/>
    <x v="126"/>
    <n v="637.92844827586202"/>
    <n v="245.525714285714"/>
    <n v="807.48518518518495"/>
    <m/>
    <m/>
  </r>
  <r>
    <x v="19"/>
    <x v="7"/>
    <x v="154"/>
    <n v="400.18858381502901"/>
    <n v="398.728373702422"/>
    <n v="399.45533498759301"/>
    <m/>
    <m/>
  </r>
  <r>
    <x v="19"/>
    <x v="7"/>
    <x v="155"/>
    <n v="696.43356643356606"/>
    <n v="696.43356643356606"/>
    <m/>
    <m/>
    <m/>
  </r>
  <r>
    <x v="19"/>
    <x v="7"/>
    <x v="156"/>
    <n v="317.803735024665"/>
    <n v="282.38306451612902"/>
    <n v="345.28911138923701"/>
    <m/>
    <m/>
  </r>
  <r>
    <x v="19"/>
    <x v="7"/>
    <x v="127"/>
    <n v="413.33809523809498"/>
    <m/>
    <n v="413.33809523809498"/>
    <m/>
    <m/>
  </r>
  <r>
    <x v="19"/>
    <x v="7"/>
    <x v="129"/>
    <n v="494.614678899083"/>
    <m/>
    <m/>
    <n v="494.614678899083"/>
    <m/>
  </r>
  <r>
    <x v="19"/>
    <x v="7"/>
    <x v="130"/>
    <n v="530.57446808510599"/>
    <m/>
    <n v="530.57446808510599"/>
    <m/>
    <m/>
  </r>
  <r>
    <x v="19"/>
    <x v="7"/>
    <x v="131"/>
    <n v="422.50515463917498"/>
    <m/>
    <n v="405.86156111929301"/>
    <m/>
    <m/>
  </r>
  <r>
    <x v="19"/>
    <x v="7"/>
    <x v="132"/>
    <n v="468.90909090909099"/>
    <n v="10510.5"/>
    <n v="235.38372093023301"/>
    <m/>
    <m/>
  </r>
  <r>
    <x v="19"/>
    <x v="7"/>
    <x v="133"/>
    <n v="145.55601659750999"/>
    <n v="0"/>
    <n v="181.28682170542601"/>
    <m/>
    <m/>
  </r>
  <r>
    <x v="19"/>
    <x v="7"/>
    <x v="135"/>
    <n v="493.37354085603101"/>
    <m/>
    <n v="493.37354085603101"/>
    <m/>
    <m/>
  </r>
  <r>
    <x v="19"/>
    <x v="7"/>
    <x v="157"/>
    <n v="433.8125"/>
    <m/>
    <n v="433.8125"/>
    <m/>
    <m/>
  </r>
  <r>
    <x v="19"/>
    <x v="7"/>
    <x v="158"/>
    <n v="211.107843137255"/>
    <n v="287.45454545454498"/>
    <n v="190.11250000000001"/>
    <m/>
    <m/>
  </r>
  <r>
    <x v="19"/>
    <x v="11"/>
    <x v="190"/>
    <n v="347.77227722772301"/>
    <n v="433.64197530864197"/>
    <n v="0"/>
    <m/>
    <m/>
  </r>
  <r>
    <x v="19"/>
    <x v="11"/>
    <x v="230"/>
    <n v="0"/>
    <m/>
    <m/>
    <m/>
    <m/>
  </r>
  <r>
    <x v="19"/>
    <x v="11"/>
    <x v="206"/>
    <n v="196.10465116279099"/>
    <n v="150.833333333333"/>
    <n v="239.31818181818201"/>
    <m/>
    <m/>
  </r>
  <r>
    <x v="19"/>
    <x v="8"/>
    <x v="138"/>
    <n v="372.09736516104402"/>
    <n v="378.62159863945601"/>
    <n v="335.29432277862998"/>
    <n v="440.295058139535"/>
    <n v="0"/>
  </r>
  <r>
    <x v="19"/>
    <x v="8"/>
    <x v="160"/>
    <n v="281.98133857162901"/>
    <n v="286.86787706110601"/>
    <n v="271.88072082379898"/>
    <n v="102.915083798883"/>
    <m/>
  </r>
  <r>
    <x v="19"/>
    <x v="8"/>
    <x v="161"/>
    <n v="362.70325109522702"/>
    <n v="337.15548558973097"/>
    <n v="473.95348837209298"/>
    <n v="973.02424242424195"/>
    <m/>
  </r>
  <r>
    <x v="19"/>
    <x v="8"/>
    <x v="146"/>
    <n v="0"/>
    <m/>
    <m/>
    <m/>
    <m/>
  </r>
  <r>
    <x v="19"/>
    <x v="8"/>
    <x v="147"/>
    <n v="338.47948717948702"/>
    <n v="338.69660038486199"/>
    <n v="0"/>
    <m/>
    <m/>
  </r>
  <r>
    <x v="19"/>
    <x v="8"/>
    <x v="149"/>
    <n v="298.24740932642499"/>
    <n v="314.269565217391"/>
    <n v="251.48223350253801"/>
    <m/>
    <m/>
  </r>
  <r>
    <x v="19"/>
    <x v="8"/>
    <x v="150"/>
    <n v="368.92757096613502"/>
    <n v="369.85455834079397"/>
    <n v="359.085004177109"/>
    <n v="485.65555555555602"/>
    <n v="0"/>
  </r>
  <r>
    <x v="19"/>
    <x v="8"/>
    <x v="151"/>
    <n v="358.40822877151999"/>
    <n v="365.830955946095"/>
    <n v="324.97721822542002"/>
    <n v="0"/>
    <m/>
  </r>
  <r>
    <x v="19"/>
    <x v="8"/>
    <x v="152"/>
    <n v="387.08482234545102"/>
    <n v="379.76065891472899"/>
    <n v="423.73476702508998"/>
    <n v="440.546448087432"/>
    <m/>
  </r>
  <r>
    <x v="19"/>
    <x v="8"/>
    <x v="153"/>
    <n v="359.46010818120402"/>
    <n v="324.457462686567"/>
    <n v="424.62647374062198"/>
    <n v="996.46666666666704"/>
    <m/>
  </r>
  <r>
    <x v="19"/>
    <x v="8"/>
    <x v="162"/>
    <n v="261.38534599728598"/>
    <n v="354.31975560081497"/>
    <n v="75.894308943089399"/>
    <m/>
    <m/>
  </r>
  <r>
    <x v="19"/>
    <x v="8"/>
    <x v="163"/>
    <n v="334.89092711948399"/>
    <n v="338.66912981792399"/>
    <n v="299.174563292654"/>
    <n v="413.047161172161"/>
    <m/>
  </r>
  <r>
    <x v="19"/>
    <x v="8"/>
    <x v="164"/>
    <n v="324.02130449033098"/>
    <n v="322.35433769691599"/>
    <n v="0"/>
    <n v="698.43023255814001"/>
    <m/>
  </r>
  <r>
    <x v="19"/>
    <x v="8"/>
    <x v="165"/>
    <n v="358.42530276195498"/>
    <n v="364.04329524954898"/>
    <n v="285.90333333333302"/>
    <n v="294.73475078424502"/>
    <n v="0"/>
  </r>
  <r>
    <x v="19"/>
    <x v="8"/>
    <x v="166"/>
    <n v="338.53604735094598"/>
    <n v="343.72539908329401"/>
    <n v="321.98491379310298"/>
    <n v="229.096570397112"/>
    <n v="0"/>
  </r>
  <r>
    <x v="19"/>
    <x v="8"/>
    <x v="167"/>
    <n v="222.173242169454"/>
    <n v="241.75429196282099"/>
    <n v="116.069016152717"/>
    <n v="88.521276595744695"/>
    <n v="314.38235294117601"/>
  </r>
  <r>
    <x v="19"/>
    <x v="8"/>
    <x v="168"/>
    <n v="220.93929173693101"/>
    <n v="215.23720930232599"/>
    <n v="292.04468085106402"/>
    <n v="12.525641025641001"/>
    <m/>
  </r>
  <r>
    <x v="19"/>
    <x v="8"/>
    <x v="169"/>
    <n v="238.43695479778"/>
    <n v="242.56089108910899"/>
    <n v="186.00455580865599"/>
    <n v="471.57142857142901"/>
    <m/>
  </r>
  <r>
    <x v="19"/>
    <x v="8"/>
    <x v="170"/>
    <n v="243.711730479132"/>
    <n v="248.174677347575"/>
    <n v="0"/>
    <n v="129.33701657458599"/>
    <m/>
  </r>
  <r>
    <x v="19"/>
    <x v="8"/>
    <x v="171"/>
    <n v="177.366306027821"/>
    <n v="168.34775888717201"/>
    <m/>
    <m/>
    <m/>
  </r>
  <r>
    <x v="19"/>
    <x v="8"/>
    <x v="173"/>
    <n v="232.84162895927599"/>
    <n v="232.84162895927599"/>
    <m/>
    <m/>
    <m/>
  </r>
  <r>
    <x v="19"/>
    <x v="8"/>
    <x v="174"/>
    <n v="323.49718164040002"/>
    <n v="342.82635473437"/>
    <n v="170.21064814814801"/>
    <n v="268.35183129855699"/>
    <n v="956.70588235294099"/>
  </r>
  <r>
    <x v="19"/>
    <x v="8"/>
    <x v="143"/>
    <n v="323.30548464987902"/>
    <n v="336.35971527836602"/>
    <n v="268.78793774319098"/>
    <n v="210.86290322580601"/>
    <m/>
  </r>
  <r>
    <x v="19"/>
    <x v="8"/>
    <x v="141"/>
    <n v="330.96283712040798"/>
    <n v="327.81197681906002"/>
    <n v="398.16538952745901"/>
    <n v="175.97046413502099"/>
    <m/>
  </r>
  <r>
    <x v="19"/>
    <x v="8"/>
    <x v="144"/>
    <n v="165.569254779555"/>
    <n v="163.493172063988"/>
    <m/>
    <m/>
    <m/>
  </r>
  <r>
    <x v="19"/>
    <x v="8"/>
    <x v="142"/>
    <n v="423.90273733255702"/>
    <n v="410.93764189496"/>
    <n v="761.48728813559296"/>
    <n v="663.52"/>
    <m/>
  </r>
  <r>
    <x v="19"/>
    <x v="8"/>
    <x v="172"/>
    <n v="299.69600000000003"/>
    <n v="256.69429347826099"/>
    <n v="0"/>
    <m/>
    <m/>
  </r>
  <r>
    <x v="20"/>
    <x v="10"/>
    <x v="189"/>
    <n v="315.67486548808603"/>
    <n v="236.85452462772099"/>
    <n v="572.43961352657004"/>
    <n v="294.57260920897301"/>
    <n v="36.8735632183908"/>
  </r>
  <r>
    <x v="20"/>
    <x v="5"/>
    <x v="106"/>
    <n v="529.85771113831095"/>
    <n v="536.87986577181198"/>
    <n v="351.6875"/>
    <m/>
    <m/>
  </r>
  <r>
    <x v="20"/>
    <x v="5"/>
    <x v="105"/>
    <n v="467.286917098446"/>
    <n v="546.64585698070402"/>
    <n v="361.83408748114601"/>
    <m/>
    <m/>
  </r>
  <r>
    <x v="20"/>
    <x v="5"/>
    <x v="108"/>
    <n v="501.52937420178802"/>
    <n v="529.05377808032699"/>
    <n v="0"/>
    <n v="129.03141361256499"/>
    <m/>
  </r>
  <r>
    <x v="20"/>
    <x v="5"/>
    <x v="109"/>
    <n v="547.04151392961899"/>
    <n v="530.59147458771304"/>
    <n v="1035.3837209302301"/>
    <n v="280.97727272727298"/>
    <n v="781.22522522522502"/>
  </r>
  <r>
    <x v="20"/>
    <x v="5"/>
    <x v="110"/>
    <n v="454.24243939015201"/>
    <n v="512.64790619765495"/>
    <n v="412.611344537815"/>
    <n v="168.08703703703699"/>
    <m/>
  </r>
  <r>
    <x v="20"/>
    <x v="5"/>
    <x v="111"/>
    <n v="555.95121951219505"/>
    <n v="154.52912621359201"/>
    <n v="2623.2750000000001"/>
    <m/>
    <m/>
  </r>
  <r>
    <x v="20"/>
    <x v="5"/>
    <x v="112"/>
    <n v="527.95277830456996"/>
    <n v="502.752247061535"/>
    <n v="668.506387921022"/>
    <n v="368.06849315068501"/>
    <m/>
  </r>
  <r>
    <x v="20"/>
    <x v="5"/>
    <x v="113"/>
    <n v="591.76885474860296"/>
    <n v="647.39156626505996"/>
    <m/>
    <n v="352.38518518518498"/>
    <m/>
  </r>
  <r>
    <x v="20"/>
    <x v="5"/>
    <x v="115"/>
    <n v="425.47555555555601"/>
    <n v="478.66"/>
    <m/>
    <n v="0"/>
    <m/>
  </r>
  <r>
    <x v="20"/>
    <x v="9"/>
    <x v="175"/>
    <n v="270.28361858190698"/>
    <n v="325.31861198738198"/>
    <n v="80.652173913043498"/>
    <m/>
    <m/>
  </r>
  <r>
    <x v="20"/>
    <x v="9"/>
    <x v="176"/>
    <n v="336.53"/>
    <n v="730.107142857143"/>
    <n v="183.472222222222"/>
    <m/>
    <m/>
  </r>
  <r>
    <x v="20"/>
    <x v="9"/>
    <x v="219"/>
    <n v="299.65929203539798"/>
    <n v="299.65929203539798"/>
    <m/>
    <m/>
    <m/>
  </r>
  <r>
    <x v="20"/>
    <x v="9"/>
    <x v="179"/>
    <n v="360.4"/>
    <n v="450.5"/>
    <m/>
    <m/>
    <n v="0"/>
  </r>
  <r>
    <x v="20"/>
    <x v="9"/>
    <x v="180"/>
    <n v="464.45430672268901"/>
    <n v="476.27914991384301"/>
    <n v="287.552147239264"/>
    <m/>
    <m/>
  </r>
  <r>
    <x v="20"/>
    <x v="9"/>
    <x v="181"/>
    <n v="443.63033175355503"/>
    <n v="443.63033175355503"/>
    <m/>
    <m/>
    <m/>
  </r>
  <r>
    <x v="20"/>
    <x v="9"/>
    <x v="184"/>
    <n v="384.35555555555601"/>
    <n v="384.35555555555601"/>
    <m/>
    <m/>
    <m/>
  </r>
  <r>
    <x v="20"/>
    <x v="9"/>
    <x v="186"/>
    <n v="349.58293269230802"/>
    <n v="349.58293269230802"/>
    <m/>
    <m/>
    <m/>
  </r>
  <r>
    <x v="20"/>
    <x v="9"/>
    <x v="187"/>
    <n v="459.12063413425801"/>
    <n v="447.208420502092"/>
    <n v="600"/>
    <m/>
    <m/>
  </r>
  <r>
    <x v="20"/>
    <x v="9"/>
    <x v="178"/>
    <n v="360.48387096774201"/>
    <n v="360.48387096774201"/>
    <m/>
    <m/>
    <m/>
  </r>
  <r>
    <x v="20"/>
    <x v="9"/>
    <x v="182"/>
    <n v="411.00710479573701"/>
    <n v="464.22029702970298"/>
    <n v="275.79874213836501"/>
    <m/>
    <m/>
  </r>
  <r>
    <x v="20"/>
    <x v="12"/>
    <x v="195"/>
    <n v="201.85778635778601"/>
    <n v="239.81645569620301"/>
    <n v="43.632231404958702"/>
    <n v="0"/>
    <m/>
  </r>
  <r>
    <x v="20"/>
    <x v="12"/>
    <x v="222"/>
    <m/>
    <m/>
    <m/>
    <m/>
    <m/>
  </r>
  <r>
    <x v="20"/>
    <x v="12"/>
    <x v="197"/>
    <n v="545.875"/>
    <n v="545.875"/>
    <m/>
    <m/>
    <m/>
  </r>
  <r>
    <x v="20"/>
    <x v="12"/>
    <x v="198"/>
    <n v="84.462562396006703"/>
    <n v="19.1768292682927"/>
    <n v="108.963386727689"/>
    <m/>
    <m/>
  </r>
  <r>
    <x v="20"/>
    <x v="3"/>
    <x v="51"/>
    <n v="420.47769710695201"/>
    <n v="507.03263976220398"/>
    <n v="447.12501691246098"/>
    <n v="324.69825742997602"/>
    <n v="476.28630705394198"/>
  </r>
  <r>
    <x v="20"/>
    <x v="3"/>
    <x v="53"/>
    <n v="458.24827875232"/>
    <n v="489.447092469018"/>
    <n v="339.54391278013298"/>
    <n v="460.86442170133199"/>
    <n v="484.51703335699102"/>
  </r>
  <r>
    <x v="20"/>
    <x v="3"/>
    <x v="54"/>
    <n v="474.37323453159502"/>
    <n v="585.93600055470802"/>
    <n v="736.60541000662101"/>
    <n v="328.21954105565698"/>
    <n v="169.51717305151899"/>
  </r>
  <r>
    <x v="20"/>
    <x v="3"/>
    <x v="52"/>
    <n v="488.87340925713102"/>
    <n v="695.36051185850204"/>
    <n v="598.60625970612796"/>
    <n v="325.067714195669"/>
    <n v="334.50106518960399"/>
  </r>
  <r>
    <x v="20"/>
    <x v="4"/>
    <x v="89"/>
    <n v="449.54141051912598"/>
    <n v="498.56724267468098"/>
    <n v="365.65975372650701"/>
    <n v="450.36363636363598"/>
    <n v="354.125336927224"/>
  </r>
  <r>
    <x v="20"/>
    <x v="4"/>
    <x v="90"/>
    <n v="267.38890560134797"/>
    <n v="190.690481193528"/>
    <n v="353.82421817103898"/>
    <n v="232.292846497765"/>
    <n v="196.797061524334"/>
  </r>
  <r>
    <x v="20"/>
    <x v="4"/>
    <x v="91"/>
    <n v="388.34392834656899"/>
    <n v="442.41111829347102"/>
    <n v="430.89808633733901"/>
    <n v="345.03130471919701"/>
    <n v="61.975903614457799"/>
  </r>
  <r>
    <x v="20"/>
    <x v="3"/>
    <x v="55"/>
    <n v="336.95663956639601"/>
    <n v="0"/>
    <n v="305.9375"/>
    <n v="485.36864406779699"/>
    <m/>
  </r>
  <r>
    <x v="20"/>
    <x v="3"/>
    <x v="56"/>
    <n v="353.32735006380301"/>
    <n v="391.807969009408"/>
    <n v="410.15873399371799"/>
    <n v="293.12604790419198"/>
    <n v="91.663141993957694"/>
  </r>
  <r>
    <x v="20"/>
    <x v="3"/>
    <x v="57"/>
    <n v="344.066666666667"/>
    <n v="455.74224598930499"/>
    <n v="339.94515864332601"/>
    <n v="271.94252960825997"/>
    <n v="218.80039138943201"/>
  </r>
  <r>
    <x v="20"/>
    <x v="3"/>
    <x v="58"/>
    <n v="457.49587112724203"/>
    <n v="644.53068681370996"/>
    <n v="567.09536550888504"/>
    <n v="288.78710119732602"/>
    <n v="340.23449729078902"/>
  </r>
  <r>
    <x v="20"/>
    <x v="3"/>
    <x v="59"/>
    <n v="461.61128689697"/>
    <n v="648.007885304659"/>
    <n v="817.16656256506303"/>
    <n v="203.63172961492299"/>
    <n v="0"/>
  </r>
  <r>
    <x v="20"/>
    <x v="3"/>
    <x v="60"/>
    <n v="495.89490142455298"/>
    <n v="685.36598564762198"/>
    <n v="698.39947754445905"/>
    <n v="303.06122602860199"/>
    <n v="200.26918301465099"/>
  </r>
  <r>
    <x v="20"/>
    <x v="3"/>
    <x v="61"/>
    <n v="511.35945072697899"/>
    <n v="681.60139746506297"/>
    <n v="787.02677007755801"/>
    <n v="394.63270211216297"/>
    <n v="253.04440245630599"/>
  </r>
  <r>
    <x v="20"/>
    <x v="3"/>
    <x v="62"/>
    <n v="448.96290292871601"/>
    <n v="534.43184378520505"/>
    <n v="442.889461713419"/>
    <n v="419.966544740833"/>
    <n v="213.95044378698199"/>
  </r>
  <r>
    <x v="20"/>
    <x v="2"/>
    <x v="32"/>
    <n v="415.89251199083702"/>
    <n v="634.95445956160199"/>
    <n v="402.82113207547201"/>
    <n v="360.482093663912"/>
    <n v="341.27692713833198"/>
  </r>
  <r>
    <x v="20"/>
    <x v="2"/>
    <x v="33"/>
    <n v="470.15449008175602"/>
    <n v="589.13364241080399"/>
    <n v="532.34546181527401"/>
    <n v="331.939234808702"/>
    <n v="478.78498827208801"/>
  </r>
  <r>
    <x v="20"/>
    <x v="2"/>
    <x v="34"/>
    <n v="459.89289522147902"/>
    <n v="567.70251222950003"/>
    <n v="478.57826694619098"/>
    <n v="374.80578834535203"/>
    <n v="275.98002754820902"/>
  </r>
  <r>
    <x v="20"/>
    <x v="2"/>
    <x v="35"/>
    <n v="399.81744008159097"/>
    <n v="418.16100931210599"/>
    <n v="430.99469847581202"/>
    <n v="390.80947605916299"/>
    <n v="326.01431492842499"/>
  </r>
  <r>
    <x v="20"/>
    <x v="2"/>
    <x v="36"/>
    <n v="263.66025641025601"/>
    <n v="362.56347826087"/>
    <n v="188.86835106383"/>
    <n v="263.23767724510498"/>
    <m/>
  </r>
  <r>
    <x v="20"/>
    <x v="2"/>
    <x v="37"/>
    <n v="326.98898778096202"/>
    <n v="345.42719568566997"/>
    <n v="228.79110699397901"/>
    <n v="489.24496221662503"/>
    <n v="0"/>
  </r>
  <r>
    <x v="20"/>
    <x v="2"/>
    <x v="38"/>
    <n v="411.904151690368"/>
    <n v="382.07318861836302"/>
    <n v="429.51175187787697"/>
    <n v="447.60276760276798"/>
    <n v="261.60499432463098"/>
  </r>
  <r>
    <x v="20"/>
    <x v="2"/>
    <x v="39"/>
    <n v="383.08412419597403"/>
    <n v="492.249618178432"/>
    <n v="406.94951513805597"/>
    <n v="227.63250898696401"/>
    <n v="389.447959651536"/>
  </r>
  <r>
    <x v="20"/>
    <x v="2"/>
    <x v="41"/>
    <n v="283.78514202476299"/>
    <n v="282.6925"/>
    <n v="220.45044247787601"/>
    <n v="343"/>
    <m/>
  </r>
  <r>
    <x v="20"/>
    <x v="2"/>
    <x v="42"/>
    <n v="401.14090303135703"/>
    <n v="372.40396659707699"/>
    <n v="371.86359570661898"/>
    <n v="517.35582998276902"/>
    <n v="261.83783783783798"/>
  </r>
  <r>
    <x v="20"/>
    <x v="2"/>
    <x v="43"/>
    <n v="348.30362654320999"/>
    <n v="363.31632010081898"/>
    <n v="331.84795321637398"/>
    <n v="283.26666666666699"/>
    <m/>
  </r>
  <r>
    <x v="20"/>
    <x v="2"/>
    <x v="40"/>
    <n v="394.12641367786301"/>
    <n v="510.709030654515"/>
    <n v="337.18764678969001"/>
    <n v="352.78673137676799"/>
    <n v="382.433507853403"/>
  </r>
  <r>
    <x v="20"/>
    <x v="2"/>
    <x v="44"/>
    <n v="366.88426966292099"/>
    <n v="377.41003787878799"/>
    <n v="274.38902799908902"/>
    <n v="565.71849348140995"/>
    <n v="281.438271604938"/>
  </r>
  <r>
    <x v="20"/>
    <x v="2"/>
    <x v="45"/>
    <n v="370.94654651293001"/>
    <n v="561.85210312076003"/>
    <n v="376.78867261817697"/>
    <n v="327.64965939107498"/>
    <n v="44.405829596412602"/>
  </r>
  <r>
    <x v="20"/>
    <x v="2"/>
    <x v="46"/>
    <n v="390.280897211769"/>
    <n v="435.43607580825"/>
    <n v="418.322025337767"/>
    <n v="304.28148915357599"/>
    <n v="343.45743329097797"/>
  </r>
  <r>
    <x v="20"/>
    <x v="2"/>
    <x v="47"/>
    <n v="407.58178596059298"/>
    <n v="519.95015140334397"/>
    <n v="396.84950900524001"/>
    <n v="259.84659651430502"/>
    <n v="346.82158430232602"/>
  </r>
  <r>
    <x v="20"/>
    <x v="2"/>
    <x v="48"/>
    <n v="356.08185145317498"/>
    <n v="404.48352144469499"/>
    <n v="313.805739514349"/>
    <n v="323.30794520547897"/>
    <n v="390.80511571254601"/>
  </r>
  <r>
    <x v="20"/>
    <x v="2"/>
    <x v="49"/>
    <n v="367.07598939534302"/>
    <n v="430.622718978102"/>
    <n v="332.872006494385"/>
    <n v="386.69717209037901"/>
    <n v="103.675"/>
  </r>
  <r>
    <x v="20"/>
    <x v="2"/>
    <x v="50"/>
    <n v="335.30754892823899"/>
    <n v="504.94877505567899"/>
    <n v="205.799559471366"/>
    <n v="27.905797101449298"/>
    <n v="1118.09375"/>
  </r>
  <r>
    <x v="20"/>
    <x v="4"/>
    <x v="92"/>
    <n v="449.63333333333298"/>
    <n v="723.64017252002498"/>
    <n v="305.35348837209301"/>
    <n v="374.20742213386302"/>
    <n v="222.97777777777799"/>
  </r>
  <r>
    <x v="20"/>
    <x v="4"/>
    <x v="93"/>
    <n v="383.37073170731702"/>
    <n v="494.463700234192"/>
    <n v="343.30378578023999"/>
    <n v="352.26153846153801"/>
    <m/>
  </r>
  <r>
    <x v="20"/>
    <x v="4"/>
    <x v="94"/>
    <n v="306.99577167018998"/>
    <n v="273.52475247524802"/>
    <n v="502.97101449275402"/>
    <m/>
    <m/>
  </r>
  <r>
    <x v="20"/>
    <x v="4"/>
    <x v="95"/>
    <n v="124.6"/>
    <n v="124.6"/>
    <m/>
    <m/>
    <m/>
  </r>
  <r>
    <x v="20"/>
    <x v="4"/>
    <x v="96"/>
    <n v="348.77823422013603"/>
    <n v="287.11066255046302"/>
    <n v="440.05695889053999"/>
    <n v="204.05658783783801"/>
    <n v="150.857562408223"/>
  </r>
  <r>
    <x v="20"/>
    <x v="4"/>
    <x v="97"/>
    <n v="325.35216040666501"/>
    <n v="668.095744680851"/>
    <n v="221.90845771144299"/>
    <n v="329.03871829105498"/>
    <n v="161.120967741935"/>
  </r>
  <r>
    <x v="20"/>
    <x v="4"/>
    <x v="98"/>
    <n v="385.342713053647"/>
    <n v="425.24512353706098"/>
    <n v="436.05186267348398"/>
    <n v="323.25551111524499"/>
    <n v="306.53455571227101"/>
  </r>
  <r>
    <x v="20"/>
    <x v="4"/>
    <x v="99"/>
    <n v="402.24547160280002"/>
    <n v="369.52050175343902"/>
    <n v="396.32660781841099"/>
    <n v="436.69317996410501"/>
    <n v="356.120280146163"/>
  </r>
  <r>
    <x v="20"/>
    <x v="4"/>
    <x v="100"/>
    <n v="382.91419141914201"/>
    <n v="495.34595701125897"/>
    <n v="305.881331403763"/>
    <n v="357.22976440401197"/>
    <n v="0"/>
  </r>
  <r>
    <x v="20"/>
    <x v="4"/>
    <x v="101"/>
    <n v="221.437818665484"/>
    <n v="230.849527085125"/>
    <n v="231.08049886621299"/>
    <n v="153.49819494584801"/>
    <n v="229.39864864864899"/>
  </r>
  <r>
    <x v="20"/>
    <x v="4"/>
    <x v="102"/>
    <n v="228.037214885954"/>
    <n v="156.05493273542601"/>
    <n v="310.99354005167999"/>
    <m/>
    <m/>
  </r>
  <r>
    <x v="20"/>
    <x v="4"/>
    <x v="103"/>
    <n v="280.33975903614498"/>
    <m/>
    <m/>
    <n v="280.33975903614498"/>
    <m/>
  </r>
  <r>
    <x v="20"/>
    <x v="2"/>
    <x v="78"/>
    <n v="355.45855496453902"/>
    <n v="355.36828963795301"/>
    <n v="285.25366300366301"/>
    <n v="269.30093209054598"/>
    <n v="887.73308270676705"/>
  </r>
  <r>
    <x v="20"/>
    <x v="2"/>
    <x v="79"/>
    <n v="383.01335234638299"/>
    <n v="407.65021803993602"/>
    <n v="386.710518518519"/>
    <n v="295.19283065513002"/>
    <n v="333.58280069726902"/>
  </r>
  <r>
    <x v="20"/>
    <x v="0"/>
    <x v="0"/>
    <n v="400.61451181381602"/>
    <n v="422.66578228638298"/>
    <n v="419.63002714817901"/>
    <n v="183.33738191632901"/>
    <n v="105.49718151071001"/>
  </r>
  <r>
    <x v="20"/>
    <x v="0"/>
    <x v="1"/>
    <n v="462.40333885209702"/>
    <n v="488.99784630893998"/>
    <n v="191.271591526344"/>
    <n v="484.830996630801"/>
    <n v="600.32920469361102"/>
  </r>
  <r>
    <x v="20"/>
    <x v="0"/>
    <x v="63"/>
    <n v="392.63955293387102"/>
    <n v="371.52865940312603"/>
    <n v="637.00220264317204"/>
    <n v="291.457317073171"/>
    <m/>
  </r>
  <r>
    <x v="20"/>
    <x v="0"/>
    <x v="64"/>
    <n v="389.28515878159402"/>
    <n v="455.24075938443798"/>
    <n v="337.79299781181601"/>
    <n v="137.750985545335"/>
    <n v="1411.3658536585399"/>
  </r>
  <r>
    <x v="20"/>
    <x v="0"/>
    <x v="2"/>
    <n v="466.63220846784498"/>
    <n v="478.97688349280401"/>
    <n v="363.566554467564"/>
    <n v="467.37075952090697"/>
    <n v="486.65226337448598"/>
  </r>
  <r>
    <x v="20"/>
    <x v="0"/>
    <x v="3"/>
    <n v="485.375811278225"/>
    <n v="535.52732200049297"/>
    <n v="383.21732092270298"/>
    <n v="230.64680347276999"/>
    <n v="207.16705336426901"/>
  </r>
  <r>
    <x v="20"/>
    <x v="0"/>
    <x v="4"/>
    <n v="499.16002403998198"/>
    <n v="514.28585844428903"/>
    <n v="424.607435273291"/>
    <n v="482.13304430293999"/>
    <n v="694.80246913580197"/>
  </r>
  <r>
    <x v="20"/>
    <x v="0"/>
    <x v="5"/>
    <n v="432.48150003130303"/>
    <n v="408.276288117771"/>
    <n v="455.67397496763101"/>
    <n v="130.070205479452"/>
    <m/>
  </r>
  <r>
    <x v="20"/>
    <x v="0"/>
    <x v="6"/>
    <n v="433.869227510239"/>
    <n v="417.93339815264898"/>
    <n v="469.52275261509101"/>
    <n v="308.33000700280098"/>
    <n v="1732.61834319527"/>
  </r>
  <r>
    <x v="20"/>
    <x v="0"/>
    <x v="7"/>
    <n v="382.04154314720802"/>
    <n v="329.97502748547203"/>
    <n v="439.42534897835299"/>
    <n v="547.11873015873005"/>
    <n v="0"/>
  </r>
  <r>
    <x v="20"/>
    <x v="0"/>
    <x v="8"/>
    <n v="445.95571700011197"/>
    <n v="467.04104155888899"/>
    <n v="419.60185847033603"/>
    <n v="388.30131601435698"/>
    <n v="279.8125"/>
  </r>
  <r>
    <x v="20"/>
    <x v="0"/>
    <x v="9"/>
    <n v="457.15242429871802"/>
    <n v="484.76962707480101"/>
    <n v="432.97816463778003"/>
    <n v="283.13727637824002"/>
    <m/>
  </r>
  <r>
    <x v="20"/>
    <x v="0"/>
    <x v="10"/>
    <n v="438.26305598428502"/>
    <n v="480.765885256015"/>
    <n v="363.62185205652497"/>
    <n v="1134.8876404494399"/>
    <n v="0"/>
  </r>
  <r>
    <x v="20"/>
    <x v="0"/>
    <x v="11"/>
    <n v="430.37179105957"/>
    <n v="474.90842604037903"/>
    <n v="377.64667393675001"/>
    <n v="348.02307692307699"/>
    <m/>
  </r>
  <r>
    <x v="20"/>
    <x v="0"/>
    <x v="214"/>
    <n v="213.522727272727"/>
    <n v="213.522727272727"/>
    <m/>
    <m/>
    <m/>
  </r>
  <r>
    <x v="20"/>
    <x v="0"/>
    <x v="12"/>
    <n v="356.07196495619502"/>
    <n v="547.11404011461298"/>
    <n v="130.08658623137001"/>
    <m/>
    <n v="0"/>
  </r>
  <r>
    <x v="20"/>
    <x v="0"/>
    <x v="13"/>
    <n v="386.30056558039303"/>
    <n v="409.29117018026301"/>
    <n v="215.28181818181801"/>
    <m/>
    <m/>
  </r>
  <r>
    <x v="20"/>
    <x v="0"/>
    <x v="14"/>
    <n v="312.686717407316"/>
    <n v="325.94559730790797"/>
    <n v="240.27423167848701"/>
    <n v="114.46428571428601"/>
    <m/>
  </r>
  <r>
    <x v="20"/>
    <x v="0"/>
    <x v="15"/>
    <n v="367.027777777778"/>
    <n v="367.027777777778"/>
    <m/>
    <m/>
    <m/>
  </r>
  <r>
    <x v="20"/>
    <x v="0"/>
    <x v="16"/>
    <n v="253.16508538899399"/>
    <n v="312.45433255269302"/>
    <n v="0"/>
    <m/>
    <m/>
  </r>
  <r>
    <x v="20"/>
    <x v="0"/>
    <x v="17"/>
    <n v="302.27902843601902"/>
    <n v="303.17706476529997"/>
    <n v="0"/>
    <m/>
    <m/>
  </r>
  <r>
    <x v="20"/>
    <x v="0"/>
    <x v="65"/>
    <n v="186.32248520710101"/>
    <n v="186.32248520710101"/>
    <m/>
    <m/>
    <m/>
  </r>
  <r>
    <x v="20"/>
    <x v="0"/>
    <x v="67"/>
    <n v="376.34865470851997"/>
    <n v="354.61241217798602"/>
    <n v="0"/>
    <n v="2738.6666666666702"/>
    <m/>
  </r>
  <r>
    <x v="20"/>
    <x v="0"/>
    <x v="68"/>
    <n v="429.88439306358401"/>
    <n v="429.88439306358401"/>
    <m/>
    <m/>
    <m/>
  </r>
  <r>
    <x v="20"/>
    <x v="0"/>
    <x v="69"/>
    <n v="293.53939393939402"/>
    <n v="293.53939393939402"/>
    <m/>
    <m/>
    <m/>
  </r>
  <r>
    <x v="20"/>
    <x v="0"/>
    <x v="70"/>
    <n v="318.95710681244702"/>
    <n v="334.14768683274002"/>
    <n v="342.59288537549401"/>
    <n v="116.962365591398"/>
    <m/>
  </r>
  <r>
    <x v="20"/>
    <x v="0"/>
    <x v="71"/>
    <n v="388.59324043877899"/>
    <n v="394.440264820945"/>
    <m/>
    <n v="0"/>
    <m/>
  </r>
  <r>
    <x v="20"/>
    <x v="0"/>
    <x v="72"/>
    <n v="328.30010493179401"/>
    <n v="399.800884955752"/>
    <n v="0"/>
    <n v="798.82165605095497"/>
    <m/>
  </r>
  <r>
    <x v="20"/>
    <x v="0"/>
    <x v="73"/>
    <n v="247.97699757869299"/>
    <n v="247.52512562814101"/>
    <m/>
    <m/>
    <n v="0"/>
  </r>
  <r>
    <x v="20"/>
    <x v="0"/>
    <x v="74"/>
    <n v="400.79443447037698"/>
    <n v="446.20869565217401"/>
    <n v="0"/>
    <n v="253.33098591549299"/>
    <m/>
  </r>
  <r>
    <x v="20"/>
    <x v="0"/>
    <x v="75"/>
    <n v="357.68873168266799"/>
    <n v="344.65770491803301"/>
    <n v="308.747572815534"/>
    <n v="428.66666666666703"/>
    <m/>
  </r>
  <r>
    <x v="20"/>
    <x v="0"/>
    <x v="76"/>
    <n v="448.27191982440303"/>
    <n v="480.43538816921802"/>
    <n v="250.51289682539701"/>
    <n v="379.845098039216"/>
    <n v="644.37597911227203"/>
  </r>
  <r>
    <x v="20"/>
    <x v="0"/>
    <x v="77"/>
    <n v="364.81447335635198"/>
    <n v="395.08914712595998"/>
    <n v="176.83353960395999"/>
    <n v="172.25606469002699"/>
    <n v="1238.3333333333301"/>
  </r>
  <r>
    <x v="20"/>
    <x v="0"/>
    <x v="80"/>
    <n v="396.79632026627201"/>
    <n v="415.33579715110898"/>
    <n v="295.13061435209102"/>
    <n v="386.34851377147498"/>
    <n v="509.90875462392103"/>
  </r>
  <r>
    <x v="20"/>
    <x v="0"/>
    <x v="81"/>
    <n v="291.241832567637"/>
    <n v="298.68305023491098"/>
    <n v="294.50106780565898"/>
    <n v="279.477962781587"/>
    <n v="222.40728476821201"/>
  </r>
  <r>
    <x v="20"/>
    <x v="0"/>
    <x v="82"/>
    <n v="236.09666823087801"/>
    <n v="284.11838006230499"/>
    <n v="196.503424657534"/>
    <m/>
    <m/>
  </r>
  <r>
    <x v="20"/>
    <x v="0"/>
    <x v="83"/>
    <n v="42.9965277777778"/>
    <n v="49.975806451612897"/>
    <n v="562.36363636363603"/>
    <n v="0"/>
    <m/>
  </r>
  <r>
    <x v="20"/>
    <x v="0"/>
    <x v="86"/>
    <n v="363.53351955307301"/>
    <n v="363.53351955307301"/>
    <m/>
    <m/>
    <m/>
  </r>
  <r>
    <x v="20"/>
    <x v="0"/>
    <x v="87"/>
    <n v="607.48571428571404"/>
    <n v="607.48571428571404"/>
    <m/>
    <m/>
    <m/>
  </r>
  <r>
    <x v="20"/>
    <x v="6"/>
    <x v="118"/>
    <n v="472.82163962608797"/>
    <n v="349.04293688278199"/>
    <n v="612.84111111111099"/>
    <n v="528.35547647291401"/>
    <n v="356.52058823529399"/>
  </r>
  <r>
    <x v="20"/>
    <x v="6"/>
    <x v="119"/>
    <n v="416.820794794579"/>
    <n v="450.65326585179503"/>
    <n v="503.40377226685303"/>
    <n v="359.74854709707103"/>
    <n v="275.73537234042601"/>
  </r>
  <r>
    <x v="20"/>
    <x v="6"/>
    <x v="120"/>
    <n v="459.86617015790199"/>
    <n v="519.96223328106896"/>
    <n v="417.645560700624"/>
    <n v="452.91401505950898"/>
    <n v="411.97775696558199"/>
  </r>
  <r>
    <x v="20"/>
    <x v="6"/>
    <x v="121"/>
    <n v="385.75905142796699"/>
    <n v="385.57629134150898"/>
    <n v="313.31193368035503"/>
    <n v="395.18734931837099"/>
    <n v="439.02955421567702"/>
  </r>
  <r>
    <x v="20"/>
    <x v="6"/>
    <x v="122"/>
    <n v="375.99145810663799"/>
    <n v="331.05159875331901"/>
    <n v="369.56336927644901"/>
    <n v="351.33089616045402"/>
    <n v="445.60914346468201"/>
  </r>
  <r>
    <x v="20"/>
    <x v="1"/>
    <x v="18"/>
    <n v="411.02373887240401"/>
    <n v="1073.1927710843399"/>
    <n v="458.23595505617999"/>
    <n v="0"/>
    <m/>
  </r>
  <r>
    <x v="20"/>
    <x v="1"/>
    <x v="19"/>
    <n v="406.33703461789702"/>
    <n v="426.35102209374401"/>
    <n v="448.14737507906398"/>
    <n v="491.26284246575301"/>
    <n v="207.798275862069"/>
  </r>
  <r>
    <x v="20"/>
    <x v="1"/>
    <x v="20"/>
    <n v="357.161917740337"/>
    <n v="511.40521564694097"/>
    <n v="422.38172615876402"/>
    <n v="185.194074567244"/>
    <n v="729.32492113564695"/>
  </r>
  <r>
    <x v="20"/>
    <x v="6"/>
    <x v="123"/>
    <n v="460.64936469316001"/>
    <n v="866.39356435643595"/>
    <n v="270.29424778761103"/>
    <n v="424.96191943649598"/>
    <n v="256.120906801008"/>
  </r>
  <r>
    <x v="20"/>
    <x v="1"/>
    <x v="21"/>
    <n v="266.28835978836003"/>
    <n v="61.5683690280066"/>
    <n v="442.42618741976901"/>
    <n v="146.21954887218001"/>
    <n v="574.58064516129002"/>
  </r>
  <r>
    <x v="20"/>
    <x v="1"/>
    <x v="22"/>
    <n v="330.45057034220503"/>
    <n v="567.29579207920801"/>
    <n v="321.43843843843803"/>
    <n v="134.84319833852501"/>
    <m/>
  </r>
  <r>
    <x v="20"/>
    <x v="1"/>
    <x v="24"/>
    <n v="429.82119205298"/>
    <n v="461.82608695652198"/>
    <n v="424.0703125"/>
    <m/>
    <m/>
  </r>
  <r>
    <x v="20"/>
    <x v="1"/>
    <x v="25"/>
    <n v="408.32898415657002"/>
    <n v="379.45092656142799"/>
    <n v="322.99784133836999"/>
    <n v="489.66099071207401"/>
    <n v="772.19658119658095"/>
  </r>
  <r>
    <x v="20"/>
    <x v="1"/>
    <x v="26"/>
    <n v="370.05293030055498"/>
    <n v="476.12464985994399"/>
    <n v="358.01952035694399"/>
    <n v="353.61769250579403"/>
    <n v="265.50902837489298"/>
  </r>
  <r>
    <x v="20"/>
    <x v="1"/>
    <x v="28"/>
    <n v="300.08896797153"/>
    <n v="1146"/>
    <n v="163.992307692308"/>
    <n v="306"/>
    <m/>
  </r>
  <r>
    <x v="20"/>
    <x v="1"/>
    <x v="29"/>
    <n v="449.73901098901098"/>
    <n v="576.42605633802805"/>
    <n v="0"/>
    <m/>
    <m/>
  </r>
  <r>
    <x v="20"/>
    <x v="1"/>
    <x v="30"/>
    <n v="378.18421052631601"/>
    <n v="308.01127819548901"/>
    <m/>
    <m/>
    <m/>
  </r>
  <r>
    <x v="20"/>
    <x v="7"/>
    <x v="125"/>
    <n v="345.651376146789"/>
    <n v="382.48114630467597"/>
    <n v="432.02910052910102"/>
    <n v="96.930894308943095"/>
    <m/>
  </r>
  <r>
    <x v="20"/>
    <x v="7"/>
    <x v="126"/>
    <n v="816.13440860215098"/>
    <n v="188.630331753555"/>
    <n v="1337.4074803149599"/>
    <m/>
    <m/>
  </r>
  <r>
    <x v="20"/>
    <x v="7"/>
    <x v="154"/>
    <n v="292.45982142857099"/>
    <n v="148.54237288135599"/>
    <n v="511.23443223443201"/>
    <n v="0"/>
    <m/>
  </r>
  <r>
    <x v="20"/>
    <x v="7"/>
    <x v="155"/>
    <n v="276.45"/>
    <n v="309.31468531468499"/>
    <n v="0"/>
    <m/>
    <m/>
  </r>
  <r>
    <x v="20"/>
    <x v="7"/>
    <x v="156"/>
    <n v="402.75635738831602"/>
    <n v="398.70060396893899"/>
    <n v="405.44089091947501"/>
    <m/>
    <m/>
  </r>
  <r>
    <x v="20"/>
    <x v="7"/>
    <x v="127"/>
    <n v="234.21028037383201"/>
    <m/>
    <n v="234.21028037383201"/>
    <m/>
    <m/>
  </r>
  <r>
    <x v="20"/>
    <x v="7"/>
    <x v="129"/>
    <n v="385.10909090909098"/>
    <m/>
    <m/>
    <n v="385.10909090909098"/>
    <m/>
  </r>
  <r>
    <x v="20"/>
    <x v="7"/>
    <x v="130"/>
    <n v="308.602385685885"/>
    <m/>
    <n v="308.602385685885"/>
    <m/>
    <m/>
  </r>
  <r>
    <x v="20"/>
    <x v="7"/>
    <x v="131"/>
    <n v="361.00911854103299"/>
    <n v="0"/>
    <n v="381.29052969502402"/>
    <m/>
    <m/>
  </r>
  <r>
    <x v="20"/>
    <x v="7"/>
    <x v="132"/>
    <n v="478.44067796610199"/>
    <m/>
    <n v="557.15759312320904"/>
    <n v="0"/>
    <m/>
  </r>
  <r>
    <x v="20"/>
    <x v="7"/>
    <x v="133"/>
    <n v="216.58528037383201"/>
    <n v="158.95049504950501"/>
    <n v="268.09955752212397"/>
    <m/>
    <m/>
  </r>
  <r>
    <x v="20"/>
    <x v="7"/>
    <x v="135"/>
    <n v="406.81027667984199"/>
    <m/>
    <n v="406.81027667984199"/>
    <m/>
    <m/>
  </r>
  <r>
    <x v="20"/>
    <x v="7"/>
    <x v="157"/>
    <n v="178.01666666666699"/>
    <m/>
    <n v="178.01666666666699"/>
    <m/>
    <m/>
  </r>
  <r>
    <x v="20"/>
    <x v="7"/>
    <x v="158"/>
    <n v="263.39999999999998"/>
    <n v="135.1"/>
    <n v="408.375"/>
    <n v="0"/>
    <m/>
  </r>
  <r>
    <x v="20"/>
    <x v="11"/>
    <x v="190"/>
    <n v="543.54330708661405"/>
    <n v="443.168224299065"/>
    <n v="1080.55"/>
    <m/>
    <m/>
  </r>
  <r>
    <x v="20"/>
    <x v="11"/>
    <x v="206"/>
    <n v="398.25581395348797"/>
    <n v="396.47058823529397"/>
    <n v="399.42307692307702"/>
    <m/>
    <m/>
  </r>
  <r>
    <x v="20"/>
    <x v="8"/>
    <x v="138"/>
    <n v="403.98980201093798"/>
    <n v="421.69705093833801"/>
    <n v="414.36910828025498"/>
    <n v="132.32603201347899"/>
    <n v="0"/>
  </r>
  <r>
    <x v="20"/>
    <x v="8"/>
    <x v="160"/>
    <n v="367.42892187784702"/>
    <n v="379.54589222409697"/>
    <n v="319.05140961857398"/>
    <n v="172.781229980782"/>
    <m/>
  </r>
  <r>
    <x v="20"/>
    <x v="8"/>
    <x v="161"/>
    <n v="400.25750719868398"/>
    <n v="398.174138319441"/>
    <n v="81.201465201465197"/>
    <n v="1042.5933333333301"/>
    <m/>
  </r>
  <r>
    <x v="20"/>
    <x v="8"/>
    <x v="147"/>
    <n v="405.45905867182501"/>
    <n v="405.72064516129001"/>
    <n v="0"/>
    <m/>
    <m/>
  </r>
  <r>
    <x v="20"/>
    <x v="8"/>
    <x v="149"/>
    <n v="335.343089430894"/>
    <n v="306.43047619047599"/>
    <n v="504"/>
    <m/>
    <m/>
  </r>
  <r>
    <x v="20"/>
    <x v="8"/>
    <x v="150"/>
    <n v="400.03053899501202"/>
    <n v="391.98449118334401"/>
    <n v="437.35977948226298"/>
    <n v="525.76839826839796"/>
    <m/>
  </r>
  <r>
    <x v="20"/>
    <x v="8"/>
    <x v="151"/>
    <n v="400.38054298642498"/>
    <n v="410.72314359529997"/>
    <n v="300.59489456159798"/>
    <n v="305.39722222222201"/>
    <m/>
  </r>
  <r>
    <x v="20"/>
    <x v="8"/>
    <x v="152"/>
    <n v="397.62235841082003"/>
    <n v="411.96374326310598"/>
    <n v="367.11666666666702"/>
    <n v="15.181818181818199"/>
    <m/>
  </r>
  <r>
    <x v="20"/>
    <x v="8"/>
    <x v="153"/>
    <n v="357.94008154582502"/>
    <n v="344.31773790597299"/>
    <n v="403.80775444264901"/>
    <m/>
    <m/>
  </r>
  <r>
    <x v="20"/>
    <x v="8"/>
    <x v="162"/>
    <n v="425.29787234042601"/>
    <n v="591.97321428571399"/>
    <n v="273.52845528455299"/>
    <m/>
    <m/>
  </r>
  <r>
    <x v="20"/>
    <x v="8"/>
    <x v="163"/>
    <n v="361.536266781763"/>
    <n v="372.46951887941498"/>
    <n v="362.54407713498603"/>
    <n v="247.18067754077799"/>
    <n v="0"/>
  </r>
  <r>
    <x v="20"/>
    <x v="8"/>
    <x v="164"/>
    <n v="351.66154721274199"/>
    <n v="360.52566832268701"/>
    <n v="0"/>
    <n v="181.60084033613401"/>
    <m/>
  </r>
  <r>
    <x v="20"/>
    <x v="8"/>
    <x v="165"/>
    <n v="400.15617056882598"/>
    <n v="427.30486914072901"/>
    <n v="323.08785332314699"/>
    <n v="153.94225133597701"/>
    <n v="452.50980392156902"/>
  </r>
  <r>
    <x v="20"/>
    <x v="8"/>
    <x v="166"/>
    <n v="354.74704710602401"/>
    <n v="364.186614296936"/>
    <n v="332.99565453557801"/>
    <n v="220.08801213960501"/>
    <m/>
  </r>
  <r>
    <x v="20"/>
    <x v="8"/>
    <x v="167"/>
    <n v="291.67271235873102"/>
    <n v="309.42797234500699"/>
    <n v="195.57523029682699"/>
    <n v="451.26153846153801"/>
    <m/>
  </r>
  <r>
    <x v="20"/>
    <x v="8"/>
    <x v="168"/>
    <n v="290.43008948545901"/>
    <n v="302.44574020084201"/>
    <n v="226.15058823529401"/>
    <n v="214.97560975609801"/>
    <n v="0"/>
  </r>
  <r>
    <x v="20"/>
    <x v="8"/>
    <x v="169"/>
    <n v="324.34088200238398"/>
    <n v="361.92128121606902"/>
    <n v="252.76021314387199"/>
    <n v="66.098214285714306"/>
    <m/>
  </r>
  <r>
    <x v="20"/>
    <x v="8"/>
    <x v="170"/>
    <n v="364.60559305689497"/>
    <n v="358.60583016476602"/>
    <m/>
    <n v="1548.0588235294099"/>
    <m/>
  </r>
  <r>
    <x v="20"/>
    <x v="8"/>
    <x v="171"/>
    <n v="371.08450704225402"/>
    <n v="356.68611670020101"/>
    <m/>
    <m/>
    <m/>
  </r>
  <r>
    <x v="20"/>
    <x v="8"/>
    <x v="173"/>
    <n v="295.48677248677302"/>
    <n v="295.48677248677302"/>
    <m/>
    <m/>
    <m/>
  </r>
  <r>
    <x v="20"/>
    <x v="8"/>
    <x v="174"/>
    <n v="372.10801288122798"/>
    <n v="413.99154293402501"/>
    <n v="374.12290502793297"/>
    <n v="103.048510899601"/>
    <m/>
  </r>
  <r>
    <x v="20"/>
    <x v="8"/>
    <x v="143"/>
    <n v="400.46095033940702"/>
    <n v="450.916361886429"/>
    <n v="244.82513153822299"/>
    <n v="343.31550802138997"/>
    <m/>
  </r>
  <r>
    <x v="20"/>
    <x v="8"/>
    <x v="141"/>
    <n v="427.00668312617103"/>
    <n v="439.59882876551899"/>
    <n v="332.31068560839998"/>
    <n v="208.32007575757601"/>
    <m/>
  </r>
  <r>
    <x v="20"/>
    <x v="8"/>
    <x v="144"/>
    <n v="240.769565217391"/>
    <n v="251.42792281498299"/>
    <m/>
    <n v="0"/>
    <m/>
  </r>
  <r>
    <x v="20"/>
    <x v="8"/>
    <x v="142"/>
    <n v="428.26839304717998"/>
    <n v="444.44025252909398"/>
    <n v="360.18965517241401"/>
    <n v="54.254132231405002"/>
    <m/>
  </r>
  <r>
    <x v="20"/>
    <x v="8"/>
    <x v="172"/>
    <n v="208.696267696268"/>
    <n v="222.73587570621501"/>
    <n v="4460"/>
    <n v="0"/>
    <n v="0"/>
  </r>
  <r>
    <x v="21"/>
    <x v="10"/>
    <x v="189"/>
    <n v="392.05666031054199"/>
    <n v="330.79716563330402"/>
    <n v="224.529275362319"/>
    <n v="715.77723378213"/>
    <m/>
  </r>
  <r>
    <x v="21"/>
    <x v="5"/>
    <x v="106"/>
    <n v="555.66477611940297"/>
    <n v="577.56455438834303"/>
    <n v="510.01298701298703"/>
    <n v="0"/>
    <m/>
  </r>
  <r>
    <x v="21"/>
    <x v="5"/>
    <x v="105"/>
    <n v="591.17905529110203"/>
    <n v="540.39263157894698"/>
    <n v="707.29723225030102"/>
    <m/>
    <m/>
  </r>
  <r>
    <x v="21"/>
    <x v="5"/>
    <x v="108"/>
    <n v="776.63239074550097"/>
    <n v="766.03745092117197"/>
    <m/>
    <n v="616.72105263157903"/>
    <m/>
  </r>
  <r>
    <x v="21"/>
    <x v="5"/>
    <x v="109"/>
    <n v="590.29930913690805"/>
    <n v="556.90147191348797"/>
    <n v="2719.5068493150702"/>
    <n v="430.715277777778"/>
    <m/>
  </r>
  <r>
    <x v="21"/>
    <x v="5"/>
    <x v="110"/>
    <n v="531.95434421693403"/>
    <n v="539.75953505267"/>
    <n v="424.330536912752"/>
    <n v="692.92075471698104"/>
    <m/>
  </r>
  <r>
    <x v="21"/>
    <x v="5"/>
    <x v="111"/>
    <n v="620.23076923076906"/>
    <n v="621.01327433628296"/>
    <n v="615.02941176470597"/>
    <m/>
    <m/>
  </r>
  <r>
    <x v="21"/>
    <x v="5"/>
    <x v="112"/>
    <n v="681.32114828583201"/>
    <n v="777.95288710140801"/>
    <n v="441.10989867498103"/>
    <n v="319.98717948718001"/>
    <m/>
  </r>
  <r>
    <x v="21"/>
    <x v="5"/>
    <x v="113"/>
    <n v="658.64743083003998"/>
    <n v="690.82527147087899"/>
    <m/>
    <n v="529.29761904761904"/>
    <m/>
  </r>
  <r>
    <x v="21"/>
    <x v="5"/>
    <x v="115"/>
    <n v="303.60975609756099"/>
    <n v="375.20103092783501"/>
    <m/>
    <n v="154.268817204301"/>
    <m/>
  </r>
  <r>
    <x v="21"/>
    <x v="9"/>
    <x v="175"/>
    <n v="269.84280936454797"/>
    <n v="387.899038461538"/>
    <n v="0"/>
    <m/>
    <m/>
  </r>
  <r>
    <x v="21"/>
    <x v="9"/>
    <x v="176"/>
    <n v="186.97752808988801"/>
    <n v="128.47368421052599"/>
    <n v="230.56862745097999"/>
    <m/>
    <m/>
  </r>
  <r>
    <x v="21"/>
    <x v="9"/>
    <x v="219"/>
    <n v="316.16371681415899"/>
    <n v="316.16371681415899"/>
    <m/>
    <m/>
    <m/>
  </r>
  <r>
    <x v="21"/>
    <x v="9"/>
    <x v="179"/>
    <n v="257.78294573643399"/>
    <n v="324.57241379310301"/>
    <n v="0"/>
    <n v="0"/>
    <m/>
  </r>
  <r>
    <x v="21"/>
    <x v="9"/>
    <x v="180"/>
    <n v="413.47209821428601"/>
    <n v="437.35673261008299"/>
    <n v="247.12888888888901"/>
    <m/>
    <m/>
  </r>
  <r>
    <x v="21"/>
    <x v="9"/>
    <x v="181"/>
    <n v="328.18159203980099"/>
    <n v="328.18159203980099"/>
    <m/>
    <m/>
    <m/>
  </r>
  <r>
    <x v="21"/>
    <x v="9"/>
    <x v="184"/>
    <n v="270.30813953488399"/>
    <n v="354.90839694656501"/>
    <n v="0"/>
    <m/>
    <m/>
  </r>
  <r>
    <x v="21"/>
    <x v="9"/>
    <x v="186"/>
    <n v="356.15637860082302"/>
    <n v="356.15637860082302"/>
    <m/>
    <m/>
    <m/>
  </r>
  <r>
    <x v="21"/>
    <x v="9"/>
    <x v="187"/>
    <n v="409.77830814107699"/>
    <n v="402.894338565022"/>
    <n v="530.77339901477797"/>
    <m/>
    <m/>
  </r>
  <r>
    <x v="21"/>
    <x v="9"/>
    <x v="238"/>
    <n v="216.25"/>
    <n v="216.25"/>
    <m/>
    <m/>
    <m/>
  </r>
  <r>
    <x v="21"/>
    <x v="9"/>
    <x v="178"/>
    <n v="427.65217391304299"/>
    <n v="427.65217391304299"/>
    <m/>
    <m/>
    <m/>
  </r>
  <r>
    <x v="21"/>
    <x v="9"/>
    <x v="182"/>
    <n v="248.66589327146201"/>
    <n v="651.68571428571397"/>
    <n v="118.85889570552099"/>
    <m/>
    <m/>
  </r>
  <r>
    <x v="21"/>
    <x v="12"/>
    <x v="195"/>
    <n v="303.82793017456402"/>
    <n v="305.56897784131502"/>
    <n v="341.99428571428598"/>
    <n v="0"/>
    <m/>
  </r>
  <r>
    <x v="21"/>
    <x v="12"/>
    <x v="197"/>
    <n v="142.458333333333"/>
    <n v="186.49090909090901"/>
    <n v="0"/>
    <m/>
    <m/>
  </r>
  <r>
    <x v="21"/>
    <x v="12"/>
    <x v="198"/>
    <n v="156.65682656826601"/>
    <m/>
    <n v="111.726937269373"/>
    <m/>
    <m/>
  </r>
  <r>
    <x v="21"/>
    <x v="3"/>
    <x v="51"/>
    <n v="436.45453218774497"/>
    <n v="445.152403393025"/>
    <n v="346.33041289023203"/>
    <n v="508.60447425053798"/>
    <n v="238.172451193059"/>
  </r>
  <r>
    <x v="21"/>
    <x v="3"/>
    <x v="53"/>
    <n v="485.148882113821"/>
    <n v="572.61178932682196"/>
    <n v="327.93241042345301"/>
    <n v="501.91507779969299"/>
    <n v="479.74256818878303"/>
  </r>
  <r>
    <x v="21"/>
    <x v="3"/>
    <x v="54"/>
    <n v="482.43929261660003"/>
    <n v="509.11781460383202"/>
    <n v="487.77492238703002"/>
    <n v="492.14426818317901"/>
    <n v="326.29784969129201"/>
  </r>
  <r>
    <x v="21"/>
    <x v="3"/>
    <x v="52"/>
    <n v="544.210752055169"/>
    <n v="619.44683136412505"/>
    <n v="400.81127619797297"/>
    <n v="584.69643687784901"/>
    <n v="406.96548117154799"/>
  </r>
  <r>
    <x v="21"/>
    <x v="4"/>
    <x v="89"/>
    <n v="401.69340625949599"/>
    <n v="392.281434599156"/>
    <n v="354.98341550873999"/>
    <n v="387.86563436563398"/>
    <n v="1641.6524064171099"/>
  </r>
  <r>
    <x v="21"/>
    <x v="4"/>
    <x v="90"/>
    <n v="382.69972338296702"/>
    <n v="315.25193351982898"/>
    <n v="346.24881703469998"/>
    <n v="451.80040254948"/>
    <n v="1863.3446153846201"/>
  </r>
  <r>
    <x v="21"/>
    <x v="4"/>
    <x v="91"/>
    <n v="508.18690030899302"/>
    <n v="408.21615046873097"/>
    <n v="491.93777693975699"/>
    <n v="592.52576439914696"/>
    <n v="631.03773584905696"/>
  </r>
  <r>
    <x v="21"/>
    <x v="3"/>
    <x v="55"/>
    <n v="681.02790697674402"/>
    <n v="660.03960396039599"/>
    <n v="156.388888888889"/>
    <n v="950.34615384615404"/>
    <m/>
  </r>
  <r>
    <x v="21"/>
    <x v="3"/>
    <x v="56"/>
    <n v="399.556979639666"/>
    <n v="459.89782199515997"/>
    <n v="377.06866537717599"/>
    <n v="366.31881533101"/>
    <n v="433.57028112449802"/>
  </r>
  <r>
    <x v="21"/>
    <x v="3"/>
    <x v="57"/>
    <n v="521.653777716945"/>
    <n v="471.277116594098"/>
    <n v="547.75190281030495"/>
    <n v="577.11096112310997"/>
    <n v="231.81269841269801"/>
  </r>
  <r>
    <x v="21"/>
    <x v="3"/>
    <x v="58"/>
    <n v="436.12354312354302"/>
    <n v="436.65273785622497"/>
    <n v="380.90816676597501"/>
    <n v="478.45725914165502"/>
    <n v="353.34083679960798"/>
  </r>
  <r>
    <x v="21"/>
    <x v="3"/>
    <x v="59"/>
    <n v="549.35295171548898"/>
    <n v="442.47190881878902"/>
    <n v="612.88470177189902"/>
    <n v="621.47191961924898"/>
    <n v="503.91573033707903"/>
  </r>
  <r>
    <x v="21"/>
    <x v="3"/>
    <x v="60"/>
    <n v="546.71495449178099"/>
    <n v="499.85119932760102"/>
    <n v="576.82487363100302"/>
    <n v="571.47521075137399"/>
    <n v="518.75835740817195"/>
  </r>
  <r>
    <x v="21"/>
    <x v="3"/>
    <x v="61"/>
    <n v="497.69787109944599"/>
    <n v="435.44779143590398"/>
    <n v="363.35458869120998"/>
    <n v="573.53520006363897"/>
    <n v="649.38405390230196"/>
  </r>
  <r>
    <x v="21"/>
    <x v="3"/>
    <x v="62"/>
    <n v="456.050261226109"/>
    <n v="544.57303774715399"/>
    <n v="317.83418594306102"/>
    <n v="468.57409386044202"/>
    <n v="932.66124661246602"/>
  </r>
  <r>
    <x v="21"/>
    <x v="2"/>
    <x v="32"/>
    <n v="560.30925079414305"/>
    <n v="434.64724576271198"/>
    <n v="450.17082533589303"/>
    <n v="633.40492719268502"/>
    <n v="739.01811460258796"/>
  </r>
  <r>
    <x v="21"/>
    <x v="2"/>
    <x v="33"/>
    <n v="548.82969094922703"/>
    <n v="529.23227016885596"/>
    <n v="438.40277918652998"/>
    <n v="639.59756196668002"/>
    <n v="858.99733688415404"/>
  </r>
  <r>
    <x v="21"/>
    <x v="2"/>
    <x v="34"/>
    <n v="541.36434030906798"/>
    <n v="487.58808312494602"/>
    <n v="524.82081209929299"/>
    <n v="530.74344776670398"/>
    <n v="1122.2401384083"/>
  </r>
  <r>
    <x v="21"/>
    <x v="2"/>
    <x v="35"/>
    <n v="587.38950329840895"/>
    <n v="594.84179739430999"/>
    <n v="554.136531365314"/>
    <n v="552.148301788955"/>
    <n v="739.61372180451099"/>
  </r>
  <r>
    <x v="21"/>
    <x v="2"/>
    <x v="36"/>
    <n v="348.71663563004302"/>
    <n v="209.50041152263401"/>
    <n v="486.15110356536502"/>
    <n v="410.91607898448501"/>
    <m/>
  </r>
  <r>
    <x v="21"/>
    <x v="2"/>
    <x v="37"/>
    <n v="409.076589416285"/>
    <n v="339.10511443910701"/>
    <n v="562.55373213340397"/>
    <n v="341.42113382182799"/>
    <n v="3182.8541666666702"/>
  </r>
  <r>
    <x v="21"/>
    <x v="2"/>
    <x v="38"/>
    <n v="569.89589171469402"/>
    <n v="452.48849167482899"/>
    <n v="585.06019261637198"/>
    <n v="712.02863541833301"/>
    <n v="588.18650793650795"/>
  </r>
  <r>
    <x v="21"/>
    <x v="2"/>
    <x v="39"/>
    <n v="501.52872606161498"/>
    <n v="456.32059751037298"/>
    <n v="461.558457499403"/>
    <n v="627.80914698009997"/>
    <n v="756.91649122806996"/>
  </r>
  <r>
    <x v="21"/>
    <x v="2"/>
    <x v="41"/>
    <n v="605.24204591220303"/>
    <n v="646.01179941002999"/>
    <n v="306.20938851142699"/>
    <n v="1501.07619047619"/>
    <m/>
  </r>
  <r>
    <x v="21"/>
    <x v="2"/>
    <x v="42"/>
    <n v="576.36480131671794"/>
    <n v="482.46435161885603"/>
    <n v="706.22112676056304"/>
    <n v="479.00227790432803"/>
    <m/>
  </r>
  <r>
    <x v="21"/>
    <x v="2"/>
    <x v="43"/>
    <n v="554.75145228215797"/>
    <n v="601.51585014409204"/>
    <n v="516.35779816513798"/>
    <n v="345.22"/>
    <m/>
  </r>
  <r>
    <x v="21"/>
    <x v="2"/>
    <x v="40"/>
    <n v="570.73739118007802"/>
    <n v="457.78579665577598"/>
    <n v="565.96908045634598"/>
    <n v="716.17352125693196"/>
    <n v="1196.22430406852"/>
  </r>
  <r>
    <x v="21"/>
    <x v="2"/>
    <x v="44"/>
    <n v="600.00142579390797"/>
    <n v="559.92358634742698"/>
    <n v="477.44414834554698"/>
    <n v="1000.17391304348"/>
    <n v="3466.8301886792501"/>
  </r>
  <r>
    <x v="21"/>
    <x v="2"/>
    <x v="45"/>
    <n v="461.81432504400402"/>
    <n v="314.40393208221599"/>
    <n v="413.87694059200999"/>
    <n v="604.55977515766403"/>
    <n v="574.63448275862095"/>
  </r>
  <r>
    <x v="21"/>
    <x v="2"/>
    <x v="46"/>
    <n v="509.696503797106"/>
    <n v="397.38417730204498"/>
    <n v="499.265249677957"/>
    <n v="734.13910655141797"/>
    <n v="922.01712145532395"/>
  </r>
  <r>
    <x v="21"/>
    <x v="2"/>
    <x v="47"/>
    <n v="584.16845220534003"/>
    <n v="488.97377322848502"/>
    <n v="566.73803274312695"/>
    <n v="873.29090204187105"/>
    <n v="840.74301675977699"/>
  </r>
  <r>
    <x v="21"/>
    <x v="2"/>
    <x v="48"/>
    <n v="480.68733921716102"/>
    <n v="386.01583159359802"/>
    <n v="431.28687478240698"/>
    <n v="671.85463774803895"/>
    <n v="1316.6731707317099"/>
  </r>
  <r>
    <x v="21"/>
    <x v="2"/>
    <x v="49"/>
    <n v="521.00573760794998"/>
    <n v="373.79539722572503"/>
    <n v="526.16657381615596"/>
    <n v="826.23839967003505"/>
    <n v="3057.3249999999998"/>
  </r>
  <r>
    <x v="21"/>
    <x v="2"/>
    <x v="50"/>
    <n v="510.81682242990701"/>
    <n v="493.08163265306098"/>
    <n v="352.829888712242"/>
    <m/>
    <m/>
  </r>
  <r>
    <x v="21"/>
    <x v="4"/>
    <x v="92"/>
    <n v="667.499580248798"/>
    <n v="720.62665489849996"/>
    <n v="513.07393715342005"/>
    <n v="678.79427997993002"/>
    <n v="484.12844036697197"/>
  </r>
  <r>
    <x v="21"/>
    <x v="4"/>
    <x v="93"/>
    <n v="392.64229249011902"/>
    <n v="452.99058823529401"/>
    <n v="430.06388206388198"/>
    <n v="203.91269841269801"/>
    <m/>
  </r>
  <r>
    <x v="21"/>
    <x v="4"/>
    <x v="94"/>
    <n v="428.18930957683699"/>
    <n v="467.97971014492799"/>
    <n v="296.19230769230802"/>
    <m/>
    <m/>
  </r>
  <r>
    <x v="21"/>
    <x v="4"/>
    <x v="95"/>
    <n v="137.52380952381"/>
    <n v="137.52380952381"/>
    <m/>
    <m/>
    <m/>
  </r>
  <r>
    <x v="21"/>
    <x v="4"/>
    <x v="258"/>
    <n v="375.696296296296"/>
    <m/>
    <n v="0"/>
    <m/>
    <m/>
  </r>
  <r>
    <x v="21"/>
    <x v="4"/>
    <x v="96"/>
    <n v="432.196532172996"/>
    <n v="556.47963281698196"/>
    <n v="353.27308942237102"/>
    <n v="429.56676706827301"/>
    <n v="2583.4437086092698"/>
  </r>
  <r>
    <x v="21"/>
    <x v="4"/>
    <x v="97"/>
    <n v="515.77590290112505"/>
    <n v="326.01065719360599"/>
    <n v="614.94395465995001"/>
    <n v="506.49849397590401"/>
    <m/>
  </r>
  <r>
    <x v="21"/>
    <x v="4"/>
    <x v="98"/>
    <n v="415.11272040302299"/>
    <n v="445.94922206506402"/>
    <n v="382.64919628707298"/>
    <n v="402.58142148141201"/>
    <n v="905.64648910411597"/>
  </r>
  <r>
    <x v="21"/>
    <x v="4"/>
    <x v="99"/>
    <n v="422.81634128705701"/>
    <n v="384.295159262364"/>
    <n v="314.86953363358998"/>
    <n v="432.148048048048"/>
    <n v="901.16052376333698"/>
  </r>
  <r>
    <x v="21"/>
    <x v="4"/>
    <x v="100"/>
    <n v="544.87606708848"/>
    <n v="530.72868699439903"/>
    <n v="591.85099637681196"/>
    <n v="539.82018431108099"/>
    <n v="129.09302325581399"/>
  </r>
  <r>
    <x v="21"/>
    <x v="4"/>
    <x v="101"/>
    <n v="361.109898477157"/>
    <n v="480.93405275779401"/>
    <n v="301.97341925090598"/>
    <n v="580.49712643678197"/>
    <n v="254.04"/>
  </r>
  <r>
    <x v="21"/>
    <x v="4"/>
    <x v="102"/>
    <n v="411.31237721021603"/>
    <n v="625.33468559837695"/>
    <n v="309.26885880077401"/>
    <m/>
    <m/>
  </r>
  <r>
    <x v="21"/>
    <x v="4"/>
    <x v="103"/>
    <n v="1223.0409356725099"/>
    <m/>
    <m/>
    <n v="1223.0409356725099"/>
    <m/>
  </r>
  <r>
    <x v="21"/>
    <x v="2"/>
    <x v="78"/>
    <n v="497.95906744972399"/>
    <n v="416.33228676085798"/>
    <n v="903.21368715083804"/>
    <n v="576.62326169405799"/>
    <n v="358.62068965517199"/>
  </r>
  <r>
    <x v="21"/>
    <x v="2"/>
    <x v="79"/>
    <n v="558.05690677683697"/>
    <n v="416.47638260184999"/>
    <n v="714.37009803921603"/>
    <n v="694.60853008377796"/>
    <n v="1760.74704142012"/>
  </r>
  <r>
    <x v="21"/>
    <x v="0"/>
    <x v="0"/>
    <n v="500.20154112281801"/>
    <n v="507.71426522269201"/>
    <n v="472.583896780597"/>
    <n v="735.68652612282301"/>
    <n v="630.76406250000002"/>
  </r>
  <r>
    <x v="21"/>
    <x v="0"/>
    <x v="1"/>
    <n v="608.59118026443105"/>
    <n v="569.98547078978197"/>
    <n v="457.40167046317401"/>
    <n v="734.00390006093801"/>
    <n v="1572.79472140762"/>
  </r>
  <r>
    <x v="21"/>
    <x v="0"/>
    <x v="63"/>
    <n v="618.19951422623205"/>
    <n v="561.106275303644"/>
    <n v="438.55098934551"/>
    <n v="1545.28915662651"/>
    <m/>
  </r>
  <r>
    <x v="21"/>
    <x v="0"/>
    <x v="64"/>
    <n v="577.07129229842303"/>
    <n v="488.251469017094"/>
    <n v="737.64131070801602"/>
    <n v="1089.75984251968"/>
    <m/>
  </r>
  <r>
    <x v="21"/>
    <x v="0"/>
    <x v="2"/>
    <n v="590.27931034482799"/>
    <n v="556.99817657456504"/>
    <n v="436.02347835762799"/>
    <n v="708.44637770083705"/>
    <n v="865.278575531304"/>
  </r>
  <r>
    <x v="21"/>
    <x v="0"/>
    <x v="3"/>
    <n v="557.30023640661898"/>
    <n v="530.316872260997"/>
    <n v="357.59190031152701"/>
    <n v="1659.2662601626"/>
    <n v="3248.9923076923101"/>
  </r>
  <r>
    <x v="21"/>
    <x v="0"/>
    <x v="4"/>
    <n v="657.03207624681602"/>
    <n v="546.39063262716002"/>
    <n v="581.60169320701505"/>
    <n v="991.57560455192004"/>
    <n v="893.37703016241301"/>
  </r>
  <r>
    <x v="21"/>
    <x v="0"/>
    <x v="5"/>
    <n v="436.37710863234201"/>
    <n v="423.44856694150002"/>
    <n v="427.67891499763402"/>
    <n v="1061.0470588235301"/>
    <n v="0"/>
  </r>
  <r>
    <x v="21"/>
    <x v="0"/>
    <x v="6"/>
    <n v="463.20685438918298"/>
    <n v="465.46545302655898"/>
    <n v="421.03016780551297"/>
    <n v="642.20109466855899"/>
    <n v="370.90888382687899"/>
  </r>
  <r>
    <x v="21"/>
    <x v="0"/>
    <x v="7"/>
    <n v="492.479583864468"/>
    <n v="525.31724362099806"/>
    <n v="503.02218198279797"/>
    <n v="372.144629867351"/>
    <n v="235.29880952381001"/>
  </r>
  <r>
    <x v="21"/>
    <x v="0"/>
    <x v="8"/>
    <n v="552.99285760805901"/>
    <n v="585.220185320979"/>
    <n v="391.15139094793801"/>
    <n v="754.69807989406297"/>
    <n v="156.57142857142901"/>
  </r>
  <r>
    <x v="21"/>
    <x v="0"/>
    <x v="9"/>
    <n v="503.92398049079401"/>
    <n v="494.992498958189"/>
    <n v="454.54484172349902"/>
    <n v="1168.5160031225601"/>
    <m/>
  </r>
  <r>
    <x v="21"/>
    <x v="0"/>
    <x v="10"/>
    <n v="580.58813413585597"/>
    <n v="612.44816154309797"/>
    <n v="518.31528914708201"/>
    <n v="348.87121212121201"/>
    <m/>
  </r>
  <r>
    <x v="21"/>
    <x v="0"/>
    <x v="11"/>
    <n v="494.21707184772401"/>
    <n v="435.03540065861699"/>
    <n v="572.28090727816596"/>
    <n v="509.78004535147397"/>
    <m/>
  </r>
  <r>
    <x v="21"/>
    <x v="0"/>
    <x v="214"/>
    <n v="336.26818181818197"/>
    <n v="336.26818181818197"/>
    <m/>
    <m/>
    <m/>
  </r>
  <r>
    <x v="21"/>
    <x v="0"/>
    <x v="12"/>
    <n v="480.361747632142"/>
    <n v="339.80748987854298"/>
    <n v="875.98630136986299"/>
    <m/>
    <m/>
  </r>
  <r>
    <x v="21"/>
    <x v="0"/>
    <x v="13"/>
    <n v="462.09182617692699"/>
    <n v="465.80086580086601"/>
    <n v="469.88283378746598"/>
    <n v="0"/>
    <m/>
  </r>
  <r>
    <x v="21"/>
    <x v="0"/>
    <x v="14"/>
    <n v="362.45899745899698"/>
    <n v="329.60039662865597"/>
    <n v="754.39852398523999"/>
    <n v="1459.7916666666699"/>
    <m/>
  </r>
  <r>
    <x v="21"/>
    <x v="0"/>
    <x v="15"/>
    <n v="830.81538461538503"/>
    <n v="830.81538461538503"/>
    <m/>
    <m/>
    <m/>
  </r>
  <r>
    <x v="21"/>
    <x v="0"/>
    <x v="16"/>
    <n v="372.50557620817801"/>
    <n v="372.50557620817801"/>
    <m/>
    <m/>
    <m/>
  </r>
  <r>
    <x v="21"/>
    <x v="0"/>
    <x v="17"/>
    <n v="408.93984039287898"/>
    <n v="435.68541530412"/>
    <n v="0"/>
    <m/>
    <m/>
  </r>
  <r>
    <x v="21"/>
    <x v="0"/>
    <x v="65"/>
    <n v="249.68493150684901"/>
    <n v="249.68493150684901"/>
    <m/>
    <m/>
    <m/>
  </r>
  <r>
    <x v="21"/>
    <x v="0"/>
    <x v="67"/>
    <n v="476.09071038251398"/>
    <n v="470.23198198198202"/>
    <n v="518.88888888888903"/>
    <m/>
    <m/>
  </r>
  <r>
    <x v="21"/>
    <x v="0"/>
    <x v="68"/>
    <n v="200.91182364729499"/>
    <n v="539.00537634408602"/>
    <m/>
    <n v="0"/>
    <m/>
  </r>
  <r>
    <x v="21"/>
    <x v="0"/>
    <x v="69"/>
    <n v="482.50887573964502"/>
    <n v="482.50887573964502"/>
    <m/>
    <m/>
    <m/>
  </r>
  <r>
    <x v="21"/>
    <x v="0"/>
    <x v="70"/>
    <n v="465.63376068376101"/>
    <n v="424.176839703366"/>
    <n v="606.76294277929196"/>
    <n v="560.54090909090905"/>
    <m/>
  </r>
  <r>
    <x v="21"/>
    <x v="0"/>
    <x v="71"/>
    <n v="534.32265598932304"/>
    <n v="524.74074074074099"/>
    <m/>
    <m/>
    <m/>
  </r>
  <r>
    <x v="21"/>
    <x v="0"/>
    <x v="72"/>
    <n v="559.33106092884498"/>
    <n v="533.55747468731397"/>
    <n v="950.97391304347798"/>
    <n v="274.98761609907098"/>
    <m/>
  </r>
  <r>
    <x v="21"/>
    <x v="0"/>
    <x v="73"/>
    <n v="471.336609336609"/>
    <n v="908.42857142857099"/>
    <n v="0"/>
    <n v="0"/>
    <n v="1020.8888888888901"/>
  </r>
  <r>
    <x v="21"/>
    <x v="0"/>
    <x v="74"/>
    <n v="523.98438934802596"/>
    <n v="469.00408997954997"/>
    <n v="574.38709677419399"/>
    <n v="1557.57142857143"/>
    <m/>
  </r>
  <r>
    <x v="21"/>
    <x v="0"/>
    <x v="75"/>
    <n v="667.45322128851501"/>
    <n v="700.58574007220204"/>
    <n v="362.57894736842098"/>
    <n v="1202.6237623762399"/>
    <m/>
  </r>
  <r>
    <x v="21"/>
    <x v="0"/>
    <x v="76"/>
    <n v="541.61997976092596"/>
    <n v="487.50181880186398"/>
    <n v="743.66531791907505"/>
    <n v="849.35710076605801"/>
    <n v="861.56542056074795"/>
  </r>
  <r>
    <x v="21"/>
    <x v="0"/>
    <x v="77"/>
    <n v="570.61736976374505"/>
    <n v="530.17043844378804"/>
    <n v="855.37640702386295"/>
    <n v="7053.3666666666704"/>
    <n v="227"/>
  </r>
  <r>
    <x v="21"/>
    <x v="0"/>
    <x v="80"/>
    <n v="555.41244167962702"/>
    <n v="512.87836928734805"/>
    <n v="603.628181087597"/>
    <n v="701.98835877862598"/>
    <n v="555.79318181818201"/>
  </r>
  <r>
    <x v="21"/>
    <x v="0"/>
    <x v="81"/>
    <n v="485.95670628183399"/>
    <n v="517.72891036906901"/>
    <n v="447.33422531442301"/>
    <n v="558.42379182156105"/>
    <n v="540.54435483870998"/>
  </r>
  <r>
    <x v="21"/>
    <x v="0"/>
    <x v="82"/>
    <n v="403.69340390879501"/>
    <n v="280.15517241379303"/>
    <n v="465.82380952380998"/>
    <m/>
    <m/>
  </r>
  <r>
    <x v="21"/>
    <x v="0"/>
    <x v="83"/>
    <n v="299.32740213523101"/>
    <n v="799.19607843137305"/>
    <n v="59.7593984962406"/>
    <n v="364.98969072164903"/>
    <m/>
  </r>
  <r>
    <x v="21"/>
    <x v="0"/>
    <x v="84"/>
    <n v="658.72222222222194"/>
    <m/>
    <n v="658.72222222222194"/>
    <m/>
    <m/>
  </r>
  <r>
    <x v="21"/>
    <x v="0"/>
    <x v="86"/>
    <n v="686.274436090226"/>
    <n v="686.274436090226"/>
    <m/>
    <m/>
    <m/>
  </r>
  <r>
    <x v="21"/>
    <x v="0"/>
    <x v="87"/>
    <n v="306.51351351351298"/>
    <n v="306.51351351351298"/>
    <m/>
    <m/>
    <m/>
  </r>
  <r>
    <x v="21"/>
    <x v="6"/>
    <x v="118"/>
    <n v="377.70487342294098"/>
    <n v="488.06475111291002"/>
    <n v="248.675249605885"/>
    <n v="360.94012066365002"/>
    <n v="452.49955476402499"/>
  </r>
  <r>
    <x v="21"/>
    <x v="6"/>
    <x v="119"/>
    <n v="448.38217440543599"/>
    <n v="420.36587068845103"/>
    <n v="403.34577446014401"/>
    <n v="500.73896580955102"/>
    <n v="427.46249999999998"/>
  </r>
  <r>
    <x v="21"/>
    <x v="6"/>
    <x v="120"/>
    <n v="439.17461095168102"/>
    <n v="308.339332827352"/>
    <n v="481.18571079031102"/>
    <n v="495.25237498191598"/>
    <n v="619.63177396943001"/>
  </r>
  <r>
    <x v="21"/>
    <x v="6"/>
    <x v="121"/>
    <n v="474.32335872912898"/>
    <n v="392.76350093109897"/>
    <n v="524.69174391032504"/>
    <n v="507.255299457935"/>
    <n v="498.27375032714002"/>
  </r>
  <r>
    <x v="21"/>
    <x v="6"/>
    <x v="122"/>
    <n v="457.45074402632702"/>
    <n v="281.88158206362999"/>
    <n v="285.927848236172"/>
    <n v="498.51833387690402"/>
    <n v="695.52641342043705"/>
  </r>
  <r>
    <x v="21"/>
    <x v="1"/>
    <x v="18"/>
    <n v="449.09062499999999"/>
    <n v="412.07228915662603"/>
    <n v="159.83544303797501"/>
    <m/>
    <m/>
  </r>
  <r>
    <x v="21"/>
    <x v="1"/>
    <x v="19"/>
    <n v="439.20356553836501"/>
    <n v="435.83493975903599"/>
    <n v="339.657346491228"/>
    <n v="471.70722958057399"/>
    <n v="474.15140997830798"/>
  </r>
  <r>
    <x v="21"/>
    <x v="1"/>
    <x v="20"/>
    <n v="425.57745418026599"/>
    <n v="352.24623115577901"/>
    <n v="358.87031408308002"/>
    <n v="593.85420475319904"/>
    <n v="419.44622425629302"/>
  </r>
  <r>
    <x v="21"/>
    <x v="6"/>
    <x v="123"/>
    <n v="357.40980873837498"/>
    <n v="398.44791086351"/>
    <n v="484.34988179669"/>
    <n v="294.685432879377"/>
    <n v="763.77615062761504"/>
  </r>
  <r>
    <x v="21"/>
    <x v="1"/>
    <x v="21"/>
    <n v="409.11794871794899"/>
    <n v="367.01038062283698"/>
    <n v="416.79222520107197"/>
    <n v="297.79627163781601"/>
    <n v="1869.3428571428601"/>
  </r>
  <r>
    <x v="21"/>
    <x v="1"/>
    <x v="22"/>
    <n v="426.843373493976"/>
    <n v="615.54310344827604"/>
    <n v="406.14444444444399"/>
    <n v="313.45626690712402"/>
    <m/>
  </r>
  <r>
    <x v="21"/>
    <x v="1"/>
    <x v="24"/>
    <n v="315.747191011236"/>
    <m/>
    <n v="380.453125"/>
    <n v="0"/>
    <m/>
  </r>
  <r>
    <x v="21"/>
    <x v="1"/>
    <x v="25"/>
    <n v="400.56199071234602"/>
    <n v="319.867072552004"/>
    <n v="358.34879725085898"/>
    <n v="518.47516262566501"/>
    <n v="6486.8"/>
  </r>
  <r>
    <x v="21"/>
    <x v="1"/>
    <x v="26"/>
    <n v="435.38765054826501"/>
    <n v="373.92151789564502"/>
    <n v="460.50995930606098"/>
    <n v="378.79475711268498"/>
    <n v="2664.4801762114498"/>
  </r>
  <r>
    <x v="21"/>
    <x v="1"/>
    <x v="28"/>
    <n v="355.892857142857"/>
    <n v="393"/>
    <n v="320.09302325581399"/>
    <n v="385.48091603053399"/>
    <m/>
  </r>
  <r>
    <x v="21"/>
    <x v="1"/>
    <x v="29"/>
    <n v="594.30769230769204"/>
    <n v="651.73062730627305"/>
    <n v="426.97849462365599"/>
    <m/>
    <m/>
  </r>
  <r>
    <x v="21"/>
    <x v="1"/>
    <x v="30"/>
    <n v="444.672932330827"/>
    <n v="494.379487179487"/>
    <n v="80.211267605633793"/>
    <m/>
    <m/>
  </r>
  <r>
    <x v="21"/>
    <x v="1"/>
    <x v="262"/>
    <n v="179.40384615384599"/>
    <m/>
    <n v="179.40384615384599"/>
    <m/>
    <m/>
  </r>
  <r>
    <x v="21"/>
    <x v="7"/>
    <x v="125"/>
    <n v="452.80928607089402"/>
    <n v="342.862745098039"/>
    <n v="467.90380047505897"/>
    <n v="676.01739130434805"/>
    <m/>
  </r>
  <r>
    <x v="21"/>
    <x v="7"/>
    <x v="126"/>
    <n v="582.21635012386503"/>
    <n v="453.64492753623199"/>
    <n v="649.00250941028901"/>
    <m/>
    <m/>
  </r>
  <r>
    <x v="21"/>
    <x v="7"/>
    <x v="154"/>
    <n v="408.10973724884099"/>
    <n v="517.12056737588603"/>
    <n v="358.68"/>
    <n v="116.790476190476"/>
    <m/>
  </r>
  <r>
    <x v="21"/>
    <x v="7"/>
    <x v="155"/>
    <n v="960.60810810810801"/>
    <n v="865.04054054054097"/>
    <m/>
    <m/>
    <m/>
  </r>
  <r>
    <x v="21"/>
    <x v="7"/>
    <x v="156"/>
    <n v="515.59075661572899"/>
    <n v="344.78169449597999"/>
    <n v="774.68855534709201"/>
    <m/>
    <m/>
  </r>
  <r>
    <x v="21"/>
    <x v="7"/>
    <x v="127"/>
    <m/>
    <m/>
    <m/>
    <m/>
    <m/>
  </r>
  <r>
    <x v="21"/>
    <x v="7"/>
    <x v="129"/>
    <n v="440.84126984126999"/>
    <m/>
    <m/>
    <n v="440.84126984126999"/>
    <m/>
  </r>
  <r>
    <x v="21"/>
    <x v="7"/>
    <x v="130"/>
    <n v="365.90625"/>
    <m/>
    <n v="365.90625"/>
    <m/>
    <m/>
  </r>
  <r>
    <x v="21"/>
    <x v="7"/>
    <x v="131"/>
    <n v="384.99374021909199"/>
    <n v="414.2"/>
    <n v="415.64452423698401"/>
    <n v="0"/>
    <m/>
  </r>
  <r>
    <x v="21"/>
    <x v="7"/>
    <x v="132"/>
    <n v="314.053540587219"/>
    <n v="0"/>
    <n v="541.78445229681995"/>
    <n v="193.959183673469"/>
    <m/>
  </r>
  <r>
    <x v="21"/>
    <x v="7"/>
    <x v="133"/>
    <n v="405.97350993377501"/>
    <n v="722.05714285714305"/>
    <n v="207"/>
    <m/>
    <m/>
  </r>
  <r>
    <x v="21"/>
    <x v="7"/>
    <x v="135"/>
    <n v="359.68928571428597"/>
    <m/>
    <n v="359.68928571428597"/>
    <m/>
    <m/>
  </r>
  <r>
    <x v="21"/>
    <x v="7"/>
    <x v="157"/>
    <m/>
    <m/>
    <m/>
    <m/>
    <m/>
  </r>
  <r>
    <x v="21"/>
    <x v="7"/>
    <x v="158"/>
    <n v="341.04964539007102"/>
    <n v="347.51724137931001"/>
    <n v="336.53012048192801"/>
    <m/>
    <m/>
  </r>
  <r>
    <x v="21"/>
    <x v="11"/>
    <x v="190"/>
    <n v="388.444444444444"/>
    <n v="283.68421052631601"/>
    <m/>
    <m/>
    <m/>
  </r>
  <r>
    <x v="21"/>
    <x v="11"/>
    <x v="206"/>
    <n v="441.86666666666702"/>
    <n v="306.30952380952402"/>
    <n v="614.39393939393904"/>
    <m/>
    <m/>
  </r>
  <r>
    <x v="21"/>
    <x v="8"/>
    <x v="138"/>
    <n v="296.40672663277297"/>
    <n v="290.29042524171803"/>
    <n v="290.90502932734302"/>
    <n v="397.85161027313501"/>
    <n v="0"/>
  </r>
  <r>
    <x v="21"/>
    <x v="8"/>
    <x v="160"/>
    <n v="349.48636537837899"/>
    <n v="356.99307325909001"/>
    <n v="242.37530539372301"/>
    <n v="391.72247152226402"/>
    <m/>
  </r>
  <r>
    <x v="21"/>
    <x v="8"/>
    <x v="161"/>
    <n v="377.52428425357903"/>
    <n v="339.29587712206899"/>
    <n v="535.39316239316202"/>
    <n v="1846.5119047619"/>
    <m/>
  </r>
  <r>
    <x v="21"/>
    <x v="8"/>
    <x v="147"/>
    <n v="483.40772818121297"/>
    <n v="483.40772818121297"/>
    <m/>
    <m/>
    <m/>
  </r>
  <r>
    <x v="21"/>
    <x v="8"/>
    <x v="149"/>
    <n v="261.197368421053"/>
    <n v="407.59169550172999"/>
    <n v="87.090534979423893"/>
    <m/>
    <m/>
  </r>
  <r>
    <x v="21"/>
    <x v="8"/>
    <x v="150"/>
    <n v="349.231277330968"/>
    <n v="353.61140846103098"/>
    <n v="376.100563909774"/>
    <n v="146.57669237360801"/>
    <m/>
  </r>
  <r>
    <x v="21"/>
    <x v="8"/>
    <x v="151"/>
    <n v="290.12962670041099"/>
    <n v="285.03800413650498"/>
    <n v="432.45205479452102"/>
    <n v="264.33837429111497"/>
    <m/>
  </r>
  <r>
    <x v="21"/>
    <x v="8"/>
    <x v="152"/>
    <n v="404.446597353497"/>
    <n v="370.13924050632897"/>
    <n v="404.56"/>
    <n v="9074.1333333333296"/>
    <m/>
  </r>
  <r>
    <x v="21"/>
    <x v="8"/>
    <x v="153"/>
    <n v="350.79371353284398"/>
    <n v="361.05283210566398"/>
    <n v="321.44040697674399"/>
    <m/>
    <m/>
  </r>
  <r>
    <x v="21"/>
    <x v="8"/>
    <x v="162"/>
    <n v="506.96205962059599"/>
    <n v="144.526132404181"/>
    <n v="1775.4878048780499"/>
    <m/>
    <m/>
  </r>
  <r>
    <x v="21"/>
    <x v="8"/>
    <x v="163"/>
    <n v="302.19450049455997"/>
    <n v="309.59041160091499"/>
    <n v="281.176950176145"/>
    <n v="296.27861873226101"/>
    <n v="0"/>
  </r>
  <r>
    <x v="21"/>
    <x v="8"/>
    <x v="164"/>
    <n v="506.43763969602099"/>
    <n v="514.45198728139906"/>
    <n v="266.66990291262101"/>
    <n v="425.57547169811301"/>
    <m/>
  </r>
  <r>
    <x v="21"/>
    <x v="8"/>
    <x v="165"/>
    <n v="392.95051598588299"/>
    <n v="402.07290922087202"/>
    <n v="150.167464114833"/>
    <n v="429.51570174133099"/>
    <n v="0"/>
  </r>
  <r>
    <x v="21"/>
    <x v="8"/>
    <x v="166"/>
    <n v="394.70248447205"/>
    <n v="402.35262078472198"/>
    <n v="244.40869247626"/>
    <n v="533.12716328066199"/>
    <m/>
  </r>
  <r>
    <x v="21"/>
    <x v="8"/>
    <x v="167"/>
    <n v="313.25558177527699"/>
    <n v="364.66196088589601"/>
    <n v="178.64214584002599"/>
    <n v="433.59782608695701"/>
    <m/>
  </r>
  <r>
    <x v="21"/>
    <x v="8"/>
    <x v="168"/>
    <n v="267.991314418066"/>
    <n v="279.19446366782"/>
    <n v="255.969827586207"/>
    <n v="0"/>
    <m/>
  </r>
  <r>
    <x v="21"/>
    <x v="8"/>
    <x v="169"/>
    <n v="274.862998315553"/>
    <n v="270.41519318925998"/>
    <n v="279.85826771653501"/>
    <m/>
    <m/>
  </r>
  <r>
    <x v="21"/>
    <x v="8"/>
    <x v="170"/>
    <n v="306.82695976773101"/>
    <n v="316.74976376599898"/>
    <n v="0"/>
    <n v="41.872727272727303"/>
    <m/>
  </r>
  <r>
    <x v="21"/>
    <x v="8"/>
    <x v="171"/>
    <n v="205.17841409691599"/>
    <n v="205.17841409691599"/>
    <m/>
    <m/>
    <m/>
  </r>
  <r>
    <x v="21"/>
    <x v="8"/>
    <x v="173"/>
    <n v="186.08673469387799"/>
    <n v="186.08673469387799"/>
    <m/>
    <m/>
    <m/>
  </r>
  <r>
    <x v="21"/>
    <x v="8"/>
    <x v="174"/>
    <n v="402.31627571273901"/>
    <n v="403.23945950965799"/>
    <n v="181.18205248359899"/>
    <n v="887.05876180482699"/>
    <m/>
  </r>
  <r>
    <x v="21"/>
    <x v="8"/>
    <x v="143"/>
    <n v="284.76108166244097"/>
    <n v="296.48217720946002"/>
    <n v="239.47600417318699"/>
    <n v="461.598265895954"/>
    <m/>
  </r>
  <r>
    <x v="21"/>
    <x v="8"/>
    <x v="141"/>
    <n v="303.06616583453899"/>
    <n v="316.68666882906302"/>
    <n v="175.72164552095299"/>
    <n v="541.83433734939797"/>
    <m/>
  </r>
  <r>
    <x v="21"/>
    <x v="8"/>
    <x v="144"/>
    <n v="141.58170784568699"/>
    <n v="141.58170784568699"/>
    <m/>
    <m/>
    <m/>
  </r>
  <r>
    <x v="21"/>
    <x v="8"/>
    <x v="142"/>
    <n v="378.526649380582"/>
    <n v="395.689991282986"/>
    <n v="184.368597816961"/>
    <n v="576.60810810810801"/>
    <m/>
  </r>
  <r>
    <x v="21"/>
    <x v="8"/>
    <x v="172"/>
    <n v="156.53133514986399"/>
    <n v="128.00556328233699"/>
    <n v="0"/>
    <m/>
    <m/>
  </r>
  <r>
    <x v="22"/>
    <x v="10"/>
    <x v="189"/>
    <n v="307.27138514980459"/>
    <n v="431.24328593996842"/>
    <n v="350.15450643776825"/>
    <n v="195.58290422245108"/>
    <m/>
  </r>
  <r>
    <x v="22"/>
    <x v="5"/>
    <x v="106"/>
    <n v="471.03096366508692"/>
    <n v="457.86136205698404"/>
    <n v="834.39416058394158"/>
    <n v="391.84"/>
    <m/>
  </r>
  <r>
    <x v="22"/>
    <x v="5"/>
    <x v="105"/>
    <n v="396.9046257796258"/>
    <n v="496.20912715994683"/>
    <n v="294.96379435191892"/>
    <n v="0"/>
    <m/>
  </r>
  <r>
    <x v="22"/>
    <x v="5"/>
    <x v="108"/>
    <n v="504.68645720476707"/>
    <n v="498.40135900339749"/>
    <n v="0"/>
    <n v="765.98809523809518"/>
    <n v="0"/>
  </r>
  <r>
    <x v="22"/>
    <x v="5"/>
    <x v="109"/>
    <n v="460.44686089454245"/>
    <n v="457.22848214285716"/>
    <n v="671.36363636363637"/>
    <n v="295.63676148796498"/>
    <m/>
  </r>
  <r>
    <x v="22"/>
    <x v="5"/>
    <x v="110"/>
    <n v="476.77750743444176"/>
    <n v="472.67611741160772"/>
    <n v="482.84787472035794"/>
    <n v="514.50393700787401"/>
    <m/>
  </r>
  <r>
    <x v="22"/>
    <x v="5"/>
    <x v="111"/>
    <n v="535.20524017467244"/>
    <n v="522.95073891625611"/>
    <n v="630.88461538461536"/>
    <m/>
    <m/>
  </r>
  <r>
    <x v="22"/>
    <x v="5"/>
    <x v="112"/>
    <n v="512.05233895705521"/>
    <n v="487.24833418759613"/>
    <n v="603.31009023789989"/>
    <n v="359.86315789473684"/>
    <m/>
  </r>
  <r>
    <x v="22"/>
    <x v="5"/>
    <x v="113"/>
    <n v="553.92612137203162"/>
    <n v="526.24816924328718"/>
    <m/>
    <n v="672.44947735191636"/>
    <m/>
  </r>
  <r>
    <x v="22"/>
    <x v="5"/>
    <x v="115"/>
    <n v="226.2078853046595"/>
    <n v="125.2741935483871"/>
    <m/>
    <n v="428.07526881720429"/>
    <m/>
  </r>
  <r>
    <x v="22"/>
    <x v="9"/>
    <x v="175"/>
    <n v="243.73275862068965"/>
    <n v="195.64942528735631"/>
    <m/>
    <m/>
    <m/>
  </r>
  <r>
    <x v="22"/>
    <x v="9"/>
    <x v="176"/>
    <n v="331.46428571428572"/>
    <m/>
    <n v="150.125"/>
    <m/>
    <m/>
  </r>
  <r>
    <x v="22"/>
    <x v="9"/>
    <x v="219"/>
    <n v="305.4460966542751"/>
    <n v="305.4460966542751"/>
    <m/>
    <m/>
    <m/>
  </r>
  <r>
    <x v="22"/>
    <x v="9"/>
    <x v="179"/>
    <n v="314.10526315789474"/>
    <n v="1014.027027027027"/>
    <n v="260.30769230769232"/>
    <n v="104.09"/>
    <m/>
  </r>
  <r>
    <x v="22"/>
    <x v="9"/>
    <x v="180"/>
    <n v="352.15274725274725"/>
    <n v="390.35297927461141"/>
    <n v="138.45289855072463"/>
    <m/>
    <m/>
  </r>
  <r>
    <x v="22"/>
    <x v="9"/>
    <x v="181"/>
    <n v="448.41645885286783"/>
    <n v="448.41645885286783"/>
    <m/>
    <m/>
    <m/>
  </r>
  <r>
    <x v="22"/>
    <x v="9"/>
    <x v="184"/>
    <n v="220.12844036697248"/>
    <n v="220.12844036697248"/>
    <m/>
    <m/>
    <m/>
  </r>
  <r>
    <x v="22"/>
    <x v="9"/>
    <x v="187"/>
    <n v="2.1592545531554426"/>
    <n v="2.2886644219977552"/>
    <n v="0"/>
    <n v="0"/>
    <m/>
  </r>
  <r>
    <x v="22"/>
    <x v="9"/>
    <x v="178"/>
    <n v="57.6875"/>
    <n v="57.6875"/>
    <m/>
    <m/>
    <m/>
  </r>
  <r>
    <x v="22"/>
    <x v="9"/>
    <x v="182"/>
    <n v="269.65079365079367"/>
    <n v="184.08098591549296"/>
    <n v="369.81446540880501"/>
    <n v="0"/>
    <m/>
  </r>
  <r>
    <x v="22"/>
    <x v="12"/>
    <x v="195"/>
    <n v="294.89711934156378"/>
    <n v="270.57874762808348"/>
    <n v="498.88888888888891"/>
    <n v="964.5"/>
    <m/>
  </r>
  <r>
    <x v="22"/>
    <x v="12"/>
    <x v="197"/>
    <n v="140.13559322033899"/>
    <n v="140.13559322033899"/>
    <m/>
    <m/>
    <m/>
  </r>
  <r>
    <x v="22"/>
    <x v="3"/>
    <x v="51"/>
    <n v="365.73881479763423"/>
    <n v="308.31958988979659"/>
    <n v="312.36001527106134"/>
    <n v="407.92430625208959"/>
    <n v="770.89432864760056"/>
  </r>
  <r>
    <x v="22"/>
    <x v="3"/>
    <x v="53"/>
    <n v="384.38480287611969"/>
    <n v="275.77097902097904"/>
    <n v="455.8766041461007"/>
    <n v="336.07387033398822"/>
    <n v="1088.0700164744646"/>
  </r>
  <r>
    <x v="22"/>
    <x v="3"/>
    <x v="54"/>
    <n v="349.9928324270885"/>
    <n v="211.6262794332678"/>
    <n v="317.91282452999104"/>
    <n v="439.62696724797956"/>
    <n v="774.8325842696629"/>
  </r>
  <r>
    <x v="22"/>
    <x v="3"/>
    <x v="52"/>
    <n v="369.57085685854588"/>
    <n v="268.65156315380477"/>
    <n v="464.33492115637318"/>
    <n v="406.98655063291142"/>
    <n v="529.49115504682618"/>
  </r>
  <r>
    <x v="22"/>
    <x v="3"/>
    <x v="55"/>
    <n v="102.92894736842105"/>
    <m/>
    <m/>
    <n v="16.944736842105264"/>
    <m/>
  </r>
  <r>
    <x v="22"/>
    <x v="3"/>
    <x v="61"/>
    <n v="329.37157079232009"/>
    <n v="257.19724511685672"/>
    <n v="434.54553389583941"/>
    <n v="315.38589401448723"/>
    <n v="681.42290076335883"/>
  </r>
  <r>
    <x v="22"/>
    <x v="3"/>
    <x v="62"/>
    <n v="287.62176707449282"/>
    <n v="278.56418328086744"/>
    <n v="369.19804190999656"/>
    <n v="247.39790809940999"/>
    <n v="504.46913580246911"/>
  </r>
  <r>
    <x v="22"/>
    <x v="3"/>
    <x v="59"/>
    <n v="273.4462518639013"/>
    <n v="237.35651256474199"/>
    <n v="206.17656731757452"/>
    <n v="392.90352617920928"/>
    <n v="0"/>
  </r>
  <r>
    <x v="22"/>
    <x v="3"/>
    <x v="58"/>
    <n v="282.94441809785127"/>
    <n v="219.69557600218022"/>
    <n v="254.50830899385639"/>
    <n v="403.52049537401984"/>
    <n v="496.19341749323718"/>
  </r>
  <r>
    <x v="22"/>
    <x v="3"/>
    <x v="60"/>
    <n v="341.35756426219206"/>
    <n v="342.25929404964052"/>
    <n v="239.05193396794795"/>
    <n v="417.40341123580083"/>
    <n v="413.89294173377544"/>
  </r>
  <r>
    <x v="22"/>
    <x v="3"/>
    <x v="57"/>
    <n v="273.73385799828912"/>
    <n v="240.24935325043813"/>
    <n v="253.48090020728458"/>
    <n v="311.12429546128743"/>
    <n v="700.14400000000001"/>
  </r>
  <r>
    <x v="22"/>
    <x v="3"/>
    <x v="56"/>
    <n v="253.38216115510014"/>
    <n v="188.71017543859648"/>
    <n v="198.80143261702483"/>
    <n v="408.24624889673436"/>
    <n v="1002.491124260355"/>
  </r>
  <r>
    <x v="22"/>
    <x v="2"/>
    <x v="37"/>
    <n v="195.80299613402062"/>
    <n v="213.57723577235771"/>
    <n v="118.38280766852195"/>
    <n v="240.55635319454416"/>
    <m/>
  </r>
  <r>
    <x v="22"/>
    <x v="2"/>
    <x v="38"/>
    <n v="279.91153311718386"/>
    <n v="311.23625646577648"/>
    <n v="286.51035422343324"/>
    <n v="213.33972911963883"/>
    <n v="800.02499999999998"/>
  </r>
  <r>
    <x v="22"/>
    <x v="2"/>
    <x v="40"/>
    <n v="246.28127369219106"/>
    <n v="235.61191330206321"/>
    <n v="249.7374574889682"/>
    <n v="238.54726833450238"/>
    <n v="679.24699599465953"/>
  </r>
  <r>
    <x v="22"/>
    <x v="2"/>
    <x v="33"/>
    <n v="322.80785239078426"/>
    <n v="298.46657095980311"/>
    <n v="328.22611603897047"/>
    <n v="344.45782054150817"/>
    <n v="2112.7428571428572"/>
  </r>
  <r>
    <x v="22"/>
    <x v="2"/>
    <x v="46"/>
    <n v="245.90006538631144"/>
    <n v="267.8100884692588"/>
    <n v="229.40066983356687"/>
    <n v="214.14545020300932"/>
    <n v="375.81729200652529"/>
  </r>
  <r>
    <x v="22"/>
    <x v="2"/>
    <x v="36"/>
    <n v="198.89690026954179"/>
    <n v="496.0593869731801"/>
    <n v="135.49446902654867"/>
    <n v="135.47081712062257"/>
    <m/>
  </r>
  <r>
    <x v="22"/>
    <x v="2"/>
    <x v="35"/>
    <n v="330.80312337324312"/>
    <n v="268.25799999999998"/>
    <n v="231.69660774008599"/>
    <n v="468.27049180327867"/>
    <n v="576.0965417867435"/>
  </r>
  <r>
    <x v="22"/>
    <x v="2"/>
    <x v="32"/>
    <n v="263.2618011506122"/>
    <n v="199.43809717422241"/>
    <n v="261.29159592529709"/>
    <n v="305.39827603095307"/>
    <n v="351.08952057700469"/>
  </r>
  <r>
    <x v="22"/>
    <x v="2"/>
    <x v="34"/>
    <n v="327.3211122358598"/>
    <n v="293.43096298571646"/>
    <n v="234.8101063221676"/>
    <n v="465.94314696862466"/>
    <n v="382.46666666666664"/>
  </r>
  <r>
    <x v="22"/>
    <x v="2"/>
    <x v="42"/>
    <n v="243.8123612571562"/>
    <n v="252.64910025706942"/>
    <n v="170.04900690846287"/>
    <n v="647.57449494949492"/>
    <n v="0"/>
  </r>
  <r>
    <x v="22"/>
    <x v="2"/>
    <x v="43"/>
    <n v="156.32529644268774"/>
    <n v="195.17418159357629"/>
    <n v="91.819861431870663"/>
    <n v="0"/>
    <m/>
  </r>
  <r>
    <x v="22"/>
    <x v="2"/>
    <x v="41"/>
    <n v="146.8172568172568"/>
    <n v="58.555059523809526"/>
    <n v="177.88431511710434"/>
    <n v="188.14361702127658"/>
    <m/>
  </r>
  <r>
    <x v="22"/>
    <x v="2"/>
    <x v="39"/>
    <n v="234.8929786339487"/>
    <n v="224.72472583448194"/>
    <n v="195.15917345786406"/>
    <n v="332.72861773751146"/>
    <n v="1680.6666666666667"/>
  </r>
  <r>
    <x v="22"/>
    <x v="2"/>
    <x v="47"/>
    <n v="320.99383197511276"/>
    <n v="289.33956398176582"/>
    <n v="334.52037375763052"/>
    <n v="336.55029453433747"/>
    <n v="2889.030674846626"/>
  </r>
  <r>
    <x v="22"/>
    <x v="2"/>
    <x v="45"/>
    <n v="167.9091213016103"/>
    <n v="138.38391632373114"/>
    <n v="199.54726702508961"/>
    <n v="120.38456464379948"/>
    <n v="386.10322580645163"/>
  </r>
  <r>
    <x v="22"/>
    <x v="2"/>
    <x v="44"/>
    <n v="184.45349084716901"/>
    <n v="152.31853281853282"/>
    <n v="259.08832731648619"/>
    <n v="82.374692269817828"/>
    <n v="155.92156862745097"/>
  </r>
  <r>
    <x v="22"/>
    <x v="2"/>
    <x v="79"/>
    <n v="227.79280381050464"/>
    <n v="259.60399213982834"/>
    <n v="174.51070259380509"/>
    <n v="154.58988455195163"/>
    <n v="710.35064935064941"/>
  </r>
  <r>
    <x v="22"/>
    <x v="2"/>
    <x v="78"/>
    <n v="305.50508558670305"/>
    <n v="285.85336623193513"/>
    <n v="210.64522821576764"/>
    <n v="936.18260869565222"/>
    <m/>
  </r>
  <r>
    <x v="22"/>
    <x v="2"/>
    <x v="49"/>
    <n v="252.38283329300751"/>
    <n v="223.66411516853933"/>
    <n v="291.88827624233232"/>
    <n v="211.71309385863267"/>
    <m/>
  </r>
  <r>
    <x v="22"/>
    <x v="2"/>
    <x v="48"/>
    <n v="238.11229643821301"/>
    <n v="267.00018181818183"/>
    <n v="185.62389111678212"/>
    <n v="244.276266819353"/>
    <n v="617.74180327868851"/>
  </r>
  <r>
    <x v="22"/>
    <x v="2"/>
    <x v="50"/>
    <n v="308.1421383647799"/>
    <n v="525.38429752066111"/>
    <n v="284.61352657004829"/>
    <n v="0"/>
    <m/>
  </r>
  <r>
    <x v="22"/>
    <x v="4"/>
    <x v="89"/>
    <n v="236.09513693953417"/>
    <n v="208.73823841528122"/>
    <n v="295.88764973151592"/>
    <n v="244.17915309446255"/>
    <n v="82.536082474226802"/>
  </r>
  <r>
    <x v="22"/>
    <x v="4"/>
    <x v="90"/>
    <n v="233.95446192718504"/>
    <n v="274.03277170894279"/>
    <n v="297.95887633941499"/>
    <n v="91.603319502074683"/>
    <n v="330.3135888501742"/>
  </r>
  <r>
    <x v="22"/>
    <x v="4"/>
    <x v="91"/>
    <n v="236.2901506798971"/>
    <n v="295.61868355905051"/>
    <n v="184.72175953967292"/>
    <n v="226.69387093787611"/>
    <n v="405.86635944700458"/>
  </r>
  <r>
    <x v="22"/>
    <x v="4"/>
    <x v="92"/>
    <n v="291.28037878787876"/>
    <n v="274.57989514474582"/>
    <n v="368.65300896286811"/>
    <n v="276.20893669838642"/>
    <m/>
  </r>
  <r>
    <x v="22"/>
    <x v="4"/>
    <x v="100"/>
    <n v="225.86997266692697"/>
    <n v="206.90882419318439"/>
    <n v="264.73113924050631"/>
    <n v="224.23449769834824"/>
    <n v="317.63448275862066"/>
  </r>
  <r>
    <x v="22"/>
    <x v="4"/>
    <x v="99"/>
    <n v="250.98304713988844"/>
    <n v="212.77068910427096"/>
    <n v="292.90915492957748"/>
    <n v="235.66438876233866"/>
    <n v="847.05325443786978"/>
  </r>
  <r>
    <x v="22"/>
    <x v="4"/>
    <x v="98"/>
    <n v="171.18015122182854"/>
    <n v="164.12713878326997"/>
    <n v="167.31954337899543"/>
    <n v="182.10832680762203"/>
    <n v="222.46991404011462"/>
  </r>
  <r>
    <x v="22"/>
    <x v="4"/>
    <x v="97"/>
    <n v="283.55827505827506"/>
    <n v="494.55834564254064"/>
    <n v="306.40949554896144"/>
    <n v="112.94060370009737"/>
    <n v="141.06976744186048"/>
  </r>
  <r>
    <x v="22"/>
    <x v="4"/>
    <x v="93"/>
    <n v="186.30301481859991"/>
    <n v="225.93069306930693"/>
    <n v="153.55057705363205"/>
    <n v="386.50828729281767"/>
    <m/>
  </r>
  <r>
    <x v="22"/>
    <x v="4"/>
    <x v="94"/>
    <n v="290.01126126126127"/>
    <n v="783.71681415929208"/>
    <n v="121.46525679758308"/>
    <m/>
    <m/>
  </r>
  <r>
    <x v="22"/>
    <x v="4"/>
    <x v="96"/>
    <n v="257.23452768729641"/>
    <n v="159.07843797340516"/>
    <n v="357.41891891891891"/>
    <n v="203.23251823251823"/>
    <n v="355.72916666666669"/>
  </r>
  <r>
    <x v="22"/>
    <x v="4"/>
    <x v="101"/>
    <n v="283.04564971751415"/>
    <n v="129.8340721975934"/>
    <n v="391.6921797004992"/>
    <n v="214.42081447963801"/>
    <m/>
  </r>
  <r>
    <x v="22"/>
    <x v="4"/>
    <x v="102"/>
    <n v="275.55344418052255"/>
    <n v="348.56721311475411"/>
    <n v="259.40464104423495"/>
    <m/>
    <m/>
  </r>
  <r>
    <x v="22"/>
    <x v="4"/>
    <x v="103"/>
    <n v="173.92418772563178"/>
    <n v="0"/>
    <m/>
    <n v="281.73684210526318"/>
    <m/>
  </r>
  <r>
    <x v="22"/>
    <x v="0"/>
    <x v="0"/>
    <n v="340.55153707052443"/>
    <n v="348.46430980974225"/>
    <n v="324.48238654395431"/>
    <n v="228.94540014958864"/>
    <n v="2122.4499999999998"/>
  </r>
  <r>
    <x v="22"/>
    <x v="0"/>
    <x v="1"/>
    <n v="305.4958897485493"/>
    <n v="272.97394389169796"/>
    <n v="410.63546333411932"/>
    <n v="342.96201727642278"/>
    <n v="402.15332197614993"/>
  </r>
  <r>
    <x v="22"/>
    <x v="0"/>
    <x v="63"/>
    <n v="270.87570247933883"/>
    <n v="223.18425531914895"/>
    <n v="544.12368421052633"/>
    <n v="298.81016949152541"/>
    <m/>
  </r>
  <r>
    <x v="22"/>
    <x v="0"/>
    <x v="64"/>
    <n v="304.8079520593551"/>
    <n v="333.00355590675622"/>
    <n v="226.73691460055096"/>
    <n v="245.44070080862534"/>
    <m/>
  </r>
  <r>
    <x v="22"/>
    <x v="0"/>
    <x v="2"/>
    <n v="322.90945290858724"/>
    <n v="301.93192668223162"/>
    <n v="375.95801425930819"/>
    <n v="345.67202277552599"/>
    <n v="671.49894514767936"/>
  </r>
  <r>
    <x v="22"/>
    <x v="0"/>
    <x v="3"/>
    <n v="318.07989405439594"/>
    <n v="309.15970292067254"/>
    <n v="360.71090047393363"/>
    <n v="679.37918871252202"/>
    <n v="83.737527114967463"/>
  </r>
  <r>
    <x v="22"/>
    <x v="0"/>
    <x v="4"/>
    <n v="376.72240201948284"/>
    <n v="397.0282402791625"/>
    <n v="353.98590381426203"/>
    <n v="320.52276064610868"/>
    <n v="795.42352941176466"/>
  </r>
  <r>
    <x v="22"/>
    <x v="0"/>
    <x v="5"/>
    <n v="297.5016940799606"/>
    <n v="285.78666389696718"/>
    <n v="300.67184972137335"/>
    <n v="265.15699658703073"/>
    <m/>
  </r>
  <r>
    <x v="22"/>
    <x v="0"/>
    <x v="6"/>
    <n v="345.75681467684109"/>
    <n v="347.26687469816858"/>
    <n v="338.73415732690898"/>
    <n v="356.01090135602232"/>
    <n v="699.79354838709673"/>
  </r>
  <r>
    <x v="22"/>
    <x v="0"/>
    <x v="7"/>
    <n v="332.20663873141075"/>
    <n v="349.91517444304327"/>
    <n v="251.98233995584988"/>
    <n v="911.2468220338983"/>
    <n v="1182.1123595505619"/>
  </r>
  <r>
    <x v="22"/>
    <x v="0"/>
    <x v="8"/>
    <n v="409.33073463945948"/>
    <n v="416.42963495069552"/>
    <n v="407.97938606318621"/>
    <n v="370.13673557278207"/>
    <n v="0"/>
  </r>
  <r>
    <x v="22"/>
    <x v="0"/>
    <x v="9"/>
    <n v="397.35241372119697"/>
    <n v="390.77032334854198"/>
    <n v="426.01256238168992"/>
    <n v="288.57774886141834"/>
    <m/>
  </r>
  <r>
    <x v="22"/>
    <x v="0"/>
    <x v="10"/>
    <n v="380.13257990367777"/>
    <n v="392.72203359542533"/>
    <n v="362.36409335727109"/>
    <n v="233.85106382978722"/>
    <m/>
  </r>
  <r>
    <x v="22"/>
    <x v="0"/>
    <x v="11"/>
    <n v="304.20414424382636"/>
    <n v="322.32871462264148"/>
    <n v="302.73629338893659"/>
    <n v="243.72159090909091"/>
    <n v="0"/>
  </r>
  <r>
    <x v="22"/>
    <x v="0"/>
    <x v="214"/>
    <n v="144.99428571428572"/>
    <n v="170.86868686868686"/>
    <m/>
    <m/>
    <n v="0"/>
  </r>
  <r>
    <x v="22"/>
    <x v="0"/>
    <x v="12"/>
    <n v="199.89666187509982"/>
    <n v="231.06139954853273"/>
    <n v="123.51228836701256"/>
    <m/>
    <m/>
  </r>
  <r>
    <x v="22"/>
    <x v="0"/>
    <x v="13"/>
    <n v="154.82150858849889"/>
    <n v="145.82005420054202"/>
    <n v="287.13013698630135"/>
    <n v="0"/>
    <m/>
  </r>
  <r>
    <x v="22"/>
    <x v="0"/>
    <x v="14"/>
    <n v="234.09299307958477"/>
    <n v="234.32854900201838"/>
    <n v="266.48936170212767"/>
    <n v="0"/>
    <m/>
  </r>
  <r>
    <x v="22"/>
    <x v="0"/>
    <x v="15"/>
    <n v="132.80733944954127"/>
    <n v="132.80733944954127"/>
    <m/>
    <m/>
    <m/>
  </r>
  <r>
    <x v="22"/>
    <x v="0"/>
    <x v="16"/>
    <n v="144.03076923076924"/>
    <n v="170.21818181818182"/>
    <n v="0"/>
    <m/>
    <m/>
  </r>
  <r>
    <x v="22"/>
    <x v="0"/>
    <x v="17"/>
    <n v="0.32502708559046589"/>
    <n v="0.35481963335304556"/>
    <n v="0"/>
    <m/>
    <m/>
  </r>
  <r>
    <x v="22"/>
    <x v="0"/>
    <x v="65"/>
    <n v="1691.4444444444443"/>
    <n v="1691.4444444444443"/>
    <m/>
    <m/>
    <m/>
  </r>
  <r>
    <x v="22"/>
    <x v="0"/>
    <x v="66"/>
    <m/>
    <m/>
    <m/>
    <m/>
    <m/>
  </r>
  <r>
    <x v="22"/>
    <x v="0"/>
    <x v="67"/>
    <n v="311.32415902140673"/>
    <n v="306.64839710444676"/>
    <n v="634.28571428571433"/>
    <m/>
    <m/>
  </r>
  <r>
    <x v="22"/>
    <x v="0"/>
    <x v="68"/>
    <n v="389.25806451612902"/>
    <n v="389.25806451612902"/>
    <m/>
    <m/>
    <m/>
  </r>
  <r>
    <x v="22"/>
    <x v="0"/>
    <x v="69"/>
    <n v="325.50649350649348"/>
    <n v="325.50649350649348"/>
    <m/>
    <m/>
    <m/>
  </r>
  <r>
    <x v="22"/>
    <x v="0"/>
    <x v="70"/>
    <n v="196.93017843289371"/>
    <n v="200.77552056881666"/>
    <n v="216.33014354066987"/>
    <n v="167.86500000000001"/>
    <m/>
  </r>
  <r>
    <x v="22"/>
    <x v="0"/>
    <x v="71"/>
    <n v="197.08375778155064"/>
    <n v="201.06639722863741"/>
    <n v="0"/>
    <m/>
    <m/>
  </r>
  <r>
    <x v="22"/>
    <x v="0"/>
    <x v="72"/>
    <n v="173.74475524475525"/>
    <n v="171.11617312072892"/>
    <n v="274.99041533546324"/>
    <n v="133.11755485893417"/>
    <m/>
  </r>
  <r>
    <x v="22"/>
    <x v="0"/>
    <x v="73"/>
    <n v="86.624892703862656"/>
    <n v="65.329896907216494"/>
    <n v="0"/>
    <m/>
    <m/>
  </r>
  <r>
    <x v="22"/>
    <x v="0"/>
    <x v="74"/>
    <n v="273.91456310679609"/>
    <n v="263.65139664804468"/>
    <m/>
    <n v="130.88148148148147"/>
    <m/>
  </r>
  <r>
    <x v="22"/>
    <x v="0"/>
    <x v="75"/>
    <n v="239.19442131557037"/>
    <n v="218.67311178247735"/>
    <n v="578.53437499999995"/>
    <n v="64.426229508196727"/>
    <m/>
  </r>
  <r>
    <x v="22"/>
    <x v="0"/>
    <x v="76"/>
    <n v="336.96428508345844"/>
    <n v="367.02268570153916"/>
    <n v="153.90875309661436"/>
    <n v="262.24866733900012"/>
    <m/>
  </r>
  <r>
    <x v="22"/>
    <x v="0"/>
    <x v="77"/>
    <n v="309.75482393573088"/>
    <n v="324.70723335734567"/>
    <n v="201.24681303116148"/>
    <n v="93.776744186046514"/>
    <m/>
  </r>
  <r>
    <x v="22"/>
    <x v="0"/>
    <x v="80"/>
    <n v="306.21054333764556"/>
    <n v="303.0507232401157"/>
    <n v="274.91914323962516"/>
    <n v="305.50336962156558"/>
    <n v="589.645896656535"/>
  </r>
  <r>
    <x v="22"/>
    <x v="0"/>
    <x v="81"/>
    <n v="165.19501072961373"/>
    <n v="140.51936679016504"/>
    <n v="184.78655462184875"/>
    <n v="134.41618497109826"/>
    <n v="741.03846153846155"/>
  </r>
  <r>
    <x v="22"/>
    <x v="0"/>
    <x v="82"/>
    <n v="191.63329764453962"/>
    <n v="221.24726911618669"/>
    <n v="156.99767711962835"/>
    <m/>
    <m/>
  </r>
  <r>
    <x v="22"/>
    <x v="0"/>
    <x v="83"/>
    <n v="61.686098654708523"/>
    <n v="7.3582089552238807"/>
    <n v="1205.7272727272727"/>
    <n v="0"/>
    <m/>
  </r>
  <r>
    <x v="22"/>
    <x v="0"/>
    <x v="84"/>
    <m/>
    <m/>
    <m/>
    <m/>
    <m/>
  </r>
  <r>
    <x v="22"/>
    <x v="0"/>
    <x v="85"/>
    <n v="84.672727272727272"/>
    <n v="84.672727272727272"/>
    <m/>
    <m/>
    <m/>
  </r>
  <r>
    <x v="22"/>
    <x v="0"/>
    <x v="86"/>
    <n v="334.03484320557493"/>
    <n v="334.03484320557493"/>
    <m/>
    <m/>
    <m/>
  </r>
  <r>
    <x v="22"/>
    <x v="0"/>
    <x v="87"/>
    <n v="165.86538461538461"/>
    <n v="165.86538461538461"/>
    <m/>
    <m/>
    <m/>
  </r>
  <r>
    <x v="22"/>
    <x v="6"/>
    <x v="118"/>
    <n v="264.66640963855423"/>
    <n v="412.41054194506313"/>
    <n v="198.20236966824643"/>
    <n v="256.24301216705032"/>
    <n v="255.64593301435406"/>
  </r>
  <r>
    <x v="22"/>
    <x v="6"/>
    <x v="119"/>
    <n v="306.33904222564325"/>
    <n v="297.89852384264628"/>
    <n v="424.24167354803194"/>
    <n v="263.26517331141252"/>
    <n v="230.89319771137954"/>
  </r>
  <r>
    <x v="22"/>
    <x v="6"/>
    <x v="120"/>
    <n v="341.61920595156761"/>
    <n v="391.59246309246311"/>
    <n v="370.74309978768576"/>
    <n v="291.45156163850419"/>
    <n v="397.69642362073745"/>
  </r>
  <r>
    <x v="22"/>
    <x v="6"/>
    <x v="121"/>
    <n v="294.67183449223108"/>
    <n v="294.43596771737475"/>
    <n v="299.73470548100977"/>
    <n v="248.43201860220242"/>
    <n v="440.434095155958"/>
  </r>
  <r>
    <x v="22"/>
    <x v="6"/>
    <x v="122"/>
    <n v="311.39484549443631"/>
    <n v="316.6388681359731"/>
    <n v="382.96986789372124"/>
    <n v="223.97699673049976"/>
    <n v="468.42863711605662"/>
  </r>
  <r>
    <x v="22"/>
    <x v="6"/>
    <x v="123"/>
    <n v="309.47904662126768"/>
    <n v="189.7760284408329"/>
    <n v="235.44252873563218"/>
    <n v="293.21995031530673"/>
    <n v="1592.7923076923078"/>
  </r>
  <r>
    <x v="22"/>
    <x v="1"/>
    <x v="18"/>
    <n v="308.29354207436398"/>
    <n v="126.63013698630137"/>
    <n v="695.25"/>
    <n v="0"/>
    <m/>
  </r>
  <r>
    <x v="22"/>
    <x v="1"/>
    <x v="19"/>
    <n v="354.16889077773055"/>
    <n v="354.68216693792141"/>
    <n v="437.48408104196818"/>
    <n v="183.07519911094647"/>
    <n v="1534.8213762811126"/>
  </r>
  <r>
    <x v="22"/>
    <x v="1"/>
    <x v="20"/>
    <n v="275.69199375825229"/>
    <n v="202.945295404814"/>
    <n v="341.62054085155353"/>
    <n v="223.78174097664544"/>
    <n v="551.53953488372088"/>
  </r>
  <r>
    <x v="22"/>
    <x v="1"/>
    <x v="21"/>
    <n v="226.32664756446991"/>
    <n v="141.81270536692224"/>
    <n v="392.61873638344224"/>
    <n v="203.4459833795014"/>
    <m/>
  </r>
  <r>
    <x v="22"/>
    <x v="1"/>
    <x v="22"/>
    <n v="298.31859410430837"/>
    <n v="295.72496662216287"/>
    <n v="222.9"/>
    <n v="340.93383458646616"/>
    <m/>
  </r>
  <r>
    <x v="22"/>
    <x v="1"/>
    <x v="24"/>
    <n v="159.94192634560906"/>
    <m/>
    <n v="84.95467422096317"/>
    <m/>
    <m/>
  </r>
  <r>
    <x v="22"/>
    <x v="1"/>
    <x v="25"/>
    <n v="292.0867996029956"/>
    <n v="335.96256381168462"/>
    <n v="267.08451404424557"/>
    <n v="296.5978527607362"/>
    <n v="40.89051094890511"/>
  </r>
  <r>
    <x v="22"/>
    <x v="1"/>
    <x v="26"/>
    <n v="275.96716628022523"/>
    <n v="276.26325265053009"/>
    <n v="366.61031670373899"/>
    <n v="187.51343998258787"/>
    <n v="190.9942638623327"/>
  </r>
  <r>
    <x v="22"/>
    <x v="1"/>
    <x v="29"/>
    <n v="355.69387755102042"/>
    <n v="378.34444444444443"/>
    <n v="305.56557377049182"/>
    <m/>
    <m/>
  </r>
  <r>
    <x v="22"/>
    <x v="1"/>
    <x v="28"/>
    <n v="236.27799227799227"/>
    <n v="47.444444444444443"/>
    <n v="180.82887700534761"/>
    <m/>
    <m/>
  </r>
  <r>
    <x v="22"/>
    <x v="1"/>
    <x v="30"/>
    <n v="353.67293233082705"/>
    <n v="398.3897435897436"/>
    <n v="230.85915492957747"/>
    <m/>
    <m/>
  </r>
  <r>
    <x v="22"/>
    <x v="1"/>
    <x v="262"/>
    <n v="145.29090909090908"/>
    <m/>
    <n v="145.29090909090908"/>
    <m/>
    <m/>
  </r>
  <r>
    <x v="22"/>
    <x v="7"/>
    <x v="125"/>
    <n v="396.98134511536574"/>
    <n v="376.98371777476257"/>
    <n v="378.06988188976379"/>
    <n v="516.53169014084506"/>
    <m/>
  </r>
  <r>
    <x v="22"/>
    <x v="7"/>
    <x v="126"/>
    <n v="440.69236821400472"/>
    <n v="348.84693877551018"/>
    <n v="468.33060388945751"/>
    <m/>
    <m/>
  </r>
  <r>
    <x v="22"/>
    <x v="7"/>
    <x v="154"/>
    <n v="309.43859649122805"/>
    <n v="294.69103773584908"/>
    <n v="320.92633228840123"/>
    <n v="299.48051948051949"/>
    <n v="0"/>
  </r>
  <r>
    <x v="22"/>
    <x v="7"/>
    <x v="155"/>
    <n v="47.767123287671232"/>
    <n v="23.150684931506849"/>
    <m/>
    <m/>
    <m/>
  </r>
  <r>
    <x v="22"/>
    <x v="7"/>
    <x v="156"/>
    <n v="280.74710347582902"/>
    <n v="361.05565529622982"/>
    <n v="216.33837293016558"/>
    <m/>
    <m/>
  </r>
  <r>
    <x v="22"/>
    <x v="7"/>
    <x v="127"/>
    <n v="120.01027397260275"/>
    <n v="223.91693290734824"/>
    <n v="0"/>
    <m/>
    <m/>
  </r>
  <r>
    <x v="22"/>
    <x v="7"/>
    <x v="129"/>
    <n v="350.85714285714283"/>
    <m/>
    <m/>
    <n v="350.85714285714283"/>
    <m/>
  </r>
  <r>
    <x v="22"/>
    <x v="7"/>
    <x v="130"/>
    <n v="324.25818181818181"/>
    <m/>
    <n v="324.25818181818181"/>
    <m/>
    <m/>
  </r>
  <r>
    <x v="22"/>
    <x v="7"/>
    <x v="131"/>
    <n v="365.28571428571428"/>
    <n v="199.81818181818181"/>
    <n v="368.35576923076923"/>
    <n v="434.28571428571428"/>
    <m/>
  </r>
  <r>
    <x v="22"/>
    <x v="7"/>
    <x v="133"/>
    <n v="96.480719794344466"/>
    <n v="85.715789473684211"/>
    <n v="97.978038067349928"/>
    <m/>
    <m/>
  </r>
  <r>
    <x v="22"/>
    <x v="7"/>
    <x v="135"/>
    <n v="409.54135338345867"/>
    <m/>
    <n v="409.54135338345867"/>
    <m/>
    <m/>
  </r>
  <r>
    <x v="22"/>
    <x v="7"/>
    <x v="157"/>
    <n v="230.84615384615384"/>
    <m/>
    <n v="230.84615384615384"/>
    <m/>
    <m/>
  </r>
  <r>
    <x v="22"/>
    <x v="7"/>
    <x v="158"/>
    <n v="178.46601941747574"/>
    <n v="439.84"/>
    <n v="142.3646408839779"/>
    <m/>
    <m/>
  </r>
  <r>
    <x v="22"/>
    <x v="11"/>
    <x v="190"/>
    <n v="403.0402298850575"/>
    <n v="403.0402298850575"/>
    <m/>
    <m/>
    <m/>
  </r>
  <r>
    <x v="22"/>
    <x v="11"/>
    <x v="206"/>
    <n v="133.9156626506024"/>
    <n v="161.125"/>
    <n v="108.6046511627907"/>
    <m/>
    <m/>
  </r>
  <r>
    <x v="22"/>
    <x v="11"/>
    <x v="263"/>
    <m/>
    <m/>
    <m/>
    <m/>
    <m/>
  </r>
  <r>
    <x v="22"/>
    <x v="8"/>
    <x v="138"/>
    <n v="356.19210865238261"/>
    <n v="384.2133216947559"/>
    <n v="258.15156678973779"/>
    <n v="441.49023769100171"/>
    <m/>
  </r>
  <r>
    <x v="22"/>
    <x v="8"/>
    <x v="160"/>
    <n v="357.30078761542637"/>
    <n v="377.86418235284344"/>
    <n v="241.2244357316944"/>
    <n v="321.82751744765704"/>
    <m/>
  </r>
  <r>
    <x v="22"/>
    <x v="8"/>
    <x v="161"/>
    <n v="389.58319246558801"/>
    <n v="348.11355887752427"/>
    <n v="538.62857142857138"/>
    <n v="2183.0810810810813"/>
    <n v="255.61363636363637"/>
  </r>
  <r>
    <x v="22"/>
    <x v="8"/>
    <x v="147"/>
    <n v="422.07215793056503"/>
    <n v="422.35967302452315"/>
    <n v="0"/>
    <m/>
    <m/>
  </r>
  <r>
    <x v="22"/>
    <x v="8"/>
    <x v="149"/>
    <n v="204.69774436090225"/>
    <n v="202.91687657430731"/>
    <n v="207.33582089552237"/>
    <m/>
    <m/>
  </r>
  <r>
    <x v="22"/>
    <x v="8"/>
    <x v="150"/>
    <n v="370.9760509784972"/>
    <n v="380.61303230543319"/>
    <n v="288.57462524440581"/>
    <n v="463.00315208825845"/>
    <m/>
  </r>
  <r>
    <x v="22"/>
    <x v="8"/>
    <x v="151"/>
    <n v="356.82491856677524"/>
    <n v="377.75102179836512"/>
    <n v="162.25263898662914"/>
    <n v="446.41982507288628"/>
    <m/>
  </r>
  <r>
    <x v="22"/>
    <x v="8"/>
    <x v="152"/>
    <n v="412.90840809513873"/>
    <n v="429.52974890829694"/>
    <n v="234.97478176527642"/>
    <n v="1663.408163265306"/>
    <m/>
  </r>
  <r>
    <x v="22"/>
    <x v="8"/>
    <x v="153"/>
    <n v="352.79080299599372"/>
    <n v="328.80730223123732"/>
    <n v="434.39723926380367"/>
    <m/>
    <m/>
  </r>
  <r>
    <x v="22"/>
    <x v="8"/>
    <x v="162"/>
    <n v="215.75"/>
    <n v="213.46604215456674"/>
    <n v="226.70786516853931"/>
    <m/>
    <m/>
  </r>
  <r>
    <x v="22"/>
    <x v="8"/>
    <x v="163"/>
    <n v="375.85460236809871"/>
    <n v="382.79112970711299"/>
    <n v="374.08446014127145"/>
    <n v="331.42617995814925"/>
    <m/>
  </r>
  <r>
    <x v="22"/>
    <x v="8"/>
    <x v="164"/>
    <n v="383.63841029175279"/>
    <n v="381.18462661153006"/>
    <n v="411.96521739130435"/>
    <n v="429.48509485094849"/>
    <m/>
  </r>
  <r>
    <x v="22"/>
    <x v="8"/>
    <x v="165"/>
    <n v="435.11551544287721"/>
    <n v="444.26033269822659"/>
    <n v="260.58692971639948"/>
    <n v="487.39196655218757"/>
    <m/>
  </r>
  <r>
    <x v="22"/>
    <x v="8"/>
    <x v="166"/>
    <n v="387.35932696974601"/>
    <n v="407.86682220278021"/>
    <n v="291.92333767926988"/>
    <n v="292.32653061224488"/>
    <n v="0"/>
  </r>
  <r>
    <x v="22"/>
    <x v="8"/>
    <x v="167"/>
    <n v="337.46882857886067"/>
    <n v="336.8748917213216"/>
    <n v="320.96341463414632"/>
    <n v="564.17716535433067"/>
    <m/>
  </r>
  <r>
    <x v="22"/>
    <x v="8"/>
    <x v="168"/>
    <n v="218.48593272171254"/>
    <n v="230.31773211567733"/>
    <n v="167.10831721470021"/>
    <n v="182.232"/>
    <m/>
  </r>
  <r>
    <x v="22"/>
    <x v="8"/>
    <x v="169"/>
    <n v="243.7405"/>
    <n v="326.33659839715051"/>
    <n v="149.02093596059115"/>
    <n v="0"/>
    <m/>
  </r>
  <r>
    <x v="22"/>
    <x v="8"/>
    <x v="170"/>
    <n v="286.62343604775862"/>
    <n v="295.48205323193918"/>
    <n v="199.96682464454977"/>
    <n v="129.7444089456869"/>
    <m/>
  </r>
  <r>
    <x v="22"/>
    <x v="8"/>
    <x v="171"/>
    <n v="173.81239242685027"/>
    <n v="173.81239242685027"/>
    <m/>
    <m/>
    <m/>
  </r>
  <r>
    <x v="22"/>
    <x v="8"/>
    <x v="173"/>
    <n v="167.79558011049724"/>
    <n v="167.79558011049724"/>
    <m/>
    <m/>
    <m/>
  </r>
  <r>
    <x v="22"/>
    <x v="8"/>
    <x v="174"/>
    <n v="403.10196679629075"/>
    <n v="404.43040099769763"/>
    <n v="331.18995736617717"/>
    <n v="640.6401617250674"/>
    <n v="0"/>
  </r>
  <r>
    <x v="22"/>
    <x v="8"/>
    <x v="143"/>
    <n v="336.07001892403355"/>
    <n v="389.89451529033056"/>
    <n v="257.79727400908666"/>
    <n v="529.14880952380952"/>
    <m/>
  </r>
  <r>
    <x v="22"/>
    <x v="8"/>
    <x v="141"/>
    <n v="384.6235753387777"/>
    <n v="407.77884353370757"/>
    <n v="263.51933543397308"/>
    <n v="379.91255605381167"/>
    <m/>
  </r>
  <r>
    <x v="22"/>
    <x v="8"/>
    <x v="144"/>
    <n v="178.75773786778754"/>
    <n v="178.75773786778754"/>
    <m/>
    <m/>
    <m/>
  </r>
  <r>
    <x v="22"/>
    <x v="8"/>
    <x v="142"/>
    <n v="408.97597015995984"/>
    <n v="399.51840886662114"/>
    <n v="820.88210526315788"/>
    <n v="166.41296928327645"/>
    <m/>
  </r>
  <r>
    <x v="22"/>
    <x v="8"/>
    <x v="172"/>
    <n v="186.96412556053812"/>
    <n v="436.7486033519553"/>
    <n v="0"/>
    <n v="68.526315789473685"/>
    <m/>
  </r>
  <r>
    <x v="23"/>
    <x v="15"/>
    <x v="264"/>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970CF89-82E5-4672-A86C-E1E69147166C}" name="Pivottabell2" cacheId="194" applyNumberFormats="0" applyBorderFormats="0" applyFontFormats="0" applyPatternFormats="0" applyAlignmentFormats="0" applyWidthHeightFormats="1" dataCaption="Verdier" grandTotalCaption="Sum" updatedVersion="8" minRefreshableVersion="3" useAutoFormatting="1" rowGrandTotals="0" colGrandTotals="0" itemPrintTitles="1" createdVersion="4" indent="0" outline="1" outlineData="1" multipleFieldFilters="0" chartFormat="6" rowHeaderCaption="År" colHeaderCaption="År">
  <location ref="E5:I26" firstHeaderRow="1" firstDataRow="2" firstDataCol="1" rowPageCount="2" colPageCount="1"/>
  <pivotFields count="13">
    <pivotField axis="axisRow"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sortType="descending">
      <items count="21">
        <item h="1" x="8"/>
        <item h="1" x="10"/>
        <item h="1" x="11"/>
        <item h="1" x="6"/>
        <item h="1" x="15"/>
        <item h="1" x="0"/>
        <item h="1" x="1"/>
        <item h="1" m="1" x="16"/>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Page" multipleItemSelectionAllowed="1" showAll="0">
      <items count="468">
        <item x="113"/>
        <item x="188"/>
        <item x="108"/>
        <item h="1" x="306"/>
        <item x="247"/>
        <item h="1" x="261"/>
        <item x="160"/>
        <item x="80"/>
        <item x="44"/>
        <item x="90"/>
        <item x="177"/>
        <item x="61"/>
        <item x="105"/>
        <item x="198"/>
        <item x="138"/>
        <item h="1" x="307"/>
        <item x="245"/>
        <item x="255"/>
        <item x="227"/>
        <item x="200"/>
        <item h="1" x="283"/>
        <item h="1" x="285"/>
        <item h="1" x="288"/>
        <item x="248"/>
        <item h="1" x="289"/>
        <item h="1" x="290"/>
        <item x="179"/>
        <item x="135"/>
        <item x="114"/>
        <item x="175"/>
        <item x="178"/>
        <item x="221"/>
        <item x="194"/>
        <item x="102"/>
        <item x="71"/>
        <item x="222"/>
        <item x="214"/>
        <item x="168"/>
        <item x="239"/>
        <item x="109"/>
        <item x="165"/>
        <item x="226"/>
        <item h="1" x="292"/>
        <item x="144"/>
        <item h="1" x="294"/>
        <item x="151"/>
        <item h="1" m="1" x="462"/>
        <item h="1" x="297"/>
        <item h="1" x="298"/>
        <item h="1" x="246"/>
        <item x="164"/>
        <item x="236"/>
        <item h="1" x="299"/>
        <item x="215"/>
        <item x="225"/>
        <item h="1" x="232"/>
        <item x="242"/>
        <item h="1" x="193"/>
        <item h="1" x="213"/>
        <item x="181"/>
        <item h="1" x="300"/>
        <item x="220"/>
        <item x="195"/>
        <item x="237"/>
        <item x="231"/>
        <item h="1" x="303"/>
        <item h="1" x="304"/>
        <item h="1" x="206"/>
        <item x="249"/>
        <item h="1" x="258"/>
        <item x="9"/>
        <item x="128"/>
        <item x="124"/>
        <item x="12"/>
        <item x="40"/>
        <item x="70"/>
        <item x="77"/>
        <item x="131"/>
        <item x="7"/>
        <item x="50"/>
        <item x="1"/>
        <item x="8"/>
        <item x="60"/>
        <item x="78"/>
        <item x="101"/>
        <item x="32"/>
        <item x="132"/>
        <item x="162"/>
        <item x="18"/>
        <item x="152"/>
        <item x="46"/>
        <item x="5"/>
        <item h="1" m="1" x="372"/>
        <item h="1" m="1" x="360"/>
        <item x="15"/>
        <item x="2"/>
        <item h="1" m="1" x="393"/>
        <item x="24"/>
        <item h="1" m="1" x="365"/>
        <item h="1" m="1" x="376"/>
        <item x="0"/>
        <item h="1" m="1" x="361"/>
        <item h="1" m="1" x="369"/>
        <item h="1" m="1" x="367"/>
        <item h="1" m="1" x="362"/>
        <item h="1" m="1" x="378"/>
        <item x="41"/>
        <item h="1" m="1" x="363"/>
        <item h="1" m="1" x="390"/>
        <item x="28"/>
        <item h="1" m="1" x="381"/>
        <item x="21"/>
        <item h="1" m="1" x="377"/>
        <item h="1" m="1" x="379"/>
        <item x="127"/>
        <item h="1" m="1" x="389"/>
        <item x="106"/>
        <item h="1" m="1" x="383"/>
        <item x="94"/>
        <item h="1" m="1" x="392"/>
        <item x="95"/>
        <item x="199"/>
        <item h="1" m="1" x="380"/>
        <item h="1" m="1" x="423"/>
        <item h="1" m="1" x="368"/>
        <item x="3"/>
        <item h="1" m="1" x="405"/>
        <item x="31"/>
        <item x="13"/>
        <item h="1" m="1" x="364"/>
        <item h="1" m="1" x="386"/>
        <item h="1" m="1" x="406"/>
        <item h="1" x="244"/>
        <item h="1" m="1" x="397"/>
        <item h="1" m="1" x="394"/>
        <item x="6"/>
        <item x="79"/>
        <item h="1" m="1" x="375"/>
        <item h="1" m="1" x="400"/>
        <item h="1" m="1" x="395"/>
        <item h="1" m="1" x="433"/>
        <item h="1" m="1" x="391"/>
        <item x="156"/>
        <item h="1" m="1" x="374"/>
        <item x="129"/>
        <item x="170"/>
        <item h="1" m="1" x="382"/>
        <item x="118"/>
        <item x="171"/>
        <item h="1" x="331"/>
        <item h="1" m="1" x="441"/>
        <item x="23"/>
        <item x="163"/>
        <item x="166"/>
        <item x="92"/>
        <item x="185"/>
        <item x="75"/>
        <item x="153"/>
        <item x="203"/>
        <item x="145"/>
        <item x="68"/>
        <item h="1" m="1" x="371"/>
        <item x="107"/>
        <item x="169"/>
        <item h="1" m="1" x="396"/>
        <item h="1" m="1" x="366"/>
        <item x="83"/>
        <item h="1" m="1" x="385"/>
        <item x="142"/>
        <item h="1" x="338"/>
        <item x="234"/>
        <item h="1" m="1" x="430"/>
        <item h="1" m="1" x="438"/>
        <item x="143"/>
        <item x="196"/>
        <item h="1" m="1" x="420"/>
        <item h="1" m="1" x="399"/>
        <item x="154"/>
        <item x="251"/>
        <item x="54"/>
        <item h="1" m="1" x="456"/>
        <item x="99"/>
        <item h="1" x="328"/>
        <item x="103"/>
        <item h="1" m="1" x="407"/>
        <item h="1" m="1" x="417"/>
        <item h="1" m="1" x="412"/>
        <item x="250"/>
        <item x="218"/>
        <item x="64"/>
        <item h="1" m="1" x="427"/>
        <item x="137"/>
        <item h="1" m="1" x="457"/>
        <item h="1" m="1" x="404"/>
        <item x="30"/>
        <item x="14"/>
        <item h="1" m="1" x="409"/>
        <item h="1" m="1" x="422"/>
        <item h="1" x="334"/>
        <item h="1" x="355"/>
        <item x="19"/>
        <item x="25"/>
        <item x="125"/>
        <item x="172"/>
        <item h="1" m="1" x="418"/>
        <item x="146"/>
        <item h="1" x="264"/>
        <item h="1" x="333"/>
        <item h="1" x="349"/>
        <item h="1" m="1" x="458"/>
        <item h="1" m="1" x="437"/>
        <item h="1" m="1" x="373"/>
        <item h="1" m="1" x="370"/>
        <item x="116"/>
        <item x="67"/>
        <item x="100"/>
        <item x="187"/>
        <item x="141"/>
        <item h="1" m="1" x="443"/>
        <item h="1" m="1" x="410"/>
        <item x="253"/>
        <item h="1" x="332"/>
        <item h="1" x="341"/>
        <item x="217"/>
        <item h="1" x="350"/>
        <item x="219"/>
        <item x="204"/>
        <item h="1" m="1" x="439"/>
        <item h="1" m="1" x="459"/>
        <item h="1" m="1" x="435"/>
        <item h="1" m="1" x="431"/>
        <item x="147"/>
        <item h="1" m="1" x="440"/>
        <item h="1" m="1" x="414"/>
        <item h="1" m="1" x="425"/>
        <item h="1" m="1" x="460"/>
        <item h="1" m="1" x="447"/>
        <item x="167"/>
        <item h="1" x="267"/>
        <item h="1" x="336"/>
        <item x="207"/>
        <item x="241"/>
        <item x="224"/>
        <item x="216"/>
        <item h="1" x="348"/>
        <item h="1" x="356"/>
        <item h="1" m="1" x="429"/>
        <item x="208"/>
        <item h="1" m="1" x="461"/>
        <item h="1" m="1" x="428"/>
        <item h="1" m="1" x="444"/>
        <item x="37"/>
        <item h="1" m="1" x="387"/>
        <item h="1" m="1" x="384"/>
        <item h="1" m="1" x="388"/>
        <item x="76"/>
        <item x="85"/>
        <item h="1" m="1" x="403"/>
        <item h="1" m="1" x="401"/>
        <item h="1" m="1" x="402"/>
        <item x="91"/>
        <item x="93"/>
        <item h="1" m="1" x="398"/>
        <item h="1" m="1" x="408"/>
        <item x="123"/>
        <item h="1" m="1" x="413"/>
        <item h="1" m="1" x="411"/>
        <item h="1" m="1" x="416"/>
        <item x="96"/>
        <item h="1" m="1" x="415"/>
        <item x="126"/>
        <item h="1" m="1" x="419"/>
        <item x="148"/>
        <item x="158"/>
        <item h="1" m="1" x="421"/>
        <item h="1" m="1" x="424"/>
        <item x="157"/>
        <item x="150"/>
        <item x="136"/>
        <item x="161"/>
        <item x="140"/>
        <item x="159"/>
        <item x="174"/>
        <item x="173"/>
        <item x="176"/>
        <item x="186"/>
        <item h="1" m="1" x="432"/>
        <item x="201"/>
        <item h="1" m="1" x="463"/>
        <item h="1" x="354"/>
        <item x="192"/>
        <item h="1" m="1" x="446"/>
        <item x="243"/>
        <item h="1" m="1" x="464"/>
        <item x="260"/>
        <item x="229"/>
        <item h="1" m="1" x="359"/>
        <item h="1" m="1" x="452"/>
        <item h="1" x="265"/>
        <item h="1" x="263"/>
        <item h="1" x="266"/>
        <item h="1" x="335"/>
        <item h="1" x="339"/>
        <item h="1" x="340"/>
        <item h="1" x="343"/>
        <item h="1" x="345"/>
        <item h="1" x="351"/>
        <item h="1" x="352"/>
        <item h="1" x="353"/>
        <item h="1" x="324"/>
        <item h="1" x="326"/>
        <item h="1" x="330"/>
        <item h="1" m="1" x="436"/>
        <item h="1" m="1" x="448"/>
        <item h="1" m="1" x="426"/>
        <item h="1" m="1" x="434"/>
        <item h="1" x="342"/>
        <item h="1" m="1" x="442"/>
        <item h="1" m="1" x="445"/>
        <item h="1" m="1" x="449"/>
        <item h="1" m="1" x="466"/>
        <item h="1" x="280"/>
        <item h="1" m="1" x="465"/>
        <item x="257"/>
        <item h="1" m="1" x="450"/>
        <item h="1" m="1" x="455"/>
        <item h="1" m="1" x="451"/>
        <item h="1" m="1" x="453"/>
        <item h="1"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h="1" x="312"/>
        <item x="197"/>
        <item h="1" x="252"/>
        <item x="205"/>
        <item x="202"/>
        <item x="209"/>
        <item h="1" x="318"/>
        <item x="228"/>
        <item h="1" x="212"/>
        <item h="1" m="1" x="358"/>
        <item x="256"/>
        <item x="230"/>
        <item x="210"/>
        <item x="211"/>
        <item x="223"/>
        <item x="233"/>
        <item h="1" x="235"/>
        <item x="238"/>
        <item x="240"/>
        <item x="254"/>
        <item x="259"/>
        <item h="1" x="262"/>
        <item h="1" x="268"/>
        <item h="1" x="269"/>
        <item h="1" x="270"/>
        <item h="1" x="271"/>
        <item h="1" x="272"/>
        <item h="1" x="273"/>
        <item h="1" x="274"/>
        <item h="1" x="275"/>
        <item h="1" x="276"/>
        <item h="1" x="277"/>
        <item h="1" x="278"/>
        <item h="1" x="279"/>
        <item h="1" x="281"/>
        <item h="1" x="282"/>
        <item h="1" x="284"/>
        <item h="1" x="286"/>
        <item h="1" x="287"/>
        <item h="1" x="291"/>
        <item h="1" x="293"/>
        <item h="1" x="295"/>
        <item h="1" x="296"/>
        <item h="1" x="301"/>
        <item h="1" x="302"/>
        <item h="1" x="305"/>
        <item h="1" x="308"/>
        <item h="1" x="309"/>
        <item h="1" x="310"/>
        <item h="1" x="311"/>
        <item h="1" x="313"/>
        <item h="1" x="314"/>
        <item h="1" x="315"/>
        <item h="1" x="316"/>
        <item h="1" x="317"/>
        <item h="1" x="319"/>
        <item h="1" x="320"/>
        <item h="1" x="321"/>
        <item h="1" x="322"/>
        <item h="1" x="323"/>
        <item h="1" x="325"/>
        <item h="1" x="327"/>
        <item h="1" x="329"/>
        <item h="1" x="337"/>
        <item h="1" x="344"/>
        <item h="1" x="346"/>
        <item h="1" x="347"/>
        <item h="1" x="357"/>
        <item t="default"/>
      </items>
    </pivotField>
    <pivotField axis="axisCol" multipleItemSelectionAllowed="1"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0"/>
  </rowFields>
  <rowItems count="20">
    <i>
      <x v="6"/>
    </i>
    <i>
      <x v="7"/>
    </i>
    <i>
      <x v="8"/>
    </i>
    <i>
      <x v="9"/>
    </i>
    <i>
      <x v="10"/>
    </i>
    <i>
      <x v="11"/>
    </i>
    <i>
      <x v="12"/>
    </i>
    <i>
      <x v="13"/>
    </i>
    <i>
      <x v="14"/>
    </i>
    <i>
      <x v="16"/>
    </i>
    <i>
      <x v="17"/>
    </i>
    <i>
      <x v="18"/>
    </i>
    <i>
      <x v="19"/>
    </i>
    <i>
      <x v="20"/>
    </i>
    <i>
      <x v="21"/>
    </i>
    <i>
      <x v="22"/>
    </i>
    <i>
      <x v="23"/>
    </i>
    <i>
      <x v="24"/>
    </i>
    <i>
      <x v="25"/>
    </i>
    <i>
      <x v="26"/>
    </i>
  </rowItems>
  <colFields count="1">
    <field x="3"/>
  </colFields>
  <colItems count="4">
    <i>
      <x/>
    </i>
    <i>
      <x v="2"/>
    </i>
    <i>
      <x v="3"/>
    </i>
    <i>
      <x v="5"/>
    </i>
  </colItems>
  <pageFields count="2">
    <pageField fld="1" hier="-1"/>
    <pageField fld="2" hier="-1"/>
  </pageFields>
  <dataFields count="1">
    <dataField name="kg" fld="10" baseField="1" baseItem="0"/>
  </dataFields>
  <chartFormats count="24">
    <chartFormat chart="1" format="0" series="1">
      <pivotArea type="data" outline="0" fieldPosition="0">
        <references count="2">
          <reference field="4294967294" count="1" selected="0">
            <x v="0"/>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CCB6508-AC73-4FD1-9B74-B7DDD365A7E6}" name="Pivottabell1" cacheId="206"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M7:N272"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s>
  <rowFields count="1">
    <field x="2"/>
  </rowFields>
  <rowItems count="265">
    <i>
      <x v="277"/>
    </i>
    <i>
      <x v="273"/>
    </i>
    <i>
      <x v="289"/>
    </i>
    <i>
      <x v="296"/>
    </i>
    <i>
      <x v="112"/>
    </i>
    <i>
      <x v="7"/>
    </i>
    <i>
      <x v="114"/>
    </i>
    <i>
      <x v="301"/>
    </i>
    <i>
      <x v="285"/>
    </i>
    <i>
      <x v="144"/>
    </i>
    <i>
      <x v="271"/>
    </i>
    <i>
      <x v="109"/>
    </i>
    <i>
      <x v="337"/>
    </i>
    <i>
      <x v="316"/>
    </i>
    <i>
      <x v="110"/>
    </i>
    <i>
      <x v="278"/>
    </i>
    <i>
      <x v="299"/>
    </i>
    <i>
      <x v="294"/>
    </i>
    <i>
      <x v="304"/>
    </i>
    <i>
      <x v="115"/>
    </i>
    <i>
      <x v="117"/>
    </i>
    <i>
      <x v="113"/>
    </i>
    <i>
      <x v="292"/>
    </i>
    <i>
      <x v="333"/>
    </i>
    <i>
      <x v="302"/>
    </i>
    <i>
      <x v="334"/>
    </i>
    <i>
      <x v="286"/>
    </i>
    <i>
      <x v="324"/>
    </i>
    <i>
      <x v="313"/>
    </i>
    <i>
      <x v="291"/>
    </i>
    <i>
      <x v="317"/>
    </i>
    <i>
      <x v="336"/>
    </i>
    <i>
      <x v="335"/>
    </i>
    <i>
      <x v="300"/>
    </i>
    <i>
      <x v="327"/>
    </i>
    <i>
      <x v="287"/>
    </i>
    <i>
      <x v="147"/>
    </i>
    <i>
      <x v="141"/>
    </i>
    <i>
      <x v="315"/>
    </i>
    <i>
      <x v="303"/>
    </i>
    <i>
      <x v="298"/>
    </i>
    <i>
      <x v="305"/>
    </i>
    <i>
      <x v="145"/>
    </i>
    <i>
      <x v="312"/>
    </i>
    <i>
      <x v="238"/>
    </i>
    <i>
      <x v="306"/>
    </i>
    <i>
      <x v="318"/>
    </i>
    <i>
      <x v="272"/>
    </i>
    <i>
      <x v="290"/>
    </i>
    <i>
      <x v="146"/>
    </i>
    <i>
      <x v="332"/>
    </i>
    <i>
      <x v="284"/>
    </i>
    <i>
      <x v="310"/>
    </i>
    <i>
      <x v="314"/>
    </i>
    <i>
      <x v="309"/>
    </i>
    <i>
      <x v="118"/>
    </i>
    <i>
      <x v="270"/>
    </i>
    <i>
      <x v="308"/>
    </i>
    <i>
      <x v="297"/>
    </i>
    <i>
      <x v="326"/>
    </i>
    <i>
      <x v="319"/>
    </i>
    <i>
      <x v="320"/>
    </i>
    <i>
      <x v="119"/>
    </i>
    <i>
      <x v="232"/>
    </i>
    <i>
      <x v="311"/>
    </i>
    <i>
      <x v="325"/>
    </i>
    <i>
      <x v="116"/>
    </i>
    <i>
      <x v="230"/>
    </i>
    <i>
      <x v="217"/>
    </i>
    <i>
      <x v="123"/>
    </i>
    <i>
      <x v="328"/>
    </i>
    <i>
      <x v="329"/>
    </i>
    <i>
      <x v="120"/>
    </i>
    <i>
      <x/>
    </i>
    <i>
      <x v="53"/>
    </i>
    <i>
      <x v="245"/>
    </i>
    <i>
      <x v="229"/>
    </i>
    <i>
      <x v="129"/>
    </i>
    <i>
      <x v="282"/>
    </i>
    <i>
      <x v="130"/>
    </i>
    <i>
      <x v="26"/>
    </i>
    <i>
      <x v="131"/>
    </i>
    <i>
      <x v="237"/>
    </i>
    <i>
      <x v="132"/>
    </i>
    <i>
      <x v="274"/>
    </i>
    <i>
      <x v="133"/>
    </i>
    <i>
      <x v="49"/>
    </i>
    <i>
      <x v="134"/>
    </i>
    <i>
      <x v="2"/>
    </i>
    <i>
      <x v="135"/>
    </i>
    <i>
      <x v="122"/>
    </i>
    <i>
      <x v="136"/>
    </i>
    <i>
      <x v="233"/>
    </i>
    <i>
      <x v="137"/>
    </i>
    <i>
      <x v="241"/>
    </i>
    <i>
      <x v="138"/>
    </i>
    <i>
      <x v="44"/>
    </i>
    <i>
      <x v="139"/>
    </i>
    <i>
      <x v="20"/>
    </i>
    <i>
      <x v="140"/>
    </i>
    <i>
      <x v="47"/>
    </i>
    <i>
      <x v="32"/>
    </i>
    <i>
      <x v="11"/>
    </i>
    <i>
      <x v="142"/>
    </i>
    <i>
      <x v="25"/>
    </i>
    <i>
      <x v="143"/>
    </i>
    <i>
      <x v="15"/>
    </i>
    <i>
      <x v="5"/>
    </i>
    <i>
      <x v="127"/>
    </i>
    <i>
      <x v="33"/>
    </i>
    <i>
      <x v="126"/>
    </i>
    <i>
      <x v="34"/>
    </i>
    <i>
      <x v="231"/>
    </i>
    <i>
      <x v="35"/>
    </i>
    <i>
      <x v="235"/>
    </i>
    <i>
      <x v="148"/>
    </i>
    <i>
      <x v="239"/>
    </i>
    <i>
      <x v="149"/>
    </i>
    <i>
      <x v="243"/>
    </i>
    <i>
      <x v="150"/>
    </i>
    <i>
      <x v="264"/>
    </i>
    <i>
      <x v="151"/>
    </i>
    <i>
      <x v="45"/>
    </i>
    <i>
      <x v="152"/>
    </i>
    <i>
      <x v="276"/>
    </i>
    <i>
      <x v="153"/>
    </i>
    <i>
      <x v="280"/>
    </i>
    <i>
      <x v="154"/>
    </i>
    <i>
      <x v="46"/>
    </i>
    <i>
      <x v="177"/>
    </i>
    <i>
      <x v="288"/>
    </i>
    <i>
      <x v="178"/>
    </i>
    <i>
      <x v="22"/>
    </i>
    <i>
      <x v="179"/>
    </i>
    <i>
      <x v="52"/>
    </i>
    <i>
      <x v="180"/>
    </i>
    <i>
      <x v="24"/>
    </i>
    <i>
      <x v="181"/>
    </i>
    <i>
      <x v="56"/>
    </i>
    <i>
      <x v="182"/>
    </i>
    <i>
      <x v="111"/>
    </i>
    <i>
      <x v="183"/>
    </i>
    <i>
      <x v="16"/>
    </i>
    <i>
      <x v="184"/>
    </i>
    <i>
      <x v="29"/>
    </i>
    <i>
      <x v="185"/>
    </i>
    <i>
      <x v="322"/>
    </i>
    <i>
      <x v="186"/>
    </i>
    <i>
      <x v="124"/>
    </i>
    <i>
      <x v="187"/>
    </i>
    <i>
      <x v="228"/>
    </i>
    <i>
      <x v="188"/>
    </i>
    <i>
      <x v="41"/>
    </i>
    <i>
      <x v="189"/>
    </i>
    <i>
      <x v="42"/>
    </i>
    <i>
      <x v="190"/>
    </i>
    <i>
      <x v="234"/>
    </i>
    <i>
      <x v="191"/>
    </i>
    <i>
      <x v="236"/>
    </i>
    <i>
      <x v="192"/>
    </i>
    <i>
      <x v="43"/>
    </i>
    <i>
      <x v="193"/>
    </i>
    <i>
      <x v="240"/>
    </i>
    <i>
      <x v="194"/>
    </i>
    <i>
      <x v="242"/>
    </i>
    <i>
      <x v="36"/>
    </i>
    <i>
      <x v="244"/>
    </i>
    <i>
      <x v="338"/>
    </i>
    <i>
      <x v="246"/>
    </i>
    <i>
      <x v="340"/>
    </i>
    <i>
      <x v="265"/>
    </i>
    <i>
      <x v="342"/>
    </i>
    <i>
      <x v="6"/>
    </i>
    <i>
      <x v="344"/>
    </i>
    <i>
      <x v="1"/>
    </i>
    <i>
      <x v="18"/>
    </i>
    <i>
      <x v="275"/>
    </i>
    <i>
      <x v="37"/>
    </i>
    <i>
      <x v="8"/>
    </i>
    <i>
      <x v="350"/>
    </i>
    <i>
      <x v="279"/>
    </i>
    <i>
      <x v="352"/>
    </i>
    <i>
      <x v="281"/>
    </i>
    <i>
      <x v="38"/>
    </i>
    <i>
      <x v="283"/>
    </i>
    <i>
      <x v="330"/>
    </i>
    <i>
      <x v="9"/>
    </i>
    <i>
      <x v="39"/>
    </i>
    <i>
      <x v="48"/>
    </i>
    <i>
      <x v="360"/>
    </i>
    <i>
      <x v="10"/>
    </i>
    <i>
      <x v="50"/>
    </i>
    <i>
      <x v="128"/>
    </i>
    <i>
      <x v="21"/>
    </i>
    <i>
      <x v="293"/>
    </i>
    <i>
      <x v="209"/>
    </i>
    <i>
      <x v="295"/>
    </i>
    <i>
      <x v="210"/>
    </i>
    <i>
      <x v="51"/>
    </i>
    <i>
      <x v="211"/>
    </i>
    <i>
      <x v="23"/>
    </i>
    <i>
      <x v="212"/>
    </i>
    <i>
      <x v="12"/>
    </i>
    <i>
      <x v="213"/>
    </i>
    <i>
      <x v="54"/>
    </i>
    <i>
      <x v="214"/>
    </i>
    <i>
      <x v="55"/>
    </i>
    <i>
      <x v="215"/>
    </i>
    <i>
      <x v="307"/>
    </i>
    <i>
      <x v="216"/>
    </i>
    <i>
      <x v="14"/>
    </i>
    <i>
      <x v="40"/>
    </i>
    <i>
      <x v="3"/>
    </i>
    <i>
      <x v="218"/>
    </i>
    <i>
      <x v="4"/>
    </i>
    <i>
      <x v="219"/>
    </i>
    <i>
      <x v="28"/>
    </i>
    <i>
      <x v="220"/>
    </i>
    <i>
      <x v="17"/>
    </i>
    <i>
      <x v="221"/>
    </i>
    <i>
      <x v="30"/>
    </i>
    <i>
      <x v="222"/>
    </i>
    <i>
      <x v="321"/>
    </i>
    <i>
      <x v="223"/>
    </i>
    <i>
      <x v="323"/>
    </i>
    <i>
      <x v="224"/>
    </i>
    <i>
      <x v="31"/>
    </i>
    <i>
      <x v="225"/>
    </i>
    <i>
      <x v="125"/>
    </i>
    <i>
      <x v="226"/>
    </i>
    <i>
      <x v="227"/>
    </i>
    <i>
      <x v="354"/>
    </i>
    <i>
      <x v="331"/>
    </i>
    <i>
      <x v="356"/>
    </i>
    <i>
      <x v="27"/>
    </i>
    <i>
      <x v="358"/>
    </i>
    <i>
      <x v="346"/>
    </i>
    <i>
      <x v="13"/>
    </i>
    <i>
      <x v="348"/>
    </i>
    <i>
      <x v="195"/>
    </i>
    <i>
      <x v="339"/>
    </i>
    <i>
      <x v="196"/>
    </i>
    <i>
      <x v="341"/>
    </i>
    <i>
      <x v="197"/>
    </i>
    <i>
      <x v="343"/>
    </i>
    <i>
      <x v="198"/>
    </i>
    <i>
      <x v="345"/>
    </i>
    <i>
      <x v="199"/>
    </i>
    <i>
      <x v="347"/>
    </i>
    <i>
      <x v="200"/>
    </i>
    <i>
      <x v="349"/>
    </i>
    <i>
      <x v="201"/>
    </i>
    <i>
      <x v="351"/>
    </i>
    <i>
      <x v="202"/>
    </i>
    <i>
      <x v="353"/>
    </i>
    <i>
      <x v="203"/>
    </i>
    <i>
      <x v="355"/>
    </i>
    <i>
      <x v="204"/>
    </i>
    <i>
      <x v="357"/>
    </i>
    <i>
      <x v="205"/>
    </i>
    <i>
      <x v="359"/>
    </i>
    <i>
      <x v="206"/>
    </i>
    <i>
      <x v="361"/>
    </i>
    <i>
      <x v="207"/>
    </i>
    <i>
      <x v="208"/>
    </i>
  </rowItems>
  <colItems count="1">
    <i/>
  </colItems>
  <pageFields count="2">
    <pageField fld="0" hier="-1"/>
    <pageField fld="1" hier="-1"/>
  </pageFields>
  <dataFields count="1">
    <dataField name="Rug " fld="7" subtotal="average" baseField="2" baseItem="7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2315A91-6569-4070-8083-9FA2013A544A}" name="Pivottabell8" cacheId="194" applyNumberFormats="0" applyBorderFormats="0" applyFontFormats="0" applyPatternFormats="0" applyAlignmentFormats="0" applyWidthHeightFormats="1" dataCaption="Verdier" updatedVersion="8" minRefreshableVersion="3" useAutoFormatting="1" colGrandTotals="0" itemPrintTitles="1" createdVersion="4" indent="0" outline="1" outlineData="1" multipleFieldFilters="0" rowHeaderCaption="Fylke" colHeaderCaption="År">
  <location ref="A1:T18" firstHeaderRow="1" firstDataRow="2" firstDataCol="1"/>
  <pivotFields count="13">
    <pivotField axis="axisCol"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h="1" x="19"/>
        <item t="default"/>
      </items>
    </pivotField>
    <pivotField axis="axisRow" showAll="0" sortType="ascending">
      <items count="21">
        <item x="9"/>
        <item x="2"/>
        <item x="3"/>
        <item x="14"/>
        <item x="1"/>
        <item x="8"/>
        <item x="10"/>
        <item x="11"/>
        <item x="6"/>
        <item x="7"/>
        <item x="13"/>
        <item h="1" m="1" x="19"/>
        <item h="1" m="1" x="18"/>
        <item x="0"/>
        <item x="5"/>
        <item h="1" m="1" x="17"/>
        <item x="12"/>
        <item m="1" x="16"/>
        <item x="4"/>
        <item h="1" x="15"/>
        <item t="default"/>
      </items>
    </pivotField>
    <pivotField showAll="0"/>
    <pivotField showAll="0"/>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dataField="1" showAll="0"/>
    <pivotField showAll="0"/>
    <pivotField showAll="0"/>
    <pivotField showAll="0"/>
    <pivotField showAll="0"/>
    <pivotField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1"/>
  </rowFields>
  <rowItems count="16">
    <i>
      <x/>
    </i>
    <i>
      <x v="1"/>
    </i>
    <i>
      <x v="2"/>
    </i>
    <i>
      <x v="3"/>
    </i>
    <i>
      <x v="4"/>
    </i>
    <i>
      <x v="5"/>
    </i>
    <i>
      <x v="6"/>
    </i>
    <i>
      <x v="7"/>
    </i>
    <i>
      <x v="8"/>
    </i>
    <i>
      <x v="9"/>
    </i>
    <i>
      <x v="10"/>
    </i>
    <i>
      <x v="13"/>
    </i>
    <i>
      <x v="14"/>
    </i>
    <i>
      <x v="16"/>
    </i>
    <i>
      <x v="18"/>
    </i>
    <i t="grand">
      <x/>
    </i>
  </rowItems>
  <colFields count="1">
    <field x="0"/>
  </colFields>
  <colItems count="19">
    <i>
      <x v="6"/>
    </i>
    <i>
      <x v="7"/>
    </i>
    <i>
      <x v="8"/>
    </i>
    <i>
      <x v="9"/>
    </i>
    <i>
      <x v="10"/>
    </i>
    <i>
      <x v="11"/>
    </i>
    <i>
      <x v="12"/>
    </i>
    <i>
      <x v="13"/>
    </i>
    <i>
      <x v="14"/>
    </i>
    <i>
      <x v="16"/>
    </i>
    <i>
      <x v="17"/>
    </i>
    <i>
      <x v="18"/>
    </i>
    <i>
      <x v="19"/>
    </i>
    <i>
      <x v="20"/>
    </i>
    <i>
      <x v="21"/>
    </i>
    <i>
      <x v="22"/>
    </i>
    <i>
      <x v="23"/>
    </i>
    <i>
      <x v="24"/>
    </i>
    <i>
      <x v="25"/>
    </i>
  </colItems>
  <dataFields count="1">
    <dataField name="Økokorn, kg"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1E47CDE4-57B5-42D1-BFA2-E9248A812D14}" name="Pivottabell7" cacheId="194" applyNumberFormats="0" applyBorderFormats="0" applyFontFormats="0" applyPatternFormats="0" applyAlignmentFormats="0" applyWidthHeightFormats="1" dataCaption="Verdier" updatedVersion="8" minRefreshableVersion="3" useAutoFormatting="1" colGrandTotals="0" itemPrintTitles="1" createdVersion="4" indent="0" outline="1" outlineData="1" multipleFieldFilters="0" rowHeaderCaption="Fylke" colHeaderCaption="År">
  <location ref="A26:T43" firstHeaderRow="1" firstDataRow="2" firstDataCol="1" rowPageCount="1" colPageCount="1"/>
  <pivotFields count="13">
    <pivotField axis="axisCol"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h="1" x="19"/>
        <item t="default"/>
      </items>
    </pivotField>
    <pivotField axis="axisRow" showAll="0" sortType="ascending">
      <items count="21">
        <item x="9"/>
        <item x="2"/>
        <item x="3"/>
        <item x="14"/>
        <item x="1"/>
        <item x="8"/>
        <item x="10"/>
        <item x="11"/>
        <item x="6"/>
        <item x="7"/>
        <item x="13"/>
        <item h="1" m="1" x="19"/>
        <item h="1" m="1" x="18"/>
        <item x="0"/>
        <item x="5"/>
        <item h="1" m="1" x="17"/>
        <item x="12"/>
        <item h="1" m="1" x="16"/>
        <item x="4"/>
        <item x="15"/>
        <item t="default"/>
      </items>
    </pivotField>
    <pivotField showAll="0"/>
    <pivotField axis="axisPage" showAll="0">
      <items count="11">
        <item x="0"/>
        <item x="6"/>
        <item x="1"/>
        <item x="2"/>
        <item x="4"/>
        <item x="3"/>
        <item x="5"/>
        <item m="1" x="9"/>
        <item x="7"/>
        <item x="8"/>
        <item t="default"/>
      </items>
    </pivotField>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showAll="0"/>
    <pivotField showAll="0"/>
    <pivotField showAll="0"/>
    <pivotField showAll="0"/>
    <pivotField showAll="0"/>
    <pivotField dataField="1"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1"/>
  </rowFields>
  <rowItems count="16">
    <i>
      <x/>
    </i>
    <i>
      <x v="1"/>
    </i>
    <i>
      <x v="2"/>
    </i>
    <i>
      <x v="3"/>
    </i>
    <i>
      <x v="4"/>
    </i>
    <i>
      <x v="5"/>
    </i>
    <i>
      <x v="6"/>
    </i>
    <i>
      <x v="7"/>
    </i>
    <i>
      <x v="8"/>
    </i>
    <i>
      <x v="9"/>
    </i>
    <i>
      <x v="10"/>
    </i>
    <i>
      <x v="13"/>
    </i>
    <i>
      <x v="14"/>
    </i>
    <i>
      <x v="16"/>
    </i>
    <i>
      <x v="18"/>
    </i>
    <i t="grand">
      <x/>
    </i>
  </rowItems>
  <colFields count="1">
    <field x="0"/>
  </colFields>
  <colItems count="19">
    <i>
      <x v="6"/>
    </i>
    <i>
      <x v="7"/>
    </i>
    <i>
      <x v="8"/>
    </i>
    <i>
      <x v="9"/>
    </i>
    <i>
      <x v="10"/>
    </i>
    <i>
      <x v="11"/>
    </i>
    <i>
      <x v="12"/>
    </i>
    <i>
      <x v="13"/>
    </i>
    <i>
      <x v="14"/>
    </i>
    <i>
      <x v="16"/>
    </i>
    <i>
      <x v="17"/>
    </i>
    <i>
      <x v="18"/>
    </i>
    <i>
      <x v="19"/>
    </i>
    <i>
      <x v="20"/>
    </i>
    <i>
      <x v="21"/>
    </i>
    <i>
      <x v="22"/>
    </i>
    <i>
      <x v="23"/>
    </i>
    <i>
      <x v="24"/>
    </i>
    <i>
      <x v="25"/>
    </i>
  </colItems>
  <pageFields count="1">
    <pageField fld="3" item="6" hier="-1"/>
  </pageFields>
  <dataFields count="1">
    <dataField name="Økokorn, dekar"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CDF06CB5-D03D-4274-910D-8D72E6941086}" name="Pivottabell2" cacheId="194" applyNumberFormats="0" applyBorderFormats="0" applyFontFormats="0" applyPatternFormats="0" applyAlignmentFormats="0" applyWidthHeightFormats="1" dataCaption="Verdier" updatedVersion="8" minRefreshableVersion="3" useAutoFormatting="1" rowGrandTotals="0" itemPrintTitles="1" createdVersion="4" indent="0" outline="1" outlineData="1" multipleFieldFilters="0" rowHeaderCaption="Kommune" colHeaderCaption="År">
  <location ref="Z5:AA174" firstHeaderRow="1" firstDataRow="1" firstDataCol="1" rowPageCount="2" colPageCount="1"/>
  <pivotFields count="13">
    <pivotField axis="axisPage" multipleItemSelectionAllowed="1" showAll="0">
      <items count="28">
        <item h="1" m="1" x="23"/>
        <item h="1" m="1" x="24"/>
        <item h="1" m="1" x="25"/>
        <item h="1" m="1" x="26"/>
        <item h="1" m="1" x="21"/>
        <item h="1" m="1" x="22"/>
        <item h="1" x="0"/>
        <item h="1" x="1"/>
        <item h="1" x="2"/>
        <item h="1" x="3"/>
        <item h="1" x="4"/>
        <item h="1" x="5"/>
        <item h="1" x="6"/>
        <item h="1" x="7"/>
        <item h="1" x="8"/>
        <item h="1" x="20"/>
        <item h="1" x="9"/>
        <item h="1" x="10"/>
        <item h="1" x="11"/>
        <item h="1" x="12"/>
        <item h="1" x="13"/>
        <item h="1" x="14"/>
        <item x="15"/>
        <item h="1" x="18"/>
        <item h="1" x="17"/>
        <item h="1" x="16"/>
        <item h="1" x="19"/>
        <item t="default"/>
      </items>
    </pivotField>
    <pivotField axis="axisPage" multipleItemSelectionAllowed="1" showAll="0" sortType="descending">
      <items count="21">
        <item x="8"/>
        <item x="10"/>
        <item h="1" x="11"/>
        <item h="1" x="6"/>
        <item h="1" x="15"/>
        <item x="0"/>
        <item x="1"/>
        <item h="1" m="1" x="16"/>
        <item h="1" m="1" x="17"/>
        <item x="9"/>
        <item h="1" x="12"/>
        <item h="1" m="1" x="18"/>
        <item h="1" m="1" x="19"/>
        <item x="2"/>
        <item x="4"/>
        <item x="3"/>
        <item x="5"/>
        <item x="7"/>
        <item h="1" x="13"/>
        <item h="1" x="14"/>
        <item t="default"/>
      </items>
      <autoSortScope>
        <pivotArea dataOnly="0" outline="0" fieldPosition="0">
          <references count="1">
            <reference field="4294967294" count="1" selected="0">
              <x v="0"/>
            </reference>
          </references>
        </pivotArea>
      </autoSortScope>
    </pivotField>
    <pivotField axis="axisRow" showAll="0" sortType="descending">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m="1" x="465"/>
        <item x="280"/>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autoSortScope>
        <pivotArea dataOnly="0" outline="0" fieldPosition="0">
          <references count="1">
            <reference field="4294967294" count="1" selected="0">
              <x v="0"/>
            </reference>
          </references>
        </pivotArea>
      </autoSortScope>
    </pivotField>
    <pivotField showAll="0"/>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dataField="1" showAll="0"/>
    <pivotField showAll="0"/>
    <pivotField showAll="0"/>
    <pivotField showAll="0"/>
    <pivotField showAll="0"/>
    <pivotField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2"/>
  </rowFields>
  <rowItems count="169">
    <i>
      <x v="336"/>
    </i>
    <i>
      <x v="338"/>
    </i>
    <i>
      <x v="339"/>
    </i>
    <i>
      <x v="91"/>
    </i>
    <i>
      <x v="341"/>
    </i>
    <i>
      <x v="332"/>
    </i>
    <i>
      <x v="333"/>
    </i>
    <i>
      <x v="128"/>
    </i>
    <i>
      <x v="160"/>
    </i>
    <i>
      <x v="80"/>
    </i>
    <i>
      <x v="340"/>
    </i>
    <i>
      <x v="361"/>
    </i>
    <i>
      <x v="358"/>
    </i>
    <i>
      <x v="125"/>
    </i>
    <i>
      <x v="100"/>
    </i>
    <i>
      <x v="347"/>
    </i>
    <i>
      <x v="362"/>
    </i>
    <i>
      <x v="352"/>
    </i>
    <i>
      <x v="73"/>
    </i>
    <i>
      <x v="334"/>
    </i>
    <i>
      <x v="95"/>
    </i>
    <i>
      <x v="348"/>
    </i>
    <i>
      <x v="329"/>
    </i>
    <i>
      <x v="330"/>
    </i>
    <i>
      <x v="335"/>
    </i>
    <i>
      <x v="353"/>
    </i>
    <i>
      <x v="364"/>
    </i>
    <i>
      <x v="344"/>
    </i>
    <i>
      <x v="356"/>
    </i>
    <i>
      <x v="369"/>
    </i>
    <i>
      <x v="345"/>
    </i>
    <i>
      <x v="363"/>
    </i>
    <i>
      <x v="109"/>
    </i>
    <i>
      <x v="371"/>
    </i>
    <i>
      <x v="94"/>
    </i>
    <i>
      <x v="349"/>
    </i>
    <i>
      <x v="183"/>
    </i>
    <i>
      <x v="337"/>
    </i>
    <i>
      <x v="195"/>
    </i>
    <i>
      <x v="97"/>
    </i>
    <i>
      <x v="354"/>
    </i>
    <i>
      <x v="84"/>
    </i>
    <i>
      <x v="135"/>
    </i>
    <i>
      <x v="88"/>
    </i>
    <i>
      <x v="70"/>
    </i>
    <i>
      <x v="153"/>
    </i>
    <i>
      <x v="81"/>
    </i>
    <i>
      <x v="74"/>
    </i>
    <i>
      <x v="382"/>
    </i>
    <i>
      <x v="346"/>
    </i>
    <i>
      <x v="359"/>
    </i>
    <i>
      <x v="136"/>
    </i>
    <i>
      <x v="255"/>
    </i>
    <i>
      <x v="82"/>
    </i>
    <i>
      <x v="342"/>
    </i>
    <i>
      <x v="214"/>
    </i>
    <i>
      <x v="201"/>
    </i>
    <i>
      <x v="374"/>
    </i>
    <i>
      <x v="351"/>
    </i>
    <i>
      <x v="127"/>
    </i>
    <i>
      <x v="261"/>
    </i>
    <i>
      <x v="256"/>
    </i>
    <i>
      <x v="72"/>
    </i>
    <i>
      <x v="365"/>
    </i>
    <i>
      <x v="357"/>
    </i>
    <i>
      <x v="386"/>
    </i>
    <i>
      <x v="111"/>
    </i>
    <i>
      <x v="268"/>
    </i>
    <i>
      <x v="78"/>
    </i>
    <i>
      <x v="379"/>
    </i>
    <i>
      <x v="152"/>
    </i>
    <i>
      <x v="33"/>
    </i>
    <i>
      <x v="343"/>
    </i>
    <i>
      <x v="366"/>
    </i>
    <i>
      <x v="372"/>
    </i>
    <i>
      <x v="147"/>
    </i>
    <i>
      <x v="388"/>
    </i>
    <i>
      <x v="156"/>
    </i>
    <i>
      <x v="355"/>
    </i>
    <i>
      <x v="375"/>
    </i>
    <i>
      <x v="331"/>
    </i>
    <i>
      <x v="194"/>
    </i>
    <i>
      <x v="83"/>
    </i>
    <i>
      <x v="385"/>
    </i>
    <i>
      <x v="26"/>
    </i>
    <i>
      <x v="159"/>
    </i>
    <i>
      <x v="25"/>
    </i>
    <i>
      <x v="370"/>
    </i>
    <i>
      <x v="231"/>
    </i>
    <i>
      <x v="44"/>
    </i>
    <i>
      <x v="251"/>
    </i>
    <i>
      <x v="202"/>
    </i>
    <i>
      <x v="28"/>
    </i>
    <i>
      <x v="191"/>
    </i>
    <i>
      <x v="154"/>
    </i>
    <i>
      <x v="205"/>
    </i>
    <i>
      <x v="200"/>
    </i>
    <i>
      <x v="39"/>
    </i>
    <i>
      <x v="264"/>
    </i>
    <i>
      <x v="48"/>
    </i>
    <i>
      <x v="157"/>
    </i>
    <i>
      <x v="114"/>
    </i>
    <i>
      <x v="270"/>
    </i>
    <i>
      <x v="162"/>
    </i>
    <i>
      <x v="272"/>
    </i>
    <i>
      <x v="409"/>
    </i>
    <i>
      <x v="273"/>
    </i>
    <i>
      <x v="368"/>
    </i>
    <i>
      <x v="278"/>
    </i>
    <i>
      <x v="398"/>
    </i>
    <i>
      <x v="279"/>
    </i>
    <i>
      <x v="380"/>
    </i>
    <i>
      <x v="281"/>
    </i>
    <i>
      <x v="189"/>
    </i>
    <i>
      <x v="283"/>
    </i>
    <i>
      <x v="42"/>
    </i>
    <i>
      <x v="323"/>
    </i>
    <i>
      <x v="106"/>
    </i>
    <i>
      <x v="79"/>
    </i>
    <i>
      <x v="350"/>
    </i>
    <i>
      <x v="30"/>
    </i>
    <i>
      <x v="75"/>
    </i>
    <i>
      <x v="213"/>
    </i>
    <i>
      <x v="116"/>
    </i>
    <i>
      <x v="31"/>
    </i>
    <i>
      <x v="118"/>
    </i>
    <i>
      <x v="32"/>
    </i>
    <i>
      <x v="120"/>
    </i>
    <i>
      <x v="163"/>
    </i>
    <i>
      <x v="360"/>
    </i>
    <i>
      <x v="71"/>
    </i>
    <i>
      <x v="27"/>
    </i>
    <i>
      <x v="166"/>
    </i>
    <i>
      <x v="387"/>
    </i>
    <i>
      <x v="168"/>
    </i>
    <i>
      <x v="151"/>
    </i>
    <i>
      <x v="367"/>
    </i>
    <i>
      <x v="390"/>
    </i>
    <i>
      <x v="144"/>
    </i>
    <i>
      <x v="392"/>
    </i>
    <i>
      <x v="145"/>
    </i>
    <i>
      <x v="177"/>
    </i>
    <i>
      <x v="373"/>
    </i>
    <i>
      <x v="376"/>
    </i>
    <i>
      <x v="378"/>
    </i>
    <i>
      <x v="396"/>
    </i>
    <i>
      <x v="377"/>
    </i>
    <i>
      <x v="89"/>
    </i>
    <i>
      <x v="179"/>
    </i>
    <i>
      <x v="381"/>
    </i>
    <i>
      <x v="77"/>
    </i>
    <i>
      <x v="383"/>
    </i>
    <i>
      <x v="90"/>
    </i>
    <i>
      <x v="384"/>
    </i>
    <i>
      <x v="36"/>
    </i>
    <i>
      <x v="181"/>
    </i>
    <i>
      <x v="76"/>
    </i>
    <i>
      <x v="38"/>
    </i>
    <i>
      <x v="389"/>
    </i>
    <i>
      <x v="85"/>
    </i>
    <i>
      <x v="391"/>
    </i>
    <i>
      <x v="86"/>
    </i>
    <i>
      <x v="395"/>
    </i>
    <i>
      <x v="87"/>
    </i>
    <i>
      <x v="148"/>
    </i>
    <i>
      <x v="34"/>
    </i>
    <i>
      <x v="412"/>
    </i>
    <i>
      <x v="215"/>
    </i>
    <i>
      <x v="217"/>
    </i>
  </rowItems>
  <colItems count="1">
    <i/>
  </colItems>
  <pageFields count="2">
    <pageField fld="0" hier="-1"/>
    <pageField fld="1" hier="-1"/>
  </pageFields>
  <dataFields count="1">
    <dataField name="Økokorn, kg"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EF08B39-D5BF-4C13-9BFB-F221D1FCA952}" name="Pivottabell1" cacheId="194" applyNumberFormats="0" applyBorderFormats="0" applyFontFormats="0" applyPatternFormats="0" applyAlignmentFormats="0" applyWidthHeightFormats="1" dataCaption="Verdier" updatedVersion="8" minRefreshableVersion="3" useAutoFormatting="1" rowGrandTotals="0" itemPrintTitles="1" createdVersion="4" indent="0" outline="1" outlineData="1" multipleFieldFilters="0" rowHeaderCaption="Kommune" colHeaderCaption="År">
  <location ref="W5:X97" firstHeaderRow="1" firstDataRow="1" firstDataCol="1" rowPageCount="3" colPageCount="1"/>
  <pivotFields count="13">
    <pivotField axis="axisPage" multipleItemSelectionAllowed="1" showAll="0">
      <items count="28">
        <item h="1" m="1" x="23"/>
        <item h="1" m="1" x="24"/>
        <item h="1" m="1" x="25"/>
        <item h="1" m="1" x="26"/>
        <item h="1" m="1" x="21"/>
        <item h="1" m="1" x="22"/>
        <item h="1" x="0"/>
        <item h="1" x="1"/>
        <item h="1" x="2"/>
        <item h="1" x="3"/>
        <item h="1" x="4"/>
        <item h="1" x="5"/>
        <item h="1" x="6"/>
        <item h="1" x="7"/>
        <item h="1" x="8"/>
        <item h="1" x="20"/>
        <item h="1" x="9"/>
        <item h="1" x="10"/>
        <item h="1" x="11"/>
        <item h="1" x="12"/>
        <item h="1" x="13"/>
        <item h="1" x="14"/>
        <item x="15"/>
        <item h="1" x="18"/>
        <item h="1" x="17"/>
        <item h="1" x="16"/>
        <item h="1" x="19"/>
        <item t="default"/>
      </items>
    </pivotField>
    <pivotField axis="axisPage" multipleItemSelectionAllowed="1" showAll="0">
      <items count="21">
        <item h="1" x="6"/>
        <item x="8"/>
        <item h="1" x="11"/>
        <item x="10"/>
        <item h="1" x="15"/>
        <item x="0"/>
        <item x="1"/>
        <item h="1" m="1" x="16"/>
        <item h="1" m="1" x="17"/>
        <item x="9"/>
        <item h="1" x="12"/>
        <item h="1" m="1" x="18"/>
        <item h="1" m="1" x="19"/>
        <item x="2"/>
        <item x="4"/>
        <item x="3"/>
        <item x="5"/>
        <item x="7"/>
        <item h="1" x="13"/>
        <item h="1" x="14"/>
        <item t="default"/>
      </items>
    </pivotField>
    <pivotField axis="axisRow" showAll="0" sortType="descending">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m="1" x="465"/>
        <item x="280"/>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autoSortScope>
        <pivotArea dataOnly="0" outline="0" fieldPosition="0">
          <references count="1">
            <reference field="4294967294" count="1" selected="0">
              <x v="0"/>
            </reference>
          </references>
        </pivotArea>
      </autoSortScope>
    </pivotField>
    <pivotField axis="axisPage" showAll="0">
      <items count="11">
        <item x="0"/>
        <item x="6"/>
        <item x="1"/>
        <item x="2"/>
        <item x="4"/>
        <item x="3"/>
        <item x="5"/>
        <item m="1" x="9"/>
        <item x="7"/>
        <item x="8"/>
        <item t="default"/>
      </items>
    </pivotField>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showAll="0"/>
    <pivotField showAll="0"/>
    <pivotField showAll="0"/>
    <pivotField showAll="0"/>
    <pivotField showAll="0"/>
    <pivotField dataField="1"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2"/>
  </rowFields>
  <rowItems count="92">
    <i>
      <x v="336"/>
    </i>
    <i>
      <x v="338"/>
    </i>
    <i>
      <x v="339"/>
    </i>
    <i>
      <x v="332"/>
    </i>
    <i>
      <x v="341"/>
    </i>
    <i>
      <x v="348"/>
    </i>
    <i>
      <x v="333"/>
    </i>
    <i>
      <x v="160"/>
    </i>
    <i>
      <x v="353"/>
    </i>
    <i>
      <x v="80"/>
    </i>
    <i>
      <x v="91"/>
    </i>
    <i>
      <x v="100"/>
    </i>
    <i>
      <x v="73"/>
    </i>
    <i>
      <x v="95"/>
    </i>
    <i>
      <x v="361"/>
    </i>
    <i>
      <x v="347"/>
    </i>
    <i>
      <x v="330"/>
    </i>
    <i>
      <x v="340"/>
    </i>
    <i>
      <x v="352"/>
    </i>
    <i>
      <x v="354"/>
    </i>
    <i>
      <x v="128"/>
    </i>
    <i>
      <x v="334"/>
    </i>
    <i>
      <x v="329"/>
    </i>
    <i>
      <x v="362"/>
    </i>
    <i>
      <x v="195"/>
    </i>
    <i>
      <x v="363"/>
    </i>
    <i>
      <x v="88"/>
    </i>
    <i>
      <x v="335"/>
    </i>
    <i>
      <x v="358"/>
    </i>
    <i>
      <x v="369"/>
    </i>
    <i>
      <x v="125"/>
    </i>
    <i>
      <x v="344"/>
    </i>
    <i>
      <x v="364"/>
    </i>
    <i>
      <x v="337"/>
    </i>
    <i>
      <x v="84"/>
    </i>
    <i>
      <x v="356"/>
    </i>
    <i>
      <x v="371"/>
    </i>
    <i>
      <x v="82"/>
    </i>
    <i>
      <x v="94"/>
    </i>
    <i>
      <x v="183"/>
    </i>
    <i>
      <x v="90"/>
    </i>
    <i>
      <x v="345"/>
    </i>
    <i>
      <x v="351"/>
    </i>
    <i>
      <x v="109"/>
    </i>
    <i>
      <x v="342"/>
    </i>
    <i>
      <x v="349"/>
    </i>
    <i>
      <x v="346"/>
    </i>
    <i>
      <x v="81"/>
    </i>
    <i>
      <x v="379"/>
    </i>
    <i>
      <x v="135"/>
    </i>
    <i>
      <x v="153"/>
    </i>
    <i>
      <x v="365"/>
    </i>
    <i>
      <x v="72"/>
    </i>
    <i>
      <x v="70"/>
    </i>
    <i>
      <x v="255"/>
    </i>
    <i>
      <x v="127"/>
    </i>
    <i>
      <x v="359"/>
    </i>
    <i>
      <x v="382"/>
    </i>
    <i>
      <x v="74"/>
    </i>
    <i>
      <x v="350"/>
    </i>
    <i>
      <x v="152"/>
    </i>
    <i>
      <x v="78"/>
    </i>
    <i>
      <x v="136"/>
    </i>
    <i>
      <x v="97"/>
    </i>
    <i>
      <x v="201"/>
    </i>
    <i>
      <x v="256"/>
    </i>
    <i>
      <x v="357"/>
    </i>
    <i>
      <x v="268"/>
    </i>
    <i>
      <x v="374"/>
    </i>
    <i>
      <x v="343"/>
    </i>
    <i>
      <x v="111"/>
    </i>
    <i>
      <x v="214"/>
    </i>
    <i>
      <x v="331"/>
    </i>
    <i>
      <x v="386"/>
    </i>
    <i>
      <x v="42"/>
    </i>
    <i>
      <x v="179"/>
    </i>
    <i>
      <x v="33"/>
    </i>
    <i>
      <x v="366"/>
    </i>
    <i>
      <x v="375"/>
    </i>
    <i>
      <x v="48"/>
    </i>
    <i>
      <x v="367"/>
    </i>
    <i>
      <x v="372"/>
    </i>
    <i>
      <x v="156"/>
    </i>
    <i>
      <x v="86"/>
    </i>
    <i>
      <x v="83"/>
    </i>
    <i>
      <x v="118"/>
    </i>
    <i>
      <x v="388"/>
    </i>
    <i>
      <x v="194"/>
    </i>
    <i>
      <x v="147"/>
    </i>
    <i>
      <x v="85"/>
    </i>
    <i>
      <x v="355"/>
    </i>
    <i>
      <x v="114"/>
    </i>
  </rowItems>
  <colItems count="1">
    <i/>
  </colItems>
  <pageFields count="3">
    <pageField fld="3" item="6" hier="-1"/>
    <pageField fld="0" hier="-1"/>
    <pageField fld="1" hier="-1"/>
  </pageFields>
  <dataFields count="1">
    <dataField name="Økokorn, dekar"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53A26D58-EF72-4DB4-9BBD-3F433145E71E}" name="Pivottabell4" cacheId="194" applyNumberFormats="0" applyBorderFormats="0" applyFontFormats="0" applyPatternFormats="0" applyAlignmentFormats="0" applyWidthHeightFormats="1" dataCaption="Verdier" grandTotalCaption="Norge" updatedVersion="8" minRefreshableVersion="3" useAutoFormatting="1" rowGrandTotals="0" itemPrintTitles="1" createdVersion="4" indent="0" outline="1" outlineData="1" multipleFieldFilters="0" rowHeaderCaption="Kommune" colHeaderCaption="Kornslag">
  <location ref="O4:Y29" firstHeaderRow="1" firstDataRow="3" firstDataCol="1" rowPageCount="2" colPageCount="1"/>
  <pivotFields count="13">
    <pivotField axis="axisPage" multipleItemSelectionAllowed="1" showAll="0">
      <items count="28">
        <item m="1" x="23"/>
        <item m="1" x="24"/>
        <item m="1" x="25"/>
        <item m="1" x="26"/>
        <item m="1" x="21"/>
        <item m="1" x="22"/>
        <item x="0"/>
        <item x="1"/>
        <item x="2"/>
        <item x="3"/>
        <item x="4"/>
        <item x="5"/>
        <item x="6"/>
        <item x="7"/>
        <item x="8"/>
        <item x="20"/>
        <item x="9"/>
        <item x="10"/>
        <item x="11"/>
        <item x="12"/>
        <item x="13"/>
        <item x="14"/>
        <item x="15"/>
        <item x="18"/>
        <item x="17"/>
        <item x="16"/>
        <item x="19"/>
        <item t="default"/>
      </items>
    </pivotField>
    <pivotField axis="axisPage" multipleItemSelectionAllowed="1" sortType="descending">
      <items count="21">
        <item h="1" x="8"/>
        <item h="1" x="10"/>
        <item h="1" x="11"/>
        <item h="1" x="6"/>
        <item h="1" x="15"/>
        <item h="1" x="0"/>
        <item h="1" m="1" x="16"/>
        <item h="1" x="1"/>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Row" showAll="0" sortType="descending">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m="1" x="361"/>
        <item x="147"/>
        <item m="1" x="440"/>
        <item m="1" x="414"/>
        <item m="1" x="425"/>
        <item m="1" x="460"/>
        <item m="1" x="447"/>
        <item x="167"/>
        <item x="154"/>
        <item x="170"/>
        <item x="267"/>
        <item x="336"/>
        <item x="207"/>
        <item x="241"/>
        <item x="224"/>
        <item x="216"/>
        <item x="348"/>
        <item x="219"/>
        <item x="356"/>
        <item m="1" x="429"/>
        <item x="143"/>
        <item x="208"/>
        <item m="1" x="461"/>
        <item m="1" x="439"/>
        <item m="1" x="428"/>
        <item m="1" x="444"/>
        <item m="1" x="373"/>
        <item m="1" x="370"/>
        <item m="1" x="367"/>
        <item x="116"/>
        <item x="67"/>
        <item x="100"/>
        <item x="187"/>
        <item x="141"/>
        <item m="1" x="443"/>
        <item m="1" x="410"/>
        <item x="253"/>
        <item x="332"/>
        <item x="341"/>
        <item x="217"/>
        <item x="350"/>
        <item x="355"/>
        <item x="204"/>
        <item m="1" x="459"/>
        <item m="1" x="435"/>
        <item m="1" x="431"/>
        <item x="19"/>
        <item x="25"/>
        <item x="125"/>
        <item x="172"/>
        <item m="1" x="418"/>
        <item x="146"/>
        <item x="264"/>
        <item x="333"/>
        <item x="349"/>
        <item m="1" x="458"/>
        <item m="1" x="437"/>
        <item m="1" x="404"/>
        <item x="30"/>
        <item x="14"/>
        <item m="1" x="409"/>
        <item m="1" x="422"/>
        <item x="334"/>
        <item x="64"/>
        <item m="1" x="427"/>
        <item x="137"/>
        <item m="1" x="457"/>
        <item m="1" x="407"/>
        <item m="1" x="417"/>
        <item m="1" x="412"/>
        <item x="250"/>
        <item x="218"/>
        <item x="54"/>
        <item x="99"/>
        <item x="328"/>
        <item x="103"/>
        <item m="1" x="399"/>
        <item x="251"/>
        <item m="1" x="456"/>
        <item x="68"/>
        <item m="1" x="420"/>
        <item x="196"/>
        <item m="1" x="438"/>
        <item m="1" x="385"/>
        <item m="1" x="366"/>
        <item x="142"/>
        <item x="338"/>
        <item x="234"/>
        <item m="1" x="430"/>
        <item x="244"/>
        <item x="83"/>
        <item x="169"/>
        <item m="1" x="396"/>
        <item m="1" x="371"/>
        <item x="107"/>
        <item x="145"/>
        <item x="203"/>
        <item x="75"/>
        <item x="153"/>
        <item x="23"/>
        <item x="163"/>
        <item x="166"/>
        <item x="92"/>
        <item x="185"/>
        <item x="331"/>
        <item m="1" x="441"/>
        <item x="171"/>
        <item m="1" x="382"/>
        <item x="118"/>
        <item x="129"/>
        <item m="1" x="374"/>
        <item x="156"/>
        <item m="1" x="391"/>
        <item m="1" x="395"/>
        <item m="1" x="433"/>
        <item m="1" x="375"/>
        <item m="1" x="400"/>
        <item x="79"/>
        <item m="1" x="394"/>
        <item x="6"/>
        <item x="31"/>
        <item m="1" x="397"/>
        <item m="1" x="406"/>
        <item m="1" x="386"/>
        <item m="1" x="364"/>
        <item x="13"/>
        <item m="1" x="405"/>
        <item m="1" x="368"/>
        <item x="3"/>
        <item m="1" x="380"/>
        <item m="1" x="423"/>
        <item m="1" x="393"/>
        <item x="199"/>
        <item m="1" x="369"/>
        <item x="95"/>
        <item m="1" x="392"/>
        <item x="94"/>
        <item m="1" x="383"/>
        <item x="106"/>
        <item m="1" x="378"/>
        <item m="1" x="389"/>
        <item x="127"/>
        <item m="1" x="379"/>
        <item m="1" x="377"/>
        <item x="21"/>
        <item m="1" x="381"/>
        <item x="28"/>
        <item m="1" x="390"/>
        <item m="1" x="363"/>
        <item x="41"/>
        <item m="1" x="362"/>
        <item x="0"/>
        <item m="1" x="376"/>
        <item m="1" x="365"/>
        <item x="24"/>
        <item x="2"/>
        <item x="15"/>
        <item m="1" x="360"/>
        <item m="1" x="372"/>
        <item x="5"/>
        <item x="76"/>
        <item m="1" x="446"/>
        <item m="1" x="416"/>
        <item x="243"/>
        <item x="136"/>
        <item m="1" x="464"/>
        <item x="192"/>
        <item m="1" x="403"/>
        <item x="173"/>
        <item x="354"/>
        <item x="126"/>
        <item m="1" x="463"/>
        <item m="1" x="388"/>
        <item x="96"/>
        <item x="186"/>
        <item x="201"/>
        <item m="1" x="398"/>
        <item x="157"/>
        <item m="1" x="411"/>
        <item x="159"/>
        <item m="1" x="384"/>
        <item x="174"/>
        <item m="1" x="424"/>
        <item m="1" x="432"/>
        <item x="123"/>
        <item x="93"/>
        <item x="37"/>
        <item x="148"/>
        <item m="1" x="387"/>
        <item m="1" x="419"/>
        <item m="1" x="402"/>
        <item x="85"/>
        <item m="1" x="421"/>
        <item m="1" x="415"/>
        <item x="161"/>
        <item x="158"/>
        <item x="176"/>
        <item m="1" x="408"/>
        <item m="1" x="413"/>
        <item x="140"/>
        <item x="150"/>
        <item x="91"/>
        <item m="1" x="401"/>
        <item x="260"/>
        <item x="229"/>
        <item m="1" x="359"/>
        <item m="1" x="452"/>
        <item x="265"/>
        <item x="263"/>
        <item x="266"/>
        <item x="335"/>
        <item x="339"/>
        <item x="340"/>
        <item x="343"/>
        <item x="345"/>
        <item x="351"/>
        <item x="352"/>
        <item x="353"/>
        <item x="324"/>
        <item x="326"/>
        <item x="330"/>
        <item m="1" x="436"/>
        <item m="1" x="448"/>
        <item x="342"/>
        <item m="1" x="434"/>
        <item m="1" x="426"/>
        <item m="1" x="442"/>
        <item m="1" x="445"/>
        <item m="1" x="449"/>
        <item m="1" x="466"/>
        <item m="1" x="465"/>
        <item x="280"/>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autoSortScope>
        <pivotArea dataOnly="0" outline="0" fieldPosition="0">
          <references count="1">
            <reference field="4294967294" count="1" selected="0">
              <x v="0"/>
            </reference>
          </references>
        </pivotArea>
      </autoSortScope>
    </pivotField>
    <pivotField axis="axisCol"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2"/>
  </rowFields>
  <rowItems count="23">
    <i>
      <x v="338"/>
    </i>
    <i>
      <x v="347"/>
    </i>
    <i>
      <x v="335"/>
    </i>
    <i>
      <x v="362"/>
    </i>
    <i>
      <x v="361"/>
    </i>
    <i>
      <x v="345"/>
    </i>
    <i>
      <x v="369"/>
    </i>
    <i>
      <x v="360"/>
    </i>
    <i>
      <x v="367"/>
    </i>
    <i>
      <x v="372"/>
    </i>
    <i>
      <x v="381"/>
    </i>
    <i>
      <x v="380"/>
    </i>
    <i>
      <x v="384"/>
    </i>
    <i>
      <x v="389"/>
    </i>
    <i>
      <x v="385"/>
    </i>
    <i>
      <x v="388"/>
    </i>
    <i>
      <x v="391"/>
    </i>
    <i>
      <x v="416"/>
    </i>
    <i>
      <x v="395"/>
    </i>
    <i>
      <x v="394"/>
    </i>
    <i>
      <x v="419"/>
    </i>
    <i>
      <x v="402"/>
    </i>
    <i>
      <x v="448"/>
    </i>
  </rowItems>
  <colFields count="2">
    <field x="3"/>
    <field x="-2"/>
  </colFields>
  <colItems count="10">
    <i>
      <x/>
      <x/>
    </i>
    <i r="1" i="1">
      <x v="1"/>
    </i>
    <i>
      <x v="2"/>
      <x/>
    </i>
    <i r="1" i="1">
      <x v="1"/>
    </i>
    <i>
      <x v="3"/>
      <x/>
    </i>
    <i r="1" i="1">
      <x v="1"/>
    </i>
    <i>
      <x v="5"/>
      <x/>
    </i>
    <i r="1" i="1">
      <x v="1"/>
    </i>
    <i t="grand">
      <x/>
    </i>
    <i t="grand" i="1">
      <x/>
    </i>
  </colItems>
  <pageFields count="2">
    <pageField fld="0" hier="-1"/>
    <pageField fld="1"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286E486F-EC85-4FCD-97C0-2D026DF7A863}" name="Pivottabell1"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chartFormat="2" rowHeaderCaption="Fylke" colHeaderCaption="År">
  <location ref="A6:AQ24" firstHeaderRow="1" firstDataRow="3" firstDataCol="1" rowPageCount="1" colPageCount="1"/>
  <pivotFields count="13">
    <pivotField axis="axisCol" showAll="0">
      <items count="28">
        <item h="1" m="1" x="23"/>
        <item h="1" m="1" x="24"/>
        <item h="1" m="1" x="25"/>
        <item h="1" m="1" x="26"/>
        <item h="1" m="1" x="21"/>
        <item m="1" x="22"/>
        <item x="0"/>
        <item x="1"/>
        <item x="2"/>
        <item x="3"/>
        <item x="4"/>
        <item x="5"/>
        <item x="6"/>
        <item x="7"/>
        <item x="8"/>
        <item x="20"/>
        <item x="9"/>
        <item x="10"/>
        <item x="11"/>
        <item x="12"/>
        <item x="13"/>
        <item x="14"/>
        <item x="15"/>
        <item x="18"/>
        <item x="17"/>
        <item x="16"/>
        <item x="19"/>
        <item t="default"/>
      </items>
    </pivotField>
    <pivotField axis="axisRow" sortType="descending">
      <items count="21">
        <item x="8"/>
        <item x="10"/>
        <item x="11"/>
        <item x="6"/>
        <item h="1" x="15"/>
        <item x="0"/>
        <item x="1"/>
        <item h="1" m="1" x="16"/>
        <item h="1" m="1" x="17"/>
        <item x="9"/>
        <item x="12"/>
        <item h="1" m="1" x="18"/>
        <item h="1" m="1" x="19"/>
        <item x="2"/>
        <item x="4"/>
        <item x="3"/>
        <item x="5"/>
        <item x="7"/>
        <item x="13"/>
        <item x="14"/>
        <item t="default"/>
      </items>
      <autoSortScope>
        <pivotArea dataOnly="0" outline="0" fieldPosition="0">
          <references count="1">
            <reference field="4294967294" count="1" selected="0">
              <x v="0"/>
            </reference>
          </references>
        </pivotArea>
      </autoSortScope>
    </pivotField>
    <pivotField showAll="0"/>
    <pivotField axis="axisPage" multipleItemSelectionAllowed="1" showAll="0">
      <items count="11">
        <item h="1" x="0"/>
        <item h="1" x="6"/>
        <item h="1" x="1"/>
        <item x="2"/>
        <item h="1" x="4"/>
        <item h="1"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1"/>
  </rowFields>
  <rowItems count="16">
    <i>
      <x v="14"/>
    </i>
    <i>
      <x v="13"/>
    </i>
    <i>
      <x v="16"/>
    </i>
    <i>
      <x v="6"/>
    </i>
    <i>
      <x v="15"/>
    </i>
    <i>
      <x v="17"/>
    </i>
    <i>
      <x v="5"/>
    </i>
    <i>
      <x v="2"/>
    </i>
    <i>
      <x v="3"/>
    </i>
    <i>
      <x v="9"/>
    </i>
    <i>
      <x/>
    </i>
    <i>
      <x v="10"/>
    </i>
    <i>
      <x v="1"/>
    </i>
    <i>
      <x v="19"/>
    </i>
    <i>
      <x v="18"/>
    </i>
    <i t="grand">
      <x/>
    </i>
  </rowItems>
  <colFields count="2">
    <field x="0"/>
    <field x="-2"/>
  </colFields>
  <colItems count="42">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x v="22"/>
      <x/>
    </i>
    <i r="1" i="1">
      <x v="1"/>
    </i>
    <i>
      <x v="23"/>
      <x/>
    </i>
    <i r="1" i="1">
      <x v="1"/>
    </i>
    <i>
      <x v="24"/>
      <x/>
    </i>
    <i r="1" i="1">
      <x v="1"/>
    </i>
    <i>
      <x v="25"/>
      <x/>
    </i>
    <i r="1" i="1">
      <x v="1"/>
    </i>
    <i>
      <x v="26"/>
      <x/>
    </i>
    <i r="1" i="1">
      <x v="1"/>
    </i>
    <i t="grand">
      <x/>
    </i>
    <i t="grand" i="1">
      <x/>
    </i>
  </colItems>
  <pageFields count="1">
    <pageField fld="3"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8F77DEF7-E617-4B2D-9043-C5D0A13CB1C0}" name="Pivottabell2"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chartFormat="2" rowHeaderCaption="Fylke" colHeaderCaption="År">
  <location ref="A33:AQ390" firstHeaderRow="1" firstDataRow="3" firstDataCol="1" rowPageCount="2" colPageCount="1"/>
  <pivotFields count="13">
    <pivotField axis="axisCol" showAll="0">
      <items count="28">
        <item h="1" m="1" x="23"/>
        <item h="1" m="1" x="24"/>
        <item h="1" m="1" x="25"/>
        <item h="1" m="1" x="26"/>
        <item h="1"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sortType="descending">
      <items count="21">
        <item x="8"/>
        <item x="10"/>
        <item x="11"/>
        <item x="6"/>
        <item x="15"/>
        <item x="0"/>
        <item x="1"/>
        <item m="1" x="16"/>
        <item m="1" x="17"/>
        <item x="9"/>
        <item x="12"/>
        <item m="1" x="18"/>
        <item m="1" x="19"/>
        <item x="2"/>
        <item x="4"/>
        <item x="3"/>
        <item x="5"/>
        <item x="7"/>
        <item x="13"/>
        <item x="14"/>
        <item t="default"/>
      </items>
      <autoSortScope>
        <pivotArea dataOnly="0" outline="0" fieldPosition="0">
          <references count="1">
            <reference field="4294967294" count="1" selected="0">
              <x v="0"/>
            </reference>
          </references>
        </pivotArea>
      </autoSortScope>
    </pivotField>
    <pivotField axis="axisRow" showAll="0" sortType="descending">
      <items count="468">
        <item x="113"/>
        <item x="188"/>
        <item x="108"/>
        <item x="306"/>
        <item x="247"/>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autoSortScope>
        <pivotArea dataOnly="0" outline="0" fieldPosition="0">
          <references count="1">
            <reference field="4294967294" count="1" selected="0">
              <x v="1"/>
            </reference>
          </references>
        </pivotArea>
      </autoSortScope>
    </pivotField>
    <pivotField axis="axisPage" multipleItemSelectionAllowed="1" showAll="0">
      <items count="11">
        <item h="1" x="0"/>
        <item h="1" x="6"/>
        <item h="1" x="1"/>
        <item x="2"/>
        <item h="1" x="4"/>
        <item h="1"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2"/>
  </rowFields>
  <rowItems count="355">
    <i>
      <x v="336"/>
    </i>
    <i>
      <x v="332"/>
    </i>
    <i>
      <x v="338"/>
    </i>
    <i>
      <x v="95"/>
    </i>
    <i>
      <x v="347"/>
    </i>
    <i>
      <x v="335"/>
    </i>
    <i>
      <x v="339"/>
    </i>
    <i>
      <x v="340"/>
    </i>
    <i>
      <x v="334"/>
    </i>
    <i>
      <x v="330"/>
    </i>
    <i>
      <x v="91"/>
    </i>
    <i>
      <x v="329"/>
    </i>
    <i>
      <x v="342"/>
    </i>
    <i>
      <x v="362"/>
    </i>
    <i>
      <x v="333"/>
    </i>
    <i>
      <x v="350"/>
    </i>
    <i>
      <x v="346"/>
    </i>
    <i>
      <x v="352"/>
    </i>
    <i>
      <x v="331"/>
    </i>
    <i>
      <x v="357"/>
    </i>
    <i>
      <x v="351"/>
    </i>
    <i>
      <x v="349"/>
    </i>
    <i>
      <x v="356"/>
    </i>
    <i>
      <x v="97"/>
    </i>
    <i>
      <x v="125"/>
    </i>
    <i>
      <x v="353"/>
    </i>
    <i>
      <x v="363"/>
    </i>
    <i>
      <x v="344"/>
    </i>
    <i>
      <x v="368"/>
    </i>
    <i>
      <x v="94"/>
    </i>
    <i>
      <x v="361"/>
    </i>
    <i>
      <x v="200"/>
    </i>
    <i>
      <x v="366"/>
    </i>
    <i>
      <x v="367"/>
    </i>
    <i>
      <x v="355"/>
    </i>
    <i>
      <x v="374"/>
    </i>
    <i>
      <x v="369"/>
    </i>
    <i>
      <x v="345"/>
    </i>
    <i>
      <x v="337"/>
    </i>
    <i>
      <x v="364"/>
    </i>
    <i>
      <x v="359"/>
    </i>
    <i>
      <x v="135"/>
    </i>
    <i>
      <x v="195"/>
    </i>
    <i>
      <x v="358"/>
    </i>
    <i>
      <x v="373"/>
    </i>
    <i>
      <x v="348"/>
    </i>
    <i>
      <x v="360"/>
    </i>
    <i>
      <x v="341"/>
    </i>
    <i>
      <x v="80"/>
    </i>
    <i>
      <x v="78"/>
    </i>
    <i>
      <x v="370"/>
    </i>
    <i>
      <x v="151"/>
    </i>
    <i>
      <x v="371"/>
    </i>
    <i>
      <x v="111"/>
    </i>
    <i>
      <x v="201"/>
    </i>
    <i>
      <x v="372"/>
    </i>
    <i>
      <x v="354"/>
    </i>
    <i>
      <x v="194"/>
    </i>
    <i>
      <x v="70"/>
    </i>
    <i>
      <x v="376"/>
    </i>
    <i>
      <x v="100"/>
    </i>
    <i>
      <x v="343"/>
    </i>
    <i>
      <x v="106"/>
    </i>
    <i>
      <x v="109"/>
    </i>
    <i>
      <x v="81"/>
    </i>
    <i>
      <x v="88"/>
    </i>
    <i>
      <x v="380"/>
    </i>
    <i>
      <x v="255"/>
    </i>
    <i>
      <x v="379"/>
    </i>
    <i>
      <x v="365"/>
    </i>
    <i>
      <x/>
    </i>
    <i>
      <x v="251"/>
    </i>
    <i>
      <x v="73"/>
    </i>
    <i>
      <x v="381"/>
    </i>
    <i>
      <x v="382"/>
    </i>
    <i>
      <x v="128"/>
    </i>
    <i>
      <x v="136"/>
    </i>
    <i>
      <x v="466"/>
    </i>
    <i>
      <x v="90"/>
    </i>
    <i>
      <x v="256"/>
    </i>
    <i>
      <x v="390"/>
    </i>
    <i>
      <x v="127"/>
    </i>
    <i>
      <x v="377"/>
    </i>
    <i>
      <x v="215"/>
    </i>
    <i>
      <x v="75"/>
    </i>
    <i>
      <x v="384"/>
    </i>
    <i>
      <x v="85"/>
    </i>
    <i>
      <x v="261"/>
    </i>
    <i>
      <x v="79"/>
    </i>
    <i>
      <x v="9"/>
    </i>
    <i>
      <x v="375"/>
    </i>
    <i>
      <x v="74"/>
    </i>
    <i>
      <x v="378"/>
    </i>
    <i>
      <x v="273"/>
    </i>
    <i>
      <x v="116"/>
    </i>
    <i>
      <x v="179"/>
    </i>
    <i>
      <x v="396"/>
    </i>
    <i>
      <x v="202"/>
    </i>
    <i>
      <x v="7"/>
    </i>
    <i>
      <x v="82"/>
    </i>
    <i>
      <x v="166"/>
    </i>
    <i>
      <x v="8"/>
    </i>
    <i>
      <x v="386"/>
    </i>
    <i>
      <x v="76"/>
    </i>
    <i>
      <x v="2"/>
    </i>
    <i>
      <x v="272"/>
    </i>
    <i>
      <x v="385"/>
    </i>
    <i>
      <x v="84"/>
    </i>
    <i>
      <x v="264"/>
    </i>
    <i>
      <x v="189"/>
    </i>
    <i>
      <x v="12"/>
    </i>
    <i>
      <x v="89"/>
    </i>
    <i>
      <x v="181"/>
    </i>
    <i>
      <x v="11"/>
    </i>
    <i>
      <x v="260"/>
    </i>
    <i>
      <x v="142"/>
    </i>
    <i>
      <x v="14"/>
    </i>
    <i>
      <x v="160"/>
    </i>
    <i>
      <x v="162"/>
    </i>
    <i>
      <x v="168"/>
    </i>
    <i>
      <x v="83"/>
    </i>
    <i>
      <x v="183"/>
    </i>
    <i>
      <x v="268"/>
    </i>
    <i>
      <x v="39"/>
    </i>
    <i>
      <x v="270"/>
    </i>
    <i>
      <x v="147"/>
    </i>
    <i>
      <x v="27"/>
    </i>
    <i>
      <x v="214"/>
    </i>
    <i>
      <x v="283"/>
    </i>
    <i>
      <x v="460"/>
    </i>
    <i>
      <x v="321"/>
    </i>
    <i>
      <x v="391"/>
    </i>
    <i>
      <x v="118"/>
    </i>
    <i>
      <x v="157"/>
    </i>
    <i>
      <x v="154"/>
    </i>
    <i>
      <x v="28"/>
    </i>
    <i>
      <x v="33"/>
    </i>
    <i>
      <x v="156"/>
    </i>
    <i>
      <x v="120"/>
    </i>
    <i>
      <x v="34"/>
    </i>
    <i>
      <x v="389"/>
    </i>
    <i>
      <x v="394"/>
    </i>
    <i>
      <x v="114"/>
    </i>
    <i>
      <x v="278"/>
    </i>
    <i>
      <x v="42"/>
    </i>
    <i>
      <x v="388"/>
    </i>
    <i>
      <x v="16"/>
    </i>
    <i>
      <x v="231"/>
    </i>
    <i>
      <x v="10"/>
    </i>
    <i>
      <x v="173"/>
    </i>
    <i>
      <x v="87"/>
    </i>
    <i>
      <x v="387"/>
    </i>
    <i>
      <x v="18"/>
    </i>
    <i>
      <x v="213"/>
    </i>
    <i>
      <x v="398"/>
    </i>
    <i>
      <x v="29"/>
    </i>
    <i>
      <x v="395"/>
    </i>
    <i>
      <x v="43"/>
    </i>
    <i>
      <x v="145"/>
    </i>
    <i>
      <x v="121"/>
    </i>
    <i>
      <x v="402"/>
    </i>
    <i>
      <x v="243"/>
    </i>
    <i>
      <x v="144"/>
    </i>
    <i>
      <x v="410"/>
    </i>
    <i>
      <x v="68"/>
    </i>
    <i>
      <x v="52"/>
    </i>
    <i>
      <x v="225"/>
    </i>
    <i>
      <x v="169"/>
    </i>
    <i>
      <x v="226"/>
    </i>
    <i>
      <x v="428"/>
    </i>
    <i>
      <x v="178"/>
    </i>
    <i>
      <x v="60"/>
    </i>
    <i>
      <x v="237"/>
    </i>
    <i>
      <x v="13"/>
    </i>
    <i>
      <x v="238"/>
    </i>
    <i>
      <x v="216"/>
    </i>
    <i>
      <x v="239"/>
    </i>
    <i>
      <x v="420"/>
    </i>
    <i>
      <x v="240"/>
    </i>
    <i>
      <x v="436"/>
    </i>
    <i>
      <x v="241"/>
    </i>
    <i>
      <x v="56"/>
    </i>
    <i>
      <x v="242"/>
    </i>
    <i>
      <x v="64"/>
    </i>
    <i>
      <x v="223"/>
    </i>
    <i>
      <x v="159"/>
    </i>
    <i>
      <x v="244"/>
    </i>
    <i>
      <x v="4"/>
    </i>
    <i>
      <x v="245"/>
    </i>
    <i>
      <x v="203"/>
    </i>
    <i>
      <x v="15"/>
    </i>
    <i>
      <x v="405"/>
    </i>
    <i>
      <x v="207"/>
    </i>
    <i>
      <x v="414"/>
    </i>
    <i>
      <x v="21"/>
    </i>
    <i>
      <x v="424"/>
    </i>
    <i>
      <x v="174"/>
    </i>
    <i>
      <x v="432"/>
    </i>
    <i>
      <x v="440"/>
    </i>
    <i>
      <x v="224"/>
    </i>
    <i>
      <x v="444"/>
    </i>
    <i>
      <x v="456"/>
    </i>
    <i>
      <x v="220"/>
    </i>
    <i>
      <x v="54"/>
    </i>
    <i>
      <x v="5"/>
    </i>
    <i>
      <x v="58"/>
    </i>
    <i>
      <x v="148"/>
    </i>
    <i>
      <x v="62"/>
    </i>
    <i>
      <x v="149"/>
    </i>
    <i>
      <x v="66"/>
    </i>
    <i>
      <x v="177"/>
    </i>
    <i>
      <x v="1"/>
    </i>
    <i>
      <x v="152"/>
    </i>
    <i>
      <x v="72"/>
    </i>
    <i>
      <x v="276"/>
    </i>
    <i>
      <x v="163"/>
    </i>
    <i>
      <x v="277"/>
    </i>
    <i>
      <x v="19"/>
    </i>
    <i>
      <x v="182"/>
    </i>
    <i>
      <x v="392"/>
    </i>
    <i>
      <x v="279"/>
    </i>
    <i>
      <x v="170"/>
    </i>
    <i>
      <x v="280"/>
    </i>
    <i>
      <x v="400"/>
    </i>
    <i>
      <x v="281"/>
    </i>
    <i>
      <x v="407"/>
    </i>
    <i>
      <x v="282"/>
    </i>
    <i>
      <x v="412"/>
    </i>
    <i>
      <x v="153"/>
    </i>
    <i>
      <x v="416"/>
    </i>
    <i>
      <x v="284"/>
    </i>
    <i>
      <x v="422"/>
    </i>
    <i>
      <x v="287"/>
    </i>
    <i>
      <x v="426"/>
    </i>
    <i>
      <x v="289"/>
    </i>
    <i>
      <x v="430"/>
    </i>
    <i>
      <x v="290"/>
    </i>
    <i>
      <x v="434"/>
    </i>
    <i>
      <x v="292"/>
    </i>
    <i>
      <x v="438"/>
    </i>
    <i>
      <x v="294"/>
    </i>
    <i>
      <x v="442"/>
    </i>
    <i>
      <x v="295"/>
    </i>
    <i>
      <x v="454"/>
    </i>
    <i>
      <x v="298"/>
    </i>
    <i>
      <x v="205"/>
    </i>
    <i>
      <x v="299"/>
    </i>
    <i>
      <x v="53"/>
    </i>
    <i>
      <x v="300"/>
    </i>
    <i>
      <x v="55"/>
    </i>
    <i>
      <x v="301"/>
    </i>
    <i>
      <x v="57"/>
    </i>
    <i>
      <x v="302"/>
    </i>
    <i>
      <x v="59"/>
    </i>
    <i>
      <x v="303"/>
    </i>
    <i>
      <x v="61"/>
    </i>
    <i>
      <x v="304"/>
    </i>
    <i>
      <x v="63"/>
    </i>
    <i>
      <x v="459"/>
    </i>
    <i>
      <x v="65"/>
    </i>
    <i>
      <x v="461"/>
    </i>
    <i>
      <x v="67"/>
    </i>
    <i>
      <x v="463"/>
    </i>
    <i>
      <x v="198"/>
    </i>
    <i>
      <x v="221"/>
    </i>
    <i>
      <x v="158"/>
    </i>
    <i>
      <x v="309"/>
    </i>
    <i>
      <x v="71"/>
    </i>
    <i>
      <x v="310"/>
    </i>
    <i>
      <x v="3"/>
    </i>
    <i>
      <x v="311"/>
    </i>
    <i>
      <x v="383"/>
    </i>
    <i>
      <x v="316"/>
    </i>
    <i>
      <x v="199"/>
    </i>
    <i>
      <x v="187"/>
    </i>
    <i>
      <x v="86"/>
    </i>
    <i>
      <x v="323"/>
    </i>
    <i>
      <x v="20"/>
    </i>
    <i>
      <x v="22"/>
    </i>
    <i>
      <x v="77"/>
    </i>
    <i>
      <x v="23"/>
    </i>
    <i>
      <x v="393"/>
    </i>
    <i>
      <x v="24"/>
    </i>
    <i>
      <x v="132"/>
    </i>
    <i>
      <x v="25"/>
    </i>
    <i>
      <x v="397"/>
    </i>
    <i>
      <x v="26"/>
    </i>
    <i>
      <x v="399"/>
    </i>
    <i>
      <x v="401"/>
    </i>
    <i>
      <x v="222"/>
    </i>
    <i>
      <x v="403"/>
    </i>
    <i>
      <x v="155"/>
    </i>
    <i>
      <x v="404"/>
    </i>
    <i>
      <x v="188"/>
    </i>
    <i>
      <x v="406"/>
    </i>
    <i>
      <x v="208"/>
    </i>
    <i>
      <x v="409"/>
    </i>
    <i>
      <x v="30"/>
    </i>
    <i>
      <x v="411"/>
    </i>
    <i>
      <x v="31"/>
    </i>
    <i>
      <x v="413"/>
    </i>
    <i>
      <x v="32"/>
    </i>
    <i>
      <x v="415"/>
    </i>
    <i>
      <x v="6"/>
    </i>
    <i>
      <x v="419"/>
    </i>
    <i>
      <x v="191"/>
    </i>
    <i>
      <x v="421"/>
    </i>
    <i>
      <x v="35"/>
    </i>
    <i>
      <x v="423"/>
    </i>
    <i>
      <x v="36"/>
    </i>
    <i>
      <x v="425"/>
    </i>
    <i>
      <x v="37"/>
    </i>
    <i>
      <x v="427"/>
    </i>
    <i>
      <x v="38"/>
    </i>
    <i>
      <x v="429"/>
    </i>
    <i>
      <x v="17"/>
    </i>
    <i>
      <x v="431"/>
    </i>
    <i>
      <x v="458"/>
    </i>
    <i>
      <x v="433"/>
    </i>
    <i>
      <x v="41"/>
    </i>
    <i>
      <x v="435"/>
    </i>
    <i>
      <x v="206"/>
    </i>
    <i>
      <x v="437"/>
    </i>
    <i>
      <x v="445"/>
    </i>
    <i>
      <x v="439"/>
    </i>
    <i>
      <x v="446"/>
    </i>
    <i>
      <x v="441"/>
    </i>
    <i>
      <x v="448"/>
    </i>
    <i>
      <x v="443"/>
    </i>
    <i>
      <x v="450"/>
    </i>
    <i>
      <x v="217"/>
    </i>
    <i>
      <x v="452"/>
    </i>
    <i>
      <x v="447"/>
    </i>
    <i>
      <x v="44"/>
    </i>
    <i>
      <x v="449"/>
    </i>
    <i>
      <x v="45"/>
    </i>
    <i>
      <x v="451"/>
    </i>
    <i>
      <x v="47"/>
    </i>
    <i>
      <x v="453"/>
    </i>
    <i>
      <x v="48"/>
    </i>
    <i>
      <x v="455"/>
    </i>
    <i>
      <x v="49"/>
    </i>
    <i>
      <x v="457"/>
    </i>
    <i>
      <x v="50"/>
    </i>
    <i>
      <x v="51"/>
    </i>
    <i>
      <x v="40"/>
    </i>
    <i>
      <x v="305"/>
    </i>
    <i>
      <x v="462"/>
    </i>
    <i>
      <x v="306"/>
    </i>
    <i>
      <x v="464"/>
    </i>
    <i>
      <x v="465"/>
    </i>
    <i>
      <x v="308"/>
    </i>
    <i>
      <x v="307"/>
    </i>
    <i>
      <x v="247"/>
    </i>
    <i t="grand">
      <x/>
    </i>
  </rowItems>
  <colFields count="2">
    <field x="0"/>
    <field x="-2"/>
  </colFields>
  <colItems count="42">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x v="22"/>
      <x/>
    </i>
    <i r="1" i="1">
      <x v="1"/>
    </i>
    <i>
      <x v="23"/>
      <x/>
    </i>
    <i r="1" i="1">
      <x v="1"/>
    </i>
    <i>
      <x v="24"/>
      <x/>
    </i>
    <i r="1" i="1">
      <x v="1"/>
    </i>
    <i>
      <x v="25"/>
      <x/>
    </i>
    <i r="1" i="1">
      <x v="1"/>
    </i>
    <i>
      <x v="26"/>
      <x/>
    </i>
    <i r="1" i="1">
      <x v="1"/>
    </i>
    <i t="grand">
      <x/>
    </i>
    <i t="grand" i="1">
      <x/>
    </i>
  </colItems>
  <pageFields count="2">
    <pageField fld="3" hier="-1"/>
    <pageField fld="1"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5FAEBE16-BCF2-40B4-B896-85B361913D75}" name="Pivottabell9" cacheId="194" applyNumberFormats="0" applyBorderFormats="0" applyFontFormats="0" applyPatternFormats="0" applyAlignmentFormats="0" applyWidthHeightFormats="1" dataCaption="Verdier" grandTotalCaption="Sum" updatedVersion="8" minRefreshableVersion="3" useAutoFormatting="1" rowGrandTotals="0" colGrandTotals="0" itemPrintTitles="1" createdVersion="4" indent="0" outline="1" outlineData="1" multipleFieldFilters="0" chartFormat="6" rowHeaderCaption="Kornslag" colHeaderCaption="År">
  <location ref="A100:U104"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pivotField>
    <pivotField multipleItemSelectionAllowed="1" showAll="0"/>
    <pivotField>
      <items count="669">
        <item h="1" x="11"/>
        <item h="1" x="1"/>
        <item h="1" x="4"/>
        <item h="1" x="2"/>
        <item h="1" x="12"/>
        <item h="1" x="8"/>
        <item x="13"/>
        <item x="10"/>
        <item x="6"/>
        <item x="5"/>
        <item x="9"/>
        <item h="1" x="7"/>
        <item h="1" x="14"/>
        <item x="3"/>
        <item h="1" x="15"/>
        <item h="1" x="16"/>
        <item h="1" x="0"/>
        <item h="1" m="1" x="591"/>
        <item h="1" m="1" x="272"/>
        <item h="1" m="1" x="349"/>
        <item h="1" m="1" x="558"/>
        <item h="1" m="1" x="580"/>
        <item h="1" m="1" x="171"/>
        <item h="1" m="1" x="239"/>
        <item h="1" m="1" x="114"/>
        <item h="1" m="1" x="526"/>
        <item h="1" m="1" x="559"/>
        <item h="1" m="1" x="152"/>
        <item h="1" m="1" x="551"/>
        <item h="1" m="1" x="300"/>
        <item h="1" m="1" x="29"/>
        <item h="1" m="1" x="528"/>
        <item h="1" m="1" x="498"/>
        <item h="1" m="1" x="124"/>
        <item h="1" m="1" x="288"/>
        <item h="1" m="1" x="380"/>
        <item h="1" m="1" x="83"/>
        <item h="1" m="1" x="645"/>
        <item h="1" m="1" x="388"/>
        <item h="1" m="1" x="456"/>
        <item h="1" m="1" x="120"/>
        <item h="1" m="1" x="350"/>
        <item h="1" m="1" x="299"/>
        <item h="1" m="1" x="94"/>
        <item h="1" m="1" x="410"/>
        <item h="1" m="1" x="454"/>
        <item h="1" m="1" x="271"/>
        <item h="1" m="1" x="356"/>
        <item h="1" m="1" x="626"/>
        <item h="1" m="1" x="88"/>
        <item h="1" m="1" x="79"/>
        <item h="1" m="1" x="442"/>
        <item h="1" m="1" x="311"/>
        <item h="1" m="1" x="514"/>
        <item h="1" m="1" x="441"/>
        <item h="1" m="1" x="226"/>
        <item h="1" m="1" x="556"/>
        <item h="1" m="1" x="210"/>
        <item h="1" m="1" x="90"/>
        <item h="1" m="1" x="576"/>
        <item h="1" m="1" x="133"/>
        <item h="1" m="1" x="216"/>
        <item h="1" m="1" x="487"/>
        <item h="1" m="1" x="382"/>
        <item h="1" m="1" x="121"/>
        <item h="1" m="1" x="500"/>
        <item h="1" m="1" x="165"/>
        <item h="1" m="1" x="618"/>
        <item h="1" m="1" x="221"/>
        <item h="1" m="1" x="112"/>
        <item h="1" m="1" x="136"/>
        <item h="1" m="1" x="218"/>
        <item h="1" m="1" x="113"/>
        <item h="1" m="1" x="586"/>
        <item h="1" m="1" x="381"/>
        <item h="1" m="1" x="72"/>
        <item h="1" m="1" x="572"/>
        <item h="1" m="1" x="642"/>
        <item h="1" m="1" x="503"/>
        <item h="1" m="1" x="291"/>
        <item h="1" m="1" x="317"/>
        <item h="1" m="1" x="539"/>
        <item h="1" m="1" x="148"/>
        <item h="1" m="1" x="625"/>
        <item h="1" m="1" x="654"/>
        <item h="1" m="1" x="207"/>
        <item h="1" m="1" x="341"/>
        <item h="1" m="1" x="180"/>
        <item h="1" m="1" x="293"/>
        <item h="1" m="1" x="418"/>
        <item h="1" m="1" x="392"/>
        <item h="1" m="1" x="653"/>
        <item h="1" m="1" x="161"/>
        <item h="1" m="1" x="603"/>
        <item h="1" m="1" x="554"/>
        <item h="1" m="1" x="566"/>
        <item h="1" m="1" x="477"/>
        <item h="1" m="1" x="170"/>
        <item h="1" m="1" x="310"/>
        <item h="1" m="1" x="92"/>
        <item h="1" m="1" x="126"/>
        <item h="1" m="1" x="97"/>
        <item h="1" m="1" x="305"/>
        <item h="1" m="1" x="629"/>
        <item h="1" m="1" x="466"/>
        <item h="1" m="1" x="212"/>
        <item h="1" m="1" x="385"/>
        <item h="1" m="1" x="65"/>
        <item h="1" m="1" x="377"/>
        <item h="1" m="1" x="154"/>
        <item h="1" m="1" x="667"/>
        <item h="1" m="1" x="459"/>
        <item h="1" m="1" x="85"/>
        <item h="1" m="1" x="640"/>
        <item h="1" m="1" x="150"/>
        <item h="1" m="1" x="537"/>
        <item h="1" m="1" x="387"/>
        <item h="1" m="1" x="250"/>
        <item h="1" m="1" x="596"/>
        <item h="1" m="1" x="147"/>
        <item h="1" m="1" x="323"/>
        <item h="1" m="1" x="602"/>
        <item h="1" m="1" x="659"/>
        <item h="1" m="1" x="540"/>
        <item h="1" m="1" x="139"/>
        <item h="1" m="1" x="50"/>
        <item h="1" m="1" x="649"/>
        <item h="1" m="1" x="158"/>
        <item h="1" m="1" x="489"/>
        <item h="1" m="1" x="333"/>
        <item h="1" m="1" x="508"/>
        <item h="1" m="1" x="102"/>
        <item h="1" m="1" x="127"/>
        <item h="1" m="1" x="315"/>
        <item h="1" m="1" x="163"/>
        <item h="1" m="1" x="66"/>
        <item h="1" m="1" x="331"/>
        <item h="1" m="1" x="617"/>
        <item h="1" m="1" x="467"/>
        <item h="1" m="1" x="104"/>
        <item h="1" m="1" x="501"/>
        <item h="1" m="1" x="473"/>
        <item h="1" m="1" x="420"/>
        <item h="1" m="1" x="511"/>
        <item h="1" m="1" x="373"/>
        <item h="1" m="1" x="497"/>
        <item h="1" m="1" x="128"/>
        <item h="1" m="1" x="452"/>
        <item h="1" m="1" x="330"/>
        <item h="1" m="1" x="461"/>
        <item h="1" m="1" x="46"/>
        <item h="1" m="1" x="632"/>
        <item h="1" m="1" x="87"/>
        <item h="1" m="1" x="605"/>
        <item h="1" m="1" x="569"/>
        <item h="1" m="1" x="397"/>
        <item h="1" m="1" x="447"/>
        <item h="1" m="1" x="429"/>
        <item h="1" m="1" x="144"/>
        <item h="1" m="1" x="155"/>
        <item h="1" m="1" x="343"/>
        <item h="1" m="1" x="338"/>
        <item h="1" m="1" x="302"/>
        <item h="1" m="1" x="59"/>
        <item h="1" m="1" x="129"/>
        <item h="1" m="1" x="483"/>
        <item h="1" m="1" x="587"/>
        <item h="1" m="1" x="393"/>
        <item h="1" m="1" x="568"/>
        <item h="1" m="1" x="227"/>
        <item h="1" m="1" x="290"/>
        <item h="1" m="1" x="544"/>
        <item h="1" m="1" x="529"/>
        <item h="1" m="1" x="592"/>
        <item h="1" m="1" x="595"/>
        <item h="1" m="1" x="622"/>
        <item h="1" m="1" x="530"/>
        <item h="1" m="1" x="287"/>
        <item h="1" m="1" x="40"/>
        <item h="1" m="1" x="35"/>
        <item h="1" m="1" x="561"/>
        <item h="1" m="1" x="521"/>
        <item h="1" m="1" x="265"/>
        <item h="1" m="1" x="55"/>
        <item h="1" m="1" x="296"/>
        <item h="1" m="1" x="652"/>
        <item h="1" m="1" x="153"/>
        <item h="1" m="1" x="67"/>
        <item h="1" m="1" x="372"/>
        <item h="1" m="1" x="408"/>
        <item h="1" m="1" x="115"/>
        <item h="1" m="1" x="433"/>
        <item h="1" m="1" x="426"/>
        <item h="1" m="1" x="366"/>
        <item h="1" m="1" x="601"/>
        <item h="1" m="1" x="492"/>
        <item h="1" m="1" x="594"/>
        <item h="1" m="1" x="599"/>
        <item h="1" m="1" x="167"/>
        <item h="1" m="1" x="173"/>
        <item h="1" m="1" x="217"/>
        <item h="1" m="1" x="638"/>
        <item h="1" m="1" x="643"/>
        <item h="1" m="1" x="451"/>
        <item h="1" m="1" x="246"/>
        <item h="1" m="1" x="491"/>
        <item h="1" m="1" x="215"/>
        <item h="1" m="1" x="295"/>
        <item h="1" m="1" x="651"/>
        <item h="1" m="1" x="395"/>
        <item h="1" m="1" x="396"/>
        <item h="1" m="1" x="199"/>
        <item h="1" m="1" x="428"/>
        <item h="1" m="1" x="362"/>
        <item h="1" m="1" x="445"/>
        <item h="1" m="1" x="143"/>
        <item h="1" m="1" x="662"/>
        <item h="1" m="1" x="407"/>
        <item h="1" m="1" x="283"/>
        <item h="1" m="1" x="193"/>
        <item h="1" m="1" x="23"/>
        <item h="1" m="1" x="485"/>
        <item h="1" m="1" x="506"/>
        <item h="1" m="1" x="284"/>
        <item h="1" m="1" x="243"/>
        <item h="1" m="1" x="156"/>
        <item h="1" m="1" x="131"/>
        <item h="1" m="1" x="132"/>
        <item h="1" m="1" x="237"/>
        <item h="1" m="1" x="205"/>
        <item h="1" m="1" x="238"/>
        <item h="1" m="1" x="553"/>
        <item h="1" m="1" x="230"/>
        <item h="1" m="1" x="48"/>
        <item h="1" m="1" x="209"/>
        <item h="1" m="1" x="427"/>
        <item h="1" m="1" x="337"/>
        <item h="1" m="1" x="145"/>
        <item h="1" m="1" x="222"/>
        <item h="1" m="1" x="166"/>
        <item h="1" m="1" x="588"/>
        <item h="1" m="1" x="159"/>
        <item h="1" m="1" x="318"/>
        <item h="1" m="1" x="358"/>
        <item h="1" m="1" x="76"/>
        <item h="1" m="1" x="49"/>
        <item h="1" m="1" x="628"/>
        <item h="1" m="1" x="348"/>
        <item h="1" m="1" x="534"/>
        <item h="1" m="1" x="306"/>
        <item h="1" m="1" x="140"/>
        <item h="1" m="1" x="482"/>
        <item h="1" m="1" x="582"/>
        <item h="1" m="1" x="567"/>
        <item h="1" m="1" x="242"/>
        <item h="1" m="1" x="609"/>
        <item h="1" m="1" x="95"/>
        <item h="1" m="1" x="490"/>
        <item h="1" m="1" x="590"/>
        <item h="1" m="1" x="564"/>
        <item h="1" m="1" x="25"/>
        <item h="1" m="1" x="546"/>
        <item h="1" m="1" x="525"/>
        <item h="1" m="1" x="340"/>
        <item h="1" m="1" x="220"/>
        <item h="1" m="1" x="394"/>
        <item h="1" m="1" x="254"/>
        <item h="1" m="1" x="411"/>
        <item h="1" m="1" x="32"/>
        <item h="1" m="1" x="269"/>
        <item h="1" m="1" x="507"/>
        <item h="1" m="1" x="666"/>
        <item h="1" m="1" x="434"/>
        <item h="1" m="1" x="436"/>
        <item h="1" m="1" x="183"/>
        <item h="1" m="1" x="361"/>
        <item h="1" m="1" x="547"/>
        <item h="1" m="1" x="203"/>
        <item h="1" m="1" x="198"/>
        <item h="1" m="1" x="339"/>
        <item h="1" m="1" x="446"/>
        <item h="1" m="1" x="42"/>
        <item h="1" m="1" x="533"/>
        <item h="1" m="1" x="636"/>
        <item h="1" m="1" x="328"/>
        <item h="1" m="1" x="593"/>
        <item h="1" m="1" x="585"/>
        <item h="1" m="1" x="463"/>
        <item h="1" m="1" x="309"/>
        <item h="1" m="1" x="538"/>
        <item h="1" m="1" x="390"/>
        <item h="1" m="1" x="39"/>
        <item h="1" m="1" x="172"/>
        <item h="1" m="1" x="257"/>
        <item h="1" m="1" x="93"/>
        <item h="1" m="1" x="621"/>
        <item h="1" m="1" x="60"/>
        <item h="1" m="1" x="527"/>
        <item h="1" m="1" x="234"/>
        <item h="1" m="1" x="355"/>
        <item h="1" m="1" x="562"/>
        <item h="1" m="1" x="371"/>
        <item h="1" m="1" x="57"/>
        <item h="1" m="1" x="607"/>
        <item h="1" m="1" x="384"/>
        <item h="1" m="1" x="438"/>
        <item h="1" m="1" x="509"/>
        <item h="1" m="1" x="646"/>
        <item h="1" m="1" x="106"/>
        <item h="1" m="1" x="440"/>
        <item h="1" m="1" x="162"/>
        <item h="1" m="1" x="157"/>
        <item h="1" m="1" x="644"/>
        <item h="1" m="1" x="472"/>
        <item h="1" m="1" x="69"/>
        <item h="1" m="1" x="149"/>
        <item h="1" m="1" x="98"/>
        <item h="1" m="1" x="425"/>
        <item h="1" m="1" x="168"/>
        <item h="1" m="1" x="648"/>
        <item h="1" m="1" x="319"/>
        <item h="1" m="1" x="620"/>
        <item h="1" m="1" x="202"/>
        <item h="1" m="1" x="583"/>
        <item h="1" m="1" x="31"/>
        <item h="1" m="1" x="135"/>
        <item h="1" m="1" x="101"/>
        <item h="1" m="1" x="368"/>
        <item h="1" m="1" x="584"/>
        <item h="1" m="1" x="589"/>
        <item h="1" m="1" x="249"/>
        <item h="1" m="1" x="313"/>
        <item h="1" m="1" x="523"/>
        <item h="1" m="1" x="457"/>
        <item h="1" m="1" x="520"/>
        <item h="1" m="1" x="229"/>
        <item h="1" m="1" x="298"/>
        <item h="1" m="1" x="211"/>
        <item h="1" m="1" x="308"/>
        <item h="1" m="1" x="450"/>
        <item h="1" m="1" x="41"/>
        <item h="1" m="1" x="321"/>
        <item h="1" m="1" x="268"/>
        <item h="1" m="1" x="223"/>
        <item h="1" m="1" x="264"/>
        <item h="1" m="1" x="181"/>
        <item h="1" m="1" x="578"/>
        <item h="1" m="1" x="26"/>
        <item h="1" m="1" x="196"/>
        <item h="1" m="1" x="518"/>
        <item h="1" m="1" x="402"/>
        <item h="1" m="1" x="469"/>
        <item h="1" m="1" x="524"/>
        <item h="1" m="1" x="663"/>
        <item h="1" m="1" x="422"/>
        <item h="1" m="1" x="105"/>
        <item h="1" m="1" x="248"/>
        <item h="1" m="1" x="575"/>
        <item h="1" m="1" x="82"/>
        <item h="1" m="1" x="108"/>
        <item h="1" m="1" x="376"/>
        <item h="1" m="1" x="504"/>
        <item h="1" m="1" x="336"/>
        <item h="1" m="1" x="389"/>
        <item h="1" m="1" x="289"/>
        <item h="1" m="1" x="160"/>
        <item h="1" m="1" x="502"/>
        <item h="1" m="1" x="479"/>
        <item h="1" m="1" x="177"/>
        <item h="1" m="1" x="45"/>
        <item h="1" m="1" x="185"/>
        <item h="1" m="1" x="224"/>
        <item h="1" m="1" x="488"/>
        <item h="1" m="1" x="56"/>
        <item h="1" m="1" x="122"/>
        <item h="1" m="1" x="118"/>
        <item h="1" m="1" x="641"/>
        <item h="1" m="1" x="134"/>
        <item h="1" m="1" x="303"/>
        <item h="1" m="1" x="496"/>
        <item h="1" m="1" x="179"/>
        <item h="1" m="1" x="151"/>
        <item h="1" m="1" x="191"/>
        <item h="1" m="1" x="84"/>
        <item h="1" m="1" x="307"/>
        <item h="1" m="1" x="197"/>
        <item h="1" m="1" x="292"/>
        <item h="1" m="1" x="610"/>
        <item h="1" m="1" x="189"/>
        <item h="1" m="1" x="53"/>
        <item h="1" m="1" x="634"/>
        <item h="1" m="1" x="52"/>
        <item h="1" m="1" x="573"/>
        <item h="1" m="1" x="68"/>
        <item h="1" m="1" x="278"/>
        <item h="1" m="1" x="100"/>
        <item h="1" m="1" x="33"/>
        <item h="1" m="1" x="175"/>
        <item h="1" m="1" x="77"/>
        <item h="1" m="1" x="453"/>
        <item h="1" m="1" x="631"/>
        <item h="1" m="1" x="391"/>
        <item h="1" m="1" x="277"/>
        <item h="1" m="1" x="611"/>
        <item h="1" m="1" x="80"/>
        <item h="1" m="1" x="54"/>
        <item h="1" m="1" x="439"/>
        <item h="1" m="1" x="421"/>
        <item h="1" m="1" x="138"/>
        <item h="1" m="1" x="519"/>
        <item h="1" m="1" x="624"/>
        <item h="1" m="1" x="91"/>
        <item h="1" m="1" x="403"/>
        <item h="1" m="1" x="266"/>
        <item h="1" m="1" x="107"/>
        <item h="1" m="1" x="245"/>
        <item h="1" m="1" x="345"/>
        <item h="1" m="1" x="63"/>
        <item h="1" m="1" x="364"/>
        <item h="1" m="1" x="627"/>
        <item h="1" m="1" x="615"/>
        <item h="1" m="1" x="354"/>
        <item h="1" m="1" x="276"/>
        <item h="1" m="1" x="200"/>
        <item h="1" m="1" x="604"/>
        <item h="1" m="1" x="415"/>
        <item h="1" m="1" x="471"/>
        <item h="1" m="1" x="550"/>
        <item h="1" m="1" x="419"/>
        <item h="1" m="1" x="432"/>
        <item h="1" m="1" x="655"/>
        <item h="1" m="1" x="225"/>
        <item h="1" m="1" x="486"/>
        <item h="1" m="1" x="481"/>
        <item h="1" m="1" x="282"/>
        <item h="1" m="1" x="314"/>
        <item h="1" m="1" x="665"/>
        <item h="1" m="1" x="332"/>
        <item h="1" m="1" x="176"/>
        <item h="1" m="1" x="187"/>
        <item h="1" m="1" x="329"/>
        <item h="1" m="1" x="219"/>
        <item h="1" m="1" x="574"/>
        <item h="1" m="1" x="468"/>
        <item h="1" m="1" x="228"/>
        <item h="1" m="1" x="174"/>
        <item h="1" m="1" x="34"/>
        <item h="1" m="1" x="661"/>
        <item h="1" m="1" x="552"/>
        <item h="1" m="1" x="352"/>
        <item h="1" m="1" x="414"/>
        <item h="1" m="1" x="142"/>
        <item h="1" m="1" x="430"/>
        <item h="1" m="1" x="475"/>
        <item h="1" m="1" x="515"/>
        <item h="1" m="1" x="86"/>
        <item h="1" m="1" x="255"/>
        <item h="1" m="1" x="344"/>
        <item h="1" m="1" x="531"/>
        <item h="1" m="1" x="598"/>
        <item h="1" m="1" x="579"/>
        <item h="1" m="1" x="536"/>
        <item h="1" m="1" x="110"/>
        <item h="1" m="1" x="660"/>
        <item h="1" m="1" x="409"/>
        <item h="1" m="1" x="99"/>
        <item h="1" m="1" x="204"/>
        <item h="1" m="1" x="465"/>
        <item h="1" m="1" x="58"/>
        <item h="1" m="1" x="383"/>
        <item h="1" m="1" x="413"/>
        <item h="1" m="1" x="182"/>
        <item h="1" m="1" x="444"/>
        <item h="1" m="1" x="285"/>
        <item h="1" m="1" x="208"/>
        <item h="1" m="1" x="37"/>
        <item h="1" m="1" x="367"/>
        <item h="1" m="1" x="103"/>
        <item h="1" m="1" x="597"/>
        <item h="1" m="1" x="190"/>
        <item h="1" m="1" x="192"/>
        <item h="1" m="1" x="460"/>
        <item h="1" m="1" x="119"/>
        <item h="1" m="1" x="399"/>
        <item h="1" m="1" x="541"/>
        <item h="1" m="1" x="334"/>
        <item h="1" m="1" x="188"/>
        <item h="1" m="1" x="96"/>
        <item h="1" m="1" x="62"/>
        <item h="1" m="1" x="71"/>
        <item h="1" m="1" x="47"/>
        <item h="1" m="1" x="241"/>
        <item h="1" m="1" x="273"/>
        <item h="1" m="1" x="316"/>
        <item h="1" m="1" x="510"/>
        <item h="1" m="1" x="164"/>
        <item h="1" m="1" x="28"/>
        <item h="1" m="1" x="535"/>
        <item h="1" m="1" x="281"/>
        <item h="1" m="1" x="494"/>
        <item h="1" m="1" x="231"/>
        <item h="1" m="1" x="262"/>
        <item h="1" m="1" x="398"/>
        <item h="1" m="1" x="443"/>
        <item h="1" m="1" x="565"/>
        <item h="1" m="1" x="637"/>
        <item h="1" m="1" x="342"/>
        <item h="1" m="1" x="247"/>
        <item h="1" m="1" x="236"/>
        <item h="1" m="1" x="61"/>
        <item h="1" m="1" x="464"/>
        <item h="1" m="1" x="206"/>
        <item h="1" m="1" x="301"/>
        <item h="1" m="1" x="549"/>
        <item h="1" m="1" x="111"/>
        <item h="1" m="1" x="267"/>
        <item h="1" m="1" x="378"/>
        <item h="1" m="1" x="480"/>
        <item h="1" m="1" x="38"/>
        <item h="1" m="1" x="379"/>
        <item h="1" m="1" x="581"/>
        <item h="1" m="1" x="431"/>
        <item h="1" m="1" x="357"/>
        <item h="1" m="1" x="474"/>
        <item h="1" m="1" x="449"/>
        <item h="1" m="1" x="327"/>
        <item h="1" m="1" x="235"/>
        <item h="1" m="1" x="89"/>
        <item h="1" m="1" x="405"/>
        <item h="1" m="1" x="512"/>
        <item h="1" m="1" x="258"/>
        <item h="1" m="1" x="259"/>
        <item h="1" m="1" x="600"/>
        <item h="1" m="1" x="612"/>
        <item h="1" m="1" x="263"/>
        <item h="1" m="1" x="370"/>
        <item h="1" m="1" x="493"/>
        <item h="1" m="1" x="346"/>
        <item h="1" m="1" x="353"/>
        <item h="1" m="1" x="560"/>
        <item h="1" m="1" x="70"/>
        <item h="1" m="1" x="213"/>
        <item h="1" m="1" x="261"/>
        <item h="1" m="1" x="424"/>
        <item h="1" m="1" x="260"/>
        <item h="1" m="1" x="571"/>
        <item h="1" m="1" x="244"/>
        <item h="1" m="1" x="365"/>
        <item h="1" m="1" x="195"/>
        <item h="1" m="1" x="639"/>
        <item h="1" m="1" x="117"/>
        <item h="1" m="1" x="613"/>
        <item h="1" m="1" x="619"/>
        <item h="1" m="1" x="274"/>
        <item h="1" m="1" x="141"/>
        <item h="1" m="1" x="548"/>
        <item h="1" m="1" x="326"/>
        <item h="1" m="1" x="123"/>
        <item h="1" m="1" x="542"/>
        <item h="1" m="1" x="64"/>
        <item h="1" m="1" x="633"/>
        <item h="1" m="1" x="294"/>
        <item h="1" m="1" x="81"/>
        <item h="1" m="1" x="608"/>
        <item h="1" m="1" x="635"/>
        <item h="1" m="1" x="169"/>
        <item h="1" m="1" x="125"/>
        <item h="1" m="1" x="146"/>
        <item h="1" m="1" x="412"/>
        <item h="1" m="1" x="279"/>
        <item h="1" m="1" x="27"/>
        <item h="1" m="1" x="251"/>
        <item h="1" m="1" x="275"/>
        <item h="1" m="1" x="30"/>
        <item h="1" m="1" x="458"/>
        <item h="1" m="1" x="517"/>
        <item h="1" m="1" x="423"/>
        <item h="1" m="1" x="359"/>
        <item h="1" m="1" x="543"/>
        <item h="1" m="1" x="184"/>
        <item h="1" m="1" x="233"/>
        <item h="1" m="1" x="657"/>
        <item h="1" m="1" x="240"/>
        <item h="1" m="1" x="505"/>
        <item h="1" m="1" x="545"/>
        <item h="1" m="1" x="322"/>
        <item h="1" m="1" x="647"/>
        <item h="1" m="1" x="178"/>
        <item h="1" m="1" x="304"/>
        <item h="1" m="1" x="116"/>
        <item h="1" m="1" x="476"/>
        <item h="1" m="1" x="369"/>
        <item h="1" m="1" x="44"/>
        <item h="1" m="1" x="137"/>
        <item h="1" m="1" x="623"/>
        <item h="1" m="1" x="658"/>
        <item h="1" m="1" x="495"/>
        <item h="1" m="1" x="630"/>
        <item h="1" m="1" x="325"/>
        <item h="1" m="1" x="74"/>
        <item h="1" m="1" x="73"/>
        <item h="1" m="1" x="256"/>
        <item h="1" m="1" x="404"/>
        <item h="1" m="1" x="462"/>
        <item h="1" m="1" x="417"/>
        <item h="1" m="1" x="522"/>
        <item h="1" m="1" x="270"/>
        <item h="1" m="1" x="252"/>
        <item h="1" m="1" x="297"/>
        <item h="1" m="1" x="320"/>
        <item h="1" m="1" x="214"/>
        <item h="1" m="1" x="400"/>
        <item h="1" m="1" x="416"/>
        <item h="1" m="1" x="24"/>
        <item h="1" m="1" x="324"/>
        <item h="1" m="1" x="280"/>
        <item h="1" m="1" x="374"/>
        <item h="1" m="1" x="532"/>
        <item h="1" m="1" x="347"/>
        <item h="1" m="1" x="312"/>
        <item h="1" m="1" x="194"/>
        <item h="1" m="1" x="478"/>
        <item h="1" m="1" x="401"/>
        <item h="1" m="1" x="406"/>
        <item h="1" m="1" x="570"/>
        <item h="1" m="1" x="455"/>
        <item h="1" m="1" x="75"/>
        <item h="1" m="1" x="470"/>
        <item h="1" m="1" x="664"/>
        <item h="1" m="1" x="109"/>
        <item h="1" m="1" x="656"/>
        <item h="1" m="1" x="351"/>
        <item h="1" m="1" x="557"/>
        <item h="1" m="1" x="435"/>
        <item h="1" m="1" x="555"/>
        <item h="1" m="1" x="484"/>
        <item h="1" m="1" x="386"/>
        <item h="1" m="1" x="286"/>
        <item h="1" m="1" x="516"/>
        <item h="1" m="1" x="186"/>
        <item h="1" m="1" x="360"/>
        <item h="1" m="1" x="650"/>
        <item h="1" m="1" x="363"/>
        <item h="1" m="1" x="614"/>
        <item h="1" m="1" x="375"/>
        <item h="1" m="1" x="51"/>
        <item h="1" m="1" x="253"/>
        <item h="1" m="1" x="335"/>
        <item h="1" m="1" x="499"/>
        <item h="1" m="1" x="78"/>
        <item h="1" m="1" x="577"/>
        <item h="1" m="1" x="437"/>
        <item h="1" m="1" x="130"/>
        <item h="1" m="1" x="201"/>
        <item h="1" m="1" x="513"/>
        <item h="1" m="1" x="616"/>
        <item h="1" m="1" x="232"/>
        <item h="1" m="1" x="43"/>
        <item h="1" m="1" x="36"/>
        <item h="1" m="1" x="448"/>
        <item h="1" m="1" x="606"/>
        <item h="1" m="1" x="563"/>
        <item h="1" x="21"/>
        <item h="1" x="19"/>
        <item h="1" x="17"/>
        <item h="1" x="18"/>
        <item h="1" x="20"/>
        <item h="1" x="22"/>
        <item t="default"/>
      </items>
    </pivotField>
    <pivotField showAll="0"/>
    <pivotField showAll="0"/>
    <pivotField showAll="0"/>
    <pivotField showAll="0"/>
    <pivotField showAll="0"/>
    <pivotField dataField="1" showAll="0"/>
    <pivotField showAll="0"/>
    <pivotField axis="axisRow" defaultSubtotal="0">
      <items count="665">
        <item h="1" x="6"/>
        <item h="1" x="4"/>
        <item h="1" x="7"/>
        <item h="1" x="1"/>
        <item h="1" x="3"/>
        <item h="1" x="2"/>
        <item n="Matkorn - hvete og rug" x="11"/>
        <item n="Fôrkorn - hvete og rug" x="12"/>
        <item n="Såkorn - hvete og rug" x="13"/>
        <item h="1" x="5"/>
        <item h="1" x="9"/>
        <item h="1" x="8"/>
        <item h="1" x="10"/>
        <item h="1" x="0"/>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68"/>
        <item h="1" x="169"/>
        <item h="1" x="170"/>
        <item h="1" x="171"/>
        <item h="1" x="172"/>
        <item h="1" x="173"/>
        <item h="1" x="174"/>
        <item h="1" x="175"/>
        <item h="1" x="176"/>
        <item h="1" x="177"/>
        <item h="1" x="178"/>
        <item h="1" x="179"/>
        <item h="1" x="180"/>
        <item h="1" x="181"/>
        <item h="1" x="182"/>
        <item h="1" x="183"/>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h="1" x="218"/>
        <item h="1" x="219"/>
        <item h="1" x="220"/>
        <item h="1" x="221"/>
        <item h="1" x="222"/>
        <item h="1" x="223"/>
        <item h="1" x="224"/>
        <item h="1" x="225"/>
        <item h="1" x="226"/>
        <item h="1" x="227"/>
        <item h="1" x="228"/>
        <item h="1" x="229"/>
        <item h="1" x="230"/>
        <item h="1" x="231"/>
        <item h="1" x="232"/>
        <item h="1" x="233"/>
        <item h="1" x="234"/>
        <item h="1" x="235"/>
        <item h="1" x="236"/>
        <item h="1" x="237"/>
        <item h="1" x="238"/>
        <item h="1" x="239"/>
        <item h="1" x="240"/>
        <item h="1" x="241"/>
        <item h="1" x="242"/>
        <item h="1" x="243"/>
        <item h="1" x="244"/>
        <item h="1" x="245"/>
        <item h="1" x="246"/>
        <item h="1" x="247"/>
        <item h="1" x="248"/>
        <item h="1" x="249"/>
        <item h="1" x="250"/>
        <item h="1" x="251"/>
        <item h="1" x="252"/>
        <item h="1" x="253"/>
        <item h="1" x="254"/>
        <item h="1" x="255"/>
        <item h="1" x="256"/>
        <item h="1" x="257"/>
        <item h="1" x="258"/>
        <item h="1" x="259"/>
        <item h="1" x="260"/>
        <item h="1" x="261"/>
        <item h="1" x="262"/>
        <item h="1" x="263"/>
        <item h="1" x="264"/>
        <item h="1" x="265"/>
        <item h="1" x="266"/>
        <item h="1" x="267"/>
        <item h="1" x="268"/>
        <item h="1" x="269"/>
        <item h="1" x="270"/>
        <item h="1" x="271"/>
        <item h="1" x="272"/>
        <item h="1" x="273"/>
        <item h="1" x="274"/>
        <item h="1" x="275"/>
        <item h="1" x="276"/>
        <item h="1" x="277"/>
        <item h="1" x="278"/>
        <item h="1" x="279"/>
        <item h="1" x="280"/>
        <item h="1" x="281"/>
        <item h="1" x="282"/>
        <item h="1" x="283"/>
        <item h="1" x="284"/>
        <item h="1" x="285"/>
        <item h="1" x="286"/>
        <item h="1" x="287"/>
        <item h="1" x="288"/>
        <item h="1" x="289"/>
        <item h="1" x="290"/>
        <item h="1" x="291"/>
        <item h="1" x="292"/>
        <item h="1" x="293"/>
        <item h="1" x="294"/>
        <item h="1" x="295"/>
        <item h="1" x="296"/>
        <item h="1" x="297"/>
        <item h="1" x="298"/>
        <item h="1" x="299"/>
        <item h="1" x="300"/>
        <item h="1"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h="1" x="323"/>
        <item h="1" x="324"/>
        <item h="1" x="325"/>
        <item h="1" x="326"/>
        <item h="1" x="327"/>
        <item h="1" x="328"/>
        <item h="1" x="329"/>
        <item h="1" x="330"/>
        <item h="1" x="331"/>
        <item h="1" x="332"/>
        <item h="1" x="333"/>
        <item h="1" x="334"/>
        <item h="1" x="335"/>
        <item h="1" x="336"/>
        <item h="1" x="337"/>
        <item h="1" x="338"/>
        <item h="1" x="339"/>
        <item h="1" x="340"/>
        <item h="1" x="341"/>
        <item h="1" x="342"/>
        <item h="1" x="343"/>
        <item h="1" x="344"/>
        <item h="1" x="345"/>
        <item h="1" x="346"/>
        <item h="1" x="347"/>
        <item h="1" x="348"/>
        <item h="1" x="349"/>
        <item h="1" x="350"/>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h="1" x="415"/>
        <item h="1" x="416"/>
        <item h="1" x="417"/>
        <item h="1" x="418"/>
        <item h="1" x="419"/>
        <item h="1" x="420"/>
        <item h="1" x="421"/>
        <item h="1" x="422"/>
        <item h="1" x="423"/>
        <item h="1" x="424"/>
        <item h="1" x="425"/>
        <item h="1" x="426"/>
        <item h="1" x="427"/>
        <item h="1" x="428"/>
        <item h="1" x="429"/>
        <item h="1" x="430"/>
        <item h="1" x="431"/>
        <item h="1" x="432"/>
        <item h="1" x="433"/>
        <item h="1" x="434"/>
        <item h="1" x="435"/>
        <item h="1" x="436"/>
        <item h="1" x="437"/>
        <item h="1" x="438"/>
        <item h="1" x="439"/>
        <item h="1" x="440"/>
        <item h="1" x="441"/>
        <item h="1" x="442"/>
        <item h="1" x="443"/>
        <item h="1" x="444"/>
        <item h="1" x="445"/>
        <item h="1" x="446"/>
        <item h="1" x="447"/>
        <item h="1" x="448"/>
        <item h="1" x="449"/>
        <item h="1" x="450"/>
        <item h="1" x="451"/>
        <item h="1" x="452"/>
        <item h="1" x="453"/>
        <item h="1" x="454"/>
        <item h="1" x="455"/>
        <item h="1" x="456"/>
        <item h="1" x="457"/>
        <item h="1" x="458"/>
        <item h="1" x="459"/>
        <item h="1" x="460"/>
        <item h="1" x="461"/>
        <item h="1" x="462"/>
        <item h="1" x="463"/>
        <item h="1" x="464"/>
        <item h="1" x="465"/>
        <item h="1" x="466"/>
        <item h="1" x="467"/>
        <item h="1" x="468"/>
        <item h="1" x="469"/>
        <item h="1" x="470"/>
        <item h="1" x="471"/>
        <item h="1" x="472"/>
        <item h="1" x="473"/>
        <item h="1" x="474"/>
        <item h="1" x="475"/>
        <item h="1" x="476"/>
        <item h="1" x="477"/>
        <item h="1" x="478"/>
        <item h="1" x="479"/>
        <item h="1" x="480"/>
        <item h="1" x="481"/>
        <item h="1" x="482"/>
        <item h="1" x="483"/>
        <item h="1" x="484"/>
        <item h="1" x="485"/>
        <item h="1" x="486"/>
        <item h="1" x="487"/>
        <item h="1" x="488"/>
        <item h="1" x="489"/>
        <item h="1" x="490"/>
        <item h="1" x="491"/>
        <item h="1" x="492"/>
        <item h="1" x="493"/>
        <item h="1" x="494"/>
        <item h="1" x="495"/>
        <item h="1" x="496"/>
        <item h="1" x="497"/>
        <item h="1" x="498"/>
        <item h="1" x="499"/>
        <item h="1" x="500"/>
        <item h="1" x="501"/>
        <item h="1" x="502"/>
        <item h="1" x="503"/>
        <item h="1" x="504"/>
        <item h="1" x="505"/>
        <item h="1" x="506"/>
        <item h="1" x="507"/>
        <item h="1" x="508"/>
        <item h="1" x="509"/>
        <item h="1" x="510"/>
        <item h="1" x="511"/>
        <item h="1" x="512"/>
        <item h="1" x="513"/>
        <item h="1" x="514"/>
        <item h="1" x="515"/>
        <item h="1" x="516"/>
        <item h="1" x="517"/>
        <item h="1" x="518"/>
        <item h="1" x="519"/>
        <item h="1" x="520"/>
        <item h="1" x="521"/>
        <item h="1" x="522"/>
        <item h="1" x="523"/>
        <item h="1" x="524"/>
        <item h="1" x="525"/>
        <item h="1" x="526"/>
        <item h="1" x="527"/>
        <item h="1" x="528"/>
        <item h="1" x="529"/>
        <item h="1" x="530"/>
        <item h="1" x="531"/>
        <item h="1" x="532"/>
        <item h="1" x="533"/>
        <item h="1" x="534"/>
        <item h="1" x="535"/>
        <item h="1" x="536"/>
        <item h="1" x="537"/>
        <item h="1" x="538"/>
        <item h="1" x="539"/>
        <item h="1" x="540"/>
        <item h="1" x="541"/>
        <item h="1" x="542"/>
        <item h="1" x="543"/>
        <item h="1" x="544"/>
        <item h="1" x="545"/>
        <item h="1" x="546"/>
        <item h="1" x="547"/>
        <item h="1" x="548"/>
        <item h="1" x="549"/>
        <item h="1" x="550"/>
        <item h="1" x="551"/>
        <item h="1" x="552"/>
        <item h="1" x="553"/>
        <item h="1" x="554"/>
        <item h="1" x="555"/>
        <item h="1" x="556"/>
        <item h="1" x="557"/>
        <item h="1" x="558"/>
        <item h="1" x="559"/>
        <item h="1" x="560"/>
        <item h="1" x="561"/>
        <item h="1" x="562"/>
        <item h="1" x="563"/>
        <item h="1" x="564"/>
        <item h="1" x="565"/>
        <item h="1" x="566"/>
        <item h="1" x="567"/>
        <item h="1" x="568"/>
        <item h="1" x="569"/>
        <item h="1" x="570"/>
        <item h="1" x="571"/>
        <item h="1" x="572"/>
        <item h="1" x="573"/>
        <item h="1" x="574"/>
        <item h="1" x="575"/>
        <item h="1" x="576"/>
        <item h="1" x="577"/>
        <item h="1" x="578"/>
        <item h="1" x="579"/>
        <item h="1" x="580"/>
        <item h="1" x="581"/>
        <item h="1" x="582"/>
        <item h="1" x="583"/>
        <item h="1" x="584"/>
        <item h="1" x="585"/>
        <item h="1" x="586"/>
        <item h="1" x="587"/>
        <item h="1" x="588"/>
        <item h="1" x="589"/>
        <item h="1" x="590"/>
        <item h="1" x="591"/>
        <item h="1" x="592"/>
        <item h="1" x="593"/>
        <item h="1" x="594"/>
        <item h="1" x="595"/>
        <item h="1" x="596"/>
        <item h="1" x="597"/>
        <item h="1" x="598"/>
        <item h="1" x="599"/>
        <item h="1" x="600"/>
        <item h="1" x="601"/>
        <item h="1" x="602"/>
        <item h="1" x="603"/>
        <item h="1" x="604"/>
        <item h="1" x="605"/>
        <item h="1" x="606"/>
        <item h="1" x="607"/>
        <item h="1" x="608"/>
        <item h="1" x="609"/>
        <item h="1" x="610"/>
        <item h="1" x="611"/>
        <item h="1" x="612"/>
        <item h="1" x="613"/>
        <item h="1" x="614"/>
        <item h="1" x="615"/>
        <item h="1" x="616"/>
        <item h="1" x="617"/>
        <item h="1" x="618"/>
        <item h="1" x="619"/>
        <item h="1" x="620"/>
        <item h="1" x="621"/>
        <item h="1" x="622"/>
        <item h="1" x="623"/>
        <item h="1" x="624"/>
        <item h="1" x="625"/>
        <item h="1" x="626"/>
        <item h="1" x="627"/>
        <item h="1" x="628"/>
        <item h="1" x="629"/>
        <item h="1" x="630"/>
        <item h="1" x="631"/>
        <item h="1" x="632"/>
        <item h="1" x="633"/>
        <item h="1" x="634"/>
        <item h="1" x="635"/>
        <item h="1" x="636"/>
        <item h="1" x="637"/>
        <item h="1" x="638"/>
        <item h="1" x="639"/>
        <item h="1" x="640"/>
        <item h="1" x="641"/>
        <item h="1" x="642"/>
        <item h="1" x="643"/>
        <item h="1" x="644"/>
        <item h="1" x="645"/>
        <item h="1" x="646"/>
        <item h="1" x="647"/>
        <item h="1" x="648"/>
        <item h="1" x="649"/>
        <item h="1" x="650"/>
        <item h="1" x="651"/>
        <item h="1" x="652"/>
        <item h="1" x="653"/>
        <item h="1" x="654"/>
        <item h="1" x="655"/>
        <item h="1" x="656"/>
        <item h="1" x="657"/>
        <item h="1" x="658"/>
        <item h="1" x="659"/>
        <item h="1" x="660"/>
        <item h="1" x="661"/>
        <item h="1" x="662"/>
        <item h="1" x="663"/>
        <item h="1" x="664"/>
      </items>
    </pivotField>
  </pivotFields>
  <rowFields count="1">
    <field x="12"/>
  </rowFields>
  <rowItems count="3">
    <i>
      <x v="6"/>
    </i>
    <i>
      <x v="7"/>
    </i>
    <i>
      <x v="8"/>
    </i>
  </rowItems>
  <colFields count="1">
    <field x="0"/>
  </colFields>
  <colItems count="20">
    <i>
      <x v="6"/>
    </i>
    <i>
      <x v="7"/>
    </i>
    <i>
      <x v="8"/>
    </i>
    <i>
      <x v="9"/>
    </i>
    <i>
      <x v="10"/>
    </i>
    <i>
      <x v="11"/>
    </i>
    <i>
      <x v="12"/>
    </i>
    <i>
      <x v="13"/>
    </i>
    <i>
      <x v="14"/>
    </i>
    <i>
      <x v="16"/>
    </i>
    <i>
      <x v="17"/>
    </i>
    <i>
      <x v="18"/>
    </i>
    <i>
      <x v="19"/>
    </i>
    <i>
      <x v="20"/>
    </i>
    <i>
      <x v="21"/>
    </i>
    <i>
      <x v="22"/>
    </i>
    <i>
      <x v="23"/>
    </i>
    <i>
      <x v="24"/>
    </i>
    <i>
      <x v="25"/>
    </i>
    <i>
      <x v="26"/>
    </i>
  </colItems>
  <pageFields count="2">
    <pageField fld="1" hier="-1"/>
    <pageField fld="2" hier="-1"/>
  </pageFields>
  <dataFields count="1">
    <dataField name="Summer av Samlet produksjon" fld="10"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5B1BD036-ECF6-4B2C-B125-020C8AE16E0F}" name="Pivottabell6"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Fylke" colHeaderCaption="År">
  <location ref="A48:V56"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pivotField>
    <pivotField axis="axisRow" multipleItemSelectionAllowed="1">
      <items count="11">
        <item x="0"/>
        <item x="1"/>
        <item x="2"/>
        <item x="3"/>
        <item x="4"/>
        <item h="1" x="5"/>
        <item h="1" m="1" x="9"/>
        <item h="1" x="7"/>
        <item x="6"/>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dataField="1" showAll="0"/>
    <pivotField showAll="0"/>
    <pivotField showAll="0"/>
    <pivotField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8"/>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vert kornkjøper" fld="5"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21B0AB-BC6C-457C-B826-4C92FDCBE6B2}" name="Pivottabell1" cacheId="194" applyNumberFormats="0" applyBorderFormats="0" applyFontFormats="0" applyPatternFormats="0" applyAlignmentFormats="0" applyWidthHeightFormats="1" dataCaption="Verdier" grandTotalCaption="Sum" updatedVersion="8" minRefreshableVersion="3" useAutoFormatting="1" rowGrandTotals="0" itemPrintTitles="1" createdVersion="4" indent="0" outline="1" outlineData="1" multipleFieldFilters="0" chartFormat="6" rowHeaderCaption="År" colHeaderCaption="År">
  <location ref="A5:C25" firstHeaderRow="0" firstDataRow="1" firstDataCol="1" rowPageCount="3" colPageCount="1"/>
  <pivotFields count="13">
    <pivotField axis="axisRow"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sortType="descending">
      <items count="21">
        <item h="1" x="8"/>
        <item h="1" x="10"/>
        <item h="1" x="11"/>
        <item h="1" x="6"/>
        <item h="1" x="15"/>
        <item h="1" x="0"/>
        <item h="1" x="1"/>
        <item h="1" m="1" x="16"/>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Page" multipleItemSelectionAllowed="1" showAll="0">
      <items count="468">
        <item x="113"/>
        <item x="188"/>
        <item x="108"/>
        <item h="1" x="306"/>
        <item x="247"/>
        <item h="1" x="261"/>
        <item x="160"/>
        <item x="80"/>
        <item x="44"/>
        <item x="90"/>
        <item x="177"/>
        <item x="61"/>
        <item x="105"/>
        <item x="198"/>
        <item x="138"/>
        <item h="1" x="307"/>
        <item x="245"/>
        <item x="255"/>
        <item x="227"/>
        <item x="200"/>
        <item h="1" x="283"/>
        <item h="1" x="285"/>
        <item h="1" x="288"/>
        <item x="248"/>
        <item h="1" x="289"/>
        <item h="1" x="290"/>
        <item x="179"/>
        <item x="135"/>
        <item x="114"/>
        <item x="175"/>
        <item x="178"/>
        <item x="221"/>
        <item x="194"/>
        <item x="102"/>
        <item x="71"/>
        <item x="222"/>
        <item x="214"/>
        <item x="168"/>
        <item x="239"/>
        <item x="109"/>
        <item x="165"/>
        <item x="226"/>
        <item h="1" x="292"/>
        <item x="144"/>
        <item h="1" x="294"/>
        <item x="151"/>
        <item h="1" m="1" x="462"/>
        <item h="1" x="297"/>
        <item h="1" x="298"/>
        <item h="1" x="246"/>
        <item x="164"/>
        <item x="236"/>
        <item h="1" x="299"/>
        <item x="215"/>
        <item x="225"/>
        <item h="1" x="232"/>
        <item x="242"/>
        <item h="1" x="193"/>
        <item h="1" x="213"/>
        <item x="181"/>
        <item h="1" x="300"/>
        <item x="220"/>
        <item x="195"/>
        <item x="237"/>
        <item x="231"/>
        <item h="1" x="303"/>
        <item h="1" x="304"/>
        <item h="1" x="206"/>
        <item x="249"/>
        <item h="1" x="258"/>
        <item x="9"/>
        <item x="128"/>
        <item x="124"/>
        <item x="12"/>
        <item x="40"/>
        <item x="70"/>
        <item x="77"/>
        <item x="131"/>
        <item x="7"/>
        <item x="50"/>
        <item x="1"/>
        <item x="8"/>
        <item x="60"/>
        <item x="78"/>
        <item x="101"/>
        <item x="32"/>
        <item x="132"/>
        <item x="162"/>
        <item x="18"/>
        <item x="152"/>
        <item x="46"/>
        <item x="5"/>
        <item h="1" m="1" x="372"/>
        <item h="1" m="1" x="360"/>
        <item x="15"/>
        <item x="2"/>
        <item h="1" m="1" x="393"/>
        <item x="24"/>
        <item h="1" m="1" x="365"/>
        <item h="1" m="1" x="376"/>
        <item x="0"/>
        <item h="1" m="1" x="361"/>
        <item h="1" m="1" x="369"/>
        <item h="1" m="1" x="367"/>
        <item h="1" m="1" x="362"/>
        <item h="1" m="1" x="378"/>
        <item x="41"/>
        <item h="1" m="1" x="363"/>
        <item h="1" m="1" x="390"/>
        <item x="28"/>
        <item h="1" m="1" x="381"/>
        <item x="21"/>
        <item h="1" m="1" x="377"/>
        <item h="1" m="1" x="379"/>
        <item x="127"/>
        <item h="1" m="1" x="389"/>
        <item x="106"/>
        <item h="1" m="1" x="383"/>
        <item x="94"/>
        <item h="1" m="1" x="392"/>
        <item x="95"/>
        <item x="199"/>
        <item h="1" m="1" x="380"/>
        <item h="1" m="1" x="423"/>
        <item h="1" m="1" x="368"/>
        <item x="3"/>
        <item h="1" m="1" x="405"/>
        <item x="31"/>
        <item x="13"/>
        <item h="1" m="1" x="364"/>
        <item h="1" m="1" x="386"/>
        <item h="1" m="1" x="406"/>
        <item h="1" x="244"/>
        <item h="1" m="1" x="397"/>
        <item h="1" m="1" x="394"/>
        <item x="6"/>
        <item x="79"/>
        <item h="1" m="1" x="375"/>
        <item h="1" m="1" x="400"/>
        <item h="1" m="1" x="395"/>
        <item h="1" m="1" x="433"/>
        <item h="1" m="1" x="391"/>
        <item x="156"/>
        <item h="1" m="1" x="374"/>
        <item x="129"/>
        <item x="170"/>
        <item h="1" m="1" x="382"/>
        <item x="118"/>
        <item x="171"/>
        <item h="1" x="331"/>
        <item h="1" m="1" x="441"/>
        <item x="23"/>
        <item x="163"/>
        <item x="166"/>
        <item x="92"/>
        <item x="185"/>
        <item x="75"/>
        <item x="153"/>
        <item x="203"/>
        <item x="145"/>
        <item x="68"/>
        <item h="1" m="1" x="371"/>
        <item x="107"/>
        <item x="169"/>
        <item h="1" m="1" x="396"/>
        <item h="1" m="1" x="366"/>
        <item x="83"/>
        <item h="1" m="1" x="385"/>
        <item x="142"/>
        <item h="1" x="338"/>
        <item x="234"/>
        <item h="1" m="1" x="430"/>
        <item h="1" m="1" x="438"/>
        <item x="143"/>
        <item x="196"/>
        <item h="1" m="1" x="420"/>
        <item h="1" m="1" x="399"/>
        <item x="154"/>
        <item x="251"/>
        <item x="54"/>
        <item h="1" m="1" x="456"/>
        <item x="99"/>
        <item h="1" x="328"/>
        <item x="103"/>
        <item h="1" m="1" x="407"/>
        <item h="1" m="1" x="417"/>
        <item h="1" m="1" x="412"/>
        <item x="250"/>
        <item x="218"/>
        <item x="64"/>
        <item h="1" m="1" x="427"/>
        <item x="137"/>
        <item h="1" m="1" x="457"/>
        <item h="1" m="1" x="404"/>
        <item x="30"/>
        <item x="14"/>
        <item h="1" m="1" x="409"/>
        <item h="1" m="1" x="422"/>
        <item h="1" x="334"/>
        <item h="1" x="355"/>
        <item x="19"/>
        <item x="25"/>
        <item x="125"/>
        <item x="172"/>
        <item h="1" m="1" x="418"/>
        <item x="146"/>
        <item h="1" x="264"/>
        <item h="1" x="333"/>
        <item h="1" x="349"/>
        <item h="1" m="1" x="458"/>
        <item h="1" m="1" x="437"/>
        <item h="1" m="1" x="373"/>
        <item h="1" m="1" x="370"/>
        <item x="116"/>
        <item x="67"/>
        <item x="100"/>
        <item x="187"/>
        <item x="141"/>
        <item h="1" m="1" x="443"/>
        <item h="1" m="1" x="410"/>
        <item x="253"/>
        <item h="1" x="332"/>
        <item h="1" x="341"/>
        <item x="217"/>
        <item h="1" x="350"/>
        <item x="219"/>
        <item x="204"/>
        <item h="1" m="1" x="439"/>
        <item h="1" m="1" x="459"/>
        <item h="1" m="1" x="435"/>
        <item h="1" m="1" x="431"/>
        <item x="147"/>
        <item h="1" m="1" x="440"/>
        <item h="1" m="1" x="414"/>
        <item h="1" m="1" x="425"/>
        <item h="1" m="1" x="460"/>
        <item h="1" m="1" x="447"/>
        <item x="167"/>
        <item h="1" x="267"/>
        <item h="1" x="336"/>
        <item x="207"/>
        <item x="241"/>
        <item x="224"/>
        <item x="216"/>
        <item h="1" x="348"/>
        <item h="1" x="356"/>
        <item h="1" m="1" x="429"/>
        <item x="208"/>
        <item h="1" m="1" x="461"/>
        <item h="1" m="1" x="428"/>
        <item h="1" m="1" x="444"/>
        <item x="37"/>
        <item h="1" m="1" x="387"/>
        <item h="1" m="1" x="384"/>
        <item h="1" m="1" x="388"/>
        <item x="76"/>
        <item x="85"/>
        <item h="1" m="1" x="403"/>
        <item h="1" m="1" x="401"/>
        <item h="1" m="1" x="402"/>
        <item x="91"/>
        <item x="93"/>
        <item h="1" m="1" x="398"/>
        <item h="1" m="1" x="408"/>
        <item x="123"/>
        <item h="1" m="1" x="413"/>
        <item h="1" m="1" x="411"/>
        <item h="1" m="1" x="416"/>
        <item x="96"/>
        <item h="1" m="1" x="415"/>
        <item x="126"/>
        <item h="1" m="1" x="419"/>
        <item x="148"/>
        <item x="158"/>
        <item h="1" m="1" x="421"/>
        <item h="1" m="1" x="424"/>
        <item x="157"/>
        <item x="150"/>
        <item x="136"/>
        <item x="161"/>
        <item x="140"/>
        <item x="159"/>
        <item x="174"/>
        <item x="173"/>
        <item x="176"/>
        <item x="186"/>
        <item h="1" m="1" x="432"/>
        <item x="201"/>
        <item h="1" m="1" x="463"/>
        <item h="1" x="354"/>
        <item x="192"/>
        <item h="1" m="1" x="446"/>
        <item x="243"/>
        <item h="1" m="1" x="464"/>
        <item x="260"/>
        <item x="229"/>
        <item h="1" m="1" x="359"/>
        <item h="1" m="1" x="452"/>
        <item h="1" x="265"/>
        <item h="1" x="263"/>
        <item h="1" x="266"/>
        <item h="1" x="335"/>
        <item h="1" x="339"/>
        <item h="1" x="340"/>
        <item h="1" x="343"/>
        <item h="1" x="345"/>
        <item h="1" x="351"/>
        <item h="1" x="352"/>
        <item h="1" x="353"/>
        <item h="1" x="324"/>
        <item h="1" x="326"/>
        <item h="1" x="330"/>
        <item h="1" m="1" x="436"/>
        <item h="1" m="1" x="448"/>
        <item h="1" m="1" x="426"/>
        <item h="1" m="1" x="434"/>
        <item h="1" x="342"/>
        <item h="1" m="1" x="442"/>
        <item h="1" m="1" x="445"/>
        <item h="1" m="1" x="449"/>
        <item h="1" m="1" x="466"/>
        <item h="1" x="280"/>
        <item h="1" m="1" x="465"/>
        <item x="257"/>
        <item h="1" m="1" x="450"/>
        <item h="1" m="1" x="455"/>
        <item h="1" m="1" x="451"/>
        <item h="1" m="1" x="453"/>
        <item h="1"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h="1" x="312"/>
        <item x="197"/>
        <item h="1" x="252"/>
        <item x="205"/>
        <item x="202"/>
        <item x="209"/>
        <item h="1" x="318"/>
        <item x="228"/>
        <item h="1" x="212"/>
        <item h="1" m="1" x="358"/>
        <item x="256"/>
        <item x="230"/>
        <item x="210"/>
        <item x="211"/>
        <item x="223"/>
        <item x="233"/>
        <item h="1" x="235"/>
        <item x="238"/>
        <item x="240"/>
        <item x="254"/>
        <item x="259"/>
        <item h="1" x="262"/>
        <item h="1" x="268"/>
        <item h="1" x="269"/>
        <item h="1" x="270"/>
        <item h="1" x="271"/>
        <item h="1" x="272"/>
        <item h="1" x="273"/>
        <item h="1" x="274"/>
        <item h="1" x="275"/>
        <item h="1" x="276"/>
        <item h="1" x="277"/>
        <item h="1" x="278"/>
        <item h="1" x="279"/>
        <item h="1" x="281"/>
        <item h="1" x="282"/>
        <item h="1" x="284"/>
        <item h="1" x="286"/>
        <item h="1" x="287"/>
        <item h="1" x="291"/>
        <item h="1" x="293"/>
        <item h="1" x="295"/>
        <item h="1" x="296"/>
        <item h="1" x="301"/>
        <item h="1" x="302"/>
        <item h="1" x="305"/>
        <item h="1" x="308"/>
        <item h="1" x="309"/>
        <item h="1" x="310"/>
        <item h="1" x="311"/>
        <item h="1" x="313"/>
        <item h="1" x="314"/>
        <item h="1" x="315"/>
        <item h="1" x="316"/>
        <item h="1" x="317"/>
        <item h="1" x="319"/>
        <item h="1" x="320"/>
        <item h="1" x="321"/>
        <item h="1" x="322"/>
        <item h="1" x="323"/>
        <item h="1" x="325"/>
        <item h="1" x="327"/>
        <item h="1" x="329"/>
        <item h="1" x="337"/>
        <item h="1" x="344"/>
        <item h="1" x="346"/>
        <item h="1" x="347"/>
        <item h="1" x="357"/>
        <item t="default"/>
      </items>
    </pivotField>
    <pivotField axis="axisPage" multipleItemSelectionAllowed="1"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0"/>
  </rowFields>
  <rowItems count="20">
    <i>
      <x v="6"/>
    </i>
    <i>
      <x v="7"/>
    </i>
    <i>
      <x v="8"/>
    </i>
    <i>
      <x v="9"/>
    </i>
    <i>
      <x v="10"/>
    </i>
    <i>
      <x v="11"/>
    </i>
    <i>
      <x v="12"/>
    </i>
    <i>
      <x v="13"/>
    </i>
    <i>
      <x v="14"/>
    </i>
    <i>
      <x v="16"/>
    </i>
    <i>
      <x v="17"/>
    </i>
    <i>
      <x v="18"/>
    </i>
    <i>
      <x v="19"/>
    </i>
    <i>
      <x v="20"/>
    </i>
    <i>
      <x v="21"/>
    </i>
    <i>
      <x v="22"/>
    </i>
    <i>
      <x v="23"/>
    </i>
    <i>
      <x v="24"/>
    </i>
    <i>
      <x v="25"/>
    </i>
    <i>
      <x v="26"/>
    </i>
  </rowItems>
  <colFields count="1">
    <field x="-2"/>
  </colFields>
  <colItems count="2">
    <i>
      <x/>
    </i>
    <i i="1">
      <x v="1"/>
    </i>
  </colItems>
  <pageFields count="3">
    <pageField fld="3" hier="-1"/>
    <pageField fld="1" hier="-1"/>
    <pageField fld="2" hier="-1"/>
  </pageFields>
  <dataFields count="2">
    <dataField name="kg" fld="10" baseField="1" baseItem="0"/>
    <dataField name="dekar" fld="11" baseField="1" baseItem="14"/>
  </dataFields>
  <chartFormats count="48">
    <chartFormat chart="1" format="0" series="1">
      <pivotArea type="data" outline="0" fieldPosition="0">
        <references count="2">
          <reference field="4294967294" count="1" selected="0">
            <x v="0"/>
          </reference>
          <reference field="0" count="1" selected="0">
            <x v="4"/>
          </reference>
        </references>
      </pivotArea>
    </chartFormat>
    <chartFormat chart="1" format="1" series="1">
      <pivotArea type="data" outline="0" fieldPosition="0">
        <references count="2">
          <reference field="4294967294" count="1" selected="0">
            <x v="1"/>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3" series="1">
      <pivotArea type="data" outline="0" fieldPosition="0">
        <references count="2">
          <reference field="4294967294" count="1" selected="0">
            <x v="1"/>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5" series="1">
      <pivotArea type="data" outline="0" fieldPosition="0">
        <references count="2">
          <reference field="4294967294" count="1" selected="0">
            <x v="1"/>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7" series="1">
      <pivotArea type="data" outline="0" fieldPosition="0">
        <references count="2">
          <reference field="4294967294" count="1" selected="0">
            <x v="1"/>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9" series="1">
      <pivotArea type="data" outline="0" fieldPosition="0">
        <references count="2">
          <reference field="4294967294" count="1" selected="0">
            <x v="1"/>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1" series="1">
      <pivotArea type="data" outline="0" fieldPosition="0">
        <references count="2">
          <reference field="4294967294" count="1" selected="0">
            <x v="1"/>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3" series="1">
      <pivotArea type="data" outline="0" fieldPosition="0">
        <references count="2">
          <reference field="4294967294" count="1" selected="0">
            <x v="1"/>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5" series="1">
      <pivotArea type="data" outline="0" fieldPosition="0">
        <references count="2">
          <reference field="4294967294" count="1" selected="0">
            <x v="1"/>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7" series="1">
      <pivotArea type="data" outline="0" fieldPosition="0">
        <references count="2">
          <reference field="4294967294" count="1" selected="0">
            <x v="1"/>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19" series="1">
      <pivotArea type="data" outline="0" fieldPosition="0">
        <references count="2">
          <reference field="4294967294" count="1" selected="0">
            <x v="1"/>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1" format="21" series="1">
      <pivotArea type="data" outline="0" fieldPosition="0">
        <references count="2">
          <reference field="4294967294" count="1" selected="0">
            <x v="1"/>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11" series="1">
      <pivotArea type="data" outline="0" fieldPosition="0">
        <references count="2">
          <reference field="4294967294" count="1" selected="0">
            <x v="1"/>
          </reference>
          <reference field="0" count="1" selected="0">
            <x v="4"/>
          </reference>
        </references>
      </pivotArea>
    </chartFormat>
    <chartFormat chart="5" format="12" series="1">
      <pivotArea type="data" outline="0" fieldPosition="0">
        <references count="2">
          <reference field="4294967294" count="1" selected="0">
            <x v="1"/>
          </reference>
          <reference field="0" count="1" selected="0">
            <x v="5"/>
          </reference>
        </references>
      </pivotArea>
    </chartFormat>
    <chartFormat chart="5" format="13" series="1">
      <pivotArea type="data" outline="0" fieldPosition="0">
        <references count="2">
          <reference field="4294967294" count="1" selected="0">
            <x v="1"/>
          </reference>
          <reference field="0" count="1" selected="0">
            <x v="6"/>
          </reference>
        </references>
      </pivotArea>
    </chartFormat>
    <chartFormat chart="5" format="14" series="1">
      <pivotArea type="data" outline="0" fieldPosition="0">
        <references count="2">
          <reference field="4294967294" count="1" selected="0">
            <x v="1"/>
          </reference>
          <reference field="0" count="1" selected="0">
            <x v="7"/>
          </reference>
        </references>
      </pivotArea>
    </chartFormat>
    <chartFormat chart="5" format="15" series="1">
      <pivotArea type="data" outline="0" fieldPosition="0">
        <references count="2">
          <reference field="4294967294" count="1" selected="0">
            <x v="1"/>
          </reference>
          <reference field="0" count="1" selected="0">
            <x v="8"/>
          </reference>
        </references>
      </pivotArea>
    </chartFormat>
    <chartFormat chart="5" format="16" series="1">
      <pivotArea type="data" outline="0" fieldPosition="0">
        <references count="2">
          <reference field="4294967294" count="1" selected="0">
            <x v="1"/>
          </reference>
          <reference field="0" count="1" selected="0">
            <x v="9"/>
          </reference>
        </references>
      </pivotArea>
    </chartFormat>
    <chartFormat chart="5" format="17" series="1">
      <pivotArea type="data" outline="0" fieldPosition="0">
        <references count="2">
          <reference field="4294967294" count="1" selected="0">
            <x v="1"/>
          </reference>
          <reference field="0" count="1" selected="0">
            <x v="10"/>
          </reference>
        </references>
      </pivotArea>
    </chartFormat>
    <chartFormat chart="5" format="18" series="1">
      <pivotArea type="data" outline="0" fieldPosition="0">
        <references count="2">
          <reference field="4294967294" count="1" selected="0">
            <x v="1"/>
          </reference>
          <reference field="0" count="1" selected="0">
            <x v="11"/>
          </reference>
        </references>
      </pivotArea>
    </chartFormat>
    <chartFormat chart="5" format="19" series="1">
      <pivotArea type="data" outline="0" fieldPosition="0">
        <references count="2">
          <reference field="4294967294" count="1" selected="0">
            <x v="1"/>
          </reference>
          <reference field="0" count="1" selected="0">
            <x v="12"/>
          </reference>
        </references>
      </pivotArea>
    </chartFormat>
    <chartFormat chart="5" format="20" series="1">
      <pivotArea type="data" outline="0" fieldPosition="0">
        <references count="2">
          <reference field="4294967294" count="1" selected="0">
            <x v="1"/>
          </reference>
          <reference field="0" count="1" selected="0">
            <x v="13"/>
          </reference>
        </references>
      </pivotArea>
    </chartFormat>
    <chartFormat chart="5" format="21" series="1">
      <pivotArea type="data" outline="0" fieldPosition="0">
        <references count="2">
          <reference field="4294967294" count="1" selected="0">
            <x v="1"/>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 chart="5" format="2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AB49496C-6FCA-4C5C-926C-A064386664E4}" name="Pivottabell7"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Fylke" colHeaderCaption="År">
  <location ref="A62:V70"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pivotField>
    <pivotField axis="axisRow" multipleItemSelectionAllowed="1">
      <items count="11">
        <item x="0"/>
        <item x="1"/>
        <item x="2"/>
        <item x="3"/>
        <item x="4"/>
        <item x="6"/>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dataField="1" showAll="0"/>
    <pivotField showAll="0"/>
    <pivotField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Herav øko levert kornkjøper"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94062B1F-351E-44AC-8424-46BBC625571D}" name="Pivottabell4"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Kornslag" colHeaderCaption="År">
  <location ref="A19:V27" firstHeaderRow="1" firstDataRow="2" firstDataCol="1" rowPageCount="2" colPageCount="1"/>
  <pivotFields count="13">
    <pivotField axis="axisCol" multipleItemSelectionAllowed="1"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pivotField>
    <pivotField axis="axisRow" multipleItemSelectionAllowed="1">
      <items count="11">
        <item x="0"/>
        <item x="1"/>
        <item x="2"/>
        <item x="3"/>
        <item x="4"/>
        <item x="6"/>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dataField="1"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ierenset såkorn" fld="9"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8CFA3D45-18E9-4BC9-B93B-5C91FD991B16}" name="Pivottabell8"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Kornslag" colHeaderCaption="År">
  <location ref="A76:V94"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pivotField>
    <pivotField multipleItemSelectionAllowed="1" showAll="0"/>
    <pivotField axis="axisRow">
      <items count="669">
        <item x="11"/>
        <item x="1"/>
        <item x="12"/>
        <item x="8"/>
        <item x="6"/>
        <item x="13"/>
        <item x="9"/>
        <item x="5"/>
        <item x="10"/>
        <item x="3"/>
        <item x="15"/>
        <item x="16"/>
        <item x="7"/>
        <item x="14"/>
        <item x="4"/>
        <item x="2"/>
        <item h="1" x="0"/>
        <item h="1" m="1" x="591"/>
        <item h="1" m="1" x="272"/>
        <item h="1" m="1" x="349"/>
        <item h="1" m="1" x="558"/>
        <item h="1" m="1" x="580"/>
        <item h="1" m="1" x="171"/>
        <item h="1" m="1" x="239"/>
        <item h="1" m="1" x="114"/>
        <item h="1" m="1" x="526"/>
        <item h="1" m="1" x="559"/>
        <item h="1" m="1" x="152"/>
        <item h="1" m="1" x="551"/>
        <item h="1" m="1" x="300"/>
        <item h="1" m="1" x="29"/>
        <item h="1" m="1" x="528"/>
        <item h="1" m="1" x="498"/>
        <item h="1" m="1" x="124"/>
        <item h="1" m="1" x="288"/>
        <item h="1" m="1" x="380"/>
        <item h="1" m="1" x="83"/>
        <item h="1" m="1" x="645"/>
        <item h="1" m="1" x="388"/>
        <item h="1" m="1" x="456"/>
        <item h="1" m="1" x="120"/>
        <item h="1" m="1" x="350"/>
        <item h="1" m="1" x="299"/>
        <item h="1" m="1" x="94"/>
        <item h="1" m="1" x="410"/>
        <item h="1" m="1" x="454"/>
        <item h="1" m="1" x="271"/>
        <item h="1" m="1" x="356"/>
        <item h="1" m="1" x="626"/>
        <item h="1" m="1" x="88"/>
        <item h="1" m="1" x="79"/>
        <item h="1" m="1" x="442"/>
        <item h="1" m="1" x="311"/>
        <item h="1" m="1" x="514"/>
        <item h="1" m="1" x="441"/>
        <item h="1" m="1" x="226"/>
        <item h="1" m="1" x="556"/>
        <item h="1" m="1" x="210"/>
        <item h="1" m="1" x="90"/>
        <item h="1" m="1" x="576"/>
        <item h="1" m="1" x="133"/>
        <item h="1" m="1" x="216"/>
        <item h="1" m="1" x="487"/>
        <item h="1" m="1" x="382"/>
        <item h="1" m="1" x="121"/>
        <item h="1" m="1" x="500"/>
        <item h="1" m="1" x="165"/>
        <item h="1" m="1" x="618"/>
        <item h="1" m="1" x="221"/>
        <item h="1" m="1" x="112"/>
        <item h="1" m="1" x="136"/>
        <item h="1" m="1" x="218"/>
        <item h="1" m="1" x="113"/>
        <item h="1" m="1" x="586"/>
        <item h="1" m="1" x="381"/>
        <item h="1" m="1" x="72"/>
        <item h="1" m="1" x="572"/>
        <item h="1" m="1" x="642"/>
        <item h="1" m="1" x="503"/>
        <item h="1" m="1" x="291"/>
        <item h="1" m="1" x="317"/>
        <item h="1" m="1" x="539"/>
        <item h="1" m="1" x="148"/>
        <item h="1" m="1" x="625"/>
        <item h="1" m="1" x="654"/>
        <item h="1" m="1" x="207"/>
        <item h="1" m="1" x="341"/>
        <item h="1" m="1" x="180"/>
        <item h="1" m="1" x="293"/>
        <item h="1" m="1" x="418"/>
        <item h="1" m="1" x="392"/>
        <item h="1" m="1" x="653"/>
        <item h="1" m="1" x="161"/>
        <item h="1" m="1" x="603"/>
        <item h="1" m="1" x="554"/>
        <item h="1" m="1" x="566"/>
        <item h="1" m="1" x="477"/>
        <item h="1" m="1" x="170"/>
        <item h="1" m="1" x="310"/>
        <item h="1" m="1" x="92"/>
        <item h="1" m="1" x="126"/>
        <item h="1" m="1" x="97"/>
        <item h="1" m="1" x="305"/>
        <item h="1" m="1" x="629"/>
        <item h="1" m="1" x="466"/>
        <item h="1" m="1" x="212"/>
        <item h="1" m="1" x="385"/>
        <item h="1" m="1" x="65"/>
        <item h="1" m="1" x="377"/>
        <item h="1" m="1" x="154"/>
        <item h="1" m="1" x="667"/>
        <item h="1" m="1" x="459"/>
        <item h="1" m="1" x="85"/>
        <item h="1" m="1" x="640"/>
        <item h="1" m="1" x="150"/>
        <item h="1" m="1" x="537"/>
        <item h="1" m="1" x="387"/>
        <item h="1" m="1" x="250"/>
        <item h="1" m="1" x="596"/>
        <item h="1" m="1" x="147"/>
        <item h="1" m="1" x="323"/>
        <item h="1" m="1" x="602"/>
        <item h="1" m="1" x="659"/>
        <item h="1" m="1" x="540"/>
        <item h="1" m="1" x="139"/>
        <item h="1" m="1" x="50"/>
        <item h="1" m="1" x="649"/>
        <item h="1" m="1" x="158"/>
        <item h="1" m="1" x="489"/>
        <item h="1" m="1" x="333"/>
        <item h="1" m="1" x="508"/>
        <item h="1" m="1" x="102"/>
        <item h="1" m="1" x="127"/>
        <item h="1" m="1" x="315"/>
        <item h="1" m="1" x="163"/>
        <item h="1" m="1" x="66"/>
        <item h="1" m="1" x="331"/>
        <item h="1" m="1" x="617"/>
        <item h="1" m="1" x="467"/>
        <item h="1" m="1" x="104"/>
        <item h="1" m="1" x="501"/>
        <item h="1" m="1" x="473"/>
        <item h="1" m="1" x="420"/>
        <item h="1" m="1" x="511"/>
        <item h="1" m="1" x="373"/>
        <item h="1" m="1" x="497"/>
        <item h="1" m="1" x="128"/>
        <item h="1" m="1" x="452"/>
        <item h="1" m="1" x="330"/>
        <item h="1" m="1" x="461"/>
        <item h="1" m="1" x="46"/>
        <item h="1" m="1" x="632"/>
        <item h="1" m="1" x="87"/>
        <item h="1" m="1" x="605"/>
        <item h="1" m="1" x="569"/>
        <item h="1" m="1" x="397"/>
        <item h="1" m="1" x="447"/>
        <item h="1" m="1" x="429"/>
        <item h="1" m="1" x="144"/>
        <item h="1" m="1" x="155"/>
        <item h="1" m="1" x="343"/>
        <item h="1" m="1" x="338"/>
        <item h="1" m="1" x="302"/>
        <item h="1" m="1" x="59"/>
        <item h="1" m="1" x="129"/>
        <item h="1" m="1" x="483"/>
        <item h="1" m="1" x="587"/>
        <item h="1" m="1" x="393"/>
        <item h="1" m="1" x="568"/>
        <item h="1" m="1" x="227"/>
        <item h="1" m="1" x="290"/>
        <item h="1" m="1" x="544"/>
        <item h="1" m="1" x="529"/>
        <item h="1" m="1" x="592"/>
        <item h="1" m="1" x="595"/>
        <item h="1" m="1" x="622"/>
        <item h="1" m="1" x="530"/>
        <item h="1" m="1" x="287"/>
        <item h="1" m="1" x="40"/>
        <item h="1" m="1" x="35"/>
        <item h="1" m="1" x="561"/>
        <item h="1" m="1" x="521"/>
        <item h="1" m="1" x="265"/>
        <item h="1" m="1" x="55"/>
        <item h="1" m="1" x="296"/>
        <item h="1" m="1" x="652"/>
        <item h="1" m="1" x="153"/>
        <item h="1" m="1" x="67"/>
        <item h="1" m="1" x="372"/>
        <item h="1" m="1" x="408"/>
        <item h="1" m="1" x="115"/>
        <item h="1" m="1" x="433"/>
        <item h="1" m="1" x="426"/>
        <item h="1" m="1" x="366"/>
        <item h="1" m="1" x="601"/>
        <item h="1" m="1" x="492"/>
        <item h="1" m="1" x="594"/>
        <item h="1" m="1" x="599"/>
        <item h="1" m="1" x="167"/>
        <item h="1" m="1" x="173"/>
        <item h="1" m="1" x="217"/>
        <item h="1" m="1" x="638"/>
        <item h="1" m="1" x="643"/>
        <item h="1" m="1" x="451"/>
        <item h="1" m="1" x="246"/>
        <item h="1" m="1" x="491"/>
        <item h="1" m="1" x="215"/>
        <item h="1" m="1" x="295"/>
        <item h="1" m="1" x="651"/>
        <item h="1" m="1" x="395"/>
        <item h="1" m="1" x="396"/>
        <item h="1" m="1" x="199"/>
        <item h="1" m="1" x="428"/>
        <item h="1" m="1" x="362"/>
        <item h="1" m="1" x="445"/>
        <item h="1" m="1" x="143"/>
        <item h="1" m="1" x="662"/>
        <item h="1" m="1" x="407"/>
        <item h="1" m="1" x="283"/>
        <item h="1" m="1" x="193"/>
        <item h="1" m="1" x="23"/>
        <item h="1" m="1" x="485"/>
        <item h="1" m="1" x="506"/>
        <item h="1" m="1" x="284"/>
        <item h="1" m="1" x="243"/>
        <item h="1" m="1" x="156"/>
        <item h="1" m="1" x="131"/>
        <item h="1" m="1" x="132"/>
        <item h="1" m="1" x="237"/>
        <item h="1" m="1" x="205"/>
        <item h="1" m="1" x="238"/>
        <item h="1" m="1" x="553"/>
        <item h="1" m="1" x="230"/>
        <item h="1" m="1" x="48"/>
        <item h="1" m="1" x="209"/>
        <item h="1" m="1" x="427"/>
        <item h="1" m="1" x="337"/>
        <item h="1" m="1" x="145"/>
        <item h="1" m="1" x="222"/>
        <item h="1" m="1" x="166"/>
        <item h="1" m="1" x="588"/>
        <item h="1" m="1" x="159"/>
        <item h="1" m="1" x="318"/>
        <item h="1" m="1" x="358"/>
        <item h="1" m="1" x="76"/>
        <item h="1" m="1" x="49"/>
        <item h="1" m="1" x="628"/>
        <item h="1" m="1" x="348"/>
        <item h="1" m="1" x="534"/>
        <item h="1" m="1" x="306"/>
        <item h="1" m="1" x="140"/>
        <item h="1" m="1" x="482"/>
        <item h="1" m="1" x="582"/>
        <item h="1" m="1" x="567"/>
        <item h="1" m="1" x="242"/>
        <item h="1" m="1" x="609"/>
        <item h="1" m="1" x="95"/>
        <item h="1" m="1" x="490"/>
        <item h="1" m="1" x="590"/>
        <item h="1" m="1" x="564"/>
        <item h="1" m="1" x="25"/>
        <item h="1" m="1" x="546"/>
        <item h="1" m="1" x="525"/>
        <item h="1" m="1" x="340"/>
        <item h="1" m="1" x="220"/>
        <item h="1" m="1" x="394"/>
        <item h="1" m="1" x="254"/>
        <item h="1" m="1" x="411"/>
        <item h="1" m="1" x="32"/>
        <item h="1" m="1" x="269"/>
        <item h="1" m="1" x="507"/>
        <item h="1" m="1" x="666"/>
        <item h="1" m="1" x="434"/>
        <item h="1" m="1" x="436"/>
        <item h="1" m="1" x="183"/>
        <item h="1" m="1" x="361"/>
        <item h="1" m="1" x="547"/>
        <item h="1" m="1" x="203"/>
        <item h="1" m="1" x="198"/>
        <item h="1" m="1" x="339"/>
        <item h="1" m="1" x="446"/>
        <item h="1" m="1" x="42"/>
        <item h="1" m="1" x="533"/>
        <item h="1" m="1" x="636"/>
        <item h="1" m="1" x="328"/>
        <item h="1" m="1" x="593"/>
        <item h="1" m="1" x="585"/>
        <item h="1" m="1" x="463"/>
        <item h="1" m="1" x="309"/>
        <item h="1" m="1" x="538"/>
        <item h="1" m="1" x="390"/>
        <item h="1" m="1" x="39"/>
        <item h="1" m="1" x="172"/>
        <item h="1" m="1" x="257"/>
        <item h="1" m="1" x="93"/>
        <item h="1" m="1" x="621"/>
        <item h="1" m="1" x="60"/>
        <item h="1" m="1" x="527"/>
        <item h="1" m="1" x="234"/>
        <item h="1" m="1" x="355"/>
        <item h="1" m="1" x="562"/>
        <item h="1" m="1" x="371"/>
        <item h="1" m="1" x="57"/>
        <item h="1" m="1" x="607"/>
        <item h="1" m="1" x="384"/>
        <item h="1" m="1" x="438"/>
        <item h="1" m="1" x="509"/>
        <item h="1" m="1" x="646"/>
        <item h="1" m="1" x="106"/>
        <item h="1" m="1" x="440"/>
        <item h="1" m="1" x="162"/>
        <item h="1" m="1" x="157"/>
        <item h="1" m="1" x="644"/>
        <item h="1" m="1" x="472"/>
        <item h="1" m="1" x="69"/>
        <item h="1" m="1" x="149"/>
        <item h="1" m="1" x="98"/>
        <item h="1" m="1" x="425"/>
        <item h="1" m="1" x="168"/>
        <item h="1" m="1" x="648"/>
        <item h="1" m="1" x="319"/>
        <item h="1" m="1" x="620"/>
        <item h="1" m="1" x="202"/>
        <item h="1" m="1" x="583"/>
        <item h="1" m="1" x="31"/>
        <item h="1" m="1" x="135"/>
        <item h="1" m="1" x="101"/>
        <item h="1" m="1" x="368"/>
        <item h="1" m="1" x="584"/>
        <item h="1" m="1" x="589"/>
        <item h="1" m="1" x="249"/>
        <item h="1" m="1" x="313"/>
        <item h="1" m="1" x="523"/>
        <item h="1" m="1" x="457"/>
        <item h="1" m="1" x="520"/>
        <item h="1" m="1" x="229"/>
        <item h="1" m="1" x="298"/>
        <item h="1" m="1" x="211"/>
        <item h="1" m="1" x="308"/>
        <item h="1" m="1" x="450"/>
        <item h="1" m="1" x="41"/>
        <item h="1" m="1" x="321"/>
        <item h="1" m="1" x="268"/>
        <item h="1" m="1" x="223"/>
        <item h="1" m="1" x="264"/>
        <item h="1" m="1" x="181"/>
        <item h="1" m="1" x="578"/>
        <item h="1" m="1" x="26"/>
        <item h="1" m="1" x="196"/>
        <item h="1" m="1" x="518"/>
        <item h="1" m="1" x="402"/>
        <item h="1" m="1" x="469"/>
        <item h="1" m="1" x="524"/>
        <item h="1" m="1" x="663"/>
        <item h="1" m="1" x="422"/>
        <item h="1" m="1" x="105"/>
        <item h="1" m="1" x="248"/>
        <item h="1" m="1" x="575"/>
        <item h="1" m="1" x="82"/>
        <item h="1" m="1" x="108"/>
        <item h="1" m="1" x="376"/>
        <item h="1" m="1" x="504"/>
        <item h="1" m="1" x="336"/>
        <item h="1" m="1" x="389"/>
        <item h="1" m="1" x="289"/>
        <item h="1" m="1" x="160"/>
        <item h="1" m="1" x="502"/>
        <item h="1" m="1" x="479"/>
        <item h="1" m="1" x="177"/>
        <item h="1" m="1" x="45"/>
        <item h="1" m="1" x="185"/>
        <item h="1" m="1" x="224"/>
        <item h="1" m="1" x="488"/>
        <item h="1" m="1" x="56"/>
        <item h="1" m="1" x="122"/>
        <item h="1" m="1" x="118"/>
        <item h="1" m="1" x="641"/>
        <item h="1" m="1" x="134"/>
        <item h="1" m="1" x="303"/>
        <item h="1" m="1" x="496"/>
        <item h="1" m="1" x="179"/>
        <item h="1" m="1" x="151"/>
        <item h="1" m="1" x="191"/>
        <item h="1" m="1" x="84"/>
        <item h="1" m="1" x="307"/>
        <item h="1" m="1" x="197"/>
        <item h="1" m="1" x="292"/>
        <item h="1" m="1" x="610"/>
        <item h="1" m="1" x="189"/>
        <item h="1" m="1" x="53"/>
        <item h="1" m="1" x="634"/>
        <item h="1" m="1" x="52"/>
        <item h="1" m="1" x="573"/>
        <item h="1" m="1" x="68"/>
        <item h="1" m="1" x="278"/>
        <item h="1" m="1" x="100"/>
        <item h="1" m="1" x="33"/>
        <item h="1" m="1" x="175"/>
        <item h="1" m="1" x="77"/>
        <item h="1" m="1" x="453"/>
        <item h="1" m="1" x="631"/>
        <item h="1" m="1" x="391"/>
        <item h="1" m="1" x="277"/>
        <item h="1" m="1" x="611"/>
        <item h="1" m="1" x="80"/>
        <item h="1" m="1" x="54"/>
        <item h="1" m="1" x="439"/>
        <item h="1" m="1" x="421"/>
        <item h="1" m="1" x="138"/>
        <item h="1" m="1" x="519"/>
        <item h="1" m="1" x="624"/>
        <item h="1" m="1" x="91"/>
        <item h="1" m="1" x="403"/>
        <item h="1" m="1" x="266"/>
        <item h="1" m="1" x="107"/>
        <item h="1" m="1" x="245"/>
        <item h="1" m="1" x="345"/>
        <item h="1" m="1" x="63"/>
        <item h="1" m="1" x="364"/>
        <item h="1" m="1" x="627"/>
        <item h="1" m="1" x="615"/>
        <item h="1" m="1" x="354"/>
        <item h="1" m="1" x="276"/>
        <item h="1" m="1" x="200"/>
        <item h="1" m="1" x="604"/>
        <item h="1" m="1" x="415"/>
        <item h="1" m="1" x="471"/>
        <item h="1" m="1" x="550"/>
        <item h="1" m="1" x="419"/>
        <item h="1" m="1" x="432"/>
        <item h="1" m="1" x="655"/>
        <item h="1" m="1" x="225"/>
        <item h="1" m="1" x="486"/>
        <item h="1" m="1" x="481"/>
        <item h="1" m="1" x="282"/>
        <item h="1" m="1" x="314"/>
        <item h="1" m="1" x="665"/>
        <item h="1" m="1" x="332"/>
        <item h="1" m="1" x="176"/>
        <item h="1" m="1" x="187"/>
        <item h="1" m="1" x="329"/>
        <item h="1" m="1" x="219"/>
        <item h="1" m="1" x="574"/>
        <item h="1" m="1" x="468"/>
        <item h="1" m="1" x="228"/>
        <item h="1" m="1" x="174"/>
        <item h="1" m="1" x="34"/>
        <item h="1" m="1" x="661"/>
        <item h="1" m="1" x="552"/>
        <item h="1" m="1" x="352"/>
        <item h="1" m="1" x="414"/>
        <item h="1" m="1" x="142"/>
        <item h="1" m="1" x="430"/>
        <item h="1" m="1" x="475"/>
        <item h="1" m="1" x="515"/>
        <item h="1" m="1" x="86"/>
        <item h="1" m="1" x="255"/>
        <item h="1" m="1" x="344"/>
        <item h="1" m="1" x="531"/>
        <item h="1" m="1" x="598"/>
        <item h="1" m="1" x="579"/>
        <item h="1" m="1" x="536"/>
        <item h="1" m="1" x="110"/>
        <item h="1" m="1" x="660"/>
        <item h="1" m="1" x="409"/>
        <item h="1" m="1" x="99"/>
        <item h="1" m="1" x="204"/>
        <item h="1" m="1" x="465"/>
        <item h="1" m="1" x="58"/>
        <item h="1" m="1" x="383"/>
        <item h="1" m="1" x="413"/>
        <item h="1" m="1" x="182"/>
        <item h="1" m="1" x="444"/>
        <item h="1" m="1" x="285"/>
        <item h="1" m="1" x="208"/>
        <item h="1" m="1" x="37"/>
        <item h="1" m="1" x="367"/>
        <item h="1" m="1" x="103"/>
        <item h="1" m="1" x="597"/>
        <item h="1" m="1" x="190"/>
        <item h="1" m="1" x="192"/>
        <item h="1" m="1" x="460"/>
        <item h="1" m="1" x="119"/>
        <item h="1" m="1" x="399"/>
        <item h="1" m="1" x="541"/>
        <item h="1" m="1" x="334"/>
        <item h="1" m="1" x="188"/>
        <item h="1" m="1" x="96"/>
        <item h="1" m="1" x="62"/>
        <item h="1" m="1" x="71"/>
        <item h="1" m="1" x="47"/>
        <item h="1" m="1" x="241"/>
        <item h="1" m="1" x="273"/>
        <item h="1" m="1" x="316"/>
        <item h="1" m="1" x="510"/>
        <item h="1" m="1" x="164"/>
        <item h="1" m="1" x="28"/>
        <item h="1" m="1" x="535"/>
        <item h="1" m="1" x="281"/>
        <item h="1" m="1" x="494"/>
        <item h="1" m="1" x="231"/>
        <item h="1" m="1" x="262"/>
        <item h="1" m="1" x="398"/>
        <item h="1" m="1" x="443"/>
        <item h="1" m="1" x="565"/>
        <item h="1" m="1" x="637"/>
        <item h="1" m="1" x="342"/>
        <item h="1" m="1" x="247"/>
        <item h="1" m="1" x="236"/>
        <item h="1" m="1" x="61"/>
        <item h="1" m="1" x="464"/>
        <item h="1" m="1" x="206"/>
        <item h="1" m="1" x="301"/>
        <item h="1" m="1" x="549"/>
        <item h="1" m="1" x="111"/>
        <item h="1" m="1" x="267"/>
        <item h="1" m="1" x="378"/>
        <item h="1" m="1" x="480"/>
        <item h="1" m="1" x="38"/>
        <item h="1" m="1" x="379"/>
        <item h="1" m="1" x="581"/>
        <item h="1" m="1" x="431"/>
        <item h="1" m="1" x="357"/>
        <item h="1" m="1" x="474"/>
        <item h="1" m="1" x="449"/>
        <item h="1" m="1" x="327"/>
        <item h="1" m="1" x="235"/>
        <item h="1" m="1" x="89"/>
        <item h="1" m="1" x="405"/>
        <item h="1" m="1" x="512"/>
        <item h="1" m="1" x="258"/>
        <item h="1" m="1" x="259"/>
        <item h="1" m="1" x="600"/>
        <item h="1" m="1" x="612"/>
        <item h="1" m="1" x="263"/>
        <item h="1" m="1" x="370"/>
        <item h="1" m="1" x="493"/>
        <item h="1" m="1" x="346"/>
        <item h="1" m="1" x="353"/>
        <item h="1" m="1" x="560"/>
        <item h="1" m="1" x="70"/>
        <item h="1" m="1" x="213"/>
        <item h="1" m="1" x="261"/>
        <item h="1" m="1" x="424"/>
        <item h="1" m="1" x="260"/>
        <item h="1" m="1" x="571"/>
        <item h="1" m="1" x="244"/>
        <item h="1" m="1" x="365"/>
        <item h="1" m="1" x="195"/>
        <item h="1" m="1" x="639"/>
        <item h="1" m="1" x="117"/>
        <item h="1" m="1" x="613"/>
        <item h="1" m="1" x="619"/>
        <item h="1" m="1" x="274"/>
        <item h="1" m="1" x="141"/>
        <item h="1" m="1" x="548"/>
        <item h="1" m="1" x="326"/>
        <item h="1" m="1" x="123"/>
        <item h="1" m="1" x="542"/>
        <item h="1" m="1" x="64"/>
        <item h="1" m="1" x="633"/>
        <item h="1" m="1" x="294"/>
        <item h="1" m="1" x="81"/>
        <item h="1" m="1" x="608"/>
        <item h="1" m="1" x="635"/>
        <item h="1" m="1" x="169"/>
        <item h="1" m="1" x="125"/>
        <item h="1" m="1" x="146"/>
        <item h="1" m="1" x="412"/>
        <item h="1" m="1" x="279"/>
        <item h="1" m="1" x="27"/>
        <item h="1" m="1" x="251"/>
        <item h="1" m="1" x="275"/>
        <item h="1" m="1" x="30"/>
        <item h="1" m="1" x="458"/>
        <item h="1" m="1" x="517"/>
        <item h="1" m="1" x="423"/>
        <item h="1" m="1" x="359"/>
        <item h="1" m="1" x="543"/>
        <item h="1" m="1" x="184"/>
        <item h="1" m="1" x="233"/>
        <item h="1" m="1" x="657"/>
        <item h="1" m="1" x="240"/>
        <item h="1" m="1" x="505"/>
        <item h="1" m="1" x="545"/>
        <item h="1" m="1" x="322"/>
        <item h="1" m="1" x="647"/>
        <item h="1" m="1" x="178"/>
        <item h="1" m="1" x="304"/>
        <item h="1" m="1" x="116"/>
        <item h="1" m="1" x="476"/>
        <item h="1" m="1" x="369"/>
        <item h="1" m="1" x="44"/>
        <item h="1" m="1" x="137"/>
        <item h="1" m="1" x="623"/>
        <item h="1" m="1" x="658"/>
        <item h="1" m="1" x="495"/>
        <item h="1" m="1" x="630"/>
        <item h="1" m="1" x="325"/>
        <item h="1" m="1" x="74"/>
        <item h="1" m="1" x="73"/>
        <item h="1" m="1" x="256"/>
        <item h="1" m="1" x="404"/>
        <item h="1" m="1" x="462"/>
        <item h="1" m="1" x="417"/>
        <item h="1" m="1" x="522"/>
        <item h="1" m="1" x="270"/>
        <item h="1" m="1" x="252"/>
        <item h="1" m="1" x="297"/>
        <item h="1" m="1" x="320"/>
        <item h="1" m="1" x="214"/>
        <item h="1" m="1" x="400"/>
        <item h="1" m="1" x="416"/>
        <item h="1" m="1" x="24"/>
        <item h="1" m="1" x="324"/>
        <item h="1" m="1" x="280"/>
        <item h="1" m="1" x="374"/>
        <item h="1" m="1" x="532"/>
        <item h="1" m="1" x="347"/>
        <item h="1" m="1" x="312"/>
        <item h="1" m="1" x="194"/>
        <item h="1" m="1" x="478"/>
        <item h="1" m="1" x="401"/>
        <item h="1" m="1" x="406"/>
        <item h="1" m="1" x="570"/>
        <item h="1" m="1" x="455"/>
        <item h="1" m="1" x="75"/>
        <item h="1" m="1" x="470"/>
        <item h="1" m="1" x="664"/>
        <item h="1" m="1" x="109"/>
        <item h="1" m="1" x="656"/>
        <item h="1" m="1" x="351"/>
        <item h="1" m="1" x="557"/>
        <item h="1" m="1" x="435"/>
        <item h="1" m="1" x="555"/>
        <item h="1" m="1" x="484"/>
        <item h="1" m="1" x="386"/>
        <item h="1" m="1" x="286"/>
        <item h="1" m="1" x="516"/>
        <item h="1" m="1" x="186"/>
        <item h="1" m="1" x="360"/>
        <item h="1" m="1" x="650"/>
        <item h="1" m="1" x="363"/>
        <item h="1" m="1" x="614"/>
        <item h="1" m="1" x="375"/>
        <item h="1" m="1" x="51"/>
        <item h="1" m="1" x="253"/>
        <item h="1" m="1" x="335"/>
        <item h="1" m="1" x="499"/>
        <item h="1" m="1" x="78"/>
        <item h="1" m="1" x="577"/>
        <item h="1" m="1" x="437"/>
        <item h="1" m="1" x="130"/>
        <item h="1" m="1" x="201"/>
        <item h="1" m="1" x="513"/>
        <item h="1" m="1" x="616"/>
        <item h="1" m="1" x="232"/>
        <item h="1" m="1" x="43"/>
        <item h="1" m="1" x="36"/>
        <item h="1" m="1" x="448"/>
        <item h="1" m="1" x="606"/>
        <item h="1" m="1" x="563"/>
        <item h="1" x="21"/>
        <item h="1" x="19"/>
        <item h="1" x="17"/>
        <item h="1" x="18"/>
        <item h="1" x="20"/>
        <item h="1" x="22"/>
        <item t="default"/>
      </items>
    </pivotField>
    <pivotField showAll="0"/>
    <pivotField showAll="0"/>
    <pivotField showAll="0"/>
    <pivotField showAll="0"/>
    <pivotField showAll="0"/>
    <pivotField dataField="1" showAll="0"/>
    <pivotField showAll="0"/>
    <pivotField defaultSubtotal="0">
      <items count="665">
        <item x="6"/>
        <item x="4"/>
        <item x="7"/>
        <item x="1"/>
        <item x="3"/>
        <item x="2"/>
        <item x="12"/>
        <item x="11"/>
        <item x="13"/>
        <item x="5"/>
        <item x="9"/>
        <item x="8"/>
        <item x="10"/>
        <item h="1" x="0"/>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68"/>
        <item h="1" x="169"/>
        <item h="1" x="170"/>
        <item h="1" x="171"/>
        <item h="1" x="172"/>
        <item h="1" x="173"/>
        <item h="1" x="174"/>
        <item h="1" x="175"/>
        <item h="1" x="176"/>
        <item h="1" x="177"/>
        <item h="1" x="178"/>
        <item h="1" x="179"/>
        <item h="1" x="180"/>
        <item h="1" x="181"/>
        <item h="1" x="182"/>
        <item h="1" x="183"/>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h="1" x="218"/>
        <item h="1" x="219"/>
        <item h="1" x="220"/>
        <item h="1" x="221"/>
        <item h="1" x="222"/>
        <item h="1" x="223"/>
        <item h="1" x="224"/>
        <item h="1" x="225"/>
        <item h="1" x="226"/>
        <item h="1" x="227"/>
        <item h="1" x="228"/>
        <item h="1" x="229"/>
        <item h="1" x="230"/>
        <item h="1" x="231"/>
        <item h="1" x="232"/>
        <item h="1" x="233"/>
        <item h="1" x="234"/>
        <item h="1" x="235"/>
        <item h="1" x="236"/>
        <item h="1" x="237"/>
        <item h="1" x="238"/>
        <item h="1" x="239"/>
        <item h="1" x="240"/>
        <item h="1" x="241"/>
        <item h="1" x="242"/>
        <item h="1" x="243"/>
        <item h="1" x="244"/>
        <item h="1" x="245"/>
        <item h="1" x="246"/>
        <item h="1" x="247"/>
        <item h="1" x="248"/>
        <item h="1" x="249"/>
        <item h="1" x="250"/>
        <item h="1" x="251"/>
        <item h="1" x="252"/>
        <item h="1" x="253"/>
        <item h="1" x="254"/>
        <item h="1" x="255"/>
        <item h="1" x="256"/>
        <item h="1" x="257"/>
        <item h="1" x="258"/>
        <item h="1" x="259"/>
        <item h="1" x="260"/>
        <item h="1" x="261"/>
        <item h="1" x="262"/>
        <item h="1" x="263"/>
        <item h="1" x="264"/>
        <item h="1" x="265"/>
        <item h="1" x="266"/>
        <item h="1" x="267"/>
        <item h="1" x="268"/>
        <item h="1" x="269"/>
        <item h="1" x="270"/>
        <item h="1" x="271"/>
        <item h="1" x="272"/>
        <item h="1" x="273"/>
        <item h="1" x="274"/>
        <item h="1" x="275"/>
        <item h="1" x="276"/>
        <item h="1" x="277"/>
        <item h="1" x="278"/>
        <item h="1" x="279"/>
        <item h="1" x="280"/>
        <item h="1" x="281"/>
        <item h="1" x="282"/>
        <item h="1" x="283"/>
        <item h="1" x="284"/>
        <item h="1" x="285"/>
        <item h="1" x="286"/>
        <item h="1" x="287"/>
        <item h="1" x="288"/>
        <item h="1" x="289"/>
        <item h="1" x="290"/>
        <item h="1" x="291"/>
        <item h="1" x="292"/>
        <item h="1" x="293"/>
        <item h="1" x="294"/>
        <item h="1" x="295"/>
        <item h="1" x="296"/>
        <item h="1" x="297"/>
        <item h="1" x="298"/>
        <item h="1" x="299"/>
        <item h="1" x="300"/>
        <item h="1"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h="1" x="323"/>
        <item h="1" x="324"/>
        <item h="1" x="325"/>
        <item h="1" x="326"/>
        <item h="1" x="327"/>
        <item h="1" x="328"/>
        <item h="1" x="329"/>
        <item h="1" x="330"/>
        <item h="1" x="331"/>
        <item h="1" x="332"/>
        <item h="1" x="333"/>
        <item h="1" x="334"/>
        <item h="1" x="335"/>
        <item h="1" x="336"/>
        <item h="1" x="337"/>
        <item h="1" x="338"/>
        <item h="1" x="339"/>
        <item h="1" x="340"/>
        <item h="1" x="341"/>
        <item h="1" x="342"/>
        <item h="1" x="343"/>
        <item h="1" x="344"/>
        <item h="1" x="345"/>
        <item h="1" x="346"/>
        <item h="1" x="347"/>
        <item h="1" x="348"/>
        <item h="1" x="349"/>
        <item h="1" x="350"/>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h="1" x="415"/>
        <item h="1" x="416"/>
        <item h="1" x="417"/>
        <item h="1" x="418"/>
        <item h="1" x="419"/>
        <item h="1" x="420"/>
        <item h="1" x="421"/>
        <item h="1" x="422"/>
        <item h="1" x="423"/>
        <item h="1" x="424"/>
        <item h="1" x="425"/>
        <item h="1" x="426"/>
        <item h="1" x="427"/>
        <item h="1" x="428"/>
        <item h="1" x="429"/>
        <item h="1" x="430"/>
        <item h="1" x="431"/>
        <item h="1" x="432"/>
        <item h="1" x="433"/>
        <item h="1" x="434"/>
        <item h="1" x="435"/>
        <item h="1" x="436"/>
        <item h="1" x="437"/>
        <item h="1" x="438"/>
        <item h="1" x="439"/>
        <item h="1" x="440"/>
        <item h="1" x="441"/>
        <item h="1" x="442"/>
        <item h="1" x="443"/>
        <item h="1" x="444"/>
        <item h="1" x="445"/>
        <item h="1" x="446"/>
        <item h="1" x="447"/>
        <item h="1" x="448"/>
        <item h="1" x="449"/>
        <item h="1" x="450"/>
        <item h="1" x="451"/>
        <item h="1" x="452"/>
        <item h="1" x="453"/>
        <item h="1" x="454"/>
        <item h="1" x="455"/>
        <item h="1" x="456"/>
        <item h="1" x="457"/>
        <item h="1" x="458"/>
        <item h="1" x="459"/>
        <item h="1" x="460"/>
        <item h="1" x="461"/>
        <item h="1" x="462"/>
        <item h="1" x="463"/>
        <item h="1" x="464"/>
        <item h="1" x="465"/>
        <item h="1" x="466"/>
        <item h="1" x="467"/>
        <item h="1" x="468"/>
        <item h="1" x="469"/>
        <item h="1" x="470"/>
        <item h="1" x="471"/>
        <item h="1" x="472"/>
        <item h="1" x="473"/>
        <item h="1" x="474"/>
        <item h="1" x="475"/>
        <item h="1" x="476"/>
        <item h="1" x="477"/>
        <item h="1" x="478"/>
        <item h="1" x="479"/>
        <item h="1" x="480"/>
        <item h="1" x="481"/>
        <item h="1" x="482"/>
        <item h="1" x="483"/>
        <item h="1" x="484"/>
        <item h="1" x="485"/>
        <item h="1" x="486"/>
        <item h="1" x="487"/>
        <item h="1" x="488"/>
        <item h="1" x="489"/>
        <item h="1" x="490"/>
        <item h="1" x="491"/>
        <item h="1" x="492"/>
        <item h="1" x="493"/>
        <item h="1" x="494"/>
        <item h="1" x="495"/>
        <item h="1" x="496"/>
        <item h="1" x="497"/>
        <item h="1" x="498"/>
        <item h="1" x="499"/>
        <item h="1" x="500"/>
        <item h="1" x="501"/>
        <item h="1" x="502"/>
        <item h="1" x="503"/>
        <item h="1" x="504"/>
        <item h="1" x="505"/>
        <item h="1" x="506"/>
        <item h="1" x="507"/>
        <item h="1" x="508"/>
        <item h="1" x="509"/>
        <item h="1" x="510"/>
        <item h="1" x="511"/>
        <item h="1" x="512"/>
        <item h="1" x="513"/>
        <item h="1" x="514"/>
        <item h="1" x="515"/>
        <item h="1" x="516"/>
        <item h="1" x="517"/>
        <item h="1" x="518"/>
        <item h="1" x="519"/>
        <item h="1" x="520"/>
        <item h="1" x="521"/>
        <item h="1" x="522"/>
        <item h="1" x="523"/>
        <item h="1" x="524"/>
        <item h="1" x="525"/>
        <item h="1" x="526"/>
        <item h="1" x="527"/>
        <item h="1" x="528"/>
        <item h="1" x="529"/>
        <item h="1" x="530"/>
        <item h="1" x="531"/>
        <item h="1" x="532"/>
        <item h="1" x="533"/>
        <item h="1" x="534"/>
        <item h="1" x="535"/>
        <item h="1" x="536"/>
        <item h="1" x="537"/>
        <item h="1" x="538"/>
        <item h="1" x="539"/>
        <item h="1" x="540"/>
        <item h="1" x="541"/>
        <item h="1" x="542"/>
        <item h="1" x="543"/>
        <item h="1" x="544"/>
        <item h="1" x="545"/>
        <item h="1" x="546"/>
        <item h="1" x="547"/>
        <item h="1" x="548"/>
        <item h="1" x="549"/>
        <item h="1" x="550"/>
        <item h="1" x="551"/>
        <item h="1" x="552"/>
        <item h="1" x="553"/>
        <item h="1" x="554"/>
        <item h="1" x="555"/>
        <item h="1" x="556"/>
        <item h="1" x="557"/>
        <item h="1" x="558"/>
        <item h="1" x="559"/>
        <item h="1" x="560"/>
        <item h="1" x="561"/>
        <item h="1" x="562"/>
        <item h="1" x="563"/>
        <item h="1" x="564"/>
        <item h="1" x="565"/>
        <item h="1" x="566"/>
        <item h="1" x="567"/>
        <item h="1" x="568"/>
        <item h="1" x="569"/>
        <item h="1" x="570"/>
        <item h="1" x="571"/>
        <item h="1" x="572"/>
        <item h="1" x="573"/>
        <item h="1" x="574"/>
        <item h="1" x="575"/>
        <item h="1" x="576"/>
        <item h="1" x="577"/>
        <item h="1" x="578"/>
        <item h="1" x="579"/>
        <item h="1" x="580"/>
        <item h="1" x="581"/>
        <item h="1" x="582"/>
        <item h="1" x="583"/>
        <item h="1" x="584"/>
        <item h="1" x="585"/>
        <item h="1" x="586"/>
        <item h="1" x="587"/>
        <item h="1" x="588"/>
        <item h="1" x="589"/>
        <item h="1" x="590"/>
        <item h="1" x="591"/>
        <item h="1" x="592"/>
        <item h="1" x="593"/>
        <item h="1" x="594"/>
        <item h="1" x="595"/>
        <item h="1" x="596"/>
        <item h="1" x="597"/>
        <item h="1" x="598"/>
        <item h="1" x="599"/>
        <item h="1" x="600"/>
        <item h="1" x="601"/>
        <item h="1" x="602"/>
        <item h="1" x="603"/>
        <item h="1" x="604"/>
        <item h="1" x="605"/>
        <item h="1" x="606"/>
        <item h="1" x="607"/>
        <item h="1" x="608"/>
        <item h="1" x="609"/>
        <item h="1" x="610"/>
        <item h="1" x="611"/>
        <item h="1" x="612"/>
        <item h="1" x="613"/>
        <item h="1" x="614"/>
        <item h="1" x="615"/>
        <item h="1" x="616"/>
        <item h="1" x="617"/>
        <item h="1" x="618"/>
        <item h="1" x="619"/>
        <item h="1" x="620"/>
        <item h="1" x="621"/>
        <item h="1" x="622"/>
        <item h="1" x="623"/>
        <item h="1" x="624"/>
        <item h="1" x="625"/>
        <item h="1" x="626"/>
        <item h="1" x="627"/>
        <item h="1" x="628"/>
        <item h="1" x="629"/>
        <item h="1" x="630"/>
        <item h="1" x="631"/>
        <item h="1" x="632"/>
        <item h="1" x="633"/>
        <item h="1" x="634"/>
        <item h="1" x="635"/>
        <item h="1" x="636"/>
        <item h="1" x="637"/>
        <item h="1" x="638"/>
        <item h="1" x="639"/>
        <item h="1" x="640"/>
        <item h="1" x="641"/>
        <item h="1" x="642"/>
        <item h="1" x="643"/>
        <item h="1" x="644"/>
        <item h="1" x="645"/>
        <item h="1" x="646"/>
        <item h="1" x="647"/>
        <item h="1" x="648"/>
        <item h="1" x="649"/>
        <item h="1" x="650"/>
        <item h="1" x="651"/>
        <item h="1" x="652"/>
        <item h="1" x="653"/>
        <item h="1" x="654"/>
        <item h="1" x="655"/>
        <item h="1" x="656"/>
        <item h="1" x="657"/>
        <item h="1" x="658"/>
        <item h="1" x="659"/>
        <item h="1" x="660"/>
        <item h="1" x="661"/>
        <item h="1" x="662"/>
        <item h="1" x="663"/>
        <item h="1" x="664"/>
      </items>
    </pivotField>
  </pivotFields>
  <rowFields count="1">
    <field x="4"/>
  </rowFields>
  <rowItems count="17">
    <i>
      <x/>
    </i>
    <i>
      <x v="1"/>
    </i>
    <i>
      <x v="2"/>
    </i>
    <i>
      <x v="3"/>
    </i>
    <i>
      <x v="4"/>
    </i>
    <i>
      <x v="5"/>
    </i>
    <i>
      <x v="6"/>
    </i>
    <i>
      <x v="7"/>
    </i>
    <i>
      <x v="8"/>
    </i>
    <i>
      <x v="9"/>
    </i>
    <i>
      <x v="10"/>
    </i>
    <i>
      <x v="11"/>
    </i>
    <i>
      <x v="12"/>
    </i>
    <i>
      <x v="13"/>
    </i>
    <i>
      <x v="14"/>
    </i>
    <i>
      <x v="1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Samlet produksjon" fld="10"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80353B28-D716-4A14-B536-216FE12B5045}" name="Pivottabell3"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Kornslag" colHeaderCaption="År">
  <location ref="A5:V13" firstHeaderRow="1" firstDataRow="2" firstDataCol="1" rowPageCount="2" colPageCount="1"/>
  <pivotFields count="13">
    <pivotField axis="axisCol" multipleItemSelectionAllowed="1"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pivotField>
    <pivotField axis="axisRow" multipleItemSelectionAllowed="1">
      <items count="11">
        <item x="0"/>
        <item x="1"/>
        <item x="2"/>
        <item x="3"/>
        <item x="4"/>
        <item x="6"/>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dataField="1"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vert såkornforretning" fld="8" baseField="9" baseItem="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93902EC9-6FC3-41EA-931E-A927207CC49E}" name="Pivottabell5" cacheId="194"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Fylke" colHeaderCaption="År">
  <location ref="A33:V41" firstHeaderRow="1" firstDataRow="2" firstDataCol="1" rowPageCount="2" colPageCount="1"/>
  <pivotFields count="13">
    <pivotField axis="axisCol" multipleItemSelectionAllowed="1"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68">
        <item x="113"/>
        <item x="188"/>
        <item x="108"/>
        <item x="306"/>
        <item x="261"/>
        <item x="160"/>
        <item x="80"/>
        <item x="44"/>
        <item x="90"/>
        <item x="177"/>
        <item x="61"/>
        <item x="105"/>
        <item x="198"/>
        <item x="138"/>
        <item x="307"/>
        <item x="245"/>
        <item x="255"/>
        <item x="227"/>
        <item x="200"/>
        <item x="283"/>
        <item x="285"/>
        <item x="288"/>
        <item x="248"/>
        <item x="289"/>
        <item x="290"/>
        <item x="179"/>
        <item x="135"/>
        <item x="114"/>
        <item x="175"/>
        <item x="178"/>
        <item x="221"/>
        <item x="194"/>
        <item x="102"/>
        <item x="71"/>
        <item x="222"/>
        <item x="214"/>
        <item x="168"/>
        <item x="239"/>
        <item x="109"/>
        <item x="165"/>
        <item x="226"/>
        <item x="292"/>
        <item x="144"/>
        <item x="294"/>
        <item x="151"/>
        <item m="1" x="462"/>
        <item x="297"/>
        <item x="298"/>
        <item x="246"/>
        <item x="164"/>
        <item x="236"/>
        <item x="299"/>
        <item x="215"/>
        <item x="225"/>
        <item x="232"/>
        <item x="242"/>
        <item x="193"/>
        <item x="213"/>
        <item x="181"/>
        <item x="300"/>
        <item x="220"/>
        <item x="195"/>
        <item x="237"/>
        <item x="231"/>
        <item x="303"/>
        <item x="304"/>
        <item x="206"/>
        <item x="249"/>
        <item x="258"/>
        <item x="247"/>
        <item x="9"/>
        <item x="128"/>
        <item x="124"/>
        <item x="12"/>
        <item x="40"/>
        <item x="70"/>
        <item x="77"/>
        <item x="131"/>
        <item x="7"/>
        <item x="50"/>
        <item x="1"/>
        <item x="8"/>
        <item x="60"/>
        <item x="78"/>
        <item x="101"/>
        <item x="32"/>
        <item x="132"/>
        <item x="162"/>
        <item x="18"/>
        <item x="152"/>
        <item x="46"/>
        <item x="5"/>
        <item m="1" x="372"/>
        <item m="1" x="360"/>
        <item x="15"/>
        <item x="2"/>
        <item m="1" x="393"/>
        <item x="24"/>
        <item m="1" x="365"/>
        <item m="1" x="376"/>
        <item x="0"/>
        <item m="1" x="361"/>
        <item m="1" x="369"/>
        <item m="1" x="367"/>
        <item m="1" x="362"/>
        <item m="1" x="378"/>
        <item x="41"/>
        <item m="1" x="363"/>
        <item m="1" x="390"/>
        <item x="28"/>
        <item m="1" x="381"/>
        <item x="21"/>
        <item m="1" x="377"/>
        <item m="1" x="379"/>
        <item x="127"/>
        <item m="1" x="389"/>
        <item x="106"/>
        <item m="1" x="383"/>
        <item x="94"/>
        <item m="1" x="392"/>
        <item x="95"/>
        <item x="199"/>
        <item m="1" x="380"/>
        <item m="1" x="423"/>
        <item m="1" x="368"/>
        <item x="3"/>
        <item m="1" x="405"/>
        <item x="31"/>
        <item x="13"/>
        <item m="1" x="364"/>
        <item m="1" x="386"/>
        <item m="1" x="406"/>
        <item x="244"/>
        <item m="1" x="397"/>
        <item m="1" x="394"/>
        <item x="6"/>
        <item x="79"/>
        <item m="1" x="375"/>
        <item m="1" x="400"/>
        <item m="1" x="395"/>
        <item m="1" x="433"/>
        <item m="1" x="391"/>
        <item x="156"/>
        <item m="1" x="374"/>
        <item x="129"/>
        <item x="170"/>
        <item m="1" x="382"/>
        <item x="118"/>
        <item x="171"/>
        <item x="331"/>
        <item m="1" x="441"/>
        <item x="23"/>
        <item x="163"/>
        <item x="166"/>
        <item x="92"/>
        <item x="185"/>
        <item x="75"/>
        <item x="153"/>
        <item x="203"/>
        <item x="145"/>
        <item x="68"/>
        <item m="1" x="371"/>
        <item x="107"/>
        <item x="169"/>
        <item m="1" x="396"/>
        <item m="1" x="366"/>
        <item x="83"/>
        <item m="1" x="385"/>
        <item x="142"/>
        <item x="338"/>
        <item x="234"/>
        <item m="1" x="430"/>
        <item m="1" x="438"/>
        <item x="143"/>
        <item x="196"/>
        <item m="1" x="420"/>
        <item m="1" x="399"/>
        <item x="154"/>
        <item x="251"/>
        <item x="54"/>
        <item m="1" x="456"/>
        <item x="99"/>
        <item x="328"/>
        <item x="103"/>
        <item m="1" x="407"/>
        <item m="1" x="417"/>
        <item m="1" x="412"/>
        <item x="250"/>
        <item x="218"/>
        <item x="64"/>
        <item m="1" x="427"/>
        <item x="137"/>
        <item m="1" x="457"/>
        <item m="1" x="404"/>
        <item x="30"/>
        <item x="14"/>
        <item m="1" x="409"/>
        <item m="1" x="422"/>
        <item x="334"/>
        <item x="355"/>
        <item x="19"/>
        <item x="25"/>
        <item x="125"/>
        <item x="172"/>
        <item m="1" x="418"/>
        <item x="146"/>
        <item x="264"/>
        <item x="333"/>
        <item x="349"/>
        <item m="1" x="458"/>
        <item m="1" x="437"/>
        <item m="1" x="373"/>
        <item m="1" x="370"/>
        <item x="116"/>
        <item x="67"/>
        <item x="100"/>
        <item x="187"/>
        <item x="141"/>
        <item m="1" x="443"/>
        <item m="1" x="410"/>
        <item x="253"/>
        <item x="332"/>
        <item x="341"/>
        <item x="217"/>
        <item x="350"/>
        <item x="219"/>
        <item x="204"/>
        <item m="1" x="439"/>
        <item m="1" x="459"/>
        <item m="1" x="435"/>
        <item m="1" x="431"/>
        <item x="147"/>
        <item m="1" x="440"/>
        <item m="1" x="414"/>
        <item m="1" x="425"/>
        <item m="1" x="460"/>
        <item m="1" x="447"/>
        <item x="167"/>
        <item x="267"/>
        <item x="336"/>
        <item x="207"/>
        <item x="241"/>
        <item x="224"/>
        <item x="216"/>
        <item x="348"/>
        <item x="356"/>
        <item m="1" x="429"/>
        <item x="208"/>
        <item m="1" x="461"/>
        <item m="1" x="428"/>
        <item m="1" x="444"/>
        <item x="37"/>
        <item m="1" x="387"/>
        <item m="1" x="384"/>
        <item m="1" x="388"/>
        <item x="76"/>
        <item x="85"/>
        <item m="1" x="403"/>
        <item m="1" x="401"/>
        <item m="1" x="402"/>
        <item x="91"/>
        <item x="93"/>
        <item m="1" x="398"/>
        <item m="1" x="408"/>
        <item x="123"/>
        <item m="1" x="413"/>
        <item m="1" x="411"/>
        <item m="1" x="416"/>
        <item x="96"/>
        <item m="1" x="415"/>
        <item x="126"/>
        <item m="1" x="419"/>
        <item x="148"/>
        <item x="158"/>
        <item m="1" x="421"/>
        <item m="1" x="424"/>
        <item x="157"/>
        <item x="150"/>
        <item x="136"/>
        <item x="161"/>
        <item x="140"/>
        <item x="159"/>
        <item x="174"/>
        <item x="173"/>
        <item x="176"/>
        <item x="186"/>
        <item m="1" x="432"/>
        <item x="201"/>
        <item m="1" x="463"/>
        <item x="354"/>
        <item x="192"/>
        <item m="1" x="446"/>
        <item x="243"/>
        <item m="1" x="464"/>
        <item x="260"/>
        <item x="229"/>
        <item m="1" x="359"/>
        <item m="1" x="452"/>
        <item x="265"/>
        <item x="263"/>
        <item x="266"/>
        <item x="335"/>
        <item x="339"/>
        <item x="340"/>
        <item x="343"/>
        <item x="345"/>
        <item x="351"/>
        <item x="352"/>
        <item x="353"/>
        <item x="324"/>
        <item x="326"/>
        <item x="330"/>
        <item m="1" x="436"/>
        <item m="1" x="448"/>
        <item m="1" x="426"/>
        <item m="1" x="434"/>
        <item x="342"/>
        <item m="1" x="442"/>
        <item m="1" x="445"/>
        <item m="1" x="449"/>
        <item m="1" x="466"/>
        <item x="280"/>
        <item m="1" x="465"/>
        <item x="257"/>
        <item m="1" x="450"/>
        <item m="1" x="455"/>
        <item m="1" x="451"/>
        <item m="1" x="453"/>
        <item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x="312"/>
        <item x="197"/>
        <item x="252"/>
        <item x="205"/>
        <item x="202"/>
        <item x="209"/>
        <item x="318"/>
        <item x="228"/>
        <item x="212"/>
        <item m="1" x="358"/>
        <item x="256"/>
        <item x="230"/>
        <item x="210"/>
        <item x="211"/>
        <item x="223"/>
        <item x="233"/>
        <item x="235"/>
        <item x="238"/>
        <item x="240"/>
        <item x="254"/>
        <item x="259"/>
        <item x="262"/>
        <item x="268"/>
        <item x="269"/>
        <item x="270"/>
        <item x="271"/>
        <item x="272"/>
        <item x="273"/>
        <item x="274"/>
        <item x="275"/>
        <item x="276"/>
        <item x="277"/>
        <item x="278"/>
        <item x="279"/>
        <item x="281"/>
        <item x="282"/>
        <item x="284"/>
        <item x="286"/>
        <item x="287"/>
        <item x="291"/>
        <item x="293"/>
        <item x="295"/>
        <item x="296"/>
        <item x="301"/>
        <item x="302"/>
        <item x="305"/>
        <item x="308"/>
        <item x="309"/>
        <item x="310"/>
        <item x="311"/>
        <item x="313"/>
        <item x="314"/>
        <item x="315"/>
        <item x="316"/>
        <item x="317"/>
        <item x="319"/>
        <item x="320"/>
        <item x="321"/>
        <item x="322"/>
        <item x="323"/>
        <item x="325"/>
        <item x="327"/>
        <item x="329"/>
        <item x="337"/>
        <item x="344"/>
        <item x="346"/>
        <item x="347"/>
        <item x="357"/>
        <item t="default"/>
      </items>
    </pivotField>
    <pivotField axis="axisRow" multipleItemSelectionAllowed="1">
      <items count="11">
        <item x="0"/>
        <item x="1"/>
        <item x="2"/>
        <item x="3"/>
        <item x="4"/>
        <item h="1" x="5"/>
        <item h="1" m="1" x="9"/>
        <item h="1" x="7"/>
        <item x="6"/>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dataField="1" showAll="0"/>
    <pivotField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8"/>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iemalt korn" fld="7"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2C799434-B66E-4E33-A917-07D1FAF655E1}" name="Pivottabell1" cacheId="194" applyNumberFormats="0" applyBorderFormats="0" applyFontFormats="0" applyPatternFormats="0" applyAlignmentFormats="0" applyWidthHeightFormats="1" dataCaption="Verdier" grandTotalCaption="Sum" updatedVersion="8" minRefreshableVersion="3" useAutoFormatting="1" itemPrintTitles="1" createdVersion="4" indent="0" compact="0" compactData="0" chartFormat="2" rowHeaderCaption="Fylke" colHeaderCaption="År">
  <location ref="A2:AR69" firstHeaderRow="1" firstDataRow="3" firstDataCol="2"/>
  <pivotFields count="13">
    <pivotField axis="axisCol" compact="0" outline="0" showAll="0">
      <items count="28">
        <item h="1" m="1" x="23"/>
        <item h="1" m="1" x="24"/>
        <item h="1" m="1" x="25"/>
        <item h="1" m="1" x="26"/>
        <item m="1" x="21"/>
        <item m="1" x="22"/>
        <item x="0"/>
        <item x="1"/>
        <item x="2"/>
        <item x="3"/>
        <item x="4"/>
        <item x="5"/>
        <item x="6"/>
        <item x="7"/>
        <item x="8"/>
        <item h="1" x="20"/>
        <item x="9"/>
        <item x="10"/>
        <item x="11"/>
        <item x="12"/>
        <item x="13"/>
        <item x="14"/>
        <item x="15"/>
        <item x="18"/>
        <item x="17"/>
        <item x="16"/>
        <item x="19"/>
        <item t="default"/>
      </items>
    </pivotField>
    <pivotField axis="axisRow" compact="0" outline="0" sortType="descending">
      <items count="21">
        <item x="8"/>
        <item x="10"/>
        <item x="11"/>
        <item x="6"/>
        <item h="1" x="15"/>
        <item x="0"/>
        <item x="1"/>
        <item h="1" m="1" x="16"/>
        <item h="1" m="1" x="17"/>
        <item x="9"/>
        <item x="12"/>
        <item h="1" m="1" x="18"/>
        <item h="1" m="1" x="19"/>
        <item x="2"/>
        <item x="4"/>
        <item x="3"/>
        <item x="5"/>
        <item x="7"/>
        <item x="13"/>
        <item x="14"/>
        <item t="default"/>
      </items>
      <autoSortScope>
        <pivotArea dataOnly="0" outline="0" fieldPosition="0">
          <references count="1">
            <reference field="4294967294" count="1" selected="0">
              <x v="0"/>
            </reference>
          </references>
        </pivotArea>
      </autoSortScope>
    </pivotField>
    <pivotField compact="0" outline="0" showAll="0"/>
    <pivotField axis="axisRow" compact="0" outline="0" multipleItemSelectionAllowed="1" showAll="0">
      <items count="11">
        <item x="0"/>
        <item h="1" x="6"/>
        <item x="1"/>
        <item x="2"/>
        <item h="1" x="4"/>
        <item x="3"/>
        <item h="1" x="5"/>
        <item h="1" m="1" x="9"/>
        <item h="1" x="7"/>
        <item h="1" x="8"/>
        <item t="default"/>
      </items>
    </pivotField>
    <pivotField compact="0" outline="0"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compact="0" outline="0"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2">
    <field x="3"/>
    <field x="1"/>
  </rowFields>
  <rowItems count="65">
    <i>
      <x/>
      <x v="6"/>
    </i>
    <i r="1">
      <x v="5"/>
    </i>
    <i r="1">
      <x v="13"/>
    </i>
    <i r="1">
      <x v="14"/>
    </i>
    <i r="1">
      <x v="16"/>
    </i>
    <i r="1">
      <x v="15"/>
    </i>
    <i r="1">
      <x v="3"/>
    </i>
    <i r="1">
      <x v="17"/>
    </i>
    <i r="1">
      <x/>
    </i>
    <i r="1">
      <x v="9"/>
    </i>
    <i r="1">
      <x v="1"/>
    </i>
    <i r="1">
      <x v="2"/>
    </i>
    <i r="1">
      <x v="10"/>
    </i>
    <i r="1">
      <x v="19"/>
    </i>
    <i r="1">
      <x v="18"/>
    </i>
    <i t="default">
      <x/>
    </i>
    <i>
      <x v="2"/>
      <x v="13"/>
    </i>
    <i r="1">
      <x v="6"/>
    </i>
    <i r="1">
      <x v="14"/>
    </i>
    <i r="1">
      <x v="15"/>
    </i>
    <i r="1">
      <x v="16"/>
    </i>
    <i r="1">
      <x v="5"/>
    </i>
    <i r="1">
      <x v="17"/>
    </i>
    <i r="1">
      <x v="9"/>
    </i>
    <i r="1">
      <x v="3"/>
    </i>
    <i r="1">
      <x v="2"/>
    </i>
    <i r="1">
      <x/>
    </i>
    <i r="1">
      <x v="1"/>
    </i>
    <i r="1">
      <x v="10"/>
    </i>
    <i r="1">
      <x v="19"/>
    </i>
    <i r="1">
      <x v="18"/>
    </i>
    <i t="default">
      <x v="2"/>
    </i>
    <i>
      <x v="3"/>
      <x v="14"/>
    </i>
    <i r="1">
      <x v="13"/>
    </i>
    <i r="1">
      <x v="16"/>
    </i>
    <i r="1">
      <x v="6"/>
    </i>
    <i r="1">
      <x v="15"/>
    </i>
    <i r="1">
      <x v="17"/>
    </i>
    <i r="1">
      <x v="5"/>
    </i>
    <i r="1">
      <x v="2"/>
    </i>
    <i r="1">
      <x v="3"/>
    </i>
    <i r="1">
      <x v="9"/>
    </i>
    <i r="1">
      <x/>
    </i>
    <i r="1">
      <x v="10"/>
    </i>
    <i r="1">
      <x v="1"/>
    </i>
    <i r="1">
      <x v="19"/>
    </i>
    <i r="1">
      <x v="18"/>
    </i>
    <i t="default">
      <x v="3"/>
    </i>
    <i>
      <x v="5"/>
      <x v="16"/>
    </i>
    <i r="1">
      <x v="13"/>
    </i>
    <i r="1">
      <x v="14"/>
    </i>
    <i r="1">
      <x v="6"/>
    </i>
    <i r="1">
      <x v="15"/>
    </i>
    <i r="1">
      <x v="17"/>
    </i>
    <i r="1">
      <x v="5"/>
    </i>
    <i r="1">
      <x v="3"/>
    </i>
    <i r="1">
      <x v="2"/>
    </i>
    <i r="1">
      <x v="9"/>
    </i>
    <i r="1">
      <x/>
    </i>
    <i r="1">
      <x v="19"/>
    </i>
    <i r="1">
      <x v="18"/>
    </i>
    <i r="1">
      <x v="1"/>
    </i>
    <i r="1">
      <x v="10"/>
    </i>
    <i t="default">
      <x v="5"/>
    </i>
    <i t="grand">
      <x/>
    </i>
  </rowItems>
  <colFields count="2">
    <field x="0"/>
    <field x="-2"/>
  </colFields>
  <colItems count="42">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x v="22"/>
      <x/>
    </i>
    <i r="1" i="1">
      <x v="1"/>
    </i>
    <i>
      <x v="23"/>
      <x/>
    </i>
    <i r="1" i="1">
      <x v="1"/>
    </i>
    <i>
      <x v="24"/>
      <x/>
    </i>
    <i r="1" i="1">
      <x v="1"/>
    </i>
    <i>
      <x v="25"/>
      <x/>
    </i>
    <i r="1" i="1">
      <x v="1"/>
    </i>
    <i>
      <x v="26"/>
      <x/>
    </i>
    <i r="1" i="1">
      <x v="1"/>
    </i>
    <i t="grand">
      <x/>
    </i>
    <i t="grand" i="1">
      <x/>
    </i>
  </colItems>
  <dataFields count="2">
    <dataField name="kg" fld="10" baseField="1" baseItem="0"/>
    <dataField name="dekar" fld="11" baseField="1" baseItem="14"/>
  </dataFields>
  <formats count="3">
    <format dxfId="5">
      <pivotArea dataOnly="0" labelOnly="1" outline="0" offset="A256" fieldPosition="0">
        <references count="1">
          <reference field="0" count="1">
            <x v="23"/>
          </reference>
        </references>
      </pivotArea>
    </format>
    <format dxfId="4">
      <pivotArea dataOnly="0" labelOnly="1" outline="0" offset="A256" fieldPosition="0">
        <references count="1">
          <reference field="0" count="1">
            <x v="24"/>
          </reference>
        </references>
      </pivotArea>
    </format>
    <format dxfId="3">
      <pivotArea dataOnly="0" labelOnly="1" outline="0" offset="A256" fieldPosition="0">
        <references count="1">
          <reference field="0" count="1">
            <x v="2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65AA48D-D772-4F86-AAE9-DB71E82447DE}" name="Pivottabell4" cacheId="194" applyNumberFormats="0" applyBorderFormats="0" applyFontFormats="0" applyPatternFormats="0" applyAlignmentFormats="0" applyWidthHeightFormats="1" dataCaption="Verdier" grandTotalCaption="Sum" updatedVersion="8" minRefreshableVersion="3" useAutoFormatting="1" rowGrandTotals="0" itemPrintTitles="1" createdVersion="4" indent="0" outline="1" outlineData="1" multipleFieldFilters="0" chartFormat="6" rowHeaderCaption="År" colHeaderCaption="År">
  <location ref="K5:M25" firstHeaderRow="0" firstDataRow="1" firstDataCol="1" rowPageCount="3" colPageCount="1"/>
  <pivotFields count="13">
    <pivotField axis="axisRow" showAll="0">
      <items count="28">
        <item h="1" m="1" x="23"/>
        <item h="1" m="1" x="24"/>
        <item h="1" m="1" x="25"/>
        <item m="1" x="26"/>
        <item m="1" x="21"/>
        <item m="1" x="22"/>
        <item x="0"/>
        <item x="1"/>
        <item x="2"/>
        <item x="3"/>
        <item x="4"/>
        <item x="5"/>
        <item x="6"/>
        <item x="7"/>
        <item x="8"/>
        <item h="1" x="20"/>
        <item x="9"/>
        <item x="10"/>
        <item x="11"/>
        <item x="12"/>
        <item x="13"/>
        <item x="14"/>
        <item x="15"/>
        <item x="18"/>
        <item x="17"/>
        <item x="16"/>
        <item x="19"/>
        <item t="default"/>
      </items>
    </pivotField>
    <pivotField axis="axisPage" multipleItemSelectionAllowed="1" sortType="descending">
      <items count="21">
        <item h="1" x="8"/>
        <item h="1" x="10"/>
        <item h="1" x="11"/>
        <item h="1" x="6"/>
        <item h="1" x="15"/>
        <item h="1" x="0"/>
        <item h="1" x="1"/>
        <item h="1" m="1" x="16"/>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Page" multipleItemSelectionAllowed="1" showAll="0">
      <items count="468">
        <item x="113"/>
        <item x="188"/>
        <item x="108"/>
        <item h="1" x="306"/>
        <item x="247"/>
        <item h="1" x="261"/>
        <item x="160"/>
        <item x="80"/>
        <item x="44"/>
        <item x="90"/>
        <item x="177"/>
        <item x="61"/>
        <item x="105"/>
        <item x="198"/>
        <item x="138"/>
        <item h="1" x="307"/>
        <item x="245"/>
        <item x="255"/>
        <item x="227"/>
        <item x="200"/>
        <item h="1" x="283"/>
        <item h="1" x="285"/>
        <item h="1" x="288"/>
        <item x="248"/>
        <item h="1" x="289"/>
        <item h="1" x="290"/>
        <item x="179"/>
        <item x="135"/>
        <item x="114"/>
        <item x="175"/>
        <item x="178"/>
        <item x="221"/>
        <item x="194"/>
        <item x="102"/>
        <item x="71"/>
        <item x="222"/>
        <item x="214"/>
        <item x="168"/>
        <item x="239"/>
        <item x="109"/>
        <item x="165"/>
        <item x="226"/>
        <item h="1" x="292"/>
        <item x="144"/>
        <item h="1" x="294"/>
        <item x="151"/>
        <item h="1" m="1" x="462"/>
        <item h="1" x="297"/>
        <item h="1" x="298"/>
        <item h="1" x="246"/>
        <item x="164"/>
        <item x="236"/>
        <item h="1" x="299"/>
        <item x="215"/>
        <item x="225"/>
        <item h="1" x="232"/>
        <item x="242"/>
        <item h="1" x="193"/>
        <item h="1" x="213"/>
        <item x="181"/>
        <item h="1" x="300"/>
        <item x="220"/>
        <item x="195"/>
        <item x="237"/>
        <item x="231"/>
        <item h="1" x="303"/>
        <item h="1" x="304"/>
        <item h="1" x="206"/>
        <item x="249"/>
        <item h="1" x="258"/>
        <item x="9"/>
        <item x="128"/>
        <item x="124"/>
        <item x="12"/>
        <item x="40"/>
        <item x="70"/>
        <item x="77"/>
        <item x="131"/>
        <item x="7"/>
        <item x="50"/>
        <item x="1"/>
        <item x="8"/>
        <item x="60"/>
        <item x="78"/>
        <item x="101"/>
        <item x="32"/>
        <item x="132"/>
        <item x="162"/>
        <item x="18"/>
        <item x="152"/>
        <item x="46"/>
        <item x="5"/>
        <item h="1" m="1" x="372"/>
        <item h="1" m="1" x="360"/>
        <item x="15"/>
        <item x="2"/>
        <item h="1" m="1" x="393"/>
        <item x="24"/>
        <item h="1" m="1" x="365"/>
        <item h="1" m="1" x="376"/>
        <item x="0"/>
        <item h="1" m="1" x="361"/>
        <item h="1" m="1" x="369"/>
        <item h="1" m="1" x="367"/>
        <item h="1" m="1" x="362"/>
        <item h="1" m="1" x="378"/>
        <item x="41"/>
        <item h="1" m="1" x="363"/>
        <item h="1" m="1" x="390"/>
        <item x="28"/>
        <item h="1" m="1" x="381"/>
        <item x="21"/>
        <item h="1" m="1" x="377"/>
        <item h="1" m="1" x="379"/>
        <item x="127"/>
        <item h="1" m="1" x="389"/>
        <item x="106"/>
        <item h="1" m="1" x="383"/>
        <item x="94"/>
        <item h="1" m="1" x="392"/>
        <item x="95"/>
        <item x="199"/>
        <item h="1" m="1" x="380"/>
        <item h="1" m="1" x="423"/>
        <item h="1" m="1" x="368"/>
        <item x="3"/>
        <item h="1" m="1" x="405"/>
        <item x="31"/>
        <item x="13"/>
        <item h="1" m="1" x="364"/>
        <item h="1" m="1" x="386"/>
        <item h="1" m="1" x="406"/>
        <item h="1" x="244"/>
        <item h="1" m="1" x="397"/>
        <item h="1" m="1" x="394"/>
        <item x="6"/>
        <item x="79"/>
        <item h="1" m="1" x="375"/>
        <item h="1" m="1" x="400"/>
        <item h="1" m="1" x="395"/>
        <item h="1" m="1" x="433"/>
        <item h="1" m="1" x="391"/>
        <item x="156"/>
        <item h="1" m="1" x="374"/>
        <item x="129"/>
        <item x="170"/>
        <item h="1" m="1" x="382"/>
        <item x="118"/>
        <item x="171"/>
        <item h="1" x="331"/>
        <item h="1" m="1" x="441"/>
        <item x="23"/>
        <item x="163"/>
        <item x="166"/>
        <item x="92"/>
        <item x="185"/>
        <item x="75"/>
        <item x="153"/>
        <item x="203"/>
        <item x="145"/>
        <item x="68"/>
        <item h="1" m="1" x="371"/>
        <item x="107"/>
        <item x="169"/>
        <item h="1" m="1" x="396"/>
        <item h="1" m="1" x="366"/>
        <item x="83"/>
        <item h="1" m="1" x="385"/>
        <item x="142"/>
        <item h="1" x="338"/>
        <item x="234"/>
        <item h="1" m="1" x="430"/>
        <item h="1" m="1" x="438"/>
        <item x="143"/>
        <item x="196"/>
        <item h="1" m="1" x="420"/>
        <item h="1" m="1" x="399"/>
        <item x="154"/>
        <item x="251"/>
        <item x="54"/>
        <item h="1" m="1" x="456"/>
        <item x="99"/>
        <item h="1" x="328"/>
        <item x="103"/>
        <item h="1" m="1" x="407"/>
        <item h="1" m="1" x="417"/>
        <item h="1" m="1" x="412"/>
        <item x="250"/>
        <item x="218"/>
        <item x="64"/>
        <item h="1" m="1" x="427"/>
        <item x="137"/>
        <item h="1" m="1" x="457"/>
        <item h="1" m="1" x="404"/>
        <item x="30"/>
        <item x="14"/>
        <item h="1" m="1" x="409"/>
        <item h="1" m="1" x="422"/>
        <item h="1" x="334"/>
        <item h="1" x="355"/>
        <item x="19"/>
        <item x="25"/>
        <item x="125"/>
        <item x="172"/>
        <item h="1" m="1" x="418"/>
        <item x="146"/>
        <item h="1" x="264"/>
        <item h="1" x="333"/>
        <item h="1" x="349"/>
        <item h="1" m="1" x="458"/>
        <item h="1" m="1" x="437"/>
        <item h="1" m="1" x="373"/>
        <item h="1" m="1" x="370"/>
        <item x="116"/>
        <item x="67"/>
        <item x="100"/>
        <item x="187"/>
        <item x="141"/>
        <item h="1" m="1" x="443"/>
        <item h="1" m="1" x="410"/>
        <item x="253"/>
        <item h="1" x="332"/>
        <item h="1" x="341"/>
        <item x="217"/>
        <item h="1" x="350"/>
        <item x="219"/>
        <item x="204"/>
        <item h="1" m="1" x="439"/>
        <item h="1" m="1" x="459"/>
        <item h="1" m="1" x="435"/>
        <item h="1" m="1" x="431"/>
        <item x="147"/>
        <item h="1" m="1" x="440"/>
        <item h="1" m="1" x="414"/>
        <item h="1" m="1" x="425"/>
        <item h="1" m="1" x="460"/>
        <item h="1" m="1" x="447"/>
        <item x="167"/>
        <item h="1" x="267"/>
        <item h="1" x="336"/>
        <item x="207"/>
        <item x="241"/>
        <item x="224"/>
        <item x="216"/>
        <item h="1" x="348"/>
        <item h="1" x="356"/>
        <item h="1" m="1" x="429"/>
        <item x="208"/>
        <item h="1" m="1" x="461"/>
        <item h="1" m="1" x="428"/>
        <item h="1" m="1" x="444"/>
        <item x="37"/>
        <item h="1" m="1" x="387"/>
        <item h="1" m="1" x="384"/>
        <item h="1" m="1" x="388"/>
        <item x="76"/>
        <item x="85"/>
        <item h="1" m="1" x="403"/>
        <item h="1" m="1" x="401"/>
        <item h="1" m="1" x="402"/>
        <item x="91"/>
        <item x="93"/>
        <item h="1" m="1" x="398"/>
        <item h="1" m="1" x="408"/>
        <item x="123"/>
        <item h="1" m="1" x="413"/>
        <item h="1" m="1" x="411"/>
        <item h="1" m="1" x="416"/>
        <item x="96"/>
        <item h="1" m="1" x="415"/>
        <item x="126"/>
        <item h="1" m="1" x="419"/>
        <item x="148"/>
        <item x="158"/>
        <item h="1" m="1" x="421"/>
        <item h="1" m="1" x="424"/>
        <item x="157"/>
        <item x="150"/>
        <item x="136"/>
        <item x="161"/>
        <item x="140"/>
        <item x="159"/>
        <item x="174"/>
        <item x="173"/>
        <item x="176"/>
        <item x="186"/>
        <item h="1" m="1" x="432"/>
        <item x="201"/>
        <item h="1" m="1" x="463"/>
        <item h="1" x="354"/>
        <item x="192"/>
        <item h="1" m="1" x="446"/>
        <item x="243"/>
        <item h="1" m="1" x="464"/>
        <item x="260"/>
        <item x="229"/>
        <item h="1" m="1" x="359"/>
        <item h="1" m="1" x="452"/>
        <item h="1" x="265"/>
        <item h="1" x="263"/>
        <item h="1" x="266"/>
        <item h="1" x="335"/>
        <item h="1" x="339"/>
        <item h="1" x="340"/>
        <item h="1" x="343"/>
        <item h="1" x="345"/>
        <item h="1" x="351"/>
        <item h="1" x="352"/>
        <item h="1" x="353"/>
        <item h="1" x="324"/>
        <item h="1" x="326"/>
        <item h="1" x="330"/>
        <item h="1" m="1" x="436"/>
        <item h="1" m="1" x="448"/>
        <item h="1" m="1" x="426"/>
        <item h="1" m="1" x="434"/>
        <item h="1" x="342"/>
        <item h="1" m="1" x="442"/>
        <item h="1" m="1" x="445"/>
        <item h="1" m="1" x="449"/>
        <item h="1" m="1" x="466"/>
        <item h="1" x="280"/>
        <item h="1" m="1" x="465"/>
        <item x="257"/>
        <item h="1" m="1" x="450"/>
        <item h="1" m="1" x="455"/>
        <item h="1" m="1" x="451"/>
        <item h="1" m="1" x="453"/>
        <item h="1" m="1" x="454"/>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h="1" x="312"/>
        <item x="197"/>
        <item h="1" x="252"/>
        <item x="205"/>
        <item x="202"/>
        <item x="209"/>
        <item h="1" x="318"/>
        <item x="228"/>
        <item h="1" x="212"/>
        <item h="1" m="1" x="358"/>
        <item x="256"/>
        <item x="230"/>
        <item x="210"/>
        <item x="211"/>
        <item x="223"/>
        <item x="233"/>
        <item h="1" x="235"/>
        <item x="238"/>
        <item x="240"/>
        <item x="254"/>
        <item x="259"/>
        <item h="1" x="262"/>
        <item h="1" x="268"/>
        <item h="1" x="269"/>
        <item h="1" x="270"/>
        <item h="1" x="271"/>
        <item h="1" x="272"/>
        <item h="1" x="273"/>
        <item h="1" x="274"/>
        <item h="1" x="275"/>
        <item h="1" x="276"/>
        <item h="1" x="277"/>
        <item h="1" x="278"/>
        <item h="1" x="279"/>
        <item h="1" x="281"/>
        <item h="1" x="282"/>
        <item h="1" x="284"/>
        <item h="1" x="286"/>
        <item h="1" x="287"/>
        <item h="1" x="291"/>
        <item h="1" x="293"/>
        <item h="1" x="295"/>
        <item h="1" x="296"/>
        <item h="1" x="301"/>
        <item h="1" x="302"/>
        <item h="1" x="305"/>
        <item h="1" x="308"/>
        <item h="1" x="309"/>
        <item h="1" x="310"/>
        <item h="1" x="311"/>
        <item h="1" x="313"/>
        <item h="1" x="314"/>
        <item h="1" x="315"/>
        <item h="1" x="316"/>
        <item h="1" x="317"/>
        <item h="1" x="319"/>
        <item h="1" x="320"/>
        <item h="1" x="321"/>
        <item h="1" x="322"/>
        <item h="1" x="323"/>
        <item h="1" x="325"/>
        <item h="1" x="327"/>
        <item h="1" x="329"/>
        <item h="1" x="337"/>
        <item h="1" x="344"/>
        <item h="1" x="346"/>
        <item h="1" x="347"/>
        <item h="1" x="357"/>
        <item t="default"/>
      </items>
    </pivotField>
    <pivotField axis="axisPage" multipleItemSelectionAllowed="1"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0"/>
  </rowFields>
  <rowItems count="20">
    <i>
      <x v="6"/>
    </i>
    <i>
      <x v="7"/>
    </i>
    <i>
      <x v="8"/>
    </i>
    <i>
      <x v="9"/>
    </i>
    <i>
      <x v="10"/>
    </i>
    <i>
      <x v="11"/>
    </i>
    <i>
      <x v="12"/>
    </i>
    <i>
      <x v="13"/>
    </i>
    <i>
      <x v="14"/>
    </i>
    <i>
      <x v="16"/>
    </i>
    <i>
      <x v="17"/>
    </i>
    <i>
      <x v="18"/>
    </i>
    <i>
      <x v="19"/>
    </i>
    <i>
      <x v="20"/>
    </i>
    <i>
      <x v="21"/>
    </i>
    <i>
      <x v="22"/>
    </i>
    <i>
      <x v="23"/>
    </i>
    <i>
      <x v="24"/>
    </i>
    <i>
      <x v="25"/>
    </i>
    <i>
      <x v="26"/>
    </i>
  </rowItems>
  <colFields count="1">
    <field x="-2"/>
  </colFields>
  <colItems count="2">
    <i>
      <x/>
    </i>
    <i i="1">
      <x v="1"/>
    </i>
  </colItems>
  <pageFields count="3">
    <pageField fld="3" hier="-1"/>
    <pageField fld="1" hier="-1"/>
    <pageField fld="2" hier="-1"/>
  </pageFields>
  <dataFields count="2">
    <dataField name="kg" fld="10" baseField="1" baseItem="0"/>
    <dataField name="dekar" fld="11" baseField="1" baseItem="14"/>
  </dataFields>
  <chartFormats count="48">
    <chartFormat chart="1" format="0" series="1">
      <pivotArea type="data" outline="0" fieldPosition="0">
        <references count="2">
          <reference field="4294967294" count="1" selected="0">
            <x v="0"/>
          </reference>
          <reference field="0" count="1" selected="0">
            <x v="4"/>
          </reference>
        </references>
      </pivotArea>
    </chartFormat>
    <chartFormat chart="1" format="1" series="1">
      <pivotArea type="data" outline="0" fieldPosition="0">
        <references count="2">
          <reference field="4294967294" count="1" selected="0">
            <x v="1"/>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3" series="1">
      <pivotArea type="data" outline="0" fieldPosition="0">
        <references count="2">
          <reference field="4294967294" count="1" selected="0">
            <x v="1"/>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5" series="1">
      <pivotArea type="data" outline="0" fieldPosition="0">
        <references count="2">
          <reference field="4294967294" count="1" selected="0">
            <x v="1"/>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7" series="1">
      <pivotArea type="data" outline="0" fieldPosition="0">
        <references count="2">
          <reference field="4294967294" count="1" selected="0">
            <x v="1"/>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9" series="1">
      <pivotArea type="data" outline="0" fieldPosition="0">
        <references count="2">
          <reference field="4294967294" count="1" selected="0">
            <x v="1"/>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1" series="1">
      <pivotArea type="data" outline="0" fieldPosition="0">
        <references count="2">
          <reference field="4294967294" count="1" selected="0">
            <x v="1"/>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3" series="1">
      <pivotArea type="data" outline="0" fieldPosition="0">
        <references count="2">
          <reference field="4294967294" count="1" selected="0">
            <x v="1"/>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5" series="1">
      <pivotArea type="data" outline="0" fieldPosition="0">
        <references count="2">
          <reference field="4294967294" count="1" selected="0">
            <x v="1"/>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7" series="1">
      <pivotArea type="data" outline="0" fieldPosition="0">
        <references count="2">
          <reference field="4294967294" count="1" selected="0">
            <x v="1"/>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19" series="1">
      <pivotArea type="data" outline="0" fieldPosition="0">
        <references count="2">
          <reference field="4294967294" count="1" selected="0">
            <x v="1"/>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1" format="21" series="1">
      <pivotArea type="data" outline="0" fieldPosition="0">
        <references count="2">
          <reference field="4294967294" count="1" selected="0">
            <x v="1"/>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11" series="1">
      <pivotArea type="data" outline="0" fieldPosition="0">
        <references count="2">
          <reference field="4294967294" count="1" selected="0">
            <x v="1"/>
          </reference>
          <reference field="0" count="1" selected="0">
            <x v="4"/>
          </reference>
        </references>
      </pivotArea>
    </chartFormat>
    <chartFormat chart="5" format="12" series="1">
      <pivotArea type="data" outline="0" fieldPosition="0">
        <references count="2">
          <reference field="4294967294" count="1" selected="0">
            <x v="1"/>
          </reference>
          <reference field="0" count="1" selected="0">
            <x v="5"/>
          </reference>
        </references>
      </pivotArea>
    </chartFormat>
    <chartFormat chart="5" format="13" series="1">
      <pivotArea type="data" outline="0" fieldPosition="0">
        <references count="2">
          <reference field="4294967294" count="1" selected="0">
            <x v="1"/>
          </reference>
          <reference field="0" count="1" selected="0">
            <x v="6"/>
          </reference>
        </references>
      </pivotArea>
    </chartFormat>
    <chartFormat chart="5" format="14" series="1">
      <pivotArea type="data" outline="0" fieldPosition="0">
        <references count="2">
          <reference field="4294967294" count="1" selected="0">
            <x v="1"/>
          </reference>
          <reference field="0" count="1" selected="0">
            <x v="7"/>
          </reference>
        </references>
      </pivotArea>
    </chartFormat>
    <chartFormat chart="5" format="15" series="1">
      <pivotArea type="data" outline="0" fieldPosition="0">
        <references count="2">
          <reference field="4294967294" count="1" selected="0">
            <x v="1"/>
          </reference>
          <reference field="0" count="1" selected="0">
            <x v="8"/>
          </reference>
        </references>
      </pivotArea>
    </chartFormat>
    <chartFormat chart="5" format="16" series="1">
      <pivotArea type="data" outline="0" fieldPosition="0">
        <references count="2">
          <reference field="4294967294" count="1" selected="0">
            <x v="1"/>
          </reference>
          <reference field="0" count="1" selected="0">
            <x v="9"/>
          </reference>
        </references>
      </pivotArea>
    </chartFormat>
    <chartFormat chart="5" format="17" series="1">
      <pivotArea type="data" outline="0" fieldPosition="0">
        <references count="2">
          <reference field="4294967294" count="1" selected="0">
            <x v="1"/>
          </reference>
          <reference field="0" count="1" selected="0">
            <x v="10"/>
          </reference>
        </references>
      </pivotArea>
    </chartFormat>
    <chartFormat chart="5" format="18" series="1">
      <pivotArea type="data" outline="0" fieldPosition="0">
        <references count="2">
          <reference field="4294967294" count="1" selected="0">
            <x v="1"/>
          </reference>
          <reference field="0" count="1" selected="0">
            <x v="11"/>
          </reference>
        </references>
      </pivotArea>
    </chartFormat>
    <chartFormat chart="5" format="19" series="1">
      <pivotArea type="data" outline="0" fieldPosition="0">
        <references count="2">
          <reference field="4294967294" count="1" selected="0">
            <x v="1"/>
          </reference>
          <reference field="0" count="1" selected="0">
            <x v="12"/>
          </reference>
        </references>
      </pivotArea>
    </chartFormat>
    <chartFormat chart="5" format="20" series="1">
      <pivotArea type="data" outline="0" fieldPosition="0">
        <references count="2">
          <reference field="4294967294" count="1" selected="0">
            <x v="1"/>
          </reference>
          <reference field="0" count="1" selected="0">
            <x v="13"/>
          </reference>
        </references>
      </pivotArea>
    </chartFormat>
    <chartFormat chart="5" format="21" series="1">
      <pivotArea type="data" outline="0" fieldPosition="0">
        <references count="2">
          <reference field="4294967294" count="1" selected="0">
            <x v="1"/>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 chart="5" format="2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6BAD62A-0EAF-4023-8F29-AB459A669C59}" name="Pivottabell4" cacheId="194" applyNumberFormats="0" applyBorderFormats="0" applyFontFormats="0" applyPatternFormats="0" applyAlignmentFormats="0" applyWidthHeightFormats="1" dataCaption="Verdier" grandTotalCaption="Norge" updatedVersion="8" minRefreshableVersion="3" useAutoFormatting="1" itemPrintTitles="1" createdVersion="4" indent="0" outline="1" outlineData="1" multipleFieldFilters="0" rowHeaderCaption="Fylke" colHeaderCaption="Kornslag">
  <location ref="A21:K39" firstHeaderRow="1" firstDataRow="3" firstDataCol="1" rowPageCount="1" colPageCount="1"/>
  <pivotFields count="13">
    <pivotField axis="axisPage" multipleItemSelectionAllowed="1" showAll="0">
      <items count="28">
        <item m="1" x="23"/>
        <item m="1" x="24"/>
        <item m="1" x="25"/>
        <item m="1" x="26"/>
        <item m="1" x="21"/>
        <item m="1" x="22"/>
        <item x="0"/>
        <item x="1"/>
        <item x="2"/>
        <item x="3"/>
        <item x="4"/>
        <item x="5"/>
        <item x="6"/>
        <item x="7"/>
        <item x="8"/>
        <item x="20"/>
        <item x="9"/>
        <item x="10"/>
        <item x="11"/>
        <item x="12"/>
        <item x="13"/>
        <item x="14"/>
        <item x="15"/>
        <item x="18"/>
        <item x="17"/>
        <item x="16"/>
        <item x="19"/>
        <item t="default"/>
      </items>
    </pivotField>
    <pivotField axis="axisRow" sortType="descending">
      <items count="21">
        <item x="8"/>
        <item x="10"/>
        <item x="11"/>
        <item x="6"/>
        <item h="1" x="15"/>
        <item x="0"/>
        <item h="1" m="1" x="16"/>
        <item x="1"/>
        <item h="1" m="1" x="17"/>
        <item x="9"/>
        <item x="12"/>
        <item h="1" m="1" x="18"/>
        <item h="1" m="1" x="19"/>
        <item x="2"/>
        <item x="4"/>
        <item x="3"/>
        <item x="5"/>
        <item x="7"/>
        <item x="13"/>
        <item x="14"/>
        <item t="default"/>
      </items>
      <autoSortScope>
        <pivotArea dataOnly="0" outline="0" fieldPosition="0">
          <references count="1">
            <reference field="4294967294" count="1" selected="0">
              <x v="0"/>
            </reference>
          </references>
        </pivotArea>
      </autoSortScope>
    </pivotField>
    <pivotField showAll="0"/>
    <pivotField axis="axisCol"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1"/>
  </rowFields>
  <rowItems count="16">
    <i>
      <x v="7"/>
    </i>
    <i>
      <x v="13"/>
    </i>
    <i>
      <x v="14"/>
    </i>
    <i>
      <x v="5"/>
    </i>
    <i>
      <x v="16"/>
    </i>
    <i>
      <x v="15"/>
    </i>
    <i>
      <x v="17"/>
    </i>
    <i>
      <x v="3"/>
    </i>
    <i>
      <x v="9"/>
    </i>
    <i>
      <x/>
    </i>
    <i>
      <x v="2"/>
    </i>
    <i>
      <x v="1"/>
    </i>
    <i>
      <x v="10"/>
    </i>
    <i>
      <x v="19"/>
    </i>
    <i>
      <x v="18"/>
    </i>
    <i t="grand">
      <x/>
    </i>
  </rowItems>
  <colFields count="2">
    <field x="3"/>
    <field x="-2"/>
  </colFields>
  <colItems count="10">
    <i>
      <x/>
      <x/>
    </i>
    <i r="1" i="1">
      <x v="1"/>
    </i>
    <i>
      <x v="2"/>
      <x/>
    </i>
    <i r="1" i="1">
      <x v="1"/>
    </i>
    <i>
      <x v="3"/>
      <x/>
    </i>
    <i r="1" i="1">
      <x v="1"/>
    </i>
    <i>
      <x v="5"/>
      <x/>
    </i>
    <i r="1" i="1">
      <x v="1"/>
    </i>
    <i t="grand">
      <x/>
    </i>
    <i t="grand" i="1">
      <x/>
    </i>
  </colItems>
  <pageFields count="1">
    <pageField fld="0"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5BE75FF-15F9-4A04-A506-770000A1ABA3}" name="Pivottabell6" cacheId="200" applyNumberFormats="0" applyBorderFormats="0" applyFontFormats="0" applyPatternFormats="0" applyAlignmentFormats="0" applyWidthHeightFormats="1" dataCaption="Verdier" grandTotalCaption="Gjennomsnitt" updatedVersion="8" minRefreshableVersion="3" useAutoFormatting="1" rowGrandTotals="0" itemPrintTitles="1" createdVersion="4" indent="0" outline="1" outlineData="1" multipleFieldFilters="0" rowHeaderCaption="Kommuner" colHeaderCaption="År">
  <location ref="A3:Y268" firstHeaderRow="1" firstDataRow="2" firstDataCol="1" rowPageCount="1" colPageCount="1"/>
  <pivotFields count="8">
    <pivotField axis="axisCol" showAll="0">
      <items count="25">
        <item x="0"/>
        <item x="1"/>
        <item x="2"/>
        <item x="3"/>
        <item x="4"/>
        <item x="5"/>
        <item x="6"/>
        <item x="7"/>
        <item x="8"/>
        <item x="9"/>
        <item x="10"/>
        <item x="11"/>
        <item h="1" x="23"/>
        <item x="12"/>
        <item x="13"/>
        <item x="14"/>
        <item x="15"/>
        <item x="16"/>
        <item x="17"/>
        <item x="18"/>
        <item x="19"/>
        <item x="20"/>
        <item x="21"/>
        <item x="22"/>
        <item t="default"/>
      </items>
    </pivotField>
    <pivotField axis="axisPage" multipleItemSelectionAllowed="1" showAll="0">
      <items count="21">
        <item x="9"/>
        <item x="12"/>
        <item x="10"/>
        <item x="5"/>
        <item x="15"/>
        <item x="8"/>
        <item x="0"/>
        <item m="1" x="16"/>
        <item m="1" x="17"/>
        <item x="7"/>
        <item x="11"/>
        <item m="1" x="19"/>
        <item m="1" x="18"/>
        <item x="1"/>
        <item x="2"/>
        <item x="3"/>
        <item x="4"/>
        <item x="6"/>
        <item x="13"/>
        <item x="14"/>
        <item t="default"/>
      </items>
    </pivotField>
    <pivotField axis="axisRow" showAll="0" sortType="descending">
      <items count="363">
        <item x="189"/>
        <item x="104"/>
        <item x="106"/>
        <item x="107"/>
        <item x="108"/>
        <item x="109"/>
        <item x="110"/>
        <item x="111"/>
        <item x="112"/>
        <item x="113"/>
        <item x="114"/>
        <item x="115"/>
        <item x="254"/>
        <item x="218"/>
        <item x="116"/>
        <item x="117"/>
        <item x="177"/>
        <item x="219"/>
        <item x="179"/>
        <item x="180"/>
        <item x="181"/>
        <item x="183"/>
        <item x="184"/>
        <item x="185"/>
        <item x="186"/>
        <item x="187"/>
        <item x="238"/>
        <item x="234"/>
        <item x="194"/>
        <item x="250"/>
        <item x="195"/>
        <item x="222"/>
        <item x="196"/>
        <item x="197"/>
        <item x="198"/>
        <item x="199"/>
        <item x="200"/>
        <item x="201"/>
        <item x="202"/>
        <item x="239"/>
        <item x="223"/>
        <item x="203"/>
        <item x="224"/>
        <item x="204"/>
        <item x="243"/>
        <item x="246"/>
        <item x="244"/>
        <item x="231"/>
        <item x="264"/>
        <item x="255"/>
        <item x="257"/>
        <item x="138"/>
        <item x="149"/>
        <item x="150"/>
        <item x="151"/>
        <item x="152"/>
        <item x="153"/>
        <item x="162"/>
        <item x="163"/>
        <item x="164"/>
        <item x="165"/>
        <item x="166"/>
        <item x="167"/>
        <item x="168"/>
        <item x="169"/>
        <item x="170"/>
        <item x="174"/>
        <item x="147"/>
        <item x="171"/>
        <item x="173"/>
        <item x="143"/>
        <item x="0"/>
        <item x="1"/>
        <item x="2"/>
        <item x="3"/>
        <item x="4"/>
        <item x="5"/>
        <item x="6"/>
        <item x="7"/>
        <item x="8"/>
        <item x="9"/>
        <item x="10"/>
        <item x="11"/>
        <item x="12"/>
        <item x="13"/>
        <item x="14"/>
        <item x="15"/>
        <item x="16"/>
        <item x="17"/>
        <item m="1" x="265"/>
        <item m="1" x="266"/>
        <item m="1" x="267"/>
        <item m="1" x="268"/>
        <item m="1" x="269"/>
        <item m="1" x="270"/>
        <item m="1" x="271"/>
        <item m="1" x="272"/>
        <item m="1" x="273"/>
        <item m="1" x="274"/>
        <item m="1" x="275"/>
        <item m="1" x="276"/>
        <item m="1" x="277"/>
        <item m="1" x="278"/>
        <item m="1" x="279"/>
        <item m="1" x="280"/>
        <item m="1" x="281"/>
        <item m="1" x="282"/>
        <item m="1" x="283"/>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x="63"/>
        <item x="64"/>
        <item x="65"/>
        <item x="66"/>
        <item x="67"/>
        <item x="68"/>
        <item x="69"/>
        <item x="70"/>
        <item x="71"/>
        <item x="72"/>
        <item x="73"/>
        <item x="74"/>
        <item x="75"/>
        <item x="76"/>
        <item x="77"/>
        <item m="1" x="310"/>
        <item m="1" x="311"/>
        <item x="80"/>
        <item x="81"/>
        <item x="82"/>
        <item x="83"/>
        <item x="84"/>
        <item x="85"/>
        <item x="86"/>
        <item x="87"/>
        <item x="88"/>
        <item m="1" x="312"/>
        <item m="1" x="313"/>
        <item m="1" x="314"/>
        <item m="1" x="315"/>
        <item m="1" x="316"/>
        <item m="1" x="317"/>
        <item m="1" x="318"/>
        <item m="1" x="319"/>
        <item m="1" x="320"/>
        <item m="1" x="321"/>
        <item m="1" x="322"/>
        <item m="1" x="323"/>
        <item m="1" x="324"/>
        <item m="1" x="325"/>
        <item m="1" x="326"/>
        <item x="105"/>
        <item m="1" x="327"/>
        <item m="1" x="328"/>
        <item m="1" x="329"/>
        <item m="1" x="330"/>
        <item m="1" x="331"/>
        <item m="1" x="332"/>
        <item x="124"/>
        <item x="125"/>
        <item x="126"/>
        <item x="127"/>
        <item x="128"/>
        <item x="129"/>
        <item x="130"/>
        <item x="131"/>
        <item x="132"/>
        <item x="133"/>
        <item x="134"/>
        <item x="135"/>
        <item x="136"/>
        <item x="137"/>
        <item x="139"/>
        <item x="140"/>
        <item x="141"/>
        <item x="142"/>
        <item x="144"/>
        <item x="145"/>
        <item x="146"/>
        <item x="148"/>
        <item x="154"/>
        <item x="155"/>
        <item x="156"/>
        <item x="157"/>
        <item x="158"/>
        <item x="159"/>
        <item x="160"/>
        <item x="161"/>
        <item x="172"/>
        <item x="175"/>
        <item m="1" x="333"/>
        <item x="178"/>
        <item x="182"/>
        <item x="188"/>
        <item x="190"/>
        <item x="191"/>
        <item x="192"/>
        <item x="193"/>
        <item x="205"/>
        <item x="206"/>
        <item x="207"/>
        <item m="1" x="334"/>
        <item m="1" x="335"/>
        <item m="1" x="336"/>
        <item m="1" x="337"/>
        <item m="1" x="338"/>
        <item m="1" x="339"/>
        <item x="214"/>
        <item x="215"/>
        <item m="1" x="340"/>
        <item m="1" x="341"/>
        <item x="220"/>
        <item x="221"/>
        <item m="1" x="342"/>
        <item m="1" x="343"/>
        <item m="1" x="344"/>
        <item m="1" x="345"/>
        <item x="229"/>
        <item x="230"/>
        <item x="232"/>
        <item m="1" x="346"/>
        <item x="235"/>
        <item x="236"/>
        <item x="237"/>
        <item m="1" x="347"/>
        <item m="1" x="348"/>
        <item x="242"/>
        <item m="1" x="349"/>
        <item x="247"/>
        <item m="1" x="350"/>
        <item m="1" x="351"/>
        <item x="251"/>
        <item m="1" x="352"/>
        <item x="253"/>
        <item x="256"/>
        <item m="1" x="353"/>
        <item x="259"/>
        <item m="1" x="354"/>
        <item m="1" x="361"/>
        <item m="1" x="360"/>
        <item m="1" x="355"/>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dataField="1" showAll="0"/>
    <pivotField showAll="0"/>
    <pivotField showAll="0"/>
    <pivotField showAll="0"/>
    <pivotField showAll="0"/>
  </pivotFields>
  <rowFields count="1">
    <field x="2"/>
  </rowFields>
  <rowItems count="264">
    <i>
      <x v="155"/>
    </i>
    <i>
      <x v="331"/>
    </i>
    <i>
      <x v="7"/>
    </i>
    <i>
      <x v="75"/>
    </i>
    <i>
      <x v="320"/>
    </i>
    <i>
      <x v="286"/>
    </i>
    <i>
      <x v="136"/>
    </i>
    <i>
      <x v="313"/>
    </i>
    <i>
      <x v="72"/>
    </i>
    <i>
      <x v="74"/>
    </i>
    <i>
      <x v="73"/>
    </i>
    <i>
      <x v="285"/>
    </i>
    <i>
      <x v="334"/>
    </i>
    <i>
      <x v="312"/>
    </i>
    <i>
      <x v="311"/>
    </i>
    <i>
      <x v="304"/>
    </i>
    <i>
      <x v="9"/>
    </i>
    <i>
      <x v="287"/>
    </i>
    <i>
      <x v="8"/>
    </i>
    <i>
      <x v="303"/>
    </i>
    <i>
      <x v="306"/>
    </i>
    <i>
      <x v="5"/>
    </i>
    <i>
      <x v="80"/>
    </i>
    <i>
      <x v="147"/>
    </i>
    <i>
      <x v="284"/>
    </i>
    <i>
      <x v="79"/>
    </i>
    <i>
      <x v="86"/>
    </i>
    <i>
      <x v="218"/>
    </i>
    <i>
      <x v="299"/>
    </i>
    <i>
      <x v="310"/>
    </i>
    <i>
      <x v="81"/>
    </i>
    <i>
      <x v="77"/>
    </i>
    <i>
      <x v="327"/>
    </i>
    <i>
      <x v="190"/>
    </i>
    <i>
      <x v="4"/>
    </i>
    <i>
      <x v="332"/>
    </i>
    <i>
      <x v="205"/>
    </i>
    <i>
      <x v="298"/>
    </i>
    <i>
      <x v="2"/>
    </i>
    <i>
      <x v="335"/>
    </i>
    <i>
      <x v="314"/>
    </i>
    <i>
      <x v="292"/>
    </i>
    <i>
      <x v="138"/>
    </i>
    <i>
      <x v="151"/>
    </i>
    <i>
      <x v="281"/>
    </i>
    <i>
      <x v="317"/>
    </i>
    <i>
      <x v="175"/>
    </i>
    <i>
      <x v="6"/>
    </i>
    <i>
      <x v="337"/>
    </i>
    <i>
      <x v="333"/>
    </i>
    <i>
      <x v="139"/>
    </i>
    <i>
      <x v="294"/>
    </i>
    <i>
      <x v="60"/>
    </i>
    <i>
      <x v="319"/>
    </i>
    <i>
      <x v="309"/>
    </i>
    <i>
      <x v="148"/>
    </i>
    <i>
      <x v="305"/>
    </i>
    <i>
      <x v="67"/>
    </i>
    <i>
      <x v="142"/>
    </i>
    <i>
      <x v="59"/>
    </i>
    <i>
      <x v="336"/>
    </i>
    <i>
      <x v="19"/>
    </i>
    <i>
      <x v="146"/>
    </i>
    <i>
      <x v="55"/>
    </i>
    <i>
      <x v="290"/>
    </i>
    <i>
      <x v="316"/>
    </i>
    <i>
      <x v="134"/>
    </i>
    <i>
      <x v="277"/>
    </i>
    <i>
      <x v="135"/>
    </i>
    <i>
      <x v="271"/>
    </i>
    <i>
      <x v="325"/>
    </i>
    <i>
      <x v="301"/>
    </i>
    <i>
      <x v="71"/>
    </i>
    <i>
      <x v="61"/>
    </i>
    <i>
      <x v="53"/>
    </i>
    <i>
      <x v="199"/>
    </i>
    <i>
      <x v="297"/>
    </i>
    <i>
      <x v="82"/>
    </i>
    <i>
      <x v="58"/>
    </i>
    <i>
      <x v="315"/>
    </i>
    <i>
      <x v="20"/>
    </i>
    <i>
      <x v="328"/>
    </i>
    <i>
      <x v="66"/>
    </i>
    <i>
      <x v="282"/>
    </i>
    <i>
      <x v="307"/>
    </i>
    <i>
      <x v="145"/>
    </i>
    <i>
      <x v="140"/>
    </i>
    <i>
      <x v="300"/>
    </i>
    <i>
      <x v="326"/>
    </i>
    <i>
      <x v="289"/>
    </i>
    <i>
      <x v="78"/>
    </i>
    <i>
      <x v="70"/>
    </i>
    <i>
      <x v="184"/>
    </i>
    <i>
      <x v="278"/>
    </i>
    <i>
      <x v="296"/>
    </i>
    <i>
      <x v="76"/>
    </i>
    <i>
      <x v="308"/>
    </i>
    <i>
      <x v="84"/>
    </i>
    <i>
      <x v="56"/>
    </i>
    <i>
      <x v="24"/>
    </i>
    <i>
      <x v="321"/>
    </i>
    <i>
      <x v="198"/>
    </i>
    <i>
      <x v="272"/>
    </i>
    <i>
      <x v="274"/>
    </i>
    <i>
      <x v="210"/>
    </i>
    <i>
      <x v="324"/>
    </i>
    <i>
      <x v="206"/>
    </i>
    <i>
      <x v="143"/>
    </i>
    <i>
      <x v="302"/>
    </i>
    <i>
      <x v="141"/>
    </i>
    <i>
      <x v="293"/>
    </i>
    <i>
      <x/>
    </i>
    <i>
      <x v="295"/>
    </i>
    <i>
      <x v="270"/>
    </i>
    <i>
      <x v="187"/>
    </i>
    <i>
      <x v="51"/>
    </i>
    <i>
      <x v="330"/>
    </i>
    <i>
      <x v="54"/>
    </i>
    <i>
      <x v="291"/>
    </i>
    <i>
      <x v="188"/>
    </i>
    <i>
      <x v="189"/>
    </i>
    <i>
      <x v="152"/>
    </i>
    <i>
      <x v="204"/>
    </i>
    <i>
      <x v="65"/>
    </i>
    <i>
      <x v="318"/>
    </i>
    <i>
      <x v="157"/>
    </i>
    <i>
      <x v="193"/>
    </i>
    <i>
      <x v="83"/>
    </i>
    <i>
      <x v="273"/>
    </i>
    <i>
      <x v="11"/>
    </i>
    <i>
      <x v="158"/>
    </i>
    <i>
      <x v="85"/>
    </i>
    <i>
      <x v="25"/>
    </i>
    <i>
      <x v="322"/>
    </i>
    <i>
      <x v="280"/>
    </i>
    <i>
      <x v="144"/>
    </i>
    <i>
      <x v="288"/>
    </i>
    <i>
      <x v="211"/>
    </i>
    <i>
      <x v="88"/>
    </i>
    <i>
      <x v="17"/>
    </i>
    <i>
      <x v="223"/>
    </i>
    <i>
      <x v="62"/>
    </i>
    <i>
      <x v="153"/>
    </i>
    <i>
      <x v="215"/>
    </i>
    <i>
      <x v="22"/>
    </i>
    <i>
      <x v="207"/>
    </i>
    <i>
      <x v="33"/>
    </i>
    <i>
      <x v="183"/>
    </i>
    <i>
      <x v="52"/>
    </i>
    <i>
      <x v="30"/>
    </i>
    <i>
      <x v="18"/>
    </i>
    <i>
      <x v="338"/>
    </i>
    <i>
      <x v="191"/>
    </i>
    <i>
      <x v="329"/>
    </i>
    <i>
      <x v="57"/>
    </i>
    <i>
      <x v="185"/>
    </i>
    <i>
      <x v="63"/>
    </i>
    <i>
      <x v="208"/>
    </i>
    <i>
      <x v="68"/>
    </i>
    <i>
      <x v="276"/>
    </i>
    <i>
      <x v="64"/>
    </i>
    <i>
      <x v="200"/>
    </i>
    <i>
      <x v="87"/>
    </i>
    <i>
      <x v="202"/>
    </i>
    <i>
      <x v="154"/>
    </i>
    <i>
      <x v="69"/>
    </i>
    <i>
      <x v="213"/>
    </i>
    <i>
      <x v="212"/>
    </i>
    <i>
      <x v="231"/>
    </i>
    <i>
      <x v="358"/>
    </i>
    <i>
      <x v="216"/>
    </i>
    <i>
      <x v="201"/>
    </i>
    <i>
      <x v="31"/>
    </i>
    <i>
      <x v="360"/>
    </i>
    <i>
      <x v="323"/>
    </i>
    <i>
      <x v="34"/>
    </i>
    <i>
      <x v="26"/>
    </i>
    <i>
      <x v="156"/>
    </i>
    <i>
      <x v="345"/>
    </i>
    <i>
      <x v="222"/>
    </i>
    <i>
      <x v="35"/>
    </i>
    <i>
      <x v="252"/>
    </i>
    <i>
      <x v="242"/>
    </i>
    <i>
      <x v="36"/>
    </i>
    <i>
      <x v="353"/>
    </i>
    <i>
      <x v="279"/>
    </i>
    <i>
      <x v="28"/>
    </i>
    <i>
      <x v="37"/>
    </i>
    <i>
      <x v="232"/>
    </i>
    <i>
      <x v="255"/>
    </i>
    <i>
      <x v="341"/>
    </i>
    <i>
      <x v="38"/>
    </i>
    <i>
      <x v="349"/>
    </i>
    <i>
      <x v="283"/>
    </i>
    <i>
      <x v="357"/>
    </i>
    <i>
      <x v="209"/>
    </i>
    <i>
      <x v="27"/>
    </i>
    <i>
      <x v="3"/>
    </i>
    <i>
      <x v="39"/>
    </i>
    <i>
      <x v="220"/>
    </i>
    <i>
      <x v="40"/>
    </i>
    <i>
      <x v="224"/>
    </i>
    <i>
      <x v="159"/>
    </i>
    <i>
      <x v="236"/>
    </i>
    <i>
      <x v="41"/>
    </i>
    <i>
      <x v="339"/>
    </i>
    <i>
      <x v="182"/>
    </i>
    <i>
      <x v="343"/>
    </i>
    <i>
      <x v="42"/>
    </i>
    <i>
      <x v="347"/>
    </i>
    <i>
      <x v="43"/>
    </i>
    <i>
      <x v="351"/>
    </i>
    <i>
      <x v="44"/>
    </i>
    <i>
      <x v="355"/>
    </i>
    <i>
      <x v="186"/>
    </i>
    <i>
      <x v="137"/>
    </i>
    <i>
      <x v="15"/>
    </i>
    <i>
      <x v="275"/>
    </i>
    <i>
      <x v="260"/>
    </i>
    <i>
      <x v="45"/>
    </i>
    <i>
      <x v="265"/>
    </i>
    <i>
      <x v="46"/>
    </i>
    <i>
      <x v="16"/>
    </i>
    <i>
      <x v="47"/>
    </i>
    <i>
      <x v="217"/>
    </i>
    <i>
      <x v="49"/>
    </i>
    <i>
      <x v="219"/>
    </i>
    <i>
      <x v="50"/>
    </i>
    <i>
      <x v="221"/>
    </i>
    <i>
      <x v="192"/>
    </i>
    <i>
      <x v="29"/>
    </i>
    <i>
      <x v="10"/>
    </i>
    <i>
      <x v="250"/>
    </i>
    <i>
      <x v="194"/>
    </i>
    <i>
      <x v="235"/>
    </i>
    <i>
      <x v="195"/>
    </i>
    <i>
      <x v="241"/>
    </i>
    <i>
      <x v="196"/>
    </i>
    <i>
      <x v="243"/>
    </i>
    <i>
      <x v="197"/>
    </i>
    <i>
      <x v="340"/>
    </i>
    <i>
      <x v="1"/>
    </i>
    <i>
      <x v="342"/>
    </i>
    <i>
      <x v="12"/>
    </i>
    <i>
      <x v="344"/>
    </i>
    <i>
      <x v="246"/>
    </i>
    <i>
      <x v="346"/>
    </i>
    <i>
      <x v="257"/>
    </i>
    <i>
      <x v="348"/>
    </i>
    <i>
      <x v="258"/>
    </i>
    <i>
      <x v="350"/>
    </i>
    <i>
      <x v="359"/>
    </i>
    <i>
      <x v="352"/>
    </i>
    <i>
      <x v="21"/>
    </i>
    <i>
      <x v="354"/>
    </i>
    <i>
      <x v="13"/>
    </i>
    <i>
      <x v="356"/>
    </i>
    <i>
      <x v="23"/>
    </i>
    <i>
      <x v="32"/>
    </i>
    <i>
      <x v="14"/>
    </i>
    <i>
      <x v="247"/>
    </i>
    <i>
      <x v="361"/>
    </i>
    <i>
      <x v="245"/>
    </i>
    <i>
      <x v="203"/>
    </i>
  </rowItems>
  <colFields count="1">
    <field x="0"/>
  </colFields>
  <colItems count="24">
    <i>
      <x/>
    </i>
    <i>
      <x v="1"/>
    </i>
    <i>
      <x v="2"/>
    </i>
    <i>
      <x v="3"/>
    </i>
    <i>
      <x v="4"/>
    </i>
    <i>
      <x v="5"/>
    </i>
    <i>
      <x v="6"/>
    </i>
    <i>
      <x v="7"/>
    </i>
    <i>
      <x v="8"/>
    </i>
    <i>
      <x v="9"/>
    </i>
    <i>
      <x v="10"/>
    </i>
    <i>
      <x v="11"/>
    </i>
    <i>
      <x v="13"/>
    </i>
    <i>
      <x v="14"/>
    </i>
    <i>
      <x v="15"/>
    </i>
    <i>
      <x v="16"/>
    </i>
    <i>
      <x v="17"/>
    </i>
    <i>
      <x v="18"/>
    </i>
    <i>
      <x v="19"/>
    </i>
    <i>
      <x v="20"/>
    </i>
    <i>
      <x v="21"/>
    </i>
    <i>
      <x v="22"/>
    </i>
    <i>
      <x v="23"/>
    </i>
    <i t="grand">
      <x/>
    </i>
  </colItems>
  <pageFields count="1">
    <pageField fld="1" hier="-1"/>
  </pageFields>
  <dataFields count="1">
    <dataField name="Gjennomsnitt" fld="3" subtotal="average" baseField="2" baseItem="3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7D17843-9400-41C4-AA68-0D8AAEC20C90}" name="Pivottabell6" cacheId="206"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D7:E272"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dataField="1" showAll="0"/>
    <pivotField showAll="0"/>
    <pivotField showAll="0"/>
    <pivotField showAll="0"/>
  </pivotFields>
  <rowFields count="1">
    <field x="2"/>
  </rowFields>
  <rowItems count="265">
    <i>
      <x v="188"/>
    </i>
    <i>
      <x v="9"/>
    </i>
    <i>
      <x v="280"/>
    </i>
    <i>
      <x v="115"/>
    </i>
    <i>
      <x v="133"/>
    </i>
    <i>
      <x v="320"/>
    </i>
    <i>
      <x v="286"/>
    </i>
    <i>
      <x v="136"/>
    </i>
    <i>
      <x v="114"/>
    </i>
    <i>
      <x v="110"/>
    </i>
    <i>
      <x v="11"/>
    </i>
    <i>
      <x v="285"/>
    </i>
    <i>
      <x v="10"/>
    </i>
    <i>
      <x v="113"/>
    </i>
    <i>
      <x v="119"/>
    </i>
    <i>
      <x v="313"/>
    </i>
    <i>
      <x v="7"/>
    </i>
    <i>
      <x v="120"/>
    </i>
    <i>
      <x v="312"/>
    </i>
    <i>
      <x v="311"/>
    </i>
    <i>
      <x v="304"/>
    </i>
    <i>
      <x v="287"/>
    </i>
    <i>
      <x v="334"/>
    </i>
    <i>
      <x v="144"/>
    </i>
    <i>
      <x v="128"/>
    </i>
    <i>
      <x v="122"/>
    </i>
    <i>
      <x v="181"/>
    </i>
    <i>
      <x v="8"/>
    </i>
    <i>
      <x v="303"/>
    </i>
    <i>
      <x v="6"/>
    </i>
    <i>
      <x v="284"/>
    </i>
    <i>
      <x v="117"/>
    </i>
    <i>
      <x v="299"/>
    </i>
    <i>
      <x v="2"/>
    </i>
    <i>
      <x v="306"/>
    </i>
    <i>
      <x v="135"/>
    </i>
    <i>
      <x v="3"/>
    </i>
    <i>
      <x v="310"/>
    </i>
    <i>
      <x v="230"/>
    </i>
    <i>
      <x v="335"/>
    </i>
    <i>
      <x v="199"/>
    </i>
    <i>
      <x v="281"/>
    </i>
    <i>
      <x v="314"/>
    </i>
    <i>
      <x v="229"/>
    </i>
    <i>
      <x v="220"/>
    </i>
    <i>
      <x v="23"/>
    </i>
    <i>
      <x v="292"/>
    </i>
    <i>
      <x v="139"/>
    </i>
    <i>
      <x v="145"/>
    </i>
    <i>
      <x v="298"/>
    </i>
    <i>
      <x v="146"/>
    </i>
    <i>
      <x v="332"/>
    </i>
    <i>
      <x v="327"/>
    </i>
    <i>
      <x v="309"/>
    </i>
    <i>
      <x v="143"/>
    </i>
    <i>
      <x v="317"/>
    </i>
    <i>
      <x v="109"/>
    </i>
    <i>
      <x v="294"/>
    </i>
    <i>
      <x v="244"/>
    </i>
    <i>
      <x v="274"/>
    </i>
    <i>
      <x v="225"/>
    </i>
    <i>
      <x v="231"/>
    </i>
    <i>
      <x v="223"/>
    </i>
    <i>
      <x v="305"/>
    </i>
    <i>
      <x v="238"/>
    </i>
    <i>
      <x v="24"/>
    </i>
    <i>
      <x v="328"/>
    </i>
    <i>
      <x v="333"/>
    </i>
    <i>
      <x v="239"/>
    </i>
    <i>
      <x v="22"/>
    </i>
    <i>
      <x v="111"/>
    </i>
    <i>
      <x v="319"/>
    </i>
    <i>
      <x v="228"/>
    </i>
    <i>
      <x v="123"/>
    </i>
    <i>
      <x v="137"/>
    </i>
    <i>
      <x v="112"/>
    </i>
    <i>
      <x v="316"/>
    </i>
    <i>
      <x v="142"/>
    </i>
    <i>
      <x v="271"/>
    </i>
    <i>
      <x v="118"/>
    </i>
    <i>
      <x v="290"/>
    </i>
    <i>
      <x v="126"/>
    </i>
    <i>
      <x v="300"/>
    </i>
    <i>
      <x v="337"/>
    </i>
    <i>
      <x v="242"/>
    </i>
    <i>
      <x v="326"/>
    </i>
    <i>
      <x v="324"/>
    </i>
    <i>
      <x v="216"/>
    </i>
    <i>
      <x v="322"/>
    </i>
    <i>
      <x v="277"/>
    </i>
    <i>
      <x v="315"/>
    </i>
    <i>
      <x v="140"/>
    </i>
    <i>
      <x v="28"/>
    </i>
    <i>
      <x v="301"/>
    </i>
    <i>
      <x v="116"/>
    </i>
    <i>
      <x v="138"/>
    </i>
    <i>
      <x v="308"/>
    </i>
    <i>
      <x v="297"/>
    </i>
    <i>
      <x v="226"/>
    </i>
    <i>
      <x v="291"/>
    </i>
    <i>
      <x v="325"/>
    </i>
    <i>
      <x v="336"/>
    </i>
    <i>
      <x v="302"/>
    </i>
    <i>
      <x v="338"/>
    </i>
    <i>
      <x v="270"/>
    </i>
    <i>
      <x v="307"/>
    </i>
    <i>
      <x v="224"/>
    </i>
    <i>
      <x v="272"/>
    </i>
    <i>
      <x v="215"/>
    </i>
    <i>
      <x v="182"/>
    </i>
    <i>
      <x v="278"/>
    </i>
    <i>
      <x v="235"/>
    </i>
    <i>
      <x v="152"/>
    </i>
    <i>
      <x v="289"/>
    </i>
    <i>
      <x v="13"/>
    </i>
    <i>
      <x v="282"/>
    </i>
    <i>
      <x v="330"/>
    </i>
    <i>
      <x v="125"/>
    </i>
    <i>
      <x v="141"/>
    </i>
    <i>
      <x/>
    </i>
    <i>
      <x v="295"/>
    </i>
    <i>
      <x v="296"/>
    </i>
    <i>
      <x v="321"/>
    </i>
    <i>
      <x v="180"/>
    </i>
    <i>
      <x v="179"/>
    </i>
    <i>
      <x v="153"/>
    </i>
    <i>
      <x v="127"/>
    </i>
    <i>
      <x v="29"/>
    </i>
    <i>
      <x v="178"/>
    </i>
    <i>
      <x v="147"/>
    </i>
    <i>
      <x v="26"/>
    </i>
    <i>
      <x v="195"/>
    </i>
    <i>
      <x v="318"/>
    </i>
    <i>
      <x v="41"/>
    </i>
    <i>
      <x v="130"/>
    </i>
    <i>
      <x v="232"/>
    </i>
    <i>
      <x v="217"/>
    </i>
    <i>
      <x v="21"/>
    </i>
    <i>
      <x v="273"/>
    </i>
    <i>
      <x v="33"/>
    </i>
    <i>
      <x v="293"/>
    </i>
    <i>
      <x v="288"/>
    </i>
    <i>
      <x v="38"/>
    </i>
    <i>
      <x v="222"/>
    </i>
    <i>
      <x v="234"/>
    </i>
    <i>
      <x v="233"/>
    </i>
    <i>
      <x v="148"/>
    </i>
    <i>
      <x v="211"/>
    </i>
    <i>
      <x v="227"/>
    </i>
    <i>
      <x v="129"/>
    </i>
    <i>
      <x v="243"/>
    </i>
    <i>
      <x v="236"/>
    </i>
    <i>
      <x v="189"/>
    </i>
    <i>
      <x v="149"/>
    </i>
    <i>
      <x v="329"/>
    </i>
    <i>
      <x v="187"/>
    </i>
    <i>
      <x v="183"/>
    </i>
    <i>
      <x v="18"/>
    </i>
    <i>
      <x v="237"/>
    </i>
    <i>
      <x v="30"/>
    </i>
    <i>
      <x v="276"/>
    </i>
    <i>
      <x v="245"/>
    </i>
    <i>
      <x v="34"/>
    </i>
    <i>
      <x v="124"/>
    </i>
    <i>
      <x v="186"/>
    </i>
    <i>
      <x v="218"/>
    </i>
    <i>
      <x v="39"/>
    </i>
    <i>
      <x v="323"/>
    </i>
    <i>
      <x v="185"/>
    </i>
    <i>
      <x v="42"/>
    </i>
    <i>
      <x v="151"/>
    </i>
    <i>
      <x v="339"/>
    </i>
    <i>
      <x v="354"/>
    </i>
    <i>
      <x v="35"/>
    </i>
    <i>
      <x v="265"/>
    </i>
    <i>
      <x v="264"/>
    </i>
    <i>
      <x v="5"/>
    </i>
    <i>
      <x v="52"/>
    </i>
    <i>
      <x v="43"/>
    </i>
    <i>
      <x v="45"/>
    </i>
    <i>
      <x v="150"/>
    </i>
    <i>
      <x v="240"/>
    </i>
    <i>
      <x v="241"/>
    </i>
    <i>
      <x v="331"/>
    </i>
    <i>
      <x v="134"/>
    </i>
    <i>
      <x v="53"/>
    </i>
    <i>
      <x v="343"/>
    </i>
    <i>
      <x v="275"/>
    </i>
    <i>
      <x v="198"/>
    </i>
    <i>
      <x v="25"/>
    </i>
    <i>
      <x v="37"/>
    </i>
    <i>
      <x v="12"/>
    </i>
    <i>
      <x v="350"/>
    </i>
    <i>
      <x v="154"/>
    </i>
    <i>
      <x v="246"/>
    </i>
    <i>
      <x v="279"/>
    </i>
    <i>
      <x v="209"/>
    </i>
    <i>
      <x v="177"/>
    </i>
    <i>
      <x v="15"/>
    </i>
    <i>
      <x v="44"/>
    </i>
    <i>
      <x v="4"/>
    </i>
    <i>
      <x v="54"/>
    </i>
    <i>
      <x v="16"/>
    </i>
    <i>
      <x v="283"/>
    </i>
    <i>
      <x v="341"/>
    </i>
    <i>
      <x v="27"/>
    </i>
    <i>
      <x v="221"/>
    </i>
    <i>
      <x v="55"/>
    </i>
    <i>
      <x v="197"/>
    </i>
    <i>
      <x v="56"/>
    </i>
    <i>
      <x v="345"/>
    </i>
    <i>
      <x v="50"/>
    </i>
    <i>
      <x v="36"/>
    </i>
    <i>
      <x v="17"/>
    </i>
    <i>
      <x v="346"/>
    </i>
    <i>
      <x v="46"/>
    </i>
    <i>
      <x v="348"/>
    </i>
    <i>
      <x v="1"/>
    </i>
    <i>
      <x v="352"/>
    </i>
    <i>
      <x v="184"/>
    </i>
    <i>
      <x v="356"/>
    </i>
    <i>
      <x v="14"/>
    </i>
    <i>
      <x v="358"/>
    </i>
    <i>
      <x v="360"/>
    </i>
    <i>
      <x v="51"/>
    </i>
    <i>
      <x v="132"/>
    </i>
    <i>
      <x v="48"/>
    </i>
    <i>
      <x v="210"/>
    </i>
    <i>
      <x v="47"/>
    </i>
    <i>
      <x v="212"/>
    </i>
    <i>
      <x v="49"/>
    </i>
    <i>
      <x v="213"/>
    </i>
    <i>
      <x v="190"/>
    </i>
    <i>
      <x v="214"/>
    </i>
    <i>
      <x v="191"/>
    </i>
    <i>
      <x v="40"/>
    </i>
    <i>
      <x v="31"/>
    </i>
    <i>
      <x v="20"/>
    </i>
    <i>
      <x v="192"/>
    </i>
    <i>
      <x v="219"/>
    </i>
    <i>
      <x v="193"/>
    </i>
    <i>
      <x v="340"/>
    </i>
    <i>
      <x v="194"/>
    </i>
    <i>
      <x v="342"/>
    </i>
    <i>
      <x v="32"/>
    </i>
    <i>
      <x v="344"/>
    </i>
    <i>
      <x v="131"/>
    </i>
    <i>
      <x v="196"/>
    </i>
    <i>
      <x v="347"/>
    </i>
    <i>
      <x v="200"/>
    </i>
    <i>
      <x v="349"/>
    </i>
    <i>
      <x v="201"/>
    </i>
    <i>
      <x v="351"/>
    </i>
    <i>
      <x v="202"/>
    </i>
    <i>
      <x v="353"/>
    </i>
    <i>
      <x v="203"/>
    </i>
    <i>
      <x v="355"/>
    </i>
    <i>
      <x v="204"/>
    </i>
    <i>
      <x v="357"/>
    </i>
    <i>
      <x v="205"/>
    </i>
    <i>
      <x v="359"/>
    </i>
    <i>
      <x v="206"/>
    </i>
    <i>
      <x v="361"/>
    </i>
    <i>
      <x v="207"/>
    </i>
    <i>
      <x v="208"/>
    </i>
  </rowItems>
  <colItems count="1">
    <i/>
  </colItems>
  <pageFields count="2">
    <pageField fld="0" hier="-1"/>
    <pageField fld="1" hier="-1"/>
  </pageFields>
  <dataFields count="1">
    <dataField name="Bygg " fld="4"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8AD70CD2-3CE3-4757-AADC-1ACB74E8532B}" name="Pivottabell5" cacheId="206"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J7:K272"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s>
  <rowFields count="1">
    <field x="2"/>
  </rowFields>
  <rowItems count="265">
    <i>
      <x v="225"/>
    </i>
    <i>
      <x v="135"/>
    </i>
    <i>
      <x v="217"/>
    </i>
    <i>
      <x v="226"/>
    </i>
    <i>
      <x v="145"/>
    </i>
    <i>
      <x v="142"/>
    </i>
    <i>
      <x v="331"/>
    </i>
    <i>
      <x v="143"/>
    </i>
    <i>
      <x v="115"/>
    </i>
    <i>
      <x v="114"/>
    </i>
    <i>
      <x v="320"/>
    </i>
    <i>
      <x v="286"/>
    </i>
    <i>
      <x v="313"/>
    </i>
    <i>
      <x v="110"/>
    </i>
    <i>
      <x v="285"/>
    </i>
    <i>
      <x v="111"/>
    </i>
    <i>
      <x v="113"/>
    </i>
    <i>
      <x v="293"/>
    </i>
    <i>
      <x v="116"/>
    </i>
    <i>
      <x v="311"/>
    </i>
    <i>
      <x v="282"/>
    </i>
    <i>
      <x v="312"/>
    </i>
    <i>
      <x v="119"/>
    </i>
    <i>
      <x v="303"/>
    </i>
    <i>
      <x v="334"/>
    </i>
    <i>
      <x v="304"/>
    </i>
    <i>
      <x v="306"/>
    </i>
    <i>
      <x v="238"/>
    </i>
    <i>
      <x v="117"/>
    </i>
    <i>
      <x v="144"/>
    </i>
    <i>
      <x v="287"/>
    </i>
    <i>
      <x v="235"/>
    </i>
    <i>
      <x v="120"/>
    </i>
    <i>
      <x v="6"/>
    </i>
    <i>
      <x v="146"/>
    </i>
    <i>
      <x v="284"/>
    </i>
    <i>
      <x v="316"/>
    </i>
    <i>
      <x v="122"/>
    </i>
    <i>
      <x v="118"/>
    </i>
    <i>
      <x v="310"/>
    </i>
    <i>
      <x v="299"/>
    </i>
    <i>
      <x v="298"/>
    </i>
    <i>
      <x v="321"/>
    </i>
    <i>
      <x v="294"/>
    </i>
    <i>
      <x v="112"/>
    </i>
    <i>
      <x v="319"/>
    </i>
    <i>
      <x v="109"/>
    </i>
    <i>
      <x v="315"/>
    </i>
    <i>
      <x v="317"/>
    </i>
    <i>
      <x v="327"/>
    </i>
    <i>
      <x v="123"/>
    </i>
    <i>
      <x v="292"/>
    </i>
    <i>
      <x v="332"/>
    </i>
    <i>
      <x v="337"/>
    </i>
    <i>
      <x v="185"/>
    </i>
    <i>
      <x v="309"/>
    </i>
    <i>
      <x v="215"/>
    </i>
    <i>
      <x v="296"/>
    </i>
    <i>
      <x v="291"/>
    </i>
    <i>
      <x v="289"/>
    </i>
    <i>
      <x v="314"/>
    </i>
    <i>
      <x v="229"/>
    </i>
    <i>
      <x v="178"/>
    </i>
    <i>
      <x v="301"/>
    </i>
    <i>
      <x v="290"/>
    </i>
    <i>
      <x v="333"/>
    </i>
    <i>
      <x v="307"/>
    </i>
    <i>
      <x v="239"/>
    </i>
    <i>
      <x v="277"/>
    </i>
    <i>
      <x v="335"/>
    </i>
    <i>
      <x v="271"/>
    </i>
    <i>
      <x v="127"/>
    </i>
    <i>
      <x v="228"/>
    </i>
    <i>
      <x v="223"/>
    </i>
    <i>
      <x/>
    </i>
    <i>
      <x v="11"/>
    </i>
    <i>
      <x v="147"/>
    </i>
    <i>
      <x v="336"/>
    </i>
    <i>
      <x v="232"/>
    </i>
    <i>
      <x v="325"/>
    </i>
    <i>
      <x v="231"/>
    </i>
    <i>
      <x v="305"/>
    </i>
    <i>
      <x v="297"/>
    </i>
    <i>
      <x v="10"/>
    </i>
    <i>
      <x v="272"/>
    </i>
    <i>
      <x v="300"/>
    </i>
    <i>
      <x v="328"/>
    </i>
    <i>
      <x v="244"/>
    </i>
    <i>
      <x v="326"/>
    </i>
    <i>
      <x v="329"/>
    </i>
    <i>
      <x v="278"/>
    </i>
    <i>
      <x v="308"/>
    </i>
    <i>
      <x v="274"/>
    </i>
    <i>
      <x v="138"/>
    </i>
    <i>
      <x v="230"/>
    </i>
    <i>
      <x v="242"/>
    </i>
    <i>
      <x v="216"/>
    </i>
    <i>
      <x v="8"/>
    </i>
    <i>
      <x v="288"/>
    </i>
    <i>
      <x v="324"/>
    </i>
    <i>
      <x v="140"/>
    </i>
    <i>
      <x v="318"/>
    </i>
    <i>
      <x v="295"/>
    </i>
    <i>
      <x v="273"/>
    </i>
    <i>
      <x v="224"/>
    </i>
    <i>
      <x v="7"/>
    </i>
    <i>
      <x v="38"/>
    </i>
    <i>
      <x v="280"/>
    </i>
    <i>
      <x v="187"/>
    </i>
    <i>
      <x v="13"/>
    </i>
    <i>
      <x v="234"/>
    </i>
    <i>
      <x v="149"/>
    </i>
    <i>
      <x v="180"/>
    </i>
    <i>
      <x v="29"/>
    </i>
    <i>
      <x v="2"/>
    </i>
    <i>
      <x v="233"/>
    </i>
    <i>
      <x v="188"/>
    </i>
    <i>
      <x v="302"/>
    </i>
    <i>
      <x v="22"/>
    </i>
    <i>
      <x v="245"/>
    </i>
    <i>
      <x v="183"/>
    </i>
    <i>
      <x v="43"/>
    </i>
    <i>
      <x v="139"/>
    </i>
    <i>
      <x v="340"/>
    </i>
    <i>
      <x v="136"/>
    </i>
    <i>
      <x v="342"/>
    </i>
    <i>
      <x v="151"/>
    </i>
    <i>
      <x v="344"/>
    </i>
    <i>
      <x v="39"/>
    </i>
    <i>
      <x v="346"/>
    </i>
    <i>
      <x v="50"/>
    </i>
    <i>
      <x v="348"/>
    </i>
    <i>
      <x v="276"/>
    </i>
    <i>
      <x v="350"/>
    </i>
    <i>
      <x v="184"/>
    </i>
    <i>
      <x v="352"/>
    </i>
    <i>
      <x v="33"/>
    </i>
    <i>
      <x v="354"/>
    </i>
    <i>
      <x v="141"/>
    </i>
    <i>
      <x v="356"/>
    </i>
    <i>
      <x v="20"/>
    </i>
    <i>
      <x v="358"/>
    </i>
    <i>
      <x v="46"/>
    </i>
    <i>
      <x v="360"/>
    </i>
    <i>
      <x v="130"/>
    </i>
    <i>
      <x v="131"/>
    </i>
    <i>
      <x v="137"/>
    </i>
    <i>
      <x v="209"/>
    </i>
    <i>
      <x v="128"/>
    </i>
    <i>
      <x v="210"/>
    </i>
    <i>
      <x v="28"/>
    </i>
    <i>
      <x v="211"/>
    </i>
    <i>
      <x v="31"/>
    </i>
    <i>
      <x v="212"/>
    </i>
    <i>
      <x v="152"/>
    </i>
    <i>
      <x v="213"/>
    </i>
    <i>
      <x v="35"/>
    </i>
    <i>
      <x v="214"/>
    </i>
    <i>
      <x v="36"/>
    </i>
    <i>
      <x v="3"/>
    </i>
    <i>
      <x v="190"/>
    </i>
    <i>
      <x v="154"/>
    </i>
    <i>
      <x v="40"/>
    </i>
    <i>
      <x v="23"/>
    </i>
    <i>
      <x v="41"/>
    </i>
    <i>
      <x v="218"/>
    </i>
    <i>
      <x v="14"/>
    </i>
    <i>
      <x v="219"/>
    </i>
    <i>
      <x v="338"/>
    </i>
    <i>
      <x v="220"/>
    </i>
    <i>
      <x v="323"/>
    </i>
    <i>
      <x v="54"/>
    </i>
    <i>
      <x v="126"/>
    </i>
    <i>
      <x v="55"/>
    </i>
    <i>
      <x v="182"/>
    </i>
    <i>
      <x v="132"/>
    </i>
    <i>
      <x v="275"/>
    </i>
    <i>
      <x v="177"/>
    </i>
    <i>
      <x v="1"/>
    </i>
    <i>
      <x v="24"/>
    </i>
    <i>
      <x v="279"/>
    </i>
    <i>
      <x v="25"/>
    </i>
    <i>
      <x v="281"/>
    </i>
    <i>
      <x v="227"/>
    </i>
    <i>
      <x v="283"/>
    </i>
    <i>
      <x v="15"/>
    </i>
    <i>
      <x v="30"/>
    </i>
    <i>
      <x v="124"/>
    </i>
    <i>
      <x v="32"/>
    </i>
    <i>
      <x v="125"/>
    </i>
    <i>
      <x v="186"/>
    </i>
    <i>
      <x v="133"/>
    </i>
    <i>
      <x v="9"/>
    </i>
    <i>
      <x v="134"/>
    </i>
    <i>
      <x v="34"/>
    </i>
    <i>
      <x v="56"/>
    </i>
    <i>
      <x v="153"/>
    </i>
    <i>
      <x v="179"/>
    </i>
    <i>
      <x v="189"/>
    </i>
    <i>
      <x v="26"/>
    </i>
    <i>
      <x v="37"/>
    </i>
    <i>
      <x v="236"/>
    </i>
    <i>
      <x v="17"/>
    </i>
    <i>
      <x v="21"/>
    </i>
    <i>
      <x v="191"/>
    </i>
    <i>
      <x v="51"/>
    </i>
    <i>
      <x v="18"/>
    </i>
    <i>
      <x v="148"/>
    </i>
    <i>
      <x v="12"/>
    </i>
    <i>
      <x v="52"/>
    </i>
    <i>
      <x v="192"/>
    </i>
    <i>
      <x v="150"/>
    </i>
    <i>
      <x v="42"/>
    </i>
    <i>
      <x v="181"/>
    </i>
    <i>
      <x v="44"/>
    </i>
    <i>
      <x v="243"/>
    </i>
    <i>
      <x v="45"/>
    </i>
    <i>
      <x v="16"/>
    </i>
    <i>
      <x v="47"/>
    </i>
    <i>
      <x v="193"/>
    </i>
    <i>
      <x v="48"/>
    </i>
    <i>
      <x v="49"/>
    </i>
    <i>
      <x v="246"/>
    </i>
    <i>
      <x v="322"/>
    </i>
    <i>
      <x v="264"/>
    </i>
    <i>
      <x v="194"/>
    </i>
    <i>
      <x v="265"/>
    </i>
    <i>
      <x v="270"/>
    </i>
    <i>
      <x v="237"/>
    </i>
    <i>
      <x v="129"/>
    </i>
    <i>
      <x v="27"/>
    </i>
    <i>
      <x v="330"/>
    </i>
    <i>
      <x v="5"/>
    </i>
    <i>
      <x v="53"/>
    </i>
    <i>
      <x v="240"/>
    </i>
    <i>
      <x v="241"/>
    </i>
    <i>
      <x v="4"/>
    </i>
    <i>
      <x v="221"/>
    </i>
    <i>
      <x v="222"/>
    </i>
    <i>
      <x v="195"/>
    </i>
    <i>
      <x v="339"/>
    </i>
    <i>
      <x v="196"/>
    </i>
    <i>
      <x v="341"/>
    </i>
    <i>
      <x v="197"/>
    </i>
    <i>
      <x v="343"/>
    </i>
    <i>
      <x v="198"/>
    </i>
    <i>
      <x v="345"/>
    </i>
    <i>
      <x v="199"/>
    </i>
    <i>
      <x v="347"/>
    </i>
    <i>
      <x v="200"/>
    </i>
    <i>
      <x v="349"/>
    </i>
    <i>
      <x v="201"/>
    </i>
    <i>
      <x v="351"/>
    </i>
    <i>
      <x v="202"/>
    </i>
    <i>
      <x v="353"/>
    </i>
    <i>
      <x v="203"/>
    </i>
    <i>
      <x v="355"/>
    </i>
    <i>
      <x v="204"/>
    </i>
    <i>
      <x v="357"/>
    </i>
    <i>
      <x v="205"/>
    </i>
    <i>
      <x v="359"/>
    </i>
    <i>
      <x v="206"/>
    </i>
    <i>
      <x v="361"/>
    </i>
    <i>
      <x v="207"/>
    </i>
    <i>
      <x v="208"/>
    </i>
  </rowItems>
  <colItems count="1">
    <i/>
  </colItems>
  <pageFields count="2">
    <pageField fld="0" hier="-1"/>
    <pageField fld="1" hier="-1"/>
  </pageFields>
  <dataFields count="1">
    <dataField name="Hvete " fld="6" subtotal="average" baseField="2" baseItem="21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BCF1E70-DD0C-4262-A0A2-4DCA379F7314}" name="Pivottabell4" cacheId="206"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G7:H272"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showAll="0"/>
    <pivotField dataField="1" showAll="0"/>
    <pivotField showAll="0"/>
    <pivotField showAll="0"/>
  </pivotFields>
  <rowFields count="1">
    <field x="2"/>
  </rowFields>
  <rowItems count="265">
    <i>
      <x v="18"/>
    </i>
    <i>
      <x v="245"/>
    </i>
    <i>
      <x v="9"/>
    </i>
    <i>
      <x v="150"/>
    </i>
    <i>
      <x v="227"/>
    </i>
    <i>
      <x v="2"/>
    </i>
    <i>
      <x v="7"/>
    </i>
    <i>
      <x v="199"/>
    </i>
    <i>
      <x v="143"/>
    </i>
    <i>
      <x v="320"/>
    </i>
    <i>
      <x v="10"/>
    </i>
    <i>
      <x v="280"/>
    </i>
    <i>
      <x v="179"/>
    </i>
    <i>
      <x v="115"/>
    </i>
    <i>
      <x v="286"/>
    </i>
    <i>
      <x v="244"/>
    </i>
    <i>
      <x v="313"/>
    </i>
    <i>
      <x v="270"/>
    </i>
    <i>
      <x v="285"/>
    </i>
    <i>
      <x v="113"/>
    </i>
    <i>
      <x v="311"/>
    </i>
    <i>
      <x v="3"/>
    </i>
    <i>
      <x v="312"/>
    </i>
    <i>
      <x v="188"/>
    </i>
    <i>
      <x v="304"/>
    </i>
    <i>
      <x v="145"/>
    </i>
    <i>
      <x v="306"/>
    </i>
    <i>
      <x v="334"/>
    </i>
    <i>
      <x v="287"/>
    </i>
    <i>
      <x v="120"/>
    </i>
    <i>
      <x v="191"/>
    </i>
    <i>
      <x v="144"/>
    </i>
    <i>
      <x v="299"/>
    </i>
    <i>
      <x v="140"/>
    </i>
    <i>
      <x v="217"/>
    </i>
    <i>
      <x v="333"/>
    </i>
    <i>
      <x v="315"/>
    </i>
    <i>
      <x v="180"/>
    </i>
    <i>
      <x v="317"/>
    </i>
    <i>
      <x v="298"/>
    </i>
    <i>
      <x v="314"/>
    </i>
    <i>
      <x v="114"/>
    </i>
    <i>
      <x v="327"/>
    </i>
    <i>
      <x v="310"/>
    </i>
    <i>
      <x v="303"/>
    </i>
    <i>
      <x v="122"/>
    </i>
    <i>
      <x v="149"/>
    </i>
    <i>
      <x v="305"/>
    </i>
    <i>
      <x v="302"/>
    </i>
    <i>
      <x v="117"/>
    </i>
    <i>
      <x v="284"/>
    </i>
    <i>
      <x v="292"/>
    </i>
    <i>
      <x v="112"/>
    </i>
    <i>
      <x v="316"/>
    </i>
    <i>
      <x v="335"/>
    </i>
    <i>
      <x v="325"/>
    </i>
    <i>
      <x v="290"/>
    </i>
    <i>
      <x v="301"/>
    </i>
    <i>
      <x v="135"/>
    </i>
    <i>
      <x v="294"/>
    </i>
    <i>
      <x v="297"/>
    </i>
    <i>
      <x v="110"/>
    </i>
    <i>
      <x v="332"/>
    </i>
    <i>
      <x v="319"/>
    </i>
    <i>
      <x v="277"/>
    </i>
    <i>
      <x v="186"/>
    </i>
    <i>
      <x v="337"/>
    </i>
    <i>
      <x v="146"/>
    </i>
    <i>
      <x v="226"/>
    </i>
    <i>
      <x v="123"/>
    </i>
    <i>
      <x v="119"/>
    </i>
    <i>
      <x v="336"/>
    </i>
    <i>
      <x v="321"/>
    </i>
    <i>
      <x v="326"/>
    </i>
    <i>
      <x v="111"/>
    </i>
    <i>
      <x v="38"/>
    </i>
    <i>
      <x v="8"/>
    </i>
    <i>
      <x v="278"/>
    </i>
    <i>
      <x v="187"/>
    </i>
    <i>
      <x v="182"/>
    </i>
    <i>
      <x v="300"/>
    </i>
    <i>
      <x v="328"/>
    </i>
    <i>
      <x v="228"/>
    </i>
    <i>
      <x v="127"/>
    </i>
    <i>
      <x v="223"/>
    </i>
    <i>
      <x v="308"/>
    </i>
    <i>
      <x v="109"/>
    </i>
    <i>
      <x v="295"/>
    </i>
    <i>
      <x v="309"/>
    </i>
    <i>
      <x v="116"/>
    </i>
    <i>
      <x v="272"/>
    </i>
    <i>
      <x v="324"/>
    </i>
    <i>
      <x v="296"/>
    </i>
    <i>
      <x v="118"/>
    </i>
    <i>
      <x v="289"/>
    </i>
    <i>
      <x v="211"/>
    </i>
    <i>
      <x v="330"/>
    </i>
    <i>
      <x v="239"/>
    </i>
    <i>
      <x v="318"/>
    </i>
    <i>
      <x v="225"/>
    </i>
    <i>
      <x v="147"/>
    </i>
    <i>
      <x v="271"/>
    </i>
    <i>
      <x v="215"/>
    </i>
    <i>
      <x v="125"/>
    </i>
    <i>
      <x v="273"/>
    </i>
    <i>
      <x v="231"/>
    </i>
    <i>
      <x/>
    </i>
    <i>
      <x v="291"/>
    </i>
    <i>
      <x v="29"/>
    </i>
    <i>
      <x v="219"/>
    </i>
    <i>
      <x v="242"/>
    </i>
    <i>
      <x v="293"/>
    </i>
    <i>
      <x v="138"/>
    </i>
    <i>
      <x v="11"/>
    </i>
    <i>
      <x v="126"/>
    </i>
    <i>
      <x v="148"/>
    </i>
    <i>
      <x v="288"/>
    </i>
    <i>
      <x v="216"/>
    </i>
    <i>
      <x v="142"/>
    </i>
    <i>
      <x v="230"/>
    </i>
    <i>
      <x v="194"/>
    </i>
    <i>
      <x v="329"/>
    </i>
    <i>
      <x v="232"/>
    </i>
    <i>
      <x v="189"/>
    </i>
    <i>
      <x v="195"/>
    </i>
    <i>
      <x v="238"/>
    </i>
    <i>
      <x v="322"/>
    </i>
    <i>
      <x v="274"/>
    </i>
    <i>
      <x v="222"/>
    </i>
    <i>
      <x v="276"/>
    </i>
    <i>
      <x v="224"/>
    </i>
    <i>
      <x v="178"/>
    </i>
    <i>
      <x v="233"/>
    </i>
    <i>
      <x v="281"/>
    </i>
    <i>
      <x v="34"/>
    </i>
    <i>
      <x v="338"/>
    </i>
    <i>
      <x v="183"/>
    </i>
    <i>
      <x v="235"/>
    </i>
    <i>
      <x v="234"/>
    </i>
    <i>
      <x v="23"/>
    </i>
    <i>
      <x v="6"/>
    </i>
    <i>
      <x v="229"/>
    </i>
    <i>
      <x v="360"/>
    </i>
    <i>
      <x v="282"/>
    </i>
    <i>
      <x v="307"/>
    </i>
    <i>
      <x v="22"/>
    </i>
    <i>
      <x v="42"/>
    </i>
    <i>
      <x v="30"/>
    </i>
    <i>
      <x v="26"/>
    </i>
    <i>
      <x v="323"/>
    </i>
    <i>
      <x v="152"/>
    </i>
    <i>
      <x v="51"/>
    </i>
    <i>
      <x v="153"/>
    </i>
    <i>
      <x v="17"/>
    </i>
    <i>
      <x v="37"/>
    </i>
    <i>
      <x v="331"/>
    </i>
    <i>
      <x v="24"/>
    </i>
    <i>
      <x v="196"/>
    </i>
    <i>
      <x v="154"/>
    </i>
    <i>
      <x v="54"/>
    </i>
    <i>
      <x v="136"/>
    </i>
    <i>
      <x v="13"/>
    </i>
    <i>
      <x v="177"/>
    </i>
    <i>
      <x v="354"/>
    </i>
    <i>
      <x v="137"/>
    </i>
    <i>
      <x v="124"/>
    </i>
    <i>
      <x v="31"/>
    </i>
    <i>
      <x v="151"/>
    </i>
    <i>
      <x v="32"/>
    </i>
    <i>
      <x v="27"/>
    </i>
    <i>
      <x v="36"/>
    </i>
    <i>
      <x v="49"/>
    </i>
    <i>
      <x v="340"/>
    </i>
    <i>
      <x v="52"/>
    </i>
    <i>
      <x v="341"/>
    </i>
    <i>
      <x v="56"/>
    </i>
    <i>
      <x v="343"/>
    </i>
    <i>
      <x v="348"/>
    </i>
    <i>
      <x v="181"/>
    </i>
    <i>
      <x v="15"/>
    </i>
    <i>
      <x v="132"/>
    </i>
    <i>
      <x v="4"/>
    </i>
    <i>
      <x v="240"/>
    </i>
    <i>
      <x v="21"/>
    </i>
    <i>
      <x v="241"/>
    </i>
    <i>
      <x v="220"/>
    </i>
    <i>
      <x v="139"/>
    </i>
    <i>
      <x v="28"/>
    </i>
    <i>
      <x v="243"/>
    </i>
    <i>
      <x v="134"/>
    </i>
    <i>
      <x v="184"/>
    </i>
    <i>
      <x v="46"/>
    </i>
    <i>
      <x v="1"/>
    </i>
    <i>
      <x v="47"/>
    </i>
    <i>
      <x v="246"/>
    </i>
    <i>
      <x v="48"/>
    </i>
    <i>
      <x v="264"/>
    </i>
    <i>
      <x v="197"/>
    </i>
    <i>
      <x v="265"/>
    </i>
    <i>
      <x v="50"/>
    </i>
    <i>
      <x v="39"/>
    </i>
    <i>
      <x v="198"/>
    </i>
    <i>
      <x v="185"/>
    </i>
    <i>
      <x v="53"/>
    </i>
    <i>
      <x v="33"/>
    </i>
    <i>
      <x v="55"/>
    </i>
    <i>
      <x v="25"/>
    </i>
    <i>
      <x v="345"/>
    </i>
    <i>
      <x v="141"/>
    </i>
    <i>
      <x v="346"/>
    </i>
    <i>
      <x v="275"/>
    </i>
    <i>
      <x v="12"/>
    </i>
    <i>
      <x v="133"/>
    </i>
    <i>
      <x v="14"/>
    </i>
    <i>
      <x v="40"/>
    </i>
    <i>
      <x v="16"/>
    </i>
    <i>
      <x v="190"/>
    </i>
    <i>
      <x v="350"/>
    </i>
    <i>
      <x v="279"/>
    </i>
    <i>
      <x v="344"/>
    </i>
    <i>
      <x v="41"/>
    </i>
    <i>
      <x v="20"/>
    </i>
    <i>
      <x v="35"/>
    </i>
    <i>
      <x v="356"/>
    </i>
    <i>
      <x v="218"/>
    </i>
    <i>
      <x v="358"/>
    </i>
    <i>
      <x v="283"/>
    </i>
    <i>
      <x v="221"/>
    </i>
    <i>
      <x v="128"/>
    </i>
    <i>
      <x v="5"/>
    </i>
    <i>
      <x v="129"/>
    </i>
    <i>
      <x v="209"/>
    </i>
    <i>
      <x v="213"/>
    </i>
    <i>
      <x v="210"/>
    </i>
    <i>
      <x v="214"/>
    </i>
    <i>
      <x v="212"/>
    </i>
    <i>
      <x v="192"/>
    </i>
    <i>
      <x v="193"/>
    </i>
    <i>
      <x v="130"/>
    </i>
    <i>
      <x v="43"/>
    </i>
    <i>
      <x v="339"/>
    </i>
    <i>
      <x v="44"/>
    </i>
    <i>
      <x v="45"/>
    </i>
    <i>
      <x v="342"/>
    </i>
    <i>
      <x v="236"/>
    </i>
    <i>
      <x v="131"/>
    </i>
    <i>
      <x v="237"/>
    </i>
    <i>
      <x v="352"/>
    </i>
    <i>
      <x v="347"/>
    </i>
    <i>
      <x v="200"/>
    </i>
    <i>
      <x v="349"/>
    </i>
    <i>
      <x v="201"/>
    </i>
    <i>
      <x v="351"/>
    </i>
    <i>
      <x v="202"/>
    </i>
    <i>
      <x v="353"/>
    </i>
    <i>
      <x v="203"/>
    </i>
    <i>
      <x v="355"/>
    </i>
    <i>
      <x v="204"/>
    </i>
    <i>
      <x v="357"/>
    </i>
    <i>
      <x v="205"/>
    </i>
    <i>
      <x v="359"/>
    </i>
    <i>
      <x v="206"/>
    </i>
    <i>
      <x v="361"/>
    </i>
    <i>
      <x v="207"/>
    </i>
    <i>
      <x v="208"/>
    </i>
  </rowItems>
  <colItems count="1">
    <i/>
  </colItems>
  <pageFields count="2">
    <pageField fld="0" hier="-1"/>
    <pageField fld="1" hier="-1"/>
  </pageFields>
  <dataFields count="1">
    <dataField name="Havre " fld="5"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A550183-1E4C-49D7-90B9-31A57B2D39D9}" name="Pivottabell2" cacheId="206"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A7:B272"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dataField="1" showAll="0"/>
    <pivotField showAll="0"/>
    <pivotField showAll="0"/>
    <pivotField showAll="0"/>
    <pivotField showAll="0"/>
  </pivotFields>
  <rowFields count="1">
    <field x="2"/>
  </rowFields>
  <rowItems count="265">
    <i>
      <x v="150"/>
    </i>
    <i>
      <x v="331"/>
    </i>
    <i>
      <x v="9"/>
    </i>
    <i>
      <x v="115"/>
    </i>
    <i>
      <x v="320"/>
    </i>
    <i>
      <x v="286"/>
    </i>
    <i>
      <x v="133"/>
    </i>
    <i>
      <x v="313"/>
    </i>
    <i>
      <x v="110"/>
    </i>
    <i>
      <x v="114"/>
    </i>
    <i>
      <x v="113"/>
    </i>
    <i>
      <x v="285"/>
    </i>
    <i>
      <x v="334"/>
    </i>
    <i>
      <x v="312"/>
    </i>
    <i>
      <x v="311"/>
    </i>
    <i>
      <x v="304"/>
    </i>
    <i>
      <x v="11"/>
    </i>
    <i>
      <x v="287"/>
    </i>
    <i>
      <x v="10"/>
    </i>
    <i>
      <x v="303"/>
    </i>
    <i>
      <x v="306"/>
    </i>
    <i>
      <x v="7"/>
    </i>
    <i>
      <x v="120"/>
    </i>
    <i>
      <x v="144"/>
    </i>
    <i>
      <x v="284"/>
    </i>
    <i>
      <x v="119"/>
    </i>
    <i>
      <x v="128"/>
    </i>
    <i>
      <x v="199"/>
    </i>
    <i>
      <x v="299"/>
    </i>
    <i>
      <x v="310"/>
    </i>
    <i>
      <x v="122"/>
    </i>
    <i>
      <x v="117"/>
    </i>
    <i>
      <x v="327"/>
    </i>
    <i>
      <x v="188"/>
    </i>
    <i>
      <x v="6"/>
    </i>
    <i>
      <x v="332"/>
    </i>
    <i>
      <x v="181"/>
    </i>
    <i>
      <x v="298"/>
    </i>
    <i>
      <x v="2"/>
    </i>
    <i>
      <x v="335"/>
    </i>
    <i>
      <x v="314"/>
    </i>
    <i>
      <x v="292"/>
    </i>
    <i>
      <x v="135"/>
    </i>
    <i>
      <x v="146"/>
    </i>
    <i>
      <x v="281"/>
    </i>
    <i>
      <x v="317"/>
    </i>
    <i>
      <x v="3"/>
    </i>
    <i>
      <x v="8"/>
    </i>
    <i>
      <x v="337"/>
    </i>
    <i>
      <x v="333"/>
    </i>
    <i>
      <x v="136"/>
    </i>
    <i>
      <x v="294"/>
    </i>
    <i>
      <x v="230"/>
    </i>
    <i>
      <x v="319"/>
    </i>
    <i>
      <x v="309"/>
    </i>
    <i>
      <x v="145"/>
    </i>
    <i>
      <x v="305"/>
    </i>
    <i>
      <x v="220"/>
    </i>
    <i>
      <x v="139"/>
    </i>
    <i>
      <x v="229"/>
    </i>
    <i>
      <x v="336"/>
    </i>
    <i>
      <x v="23"/>
    </i>
    <i>
      <x v="143"/>
    </i>
    <i>
      <x v="225"/>
    </i>
    <i>
      <x v="290"/>
    </i>
    <i>
      <x v="316"/>
    </i>
    <i>
      <x v="111"/>
    </i>
    <i>
      <x v="277"/>
    </i>
    <i>
      <x v="112"/>
    </i>
    <i>
      <x v="271"/>
    </i>
    <i>
      <x v="325"/>
    </i>
    <i>
      <x v="301"/>
    </i>
    <i>
      <x v="109"/>
    </i>
    <i>
      <x v="231"/>
    </i>
    <i>
      <x v="223"/>
    </i>
    <i>
      <x v="244"/>
    </i>
    <i>
      <x v="297"/>
    </i>
    <i>
      <x v="123"/>
    </i>
    <i>
      <x v="228"/>
    </i>
    <i>
      <x v="315"/>
    </i>
    <i>
      <x v="24"/>
    </i>
    <i>
      <x v="328"/>
    </i>
    <i>
      <x v="238"/>
    </i>
    <i>
      <x v="282"/>
    </i>
    <i>
      <x v="307"/>
    </i>
    <i>
      <x v="142"/>
    </i>
    <i>
      <x v="137"/>
    </i>
    <i>
      <x v="300"/>
    </i>
    <i>
      <x v="326"/>
    </i>
    <i>
      <x v="289"/>
    </i>
    <i>
      <x v="118"/>
    </i>
    <i>
      <x v="239"/>
    </i>
    <i>
      <x v="179"/>
    </i>
    <i>
      <x v="278"/>
    </i>
    <i>
      <x v="296"/>
    </i>
    <i>
      <x v="116"/>
    </i>
    <i>
      <x v="308"/>
    </i>
    <i>
      <x v="126"/>
    </i>
    <i>
      <x v="226"/>
    </i>
    <i>
      <x v="28"/>
    </i>
    <i>
      <x v="321"/>
    </i>
    <i>
      <x v="242"/>
    </i>
    <i>
      <x v="272"/>
    </i>
    <i>
      <x v="274"/>
    </i>
    <i>
      <x v="216"/>
    </i>
    <i>
      <x v="324"/>
    </i>
    <i>
      <x v="182"/>
    </i>
    <i>
      <x v="140"/>
    </i>
    <i>
      <x v="302"/>
    </i>
    <i>
      <x v="138"/>
    </i>
    <i>
      <x v="293"/>
    </i>
    <i>
      <x/>
    </i>
    <i>
      <x v="295"/>
    </i>
    <i>
      <x v="270"/>
    </i>
    <i>
      <x v="185"/>
    </i>
    <i>
      <x v="215"/>
    </i>
    <i>
      <x v="330"/>
    </i>
    <i>
      <x v="224"/>
    </i>
    <i>
      <x v="291"/>
    </i>
    <i>
      <x v="186"/>
    </i>
    <i>
      <x v="187"/>
    </i>
    <i>
      <x v="147"/>
    </i>
    <i>
      <x v="180"/>
    </i>
    <i>
      <x v="235"/>
    </i>
    <i>
      <x v="318"/>
    </i>
    <i>
      <x v="152"/>
    </i>
    <i>
      <x v="191"/>
    </i>
    <i>
      <x v="125"/>
    </i>
    <i>
      <x v="273"/>
    </i>
    <i>
      <x v="13"/>
    </i>
    <i>
      <x v="153"/>
    </i>
    <i>
      <x v="127"/>
    </i>
    <i>
      <x v="29"/>
    </i>
    <i>
      <x v="322"/>
    </i>
    <i>
      <x v="280"/>
    </i>
    <i>
      <x v="141"/>
    </i>
    <i>
      <x v="288"/>
    </i>
    <i>
      <x v="217"/>
    </i>
    <i>
      <x v="130"/>
    </i>
    <i>
      <x v="21"/>
    </i>
    <i>
      <x v="211"/>
    </i>
    <i>
      <x v="232"/>
    </i>
    <i>
      <x v="148"/>
    </i>
    <i>
      <x v="33"/>
    </i>
    <i>
      <x v="26"/>
    </i>
    <i>
      <x v="194"/>
    </i>
    <i>
      <x v="41"/>
    </i>
    <i>
      <x v="178"/>
    </i>
    <i>
      <x v="222"/>
    </i>
    <i>
      <x v="38"/>
    </i>
    <i>
      <x v="22"/>
    </i>
    <i>
      <x v="338"/>
    </i>
    <i>
      <x v="189"/>
    </i>
    <i>
      <x v="329"/>
    </i>
    <i>
      <x v="227"/>
    </i>
    <i>
      <x v="183"/>
    </i>
    <i>
      <x v="233"/>
    </i>
    <i>
      <x v="195"/>
    </i>
    <i>
      <x v="236"/>
    </i>
    <i>
      <x v="276"/>
    </i>
    <i>
      <x v="234"/>
    </i>
    <i>
      <x v="243"/>
    </i>
    <i>
      <x v="129"/>
    </i>
    <i>
      <x v="219"/>
    </i>
    <i>
      <x v="149"/>
    </i>
    <i>
      <x v="237"/>
    </i>
    <i>
      <x v="18"/>
    </i>
    <i>
      <x v="245"/>
    </i>
    <i>
      <x v="124"/>
    </i>
    <i>
      <x v="358"/>
    </i>
    <i>
      <x v="34"/>
    </i>
    <i>
      <x v="218"/>
    </i>
    <i>
      <x v="39"/>
    </i>
    <i>
      <x v="360"/>
    </i>
    <i>
      <x v="323"/>
    </i>
    <i>
      <x v="42"/>
    </i>
    <i>
      <x v="30"/>
    </i>
    <i>
      <x v="151"/>
    </i>
    <i>
      <x v="48"/>
    </i>
    <i>
      <x v="210"/>
    </i>
    <i>
      <x v="275"/>
    </i>
    <i>
      <x v="214"/>
    </i>
    <i>
      <x v="1"/>
    </i>
    <i>
      <x v="52"/>
    </i>
    <i>
      <x v="36"/>
    </i>
    <i>
      <x v="53"/>
    </i>
    <i>
      <x v="132"/>
    </i>
    <i>
      <x v="279"/>
    </i>
    <i>
      <x v="346"/>
    </i>
    <i>
      <x v="212"/>
    </i>
    <i>
      <x v="344"/>
    </i>
    <i>
      <x v="54"/>
    </i>
    <i>
      <x v="49"/>
    </i>
    <i>
      <x v="55"/>
    </i>
    <i>
      <x v="12"/>
    </i>
    <i>
      <x v="241"/>
    </i>
    <i>
      <x v="193"/>
    </i>
    <i>
      <x v="339"/>
    </i>
    <i>
      <x v="196"/>
    </i>
    <i>
      <x v="341"/>
    </i>
    <i>
      <x v="198"/>
    </i>
    <i>
      <x v="343"/>
    </i>
    <i>
      <x v="134"/>
    </i>
    <i>
      <x v="46"/>
    </i>
    <i>
      <x v="20"/>
    </i>
    <i>
      <x v="40"/>
    </i>
    <i>
      <x v="131"/>
    </i>
    <i>
      <x v="56"/>
    </i>
    <i>
      <x v="184"/>
    </i>
    <i>
      <x v="47"/>
    </i>
    <i>
      <x v="35"/>
    </i>
    <i>
      <x v="240"/>
    </i>
    <i>
      <x v="37"/>
    </i>
    <i>
      <x v="246"/>
    </i>
    <i>
      <x v="25"/>
    </i>
    <i>
      <x v="190"/>
    </i>
    <i>
      <x v="43"/>
    </i>
    <i>
      <x v="192"/>
    </i>
    <i>
      <x v="350"/>
    </i>
    <i>
      <x v="44"/>
    </i>
    <i>
      <x v="27"/>
    </i>
    <i>
      <x v="4"/>
    </i>
    <i>
      <x v="354"/>
    </i>
    <i>
      <x v="50"/>
    </i>
    <i>
      <x v="264"/>
    </i>
    <i>
      <x v="197"/>
    </i>
    <i>
      <x v="265"/>
    </i>
    <i>
      <x v="345"/>
    </i>
    <i>
      <x v="31"/>
    </i>
    <i>
      <x v="348"/>
    </i>
    <i>
      <x v="32"/>
    </i>
    <i>
      <x v="51"/>
    </i>
    <i>
      <x v="221"/>
    </i>
    <i>
      <x v="352"/>
    </i>
    <i>
      <x v="5"/>
    </i>
    <i>
      <x v="356"/>
    </i>
    <i>
      <x v="154"/>
    </i>
    <i>
      <x v="45"/>
    </i>
    <i>
      <x v="177"/>
    </i>
    <i>
      <x v="14"/>
    </i>
    <i>
      <x v="283"/>
    </i>
    <i>
      <x v="340"/>
    </i>
    <i>
      <x v="15"/>
    </i>
    <i>
      <x v="342"/>
    </i>
    <i>
      <x v="16"/>
    </i>
    <i>
      <x v="209"/>
    </i>
    <i>
      <x v="17"/>
    </i>
    <i>
      <x v="213"/>
    </i>
    <i>
      <x v="347"/>
    </i>
    <i>
      <x v="200"/>
    </i>
    <i>
      <x v="349"/>
    </i>
    <i>
      <x v="201"/>
    </i>
    <i>
      <x v="351"/>
    </i>
    <i>
      <x v="202"/>
    </i>
    <i>
      <x v="353"/>
    </i>
    <i>
      <x v="203"/>
    </i>
    <i>
      <x v="355"/>
    </i>
    <i>
      <x v="204"/>
    </i>
    <i>
      <x v="357"/>
    </i>
    <i>
      <x v="205"/>
    </i>
    <i>
      <x v="359"/>
    </i>
    <i>
      <x v="206"/>
    </i>
    <i>
      <x v="361"/>
    </i>
    <i>
      <x v="207"/>
    </i>
    <i>
      <x v="208"/>
    </i>
  </rowItems>
  <colItems count="1">
    <i/>
  </colItems>
  <pageFields count="2">
    <pageField fld="0" hier="-1"/>
    <pageField fld="1" hier="-1"/>
  </pageFields>
  <dataFields count="1">
    <dataField name=" Alt korn" fld="3"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1" xr10:uid="{00000000-0013-0000-FFFF-FFFF02000000}" sourceName="Fylke">
  <pivotTables>
    <pivotTable tabId="9" name="Pivottabell4"/>
  </pivotTables>
  <data>
    <tabular pivotCacheId="62749670">
      <items count="20">
        <i x="9"/>
        <i x="2"/>
        <i x="3"/>
        <i x="14"/>
        <i x="1"/>
        <i x="8"/>
        <i x="10"/>
        <i x="11"/>
        <i x="6"/>
        <i x="7" s="1"/>
        <i x="13"/>
        <i x="0"/>
        <i x="5" s="1"/>
        <i x="12"/>
        <i x="4"/>
        <i x="15"/>
        <i x="19" nd="1"/>
        <i x="18" nd="1"/>
        <i x="17" nd="1"/>
        <i x="16" nd="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7" xr10:uid="{F4F6C433-6BD7-4E3F-8356-F499EF871729}" sourceName="Fylke">
  <pivotTables>
    <pivotTable tabId="17" name="Pivottabell3"/>
    <pivotTable tabId="17" name="Pivottabell4"/>
    <pivotTable tabId="17" name="Pivottabell5"/>
    <pivotTable tabId="17" name="Pivottabell6"/>
    <pivotTable tabId="17" name="Pivottabell7"/>
    <pivotTable tabId="17" name="Pivottabell8"/>
    <pivotTable tabId="17" name="Pivottabell9"/>
  </pivotTables>
  <data>
    <tabular pivotCacheId="62749670">
      <items count="20">
        <i x="9"/>
        <i x="2"/>
        <i x="3"/>
        <i x="1"/>
        <i x="8"/>
        <i x="10"/>
        <i x="11"/>
        <i x="6"/>
        <i x="7" s="1"/>
        <i x="0"/>
        <i x="5" s="1"/>
        <i x="12"/>
        <i x="4"/>
        <i x="14" nd="1"/>
        <i x="13" nd="1"/>
        <i x="19" nd="1"/>
        <i x="18" nd="1"/>
        <i x="17" nd="1"/>
        <i x="16" nd="1"/>
        <i x="15"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2" xr10:uid="{95CA248E-51E4-4CAA-8073-4B8322E054B3}" sourceName="Kommune">
  <pivotTables>
    <pivotTable tabId="17" name="Pivottabell3"/>
    <pivotTable tabId="17" name="Pivottabell4"/>
    <pivotTable tabId="17" name="Pivottabell5"/>
    <pivotTable tabId="17" name="Pivottabell6"/>
    <pivotTable tabId="17" name="Pivottabell7"/>
    <pivotTable tabId="17" name="Pivottabell8"/>
    <pivotTable tabId="17" name="Pivottabell9"/>
  </pivotTables>
  <data>
    <tabular pivotCacheId="62749670">
      <items count="467">
        <i x="89" s="1"/>
        <i x="69" s="1"/>
        <i x="33" s="1"/>
        <i x="39" s="1"/>
        <i x="22" s="1"/>
        <i x="66" s="1"/>
        <i x="121" s="1"/>
        <i x="52" s="1"/>
        <i x="82" s="1"/>
        <i x="117" s="1"/>
        <i x="115" s="1"/>
        <i x="205" s="1"/>
        <i x="139" s="1"/>
        <i x="72" s="1"/>
        <i x="62" s="1"/>
        <i x="133" s="1"/>
        <i x="149" s="1"/>
        <i x="184" s="1"/>
        <i x="130" s="1"/>
        <i x="259" s="1"/>
        <i x="191" s="1"/>
        <i x="238" s="1"/>
        <i x="113" s="1" nd="1"/>
        <i x="188" s="1" nd="1"/>
        <i x="108" s="1" nd="1"/>
        <i x="306" s="1" nd="1"/>
        <i x="91" s="1" nd="1"/>
        <i x="247" s="1" nd="1"/>
        <i x="261" s="1" nd="1"/>
        <i x="160" s="1" nd="1"/>
        <i x="80" s="1" nd="1"/>
        <i x="44" s="1" nd="1"/>
        <i x="90" s="1" nd="1"/>
        <i x="177" s="1" nd="1"/>
        <i x="61" s="1" nd="1"/>
        <i x="105" s="1" nd="1"/>
        <i x="198" s="1" nd="1"/>
        <i x="138" s="1" nd="1"/>
        <i x="307" s="1" nd="1"/>
        <i x="245" s="1" nd="1"/>
        <i x="308" s="1" nd="1"/>
        <i x="309" s="1" nd="1"/>
        <i x="255" s="1" nd="1"/>
        <i x="227" s="1" nd="1"/>
        <i x="310" s="1" nd="1"/>
        <i x="200" s="1" nd="1"/>
        <i x="283" s="1" nd="1"/>
        <i x="136" s="1" nd="1"/>
        <i x="429" s="1" nd="1"/>
        <i x="182" s="1" nd="1"/>
        <i x="284" s="1" nd="1"/>
        <i x="285" s="1" nd="1"/>
        <i x="286" s="1" nd="1"/>
        <i x="287" s="1" nd="1"/>
        <i x="262" s="1" nd="1"/>
        <i x="288" s="1" nd="1"/>
        <i x="248" s="1" nd="1"/>
        <i x="289" s="1" nd="1"/>
        <i x="290" s="1" nd="1"/>
        <i x="179" s="1" nd="1"/>
        <i x="135" s="1" nd="1"/>
        <i x="114" s="1" nd="1"/>
        <i x="175" s="1" nd="1"/>
        <i x="178" s="1" nd="1"/>
        <i x="221" s="1" nd="1"/>
        <i x="194" s="1" nd="1"/>
        <i x="102" s="1" nd="1"/>
        <i x="71" s="1" nd="1"/>
        <i x="222" s="1" nd="1"/>
        <i x="214" s="1" nd="1"/>
        <i x="251" s="1" nd="1"/>
        <i x="171" s="1" nd="1"/>
        <i x="83" s="1" nd="1"/>
        <i x="291" s="1" nd="1"/>
        <i x="168" s="1" nd="1"/>
        <i x="201" s="1" nd="1"/>
        <i x="239" s="1" nd="1"/>
        <i x="109" s="1" nd="1"/>
        <i x="165" s="1" nd="1"/>
        <i x="226" s="1" nd="1"/>
        <i x="292" s="1" nd="1"/>
        <i x="293" s="1" nd="1"/>
        <i x="144" s="1" nd="1"/>
        <i x="294" s="1" nd="1"/>
        <i x="151" s="1" nd="1"/>
        <i x="295" s="1" nd="1"/>
        <i x="462" s="1" nd="1"/>
        <i x="296" s="1" nd="1"/>
        <i x="297" s="1" nd="1"/>
        <i x="298" s="1" nd="1"/>
        <i x="246" s="1" nd="1"/>
        <i x="164" s="1" nd="1"/>
        <i x="236" s="1" nd="1"/>
        <i x="299" s="1" nd="1"/>
        <i x="215" s="1" nd="1"/>
        <i x="225" s="1" nd="1"/>
        <i x="257" s="1" nd="1"/>
        <i x="232" s="1" nd="1"/>
        <i x="242" s="1" nd="1"/>
        <i x="193" s="1" nd="1"/>
        <i x="213" s="1" nd="1"/>
        <i x="181" s="1" nd="1"/>
        <i x="300" s="1" nd="1"/>
        <i x="220" s="1" nd="1"/>
        <i x="301" s="1" nd="1"/>
        <i x="302" s="1" nd="1"/>
        <i x="195" s="1" nd="1"/>
        <i x="237" s="1" nd="1"/>
        <i x="231" s="1" nd="1"/>
        <i x="303" s="1" nd="1"/>
        <i x="304" s="1" nd="1"/>
        <i x="206" s="1" nd="1"/>
        <i x="249" s="1" nd="1"/>
        <i x="305" s="1" nd="1"/>
        <i x="457" s="1" nd="1"/>
        <i x="373" s="1" nd="1"/>
        <i x="394" s="1" nd="1"/>
        <i x="370" s="1" nd="1"/>
        <i x="371" s="1" nd="1"/>
        <i x="405" s="1" nd="1"/>
        <i x="379" s="1" nd="1"/>
        <i x="364" s="1" nd="1"/>
        <i x="455" s="1" nd="1"/>
        <i x="421" s="1" nd="1"/>
        <i x="395" s="1" nd="1"/>
        <i x="383" s="1" nd="1"/>
        <i x="367" s="1" nd="1"/>
        <i x="384" s="1" nd="1"/>
        <i x="363" s="1" nd="1"/>
        <i x="388" s="1" nd="1"/>
        <i x="466" s="1" nd="1"/>
        <i x="387" s="1" nd="1"/>
        <i x="453" s="1" nd="1"/>
        <i x="381" s="1" nd="1"/>
        <i x="380" s="1" nd="1"/>
        <i x="382" s="1" nd="1"/>
        <i x="404" s="1" nd="1"/>
        <i x="407" s="1" nd="1"/>
        <i x="402" s="1" nd="1"/>
        <i x="397" s="1" nd="1"/>
        <i x="361" s="1" nd="1"/>
        <i x="413" s="1" nd="1"/>
        <i x="390" s="1" nd="1"/>
        <i x="408" s="1" nd="1"/>
        <i x="365" s="1" nd="1"/>
        <i x="401" s="1" nd="1"/>
        <i x="386" s="1" nd="1"/>
        <i x="362" s="1" nd="1"/>
        <i x="360" s="1" nd="1"/>
        <i x="465" s="1" nd="1"/>
        <i x="372" s="1" nd="1"/>
        <i x="368" s="1" nd="1"/>
        <i x="417" s="1" nd="1"/>
        <i x="399" s="1" nd="1"/>
        <i x="409" s="1" nd="1"/>
        <i x="418" s="1" nd="1"/>
        <i x="423" s="1" nd="1"/>
        <i x="440" s="1" nd="1"/>
        <i x="443" s="1" nd="1"/>
        <i x="446" s="1" nd="1"/>
        <i x="385" s="1" nd="1"/>
        <i x="410" s="1" nd="1"/>
        <i x="375" s="1" nd="1"/>
        <i x="377" s="1" nd="1"/>
        <i x="389" s="1" nd="1"/>
        <i x="406" s="1" nd="1"/>
        <i x="414" s="1" nd="1"/>
        <i x="427" s="1" nd="1"/>
        <i x="396" s="1" nd="1"/>
        <i x="374" s="1" nd="1"/>
        <i x="36" s="1" nd="1"/>
        <i x="57" s="1" nd="1"/>
        <i x="35" s="1" nd="1"/>
        <i x="34" s="1" nd="1"/>
        <i x="155" s="1" nd="1"/>
        <i x="65" s="1" nd="1"/>
        <i x="357" s="1" nd="1"/>
        <i x="53" s="1" nd="1"/>
        <i x="45" s="1" nd="1"/>
        <i x="27" s="1" nd="1"/>
        <i x="17" s="1" nd="1"/>
        <i x="56" s="1" nd="1"/>
        <i x="73" s="1" nd="1"/>
        <i x="87" s="1" nd="1"/>
        <i x="84" s="1" nd="1"/>
        <i x="20" s="1" nd="1"/>
        <i x="49" s="1" nd="1"/>
        <i x="10" s="1" nd="1"/>
        <i x="110" s="1" nd="1"/>
        <i x="88" s="1" nd="1"/>
        <i x="48" s="1" nd="1"/>
        <i x="47" s="1" nd="1"/>
        <i x="58" s="1" nd="1"/>
        <i x="112" s="1" nd="1"/>
        <i x="120" s="1" nd="1"/>
        <i x="11" s="1" nd="1"/>
        <i x="4" s="1" nd="1"/>
        <i x="59" s="1" nd="1"/>
        <i x="86" s="1" nd="1"/>
        <i x="43" s="1" nd="1"/>
        <i x="81" s="1" nd="1"/>
        <i x="26" s="1" nd="1"/>
        <i x="29" s="1" nd="1"/>
        <i x="122" s="1" nd="1"/>
        <i x="97" s="1" nd="1"/>
        <i x="55" s="1" nd="1"/>
        <i x="16" s="1" nd="1"/>
        <i x="74" s="1" nd="1"/>
        <i x="63" s="1" nd="1"/>
        <i x="38" s="1" nd="1"/>
        <i x="42" s="1" nd="1"/>
        <i x="104" s="1" nd="1"/>
        <i x="111" s="1" nd="1"/>
        <i x="134" s="1" nd="1"/>
        <i x="183" s="1" nd="1"/>
        <i x="256" s="1" nd="1"/>
        <i x="211" s="1" nd="1"/>
        <i x="235" s="1" nd="1"/>
        <i x="51" s="1" nd="1"/>
        <i x="98" s="1" nd="1"/>
        <i x="119" s="1" nd="1"/>
        <i x="190" s="1" nd="1"/>
        <i x="23" s="1" nd="1"/>
        <i x="24" s="1" nd="1"/>
        <i x="79" s="1" nd="1"/>
        <i x="41" s="1" nd="1"/>
        <i x="2" s="1" nd="1"/>
        <i x="21" s="1" nd="1"/>
        <i x="5" s="1" nd="1"/>
        <i x="37" s="1" nd="1"/>
        <i x="19" s="1" nd="1"/>
        <i x="30" s="1" nd="1"/>
        <i x="14" s="1" nd="1"/>
        <i x="6" s="1" nd="1"/>
        <i x="280" s="1" nd="1"/>
        <i x="454" s="1" nd="1"/>
        <i x="25" s="1" nd="1"/>
        <i x="28" s="1" nd="1"/>
        <i x="169" s="1" nd="1"/>
        <i x="64" s="1" nd="1"/>
        <i x="75" s="1" nd="1"/>
        <i x="94" s="1" nd="1"/>
        <i x="281" s="1" nd="1"/>
        <i x="163" s="1" nd="1"/>
        <i x="166" s="1" nd="1"/>
        <i x="116" s="1" nd="1"/>
        <i x="229" s="1" nd="1"/>
        <i x="282" s="1" nd="1"/>
        <i x="359" s="1" nd="1"/>
        <i x="145" s="1" nd="1"/>
        <i x="150" s="1" nd="1"/>
        <i x="118" s="1" nd="1"/>
        <i x="153" s="1" nd="1"/>
        <i x="129" s="1" nd="1"/>
        <i x="93" s="1" nd="1"/>
        <i x="67" s="1" nd="1"/>
        <i x="85" s="1" nd="1"/>
        <i x="99" s="1" nd="1"/>
        <i x="123" s="1" nd="1"/>
        <i x="100" s="1" nd="1"/>
        <i x="3" s="1" nd="1"/>
        <i x="13" s="1" nd="1"/>
        <i x="15" s="1" nd="1"/>
        <i x="76" s="1" nd="1"/>
        <i x="92" s="1" nd="1"/>
        <i x="125" s="1" nd="1"/>
        <i x="187" s="1" nd="1"/>
        <i x="147" s="1" nd="1"/>
        <i x="127" s="1" nd="1"/>
        <i x="141" s="1" nd="1"/>
        <i x="172" s="1" nd="1"/>
        <i x="400" s="1" nd="1"/>
        <i x="393" s="1" nd="1"/>
        <i x="369" s="1" nd="1"/>
        <i x="378" s="1" nd="1"/>
        <i x="366" s="1" nd="1"/>
        <i x="416" s="1" nd="1"/>
        <i x="376" s="1" nd="1"/>
        <i x="403" s="1" nd="1"/>
        <i x="398" s="1" nd="1"/>
        <i x="412" s="1" nd="1"/>
        <i x="411" s="1" nd="1"/>
        <i x="433" s="1" nd="1"/>
        <i x="419" s="1" nd="1"/>
        <i x="391" s="1" nd="1"/>
        <i x="392" s="1" nd="1"/>
        <i x="425" s="1" nd="1"/>
        <i x="422" s="1" nd="1"/>
        <i x="420" s="1" nd="1"/>
        <i x="415" s="1" nd="1"/>
        <i x="452" s="1" nd="1"/>
        <i x="460" s="1" nd="1"/>
        <i x="426" s="1" nd="1"/>
        <i x="447" s="1" nd="1"/>
        <i x="311" s="1" nd="1"/>
        <i x="186" s="1" nd="1"/>
        <i x="106" s="1" nd="1"/>
        <i x="107" s="1" nd="1"/>
        <i x="126" s="1" nd="1"/>
        <i x="154" s="1" nd="1"/>
        <i x="95" s="1" nd="1"/>
        <i x="263" s="1" nd="1"/>
        <i x="161" s="1" nd="1"/>
        <i x="192" s="1" nd="1"/>
        <i x="158" s="1" nd="1"/>
        <i x="148" s="1" nd="1"/>
        <i x="142" s="1" nd="1"/>
        <i x="173" s="1" nd="1"/>
        <i x="137" s="1" nd="1"/>
        <i x="176" s="1" nd="1"/>
        <i x="146" s="1" nd="1"/>
        <i x="167" s="1" nd="1"/>
        <i x="264" s="1" nd="1"/>
        <i x="265" s="1" nd="1"/>
        <i x="159" s="1" nd="1"/>
        <i x="266" s="1" nd="1"/>
        <i x="170" s="1" nd="1"/>
        <i x="253" s="1" nd="1"/>
        <i x="174" s="1" nd="1"/>
        <i x="267" s="1" nd="1"/>
        <i x="331" s="1" nd="1"/>
        <i x="243" s="1" nd="1"/>
        <i x="157" s="1" nd="1"/>
        <i x="332" s="1" nd="1"/>
        <i x="333" s="1" nd="1"/>
        <i x="334" s="1" nd="1"/>
        <i x="335" s="1" nd="1"/>
        <i x="336" s="1" nd="1"/>
        <i x="207" s="1" nd="1"/>
        <i x="241" s="1" nd="1"/>
        <i x="337" s="1" nd="1"/>
        <i x="338" s="1" nd="1"/>
        <i x="203" s="1" nd="1"/>
        <i x="250" s="1" nd="1"/>
        <i x="339" s="1" nd="1"/>
        <i x="224" s="1" nd="1"/>
        <i x="340" s="1" nd="1"/>
        <i x="341" s="1" nd="1"/>
        <i x="342" s="1" nd="1"/>
        <i x="343" s="1" nd="1"/>
        <i x="344" s="1" nd="1"/>
        <i x="216" s="1" nd="1"/>
        <i x="217" s="1" nd="1"/>
        <i x="345" s="1" nd="1"/>
        <i x="346" s="1" nd="1"/>
        <i x="347" s="1" nd="1"/>
        <i x="348" s="1" nd="1"/>
        <i x="349" s="1" nd="1"/>
        <i x="350" s="1" nd="1"/>
        <i x="351" s="1" nd="1"/>
        <i x="218" s="1" nd="1"/>
        <i x="244" s="1" nd="1"/>
        <i x="199" s="1" nd="1"/>
        <i x="156" s="1" nd="1"/>
        <i x="352" s="1" nd="1"/>
        <i x="185" s="1" nd="1"/>
        <i x="260" s="1" nd="1"/>
        <i x="353" s="1" nd="1"/>
        <i x="219" s="1" nd="1"/>
        <i x="354" s="1" nd="1"/>
        <i x="355" s="1" nd="1"/>
        <i x="234" s="1" nd="1"/>
        <i x="356" s="1" nd="1"/>
        <i x="9" s="1" nd="1"/>
        <i x="0" s="1" nd="1"/>
        <i x="68" s="1" nd="1"/>
        <i x="324" s="1" nd="1"/>
        <i x="140" s="1" nd="1"/>
        <i x="152" s="1" nd="1"/>
        <i x="128" s="1" nd="1"/>
        <i x="325" s="1" nd="1"/>
        <i x="458" s="1" nd="1"/>
        <i x="204" s="1" nd="1"/>
        <i x="124" s="1" nd="1"/>
        <i x="12" s="1" nd="1"/>
        <i x="40" s="1" nd="1"/>
        <i x="70" s="1" nd="1"/>
        <i x="77" s="1" nd="1"/>
        <i x="326" s="1" nd="1"/>
        <i x="131" s="1" nd="1"/>
        <i x="7" s="1" nd="1"/>
        <i x="50" s="1" nd="1"/>
        <i x="1" s="1" nd="1"/>
        <i x="8" s="1" nd="1"/>
        <i x="327" s="1" nd="1"/>
        <i x="451" s="1" nd="1"/>
        <i x="60" s="1" nd="1"/>
        <i x="328" s="1" nd="1"/>
        <i x="461" s="1" nd="1"/>
        <i x="329" s="1" nd="1"/>
        <i x="330" s="1" nd="1"/>
        <i x="78" s="1" nd="1"/>
        <i x="101" s="1" nd="1"/>
        <i x="32" s="1" nd="1"/>
        <i x="132" s="1" nd="1"/>
        <i x="162" s="1" nd="1"/>
        <i x="18" s="1" nd="1"/>
        <i x="46" s="1" nd="1"/>
        <i x="143" s="1" nd="1"/>
        <i x="208" s="1" nd="1"/>
        <i x="31" s="1" nd="1"/>
        <i x="96" s="1" nd="1"/>
        <i x="54" s="1" nd="1"/>
        <i x="103" s="1" nd="1"/>
        <i x="196" s="1" nd="1"/>
        <i x="437" s="1" nd="1"/>
        <i x="430" s="1" nd="1"/>
        <i x="441" s="1" nd="1"/>
        <i x="438" s="1" nd="1"/>
        <i x="439" s="1" nd="1"/>
        <i x="464" s="1" nd="1"/>
        <i x="459" s="1" nd="1"/>
        <i x="436" s="1" nd="1"/>
        <i x="428" s="1" nd="1"/>
        <i x="463" s="1" nd="1"/>
        <i x="445" s="1" nd="1"/>
        <i x="424" s="1" nd="1"/>
        <i x="444" s="1" nd="1"/>
        <i x="435" s="1" nd="1"/>
        <i x="434" s="1" nd="1"/>
        <i x="456" s="1" nd="1"/>
        <i x="431" s="1" nd="1"/>
        <i x="442" s="1" nd="1"/>
        <i x="449" s="1" nd="1"/>
        <i x="448" s="1" nd="1"/>
        <i x="432" s="1" nd="1"/>
        <i x="228" s="1" nd="1"/>
        <i x="312" s="1" nd="1"/>
        <i x="212" s="1" nd="1"/>
        <i x="313" s="1" nd="1"/>
        <i x="358" s="1" nd="1"/>
        <i x="314" s="1" nd="1"/>
        <i x="315" s="1" nd="1"/>
        <i x="316" s="1" nd="1"/>
        <i x="317" s="1" nd="1"/>
        <i x="318" s="1" nd="1"/>
        <i x="189" s="1" nd="1"/>
        <i x="319" s="1" nd="1"/>
        <i x="233" s="1" nd="1"/>
        <i x="180" s="1" nd="1"/>
        <i x="223" s="1" nd="1"/>
        <i x="320" s="1" nd="1"/>
        <i x="209" s="1" nd="1"/>
        <i x="202" s="1" nd="1"/>
        <i x="321" s="1" nd="1"/>
        <i x="322" s="1" nd="1"/>
        <i x="197" s="1" nd="1"/>
        <i x="323" s="1" nd="1"/>
        <i x="230" s="1" nd="1"/>
        <i x="268" s="1" nd="1"/>
        <i x="252" s="1" nd="1"/>
        <i x="269" s="1" nd="1"/>
        <i x="270" s="1" nd="1"/>
        <i x="254" s="1" nd="1"/>
        <i x="271" s="1" nd="1"/>
        <i x="272" s="1" nd="1"/>
        <i x="273" s="1" nd="1"/>
        <i x="210" s="1" nd="1"/>
        <i x="274" s="1" nd="1"/>
        <i x="275" s="1" nd="1"/>
        <i x="276" s="1" nd="1"/>
        <i x="240" s="1" nd="1"/>
        <i x="277" s="1" nd="1"/>
        <i x="278" s="1" nd="1"/>
        <i x="279" s="1" nd="1"/>
        <i x="450" s="1" nd="1"/>
        <i x="258"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3" xr10:uid="{3B9AB191-826E-4C33-88D3-C762602265FC}" sourceName="År">
  <pivotTables>
    <pivotTable tabId="8" name="Pivottabell4"/>
  </pivotTables>
  <data>
    <tabular pivotCacheId="62749670">
      <items count="27">
        <i x="0" s="1"/>
        <i x="1" s="1"/>
        <i x="2" s="1"/>
        <i x="3" s="1"/>
        <i x="4" s="1"/>
        <i x="5" s="1"/>
        <i x="6" s="1"/>
        <i x="7" s="1"/>
        <i x="8" s="1"/>
        <i x="9" s="1"/>
        <i x="10" s="1"/>
        <i x="11" s="1"/>
        <i x="12" s="1"/>
        <i x="13" s="1"/>
        <i x="14" s="1"/>
        <i x="15" s="1"/>
        <i x="17" s="1"/>
        <i x="16" s="1"/>
        <i x="18" s="1"/>
        <i x="19" s="1"/>
        <i x="23" s="1" nd="1"/>
        <i x="24" s="1" nd="1"/>
        <i x="25" s="1" nd="1"/>
        <i x="26" s="1" nd="1"/>
        <i x="21" s="1" nd="1"/>
        <i x="22" s="1" nd="1"/>
        <i x="20" s="1" nd="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2" xr10:uid="{39FAD8F1-2750-4498-935C-B08F92E169D5}" sourceName="Fylke">
  <pivotTables>
    <pivotTable tabId="12" name="Pivottabell1"/>
    <pivotTable tabId="12" name="Pivottabell2"/>
    <pivotTable tabId="12" name="Pivottabell4"/>
  </pivotTables>
  <data>
    <tabular pivotCacheId="62749670">
      <items count="20">
        <i x="9"/>
        <i x="2"/>
        <i x="3"/>
        <i x="14"/>
        <i x="1"/>
        <i x="8"/>
        <i x="10"/>
        <i x="11"/>
        <i x="6"/>
        <i x="7" s="1"/>
        <i x="13"/>
        <i x="0"/>
        <i x="5" s="1"/>
        <i x="12"/>
        <i x="4"/>
        <i x="19" nd="1"/>
        <i x="18" nd="1"/>
        <i x="17" nd="1"/>
        <i x="16" nd="1"/>
        <i x="15" nd="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 xr10:uid="{87891868-BD21-4D59-997B-9FA8730DF461}" sourceName="Kommune">
  <pivotTables>
    <pivotTable tabId="12" name="Pivottabell1"/>
    <pivotTable tabId="12" name="Pivottabell2"/>
    <pivotTable tabId="12" name="Pivottabell4"/>
  </pivotTables>
  <data>
    <tabular pivotCacheId="62749670">
      <items count="467">
        <i x="89" s="1"/>
        <i x="69" s="1"/>
        <i x="33" s="1"/>
        <i x="39" s="1"/>
        <i x="22" s="1"/>
        <i x="66" s="1"/>
        <i x="121" s="1"/>
        <i x="52" s="1"/>
        <i x="82" s="1"/>
        <i x="117" s="1"/>
        <i x="115" s="1"/>
        <i x="205" s="1"/>
        <i x="139" s="1"/>
        <i x="72" s="1"/>
        <i x="62" s="1"/>
        <i x="133" s="1"/>
        <i x="149" s="1"/>
        <i x="184" s="1"/>
        <i x="130" s="1"/>
        <i x="259" s="1"/>
        <i x="311"/>
        <i x="191" s="1"/>
        <i x="238" s="1"/>
        <i x="113" s="1" nd="1"/>
        <i x="188" s="1" nd="1"/>
        <i x="108" s="1" nd="1"/>
        <i x="306" nd="1"/>
        <i x="91" s="1" nd="1"/>
        <i x="247" s="1" nd="1"/>
        <i x="261" nd="1"/>
        <i x="160" s="1" nd="1"/>
        <i x="80" s="1" nd="1"/>
        <i x="44" s="1" nd="1"/>
        <i x="90" s="1" nd="1"/>
        <i x="177" s="1" nd="1"/>
        <i x="61" s="1" nd="1"/>
        <i x="105" s="1" nd="1"/>
        <i x="198" s="1" nd="1"/>
        <i x="138" s="1" nd="1"/>
        <i x="307" nd="1"/>
        <i x="245" s="1" nd="1"/>
        <i x="308" nd="1"/>
        <i x="309" nd="1"/>
        <i x="255" s="1" nd="1"/>
        <i x="227" s="1" nd="1"/>
        <i x="310" nd="1"/>
        <i x="200" s="1" nd="1"/>
        <i x="283" nd="1"/>
        <i x="136" s="1" nd="1"/>
        <i x="429" nd="1"/>
        <i x="182" s="1" nd="1"/>
        <i x="284" nd="1"/>
        <i x="285" nd="1"/>
        <i x="286" nd="1"/>
        <i x="287" nd="1"/>
        <i x="262" nd="1"/>
        <i x="288" nd="1"/>
        <i x="248" s="1" nd="1"/>
        <i x="289" nd="1"/>
        <i x="290" nd="1"/>
        <i x="179" s="1" nd="1"/>
        <i x="135" s="1" nd="1"/>
        <i x="114" s="1" nd="1"/>
        <i x="175" s="1" nd="1"/>
        <i x="178" s="1" nd="1"/>
        <i x="221" s="1" nd="1"/>
        <i x="194" s="1" nd="1"/>
        <i x="102" s="1" nd="1"/>
        <i x="71" s="1" nd="1"/>
        <i x="222" s="1" nd="1"/>
        <i x="214" s="1" nd="1"/>
        <i x="251" s="1" nd="1"/>
        <i x="171" s="1" nd="1"/>
        <i x="83" s="1" nd="1"/>
        <i x="291" nd="1"/>
        <i x="168" s="1" nd="1"/>
        <i x="201" s="1" nd="1"/>
        <i x="239" s="1" nd="1"/>
        <i x="109" s="1" nd="1"/>
        <i x="165" s="1" nd="1"/>
        <i x="226" s="1" nd="1"/>
        <i x="292" nd="1"/>
        <i x="293" nd="1"/>
        <i x="144" s="1" nd="1"/>
        <i x="294" nd="1"/>
        <i x="151" s="1" nd="1"/>
        <i x="295" nd="1"/>
        <i x="462" nd="1"/>
        <i x="296" nd="1"/>
        <i x="297" nd="1"/>
        <i x="298" nd="1"/>
        <i x="246" nd="1"/>
        <i x="164" s="1" nd="1"/>
        <i x="236" s="1" nd="1"/>
        <i x="299" nd="1"/>
        <i x="215" s="1" nd="1"/>
        <i x="225" s="1" nd="1"/>
        <i x="257" s="1" nd="1"/>
        <i x="232" nd="1"/>
        <i x="242" s="1" nd="1"/>
        <i x="193" nd="1"/>
        <i x="213" nd="1"/>
        <i x="181" s="1" nd="1"/>
        <i x="300" nd="1"/>
        <i x="220" s="1" nd="1"/>
        <i x="301" nd="1"/>
        <i x="302" nd="1"/>
        <i x="195" s="1" nd="1"/>
        <i x="237" s="1" nd="1"/>
        <i x="231" s="1" nd="1"/>
        <i x="303" nd="1"/>
        <i x="304" nd="1"/>
        <i x="206" nd="1"/>
        <i x="249" s="1" nd="1"/>
        <i x="305" nd="1"/>
        <i x="457" nd="1"/>
        <i x="373" nd="1"/>
        <i x="394" nd="1"/>
        <i x="370" nd="1"/>
        <i x="371" nd="1"/>
        <i x="405" nd="1"/>
        <i x="379" nd="1"/>
        <i x="364" nd="1"/>
        <i x="455" nd="1"/>
        <i x="421" nd="1"/>
        <i x="395" nd="1"/>
        <i x="383" nd="1"/>
        <i x="367" nd="1"/>
        <i x="384" nd="1"/>
        <i x="363" nd="1"/>
        <i x="388" nd="1"/>
        <i x="466" nd="1"/>
        <i x="387" nd="1"/>
        <i x="453" nd="1"/>
        <i x="381" nd="1"/>
        <i x="380" nd="1"/>
        <i x="382" nd="1"/>
        <i x="404" nd="1"/>
        <i x="407" nd="1"/>
        <i x="402" nd="1"/>
        <i x="397" nd="1"/>
        <i x="361" nd="1"/>
        <i x="413" nd="1"/>
        <i x="390" nd="1"/>
        <i x="408" nd="1"/>
        <i x="365" nd="1"/>
        <i x="401" nd="1"/>
        <i x="386" nd="1"/>
        <i x="362" nd="1"/>
        <i x="360" nd="1"/>
        <i x="465" nd="1"/>
        <i x="372" nd="1"/>
        <i x="368" nd="1"/>
        <i x="417" nd="1"/>
        <i x="399" nd="1"/>
        <i x="409" nd="1"/>
        <i x="418" nd="1"/>
        <i x="423" nd="1"/>
        <i x="440" nd="1"/>
        <i x="443" nd="1"/>
        <i x="446" nd="1"/>
        <i x="385" nd="1"/>
        <i x="410" nd="1"/>
        <i x="375" nd="1"/>
        <i x="377" nd="1"/>
        <i x="389" nd="1"/>
        <i x="406" nd="1"/>
        <i x="414" nd="1"/>
        <i x="427" nd="1"/>
        <i x="396" nd="1"/>
        <i x="374" nd="1"/>
        <i x="36" s="1" nd="1"/>
        <i x="57" s="1" nd="1"/>
        <i x="35" s="1" nd="1"/>
        <i x="34" s="1" nd="1"/>
        <i x="155" s="1" nd="1"/>
        <i x="65" s="1" nd="1"/>
        <i x="357" nd="1"/>
        <i x="53" s="1" nd="1"/>
        <i x="45" s="1" nd="1"/>
        <i x="27" s="1" nd="1"/>
        <i x="17" s="1" nd="1"/>
        <i x="56" s="1" nd="1"/>
        <i x="73" s="1" nd="1"/>
        <i x="87" s="1" nd="1"/>
        <i x="84" s="1" nd="1"/>
        <i x="20" s="1" nd="1"/>
        <i x="49" s="1" nd="1"/>
        <i x="10" s="1" nd="1"/>
        <i x="110" s="1" nd="1"/>
        <i x="88" s="1" nd="1"/>
        <i x="48" s="1" nd="1"/>
        <i x="47" s="1" nd="1"/>
        <i x="58" s="1" nd="1"/>
        <i x="112" s="1" nd="1"/>
        <i x="120" s="1" nd="1"/>
        <i x="11" s="1" nd="1"/>
        <i x="4" s="1" nd="1"/>
        <i x="59" s="1" nd="1"/>
        <i x="86" s="1" nd="1"/>
        <i x="43" s="1" nd="1"/>
        <i x="81" s="1" nd="1"/>
        <i x="26" s="1" nd="1"/>
        <i x="29" s="1" nd="1"/>
        <i x="122" s="1" nd="1"/>
        <i x="97" s="1" nd="1"/>
        <i x="55" s="1" nd="1"/>
        <i x="16" s="1" nd="1"/>
        <i x="74" s="1" nd="1"/>
        <i x="63" s="1" nd="1"/>
        <i x="38" s="1" nd="1"/>
        <i x="42" s="1" nd="1"/>
        <i x="104" s="1" nd="1"/>
        <i x="111" s="1" nd="1"/>
        <i x="134" s="1" nd="1"/>
        <i x="183" s="1" nd="1"/>
        <i x="256" s="1" nd="1"/>
        <i x="211" s="1" nd="1"/>
        <i x="235" nd="1"/>
        <i x="51" s="1" nd="1"/>
        <i x="98" s="1" nd="1"/>
        <i x="119" s="1" nd="1"/>
        <i x="190" s="1" nd="1"/>
        <i x="23" s="1" nd="1"/>
        <i x="24" s="1" nd="1"/>
        <i x="79" s="1" nd="1"/>
        <i x="41" s="1" nd="1"/>
        <i x="2" s="1" nd="1"/>
        <i x="21" s="1" nd="1"/>
        <i x="5" s="1" nd="1"/>
        <i x="37" s="1" nd="1"/>
        <i x="19" s="1" nd="1"/>
        <i x="30" s="1" nd="1"/>
        <i x="14" s="1" nd="1"/>
        <i x="6" s="1" nd="1"/>
        <i x="280" nd="1"/>
        <i x="454" nd="1"/>
        <i x="25" s="1" nd="1"/>
        <i x="28" s="1" nd="1"/>
        <i x="169" s="1" nd="1"/>
        <i x="64" s="1" nd="1"/>
        <i x="75" s="1" nd="1"/>
        <i x="94" s="1" nd="1"/>
        <i x="281" nd="1"/>
        <i x="163" s="1" nd="1"/>
        <i x="166" s="1" nd="1"/>
        <i x="116" s="1" nd="1"/>
        <i x="229" s="1" nd="1"/>
        <i x="282" nd="1"/>
        <i x="359" nd="1"/>
        <i x="145" s="1" nd="1"/>
        <i x="150" s="1" nd="1"/>
        <i x="118" s="1" nd="1"/>
        <i x="153" s="1" nd="1"/>
        <i x="129" s="1" nd="1"/>
        <i x="93" s="1" nd="1"/>
        <i x="67" s="1" nd="1"/>
        <i x="85" s="1" nd="1"/>
        <i x="99" s="1" nd="1"/>
        <i x="123" s="1" nd="1"/>
        <i x="100" s="1" nd="1"/>
        <i x="3" s="1" nd="1"/>
        <i x="13" s="1" nd="1"/>
        <i x="15" s="1" nd="1"/>
        <i x="76" s="1" nd="1"/>
        <i x="92" s="1" nd="1"/>
        <i x="125" s="1" nd="1"/>
        <i x="187" s="1" nd="1"/>
        <i x="147" s="1" nd="1"/>
        <i x="127" s="1" nd="1"/>
        <i x="141" s="1" nd="1"/>
        <i x="172" s="1" nd="1"/>
        <i x="400" nd="1"/>
        <i x="393" nd="1"/>
        <i x="369" nd="1"/>
        <i x="378" nd="1"/>
        <i x="366" nd="1"/>
        <i x="416" nd="1"/>
        <i x="376" nd="1"/>
        <i x="403" nd="1"/>
        <i x="398" nd="1"/>
        <i x="412" nd="1"/>
        <i x="411" nd="1"/>
        <i x="433" nd="1"/>
        <i x="419" nd="1"/>
        <i x="391" nd="1"/>
        <i x="392" nd="1"/>
        <i x="425" nd="1"/>
        <i x="422" nd="1"/>
        <i x="420" nd="1"/>
        <i x="415" nd="1"/>
        <i x="452" nd="1"/>
        <i x="460" nd="1"/>
        <i x="426" nd="1"/>
        <i x="447" nd="1"/>
        <i x="186" s="1" nd="1"/>
        <i x="106" s="1" nd="1"/>
        <i x="107" s="1" nd="1"/>
        <i x="126" s="1" nd="1"/>
        <i x="154" s="1" nd="1"/>
        <i x="95" s="1" nd="1"/>
        <i x="263" nd="1"/>
        <i x="161" s="1" nd="1"/>
        <i x="192" s="1" nd="1"/>
        <i x="158" s="1" nd="1"/>
        <i x="148" s="1" nd="1"/>
        <i x="142" s="1" nd="1"/>
        <i x="173" s="1" nd="1"/>
        <i x="137" s="1" nd="1"/>
        <i x="176" s="1" nd="1"/>
        <i x="146" s="1" nd="1"/>
        <i x="167" s="1" nd="1"/>
        <i x="264" nd="1"/>
        <i x="265" nd="1"/>
        <i x="159" s="1" nd="1"/>
        <i x="266" nd="1"/>
        <i x="170" s="1" nd="1"/>
        <i x="253" s="1" nd="1"/>
        <i x="174" s="1" nd="1"/>
        <i x="267" nd="1"/>
        <i x="331" nd="1"/>
        <i x="243" s="1" nd="1"/>
        <i x="157" s="1" nd="1"/>
        <i x="332" nd="1"/>
        <i x="333" nd="1"/>
        <i x="334" nd="1"/>
        <i x="335" nd="1"/>
        <i x="336" nd="1"/>
        <i x="207" s="1" nd="1"/>
        <i x="241" s="1" nd="1"/>
        <i x="337" nd="1"/>
        <i x="338" nd="1"/>
        <i x="203" s="1" nd="1"/>
        <i x="250" s="1" nd="1"/>
        <i x="339" nd="1"/>
        <i x="224" s="1" nd="1"/>
        <i x="340" nd="1"/>
        <i x="341" nd="1"/>
        <i x="342" nd="1"/>
        <i x="343" nd="1"/>
        <i x="344" nd="1"/>
        <i x="216" s="1" nd="1"/>
        <i x="217" s="1" nd="1"/>
        <i x="345" nd="1"/>
        <i x="346" nd="1"/>
        <i x="347" nd="1"/>
        <i x="348" nd="1"/>
        <i x="349" nd="1"/>
        <i x="350" nd="1"/>
        <i x="351" nd="1"/>
        <i x="218" s="1" nd="1"/>
        <i x="244" nd="1"/>
        <i x="199" s="1" nd="1"/>
        <i x="156" s="1" nd="1"/>
        <i x="352" nd="1"/>
        <i x="185" s="1" nd="1"/>
        <i x="260" s="1" nd="1"/>
        <i x="353" nd="1"/>
        <i x="219" s="1" nd="1"/>
        <i x="354" nd="1"/>
        <i x="355" nd="1"/>
        <i x="234" s="1" nd="1"/>
        <i x="356" nd="1"/>
        <i x="9" s="1" nd="1"/>
        <i x="0" s="1" nd="1"/>
        <i x="68" s="1" nd="1"/>
        <i x="324" nd="1"/>
        <i x="140" s="1" nd="1"/>
        <i x="152" s="1" nd="1"/>
        <i x="128" s="1" nd="1"/>
        <i x="325" nd="1"/>
        <i x="458" nd="1"/>
        <i x="204" s="1" nd="1"/>
        <i x="124" s="1" nd="1"/>
        <i x="12" s="1" nd="1"/>
        <i x="40" s="1" nd="1"/>
        <i x="70" s="1" nd="1"/>
        <i x="77" s="1" nd="1"/>
        <i x="326" nd="1"/>
        <i x="131" s="1" nd="1"/>
        <i x="7" s="1" nd="1"/>
        <i x="50" s="1" nd="1"/>
        <i x="1" s="1" nd="1"/>
        <i x="8" s="1" nd="1"/>
        <i x="327" nd="1"/>
        <i x="451" nd="1"/>
        <i x="60" s="1" nd="1"/>
        <i x="328" nd="1"/>
        <i x="461" nd="1"/>
        <i x="329" nd="1"/>
        <i x="330" nd="1"/>
        <i x="78" s="1" nd="1"/>
        <i x="101" s="1" nd="1"/>
        <i x="32" s="1" nd="1"/>
        <i x="132" s="1" nd="1"/>
        <i x="162" s="1" nd="1"/>
        <i x="18" s="1" nd="1"/>
        <i x="46" s="1" nd="1"/>
        <i x="143" s="1" nd="1"/>
        <i x="208" s="1" nd="1"/>
        <i x="31" s="1" nd="1"/>
        <i x="96" s="1" nd="1"/>
        <i x="54" s="1" nd="1"/>
        <i x="103" s="1" nd="1"/>
        <i x="196" s="1" nd="1"/>
        <i x="437" nd="1"/>
        <i x="430" nd="1"/>
        <i x="441" nd="1"/>
        <i x="438" nd="1"/>
        <i x="439" nd="1"/>
        <i x="464" nd="1"/>
        <i x="459" nd="1"/>
        <i x="436" nd="1"/>
        <i x="428" nd="1"/>
        <i x="463" nd="1"/>
        <i x="445" nd="1"/>
        <i x="424" nd="1"/>
        <i x="444" nd="1"/>
        <i x="435" nd="1"/>
        <i x="434" nd="1"/>
        <i x="456" nd="1"/>
        <i x="431" nd="1"/>
        <i x="442" nd="1"/>
        <i x="449" nd="1"/>
        <i x="448" nd="1"/>
        <i x="432" nd="1"/>
        <i x="228" s="1" nd="1"/>
        <i x="312" nd="1"/>
        <i x="212" nd="1"/>
        <i x="313" nd="1"/>
        <i x="358" nd="1"/>
        <i x="314" nd="1"/>
        <i x="315" nd="1"/>
        <i x="316" nd="1"/>
        <i x="317" nd="1"/>
        <i x="318" nd="1"/>
        <i x="189" s="1" nd="1"/>
        <i x="319" nd="1"/>
        <i x="233" s="1" nd="1"/>
        <i x="180" s="1" nd="1"/>
        <i x="223" s="1" nd="1"/>
        <i x="320" nd="1"/>
        <i x="209" s="1" nd="1"/>
        <i x="202" s="1" nd="1"/>
        <i x="321" nd="1"/>
        <i x="322" nd="1"/>
        <i x="197" s="1" nd="1"/>
        <i x="323" nd="1"/>
        <i x="230" s="1" nd="1"/>
        <i x="268" nd="1"/>
        <i x="252" nd="1"/>
        <i x="269" nd="1"/>
        <i x="270" nd="1"/>
        <i x="254" s="1" nd="1"/>
        <i x="271" nd="1"/>
        <i x="272" nd="1"/>
        <i x="273" nd="1"/>
        <i x="210" s="1" nd="1"/>
        <i x="274" nd="1"/>
        <i x="275" nd="1"/>
        <i x="276" nd="1"/>
        <i x="240" s="1" nd="1"/>
        <i x="277" nd="1"/>
        <i x="278" nd="1"/>
        <i x="279" nd="1"/>
        <i x="450" nd="1"/>
        <i x="258"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6" xr10:uid="{5F6AC173-7155-4FF4-AC00-D59B45CC6098}" sourceName="Fylke">
  <pivotTables>
    <pivotTable tabId="6" name="Pivottabell6"/>
  </pivotTables>
  <data>
    <tabular pivotCacheId="81632760">
      <items count="20">
        <i x="7" s="1"/>
        <i x="2" s="1"/>
        <i x="4" s="1"/>
        <i x="0" s="1"/>
        <i x="9" s="1"/>
        <i x="12" s="1"/>
        <i x="10" s="1"/>
        <i x="5" s="1"/>
        <i x="1" s="1"/>
        <i x="8" s="1"/>
        <i x="6" s="1"/>
        <i x="11" s="1"/>
        <i x="3" s="1"/>
        <i x="14" s="1" nd="1"/>
        <i x="13" s="1" nd="1"/>
        <i x="19" s="1" nd="1"/>
        <i x="18" s="1" nd="1"/>
        <i x="16" s="1" nd="1"/>
        <i x="17" s="1" nd="1"/>
        <i x="1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1" xr10:uid="{7270015B-B047-42DB-8985-FD9A953C20E8}" sourceName="År">
  <pivotTables>
    <pivotTable tabId="9" name="Pivottabell4"/>
  </pivotTables>
  <data>
    <tabular pivotCacheId="62749670">
      <items count="27">
        <i x="0" s="1"/>
        <i x="1" s="1"/>
        <i x="2" s="1"/>
        <i x="3" s="1"/>
        <i x="4" s="1"/>
        <i x="5" s="1"/>
        <i x="6" s="1"/>
        <i x="7" s="1"/>
        <i x="8" s="1"/>
        <i x="9" s="1"/>
        <i x="10" s="1"/>
        <i x="11" s="1"/>
        <i x="12" s="1"/>
        <i x="13" s="1"/>
        <i x="14" s="1"/>
        <i x="15" s="1"/>
        <i x="17" s="1"/>
        <i x="16" s="1"/>
        <i x="18" s="1"/>
        <i x="19" s="1"/>
        <i x="23" s="1" nd="1"/>
        <i x="24" s="1" nd="1"/>
        <i x="25" s="1" nd="1"/>
        <i x="26" s="1" nd="1"/>
        <i x="21" s="1" nd="1"/>
        <i x="22" s="1" nd="1"/>
        <i x="20"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2" xr10:uid="{2A63B214-7BA6-40B6-BB58-2F4EBC0F5289}" sourceName="År">
  <pivotTables>
    <pivotTable tabId="3" name="Pivottabell2"/>
    <pivotTable tabId="3" name="Pivottabell1"/>
    <pivotTable tabId="3" name="Pivottabell4"/>
    <pivotTable tabId="3" name="Pivottabell5"/>
    <pivotTable tabId="3" name="Pivottabell6"/>
  </pivotTables>
  <data>
    <tabular pivotCacheId="555454291">
      <items count="24">
        <i x="0" s="1"/>
        <i x="1" s="1"/>
        <i x="2" s="1"/>
        <i x="3" s="1"/>
        <i x="4" s="1"/>
        <i x="5" s="1"/>
        <i x="6" s="1"/>
        <i x="7" s="1"/>
        <i x="8" s="1"/>
        <i x="9" s="1"/>
        <i x="10" s="1"/>
        <i x="11" s="1"/>
        <i x="12" s="1"/>
        <i x="13" s="1"/>
        <i x="14" s="1"/>
        <i x="15" s="1"/>
        <i x="16" s="1"/>
        <i x="17" s="1"/>
        <i x="18" s="1"/>
        <i x="19" s="1"/>
        <i x="20" s="1"/>
        <i x="21" s="1"/>
        <i x="22" s="1"/>
        <i x="23"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4" xr10:uid="{EE004180-15D9-4863-A1FA-1237DD77CDEC}" sourceName="Fylke">
  <pivotTables>
    <pivotTable tabId="3" name="Pivottabell2"/>
    <pivotTable tabId="3" name="Pivottabell1"/>
    <pivotTable tabId="3" name="Pivottabell4"/>
    <pivotTable tabId="3" name="Pivottabell5"/>
    <pivotTable tabId="3" name="Pivottabell6"/>
  </pivotTables>
  <data>
    <tabular pivotCacheId="555454291">
      <items count="20">
        <i x="7" s="1"/>
        <i x="2" s="1"/>
        <i x="4" s="1"/>
        <i x="0" s="1"/>
        <i x="9" s="1"/>
        <i x="12" s="1"/>
        <i x="10" s="1"/>
        <i x="5" s="1"/>
        <i x="1" s="1"/>
        <i x="8" s="1"/>
        <i x="6" s="1"/>
        <i x="11" s="1"/>
        <i x="3" s="1"/>
        <i x="14" s="1" nd="1"/>
        <i x="13" s="1" nd="1"/>
        <i x="19" s="1" nd="1"/>
        <i x="18" s="1" nd="1"/>
        <i x="16" s="1" nd="1"/>
        <i x="17" s="1" nd="1"/>
        <i x="15"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 xr10:uid="{8BD5CED1-7C37-45A0-9B57-43079658AD57}" sourceName="År">
  <pivotTables>
    <pivotTable tabId="4" name="Pivottabell1"/>
    <pivotTable tabId="4" name="Pivottabell2"/>
  </pivotTables>
  <data>
    <tabular pivotCacheId="62749670">
      <items count="27">
        <i x="0"/>
        <i x="1"/>
        <i x="2"/>
        <i x="3"/>
        <i x="4"/>
        <i x="5"/>
        <i x="6"/>
        <i x="7"/>
        <i x="8"/>
        <i x="9"/>
        <i x="10"/>
        <i x="11"/>
        <i x="12"/>
        <i x="13"/>
        <i x="14"/>
        <i x="15" s="1"/>
        <i x="17"/>
        <i x="16"/>
        <i x="18"/>
        <i x="19"/>
        <i x="23" nd="1"/>
        <i x="24" nd="1"/>
        <i x="25" nd="1"/>
        <i x="26" nd="1"/>
        <i x="21" nd="1"/>
        <i x="22" nd="1"/>
        <i x="20"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3" xr10:uid="{457C763E-4802-49B5-88C8-C9F5E3A4CE5A}" sourceName="Fylke">
  <pivotTables>
    <pivotTable tabId="4" name="Pivottabell1"/>
    <pivotTable tabId="4" name="Pivottabell2"/>
  </pivotTables>
  <data>
    <tabular pivotCacheId="62749670">
      <items count="20">
        <i x="9" s="1"/>
        <i x="2" s="1"/>
        <i x="3" s="1"/>
        <i x="14"/>
        <i x="1" s="1"/>
        <i x="8" s="1"/>
        <i x="10" s="1"/>
        <i x="11"/>
        <i x="6"/>
        <i x="7" s="1"/>
        <i x="0" s="1"/>
        <i x="5" s="1"/>
        <i x="12"/>
        <i x="4" s="1"/>
        <i x="13" nd="1"/>
        <i x="19" nd="1"/>
        <i x="18" nd="1"/>
        <i x="17" nd="1"/>
        <i x="16" nd="1"/>
        <i x="15"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rnslag" xr10:uid="{C6151DC2-B531-4304-B042-9A85204B93C1}" sourceName="Kornslag">
  <pivotTables>
    <pivotTable tabId="23" name="Pivottabell1"/>
    <pivotTable tabId="23" name="Pivottabell2"/>
  </pivotTables>
  <data>
    <tabular pivotCacheId="62749670">
      <items count="10">
        <i x="0"/>
        <i x="6"/>
        <i x="1"/>
        <i x="2" s="1"/>
        <i x="4"/>
        <i x="3"/>
        <i x="8"/>
        <i x="5"/>
        <i x="7"/>
        <i x="9"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F2C9ACC2-870B-44A9-8FA6-F07015F1FE00}" sourceName="Fylke">
  <pivotTables>
    <pivotTable tabId="23" name="Pivottabell2"/>
  </pivotTables>
  <data>
    <tabular pivotCacheId="62749670">
      <items count="20">
        <i x="9" s="1"/>
        <i x="2" s="1"/>
        <i x="3" s="1"/>
        <i x="14" s="1"/>
        <i x="1" s="1"/>
        <i x="8" s="1"/>
        <i x="10" s="1"/>
        <i x="11" s="1"/>
        <i x="6" s="1"/>
        <i x="7" s="1"/>
        <i x="13" s="1"/>
        <i x="0" s="1"/>
        <i x="5" s="1"/>
        <i x="12" s="1"/>
        <i x="4" s="1"/>
        <i x="19" s="1" nd="1"/>
        <i x="18" s="1" nd="1"/>
        <i x="17" s="1" nd="1"/>
        <i x="16" s="1" nd="1"/>
        <i x="15"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5" xr10:uid="{47E3F302-20A9-4CDE-B5ED-D85D29EA32E6}" cache="Slicer_Fylke2" caption="Fylke" rowHeight="234950"/>
  <slicer name="Kommune 4" xr10:uid="{20F17324-5FC4-4EC8-BA5C-71957B2D8A94}" cache="Slicer_Kommune" caption="Kommune" rowHeight="23495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5" xr10:uid="{814AFA00-9995-4E58-9B0A-BFD56EB40695}" cache="Slicer_År2" caption="År" startItem="12" rowHeight="234950"/>
  <slicer name="Fylke 6" xr10:uid="{AAC09D20-F913-455A-9369-CC46AC044BA3}" cache="Slicer_Fylke4" caption="Fylke" startItem="3" rowHeight="234950"/>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2" xr10:uid="{614DDE87-4512-4F82-8845-FFB09BC81FAC}" cache="Slicer_År" caption="År" startItem="13" rowHeight="234950"/>
  <slicer name="Fylke 1" xr10:uid="{5CDD7A59-15BC-4570-9D43-DA2D75D93035}" cache="Slicer_Fylke3" caption="Fylke" rowHeight="23495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7" xr10:uid="{70070A5E-A13C-4EE3-8656-FA84396D6150}" cache="Slicer_Fylke7" caption="Fylke" rowHeight="234950"/>
  <slicer name="Kommune 1" xr10:uid="{9E078505-3AC2-403D-A331-3E43DC2289CA}" cache="Slicer_Kommune2" caption="Kommune"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xr10:uid="{6B5EAF2C-FC3F-4A5D-82A0-C93F92840D2E}" cache="Slicer_Fylke2" caption="Fylke" startItem="4" rowHeight="234950"/>
  <slicer name="Kommune" xr10:uid="{E50D67B2-CD70-4052-8FD2-ECF3B9A49475}" cache="Slicer_Kommune" caption="Kommune"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2" xr10:uid="{BF0F57DB-47E1-4A8C-AB5C-19ED4D06E008}" cache="Slicer_Fylke6" caption="Fylke"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8" xr10:uid="{F423ED8F-41CF-45CF-8626-EBC62A2B0A47}" cache="Slicer_Fylke7" caption="Fylke" rowHeight="234950"/>
  <slicer name="Kommune 2" xr10:uid="{E356D5E7-6829-46BF-A0C9-F3CD6F034B2D}" cache="Slicer_Kommune2" caption="Kommune"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4" xr10:uid="{C4424CBD-8633-4641-BA9F-CE92E27014BF}" cache="Slicer_År3" caption="År" rowHeight="2349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1" xr10:uid="{D9B679FB-9291-42D2-B7D6-B4F3A7C6B8A9}" cache="Slicer_År1" caption="År" startItem="2" columnCount="2"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3" xr10:uid="{00000000-0014-0000-FFFF-FFFF07000000}" cache="Slicer_Fylke1" caption="Fylke" rowHeight="241300"/>
  <slicer name="År 3" xr10:uid="{BF757A73-137B-4492-8023-28B27B1AC17E}" cache="Slicer_År1" caption="År" startItem="6" columnCount="2"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rnslag 1" xr10:uid="{D1D20855-63D1-464F-964B-F5A8BE0A0394}" cache="Slicer_Kornslag" caption="Kornslag" columnCount="3" rowHeight="234950"/>
  <slicer name="Fylke 4" xr10:uid="{928913F4-2A7B-4FB5-A8E1-32BDB4E15443}" cache="Slicer_Fylke" caption="Fylke" columnCount="2" rowHeight="2349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2" xr10:uid="{EFAB8034-5FF3-4A40-9BE4-DD07E983DF2B}" cache="Slicer_Fylke6" caption="Fylke"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15.xml"/><Relationship Id="rId1" Type="http://schemas.openxmlformats.org/officeDocument/2006/relationships/pivotTable" Target="../pivotTables/pivotTable15.xml"/></Relationships>
</file>

<file path=xl/worksheets/_rels/sheet12.xml.rels><?xml version="1.0" encoding="UTF-8" standalone="yes"?>
<Relationships xmlns="http://schemas.openxmlformats.org/package/2006/relationships"><Relationship Id="rId2" Type="http://schemas.microsoft.com/office/2007/relationships/slicer" Target="../slicers/slicer7.xml"/><Relationship Id="rId1" Type="http://schemas.openxmlformats.org/officeDocument/2006/relationships/drawing" Target="../drawings/drawing16.xml"/></Relationships>
</file>

<file path=xl/worksheets/_rels/sheet13.xml.rels><?xml version="1.0" encoding="UTF-8" standalone="yes"?>
<Relationships xmlns="http://schemas.openxmlformats.org/package/2006/relationships"><Relationship Id="rId2" Type="http://schemas.openxmlformats.org/officeDocument/2006/relationships/pivotTable" Target="../pivotTables/pivotTable17.xml"/><Relationship Id="rId1" Type="http://schemas.openxmlformats.org/officeDocument/2006/relationships/pivotTable" Target="../pivotTables/pivotTable16.xml"/></Relationships>
</file>

<file path=xl/worksheets/_rels/sheet14.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drawing" Target="../drawings/drawing19.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20.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microsoft.com/office/2007/relationships/slicer" Target="../slicers/slicer10.xml"/><Relationship Id="rId2" Type="http://schemas.openxmlformats.org/officeDocument/2006/relationships/drawing" Target="../drawings/drawing22.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pivotTable" Target="../pivotTables/pivotTable20.xml"/><Relationship Id="rId7" Type="http://schemas.openxmlformats.org/officeDocument/2006/relationships/pivotTable" Target="../pivotTables/pivotTable24.xml"/><Relationship Id="rId2" Type="http://schemas.openxmlformats.org/officeDocument/2006/relationships/pivotTable" Target="../pivotTables/pivotTable19.xml"/><Relationship Id="rId1" Type="http://schemas.openxmlformats.org/officeDocument/2006/relationships/pivotTable" Target="../pivotTables/pivotTable18.xml"/><Relationship Id="rId6" Type="http://schemas.openxmlformats.org/officeDocument/2006/relationships/pivotTable" Target="../pivotTables/pivotTable23.xml"/><Relationship Id="rId5" Type="http://schemas.openxmlformats.org/officeDocument/2006/relationships/pivotTable" Target="../pivotTables/pivotTable22.xml"/><Relationship Id="rId4" Type="http://schemas.openxmlformats.org/officeDocument/2006/relationships/pivotTable" Target="../pivotTables/pivotTable21.xml"/></Relationships>
</file>

<file path=xl/worksheets/_rels/sheet19.xml.rels><?xml version="1.0" encoding="UTF-8" standalone="yes"?>
<Relationships xmlns="http://schemas.openxmlformats.org/package/2006/relationships"><Relationship Id="rId3" Type="http://schemas.microsoft.com/office/2007/relationships/slicer" Target="../slicers/slicer11.xml"/><Relationship Id="rId2" Type="http://schemas.openxmlformats.org/officeDocument/2006/relationships/drawing" Target="../drawings/drawing2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microsoft.com/office/2007/relationships/slicer" Target="../slicers/slicer12.xml"/><Relationship Id="rId2" Type="http://schemas.openxmlformats.org/officeDocument/2006/relationships/drawing" Target="../drawings/drawing32.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ivotTable" Target="../pivotTables/pivotTable25.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2.xml"/><Relationship Id="rId4"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bin"/><Relationship Id="rId1" Type="http://schemas.openxmlformats.org/officeDocument/2006/relationships/pivotTable" Target="../pivotTables/pivotTable5.xml"/><Relationship Id="rId4" Type="http://schemas.microsoft.com/office/2007/relationships/slicer" Target="../slicers/slicer3.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rinterSettings" Target="../printerSettings/printerSettings3.bin"/><Relationship Id="rId5" Type="http://schemas.openxmlformats.org/officeDocument/2006/relationships/pivotTable" Target="../pivotTables/pivotTable10.xml"/><Relationship Id="rId4" Type="http://schemas.openxmlformats.org/officeDocument/2006/relationships/pivotTable" Target="../pivotTables/pivotTable9.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13.xml"/><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openxmlformats.org/officeDocument/2006/relationships/pivotTable" Target="../pivotTables/pivotTable14.xml"/></Relationships>
</file>

<file path=xl/worksheets/_rels/sheet8.xml.rels><?xml version="1.0" encoding="UTF-8" standalone="yes"?>
<Relationships xmlns="http://schemas.openxmlformats.org/package/2006/relationships"><Relationship Id="rId2" Type="http://schemas.microsoft.com/office/2007/relationships/slicer" Target="../slicers/slicer4.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election activeCell="F27" sqref="F27"/>
    </sheetView>
  </sheetViews>
  <sheetFormatPr baseColWidth="10" defaultRowHeight="15" x14ac:dyDescent="0.25"/>
  <cols>
    <col min="1" max="1" width="96.7109375" customWidth="1"/>
  </cols>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9"/>
  <sheetViews>
    <sheetView workbookViewId="0">
      <selection activeCell="C38" sqref="C38"/>
    </sheetView>
  </sheetViews>
  <sheetFormatPr baseColWidth="10" defaultRowHeight="15" x14ac:dyDescent="0.25"/>
  <cols>
    <col min="1" max="1" width="16.5703125" customWidth="1"/>
    <col min="2" max="2" width="131.5703125" customWidth="1"/>
    <col min="3" max="3" width="22.7109375" customWidth="1"/>
    <col min="4" max="8" width="10.28515625" customWidth="1"/>
    <col min="9" max="9" width="9" customWidth="1"/>
    <col min="10" max="10" width="21" bestFit="1" customWidth="1"/>
    <col min="11" max="15" width="8.7109375" customWidth="1"/>
    <col min="16" max="16" width="14.28515625" customWidth="1"/>
    <col min="17" max="17" width="6" customWidth="1"/>
    <col min="18" max="18" width="11" customWidth="1"/>
    <col min="19" max="19" width="11.5703125" customWidth="1"/>
    <col min="20" max="21" width="6.28515625" customWidth="1"/>
    <col min="22" max="22" width="7" customWidth="1"/>
    <col min="23" max="23" width="6.28515625" customWidth="1"/>
    <col min="24" max="24" width="7" customWidth="1"/>
    <col min="25" max="25" width="11.28515625" customWidth="1"/>
    <col min="26" max="26" width="7" customWidth="1"/>
    <col min="27" max="27" width="4.28515625" customWidth="1"/>
    <col min="28" max="28" width="6.28515625" customWidth="1"/>
    <col min="29" max="29" width="14.28515625" customWidth="1"/>
    <col min="30" max="30" width="6.28515625" customWidth="1"/>
    <col min="31" max="31" width="8.7109375" customWidth="1"/>
    <col min="32" max="32" width="11.7109375" customWidth="1"/>
    <col min="33" max="33" width="8.7109375" customWidth="1"/>
    <col min="34" max="34" width="11.7109375" customWidth="1"/>
  </cols>
  <sheetData>
    <row r="1" spans="1:8" ht="15.75" x14ac:dyDescent="0.25">
      <c r="A1" s="11" t="s">
        <v>40</v>
      </c>
    </row>
    <row r="2" spans="1:8" x14ac:dyDescent="0.25">
      <c r="C2" t="str">
        <f>CONCATENATE("Kornproduksjon i fylkene i ",'Avling fylker P'!B19)</f>
        <v>Kornproduksjon i fylkene i (Alle)</v>
      </c>
    </row>
    <row r="3" spans="1:8" ht="21" x14ac:dyDescent="0.35">
      <c r="C3" s="8" t="s">
        <v>31</v>
      </c>
    </row>
    <row r="4" spans="1:8" x14ac:dyDescent="0.25">
      <c r="D4" s="6" t="s">
        <v>2</v>
      </c>
      <c r="E4" s="6" t="s">
        <v>3</v>
      </c>
      <c r="F4" s="6" t="s">
        <v>4</v>
      </c>
      <c r="G4" s="6" t="s">
        <v>5</v>
      </c>
      <c r="H4" s="6" t="s">
        <v>10</v>
      </c>
    </row>
    <row r="5" spans="1:8" x14ac:dyDescent="0.25">
      <c r="C5" t="str">
        <f>+'Avling fylker P'!H3</f>
        <v>INNLANDET</v>
      </c>
      <c r="D5" s="4">
        <f>+'Avling fylker P'!I3</f>
        <v>3617559.2740000002</v>
      </c>
      <c r="E5" s="4">
        <f>+'Avling fylker P'!J3</f>
        <v>1201847.2560000001</v>
      </c>
      <c r="F5" s="4">
        <f>+'Avling fylker P'!K3</f>
        <v>1054825.4720000001</v>
      </c>
      <c r="G5" s="4">
        <f>+'Avling fylker P'!L3</f>
        <v>86327.328999999998</v>
      </c>
      <c r="H5" s="4">
        <f>+'Avling fylker P'!M3</f>
        <v>5960559.3310000002</v>
      </c>
    </row>
    <row r="6" spans="1:8" x14ac:dyDescent="0.25">
      <c r="C6" t="str">
        <f>+'Avling fylker P'!H4</f>
        <v>AKERSHUS</v>
      </c>
      <c r="D6" s="4">
        <f>+'Avling fylker P'!I4</f>
        <v>1743517.3119999999</v>
      </c>
      <c r="E6" s="4">
        <f>+'Avling fylker P'!J4</f>
        <v>1737548.061</v>
      </c>
      <c r="F6" s="4">
        <f>+'Avling fylker P'!K4</f>
        <v>1361543.683</v>
      </c>
      <c r="G6" s="4">
        <f>+'Avling fylker P'!L4</f>
        <v>159208.378</v>
      </c>
      <c r="H6" s="4">
        <f>+'Avling fylker P'!M4</f>
        <v>5001817.4340000004</v>
      </c>
    </row>
    <row r="7" spans="1:8" x14ac:dyDescent="0.25">
      <c r="C7" t="str">
        <f>+'Avling fylker P'!H5</f>
        <v>ØSTFOLD</v>
      </c>
      <c r="D7" s="4">
        <f>+'Avling fylker P'!I5</f>
        <v>1308940.6229999999</v>
      </c>
      <c r="E7" s="4">
        <f>+'Avling fylker P'!J5</f>
        <v>1171137.673</v>
      </c>
      <c r="F7" s="4">
        <f>+'Avling fylker P'!K5</f>
        <v>2274548.148</v>
      </c>
      <c r="G7" s="4">
        <f>+'Avling fylker P'!L5</f>
        <v>155954.859</v>
      </c>
      <c r="H7" s="4">
        <f>+'Avling fylker P'!M5</f>
        <v>4910581.3030000003</v>
      </c>
    </row>
    <row r="8" spans="1:8" x14ac:dyDescent="0.25">
      <c r="C8" t="str">
        <f>+'Avling fylker P'!H6</f>
        <v>TRØNDELAG</v>
      </c>
      <c r="D8" s="4">
        <f>+'Avling fylker P'!I6</f>
        <v>2902856.8739999998</v>
      </c>
      <c r="E8" s="4">
        <f>+'Avling fylker P'!J6</f>
        <v>288992.52299999999</v>
      </c>
      <c r="F8" s="4">
        <f>+'Avling fylker P'!K6</f>
        <v>98712.001000000004</v>
      </c>
      <c r="G8" s="4">
        <f>+'Avling fylker P'!L6</f>
        <v>1622.075</v>
      </c>
      <c r="H8" s="4">
        <f>+'Avling fylker P'!M6</f>
        <v>3292183.4730000002</v>
      </c>
    </row>
    <row r="9" spans="1:8" x14ac:dyDescent="0.25">
      <c r="C9" t="str">
        <f>+'Avling fylker P'!H7</f>
        <v>VESTFOLD</v>
      </c>
      <c r="D9" s="4">
        <f>+'Avling fylker P'!I7</f>
        <v>459746.54</v>
      </c>
      <c r="E9" s="4">
        <f>+'Avling fylker P'!J7</f>
        <v>336870.05900000001</v>
      </c>
      <c r="F9" s="4">
        <f>+'Avling fylker P'!K7</f>
        <v>1067161.5090000001</v>
      </c>
      <c r="G9" s="4">
        <f>+'Avling fylker P'!L7</f>
        <v>207943.06899999999</v>
      </c>
      <c r="H9" s="4">
        <f>+'Avling fylker P'!M7</f>
        <v>2071721.1769999999</v>
      </c>
    </row>
    <row r="10" spans="1:8" x14ac:dyDescent="0.25">
      <c r="C10" t="str">
        <f>+'Avling fylker P'!H8</f>
        <v>BUSKERUD</v>
      </c>
      <c r="D10" s="4">
        <f>+'Avling fylker P'!I8</f>
        <v>453553.18199999997</v>
      </c>
      <c r="E10" s="4">
        <f>+'Avling fylker P'!J8</f>
        <v>404469.63699999999</v>
      </c>
      <c r="F10" s="4">
        <f>+'Avling fylker P'!K8</f>
        <v>553240.75600000005</v>
      </c>
      <c r="G10" s="4">
        <f>+'Avling fylker P'!L8</f>
        <v>36825.527999999998</v>
      </c>
      <c r="H10" s="4">
        <f>+'Avling fylker P'!M8</f>
        <v>1448089.1029999999</v>
      </c>
    </row>
    <row r="11" spans="1:8" x14ac:dyDescent="0.25">
      <c r="C11" t="str">
        <f>+'Avling fylker P'!H9</f>
        <v>TELEMARK</v>
      </c>
      <c r="D11" s="4">
        <f>+'Avling fylker P'!I9</f>
        <v>139704.69200000001</v>
      </c>
      <c r="E11" s="4">
        <f>+'Avling fylker P'!J9</f>
        <v>162988.00399999999</v>
      </c>
      <c r="F11" s="4">
        <f>+'Avling fylker P'!K9</f>
        <v>152901.54699999999</v>
      </c>
      <c r="G11" s="4">
        <f>+'Avling fylker P'!L9</f>
        <v>17873.769</v>
      </c>
      <c r="H11" s="4">
        <f>+'Avling fylker P'!M9</f>
        <v>473468.01199999999</v>
      </c>
    </row>
    <row r="12" spans="1:8" x14ac:dyDescent="0.25">
      <c r="C12" t="str">
        <f>+'Avling fylker P'!H10</f>
        <v>ROGALAND</v>
      </c>
      <c r="D12" s="4">
        <f>+'Avling fylker P'!I10</f>
        <v>226329.35500000001</v>
      </c>
      <c r="E12" s="4">
        <f>+'Avling fylker P'!J10</f>
        <v>18856.895</v>
      </c>
      <c r="F12" s="4">
        <f>+'Avling fylker P'!K10</f>
        <v>4543.3900000000003</v>
      </c>
      <c r="G12" s="4">
        <f>+'Avling fylker P'!L10</f>
        <v>552.41700000000003</v>
      </c>
      <c r="H12" s="4">
        <f>+'Avling fylker P'!M10</f>
        <v>250282.057</v>
      </c>
    </row>
    <row r="13" spans="1:8" x14ac:dyDescent="0.25">
      <c r="C13" t="str">
        <f>+'Avling fylker P'!H11</f>
        <v>AGDER</v>
      </c>
      <c r="D13" s="4">
        <f>+'Avling fylker P'!I11</f>
        <v>35292.480000000003</v>
      </c>
      <c r="E13" s="4">
        <f>+'Avling fylker P'!J11</f>
        <v>42260.482000000004</v>
      </c>
      <c r="F13" s="4">
        <f>+'Avling fylker P'!K11</f>
        <v>3211.2530000000002</v>
      </c>
      <c r="G13" s="4">
        <f>+'Avling fylker P'!L11</f>
        <v>184.512</v>
      </c>
      <c r="H13" s="4">
        <f>+'Avling fylker P'!M11</f>
        <v>80948.726999999999</v>
      </c>
    </row>
    <row r="14" spans="1:8" x14ac:dyDescent="0.25">
      <c r="C14" t="str">
        <f>+'Avling fylker P'!H12</f>
        <v>MØRE OG ROMSDAL</v>
      </c>
      <c r="D14" s="4">
        <f>+'Avling fylker P'!I12</f>
        <v>69375.481</v>
      </c>
      <c r="E14" s="4">
        <f>+'Avling fylker P'!J12</f>
        <v>5368.9080000000004</v>
      </c>
      <c r="F14" s="4">
        <f>+'Avling fylker P'!K12</f>
        <v>420.90600000000001</v>
      </c>
      <c r="G14" s="4">
        <f>+'Avling fylker P'!L12</f>
        <v>27.693000000000001</v>
      </c>
      <c r="H14" s="4">
        <f>+'Avling fylker P'!M12</f>
        <v>75192.987999999998</v>
      </c>
    </row>
    <row r="15" spans="1:8" x14ac:dyDescent="0.25">
      <c r="C15" t="str">
        <f>+'Avling fylker P'!H13</f>
        <v>OSLO</v>
      </c>
      <c r="D15" s="4">
        <f>+'Avling fylker P'!I13</f>
        <v>5640.4040000000005</v>
      </c>
      <c r="E15" s="4">
        <f>+'Avling fylker P'!J13</f>
        <v>7328.08</v>
      </c>
      <c r="F15" s="4">
        <f>+'Avling fylker P'!K13</f>
        <v>6841.4759999999997</v>
      </c>
      <c r="G15" s="4">
        <f>+'Avling fylker P'!L13</f>
        <v>349.63</v>
      </c>
      <c r="H15" s="4">
        <f>+'Avling fylker P'!M13</f>
        <v>20159.59</v>
      </c>
    </row>
    <row r="16" spans="1:8" x14ac:dyDescent="0.25">
      <c r="C16" t="str">
        <f>+'Avling fylker P'!H14</f>
        <v>NORDLAND</v>
      </c>
      <c r="D16" s="4">
        <f>+'Avling fylker P'!I14</f>
        <v>9717.4189999999999</v>
      </c>
      <c r="E16" s="4">
        <f>+'Avling fylker P'!J14</f>
        <v>1127.046</v>
      </c>
      <c r="F16" s="4">
        <f>+'Avling fylker P'!K14</f>
        <v>101.57599999999999</v>
      </c>
      <c r="G16" s="4">
        <f>+'Avling fylker P'!L14</f>
        <v>0</v>
      </c>
      <c r="H16" s="4">
        <f>+'Avling fylker P'!M14</f>
        <v>10946.040999999999</v>
      </c>
    </row>
    <row r="17" spans="3:8" x14ac:dyDescent="0.25">
      <c r="C17" t="str">
        <f>+'Avling fylker P'!H15</f>
        <v>VESTLAND</v>
      </c>
      <c r="D17" s="4">
        <f>+'Avling fylker P'!I15</f>
        <v>1698.58</v>
      </c>
      <c r="E17" s="4">
        <f>+'Avling fylker P'!J15</f>
        <v>152.62899999999999</v>
      </c>
      <c r="F17" s="4">
        <f>+'Avling fylker P'!K15</f>
        <v>277.26600000000002</v>
      </c>
      <c r="G17" s="4">
        <f>+'Avling fylker P'!L15</f>
        <v>0</v>
      </c>
      <c r="H17" s="4">
        <f>+'Avling fylker P'!M15</f>
        <v>2128.4749999999999</v>
      </c>
    </row>
    <row r="18" spans="3:8" x14ac:dyDescent="0.25">
      <c r="C18" t="str">
        <f>+'Avling fylker P'!H16</f>
        <v>FINNMARK</v>
      </c>
      <c r="D18" s="4">
        <f>+'Avling fylker P'!I16</f>
        <v>0</v>
      </c>
      <c r="E18" s="4">
        <f>+'Avling fylker P'!J16</f>
        <v>0</v>
      </c>
      <c r="F18" s="4">
        <f>+'Avling fylker P'!K16</f>
        <v>0</v>
      </c>
      <c r="G18" s="4">
        <f>+'Avling fylker P'!L16</f>
        <v>0</v>
      </c>
      <c r="H18" s="4">
        <f>+'Avling fylker P'!M16</f>
        <v>0</v>
      </c>
    </row>
    <row r="19" spans="3:8" x14ac:dyDescent="0.25">
      <c r="C19" t="str">
        <f>+'Avling fylker P'!H17</f>
        <v>TROMS</v>
      </c>
      <c r="D19" s="4">
        <f>+'Avling fylker P'!I17</f>
        <v>0</v>
      </c>
      <c r="E19" s="4">
        <f>+'Avling fylker P'!J17</f>
        <v>0</v>
      </c>
      <c r="F19" s="4">
        <f>+'Avling fylker P'!K17</f>
        <v>0</v>
      </c>
      <c r="G19" s="4">
        <f>+'Avling fylker P'!L17</f>
        <v>0</v>
      </c>
      <c r="H19" s="4">
        <f>+'Avling fylker P'!M17</f>
        <v>0</v>
      </c>
    </row>
    <row r="22" spans="3:8" x14ac:dyDescent="0.25">
      <c r="C22" t="str">
        <f>CONCATENATE("Kornavlinger i fylkene i ",'Avling fylker P'!B19)</f>
        <v>Kornavlinger i fylkene i (Alle)</v>
      </c>
    </row>
    <row r="23" spans="3:8" ht="21" x14ac:dyDescent="0.35">
      <c r="C23" s="8" t="s">
        <v>8</v>
      </c>
    </row>
    <row r="24" spans="3:8" x14ac:dyDescent="0.25">
      <c r="D24" s="6" t="s">
        <v>2</v>
      </c>
      <c r="E24" s="6" t="s">
        <v>3</v>
      </c>
      <c r="F24" s="6" t="s">
        <v>4</v>
      </c>
      <c r="G24" s="6" t="s">
        <v>5</v>
      </c>
      <c r="H24" s="6" t="s">
        <v>10</v>
      </c>
    </row>
    <row r="25" spans="3:8" x14ac:dyDescent="0.25">
      <c r="C25" s="2" t="str">
        <f>+'Avling fylker P'!A3</f>
        <v>INNLANDET</v>
      </c>
      <c r="D25" s="3">
        <f>+'Avling fylker P'!B3</f>
        <v>421.10288314845462</v>
      </c>
      <c r="E25" s="3">
        <f>+'Avling fylker P'!C3</f>
        <v>381.63403820762898</v>
      </c>
      <c r="F25" s="3">
        <f>+'Avling fylker P'!D3</f>
        <v>478.72605667329731</v>
      </c>
      <c r="G25" s="3">
        <f>+'Avling fylker P'!E3</f>
        <v>521.93380250182895</v>
      </c>
      <c r="H25" s="3">
        <f>+'Avling fylker P'!F3</f>
        <v>422.47426841552709</v>
      </c>
    </row>
    <row r="26" spans="3:8" x14ac:dyDescent="0.25">
      <c r="C26" s="2" t="str">
        <f>+'Avling fylker P'!A4</f>
        <v>AKERSHUS</v>
      </c>
      <c r="D26" s="3">
        <f>+'Avling fylker P'!B4</f>
        <v>381.37902573993028</v>
      </c>
      <c r="E26" s="3">
        <f>+'Avling fylker P'!C4</f>
        <v>394.32023477461053</v>
      </c>
      <c r="F26" s="3">
        <f>+'Avling fylker P'!D4</f>
        <v>451.00222065507336</v>
      </c>
      <c r="G26" s="3">
        <f>+'Avling fylker P'!E4</f>
        <v>478.08170202543431</v>
      </c>
      <c r="H26" s="3">
        <f>+'Avling fylker P'!F4</f>
        <v>405.66253500812167</v>
      </c>
    </row>
    <row r="27" spans="3:8" x14ac:dyDescent="0.25">
      <c r="C27" s="2" t="str">
        <f>+'Avling fylker P'!A5</f>
        <v>ØSTFOLD</v>
      </c>
      <c r="D27" s="3">
        <f>+'Avling fylker P'!B5</f>
        <v>412.72779824168089</v>
      </c>
      <c r="E27" s="3">
        <f>+'Avling fylker P'!C5</f>
        <v>418.03905724891246</v>
      </c>
      <c r="F27" s="3">
        <f>+'Avling fylker P'!D5</f>
        <v>460.11425804125952</v>
      </c>
      <c r="G27" s="3">
        <f>+'Avling fylker P'!E5</f>
        <v>459.44885237111822</v>
      </c>
      <c r="H27" s="3">
        <f>+'Avling fylker P'!F5</f>
        <v>436.27034107326858</v>
      </c>
    </row>
    <row r="28" spans="3:8" x14ac:dyDescent="0.25">
      <c r="C28" s="2" t="str">
        <f>+'Avling fylker P'!A6</f>
        <v>TRØNDELAG</v>
      </c>
      <c r="D28" s="3">
        <f>+'Avling fylker P'!B6</f>
        <v>356.36065451813442</v>
      </c>
      <c r="E28" s="3">
        <f>+'Avling fylker P'!C6</f>
        <v>336.46152422178159</v>
      </c>
      <c r="F28" s="3">
        <f>+'Avling fylker P'!D6</f>
        <v>359.2348935891464</v>
      </c>
      <c r="G28" s="3">
        <f>+'Avling fylker P'!E6</f>
        <v>147.47477043367579</v>
      </c>
      <c r="H28" s="3">
        <f>+'Avling fylker P'!F6</f>
        <v>354.35867807468674</v>
      </c>
    </row>
    <row r="29" spans="3:8" x14ac:dyDescent="0.25">
      <c r="C29" s="2" t="str">
        <f>+'Avling fylker P'!A7</f>
        <v>VESTFOLD</v>
      </c>
      <c r="D29" s="3">
        <f>+'Avling fylker P'!B7</f>
        <v>383.28021975731656</v>
      </c>
      <c r="E29" s="3">
        <f>+'Avling fylker P'!C7</f>
        <v>392.21149285305955</v>
      </c>
      <c r="F29" s="3">
        <f>+'Avling fylker P'!D7</f>
        <v>421.87183480939774</v>
      </c>
      <c r="G29" s="3">
        <f>+'Avling fylker P'!E7</f>
        <v>497.2537597176356</v>
      </c>
      <c r="H29" s="3">
        <f>+'Avling fylker P'!F7</f>
        <v>413.83323412250553</v>
      </c>
    </row>
    <row r="30" spans="3:8" x14ac:dyDescent="0.25">
      <c r="C30" s="2" t="str">
        <f>+'Avling fylker P'!A8</f>
        <v>BUSKERUD</v>
      </c>
      <c r="D30" s="3">
        <f>+'Avling fylker P'!B8</f>
        <v>352.29319629556846</v>
      </c>
      <c r="E30" s="3">
        <f>+'Avling fylker P'!C8</f>
        <v>354.28669770375205</v>
      </c>
      <c r="F30" s="3">
        <f>+'Avling fylker P'!D8</f>
        <v>414.16870366959978</v>
      </c>
      <c r="G30" s="3">
        <f>+'Avling fylker P'!E8</f>
        <v>392.60461843536109</v>
      </c>
      <c r="H30" s="3">
        <f>+'Avling fylker P'!F8</f>
        <v>375.28289691239962</v>
      </c>
    </row>
    <row r="31" spans="3:8" x14ac:dyDescent="0.25">
      <c r="C31" s="2" t="str">
        <f>+'Avling fylker P'!A9</f>
        <v>TELEMARK</v>
      </c>
      <c r="D31" s="3">
        <f>+'Avling fylker P'!B9</f>
        <v>330.40236311348241</v>
      </c>
      <c r="E31" s="3">
        <f>+'Avling fylker P'!C9</f>
        <v>351.33388228802016</v>
      </c>
      <c r="F31" s="3">
        <f>+'Avling fylker P'!D9</f>
        <v>374.94156954004529</v>
      </c>
      <c r="G31" s="3">
        <f>+'Avling fylker P'!E9</f>
        <v>440.02385524372232</v>
      </c>
      <c r="H31" s="3">
        <f>+'Avling fylker P'!F9</f>
        <v>354.61385821228089</v>
      </c>
    </row>
    <row r="32" spans="3:8" x14ac:dyDescent="0.25">
      <c r="C32" s="2" t="str">
        <f>+'Avling fylker P'!A10</f>
        <v>ROGALAND</v>
      </c>
      <c r="D32" s="3">
        <f>+'Avling fylker P'!B10</f>
        <v>443.36315802876885</v>
      </c>
      <c r="E32" s="3">
        <f>+'Avling fylker P'!C10</f>
        <v>412.25366738812005</v>
      </c>
      <c r="F32" s="3">
        <f>+'Avling fylker P'!D10</f>
        <v>329.23115942028983</v>
      </c>
      <c r="G32" s="3">
        <f>+'Avling fylker P'!E10</f>
        <v>337.45693341478312</v>
      </c>
      <c r="H32" s="3">
        <f>+'Avling fylker P'!F10</f>
        <v>437.81551828793636</v>
      </c>
    </row>
    <row r="33" spans="3:8" x14ac:dyDescent="0.25">
      <c r="C33" s="2" t="str">
        <f>+'Avling fylker P'!A11</f>
        <v>AGDER</v>
      </c>
      <c r="D33" s="3">
        <f>+'Avling fylker P'!B11</f>
        <v>289.80998209857279</v>
      </c>
      <c r="E33" s="3">
        <f>+'Avling fylker P'!C11</f>
        <v>329.70666895518661</v>
      </c>
      <c r="F33" s="3">
        <f>+'Avling fylker P'!D11</f>
        <v>326.91163595642877</v>
      </c>
      <c r="G33" s="3">
        <f>+'Avling fylker P'!E11</f>
        <v>113.68576709796673</v>
      </c>
      <c r="H33" s="3">
        <f>+'Avling fylker P'!F11</f>
        <v>309.67378347360369</v>
      </c>
    </row>
    <row r="34" spans="3:8" x14ac:dyDescent="0.25">
      <c r="C34" s="2" t="str">
        <f>+'Avling fylker P'!A12</f>
        <v>MØRE OG ROMSDAL</v>
      </c>
      <c r="D34" s="3">
        <f>+'Avling fylker P'!B12</f>
        <v>277.29561606165015</v>
      </c>
      <c r="E34" s="3">
        <f>+'Avling fylker P'!C12</f>
        <v>212.30210763573095</v>
      </c>
      <c r="F34" s="3">
        <f>+'Avling fylker P'!D12</f>
        <v>127.58593513185814</v>
      </c>
      <c r="G34" s="3">
        <f>+'Avling fylker P'!E12</f>
        <v>173.08125000000001</v>
      </c>
      <c r="H34" s="3">
        <f>+'Avling fylker P'!F12</f>
        <v>269.57268744577573</v>
      </c>
    </row>
    <row r="35" spans="3:8" x14ac:dyDescent="0.25">
      <c r="C35" s="2" t="str">
        <f>+'Avling fylker P'!A13</f>
        <v>OSLO</v>
      </c>
      <c r="D35" s="3">
        <f>+'Avling fylker P'!B13</f>
        <v>296.69159960023143</v>
      </c>
      <c r="E35" s="3">
        <f>+'Avling fylker P'!C13</f>
        <v>298.37459283387625</v>
      </c>
      <c r="F35" s="3">
        <f>+'Avling fylker P'!D13</f>
        <v>395.46104046242772</v>
      </c>
      <c r="G35" s="3">
        <f>+'Avling fylker P'!E13</f>
        <v>294.79763912310284</v>
      </c>
      <c r="H35" s="3">
        <f>+'Avling fylker P'!F13</f>
        <v>324.85601946597484</v>
      </c>
    </row>
    <row r="36" spans="3:8" x14ac:dyDescent="0.25">
      <c r="C36" s="2" t="str">
        <f>+'Avling fylker P'!A14</f>
        <v>NORDLAND</v>
      </c>
      <c r="D36" s="3">
        <f>+'Avling fylker P'!B14</f>
        <v>215.28721448035981</v>
      </c>
      <c r="E36" s="3">
        <f>+'Avling fylker P'!C14</f>
        <v>155.79845175559856</v>
      </c>
      <c r="F36" s="3">
        <f>+'Avling fylker P'!D14</f>
        <v>177.89141856392294</v>
      </c>
      <c r="G36" s="3" t="str">
        <f>+'Avling fylker P'!E14</f>
        <v/>
      </c>
      <c r="H36" s="3">
        <f>+'Avling fylker P'!F14</f>
        <v>206.7358112829811</v>
      </c>
    </row>
    <row r="37" spans="3:8" x14ac:dyDescent="0.25">
      <c r="C37" s="2" t="str">
        <f>+'Avling fylker P'!A15</f>
        <v>VESTLAND</v>
      </c>
      <c r="D37" s="3">
        <f>+'Avling fylker P'!B15</f>
        <v>284.99664429530202</v>
      </c>
      <c r="E37" s="3">
        <f>+'Avling fylker P'!C15</f>
        <v>172.07328072153325</v>
      </c>
      <c r="F37" s="3">
        <f>+'Avling fylker P'!D15</f>
        <v>316.15279361459523</v>
      </c>
      <c r="G37" s="3" t="str">
        <f>+'Avling fylker P'!E15</f>
        <v/>
      </c>
      <c r="H37" s="3">
        <f>+'Avling fylker P'!F15</f>
        <v>275.38814853150473</v>
      </c>
    </row>
    <row r="38" spans="3:8" x14ac:dyDescent="0.25">
      <c r="C38" s="2" t="str">
        <f>+'Avling fylker P'!A16</f>
        <v>FINNMARK</v>
      </c>
      <c r="D38" s="3" t="str">
        <f>+'Avling fylker P'!B16</f>
        <v/>
      </c>
      <c r="E38" s="3" t="str">
        <f>+'Avling fylker P'!C16</f>
        <v/>
      </c>
      <c r="F38" s="3" t="str">
        <f>+'Avling fylker P'!D16</f>
        <v/>
      </c>
      <c r="G38" s="3" t="str">
        <f>+'Avling fylker P'!E16</f>
        <v/>
      </c>
      <c r="H38" s="3" t="str">
        <f>+'Avling fylker P'!F16</f>
        <v/>
      </c>
    </row>
    <row r="39" spans="3:8" x14ac:dyDescent="0.25">
      <c r="C39" s="2" t="str">
        <f>+'Avling fylker P'!A17</f>
        <v>TROMS</v>
      </c>
      <c r="D39" s="3" t="str">
        <f>+'Avling fylker P'!B17</f>
        <v/>
      </c>
      <c r="E39" s="3" t="str">
        <f>+'Avling fylker P'!C17</f>
        <v/>
      </c>
      <c r="F39" s="3" t="str">
        <f>+'Avling fylker P'!D17</f>
        <v/>
      </c>
      <c r="G39" s="3" t="str">
        <f>+'Avling fylker P'!E17</f>
        <v/>
      </c>
      <c r="H39" s="3" t="str">
        <f>+'Avling fylker P'!F17</f>
        <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238"/>
  <sheetViews>
    <sheetView topLeftCell="A148" workbookViewId="0">
      <selection activeCell="H180" sqref="H180"/>
    </sheetView>
  </sheetViews>
  <sheetFormatPr baseColWidth="10" defaultRowHeight="15" x14ac:dyDescent="0.25"/>
  <cols>
    <col min="1" max="1" width="19.28515625" customWidth="1"/>
    <col min="2" max="2" width="10.7109375" customWidth="1"/>
    <col min="3" max="3" width="8" customWidth="1"/>
    <col min="4" max="4" width="10" customWidth="1"/>
    <col min="5" max="5" width="7" customWidth="1"/>
    <col min="6" max="6" width="10" customWidth="1"/>
    <col min="7" max="7" width="7" customWidth="1"/>
    <col min="8" max="8" width="17.42578125" bestFit="1" customWidth="1"/>
    <col min="9" max="9" width="6" customWidth="1"/>
    <col min="10" max="10" width="11" customWidth="1"/>
    <col min="11" max="11" width="11.5703125" customWidth="1"/>
    <col min="12" max="12" width="11" customWidth="1"/>
    <col min="13" max="13" width="11.5703125" customWidth="1"/>
    <col min="14" max="14" width="14.28515625" customWidth="1"/>
    <col min="15" max="15" width="20" bestFit="1" customWidth="1"/>
    <col min="16" max="16" width="19.28515625" bestFit="1" customWidth="1"/>
    <col min="17" max="17" width="17" bestFit="1" customWidth="1"/>
    <col min="18" max="18" width="9" bestFit="1" customWidth="1"/>
    <col min="19" max="19" width="7" bestFit="1" customWidth="1"/>
    <col min="20" max="20" width="10" bestFit="1" customWidth="1"/>
    <col min="21" max="21" width="7" bestFit="1" customWidth="1"/>
    <col min="22" max="22" width="9" bestFit="1" customWidth="1"/>
    <col min="23" max="23" width="7" bestFit="1" customWidth="1"/>
    <col min="24" max="24" width="10" bestFit="1" customWidth="1"/>
    <col min="25" max="25" width="11.5703125" bestFit="1" customWidth="1"/>
    <col min="26" max="26" width="6.28515625" customWidth="1"/>
    <col min="27" max="27" width="14.28515625" customWidth="1"/>
    <col min="28" max="28" width="6.28515625" customWidth="1"/>
    <col min="29" max="29" width="8.7109375" customWidth="1"/>
    <col min="30" max="30" width="11.7109375" customWidth="1"/>
    <col min="31" max="31" width="8.7109375" customWidth="1"/>
    <col min="32" max="32" width="11.7109375" customWidth="1"/>
  </cols>
  <sheetData>
    <row r="1" spans="1:27" x14ac:dyDescent="0.25">
      <c r="O1" s="1" t="s">
        <v>0</v>
      </c>
      <c r="P1" t="s">
        <v>13</v>
      </c>
    </row>
    <row r="2" spans="1:27" x14ac:dyDescent="0.25">
      <c r="O2" s="1" t="s">
        <v>9</v>
      </c>
      <c r="P2" t="s">
        <v>28</v>
      </c>
      <c r="Q2" t="str">
        <f>IF(P2="(Alle)","Norge",P2)</f>
        <v>(Flere elementer)</v>
      </c>
    </row>
    <row r="4" spans="1:27" x14ac:dyDescent="0.25">
      <c r="P4" s="1" t="s">
        <v>7</v>
      </c>
    </row>
    <row r="5" spans="1:27" x14ac:dyDescent="0.25">
      <c r="A5" s="7" t="s">
        <v>8</v>
      </c>
      <c r="H5" s="7" t="s">
        <v>31</v>
      </c>
      <c r="P5" t="s">
        <v>2</v>
      </c>
      <c r="R5" t="s">
        <v>3</v>
      </c>
      <c r="T5" t="s">
        <v>4</v>
      </c>
      <c r="V5" t="s">
        <v>5</v>
      </c>
      <c r="X5" t="s">
        <v>25</v>
      </c>
      <c r="Y5" t="s">
        <v>26</v>
      </c>
    </row>
    <row r="6" spans="1:27" x14ac:dyDescent="0.25">
      <c r="B6" s="6" t="s">
        <v>2</v>
      </c>
      <c r="C6" s="6" t="s">
        <v>3</v>
      </c>
      <c r="D6" s="6" t="s">
        <v>4</v>
      </c>
      <c r="E6" s="6" t="s">
        <v>5</v>
      </c>
      <c r="F6" s="6" t="s">
        <v>10</v>
      </c>
      <c r="I6" s="6" t="s">
        <v>2</v>
      </c>
      <c r="J6" s="6" t="s">
        <v>3</v>
      </c>
      <c r="K6" s="6" t="s">
        <v>4</v>
      </c>
      <c r="L6" s="6" t="s">
        <v>5</v>
      </c>
      <c r="M6" s="6" t="s">
        <v>10</v>
      </c>
      <c r="O6" s="1" t="s">
        <v>14</v>
      </c>
      <c r="P6" t="s">
        <v>11</v>
      </c>
      <c r="Q6" t="s">
        <v>12</v>
      </c>
      <c r="R6" t="s">
        <v>11</v>
      </c>
      <c r="S6" t="s">
        <v>12</v>
      </c>
      <c r="T6" t="s">
        <v>11</v>
      </c>
      <c r="U6" t="s">
        <v>12</v>
      </c>
      <c r="V6" t="s">
        <v>11</v>
      </c>
      <c r="W6" t="s">
        <v>12</v>
      </c>
    </row>
    <row r="7" spans="1:27" x14ac:dyDescent="0.25">
      <c r="A7" s="2" t="str">
        <f>IF(O7&gt;0,O7,"")</f>
        <v>3905 TØNSBERG</v>
      </c>
      <c r="B7" s="3">
        <f>IF(P7*Q7&gt;0,P7/Q7,"")</f>
        <v>421.48198203133558</v>
      </c>
      <c r="C7" s="3">
        <f>IF(R7*S7&gt;0,R7/S7,"")</f>
        <v>425.98686155526713</v>
      </c>
      <c r="D7" s="3">
        <f>IF(T7*U7&gt;0,T7/U7,"")</f>
        <v>466.83526966235343</v>
      </c>
      <c r="E7" s="3">
        <f>IF(V7*W7&gt;0,V7/W7,"")</f>
        <v>534.79719148305503</v>
      </c>
      <c r="F7" s="3">
        <f>IF(X7*Y7&gt;0,X7/Y7,"")</f>
        <v>453.46911393726407</v>
      </c>
      <c r="H7" t="str">
        <f t="shared" ref="H7:H20" si="0">IF(O7&gt;0,A7,"")</f>
        <v>3905 TØNSBERG</v>
      </c>
      <c r="I7" s="4">
        <f t="shared" ref="I7:I16" si="1">IF(O7&gt;1,P7/1000,"")</f>
        <v>153874.64199999999</v>
      </c>
      <c r="J7" s="4">
        <f t="shared" ref="J7:J20" si="2">IF(O7&gt;0,R7/1000,A7)</f>
        <v>85012.92</v>
      </c>
      <c r="K7" s="4">
        <f>IF(A7&gt;0,T7/1000,"")</f>
        <v>369434.75900000002</v>
      </c>
      <c r="L7" s="4">
        <f t="shared" ref="L7:L20" si="3">IF(O7&gt;0,V7/1000,"")</f>
        <v>43301.459000000003</v>
      </c>
      <c r="M7" s="4">
        <f t="shared" ref="M7:M20" si="4">IF(O7&gt;0,X7/1000,"")</f>
        <v>651623.78</v>
      </c>
      <c r="O7" s="2" t="s">
        <v>229</v>
      </c>
      <c r="P7" s="50">
        <v>153874642</v>
      </c>
      <c r="Q7" s="50">
        <v>365080</v>
      </c>
      <c r="R7" s="50">
        <v>85012920</v>
      </c>
      <c r="S7" s="50">
        <v>199567</v>
      </c>
      <c r="T7" s="50">
        <v>369434759</v>
      </c>
      <c r="U7" s="50">
        <v>791360</v>
      </c>
      <c r="V7" s="50">
        <v>43301459</v>
      </c>
      <c r="W7" s="50">
        <v>80968</v>
      </c>
      <c r="X7" s="50">
        <v>651623780</v>
      </c>
      <c r="Y7" s="50">
        <v>1436975</v>
      </c>
      <c r="AA7">
        <f>+X7/Y7</f>
        <v>453.46911393726407</v>
      </c>
    </row>
    <row r="8" spans="1:27" x14ac:dyDescent="0.25">
      <c r="A8" s="2" t="str">
        <f t="shared" ref="A8:A20" si="5">IF(O8&gt;0,O8,"")</f>
        <v>3907 SANDEFJORD</v>
      </c>
      <c r="B8" s="3">
        <f t="shared" ref="B8:B21" si="6">IF(P8*Q8&gt;0,P8/Q8,"")</f>
        <v>388.81628428965246</v>
      </c>
      <c r="C8" s="3">
        <f t="shared" ref="C8:C21" si="7">IF(R8*S8&gt;0,R8/S8,"")</f>
        <v>377.96163105558969</v>
      </c>
      <c r="D8" s="3">
        <f t="shared" ref="D8:D21" si="8">IF(T8*U8&gt;0,T8/U8,"")</f>
        <v>396.68075229925194</v>
      </c>
      <c r="E8" s="3">
        <f t="shared" ref="E8:E21" si="9">IF(V8*W8&gt;0,V8/W8,"")</f>
        <v>486.94633880785898</v>
      </c>
      <c r="F8" s="3">
        <f t="shared" ref="F8:F21" si="10">IF(X8*Y8&gt;0,X8/Y8,"")</f>
        <v>401.44451275503167</v>
      </c>
      <c r="H8" t="str">
        <f t="shared" si="0"/>
        <v>3907 SANDEFJORD</v>
      </c>
      <c r="I8" s="4">
        <f t="shared" si="1"/>
        <v>129053.95699999999</v>
      </c>
      <c r="J8" s="4">
        <f t="shared" si="2"/>
        <v>83051.399000000005</v>
      </c>
      <c r="K8" s="4">
        <f t="shared" ref="K8:K20" si="11">IF(O8&gt;0,T8/1000,"")</f>
        <v>228338.16800000001</v>
      </c>
      <c r="L8" s="4">
        <f t="shared" si="3"/>
        <v>68875.150999999998</v>
      </c>
      <c r="M8" s="4">
        <f t="shared" si="4"/>
        <v>509318.67499999999</v>
      </c>
      <c r="O8" s="2" t="s">
        <v>234</v>
      </c>
      <c r="P8" s="50">
        <v>129053957</v>
      </c>
      <c r="Q8" s="50">
        <v>331915</v>
      </c>
      <c r="R8" s="50">
        <v>83051399</v>
      </c>
      <c r="S8" s="50">
        <v>219735</v>
      </c>
      <c r="T8" s="50">
        <v>228338168</v>
      </c>
      <c r="U8" s="50">
        <v>575622</v>
      </c>
      <c r="V8" s="50">
        <v>68875151</v>
      </c>
      <c r="W8" s="50">
        <v>141443</v>
      </c>
      <c r="X8" s="50">
        <v>509318675</v>
      </c>
      <c r="Y8" s="50">
        <v>1268715</v>
      </c>
    </row>
    <row r="9" spans="1:27" x14ac:dyDescent="0.25">
      <c r="A9" s="2" t="str">
        <f t="shared" si="5"/>
        <v>3909 LARVIK</v>
      </c>
      <c r="B9" s="3">
        <f t="shared" si="6"/>
        <v>320.9712692304193</v>
      </c>
      <c r="C9" s="3">
        <f t="shared" si="7"/>
        <v>359.43330412185742</v>
      </c>
      <c r="D9" s="3">
        <f t="shared" si="8"/>
        <v>393.78132477780309</v>
      </c>
      <c r="E9" s="3">
        <f t="shared" si="9"/>
        <v>499.56630803956051</v>
      </c>
      <c r="F9" s="3">
        <f t="shared" si="10"/>
        <v>386.69683084498888</v>
      </c>
      <c r="H9" t="str">
        <f t="shared" si="0"/>
        <v>3909 LARVIK</v>
      </c>
      <c r="I9" s="4">
        <f t="shared" si="1"/>
        <v>70560.398000000001</v>
      </c>
      <c r="J9" s="4">
        <f t="shared" si="2"/>
        <v>70956.088000000003</v>
      </c>
      <c r="K9" s="4">
        <f t="shared" si="11"/>
        <v>221172.79399999999</v>
      </c>
      <c r="L9" s="4">
        <f t="shared" si="3"/>
        <v>70160.591</v>
      </c>
      <c r="M9" s="4">
        <f t="shared" si="4"/>
        <v>432849.87099999998</v>
      </c>
      <c r="O9" s="2" t="s">
        <v>242</v>
      </c>
      <c r="P9" s="50">
        <v>70560398</v>
      </c>
      <c r="Q9" s="50">
        <v>219834</v>
      </c>
      <c r="R9" s="50">
        <v>70956088</v>
      </c>
      <c r="S9" s="50">
        <v>197411</v>
      </c>
      <c r="T9" s="50">
        <v>221172794</v>
      </c>
      <c r="U9" s="50">
        <v>561664</v>
      </c>
      <c r="V9" s="50">
        <v>70160591</v>
      </c>
      <c r="W9" s="50">
        <v>140443</v>
      </c>
      <c r="X9" s="50">
        <v>432849871</v>
      </c>
      <c r="Y9" s="50">
        <v>1119352</v>
      </c>
    </row>
    <row r="10" spans="1:27" x14ac:dyDescent="0.25">
      <c r="A10" s="2" t="str">
        <f t="shared" si="5"/>
        <v>3903 HOLMESTRAND</v>
      </c>
      <c r="B10" s="3">
        <f t="shared" si="6"/>
        <v>378.03370828367105</v>
      </c>
      <c r="C10" s="3">
        <f t="shared" si="7"/>
        <v>410.85561494642275</v>
      </c>
      <c r="D10" s="3">
        <f t="shared" si="8"/>
        <v>413.85779114102348</v>
      </c>
      <c r="E10" s="3">
        <f t="shared" si="9"/>
        <v>478.32107324539686</v>
      </c>
      <c r="F10" s="3">
        <f t="shared" si="10"/>
        <v>405.22551149953887</v>
      </c>
      <c r="H10" t="str">
        <f t="shared" si="0"/>
        <v>3903 HOLMESTRAND</v>
      </c>
      <c r="I10" s="4">
        <f t="shared" si="1"/>
        <v>81195.592000000004</v>
      </c>
      <c r="J10" s="4">
        <f t="shared" si="2"/>
        <v>81860.926999999996</v>
      </c>
      <c r="K10" s="4">
        <f t="shared" si="11"/>
        <v>148380.01999999999</v>
      </c>
      <c r="L10" s="4">
        <f t="shared" si="3"/>
        <v>10624.946</v>
      </c>
      <c r="M10" s="4">
        <f t="shared" si="4"/>
        <v>322061.48499999999</v>
      </c>
      <c r="O10" s="2" t="s">
        <v>236</v>
      </c>
      <c r="P10" s="50">
        <v>81195592</v>
      </c>
      <c r="Q10" s="50">
        <v>214784</v>
      </c>
      <c r="R10" s="50">
        <v>81860927</v>
      </c>
      <c r="S10" s="50">
        <v>199245</v>
      </c>
      <c r="T10" s="50">
        <v>148380020</v>
      </c>
      <c r="U10" s="50">
        <v>358529</v>
      </c>
      <c r="V10" s="50">
        <v>10624946</v>
      </c>
      <c r="W10" s="50">
        <v>22213</v>
      </c>
      <c r="X10" s="50">
        <v>322061485</v>
      </c>
      <c r="Y10" s="50">
        <v>794771</v>
      </c>
    </row>
    <row r="11" spans="1:27" x14ac:dyDescent="0.25">
      <c r="A11" s="2" t="str">
        <f t="shared" si="5"/>
        <v>4020 MIDT-TELEMARK</v>
      </c>
      <c r="B11" s="3">
        <f t="shared" si="6"/>
        <v>319.85546557247238</v>
      </c>
      <c r="C11" s="3">
        <f t="shared" si="7"/>
        <v>359.25805462213299</v>
      </c>
      <c r="D11" s="3">
        <f t="shared" si="8"/>
        <v>366.23551613137772</v>
      </c>
      <c r="E11" s="3">
        <f t="shared" si="9"/>
        <v>421.17873877942753</v>
      </c>
      <c r="F11" s="3">
        <f t="shared" si="10"/>
        <v>352.98717387117603</v>
      </c>
      <c r="H11" t="str">
        <f t="shared" si="0"/>
        <v>4020 MIDT-TELEMARK</v>
      </c>
      <c r="I11" s="4">
        <f t="shared" si="1"/>
        <v>44432.722000000002</v>
      </c>
      <c r="J11" s="4">
        <f t="shared" si="2"/>
        <v>79649.307000000001</v>
      </c>
      <c r="K11" s="4">
        <f t="shared" si="11"/>
        <v>55407.404999999999</v>
      </c>
      <c r="L11" s="4">
        <f t="shared" si="3"/>
        <v>7460.3389999999999</v>
      </c>
      <c r="M11" s="4">
        <f t="shared" si="4"/>
        <v>186949.77299999999</v>
      </c>
      <c r="O11" s="2" t="s">
        <v>239</v>
      </c>
      <c r="P11" s="50">
        <v>44432722</v>
      </c>
      <c r="Q11" s="50">
        <v>138915</v>
      </c>
      <c r="R11" s="50">
        <v>79649307</v>
      </c>
      <c r="S11" s="50">
        <v>221705</v>
      </c>
      <c r="T11" s="50">
        <v>55407405</v>
      </c>
      <c r="U11" s="50">
        <v>151289</v>
      </c>
      <c r="V11" s="50">
        <v>7460339</v>
      </c>
      <c r="W11" s="50">
        <v>17713</v>
      </c>
      <c r="X11" s="50">
        <v>186949773</v>
      </c>
      <c r="Y11" s="50">
        <v>529622</v>
      </c>
    </row>
    <row r="12" spans="1:27" x14ac:dyDescent="0.25">
      <c r="A12" s="2" t="str">
        <f t="shared" si="5"/>
        <v>4003 SKIEN</v>
      </c>
      <c r="B12" s="3">
        <f t="shared" si="6"/>
        <v>353.88737636469421</v>
      </c>
      <c r="C12" s="3">
        <f t="shared" si="7"/>
        <v>326.71356820497891</v>
      </c>
      <c r="D12" s="3">
        <f t="shared" si="8"/>
        <v>391.74796911042023</v>
      </c>
      <c r="E12" s="3">
        <f t="shared" si="9"/>
        <v>443.57406952965238</v>
      </c>
      <c r="F12" s="3">
        <f t="shared" si="10"/>
        <v>368.63425191788457</v>
      </c>
      <c r="H12" t="str">
        <f t="shared" si="0"/>
        <v>4003 SKIEN</v>
      </c>
      <c r="I12" s="4">
        <f t="shared" si="1"/>
        <v>41360.940999999999</v>
      </c>
      <c r="J12" s="4">
        <f t="shared" si="2"/>
        <v>13465.173000000001</v>
      </c>
      <c r="K12" s="4">
        <f t="shared" si="11"/>
        <v>42967.309000000001</v>
      </c>
      <c r="L12" s="4">
        <f t="shared" si="3"/>
        <v>5422.6930000000002</v>
      </c>
      <c r="M12" s="4">
        <f t="shared" si="4"/>
        <v>103216.11599999999</v>
      </c>
      <c r="O12" s="2" t="s">
        <v>249</v>
      </c>
      <c r="P12" s="50">
        <v>41360941</v>
      </c>
      <c r="Q12" s="50">
        <v>116876</v>
      </c>
      <c r="R12" s="50">
        <v>13465173</v>
      </c>
      <c r="S12" s="50">
        <v>41214</v>
      </c>
      <c r="T12" s="50">
        <v>42967309</v>
      </c>
      <c r="U12" s="50">
        <v>109681</v>
      </c>
      <c r="V12" s="50">
        <v>5422693</v>
      </c>
      <c r="W12" s="50">
        <v>12225</v>
      </c>
      <c r="X12" s="50">
        <v>103216116</v>
      </c>
      <c r="Y12" s="50">
        <v>279996</v>
      </c>
    </row>
    <row r="13" spans="1:27" x14ac:dyDescent="0.25">
      <c r="A13" s="2" t="str">
        <f t="shared" si="5"/>
        <v>3901 HORTEN</v>
      </c>
      <c r="B13" s="3">
        <f t="shared" si="6"/>
        <v>362.95814521049419</v>
      </c>
      <c r="C13" s="3">
        <f t="shared" si="7"/>
        <v>372.60227618021599</v>
      </c>
      <c r="D13" s="3">
        <f t="shared" si="8"/>
        <v>419.11335999494452</v>
      </c>
      <c r="E13" s="3">
        <f t="shared" si="9"/>
        <v>430.44372223521162</v>
      </c>
      <c r="F13" s="3">
        <f t="shared" si="10"/>
        <v>399.79346012219173</v>
      </c>
      <c r="H13" t="str">
        <f t="shared" si="0"/>
        <v>3901 HORTEN</v>
      </c>
      <c r="I13" s="4">
        <f t="shared" si="1"/>
        <v>17846.651999999998</v>
      </c>
      <c r="J13" s="4">
        <f t="shared" si="2"/>
        <v>13488.575000000001</v>
      </c>
      <c r="K13" s="4">
        <f t="shared" si="11"/>
        <v>46425.606</v>
      </c>
      <c r="L13" s="4">
        <f t="shared" si="3"/>
        <v>9205.0390000000007</v>
      </c>
      <c r="M13" s="4">
        <f t="shared" si="4"/>
        <v>86965.872000000003</v>
      </c>
      <c r="O13" s="2" t="s">
        <v>244</v>
      </c>
      <c r="P13" s="50">
        <v>17846652</v>
      </c>
      <c r="Q13" s="50">
        <v>49170</v>
      </c>
      <c r="R13" s="50">
        <v>13488575</v>
      </c>
      <c r="S13" s="50">
        <v>36201</v>
      </c>
      <c r="T13" s="50">
        <v>46425606</v>
      </c>
      <c r="U13" s="50">
        <v>110771</v>
      </c>
      <c r="V13" s="50">
        <v>9205039</v>
      </c>
      <c r="W13" s="50">
        <v>21385</v>
      </c>
      <c r="X13" s="50">
        <v>86965872</v>
      </c>
      <c r="Y13" s="50">
        <v>217527</v>
      </c>
    </row>
    <row r="14" spans="1:27" x14ac:dyDescent="0.25">
      <c r="A14" s="2" t="str">
        <f t="shared" si="5"/>
        <v>4018 NOME</v>
      </c>
      <c r="B14" s="3">
        <f t="shared" si="6"/>
        <v>331.35540229885055</v>
      </c>
      <c r="C14" s="3">
        <f t="shared" si="7"/>
        <v>370.81372172739185</v>
      </c>
      <c r="D14" s="3">
        <f t="shared" si="8"/>
        <v>392.56406162688592</v>
      </c>
      <c r="E14" s="3">
        <f t="shared" si="9"/>
        <v>469.58484546360916</v>
      </c>
      <c r="F14" s="3">
        <f t="shared" si="10"/>
        <v>367.38379352681488</v>
      </c>
      <c r="H14" t="str">
        <f t="shared" si="0"/>
        <v>4018 NOME</v>
      </c>
      <c r="I14" s="4">
        <f t="shared" si="1"/>
        <v>24503.732</v>
      </c>
      <c r="J14" s="4">
        <f t="shared" si="2"/>
        <v>28018.313999999998</v>
      </c>
      <c r="K14" s="4">
        <f t="shared" si="11"/>
        <v>29505.9</v>
      </c>
      <c r="L14" s="4">
        <f t="shared" si="3"/>
        <v>2354.9679999999998</v>
      </c>
      <c r="M14" s="4">
        <f t="shared" si="4"/>
        <v>84382.914000000004</v>
      </c>
      <c r="O14" s="2" t="s">
        <v>267</v>
      </c>
      <c r="P14" s="50">
        <v>24503732</v>
      </c>
      <c r="Q14" s="50">
        <v>73950</v>
      </c>
      <c r="R14" s="50">
        <v>28018314</v>
      </c>
      <c r="S14" s="50">
        <v>75559</v>
      </c>
      <c r="T14" s="50">
        <v>29505900</v>
      </c>
      <c r="U14" s="50">
        <v>75162</v>
      </c>
      <c r="V14" s="50">
        <v>2354968</v>
      </c>
      <c r="W14" s="50">
        <v>5015</v>
      </c>
      <c r="X14" s="50">
        <v>84382914</v>
      </c>
      <c r="Y14" s="50">
        <v>229686</v>
      </c>
    </row>
    <row r="15" spans="1:27" x14ac:dyDescent="0.25">
      <c r="A15" s="2" t="str">
        <f t="shared" si="5"/>
        <v>3911 FÆRDER</v>
      </c>
      <c r="B15" s="3">
        <f t="shared" si="6"/>
        <v>385.39146458711679</v>
      </c>
      <c r="C15" s="3">
        <f t="shared" si="7"/>
        <v>370.94213649851633</v>
      </c>
      <c r="D15" s="3">
        <f t="shared" si="8"/>
        <v>405.72589086986579</v>
      </c>
      <c r="E15" s="3">
        <f t="shared" si="9"/>
        <v>492.36066831472169</v>
      </c>
      <c r="F15" s="3">
        <f t="shared" si="10"/>
        <v>408.10200552021513</v>
      </c>
      <c r="H15" t="str">
        <f t="shared" si="0"/>
        <v>3911 FÆRDER</v>
      </c>
      <c r="I15" s="4">
        <f t="shared" si="1"/>
        <v>7215.299</v>
      </c>
      <c r="J15" s="4">
        <f t="shared" si="2"/>
        <v>2500.15</v>
      </c>
      <c r="K15" s="4">
        <f t="shared" si="11"/>
        <v>53410.161999999997</v>
      </c>
      <c r="L15" s="4">
        <f t="shared" si="3"/>
        <v>5775.8829999999998</v>
      </c>
      <c r="M15" s="4">
        <f t="shared" si="4"/>
        <v>68901.494000000006</v>
      </c>
      <c r="O15" s="2" t="s">
        <v>286</v>
      </c>
      <c r="P15" s="50">
        <v>7215299</v>
      </c>
      <c r="Q15" s="50">
        <v>18722</v>
      </c>
      <c r="R15" s="50">
        <v>2500150</v>
      </c>
      <c r="S15" s="50">
        <v>6740</v>
      </c>
      <c r="T15" s="50">
        <v>53410162</v>
      </c>
      <c r="U15" s="50">
        <v>131641</v>
      </c>
      <c r="V15" s="50">
        <v>5775883</v>
      </c>
      <c r="W15" s="50">
        <v>11731</v>
      </c>
      <c r="X15" s="50">
        <v>68901494</v>
      </c>
      <c r="Y15" s="50">
        <v>168834</v>
      </c>
    </row>
    <row r="16" spans="1:27" x14ac:dyDescent="0.25">
      <c r="A16" s="2" t="str">
        <f t="shared" si="5"/>
        <v>4005 NOTODDEN</v>
      </c>
      <c r="B16" s="3">
        <f t="shared" si="6"/>
        <v>311.24153155400347</v>
      </c>
      <c r="C16" s="3">
        <f t="shared" si="7"/>
        <v>349.81733750197048</v>
      </c>
      <c r="D16" s="3">
        <f t="shared" si="8"/>
        <v>363.6482442837144</v>
      </c>
      <c r="E16" s="3">
        <f t="shared" si="9"/>
        <v>456.72300944669365</v>
      </c>
      <c r="F16" s="3">
        <f t="shared" si="10"/>
        <v>344.89506470488578</v>
      </c>
      <c r="H16" t="str">
        <f t="shared" si="0"/>
        <v>4005 NOTODDEN</v>
      </c>
      <c r="I16" s="4">
        <f t="shared" si="1"/>
        <v>12477.673000000001</v>
      </c>
      <c r="J16" s="4">
        <f t="shared" si="2"/>
        <v>26629.494999999999</v>
      </c>
      <c r="K16" s="4">
        <f t="shared" si="11"/>
        <v>12468.771000000001</v>
      </c>
      <c r="L16" s="4">
        <f t="shared" si="3"/>
        <v>1353.7270000000001</v>
      </c>
      <c r="M16" s="4">
        <f t="shared" si="4"/>
        <v>52929.665999999997</v>
      </c>
      <c r="O16" s="2" t="s">
        <v>263</v>
      </c>
      <c r="P16" s="50">
        <v>12477673</v>
      </c>
      <c r="Q16" s="50">
        <v>40090</v>
      </c>
      <c r="R16" s="50">
        <v>26629495</v>
      </c>
      <c r="S16" s="50">
        <v>76124</v>
      </c>
      <c r="T16" s="50">
        <v>12468771</v>
      </c>
      <c r="U16" s="50">
        <v>34288</v>
      </c>
      <c r="V16" s="50">
        <v>1353727</v>
      </c>
      <c r="W16" s="50">
        <v>2964</v>
      </c>
      <c r="X16" s="50">
        <v>52929666</v>
      </c>
      <c r="Y16" s="50">
        <v>153466</v>
      </c>
    </row>
    <row r="17" spans="1:25" x14ac:dyDescent="0.25">
      <c r="A17" s="2" t="str">
        <f t="shared" si="5"/>
        <v>4010 SILJAN</v>
      </c>
      <c r="B17" s="3">
        <f t="shared" si="6"/>
        <v>264.07542372881358</v>
      </c>
      <c r="C17" s="3">
        <f t="shared" si="7"/>
        <v>317.23524888501561</v>
      </c>
      <c r="D17" s="3">
        <f t="shared" si="8"/>
        <v>281.79767514923026</v>
      </c>
      <c r="E17" s="3">
        <f t="shared" si="9"/>
        <v>518.97803806734987</v>
      </c>
      <c r="F17" s="3">
        <f t="shared" si="10"/>
        <v>301.83720487433357</v>
      </c>
      <c r="H17" t="str">
        <f t="shared" si="0"/>
        <v>4010 SILJAN</v>
      </c>
      <c r="I17" s="4">
        <f>IF(O17&gt;1,P17/1000,"")</f>
        <v>3427.6990000000001</v>
      </c>
      <c r="J17" s="4">
        <f t="shared" si="2"/>
        <v>6188.308</v>
      </c>
      <c r="K17" s="4">
        <f t="shared" si="11"/>
        <v>3587.848</v>
      </c>
      <c r="L17" s="4">
        <f t="shared" si="3"/>
        <v>1063.386</v>
      </c>
      <c r="M17" s="4">
        <f t="shared" si="4"/>
        <v>14267.241</v>
      </c>
      <c r="O17" s="2" t="s">
        <v>290</v>
      </c>
      <c r="P17" s="50">
        <v>3427699</v>
      </c>
      <c r="Q17" s="50">
        <v>12980</v>
      </c>
      <c r="R17" s="50">
        <v>6188308</v>
      </c>
      <c r="S17" s="50">
        <v>19507</v>
      </c>
      <c r="T17" s="50">
        <v>3587848</v>
      </c>
      <c r="U17" s="50">
        <v>12732</v>
      </c>
      <c r="V17" s="50">
        <v>1063386</v>
      </c>
      <c r="W17" s="50">
        <v>2049</v>
      </c>
      <c r="X17" s="50">
        <v>14267241</v>
      </c>
      <c r="Y17" s="50">
        <v>47268</v>
      </c>
    </row>
    <row r="18" spans="1:25" x14ac:dyDescent="0.25">
      <c r="A18" s="2" t="str">
        <f t="shared" si="5"/>
        <v>4012 BAMBLE</v>
      </c>
      <c r="B18" s="3">
        <f t="shared" si="6"/>
        <v>374.55610926541158</v>
      </c>
      <c r="C18" s="3">
        <f t="shared" si="7"/>
        <v>299.52856274688543</v>
      </c>
      <c r="D18" s="3">
        <f t="shared" si="8"/>
        <v>340.4434674722192</v>
      </c>
      <c r="E18" s="3" t="str">
        <f t="shared" si="9"/>
        <v/>
      </c>
      <c r="F18" s="3">
        <f t="shared" si="10"/>
        <v>343.23417510290352</v>
      </c>
      <c r="H18" t="str">
        <f t="shared" si="0"/>
        <v>4012 BAMBLE</v>
      </c>
      <c r="I18" s="4">
        <f t="shared" ref="I18:I20" si="12">IF(O18&gt;1,P18/1000,"")</f>
        <v>4058.69</v>
      </c>
      <c r="J18" s="4">
        <f t="shared" si="2"/>
        <v>1971.4970000000001</v>
      </c>
      <c r="K18" s="4">
        <f t="shared" si="11"/>
        <v>6311.1409999999996</v>
      </c>
      <c r="L18" s="4">
        <f t="shared" si="3"/>
        <v>0</v>
      </c>
      <c r="M18" s="4">
        <f t="shared" si="4"/>
        <v>12341.328</v>
      </c>
      <c r="O18" s="2" t="s">
        <v>274</v>
      </c>
      <c r="P18" s="50">
        <v>4058690</v>
      </c>
      <c r="Q18" s="50">
        <v>10836</v>
      </c>
      <c r="R18" s="50">
        <v>1971497</v>
      </c>
      <c r="S18" s="50">
        <v>6582</v>
      </c>
      <c r="T18" s="50">
        <v>6311141</v>
      </c>
      <c r="U18" s="50">
        <v>18538</v>
      </c>
      <c r="V18" s="50">
        <v>0</v>
      </c>
      <c r="W18" s="50"/>
      <c r="X18" s="50">
        <v>12341328</v>
      </c>
      <c r="Y18" s="50">
        <v>35956</v>
      </c>
    </row>
    <row r="19" spans="1:25" x14ac:dyDescent="0.25">
      <c r="A19" s="2" t="str">
        <f t="shared" si="5"/>
        <v>4028 KVITESEID</v>
      </c>
      <c r="B19" s="3">
        <f t="shared" si="6"/>
        <v>332.03820994704597</v>
      </c>
      <c r="C19" s="3">
        <f t="shared" si="7"/>
        <v>285.62142857142857</v>
      </c>
      <c r="D19" s="3">
        <f t="shared" si="8"/>
        <v>503.37273198548473</v>
      </c>
      <c r="E19" s="3">
        <f t="shared" si="9"/>
        <v>420.63928571428573</v>
      </c>
      <c r="F19" s="3">
        <f t="shared" si="10"/>
        <v>366.26721042059773</v>
      </c>
      <c r="H19" t="str">
        <f t="shared" si="0"/>
        <v>4028 KVITESEID</v>
      </c>
      <c r="I19" s="4">
        <f t="shared" si="12"/>
        <v>3197.86</v>
      </c>
      <c r="J19" s="4">
        <f t="shared" si="2"/>
        <v>759.75300000000004</v>
      </c>
      <c r="K19" s="4">
        <f t="shared" si="11"/>
        <v>1942.0119999999999</v>
      </c>
      <c r="L19" s="4">
        <f t="shared" si="3"/>
        <v>117.779</v>
      </c>
      <c r="M19" s="4">
        <f t="shared" si="4"/>
        <v>6017.4040000000005</v>
      </c>
      <c r="O19" s="2" t="s">
        <v>284</v>
      </c>
      <c r="P19" s="50">
        <v>3197860</v>
      </c>
      <c r="Q19" s="50">
        <v>9631</v>
      </c>
      <c r="R19" s="50">
        <v>759753</v>
      </c>
      <c r="S19" s="50">
        <v>2660</v>
      </c>
      <c r="T19" s="50">
        <v>1942012</v>
      </c>
      <c r="U19" s="50">
        <v>3858</v>
      </c>
      <c r="V19" s="50">
        <v>117779</v>
      </c>
      <c r="W19" s="50">
        <v>280</v>
      </c>
      <c r="X19" s="50">
        <v>6017404</v>
      </c>
      <c r="Y19" s="50">
        <v>16429</v>
      </c>
    </row>
    <row r="20" spans="1:25" x14ac:dyDescent="0.25">
      <c r="A20" s="2" t="str">
        <f t="shared" si="5"/>
        <v>4022 SELJORD</v>
      </c>
      <c r="B20" s="3">
        <f t="shared" si="6"/>
        <v>400.00730831165612</v>
      </c>
      <c r="C20" s="3">
        <f t="shared" si="7"/>
        <v>455.5824727058129</v>
      </c>
      <c r="D20" s="3">
        <f t="shared" si="8"/>
        <v>124.64375</v>
      </c>
      <c r="E20" s="3" t="str">
        <f t="shared" si="9"/>
        <v/>
      </c>
      <c r="F20" s="3">
        <f t="shared" si="10"/>
        <v>412.4222164859749</v>
      </c>
      <c r="H20" t="str">
        <f t="shared" si="0"/>
        <v>4022 SELJORD</v>
      </c>
      <c r="I20" s="4">
        <f t="shared" si="12"/>
        <v>3229.259</v>
      </c>
      <c r="J20" s="4">
        <f t="shared" si="2"/>
        <v>1543.9690000000001</v>
      </c>
      <c r="K20" s="4">
        <f t="shared" si="11"/>
        <v>19.943000000000001</v>
      </c>
      <c r="L20" s="4">
        <f t="shared" si="3"/>
        <v>0</v>
      </c>
      <c r="M20" s="4">
        <f t="shared" si="4"/>
        <v>4793.1710000000003</v>
      </c>
      <c r="O20" s="2" t="s">
        <v>294</v>
      </c>
      <c r="P20" s="50">
        <v>3229259</v>
      </c>
      <c r="Q20" s="50">
        <v>8073</v>
      </c>
      <c r="R20" s="50">
        <v>1543969</v>
      </c>
      <c r="S20" s="50">
        <v>3389</v>
      </c>
      <c r="T20" s="50">
        <v>19943</v>
      </c>
      <c r="U20" s="50">
        <v>160</v>
      </c>
      <c r="V20" s="50">
        <v>0</v>
      </c>
      <c r="W20" s="50"/>
      <c r="X20" s="50">
        <v>4793171</v>
      </c>
      <c r="Y20" s="50">
        <v>11622</v>
      </c>
    </row>
    <row r="21" spans="1:25" x14ac:dyDescent="0.25">
      <c r="A21" s="2" t="str">
        <f>IF(O21&gt;0,O21,"")</f>
        <v>4001 PORSGRUNN</v>
      </c>
      <c r="B21" s="3">
        <f t="shared" si="6"/>
        <v>282.13768890245763</v>
      </c>
      <c r="C21" s="3">
        <f t="shared" si="7"/>
        <v>333.41048895899053</v>
      </c>
      <c r="D21" s="3">
        <f t="shared" si="8"/>
        <v>319.658203125</v>
      </c>
      <c r="E21" s="3">
        <f t="shared" si="9"/>
        <v>291.35714285714283</v>
      </c>
      <c r="F21" s="3">
        <f t="shared" si="10"/>
        <v>306.15394469143246</v>
      </c>
      <c r="H21" t="str">
        <f>IF(O21&gt;0,A21,"")</f>
        <v>4001 PORSGRUNN</v>
      </c>
      <c r="I21" s="4">
        <f>IF(O21&gt;1,P21/1000,"")</f>
        <v>1848.2840000000001</v>
      </c>
      <c r="J21" s="4">
        <f>IF(O21&gt;0,R21/1000,A21)</f>
        <v>1691.058</v>
      </c>
      <c r="K21" s="4">
        <f>IF(O21&gt;0,T21/1000,"")</f>
        <v>490.995</v>
      </c>
      <c r="L21" s="4">
        <f>IF(O21&gt;0,V21/1000,"")</f>
        <v>32.631999999999998</v>
      </c>
      <c r="M21" s="4">
        <f>IF(O21&gt;0,X21/1000,"")</f>
        <v>4062.9690000000001</v>
      </c>
      <c r="O21" s="2" t="s">
        <v>292</v>
      </c>
      <c r="P21" s="50">
        <v>1848284</v>
      </c>
      <c r="Q21" s="50">
        <v>6551</v>
      </c>
      <c r="R21" s="50">
        <v>1691058</v>
      </c>
      <c r="S21" s="50">
        <v>5072</v>
      </c>
      <c r="T21" s="50">
        <v>490995</v>
      </c>
      <c r="U21" s="50">
        <v>1536</v>
      </c>
      <c r="V21" s="50">
        <v>32632</v>
      </c>
      <c r="W21" s="50">
        <v>112</v>
      </c>
      <c r="X21" s="50">
        <v>4062969</v>
      </c>
      <c r="Y21" s="50">
        <v>13271</v>
      </c>
    </row>
    <row r="22" spans="1:25" x14ac:dyDescent="0.25">
      <c r="A22" s="2" t="str">
        <f t="shared" ref="A22:A32" si="13">IF(O22&gt;0,O22,"")</f>
        <v>4016 DRANGEDAL</v>
      </c>
      <c r="B22" s="3">
        <f t="shared" ref="B22:B32" si="14">IF(P22*Q22&gt;0,P22/Q22,"")</f>
        <v>218.70478507704786</v>
      </c>
      <c r="C22" s="3">
        <f t="shared" ref="C22:C32" si="15">IF(R22*S22&gt;0,R22/S22,"")</f>
        <v>226.22112737284451</v>
      </c>
      <c r="D22" s="3">
        <f t="shared" ref="D22:D32" si="16">IF(T22*U22&gt;0,T22/U22,"")</f>
        <v>91.820895522388057</v>
      </c>
      <c r="E22" s="3" t="str">
        <f t="shared" ref="E22:E32" si="17">IF(V22*W22&gt;0,V22/W22,"")</f>
        <v/>
      </c>
      <c r="F22" s="3">
        <f t="shared" ref="F22:F32" si="18">IF(X22*Y22&gt;0,X22/Y22,"")</f>
        <v>223.30188679245282</v>
      </c>
      <c r="H22" t="str">
        <f t="shared" ref="H22:H32" si="19">IF(O22&gt;0,A22,"")</f>
        <v>4016 DRANGEDAL</v>
      </c>
      <c r="I22" s="4">
        <f t="shared" ref="I22:I32" si="20">IF(O22&gt;1,P22/1000,"")</f>
        <v>539.32600000000002</v>
      </c>
      <c r="J22" s="4">
        <f t="shared" ref="J22:J32" si="21">IF(O22&gt;0,R22/1000,A22)</f>
        <v>1561.152</v>
      </c>
      <c r="K22" s="4">
        <f t="shared" ref="K22:K32" si="22">IF(O22&gt;0,T22/1000,"")</f>
        <v>6.1520000000000001</v>
      </c>
      <c r="L22" s="4">
        <f t="shared" ref="L22:L32" si="23">IF(O22&gt;0,V22/1000,"")</f>
        <v>0</v>
      </c>
      <c r="M22" s="4">
        <f t="shared" ref="M22:M32" si="24">IF(O22&gt;0,X22/1000,"")</f>
        <v>2106.63</v>
      </c>
      <c r="O22" s="2" t="s">
        <v>271</v>
      </c>
      <c r="P22" s="50">
        <v>539326</v>
      </c>
      <c r="Q22" s="50">
        <v>2466</v>
      </c>
      <c r="R22" s="50">
        <v>1561152</v>
      </c>
      <c r="S22" s="50">
        <v>6901</v>
      </c>
      <c r="T22" s="50">
        <v>6152</v>
      </c>
      <c r="U22" s="50">
        <v>67</v>
      </c>
      <c r="V22" s="50">
        <v>0</v>
      </c>
      <c r="W22" s="50"/>
      <c r="X22" s="50">
        <v>2106630</v>
      </c>
      <c r="Y22" s="50">
        <v>9434</v>
      </c>
    </row>
    <row r="23" spans="1:25" x14ac:dyDescent="0.25">
      <c r="A23" s="2" t="str">
        <f t="shared" si="13"/>
        <v>4024 HJARTDAL</v>
      </c>
      <c r="B23" s="3">
        <f t="shared" si="14"/>
        <v>264.93071077335719</v>
      </c>
      <c r="C23" s="3">
        <f t="shared" si="15"/>
        <v>288.00663615560643</v>
      </c>
      <c r="D23" s="3">
        <f t="shared" si="16"/>
        <v>413.78571428571428</v>
      </c>
      <c r="E23" s="3">
        <f t="shared" si="17"/>
        <v>202.30769230769232</v>
      </c>
      <c r="F23" s="3">
        <f t="shared" si="18"/>
        <v>284.50400000000002</v>
      </c>
      <c r="H23" t="str">
        <f t="shared" si="19"/>
        <v>4024 HJARTDAL</v>
      </c>
      <c r="I23" s="4">
        <f t="shared" si="20"/>
        <v>592.65</v>
      </c>
      <c r="J23" s="4">
        <f t="shared" si="21"/>
        <v>1258.5889999999999</v>
      </c>
      <c r="K23" s="4">
        <f t="shared" si="22"/>
        <v>139.03200000000001</v>
      </c>
      <c r="L23" s="4">
        <f t="shared" si="23"/>
        <v>36.82</v>
      </c>
      <c r="M23" s="4">
        <f t="shared" si="24"/>
        <v>2027.0909999999999</v>
      </c>
      <c r="O23" s="2" t="s">
        <v>280</v>
      </c>
      <c r="P23" s="50">
        <v>592650</v>
      </c>
      <c r="Q23" s="50">
        <v>2237</v>
      </c>
      <c r="R23" s="50">
        <v>1258589</v>
      </c>
      <c r="S23" s="50">
        <v>4370</v>
      </c>
      <c r="T23" s="50">
        <v>139032</v>
      </c>
      <c r="U23" s="50">
        <v>336</v>
      </c>
      <c r="V23" s="50">
        <v>36820</v>
      </c>
      <c r="W23" s="50">
        <v>182</v>
      </c>
      <c r="X23" s="50">
        <v>2027091</v>
      </c>
      <c r="Y23" s="50">
        <v>7125</v>
      </c>
    </row>
    <row r="24" spans="1:25" x14ac:dyDescent="0.25">
      <c r="A24" s="2" t="str">
        <f t="shared" si="13"/>
        <v>4036 VINJE</v>
      </c>
      <c r="B24" s="3">
        <f t="shared" si="14"/>
        <v>224.8</v>
      </c>
      <c r="C24" s="3">
        <f t="shared" si="15"/>
        <v>397.70078740157481</v>
      </c>
      <c r="D24" s="3" t="str">
        <f t="shared" si="16"/>
        <v/>
      </c>
      <c r="E24" s="3" t="str">
        <f t="shared" si="17"/>
        <v/>
      </c>
      <c r="F24" s="3">
        <f t="shared" si="18"/>
        <v>337.6966580976864</v>
      </c>
      <c r="H24" t="str">
        <f t="shared" si="19"/>
        <v>4036 VINJE</v>
      </c>
      <c r="I24" s="4">
        <f t="shared" si="20"/>
        <v>30.347999999999999</v>
      </c>
      <c r="J24" s="4">
        <f t="shared" si="21"/>
        <v>101.01600000000001</v>
      </c>
      <c r="K24" s="4">
        <f t="shared" si="22"/>
        <v>0</v>
      </c>
      <c r="L24" s="4">
        <f t="shared" si="23"/>
        <v>0</v>
      </c>
      <c r="M24" s="4">
        <f t="shared" si="24"/>
        <v>131.364</v>
      </c>
      <c r="O24" s="2" t="s">
        <v>319</v>
      </c>
      <c r="P24" s="50">
        <v>30348</v>
      </c>
      <c r="Q24" s="50">
        <v>135</v>
      </c>
      <c r="R24" s="50">
        <v>101016</v>
      </c>
      <c r="S24" s="50">
        <v>254</v>
      </c>
      <c r="T24" s="50"/>
      <c r="U24" s="50">
        <v>0</v>
      </c>
      <c r="V24" s="50"/>
      <c r="W24" s="50"/>
      <c r="X24" s="50">
        <v>131364</v>
      </c>
      <c r="Y24" s="50">
        <v>389</v>
      </c>
    </row>
    <row r="25" spans="1:25" x14ac:dyDescent="0.25">
      <c r="A25" s="2" t="str">
        <f t="shared" si="13"/>
        <v>4034 TOKKE</v>
      </c>
      <c r="B25" s="3" t="str">
        <f t="shared" si="14"/>
        <v/>
      </c>
      <c r="C25" s="3">
        <f t="shared" si="15"/>
        <v>362.40769230769229</v>
      </c>
      <c r="D25" s="3">
        <f t="shared" si="16"/>
        <v>305.5</v>
      </c>
      <c r="E25" s="3">
        <f t="shared" si="17"/>
        <v>392.8125</v>
      </c>
      <c r="F25" s="3">
        <f t="shared" si="18"/>
        <v>362.55211267605631</v>
      </c>
      <c r="H25" t="str">
        <f t="shared" si="19"/>
        <v>4034 TOKKE</v>
      </c>
      <c r="I25" s="4">
        <f t="shared" si="20"/>
        <v>0</v>
      </c>
      <c r="J25" s="4">
        <f t="shared" si="21"/>
        <v>94.225999999999999</v>
      </c>
      <c r="K25" s="4">
        <f t="shared" si="22"/>
        <v>3.0550000000000002</v>
      </c>
      <c r="L25" s="4">
        <f t="shared" si="23"/>
        <v>31.425000000000001</v>
      </c>
      <c r="M25" s="4">
        <f t="shared" si="24"/>
        <v>128.70599999999999</v>
      </c>
      <c r="O25" s="2" t="s">
        <v>309</v>
      </c>
      <c r="P25" s="50"/>
      <c r="Q25" s="50">
        <v>5</v>
      </c>
      <c r="R25" s="50">
        <v>94226</v>
      </c>
      <c r="S25" s="50">
        <v>260</v>
      </c>
      <c r="T25" s="50">
        <v>3055</v>
      </c>
      <c r="U25" s="50">
        <v>10</v>
      </c>
      <c r="V25" s="50">
        <v>31425</v>
      </c>
      <c r="W25" s="50">
        <v>80</v>
      </c>
      <c r="X25" s="50">
        <v>128706</v>
      </c>
      <c r="Y25" s="50">
        <v>355</v>
      </c>
    </row>
    <row r="26" spans="1:25" x14ac:dyDescent="0.25">
      <c r="A26" s="2" t="str">
        <f t="shared" si="13"/>
        <v>4026 TINN</v>
      </c>
      <c r="B26" s="3" t="str">
        <f t="shared" si="14"/>
        <v/>
      </c>
      <c r="C26" s="3">
        <f t="shared" si="15"/>
        <v>360.52857142857141</v>
      </c>
      <c r="D26" s="3">
        <f t="shared" si="16"/>
        <v>371.31428571428569</v>
      </c>
      <c r="E26" s="3" t="str">
        <f t="shared" si="17"/>
        <v/>
      </c>
      <c r="F26" s="3">
        <f t="shared" si="18"/>
        <v>367.71904761904761</v>
      </c>
      <c r="H26" t="str">
        <f t="shared" si="19"/>
        <v>4026 TINN</v>
      </c>
      <c r="I26" s="4">
        <f t="shared" si="20"/>
        <v>0</v>
      </c>
      <c r="J26" s="4">
        <f t="shared" si="21"/>
        <v>25.236999999999998</v>
      </c>
      <c r="K26" s="4">
        <f t="shared" si="22"/>
        <v>51.984000000000002</v>
      </c>
      <c r="L26" s="4">
        <f t="shared" si="23"/>
        <v>0</v>
      </c>
      <c r="M26" s="4">
        <f t="shared" si="24"/>
        <v>77.221000000000004</v>
      </c>
      <c r="O26" s="2" t="s">
        <v>305</v>
      </c>
      <c r="P26" s="50"/>
      <c r="Q26" s="50"/>
      <c r="R26" s="50">
        <v>25237</v>
      </c>
      <c r="S26" s="50">
        <v>70</v>
      </c>
      <c r="T26" s="50">
        <v>51984</v>
      </c>
      <c r="U26" s="50">
        <v>140</v>
      </c>
      <c r="V26" s="50"/>
      <c r="W26" s="50"/>
      <c r="X26" s="50">
        <v>77221</v>
      </c>
      <c r="Y26" s="50">
        <v>210</v>
      </c>
    </row>
    <row r="27" spans="1:25" x14ac:dyDescent="0.25">
      <c r="A27" s="2" t="str">
        <f t="shared" si="13"/>
        <v>4030 NISSEDAL</v>
      </c>
      <c r="B27" s="3" t="str">
        <f t="shared" si="14"/>
        <v/>
      </c>
      <c r="C27" s="3">
        <f t="shared" si="15"/>
        <v>141.83815028901734</v>
      </c>
      <c r="D27" s="3" t="str">
        <f t="shared" si="16"/>
        <v/>
      </c>
      <c r="E27" s="3" t="str">
        <f t="shared" si="17"/>
        <v/>
      </c>
      <c r="F27" s="3">
        <f t="shared" si="18"/>
        <v>141.83815028901734</v>
      </c>
      <c r="H27" t="str">
        <f t="shared" si="19"/>
        <v>4030 NISSEDAL</v>
      </c>
      <c r="I27" s="4">
        <f t="shared" si="20"/>
        <v>0</v>
      </c>
      <c r="J27" s="4">
        <f t="shared" si="21"/>
        <v>24.538</v>
      </c>
      <c r="K27" s="4">
        <f t="shared" si="22"/>
        <v>0</v>
      </c>
      <c r="L27" s="4">
        <f t="shared" si="23"/>
        <v>0</v>
      </c>
      <c r="M27" s="4">
        <f t="shared" si="24"/>
        <v>24.538</v>
      </c>
      <c r="O27" s="2" t="s">
        <v>279</v>
      </c>
      <c r="P27" s="50">
        <v>0</v>
      </c>
      <c r="Q27" s="50"/>
      <c r="R27" s="50">
        <v>24538</v>
      </c>
      <c r="S27" s="50">
        <v>173</v>
      </c>
      <c r="T27" s="50">
        <v>0</v>
      </c>
      <c r="U27" s="50">
        <v>0</v>
      </c>
      <c r="V27" s="50">
        <v>0</v>
      </c>
      <c r="W27" s="50"/>
      <c r="X27" s="50">
        <v>24538</v>
      </c>
      <c r="Y27" s="50">
        <v>173</v>
      </c>
    </row>
    <row r="28" spans="1:25" x14ac:dyDescent="0.25">
      <c r="A28" s="2" t="str">
        <f t="shared" si="13"/>
        <v>4014 KRAGERØ</v>
      </c>
      <c r="B28" s="3">
        <f t="shared" si="14"/>
        <v>63.310344827586206</v>
      </c>
      <c r="C28" s="3">
        <f t="shared" si="15"/>
        <v>99.5625</v>
      </c>
      <c r="D28" s="3" t="str">
        <f t="shared" si="16"/>
        <v/>
      </c>
      <c r="E28" s="3" t="str">
        <f t="shared" si="17"/>
        <v/>
      </c>
      <c r="F28" s="3">
        <f t="shared" si="18"/>
        <v>76.645161290322577</v>
      </c>
      <c r="H28" t="str">
        <f t="shared" si="19"/>
        <v>4014 KRAGERØ</v>
      </c>
      <c r="I28" s="4">
        <f t="shared" si="20"/>
        <v>5.508</v>
      </c>
      <c r="J28" s="4">
        <f t="shared" si="21"/>
        <v>6.3719999999999999</v>
      </c>
      <c r="K28" s="4">
        <f t="shared" si="22"/>
        <v>0</v>
      </c>
      <c r="L28" s="4">
        <f t="shared" si="23"/>
        <v>0</v>
      </c>
      <c r="M28" s="4">
        <f t="shared" si="24"/>
        <v>11.88</v>
      </c>
      <c r="O28" s="2" t="s">
        <v>311</v>
      </c>
      <c r="P28" s="50">
        <v>5508</v>
      </c>
      <c r="Q28" s="50">
        <v>87</v>
      </c>
      <c r="R28" s="50">
        <v>6372</v>
      </c>
      <c r="S28" s="50">
        <v>64</v>
      </c>
      <c r="T28" s="50"/>
      <c r="U28" s="50">
        <v>4</v>
      </c>
      <c r="V28" s="50"/>
      <c r="W28" s="50"/>
      <c r="X28" s="50">
        <v>11880</v>
      </c>
      <c r="Y28" s="50">
        <v>155</v>
      </c>
    </row>
    <row r="29" spans="1:25" x14ac:dyDescent="0.25">
      <c r="A29" s="2" t="str">
        <f t="shared" si="13"/>
        <v>4032 FYRESDAL</v>
      </c>
      <c r="B29" s="3" t="str">
        <f t="shared" si="14"/>
        <v/>
      </c>
      <c r="C29" s="3" t="str">
        <f t="shared" si="15"/>
        <v/>
      </c>
      <c r="D29" s="3" t="str">
        <f t="shared" si="16"/>
        <v/>
      </c>
      <c r="E29" s="3" t="str">
        <f t="shared" si="17"/>
        <v/>
      </c>
      <c r="F29" s="3" t="str">
        <f t="shared" si="18"/>
        <v/>
      </c>
      <c r="H29" t="str">
        <f t="shared" si="19"/>
        <v>4032 FYRESDAL</v>
      </c>
      <c r="I29" s="4">
        <f t="shared" si="20"/>
        <v>0</v>
      </c>
      <c r="J29" s="4">
        <f t="shared" si="21"/>
        <v>0</v>
      </c>
      <c r="K29" s="4">
        <f t="shared" si="22"/>
        <v>0</v>
      </c>
      <c r="L29" s="4">
        <f t="shared" si="23"/>
        <v>0</v>
      </c>
      <c r="M29" s="4">
        <f t="shared" si="24"/>
        <v>0</v>
      </c>
      <c r="O29" s="2" t="s">
        <v>333</v>
      </c>
      <c r="P29" s="50"/>
      <c r="Q29" s="50"/>
      <c r="R29" s="50"/>
      <c r="S29" s="50">
        <v>8</v>
      </c>
      <c r="T29" s="50"/>
      <c r="U29" s="50">
        <v>0</v>
      </c>
      <c r="V29" s="50"/>
      <c r="W29" s="50"/>
      <c r="X29" s="50"/>
      <c r="Y29" s="50">
        <v>8</v>
      </c>
    </row>
    <row r="30" spans="1:25" x14ac:dyDescent="0.25">
      <c r="A30" s="2" t="str">
        <f t="shared" si="13"/>
        <v/>
      </c>
      <c r="B30" s="3" t="str">
        <f t="shared" si="14"/>
        <v/>
      </c>
      <c r="C30" s="3" t="str">
        <f t="shared" si="15"/>
        <v/>
      </c>
      <c r="D30" s="3" t="str">
        <f t="shared" si="16"/>
        <v/>
      </c>
      <c r="E30" s="3" t="str">
        <f t="shared" si="17"/>
        <v/>
      </c>
      <c r="F30" s="3" t="str">
        <f t="shared" si="18"/>
        <v/>
      </c>
      <c r="H30" t="str">
        <f t="shared" si="19"/>
        <v/>
      </c>
      <c r="I30" s="4" t="str">
        <f t="shared" si="20"/>
        <v/>
      </c>
      <c r="J30" s="4" t="str">
        <f t="shared" si="21"/>
        <v/>
      </c>
      <c r="K30" s="4" t="str">
        <f t="shared" si="22"/>
        <v/>
      </c>
      <c r="L30" s="4" t="str">
        <f t="shared" si="23"/>
        <v/>
      </c>
      <c r="M30" s="4" t="str">
        <f t="shared" si="24"/>
        <v/>
      </c>
    </row>
    <row r="31" spans="1:25" x14ac:dyDescent="0.25">
      <c r="A31" s="2" t="str">
        <f t="shared" si="13"/>
        <v/>
      </c>
      <c r="B31" s="3" t="str">
        <f t="shared" si="14"/>
        <v/>
      </c>
      <c r="C31" s="3" t="str">
        <f t="shared" si="15"/>
        <v/>
      </c>
      <c r="D31" s="3" t="str">
        <f t="shared" si="16"/>
        <v/>
      </c>
      <c r="E31" s="3" t="str">
        <f t="shared" si="17"/>
        <v/>
      </c>
      <c r="F31" s="3" t="str">
        <f t="shared" si="18"/>
        <v/>
      </c>
      <c r="H31" t="str">
        <f t="shared" si="19"/>
        <v/>
      </c>
      <c r="I31" s="4" t="str">
        <f t="shared" si="20"/>
        <v/>
      </c>
      <c r="J31" s="4" t="str">
        <f t="shared" si="21"/>
        <v/>
      </c>
      <c r="K31" s="4" t="str">
        <f t="shared" si="22"/>
        <v/>
      </c>
      <c r="L31" s="4" t="str">
        <f t="shared" si="23"/>
        <v/>
      </c>
      <c r="M31" s="4" t="str">
        <f t="shared" si="24"/>
        <v/>
      </c>
    </row>
    <row r="32" spans="1:25" x14ac:dyDescent="0.25">
      <c r="A32" s="2" t="str">
        <f t="shared" si="13"/>
        <v/>
      </c>
      <c r="B32" s="3" t="str">
        <f t="shared" si="14"/>
        <v/>
      </c>
      <c r="C32" s="3" t="str">
        <f t="shared" si="15"/>
        <v/>
      </c>
      <c r="D32" s="3" t="str">
        <f t="shared" si="16"/>
        <v/>
      </c>
      <c r="E32" s="3" t="str">
        <f t="shared" si="17"/>
        <v/>
      </c>
      <c r="F32" s="3" t="str">
        <f t="shared" si="18"/>
        <v/>
      </c>
      <c r="H32" t="str">
        <f t="shared" si="19"/>
        <v/>
      </c>
      <c r="I32" s="4" t="str">
        <f t="shared" si="20"/>
        <v/>
      </c>
      <c r="J32" s="4" t="str">
        <f t="shared" si="21"/>
        <v/>
      </c>
      <c r="K32" s="4" t="str">
        <f t="shared" si="22"/>
        <v/>
      </c>
      <c r="L32" s="4" t="str">
        <f t="shared" si="23"/>
        <v/>
      </c>
      <c r="M32" s="4" t="str">
        <f t="shared" si="24"/>
        <v/>
      </c>
    </row>
    <row r="33" spans="1:13" x14ac:dyDescent="0.25">
      <c r="A33" s="2" t="str">
        <f t="shared" ref="A33:A96" si="25">IF(O33&gt;0,O33,"")</f>
        <v/>
      </c>
      <c r="B33" s="3" t="str">
        <f t="shared" ref="B33:B96" si="26">IF(P33*Q33&gt;0,P33/Q33,"")</f>
        <v/>
      </c>
      <c r="C33" s="3" t="str">
        <f t="shared" ref="C33:C96" si="27">IF(R33*S33&gt;0,R33/S33,"")</f>
        <v/>
      </c>
      <c r="D33" s="3" t="str">
        <f t="shared" ref="D33:D96" si="28">IF(T33*U33&gt;0,T33/U33,"")</f>
        <v/>
      </c>
      <c r="E33" s="3" t="str">
        <f t="shared" ref="E33:E96" si="29">IF(V33*W33&gt;0,V33/W33,"")</f>
        <v/>
      </c>
      <c r="F33" s="3" t="str">
        <f t="shared" ref="F33:F96" si="30">IF(X33*Y33&gt;0,X33/Y33,"")</f>
        <v/>
      </c>
      <c r="H33" t="str">
        <f t="shared" ref="H33:H96" si="31">IF(O33&gt;0,A33,"")</f>
        <v/>
      </c>
      <c r="I33" s="4" t="str">
        <f t="shared" ref="I33:I96" si="32">IF(O33&gt;1,P33/1000,"")</f>
        <v/>
      </c>
      <c r="J33" s="4" t="str">
        <f t="shared" ref="J33:J96" si="33">IF(O33&gt;0,R33/1000,A33)</f>
        <v/>
      </c>
      <c r="K33" s="4" t="str">
        <f t="shared" ref="K33:K96" si="34">IF(O33&gt;0,T33/1000,"")</f>
        <v/>
      </c>
      <c r="L33" s="4" t="str">
        <f t="shared" ref="L33:L96" si="35">IF(O33&gt;0,V33/1000,"")</f>
        <v/>
      </c>
      <c r="M33" s="4" t="str">
        <f t="shared" ref="M33:M96" si="36">IF(O33&gt;0,X33/1000,"")</f>
        <v/>
      </c>
    </row>
    <row r="34" spans="1:13" x14ac:dyDescent="0.25">
      <c r="A34" s="2" t="str">
        <f t="shared" si="25"/>
        <v/>
      </c>
      <c r="B34" s="3" t="str">
        <f t="shared" si="26"/>
        <v/>
      </c>
      <c r="C34" s="3" t="str">
        <f t="shared" si="27"/>
        <v/>
      </c>
      <c r="D34" s="3" t="str">
        <f t="shared" si="28"/>
        <v/>
      </c>
      <c r="E34" s="3" t="str">
        <f t="shared" si="29"/>
        <v/>
      </c>
      <c r="F34" s="3" t="str">
        <f t="shared" si="30"/>
        <v/>
      </c>
      <c r="H34" t="str">
        <f t="shared" si="31"/>
        <v/>
      </c>
      <c r="I34" s="4" t="str">
        <f t="shared" si="32"/>
        <v/>
      </c>
      <c r="J34" s="4" t="str">
        <f t="shared" si="33"/>
        <v/>
      </c>
      <c r="K34" s="4" t="str">
        <f t="shared" si="34"/>
        <v/>
      </c>
      <c r="L34" s="4" t="str">
        <f t="shared" si="35"/>
        <v/>
      </c>
      <c r="M34" s="4" t="str">
        <f t="shared" si="36"/>
        <v/>
      </c>
    </row>
    <row r="35" spans="1:13" x14ac:dyDescent="0.25">
      <c r="A35" s="2" t="str">
        <f t="shared" si="25"/>
        <v/>
      </c>
      <c r="B35" s="3" t="str">
        <f t="shared" si="26"/>
        <v/>
      </c>
      <c r="C35" s="3" t="str">
        <f t="shared" si="27"/>
        <v/>
      </c>
      <c r="D35" s="3" t="str">
        <f t="shared" si="28"/>
        <v/>
      </c>
      <c r="E35" s="3" t="str">
        <f t="shared" si="29"/>
        <v/>
      </c>
      <c r="F35" s="3" t="str">
        <f t="shared" si="30"/>
        <v/>
      </c>
      <c r="H35" t="str">
        <f t="shared" si="31"/>
        <v/>
      </c>
      <c r="I35" s="4" t="str">
        <f t="shared" si="32"/>
        <v/>
      </c>
      <c r="J35" s="4" t="str">
        <f t="shared" si="33"/>
        <v/>
      </c>
      <c r="K35" s="4" t="str">
        <f t="shared" si="34"/>
        <v/>
      </c>
      <c r="L35" s="4" t="str">
        <f t="shared" si="35"/>
        <v/>
      </c>
      <c r="M35" s="4" t="str">
        <f t="shared" si="36"/>
        <v/>
      </c>
    </row>
    <row r="36" spans="1:13" x14ac:dyDescent="0.25">
      <c r="A36" s="2" t="str">
        <f t="shared" si="25"/>
        <v/>
      </c>
      <c r="B36" s="3" t="str">
        <f t="shared" si="26"/>
        <v/>
      </c>
      <c r="C36" s="3" t="str">
        <f t="shared" si="27"/>
        <v/>
      </c>
      <c r="D36" s="3" t="str">
        <f t="shared" si="28"/>
        <v/>
      </c>
      <c r="E36" s="3" t="str">
        <f t="shared" si="29"/>
        <v/>
      </c>
      <c r="F36" s="3" t="str">
        <f t="shared" si="30"/>
        <v/>
      </c>
      <c r="H36" t="str">
        <f t="shared" si="31"/>
        <v/>
      </c>
      <c r="I36" s="4" t="str">
        <f t="shared" si="32"/>
        <v/>
      </c>
      <c r="J36" s="4" t="str">
        <f t="shared" si="33"/>
        <v/>
      </c>
      <c r="K36" s="4" t="str">
        <f t="shared" si="34"/>
        <v/>
      </c>
      <c r="L36" s="4" t="str">
        <f t="shared" si="35"/>
        <v/>
      </c>
      <c r="M36" s="4" t="str">
        <f t="shared" si="36"/>
        <v/>
      </c>
    </row>
    <row r="37" spans="1:13" x14ac:dyDescent="0.25">
      <c r="A37" s="2" t="str">
        <f t="shared" si="25"/>
        <v/>
      </c>
      <c r="B37" s="3" t="str">
        <f t="shared" si="26"/>
        <v/>
      </c>
      <c r="C37" s="3" t="str">
        <f t="shared" si="27"/>
        <v/>
      </c>
      <c r="D37" s="3" t="str">
        <f t="shared" si="28"/>
        <v/>
      </c>
      <c r="E37" s="3" t="str">
        <f t="shared" si="29"/>
        <v/>
      </c>
      <c r="F37" s="3" t="str">
        <f t="shared" si="30"/>
        <v/>
      </c>
      <c r="H37" t="str">
        <f t="shared" si="31"/>
        <v/>
      </c>
      <c r="I37" s="4" t="str">
        <f t="shared" si="32"/>
        <v/>
      </c>
      <c r="J37" s="4" t="str">
        <f t="shared" si="33"/>
        <v/>
      </c>
      <c r="K37" s="4" t="str">
        <f t="shared" si="34"/>
        <v/>
      </c>
      <c r="L37" s="4" t="str">
        <f t="shared" si="35"/>
        <v/>
      </c>
      <c r="M37" s="4" t="str">
        <f t="shared" si="36"/>
        <v/>
      </c>
    </row>
    <row r="38" spans="1:13" x14ac:dyDescent="0.25">
      <c r="A38" s="2" t="str">
        <f t="shared" si="25"/>
        <v/>
      </c>
      <c r="B38" s="3" t="str">
        <f t="shared" si="26"/>
        <v/>
      </c>
      <c r="C38" s="3" t="str">
        <f t="shared" si="27"/>
        <v/>
      </c>
      <c r="D38" s="3" t="str">
        <f t="shared" si="28"/>
        <v/>
      </c>
      <c r="E38" s="3" t="str">
        <f t="shared" si="29"/>
        <v/>
      </c>
      <c r="F38" s="3" t="str">
        <f t="shared" si="30"/>
        <v/>
      </c>
      <c r="H38" t="str">
        <f t="shared" si="31"/>
        <v/>
      </c>
      <c r="I38" s="4" t="str">
        <f t="shared" si="32"/>
        <v/>
      </c>
      <c r="J38" s="4" t="str">
        <f t="shared" si="33"/>
        <v/>
      </c>
      <c r="K38" s="4" t="str">
        <f t="shared" si="34"/>
        <v/>
      </c>
      <c r="L38" s="4" t="str">
        <f t="shared" si="35"/>
        <v/>
      </c>
      <c r="M38" s="4" t="str">
        <f t="shared" si="36"/>
        <v/>
      </c>
    </row>
    <row r="39" spans="1:13" x14ac:dyDescent="0.25">
      <c r="A39" s="2" t="str">
        <f t="shared" si="25"/>
        <v/>
      </c>
      <c r="B39" s="3" t="str">
        <f t="shared" si="26"/>
        <v/>
      </c>
      <c r="C39" s="3" t="str">
        <f t="shared" si="27"/>
        <v/>
      </c>
      <c r="D39" s="3" t="str">
        <f t="shared" si="28"/>
        <v/>
      </c>
      <c r="E39" s="3" t="str">
        <f t="shared" si="29"/>
        <v/>
      </c>
      <c r="F39" s="3" t="str">
        <f t="shared" si="30"/>
        <v/>
      </c>
      <c r="H39" t="str">
        <f t="shared" si="31"/>
        <v/>
      </c>
      <c r="I39" s="4" t="str">
        <f t="shared" si="32"/>
        <v/>
      </c>
      <c r="J39" s="4" t="str">
        <f t="shared" si="33"/>
        <v/>
      </c>
      <c r="K39" s="4" t="str">
        <f t="shared" si="34"/>
        <v/>
      </c>
      <c r="L39" s="4" t="str">
        <f t="shared" si="35"/>
        <v/>
      </c>
      <c r="M39" s="4" t="str">
        <f t="shared" si="36"/>
        <v/>
      </c>
    </row>
    <row r="40" spans="1:13" x14ac:dyDescent="0.25">
      <c r="A40" s="2" t="str">
        <f t="shared" si="25"/>
        <v/>
      </c>
      <c r="B40" s="3" t="str">
        <f t="shared" si="26"/>
        <v/>
      </c>
      <c r="C40" s="3" t="str">
        <f t="shared" si="27"/>
        <v/>
      </c>
      <c r="D40" s="3" t="str">
        <f t="shared" si="28"/>
        <v/>
      </c>
      <c r="E40" s="3" t="str">
        <f t="shared" si="29"/>
        <v/>
      </c>
      <c r="F40" s="3" t="str">
        <f t="shared" si="30"/>
        <v/>
      </c>
      <c r="H40" t="str">
        <f t="shared" si="31"/>
        <v/>
      </c>
      <c r="I40" s="4" t="str">
        <f t="shared" si="32"/>
        <v/>
      </c>
      <c r="J40" s="4" t="str">
        <f t="shared" si="33"/>
        <v/>
      </c>
      <c r="K40" s="4" t="str">
        <f t="shared" si="34"/>
        <v/>
      </c>
      <c r="L40" s="4" t="str">
        <f t="shared" si="35"/>
        <v/>
      </c>
      <c r="M40" s="4" t="str">
        <f t="shared" si="36"/>
        <v/>
      </c>
    </row>
    <row r="41" spans="1:13" x14ac:dyDescent="0.25">
      <c r="A41" s="2" t="str">
        <f t="shared" si="25"/>
        <v/>
      </c>
      <c r="B41" s="3" t="str">
        <f t="shared" si="26"/>
        <v/>
      </c>
      <c r="C41" s="3" t="str">
        <f t="shared" si="27"/>
        <v/>
      </c>
      <c r="D41" s="3" t="str">
        <f t="shared" si="28"/>
        <v/>
      </c>
      <c r="E41" s="3" t="str">
        <f t="shared" si="29"/>
        <v/>
      </c>
      <c r="F41" s="3" t="str">
        <f t="shared" si="30"/>
        <v/>
      </c>
      <c r="H41" t="str">
        <f t="shared" si="31"/>
        <v/>
      </c>
      <c r="I41" s="4" t="str">
        <f t="shared" si="32"/>
        <v/>
      </c>
      <c r="J41" s="4" t="str">
        <f t="shared" si="33"/>
        <v/>
      </c>
      <c r="K41" s="4" t="str">
        <f t="shared" si="34"/>
        <v/>
      </c>
      <c r="L41" s="4" t="str">
        <f t="shared" si="35"/>
        <v/>
      </c>
      <c r="M41" s="4" t="str">
        <f t="shared" si="36"/>
        <v/>
      </c>
    </row>
    <row r="42" spans="1:13" x14ac:dyDescent="0.25">
      <c r="A42" s="2" t="str">
        <f t="shared" si="25"/>
        <v/>
      </c>
      <c r="B42" s="3" t="str">
        <f t="shared" si="26"/>
        <v/>
      </c>
      <c r="C42" s="3" t="str">
        <f t="shared" si="27"/>
        <v/>
      </c>
      <c r="D42" s="3" t="str">
        <f t="shared" si="28"/>
        <v/>
      </c>
      <c r="E42" s="3" t="str">
        <f t="shared" si="29"/>
        <v/>
      </c>
      <c r="F42" s="3" t="str">
        <f t="shared" si="30"/>
        <v/>
      </c>
      <c r="H42" t="str">
        <f t="shared" si="31"/>
        <v/>
      </c>
      <c r="I42" s="4" t="str">
        <f t="shared" si="32"/>
        <v/>
      </c>
      <c r="J42" s="4" t="str">
        <f t="shared" si="33"/>
        <v/>
      </c>
      <c r="K42" s="4" t="str">
        <f t="shared" si="34"/>
        <v/>
      </c>
      <c r="L42" s="4" t="str">
        <f t="shared" si="35"/>
        <v/>
      </c>
      <c r="M42" s="4" t="str">
        <f t="shared" si="36"/>
        <v/>
      </c>
    </row>
    <row r="43" spans="1:13" x14ac:dyDescent="0.25">
      <c r="A43" s="2" t="str">
        <f t="shared" si="25"/>
        <v/>
      </c>
      <c r="B43" s="3" t="str">
        <f t="shared" si="26"/>
        <v/>
      </c>
      <c r="C43" s="3" t="str">
        <f t="shared" si="27"/>
        <v/>
      </c>
      <c r="D43" s="3" t="str">
        <f t="shared" si="28"/>
        <v/>
      </c>
      <c r="E43" s="3" t="str">
        <f t="shared" si="29"/>
        <v/>
      </c>
      <c r="F43" s="3" t="str">
        <f t="shared" si="30"/>
        <v/>
      </c>
      <c r="H43" t="str">
        <f t="shared" si="31"/>
        <v/>
      </c>
      <c r="I43" s="4" t="str">
        <f t="shared" si="32"/>
        <v/>
      </c>
      <c r="J43" s="4" t="str">
        <f t="shared" si="33"/>
        <v/>
      </c>
      <c r="K43" s="4" t="str">
        <f t="shared" si="34"/>
        <v/>
      </c>
      <c r="L43" s="4" t="str">
        <f t="shared" si="35"/>
        <v/>
      </c>
      <c r="M43" s="4" t="str">
        <f t="shared" si="36"/>
        <v/>
      </c>
    </row>
    <row r="44" spans="1:13" x14ac:dyDescent="0.25">
      <c r="A44" s="2" t="str">
        <f t="shared" si="25"/>
        <v/>
      </c>
      <c r="B44" s="3" t="str">
        <f t="shared" si="26"/>
        <v/>
      </c>
      <c r="C44" s="3" t="str">
        <f t="shared" si="27"/>
        <v/>
      </c>
      <c r="D44" s="3" t="str">
        <f t="shared" si="28"/>
        <v/>
      </c>
      <c r="E44" s="3" t="str">
        <f t="shared" si="29"/>
        <v/>
      </c>
      <c r="F44" s="3" t="str">
        <f t="shared" si="30"/>
        <v/>
      </c>
      <c r="H44" t="str">
        <f t="shared" si="31"/>
        <v/>
      </c>
      <c r="I44" s="4" t="str">
        <f t="shared" si="32"/>
        <v/>
      </c>
      <c r="J44" s="4" t="str">
        <f t="shared" si="33"/>
        <v/>
      </c>
      <c r="K44" s="4" t="str">
        <f t="shared" si="34"/>
        <v/>
      </c>
      <c r="L44" s="4" t="str">
        <f t="shared" si="35"/>
        <v/>
      </c>
      <c r="M44" s="4" t="str">
        <f t="shared" si="36"/>
        <v/>
      </c>
    </row>
    <row r="45" spans="1:13" x14ac:dyDescent="0.25">
      <c r="A45" s="2" t="str">
        <f t="shared" si="25"/>
        <v/>
      </c>
      <c r="B45" s="3" t="str">
        <f t="shared" si="26"/>
        <v/>
      </c>
      <c r="C45" s="3" t="str">
        <f t="shared" si="27"/>
        <v/>
      </c>
      <c r="D45" s="3" t="str">
        <f t="shared" si="28"/>
        <v/>
      </c>
      <c r="E45" s="3" t="str">
        <f t="shared" si="29"/>
        <v/>
      </c>
      <c r="F45" s="3" t="str">
        <f t="shared" si="30"/>
        <v/>
      </c>
      <c r="H45" t="str">
        <f t="shared" si="31"/>
        <v/>
      </c>
      <c r="I45" s="4" t="str">
        <f t="shared" si="32"/>
        <v/>
      </c>
      <c r="J45" s="4" t="str">
        <f t="shared" si="33"/>
        <v/>
      </c>
      <c r="K45" s="4" t="str">
        <f t="shared" si="34"/>
        <v/>
      </c>
      <c r="L45" s="4" t="str">
        <f t="shared" si="35"/>
        <v/>
      </c>
      <c r="M45" s="4" t="str">
        <f t="shared" si="36"/>
        <v/>
      </c>
    </row>
    <row r="46" spans="1:13" x14ac:dyDescent="0.25">
      <c r="A46" s="2" t="str">
        <f t="shared" si="25"/>
        <v/>
      </c>
      <c r="B46" s="3" t="str">
        <f t="shared" si="26"/>
        <v/>
      </c>
      <c r="C46" s="3" t="str">
        <f t="shared" si="27"/>
        <v/>
      </c>
      <c r="D46" s="3" t="str">
        <f t="shared" si="28"/>
        <v/>
      </c>
      <c r="E46" s="3" t="str">
        <f t="shared" si="29"/>
        <v/>
      </c>
      <c r="F46" s="3" t="str">
        <f t="shared" si="30"/>
        <v/>
      </c>
      <c r="H46" t="str">
        <f t="shared" si="31"/>
        <v/>
      </c>
      <c r="I46" s="4" t="str">
        <f t="shared" si="32"/>
        <v/>
      </c>
      <c r="J46" s="4" t="str">
        <f t="shared" si="33"/>
        <v/>
      </c>
      <c r="K46" s="4" t="str">
        <f t="shared" si="34"/>
        <v/>
      </c>
      <c r="L46" s="4" t="str">
        <f t="shared" si="35"/>
        <v/>
      </c>
      <c r="M46" s="4" t="str">
        <f t="shared" si="36"/>
        <v/>
      </c>
    </row>
    <row r="47" spans="1:13" x14ac:dyDescent="0.25">
      <c r="A47" s="2" t="str">
        <f t="shared" si="25"/>
        <v/>
      </c>
      <c r="B47" s="3" t="str">
        <f t="shared" si="26"/>
        <v/>
      </c>
      <c r="C47" s="3" t="str">
        <f t="shared" si="27"/>
        <v/>
      </c>
      <c r="D47" s="3" t="str">
        <f t="shared" si="28"/>
        <v/>
      </c>
      <c r="E47" s="3" t="str">
        <f t="shared" si="29"/>
        <v/>
      </c>
      <c r="F47" s="3" t="str">
        <f t="shared" si="30"/>
        <v/>
      </c>
      <c r="H47" t="str">
        <f t="shared" si="31"/>
        <v/>
      </c>
      <c r="I47" s="4" t="str">
        <f t="shared" si="32"/>
        <v/>
      </c>
      <c r="J47" s="4" t="str">
        <f t="shared" si="33"/>
        <v/>
      </c>
      <c r="K47" s="4" t="str">
        <f t="shared" si="34"/>
        <v/>
      </c>
      <c r="L47" s="4" t="str">
        <f t="shared" si="35"/>
        <v/>
      </c>
      <c r="M47" s="4" t="str">
        <f t="shared" si="36"/>
        <v/>
      </c>
    </row>
    <row r="48" spans="1:13" x14ac:dyDescent="0.25">
      <c r="A48" s="2" t="str">
        <f t="shared" si="25"/>
        <v/>
      </c>
      <c r="B48" s="3" t="str">
        <f t="shared" si="26"/>
        <v/>
      </c>
      <c r="C48" s="3" t="str">
        <f t="shared" si="27"/>
        <v/>
      </c>
      <c r="D48" s="3" t="str">
        <f t="shared" si="28"/>
        <v/>
      </c>
      <c r="E48" s="3" t="str">
        <f t="shared" si="29"/>
        <v/>
      </c>
      <c r="F48" s="3" t="str">
        <f t="shared" si="30"/>
        <v/>
      </c>
      <c r="H48" t="str">
        <f t="shared" si="31"/>
        <v/>
      </c>
      <c r="I48" s="4" t="str">
        <f t="shared" si="32"/>
        <v/>
      </c>
      <c r="J48" s="4" t="str">
        <f t="shared" si="33"/>
        <v/>
      </c>
      <c r="K48" s="4" t="str">
        <f t="shared" si="34"/>
        <v/>
      </c>
      <c r="L48" s="4" t="str">
        <f t="shared" si="35"/>
        <v/>
      </c>
      <c r="M48" s="4" t="str">
        <f t="shared" si="36"/>
        <v/>
      </c>
    </row>
    <row r="49" spans="1:13" x14ac:dyDescent="0.25">
      <c r="A49" s="2" t="str">
        <f t="shared" si="25"/>
        <v/>
      </c>
      <c r="B49" s="3" t="str">
        <f t="shared" si="26"/>
        <v/>
      </c>
      <c r="C49" s="3" t="str">
        <f t="shared" si="27"/>
        <v/>
      </c>
      <c r="D49" s="3" t="str">
        <f t="shared" si="28"/>
        <v/>
      </c>
      <c r="E49" s="3" t="str">
        <f t="shared" si="29"/>
        <v/>
      </c>
      <c r="F49" s="3" t="str">
        <f t="shared" si="30"/>
        <v/>
      </c>
      <c r="H49" t="str">
        <f t="shared" si="31"/>
        <v/>
      </c>
      <c r="I49" s="4" t="str">
        <f t="shared" si="32"/>
        <v/>
      </c>
      <c r="J49" s="4" t="str">
        <f t="shared" si="33"/>
        <v/>
      </c>
      <c r="K49" s="4" t="str">
        <f t="shared" si="34"/>
        <v/>
      </c>
      <c r="L49" s="4" t="str">
        <f t="shared" si="35"/>
        <v/>
      </c>
      <c r="M49" s="4" t="str">
        <f t="shared" si="36"/>
        <v/>
      </c>
    </row>
    <row r="50" spans="1:13" x14ac:dyDescent="0.25">
      <c r="A50" s="2" t="str">
        <f t="shared" si="25"/>
        <v/>
      </c>
      <c r="B50" s="3" t="str">
        <f t="shared" si="26"/>
        <v/>
      </c>
      <c r="C50" s="3" t="str">
        <f t="shared" si="27"/>
        <v/>
      </c>
      <c r="D50" s="3" t="str">
        <f t="shared" si="28"/>
        <v/>
      </c>
      <c r="E50" s="3" t="str">
        <f t="shared" si="29"/>
        <v/>
      </c>
      <c r="F50" s="3" t="str">
        <f t="shared" si="30"/>
        <v/>
      </c>
      <c r="H50" t="str">
        <f t="shared" si="31"/>
        <v/>
      </c>
      <c r="I50" s="4" t="str">
        <f t="shared" si="32"/>
        <v/>
      </c>
      <c r="J50" s="4" t="str">
        <f t="shared" si="33"/>
        <v/>
      </c>
      <c r="K50" s="4" t="str">
        <f t="shared" si="34"/>
        <v/>
      </c>
      <c r="L50" s="4" t="str">
        <f t="shared" si="35"/>
        <v/>
      </c>
      <c r="M50" s="4" t="str">
        <f t="shared" si="36"/>
        <v/>
      </c>
    </row>
    <row r="51" spans="1:13" x14ac:dyDescent="0.25">
      <c r="A51" s="2" t="str">
        <f t="shared" si="25"/>
        <v/>
      </c>
      <c r="B51" s="3" t="str">
        <f t="shared" si="26"/>
        <v/>
      </c>
      <c r="C51" s="3" t="str">
        <f t="shared" si="27"/>
        <v/>
      </c>
      <c r="D51" s="3" t="str">
        <f t="shared" si="28"/>
        <v/>
      </c>
      <c r="E51" s="3" t="str">
        <f t="shared" si="29"/>
        <v/>
      </c>
      <c r="F51" s="3" t="str">
        <f t="shared" si="30"/>
        <v/>
      </c>
      <c r="H51" t="str">
        <f t="shared" si="31"/>
        <v/>
      </c>
      <c r="I51" s="4" t="str">
        <f t="shared" si="32"/>
        <v/>
      </c>
      <c r="J51" s="4" t="str">
        <f t="shared" si="33"/>
        <v/>
      </c>
      <c r="K51" s="4" t="str">
        <f t="shared" si="34"/>
        <v/>
      </c>
      <c r="L51" s="4" t="str">
        <f t="shared" si="35"/>
        <v/>
      </c>
      <c r="M51" s="4" t="str">
        <f t="shared" si="36"/>
        <v/>
      </c>
    </row>
    <row r="52" spans="1:13" x14ac:dyDescent="0.25">
      <c r="A52" s="2" t="str">
        <f t="shared" si="25"/>
        <v/>
      </c>
      <c r="B52" s="3" t="str">
        <f t="shared" si="26"/>
        <v/>
      </c>
      <c r="C52" s="3" t="str">
        <f t="shared" si="27"/>
        <v/>
      </c>
      <c r="D52" s="3" t="str">
        <f t="shared" si="28"/>
        <v/>
      </c>
      <c r="E52" s="3" t="str">
        <f t="shared" si="29"/>
        <v/>
      </c>
      <c r="F52" s="3" t="str">
        <f t="shared" si="30"/>
        <v/>
      </c>
      <c r="H52" t="str">
        <f t="shared" si="31"/>
        <v/>
      </c>
      <c r="I52" s="4" t="str">
        <f t="shared" si="32"/>
        <v/>
      </c>
      <c r="J52" s="4" t="str">
        <f t="shared" si="33"/>
        <v/>
      </c>
      <c r="K52" s="4" t="str">
        <f t="shared" si="34"/>
        <v/>
      </c>
      <c r="L52" s="4" t="str">
        <f t="shared" si="35"/>
        <v/>
      </c>
      <c r="M52" s="4" t="str">
        <f t="shared" si="36"/>
        <v/>
      </c>
    </row>
    <row r="53" spans="1:13" x14ac:dyDescent="0.25">
      <c r="A53" s="2" t="str">
        <f t="shared" si="25"/>
        <v/>
      </c>
      <c r="B53" s="3" t="str">
        <f t="shared" si="26"/>
        <v/>
      </c>
      <c r="C53" s="3" t="str">
        <f t="shared" si="27"/>
        <v/>
      </c>
      <c r="D53" s="3" t="str">
        <f t="shared" si="28"/>
        <v/>
      </c>
      <c r="E53" s="3" t="str">
        <f t="shared" si="29"/>
        <v/>
      </c>
      <c r="F53" s="3" t="str">
        <f t="shared" si="30"/>
        <v/>
      </c>
      <c r="H53" t="str">
        <f t="shared" si="31"/>
        <v/>
      </c>
      <c r="I53" s="4" t="str">
        <f t="shared" si="32"/>
        <v/>
      </c>
      <c r="J53" s="4" t="str">
        <f t="shared" si="33"/>
        <v/>
      </c>
      <c r="K53" s="4" t="str">
        <f t="shared" si="34"/>
        <v/>
      </c>
      <c r="L53" s="4" t="str">
        <f t="shared" si="35"/>
        <v/>
      </c>
      <c r="M53" s="4" t="str">
        <f t="shared" si="36"/>
        <v/>
      </c>
    </row>
    <row r="54" spans="1:13" x14ac:dyDescent="0.25">
      <c r="A54" s="2" t="str">
        <f t="shared" si="25"/>
        <v/>
      </c>
      <c r="B54" s="3" t="str">
        <f t="shared" si="26"/>
        <v/>
      </c>
      <c r="C54" s="3" t="str">
        <f t="shared" si="27"/>
        <v/>
      </c>
      <c r="D54" s="3" t="str">
        <f t="shared" si="28"/>
        <v/>
      </c>
      <c r="E54" s="3" t="str">
        <f t="shared" si="29"/>
        <v/>
      </c>
      <c r="F54" s="3" t="str">
        <f t="shared" si="30"/>
        <v/>
      </c>
      <c r="H54" t="str">
        <f t="shared" si="31"/>
        <v/>
      </c>
      <c r="I54" s="4" t="str">
        <f t="shared" si="32"/>
        <v/>
      </c>
      <c r="J54" s="4" t="str">
        <f t="shared" si="33"/>
        <v/>
      </c>
      <c r="K54" s="4" t="str">
        <f t="shared" si="34"/>
        <v/>
      </c>
      <c r="L54" s="4" t="str">
        <f t="shared" si="35"/>
        <v/>
      </c>
      <c r="M54" s="4" t="str">
        <f t="shared" si="36"/>
        <v/>
      </c>
    </row>
    <row r="55" spans="1:13" x14ac:dyDescent="0.25">
      <c r="A55" s="2" t="str">
        <f t="shared" si="25"/>
        <v/>
      </c>
      <c r="B55" s="3" t="str">
        <f t="shared" si="26"/>
        <v/>
      </c>
      <c r="C55" s="3" t="str">
        <f t="shared" si="27"/>
        <v/>
      </c>
      <c r="D55" s="3" t="str">
        <f t="shared" si="28"/>
        <v/>
      </c>
      <c r="E55" s="3" t="str">
        <f t="shared" si="29"/>
        <v/>
      </c>
      <c r="F55" s="3" t="str">
        <f t="shared" si="30"/>
        <v/>
      </c>
      <c r="H55" t="str">
        <f t="shared" si="31"/>
        <v/>
      </c>
      <c r="I55" s="4" t="str">
        <f t="shared" si="32"/>
        <v/>
      </c>
      <c r="J55" s="4" t="str">
        <f t="shared" si="33"/>
        <v/>
      </c>
      <c r="K55" s="4" t="str">
        <f t="shared" si="34"/>
        <v/>
      </c>
      <c r="L55" s="4" t="str">
        <f t="shared" si="35"/>
        <v/>
      </c>
      <c r="M55" s="4" t="str">
        <f t="shared" si="36"/>
        <v/>
      </c>
    </row>
    <row r="56" spans="1:13" x14ac:dyDescent="0.25">
      <c r="A56" s="2" t="str">
        <f t="shared" si="25"/>
        <v/>
      </c>
      <c r="B56" s="3" t="str">
        <f t="shared" si="26"/>
        <v/>
      </c>
      <c r="C56" s="3" t="str">
        <f t="shared" si="27"/>
        <v/>
      </c>
      <c r="D56" s="3" t="str">
        <f t="shared" si="28"/>
        <v/>
      </c>
      <c r="E56" s="3" t="str">
        <f t="shared" si="29"/>
        <v/>
      </c>
      <c r="F56" s="3" t="str">
        <f t="shared" si="30"/>
        <v/>
      </c>
      <c r="H56" t="str">
        <f t="shared" si="31"/>
        <v/>
      </c>
      <c r="I56" s="4" t="str">
        <f t="shared" si="32"/>
        <v/>
      </c>
      <c r="J56" s="4" t="str">
        <f t="shared" si="33"/>
        <v/>
      </c>
      <c r="K56" s="4" t="str">
        <f t="shared" si="34"/>
        <v/>
      </c>
      <c r="L56" s="4" t="str">
        <f t="shared" si="35"/>
        <v/>
      </c>
      <c r="M56" s="4" t="str">
        <f t="shared" si="36"/>
        <v/>
      </c>
    </row>
    <row r="57" spans="1:13" x14ac:dyDescent="0.25">
      <c r="A57" s="2" t="str">
        <f t="shared" si="25"/>
        <v/>
      </c>
      <c r="B57" s="3" t="str">
        <f t="shared" si="26"/>
        <v/>
      </c>
      <c r="C57" s="3" t="str">
        <f t="shared" si="27"/>
        <v/>
      </c>
      <c r="D57" s="3" t="str">
        <f t="shared" si="28"/>
        <v/>
      </c>
      <c r="E57" s="3" t="str">
        <f t="shared" si="29"/>
        <v/>
      </c>
      <c r="F57" s="3" t="str">
        <f t="shared" si="30"/>
        <v/>
      </c>
      <c r="H57" t="str">
        <f t="shared" si="31"/>
        <v/>
      </c>
      <c r="I57" s="4" t="str">
        <f t="shared" si="32"/>
        <v/>
      </c>
      <c r="J57" s="4" t="str">
        <f t="shared" si="33"/>
        <v/>
      </c>
      <c r="K57" s="4" t="str">
        <f t="shared" si="34"/>
        <v/>
      </c>
      <c r="L57" s="4" t="str">
        <f t="shared" si="35"/>
        <v/>
      </c>
      <c r="M57" s="4" t="str">
        <f t="shared" si="36"/>
        <v/>
      </c>
    </row>
    <row r="58" spans="1:13" x14ac:dyDescent="0.25">
      <c r="A58" s="2" t="str">
        <f t="shared" si="25"/>
        <v/>
      </c>
      <c r="B58" s="3" t="str">
        <f t="shared" si="26"/>
        <v/>
      </c>
      <c r="C58" s="3" t="str">
        <f t="shared" si="27"/>
        <v/>
      </c>
      <c r="D58" s="3" t="str">
        <f t="shared" si="28"/>
        <v/>
      </c>
      <c r="E58" s="3" t="str">
        <f t="shared" si="29"/>
        <v/>
      </c>
      <c r="F58" s="3" t="str">
        <f t="shared" si="30"/>
        <v/>
      </c>
      <c r="H58" t="str">
        <f t="shared" si="31"/>
        <v/>
      </c>
      <c r="I58" s="4" t="str">
        <f t="shared" si="32"/>
        <v/>
      </c>
      <c r="J58" s="4" t="str">
        <f t="shared" si="33"/>
        <v/>
      </c>
      <c r="K58" s="4" t="str">
        <f t="shared" si="34"/>
        <v/>
      </c>
      <c r="L58" s="4" t="str">
        <f t="shared" si="35"/>
        <v/>
      </c>
      <c r="M58" s="4" t="str">
        <f t="shared" si="36"/>
        <v/>
      </c>
    </row>
    <row r="59" spans="1:13" x14ac:dyDescent="0.25">
      <c r="A59" s="2" t="str">
        <f t="shared" si="25"/>
        <v/>
      </c>
      <c r="B59" s="3" t="str">
        <f t="shared" si="26"/>
        <v/>
      </c>
      <c r="C59" s="3" t="str">
        <f t="shared" si="27"/>
        <v/>
      </c>
      <c r="D59" s="3" t="str">
        <f t="shared" si="28"/>
        <v/>
      </c>
      <c r="E59" s="3" t="str">
        <f t="shared" si="29"/>
        <v/>
      </c>
      <c r="F59" s="3" t="str">
        <f t="shared" si="30"/>
        <v/>
      </c>
      <c r="H59" t="str">
        <f t="shared" si="31"/>
        <v/>
      </c>
      <c r="I59" s="4" t="str">
        <f t="shared" si="32"/>
        <v/>
      </c>
      <c r="J59" s="4" t="str">
        <f t="shared" si="33"/>
        <v/>
      </c>
      <c r="K59" s="4" t="str">
        <f t="shared" si="34"/>
        <v/>
      </c>
      <c r="L59" s="4" t="str">
        <f t="shared" si="35"/>
        <v/>
      </c>
      <c r="M59" s="4" t="str">
        <f t="shared" si="36"/>
        <v/>
      </c>
    </row>
    <row r="60" spans="1:13" x14ac:dyDescent="0.25">
      <c r="A60" s="2" t="str">
        <f t="shared" si="25"/>
        <v/>
      </c>
      <c r="B60" s="3" t="str">
        <f t="shared" si="26"/>
        <v/>
      </c>
      <c r="C60" s="3" t="str">
        <f t="shared" si="27"/>
        <v/>
      </c>
      <c r="D60" s="3" t="str">
        <f t="shared" si="28"/>
        <v/>
      </c>
      <c r="E60" s="3" t="str">
        <f t="shared" si="29"/>
        <v/>
      </c>
      <c r="F60" s="3" t="str">
        <f t="shared" si="30"/>
        <v/>
      </c>
      <c r="H60" t="str">
        <f t="shared" si="31"/>
        <v/>
      </c>
      <c r="I60" s="4" t="str">
        <f t="shared" si="32"/>
        <v/>
      </c>
      <c r="J60" s="4" t="str">
        <f t="shared" si="33"/>
        <v/>
      </c>
      <c r="K60" s="4" t="str">
        <f t="shared" si="34"/>
        <v/>
      </c>
      <c r="L60" s="4" t="str">
        <f t="shared" si="35"/>
        <v/>
      </c>
      <c r="M60" s="4" t="str">
        <f t="shared" si="36"/>
        <v/>
      </c>
    </row>
    <row r="61" spans="1:13" x14ac:dyDescent="0.25">
      <c r="A61" s="2" t="str">
        <f t="shared" si="25"/>
        <v/>
      </c>
      <c r="B61" s="3" t="str">
        <f t="shared" si="26"/>
        <v/>
      </c>
      <c r="C61" s="3" t="str">
        <f t="shared" si="27"/>
        <v/>
      </c>
      <c r="D61" s="3" t="str">
        <f t="shared" si="28"/>
        <v/>
      </c>
      <c r="E61" s="3" t="str">
        <f t="shared" si="29"/>
        <v/>
      </c>
      <c r="F61" s="3" t="str">
        <f t="shared" si="30"/>
        <v/>
      </c>
      <c r="H61" t="str">
        <f t="shared" si="31"/>
        <v/>
      </c>
      <c r="I61" s="4" t="str">
        <f t="shared" si="32"/>
        <v/>
      </c>
      <c r="J61" s="4" t="str">
        <f t="shared" si="33"/>
        <v/>
      </c>
      <c r="K61" s="4" t="str">
        <f t="shared" si="34"/>
        <v/>
      </c>
      <c r="L61" s="4" t="str">
        <f t="shared" si="35"/>
        <v/>
      </c>
      <c r="M61" s="4" t="str">
        <f t="shared" si="36"/>
        <v/>
      </c>
    </row>
    <row r="62" spans="1:13" x14ac:dyDescent="0.25">
      <c r="A62" s="2" t="str">
        <f t="shared" si="25"/>
        <v/>
      </c>
      <c r="B62" s="3" t="str">
        <f t="shared" si="26"/>
        <v/>
      </c>
      <c r="C62" s="3" t="str">
        <f t="shared" si="27"/>
        <v/>
      </c>
      <c r="D62" s="3" t="str">
        <f t="shared" si="28"/>
        <v/>
      </c>
      <c r="E62" s="3" t="str">
        <f t="shared" si="29"/>
        <v/>
      </c>
      <c r="F62" s="3" t="str">
        <f t="shared" si="30"/>
        <v/>
      </c>
      <c r="H62" t="str">
        <f t="shared" si="31"/>
        <v/>
      </c>
      <c r="I62" s="4" t="str">
        <f t="shared" si="32"/>
        <v/>
      </c>
      <c r="J62" s="4" t="str">
        <f t="shared" si="33"/>
        <v/>
      </c>
      <c r="K62" s="4" t="str">
        <f t="shared" si="34"/>
        <v/>
      </c>
      <c r="L62" s="4" t="str">
        <f t="shared" si="35"/>
        <v/>
      </c>
      <c r="M62" s="4" t="str">
        <f t="shared" si="36"/>
        <v/>
      </c>
    </row>
    <row r="63" spans="1:13" x14ac:dyDescent="0.25">
      <c r="A63" s="2" t="str">
        <f t="shared" si="25"/>
        <v/>
      </c>
      <c r="B63" s="3" t="str">
        <f t="shared" si="26"/>
        <v/>
      </c>
      <c r="C63" s="3" t="str">
        <f t="shared" si="27"/>
        <v/>
      </c>
      <c r="D63" s="3" t="str">
        <f t="shared" si="28"/>
        <v/>
      </c>
      <c r="E63" s="3" t="str">
        <f t="shared" si="29"/>
        <v/>
      </c>
      <c r="F63" s="3" t="str">
        <f t="shared" si="30"/>
        <v/>
      </c>
      <c r="H63" t="str">
        <f t="shared" si="31"/>
        <v/>
      </c>
      <c r="I63" s="4" t="str">
        <f t="shared" si="32"/>
        <v/>
      </c>
      <c r="J63" s="4" t="str">
        <f t="shared" si="33"/>
        <v/>
      </c>
      <c r="K63" s="4" t="str">
        <f t="shared" si="34"/>
        <v/>
      </c>
      <c r="L63" s="4" t="str">
        <f t="shared" si="35"/>
        <v/>
      </c>
      <c r="M63" s="4" t="str">
        <f t="shared" si="36"/>
        <v/>
      </c>
    </row>
    <row r="64" spans="1:13" x14ac:dyDescent="0.25">
      <c r="A64" s="2" t="str">
        <f t="shared" si="25"/>
        <v/>
      </c>
      <c r="B64" s="3" t="str">
        <f t="shared" si="26"/>
        <v/>
      </c>
      <c r="C64" s="3" t="str">
        <f t="shared" si="27"/>
        <v/>
      </c>
      <c r="D64" s="3" t="str">
        <f t="shared" si="28"/>
        <v/>
      </c>
      <c r="E64" s="3" t="str">
        <f t="shared" si="29"/>
        <v/>
      </c>
      <c r="F64" s="3" t="str">
        <f t="shared" si="30"/>
        <v/>
      </c>
      <c r="H64" t="str">
        <f t="shared" si="31"/>
        <v/>
      </c>
      <c r="I64" s="4" t="str">
        <f t="shared" si="32"/>
        <v/>
      </c>
      <c r="J64" s="4" t="str">
        <f t="shared" si="33"/>
        <v/>
      </c>
      <c r="K64" s="4" t="str">
        <f t="shared" si="34"/>
        <v/>
      </c>
      <c r="L64" s="4" t="str">
        <f t="shared" si="35"/>
        <v/>
      </c>
      <c r="M64" s="4" t="str">
        <f t="shared" si="36"/>
        <v/>
      </c>
    </row>
    <row r="65" spans="1:13" x14ac:dyDescent="0.25">
      <c r="A65" s="2" t="str">
        <f t="shared" si="25"/>
        <v/>
      </c>
      <c r="B65" s="3" t="str">
        <f t="shared" si="26"/>
        <v/>
      </c>
      <c r="C65" s="3" t="str">
        <f t="shared" si="27"/>
        <v/>
      </c>
      <c r="D65" s="3" t="str">
        <f t="shared" si="28"/>
        <v/>
      </c>
      <c r="E65" s="3" t="str">
        <f t="shared" si="29"/>
        <v/>
      </c>
      <c r="F65" s="3" t="str">
        <f t="shared" si="30"/>
        <v/>
      </c>
      <c r="H65" t="str">
        <f t="shared" si="31"/>
        <v/>
      </c>
      <c r="I65" s="4" t="str">
        <f t="shared" si="32"/>
        <v/>
      </c>
      <c r="J65" s="4" t="str">
        <f t="shared" si="33"/>
        <v/>
      </c>
      <c r="K65" s="4" t="str">
        <f t="shared" si="34"/>
        <v/>
      </c>
      <c r="L65" s="4" t="str">
        <f t="shared" si="35"/>
        <v/>
      </c>
      <c r="M65" s="4" t="str">
        <f t="shared" si="36"/>
        <v/>
      </c>
    </row>
    <row r="66" spans="1:13" x14ac:dyDescent="0.25">
      <c r="A66" s="2" t="str">
        <f t="shared" si="25"/>
        <v/>
      </c>
      <c r="B66" s="3" t="str">
        <f t="shared" si="26"/>
        <v/>
      </c>
      <c r="C66" s="3" t="str">
        <f t="shared" si="27"/>
        <v/>
      </c>
      <c r="D66" s="3" t="str">
        <f t="shared" si="28"/>
        <v/>
      </c>
      <c r="E66" s="3" t="str">
        <f t="shared" si="29"/>
        <v/>
      </c>
      <c r="F66" s="3" t="str">
        <f t="shared" si="30"/>
        <v/>
      </c>
      <c r="H66" t="str">
        <f t="shared" si="31"/>
        <v/>
      </c>
      <c r="I66" s="4" t="str">
        <f t="shared" si="32"/>
        <v/>
      </c>
      <c r="J66" s="4" t="str">
        <f t="shared" si="33"/>
        <v/>
      </c>
      <c r="K66" s="4" t="str">
        <f t="shared" si="34"/>
        <v/>
      </c>
      <c r="L66" s="4" t="str">
        <f t="shared" si="35"/>
        <v/>
      </c>
      <c r="M66" s="4" t="str">
        <f t="shared" si="36"/>
        <v/>
      </c>
    </row>
    <row r="67" spans="1:13" x14ac:dyDescent="0.25">
      <c r="A67" s="2" t="str">
        <f t="shared" si="25"/>
        <v/>
      </c>
      <c r="B67" s="3" t="str">
        <f t="shared" si="26"/>
        <v/>
      </c>
      <c r="C67" s="3" t="str">
        <f t="shared" si="27"/>
        <v/>
      </c>
      <c r="D67" s="3" t="str">
        <f t="shared" si="28"/>
        <v/>
      </c>
      <c r="E67" s="3" t="str">
        <f t="shared" si="29"/>
        <v/>
      </c>
      <c r="F67" s="3" t="str">
        <f t="shared" si="30"/>
        <v/>
      </c>
      <c r="H67" t="str">
        <f t="shared" si="31"/>
        <v/>
      </c>
      <c r="I67" s="4" t="str">
        <f t="shared" si="32"/>
        <v/>
      </c>
      <c r="J67" s="4" t="str">
        <f t="shared" si="33"/>
        <v/>
      </c>
      <c r="K67" s="4" t="str">
        <f t="shared" si="34"/>
        <v/>
      </c>
      <c r="L67" s="4" t="str">
        <f t="shared" si="35"/>
        <v/>
      </c>
      <c r="M67" s="4" t="str">
        <f t="shared" si="36"/>
        <v/>
      </c>
    </row>
    <row r="68" spans="1:13" x14ac:dyDescent="0.25">
      <c r="A68" s="2" t="str">
        <f t="shared" si="25"/>
        <v/>
      </c>
      <c r="B68" s="3" t="str">
        <f t="shared" si="26"/>
        <v/>
      </c>
      <c r="C68" s="3" t="str">
        <f t="shared" si="27"/>
        <v/>
      </c>
      <c r="D68" s="3" t="str">
        <f t="shared" si="28"/>
        <v/>
      </c>
      <c r="E68" s="3" t="str">
        <f t="shared" si="29"/>
        <v/>
      </c>
      <c r="F68" s="3" t="str">
        <f t="shared" si="30"/>
        <v/>
      </c>
      <c r="H68" t="str">
        <f t="shared" si="31"/>
        <v/>
      </c>
      <c r="I68" s="4" t="str">
        <f t="shared" si="32"/>
        <v/>
      </c>
      <c r="J68" s="4" t="str">
        <f t="shared" si="33"/>
        <v/>
      </c>
      <c r="K68" s="4" t="str">
        <f t="shared" si="34"/>
        <v/>
      </c>
      <c r="L68" s="4" t="str">
        <f t="shared" si="35"/>
        <v/>
      </c>
      <c r="M68" s="4" t="str">
        <f t="shared" si="36"/>
        <v/>
      </c>
    </row>
    <row r="69" spans="1:13" x14ac:dyDescent="0.25">
      <c r="A69" s="2" t="str">
        <f t="shared" si="25"/>
        <v/>
      </c>
      <c r="B69" s="3" t="str">
        <f t="shared" si="26"/>
        <v/>
      </c>
      <c r="C69" s="3" t="str">
        <f t="shared" si="27"/>
        <v/>
      </c>
      <c r="D69" s="3" t="str">
        <f t="shared" si="28"/>
        <v/>
      </c>
      <c r="E69" s="3" t="str">
        <f t="shared" si="29"/>
        <v/>
      </c>
      <c r="F69" s="3" t="str">
        <f t="shared" si="30"/>
        <v/>
      </c>
      <c r="H69" t="str">
        <f t="shared" si="31"/>
        <v/>
      </c>
      <c r="I69" s="4" t="str">
        <f t="shared" si="32"/>
        <v/>
      </c>
      <c r="J69" s="4" t="str">
        <f t="shared" si="33"/>
        <v/>
      </c>
      <c r="K69" s="4" t="str">
        <f t="shared" si="34"/>
        <v/>
      </c>
      <c r="L69" s="4" t="str">
        <f t="shared" si="35"/>
        <v/>
      </c>
      <c r="M69" s="4" t="str">
        <f t="shared" si="36"/>
        <v/>
      </c>
    </row>
    <row r="70" spans="1:13" x14ac:dyDescent="0.25">
      <c r="A70" s="2" t="str">
        <f t="shared" si="25"/>
        <v/>
      </c>
      <c r="B70" s="3" t="str">
        <f t="shared" si="26"/>
        <v/>
      </c>
      <c r="C70" s="3" t="str">
        <f t="shared" si="27"/>
        <v/>
      </c>
      <c r="D70" s="3" t="str">
        <f t="shared" si="28"/>
        <v/>
      </c>
      <c r="E70" s="3" t="str">
        <f t="shared" si="29"/>
        <v/>
      </c>
      <c r="F70" s="3" t="str">
        <f t="shared" si="30"/>
        <v/>
      </c>
      <c r="H70" t="str">
        <f t="shared" si="31"/>
        <v/>
      </c>
      <c r="I70" s="4" t="str">
        <f t="shared" si="32"/>
        <v/>
      </c>
      <c r="J70" s="4" t="str">
        <f t="shared" si="33"/>
        <v/>
      </c>
      <c r="K70" s="4" t="str">
        <f t="shared" si="34"/>
        <v/>
      </c>
      <c r="L70" s="4" t="str">
        <f t="shared" si="35"/>
        <v/>
      </c>
      <c r="M70" s="4" t="str">
        <f t="shared" si="36"/>
        <v/>
      </c>
    </row>
    <row r="71" spans="1:13" x14ac:dyDescent="0.25">
      <c r="A71" s="2" t="str">
        <f t="shared" si="25"/>
        <v/>
      </c>
      <c r="B71" s="3" t="str">
        <f t="shared" si="26"/>
        <v/>
      </c>
      <c r="C71" s="3" t="str">
        <f t="shared" si="27"/>
        <v/>
      </c>
      <c r="D71" s="3" t="str">
        <f t="shared" si="28"/>
        <v/>
      </c>
      <c r="E71" s="3" t="str">
        <f t="shared" si="29"/>
        <v/>
      </c>
      <c r="F71" s="3" t="str">
        <f t="shared" si="30"/>
        <v/>
      </c>
      <c r="H71" t="str">
        <f t="shared" si="31"/>
        <v/>
      </c>
      <c r="I71" s="4" t="str">
        <f t="shared" si="32"/>
        <v/>
      </c>
      <c r="J71" s="4" t="str">
        <f t="shared" si="33"/>
        <v/>
      </c>
      <c r="K71" s="4" t="str">
        <f t="shared" si="34"/>
        <v/>
      </c>
      <c r="L71" s="4" t="str">
        <f t="shared" si="35"/>
        <v/>
      </c>
      <c r="M71" s="4" t="str">
        <f t="shared" si="36"/>
        <v/>
      </c>
    </row>
    <row r="72" spans="1:13" x14ac:dyDescent="0.25">
      <c r="A72" s="2" t="str">
        <f t="shared" si="25"/>
        <v/>
      </c>
      <c r="B72" s="3" t="str">
        <f t="shared" si="26"/>
        <v/>
      </c>
      <c r="C72" s="3" t="str">
        <f t="shared" si="27"/>
        <v/>
      </c>
      <c r="D72" s="3" t="str">
        <f t="shared" si="28"/>
        <v/>
      </c>
      <c r="E72" s="3" t="str">
        <f t="shared" si="29"/>
        <v/>
      </c>
      <c r="F72" s="3" t="str">
        <f t="shared" si="30"/>
        <v/>
      </c>
      <c r="H72" t="str">
        <f t="shared" si="31"/>
        <v/>
      </c>
      <c r="I72" s="4" t="str">
        <f t="shared" si="32"/>
        <v/>
      </c>
      <c r="J72" s="4" t="str">
        <f t="shared" si="33"/>
        <v/>
      </c>
      <c r="K72" s="4" t="str">
        <f t="shared" si="34"/>
        <v/>
      </c>
      <c r="L72" s="4" t="str">
        <f t="shared" si="35"/>
        <v/>
      </c>
      <c r="M72" s="4" t="str">
        <f t="shared" si="36"/>
        <v/>
      </c>
    </row>
    <row r="73" spans="1:13" x14ac:dyDescent="0.25">
      <c r="A73" s="2" t="str">
        <f t="shared" si="25"/>
        <v/>
      </c>
      <c r="B73" s="3" t="str">
        <f t="shared" si="26"/>
        <v/>
      </c>
      <c r="C73" s="3" t="str">
        <f t="shared" si="27"/>
        <v/>
      </c>
      <c r="D73" s="3" t="str">
        <f t="shared" si="28"/>
        <v/>
      </c>
      <c r="E73" s="3" t="str">
        <f t="shared" si="29"/>
        <v/>
      </c>
      <c r="F73" s="3" t="str">
        <f t="shared" si="30"/>
        <v/>
      </c>
      <c r="H73" t="str">
        <f t="shared" si="31"/>
        <v/>
      </c>
      <c r="I73" s="4" t="str">
        <f t="shared" si="32"/>
        <v/>
      </c>
      <c r="J73" s="4" t="str">
        <f t="shared" si="33"/>
        <v/>
      </c>
      <c r="K73" s="4" t="str">
        <f t="shared" si="34"/>
        <v/>
      </c>
      <c r="L73" s="4" t="str">
        <f t="shared" si="35"/>
        <v/>
      </c>
      <c r="M73" s="4" t="str">
        <f t="shared" si="36"/>
        <v/>
      </c>
    </row>
    <row r="74" spans="1:13" x14ac:dyDescent="0.25">
      <c r="A74" s="2" t="str">
        <f t="shared" si="25"/>
        <v/>
      </c>
      <c r="B74" s="3" t="str">
        <f t="shared" si="26"/>
        <v/>
      </c>
      <c r="C74" s="3" t="str">
        <f t="shared" si="27"/>
        <v/>
      </c>
      <c r="D74" s="3" t="str">
        <f t="shared" si="28"/>
        <v/>
      </c>
      <c r="E74" s="3" t="str">
        <f t="shared" si="29"/>
        <v/>
      </c>
      <c r="F74" s="3" t="str">
        <f t="shared" si="30"/>
        <v/>
      </c>
      <c r="H74" t="str">
        <f t="shared" si="31"/>
        <v/>
      </c>
      <c r="I74" s="4" t="str">
        <f t="shared" si="32"/>
        <v/>
      </c>
      <c r="J74" s="4" t="str">
        <f t="shared" si="33"/>
        <v/>
      </c>
      <c r="K74" s="4" t="str">
        <f t="shared" si="34"/>
        <v/>
      </c>
      <c r="L74" s="4" t="str">
        <f t="shared" si="35"/>
        <v/>
      </c>
      <c r="M74" s="4" t="str">
        <f t="shared" si="36"/>
        <v/>
      </c>
    </row>
    <row r="75" spans="1:13" x14ac:dyDescent="0.25">
      <c r="A75" s="2" t="str">
        <f t="shared" si="25"/>
        <v/>
      </c>
      <c r="B75" s="3" t="str">
        <f t="shared" si="26"/>
        <v/>
      </c>
      <c r="C75" s="3" t="str">
        <f t="shared" si="27"/>
        <v/>
      </c>
      <c r="D75" s="3" t="str">
        <f t="shared" si="28"/>
        <v/>
      </c>
      <c r="E75" s="3" t="str">
        <f t="shared" si="29"/>
        <v/>
      </c>
      <c r="F75" s="3" t="str">
        <f t="shared" si="30"/>
        <v/>
      </c>
      <c r="H75" t="str">
        <f t="shared" si="31"/>
        <v/>
      </c>
      <c r="I75" s="4" t="str">
        <f t="shared" si="32"/>
        <v/>
      </c>
      <c r="J75" s="4" t="str">
        <f t="shared" si="33"/>
        <v/>
      </c>
      <c r="K75" s="4" t="str">
        <f t="shared" si="34"/>
        <v/>
      </c>
      <c r="L75" s="4" t="str">
        <f t="shared" si="35"/>
        <v/>
      </c>
      <c r="M75" s="4" t="str">
        <f t="shared" si="36"/>
        <v/>
      </c>
    </row>
    <row r="76" spans="1:13" x14ac:dyDescent="0.25">
      <c r="A76" s="2" t="str">
        <f t="shared" si="25"/>
        <v/>
      </c>
      <c r="B76" s="3" t="str">
        <f t="shared" si="26"/>
        <v/>
      </c>
      <c r="C76" s="3" t="str">
        <f t="shared" si="27"/>
        <v/>
      </c>
      <c r="D76" s="3" t="str">
        <f t="shared" si="28"/>
        <v/>
      </c>
      <c r="E76" s="3" t="str">
        <f t="shared" si="29"/>
        <v/>
      </c>
      <c r="F76" s="3" t="str">
        <f t="shared" si="30"/>
        <v/>
      </c>
      <c r="H76" t="str">
        <f t="shared" si="31"/>
        <v/>
      </c>
      <c r="I76" s="4" t="str">
        <f t="shared" si="32"/>
        <v/>
      </c>
      <c r="J76" s="4" t="str">
        <f t="shared" si="33"/>
        <v/>
      </c>
      <c r="K76" s="4" t="str">
        <f t="shared" si="34"/>
        <v/>
      </c>
      <c r="L76" s="4" t="str">
        <f t="shared" si="35"/>
        <v/>
      </c>
      <c r="M76" s="4" t="str">
        <f t="shared" si="36"/>
        <v/>
      </c>
    </row>
    <row r="77" spans="1:13" x14ac:dyDescent="0.25">
      <c r="A77" s="2" t="str">
        <f t="shared" si="25"/>
        <v/>
      </c>
      <c r="B77" s="3" t="str">
        <f t="shared" si="26"/>
        <v/>
      </c>
      <c r="C77" s="3" t="str">
        <f t="shared" si="27"/>
        <v/>
      </c>
      <c r="D77" s="3" t="str">
        <f t="shared" si="28"/>
        <v/>
      </c>
      <c r="E77" s="3" t="str">
        <f t="shared" si="29"/>
        <v/>
      </c>
      <c r="F77" s="3" t="str">
        <f t="shared" si="30"/>
        <v/>
      </c>
      <c r="H77" t="str">
        <f t="shared" si="31"/>
        <v/>
      </c>
      <c r="I77" s="4" t="str">
        <f t="shared" si="32"/>
        <v/>
      </c>
      <c r="J77" s="4" t="str">
        <f t="shared" si="33"/>
        <v/>
      </c>
      <c r="K77" s="4" t="str">
        <f t="shared" si="34"/>
        <v/>
      </c>
      <c r="L77" s="4" t="str">
        <f t="shared" si="35"/>
        <v/>
      </c>
      <c r="M77" s="4" t="str">
        <f t="shared" si="36"/>
        <v/>
      </c>
    </row>
    <row r="78" spans="1:13" x14ac:dyDescent="0.25">
      <c r="A78" s="2" t="str">
        <f t="shared" si="25"/>
        <v/>
      </c>
      <c r="B78" s="3" t="str">
        <f t="shared" si="26"/>
        <v/>
      </c>
      <c r="C78" s="3" t="str">
        <f t="shared" si="27"/>
        <v/>
      </c>
      <c r="D78" s="3" t="str">
        <f t="shared" si="28"/>
        <v/>
      </c>
      <c r="E78" s="3" t="str">
        <f t="shared" si="29"/>
        <v/>
      </c>
      <c r="F78" s="3" t="str">
        <f t="shared" si="30"/>
        <v/>
      </c>
      <c r="H78" t="str">
        <f t="shared" si="31"/>
        <v/>
      </c>
      <c r="I78" s="4" t="str">
        <f t="shared" si="32"/>
        <v/>
      </c>
      <c r="J78" s="4" t="str">
        <f t="shared" si="33"/>
        <v/>
      </c>
      <c r="K78" s="4" t="str">
        <f t="shared" si="34"/>
        <v/>
      </c>
      <c r="L78" s="4" t="str">
        <f t="shared" si="35"/>
        <v/>
      </c>
      <c r="M78" s="4" t="str">
        <f t="shared" si="36"/>
        <v/>
      </c>
    </row>
    <row r="79" spans="1:13" x14ac:dyDescent="0.25">
      <c r="A79" s="2" t="str">
        <f t="shared" si="25"/>
        <v/>
      </c>
      <c r="B79" s="3" t="str">
        <f t="shared" si="26"/>
        <v/>
      </c>
      <c r="C79" s="3" t="str">
        <f t="shared" si="27"/>
        <v/>
      </c>
      <c r="D79" s="3" t="str">
        <f t="shared" si="28"/>
        <v/>
      </c>
      <c r="E79" s="3" t="str">
        <f t="shared" si="29"/>
        <v/>
      </c>
      <c r="F79" s="3" t="str">
        <f t="shared" si="30"/>
        <v/>
      </c>
      <c r="H79" t="str">
        <f t="shared" si="31"/>
        <v/>
      </c>
      <c r="I79" s="4" t="str">
        <f t="shared" si="32"/>
        <v/>
      </c>
      <c r="J79" s="4" t="str">
        <f t="shared" si="33"/>
        <v/>
      </c>
      <c r="K79" s="4" t="str">
        <f t="shared" si="34"/>
        <v/>
      </c>
      <c r="L79" s="4" t="str">
        <f t="shared" si="35"/>
        <v/>
      </c>
      <c r="M79" s="4" t="str">
        <f t="shared" si="36"/>
        <v/>
      </c>
    </row>
    <row r="80" spans="1:13" x14ac:dyDescent="0.25">
      <c r="A80" s="2" t="str">
        <f t="shared" si="25"/>
        <v/>
      </c>
      <c r="B80" s="3" t="str">
        <f t="shared" si="26"/>
        <v/>
      </c>
      <c r="C80" s="3" t="str">
        <f t="shared" si="27"/>
        <v/>
      </c>
      <c r="D80" s="3" t="str">
        <f t="shared" si="28"/>
        <v/>
      </c>
      <c r="E80" s="3" t="str">
        <f t="shared" si="29"/>
        <v/>
      </c>
      <c r="F80" s="3" t="str">
        <f t="shared" si="30"/>
        <v/>
      </c>
      <c r="H80" t="str">
        <f t="shared" si="31"/>
        <v/>
      </c>
      <c r="I80" s="4" t="str">
        <f t="shared" si="32"/>
        <v/>
      </c>
      <c r="J80" s="4" t="str">
        <f t="shared" si="33"/>
        <v/>
      </c>
      <c r="K80" s="4" t="str">
        <f t="shared" si="34"/>
        <v/>
      </c>
      <c r="L80" s="4" t="str">
        <f t="shared" si="35"/>
        <v/>
      </c>
      <c r="M80" s="4" t="str">
        <f t="shared" si="36"/>
        <v/>
      </c>
    </row>
    <row r="81" spans="1:13" x14ac:dyDescent="0.25">
      <c r="A81" s="2" t="str">
        <f t="shared" si="25"/>
        <v/>
      </c>
      <c r="B81" s="3" t="str">
        <f t="shared" si="26"/>
        <v/>
      </c>
      <c r="C81" s="3" t="str">
        <f t="shared" si="27"/>
        <v/>
      </c>
      <c r="D81" s="3" t="str">
        <f t="shared" si="28"/>
        <v/>
      </c>
      <c r="E81" s="3" t="str">
        <f t="shared" si="29"/>
        <v/>
      </c>
      <c r="F81" s="3" t="str">
        <f t="shared" si="30"/>
        <v/>
      </c>
      <c r="H81" t="str">
        <f t="shared" si="31"/>
        <v/>
      </c>
      <c r="I81" s="4" t="str">
        <f t="shared" si="32"/>
        <v/>
      </c>
      <c r="J81" s="4" t="str">
        <f t="shared" si="33"/>
        <v/>
      </c>
      <c r="K81" s="4" t="str">
        <f t="shared" si="34"/>
        <v/>
      </c>
      <c r="L81" s="4" t="str">
        <f t="shared" si="35"/>
        <v/>
      </c>
      <c r="M81" s="4" t="str">
        <f t="shared" si="36"/>
        <v/>
      </c>
    </row>
    <row r="82" spans="1:13" x14ac:dyDescent="0.25">
      <c r="A82" s="2" t="str">
        <f t="shared" si="25"/>
        <v/>
      </c>
      <c r="B82" s="3" t="str">
        <f t="shared" si="26"/>
        <v/>
      </c>
      <c r="C82" s="3" t="str">
        <f t="shared" si="27"/>
        <v/>
      </c>
      <c r="D82" s="3" t="str">
        <f t="shared" si="28"/>
        <v/>
      </c>
      <c r="E82" s="3" t="str">
        <f t="shared" si="29"/>
        <v/>
      </c>
      <c r="F82" s="3" t="str">
        <f t="shared" si="30"/>
        <v/>
      </c>
      <c r="H82" t="str">
        <f t="shared" si="31"/>
        <v/>
      </c>
      <c r="I82" s="4" t="str">
        <f t="shared" si="32"/>
        <v/>
      </c>
      <c r="J82" s="4" t="str">
        <f t="shared" si="33"/>
        <v/>
      </c>
      <c r="K82" s="4" t="str">
        <f t="shared" si="34"/>
        <v/>
      </c>
      <c r="L82" s="4" t="str">
        <f t="shared" si="35"/>
        <v/>
      </c>
      <c r="M82" s="4" t="str">
        <f t="shared" si="36"/>
        <v/>
      </c>
    </row>
    <row r="83" spans="1:13" x14ac:dyDescent="0.25">
      <c r="A83" s="2" t="str">
        <f t="shared" si="25"/>
        <v/>
      </c>
      <c r="B83" s="3" t="str">
        <f t="shared" si="26"/>
        <v/>
      </c>
      <c r="C83" s="3" t="str">
        <f t="shared" si="27"/>
        <v/>
      </c>
      <c r="D83" s="3" t="str">
        <f t="shared" si="28"/>
        <v/>
      </c>
      <c r="E83" s="3" t="str">
        <f t="shared" si="29"/>
        <v/>
      </c>
      <c r="F83" s="3" t="str">
        <f t="shared" si="30"/>
        <v/>
      </c>
      <c r="H83" t="str">
        <f t="shared" si="31"/>
        <v/>
      </c>
      <c r="I83" s="4" t="str">
        <f t="shared" si="32"/>
        <v/>
      </c>
      <c r="J83" s="4" t="str">
        <f t="shared" si="33"/>
        <v/>
      </c>
      <c r="K83" s="4" t="str">
        <f t="shared" si="34"/>
        <v/>
      </c>
      <c r="L83" s="4" t="str">
        <f t="shared" si="35"/>
        <v/>
      </c>
      <c r="M83" s="4" t="str">
        <f t="shared" si="36"/>
        <v/>
      </c>
    </row>
    <row r="84" spans="1:13" x14ac:dyDescent="0.25">
      <c r="A84" s="2" t="str">
        <f t="shared" si="25"/>
        <v/>
      </c>
      <c r="B84" s="3" t="str">
        <f t="shared" si="26"/>
        <v/>
      </c>
      <c r="C84" s="3" t="str">
        <f t="shared" si="27"/>
        <v/>
      </c>
      <c r="D84" s="3" t="str">
        <f t="shared" si="28"/>
        <v/>
      </c>
      <c r="E84" s="3" t="str">
        <f t="shared" si="29"/>
        <v/>
      </c>
      <c r="F84" s="3" t="str">
        <f t="shared" si="30"/>
        <v/>
      </c>
      <c r="H84" t="str">
        <f t="shared" si="31"/>
        <v/>
      </c>
      <c r="I84" s="4" t="str">
        <f t="shared" si="32"/>
        <v/>
      </c>
      <c r="J84" s="4" t="str">
        <f t="shared" si="33"/>
        <v/>
      </c>
      <c r="K84" s="4" t="str">
        <f t="shared" si="34"/>
        <v/>
      </c>
      <c r="L84" s="4" t="str">
        <f t="shared" si="35"/>
        <v/>
      </c>
      <c r="M84" s="4" t="str">
        <f t="shared" si="36"/>
        <v/>
      </c>
    </row>
    <row r="85" spans="1:13" x14ac:dyDescent="0.25">
      <c r="A85" s="2" t="str">
        <f t="shared" si="25"/>
        <v/>
      </c>
      <c r="B85" s="3" t="str">
        <f t="shared" si="26"/>
        <v/>
      </c>
      <c r="C85" s="3" t="str">
        <f t="shared" si="27"/>
        <v/>
      </c>
      <c r="D85" s="3" t="str">
        <f t="shared" si="28"/>
        <v/>
      </c>
      <c r="E85" s="3" t="str">
        <f t="shared" si="29"/>
        <v/>
      </c>
      <c r="F85" s="3" t="str">
        <f t="shared" si="30"/>
        <v/>
      </c>
      <c r="H85" t="str">
        <f t="shared" si="31"/>
        <v/>
      </c>
      <c r="I85" s="4" t="str">
        <f t="shared" si="32"/>
        <v/>
      </c>
      <c r="J85" s="4" t="str">
        <f t="shared" si="33"/>
        <v/>
      </c>
      <c r="K85" s="4" t="str">
        <f t="shared" si="34"/>
        <v/>
      </c>
      <c r="L85" s="4" t="str">
        <f t="shared" si="35"/>
        <v/>
      </c>
      <c r="M85" s="4" t="str">
        <f t="shared" si="36"/>
        <v/>
      </c>
    </row>
    <row r="86" spans="1:13" x14ac:dyDescent="0.25">
      <c r="A86" s="2" t="str">
        <f t="shared" si="25"/>
        <v/>
      </c>
      <c r="B86" s="3" t="str">
        <f t="shared" si="26"/>
        <v/>
      </c>
      <c r="C86" s="3" t="str">
        <f t="shared" si="27"/>
        <v/>
      </c>
      <c r="D86" s="3" t="str">
        <f t="shared" si="28"/>
        <v/>
      </c>
      <c r="E86" s="3" t="str">
        <f t="shared" si="29"/>
        <v/>
      </c>
      <c r="F86" s="3" t="str">
        <f t="shared" si="30"/>
        <v/>
      </c>
      <c r="H86" t="str">
        <f t="shared" si="31"/>
        <v/>
      </c>
      <c r="I86" s="4" t="str">
        <f t="shared" si="32"/>
        <v/>
      </c>
      <c r="J86" s="4" t="str">
        <f t="shared" si="33"/>
        <v/>
      </c>
      <c r="K86" s="4" t="str">
        <f t="shared" si="34"/>
        <v/>
      </c>
      <c r="L86" s="4" t="str">
        <f t="shared" si="35"/>
        <v/>
      </c>
      <c r="M86" s="4" t="str">
        <f t="shared" si="36"/>
        <v/>
      </c>
    </row>
    <row r="87" spans="1:13" x14ac:dyDescent="0.25">
      <c r="A87" s="2" t="str">
        <f t="shared" si="25"/>
        <v/>
      </c>
      <c r="B87" s="3" t="str">
        <f t="shared" si="26"/>
        <v/>
      </c>
      <c r="C87" s="3" t="str">
        <f t="shared" si="27"/>
        <v/>
      </c>
      <c r="D87" s="3" t="str">
        <f t="shared" si="28"/>
        <v/>
      </c>
      <c r="E87" s="3" t="str">
        <f t="shared" si="29"/>
        <v/>
      </c>
      <c r="F87" s="3" t="str">
        <f t="shared" si="30"/>
        <v/>
      </c>
      <c r="H87" t="str">
        <f t="shared" si="31"/>
        <v/>
      </c>
      <c r="I87" s="4" t="str">
        <f t="shared" si="32"/>
        <v/>
      </c>
      <c r="J87" s="4" t="str">
        <f t="shared" si="33"/>
        <v/>
      </c>
      <c r="K87" s="4" t="str">
        <f t="shared" si="34"/>
        <v/>
      </c>
      <c r="L87" s="4" t="str">
        <f t="shared" si="35"/>
        <v/>
      </c>
      <c r="M87" s="4" t="str">
        <f t="shared" si="36"/>
        <v/>
      </c>
    </row>
    <row r="88" spans="1:13" x14ac:dyDescent="0.25">
      <c r="A88" s="2" t="str">
        <f t="shared" si="25"/>
        <v/>
      </c>
      <c r="B88" s="3" t="str">
        <f t="shared" si="26"/>
        <v/>
      </c>
      <c r="C88" s="3" t="str">
        <f t="shared" si="27"/>
        <v/>
      </c>
      <c r="D88" s="3" t="str">
        <f t="shared" si="28"/>
        <v/>
      </c>
      <c r="E88" s="3" t="str">
        <f t="shared" si="29"/>
        <v/>
      </c>
      <c r="F88" s="3" t="str">
        <f t="shared" si="30"/>
        <v/>
      </c>
      <c r="H88" t="str">
        <f t="shared" si="31"/>
        <v/>
      </c>
      <c r="I88" s="4" t="str">
        <f t="shared" si="32"/>
        <v/>
      </c>
      <c r="J88" s="4" t="str">
        <f t="shared" si="33"/>
        <v/>
      </c>
      <c r="K88" s="4" t="str">
        <f t="shared" si="34"/>
        <v/>
      </c>
      <c r="L88" s="4" t="str">
        <f t="shared" si="35"/>
        <v/>
      </c>
      <c r="M88" s="4" t="str">
        <f t="shared" si="36"/>
        <v/>
      </c>
    </row>
    <row r="89" spans="1:13" x14ac:dyDescent="0.25">
      <c r="A89" s="2" t="str">
        <f t="shared" si="25"/>
        <v/>
      </c>
      <c r="B89" s="3" t="str">
        <f t="shared" si="26"/>
        <v/>
      </c>
      <c r="C89" s="3" t="str">
        <f t="shared" si="27"/>
        <v/>
      </c>
      <c r="D89" s="3" t="str">
        <f t="shared" si="28"/>
        <v/>
      </c>
      <c r="E89" s="3" t="str">
        <f t="shared" si="29"/>
        <v/>
      </c>
      <c r="F89" s="3" t="str">
        <f t="shared" si="30"/>
        <v/>
      </c>
      <c r="H89" t="str">
        <f t="shared" si="31"/>
        <v/>
      </c>
      <c r="I89" s="4" t="str">
        <f t="shared" si="32"/>
        <v/>
      </c>
      <c r="J89" s="4" t="str">
        <f t="shared" si="33"/>
        <v/>
      </c>
      <c r="K89" s="4" t="str">
        <f t="shared" si="34"/>
        <v/>
      </c>
      <c r="L89" s="4" t="str">
        <f t="shared" si="35"/>
        <v/>
      </c>
      <c r="M89" s="4" t="str">
        <f t="shared" si="36"/>
        <v/>
      </c>
    </row>
    <row r="90" spans="1:13" x14ac:dyDescent="0.25">
      <c r="A90" s="2" t="str">
        <f t="shared" si="25"/>
        <v/>
      </c>
      <c r="B90" s="3" t="str">
        <f t="shared" si="26"/>
        <v/>
      </c>
      <c r="C90" s="3" t="str">
        <f t="shared" si="27"/>
        <v/>
      </c>
      <c r="D90" s="3" t="str">
        <f t="shared" si="28"/>
        <v/>
      </c>
      <c r="E90" s="3" t="str">
        <f t="shared" si="29"/>
        <v/>
      </c>
      <c r="F90" s="3" t="str">
        <f t="shared" si="30"/>
        <v/>
      </c>
      <c r="H90" t="str">
        <f t="shared" si="31"/>
        <v/>
      </c>
      <c r="I90" s="4" t="str">
        <f t="shared" si="32"/>
        <v/>
      </c>
      <c r="J90" s="4" t="str">
        <f t="shared" si="33"/>
        <v/>
      </c>
      <c r="K90" s="4" t="str">
        <f t="shared" si="34"/>
        <v/>
      </c>
      <c r="L90" s="4" t="str">
        <f t="shared" si="35"/>
        <v/>
      </c>
      <c r="M90" s="4" t="str">
        <f t="shared" si="36"/>
        <v/>
      </c>
    </row>
    <row r="91" spans="1:13" x14ac:dyDescent="0.25">
      <c r="A91" s="2" t="str">
        <f t="shared" si="25"/>
        <v/>
      </c>
      <c r="B91" s="3" t="str">
        <f t="shared" si="26"/>
        <v/>
      </c>
      <c r="C91" s="3" t="str">
        <f t="shared" si="27"/>
        <v/>
      </c>
      <c r="D91" s="3" t="str">
        <f t="shared" si="28"/>
        <v/>
      </c>
      <c r="E91" s="3" t="str">
        <f t="shared" si="29"/>
        <v/>
      </c>
      <c r="F91" s="3" t="str">
        <f t="shared" si="30"/>
        <v/>
      </c>
      <c r="H91" t="str">
        <f t="shared" si="31"/>
        <v/>
      </c>
      <c r="I91" s="4" t="str">
        <f t="shared" si="32"/>
        <v/>
      </c>
      <c r="J91" s="4" t="str">
        <f t="shared" si="33"/>
        <v/>
      </c>
      <c r="K91" s="4" t="str">
        <f t="shared" si="34"/>
        <v/>
      </c>
      <c r="L91" s="4" t="str">
        <f t="shared" si="35"/>
        <v/>
      </c>
      <c r="M91" s="4" t="str">
        <f t="shared" si="36"/>
        <v/>
      </c>
    </row>
    <row r="92" spans="1:13" x14ac:dyDescent="0.25">
      <c r="A92" s="2" t="str">
        <f t="shared" si="25"/>
        <v/>
      </c>
      <c r="B92" s="3" t="str">
        <f t="shared" si="26"/>
        <v/>
      </c>
      <c r="C92" s="3" t="str">
        <f t="shared" si="27"/>
        <v/>
      </c>
      <c r="D92" s="3" t="str">
        <f t="shared" si="28"/>
        <v/>
      </c>
      <c r="E92" s="3" t="str">
        <f t="shared" si="29"/>
        <v/>
      </c>
      <c r="F92" s="3" t="str">
        <f t="shared" si="30"/>
        <v/>
      </c>
      <c r="H92" t="str">
        <f t="shared" si="31"/>
        <v/>
      </c>
      <c r="I92" s="4" t="str">
        <f t="shared" si="32"/>
        <v/>
      </c>
      <c r="J92" s="4" t="str">
        <f t="shared" si="33"/>
        <v/>
      </c>
      <c r="K92" s="4" t="str">
        <f t="shared" si="34"/>
        <v/>
      </c>
      <c r="L92" s="4" t="str">
        <f t="shared" si="35"/>
        <v/>
      </c>
      <c r="M92" s="4" t="str">
        <f t="shared" si="36"/>
        <v/>
      </c>
    </row>
    <row r="93" spans="1:13" x14ac:dyDescent="0.25">
      <c r="A93" s="2" t="str">
        <f t="shared" si="25"/>
        <v/>
      </c>
      <c r="B93" s="3" t="str">
        <f t="shared" si="26"/>
        <v/>
      </c>
      <c r="C93" s="3" t="str">
        <f t="shared" si="27"/>
        <v/>
      </c>
      <c r="D93" s="3" t="str">
        <f t="shared" si="28"/>
        <v/>
      </c>
      <c r="E93" s="3" t="str">
        <f t="shared" si="29"/>
        <v/>
      </c>
      <c r="F93" s="3" t="str">
        <f t="shared" si="30"/>
        <v/>
      </c>
      <c r="H93" t="str">
        <f t="shared" si="31"/>
        <v/>
      </c>
      <c r="I93" s="4" t="str">
        <f t="shared" si="32"/>
        <v/>
      </c>
      <c r="J93" s="4" t="str">
        <f t="shared" si="33"/>
        <v/>
      </c>
      <c r="K93" s="4" t="str">
        <f t="shared" si="34"/>
        <v/>
      </c>
      <c r="L93" s="4" t="str">
        <f t="shared" si="35"/>
        <v/>
      </c>
      <c r="M93" s="4" t="str">
        <f t="shared" si="36"/>
        <v/>
      </c>
    </row>
    <row r="94" spans="1:13" x14ac:dyDescent="0.25">
      <c r="A94" s="2" t="str">
        <f t="shared" si="25"/>
        <v/>
      </c>
      <c r="B94" s="3" t="str">
        <f t="shared" si="26"/>
        <v/>
      </c>
      <c r="C94" s="3" t="str">
        <f t="shared" si="27"/>
        <v/>
      </c>
      <c r="D94" s="3" t="str">
        <f t="shared" si="28"/>
        <v/>
      </c>
      <c r="E94" s="3" t="str">
        <f t="shared" si="29"/>
        <v/>
      </c>
      <c r="F94" s="3" t="str">
        <f t="shared" si="30"/>
        <v/>
      </c>
      <c r="H94" t="str">
        <f t="shared" si="31"/>
        <v/>
      </c>
      <c r="I94" s="4" t="str">
        <f t="shared" si="32"/>
        <v/>
      </c>
      <c r="J94" s="4" t="str">
        <f t="shared" si="33"/>
        <v/>
      </c>
      <c r="K94" s="4" t="str">
        <f t="shared" si="34"/>
        <v/>
      </c>
      <c r="L94" s="4" t="str">
        <f t="shared" si="35"/>
        <v/>
      </c>
      <c r="M94" s="4" t="str">
        <f t="shared" si="36"/>
        <v/>
      </c>
    </row>
    <row r="95" spans="1:13" x14ac:dyDescent="0.25">
      <c r="A95" s="2" t="str">
        <f t="shared" si="25"/>
        <v/>
      </c>
      <c r="B95" s="3" t="str">
        <f t="shared" si="26"/>
        <v/>
      </c>
      <c r="C95" s="3" t="str">
        <f t="shared" si="27"/>
        <v/>
      </c>
      <c r="D95" s="3" t="str">
        <f t="shared" si="28"/>
        <v/>
      </c>
      <c r="E95" s="3" t="str">
        <f t="shared" si="29"/>
        <v/>
      </c>
      <c r="F95" s="3" t="str">
        <f t="shared" si="30"/>
        <v/>
      </c>
      <c r="H95" t="str">
        <f t="shared" si="31"/>
        <v/>
      </c>
      <c r="I95" s="4" t="str">
        <f t="shared" si="32"/>
        <v/>
      </c>
      <c r="J95" s="4" t="str">
        <f t="shared" si="33"/>
        <v/>
      </c>
      <c r="K95" s="4" t="str">
        <f t="shared" si="34"/>
        <v/>
      </c>
      <c r="L95" s="4" t="str">
        <f t="shared" si="35"/>
        <v/>
      </c>
      <c r="M95" s="4" t="str">
        <f t="shared" si="36"/>
        <v/>
      </c>
    </row>
    <row r="96" spans="1:13" x14ac:dyDescent="0.25">
      <c r="A96" s="2" t="str">
        <f t="shared" si="25"/>
        <v/>
      </c>
      <c r="B96" s="3" t="str">
        <f t="shared" si="26"/>
        <v/>
      </c>
      <c r="C96" s="3" t="str">
        <f t="shared" si="27"/>
        <v/>
      </c>
      <c r="D96" s="3" t="str">
        <f t="shared" si="28"/>
        <v/>
      </c>
      <c r="E96" s="3" t="str">
        <f t="shared" si="29"/>
        <v/>
      </c>
      <c r="F96" s="3" t="str">
        <f t="shared" si="30"/>
        <v/>
      </c>
      <c r="H96" t="str">
        <f t="shared" si="31"/>
        <v/>
      </c>
      <c r="I96" s="4" t="str">
        <f t="shared" si="32"/>
        <v/>
      </c>
      <c r="J96" s="4" t="str">
        <f t="shared" si="33"/>
        <v/>
      </c>
      <c r="K96" s="4" t="str">
        <f t="shared" si="34"/>
        <v/>
      </c>
      <c r="L96" s="4" t="str">
        <f t="shared" si="35"/>
        <v/>
      </c>
      <c r="M96" s="4" t="str">
        <f t="shared" si="36"/>
        <v/>
      </c>
    </row>
    <row r="97" spans="1:13" x14ac:dyDescent="0.25">
      <c r="A97" s="2" t="str">
        <f t="shared" ref="A97:A160" si="37">IF(O97&gt;0,O97,"")</f>
        <v/>
      </c>
      <c r="B97" s="3" t="str">
        <f t="shared" ref="B97:B160" si="38">IF(P97*Q97&gt;0,P97/Q97,"")</f>
        <v/>
      </c>
      <c r="C97" s="3" t="str">
        <f t="shared" ref="C97:C160" si="39">IF(R97*S97&gt;0,R97/S97,"")</f>
        <v/>
      </c>
      <c r="D97" s="3" t="str">
        <f t="shared" ref="D97:D160" si="40">IF(T97*U97&gt;0,T97/U97,"")</f>
        <v/>
      </c>
      <c r="E97" s="3" t="str">
        <f t="shared" ref="E97:E160" si="41">IF(V97*W97&gt;0,V97/W97,"")</f>
        <v/>
      </c>
      <c r="F97" s="3" t="str">
        <f t="shared" ref="F97:F160" si="42">IF(X97*Y97&gt;0,X97/Y97,"")</f>
        <v/>
      </c>
      <c r="H97" t="str">
        <f t="shared" ref="H97:H160" si="43">IF(O97&gt;0,A97,"")</f>
        <v/>
      </c>
      <c r="I97" s="4" t="str">
        <f t="shared" ref="I97:I160" si="44">IF(O97&gt;1,P97/1000,"")</f>
        <v/>
      </c>
      <c r="J97" s="4" t="str">
        <f t="shared" ref="J97:J160" si="45">IF(O97&gt;0,R97/1000,A97)</f>
        <v/>
      </c>
      <c r="K97" s="4" t="str">
        <f t="shared" ref="K97:K160" si="46">IF(O97&gt;0,T97/1000,"")</f>
        <v/>
      </c>
      <c r="L97" s="4" t="str">
        <f t="shared" ref="L97:L160" si="47">IF(O97&gt;0,V97/1000,"")</f>
        <v/>
      </c>
      <c r="M97" s="4" t="str">
        <f t="shared" ref="M97:M160" si="48">IF(O97&gt;0,X97/1000,"")</f>
        <v/>
      </c>
    </row>
    <row r="98" spans="1:13" x14ac:dyDescent="0.25">
      <c r="A98" s="2" t="str">
        <f t="shared" si="37"/>
        <v/>
      </c>
      <c r="B98" s="3" t="str">
        <f t="shared" si="38"/>
        <v/>
      </c>
      <c r="C98" s="3" t="str">
        <f t="shared" si="39"/>
        <v/>
      </c>
      <c r="D98" s="3" t="str">
        <f t="shared" si="40"/>
        <v/>
      </c>
      <c r="E98" s="3" t="str">
        <f t="shared" si="41"/>
        <v/>
      </c>
      <c r="F98" s="3" t="str">
        <f t="shared" si="42"/>
        <v/>
      </c>
      <c r="H98" t="str">
        <f t="shared" si="43"/>
        <v/>
      </c>
      <c r="I98" s="4" t="str">
        <f t="shared" si="44"/>
        <v/>
      </c>
      <c r="J98" s="4" t="str">
        <f t="shared" si="45"/>
        <v/>
      </c>
      <c r="K98" s="4" t="str">
        <f t="shared" si="46"/>
        <v/>
      </c>
      <c r="L98" s="4" t="str">
        <f t="shared" si="47"/>
        <v/>
      </c>
      <c r="M98" s="4" t="str">
        <f t="shared" si="48"/>
        <v/>
      </c>
    </row>
    <row r="99" spans="1:13" x14ac:dyDescent="0.25">
      <c r="A99" s="2" t="str">
        <f t="shared" si="37"/>
        <v/>
      </c>
      <c r="B99" s="3" t="str">
        <f t="shared" si="38"/>
        <v/>
      </c>
      <c r="C99" s="3" t="str">
        <f t="shared" si="39"/>
        <v/>
      </c>
      <c r="D99" s="3" t="str">
        <f t="shared" si="40"/>
        <v/>
      </c>
      <c r="E99" s="3" t="str">
        <f t="shared" si="41"/>
        <v/>
      </c>
      <c r="F99" s="3" t="str">
        <f t="shared" si="42"/>
        <v/>
      </c>
      <c r="H99" t="str">
        <f t="shared" si="43"/>
        <v/>
      </c>
      <c r="I99" s="4" t="str">
        <f t="shared" si="44"/>
        <v/>
      </c>
      <c r="J99" s="4" t="str">
        <f t="shared" si="45"/>
        <v/>
      </c>
      <c r="K99" s="4" t="str">
        <f t="shared" si="46"/>
        <v/>
      </c>
      <c r="L99" s="4" t="str">
        <f t="shared" si="47"/>
        <v/>
      </c>
      <c r="M99" s="4" t="str">
        <f t="shared" si="48"/>
        <v/>
      </c>
    </row>
    <row r="100" spans="1:13" x14ac:dyDescent="0.25">
      <c r="A100" s="2" t="str">
        <f t="shared" si="37"/>
        <v/>
      </c>
      <c r="B100" s="3" t="str">
        <f t="shared" si="38"/>
        <v/>
      </c>
      <c r="C100" s="3" t="str">
        <f t="shared" si="39"/>
        <v/>
      </c>
      <c r="D100" s="3" t="str">
        <f t="shared" si="40"/>
        <v/>
      </c>
      <c r="E100" s="3" t="str">
        <f t="shared" si="41"/>
        <v/>
      </c>
      <c r="F100" s="3" t="str">
        <f t="shared" si="42"/>
        <v/>
      </c>
      <c r="H100" t="str">
        <f t="shared" si="43"/>
        <v/>
      </c>
      <c r="I100" s="4" t="str">
        <f t="shared" si="44"/>
        <v/>
      </c>
      <c r="J100" s="4" t="str">
        <f t="shared" si="45"/>
        <v/>
      </c>
      <c r="K100" s="4" t="str">
        <f t="shared" si="46"/>
        <v/>
      </c>
      <c r="L100" s="4" t="str">
        <f t="shared" si="47"/>
        <v/>
      </c>
      <c r="M100" s="4" t="str">
        <f t="shared" si="48"/>
        <v/>
      </c>
    </row>
    <row r="101" spans="1:13" x14ac:dyDescent="0.25">
      <c r="A101" s="2" t="str">
        <f t="shared" si="37"/>
        <v/>
      </c>
      <c r="B101" s="3" t="str">
        <f t="shared" si="38"/>
        <v/>
      </c>
      <c r="C101" s="3" t="str">
        <f t="shared" si="39"/>
        <v/>
      </c>
      <c r="D101" s="3" t="str">
        <f t="shared" si="40"/>
        <v/>
      </c>
      <c r="E101" s="3" t="str">
        <f t="shared" si="41"/>
        <v/>
      </c>
      <c r="F101" s="3" t="str">
        <f t="shared" si="42"/>
        <v/>
      </c>
      <c r="H101" t="str">
        <f t="shared" si="43"/>
        <v/>
      </c>
      <c r="I101" s="4" t="str">
        <f t="shared" si="44"/>
        <v/>
      </c>
      <c r="J101" s="4" t="str">
        <f t="shared" si="45"/>
        <v/>
      </c>
      <c r="K101" s="4" t="str">
        <f t="shared" si="46"/>
        <v/>
      </c>
      <c r="L101" s="4" t="str">
        <f t="shared" si="47"/>
        <v/>
      </c>
      <c r="M101" s="4" t="str">
        <f t="shared" si="48"/>
        <v/>
      </c>
    </row>
    <row r="102" spans="1:13" x14ac:dyDescent="0.25">
      <c r="A102" s="2" t="str">
        <f t="shared" si="37"/>
        <v/>
      </c>
      <c r="B102" s="3" t="str">
        <f t="shared" si="38"/>
        <v/>
      </c>
      <c r="C102" s="3" t="str">
        <f t="shared" si="39"/>
        <v/>
      </c>
      <c r="D102" s="3" t="str">
        <f t="shared" si="40"/>
        <v/>
      </c>
      <c r="E102" s="3" t="str">
        <f t="shared" si="41"/>
        <v/>
      </c>
      <c r="F102" s="3" t="str">
        <f t="shared" si="42"/>
        <v/>
      </c>
      <c r="H102" t="str">
        <f t="shared" si="43"/>
        <v/>
      </c>
      <c r="I102" s="4" t="str">
        <f t="shared" si="44"/>
        <v/>
      </c>
      <c r="J102" s="4" t="str">
        <f t="shared" si="45"/>
        <v/>
      </c>
      <c r="K102" s="4" t="str">
        <f t="shared" si="46"/>
        <v/>
      </c>
      <c r="L102" s="4" t="str">
        <f t="shared" si="47"/>
        <v/>
      </c>
      <c r="M102" s="4" t="str">
        <f t="shared" si="48"/>
        <v/>
      </c>
    </row>
    <row r="103" spans="1:13" x14ac:dyDescent="0.25">
      <c r="A103" s="2" t="str">
        <f t="shared" si="37"/>
        <v/>
      </c>
      <c r="B103" s="3" t="str">
        <f t="shared" si="38"/>
        <v/>
      </c>
      <c r="C103" s="3" t="str">
        <f t="shared" si="39"/>
        <v/>
      </c>
      <c r="D103" s="3" t="str">
        <f t="shared" si="40"/>
        <v/>
      </c>
      <c r="E103" s="3" t="str">
        <f t="shared" si="41"/>
        <v/>
      </c>
      <c r="F103" s="3" t="str">
        <f t="shared" si="42"/>
        <v/>
      </c>
      <c r="H103" t="str">
        <f t="shared" si="43"/>
        <v/>
      </c>
      <c r="I103" s="4" t="str">
        <f t="shared" si="44"/>
        <v/>
      </c>
      <c r="J103" s="4" t="str">
        <f t="shared" si="45"/>
        <v/>
      </c>
      <c r="K103" s="4" t="str">
        <f t="shared" si="46"/>
        <v/>
      </c>
      <c r="L103" s="4" t="str">
        <f t="shared" si="47"/>
        <v/>
      </c>
      <c r="M103" s="4" t="str">
        <f t="shared" si="48"/>
        <v/>
      </c>
    </row>
    <row r="104" spans="1:13" x14ac:dyDescent="0.25">
      <c r="A104" s="2" t="str">
        <f t="shared" si="37"/>
        <v/>
      </c>
      <c r="B104" s="3" t="str">
        <f t="shared" si="38"/>
        <v/>
      </c>
      <c r="C104" s="3" t="str">
        <f t="shared" si="39"/>
        <v/>
      </c>
      <c r="D104" s="3" t="str">
        <f t="shared" si="40"/>
        <v/>
      </c>
      <c r="E104" s="3" t="str">
        <f t="shared" si="41"/>
        <v/>
      </c>
      <c r="F104" s="3" t="str">
        <f t="shared" si="42"/>
        <v/>
      </c>
      <c r="H104" t="str">
        <f t="shared" si="43"/>
        <v/>
      </c>
      <c r="I104" s="4" t="str">
        <f t="shared" si="44"/>
        <v/>
      </c>
      <c r="J104" s="4" t="str">
        <f t="shared" si="45"/>
        <v/>
      </c>
      <c r="K104" s="4" t="str">
        <f t="shared" si="46"/>
        <v/>
      </c>
      <c r="L104" s="4" t="str">
        <f t="shared" si="47"/>
        <v/>
      </c>
      <c r="M104" s="4" t="str">
        <f t="shared" si="48"/>
        <v/>
      </c>
    </row>
    <row r="105" spans="1:13" x14ac:dyDescent="0.25">
      <c r="A105" s="2" t="str">
        <f t="shared" si="37"/>
        <v/>
      </c>
      <c r="B105" s="3" t="str">
        <f t="shared" si="38"/>
        <v/>
      </c>
      <c r="C105" s="3" t="str">
        <f t="shared" si="39"/>
        <v/>
      </c>
      <c r="D105" s="3" t="str">
        <f t="shared" si="40"/>
        <v/>
      </c>
      <c r="E105" s="3" t="str">
        <f t="shared" si="41"/>
        <v/>
      </c>
      <c r="F105" s="3" t="str">
        <f t="shared" si="42"/>
        <v/>
      </c>
      <c r="H105" t="str">
        <f t="shared" si="43"/>
        <v/>
      </c>
      <c r="I105" s="4" t="str">
        <f t="shared" si="44"/>
        <v/>
      </c>
      <c r="J105" s="4" t="str">
        <f t="shared" si="45"/>
        <v/>
      </c>
      <c r="K105" s="4" t="str">
        <f t="shared" si="46"/>
        <v/>
      </c>
      <c r="L105" s="4" t="str">
        <f t="shared" si="47"/>
        <v/>
      </c>
      <c r="M105" s="4" t="str">
        <f t="shared" si="48"/>
        <v/>
      </c>
    </row>
    <row r="106" spans="1:13" x14ac:dyDescent="0.25">
      <c r="A106" s="2" t="str">
        <f t="shared" si="37"/>
        <v/>
      </c>
      <c r="B106" s="3" t="str">
        <f t="shared" si="38"/>
        <v/>
      </c>
      <c r="C106" s="3" t="str">
        <f t="shared" si="39"/>
        <v/>
      </c>
      <c r="D106" s="3" t="str">
        <f t="shared" si="40"/>
        <v/>
      </c>
      <c r="E106" s="3" t="str">
        <f t="shared" si="41"/>
        <v/>
      </c>
      <c r="F106" s="3" t="str">
        <f t="shared" si="42"/>
        <v/>
      </c>
      <c r="H106" t="str">
        <f t="shared" si="43"/>
        <v/>
      </c>
      <c r="I106" s="4" t="str">
        <f t="shared" si="44"/>
        <v/>
      </c>
      <c r="J106" s="4" t="str">
        <f t="shared" si="45"/>
        <v/>
      </c>
      <c r="K106" s="4" t="str">
        <f t="shared" si="46"/>
        <v/>
      </c>
      <c r="L106" s="4" t="str">
        <f t="shared" si="47"/>
        <v/>
      </c>
      <c r="M106" s="4" t="str">
        <f t="shared" si="48"/>
        <v/>
      </c>
    </row>
    <row r="107" spans="1:13" x14ac:dyDescent="0.25">
      <c r="A107" s="2" t="str">
        <f t="shared" si="37"/>
        <v/>
      </c>
      <c r="B107" s="3" t="str">
        <f t="shared" si="38"/>
        <v/>
      </c>
      <c r="C107" s="3" t="str">
        <f t="shared" si="39"/>
        <v/>
      </c>
      <c r="D107" s="3" t="str">
        <f t="shared" si="40"/>
        <v/>
      </c>
      <c r="E107" s="3" t="str">
        <f t="shared" si="41"/>
        <v/>
      </c>
      <c r="F107" s="3" t="str">
        <f t="shared" si="42"/>
        <v/>
      </c>
      <c r="H107" t="str">
        <f t="shared" si="43"/>
        <v/>
      </c>
      <c r="I107" s="4" t="str">
        <f t="shared" si="44"/>
        <v/>
      </c>
      <c r="J107" s="4" t="str">
        <f t="shared" si="45"/>
        <v/>
      </c>
      <c r="K107" s="4" t="str">
        <f t="shared" si="46"/>
        <v/>
      </c>
      <c r="L107" s="4" t="str">
        <f t="shared" si="47"/>
        <v/>
      </c>
      <c r="M107" s="4" t="str">
        <f t="shared" si="48"/>
        <v/>
      </c>
    </row>
    <row r="108" spans="1:13" x14ac:dyDescent="0.25">
      <c r="A108" s="2" t="str">
        <f t="shared" si="37"/>
        <v/>
      </c>
      <c r="B108" s="3" t="str">
        <f t="shared" si="38"/>
        <v/>
      </c>
      <c r="C108" s="3" t="str">
        <f t="shared" si="39"/>
        <v/>
      </c>
      <c r="D108" s="3" t="str">
        <f t="shared" si="40"/>
        <v/>
      </c>
      <c r="E108" s="3" t="str">
        <f t="shared" si="41"/>
        <v/>
      </c>
      <c r="F108" s="3" t="str">
        <f t="shared" si="42"/>
        <v/>
      </c>
      <c r="H108" t="str">
        <f t="shared" si="43"/>
        <v/>
      </c>
      <c r="I108" s="4" t="str">
        <f t="shared" si="44"/>
        <v/>
      </c>
      <c r="J108" s="4" t="str">
        <f t="shared" si="45"/>
        <v/>
      </c>
      <c r="K108" s="4" t="str">
        <f t="shared" si="46"/>
        <v/>
      </c>
      <c r="L108" s="4" t="str">
        <f t="shared" si="47"/>
        <v/>
      </c>
      <c r="M108" s="4" t="str">
        <f t="shared" si="48"/>
        <v/>
      </c>
    </row>
    <row r="109" spans="1:13" x14ac:dyDescent="0.25">
      <c r="A109" s="2" t="str">
        <f t="shared" si="37"/>
        <v/>
      </c>
      <c r="B109" s="3" t="str">
        <f t="shared" si="38"/>
        <v/>
      </c>
      <c r="C109" s="3" t="str">
        <f t="shared" si="39"/>
        <v/>
      </c>
      <c r="D109" s="3" t="str">
        <f t="shared" si="40"/>
        <v/>
      </c>
      <c r="E109" s="3" t="str">
        <f t="shared" si="41"/>
        <v/>
      </c>
      <c r="F109" s="3" t="str">
        <f t="shared" si="42"/>
        <v/>
      </c>
      <c r="H109" t="str">
        <f t="shared" si="43"/>
        <v/>
      </c>
      <c r="I109" s="4" t="str">
        <f t="shared" si="44"/>
        <v/>
      </c>
      <c r="J109" s="4" t="str">
        <f t="shared" si="45"/>
        <v/>
      </c>
      <c r="K109" s="4" t="str">
        <f t="shared" si="46"/>
        <v/>
      </c>
      <c r="L109" s="4" t="str">
        <f t="shared" si="47"/>
        <v/>
      </c>
      <c r="M109" s="4" t="str">
        <f t="shared" si="48"/>
        <v/>
      </c>
    </row>
    <row r="110" spans="1:13" x14ac:dyDescent="0.25">
      <c r="A110" s="2" t="str">
        <f t="shared" si="37"/>
        <v/>
      </c>
      <c r="B110" s="3" t="str">
        <f t="shared" si="38"/>
        <v/>
      </c>
      <c r="C110" s="3" t="str">
        <f t="shared" si="39"/>
        <v/>
      </c>
      <c r="D110" s="3" t="str">
        <f t="shared" si="40"/>
        <v/>
      </c>
      <c r="E110" s="3" t="str">
        <f t="shared" si="41"/>
        <v/>
      </c>
      <c r="F110" s="3" t="str">
        <f t="shared" si="42"/>
        <v/>
      </c>
      <c r="H110" t="str">
        <f t="shared" si="43"/>
        <v/>
      </c>
      <c r="I110" s="4" t="str">
        <f t="shared" si="44"/>
        <v/>
      </c>
      <c r="J110" s="4" t="str">
        <f t="shared" si="45"/>
        <v/>
      </c>
      <c r="K110" s="4" t="str">
        <f t="shared" si="46"/>
        <v/>
      </c>
      <c r="L110" s="4" t="str">
        <f t="shared" si="47"/>
        <v/>
      </c>
      <c r="M110" s="4" t="str">
        <f t="shared" si="48"/>
        <v/>
      </c>
    </row>
    <row r="111" spans="1:13" x14ac:dyDescent="0.25">
      <c r="A111" s="2" t="str">
        <f t="shared" si="37"/>
        <v/>
      </c>
      <c r="B111" s="3" t="str">
        <f t="shared" si="38"/>
        <v/>
      </c>
      <c r="C111" s="3" t="str">
        <f t="shared" si="39"/>
        <v/>
      </c>
      <c r="D111" s="3" t="str">
        <f t="shared" si="40"/>
        <v/>
      </c>
      <c r="E111" s="3" t="str">
        <f t="shared" si="41"/>
        <v/>
      </c>
      <c r="F111" s="3" t="str">
        <f t="shared" si="42"/>
        <v/>
      </c>
      <c r="H111" t="str">
        <f t="shared" si="43"/>
        <v/>
      </c>
      <c r="I111" s="4" t="str">
        <f t="shared" si="44"/>
        <v/>
      </c>
      <c r="J111" s="4" t="str">
        <f t="shared" si="45"/>
        <v/>
      </c>
      <c r="K111" s="4" t="str">
        <f t="shared" si="46"/>
        <v/>
      </c>
      <c r="L111" s="4" t="str">
        <f t="shared" si="47"/>
        <v/>
      </c>
      <c r="M111" s="4" t="str">
        <f t="shared" si="48"/>
        <v/>
      </c>
    </row>
    <row r="112" spans="1:13" x14ac:dyDescent="0.25">
      <c r="A112" s="2" t="str">
        <f t="shared" si="37"/>
        <v/>
      </c>
      <c r="B112" s="3" t="str">
        <f t="shared" si="38"/>
        <v/>
      </c>
      <c r="C112" s="3" t="str">
        <f t="shared" si="39"/>
        <v/>
      </c>
      <c r="D112" s="3" t="str">
        <f t="shared" si="40"/>
        <v/>
      </c>
      <c r="E112" s="3" t="str">
        <f t="shared" si="41"/>
        <v/>
      </c>
      <c r="F112" s="3" t="str">
        <f t="shared" si="42"/>
        <v/>
      </c>
      <c r="H112" t="str">
        <f t="shared" si="43"/>
        <v/>
      </c>
      <c r="I112" s="4" t="str">
        <f t="shared" si="44"/>
        <v/>
      </c>
      <c r="J112" s="4" t="str">
        <f t="shared" si="45"/>
        <v/>
      </c>
      <c r="K112" s="4" t="str">
        <f t="shared" si="46"/>
        <v/>
      </c>
      <c r="L112" s="4" t="str">
        <f t="shared" si="47"/>
        <v/>
      </c>
      <c r="M112" s="4" t="str">
        <f t="shared" si="48"/>
        <v/>
      </c>
    </row>
    <row r="113" spans="1:13" x14ac:dyDescent="0.25">
      <c r="A113" s="2" t="str">
        <f t="shared" si="37"/>
        <v/>
      </c>
      <c r="B113" s="3" t="str">
        <f t="shared" si="38"/>
        <v/>
      </c>
      <c r="C113" s="3" t="str">
        <f t="shared" si="39"/>
        <v/>
      </c>
      <c r="D113" s="3" t="str">
        <f t="shared" si="40"/>
        <v/>
      </c>
      <c r="E113" s="3" t="str">
        <f t="shared" si="41"/>
        <v/>
      </c>
      <c r="F113" s="3" t="str">
        <f t="shared" si="42"/>
        <v/>
      </c>
      <c r="H113" t="str">
        <f t="shared" si="43"/>
        <v/>
      </c>
      <c r="I113" s="4" t="str">
        <f t="shared" si="44"/>
        <v/>
      </c>
      <c r="J113" s="4" t="str">
        <f t="shared" si="45"/>
        <v/>
      </c>
      <c r="K113" s="4" t="str">
        <f t="shared" si="46"/>
        <v/>
      </c>
      <c r="L113" s="4" t="str">
        <f t="shared" si="47"/>
        <v/>
      </c>
      <c r="M113" s="4" t="str">
        <f t="shared" si="48"/>
        <v/>
      </c>
    </row>
    <row r="114" spans="1:13" x14ac:dyDescent="0.25">
      <c r="A114" s="2" t="str">
        <f t="shared" si="37"/>
        <v/>
      </c>
      <c r="B114" s="3" t="str">
        <f t="shared" si="38"/>
        <v/>
      </c>
      <c r="C114" s="3" t="str">
        <f t="shared" si="39"/>
        <v/>
      </c>
      <c r="D114" s="3" t="str">
        <f t="shared" si="40"/>
        <v/>
      </c>
      <c r="E114" s="3" t="str">
        <f t="shared" si="41"/>
        <v/>
      </c>
      <c r="F114" s="3" t="str">
        <f t="shared" si="42"/>
        <v/>
      </c>
      <c r="H114" t="str">
        <f t="shared" si="43"/>
        <v/>
      </c>
      <c r="I114" s="4" t="str">
        <f t="shared" si="44"/>
        <v/>
      </c>
      <c r="J114" s="4" t="str">
        <f t="shared" si="45"/>
        <v/>
      </c>
      <c r="K114" s="4" t="str">
        <f t="shared" si="46"/>
        <v/>
      </c>
      <c r="L114" s="4" t="str">
        <f t="shared" si="47"/>
        <v/>
      </c>
      <c r="M114" s="4" t="str">
        <f t="shared" si="48"/>
        <v/>
      </c>
    </row>
    <row r="115" spans="1:13" x14ac:dyDescent="0.25">
      <c r="A115" s="2" t="str">
        <f t="shared" si="37"/>
        <v/>
      </c>
      <c r="B115" s="3" t="str">
        <f t="shared" si="38"/>
        <v/>
      </c>
      <c r="C115" s="3" t="str">
        <f t="shared" si="39"/>
        <v/>
      </c>
      <c r="D115" s="3" t="str">
        <f t="shared" si="40"/>
        <v/>
      </c>
      <c r="E115" s="3" t="str">
        <f t="shared" si="41"/>
        <v/>
      </c>
      <c r="F115" s="3" t="str">
        <f t="shared" si="42"/>
        <v/>
      </c>
      <c r="H115" t="str">
        <f t="shared" si="43"/>
        <v/>
      </c>
      <c r="I115" s="4" t="str">
        <f t="shared" si="44"/>
        <v/>
      </c>
      <c r="J115" s="4" t="str">
        <f t="shared" si="45"/>
        <v/>
      </c>
      <c r="K115" s="4" t="str">
        <f t="shared" si="46"/>
        <v/>
      </c>
      <c r="L115" s="4" t="str">
        <f t="shared" si="47"/>
        <v/>
      </c>
      <c r="M115" s="4" t="str">
        <f t="shared" si="48"/>
        <v/>
      </c>
    </row>
    <row r="116" spans="1:13" x14ac:dyDescent="0.25">
      <c r="A116" s="2" t="str">
        <f t="shared" si="37"/>
        <v/>
      </c>
      <c r="B116" s="3" t="str">
        <f t="shared" si="38"/>
        <v/>
      </c>
      <c r="C116" s="3" t="str">
        <f t="shared" si="39"/>
        <v/>
      </c>
      <c r="D116" s="3" t="str">
        <f t="shared" si="40"/>
        <v/>
      </c>
      <c r="E116" s="3" t="str">
        <f t="shared" si="41"/>
        <v/>
      </c>
      <c r="F116" s="3" t="str">
        <f t="shared" si="42"/>
        <v/>
      </c>
      <c r="H116" t="str">
        <f t="shared" si="43"/>
        <v/>
      </c>
      <c r="I116" s="4" t="str">
        <f t="shared" si="44"/>
        <v/>
      </c>
      <c r="J116" s="4" t="str">
        <f t="shared" si="45"/>
        <v/>
      </c>
      <c r="K116" s="4" t="str">
        <f t="shared" si="46"/>
        <v/>
      </c>
      <c r="L116" s="4" t="str">
        <f t="shared" si="47"/>
        <v/>
      </c>
      <c r="M116" s="4" t="str">
        <f t="shared" si="48"/>
        <v/>
      </c>
    </row>
    <row r="117" spans="1:13" x14ac:dyDescent="0.25">
      <c r="A117" s="2" t="str">
        <f t="shared" si="37"/>
        <v/>
      </c>
      <c r="B117" s="3" t="str">
        <f t="shared" si="38"/>
        <v/>
      </c>
      <c r="C117" s="3" t="str">
        <f t="shared" si="39"/>
        <v/>
      </c>
      <c r="D117" s="3" t="str">
        <f t="shared" si="40"/>
        <v/>
      </c>
      <c r="E117" s="3" t="str">
        <f t="shared" si="41"/>
        <v/>
      </c>
      <c r="F117" s="3" t="str">
        <f t="shared" si="42"/>
        <v/>
      </c>
      <c r="H117" t="str">
        <f t="shared" si="43"/>
        <v/>
      </c>
      <c r="I117" s="4" t="str">
        <f t="shared" si="44"/>
        <v/>
      </c>
      <c r="J117" s="4" t="str">
        <f t="shared" si="45"/>
        <v/>
      </c>
      <c r="K117" s="4" t="str">
        <f t="shared" si="46"/>
        <v/>
      </c>
      <c r="L117" s="4" t="str">
        <f t="shared" si="47"/>
        <v/>
      </c>
      <c r="M117" s="4" t="str">
        <f t="shared" si="48"/>
        <v/>
      </c>
    </row>
    <row r="118" spans="1:13" x14ac:dyDescent="0.25">
      <c r="A118" s="2" t="str">
        <f t="shared" si="37"/>
        <v/>
      </c>
      <c r="B118" s="3" t="str">
        <f t="shared" si="38"/>
        <v/>
      </c>
      <c r="C118" s="3" t="str">
        <f t="shared" si="39"/>
        <v/>
      </c>
      <c r="D118" s="3" t="str">
        <f t="shared" si="40"/>
        <v/>
      </c>
      <c r="E118" s="3" t="str">
        <f t="shared" si="41"/>
        <v/>
      </c>
      <c r="F118" s="3" t="str">
        <f t="shared" si="42"/>
        <v/>
      </c>
      <c r="H118" t="str">
        <f t="shared" si="43"/>
        <v/>
      </c>
      <c r="I118" s="4" t="str">
        <f t="shared" si="44"/>
        <v/>
      </c>
      <c r="J118" s="4" t="str">
        <f t="shared" si="45"/>
        <v/>
      </c>
      <c r="K118" s="4" t="str">
        <f t="shared" si="46"/>
        <v/>
      </c>
      <c r="L118" s="4" t="str">
        <f t="shared" si="47"/>
        <v/>
      </c>
      <c r="M118" s="4" t="str">
        <f t="shared" si="48"/>
        <v/>
      </c>
    </row>
    <row r="119" spans="1:13" x14ac:dyDescent="0.25">
      <c r="A119" s="2" t="str">
        <f t="shared" si="37"/>
        <v/>
      </c>
      <c r="B119" s="3" t="str">
        <f t="shared" si="38"/>
        <v/>
      </c>
      <c r="C119" s="3" t="str">
        <f t="shared" si="39"/>
        <v/>
      </c>
      <c r="D119" s="3" t="str">
        <f t="shared" si="40"/>
        <v/>
      </c>
      <c r="E119" s="3" t="str">
        <f t="shared" si="41"/>
        <v/>
      </c>
      <c r="F119" s="3" t="str">
        <f t="shared" si="42"/>
        <v/>
      </c>
      <c r="H119" t="str">
        <f t="shared" si="43"/>
        <v/>
      </c>
      <c r="I119" s="4" t="str">
        <f t="shared" si="44"/>
        <v/>
      </c>
      <c r="J119" s="4" t="str">
        <f t="shared" si="45"/>
        <v/>
      </c>
      <c r="K119" s="4" t="str">
        <f t="shared" si="46"/>
        <v/>
      </c>
      <c r="L119" s="4" t="str">
        <f t="shared" si="47"/>
        <v/>
      </c>
      <c r="M119" s="4" t="str">
        <f t="shared" si="48"/>
        <v/>
      </c>
    </row>
    <row r="120" spans="1:13" x14ac:dyDescent="0.25">
      <c r="A120" s="2" t="str">
        <f t="shared" si="37"/>
        <v/>
      </c>
      <c r="B120" s="3" t="str">
        <f t="shared" si="38"/>
        <v/>
      </c>
      <c r="C120" s="3" t="str">
        <f t="shared" si="39"/>
        <v/>
      </c>
      <c r="D120" s="3" t="str">
        <f t="shared" si="40"/>
        <v/>
      </c>
      <c r="E120" s="3" t="str">
        <f t="shared" si="41"/>
        <v/>
      </c>
      <c r="F120" s="3" t="str">
        <f t="shared" si="42"/>
        <v/>
      </c>
      <c r="H120" t="str">
        <f t="shared" si="43"/>
        <v/>
      </c>
      <c r="I120" s="4" t="str">
        <f t="shared" si="44"/>
        <v/>
      </c>
      <c r="J120" s="4" t="str">
        <f t="shared" si="45"/>
        <v/>
      </c>
      <c r="K120" s="4" t="str">
        <f t="shared" si="46"/>
        <v/>
      </c>
      <c r="L120" s="4" t="str">
        <f t="shared" si="47"/>
        <v/>
      </c>
      <c r="M120" s="4" t="str">
        <f t="shared" si="48"/>
        <v/>
      </c>
    </row>
    <row r="121" spans="1:13" x14ac:dyDescent="0.25">
      <c r="A121" s="2" t="str">
        <f t="shared" si="37"/>
        <v/>
      </c>
      <c r="B121" s="3" t="str">
        <f t="shared" si="38"/>
        <v/>
      </c>
      <c r="C121" s="3" t="str">
        <f t="shared" si="39"/>
        <v/>
      </c>
      <c r="D121" s="3" t="str">
        <f t="shared" si="40"/>
        <v/>
      </c>
      <c r="E121" s="3" t="str">
        <f t="shared" si="41"/>
        <v/>
      </c>
      <c r="F121" s="3" t="str">
        <f t="shared" si="42"/>
        <v/>
      </c>
      <c r="H121" t="str">
        <f t="shared" si="43"/>
        <v/>
      </c>
      <c r="I121" s="4" t="str">
        <f t="shared" si="44"/>
        <v/>
      </c>
      <c r="J121" s="4" t="str">
        <f t="shared" si="45"/>
        <v/>
      </c>
      <c r="K121" s="4" t="str">
        <f t="shared" si="46"/>
        <v/>
      </c>
      <c r="L121" s="4" t="str">
        <f t="shared" si="47"/>
        <v/>
      </c>
      <c r="M121" s="4" t="str">
        <f t="shared" si="48"/>
        <v/>
      </c>
    </row>
    <row r="122" spans="1:13" x14ac:dyDescent="0.25">
      <c r="A122" s="2" t="str">
        <f t="shared" si="37"/>
        <v/>
      </c>
      <c r="B122" s="3" t="str">
        <f t="shared" si="38"/>
        <v/>
      </c>
      <c r="C122" s="3" t="str">
        <f t="shared" si="39"/>
        <v/>
      </c>
      <c r="D122" s="3" t="str">
        <f t="shared" si="40"/>
        <v/>
      </c>
      <c r="E122" s="3" t="str">
        <f t="shared" si="41"/>
        <v/>
      </c>
      <c r="F122" s="3" t="str">
        <f t="shared" si="42"/>
        <v/>
      </c>
      <c r="H122" t="str">
        <f t="shared" si="43"/>
        <v/>
      </c>
      <c r="I122" s="4" t="str">
        <f t="shared" si="44"/>
        <v/>
      </c>
      <c r="J122" s="4" t="str">
        <f t="shared" si="45"/>
        <v/>
      </c>
      <c r="K122" s="4" t="str">
        <f t="shared" si="46"/>
        <v/>
      </c>
      <c r="L122" s="4" t="str">
        <f t="shared" si="47"/>
        <v/>
      </c>
      <c r="M122" s="4" t="str">
        <f t="shared" si="48"/>
        <v/>
      </c>
    </row>
    <row r="123" spans="1:13" x14ac:dyDescent="0.25">
      <c r="A123" s="2" t="str">
        <f t="shared" si="37"/>
        <v/>
      </c>
      <c r="B123" s="3" t="str">
        <f t="shared" si="38"/>
        <v/>
      </c>
      <c r="C123" s="3" t="str">
        <f t="shared" si="39"/>
        <v/>
      </c>
      <c r="D123" s="3" t="str">
        <f t="shared" si="40"/>
        <v/>
      </c>
      <c r="E123" s="3" t="str">
        <f t="shared" si="41"/>
        <v/>
      </c>
      <c r="F123" s="3" t="str">
        <f t="shared" si="42"/>
        <v/>
      </c>
      <c r="H123" t="str">
        <f t="shared" si="43"/>
        <v/>
      </c>
      <c r="I123" s="4" t="str">
        <f t="shared" si="44"/>
        <v/>
      </c>
      <c r="J123" s="4" t="str">
        <f t="shared" si="45"/>
        <v/>
      </c>
      <c r="K123" s="4" t="str">
        <f t="shared" si="46"/>
        <v/>
      </c>
      <c r="L123" s="4" t="str">
        <f t="shared" si="47"/>
        <v/>
      </c>
      <c r="M123" s="4" t="str">
        <f t="shared" si="48"/>
        <v/>
      </c>
    </row>
    <row r="124" spans="1:13" x14ac:dyDescent="0.25">
      <c r="A124" s="2" t="str">
        <f t="shared" si="37"/>
        <v/>
      </c>
      <c r="B124" s="3" t="str">
        <f t="shared" si="38"/>
        <v/>
      </c>
      <c r="C124" s="3" t="str">
        <f t="shared" si="39"/>
        <v/>
      </c>
      <c r="D124" s="3" t="str">
        <f t="shared" si="40"/>
        <v/>
      </c>
      <c r="E124" s="3" t="str">
        <f t="shared" si="41"/>
        <v/>
      </c>
      <c r="F124" s="3" t="str">
        <f t="shared" si="42"/>
        <v/>
      </c>
      <c r="H124" t="str">
        <f t="shared" si="43"/>
        <v/>
      </c>
      <c r="I124" s="4" t="str">
        <f t="shared" si="44"/>
        <v/>
      </c>
      <c r="J124" s="4" t="str">
        <f t="shared" si="45"/>
        <v/>
      </c>
      <c r="K124" s="4" t="str">
        <f t="shared" si="46"/>
        <v/>
      </c>
      <c r="L124" s="4" t="str">
        <f t="shared" si="47"/>
        <v/>
      </c>
      <c r="M124" s="4" t="str">
        <f t="shared" si="48"/>
        <v/>
      </c>
    </row>
    <row r="125" spans="1:13" x14ac:dyDescent="0.25">
      <c r="A125" s="2" t="str">
        <f t="shared" si="37"/>
        <v/>
      </c>
      <c r="B125" s="3" t="str">
        <f t="shared" si="38"/>
        <v/>
      </c>
      <c r="C125" s="3" t="str">
        <f t="shared" si="39"/>
        <v/>
      </c>
      <c r="D125" s="3" t="str">
        <f t="shared" si="40"/>
        <v/>
      </c>
      <c r="E125" s="3" t="str">
        <f t="shared" si="41"/>
        <v/>
      </c>
      <c r="F125" s="3" t="str">
        <f t="shared" si="42"/>
        <v/>
      </c>
      <c r="H125" t="str">
        <f t="shared" si="43"/>
        <v/>
      </c>
      <c r="I125" s="4" t="str">
        <f t="shared" si="44"/>
        <v/>
      </c>
      <c r="J125" s="4" t="str">
        <f t="shared" si="45"/>
        <v/>
      </c>
      <c r="K125" s="4" t="str">
        <f t="shared" si="46"/>
        <v/>
      </c>
      <c r="L125" s="4" t="str">
        <f t="shared" si="47"/>
        <v/>
      </c>
      <c r="M125" s="4" t="str">
        <f t="shared" si="48"/>
        <v/>
      </c>
    </row>
    <row r="126" spans="1:13" x14ac:dyDescent="0.25">
      <c r="A126" s="2" t="str">
        <f t="shared" si="37"/>
        <v/>
      </c>
      <c r="B126" s="3" t="str">
        <f t="shared" si="38"/>
        <v/>
      </c>
      <c r="C126" s="3" t="str">
        <f t="shared" si="39"/>
        <v/>
      </c>
      <c r="D126" s="3" t="str">
        <f t="shared" si="40"/>
        <v/>
      </c>
      <c r="E126" s="3" t="str">
        <f t="shared" si="41"/>
        <v/>
      </c>
      <c r="F126" s="3" t="str">
        <f t="shared" si="42"/>
        <v/>
      </c>
      <c r="H126" t="str">
        <f t="shared" si="43"/>
        <v/>
      </c>
      <c r="I126" s="4" t="str">
        <f t="shared" si="44"/>
        <v/>
      </c>
      <c r="J126" s="4" t="str">
        <f t="shared" si="45"/>
        <v/>
      </c>
      <c r="K126" s="4" t="str">
        <f t="shared" si="46"/>
        <v/>
      </c>
      <c r="L126" s="4" t="str">
        <f t="shared" si="47"/>
        <v/>
      </c>
      <c r="M126" s="4" t="str">
        <f t="shared" si="48"/>
        <v/>
      </c>
    </row>
    <row r="127" spans="1:13" x14ac:dyDescent="0.25">
      <c r="A127" s="2" t="str">
        <f t="shared" si="37"/>
        <v/>
      </c>
      <c r="B127" s="3" t="str">
        <f t="shared" si="38"/>
        <v/>
      </c>
      <c r="C127" s="3" t="str">
        <f t="shared" si="39"/>
        <v/>
      </c>
      <c r="D127" s="3" t="str">
        <f t="shared" si="40"/>
        <v/>
      </c>
      <c r="E127" s="3" t="str">
        <f t="shared" si="41"/>
        <v/>
      </c>
      <c r="F127" s="3" t="str">
        <f t="shared" si="42"/>
        <v/>
      </c>
      <c r="H127" t="str">
        <f t="shared" si="43"/>
        <v/>
      </c>
      <c r="I127" s="4" t="str">
        <f t="shared" si="44"/>
        <v/>
      </c>
      <c r="J127" s="4" t="str">
        <f t="shared" si="45"/>
        <v/>
      </c>
      <c r="K127" s="4" t="str">
        <f t="shared" si="46"/>
        <v/>
      </c>
      <c r="L127" s="4" t="str">
        <f t="shared" si="47"/>
        <v/>
      </c>
      <c r="M127" s="4" t="str">
        <f t="shared" si="48"/>
        <v/>
      </c>
    </row>
    <row r="128" spans="1:13" x14ac:dyDescent="0.25">
      <c r="A128" s="2" t="str">
        <f t="shared" si="37"/>
        <v/>
      </c>
      <c r="B128" s="3" t="str">
        <f t="shared" si="38"/>
        <v/>
      </c>
      <c r="C128" s="3" t="str">
        <f t="shared" si="39"/>
        <v/>
      </c>
      <c r="D128" s="3" t="str">
        <f t="shared" si="40"/>
        <v/>
      </c>
      <c r="E128" s="3" t="str">
        <f t="shared" si="41"/>
        <v/>
      </c>
      <c r="F128" s="3" t="str">
        <f t="shared" si="42"/>
        <v/>
      </c>
      <c r="H128" t="str">
        <f t="shared" si="43"/>
        <v/>
      </c>
      <c r="I128" s="4" t="str">
        <f t="shared" si="44"/>
        <v/>
      </c>
      <c r="J128" s="4" t="str">
        <f t="shared" si="45"/>
        <v/>
      </c>
      <c r="K128" s="4" t="str">
        <f t="shared" si="46"/>
        <v/>
      </c>
      <c r="L128" s="4" t="str">
        <f t="shared" si="47"/>
        <v/>
      </c>
      <c r="M128" s="4" t="str">
        <f t="shared" si="48"/>
        <v/>
      </c>
    </row>
    <row r="129" spans="1:13" x14ac:dyDescent="0.25">
      <c r="A129" s="2" t="str">
        <f t="shared" si="37"/>
        <v/>
      </c>
      <c r="B129" s="3" t="str">
        <f t="shared" si="38"/>
        <v/>
      </c>
      <c r="C129" s="3" t="str">
        <f t="shared" si="39"/>
        <v/>
      </c>
      <c r="D129" s="3" t="str">
        <f t="shared" si="40"/>
        <v/>
      </c>
      <c r="E129" s="3" t="str">
        <f t="shared" si="41"/>
        <v/>
      </c>
      <c r="F129" s="3" t="str">
        <f t="shared" si="42"/>
        <v/>
      </c>
      <c r="H129" t="str">
        <f t="shared" si="43"/>
        <v/>
      </c>
      <c r="I129" s="4" t="str">
        <f t="shared" si="44"/>
        <v/>
      </c>
      <c r="J129" s="4" t="str">
        <f t="shared" si="45"/>
        <v/>
      </c>
      <c r="K129" s="4" t="str">
        <f t="shared" si="46"/>
        <v/>
      </c>
      <c r="L129" s="4" t="str">
        <f t="shared" si="47"/>
        <v/>
      </c>
      <c r="M129" s="4" t="str">
        <f t="shared" si="48"/>
        <v/>
      </c>
    </row>
    <row r="130" spans="1:13" x14ac:dyDescent="0.25">
      <c r="A130" s="2" t="str">
        <f t="shared" si="37"/>
        <v/>
      </c>
      <c r="B130" s="3" t="str">
        <f t="shared" si="38"/>
        <v/>
      </c>
      <c r="C130" s="3" t="str">
        <f t="shared" si="39"/>
        <v/>
      </c>
      <c r="D130" s="3" t="str">
        <f t="shared" si="40"/>
        <v/>
      </c>
      <c r="E130" s="3" t="str">
        <f t="shared" si="41"/>
        <v/>
      </c>
      <c r="F130" s="3" t="str">
        <f t="shared" si="42"/>
        <v/>
      </c>
      <c r="H130" t="str">
        <f t="shared" si="43"/>
        <v/>
      </c>
      <c r="I130" s="4" t="str">
        <f t="shared" si="44"/>
        <v/>
      </c>
      <c r="J130" s="4" t="str">
        <f t="shared" si="45"/>
        <v/>
      </c>
      <c r="K130" s="4" t="str">
        <f t="shared" si="46"/>
        <v/>
      </c>
      <c r="L130" s="4" t="str">
        <f t="shared" si="47"/>
        <v/>
      </c>
      <c r="M130" s="4" t="str">
        <f t="shared" si="48"/>
        <v/>
      </c>
    </row>
    <row r="131" spans="1:13" x14ac:dyDescent="0.25">
      <c r="A131" s="2" t="str">
        <f t="shared" si="37"/>
        <v/>
      </c>
      <c r="B131" s="3" t="str">
        <f t="shared" si="38"/>
        <v/>
      </c>
      <c r="C131" s="3" t="str">
        <f t="shared" si="39"/>
        <v/>
      </c>
      <c r="D131" s="3" t="str">
        <f t="shared" si="40"/>
        <v/>
      </c>
      <c r="E131" s="3" t="str">
        <f t="shared" si="41"/>
        <v/>
      </c>
      <c r="F131" s="3" t="str">
        <f t="shared" si="42"/>
        <v/>
      </c>
      <c r="H131" t="str">
        <f t="shared" si="43"/>
        <v/>
      </c>
      <c r="I131" s="4" t="str">
        <f t="shared" si="44"/>
        <v/>
      </c>
      <c r="J131" s="4" t="str">
        <f t="shared" si="45"/>
        <v/>
      </c>
      <c r="K131" s="4" t="str">
        <f t="shared" si="46"/>
        <v/>
      </c>
      <c r="L131" s="4" t="str">
        <f t="shared" si="47"/>
        <v/>
      </c>
      <c r="M131" s="4" t="str">
        <f t="shared" si="48"/>
        <v/>
      </c>
    </row>
    <row r="132" spans="1:13" x14ac:dyDescent="0.25">
      <c r="A132" s="2" t="str">
        <f t="shared" si="37"/>
        <v/>
      </c>
      <c r="B132" s="3" t="str">
        <f t="shared" si="38"/>
        <v/>
      </c>
      <c r="C132" s="3" t="str">
        <f t="shared" si="39"/>
        <v/>
      </c>
      <c r="D132" s="3" t="str">
        <f t="shared" si="40"/>
        <v/>
      </c>
      <c r="E132" s="3" t="str">
        <f t="shared" si="41"/>
        <v/>
      </c>
      <c r="F132" s="3" t="str">
        <f t="shared" si="42"/>
        <v/>
      </c>
      <c r="H132" t="str">
        <f t="shared" si="43"/>
        <v/>
      </c>
      <c r="I132" s="4" t="str">
        <f t="shared" si="44"/>
        <v/>
      </c>
      <c r="J132" s="4" t="str">
        <f t="shared" si="45"/>
        <v/>
      </c>
      <c r="K132" s="4" t="str">
        <f t="shared" si="46"/>
        <v/>
      </c>
      <c r="L132" s="4" t="str">
        <f t="shared" si="47"/>
        <v/>
      </c>
      <c r="M132" s="4" t="str">
        <f t="shared" si="48"/>
        <v/>
      </c>
    </row>
    <row r="133" spans="1:13" x14ac:dyDescent="0.25">
      <c r="A133" s="2" t="str">
        <f t="shared" si="37"/>
        <v/>
      </c>
      <c r="B133" s="3" t="str">
        <f t="shared" si="38"/>
        <v/>
      </c>
      <c r="C133" s="3" t="str">
        <f t="shared" si="39"/>
        <v/>
      </c>
      <c r="D133" s="3" t="str">
        <f t="shared" si="40"/>
        <v/>
      </c>
      <c r="E133" s="3" t="str">
        <f t="shared" si="41"/>
        <v/>
      </c>
      <c r="F133" s="3" t="str">
        <f t="shared" si="42"/>
        <v/>
      </c>
      <c r="H133" t="str">
        <f t="shared" si="43"/>
        <v/>
      </c>
      <c r="I133" s="4" t="str">
        <f t="shared" si="44"/>
        <v/>
      </c>
      <c r="J133" s="4" t="str">
        <f t="shared" si="45"/>
        <v/>
      </c>
      <c r="K133" s="4" t="str">
        <f t="shared" si="46"/>
        <v/>
      </c>
      <c r="L133" s="4" t="str">
        <f t="shared" si="47"/>
        <v/>
      </c>
      <c r="M133" s="4" t="str">
        <f t="shared" si="48"/>
        <v/>
      </c>
    </row>
    <row r="134" spans="1:13" x14ac:dyDescent="0.25">
      <c r="A134" s="2" t="str">
        <f t="shared" si="37"/>
        <v/>
      </c>
      <c r="B134" s="3" t="str">
        <f t="shared" si="38"/>
        <v/>
      </c>
      <c r="C134" s="3" t="str">
        <f t="shared" si="39"/>
        <v/>
      </c>
      <c r="D134" s="3" t="str">
        <f t="shared" si="40"/>
        <v/>
      </c>
      <c r="E134" s="3" t="str">
        <f t="shared" si="41"/>
        <v/>
      </c>
      <c r="F134" s="3" t="str">
        <f t="shared" si="42"/>
        <v/>
      </c>
      <c r="H134" t="str">
        <f t="shared" si="43"/>
        <v/>
      </c>
      <c r="I134" s="4" t="str">
        <f t="shared" si="44"/>
        <v/>
      </c>
      <c r="J134" s="4" t="str">
        <f t="shared" si="45"/>
        <v/>
      </c>
      <c r="K134" s="4" t="str">
        <f t="shared" si="46"/>
        <v/>
      </c>
      <c r="L134" s="4" t="str">
        <f t="shared" si="47"/>
        <v/>
      </c>
      <c r="M134" s="4" t="str">
        <f t="shared" si="48"/>
        <v/>
      </c>
    </row>
    <row r="135" spans="1:13" x14ac:dyDescent="0.25">
      <c r="A135" s="2" t="str">
        <f t="shared" si="37"/>
        <v/>
      </c>
      <c r="B135" s="3" t="str">
        <f t="shared" si="38"/>
        <v/>
      </c>
      <c r="C135" s="3" t="str">
        <f t="shared" si="39"/>
        <v/>
      </c>
      <c r="D135" s="3" t="str">
        <f t="shared" si="40"/>
        <v/>
      </c>
      <c r="E135" s="3" t="str">
        <f t="shared" si="41"/>
        <v/>
      </c>
      <c r="F135" s="3" t="str">
        <f t="shared" si="42"/>
        <v/>
      </c>
      <c r="H135" t="str">
        <f t="shared" si="43"/>
        <v/>
      </c>
      <c r="I135" s="4" t="str">
        <f t="shared" si="44"/>
        <v/>
      </c>
      <c r="J135" s="4" t="str">
        <f t="shared" si="45"/>
        <v/>
      </c>
      <c r="K135" s="4" t="str">
        <f t="shared" si="46"/>
        <v/>
      </c>
      <c r="L135" s="4" t="str">
        <f t="shared" si="47"/>
        <v/>
      </c>
      <c r="M135" s="4" t="str">
        <f t="shared" si="48"/>
        <v/>
      </c>
    </row>
    <row r="136" spans="1:13" x14ac:dyDescent="0.25">
      <c r="A136" s="2" t="str">
        <f t="shared" si="37"/>
        <v/>
      </c>
      <c r="B136" s="3" t="str">
        <f t="shared" si="38"/>
        <v/>
      </c>
      <c r="C136" s="3" t="str">
        <f t="shared" si="39"/>
        <v/>
      </c>
      <c r="D136" s="3" t="str">
        <f t="shared" si="40"/>
        <v/>
      </c>
      <c r="E136" s="3" t="str">
        <f t="shared" si="41"/>
        <v/>
      </c>
      <c r="F136" s="3" t="str">
        <f t="shared" si="42"/>
        <v/>
      </c>
      <c r="H136" t="str">
        <f t="shared" si="43"/>
        <v/>
      </c>
      <c r="I136" s="4" t="str">
        <f t="shared" si="44"/>
        <v/>
      </c>
      <c r="J136" s="4" t="str">
        <f t="shared" si="45"/>
        <v/>
      </c>
      <c r="K136" s="4" t="str">
        <f t="shared" si="46"/>
        <v/>
      </c>
      <c r="L136" s="4" t="str">
        <f t="shared" si="47"/>
        <v/>
      </c>
      <c r="M136" s="4" t="str">
        <f t="shared" si="48"/>
        <v/>
      </c>
    </row>
    <row r="137" spans="1:13" x14ac:dyDescent="0.25">
      <c r="A137" s="2" t="str">
        <f t="shared" si="37"/>
        <v/>
      </c>
      <c r="B137" s="3" t="str">
        <f t="shared" si="38"/>
        <v/>
      </c>
      <c r="C137" s="3" t="str">
        <f t="shared" si="39"/>
        <v/>
      </c>
      <c r="D137" s="3" t="str">
        <f t="shared" si="40"/>
        <v/>
      </c>
      <c r="E137" s="3" t="str">
        <f t="shared" si="41"/>
        <v/>
      </c>
      <c r="F137" s="3" t="str">
        <f t="shared" si="42"/>
        <v/>
      </c>
      <c r="H137" t="str">
        <f t="shared" si="43"/>
        <v/>
      </c>
      <c r="I137" s="4" t="str">
        <f t="shared" si="44"/>
        <v/>
      </c>
      <c r="J137" s="4" t="str">
        <f t="shared" si="45"/>
        <v/>
      </c>
      <c r="K137" s="4" t="str">
        <f t="shared" si="46"/>
        <v/>
      </c>
      <c r="L137" s="4" t="str">
        <f t="shared" si="47"/>
        <v/>
      </c>
      <c r="M137" s="4" t="str">
        <f t="shared" si="48"/>
        <v/>
      </c>
    </row>
    <row r="138" spans="1:13" x14ac:dyDescent="0.25">
      <c r="A138" s="2" t="str">
        <f t="shared" si="37"/>
        <v/>
      </c>
      <c r="B138" s="3" t="str">
        <f t="shared" si="38"/>
        <v/>
      </c>
      <c r="C138" s="3" t="str">
        <f t="shared" si="39"/>
        <v/>
      </c>
      <c r="D138" s="3" t="str">
        <f t="shared" si="40"/>
        <v/>
      </c>
      <c r="E138" s="3" t="str">
        <f t="shared" si="41"/>
        <v/>
      </c>
      <c r="F138" s="3" t="str">
        <f t="shared" si="42"/>
        <v/>
      </c>
      <c r="H138" t="str">
        <f t="shared" si="43"/>
        <v/>
      </c>
      <c r="I138" s="4" t="str">
        <f t="shared" si="44"/>
        <v/>
      </c>
      <c r="J138" s="4" t="str">
        <f t="shared" si="45"/>
        <v/>
      </c>
      <c r="K138" s="4" t="str">
        <f t="shared" si="46"/>
        <v/>
      </c>
      <c r="L138" s="4" t="str">
        <f t="shared" si="47"/>
        <v/>
      </c>
      <c r="M138" s="4" t="str">
        <f t="shared" si="48"/>
        <v/>
      </c>
    </row>
    <row r="139" spans="1:13" x14ac:dyDescent="0.25">
      <c r="A139" s="2" t="str">
        <f t="shared" si="37"/>
        <v/>
      </c>
      <c r="B139" s="3" t="str">
        <f t="shared" si="38"/>
        <v/>
      </c>
      <c r="C139" s="3" t="str">
        <f t="shared" si="39"/>
        <v/>
      </c>
      <c r="D139" s="3" t="str">
        <f t="shared" si="40"/>
        <v/>
      </c>
      <c r="E139" s="3" t="str">
        <f t="shared" si="41"/>
        <v/>
      </c>
      <c r="F139" s="3" t="str">
        <f t="shared" si="42"/>
        <v/>
      </c>
      <c r="H139" t="str">
        <f t="shared" si="43"/>
        <v/>
      </c>
      <c r="I139" s="4" t="str">
        <f t="shared" si="44"/>
        <v/>
      </c>
      <c r="J139" s="4" t="str">
        <f t="shared" si="45"/>
        <v/>
      </c>
      <c r="K139" s="4" t="str">
        <f t="shared" si="46"/>
        <v/>
      </c>
      <c r="L139" s="4" t="str">
        <f t="shared" si="47"/>
        <v/>
      </c>
      <c r="M139" s="4" t="str">
        <f t="shared" si="48"/>
        <v/>
      </c>
    </row>
    <row r="140" spans="1:13" x14ac:dyDescent="0.25">
      <c r="A140" s="2" t="str">
        <f t="shared" si="37"/>
        <v/>
      </c>
      <c r="B140" s="3" t="str">
        <f t="shared" si="38"/>
        <v/>
      </c>
      <c r="C140" s="3" t="str">
        <f t="shared" si="39"/>
        <v/>
      </c>
      <c r="D140" s="3" t="str">
        <f t="shared" si="40"/>
        <v/>
      </c>
      <c r="E140" s="3" t="str">
        <f t="shared" si="41"/>
        <v/>
      </c>
      <c r="F140" s="3" t="str">
        <f t="shared" si="42"/>
        <v/>
      </c>
      <c r="H140" t="str">
        <f t="shared" si="43"/>
        <v/>
      </c>
      <c r="I140" s="4" t="str">
        <f t="shared" si="44"/>
        <v/>
      </c>
      <c r="J140" s="4" t="str">
        <f t="shared" si="45"/>
        <v/>
      </c>
      <c r="K140" s="4" t="str">
        <f t="shared" si="46"/>
        <v/>
      </c>
      <c r="L140" s="4" t="str">
        <f t="shared" si="47"/>
        <v/>
      </c>
      <c r="M140" s="4" t="str">
        <f t="shared" si="48"/>
        <v/>
      </c>
    </row>
    <row r="141" spans="1:13" x14ac:dyDescent="0.25">
      <c r="A141" s="2" t="str">
        <f t="shared" si="37"/>
        <v/>
      </c>
      <c r="B141" s="3" t="str">
        <f t="shared" si="38"/>
        <v/>
      </c>
      <c r="C141" s="3" t="str">
        <f t="shared" si="39"/>
        <v/>
      </c>
      <c r="D141" s="3" t="str">
        <f t="shared" si="40"/>
        <v/>
      </c>
      <c r="E141" s="3" t="str">
        <f t="shared" si="41"/>
        <v/>
      </c>
      <c r="F141" s="3" t="str">
        <f t="shared" si="42"/>
        <v/>
      </c>
      <c r="H141" t="str">
        <f t="shared" si="43"/>
        <v/>
      </c>
      <c r="I141" s="4" t="str">
        <f t="shared" si="44"/>
        <v/>
      </c>
      <c r="J141" s="4" t="str">
        <f t="shared" si="45"/>
        <v/>
      </c>
      <c r="K141" s="4" t="str">
        <f t="shared" si="46"/>
        <v/>
      </c>
      <c r="L141" s="4" t="str">
        <f t="shared" si="47"/>
        <v/>
      </c>
      <c r="M141" s="4" t="str">
        <f t="shared" si="48"/>
        <v/>
      </c>
    </row>
    <row r="142" spans="1:13" x14ac:dyDescent="0.25">
      <c r="A142" s="2" t="str">
        <f t="shared" si="37"/>
        <v/>
      </c>
      <c r="B142" s="3" t="str">
        <f t="shared" si="38"/>
        <v/>
      </c>
      <c r="C142" s="3" t="str">
        <f t="shared" si="39"/>
        <v/>
      </c>
      <c r="D142" s="3" t="str">
        <f t="shared" si="40"/>
        <v/>
      </c>
      <c r="E142" s="3" t="str">
        <f t="shared" si="41"/>
        <v/>
      </c>
      <c r="F142" s="3" t="str">
        <f t="shared" si="42"/>
        <v/>
      </c>
      <c r="H142" t="str">
        <f t="shared" si="43"/>
        <v/>
      </c>
      <c r="I142" s="4" t="str">
        <f t="shared" si="44"/>
        <v/>
      </c>
      <c r="J142" s="4" t="str">
        <f t="shared" si="45"/>
        <v/>
      </c>
      <c r="K142" s="4" t="str">
        <f t="shared" si="46"/>
        <v/>
      </c>
      <c r="L142" s="4" t="str">
        <f t="shared" si="47"/>
        <v/>
      </c>
      <c r="M142" s="4" t="str">
        <f t="shared" si="48"/>
        <v/>
      </c>
    </row>
    <row r="143" spans="1:13" x14ac:dyDescent="0.25">
      <c r="A143" s="2" t="str">
        <f t="shared" si="37"/>
        <v/>
      </c>
      <c r="B143" s="3" t="str">
        <f t="shared" si="38"/>
        <v/>
      </c>
      <c r="C143" s="3" t="str">
        <f t="shared" si="39"/>
        <v/>
      </c>
      <c r="D143" s="3" t="str">
        <f t="shared" si="40"/>
        <v/>
      </c>
      <c r="E143" s="3" t="str">
        <f t="shared" si="41"/>
        <v/>
      </c>
      <c r="F143" s="3" t="str">
        <f t="shared" si="42"/>
        <v/>
      </c>
      <c r="H143" t="str">
        <f t="shared" si="43"/>
        <v/>
      </c>
      <c r="I143" s="4" t="str">
        <f t="shared" si="44"/>
        <v/>
      </c>
      <c r="J143" s="4" t="str">
        <f t="shared" si="45"/>
        <v/>
      </c>
      <c r="K143" s="4" t="str">
        <f t="shared" si="46"/>
        <v/>
      </c>
      <c r="L143" s="4" t="str">
        <f t="shared" si="47"/>
        <v/>
      </c>
      <c r="M143" s="4" t="str">
        <f t="shared" si="48"/>
        <v/>
      </c>
    </row>
    <row r="144" spans="1:13" x14ac:dyDescent="0.25">
      <c r="A144" s="2" t="str">
        <f t="shared" si="37"/>
        <v/>
      </c>
      <c r="B144" s="3" t="str">
        <f t="shared" si="38"/>
        <v/>
      </c>
      <c r="C144" s="3" t="str">
        <f t="shared" si="39"/>
        <v/>
      </c>
      <c r="D144" s="3" t="str">
        <f t="shared" si="40"/>
        <v/>
      </c>
      <c r="E144" s="3" t="str">
        <f t="shared" si="41"/>
        <v/>
      </c>
      <c r="F144" s="3" t="str">
        <f t="shared" si="42"/>
        <v/>
      </c>
      <c r="H144" t="str">
        <f t="shared" si="43"/>
        <v/>
      </c>
      <c r="I144" s="4" t="str">
        <f t="shared" si="44"/>
        <v/>
      </c>
      <c r="J144" s="4" t="str">
        <f t="shared" si="45"/>
        <v/>
      </c>
      <c r="K144" s="4" t="str">
        <f t="shared" si="46"/>
        <v/>
      </c>
      <c r="L144" s="4" t="str">
        <f t="shared" si="47"/>
        <v/>
      </c>
      <c r="M144" s="4" t="str">
        <f t="shared" si="48"/>
        <v/>
      </c>
    </row>
    <row r="145" spans="1:13" x14ac:dyDescent="0.25">
      <c r="A145" s="2" t="str">
        <f t="shared" si="37"/>
        <v/>
      </c>
      <c r="B145" s="3" t="str">
        <f t="shared" si="38"/>
        <v/>
      </c>
      <c r="C145" s="3" t="str">
        <f t="shared" si="39"/>
        <v/>
      </c>
      <c r="D145" s="3" t="str">
        <f t="shared" si="40"/>
        <v/>
      </c>
      <c r="E145" s="3" t="str">
        <f t="shared" si="41"/>
        <v/>
      </c>
      <c r="F145" s="3" t="str">
        <f t="shared" si="42"/>
        <v/>
      </c>
      <c r="H145" t="str">
        <f t="shared" si="43"/>
        <v/>
      </c>
      <c r="I145" s="4" t="str">
        <f t="shared" si="44"/>
        <v/>
      </c>
      <c r="J145" s="4" t="str">
        <f t="shared" si="45"/>
        <v/>
      </c>
      <c r="K145" s="4" t="str">
        <f t="shared" si="46"/>
        <v/>
      </c>
      <c r="L145" s="4" t="str">
        <f t="shared" si="47"/>
        <v/>
      </c>
      <c r="M145" s="4" t="str">
        <f t="shared" si="48"/>
        <v/>
      </c>
    </row>
    <row r="146" spans="1:13" x14ac:dyDescent="0.25">
      <c r="A146" s="2" t="str">
        <f t="shared" si="37"/>
        <v/>
      </c>
      <c r="B146" s="3" t="str">
        <f t="shared" si="38"/>
        <v/>
      </c>
      <c r="C146" s="3" t="str">
        <f t="shared" si="39"/>
        <v/>
      </c>
      <c r="D146" s="3" t="str">
        <f t="shared" si="40"/>
        <v/>
      </c>
      <c r="E146" s="3" t="str">
        <f t="shared" si="41"/>
        <v/>
      </c>
      <c r="F146" s="3" t="str">
        <f t="shared" si="42"/>
        <v/>
      </c>
      <c r="H146" t="str">
        <f t="shared" si="43"/>
        <v/>
      </c>
      <c r="I146" s="4" t="str">
        <f t="shared" si="44"/>
        <v/>
      </c>
      <c r="J146" s="4" t="str">
        <f t="shared" si="45"/>
        <v/>
      </c>
      <c r="K146" s="4" t="str">
        <f t="shared" si="46"/>
        <v/>
      </c>
      <c r="L146" s="4" t="str">
        <f t="shared" si="47"/>
        <v/>
      </c>
      <c r="M146" s="4" t="str">
        <f t="shared" si="48"/>
        <v/>
      </c>
    </row>
    <row r="147" spans="1:13" x14ac:dyDescent="0.25">
      <c r="A147" s="2" t="str">
        <f t="shared" si="37"/>
        <v/>
      </c>
      <c r="B147" s="3" t="str">
        <f t="shared" si="38"/>
        <v/>
      </c>
      <c r="C147" s="3" t="str">
        <f t="shared" si="39"/>
        <v/>
      </c>
      <c r="D147" s="3" t="str">
        <f t="shared" si="40"/>
        <v/>
      </c>
      <c r="E147" s="3" t="str">
        <f t="shared" si="41"/>
        <v/>
      </c>
      <c r="F147" s="3" t="str">
        <f t="shared" si="42"/>
        <v/>
      </c>
      <c r="H147" t="str">
        <f t="shared" si="43"/>
        <v/>
      </c>
      <c r="I147" s="4" t="str">
        <f t="shared" si="44"/>
        <v/>
      </c>
      <c r="J147" s="4" t="str">
        <f t="shared" si="45"/>
        <v/>
      </c>
      <c r="K147" s="4" t="str">
        <f t="shared" si="46"/>
        <v/>
      </c>
      <c r="L147" s="4" t="str">
        <f t="shared" si="47"/>
        <v/>
      </c>
      <c r="M147" s="4" t="str">
        <f t="shared" si="48"/>
        <v/>
      </c>
    </row>
    <row r="148" spans="1:13" x14ac:dyDescent="0.25">
      <c r="A148" s="2" t="str">
        <f t="shared" si="37"/>
        <v/>
      </c>
      <c r="B148" s="3" t="str">
        <f t="shared" si="38"/>
        <v/>
      </c>
      <c r="C148" s="3" t="str">
        <f t="shared" si="39"/>
        <v/>
      </c>
      <c r="D148" s="3" t="str">
        <f t="shared" si="40"/>
        <v/>
      </c>
      <c r="E148" s="3" t="str">
        <f t="shared" si="41"/>
        <v/>
      </c>
      <c r="F148" s="3" t="str">
        <f t="shared" si="42"/>
        <v/>
      </c>
      <c r="H148" t="str">
        <f t="shared" si="43"/>
        <v/>
      </c>
      <c r="I148" s="4" t="str">
        <f t="shared" si="44"/>
        <v/>
      </c>
      <c r="J148" s="4" t="str">
        <f t="shared" si="45"/>
        <v/>
      </c>
      <c r="K148" s="4" t="str">
        <f t="shared" si="46"/>
        <v/>
      </c>
      <c r="L148" s="4" t="str">
        <f t="shared" si="47"/>
        <v/>
      </c>
      <c r="M148" s="4" t="str">
        <f t="shared" si="48"/>
        <v/>
      </c>
    </row>
    <row r="149" spans="1:13" x14ac:dyDescent="0.25">
      <c r="A149" s="2" t="str">
        <f t="shared" si="37"/>
        <v/>
      </c>
      <c r="B149" s="3" t="str">
        <f t="shared" si="38"/>
        <v/>
      </c>
      <c r="C149" s="3" t="str">
        <f t="shared" si="39"/>
        <v/>
      </c>
      <c r="D149" s="3" t="str">
        <f t="shared" si="40"/>
        <v/>
      </c>
      <c r="E149" s="3" t="str">
        <f t="shared" si="41"/>
        <v/>
      </c>
      <c r="F149" s="3" t="str">
        <f t="shared" si="42"/>
        <v/>
      </c>
      <c r="H149" t="str">
        <f t="shared" si="43"/>
        <v/>
      </c>
      <c r="I149" s="4" t="str">
        <f t="shared" si="44"/>
        <v/>
      </c>
      <c r="J149" s="4" t="str">
        <f t="shared" si="45"/>
        <v/>
      </c>
      <c r="K149" s="4" t="str">
        <f t="shared" si="46"/>
        <v/>
      </c>
      <c r="L149" s="4" t="str">
        <f t="shared" si="47"/>
        <v/>
      </c>
      <c r="M149" s="4" t="str">
        <f t="shared" si="48"/>
        <v/>
      </c>
    </row>
    <row r="150" spans="1:13" x14ac:dyDescent="0.25">
      <c r="A150" s="2" t="str">
        <f t="shared" si="37"/>
        <v/>
      </c>
      <c r="B150" s="3" t="str">
        <f t="shared" si="38"/>
        <v/>
      </c>
      <c r="C150" s="3" t="str">
        <f t="shared" si="39"/>
        <v/>
      </c>
      <c r="D150" s="3" t="str">
        <f t="shared" si="40"/>
        <v/>
      </c>
      <c r="E150" s="3" t="str">
        <f t="shared" si="41"/>
        <v/>
      </c>
      <c r="F150" s="3" t="str">
        <f t="shared" si="42"/>
        <v/>
      </c>
      <c r="H150" t="str">
        <f t="shared" si="43"/>
        <v/>
      </c>
      <c r="I150" s="4" t="str">
        <f t="shared" si="44"/>
        <v/>
      </c>
      <c r="J150" s="4" t="str">
        <f t="shared" si="45"/>
        <v/>
      </c>
      <c r="K150" s="4" t="str">
        <f t="shared" si="46"/>
        <v/>
      </c>
      <c r="L150" s="4" t="str">
        <f t="shared" si="47"/>
        <v/>
      </c>
      <c r="M150" s="4" t="str">
        <f t="shared" si="48"/>
        <v/>
      </c>
    </row>
    <row r="151" spans="1:13" x14ac:dyDescent="0.25">
      <c r="A151" s="2" t="str">
        <f t="shared" si="37"/>
        <v/>
      </c>
      <c r="B151" s="3" t="str">
        <f t="shared" si="38"/>
        <v/>
      </c>
      <c r="C151" s="3" t="str">
        <f t="shared" si="39"/>
        <v/>
      </c>
      <c r="D151" s="3" t="str">
        <f t="shared" si="40"/>
        <v/>
      </c>
      <c r="E151" s="3" t="str">
        <f t="shared" si="41"/>
        <v/>
      </c>
      <c r="F151" s="3" t="str">
        <f t="shared" si="42"/>
        <v/>
      </c>
      <c r="H151" t="str">
        <f t="shared" si="43"/>
        <v/>
      </c>
      <c r="I151" s="4" t="str">
        <f t="shared" si="44"/>
        <v/>
      </c>
      <c r="J151" s="4" t="str">
        <f t="shared" si="45"/>
        <v/>
      </c>
      <c r="K151" s="4" t="str">
        <f t="shared" si="46"/>
        <v/>
      </c>
      <c r="L151" s="4" t="str">
        <f t="shared" si="47"/>
        <v/>
      </c>
      <c r="M151" s="4" t="str">
        <f t="shared" si="48"/>
        <v/>
      </c>
    </row>
    <row r="152" spans="1:13" x14ac:dyDescent="0.25">
      <c r="A152" s="2" t="str">
        <f t="shared" si="37"/>
        <v/>
      </c>
      <c r="B152" s="3" t="str">
        <f t="shared" si="38"/>
        <v/>
      </c>
      <c r="C152" s="3" t="str">
        <f t="shared" si="39"/>
        <v/>
      </c>
      <c r="D152" s="3" t="str">
        <f t="shared" si="40"/>
        <v/>
      </c>
      <c r="E152" s="3" t="str">
        <f t="shared" si="41"/>
        <v/>
      </c>
      <c r="F152" s="3" t="str">
        <f t="shared" si="42"/>
        <v/>
      </c>
      <c r="H152" t="str">
        <f t="shared" si="43"/>
        <v/>
      </c>
      <c r="I152" s="4" t="str">
        <f t="shared" si="44"/>
        <v/>
      </c>
      <c r="J152" s="4" t="str">
        <f t="shared" si="45"/>
        <v/>
      </c>
      <c r="K152" s="4" t="str">
        <f t="shared" si="46"/>
        <v/>
      </c>
      <c r="L152" s="4" t="str">
        <f t="shared" si="47"/>
        <v/>
      </c>
      <c r="M152" s="4" t="str">
        <f t="shared" si="48"/>
        <v/>
      </c>
    </row>
    <row r="153" spans="1:13" x14ac:dyDescent="0.25">
      <c r="A153" s="2" t="str">
        <f t="shared" si="37"/>
        <v/>
      </c>
      <c r="B153" s="3" t="str">
        <f t="shared" si="38"/>
        <v/>
      </c>
      <c r="C153" s="3" t="str">
        <f t="shared" si="39"/>
        <v/>
      </c>
      <c r="D153" s="3" t="str">
        <f t="shared" si="40"/>
        <v/>
      </c>
      <c r="E153" s="3" t="str">
        <f t="shared" si="41"/>
        <v/>
      </c>
      <c r="F153" s="3" t="str">
        <f t="shared" si="42"/>
        <v/>
      </c>
      <c r="H153" t="str">
        <f t="shared" si="43"/>
        <v/>
      </c>
      <c r="I153" s="4" t="str">
        <f t="shared" si="44"/>
        <v/>
      </c>
      <c r="J153" s="4" t="str">
        <f t="shared" si="45"/>
        <v/>
      </c>
      <c r="K153" s="4" t="str">
        <f t="shared" si="46"/>
        <v/>
      </c>
      <c r="L153" s="4" t="str">
        <f t="shared" si="47"/>
        <v/>
      </c>
      <c r="M153" s="4" t="str">
        <f t="shared" si="48"/>
        <v/>
      </c>
    </row>
    <row r="154" spans="1:13" x14ac:dyDescent="0.25">
      <c r="A154" s="2" t="str">
        <f t="shared" si="37"/>
        <v/>
      </c>
      <c r="B154" s="3" t="str">
        <f t="shared" si="38"/>
        <v/>
      </c>
      <c r="C154" s="3" t="str">
        <f t="shared" si="39"/>
        <v/>
      </c>
      <c r="D154" s="3" t="str">
        <f t="shared" si="40"/>
        <v/>
      </c>
      <c r="E154" s="3" t="str">
        <f t="shared" si="41"/>
        <v/>
      </c>
      <c r="F154" s="3" t="str">
        <f t="shared" si="42"/>
        <v/>
      </c>
      <c r="H154" t="str">
        <f t="shared" si="43"/>
        <v/>
      </c>
      <c r="I154" s="4" t="str">
        <f t="shared" si="44"/>
        <v/>
      </c>
      <c r="J154" s="4" t="str">
        <f t="shared" si="45"/>
        <v/>
      </c>
      <c r="K154" s="4" t="str">
        <f t="shared" si="46"/>
        <v/>
      </c>
      <c r="L154" s="4" t="str">
        <f t="shared" si="47"/>
        <v/>
      </c>
      <c r="M154" s="4" t="str">
        <f t="shared" si="48"/>
        <v/>
      </c>
    </row>
    <row r="155" spans="1:13" x14ac:dyDescent="0.25">
      <c r="A155" s="2" t="str">
        <f t="shared" si="37"/>
        <v/>
      </c>
      <c r="B155" s="3" t="str">
        <f t="shared" si="38"/>
        <v/>
      </c>
      <c r="C155" s="3" t="str">
        <f t="shared" si="39"/>
        <v/>
      </c>
      <c r="D155" s="3" t="str">
        <f t="shared" si="40"/>
        <v/>
      </c>
      <c r="E155" s="3" t="str">
        <f t="shared" si="41"/>
        <v/>
      </c>
      <c r="F155" s="3" t="str">
        <f t="shared" si="42"/>
        <v/>
      </c>
      <c r="H155" t="str">
        <f t="shared" si="43"/>
        <v/>
      </c>
      <c r="I155" s="4" t="str">
        <f t="shared" si="44"/>
        <v/>
      </c>
      <c r="J155" s="4" t="str">
        <f t="shared" si="45"/>
        <v/>
      </c>
      <c r="K155" s="4" t="str">
        <f t="shared" si="46"/>
        <v/>
      </c>
      <c r="L155" s="4" t="str">
        <f t="shared" si="47"/>
        <v/>
      </c>
      <c r="M155" s="4" t="str">
        <f t="shared" si="48"/>
        <v/>
      </c>
    </row>
    <row r="156" spans="1:13" x14ac:dyDescent="0.25">
      <c r="A156" s="2" t="str">
        <f t="shared" si="37"/>
        <v/>
      </c>
      <c r="B156" s="3" t="str">
        <f t="shared" si="38"/>
        <v/>
      </c>
      <c r="C156" s="3" t="str">
        <f t="shared" si="39"/>
        <v/>
      </c>
      <c r="D156" s="3" t="str">
        <f t="shared" si="40"/>
        <v/>
      </c>
      <c r="E156" s="3" t="str">
        <f t="shared" si="41"/>
        <v/>
      </c>
      <c r="F156" s="3" t="str">
        <f t="shared" si="42"/>
        <v/>
      </c>
      <c r="H156" t="str">
        <f t="shared" si="43"/>
        <v/>
      </c>
      <c r="I156" s="4" t="str">
        <f t="shared" si="44"/>
        <v/>
      </c>
      <c r="J156" s="4" t="str">
        <f t="shared" si="45"/>
        <v/>
      </c>
      <c r="K156" s="4" t="str">
        <f t="shared" si="46"/>
        <v/>
      </c>
      <c r="L156" s="4" t="str">
        <f t="shared" si="47"/>
        <v/>
      </c>
      <c r="M156" s="4" t="str">
        <f t="shared" si="48"/>
        <v/>
      </c>
    </row>
    <row r="157" spans="1:13" x14ac:dyDescent="0.25">
      <c r="A157" s="2" t="str">
        <f t="shared" si="37"/>
        <v/>
      </c>
      <c r="B157" s="3" t="str">
        <f t="shared" si="38"/>
        <v/>
      </c>
      <c r="C157" s="3" t="str">
        <f t="shared" si="39"/>
        <v/>
      </c>
      <c r="D157" s="3" t="str">
        <f t="shared" si="40"/>
        <v/>
      </c>
      <c r="E157" s="3" t="str">
        <f t="shared" si="41"/>
        <v/>
      </c>
      <c r="F157" s="3" t="str">
        <f t="shared" si="42"/>
        <v/>
      </c>
      <c r="H157" t="str">
        <f t="shared" si="43"/>
        <v/>
      </c>
      <c r="I157" s="4" t="str">
        <f t="shared" si="44"/>
        <v/>
      </c>
      <c r="J157" s="4" t="str">
        <f t="shared" si="45"/>
        <v/>
      </c>
      <c r="K157" s="4" t="str">
        <f t="shared" si="46"/>
        <v/>
      </c>
      <c r="L157" s="4" t="str">
        <f t="shared" si="47"/>
        <v/>
      </c>
      <c r="M157" s="4" t="str">
        <f t="shared" si="48"/>
        <v/>
      </c>
    </row>
    <row r="158" spans="1:13" x14ac:dyDescent="0.25">
      <c r="A158" s="2" t="str">
        <f t="shared" si="37"/>
        <v/>
      </c>
      <c r="B158" s="3" t="str">
        <f t="shared" si="38"/>
        <v/>
      </c>
      <c r="C158" s="3" t="str">
        <f t="shared" si="39"/>
        <v/>
      </c>
      <c r="D158" s="3" t="str">
        <f t="shared" si="40"/>
        <v/>
      </c>
      <c r="E158" s="3" t="str">
        <f t="shared" si="41"/>
        <v/>
      </c>
      <c r="F158" s="3" t="str">
        <f t="shared" si="42"/>
        <v/>
      </c>
      <c r="H158" t="str">
        <f t="shared" si="43"/>
        <v/>
      </c>
      <c r="I158" s="4" t="str">
        <f t="shared" si="44"/>
        <v/>
      </c>
      <c r="J158" s="4" t="str">
        <f t="shared" si="45"/>
        <v/>
      </c>
      <c r="K158" s="4" t="str">
        <f t="shared" si="46"/>
        <v/>
      </c>
      <c r="L158" s="4" t="str">
        <f t="shared" si="47"/>
        <v/>
      </c>
      <c r="M158" s="4" t="str">
        <f t="shared" si="48"/>
        <v/>
      </c>
    </row>
    <row r="159" spans="1:13" x14ac:dyDescent="0.25">
      <c r="A159" s="2" t="str">
        <f t="shared" si="37"/>
        <v/>
      </c>
      <c r="B159" s="3" t="str">
        <f t="shared" si="38"/>
        <v/>
      </c>
      <c r="C159" s="3" t="str">
        <f t="shared" si="39"/>
        <v/>
      </c>
      <c r="D159" s="3" t="str">
        <f t="shared" si="40"/>
        <v/>
      </c>
      <c r="E159" s="3" t="str">
        <f t="shared" si="41"/>
        <v/>
      </c>
      <c r="F159" s="3" t="str">
        <f t="shared" si="42"/>
        <v/>
      </c>
      <c r="H159" t="str">
        <f t="shared" si="43"/>
        <v/>
      </c>
      <c r="I159" s="4" t="str">
        <f t="shared" si="44"/>
        <v/>
      </c>
      <c r="J159" s="4" t="str">
        <f t="shared" si="45"/>
        <v/>
      </c>
      <c r="K159" s="4" t="str">
        <f t="shared" si="46"/>
        <v/>
      </c>
      <c r="L159" s="4" t="str">
        <f t="shared" si="47"/>
        <v/>
      </c>
      <c r="M159" s="4" t="str">
        <f t="shared" si="48"/>
        <v/>
      </c>
    </row>
    <row r="160" spans="1:13" x14ac:dyDescent="0.25">
      <c r="A160" s="2" t="str">
        <f t="shared" si="37"/>
        <v/>
      </c>
      <c r="B160" s="3" t="str">
        <f t="shared" si="38"/>
        <v/>
      </c>
      <c r="C160" s="3" t="str">
        <f t="shared" si="39"/>
        <v/>
      </c>
      <c r="D160" s="3" t="str">
        <f t="shared" si="40"/>
        <v/>
      </c>
      <c r="E160" s="3" t="str">
        <f t="shared" si="41"/>
        <v/>
      </c>
      <c r="F160" s="3" t="str">
        <f t="shared" si="42"/>
        <v/>
      </c>
      <c r="H160" t="str">
        <f t="shared" si="43"/>
        <v/>
      </c>
      <c r="I160" s="4" t="str">
        <f t="shared" si="44"/>
        <v/>
      </c>
      <c r="J160" s="4" t="str">
        <f t="shared" si="45"/>
        <v/>
      </c>
      <c r="K160" s="4" t="str">
        <f t="shared" si="46"/>
        <v/>
      </c>
      <c r="L160" s="4" t="str">
        <f t="shared" si="47"/>
        <v/>
      </c>
      <c r="M160" s="4" t="str">
        <f t="shared" si="48"/>
        <v/>
      </c>
    </row>
    <row r="161" spans="1:13" x14ac:dyDescent="0.25">
      <c r="A161" s="2" t="str">
        <f t="shared" ref="A161:A224" si="49">IF(O161&gt;0,O161,"")</f>
        <v/>
      </c>
      <c r="B161" s="3" t="str">
        <f t="shared" ref="B161:B224" si="50">IF(P161*Q161&gt;0,P161/Q161,"")</f>
        <v/>
      </c>
      <c r="C161" s="3" t="str">
        <f t="shared" ref="C161:C224" si="51">IF(R161*S161&gt;0,R161/S161,"")</f>
        <v/>
      </c>
      <c r="D161" s="3" t="str">
        <f t="shared" ref="D161:D224" si="52">IF(T161*U161&gt;0,T161/U161,"")</f>
        <v/>
      </c>
      <c r="E161" s="3" t="str">
        <f t="shared" ref="E161:E224" si="53">IF(V161*W161&gt;0,V161/W161,"")</f>
        <v/>
      </c>
      <c r="F161" s="3" t="str">
        <f t="shared" ref="F161:F224" si="54">IF(X161*Y161&gt;0,X161/Y161,"")</f>
        <v/>
      </c>
      <c r="H161" t="str">
        <f t="shared" ref="H161:H224" si="55">IF(O161&gt;0,A161,"")</f>
        <v/>
      </c>
      <c r="I161" s="4" t="str">
        <f t="shared" ref="I161:I224" si="56">IF(O161&gt;1,P161/1000,"")</f>
        <v/>
      </c>
      <c r="J161" s="4" t="str">
        <f t="shared" ref="J161:J224" si="57">IF(O161&gt;0,R161/1000,A161)</f>
        <v/>
      </c>
      <c r="K161" s="4" t="str">
        <f t="shared" ref="K161:K224" si="58">IF(O161&gt;0,T161/1000,"")</f>
        <v/>
      </c>
      <c r="L161" s="4" t="str">
        <f t="shared" ref="L161:L224" si="59">IF(O161&gt;0,V161/1000,"")</f>
        <v/>
      </c>
      <c r="M161" s="4" t="str">
        <f t="shared" ref="M161:M224" si="60">IF(O161&gt;0,X161/1000,"")</f>
        <v/>
      </c>
    </row>
    <row r="162" spans="1:13" x14ac:dyDescent="0.25">
      <c r="A162" s="2" t="str">
        <f t="shared" si="49"/>
        <v/>
      </c>
      <c r="B162" s="3" t="str">
        <f t="shared" si="50"/>
        <v/>
      </c>
      <c r="C162" s="3" t="str">
        <f t="shared" si="51"/>
        <v/>
      </c>
      <c r="D162" s="3" t="str">
        <f t="shared" si="52"/>
        <v/>
      </c>
      <c r="E162" s="3" t="str">
        <f t="shared" si="53"/>
        <v/>
      </c>
      <c r="F162" s="3" t="str">
        <f t="shared" si="54"/>
        <v/>
      </c>
      <c r="H162" t="str">
        <f t="shared" si="55"/>
        <v/>
      </c>
      <c r="I162" s="4" t="str">
        <f t="shared" si="56"/>
        <v/>
      </c>
      <c r="J162" s="4" t="str">
        <f t="shared" si="57"/>
        <v/>
      </c>
      <c r="K162" s="4" t="str">
        <f t="shared" si="58"/>
        <v/>
      </c>
      <c r="L162" s="4" t="str">
        <f t="shared" si="59"/>
        <v/>
      </c>
      <c r="M162" s="4" t="str">
        <f t="shared" si="60"/>
        <v/>
      </c>
    </row>
    <row r="163" spans="1:13" x14ac:dyDescent="0.25">
      <c r="A163" s="2" t="str">
        <f t="shared" si="49"/>
        <v/>
      </c>
      <c r="B163" s="3" t="str">
        <f t="shared" si="50"/>
        <v/>
      </c>
      <c r="C163" s="3" t="str">
        <f t="shared" si="51"/>
        <v/>
      </c>
      <c r="D163" s="3" t="str">
        <f t="shared" si="52"/>
        <v/>
      </c>
      <c r="E163" s="3" t="str">
        <f t="shared" si="53"/>
        <v/>
      </c>
      <c r="F163" s="3" t="str">
        <f t="shared" si="54"/>
        <v/>
      </c>
      <c r="H163" t="str">
        <f t="shared" si="55"/>
        <v/>
      </c>
      <c r="I163" s="4" t="str">
        <f t="shared" si="56"/>
        <v/>
      </c>
      <c r="J163" s="4" t="str">
        <f t="shared" si="57"/>
        <v/>
      </c>
      <c r="K163" s="4" t="str">
        <f t="shared" si="58"/>
        <v/>
      </c>
      <c r="L163" s="4" t="str">
        <f t="shared" si="59"/>
        <v/>
      </c>
      <c r="M163" s="4" t="str">
        <f t="shared" si="60"/>
        <v/>
      </c>
    </row>
    <row r="164" spans="1:13" x14ac:dyDescent="0.25">
      <c r="A164" s="2" t="str">
        <f t="shared" si="49"/>
        <v/>
      </c>
      <c r="B164" s="3" t="str">
        <f t="shared" si="50"/>
        <v/>
      </c>
      <c r="C164" s="3" t="str">
        <f t="shared" si="51"/>
        <v/>
      </c>
      <c r="D164" s="3" t="str">
        <f t="shared" si="52"/>
        <v/>
      </c>
      <c r="E164" s="3" t="str">
        <f t="shared" si="53"/>
        <v/>
      </c>
      <c r="F164" s="3" t="str">
        <f t="shared" si="54"/>
        <v/>
      </c>
      <c r="H164" t="str">
        <f t="shared" si="55"/>
        <v/>
      </c>
      <c r="I164" s="4" t="str">
        <f t="shared" si="56"/>
        <v/>
      </c>
      <c r="J164" s="4" t="str">
        <f t="shared" si="57"/>
        <v/>
      </c>
      <c r="K164" s="4" t="str">
        <f t="shared" si="58"/>
        <v/>
      </c>
      <c r="L164" s="4" t="str">
        <f t="shared" si="59"/>
        <v/>
      </c>
      <c r="M164" s="4" t="str">
        <f t="shared" si="60"/>
        <v/>
      </c>
    </row>
    <row r="165" spans="1:13" x14ac:dyDescent="0.25">
      <c r="A165" s="2" t="str">
        <f t="shared" si="49"/>
        <v/>
      </c>
      <c r="B165" s="3" t="str">
        <f t="shared" si="50"/>
        <v/>
      </c>
      <c r="C165" s="3" t="str">
        <f t="shared" si="51"/>
        <v/>
      </c>
      <c r="D165" s="3" t="str">
        <f t="shared" si="52"/>
        <v/>
      </c>
      <c r="E165" s="3" t="str">
        <f t="shared" si="53"/>
        <v/>
      </c>
      <c r="F165" s="3" t="str">
        <f t="shared" si="54"/>
        <v/>
      </c>
      <c r="H165" t="str">
        <f t="shared" si="55"/>
        <v/>
      </c>
      <c r="I165" s="4" t="str">
        <f t="shared" si="56"/>
        <v/>
      </c>
      <c r="J165" s="4" t="str">
        <f t="shared" si="57"/>
        <v/>
      </c>
      <c r="K165" s="4" t="str">
        <f t="shared" si="58"/>
        <v/>
      </c>
      <c r="L165" s="4" t="str">
        <f t="shared" si="59"/>
        <v/>
      </c>
      <c r="M165" s="4" t="str">
        <f t="shared" si="60"/>
        <v/>
      </c>
    </row>
    <row r="166" spans="1:13" x14ac:dyDescent="0.25">
      <c r="A166" s="2" t="str">
        <f t="shared" si="49"/>
        <v/>
      </c>
      <c r="B166" s="3" t="str">
        <f t="shared" si="50"/>
        <v/>
      </c>
      <c r="C166" s="3" t="str">
        <f t="shared" si="51"/>
        <v/>
      </c>
      <c r="D166" s="3" t="str">
        <f t="shared" si="52"/>
        <v/>
      </c>
      <c r="E166" s="3" t="str">
        <f t="shared" si="53"/>
        <v/>
      </c>
      <c r="F166" s="3" t="str">
        <f t="shared" si="54"/>
        <v/>
      </c>
      <c r="H166" t="str">
        <f t="shared" si="55"/>
        <v/>
      </c>
      <c r="I166" s="4" t="str">
        <f t="shared" si="56"/>
        <v/>
      </c>
      <c r="J166" s="4" t="str">
        <f t="shared" si="57"/>
        <v/>
      </c>
      <c r="K166" s="4" t="str">
        <f t="shared" si="58"/>
        <v/>
      </c>
      <c r="L166" s="4" t="str">
        <f t="shared" si="59"/>
        <v/>
      </c>
      <c r="M166" s="4" t="str">
        <f t="shared" si="60"/>
        <v/>
      </c>
    </row>
    <row r="167" spans="1:13" x14ac:dyDescent="0.25">
      <c r="A167" s="2" t="str">
        <f t="shared" si="49"/>
        <v/>
      </c>
      <c r="B167" s="3" t="str">
        <f t="shared" si="50"/>
        <v/>
      </c>
      <c r="C167" s="3" t="str">
        <f t="shared" si="51"/>
        <v/>
      </c>
      <c r="D167" s="3" t="str">
        <f t="shared" si="52"/>
        <v/>
      </c>
      <c r="E167" s="3" t="str">
        <f t="shared" si="53"/>
        <v/>
      </c>
      <c r="F167" s="3" t="str">
        <f t="shared" si="54"/>
        <v/>
      </c>
      <c r="H167" t="str">
        <f t="shared" si="55"/>
        <v/>
      </c>
      <c r="I167" s="4" t="str">
        <f t="shared" si="56"/>
        <v/>
      </c>
      <c r="J167" s="4" t="str">
        <f t="shared" si="57"/>
        <v/>
      </c>
      <c r="K167" s="4" t="str">
        <f t="shared" si="58"/>
        <v/>
      </c>
      <c r="L167" s="4" t="str">
        <f t="shared" si="59"/>
        <v/>
      </c>
      <c r="M167" s="4" t="str">
        <f t="shared" si="60"/>
        <v/>
      </c>
    </row>
    <row r="168" spans="1:13" x14ac:dyDescent="0.25">
      <c r="A168" s="2" t="str">
        <f t="shared" si="49"/>
        <v/>
      </c>
      <c r="B168" s="3" t="str">
        <f t="shared" si="50"/>
        <v/>
      </c>
      <c r="C168" s="3" t="str">
        <f t="shared" si="51"/>
        <v/>
      </c>
      <c r="D168" s="3" t="str">
        <f t="shared" si="52"/>
        <v/>
      </c>
      <c r="E168" s="3" t="str">
        <f t="shared" si="53"/>
        <v/>
      </c>
      <c r="F168" s="3" t="str">
        <f t="shared" si="54"/>
        <v/>
      </c>
      <c r="H168" t="str">
        <f t="shared" si="55"/>
        <v/>
      </c>
      <c r="I168" s="4" t="str">
        <f t="shared" si="56"/>
        <v/>
      </c>
      <c r="J168" s="4" t="str">
        <f t="shared" si="57"/>
        <v/>
      </c>
      <c r="K168" s="4" t="str">
        <f t="shared" si="58"/>
        <v/>
      </c>
      <c r="L168" s="4" t="str">
        <f t="shared" si="59"/>
        <v/>
      </c>
      <c r="M168" s="4" t="str">
        <f t="shared" si="60"/>
        <v/>
      </c>
    </row>
    <row r="169" spans="1:13" x14ac:dyDescent="0.25">
      <c r="A169" s="2" t="str">
        <f t="shared" si="49"/>
        <v/>
      </c>
      <c r="B169" s="3" t="str">
        <f t="shared" si="50"/>
        <v/>
      </c>
      <c r="C169" s="3" t="str">
        <f t="shared" si="51"/>
        <v/>
      </c>
      <c r="D169" s="3" t="str">
        <f t="shared" si="52"/>
        <v/>
      </c>
      <c r="E169" s="3" t="str">
        <f t="shared" si="53"/>
        <v/>
      </c>
      <c r="F169" s="3" t="str">
        <f t="shared" si="54"/>
        <v/>
      </c>
      <c r="H169" t="str">
        <f t="shared" si="55"/>
        <v/>
      </c>
      <c r="I169" s="4" t="str">
        <f t="shared" si="56"/>
        <v/>
      </c>
      <c r="J169" s="4" t="str">
        <f t="shared" si="57"/>
        <v/>
      </c>
      <c r="K169" s="4" t="str">
        <f t="shared" si="58"/>
        <v/>
      </c>
      <c r="L169" s="4" t="str">
        <f t="shared" si="59"/>
        <v/>
      </c>
      <c r="M169" s="4" t="str">
        <f t="shared" si="60"/>
        <v/>
      </c>
    </row>
    <row r="170" spans="1:13" x14ac:dyDescent="0.25">
      <c r="A170" s="2" t="str">
        <f t="shared" si="49"/>
        <v/>
      </c>
      <c r="B170" s="3" t="str">
        <f t="shared" si="50"/>
        <v/>
      </c>
      <c r="C170" s="3" t="str">
        <f t="shared" si="51"/>
        <v/>
      </c>
      <c r="D170" s="3" t="str">
        <f t="shared" si="52"/>
        <v/>
      </c>
      <c r="E170" s="3" t="str">
        <f t="shared" si="53"/>
        <v/>
      </c>
      <c r="F170" s="3" t="str">
        <f t="shared" si="54"/>
        <v/>
      </c>
      <c r="H170" t="str">
        <f t="shared" si="55"/>
        <v/>
      </c>
      <c r="I170" s="4" t="str">
        <f t="shared" si="56"/>
        <v/>
      </c>
      <c r="J170" s="4" t="str">
        <f t="shared" si="57"/>
        <v/>
      </c>
      <c r="K170" s="4" t="str">
        <f t="shared" si="58"/>
        <v/>
      </c>
      <c r="L170" s="4" t="str">
        <f t="shared" si="59"/>
        <v/>
      </c>
      <c r="M170" s="4" t="str">
        <f t="shared" si="60"/>
        <v/>
      </c>
    </row>
    <row r="171" spans="1:13" x14ac:dyDescent="0.25">
      <c r="A171" s="2" t="str">
        <f t="shared" si="49"/>
        <v/>
      </c>
      <c r="B171" s="3" t="str">
        <f t="shared" si="50"/>
        <v/>
      </c>
      <c r="C171" s="3" t="str">
        <f t="shared" si="51"/>
        <v/>
      </c>
      <c r="D171" s="3" t="str">
        <f t="shared" si="52"/>
        <v/>
      </c>
      <c r="E171" s="3" t="str">
        <f t="shared" si="53"/>
        <v/>
      </c>
      <c r="F171" s="3" t="str">
        <f t="shared" si="54"/>
        <v/>
      </c>
      <c r="H171" t="str">
        <f t="shared" si="55"/>
        <v/>
      </c>
      <c r="I171" s="4" t="str">
        <f t="shared" si="56"/>
        <v/>
      </c>
      <c r="J171" s="4" t="str">
        <f t="shared" si="57"/>
        <v/>
      </c>
      <c r="K171" s="4" t="str">
        <f t="shared" si="58"/>
        <v/>
      </c>
      <c r="L171" s="4" t="str">
        <f t="shared" si="59"/>
        <v/>
      </c>
      <c r="M171" s="4" t="str">
        <f t="shared" si="60"/>
        <v/>
      </c>
    </row>
    <row r="172" spans="1:13" x14ac:dyDescent="0.25">
      <c r="A172" s="2" t="str">
        <f t="shared" si="49"/>
        <v/>
      </c>
      <c r="B172" s="3" t="str">
        <f t="shared" si="50"/>
        <v/>
      </c>
      <c r="C172" s="3" t="str">
        <f t="shared" si="51"/>
        <v/>
      </c>
      <c r="D172" s="3" t="str">
        <f t="shared" si="52"/>
        <v/>
      </c>
      <c r="E172" s="3" t="str">
        <f t="shared" si="53"/>
        <v/>
      </c>
      <c r="F172" s="3" t="str">
        <f t="shared" si="54"/>
        <v/>
      </c>
      <c r="H172" t="str">
        <f t="shared" si="55"/>
        <v/>
      </c>
      <c r="I172" s="4" t="str">
        <f t="shared" si="56"/>
        <v/>
      </c>
      <c r="J172" s="4" t="str">
        <f t="shared" si="57"/>
        <v/>
      </c>
      <c r="K172" s="4" t="str">
        <f t="shared" si="58"/>
        <v/>
      </c>
      <c r="L172" s="4" t="str">
        <f t="shared" si="59"/>
        <v/>
      </c>
      <c r="M172" s="4" t="str">
        <f t="shared" si="60"/>
        <v/>
      </c>
    </row>
    <row r="173" spans="1:13" x14ac:dyDescent="0.25">
      <c r="A173" s="2" t="str">
        <f t="shared" si="49"/>
        <v/>
      </c>
      <c r="B173" s="3" t="str">
        <f t="shared" si="50"/>
        <v/>
      </c>
      <c r="C173" s="3" t="str">
        <f t="shared" si="51"/>
        <v/>
      </c>
      <c r="D173" s="3" t="str">
        <f t="shared" si="52"/>
        <v/>
      </c>
      <c r="E173" s="3" t="str">
        <f t="shared" si="53"/>
        <v/>
      </c>
      <c r="F173" s="3" t="str">
        <f t="shared" si="54"/>
        <v/>
      </c>
      <c r="H173" t="str">
        <f t="shared" si="55"/>
        <v/>
      </c>
      <c r="I173" s="4" t="str">
        <f t="shared" si="56"/>
        <v/>
      </c>
      <c r="J173" s="4" t="str">
        <f t="shared" si="57"/>
        <v/>
      </c>
      <c r="K173" s="4" t="str">
        <f t="shared" si="58"/>
        <v/>
      </c>
      <c r="L173" s="4" t="str">
        <f t="shared" si="59"/>
        <v/>
      </c>
      <c r="M173" s="4" t="str">
        <f t="shared" si="60"/>
        <v/>
      </c>
    </row>
    <row r="174" spans="1:13" x14ac:dyDescent="0.25">
      <c r="A174" s="2" t="str">
        <f t="shared" si="49"/>
        <v/>
      </c>
      <c r="B174" s="3" t="str">
        <f t="shared" si="50"/>
        <v/>
      </c>
      <c r="C174" s="3" t="str">
        <f t="shared" si="51"/>
        <v/>
      </c>
      <c r="D174" s="3" t="str">
        <f t="shared" si="52"/>
        <v/>
      </c>
      <c r="E174" s="3" t="str">
        <f t="shared" si="53"/>
        <v/>
      </c>
      <c r="F174" s="3" t="str">
        <f t="shared" si="54"/>
        <v/>
      </c>
      <c r="H174" t="str">
        <f t="shared" si="55"/>
        <v/>
      </c>
      <c r="I174" s="4" t="str">
        <f t="shared" si="56"/>
        <v/>
      </c>
      <c r="J174" s="4" t="str">
        <f t="shared" si="57"/>
        <v/>
      </c>
      <c r="K174" s="4" t="str">
        <f t="shared" si="58"/>
        <v/>
      </c>
      <c r="L174" s="4" t="str">
        <f t="shared" si="59"/>
        <v/>
      </c>
      <c r="M174" s="4" t="str">
        <f t="shared" si="60"/>
        <v/>
      </c>
    </row>
    <row r="175" spans="1:13" x14ac:dyDescent="0.25">
      <c r="A175" s="2" t="str">
        <f t="shared" si="49"/>
        <v/>
      </c>
      <c r="B175" s="3" t="str">
        <f t="shared" si="50"/>
        <v/>
      </c>
      <c r="C175" s="3" t="str">
        <f t="shared" si="51"/>
        <v/>
      </c>
      <c r="D175" s="3" t="str">
        <f t="shared" si="52"/>
        <v/>
      </c>
      <c r="E175" s="3" t="str">
        <f t="shared" si="53"/>
        <v/>
      </c>
      <c r="F175" s="3" t="str">
        <f t="shared" si="54"/>
        <v/>
      </c>
      <c r="H175" t="str">
        <f t="shared" si="55"/>
        <v/>
      </c>
      <c r="I175" s="4" t="str">
        <f t="shared" si="56"/>
        <v/>
      </c>
      <c r="J175" s="4" t="str">
        <f t="shared" si="57"/>
        <v/>
      </c>
      <c r="K175" s="4" t="str">
        <f t="shared" si="58"/>
        <v/>
      </c>
      <c r="L175" s="4" t="str">
        <f t="shared" si="59"/>
        <v/>
      </c>
      <c r="M175" s="4" t="str">
        <f t="shared" si="60"/>
        <v/>
      </c>
    </row>
    <row r="176" spans="1:13" x14ac:dyDescent="0.25">
      <c r="A176" s="2" t="str">
        <f t="shared" si="49"/>
        <v/>
      </c>
      <c r="B176" s="3" t="str">
        <f t="shared" si="50"/>
        <v/>
      </c>
      <c r="C176" s="3" t="str">
        <f t="shared" si="51"/>
        <v/>
      </c>
      <c r="D176" s="3" t="str">
        <f t="shared" si="52"/>
        <v/>
      </c>
      <c r="E176" s="3" t="str">
        <f t="shared" si="53"/>
        <v/>
      </c>
      <c r="F176" s="3" t="str">
        <f t="shared" si="54"/>
        <v/>
      </c>
      <c r="H176" t="str">
        <f t="shared" si="55"/>
        <v/>
      </c>
      <c r="I176" s="4" t="str">
        <f t="shared" si="56"/>
        <v/>
      </c>
      <c r="J176" s="4" t="str">
        <f t="shared" si="57"/>
        <v/>
      </c>
      <c r="K176" s="4" t="str">
        <f t="shared" si="58"/>
        <v/>
      </c>
      <c r="L176" s="4" t="str">
        <f t="shared" si="59"/>
        <v/>
      </c>
      <c r="M176" s="4" t="str">
        <f t="shared" si="60"/>
        <v/>
      </c>
    </row>
    <row r="177" spans="1:13" x14ac:dyDescent="0.25">
      <c r="A177" s="2" t="str">
        <f t="shared" si="49"/>
        <v/>
      </c>
      <c r="B177" s="3" t="str">
        <f t="shared" si="50"/>
        <v/>
      </c>
      <c r="C177" s="3" t="str">
        <f t="shared" si="51"/>
        <v/>
      </c>
      <c r="D177" s="3" t="str">
        <f t="shared" si="52"/>
        <v/>
      </c>
      <c r="E177" s="3" t="str">
        <f t="shared" si="53"/>
        <v/>
      </c>
      <c r="F177" s="3" t="str">
        <f t="shared" si="54"/>
        <v/>
      </c>
      <c r="H177" t="str">
        <f t="shared" si="55"/>
        <v/>
      </c>
      <c r="I177" s="4" t="str">
        <f t="shared" si="56"/>
        <v/>
      </c>
      <c r="J177" s="4" t="str">
        <f t="shared" si="57"/>
        <v/>
      </c>
      <c r="K177" s="4" t="str">
        <f t="shared" si="58"/>
        <v/>
      </c>
      <c r="L177" s="4" t="str">
        <f t="shared" si="59"/>
        <v/>
      </c>
      <c r="M177" s="4" t="str">
        <f t="shared" si="60"/>
        <v/>
      </c>
    </row>
    <row r="178" spans="1:13" x14ac:dyDescent="0.25">
      <c r="A178" s="2" t="str">
        <f t="shared" si="49"/>
        <v/>
      </c>
      <c r="B178" s="3" t="str">
        <f t="shared" si="50"/>
        <v/>
      </c>
      <c r="C178" s="3" t="str">
        <f t="shared" si="51"/>
        <v/>
      </c>
      <c r="D178" s="3" t="str">
        <f t="shared" si="52"/>
        <v/>
      </c>
      <c r="E178" s="3" t="str">
        <f t="shared" si="53"/>
        <v/>
      </c>
      <c r="F178" s="3" t="str">
        <f t="shared" si="54"/>
        <v/>
      </c>
      <c r="H178" t="str">
        <f t="shared" si="55"/>
        <v/>
      </c>
      <c r="I178" s="4" t="str">
        <f t="shared" si="56"/>
        <v/>
      </c>
      <c r="J178" s="4" t="str">
        <f t="shared" si="57"/>
        <v/>
      </c>
      <c r="K178" s="4" t="str">
        <f t="shared" si="58"/>
        <v/>
      </c>
      <c r="L178" s="4" t="str">
        <f t="shared" si="59"/>
        <v/>
      </c>
      <c r="M178" s="4" t="str">
        <f t="shared" si="60"/>
        <v/>
      </c>
    </row>
    <row r="179" spans="1:13" x14ac:dyDescent="0.25">
      <c r="A179" s="2" t="str">
        <f t="shared" si="49"/>
        <v/>
      </c>
      <c r="B179" s="3" t="str">
        <f t="shared" si="50"/>
        <v/>
      </c>
      <c r="C179" s="3" t="str">
        <f t="shared" si="51"/>
        <v/>
      </c>
      <c r="D179" s="3" t="str">
        <f t="shared" si="52"/>
        <v/>
      </c>
      <c r="E179" s="3" t="str">
        <f t="shared" si="53"/>
        <v/>
      </c>
      <c r="F179" s="3" t="str">
        <f t="shared" si="54"/>
        <v/>
      </c>
      <c r="H179" t="str">
        <f t="shared" si="55"/>
        <v/>
      </c>
      <c r="I179" s="4" t="str">
        <f t="shared" si="56"/>
        <v/>
      </c>
      <c r="J179" s="4" t="str">
        <f t="shared" si="57"/>
        <v/>
      </c>
      <c r="K179" s="4" t="str">
        <f t="shared" si="58"/>
        <v/>
      </c>
      <c r="L179" s="4" t="str">
        <f t="shared" si="59"/>
        <v/>
      </c>
      <c r="M179" s="4" t="str">
        <f t="shared" si="60"/>
        <v/>
      </c>
    </row>
    <row r="180" spans="1:13" x14ac:dyDescent="0.25">
      <c r="A180" s="2" t="str">
        <f t="shared" si="49"/>
        <v/>
      </c>
      <c r="B180" s="3" t="str">
        <f t="shared" si="50"/>
        <v/>
      </c>
      <c r="C180" s="3" t="str">
        <f t="shared" si="51"/>
        <v/>
      </c>
      <c r="D180" s="3" t="str">
        <f t="shared" si="52"/>
        <v/>
      </c>
      <c r="E180" s="3" t="str">
        <f t="shared" si="53"/>
        <v/>
      </c>
      <c r="F180" s="3" t="str">
        <f t="shared" si="54"/>
        <v/>
      </c>
      <c r="H180" t="str">
        <f t="shared" si="55"/>
        <v/>
      </c>
      <c r="I180" s="4" t="str">
        <f t="shared" si="56"/>
        <v/>
      </c>
      <c r="J180" s="4" t="str">
        <f t="shared" si="57"/>
        <v/>
      </c>
      <c r="K180" s="4" t="str">
        <f t="shared" si="58"/>
        <v/>
      </c>
      <c r="L180" s="4" t="str">
        <f t="shared" si="59"/>
        <v/>
      </c>
      <c r="M180" s="4" t="str">
        <f t="shared" si="60"/>
        <v/>
      </c>
    </row>
    <row r="181" spans="1:13" x14ac:dyDescent="0.25">
      <c r="A181" s="2" t="str">
        <f t="shared" si="49"/>
        <v/>
      </c>
      <c r="B181" s="3" t="str">
        <f t="shared" si="50"/>
        <v/>
      </c>
      <c r="C181" s="3" t="str">
        <f t="shared" si="51"/>
        <v/>
      </c>
      <c r="D181" s="3" t="str">
        <f t="shared" si="52"/>
        <v/>
      </c>
      <c r="E181" s="3" t="str">
        <f t="shared" si="53"/>
        <v/>
      </c>
      <c r="F181" s="3" t="str">
        <f t="shared" si="54"/>
        <v/>
      </c>
      <c r="H181" t="str">
        <f t="shared" si="55"/>
        <v/>
      </c>
      <c r="I181" s="4" t="str">
        <f t="shared" si="56"/>
        <v/>
      </c>
      <c r="J181" s="4" t="str">
        <f t="shared" si="57"/>
        <v/>
      </c>
      <c r="K181" s="4" t="str">
        <f t="shared" si="58"/>
        <v/>
      </c>
      <c r="L181" s="4" t="str">
        <f t="shared" si="59"/>
        <v/>
      </c>
      <c r="M181" s="4" t="str">
        <f t="shared" si="60"/>
        <v/>
      </c>
    </row>
    <row r="182" spans="1:13" x14ac:dyDescent="0.25">
      <c r="A182" s="2" t="str">
        <f t="shared" si="49"/>
        <v/>
      </c>
      <c r="B182" s="3" t="str">
        <f t="shared" si="50"/>
        <v/>
      </c>
      <c r="C182" s="3" t="str">
        <f t="shared" si="51"/>
        <v/>
      </c>
      <c r="D182" s="3" t="str">
        <f t="shared" si="52"/>
        <v/>
      </c>
      <c r="E182" s="3" t="str">
        <f t="shared" si="53"/>
        <v/>
      </c>
      <c r="F182" s="3" t="str">
        <f t="shared" si="54"/>
        <v/>
      </c>
      <c r="H182" t="str">
        <f t="shared" si="55"/>
        <v/>
      </c>
      <c r="I182" s="4" t="str">
        <f t="shared" si="56"/>
        <v/>
      </c>
      <c r="J182" s="4" t="str">
        <f t="shared" si="57"/>
        <v/>
      </c>
      <c r="K182" s="4" t="str">
        <f t="shared" si="58"/>
        <v/>
      </c>
      <c r="L182" s="4" t="str">
        <f t="shared" si="59"/>
        <v/>
      </c>
      <c r="M182" s="4" t="str">
        <f t="shared" si="60"/>
        <v/>
      </c>
    </row>
    <row r="183" spans="1:13" x14ac:dyDescent="0.25">
      <c r="A183" s="2" t="str">
        <f t="shared" si="49"/>
        <v/>
      </c>
      <c r="B183" s="3" t="str">
        <f t="shared" si="50"/>
        <v/>
      </c>
      <c r="C183" s="3" t="str">
        <f t="shared" si="51"/>
        <v/>
      </c>
      <c r="D183" s="3" t="str">
        <f t="shared" si="52"/>
        <v/>
      </c>
      <c r="E183" s="3" t="str">
        <f t="shared" si="53"/>
        <v/>
      </c>
      <c r="F183" s="3" t="str">
        <f t="shared" si="54"/>
        <v/>
      </c>
      <c r="H183" t="str">
        <f t="shared" si="55"/>
        <v/>
      </c>
      <c r="I183" s="4" t="str">
        <f t="shared" si="56"/>
        <v/>
      </c>
      <c r="J183" s="4" t="str">
        <f t="shared" si="57"/>
        <v/>
      </c>
      <c r="K183" s="4" t="str">
        <f t="shared" si="58"/>
        <v/>
      </c>
      <c r="L183" s="4" t="str">
        <f t="shared" si="59"/>
        <v/>
      </c>
      <c r="M183" s="4" t="str">
        <f t="shared" si="60"/>
        <v/>
      </c>
    </row>
    <row r="184" spans="1:13" x14ac:dyDescent="0.25">
      <c r="A184" s="2" t="str">
        <f t="shared" si="49"/>
        <v/>
      </c>
      <c r="B184" s="3" t="str">
        <f t="shared" si="50"/>
        <v/>
      </c>
      <c r="C184" s="3" t="str">
        <f t="shared" si="51"/>
        <v/>
      </c>
      <c r="D184" s="3" t="str">
        <f t="shared" si="52"/>
        <v/>
      </c>
      <c r="E184" s="3" t="str">
        <f t="shared" si="53"/>
        <v/>
      </c>
      <c r="F184" s="3" t="str">
        <f t="shared" si="54"/>
        <v/>
      </c>
      <c r="H184" t="str">
        <f t="shared" si="55"/>
        <v/>
      </c>
      <c r="I184" s="4" t="str">
        <f t="shared" si="56"/>
        <v/>
      </c>
      <c r="J184" s="4" t="str">
        <f t="shared" si="57"/>
        <v/>
      </c>
      <c r="K184" s="4" t="str">
        <f t="shared" si="58"/>
        <v/>
      </c>
      <c r="L184" s="4" t="str">
        <f t="shared" si="59"/>
        <v/>
      </c>
      <c r="M184" s="4" t="str">
        <f t="shared" si="60"/>
        <v/>
      </c>
    </row>
    <row r="185" spans="1:13" x14ac:dyDescent="0.25">
      <c r="A185" s="2" t="str">
        <f t="shared" si="49"/>
        <v/>
      </c>
      <c r="B185" s="3" t="str">
        <f t="shared" si="50"/>
        <v/>
      </c>
      <c r="C185" s="3" t="str">
        <f t="shared" si="51"/>
        <v/>
      </c>
      <c r="D185" s="3" t="str">
        <f t="shared" si="52"/>
        <v/>
      </c>
      <c r="E185" s="3" t="str">
        <f t="shared" si="53"/>
        <v/>
      </c>
      <c r="F185" s="3" t="str">
        <f t="shared" si="54"/>
        <v/>
      </c>
      <c r="H185" t="str">
        <f t="shared" si="55"/>
        <v/>
      </c>
      <c r="I185" s="4" t="str">
        <f t="shared" si="56"/>
        <v/>
      </c>
      <c r="J185" s="4" t="str">
        <f t="shared" si="57"/>
        <v/>
      </c>
      <c r="K185" s="4" t="str">
        <f t="shared" si="58"/>
        <v/>
      </c>
      <c r="L185" s="4" t="str">
        <f t="shared" si="59"/>
        <v/>
      </c>
      <c r="M185" s="4" t="str">
        <f t="shared" si="60"/>
        <v/>
      </c>
    </row>
    <row r="186" spans="1:13" x14ac:dyDescent="0.25">
      <c r="A186" s="2" t="str">
        <f t="shared" si="49"/>
        <v/>
      </c>
      <c r="B186" s="3" t="str">
        <f t="shared" si="50"/>
        <v/>
      </c>
      <c r="C186" s="3" t="str">
        <f t="shared" si="51"/>
        <v/>
      </c>
      <c r="D186" s="3" t="str">
        <f t="shared" si="52"/>
        <v/>
      </c>
      <c r="E186" s="3" t="str">
        <f t="shared" si="53"/>
        <v/>
      </c>
      <c r="F186" s="3" t="str">
        <f t="shared" si="54"/>
        <v/>
      </c>
      <c r="H186" t="str">
        <f t="shared" si="55"/>
        <v/>
      </c>
      <c r="I186" s="4" t="str">
        <f t="shared" si="56"/>
        <v/>
      </c>
      <c r="J186" s="4" t="str">
        <f t="shared" si="57"/>
        <v/>
      </c>
      <c r="K186" s="4" t="str">
        <f t="shared" si="58"/>
        <v/>
      </c>
      <c r="L186" s="4" t="str">
        <f t="shared" si="59"/>
        <v/>
      </c>
      <c r="M186" s="4" t="str">
        <f t="shared" si="60"/>
        <v/>
      </c>
    </row>
    <row r="187" spans="1:13" x14ac:dyDescent="0.25">
      <c r="A187" s="2" t="str">
        <f t="shared" si="49"/>
        <v/>
      </c>
      <c r="B187" s="3" t="str">
        <f t="shared" si="50"/>
        <v/>
      </c>
      <c r="C187" s="3" t="str">
        <f t="shared" si="51"/>
        <v/>
      </c>
      <c r="D187" s="3" t="str">
        <f t="shared" si="52"/>
        <v/>
      </c>
      <c r="E187" s="3" t="str">
        <f t="shared" si="53"/>
        <v/>
      </c>
      <c r="F187" s="3" t="str">
        <f t="shared" si="54"/>
        <v/>
      </c>
      <c r="H187" t="str">
        <f t="shared" si="55"/>
        <v/>
      </c>
      <c r="I187" s="4" t="str">
        <f t="shared" si="56"/>
        <v/>
      </c>
      <c r="J187" s="4" t="str">
        <f t="shared" si="57"/>
        <v/>
      </c>
      <c r="K187" s="4" t="str">
        <f t="shared" si="58"/>
        <v/>
      </c>
      <c r="L187" s="4" t="str">
        <f t="shared" si="59"/>
        <v/>
      </c>
      <c r="M187" s="4" t="str">
        <f t="shared" si="60"/>
        <v/>
      </c>
    </row>
    <row r="188" spans="1:13" x14ac:dyDescent="0.25">
      <c r="A188" s="2" t="str">
        <f t="shared" si="49"/>
        <v/>
      </c>
      <c r="B188" s="3" t="str">
        <f t="shared" si="50"/>
        <v/>
      </c>
      <c r="C188" s="3" t="str">
        <f t="shared" si="51"/>
        <v/>
      </c>
      <c r="D188" s="3" t="str">
        <f t="shared" si="52"/>
        <v/>
      </c>
      <c r="E188" s="3" t="str">
        <f t="shared" si="53"/>
        <v/>
      </c>
      <c r="F188" s="3" t="str">
        <f t="shared" si="54"/>
        <v/>
      </c>
      <c r="H188" t="str">
        <f t="shared" si="55"/>
        <v/>
      </c>
      <c r="I188" s="4" t="str">
        <f t="shared" si="56"/>
        <v/>
      </c>
      <c r="J188" s="4" t="str">
        <f t="shared" si="57"/>
        <v/>
      </c>
      <c r="K188" s="4" t="str">
        <f t="shared" si="58"/>
        <v/>
      </c>
      <c r="L188" s="4" t="str">
        <f t="shared" si="59"/>
        <v/>
      </c>
      <c r="M188" s="4" t="str">
        <f t="shared" si="60"/>
        <v/>
      </c>
    </row>
    <row r="189" spans="1:13" x14ac:dyDescent="0.25">
      <c r="A189" s="2" t="str">
        <f t="shared" si="49"/>
        <v/>
      </c>
      <c r="B189" s="3" t="str">
        <f t="shared" si="50"/>
        <v/>
      </c>
      <c r="C189" s="3" t="str">
        <f t="shared" si="51"/>
        <v/>
      </c>
      <c r="D189" s="3" t="str">
        <f t="shared" si="52"/>
        <v/>
      </c>
      <c r="E189" s="3" t="str">
        <f t="shared" si="53"/>
        <v/>
      </c>
      <c r="F189" s="3" t="str">
        <f t="shared" si="54"/>
        <v/>
      </c>
      <c r="H189" t="str">
        <f t="shared" si="55"/>
        <v/>
      </c>
      <c r="I189" s="4" t="str">
        <f t="shared" si="56"/>
        <v/>
      </c>
      <c r="J189" s="4" t="str">
        <f t="shared" si="57"/>
        <v/>
      </c>
      <c r="K189" s="4" t="str">
        <f t="shared" si="58"/>
        <v/>
      </c>
      <c r="L189" s="4" t="str">
        <f t="shared" si="59"/>
        <v/>
      </c>
      <c r="M189" s="4" t="str">
        <f t="shared" si="60"/>
        <v/>
      </c>
    </row>
    <row r="190" spans="1:13" x14ac:dyDescent="0.25">
      <c r="A190" s="2" t="str">
        <f t="shared" si="49"/>
        <v/>
      </c>
      <c r="B190" s="3" t="str">
        <f t="shared" si="50"/>
        <v/>
      </c>
      <c r="C190" s="3" t="str">
        <f t="shared" si="51"/>
        <v/>
      </c>
      <c r="D190" s="3" t="str">
        <f t="shared" si="52"/>
        <v/>
      </c>
      <c r="E190" s="3" t="str">
        <f t="shared" si="53"/>
        <v/>
      </c>
      <c r="F190" s="3" t="str">
        <f t="shared" si="54"/>
        <v/>
      </c>
      <c r="H190" t="str">
        <f t="shared" si="55"/>
        <v/>
      </c>
      <c r="I190" s="4" t="str">
        <f t="shared" si="56"/>
        <v/>
      </c>
      <c r="J190" s="4" t="str">
        <f t="shared" si="57"/>
        <v/>
      </c>
      <c r="K190" s="4" t="str">
        <f t="shared" si="58"/>
        <v/>
      </c>
      <c r="L190" s="4" t="str">
        <f t="shared" si="59"/>
        <v/>
      </c>
      <c r="M190" s="4" t="str">
        <f t="shared" si="60"/>
        <v/>
      </c>
    </row>
    <row r="191" spans="1:13" x14ac:dyDescent="0.25">
      <c r="A191" s="2" t="str">
        <f t="shared" si="49"/>
        <v/>
      </c>
      <c r="B191" s="3" t="str">
        <f t="shared" si="50"/>
        <v/>
      </c>
      <c r="C191" s="3" t="str">
        <f t="shared" si="51"/>
        <v/>
      </c>
      <c r="D191" s="3" t="str">
        <f t="shared" si="52"/>
        <v/>
      </c>
      <c r="E191" s="3" t="str">
        <f t="shared" si="53"/>
        <v/>
      </c>
      <c r="F191" s="3" t="str">
        <f t="shared" si="54"/>
        <v/>
      </c>
      <c r="H191" t="str">
        <f t="shared" si="55"/>
        <v/>
      </c>
      <c r="I191" s="4" t="str">
        <f t="shared" si="56"/>
        <v/>
      </c>
      <c r="J191" s="4" t="str">
        <f t="shared" si="57"/>
        <v/>
      </c>
      <c r="K191" s="4" t="str">
        <f t="shared" si="58"/>
        <v/>
      </c>
      <c r="L191" s="4" t="str">
        <f t="shared" si="59"/>
        <v/>
      </c>
      <c r="M191" s="4" t="str">
        <f t="shared" si="60"/>
        <v/>
      </c>
    </row>
    <row r="192" spans="1:13" x14ac:dyDescent="0.25">
      <c r="A192" s="2" t="str">
        <f t="shared" si="49"/>
        <v/>
      </c>
      <c r="B192" s="3" t="str">
        <f t="shared" si="50"/>
        <v/>
      </c>
      <c r="C192" s="3" t="str">
        <f t="shared" si="51"/>
        <v/>
      </c>
      <c r="D192" s="3" t="str">
        <f t="shared" si="52"/>
        <v/>
      </c>
      <c r="E192" s="3" t="str">
        <f t="shared" si="53"/>
        <v/>
      </c>
      <c r="F192" s="3" t="str">
        <f t="shared" si="54"/>
        <v/>
      </c>
      <c r="H192" t="str">
        <f t="shared" si="55"/>
        <v/>
      </c>
      <c r="I192" s="4" t="str">
        <f t="shared" si="56"/>
        <v/>
      </c>
      <c r="J192" s="4" t="str">
        <f t="shared" si="57"/>
        <v/>
      </c>
      <c r="K192" s="4" t="str">
        <f t="shared" si="58"/>
        <v/>
      </c>
      <c r="L192" s="4" t="str">
        <f t="shared" si="59"/>
        <v/>
      </c>
      <c r="M192" s="4" t="str">
        <f t="shared" si="60"/>
        <v/>
      </c>
    </row>
    <row r="193" spans="1:13" x14ac:dyDescent="0.25">
      <c r="A193" s="2" t="str">
        <f t="shared" si="49"/>
        <v/>
      </c>
      <c r="B193" s="3" t="str">
        <f t="shared" si="50"/>
        <v/>
      </c>
      <c r="C193" s="3" t="str">
        <f t="shared" si="51"/>
        <v/>
      </c>
      <c r="D193" s="3" t="str">
        <f t="shared" si="52"/>
        <v/>
      </c>
      <c r="E193" s="3" t="str">
        <f t="shared" si="53"/>
        <v/>
      </c>
      <c r="F193" s="3" t="str">
        <f t="shared" si="54"/>
        <v/>
      </c>
      <c r="H193" t="str">
        <f t="shared" si="55"/>
        <v/>
      </c>
      <c r="I193" s="4" t="str">
        <f t="shared" si="56"/>
        <v/>
      </c>
      <c r="J193" s="4" t="str">
        <f t="shared" si="57"/>
        <v/>
      </c>
      <c r="K193" s="4" t="str">
        <f t="shared" si="58"/>
        <v/>
      </c>
      <c r="L193" s="4" t="str">
        <f t="shared" si="59"/>
        <v/>
      </c>
      <c r="M193" s="4" t="str">
        <f t="shared" si="60"/>
        <v/>
      </c>
    </row>
    <row r="194" spans="1:13" x14ac:dyDescent="0.25">
      <c r="A194" s="2" t="str">
        <f t="shared" si="49"/>
        <v/>
      </c>
      <c r="B194" s="3" t="str">
        <f t="shared" si="50"/>
        <v/>
      </c>
      <c r="C194" s="3" t="str">
        <f t="shared" si="51"/>
        <v/>
      </c>
      <c r="D194" s="3" t="str">
        <f t="shared" si="52"/>
        <v/>
      </c>
      <c r="E194" s="3" t="str">
        <f t="shared" si="53"/>
        <v/>
      </c>
      <c r="F194" s="3" t="str">
        <f t="shared" si="54"/>
        <v/>
      </c>
      <c r="H194" t="str">
        <f t="shared" si="55"/>
        <v/>
      </c>
      <c r="I194" s="4" t="str">
        <f t="shared" si="56"/>
        <v/>
      </c>
      <c r="J194" s="4" t="str">
        <f t="shared" si="57"/>
        <v/>
      </c>
      <c r="K194" s="4" t="str">
        <f t="shared" si="58"/>
        <v/>
      </c>
      <c r="L194" s="4" t="str">
        <f t="shared" si="59"/>
        <v/>
      </c>
      <c r="M194" s="4" t="str">
        <f t="shared" si="60"/>
        <v/>
      </c>
    </row>
    <row r="195" spans="1:13" x14ac:dyDescent="0.25">
      <c r="A195" s="2" t="str">
        <f t="shared" si="49"/>
        <v/>
      </c>
      <c r="B195" s="3" t="str">
        <f t="shared" si="50"/>
        <v/>
      </c>
      <c r="C195" s="3" t="str">
        <f t="shared" si="51"/>
        <v/>
      </c>
      <c r="D195" s="3" t="str">
        <f t="shared" si="52"/>
        <v/>
      </c>
      <c r="E195" s="3" t="str">
        <f t="shared" si="53"/>
        <v/>
      </c>
      <c r="F195" s="3" t="str">
        <f t="shared" si="54"/>
        <v/>
      </c>
      <c r="H195" t="str">
        <f t="shared" si="55"/>
        <v/>
      </c>
      <c r="I195" s="4" t="str">
        <f t="shared" si="56"/>
        <v/>
      </c>
      <c r="J195" s="4" t="str">
        <f t="shared" si="57"/>
        <v/>
      </c>
      <c r="K195" s="4" t="str">
        <f t="shared" si="58"/>
        <v/>
      </c>
      <c r="L195" s="4" t="str">
        <f t="shared" si="59"/>
        <v/>
      </c>
      <c r="M195" s="4" t="str">
        <f t="shared" si="60"/>
        <v/>
      </c>
    </row>
    <row r="196" spans="1:13" x14ac:dyDescent="0.25">
      <c r="A196" s="2" t="str">
        <f t="shared" si="49"/>
        <v/>
      </c>
      <c r="B196" s="3" t="str">
        <f t="shared" si="50"/>
        <v/>
      </c>
      <c r="C196" s="3" t="str">
        <f t="shared" si="51"/>
        <v/>
      </c>
      <c r="D196" s="3" t="str">
        <f t="shared" si="52"/>
        <v/>
      </c>
      <c r="E196" s="3" t="str">
        <f t="shared" si="53"/>
        <v/>
      </c>
      <c r="F196" s="3" t="str">
        <f t="shared" si="54"/>
        <v/>
      </c>
      <c r="H196" t="str">
        <f t="shared" si="55"/>
        <v/>
      </c>
      <c r="I196" s="4" t="str">
        <f t="shared" si="56"/>
        <v/>
      </c>
      <c r="J196" s="4" t="str">
        <f t="shared" si="57"/>
        <v/>
      </c>
      <c r="K196" s="4" t="str">
        <f t="shared" si="58"/>
        <v/>
      </c>
      <c r="L196" s="4" t="str">
        <f t="shared" si="59"/>
        <v/>
      </c>
      <c r="M196" s="4" t="str">
        <f t="shared" si="60"/>
        <v/>
      </c>
    </row>
    <row r="197" spans="1:13" x14ac:dyDescent="0.25">
      <c r="A197" s="2" t="str">
        <f t="shared" si="49"/>
        <v/>
      </c>
      <c r="B197" s="3" t="str">
        <f t="shared" si="50"/>
        <v/>
      </c>
      <c r="C197" s="3" t="str">
        <f t="shared" si="51"/>
        <v/>
      </c>
      <c r="D197" s="3" t="str">
        <f t="shared" si="52"/>
        <v/>
      </c>
      <c r="E197" s="3" t="str">
        <f t="shared" si="53"/>
        <v/>
      </c>
      <c r="F197" s="3" t="str">
        <f t="shared" si="54"/>
        <v/>
      </c>
      <c r="H197" t="str">
        <f t="shared" si="55"/>
        <v/>
      </c>
      <c r="I197" s="4" t="str">
        <f t="shared" si="56"/>
        <v/>
      </c>
      <c r="J197" s="4" t="str">
        <f t="shared" si="57"/>
        <v/>
      </c>
      <c r="K197" s="4" t="str">
        <f t="shared" si="58"/>
        <v/>
      </c>
      <c r="L197" s="4" t="str">
        <f t="shared" si="59"/>
        <v/>
      </c>
      <c r="M197" s="4" t="str">
        <f t="shared" si="60"/>
        <v/>
      </c>
    </row>
    <row r="198" spans="1:13" x14ac:dyDescent="0.25">
      <c r="A198" s="2" t="str">
        <f t="shared" si="49"/>
        <v/>
      </c>
      <c r="B198" s="3" t="str">
        <f t="shared" si="50"/>
        <v/>
      </c>
      <c r="C198" s="3" t="str">
        <f t="shared" si="51"/>
        <v/>
      </c>
      <c r="D198" s="3" t="str">
        <f t="shared" si="52"/>
        <v/>
      </c>
      <c r="E198" s="3" t="str">
        <f t="shared" si="53"/>
        <v/>
      </c>
      <c r="F198" s="3" t="str">
        <f t="shared" si="54"/>
        <v/>
      </c>
      <c r="H198" t="str">
        <f t="shared" si="55"/>
        <v/>
      </c>
      <c r="I198" s="4" t="str">
        <f t="shared" si="56"/>
        <v/>
      </c>
      <c r="J198" s="4" t="str">
        <f t="shared" si="57"/>
        <v/>
      </c>
      <c r="K198" s="4" t="str">
        <f t="shared" si="58"/>
        <v/>
      </c>
      <c r="L198" s="4" t="str">
        <f t="shared" si="59"/>
        <v/>
      </c>
      <c r="M198" s="4" t="str">
        <f t="shared" si="60"/>
        <v/>
      </c>
    </row>
    <row r="199" spans="1:13" x14ac:dyDescent="0.25">
      <c r="A199" s="2" t="str">
        <f t="shared" si="49"/>
        <v/>
      </c>
      <c r="B199" s="3" t="str">
        <f t="shared" si="50"/>
        <v/>
      </c>
      <c r="C199" s="3" t="str">
        <f t="shared" si="51"/>
        <v/>
      </c>
      <c r="D199" s="3" t="str">
        <f t="shared" si="52"/>
        <v/>
      </c>
      <c r="E199" s="3" t="str">
        <f t="shared" si="53"/>
        <v/>
      </c>
      <c r="F199" s="3" t="str">
        <f t="shared" si="54"/>
        <v/>
      </c>
      <c r="H199" t="str">
        <f t="shared" si="55"/>
        <v/>
      </c>
      <c r="I199" s="4" t="str">
        <f t="shared" si="56"/>
        <v/>
      </c>
      <c r="J199" s="4" t="str">
        <f t="shared" si="57"/>
        <v/>
      </c>
      <c r="K199" s="4" t="str">
        <f t="shared" si="58"/>
        <v/>
      </c>
      <c r="L199" s="4" t="str">
        <f t="shared" si="59"/>
        <v/>
      </c>
      <c r="M199" s="4" t="str">
        <f t="shared" si="60"/>
        <v/>
      </c>
    </row>
    <row r="200" spans="1:13" x14ac:dyDescent="0.25">
      <c r="A200" s="2" t="str">
        <f t="shared" si="49"/>
        <v/>
      </c>
      <c r="B200" s="3" t="str">
        <f t="shared" si="50"/>
        <v/>
      </c>
      <c r="C200" s="3" t="str">
        <f t="shared" si="51"/>
        <v/>
      </c>
      <c r="D200" s="3" t="str">
        <f t="shared" si="52"/>
        <v/>
      </c>
      <c r="E200" s="3" t="str">
        <f t="shared" si="53"/>
        <v/>
      </c>
      <c r="F200" s="3" t="str">
        <f t="shared" si="54"/>
        <v/>
      </c>
      <c r="H200" t="str">
        <f t="shared" si="55"/>
        <v/>
      </c>
      <c r="I200" s="4" t="str">
        <f t="shared" si="56"/>
        <v/>
      </c>
      <c r="J200" s="4" t="str">
        <f t="shared" si="57"/>
        <v/>
      </c>
      <c r="K200" s="4" t="str">
        <f t="shared" si="58"/>
        <v/>
      </c>
      <c r="L200" s="4" t="str">
        <f t="shared" si="59"/>
        <v/>
      </c>
      <c r="M200" s="4" t="str">
        <f t="shared" si="60"/>
        <v/>
      </c>
    </row>
    <row r="201" spans="1:13" x14ac:dyDescent="0.25">
      <c r="A201" s="2" t="str">
        <f t="shared" si="49"/>
        <v/>
      </c>
      <c r="B201" s="3" t="str">
        <f t="shared" si="50"/>
        <v/>
      </c>
      <c r="C201" s="3" t="str">
        <f t="shared" si="51"/>
        <v/>
      </c>
      <c r="D201" s="3" t="str">
        <f t="shared" si="52"/>
        <v/>
      </c>
      <c r="E201" s="3" t="str">
        <f t="shared" si="53"/>
        <v/>
      </c>
      <c r="F201" s="3" t="str">
        <f t="shared" si="54"/>
        <v/>
      </c>
      <c r="H201" t="str">
        <f t="shared" si="55"/>
        <v/>
      </c>
      <c r="I201" s="4" t="str">
        <f t="shared" si="56"/>
        <v/>
      </c>
      <c r="J201" s="4" t="str">
        <f t="shared" si="57"/>
        <v/>
      </c>
      <c r="K201" s="4" t="str">
        <f t="shared" si="58"/>
        <v/>
      </c>
      <c r="L201" s="4" t="str">
        <f t="shared" si="59"/>
        <v/>
      </c>
      <c r="M201" s="4" t="str">
        <f t="shared" si="60"/>
        <v/>
      </c>
    </row>
    <row r="202" spans="1:13" x14ac:dyDescent="0.25">
      <c r="A202" s="2" t="str">
        <f t="shared" si="49"/>
        <v/>
      </c>
      <c r="B202" s="3" t="str">
        <f t="shared" si="50"/>
        <v/>
      </c>
      <c r="C202" s="3" t="str">
        <f t="shared" si="51"/>
        <v/>
      </c>
      <c r="D202" s="3" t="str">
        <f t="shared" si="52"/>
        <v/>
      </c>
      <c r="E202" s="3" t="str">
        <f t="shared" si="53"/>
        <v/>
      </c>
      <c r="F202" s="3" t="str">
        <f t="shared" si="54"/>
        <v/>
      </c>
      <c r="H202" t="str">
        <f t="shared" si="55"/>
        <v/>
      </c>
      <c r="I202" s="4" t="str">
        <f t="shared" si="56"/>
        <v/>
      </c>
      <c r="J202" s="4" t="str">
        <f t="shared" si="57"/>
        <v/>
      </c>
      <c r="K202" s="4" t="str">
        <f t="shared" si="58"/>
        <v/>
      </c>
      <c r="L202" s="4" t="str">
        <f t="shared" si="59"/>
        <v/>
      </c>
      <c r="M202" s="4" t="str">
        <f t="shared" si="60"/>
        <v/>
      </c>
    </row>
    <row r="203" spans="1:13" x14ac:dyDescent="0.25">
      <c r="A203" s="2" t="str">
        <f t="shared" si="49"/>
        <v/>
      </c>
      <c r="B203" s="3" t="str">
        <f t="shared" si="50"/>
        <v/>
      </c>
      <c r="C203" s="3" t="str">
        <f t="shared" si="51"/>
        <v/>
      </c>
      <c r="D203" s="3" t="str">
        <f t="shared" si="52"/>
        <v/>
      </c>
      <c r="E203" s="3" t="str">
        <f t="shared" si="53"/>
        <v/>
      </c>
      <c r="F203" s="3" t="str">
        <f t="shared" si="54"/>
        <v/>
      </c>
      <c r="H203" t="str">
        <f t="shared" si="55"/>
        <v/>
      </c>
      <c r="I203" s="4" t="str">
        <f t="shared" si="56"/>
        <v/>
      </c>
      <c r="J203" s="4" t="str">
        <f t="shared" si="57"/>
        <v/>
      </c>
      <c r="K203" s="4" t="str">
        <f t="shared" si="58"/>
        <v/>
      </c>
      <c r="L203" s="4" t="str">
        <f t="shared" si="59"/>
        <v/>
      </c>
      <c r="M203" s="4" t="str">
        <f t="shared" si="60"/>
        <v/>
      </c>
    </row>
    <row r="204" spans="1:13" x14ac:dyDescent="0.25">
      <c r="A204" s="2" t="str">
        <f t="shared" si="49"/>
        <v/>
      </c>
      <c r="B204" s="3" t="str">
        <f t="shared" si="50"/>
        <v/>
      </c>
      <c r="C204" s="3" t="str">
        <f t="shared" si="51"/>
        <v/>
      </c>
      <c r="D204" s="3" t="str">
        <f t="shared" si="52"/>
        <v/>
      </c>
      <c r="E204" s="3" t="str">
        <f t="shared" si="53"/>
        <v/>
      </c>
      <c r="F204" s="3" t="str">
        <f t="shared" si="54"/>
        <v/>
      </c>
      <c r="H204" t="str">
        <f t="shared" si="55"/>
        <v/>
      </c>
      <c r="I204" s="4" t="str">
        <f t="shared" si="56"/>
        <v/>
      </c>
      <c r="J204" s="4" t="str">
        <f t="shared" si="57"/>
        <v/>
      </c>
      <c r="K204" s="4" t="str">
        <f t="shared" si="58"/>
        <v/>
      </c>
      <c r="L204" s="4" t="str">
        <f t="shared" si="59"/>
        <v/>
      </c>
      <c r="M204" s="4" t="str">
        <f t="shared" si="60"/>
        <v/>
      </c>
    </row>
    <row r="205" spans="1:13" x14ac:dyDescent="0.25">
      <c r="A205" s="2" t="str">
        <f t="shared" si="49"/>
        <v/>
      </c>
      <c r="B205" s="3" t="str">
        <f t="shared" si="50"/>
        <v/>
      </c>
      <c r="C205" s="3" t="str">
        <f t="shared" si="51"/>
        <v/>
      </c>
      <c r="D205" s="3" t="str">
        <f t="shared" si="52"/>
        <v/>
      </c>
      <c r="E205" s="3" t="str">
        <f t="shared" si="53"/>
        <v/>
      </c>
      <c r="F205" s="3" t="str">
        <f t="shared" si="54"/>
        <v/>
      </c>
      <c r="H205" t="str">
        <f t="shared" si="55"/>
        <v/>
      </c>
      <c r="I205" s="4" t="str">
        <f t="shared" si="56"/>
        <v/>
      </c>
      <c r="J205" s="4" t="str">
        <f t="shared" si="57"/>
        <v/>
      </c>
      <c r="K205" s="4" t="str">
        <f t="shared" si="58"/>
        <v/>
      </c>
      <c r="L205" s="4" t="str">
        <f t="shared" si="59"/>
        <v/>
      </c>
      <c r="M205" s="4" t="str">
        <f t="shared" si="60"/>
        <v/>
      </c>
    </row>
    <row r="206" spans="1:13" x14ac:dyDescent="0.25">
      <c r="A206" s="2" t="str">
        <f t="shared" si="49"/>
        <v/>
      </c>
      <c r="B206" s="3" t="str">
        <f t="shared" si="50"/>
        <v/>
      </c>
      <c r="C206" s="3" t="str">
        <f t="shared" si="51"/>
        <v/>
      </c>
      <c r="D206" s="3" t="str">
        <f t="shared" si="52"/>
        <v/>
      </c>
      <c r="E206" s="3" t="str">
        <f t="shared" si="53"/>
        <v/>
      </c>
      <c r="F206" s="3" t="str">
        <f t="shared" si="54"/>
        <v/>
      </c>
      <c r="H206" t="str">
        <f t="shared" si="55"/>
        <v/>
      </c>
      <c r="I206" s="4" t="str">
        <f t="shared" si="56"/>
        <v/>
      </c>
      <c r="J206" s="4" t="str">
        <f t="shared" si="57"/>
        <v/>
      </c>
      <c r="K206" s="4" t="str">
        <f t="shared" si="58"/>
        <v/>
      </c>
      <c r="L206" s="4" t="str">
        <f t="shared" si="59"/>
        <v/>
      </c>
      <c r="M206" s="4" t="str">
        <f t="shared" si="60"/>
        <v/>
      </c>
    </row>
    <row r="207" spans="1:13" x14ac:dyDescent="0.25">
      <c r="A207" s="2" t="str">
        <f t="shared" si="49"/>
        <v/>
      </c>
      <c r="B207" s="3" t="str">
        <f t="shared" si="50"/>
        <v/>
      </c>
      <c r="C207" s="3" t="str">
        <f t="shared" si="51"/>
        <v/>
      </c>
      <c r="D207" s="3" t="str">
        <f t="shared" si="52"/>
        <v/>
      </c>
      <c r="E207" s="3" t="str">
        <f t="shared" si="53"/>
        <v/>
      </c>
      <c r="F207" s="3" t="str">
        <f t="shared" si="54"/>
        <v/>
      </c>
      <c r="H207" t="str">
        <f t="shared" si="55"/>
        <v/>
      </c>
      <c r="I207" s="4" t="str">
        <f t="shared" si="56"/>
        <v/>
      </c>
      <c r="J207" s="4" t="str">
        <f t="shared" si="57"/>
        <v/>
      </c>
      <c r="K207" s="4" t="str">
        <f t="shared" si="58"/>
        <v/>
      </c>
      <c r="L207" s="4" t="str">
        <f t="shared" si="59"/>
        <v/>
      </c>
      <c r="M207" s="4" t="str">
        <f t="shared" si="60"/>
        <v/>
      </c>
    </row>
    <row r="208" spans="1:13" x14ac:dyDescent="0.25">
      <c r="A208" s="2" t="str">
        <f t="shared" si="49"/>
        <v/>
      </c>
      <c r="B208" s="3" t="str">
        <f t="shared" si="50"/>
        <v/>
      </c>
      <c r="C208" s="3" t="str">
        <f t="shared" si="51"/>
        <v/>
      </c>
      <c r="D208" s="3" t="str">
        <f t="shared" si="52"/>
        <v/>
      </c>
      <c r="E208" s="3" t="str">
        <f t="shared" si="53"/>
        <v/>
      </c>
      <c r="F208" s="3" t="str">
        <f t="shared" si="54"/>
        <v/>
      </c>
      <c r="H208" t="str">
        <f t="shared" si="55"/>
        <v/>
      </c>
      <c r="I208" s="4" t="str">
        <f t="shared" si="56"/>
        <v/>
      </c>
      <c r="J208" s="4" t="str">
        <f t="shared" si="57"/>
        <v/>
      </c>
      <c r="K208" s="4" t="str">
        <f t="shared" si="58"/>
        <v/>
      </c>
      <c r="L208" s="4" t="str">
        <f t="shared" si="59"/>
        <v/>
      </c>
      <c r="M208" s="4" t="str">
        <f t="shared" si="60"/>
        <v/>
      </c>
    </row>
    <row r="209" spans="1:13" x14ac:dyDescent="0.25">
      <c r="A209" s="2" t="str">
        <f t="shared" si="49"/>
        <v/>
      </c>
      <c r="B209" s="3" t="str">
        <f t="shared" si="50"/>
        <v/>
      </c>
      <c r="C209" s="3" t="str">
        <f t="shared" si="51"/>
        <v/>
      </c>
      <c r="D209" s="3" t="str">
        <f t="shared" si="52"/>
        <v/>
      </c>
      <c r="E209" s="3" t="str">
        <f t="shared" si="53"/>
        <v/>
      </c>
      <c r="F209" s="3" t="str">
        <f t="shared" si="54"/>
        <v/>
      </c>
      <c r="H209" t="str">
        <f t="shared" si="55"/>
        <v/>
      </c>
      <c r="I209" s="4" t="str">
        <f t="shared" si="56"/>
        <v/>
      </c>
      <c r="J209" s="4" t="str">
        <f t="shared" si="57"/>
        <v/>
      </c>
      <c r="K209" s="4" t="str">
        <f t="shared" si="58"/>
        <v/>
      </c>
      <c r="L209" s="4" t="str">
        <f t="shared" si="59"/>
        <v/>
      </c>
      <c r="M209" s="4" t="str">
        <f t="shared" si="60"/>
        <v/>
      </c>
    </row>
    <row r="210" spans="1:13" x14ac:dyDescent="0.25">
      <c r="A210" s="2" t="str">
        <f t="shared" si="49"/>
        <v/>
      </c>
      <c r="B210" s="3" t="str">
        <f t="shared" si="50"/>
        <v/>
      </c>
      <c r="C210" s="3" t="str">
        <f t="shared" si="51"/>
        <v/>
      </c>
      <c r="D210" s="3" t="str">
        <f t="shared" si="52"/>
        <v/>
      </c>
      <c r="E210" s="3" t="str">
        <f t="shared" si="53"/>
        <v/>
      </c>
      <c r="F210" s="3" t="str">
        <f t="shared" si="54"/>
        <v/>
      </c>
      <c r="H210" t="str">
        <f t="shared" si="55"/>
        <v/>
      </c>
      <c r="I210" s="4" t="str">
        <f t="shared" si="56"/>
        <v/>
      </c>
      <c r="J210" s="4" t="str">
        <f t="shared" si="57"/>
        <v/>
      </c>
      <c r="K210" s="4" t="str">
        <f t="shared" si="58"/>
        <v/>
      </c>
      <c r="L210" s="4" t="str">
        <f t="shared" si="59"/>
        <v/>
      </c>
      <c r="M210" s="4" t="str">
        <f t="shared" si="60"/>
        <v/>
      </c>
    </row>
    <row r="211" spans="1:13" x14ac:dyDescent="0.25">
      <c r="A211" s="2" t="str">
        <f t="shared" si="49"/>
        <v/>
      </c>
      <c r="B211" s="3" t="str">
        <f t="shared" si="50"/>
        <v/>
      </c>
      <c r="C211" s="3" t="str">
        <f t="shared" si="51"/>
        <v/>
      </c>
      <c r="D211" s="3" t="str">
        <f t="shared" si="52"/>
        <v/>
      </c>
      <c r="E211" s="3" t="str">
        <f t="shared" si="53"/>
        <v/>
      </c>
      <c r="F211" s="3" t="str">
        <f t="shared" si="54"/>
        <v/>
      </c>
      <c r="H211" t="str">
        <f t="shared" si="55"/>
        <v/>
      </c>
      <c r="I211" s="4" t="str">
        <f t="shared" si="56"/>
        <v/>
      </c>
      <c r="J211" s="4" t="str">
        <f t="shared" si="57"/>
        <v/>
      </c>
      <c r="K211" s="4" t="str">
        <f t="shared" si="58"/>
        <v/>
      </c>
      <c r="L211" s="4" t="str">
        <f t="shared" si="59"/>
        <v/>
      </c>
      <c r="M211" s="4" t="str">
        <f t="shared" si="60"/>
        <v/>
      </c>
    </row>
    <row r="212" spans="1:13" x14ac:dyDescent="0.25">
      <c r="A212" s="2" t="str">
        <f t="shared" si="49"/>
        <v/>
      </c>
      <c r="B212" s="3" t="str">
        <f t="shared" si="50"/>
        <v/>
      </c>
      <c r="C212" s="3" t="str">
        <f t="shared" si="51"/>
        <v/>
      </c>
      <c r="D212" s="3" t="str">
        <f t="shared" si="52"/>
        <v/>
      </c>
      <c r="E212" s="3" t="str">
        <f t="shared" si="53"/>
        <v/>
      </c>
      <c r="F212" s="3" t="str">
        <f t="shared" si="54"/>
        <v/>
      </c>
      <c r="H212" t="str">
        <f t="shared" si="55"/>
        <v/>
      </c>
      <c r="I212" s="4" t="str">
        <f t="shared" si="56"/>
        <v/>
      </c>
      <c r="J212" s="4" t="str">
        <f t="shared" si="57"/>
        <v/>
      </c>
      <c r="K212" s="4" t="str">
        <f t="shared" si="58"/>
        <v/>
      </c>
      <c r="L212" s="4" t="str">
        <f t="shared" si="59"/>
        <v/>
      </c>
      <c r="M212" s="4" t="str">
        <f t="shared" si="60"/>
        <v/>
      </c>
    </row>
    <row r="213" spans="1:13" x14ac:dyDescent="0.25">
      <c r="A213" s="2" t="str">
        <f t="shared" si="49"/>
        <v/>
      </c>
      <c r="B213" s="3" t="str">
        <f t="shared" si="50"/>
        <v/>
      </c>
      <c r="C213" s="3" t="str">
        <f t="shared" si="51"/>
        <v/>
      </c>
      <c r="D213" s="3" t="str">
        <f t="shared" si="52"/>
        <v/>
      </c>
      <c r="E213" s="3" t="str">
        <f t="shared" si="53"/>
        <v/>
      </c>
      <c r="F213" s="3" t="str">
        <f t="shared" si="54"/>
        <v/>
      </c>
      <c r="H213" t="str">
        <f t="shared" si="55"/>
        <v/>
      </c>
      <c r="I213" s="4" t="str">
        <f t="shared" si="56"/>
        <v/>
      </c>
      <c r="J213" s="4" t="str">
        <f t="shared" si="57"/>
        <v/>
      </c>
      <c r="K213" s="4" t="str">
        <f t="shared" si="58"/>
        <v/>
      </c>
      <c r="L213" s="4" t="str">
        <f t="shared" si="59"/>
        <v/>
      </c>
      <c r="M213" s="4" t="str">
        <f t="shared" si="60"/>
        <v/>
      </c>
    </row>
    <row r="214" spans="1:13" x14ac:dyDescent="0.25">
      <c r="A214" s="2" t="str">
        <f t="shared" si="49"/>
        <v/>
      </c>
      <c r="B214" s="3" t="str">
        <f t="shared" si="50"/>
        <v/>
      </c>
      <c r="C214" s="3" t="str">
        <f t="shared" si="51"/>
        <v/>
      </c>
      <c r="D214" s="3" t="str">
        <f t="shared" si="52"/>
        <v/>
      </c>
      <c r="E214" s="3" t="str">
        <f t="shared" si="53"/>
        <v/>
      </c>
      <c r="F214" s="3" t="str">
        <f t="shared" si="54"/>
        <v/>
      </c>
      <c r="H214" t="str">
        <f t="shared" si="55"/>
        <v/>
      </c>
      <c r="I214" s="4" t="str">
        <f t="shared" si="56"/>
        <v/>
      </c>
      <c r="J214" s="4" t="str">
        <f t="shared" si="57"/>
        <v/>
      </c>
      <c r="K214" s="4" t="str">
        <f t="shared" si="58"/>
        <v/>
      </c>
      <c r="L214" s="4" t="str">
        <f t="shared" si="59"/>
        <v/>
      </c>
      <c r="M214" s="4" t="str">
        <f t="shared" si="60"/>
        <v/>
      </c>
    </row>
    <row r="215" spans="1:13" x14ac:dyDescent="0.25">
      <c r="A215" s="2" t="str">
        <f t="shared" si="49"/>
        <v/>
      </c>
      <c r="B215" s="3" t="str">
        <f t="shared" si="50"/>
        <v/>
      </c>
      <c r="C215" s="3" t="str">
        <f t="shared" si="51"/>
        <v/>
      </c>
      <c r="D215" s="3" t="str">
        <f t="shared" si="52"/>
        <v/>
      </c>
      <c r="E215" s="3" t="str">
        <f t="shared" si="53"/>
        <v/>
      </c>
      <c r="F215" s="3" t="str">
        <f t="shared" si="54"/>
        <v/>
      </c>
      <c r="H215" t="str">
        <f t="shared" si="55"/>
        <v/>
      </c>
      <c r="I215" s="4" t="str">
        <f t="shared" si="56"/>
        <v/>
      </c>
      <c r="J215" s="4" t="str">
        <f t="shared" si="57"/>
        <v/>
      </c>
      <c r="K215" s="4" t="str">
        <f t="shared" si="58"/>
        <v/>
      </c>
      <c r="L215" s="4" t="str">
        <f t="shared" si="59"/>
        <v/>
      </c>
      <c r="M215" s="4" t="str">
        <f t="shared" si="60"/>
        <v/>
      </c>
    </row>
    <row r="216" spans="1:13" x14ac:dyDescent="0.25">
      <c r="A216" s="2" t="str">
        <f t="shared" si="49"/>
        <v/>
      </c>
      <c r="B216" s="3" t="str">
        <f t="shared" si="50"/>
        <v/>
      </c>
      <c r="C216" s="3" t="str">
        <f t="shared" si="51"/>
        <v/>
      </c>
      <c r="D216" s="3" t="str">
        <f t="shared" si="52"/>
        <v/>
      </c>
      <c r="E216" s="3" t="str">
        <f t="shared" si="53"/>
        <v/>
      </c>
      <c r="F216" s="3" t="str">
        <f t="shared" si="54"/>
        <v/>
      </c>
      <c r="H216" t="str">
        <f t="shared" si="55"/>
        <v/>
      </c>
      <c r="I216" s="4" t="str">
        <f t="shared" si="56"/>
        <v/>
      </c>
      <c r="J216" s="4" t="str">
        <f t="shared" si="57"/>
        <v/>
      </c>
      <c r="K216" s="4" t="str">
        <f t="shared" si="58"/>
        <v/>
      </c>
      <c r="L216" s="4" t="str">
        <f t="shared" si="59"/>
        <v/>
      </c>
      <c r="M216" s="4" t="str">
        <f t="shared" si="60"/>
        <v/>
      </c>
    </row>
    <row r="217" spans="1:13" x14ac:dyDescent="0.25">
      <c r="A217" s="2" t="str">
        <f t="shared" si="49"/>
        <v/>
      </c>
      <c r="B217" s="3" t="str">
        <f t="shared" si="50"/>
        <v/>
      </c>
      <c r="C217" s="3" t="str">
        <f t="shared" si="51"/>
        <v/>
      </c>
      <c r="D217" s="3" t="str">
        <f t="shared" si="52"/>
        <v/>
      </c>
      <c r="E217" s="3" t="str">
        <f t="shared" si="53"/>
        <v/>
      </c>
      <c r="F217" s="3" t="str">
        <f t="shared" si="54"/>
        <v/>
      </c>
      <c r="H217" t="str">
        <f t="shared" si="55"/>
        <v/>
      </c>
      <c r="I217" s="4" t="str">
        <f t="shared" si="56"/>
        <v/>
      </c>
      <c r="J217" s="4" t="str">
        <f t="shared" si="57"/>
        <v/>
      </c>
      <c r="K217" s="4" t="str">
        <f t="shared" si="58"/>
        <v/>
      </c>
      <c r="L217" s="4" t="str">
        <f t="shared" si="59"/>
        <v/>
      </c>
      <c r="M217" s="4" t="str">
        <f t="shared" si="60"/>
        <v/>
      </c>
    </row>
    <row r="218" spans="1:13" x14ac:dyDescent="0.25">
      <c r="A218" s="2" t="str">
        <f t="shared" si="49"/>
        <v/>
      </c>
      <c r="B218" s="3" t="str">
        <f t="shared" si="50"/>
        <v/>
      </c>
      <c r="C218" s="3" t="str">
        <f t="shared" si="51"/>
        <v/>
      </c>
      <c r="D218" s="3" t="str">
        <f t="shared" si="52"/>
        <v/>
      </c>
      <c r="E218" s="3" t="str">
        <f t="shared" si="53"/>
        <v/>
      </c>
      <c r="F218" s="3" t="str">
        <f t="shared" si="54"/>
        <v/>
      </c>
      <c r="H218" t="str">
        <f t="shared" si="55"/>
        <v/>
      </c>
      <c r="I218" s="4" t="str">
        <f t="shared" si="56"/>
        <v/>
      </c>
      <c r="J218" s="4" t="str">
        <f t="shared" si="57"/>
        <v/>
      </c>
      <c r="K218" s="4" t="str">
        <f t="shared" si="58"/>
        <v/>
      </c>
      <c r="L218" s="4" t="str">
        <f t="shared" si="59"/>
        <v/>
      </c>
      <c r="M218" s="4" t="str">
        <f t="shared" si="60"/>
        <v/>
      </c>
    </row>
    <row r="219" spans="1:13" x14ac:dyDescent="0.25">
      <c r="A219" s="2" t="str">
        <f t="shared" si="49"/>
        <v/>
      </c>
      <c r="B219" s="3" t="str">
        <f t="shared" si="50"/>
        <v/>
      </c>
      <c r="C219" s="3" t="str">
        <f t="shared" si="51"/>
        <v/>
      </c>
      <c r="D219" s="3" t="str">
        <f t="shared" si="52"/>
        <v/>
      </c>
      <c r="E219" s="3" t="str">
        <f t="shared" si="53"/>
        <v/>
      </c>
      <c r="F219" s="3" t="str">
        <f t="shared" si="54"/>
        <v/>
      </c>
      <c r="H219" t="str">
        <f t="shared" si="55"/>
        <v/>
      </c>
      <c r="I219" s="4" t="str">
        <f t="shared" si="56"/>
        <v/>
      </c>
      <c r="J219" s="4" t="str">
        <f t="shared" si="57"/>
        <v/>
      </c>
      <c r="K219" s="4" t="str">
        <f t="shared" si="58"/>
        <v/>
      </c>
      <c r="L219" s="4" t="str">
        <f t="shared" si="59"/>
        <v/>
      </c>
      <c r="M219" s="4" t="str">
        <f t="shared" si="60"/>
        <v/>
      </c>
    </row>
    <row r="220" spans="1:13" x14ac:dyDescent="0.25">
      <c r="A220" s="2" t="str">
        <f t="shared" si="49"/>
        <v/>
      </c>
      <c r="B220" s="3" t="str">
        <f t="shared" si="50"/>
        <v/>
      </c>
      <c r="C220" s="3" t="str">
        <f t="shared" si="51"/>
        <v/>
      </c>
      <c r="D220" s="3" t="str">
        <f t="shared" si="52"/>
        <v/>
      </c>
      <c r="E220" s="3" t="str">
        <f t="shared" si="53"/>
        <v/>
      </c>
      <c r="F220" s="3" t="str">
        <f t="shared" si="54"/>
        <v/>
      </c>
      <c r="H220" t="str">
        <f t="shared" si="55"/>
        <v/>
      </c>
      <c r="I220" s="4" t="str">
        <f t="shared" si="56"/>
        <v/>
      </c>
      <c r="J220" s="4" t="str">
        <f t="shared" si="57"/>
        <v/>
      </c>
      <c r="K220" s="4" t="str">
        <f t="shared" si="58"/>
        <v/>
      </c>
      <c r="L220" s="4" t="str">
        <f t="shared" si="59"/>
        <v/>
      </c>
      <c r="M220" s="4" t="str">
        <f t="shared" si="60"/>
        <v/>
      </c>
    </row>
    <row r="221" spans="1:13" x14ac:dyDescent="0.25">
      <c r="A221" s="2" t="str">
        <f t="shared" si="49"/>
        <v/>
      </c>
      <c r="B221" s="3" t="str">
        <f t="shared" si="50"/>
        <v/>
      </c>
      <c r="C221" s="3" t="str">
        <f t="shared" si="51"/>
        <v/>
      </c>
      <c r="D221" s="3" t="str">
        <f t="shared" si="52"/>
        <v/>
      </c>
      <c r="E221" s="3" t="str">
        <f t="shared" si="53"/>
        <v/>
      </c>
      <c r="F221" s="3" t="str">
        <f t="shared" si="54"/>
        <v/>
      </c>
      <c r="H221" t="str">
        <f t="shared" si="55"/>
        <v/>
      </c>
      <c r="I221" s="4" t="str">
        <f t="shared" si="56"/>
        <v/>
      </c>
      <c r="J221" s="4" t="str">
        <f t="shared" si="57"/>
        <v/>
      </c>
      <c r="K221" s="4" t="str">
        <f t="shared" si="58"/>
        <v/>
      </c>
      <c r="L221" s="4" t="str">
        <f t="shared" si="59"/>
        <v/>
      </c>
      <c r="M221" s="4" t="str">
        <f t="shared" si="60"/>
        <v/>
      </c>
    </row>
    <row r="222" spans="1:13" x14ac:dyDescent="0.25">
      <c r="A222" s="2" t="str">
        <f t="shared" si="49"/>
        <v/>
      </c>
      <c r="B222" s="3" t="str">
        <f t="shared" si="50"/>
        <v/>
      </c>
      <c r="C222" s="3" t="str">
        <f t="shared" si="51"/>
        <v/>
      </c>
      <c r="D222" s="3" t="str">
        <f t="shared" si="52"/>
        <v/>
      </c>
      <c r="E222" s="3" t="str">
        <f t="shared" si="53"/>
        <v/>
      </c>
      <c r="F222" s="3" t="str">
        <f t="shared" si="54"/>
        <v/>
      </c>
      <c r="H222" t="str">
        <f t="shared" si="55"/>
        <v/>
      </c>
      <c r="I222" s="4" t="str">
        <f t="shared" si="56"/>
        <v/>
      </c>
      <c r="J222" s="4" t="str">
        <f t="shared" si="57"/>
        <v/>
      </c>
      <c r="K222" s="4" t="str">
        <f t="shared" si="58"/>
        <v/>
      </c>
      <c r="L222" s="4" t="str">
        <f t="shared" si="59"/>
        <v/>
      </c>
      <c r="M222" s="4" t="str">
        <f t="shared" si="60"/>
        <v/>
      </c>
    </row>
    <row r="223" spans="1:13" x14ac:dyDescent="0.25">
      <c r="A223" s="2" t="str">
        <f t="shared" si="49"/>
        <v/>
      </c>
      <c r="B223" s="3" t="str">
        <f t="shared" si="50"/>
        <v/>
      </c>
      <c r="C223" s="3" t="str">
        <f t="shared" si="51"/>
        <v/>
      </c>
      <c r="D223" s="3" t="str">
        <f t="shared" si="52"/>
        <v/>
      </c>
      <c r="E223" s="3" t="str">
        <f t="shared" si="53"/>
        <v/>
      </c>
      <c r="F223" s="3" t="str">
        <f t="shared" si="54"/>
        <v/>
      </c>
      <c r="H223" t="str">
        <f t="shared" si="55"/>
        <v/>
      </c>
      <c r="I223" s="4" t="str">
        <f t="shared" si="56"/>
        <v/>
      </c>
      <c r="J223" s="4" t="str">
        <f t="shared" si="57"/>
        <v/>
      </c>
      <c r="K223" s="4" t="str">
        <f t="shared" si="58"/>
        <v/>
      </c>
      <c r="L223" s="4" t="str">
        <f t="shared" si="59"/>
        <v/>
      </c>
      <c r="M223" s="4" t="str">
        <f t="shared" si="60"/>
        <v/>
      </c>
    </row>
    <row r="224" spans="1:13" x14ac:dyDescent="0.25">
      <c r="A224" s="2" t="str">
        <f t="shared" si="49"/>
        <v/>
      </c>
      <c r="B224" s="3" t="str">
        <f t="shared" si="50"/>
        <v/>
      </c>
      <c r="C224" s="3" t="str">
        <f t="shared" si="51"/>
        <v/>
      </c>
      <c r="D224" s="3" t="str">
        <f t="shared" si="52"/>
        <v/>
      </c>
      <c r="E224" s="3" t="str">
        <f t="shared" si="53"/>
        <v/>
      </c>
      <c r="F224" s="3" t="str">
        <f t="shared" si="54"/>
        <v/>
      </c>
      <c r="H224" t="str">
        <f t="shared" si="55"/>
        <v/>
      </c>
      <c r="I224" s="4" t="str">
        <f t="shared" si="56"/>
        <v/>
      </c>
      <c r="J224" s="4" t="str">
        <f t="shared" si="57"/>
        <v/>
      </c>
      <c r="K224" s="4" t="str">
        <f t="shared" si="58"/>
        <v/>
      </c>
      <c r="L224" s="4" t="str">
        <f t="shared" si="59"/>
        <v/>
      </c>
      <c r="M224" s="4" t="str">
        <f t="shared" si="60"/>
        <v/>
      </c>
    </row>
    <row r="225" spans="1:13" x14ac:dyDescent="0.25">
      <c r="A225" s="2" t="str">
        <f t="shared" ref="A225:A238" si="61">IF(O225&gt;0,O225,"")</f>
        <v/>
      </c>
      <c r="B225" s="3" t="str">
        <f t="shared" ref="B225:B238" si="62">IF(P225*Q225&gt;0,P225/Q225,"")</f>
        <v/>
      </c>
      <c r="C225" s="3" t="str">
        <f t="shared" ref="C225:C238" si="63">IF(R225*S225&gt;0,R225/S225,"")</f>
        <v/>
      </c>
      <c r="D225" s="3" t="str">
        <f t="shared" ref="D225:D238" si="64">IF(T225*U225&gt;0,T225/U225,"")</f>
        <v/>
      </c>
      <c r="E225" s="3" t="str">
        <f t="shared" ref="E225:E238" si="65">IF(V225*W225&gt;0,V225/W225,"")</f>
        <v/>
      </c>
      <c r="F225" s="3" t="str">
        <f t="shared" ref="F225:F238" si="66">IF(X225*Y225&gt;0,X225/Y225,"")</f>
        <v/>
      </c>
      <c r="H225" t="str">
        <f t="shared" ref="H225:H238" si="67">IF(O225&gt;0,A225,"")</f>
        <v/>
      </c>
      <c r="I225" s="4" t="str">
        <f t="shared" ref="I225:I238" si="68">IF(O225&gt;1,P225/1000,"")</f>
        <v/>
      </c>
      <c r="J225" s="4" t="str">
        <f t="shared" ref="J225:J238" si="69">IF(O225&gt;0,R225/1000,A225)</f>
        <v/>
      </c>
      <c r="K225" s="4" t="str">
        <f t="shared" ref="K225:K238" si="70">IF(O225&gt;0,T225/1000,"")</f>
        <v/>
      </c>
      <c r="L225" s="4" t="str">
        <f t="shared" ref="L225:L238" si="71">IF(O225&gt;0,V225/1000,"")</f>
        <v/>
      </c>
      <c r="M225" s="4" t="str">
        <f t="shared" ref="M225:M238" si="72">IF(O225&gt;0,X225/1000,"")</f>
        <v/>
      </c>
    </row>
    <row r="226" spans="1:13" x14ac:dyDescent="0.25">
      <c r="A226" s="2" t="str">
        <f t="shared" si="61"/>
        <v/>
      </c>
      <c r="B226" s="3" t="str">
        <f t="shared" si="62"/>
        <v/>
      </c>
      <c r="C226" s="3" t="str">
        <f t="shared" si="63"/>
        <v/>
      </c>
      <c r="D226" s="3" t="str">
        <f t="shared" si="64"/>
        <v/>
      </c>
      <c r="E226" s="3" t="str">
        <f t="shared" si="65"/>
        <v/>
      </c>
      <c r="F226" s="3" t="str">
        <f t="shared" si="66"/>
        <v/>
      </c>
      <c r="H226" t="str">
        <f t="shared" si="67"/>
        <v/>
      </c>
      <c r="I226" s="4" t="str">
        <f t="shared" si="68"/>
        <v/>
      </c>
      <c r="J226" s="4" t="str">
        <f t="shared" si="69"/>
        <v/>
      </c>
      <c r="K226" s="4" t="str">
        <f t="shared" si="70"/>
        <v/>
      </c>
      <c r="L226" s="4" t="str">
        <f t="shared" si="71"/>
        <v/>
      </c>
      <c r="M226" s="4" t="str">
        <f t="shared" si="72"/>
        <v/>
      </c>
    </row>
    <row r="227" spans="1:13" x14ac:dyDescent="0.25">
      <c r="A227" s="2" t="str">
        <f t="shared" si="61"/>
        <v/>
      </c>
      <c r="B227" s="3" t="str">
        <f t="shared" si="62"/>
        <v/>
      </c>
      <c r="C227" s="3" t="str">
        <f t="shared" si="63"/>
        <v/>
      </c>
      <c r="D227" s="3" t="str">
        <f t="shared" si="64"/>
        <v/>
      </c>
      <c r="E227" s="3" t="str">
        <f t="shared" si="65"/>
        <v/>
      </c>
      <c r="F227" s="3" t="str">
        <f t="shared" si="66"/>
        <v/>
      </c>
      <c r="H227" t="str">
        <f t="shared" si="67"/>
        <v/>
      </c>
      <c r="I227" s="4" t="str">
        <f t="shared" si="68"/>
        <v/>
      </c>
      <c r="J227" s="4" t="str">
        <f t="shared" si="69"/>
        <v/>
      </c>
      <c r="K227" s="4" t="str">
        <f t="shared" si="70"/>
        <v/>
      </c>
      <c r="L227" s="4" t="str">
        <f t="shared" si="71"/>
        <v/>
      </c>
      <c r="M227" s="4" t="str">
        <f t="shared" si="72"/>
        <v/>
      </c>
    </row>
    <row r="228" spans="1:13" x14ac:dyDescent="0.25">
      <c r="A228" s="2" t="str">
        <f t="shared" si="61"/>
        <v/>
      </c>
      <c r="B228" s="3" t="str">
        <f t="shared" si="62"/>
        <v/>
      </c>
      <c r="C228" s="3" t="str">
        <f t="shared" si="63"/>
        <v/>
      </c>
      <c r="D228" s="3" t="str">
        <f t="shared" si="64"/>
        <v/>
      </c>
      <c r="E228" s="3" t="str">
        <f t="shared" si="65"/>
        <v/>
      </c>
      <c r="F228" s="3" t="str">
        <f t="shared" si="66"/>
        <v/>
      </c>
      <c r="H228" t="str">
        <f t="shared" si="67"/>
        <v/>
      </c>
      <c r="I228" s="4" t="str">
        <f t="shared" si="68"/>
        <v/>
      </c>
      <c r="J228" s="4" t="str">
        <f t="shared" si="69"/>
        <v/>
      </c>
      <c r="K228" s="4" t="str">
        <f t="shared" si="70"/>
        <v/>
      </c>
      <c r="L228" s="4" t="str">
        <f t="shared" si="71"/>
        <v/>
      </c>
      <c r="M228" s="4" t="str">
        <f t="shared" si="72"/>
        <v/>
      </c>
    </row>
    <row r="229" spans="1:13" x14ac:dyDescent="0.25">
      <c r="A229" s="2" t="str">
        <f t="shared" si="61"/>
        <v/>
      </c>
      <c r="B229" s="3" t="str">
        <f t="shared" si="62"/>
        <v/>
      </c>
      <c r="C229" s="3" t="str">
        <f t="shared" si="63"/>
        <v/>
      </c>
      <c r="D229" s="3" t="str">
        <f t="shared" si="64"/>
        <v/>
      </c>
      <c r="E229" s="3" t="str">
        <f t="shared" si="65"/>
        <v/>
      </c>
      <c r="F229" s="3" t="str">
        <f t="shared" si="66"/>
        <v/>
      </c>
      <c r="H229" t="str">
        <f t="shared" si="67"/>
        <v/>
      </c>
      <c r="I229" s="4" t="str">
        <f t="shared" si="68"/>
        <v/>
      </c>
      <c r="J229" s="4" t="str">
        <f t="shared" si="69"/>
        <v/>
      </c>
      <c r="K229" s="4" t="str">
        <f t="shared" si="70"/>
        <v/>
      </c>
      <c r="L229" s="4" t="str">
        <f t="shared" si="71"/>
        <v/>
      </c>
      <c r="M229" s="4" t="str">
        <f t="shared" si="72"/>
        <v/>
      </c>
    </row>
    <row r="230" spans="1:13" x14ac:dyDescent="0.25">
      <c r="A230" s="2" t="str">
        <f t="shared" si="61"/>
        <v/>
      </c>
      <c r="B230" s="3" t="str">
        <f t="shared" si="62"/>
        <v/>
      </c>
      <c r="C230" s="3" t="str">
        <f t="shared" si="63"/>
        <v/>
      </c>
      <c r="D230" s="3" t="str">
        <f t="shared" si="64"/>
        <v/>
      </c>
      <c r="E230" s="3" t="str">
        <f t="shared" si="65"/>
        <v/>
      </c>
      <c r="F230" s="3" t="str">
        <f t="shared" si="66"/>
        <v/>
      </c>
      <c r="H230" t="str">
        <f t="shared" si="67"/>
        <v/>
      </c>
      <c r="I230" s="4" t="str">
        <f t="shared" si="68"/>
        <v/>
      </c>
      <c r="J230" s="4" t="str">
        <f t="shared" si="69"/>
        <v/>
      </c>
      <c r="K230" s="4" t="str">
        <f t="shared" si="70"/>
        <v/>
      </c>
      <c r="L230" s="4" t="str">
        <f t="shared" si="71"/>
        <v/>
      </c>
      <c r="M230" s="4" t="str">
        <f t="shared" si="72"/>
        <v/>
      </c>
    </row>
    <row r="231" spans="1:13" x14ac:dyDescent="0.25">
      <c r="A231" s="2" t="str">
        <f t="shared" si="61"/>
        <v/>
      </c>
      <c r="B231" s="3" t="str">
        <f t="shared" si="62"/>
        <v/>
      </c>
      <c r="C231" s="3" t="str">
        <f t="shared" si="63"/>
        <v/>
      </c>
      <c r="D231" s="3" t="str">
        <f t="shared" si="64"/>
        <v/>
      </c>
      <c r="E231" s="3" t="str">
        <f t="shared" si="65"/>
        <v/>
      </c>
      <c r="F231" s="3" t="str">
        <f t="shared" si="66"/>
        <v/>
      </c>
      <c r="H231" t="str">
        <f t="shared" si="67"/>
        <v/>
      </c>
      <c r="I231" s="4" t="str">
        <f t="shared" si="68"/>
        <v/>
      </c>
      <c r="J231" s="4" t="str">
        <f t="shared" si="69"/>
        <v/>
      </c>
      <c r="K231" s="4" t="str">
        <f t="shared" si="70"/>
        <v/>
      </c>
      <c r="L231" s="4" t="str">
        <f t="shared" si="71"/>
        <v/>
      </c>
      <c r="M231" s="4" t="str">
        <f t="shared" si="72"/>
        <v/>
      </c>
    </row>
    <row r="232" spans="1:13" x14ac:dyDescent="0.25">
      <c r="A232" s="2" t="str">
        <f t="shared" si="61"/>
        <v/>
      </c>
      <c r="B232" s="3" t="str">
        <f t="shared" si="62"/>
        <v/>
      </c>
      <c r="C232" s="3" t="str">
        <f t="shared" si="63"/>
        <v/>
      </c>
      <c r="D232" s="3" t="str">
        <f t="shared" si="64"/>
        <v/>
      </c>
      <c r="E232" s="3" t="str">
        <f t="shared" si="65"/>
        <v/>
      </c>
      <c r="F232" s="3" t="str">
        <f t="shared" si="66"/>
        <v/>
      </c>
      <c r="H232" t="str">
        <f t="shared" si="67"/>
        <v/>
      </c>
      <c r="I232" s="4" t="str">
        <f t="shared" si="68"/>
        <v/>
      </c>
      <c r="J232" s="4" t="str">
        <f t="shared" si="69"/>
        <v/>
      </c>
      <c r="K232" s="4" t="str">
        <f t="shared" si="70"/>
        <v/>
      </c>
      <c r="L232" s="4" t="str">
        <f t="shared" si="71"/>
        <v/>
      </c>
      <c r="M232" s="4" t="str">
        <f t="shared" si="72"/>
        <v/>
      </c>
    </row>
    <row r="233" spans="1:13" x14ac:dyDescent="0.25">
      <c r="A233" s="2" t="str">
        <f t="shared" si="61"/>
        <v/>
      </c>
      <c r="B233" s="3" t="str">
        <f t="shared" si="62"/>
        <v/>
      </c>
      <c r="C233" s="3" t="str">
        <f t="shared" si="63"/>
        <v/>
      </c>
      <c r="D233" s="3" t="str">
        <f t="shared" si="64"/>
        <v/>
      </c>
      <c r="E233" s="3" t="str">
        <f t="shared" si="65"/>
        <v/>
      </c>
      <c r="F233" s="3" t="str">
        <f t="shared" si="66"/>
        <v/>
      </c>
      <c r="H233" t="str">
        <f t="shared" si="67"/>
        <v/>
      </c>
      <c r="I233" s="4" t="str">
        <f t="shared" si="68"/>
        <v/>
      </c>
      <c r="J233" s="4" t="str">
        <f t="shared" si="69"/>
        <v/>
      </c>
      <c r="K233" s="4" t="str">
        <f t="shared" si="70"/>
        <v/>
      </c>
      <c r="L233" s="4" t="str">
        <f t="shared" si="71"/>
        <v/>
      </c>
      <c r="M233" s="4" t="str">
        <f t="shared" si="72"/>
        <v/>
      </c>
    </row>
    <row r="234" spans="1:13" x14ac:dyDescent="0.25">
      <c r="A234" s="2" t="str">
        <f t="shared" si="61"/>
        <v/>
      </c>
      <c r="B234" s="3" t="str">
        <f t="shared" si="62"/>
        <v/>
      </c>
      <c r="C234" s="3" t="str">
        <f t="shared" si="63"/>
        <v/>
      </c>
      <c r="D234" s="3" t="str">
        <f t="shared" si="64"/>
        <v/>
      </c>
      <c r="E234" s="3" t="str">
        <f t="shared" si="65"/>
        <v/>
      </c>
      <c r="F234" s="3" t="str">
        <f t="shared" si="66"/>
        <v/>
      </c>
      <c r="H234" t="str">
        <f t="shared" si="67"/>
        <v/>
      </c>
      <c r="I234" s="4" t="str">
        <f t="shared" si="68"/>
        <v/>
      </c>
      <c r="J234" s="4" t="str">
        <f t="shared" si="69"/>
        <v/>
      </c>
      <c r="K234" s="4" t="str">
        <f t="shared" si="70"/>
        <v/>
      </c>
      <c r="L234" s="4" t="str">
        <f t="shared" si="71"/>
        <v/>
      </c>
      <c r="M234" s="4" t="str">
        <f t="shared" si="72"/>
        <v/>
      </c>
    </row>
    <row r="235" spans="1:13" x14ac:dyDescent="0.25">
      <c r="A235" s="2" t="str">
        <f t="shared" si="61"/>
        <v/>
      </c>
      <c r="B235" s="3" t="str">
        <f t="shared" si="62"/>
        <v/>
      </c>
      <c r="C235" s="3" t="str">
        <f t="shared" si="63"/>
        <v/>
      </c>
      <c r="D235" s="3" t="str">
        <f t="shared" si="64"/>
        <v/>
      </c>
      <c r="E235" s="3" t="str">
        <f t="shared" si="65"/>
        <v/>
      </c>
      <c r="F235" s="3" t="str">
        <f t="shared" si="66"/>
        <v/>
      </c>
      <c r="H235" t="str">
        <f t="shared" si="67"/>
        <v/>
      </c>
      <c r="I235" s="4" t="str">
        <f t="shared" si="68"/>
        <v/>
      </c>
      <c r="J235" s="4" t="str">
        <f t="shared" si="69"/>
        <v/>
      </c>
      <c r="K235" s="4" t="str">
        <f t="shared" si="70"/>
        <v/>
      </c>
      <c r="L235" s="4" t="str">
        <f t="shared" si="71"/>
        <v/>
      </c>
      <c r="M235" s="4" t="str">
        <f t="shared" si="72"/>
        <v/>
      </c>
    </row>
    <row r="236" spans="1:13" x14ac:dyDescent="0.25">
      <c r="A236" s="2" t="str">
        <f t="shared" si="61"/>
        <v/>
      </c>
      <c r="B236" s="3" t="str">
        <f t="shared" si="62"/>
        <v/>
      </c>
      <c r="C236" s="3" t="str">
        <f t="shared" si="63"/>
        <v/>
      </c>
      <c r="D236" s="3" t="str">
        <f t="shared" si="64"/>
        <v/>
      </c>
      <c r="E236" s="3" t="str">
        <f t="shared" si="65"/>
        <v/>
      </c>
      <c r="F236" s="3" t="str">
        <f t="shared" si="66"/>
        <v/>
      </c>
      <c r="H236" t="str">
        <f t="shared" si="67"/>
        <v/>
      </c>
      <c r="I236" s="4" t="str">
        <f t="shared" si="68"/>
        <v/>
      </c>
      <c r="J236" s="4" t="str">
        <f t="shared" si="69"/>
        <v/>
      </c>
      <c r="K236" s="4" t="str">
        <f t="shared" si="70"/>
        <v/>
      </c>
      <c r="L236" s="4" t="str">
        <f t="shared" si="71"/>
        <v/>
      </c>
      <c r="M236" s="4" t="str">
        <f t="shared" si="72"/>
        <v/>
      </c>
    </row>
    <row r="237" spans="1:13" x14ac:dyDescent="0.25">
      <c r="A237" s="2" t="str">
        <f t="shared" si="61"/>
        <v/>
      </c>
      <c r="B237" s="3" t="str">
        <f t="shared" si="62"/>
        <v/>
      </c>
      <c r="C237" s="3" t="str">
        <f t="shared" si="63"/>
        <v/>
      </c>
      <c r="D237" s="3" t="str">
        <f t="shared" si="64"/>
        <v/>
      </c>
      <c r="E237" s="3" t="str">
        <f t="shared" si="65"/>
        <v/>
      </c>
      <c r="F237" s="3" t="str">
        <f t="shared" si="66"/>
        <v/>
      </c>
      <c r="H237" t="str">
        <f t="shared" si="67"/>
        <v/>
      </c>
      <c r="I237" s="4" t="str">
        <f t="shared" si="68"/>
        <v/>
      </c>
      <c r="J237" s="4" t="str">
        <f t="shared" si="69"/>
        <v/>
      </c>
      <c r="K237" s="4" t="str">
        <f t="shared" si="70"/>
        <v/>
      </c>
      <c r="L237" s="4" t="str">
        <f t="shared" si="71"/>
        <v/>
      </c>
      <c r="M237" s="4" t="str">
        <f t="shared" si="72"/>
        <v/>
      </c>
    </row>
    <row r="238" spans="1:13" x14ac:dyDescent="0.25">
      <c r="A238" s="2" t="str">
        <f t="shared" si="61"/>
        <v/>
      </c>
      <c r="B238" s="3" t="str">
        <f t="shared" si="62"/>
        <v/>
      </c>
      <c r="C238" s="3" t="str">
        <f t="shared" si="63"/>
        <v/>
      </c>
      <c r="D238" s="3" t="str">
        <f t="shared" si="64"/>
        <v/>
      </c>
      <c r="E238" s="3" t="str">
        <f t="shared" si="65"/>
        <v/>
      </c>
      <c r="F238" s="3" t="str">
        <f t="shared" si="66"/>
        <v/>
      </c>
      <c r="H238" t="str">
        <f t="shared" si="67"/>
        <v/>
      </c>
      <c r="I238" s="4" t="str">
        <f t="shared" si="68"/>
        <v/>
      </c>
      <c r="J238" s="4" t="str">
        <f t="shared" si="69"/>
        <v/>
      </c>
      <c r="K238" s="4" t="str">
        <f t="shared" si="70"/>
        <v/>
      </c>
      <c r="L238" s="4" t="str">
        <f t="shared" si="71"/>
        <v/>
      </c>
      <c r="M238" s="4" t="str">
        <f t="shared" si="72"/>
        <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4"/>
  <sheetViews>
    <sheetView workbookViewId="0">
      <selection activeCell="C39" sqref="C39"/>
    </sheetView>
  </sheetViews>
  <sheetFormatPr baseColWidth="10" defaultRowHeight="15" x14ac:dyDescent="0.25"/>
  <cols>
    <col min="1" max="1" width="25.42578125" customWidth="1"/>
    <col min="2" max="2" width="110.7109375" customWidth="1"/>
    <col min="3" max="3" width="19.28515625" customWidth="1"/>
    <col min="4" max="6" width="9" customWidth="1"/>
    <col min="7" max="7" width="11.5703125" customWidth="1"/>
    <col min="8" max="8" width="9" customWidth="1"/>
    <col min="9" max="9" width="4.5703125" customWidth="1"/>
    <col min="10" max="10" width="22.5703125" bestFit="1" customWidth="1"/>
    <col min="11" max="15" width="8" customWidth="1"/>
    <col min="16" max="18" width="11.28515625" customWidth="1"/>
  </cols>
  <sheetData>
    <row r="1" spans="1:15" ht="15.75" x14ac:dyDescent="0.25">
      <c r="A1" s="11" t="s">
        <v>40</v>
      </c>
    </row>
    <row r="2" spans="1:15" x14ac:dyDescent="0.25">
      <c r="C2" t="str">
        <f>CONCATENATE("Kornproduksjon i kommunene i ",'Avling kommuner P'!Q2," i ",'Avling kommuner P'!P1)</f>
        <v>Kornproduksjon i kommunene i (Flere elementer) i (Alle)</v>
      </c>
      <c r="H2" s="4">
        <f>SUM(H5:H7000)</f>
        <v>2545189.1890000002</v>
      </c>
      <c r="J2" t="str">
        <f>CONCATENATE("Kornavlinger i kommunene i ",'Avling kommuner P'!Q2," i ",'Avling kommuner P'!P1)</f>
        <v>Kornavlinger i kommunene i (Flere elementer) i (Alle)</v>
      </c>
    </row>
    <row r="3" spans="1:15" ht="21" x14ac:dyDescent="0.35">
      <c r="C3" s="8" t="s">
        <v>31</v>
      </c>
      <c r="J3" s="8" t="s">
        <v>8</v>
      </c>
    </row>
    <row r="4" spans="1:15" x14ac:dyDescent="0.25">
      <c r="D4" s="6" t="s">
        <v>2</v>
      </c>
      <c r="E4" s="6" t="s">
        <v>3</v>
      </c>
      <c r="F4" s="6" t="s">
        <v>4</v>
      </c>
      <c r="G4" s="6" t="s">
        <v>5</v>
      </c>
      <c r="H4" s="6" t="s">
        <v>10</v>
      </c>
      <c r="K4" s="6" t="s">
        <v>2</v>
      </c>
      <c r="L4" s="6" t="s">
        <v>3</v>
      </c>
      <c r="M4" s="6" t="s">
        <v>4</v>
      </c>
      <c r="N4" s="6" t="s">
        <v>5</v>
      </c>
      <c r="O4" s="6" t="s">
        <v>10</v>
      </c>
    </row>
    <row r="5" spans="1:15" x14ac:dyDescent="0.25">
      <c r="C5" t="str">
        <f>+'Avling kommuner P'!H7</f>
        <v>3905 TØNSBERG</v>
      </c>
      <c r="D5" s="4">
        <f>+'Avling kommuner P'!I7</f>
        <v>153874.64199999999</v>
      </c>
      <c r="E5" s="4">
        <f>+'Avling kommuner P'!J7</f>
        <v>85012.92</v>
      </c>
      <c r="F5" s="4">
        <f>+'Avling kommuner P'!K7</f>
        <v>369434.75900000002</v>
      </c>
      <c r="G5" s="4">
        <f>+'Avling kommuner P'!L7</f>
        <v>43301.459000000003</v>
      </c>
      <c r="H5" s="4">
        <f>+'Avling kommuner P'!M7</f>
        <v>651623.78</v>
      </c>
      <c r="J5" s="2" t="str">
        <f>+'Avling kommuner P'!A7</f>
        <v>3905 TØNSBERG</v>
      </c>
      <c r="K5" s="3">
        <f>+'Avling kommuner P'!B7</f>
        <v>421.48198203133558</v>
      </c>
      <c r="L5" s="3">
        <f>+'Avling kommuner P'!C7</f>
        <v>425.98686155526713</v>
      </c>
      <c r="M5" s="3">
        <f>+'Avling kommuner P'!D7</f>
        <v>466.83526966235343</v>
      </c>
      <c r="N5" s="3">
        <f>+'Avling kommuner P'!E7</f>
        <v>534.79719148305503</v>
      </c>
      <c r="O5" s="3">
        <f>+'Avling kommuner P'!F7</f>
        <v>453.46911393726407</v>
      </c>
    </row>
    <row r="6" spans="1:15" x14ac:dyDescent="0.25">
      <c r="C6" t="str">
        <f>+'Avling kommuner P'!H8</f>
        <v>3907 SANDEFJORD</v>
      </c>
      <c r="D6" s="4">
        <f>+'Avling kommuner P'!I8</f>
        <v>129053.95699999999</v>
      </c>
      <c r="E6" s="4">
        <f>+'Avling kommuner P'!J8</f>
        <v>83051.399000000005</v>
      </c>
      <c r="F6" s="4">
        <f>+'Avling kommuner P'!K8</f>
        <v>228338.16800000001</v>
      </c>
      <c r="G6" s="4">
        <f>+'Avling kommuner P'!L8</f>
        <v>68875.150999999998</v>
      </c>
      <c r="H6" s="4">
        <f>+'Avling kommuner P'!M8</f>
        <v>509318.67499999999</v>
      </c>
      <c r="J6" s="2" t="str">
        <f>+'Avling kommuner P'!A8</f>
        <v>3907 SANDEFJORD</v>
      </c>
      <c r="K6" s="3">
        <f>+'Avling kommuner P'!B8</f>
        <v>388.81628428965246</v>
      </c>
      <c r="L6" s="3">
        <f>+'Avling kommuner P'!C8</f>
        <v>377.96163105558969</v>
      </c>
      <c r="M6" s="3">
        <f>+'Avling kommuner P'!D8</f>
        <v>396.68075229925194</v>
      </c>
      <c r="N6" s="3">
        <f>+'Avling kommuner P'!E8</f>
        <v>486.94633880785898</v>
      </c>
      <c r="O6" s="3">
        <f>+'Avling kommuner P'!F8</f>
        <v>401.44451275503167</v>
      </c>
    </row>
    <row r="7" spans="1:15" x14ac:dyDescent="0.25">
      <c r="C7" t="str">
        <f>+'Avling kommuner P'!H9</f>
        <v>3909 LARVIK</v>
      </c>
      <c r="D7" s="4">
        <f>+'Avling kommuner P'!I9</f>
        <v>70560.398000000001</v>
      </c>
      <c r="E7" s="4">
        <f>+'Avling kommuner P'!J9</f>
        <v>70956.088000000003</v>
      </c>
      <c r="F7" s="4">
        <f>+'Avling kommuner P'!K9</f>
        <v>221172.79399999999</v>
      </c>
      <c r="G7" s="4">
        <f>+'Avling kommuner P'!L9</f>
        <v>70160.591</v>
      </c>
      <c r="H7" s="4">
        <f>+'Avling kommuner P'!M9</f>
        <v>432849.87099999998</v>
      </c>
      <c r="J7" s="2" t="str">
        <f>+'Avling kommuner P'!A9</f>
        <v>3909 LARVIK</v>
      </c>
      <c r="K7" s="3">
        <f>+'Avling kommuner P'!B9</f>
        <v>320.9712692304193</v>
      </c>
      <c r="L7" s="3">
        <f>+'Avling kommuner P'!C9</f>
        <v>359.43330412185742</v>
      </c>
      <c r="M7" s="3">
        <f>+'Avling kommuner P'!D9</f>
        <v>393.78132477780309</v>
      </c>
      <c r="N7" s="3">
        <f>+'Avling kommuner P'!E9</f>
        <v>499.56630803956051</v>
      </c>
      <c r="O7" s="3">
        <f>+'Avling kommuner P'!F9</f>
        <v>386.69683084498888</v>
      </c>
    </row>
    <row r="8" spans="1:15" x14ac:dyDescent="0.25">
      <c r="C8" t="str">
        <f>+'Avling kommuner P'!H10</f>
        <v>3903 HOLMESTRAND</v>
      </c>
      <c r="D8" s="4">
        <f>+'Avling kommuner P'!I10</f>
        <v>81195.592000000004</v>
      </c>
      <c r="E8" s="4">
        <f>+'Avling kommuner P'!J10</f>
        <v>81860.926999999996</v>
      </c>
      <c r="F8" s="4">
        <f>+'Avling kommuner P'!K10</f>
        <v>148380.01999999999</v>
      </c>
      <c r="G8" s="4">
        <f>+'Avling kommuner P'!L10</f>
        <v>10624.946</v>
      </c>
      <c r="H8" s="4">
        <f>+'Avling kommuner P'!M10</f>
        <v>322061.48499999999</v>
      </c>
      <c r="J8" s="2" t="str">
        <f>+'Avling kommuner P'!A10</f>
        <v>3903 HOLMESTRAND</v>
      </c>
      <c r="K8" s="3">
        <f>+'Avling kommuner P'!B10</f>
        <v>378.03370828367105</v>
      </c>
      <c r="L8" s="3">
        <f>+'Avling kommuner P'!C10</f>
        <v>410.85561494642275</v>
      </c>
      <c r="M8" s="3">
        <f>+'Avling kommuner P'!D10</f>
        <v>413.85779114102348</v>
      </c>
      <c r="N8" s="3">
        <f>+'Avling kommuner P'!E10</f>
        <v>478.32107324539686</v>
      </c>
      <c r="O8" s="3">
        <f>+'Avling kommuner P'!F10</f>
        <v>405.22551149953887</v>
      </c>
    </row>
    <row r="9" spans="1:15" x14ac:dyDescent="0.25">
      <c r="C9" t="str">
        <f>+'Avling kommuner P'!H11</f>
        <v>4020 MIDT-TELEMARK</v>
      </c>
      <c r="D9" s="4">
        <f>+'Avling kommuner P'!I11</f>
        <v>44432.722000000002</v>
      </c>
      <c r="E9" s="4">
        <f>+'Avling kommuner P'!J11</f>
        <v>79649.307000000001</v>
      </c>
      <c r="F9" s="4">
        <f>+'Avling kommuner P'!K11</f>
        <v>55407.404999999999</v>
      </c>
      <c r="G9" s="4">
        <f>+'Avling kommuner P'!L11</f>
        <v>7460.3389999999999</v>
      </c>
      <c r="H9" s="4">
        <f>+'Avling kommuner P'!M11</f>
        <v>186949.77299999999</v>
      </c>
      <c r="J9" s="2" t="str">
        <f>+'Avling kommuner P'!A11</f>
        <v>4020 MIDT-TELEMARK</v>
      </c>
      <c r="K9" s="3">
        <f>+'Avling kommuner P'!B11</f>
        <v>319.85546557247238</v>
      </c>
      <c r="L9" s="3">
        <f>+'Avling kommuner P'!C11</f>
        <v>359.25805462213299</v>
      </c>
      <c r="M9" s="3">
        <f>+'Avling kommuner P'!D11</f>
        <v>366.23551613137772</v>
      </c>
      <c r="N9" s="3">
        <f>+'Avling kommuner P'!E11</f>
        <v>421.17873877942753</v>
      </c>
      <c r="O9" s="3">
        <f>+'Avling kommuner P'!F11</f>
        <v>352.98717387117603</v>
      </c>
    </row>
    <row r="10" spans="1:15" x14ac:dyDescent="0.25">
      <c r="C10" t="str">
        <f>+'Avling kommuner P'!H12</f>
        <v>4003 SKIEN</v>
      </c>
      <c r="D10" s="4">
        <f>+'Avling kommuner P'!I12</f>
        <v>41360.940999999999</v>
      </c>
      <c r="E10" s="4">
        <f>+'Avling kommuner P'!J12</f>
        <v>13465.173000000001</v>
      </c>
      <c r="F10" s="4">
        <f>+'Avling kommuner P'!K12</f>
        <v>42967.309000000001</v>
      </c>
      <c r="G10" s="4">
        <f>+'Avling kommuner P'!L12</f>
        <v>5422.6930000000002</v>
      </c>
      <c r="H10" s="4">
        <f>+'Avling kommuner P'!M12</f>
        <v>103216.11599999999</v>
      </c>
      <c r="J10" s="2" t="str">
        <f>+'Avling kommuner P'!A12</f>
        <v>4003 SKIEN</v>
      </c>
      <c r="K10" s="3">
        <f>+'Avling kommuner P'!B12</f>
        <v>353.88737636469421</v>
      </c>
      <c r="L10" s="3">
        <f>+'Avling kommuner P'!C12</f>
        <v>326.71356820497891</v>
      </c>
      <c r="M10" s="3">
        <f>+'Avling kommuner P'!D12</f>
        <v>391.74796911042023</v>
      </c>
      <c r="N10" s="3">
        <f>+'Avling kommuner P'!E12</f>
        <v>443.57406952965238</v>
      </c>
      <c r="O10" s="3">
        <f>+'Avling kommuner P'!F12</f>
        <v>368.63425191788457</v>
      </c>
    </row>
    <row r="11" spans="1:15" x14ac:dyDescent="0.25">
      <c r="C11" t="str">
        <f>+'Avling kommuner P'!H13</f>
        <v>3901 HORTEN</v>
      </c>
      <c r="D11" s="4">
        <f>+'Avling kommuner P'!I13</f>
        <v>17846.651999999998</v>
      </c>
      <c r="E11" s="4">
        <f>+'Avling kommuner P'!J13</f>
        <v>13488.575000000001</v>
      </c>
      <c r="F11" s="4">
        <f>+'Avling kommuner P'!K13</f>
        <v>46425.606</v>
      </c>
      <c r="G11" s="4">
        <f>+'Avling kommuner P'!L13</f>
        <v>9205.0390000000007</v>
      </c>
      <c r="H11" s="4">
        <f>+'Avling kommuner P'!M13</f>
        <v>86965.872000000003</v>
      </c>
      <c r="J11" s="2" t="str">
        <f>+'Avling kommuner P'!A13</f>
        <v>3901 HORTEN</v>
      </c>
      <c r="K11" s="3">
        <f>+'Avling kommuner P'!B13</f>
        <v>362.95814521049419</v>
      </c>
      <c r="L11" s="3">
        <f>+'Avling kommuner P'!C13</f>
        <v>372.60227618021599</v>
      </c>
      <c r="M11" s="3">
        <f>+'Avling kommuner P'!D13</f>
        <v>419.11335999494452</v>
      </c>
      <c r="N11" s="3">
        <f>+'Avling kommuner P'!E13</f>
        <v>430.44372223521162</v>
      </c>
      <c r="O11" s="3">
        <f>+'Avling kommuner P'!F13</f>
        <v>399.79346012219173</v>
      </c>
    </row>
    <row r="12" spans="1:15" x14ac:dyDescent="0.25">
      <c r="C12" t="str">
        <f>+'Avling kommuner P'!H14</f>
        <v>4018 NOME</v>
      </c>
      <c r="D12" s="4">
        <f>+'Avling kommuner P'!I14</f>
        <v>24503.732</v>
      </c>
      <c r="E12" s="4">
        <f>+'Avling kommuner P'!J14</f>
        <v>28018.313999999998</v>
      </c>
      <c r="F12" s="4">
        <f>+'Avling kommuner P'!K14</f>
        <v>29505.9</v>
      </c>
      <c r="G12" s="4">
        <f>+'Avling kommuner P'!L14</f>
        <v>2354.9679999999998</v>
      </c>
      <c r="H12" s="4">
        <f>+'Avling kommuner P'!M14</f>
        <v>84382.914000000004</v>
      </c>
      <c r="J12" s="2" t="str">
        <f>+'Avling kommuner P'!A14</f>
        <v>4018 NOME</v>
      </c>
      <c r="K12" s="3">
        <f>+'Avling kommuner P'!B14</f>
        <v>331.35540229885055</v>
      </c>
      <c r="L12" s="3">
        <f>+'Avling kommuner P'!C14</f>
        <v>370.81372172739185</v>
      </c>
      <c r="M12" s="3">
        <f>+'Avling kommuner P'!D14</f>
        <v>392.56406162688592</v>
      </c>
      <c r="N12" s="3">
        <f>+'Avling kommuner P'!E14</f>
        <v>469.58484546360916</v>
      </c>
      <c r="O12" s="3">
        <f>+'Avling kommuner P'!F14</f>
        <v>367.38379352681488</v>
      </c>
    </row>
    <row r="13" spans="1:15" x14ac:dyDescent="0.25">
      <c r="C13" t="str">
        <f>+'Avling kommuner P'!H15</f>
        <v>3911 FÆRDER</v>
      </c>
      <c r="D13" s="4">
        <f>+'Avling kommuner P'!I15</f>
        <v>7215.299</v>
      </c>
      <c r="E13" s="4">
        <f>+'Avling kommuner P'!J15</f>
        <v>2500.15</v>
      </c>
      <c r="F13" s="4">
        <f>+'Avling kommuner P'!K15</f>
        <v>53410.161999999997</v>
      </c>
      <c r="G13" s="4">
        <f>+'Avling kommuner P'!L15</f>
        <v>5775.8829999999998</v>
      </c>
      <c r="H13" s="4">
        <f>+'Avling kommuner P'!M15</f>
        <v>68901.494000000006</v>
      </c>
      <c r="J13" s="2" t="str">
        <f>+'Avling kommuner P'!A15</f>
        <v>3911 FÆRDER</v>
      </c>
      <c r="K13" s="3">
        <f>+'Avling kommuner P'!B15</f>
        <v>385.39146458711679</v>
      </c>
      <c r="L13" s="3">
        <f>+'Avling kommuner P'!C15</f>
        <v>370.94213649851633</v>
      </c>
      <c r="M13" s="3">
        <f>+'Avling kommuner P'!D15</f>
        <v>405.72589086986579</v>
      </c>
      <c r="N13" s="3">
        <f>+'Avling kommuner P'!E15</f>
        <v>492.36066831472169</v>
      </c>
      <c r="O13" s="3">
        <f>+'Avling kommuner P'!F15</f>
        <v>408.10200552021513</v>
      </c>
    </row>
    <row r="14" spans="1:15" x14ac:dyDescent="0.25">
      <c r="C14" t="str">
        <f>+'Avling kommuner P'!H16</f>
        <v>4005 NOTODDEN</v>
      </c>
      <c r="D14" s="4">
        <f>+'Avling kommuner P'!I16</f>
        <v>12477.673000000001</v>
      </c>
      <c r="E14" s="4">
        <f>+'Avling kommuner P'!J16</f>
        <v>26629.494999999999</v>
      </c>
      <c r="F14" s="4">
        <f>+'Avling kommuner P'!K16</f>
        <v>12468.771000000001</v>
      </c>
      <c r="G14" s="4">
        <f>+'Avling kommuner P'!L16</f>
        <v>1353.7270000000001</v>
      </c>
      <c r="H14" s="4">
        <f>+'Avling kommuner P'!M16</f>
        <v>52929.665999999997</v>
      </c>
      <c r="J14" s="2" t="str">
        <f>+'Avling kommuner P'!A16</f>
        <v>4005 NOTODDEN</v>
      </c>
      <c r="K14" s="3">
        <f>+'Avling kommuner P'!B16</f>
        <v>311.24153155400347</v>
      </c>
      <c r="L14" s="3">
        <f>+'Avling kommuner P'!C16</f>
        <v>349.81733750197048</v>
      </c>
      <c r="M14" s="3">
        <f>+'Avling kommuner P'!D16</f>
        <v>363.6482442837144</v>
      </c>
      <c r="N14" s="3">
        <f>+'Avling kommuner P'!E16</f>
        <v>456.72300944669365</v>
      </c>
      <c r="O14" s="3">
        <f>+'Avling kommuner P'!F16</f>
        <v>344.89506470488578</v>
      </c>
    </row>
    <row r="15" spans="1:15" x14ac:dyDescent="0.25">
      <c r="C15" t="str">
        <f>+'Avling kommuner P'!H17</f>
        <v>4010 SILJAN</v>
      </c>
      <c r="D15" s="4">
        <f>+'Avling kommuner P'!I17</f>
        <v>3427.6990000000001</v>
      </c>
      <c r="E15" s="4">
        <f>+'Avling kommuner P'!J17</f>
        <v>6188.308</v>
      </c>
      <c r="F15" s="4">
        <f>+'Avling kommuner P'!K17</f>
        <v>3587.848</v>
      </c>
      <c r="G15" s="4">
        <f>+'Avling kommuner P'!L17</f>
        <v>1063.386</v>
      </c>
      <c r="H15" s="4">
        <f>+'Avling kommuner P'!M17</f>
        <v>14267.241</v>
      </c>
      <c r="J15" s="2" t="str">
        <f>+'Avling kommuner P'!A17</f>
        <v>4010 SILJAN</v>
      </c>
      <c r="K15" s="3">
        <f>+'Avling kommuner P'!B17</f>
        <v>264.07542372881358</v>
      </c>
      <c r="L15" s="3">
        <f>+'Avling kommuner P'!C17</f>
        <v>317.23524888501561</v>
      </c>
      <c r="M15" s="3">
        <f>+'Avling kommuner P'!D17</f>
        <v>281.79767514923026</v>
      </c>
      <c r="N15" s="3">
        <f>+'Avling kommuner P'!E17</f>
        <v>518.97803806734987</v>
      </c>
      <c r="O15" s="3">
        <f>+'Avling kommuner P'!F17</f>
        <v>301.83720487433357</v>
      </c>
    </row>
    <row r="16" spans="1:15" x14ac:dyDescent="0.25">
      <c r="C16" t="str">
        <f>+'Avling kommuner P'!H18</f>
        <v>4012 BAMBLE</v>
      </c>
      <c r="D16" s="4">
        <f>+'Avling kommuner P'!I18</f>
        <v>4058.69</v>
      </c>
      <c r="E16" s="4">
        <f>+'Avling kommuner P'!J18</f>
        <v>1971.4970000000001</v>
      </c>
      <c r="F16" s="4">
        <f>+'Avling kommuner P'!K18</f>
        <v>6311.1409999999996</v>
      </c>
      <c r="G16" s="4">
        <f>+'Avling kommuner P'!L18</f>
        <v>0</v>
      </c>
      <c r="H16" s="4">
        <f>+'Avling kommuner P'!M18</f>
        <v>12341.328</v>
      </c>
      <c r="J16" s="2" t="str">
        <f>+'Avling kommuner P'!A18</f>
        <v>4012 BAMBLE</v>
      </c>
      <c r="K16" s="3">
        <f>+'Avling kommuner P'!B18</f>
        <v>374.55610926541158</v>
      </c>
      <c r="L16" s="3">
        <f>+'Avling kommuner P'!C18</f>
        <v>299.52856274688543</v>
      </c>
      <c r="M16" s="3">
        <f>+'Avling kommuner P'!D18</f>
        <v>340.4434674722192</v>
      </c>
      <c r="N16" s="3" t="str">
        <f>+'Avling kommuner P'!E18</f>
        <v/>
      </c>
      <c r="O16" s="3">
        <f>+'Avling kommuner P'!F18</f>
        <v>343.23417510290352</v>
      </c>
    </row>
    <row r="17" spans="3:15" x14ac:dyDescent="0.25">
      <c r="C17" t="str">
        <f>+'Avling kommuner P'!H19</f>
        <v>4028 KVITESEID</v>
      </c>
      <c r="D17" s="4">
        <f>+'Avling kommuner P'!I19</f>
        <v>3197.86</v>
      </c>
      <c r="E17" s="4">
        <f>+'Avling kommuner P'!J19</f>
        <v>759.75300000000004</v>
      </c>
      <c r="F17" s="4">
        <f>+'Avling kommuner P'!K19</f>
        <v>1942.0119999999999</v>
      </c>
      <c r="G17" s="4">
        <f>+'Avling kommuner P'!L19</f>
        <v>117.779</v>
      </c>
      <c r="H17" s="4">
        <f>+'Avling kommuner P'!M19</f>
        <v>6017.4040000000005</v>
      </c>
      <c r="J17" s="2" t="str">
        <f>+'Avling kommuner P'!A19</f>
        <v>4028 KVITESEID</v>
      </c>
      <c r="K17" s="3">
        <f>+'Avling kommuner P'!B19</f>
        <v>332.03820994704597</v>
      </c>
      <c r="L17" s="3">
        <f>+'Avling kommuner P'!C19</f>
        <v>285.62142857142857</v>
      </c>
      <c r="M17" s="3">
        <f>+'Avling kommuner P'!D19</f>
        <v>503.37273198548473</v>
      </c>
      <c r="N17" s="3">
        <f>+'Avling kommuner P'!E19</f>
        <v>420.63928571428573</v>
      </c>
      <c r="O17" s="3">
        <f>+'Avling kommuner P'!F19</f>
        <v>366.26721042059773</v>
      </c>
    </row>
    <row r="18" spans="3:15" x14ac:dyDescent="0.25">
      <c r="C18" t="str">
        <f>+'Avling kommuner P'!H20</f>
        <v>4022 SELJORD</v>
      </c>
      <c r="D18" s="4">
        <f>+'Avling kommuner P'!I20</f>
        <v>3229.259</v>
      </c>
      <c r="E18" s="4">
        <f>+'Avling kommuner P'!J20</f>
        <v>1543.9690000000001</v>
      </c>
      <c r="F18" s="4">
        <f>+'Avling kommuner P'!K20</f>
        <v>19.943000000000001</v>
      </c>
      <c r="G18" s="4">
        <f>+'Avling kommuner P'!L20</f>
        <v>0</v>
      </c>
      <c r="H18" s="4">
        <f>+'Avling kommuner P'!M20</f>
        <v>4793.1710000000003</v>
      </c>
      <c r="J18" s="2" t="str">
        <f>+'Avling kommuner P'!A20</f>
        <v>4022 SELJORD</v>
      </c>
      <c r="K18" s="3">
        <f>+'Avling kommuner P'!B20</f>
        <v>400.00730831165612</v>
      </c>
      <c r="L18" s="3">
        <f>+'Avling kommuner P'!C20</f>
        <v>455.5824727058129</v>
      </c>
      <c r="M18" s="3">
        <f>+'Avling kommuner P'!D20</f>
        <v>124.64375</v>
      </c>
      <c r="N18" s="3" t="str">
        <f>+'Avling kommuner P'!E20</f>
        <v/>
      </c>
      <c r="O18" s="3">
        <f>+'Avling kommuner P'!F20</f>
        <v>412.4222164859749</v>
      </c>
    </row>
    <row r="19" spans="3:15" x14ac:dyDescent="0.25">
      <c r="C19" t="str">
        <f>+'Avling kommuner P'!H21</f>
        <v>4001 PORSGRUNN</v>
      </c>
      <c r="D19" s="4">
        <f>+'Avling kommuner P'!I21</f>
        <v>1848.2840000000001</v>
      </c>
      <c r="E19" s="4">
        <f>+'Avling kommuner P'!J21</f>
        <v>1691.058</v>
      </c>
      <c r="F19" s="4">
        <f>+'Avling kommuner P'!K21</f>
        <v>490.995</v>
      </c>
      <c r="G19" s="4">
        <f>+'Avling kommuner P'!L21</f>
        <v>32.631999999999998</v>
      </c>
      <c r="H19" s="4">
        <f>+'Avling kommuner P'!M21</f>
        <v>4062.9690000000001</v>
      </c>
      <c r="J19" s="2" t="str">
        <f>+'Avling kommuner P'!A21</f>
        <v>4001 PORSGRUNN</v>
      </c>
      <c r="K19" s="3">
        <f>+'Avling kommuner P'!B21</f>
        <v>282.13768890245763</v>
      </c>
      <c r="L19" s="3">
        <f>+'Avling kommuner P'!C21</f>
        <v>333.41048895899053</v>
      </c>
      <c r="M19" s="3">
        <f>+'Avling kommuner P'!D21</f>
        <v>319.658203125</v>
      </c>
      <c r="N19" s="3">
        <f>+'Avling kommuner P'!E21</f>
        <v>291.35714285714283</v>
      </c>
      <c r="O19" s="3">
        <f>+'Avling kommuner P'!F21</f>
        <v>306.15394469143246</v>
      </c>
    </row>
    <row r="20" spans="3:15" x14ac:dyDescent="0.25">
      <c r="C20" t="str">
        <f>+'Avling kommuner P'!H22</f>
        <v>4016 DRANGEDAL</v>
      </c>
      <c r="D20" s="4">
        <f>+'Avling kommuner P'!I22</f>
        <v>539.32600000000002</v>
      </c>
      <c r="E20" s="4">
        <f>+'Avling kommuner P'!J22</f>
        <v>1561.152</v>
      </c>
      <c r="F20" s="4">
        <f>+'Avling kommuner P'!K22</f>
        <v>6.1520000000000001</v>
      </c>
      <c r="G20" s="4">
        <f>+'Avling kommuner P'!L22</f>
        <v>0</v>
      </c>
      <c r="H20" s="4">
        <f>+'Avling kommuner P'!M22</f>
        <v>2106.63</v>
      </c>
      <c r="J20" s="2" t="str">
        <f>+'Avling kommuner P'!A22</f>
        <v>4016 DRANGEDAL</v>
      </c>
      <c r="K20" s="3">
        <f>+'Avling kommuner P'!B22</f>
        <v>218.70478507704786</v>
      </c>
      <c r="L20" s="3">
        <f>+'Avling kommuner P'!C22</f>
        <v>226.22112737284451</v>
      </c>
      <c r="M20" s="3">
        <f>+'Avling kommuner P'!D22</f>
        <v>91.820895522388057</v>
      </c>
      <c r="N20" s="3" t="str">
        <f>+'Avling kommuner P'!E22</f>
        <v/>
      </c>
      <c r="O20" s="3">
        <f>+'Avling kommuner P'!F22</f>
        <v>223.30188679245282</v>
      </c>
    </row>
    <row r="21" spans="3:15" x14ac:dyDescent="0.25">
      <c r="C21" t="str">
        <f>+'Avling kommuner P'!H23</f>
        <v>4024 HJARTDAL</v>
      </c>
      <c r="D21" s="4">
        <f>+'Avling kommuner P'!I23</f>
        <v>592.65</v>
      </c>
      <c r="E21" s="4">
        <f>+'Avling kommuner P'!J23</f>
        <v>1258.5889999999999</v>
      </c>
      <c r="F21" s="4">
        <f>+'Avling kommuner P'!K23</f>
        <v>139.03200000000001</v>
      </c>
      <c r="G21" s="4">
        <f>+'Avling kommuner P'!L23</f>
        <v>36.82</v>
      </c>
      <c r="H21" s="4">
        <f>+'Avling kommuner P'!M23</f>
        <v>2027.0909999999999</v>
      </c>
      <c r="J21" s="2" t="str">
        <f>+'Avling kommuner P'!A23</f>
        <v>4024 HJARTDAL</v>
      </c>
      <c r="K21" s="3">
        <f>+'Avling kommuner P'!B23</f>
        <v>264.93071077335719</v>
      </c>
      <c r="L21" s="3">
        <f>+'Avling kommuner P'!C23</f>
        <v>288.00663615560643</v>
      </c>
      <c r="M21" s="3">
        <f>+'Avling kommuner P'!D23</f>
        <v>413.78571428571428</v>
      </c>
      <c r="N21" s="3">
        <f>+'Avling kommuner P'!E23</f>
        <v>202.30769230769232</v>
      </c>
      <c r="O21" s="3">
        <f>+'Avling kommuner P'!F23</f>
        <v>284.50400000000002</v>
      </c>
    </row>
    <row r="22" spans="3:15" x14ac:dyDescent="0.25">
      <c r="C22" t="str">
        <f>+'Avling kommuner P'!H24</f>
        <v>4036 VINJE</v>
      </c>
      <c r="D22" s="4">
        <f>+'Avling kommuner P'!I24</f>
        <v>30.347999999999999</v>
      </c>
      <c r="E22" s="4">
        <f>+'Avling kommuner P'!J24</f>
        <v>101.01600000000001</v>
      </c>
      <c r="F22" s="4">
        <f>+'Avling kommuner P'!K24</f>
        <v>0</v>
      </c>
      <c r="G22" s="4">
        <f>+'Avling kommuner P'!L24</f>
        <v>0</v>
      </c>
      <c r="H22" s="4">
        <f>+'Avling kommuner P'!M24</f>
        <v>131.364</v>
      </c>
      <c r="J22" s="2" t="str">
        <f>+'Avling kommuner P'!A24</f>
        <v>4036 VINJE</v>
      </c>
      <c r="K22" s="3">
        <f>+'Avling kommuner P'!B24</f>
        <v>224.8</v>
      </c>
      <c r="L22" s="3">
        <f>+'Avling kommuner P'!C24</f>
        <v>397.70078740157481</v>
      </c>
      <c r="M22" s="3" t="str">
        <f>+'Avling kommuner P'!D24</f>
        <v/>
      </c>
      <c r="N22" s="3" t="str">
        <f>+'Avling kommuner P'!E24</f>
        <v/>
      </c>
      <c r="O22" s="3">
        <f>+'Avling kommuner P'!F24</f>
        <v>337.6966580976864</v>
      </c>
    </row>
    <row r="23" spans="3:15" x14ac:dyDescent="0.25">
      <c r="C23" t="str">
        <f>+'Avling kommuner P'!H25</f>
        <v>4034 TOKKE</v>
      </c>
      <c r="D23" s="4">
        <f>+'Avling kommuner P'!I25</f>
        <v>0</v>
      </c>
      <c r="E23" s="4">
        <f>+'Avling kommuner P'!J25</f>
        <v>94.225999999999999</v>
      </c>
      <c r="F23" s="4">
        <f>+'Avling kommuner P'!K25</f>
        <v>3.0550000000000002</v>
      </c>
      <c r="G23" s="4">
        <f>+'Avling kommuner P'!L25</f>
        <v>31.425000000000001</v>
      </c>
      <c r="H23" s="4">
        <f>+'Avling kommuner P'!M25</f>
        <v>128.70599999999999</v>
      </c>
      <c r="J23" s="2" t="str">
        <f>+'Avling kommuner P'!A25</f>
        <v>4034 TOKKE</v>
      </c>
      <c r="K23" s="3" t="str">
        <f>+'Avling kommuner P'!B25</f>
        <v/>
      </c>
      <c r="L23" s="3">
        <f>+'Avling kommuner P'!C25</f>
        <v>362.40769230769229</v>
      </c>
      <c r="M23" s="3">
        <f>+'Avling kommuner P'!D25</f>
        <v>305.5</v>
      </c>
      <c r="N23" s="3">
        <f>+'Avling kommuner P'!E25</f>
        <v>392.8125</v>
      </c>
      <c r="O23" s="3">
        <f>+'Avling kommuner P'!F25</f>
        <v>362.55211267605631</v>
      </c>
    </row>
    <row r="24" spans="3:15" x14ac:dyDescent="0.25">
      <c r="C24" t="str">
        <f>+'Avling kommuner P'!H26</f>
        <v>4026 TINN</v>
      </c>
      <c r="D24" s="4">
        <f>+'Avling kommuner P'!I26</f>
        <v>0</v>
      </c>
      <c r="E24" s="4">
        <f>+'Avling kommuner P'!J26</f>
        <v>25.236999999999998</v>
      </c>
      <c r="F24" s="4">
        <f>+'Avling kommuner P'!K26</f>
        <v>51.984000000000002</v>
      </c>
      <c r="G24" s="4">
        <f>+'Avling kommuner P'!L26</f>
        <v>0</v>
      </c>
      <c r="H24" s="4">
        <f>+'Avling kommuner P'!M26</f>
        <v>77.221000000000004</v>
      </c>
      <c r="J24" s="2" t="str">
        <f>+'Avling kommuner P'!A26</f>
        <v>4026 TINN</v>
      </c>
      <c r="K24" s="3" t="str">
        <f>+'Avling kommuner P'!B26</f>
        <v/>
      </c>
      <c r="L24" s="3">
        <f>+'Avling kommuner P'!C26</f>
        <v>360.52857142857141</v>
      </c>
      <c r="M24" s="3">
        <f>+'Avling kommuner P'!D26</f>
        <v>371.31428571428569</v>
      </c>
      <c r="N24" s="3" t="str">
        <f>+'Avling kommuner P'!E26</f>
        <v/>
      </c>
      <c r="O24" s="3">
        <f>+'Avling kommuner P'!F26</f>
        <v>367.71904761904761</v>
      </c>
    </row>
    <row r="25" spans="3:15" x14ac:dyDescent="0.25">
      <c r="C25" t="str">
        <f>+'Avling kommuner P'!H27</f>
        <v>4030 NISSEDAL</v>
      </c>
      <c r="D25" s="4">
        <f>+'Avling kommuner P'!I27</f>
        <v>0</v>
      </c>
      <c r="E25" s="4">
        <f>+'Avling kommuner P'!J27</f>
        <v>24.538</v>
      </c>
      <c r="F25" s="4">
        <f>+'Avling kommuner P'!K27</f>
        <v>0</v>
      </c>
      <c r="G25" s="4">
        <f>+'Avling kommuner P'!L27</f>
        <v>0</v>
      </c>
      <c r="H25" s="4">
        <f>+'Avling kommuner P'!M27</f>
        <v>24.538</v>
      </c>
      <c r="J25" s="2" t="str">
        <f>+'Avling kommuner P'!A27</f>
        <v>4030 NISSEDAL</v>
      </c>
      <c r="K25" s="3" t="str">
        <f>+'Avling kommuner P'!B27</f>
        <v/>
      </c>
      <c r="L25" s="3">
        <f>+'Avling kommuner P'!C27</f>
        <v>141.83815028901734</v>
      </c>
      <c r="M25" s="3" t="str">
        <f>+'Avling kommuner P'!D27</f>
        <v/>
      </c>
      <c r="N25" s="3" t="str">
        <f>+'Avling kommuner P'!E27</f>
        <v/>
      </c>
      <c r="O25" s="3">
        <f>+'Avling kommuner P'!F27</f>
        <v>141.83815028901734</v>
      </c>
    </row>
    <row r="26" spans="3:15" x14ac:dyDescent="0.25">
      <c r="C26" t="str">
        <f>+'Avling kommuner P'!H28</f>
        <v>4014 KRAGERØ</v>
      </c>
      <c r="D26" s="4">
        <f>+'Avling kommuner P'!I28</f>
        <v>5.508</v>
      </c>
      <c r="E26" s="4">
        <f>+'Avling kommuner P'!J28</f>
        <v>6.3719999999999999</v>
      </c>
      <c r="F26" s="4">
        <f>+'Avling kommuner P'!K28</f>
        <v>0</v>
      </c>
      <c r="G26" s="4">
        <f>+'Avling kommuner P'!L28</f>
        <v>0</v>
      </c>
      <c r="H26" s="4">
        <f>+'Avling kommuner P'!M28</f>
        <v>11.88</v>
      </c>
      <c r="J26" s="2" t="str">
        <f>+'Avling kommuner P'!A28</f>
        <v>4014 KRAGERØ</v>
      </c>
      <c r="K26" s="3">
        <f>+'Avling kommuner P'!B28</f>
        <v>63.310344827586206</v>
      </c>
      <c r="L26" s="3">
        <f>+'Avling kommuner P'!C28</f>
        <v>99.5625</v>
      </c>
      <c r="M26" s="3" t="str">
        <f>+'Avling kommuner P'!D28</f>
        <v/>
      </c>
      <c r="N26" s="3" t="str">
        <f>+'Avling kommuner P'!E28</f>
        <v/>
      </c>
      <c r="O26" s="3">
        <f>+'Avling kommuner P'!F28</f>
        <v>76.645161290322577</v>
      </c>
    </row>
    <row r="27" spans="3:15" x14ac:dyDescent="0.25">
      <c r="C27" t="str">
        <f>+'Avling kommuner P'!H29</f>
        <v>4032 FYRESDAL</v>
      </c>
      <c r="D27" s="4">
        <f>+'Avling kommuner P'!I29</f>
        <v>0</v>
      </c>
      <c r="E27" s="4">
        <f>+'Avling kommuner P'!J29</f>
        <v>0</v>
      </c>
      <c r="F27" s="4">
        <f>+'Avling kommuner P'!K29</f>
        <v>0</v>
      </c>
      <c r="G27" s="4">
        <f>+'Avling kommuner P'!L29</f>
        <v>0</v>
      </c>
      <c r="H27" s="4">
        <f>+'Avling kommuner P'!M29</f>
        <v>0</v>
      </c>
      <c r="J27" s="2" t="str">
        <f>+'Avling kommuner P'!A29</f>
        <v>4032 FYRESDAL</v>
      </c>
      <c r="K27" s="3" t="str">
        <f>+'Avling kommuner P'!B29</f>
        <v/>
      </c>
      <c r="L27" s="3" t="str">
        <f>+'Avling kommuner P'!C29</f>
        <v/>
      </c>
      <c r="M27" s="3" t="str">
        <f>+'Avling kommuner P'!D29</f>
        <v/>
      </c>
      <c r="N27" s="3" t="str">
        <f>+'Avling kommuner P'!E29</f>
        <v/>
      </c>
      <c r="O27" s="3" t="str">
        <f>+'Avling kommuner P'!F29</f>
        <v/>
      </c>
    </row>
    <row r="28" spans="3:15" x14ac:dyDescent="0.25">
      <c r="C28" t="str">
        <f>+'Avling kommuner P'!H30</f>
        <v/>
      </c>
      <c r="D28" s="4" t="str">
        <f>+'Avling kommuner P'!I30</f>
        <v/>
      </c>
      <c r="E28" s="4" t="str">
        <f>+'Avling kommuner P'!J30</f>
        <v/>
      </c>
      <c r="F28" s="4" t="str">
        <f>+'Avling kommuner P'!K30</f>
        <v/>
      </c>
      <c r="G28" s="4" t="str">
        <f>+'Avling kommuner P'!L30</f>
        <v/>
      </c>
      <c r="H28" s="4" t="str">
        <f>+'Avling kommuner P'!M30</f>
        <v/>
      </c>
      <c r="J28" s="2" t="str">
        <f>+'Avling kommuner P'!A30</f>
        <v/>
      </c>
      <c r="K28" s="3" t="str">
        <f>+'Avling kommuner P'!B30</f>
        <v/>
      </c>
      <c r="L28" s="3" t="str">
        <f>+'Avling kommuner P'!C30</f>
        <v/>
      </c>
      <c r="M28" s="3" t="str">
        <f>+'Avling kommuner P'!D30</f>
        <v/>
      </c>
      <c r="N28" s="3" t="str">
        <f>+'Avling kommuner P'!E30</f>
        <v/>
      </c>
      <c r="O28" s="3" t="str">
        <f>+'Avling kommuner P'!F30</f>
        <v/>
      </c>
    </row>
    <row r="29" spans="3:15" x14ac:dyDescent="0.25">
      <c r="C29" t="str">
        <f>+'Avling kommuner P'!H31</f>
        <v/>
      </c>
      <c r="D29" s="4" t="str">
        <f>+'Avling kommuner P'!I31</f>
        <v/>
      </c>
      <c r="E29" s="4" t="str">
        <f>+'Avling kommuner P'!J31</f>
        <v/>
      </c>
      <c r="F29" s="4" t="str">
        <f>+'Avling kommuner P'!K31</f>
        <v/>
      </c>
      <c r="G29" s="4" t="str">
        <f>+'Avling kommuner P'!L31</f>
        <v/>
      </c>
      <c r="H29" s="4" t="str">
        <f>+'Avling kommuner P'!M31</f>
        <v/>
      </c>
      <c r="J29" s="2" t="str">
        <f>+'Avling kommuner P'!A31</f>
        <v/>
      </c>
      <c r="K29" s="3" t="str">
        <f>+'Avling kommuner P'!B31</f>
        <v/>
      </c>
      <c r="L29" s="3" t="str">
        <f>+'Avling kommuner P'!C31</f>
        <v/>
      </c>
      <c r="M29" s="3" t="str">
        <f>+'Avling kommuner P'!D31</f>
        <v/>
      </c>
      <c r="N29" s="3" t="str">
        <f>+'Avling kommuner P'!E31</f>
        <v/>
      </c>
      <c r="O29" s="3" t="str">
        <f>+'Avling kommuner P'!F31</f>
        <v/>
      </c>
    </row>
    <row r="30" spans="3:15" x14ac:dyDescent="0.25">
      <c r="C30" t="str">
        <f>+'Avling kommuner P'!H32</f>
        <v/>
      </c>
      <c r="D30" s="4" t="str">
        <f>+'Avling kommuner P'!I32</f>
        <v/>
      </c>
      <c r="E30" s="4" t="str">
        <f>+'Avling kommuner P'!J32</f>
        <v/>
      </c>
      <c r="F30" s="4" t="str">
        <f>+'Avling kommuner P'!K32</f>
        <v/>
      </c>
      <c r="G30" s="4" t="str">
        <f>+'Avling kommuner P'!L32</f>
        <v/>
      </c>
      <c r="H30" s="4" t="str">
        <f>+'Avling kommuner P'!M32</f>
        <v/>
      </c>
      <c r="J30" s="2" t="str">
        <f>+'Avling kommuner P'!A32</f>
        <v/>
      </c>
      <c r="K30" s="3" t="str">
        <f>+'Avling kommuner P'!B32</f>
        <v/>
      </c>
      <c r="L30" s="3" t="str">
        <f>+'Avling kommuner P'!C32</f>
        <v/>
      </c>
      <c r="M30" s="3" t="str">
        <f>+'Avling kommuner P'!D32</f>
        <v/>
      </c>
      <c r="N30" s="3" t="str">
        <f>+'Avling kommuner P'!E32</f>
        <v/>
      </c>
      <c r="O30" s="3" t="str">
        <f>+'Avling kommuner P'!F32</f>
        <v/>
      </c>
    </row>
    <row r="31" spans="3:15" x14ac:dyDescent="0.25">
      <c r="C31" t="str">
        <f>+'Avling kommuner P'!H33</f>
        <v/>
      </c>
      <c r="D31" s="4" t="str">
        <f>+'Avling kommuner P'!I33</f>
        <v/>
      </c>
      <c r="E31" s="4" t="str">
        <f>+'Avling kommuner P'!J33</f>
        <v/>
      </c>
      <c r="F31" s="4" t="str">
        <f>+'Avling kommuner P'!K33</f>
        <v/>
      </c>
      <c r="G31" s="4" t="str">
        <f>+'Avling kommuner P'!L33</f>
        <v/>
      </c>
      <c r="H31" s="4" t="str">
        <f>+'Avling kommuner P'!M33</f>
        <v/>
      </c>
      <c r="J31" s="2" t="str">
        <f>+'Avling kommuner P'!A33</f>
        <v/>
      </c>
      <c r="K31" s="3" t="str">
        <f>+'Avling kommuner P'!B33</f>
        <v/>
      </c>
      <c r="L31" s="3" t="str">
        <f>+'Avling kommuner P'!C33</f>
        <v/>
      </c>
      <c r="M31" s="3" t="str">
        <f>+'Avling kommuner P'!D33</f>
        <v/>
      </c>
      <c r="N31" s="3" t="str">
        <f>+'Avling kommuner P'!E33</f>
        <v/>
      </c>
      <c r="O31" s="3" t="str">
        <f>+'Avling kommuner P'!F33</f>
        <v/>
      </c>
    </row>
    <row r="32" spans="3:15" x14ac:dyDescent="0.25">
      <c r="C32" t="str">
        <f>+'Avling kommuner P'!H34</f>
        <v/>
      </c>
      <c r="D32" s="4" t="str">
        <f>+'Avling kommuner P'!I34</f>
        <v/>
      </c>
      <c r="E32" s="4" t="str">
        <f>+'Avling kommuner P'!J34</f>
        <v/>
      </c>
      <c r="F32" s="4" t="str">
        <f>+'Avling kommuner P'!K34</f>
        <v/>
      </c>
      <c r="G32" s="4" t="str">
        <f>+'Avling kommuner P'!L34</f>
        <v/>
      </c>
      <c r="H32" s="4" t="str">
        <f>+'Avling kommuner P'!M34</f>
        <v/>
      </c>
      <c r="J32" s="2" t="str">
        <f>+'Avling kommuner P'!A34</f>
        <v/>
      </c>
      <c r="K32" s="3" t="str">
        <f>+'Avling kommuner P'!B34</f>
        <v/>
      </c>
      <c r="L32" s="3" t="str">
        <f>+'Avling kommuner P'!C34</f>
        <v/>
      </c>
      <c r="M32" s="3" t="str">
        <f>+'Avling kommuner P'!D34</f>
        <v/>
      </c>
      <c r="N32" s="3" t="str">
        <f>+'Avling kommuner P'!E34</f>
        <v/>
      </c>
      <c r="O32" s="3" t="str">
        <f>+'Avling kommuner P'!F34</f>
        <v/>
      </c>
    </row>
    <row r="33" spans="3:15" x14ac:dyDescent="0.25">
      <c r="C33" t="str">
        <f>+'Avling kommuner P'!H35</f>
        <v/>
      </c>
      <c r="D33" s="4" t="str">
        <f>+'Avling kommuner P'!I35</f>
        <v/>
      </c>
      <c r="E33" s="4" t="str">
        <f>+'Avling kommuner P'!J35</f>
        <v/>
      </c>
      <c r="F33" s="4" t="str">
        <f>+'Avling kommuner P'!K35</f>
        <v/>
      </c>
      <c r="G33" s="4" t="str">
        <f>+'Avling kommuner P'!L35</f>
        <v/>
      </c>
      <c r="H33" s="4" t="str">
        <f>+'Avling kommuner P'!M35</f>
        <v/>
      </c>
      <c r="J33" s="2" t="str">
        <f>+'Avling kommuner P'!A35</f>
        <v/>
      </c>
      <c r="K33" s="3" t="str">
        <f>+'Avling kommuner P'!B35</f>
        <v/>
      </c>
      <c r="L33" s="3" t="str">
        <f>+'Avling kommuner P'!C35</f>
        <v/>
      </c>
      <c r="M33" s="3" t="str">
        <f>+'Avling kommuner P'!D35</f>
        <v/>
      </c>
      <c r="N33" s="3" t="str">
        <f>+'Avling kommuner P'!E35</f>
        <v/>
      </c>
      <c r="O33" s="3" t="str">
        <f>+'Avling kommuner P'!F35</f>
        <v/>
      </c>
    </row>
    <row r="34" spans="3:15" x14ac:dyDescent="0.25">
      <c r="C34" t="str">
        <f>+'Avling kommuner P'!H36</f>
        <v/>
      </c>
      <c r="D34" s="4" t="str">
        <f>+'Avling kommuner P'!I36</f>
        <v/>
      </c>
      <c r="E34" s="4" t="str">
        <f>+'Avling kommuner P'!J36</f>
        <v/>
      </c>
      <c r="F34" s="4" t="str">
        <f>+'Avling kommuner P'!K36</f>
        <v/>
      </c>
      <c r="G34" s="4" t="str">
        <f>+'Avling kommuner P'!L36</f>
        <v/>
      </c>
      <c r="H34" s="4" t="str">
        <f>+'Avling kommuner P'!M36</f>
        <v/>
      </c>
      <c r="J34" s="2" t="str">
        <f>+'Avling kommuner P'!A36</f>
        <v/>
      </c>
      <c r="K34" s="3" t="str">
        <f>+'Avling kommuner P'!B36</f>
        <v/>
      </c>
      <c r="L34" s="3" t="str">
        <f>+'Avling kommuner P'!C36</f>
        <v/>
      </c>
      <c r="M34" s="3" t="str">
        <f>+'Avling kommuner P'!D36</f>
        <v/>
      </c>
      <c r="N34" s="3" t="str">
        <f>+'Avling kommuner P'!E36</f>
        <v/>
      </c>
      <c r="O34" s="3" t="str">
        <f>+'Avling kommuner P'!F36</f>
        <v/>
      </c>
    </row>
    <row r="35" spans="3:15" x14ac:dyDescent="0.25">
      <c r="C35" t="str">
        <f>+'Avling kommuner P'!H37</f>
        <v/>
      </c>
      <c r="D35" s="4" t="str">
        <f>+'Avling kommuner P'!I37</f>
        <v/>
      </c>
      <c r="E35" s="4" t="str">
        <f>+'Avling kommuner P'!J37</f>
        <v/>
      </c>
      <c r="F35" s="4" t="str">
        <f>+'Avling kommuner P'!K37</f>
        <v/>
      </c>
      <c r="G35" s="4" t="str">
        <f>+'Avling kommuner P'!L37</f>
        <v/>
      </c>
      <c r="H35" s="4" t="str">
        <f>+'Avling kommuner P'!M37</f>
        <v/>
      </c>
      <c r="J35" s="2" t="str">
        <f>+'Avling kommuner P'!A37</f>
        <v/>
      </c>
      <c r="K35" s="3" t="str">
        <f>+'Avling kommuner P'!B37</f>
        <v/>
      </c>
      <c r="L35" s="3" t="str">
        <f>+'Avling kommuner P'!C37</f>
        <v/>
      </c>
      <c r="M35" s="3" t="str">
        <f>+'Avling kommuner P'!D37</f>
        <v/>
      </c>
      <c r="N35" s="3" t="str">
        <f>+'Avling kommuner P'!E37</f>
        <v/>
      </c>
      <c r="O35" s="3" t="str">
        <f>+'Avling kommuner P'!F37</f>
        <v/>
      </c>
    </row>
    <row r="36" spans="3:15" x14ac:dyDescent="0.25">
      <c r="C36" t="str">
        <f>+'Avling kommuner P'!H38</f>
        <v/>
      </c>
      <c r="D36" s="4" t="str">
        <f>+'Avling kommuner P'!I38</f>
        <v/>
      </c>
      <c r="E36" s="4" t="str">
        <f>+'Avling kommuner P'!J38</f>
        <v/>
      </c>
      <c r="F36" s="4" t="str">
        <f>+'Avling kommuner P'!K38</f>
        <v/>
      </c>
      <c r="G36" s="4" t="str">
        <f>+'Avling kommuner P'!L38</f>
        <v/>
      </c>
      <c r="H36" s="4" t="str">
        <f>+'Avling kommuner P'!M38</f>
        <v/>
      </c>
      <c r="J36" s="2" t="str">
        <f>+'Avling kommuner P'!A38</f>
        <v/>
      </c>
      <c r="K36" s="3" t="str">
        <f>+'Avling kommuner P'!B38</f>
        <v/>
      </c>
      <c r="L36" s="3" t="str">
        <f>+'Avling kommuner P'!C38</f>
        <v/>
      </c>
      <c r="M36" s="3" t="str">
        <f>+'Avling kommuner P'!D38</f>
        <v/>
      </c>
      <c r="N36" s="3" t="str">
        <f>+'Avling kommuner P'!E38</f>
        <v/>
      </c>
      <c r="O36" s="3" t="str">
        <f>+'Avling kommuner P'!F38</f>
        <v/>
      </c>
    </row>
    <row r="37" spans="3:15" x14ac:dyDescent="0.25">
      <c r="C37" t="str">
        <f>+'Avling kommuner P'!H39</f>
        <v/>
      </c>
      <c r="D37" s="4" t="str">
        <f>+'Avling kommuner P'!I39</f>
        <v/>
      </c>
      <c r="E37" s="4" t="str">
        <f>+'Avling kommuner P'!J39</f>
        <v/>
      </c>
      <c r="F37" s="4" t="str">
        <f>+'Avling kommuner P'!K39</f>
        <v/>
      </c>
      <c r="G37" s="4" t="str">
        <f>+'Avling kommuner P'!L39</f>
        <v/>
      </c>
      <c r="H37" s="4" t="str">
        <f>+'Avling kommuner P'!M39</f>
        <v/>
      </c>
      <c r="J37" s="2" t="str">
        <f>+'Avling kommuner P'!A39</f>
        <v/>
      </c>
      <c r="K37" s="3" t="str">
        <f>+'Avling kommuner P'!B39</f>
        <v/>
      </c>
      <c r="L37" s="3" t="str">
        <f>+'Avling kommuner P'!C39</f>
        <v/>
      </c>
      <c r="M37" s="3" t="str">
        <f>+'Avling kommuner P'!D39</f>
        <v/>
      </c>
      <c r="N37" s="3" t="str">
        <f>+'Avling kommuner P'!E39</f>
        <v/>
      </c>
      <c r="O37" s="3" t="str">
        <f>+'Avling kommuner P'!F39</f>
        <v/>
      </c>
    </row>
    <row r="38" spans="3:15" x14ac:dyDescent="0.25">
      <c r="C38" t="str">
        <f>+'Avling kommuner P'!H40</f>
        <v/>
      </c>
      <c r="D38" s="4" t="str">
        <f>+'Avling kommuner P'!I40</f>
        <v/>
      </c>
      <c r="E38" s="4" t="str">
        <f>+'Avling kommuner P'!J40</f>
        <v/>
      </c>
      <c r="F38" s="4" t="str">
        <f>+'Avling kommuner P'!K40</f>
        <v/>
      </c>
      <c r="G38" s="4" t="str">
        <f>+'Avling kommuner P'!L40</f>
        <v/>
      </c>
      <c r="H38" s="4" t="str">
        <f>+'Avling kommuner P'!M40</f>
        <v/>
      </c>
      <c r="J38" s="2" t="str">
        <f>+'Avling kommuner P'!A40</f>
        <v/>
      </c>
      <c r="K38" s="3" t="str">
        <f>+'Avling kommuner P'!B40</f>
        <v/>
      </c>
      <c r="L38" s="3" t="str">
        <f>+'Avling kommuner P'!C40</f>
        <v/>
      </c>
      <c r="M38" s="3" t="str">
        <f>+'Avling kommuner P'!D40</f>
        <v/>
      </c>
      <c r="N38" s="3" t="str">
        <f>+'Avling kommuner P'!E40</f>
        <v/>
      </c>
      <c r="O38" s="3" t="str">
        <f>+'Avling kommuner P'!F40</f>
        <v/>
      </c>
    </row>
    <row r="39" spans="3:15" x14ac:dyDescent="0.25">
      <c r="C39" t="str">
        <f>+'Avling kommuner P'!H41</f>
        <v/>
      </c>
      <c r="D39" s="4" t="str">
        <f>+'Avling kommuner P'!I41</f>
        <v/>
      </c>
      <c r="E39" s="4" t="str">
        <f>+'Avling kommuner P'!J41</f>
        <v/>
      </c>
      <c r="F39" s="4" t="str">
        <f>+'Avling kommuner P'!K41</f>
        <v/>
      </c>
      <c r="G39" s="4" t="str">
        <f>+'Avling kommuner P'!L41</f>
        <v/>
      </c>
      <c r="H39" s="4" t="str">
        <f>+'Avling kommuner P'!M41</f>
        <v/>
      </c>
      <c r="J39" s="2" t="str">
        <f>+'Avling kommuner P'!A41</f>
        <v/>
      </c>
      <c r="K39" s="3" t="str">
        <f>+'Avling kommuner P'!B41</f>
        <v/>
      </c>
      <c r="L39" s="3" t="str">
        <f>+'Avling kommuner P'!C41</f>
        <v/>
      </c>
      <c r="M39" s="3" t="str">
        <f>+'Avling kommuner P'!D41</f>
        <v/>
      </c>
      <c r="N39" s="3" t="str">
        <f>+'Avling kommuner P'!E41</f>
        <v/>
      </c>
      <c r="O39" s="3" t="str">
        <f>+'Avling kommuner P'!F41</f>
        <v/>
      </c>
    </row>
    <row r="40" spans="3:15" x14ac:dyDescent="0.25">
      <c r="C40" t="str">
        <f>+'Avling kommuner P'!H42</f>
        <v/>
      </c>
      <c r="D40" s="4" t="str">
        <f>+'Avling kommuner P'!I42</f>
        <v/>
      </c>
      <c r="E40" s="4" t="str">
        <f>+'Avling kommuner P'!J42</f>
        <v/>
      </c>
      <c r="F40" s="4" t="str">
        <f>+'Avling kommuner P'!K42</f>
        <v/>
      </c>
      <c r="G40" s="4" t="str">
        <f>+'Avling kommuner P'!L42</f>
        <v/>
      </c>
      <c r="H40" s="4" t="str">
        <f>+'Avling kommuner P'!M42</f>
        <v/>
      </c>
      <c r="J40" s="2" t="str">
        <f>+'Avling kommuner P'!A42</f>
        <v/>
      </c>
      <c r="K40" s="3" t="str">
        <f>+'Avling kommuner P'!B42</f>
        <v/>
      </c>
      <c r="L40" s="3" t="str">
        <f>+'Avling kommuner P'!C42</f>
        <v/>
      </c>
      <c r="M40" s="3" t="str">
        <f>+'Avling kommuner P'!D42</f>
        <v/>
      </c>
      <c r="N40" s="3" t="str">
        <f>+'Avling kommuner P'!E42</f>
        <v/>
      </c>
      <c r="O40" s="3" t="str">
        <f>+'Avling kommuner P'!F42</f>
        <v/>
      </c>
    </row>
    <row r="41" spans="3:15" x14ac:dyDescent="0.25">
      <c r="C41" t="str">
        <f>+'Avling kommuner P'!H43</f>
        <v/>
      </c>
      <c r="D41" s="4" t="str">
        <f>+'Avling kommuner P'!I43</f>
        <v/>
      </c>
      <c r="E41" s="4" t="str">
        <f>+'Avling kommuner P'!J43</f>
        <v/>
      </c>
      <c r="F41" s="4" t="str">
        <f>+'Avling kommuner P'!K43</f>
        <v/>
      </c>
      <c r="G41" s="4" t="str">
        <f>+'Avling kommuner P'!L43</f>
        <v/>
      </c>
      <c r="H41" s="4" t="str">
        <f>+'Avling kommuner P'!M43</f>
        <v/>
      </c>
      <c r="J41" s="2" t="str">
        <f>+'Avling kommuner P'!A43</f>
        <v/>
      </c>
      <c r="K41" s="3" t="str">
        <f>+'Avling kommuner P'!B43</f>
        <v/>
      </c>
      <c r="L41" s="3" t="str">
        <f>+'Avling kommuner P'!C43</f>
        <v/>
      </c>
      <c r="M41" s="3" t="str">
        <f>+'Avling kommuner P'!D43</f>
        <v/>
      </c>
      <c r="N41" s="3" t="str">
        <f>+'Avling kommuner P'!E43</f>
        <v/>
      </c>
      <c r="O41" s="3" t="str">
        <f>+'Avling kommuner P'!F43</f>
        <v/>
      </c>
    </row>
    <row r="42" spans="3:15" x14ac:dyDescent="0.25">
      <c r="C42" t="str">
        <f>+'Avling kommuner P'!H44</f>
        <v/>
      </c>
      <c r="D42" s="4" t="str">
        <f>+'Avling kommuner P'!I44</f>
        <v/>
      </c>
      <c r="E42" s="4" t="str">
        <f>+'Avling kommuner P'!J44</f>
        <v/>
      </c>
      <c r="F42" s="4" t="str">
        <f>+'Avling kommuner P'!K44</f>
        <v/>
      </c>
      <c r="G42" s="4" t="str">
        <f>+'Avling kommuner P'!L44</f>
        <v/>
      </c>
      <c r="H42" s="4" t="str">
        <f>+'Avling kommuner P'!M44</f>
        <v/>
      </c>
      <c r="J42" s="2" t="str">
        <f>+'Avling kommuner P'!A44</f>
        <v/>
      </c>
      <c r="K42" s="3" t="str">
        <f>+'Avling kommuner P'!B44</f>
        <v/>
      </c>
      <c r="L42" s="3" t="str">
        <f>+'Avling kommuner P'!C44</f>
        <v/>
      </c>
      <c r="M42" s="3" t="str">
        <f>+'Avling kommuner P'!D44</f>
        <v/>
      </c>
      <c r="N42" s="3" t="str">
        <f>+'Avling kommuner P'!E44</f>
        <v/>
      </c>
      <c r="O42" s="3" t="str">
        <f>+'Avling kommuner P'!F44</f>
        <v/>
      </c>
    </row>
    <row r="43" spans="3:15" x14ac:dyDescent="0.25">
      <c r="C43" t="str">
        <f>+'Avling kommuner P'!H45</f>
        <v/>
      </c>
      <c r="D43" s="4" t="str">
        <f>+'Avling kommuner P'!I45</f>
        <v/>
      </c>
      <c r="E43" s="4" t="str">
        <f>+'Avling kommuner P'!J45</f>
        <v/>
      </c>
      <c r="F43" s="4" t="str">
        <f>+'Avling kommuner P'!K45</f>
        <v/>
      </c>
      <c r="G43" s="4" t="str">
        <f>+'Avling kommuner P'!L45</f>
        <v/>
      </c>
      <c r="H43" s="4" t="str">
        <f>+'Avling kommuner P'!M45</f>
        <v/>
      </c>
      <c r="J43" s="2" t="str">
        <f>+'Avling kommuner P'!A45</f>
        <v/>
      </c>
      <c r="K43" s="3" t="str">
        <f>+'Avling kommuner P'!B45</f>
        <v/>
      </c>
      <c r="L43" s="3" t="str">
        <f>+'Avling kommuner P'!C45</f>
        <v/>
      </c>
      <c r="M43" s="3" t="str">
        <f>+'Avling kommuner P'!D45</f>
        <v/>
      </c>
      <c r="N43" s="3" t="str">
        <f>+'Avling kommuner P'!E45</f>
        <v/>
      </c>
      <c r="O43" s="3" t="str">
        <f>+'Avling kommuner P'!F45</f>
        <v/>
      </c>
    </row>
    <row r="44" spans="3:15" x14ac:dyDescent="0.25">
      <c r="C44" t="str">
        <f>+'Avling kommuner P'!H46</f>
        <v/>
      </c>
      <c r="D44" s="4" t="str">
        <f>+'Avling kommuner P'!I46</f>
        <v/>
      </c>
      <c r="E44" s="4" t="str">
        <f>+'Avling kommuner P'!J46</f>
        <v/>
      </c>
      <c r="F44" s="4" t="str">
        <f>+'Avling kommuner P'!K46</f>
        <v/>
      </c>
      <c r="G44" s="4" t="str">
        <f>+'Avling kommuner P'!L46</f>
        <v/>
      </c>
      <c r="H44" s="4" t="str">
        <f>+'Avling kommuner P'!M46</f>
        <v/>
      </c>
      <c r="J44" s="2" t="str">
        <f>+'Avling kommuner P'!A46</f>
        <v/>
      </c>
      <c r="K44" s="3" t="str">
        <f>+'Avling kommuner P'!B46</f>
        <v/>
      </c>
      <c r="L44" s="3" t="str">
        <f>+'Avling kommuner P'!C46</f>
        <v/>
      </c>
      <c r="M44" s="3" t="str">
        <f>+'Avling kommuner P'!D46</f>
        <v/>
      </c>
      <c r="N44" s="3" t="str">
        <f>+'Avling kommuner P'!E46</f>
        <v/>
      </c>
      <c r="O44" s="3" t="str">
        <f>+'Avling kommuner P'!F46</f>
        <v/>
      </c>
    </row>
    <row r="45" spans="3:15" x14ac:dyDescent="0.25">
      <c r="C45" t="str">
        <f>+'Avling kommuner P'!H47</f>
        <v/>
      </c>
      <c r="D45" s="4" t="str">
        <f>+'Avling kommuner P'!I47</f>
        <v/>
      </c>
      <c r="E45" s="4" t="str">
        <f>+'Avling kommuner P'!J47</f>
        <v/>
      </c>
      <c r="F45" s="4" t="str">
        <f>+'Avling kommuner P'!K47</f>
        <v/>
      </c>
      <c r="G45" s="4" t="str">
        <f>+'Avling kommuner P'!L47</f>
        <v/>
      </c>
      <c r="H45" s="4" t="str">
        <f>+'Avling kommuner P'!M47</f>
        <v/>
      </c>
      <c r="J45" s="2" t="str">
        <f>+'Avling kommuner P'!A47</f>
        <v/>
      </c>
      <c r="K45" s="3" t="str">
        <f>+'Avling kommuner P'!B47</f>
        <v/>
      </c>
      <c r="L45" s="3" t="str">
        <f>+'Avling kommuner P'!C47</f>
        <v/>
      </c>
      <c r="M45" s="3" t="str">
        <f>+'Avling kommuner P'!D47</f>
        <v/>
      </c>
      <c r="N45" s="3" t="str">
        <f>+'Avling kommuner P'!E47</f>
        <v/>
      </c>
      <c r="O45" s="3" t="str">
        <f>+'Avling kommuner P'!F47</f>
        <v/>
      </c>
    </row>
    <row r="46" spans="3:15" x14ac:dyDescent="0.25">
      <c r="C46" t="str">
        <f>+'Avling kommuner P'!H48</f>
        <v/>
      </c>
      <c r="D46" s="4" t="str">
        <f>+'Avling kommuner P'!I48</f>
        <v/>
      </c>
      <c r="E46" s="4" t="str">
        <f>+'Avling kommuner P'!J48</f>
        <v/>
      </c>
      <c r="F46" s="4" t="str">
        <f>+'Avling kommuner P'!K48</f>
        <v/>
      </c>
      <c r="G46" s="4" t="str">
        <f>+'Avling kommuner P'!L48</f>
        <v/>
      </c>
      <c r="H46" s="4" t="str">
        <f>+'Avling kommuner P'!M48</f>
        <v/>
      </c>
      <c r="J46" s="2" t="str">
        <f>+'Avling kommuner P'!A48</f>
        <v/>
      </c>
      <c r="K46" s="3" t="str">
        <f>+'Avling kommuner P'!B48</f>
        <v/>
      </c>
      <c r="L46" s="3" t="str">
        <f>+'Avling kommuner P'!C48</f>
        <v/>
      </c>
      <c r="M46" s="3" t="str">
        <f>+'Avling kommuner P'!D48</f>
        <v/>
      </c>
      <c r="N46" s="3" t="str">
        <f>+'Avling kommuner P'!E48</f>
        <v/>
      </c>
      <c r="O46" s="3" t="str">
        <f>+'Avling kommuner P'!F48</f>
        <v/>
      </c>
    </row>
    <row r="47" spans="3:15" x14ac:dyDescent="0.25">
      <c r="C47" t="str">
        <f>+'Avling kommuner P'!H49</f>
        <v/>
      </c>
      <c r="D47" s="4" t="str">
        <f>+'Avling kommuner P'!I49</f>
        <v/>
      </c>
      <c r="E47" s="4" t="str">
        <f>+'Avling kommuner P'!J49</f>
        <v/>
      </c>
      <c r="F47" s="4" t="str">
        <f>+'Avling kommuner P'!K49</f>
        <v/>
      </c>
      <c r="G47" s="4" t="str">
        <f>+'Avling kommuner P'!L49</f>
        <v/>
      </c>
      <c r="H47" s="4" t="str">
        <f>+'Avling kommuner P'!M49</f>
        <v/>
      </c>
      <c r="J47" s="2" t="str">
        <f>+'Avling kommuner P'!A49</f>
        <v/>
      </c>
      <c r="K47" s="3" t="str">
        <f>+'Avling kommuner P'!B49</f>
        <v/>
      </c>
      <c r="L47" s="3" t="str">
        <f>+'Avling kommuner P'!C49</f>
        <v/>
      </c>
      <c r="M47" s="3" t="str">
        <f>+'Avling kommuner P'!D49</f>
        <v/>
      </c>
      <c r="N47" s="3" t="str">
        <f>+'Avling kommuner P'!E49</f>
        <v/>
      </c>
      <c r="O47" s="3" t="str">
        <f>+'Avling kommuner P'!F49</f>
        <v/>
      </c>
    </row>
    <row r="48" spans="3:15" x14ac:dyDescent="0.25">
      <c r="C48" t="str">
        <f>+'Avling kommuner P'!H50</f>
        <v/>
      </c>
      <c r="D48" s="4" t="str">
        <f>+'Avling kommuner P'!I50</f>
        <v/>
      </c>
      <c r="E48" s="4" t="str">
        <f>+'Avling kommuner P'!J50</f>
        <v/>
      </c>
      <c r="F48" s="4" t="str">
        <f>+'Avling kommuner P'!K50</f>
        <v/>
      </c>
      <c r="G48" s="4" t="str">
        <f>+'Avling kommuner P'!L50</f>
        <v/>
      </c>
      <c r="H48" s="4" t="str">
        <f>+'Avling kommuner P'!M50</f>
        <v/>
      </c>
      <c r="J48" s="2" t="str">
        <f>+'Avling kommuner P'!A50</f>
        <v/>
      </c>
      <c r="K48" s="3" t="str">
        <f>+'Avling kommuner P'!B50</f>
        <v/>
      </c>
      <c r="L48" s="3" t="str">
        <f>+'Avling kommuner P'!C50</f>
        <v/>
      </c>
      <c r="M48" s="3" t="str">
        <f>+'Avling kommuner P'!D50</f>
        <v/>
      </c>
      <c r="N48" s="3" t="str">
        <f>+'Avling kommuner P'!E50</f>
        <v/>
      </c>
      <c r="O48" s="3" t="str">
        <f>+'Avling kommuner P'!F50</f>
        <v/>
      </c>
    </row>
    <row r="49" spans="3:15" x14ac:dyDescent="0.25">
      <c r="C49" t="str">
        <f>+'Avling kommuner P'!H51</f>
        <v/>
      </c>
      <c r="D49" s="4" t="str">
        <f>+'Avling kommuner P'!I51</f>
        <v/>
      </c>
      <c r="E49" s="4" t="str">
        <f>+'Avling kommuner P'!J51</f>
        <v/>
      </c>
      <c r="F49" s="4" t="str">
        <f>+'Avling kommuner P'!K51</f>
        <v/>
      </c>
      <c r="G49" s="4" t="str">
        <f>+'Avling kommuner P'!L51</f>
        <v/>
      </c>
      <c r="H49" s="4" t="str">
        <f>+'Avling kommuner P'!M51</f>
        <v/>
      </c>
      <c r="J49" s="2" t="str">
        <f>+'Avling kommuner P'!A51</f>
        <v/>
      </c>
      <c r="K49" s="3" t="str">
        <f>+'Avling kommuner P'!B51</f>
        <v/>
      </c>
      <c r="L49" s="3" t="str">
        <f>+'Avling kommuner P'!C51</f>
        <v/>
      </c>
      <c r="M49" s="3" t="str">
        <f>+'Avling kommuner P'!D51</f>
        <v/>
      </c>
      <c r="N49" s="3" t="str">
        <f>+'Avling kommuner P'!E51</f>
        <v/>
      </c>
      <c r="O49" s="3" t="str">
        <f>+'Avling kommuner P'!F51</f>
        <v/>
      </c>
    </row>
    <row r="50" spans="3:15" x14ac:dyDescent="0.25">
      <c r="C50" t="str">
        <f>+'Avling kommuner P'!H52</f>
        <v/>
      </c>
      <c r="D50" s="4" t="str">
        <f>+'Avling kommuner P'!I52</f>
        <v/>
      </c>
      <c r="E50" s="4" t="str">
        <f>+'Avling kommuner P'!J52</f>
        <v/>
      </c>
      <c r="F50" s="4" t="str">
        <f>+'Avling kommuner P'!K52</f>
        <v/>
      </c>
      <c r="G50" s="4" t="str">
        <f>+'Avling kommuner P'!L52</f>
        <v/>
      </c>
      <c r="H50" s="4" t="str">
        <f>+'Avling kommuner P'!M52</f>
        <v/>
      </c>
      <c r="J50" s="2" t="str">
        <f>+'Avling kommuner P'!A52</f>
        <v/>
      </c>
      <c r="K50" s="3" t="str">
        <f>+'Avling kommuner P'!B52</f>
        <v/>
      </c>
      <c r="L50" s="3" t="str">
        <f>+'Avling kommuner P'!C52</f>
        <v/>
      </c>
      <c r="M50" s="3" t="str">
        <f>+'Avling kommuner P'!D52</f>
        <v/>
      </c>
      <c r="N50" s="3" t="str">
        <f>+'Avling kommuner P'!E52</f>
        <v/>
      </c>
      <c r="O50" s="3" t="str">
        <f>+'Avling kommuner P'!F52</f>
        <v/>
      </c>
    </row>
    <row r="51" spans="3:15" x14ac:dyDescent="0.25">
      <c r="C51" t="str">
        <f>+'Avling kommuner P'!H53</f>
        <v/>
      </c>
      <c r="D51" s="4" t="str">
        <f>+'Avling kommuner P'!I53</f>
        <v/>
      </c>
      <c r="E51" s="4" t="str">
        <f>+'Avling kommuner P'!J53</f>
        <v/>
      </c>
      <c r="F51" s="4" t="str">
        <f>+'Avling kommuner P'!K53</f>
        <v/>
      </c>
      <c r="G51" s="4" t="str">
        <f>+'Avling kommuner P'!L53</f>
        <v/>
      </c>
      <c r="H51" s="4" t="str">
        <f>+'Avling kommuner P'!M53</f>
        <v/>
      </c>
      <c r="J51" s="2" t="str">
        <f>+'Avling kommuner P'!A53</f>
        <v/>
      </c>
      <c r="K51" s="3" t="str">
        <f>+'Avling kommuner P'!B53</f>
        <v/>
      </c>
      <c r="L51" s="3" t="str">
        <f>+'Avling kommuner P'!C53</f>
        <v/>
      </c>
      <c r="M51" s="3" t="str">
        <f>+'Avling kommuner P'!D53</f>
        <v/>
      </c>
      <c r="N51" s="3" t="str">
        <f>+'Avling kommuner P'!E53</f>
        <v/>
      </c>
      <c r="O51" s="3" t="str">
        <f>+'Avling kommuner P'!F53</f>
        <v/>
      </c>
    </row>
    <row r="52" spans="3:15" x14ac:dyDescent="0.25">
      <c r="C52" t="str">
        <f>+'Avling kommuner P'!H54</f>
        <v/>
      </c>
      <c r="D52" s="4" t="str">
        <f>+'Avling kommuner P'!I54</f>
        <v/>
      </c>
      <c r="E52" s="4" t="str">
        <f>+'Avling kommuner P'!J54</f>
        <v/>
      </c>
      <c r="F52" s="4" t="str">
        <f>+'Avling kommuner P'!K54</f>
        <v/>
      </c>
      <c r="G52" s="4" t="str">
        <f>+'Avling kommuner P'!L54</f>
        <v/>
      </c>
      <c r="H52" s="4" t="str">
        <f>+'Avling kommuner P'!M54</f>
        <v/>
      </c>
      <c r="J52" s="2" t="str">
        <f>+'Avling kommuner P'!A54</f>
        <v/>
      </c>
      <c r="K52" s="3" t="str">
        <f>+'Avling kommuner P'!B54</f>
        <v/>
      </c>
      <c r="L52" s="3" t="str">
        <f>+'Avling kommuner P'!C54</f>
        <v/>
      </c>
      <c r="M52" s="3" t="str">
        <f>+'Avling kommuner P'!D54</f>
        <v/>
      </c>
      <c r="N52" s="3" t="str">
        <f>+'Avling kommuner P'!E54</f>
        <v/>
      </c>
      <c r="O52" s="3" t="str">
        <f>+'Avling kommuner P'!F54</f>
        <v/>
      </c>
    </row>
    <row r="53" spans="3:15" x14ac:dyDescent="0.25">
      <c r="C53" t="str">
        <f>+'Avling kommuner P'!H55</f>
        <v/>
      </c>
      <c r="D53" s="4" t="str">
        <f>+'Avling kommuner P'!I55</f>
        <v/>
      </c>
      <c r="E53" s="4" t="str">
        <f>+'Avling kommuner P'!J55</f>
        <v/>
      </c>
      <c r="F53" s="4" t="str">
        <f>+'Avling kommuner P'!K55</f>
        <v/>
      </c>
      <c r="G53" s="4" t="str">
        <f>+'Avling kommuner P'!L55</f>
        <v/>
      </c>
      <c r="H53" s="4" t="str">
        <f>+'Avling kommuner P'!M55</f>
        <v/>
      </c>
      <c r="J53" s="2" t="str">
        <f>+'Avling kommuner P'!A55</f>
        <v/>
      </c>
      <c r="K53" s="3" t="str">
        <f>+'Avling kommuner P'!B55</f>
        <v/>
      </c>
      <c r="L53" s="3" t="str">
        <f>+'Avling kommuner P'!C55</f>
        <v/>
      </c>
      <c r="M53" s="3" t="str">
        <f>+'Avling kommuner P'!D55</f>
        <v/>
      </c>
      <c r="N53" s="3" t="str">
        <f>+'Avling kommuner P'!E55</f>
        <v/>
      </c>
      <c r="O53" s="3" t="str">
        <f>+'Avling kommuner P'!F55</f>
        <v/>
      </c>
    </row>
    <row r="54" spans="3:15" x14ac:dyDescent="0.25">
      <c r="C54" t="str">
        <f>+'Avling kommuner P'!H56</f>
        <v/>
      </c>
      <c r="D54" s="4" t="str">
        <f>+'Avling kommuner P'!I56</f>
        <v/>
      </c>
      <c r="E54" s="4" t="str">
        <f>+'Avling kommuner P'!J56</f>
        <v/>
      </c>
      <c r="F54" s="4" t="str">
        <f>+'Avling kommuner P'!K56</f>
        <v/>
      </c>
      <c r="G54" s="4" t="str">
        <f>+'Avling kommuner P'!L56</f>
        <v/>
      </c>
      <c r="H54" s="4" t="str">
        <f>+'Avling kommuner P'!M56</f>
        <v/>
      </c>
      <c r="J54" s="2" t="str">
        <f>+'Avling kommuner P'!A56</f>
        <v/>
      </c>
      <c r="K54" s="3" t="str">
        <f>+'Avling kommuner P'!B56</f>
        <v/>
      </c>
      <c r="L54" s="3" t="str">
        <f>+'Avling kommuner P'!C56</f>
        <v/>
      </c>
      <c r="M54" s="3" t="str">
        <f>+'Avling kommuner P'!D56</f>
        <v/>
      </c>
      <c r="N54" s="3" t="str">
        <f>+'Avling kommuner P'!E56</f>
        <v/>
      </c>
      <c r="O54" s="3" t="str">
        <f>+'Avling kommuner P'!F56</f>
        <v/>
      </c>
    </row>
    <row r="55" spans="3:15" x14ac:dyDescent="0.25">
      <c r="C55" t="str">
        <f>+'Avling kommuner P'!H57</f>
        <v/>
      </c>
      <c r="D55" s="4" t="str">
        <f>+'Avling kommuner P'!I57</f>
        <v/>
      </c>
      <c r="E55" s="4" t="str">
        <f>+'Avling kommuner P'!J57</f>
        <v/>
      </c>
      <c r="F55" s="4" t="str">
        <f>+'Avling kommuner P'!K57</f>
        <v/>
      </c>
      <c r="G55" s="4" t="str">
        <f>+'Avling kommuner P'!L57</f>
        <v/>
      </c>
      <c r="H55" s="4" t="str">
        <f>+'Avling kommuner P'!M57</f>
        <v/>
      </c>
      <c r="J55" s="2" t="str">
        <f>+'Avling kommuner P'!A57</f>
        <v/>
      </c>
      <c r="K55" s="3" t="str">
        <f>+'Avling kommuner P'!B57</f>
        <v/>
      </c>
      <c r="L55" s="3" t="str">
        <f>+'Avling kommuner P'!C57</f>
        <v/>
      </c>
      <c r="M55" s="3" t="str">
        <f>+'Avling kommuner P'!D57</f>
        <v/>
      </c>
      <c r="N55" s="3" t="str">
        <f>+'Avling kommuner P'!E57</f>
        <v/>
      </c>
      <c r="O55" s="3" t="str">
        <f>+'Avling kommuner P'!F57</f>
        <v/>
      </c>
    </row>
    <row r="56" spans="3:15" x14ac:dyDescent="0.25">
      <c r="C56" t="str">
        <f>+'Avling kommuner P'!H58</f>
        <v/>
      </c>
      <c r="D56" s="4" t="str">
        <f>+'Avling kommuner P'!I58</f>
        <v/>
      </c>
      <c r="E56" s="4" t="str">
        <f>+'Avling kommuner P'!J58</f>
        <v/>
      </c>
      <c r="F56" s="4" t="str">
        <f>+'Avling kommuner P'!K58</f>
        <v/>
      </c>
      <c r="G56" s="4" t="str">
        <f>+'Avling kommuner P'!L58</f>
        <v/>
      </c>
      <c r="H56" s="4" t="str">
        <f>+'Avling kommuner P'!M58</f>
        <v/>
      </c>
      <c r="J56" s="2" t="str">
        <f>+'Avling kommuner P'!A58</f>
        <v/>
      </c>
      <c r="K56" s="3" t="str">
        <f>+'Avling kommuner P'!B58</f>
        <v/>
      </c>
      <c r="L56" s="3" t="str">
        <f>+'Avling kommuner P'!C58</f>
        <v/>
      </c>
      <c r="M56" s="3" t="str">
        <f>+'Avling kommuner P'!D58</f>
        <v/>
      </c>
      <c r="N56" s="3" t="str">
        <f>+'Avling kommuner P'!E58</f>
        <v/>
      </c>
      <c r="O56" s="3" t="str">
        <f>+'Avling kommuner P'!F58</f>
        <v/>
      </c>
    </row>
    <row r="57" spans="3:15" x14ac:dyDescent="0.25">
      <c r="C57" t="str">
        <f>+'Avling kommuner P'!H59</f>
        <v/>
      </c>
      <c r="D57" s="4" t="str">
        <f>+'Avling kommuner P'!I59</f>
        <v/>
      </c>
      <c r="E57" s="4" t="str">
        <f>+'Avling kommuner P'!J59</f>
        <v/>
      </c>
      <c r="F57" s="4" t="str">
        <f>+'Avling kommuner P'!K59</f>
        <v/>
      </c>
      <c r="G57" s="4" t="str">
        <f>+'Avling kommuner P'!L59</f>
        <v/>
      </c>
      <c r="H57" s="4" t="str">
        <f>+'Avling kommuner P'!M59</f>
        <v/>
      </c>
      <c r="J57" s="2" t="str">
        <f>+'Avling kommuner P'!A59</f>
        <v/>
      </c>
      <c r="K57" s="3" t="str">
        <f>+'Avling kommuner P'!B59</f>
        <v/>
      </c>
      <c r="L57" s="3" t="str">
        <f>+'Avling kommuner P'!C59</f>
        <v/>
      </c>
      <c r="M57" s="3" t="str">
        <f>+'Avling kommuner P'!D59</f>
        <v/>
      </c>
      <c r="N57" s="3" t="str">
        <f>+'Avling kommuner P'!E59</f>
        <v/>
      </c>
      <c r="O57" s="3" t="str">
        <f>+'Avling kommuner P'!F59</f>
        <v/>
      </c>
    </row>
    <row r="58" spans="3:15" x14ac:dyDescent="0.25">
      <c r="C58" t="str">
        <f>+'Avling kommuner P'!H60</f>
        <v/>
      </c>
      <c r="D58" s="4" t="str">
        <f>+'Avling kommuner P'!I60</f>
        <v/>
      </c>
      <c r="E58" s="4" t="str">
        <f>+'Avling kommuner P'!J60</f>
        <v/>
      </c>
      <c r="F58" s="4" t="str">
        <f>+'Avling kommuner P'!K60</f>
        <v/>
      </c>
      <c r="G58" s="4" t="str">
        <f>+'Avling kommuner P'!L60</f>
        <v/>
      </c>
      <c r="H58" s="4" t="str">
        <f>+'Avling kommuner P'!M60</f>
        <v/>
      </c>
      <c r="J58" s="2" t="str">
        <f>+'Avling kommuner P'!A60</f>
        <v/>
      </c>
      <c r="K58" s="3" t="str">
        <f>+'Avling kommuner P'!B60</f>
        <v/>
      </c>
      <c r="L58" s="3" t="str">
        <f>+'Avling kommuner P'!C60</f>
        <v/>
      </c>
      <c r="M58" s="3" t="str">
        <f>+'Avling kommuner P'!D60</f>
        <v/>
      </c>
      <c r="N58" s="3" t="str">
        <f>+'Avling kommuner P'!E60</f>
        <v/>
      </c>
      <c r="O58" s="3" t="str">
        <f>+'Avling kommuner P'!F60</f>
        <v/>
      </c>
    </row>
    <row r="59" spans="3:15" x14ac:dyDescent="0.25">
      <c r="C59" t="str">
        <f>+'Avling kommuner P'!H61</f>
        <v/>
      </c>
      <c r="D59" s="4" t="str">
        <f>+'Avling kommuner P'!I61</f>
        <v/>
      </c>
      <c r="E59" s="4" t="str">
        <f>+'Avling kommuner P'!J61</f>
        <v/>
      </c>
      <c r="F59" s="4" t="str">
        <f>+'Avling kommuner P'!K61</f>
        <v/>
      </c>
      <c r="G59" s="4" t="str">
        <f>+'Avling kommuner P'!L61</f>
        <v/>
      </c>
      <c r="H59" s="4" t="str">
        <f>+'Avling kommuner P'!M61</f>
        <v/>
      </c>
      <c r="J59" s="2" t="str">
        <f>+'Avling kommuner P'!A61</f>
        <v/>
      </c>
      <c r="K59" s="3" t="str">
        <f>+'Avling kommuner P'!B61</f>
        <v/>
      </c>
      <c r="L59" s="3" t="str">
        <f>+'Avling kommuner P'!C61</f>
        <v/>
      </c>
      <c r="M59" s="3" t="str">
        <f>+'Avling kommuner P'!D61</f>
        <v/>
      </c>
      <c r="N59" s="3" t="str">
        <f>+'Avling kommuner P'!E61</f>
        <v/>
      </c>
      <c r="O59" s="3" t="str">
        <f>+'Avling kommuner P'!F61</f>
        <v/>
      </c>
    </row>
    <row r="60" spans="3:15" x14ac:dyDescent="0.25">
      <c r="C60" t="str">
        <f>+'Avling kommuner P'!H62</f>
        <v/>
      </c>
      <c r="D60" s="4" t="str">
        <f>+'Avling kommuner P'!I62</f>
        <v/>
      </c>
      <c r="E60" s="4" t="str">
        <f>+'Avling kommuner P'!J62</f>
        <v/>
      </c>
      <c r="F60" s="4" t="str">
        <f>+'Avling kommuner P'!K62</f>
        <v/>
      </c>
      <c r="G60" s="4" t="str">
        <f>+'Avling kommuner P'!L62</f>
        <v/>
      </c>
      <c r="H60" s="4" t="str">
        <f>+'Avling kommuner P'!M62</f>
        <v/>
      </c>
      <c r="J60" s="2" t="str">
        <f>+'Avling kommuner P'!A62</f>
        <v/>
      </c>
      <c r="K60" s="3" t="str">
        <f>+'Avling kommuner P'!B62</f>
        <v/>
      </c>
      <c r="L60" s="3" t="str">
        <f>+'Avling kommuner P'!C62</f>
        <v/>
      </c>
      <c r="M60" s="3" t="str">
        <f>+'Avling kommuner P'!D62</f>
        <v/>
      </c>
      <c r="N60" s="3" t="str">
        <f>+'Avling kommuner P'!E62</f>
        <v/>
      </c>
      <c r="O60" s="3" t="str">
        <f>+'Avling kommuner P'!F62</f>
        <v/>
      </c>
    </row>
    <row r="61" spans="3:15" x14ac:dyDescent="0.25">
      <c r="C61" t="str">
        <f>+'Avling kommuner P'!H63</f>
        <v/>
      </c>
      <c r="D61" s="4" t="str">
        <f>+'Avling kommuner P'!I63</f>
        <v/>
      </c>
      <c r="E61" s="4" t="str">
        <f>+'Avling kommuner P'!J63</f>
        <v/>
      </c>
      <c r="F61" s="4" t="str">
        <f>+'Avling kommuner P'!K63</f>
        <v/>
      </c>
      <c r="G61" s="4" t="str">
        <f>+'Avling kommuner P'!L63</f>
        <v/>
      </c>
      <c r="H61" s="4" t="str">
        <f>+'Avling kommuner P'!M63</f>
        <v/>
      </c>
      <c r="J61" s="2" t="str">
        <f>+'Avling kommuner P'!A63</f>
        <v/>
      </c>
      <c r="K61" s="3" t="str">
        <f>+'Avling kommuner P'!B63</f>
        <v/>
      </c>
      <c r="L61" s="3" t="str">
        <f>+'Avling kommuner P'!C63</f>
        <v/>
      </c>
      <c r="M61" s="3" t="str">
        <f>+'Avling kommuner P'!D63</f>
        <v/>
      </c>
      <c r="N61" s="3" t="str">
        <f>+'Avling kommuner P'!E63</f>
        <v/>
      </c>
      <c r="O61" s="3" t="str">
        <f>+'Avling kommuner P'!F63</f>
        <v/>
      </c>
    </row>
    <row r="62" spans="3:15" x14ac:dyDescent="0.25">
      <c r="C62" t="str">
        <f>+'Avling kommuner P'!H64</f>
        <v/>
      </c>
      <c r="D62" s="4" t="str">
        <f>+'Avling kommuner P'!I64</f>
        <v/>
      </c>
      <c r="E62" s="4" t="str">
        <f>+'Avling kommuner P'!J64</f>
        <v/>
      </c>
      <c r="F62" s="4" t="str">
        <f>+'Avling kommuner P'!K64</f>
        <v/>
      </c>
      <c r="G62" s="4" t="str">
        <f>+'Avling kommuner P'!L64</f>
        <v/>
      </c>
      <c r="H62" s="4" t="str">
        <f>+'Avling kommuner P'!M64</f>
        <v/>
      </c>
      <c r="J62" s="2" t="str">
        <f>+'Avling kommuner P'!A64</f>
        <v/>
      </c>
      <c r="K62" s="3" t="str">
        <f>+'Avling kommuner P'!B64</f>
        <v/>
      </c>
      <c r="L62" s="3" t="str">
        <f>+'Avling kommuner P'!C64</f>
        <v/>
      </c>
      <c r="M62" s="3" t="str">
        <f>+'Avling kommuner P'!D64</f>
        <v/>
      </c>
      <c r="N62" s="3" t="str">
        <f>+'Avling kommuner P'!E64</f>
        <v/>
      </c>
      <c r="O62" s="3" t="str">
        <f>+'Avling kommuner P'!F64</f>
        <v/>
      </c>
    </row>
    <row r="63" spans="3:15" x14ac:dyDescent="0.25">
      <c r="C63" t="str">
        <f>+'Avling kommuner P'!H65</f>
        <v/>
      </c>
      <c r="D63" s="4" t="str">
        <f>+'Avling kommuner P'!I65</f>
        <v/>
      </c>
      <c r="E63" s="4" t="str">
        <f>+'Avling kommuner P'!J65</f>
        <v/>
      </c>
      <c r="F63" s="4" t="str">
        <f>+'Avling kommuner P'!K65</f>
        <v/>
      </c>
      <c r="G63" s="4" t="str">
        <f>+'Avling kommuner P'!L65</f>
        <v/>
      </c>
      <c r="H63" s="4" t="str">
        <f>+'Avling kommuner P'!M65</f>
        <v/>
      </c>
      <c r="J63" s="2" t="str">
        <f>+'Avling kommuner P'!A65</f>
        <v/>
      </c>
      <c r="K63" s="3" t="str">
        <f>+'Avling kommuner P'!B65</f>
        <v/>
      </c>
      <c r="L63" s="3" t="str">
        <f>+'Avling kommuner P'!C65</f>
        <v/>
      </c>
      <c r="M63" s="3" t="str">
        <f>+'Avling kommuner P'!D65</f>
        <v/>
      </c>
      <c r="N63" s="3" t="str">
        <f>+'Avling kommuner P'!E65</f>
        <v/>
      </c>
      <c r="O63" s="3" t="str">
        <f>+'Avling kommuner P'!F65</f>
        <v/>
      </c>
    </row>
    <row r="64" spans="3:15" x14ac:dyDescent="0.25">
      <c r="C64" t="str">
        <f>+'Avling kommuner P'!H66</f>
        <v/>
      </c>
      <c r="D64" s="4" t="str">
        <f>+'Avling kommuner P'!I66</f>
        <v/>
      </c>
      <c r="E64" s="4" t="str">
        <f>+'Avling kommuner P'!J66</f>
        <v/>
      </c>
      <c r="F64" s="4" t="str">
        <f>+'Avling kommuner P'!K66</f>
        <v/>
      </c>
      <c r="G64" s="4" t="str">
        <f>+'Avling kommuner P'!L66</f>
        <v/>
      </c>
      <c r="H64" s="4" t="str">
        <f>+'Avling kommuner P'!M66</f>
        <v/>
      </c>
      <c r="J64" s="2" t="str">
        <f>+'Avling kommuner P'!A66</f>
        <v/>
      </c>
      <c r="K64" s="3" t="str">
        <f>+'Avling kommuner P'!B66</f>
        <v/>
      </c>
      <c r="L64" s="3" t="str">
        <f>+'Avling kommuner P'!C66</f>
        <v/>
      </c>
      <c r="M64" s="3" t="str">
        <f>+'Avling kommuner P'!D66</f>
        <v/>
      </c>
      <c r="N64" s="3" t="str">
        <f>+'Avling kommuner P'!E66</f>
        <v/>
      </c>
      <c r="O64" s="3" t="str">
        <f>+'Avling kommuner P'!F66</f>
        <v/>
      </c>
    </row>
    <row r="65" spans="3:15" x14ac:dyDescent="0.25">
      <c r="C65" t="str">
        <f>+'Avling kommuner P'!H67</f>
        <v/>
      </c>
      <c r="D65" s="4" t="str">
        <f>+'Avling kommuner P'!I67</f>
        <v/>
      </c>
      <c r="E65" s="4" t="str">
        <f>+'Avling kommuner P'!J67</f>
        <v/>
      </c>
      <c r="F65" s="4" t="str">
        <f>+'Avling kommuner P'!K67</f>
        <v/>
      </c>
      <c r="G65" s="4" t="str">
        <f>+'Avling kommuner P'!L67</f>
        <v/>
      </c>
      <c r="H65" s="4" t="str">
        <f>+'Avling kommuner P'!M67</f>
        <v/>
      </c>
      <c r="J65" s="2" t="str">
        <f>+'Avling kommuner P'!A67</f>
        <v/>
      </c>
      <c r="K65" s="3" t="str">
        <f>+'Avling kommuner P'!B67</f>
        <v/>
      </c>
      <c r="L65" s="3" t="str">
        <f>+'Avling kommuner P'!C67</f>
        <v/>
      </c>
      <c r="M65" s="3" t="str">
        <f>+'Avling kommuner P'!D67</f>
        <v/>
      </c>
      <c r="N65" s="3" t="str">
        <f>+'Avling kommuner P'!E67</f>
        <v/>
      </c>
      <c r="O65" s="3" t="str">
        <f>+'Avling kommuner P'!F67</f>
        <v/>
      </c>
    </row>
    <row r="66" spans="3:15" x14ac:dyDescent="0.25">
      <c r="C66" t="str">
        <f>+'Avling kommuner P'!H68</f>
        <v/>
      </c>
      <c r="D66" s="4" t="str">
        <f>+'Avling kommuner P'!I68</f>
        <v/>
      </c>
      <c r="E66" s="4" t="str">
        <f>+'Avling kommuner P'!J68</f>
        <v/>
      </c>
      <c r="F66" s="4" t="str">
        <f>+'Avling kommuner P'!K68</f>
        <v/>
      </c>
      <c r="G66" s="4" t="str">
        <f>+'Avling kommuner P'!L68</f>
        <v/>
      </c>
      <c r="H66" s="4" t="str">
        <f>+'Avling kommuner P'!M68</f>
        <v/>
      </c>
      <c r="J66" s="2" t="str">
        <f>+'Avling kommuner P'!A68</f>
        <v/>
      </c>
      <c r="K66" s="3" t="str">
        <f>+'Avling kommuner P'!B68</f>
        <v/>
      </c>
      <c r="L66" s="3" t="str">
        <f>+'Avling kommuner P'!C68</f>
        <v/>
      </c>
      <c r="M66" s="3" t="str">
        <f>+'Avling kommuner P'!D68</f>
        <v/>
      </c>
      <c r="N66" s="3" t="str">
        <f>+'Avling kommuner P'!E68</f>
        <v/>
      </c>
      <c r="O66" s="3" t="str">
        <f>+'Avling kommuner P'!F68</f>
        <v/>
      </c>
    </row>
    <row r="67" spans="3:15" x14ac:dyDescent="0.25">
      <c r="C67" t="str">
        <f>+'Avling kommuner P'!H69</f>
        <v/>
      </c>
      <c r="D67" s="4" t="str">
        <f>+'Avling kommuner P'!I69</f>
        <v/>
      </c>
      <c r="E67" s="4" t="str">
        <f>+'Avling kommuner P'!J69</f>
        <v/>
      </c>
      <c r="F67" s="4" t="str">
        <f>+'Avling kommuner P'!K69</f>
        <v/>
      </c>
      <c r="G67" s="4" t="str">
        <f>+'Avling kommuner P'!L69</f>
        <v/>
      </c>
      <c r="H67" s="4" t="str">
        <f>+'Avling kommuner P'!M69</f>
        <v/>
      </c>
      <c r="J67" s="2" t="str">
        <f>+'Avling kommuner P'!A69</f>
        <v/>
      </c>
      <c r="K67" s="3" t="str">
        <f>+'Avling kommuner P'!B69</f>
        <v/>
      </c>
      <c r="L67" s="3" t="str">
        <f>+'Avling kommuner P'!C69</f>
        <v/>
      </c>
      <c r="M67" s="3" t="str">
        <f>+'Avling kommuner P'!D69</f>
        <v/>
      </c>
      <c r="N67" s="3" t="str">
        <f>+'Avling kommuner P'!E69</f>
        <v/>
      </c>
      <c r="O67" s="3" t="str">
        <f>+'Avling kommuner P'!F69</f>
        <v/>
      </c>
    </row>
    <row r="68" spans="3:15" x14ac:dyDescent="0.25">
      <c r="C68" t="str">
        <f>+'Avling kommuner P'!H70</f>
        <v/>
      </c>
      <c r="D68" s="4" t="str">
        <f>+'Avling kommuner P'!I70</f>
        <v/>
      </c>
      <c r="E68" s="4" t="str">
        <f>+'Avling kommuner P'!J70</f>
        <v/>
      </c>
      <c r="F68" s="4" t="str">
        <f>+'Avling kommuner P'!K70</f>
        <v/>
      </c>
      <c r="G68" s="4" t="str">
        <f>+'Avling kommuner P'!L70</f>
        <v/>
      </c>
      <c r="H68" s="4" t="str">
        <f>+'Avling kommuner P'!M70</f>
        <v/>
      </c>
      <c r="J68" s="2" t="str">
        <f>+'Avling kommuner P'!A70</f>
        <v/>
      </c>
      <c r="K68" s="3" t="str">
        <f>+'Avling kommuner P'!B70</f>
        <v/>
      </c>
      <c r="L68" s="3" t="str">
        <f>+'Avling kommuner P'!C70</f>
        <v/>
      </c>
      <c r="M68" s="3" t="str">
        <f>+'Avling kommuner P'!D70</f>
        <v/>
      </c>
      <c r="N68" s="3" t="str">
        <f>+'Avling kommuner P'!E70</f>
        <v/>
      </c>
      <c r="O68" s="3" t="str">
        <f>+'Avling kommuner P'!F70</f>
        <v/>
      </c>
    </row>
    <row r="69" spans="3:15" x14ac:dyDescent="0.25">
      <c r="C69" t="str">
        <f>+'Avling kommuner P'!H71</f>
        <v/>
      </c>
      <c r="D69" s="4" t="str">
        <f>+'Avling kommuner P'!I71</f>
        <v/>
      </c>
      <c r="E69" s="4" t="str">
        <f>+'Avling kommuner P'!J71</f>
        <v/>
      </c>
      <c r="F69" s="4" t="str">
        <f>+'Avling kommuner P'!K71</f>
        <v/>
      </c>
      <c r="G69" s="4" t="str">
        <f>+'Avling kommuner P'!L71</f>
        <v/>
      </c>
      <c r="H69" s="4" t="str">
        <f>+'Avling kommuner P'!M71</f>
        <v/>
      </c>
      <c r="J69" s="2" t="str">
        <f>+'Avling kommuner P'!A71</f>
        <v/>
      </c>
      <c r="K69" s="3" t="str">
        <f>+'Avling kommuner P'!B71</f>
        <v/>
      </c>
      <c r="L69" s="3" t="str">
        <f>+'Avling kommuner P'!C71</f>
        <v/>
      </c>
      <c r="M69" s="3" t="str">
        <f>+'Avling kommuner P'!D71</f>
        <v/>
      </c>
      <c r="N69" s="3" t="str">
        <f>+'Avling kommuner P'!E71</f>
        <v/>
      </c>
      <c r="O69" s="3" t="str">
        <f>+'Avling kommuner P'!F71</f>
        <v/>
      </c>
    </row>
    <row r="70" spans="3:15" x14ac:dyDescent="0.25">
      <c r="C70" t="str">
        <f>+'Avling kommuner P'!H72</f>
        <v/>
      </c>
      <c r="D70" s="4" t="str">
        <f>+'Avling kommuner P'!I72</f>
        <v/>
      </c>
      <c r="E70" s="4" t="str">
        <f>+'Avling kommuner P'!J72</f>
        <v/>
      </c>
      <c r="F70" s="4" t="str">
        <f>+'Avling kommuner P'!K72</f>
        <v/>
      </c>
      <c r="G70" s="4" t="str">
        <f>+'Avling kommuner P'!L72</f>
        <v/>
      </c>
      <c r="H70" s="4" t="str">
        <f>+'Avling kommuner P'!M72</f>
        <v/>
      </c>
      <c r="J70" s="2" t="str">
        <f>+'Avling kommuner P'!A72</f>
        <v/>
      </c>
      <c r="K70" s="3" t="str">
        <f>+'Avling kommuner P'!B72</f>
        <v/>
      </c>
      <c r="L70" s="3" t="str">
        <f>+'Avling kommuner P'!C72</f>
        <v/>
      </c>
      <c r="M70" s="3" t="str">
        <f>+'Avling kommuner P'!D72</f>
        <v/>
      </c>
      <c r="N70" s="3" t="str">
        <f>+'Avling kommuner P'!E72</f>
        <v/>
      </c>
      <c r="O70" s="3" t="str">
        <f>+'Avling kommuner P'!F72</f>
        <v/>
      </c>
    </row>
    <row r="71" spans="3:15" x14ac:dyDescent="0.25">
      <c r="C71" t="str">
        <f>+'Avling kommuner P'!H73</f>
        <v/>
      </c>
      <c r="D71" s="4" t="str">
        <f>+'Avling kommuner P'!I73</f>
        <v/>
      </c>
      <c r="E71" s="4" t="str">
        <f>+'Avling kommuner P'!J73</f>
        <v/>
      </c>
      <c r="F71" s="4" t="str">
        <f>+'Avling kommuner P'!K73</f>
        <v/>
      </c>
      <c r="G71" s="4" t="str">
        <f>+'Avling kommuner P'!L73</f>
        <v/>
      </c>
      <c r="H71" s="4" t="str">
        <f>+'Avling kommuner P'!M73</f>
        <v/>
      </c>
      <c r="J71" s="2" t="str">
        <f>+'Avling kommuner P'!A73</f>
        <v/>
      </c>
      <c r="K71" s="3" t="str">
        <f>+'Avling kommuner P'!B73</f>
        <v/>
      </c>
      <c r="L71" s="3" t="str">
        <f>+'Avling kommuner P'!C73</f>
        <v/>
      </c>
      <c r="M71" s="3" t="str">
        <f>+'Avling kommuner P'!D73</f>
        <v/>
      </c>
      <c r="N71" s="3" t="str">
        <f>+'Avling kommuner P'!E73</f>
        <v/>
      </c>
      <c r="O71" s="3" t="str">
        <f>+'Avling kommuner P'!F73</f>
        <v/>
      </c>
    </row>
    <row r="72" spans="3:15" x14ac:dyDescent="0.25">
      <c r="C72" t="str">
        <f>+'Avling kommuner P'!H74</f>
        <v/>
      </c>
      <c r="D72" s="4" t="str">
        <f>+'Avling kommuner P'!I74</f>
        <v/>
      </c>
      <c r="E72" s="4" t="str">
        <f>+'Avling kommuner P'!J74</f>
        <v/>
      </c>
      <c r="F72" s="4" t="str">
        <f>+'Avling kommuner P'!K74</f>
        <v/>
      </c>
      <c r="G72" s="4" t="str">
        <f>+'Avling kommuner P'!L74</f>
        <v/>
      </c>
      <c r="H72" s="4" t="str">
        <f>+'Avling kommuner P'!M74</f>
        <v/>
      </c>
      <c r="J72" s="2" t="str">
        <f>+'Avling kommuner P'!A74</f>
        <v/>
      </c>
      <c r="K72" s="3" t="str">
        <f>+'Avling kommuner P'!B74</f>
        <v/>
      </c>
      <c r="L72" s="3" t="str">
        <f>+'Avling kommuner P'!C74</f>
        <v/>
      </c>
      <c r="M72" s="3" t="str">
        <f>+'Avling kommuner P'!D74</f>
        <v/>
      </c>
      <c r="N72" s="3" t="str">
        <f>+'Avling kommuner P'!E74</f>
        <v/>
      </c>
      <c r="O72" s="3" t="str">
        <f>+'Avling kommuner P'!F74</f>
        <v/>
      </c>
    </row>
    <row r="73" spans="3:15" x14ac:dyDescent="0.25">
      <c r="C73" t="str">
        <f>+'Avling kommuner P'!H75</f>
        <v/>
      </c>
      <c r="D73" s="4" t="str">
        <f>+'Avling kommuner P'!I75</f>
        <v/>
      </c>
      <c r="E73" s="4" t="str">
        <f>+'Avling kommuner P'!J75</f>
        <v/>
      </c>
      <c r="F73" s="4" t="str">
        <f>+'Avling kommuner P'!K75</f>
        <v/>
      </c>
      <c r="G73" s="4" t="str">
        <f>+'Avling kommuner P'!L75</f>
        <v/>
      </c>
      <c r="H73" s="4" t="str">
        <f>+'Avling kommuner P'!M75</f>
        <v/>
      </c>
      <c r="J73" s="2" t="str">
        <f>+'Avling kommuner P'!A75</f>
        <v/>
      </c>
      <c r="K73" s="3" t="str">
        <f>+'Avling kommuner P'!B75</f>
        <v/>
      </c>
      <c r="L73" s="3" t="str">
        <f>+'Avling kommuner P'!C75</f>
        <v/>
      </c>
      <c r="M73" s="3" t="str">
        <f>+'Avling kommuner P'!D75</f>
        <v/>
      </c>
      <c r="N73" s="3" t="str">
        <f>+'Avling kommuner P'!E75</f>
        <v/>
      </c>
      <c r="O73" s="3" t="str">
        <f>+'Avling kommuner P'!F75</f>
        <v/>
      </c>
    </row>
    <row r="74" spans="3:15" x14ac:dyDescent="0.25">
      <c r="C74" t="str">
        <f>+'Avling kommuner P'!H76</f>
        <v/>
      </c>
      <c r="D74" s="4" t="str">
        <f>+'Avling kommuner P'!I76</f>
        <v/>
      </c>
      <c r="E74" s="4" t="str">
        <f>+'Avling kommuner P'!J76</f>
        <v/>
      </c>
      <c r="F74" s="4" t="str">
        <f>+'Avling kommuner P'!K76</f>
        <v/>
      </c>
      <c r="G74" s="4" t="str">
        <f>+'Avling kommuner P'!L76</f>
        <v/>
      </c>
      <c r="H74" s="4" t="str">
        <f>+'Avling kommuner P'!M76</f>
        <v/>
      </c>
      <c r="J74" s="2" t="str">
        <f>+'Avling kommuner P'!A76</f>
        <v/>
      </c>
      <c r="K74" s="3" t="str">
        <f>+'Avling kommuner P'!B76</f>
        <v/>
      </c>
      <c r="L74" s="3" t="str">
        <f>+'Avling kommuner P'!C76</f>
        <v/>
      </c>
      <c r="M74" s="3" t="str">
        <f>+'Avling kommuner P'!D76</f>
        <v/>
      </c>
      <c r="N74" s="3" t="str">
        <f>+'Avling kommuner P'!E76</f>
        <v/>
      </c>
      <c r="O74" s="3" t="str">
        <f>+'Avling kommuner P'!F76</f>
        <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390"/>
  <sheetViews>
    <sheetView topLeftCell="I351" zoomScale="90" zoomScaleNormal="90" workbookViewId="0">
      <selection activeCell="AL9" sqref="AL9"/>
    </sheetView>
  </sheetViews>
  <sheetFormatPr baseColWidth="10" defaultRowHeight="15" x14ac:dyDescent="0.25"/>
  <cols>
    <col min="1" max="1" width="23.42578125" bestFit="1" customWidth="1"/>
    <col min="2" max="4" width="11.140625" bestFit="1" customWidth="1"/>
    <col min="5" max="5" width="7.7109375" bestFit="1" customWidth="1"/>
    <col min="6" max="6" width="11.140625" bestFit="1" customWidth="1"/>
    <col min="7" max="7" width="7.7109375" bestFit="1" customWidth="1"/>
    <col min="8" max="8" width="11.140625" bestFit="1" customWidth="1"/>
    <col min="9" max="9" width="7.7109375" bestFit="1" customWidth="1"/>
    <col min="10" max="10" width="11.140625" bestFit="1" customWidth="1"/>
    <col min="11" max="11" width="7.7109375" bestFit="1" customWidth="1"/>
    <col min="12" max="12" width="11.140625" bestFit="1" customWidth="1"/>
    <col min="13" max="13" width="7.7109375" bestFit="1" customWidth="1"/>
    <col min="14" max="14" width="11.140625" bestFit="1" customWidth="1"/>
    <col min="15" max="15" width="7.7109375" bestFit="1" customWidth="1"/>
    <col min="16" max="16" width="11.140625" bestFit="1" customWidth="1"/>
    <col min="17" max="17" width="7.7109375" bestFit="1" customWidth="1"/>
    <col min="18" max="18" width="11.140625" bestFit="1" customWidth="1"/>
    <col min="19" max="19" width="7.7109375" bestFit="1" customWidth="1"/>
    <col min="20" max="20" width="11.140625" bestFit="1" customWidth="1"/>
    <col min="21" max="21" width="7.7109375" bestFit="1" customWidth="1"/>
    <col min="22" max="22" width="11.140625" bestFit="1" customWidth="1"/>
    <col min="23" max="23" width="7.7109375" bestFit="1" customWidth="1"/>
    <col min="24" max="24" width="11.140625" bestFit="1" customWidth="1"/>
    <col min="25" max="25" width="7.7109375" bestFit="1" customWidth="1"/>
    <col min="26" max="26" width="11.140625" bestFit="1" customWidth="1"/>
    <col min="27" max="27" width="7.7109375" bestFit="1" customWidth="1"/>
    <col min="28" max="28" width="11.140625" bestFit="1" customWidth="1"/>
    <col min="29" max="29" width="7.7109375" bestFit="1" customWidth="1"/>
    <col min="30" max="30" width="11.140625" bestFit="1" customWidth="1"/>
    <col min="31" max="31" width="7.7109375" bestFit="1" customWidth="1"/>
    <col min="32" max="32" width="11.140625" bestFit="1" customWidth="1"/>
    <col min="33" max="33" width="7.7109375" bestFit="1" customWidth="1"/>
    <col min="34" max="34" width="11.140625" bestFit="1" customWidth="1"/>
    <col min="35" max="35" width="7.7109375" bestFit="1" customWidth="1"/>
    <col min="36" max="36" width="11.140625" bestFit="1" customWidth="1"/>
    <col min="37" max="37" width="7.7109375" bestFit="1" customWidth="1"/>
    <col min="38" max="38" width="11.140625" bestFit="1" customWidth="1"/>
    <col min="39" max="39" width="7.7109375" bestFit="1" customWidth="1"/>
    <col min="40" max="40" width="11.140625" bestFit="1" customWidth="1"/>
    <col min="41" max="41" width="7.7109375" bestFit="1" customWidth="1"/>
    <col min="42" max="42" width="12.140625" bestFit="1" customWidth="1"/>
    <col min="43" max="43" width="11.5703125" bestFit="1" customWidth="1"/>
    <col min="44" max="44" width="12.140625" bestFit="1" customWidth="1"/>
    <col min="45" max="45" width="11.5703125" bestFit="1" customWidth="1"/>
    <col min="46" max="53" width="8.7109375" customWidth="1"/>
    <col min="54" max="54" width="10" customWidth="1"/>
    <col min="55" max="56" width="8" customWidth="1"/>
    <col min="57" max="58" width="9" customWidth="1"/>
  </cols>
  <sheetData>
    <row r="1" spans="1:43" ht="15.75" x14ac:dyDescent="0.25">
      <c r="A1" s="11" t="s">
        <v>40</v>
      </c>
    </row>
    <row r="2" spans="1:43" ht="15.75" x14ac:dyDescent="0.25">
      <c r="A2" s="11"/>
    </row>
    <row r="3" spans="1:43" ht="15.75" x14ac:dyDescent="0.25">
      <c r="A3" s="11"/>
    </row>
    <row r="4" spans="1:43" x14ac:dyDescent="0.25">
      <c r="A4" s="1" t="s">
        <v>7</v>
      </c>
      <c r="B4" t="s">
        <v>4</v>
      </c>
    </row>
    <row r="5" spans="1:43" ht="15.75" x14ac:dyDescent="0.25">
      <c r="A5" s="11"/>
    </row>
    <row r="6" spans="1:43" x14ac:dyDescent="0.25">
      <c r="B6" s="1" t="s">
        <v>0</v>
      </c>
    </row>
    <row r="7" spans="1:43" x14ac:dyDescent="0.25">
      <c r="B7">
        <v>2005</v>
      </c>
      <c r="D7">
        <v>2006</v>
      </c>
      <c r="F7">
        <v>2007</v>
      </c>
      <c r="H7">
        <v>2008</v>
      </c>
      <c r="J7">
        <v>2009</v>
      </c>
      <c r="L7">
        <v>2010</v>
      </c>
      <c r="N7">
        <v>2011</v>
      </c>
      <c r="P7">
        <v>2012</v>
      </c>
      <c r="R7">
        <v>2013</v>
      </c>
      <c r="T7">
        <v>2014</v>
      </c>
      <c r="V7">
        <v>2015</v>
      </c>
      <c r="X7">
        <v>2016</v>
      </c>
      <c r="Z7">
        <v>2017</v>
      </c>
      <c r="AB7">
        <v>2018</v>
      </c>
      <c r="AD7">
        <v>2019</v>
      </c>
      <c r="AF7">
        <v>2020</v>
      </c>
      <c r="AH7">
        <v>2023</v>
      </c>
      <c r="AJ7">
        <v>2021</v>
      </c>
      <c r="AL7">
        <v>2022</v>
      </c>
      <c r="AN7">
        <v>2024</v>
      </c>
      <c r="AP7" t="s">
        <v>25</v>
      </c>
      <c r="AQ7" t="s">
        <v>26</v>
      </c>
    </row>
    <row r="8" spans="1:43" x14ac:dyDescent="0.25">
      <c r="A8" s="1" t="s">
        <v>9</v>
      </c>
      <c r="B8" t="s">
        <v>11</v>
      </c>
      <c r="C8" t="s">
        <v>12</v>
      </c>
      <c r="D8" t="s">
        <v>11</v>
      </c>
      <c r="E8" t="s">
        <v>12</v>
      </c>
      <c r="F8" t="s">
        <v>11</v>
      </c>
      <c r="G8" t="s">
        <v>12</v>
      </c>
      <c r="H8" t="s">
        <v>11</v>
      </c>
      <c r="I8" t="s">
        <v>12</v>
      </c>
      <c r="J8" t="s">
        <v>11</v>
      </c>
      <c r="K8" t="s">
        <v>12</v>
      </c>
      <c r="L8" t="s">
        <v>11</v>
      </c>
      <c r="M8" t="s">
        <v>12</v>
      </c>
      <c r="N8" t="s">
        <v>11</v>
      </c>
      <c r="O8" t="s">
        <v>12</v>
      </c>
      <c r="P8" t="s">
        <v>11</v>
      </c>
      <c r="Q8" t="s">
        <v>12</v>
      </c>
      <c r="R8" t="s">
        <v>11</v>
      </c>
      <c r="S8" t="s">
        <v>12</v>
      </c>
      <c r="T8" t="s">
        <v>11</v>
      </c>
      <c r="U8" t="s">
        <v>12</v>
      </c>
      <c r="V8" t="s">
        <v>11</v>
      </c>
      <c r="W8" t="s">
        <v>12</v>
      </c>
      <c r="X8" t="s">
        <v>11</v>
      </c>
      <c r="Y8" t="s">
        <v>12</v>
      </c>
      <c r="Z8" t="s">
        <v>11</v>
      </c>
      <c r="AA8" t="s">
        <v>12</v>
      </c>
      <c r="AB8" t="s">
        <v>11</v>
      </c>
      <c r="AC8" t="s">
        <v>12</v>
      </c>
      <c r="AD8" t="s">
        <v>11</v>
      </c>
      <c r="AE8" t="s">
        <v>12</v>
      </c>
      <c r="AF8" t="s">
        <v>11</v>
      </c>
      <c r="AG8" t="s">
        <v>12</v>
      </c>
      <c r="AH8" t="s">
        <v>11</v>
      </c>
      <c r="AI8" t="s">
        <v>12</v>
      </c>
      <c r="AJ8" t="s">
        <v>11</v>
      </c>
      <c r="AK8" t="s">
        <v>12</v>
      </c>
      <c r="AL8" t="s">
        <v>11</v>
      </c>
      <c r="AM8" t="s">
        <v>12</v>
      </c>
      <c r="AN8" t="s">
        <v>11</v>
      </c>
      <c r="AO8" t="s">
        <v>12</v>
      </c>
    </row>
    <row r="9" spans="1:43" x14ac:dyDescent="0.25">
      <c r="A9" s="2" t="s">
        <v>303</v>
      </c>
      <c r="B9" s="50">
        <v>141757093</v>
      </c>
      <c r="C9" s="50">
        <v>284088</v>
      </c>
      <c r="D9" s="50">
        <v>145167990</v>
      </c>
      <c r="E9" s="50">
        <v>305610</v>
      </c>
      <c r="F9" s="50">
        <v>141241874</v>
      </c>
      <c r="G9" s="50">
        <v>323937</v>
      </c>
      <c r="H9" s="50">
        <v>164836096</v>
      </c>
      <c r="I9" s="50">
        <v>321030</v>
      </c>
      <c r="J9" s="50">
        <v>102504026</v>
      </c>
      <c r="K9" s="50">
        <v>287752</v>
      </c>
      <c r="L9" s="50">
        <v>118131769</v>
      </c>
      <c r="M9" s="50">
        <v>242705</v>
      </c>
      <c r="N9" s="50">
        <v>89810980</v>
      </c>
      <c r="O9" s="50">
        <v>238971</v>
      </c>
      <c r="P9" s="50">
        <v>81145764</v>
      </c>
      <c r="Q9" s="50">
        <v>201448</v>
      </c>
      <c r="R9" s="50">
        <v>64336904</v>
      </c>
      <c r="S9" s="50">
        <v>169082</v>
      </c>
      <c r="T9" s="50">
        <v>130761930</v>
      </c>
      <c r="U9" s="50">
        <v>260817</v>
      </c>
      <c r="V9" s="50">
        <v>171098059</v>
      </c>
      <c r="W9" s="50">
        <v>279883</v>
      </c>
      <c r="X9" s="50">
        <v>98513843</v>
      </c>
      <c r="Y9" s="50">
        <v>215514</v>
      </c>
      <c r="Z9" s="50">
        <v>152376160</v>
      </c>
      <c r="AA9" s="50">
        <v>262632</v>
      </c>
      <c r="AB9" s="50">
        <v>44025065</v>
      </c>
      <c r="AC9" s="50">
        <v>190602</v>
      </c>
      <c r="AD9" s="50">
        <v>173751223</v>
      </c>
      <c r="AE9" s="50">
        <v>273102</v>
      </c>
      <c r="AF9" s="50">
        <v>98591635</v>
      </c>
      <c r="AG9" s="50">
        <v>216294</v>
      </c>
      <c r="AH9" s="50">
        <v>72739476</v>
      </c>
      <c r="AI9" s="50">
        <v>188738</v>
      </c>
      <c r="AJ9" s="50">
        <v>77902128</v>
      </c>
      <c r="AK9" s="50">
        <v>247654</v>
      </c>
      <c r="AL9" s="50">
        <v>128571609</v>
      </c>
      <c r="AM9" s="50">
        <v>247021</v>
      </c>
      <c r="AN9" s="50">
        <v>77284524</v>
      </c>
      <c r="AO9" s="50">
        <v>186562</v>
      </c>
      <c r="AP9" s="50">
        <v>2274548148</v>
      </c>
      <c r="AQ9" s="50">
        <v>4943442</v>
      </c>
    </row>
    <row r="10" spans="1:43" x14ac:dyDescent="0.25">
      <c r="A10" s="2" t="s">
        <v>297</v>
      </c>
      <c r="B10" s="50">
        <v>78568995</v>
      </c>
      <c r="C10" s="50">
        <v>159234</v>
      </c>
      <c r="D10" s="50">
        <v>71158969</v>
      </c>
      <c r="E10" s="50">
        <v>178793</v>
      </c>
      <c r="F10" s="50">
        <v>89215546</v>
      </c>
      <c r="G10" s="50">
        <v>195145</v>
      </c>
      <c r="H10" s="50">
        <v>97666487</v>
      </c>
      <c r="I10" s="50">
        <v>201010</v>
      </c>
      <c r="J10" s="50">
        <v>42662834</v>
      </c>
      <c r="K10" s="50">
        <v>150774</v>
      </c>
      <c r="L10" s="50">
        <v>59153939</v>
      </c>
      <c r="M10" s="50">
        <v>139313</v>
      </c>
      <c r="N10" s="50">
        <v>57482662</v>
      </c>
      <c r="O10" s="50">
        <v>148942</v>
      </c>
      <c r="P10" s="50">
        <v>44846588</v>
      </c>
      <c r="Q10" s="50">
        <v>124016</v>
      </c>
      <c r="R10" s="50">
        <v>41735309</v>
      </c>
      <c r="S10" s="50">
        <v>107499</v>
      </c>
      <c r="T10" s="50">
        <v>88806201</v>
      </c>
      <c r="U10" s="50">
        <v>171737</v>
      </c>
      <c r="V10" s="50">
        <v>122111101</v>
      </c>
      <c r="W10" s="50">
        <v>198271</v>
      </c>
      <c r="X10" s="50">
        <v>62090096</v>
      </c>
      <c r="Y10" s="50">
        <v>129675</v>
      </c>
      <c r="Z10" s="50">
        <v>90195326</v>
      </c>
      <c r="AA10" s="50">
        <v>162896</v>
      </c>
      <c r="AB10" s="50">
        <v>21902154</v>
      </c>
      <c r="AC10" s="50">
        <v>107225</v>
      </c>
      <c r="AD10" s="50">
        <v>113219205</v>
      </c>
      <c r="AE10" s="50">
        <v>190709</v>
      </c>
      <c r="AF10" s="50">
        <v>62275662</v>
      </c>
      <c r="AG10" s="50">
        <v>135261</v>
      </c>
      <c r="AH10" s="50">
        <v>30551152</v>
      </c>
      <c r="AI10" s="50">
        <v>103677</v>
      </c>
      <c r="AJ10" s="50">
        <v>54753675</v>
      </c>
      <c r="AK10" s="50">
        <v>167339</v>
      </c>
      <c r="AL10" s="50">
        <v>91664365</v>
      </c>
      <c r="AM10" s="50">
        <v>135828</v>
      </c>
      <c r="AN10" s="50">
        <v>41483417</v>
      </c>
      <c r="AO10" s="50">
        <v>111585</v>
      </c>
      <c r="AP10" s="50">
        <v>1361543683</v>
      </c>
      <c r="AQ10" s="50">
        <v>3018929</v>
      </c>
    </row>
    <row r="11" spans="1:43" x14ac:dyDescent="0.25">
      <c r="A11" s="2" t="s">
        <v>302</v>
      </c>
      <c r="B11" s="50">
        <v>70519131</v>
      </c>
      <c r="C11" s="50">
        <v>142588</v>
      </c>
      <c r="D11" s="50">
        <v>51763001</v>
      </c>
      <c r="E11" s="50">
        <v>142554</v>
      </c>
      <c r="F11" s="50">
        <v>61205885</v>
      </c>
      <c r="G11" s="50">
        <v>147523</v>
      </c>
      <c r="H11" s="50">
        <v>73365779</v>
      </c>
      <c r="I11" s="50">
        <v>154459</v>
      </c>
      <c r="J11" s="50">
        <v>45433600</v>
      </c>
      <c r="K11" s="50">
        <v>133050</v>
      </c>
      <c r="L11" s="50">
        <v>59637276</v>
      </c>
      <c r="M11" s="50">
        <v>125678</v>
      </c>
      <c r="N11" s="50">
        <v>49206612</v>
      </c>
      <c r="O11" s="50">
        <v>128999</v>
      </c>
      <c r="P11" s="50">
        <v>55855566</v>
      </c>
      <c r="Q11" s="50">
        <v>129845</v>
      </c>
      <c r="R11" s="50">
        <v>36660790</v>
      </c>
      <c r="S11" s="50">
        <v>103514</v>
      </c>
      <c r="T11" s="50">
        <v>61573714</v>
      </c>
      <c r="U11" s="50">
        <v>132648</v>
      </c>
      <c r="V11" s="50">
        <v>69484648</v>
      </c>
      <c r="W11" s="50">
        <v>134858</v>
      </c>
      <c r="X11" s="50">
        <v>51932830</v>
      </c>
      <c r="Y11" s="50">
        <v>120144</v>
      </c>
      <c r="Z11" s="50">
        <v>53933241</v>
      </c>
      <c r="AA11" s="50">
        <v>125975</v>
      </c>
      <c r="AB11" s="50">
        <v>29009702</v>
      </c>
      <c r="AC11" s="50">
        <v>119523</v>
      </c>
      <c r="AD11" s="50">
        <v>64604075</v>
      </c>
      <c r="AE11" s="50">
        <v>128124</v>
      </c>
      <c r="AF11" s="50">
        <v>64256249</v>
      </c>
      <c r="AG11" s="50">
        <v>124156</v>
      </c>
      <c r="AH11" s="50">
        <v>27339289</v>
      </c>
      <c r="AI11" s="50">
        <v>105231</v>
      </c>
      <c r="AJ11" s="50">
        <v>45445787</v>
      </c>
      <c r="AK11" s="50">
        <v>111875</v>
      </c>
      <c r="AL11" s="50">
        <v>56427028</v>
      </c>
      <c r="AM11" s="50">
        <v>118177</v>
      </c>
      <c r="AN11" s="50">
        <v>39507306</v>
      </c>
      <c r="AO11" s="50">
        <v>100666</v>
      </c>
      <c r="AP11" s="50">
        <v>1067161509</v>
      </c>
      <c r="AQ11" s="50">
        <v>2529587</v>
      </c>
    </row>
    <row r="12" spans="1:43" x14ac:dyDescent="0.25">
      <c r="A12" s="2" t="s">
        <v>151</v>
      </c>
      <c r="B12" s="50">
        <v>57233778</v>
      </c>
      <c r="C12" s="50">
        <v>115334</v>
      </c>
      <c r="D12" s="50">
        <v>54035120</v>
      </c>
      <c r="E12" s="50">
        <v>124827</v>
      </c>
      <c r="F12" s="50">
        <v>65035335</v>
      </c>
      <c r="G12" s="50">
        <v>133072</v>
      </c>
      <c r="H12" s="50">
        <v>72514960</v>
      </c>
      <c r="I12" s="50">
        <v>143021</v>
      </c>
      <c r="J12" s="50">
        <v>50739735</v>
      </c>
      <c r="K12" s="50">
        <v>135848</v>
      </c>
      <c r="L12" s="50">
        <v>59240063</v>
      </c>
      <c r="M12" s="50">
        <v>128546</v>
      </c>
      <c r="N12" s="50">
        <v>57442354</v>
      </c>
      <c r="O12" s="50">
        <v>127506</v>
      </c>
      <c r="P12" s="50">
        <v>56004531</v>
      </c>
      <c r="Q12" s="50">
        <v>120966</v>
      </c>
      <c r="R12" s="50">
        <v>42339334</v>
      </c>
      <c r="S12" s="50">
        <v>95068</v>
      </c>
      <c r="T12" s="50">
        <v>60298807</v>
      </c>
      <c r="U12" s="50">
        <v>125234</v>
      </c>
      <c r="V12" s="50">
        <v>70742197</v>
      </c>
      <c r="W12" s="50">
        <v>129230</v>
      </c>
      <c r="X12" s="50">
        <v>55707467</v>
      </c>
      <c r="Y12" s="50">
        <v>107367</v>
      </c>
      <c r="Z12" s="50">
        <v>57389309</v>
      </c>
      <c r="AA12" s="50">
        <v>103726</v>
      </c>
      <c r="AB12" s="50">
        <v>22787056</v>
      </c>
      <c r="AC12" s="50">
        <v>74960</v>
      </c>
      <c r="AD12" s="50">
        <v>49975492</v>
      </c>
      <c r="AE12" s="50">
        <v>98010</v>
      </c>
      <c r="AF12" s="50">
        <v>55173382</v>
      </c>
      <c r="AG12" s="50">
        <v>98204</v>
      </c>
      <c r="AH12" s="50">
        <v>25252560</v>
      </c>
      <c r="AI12" s="50">
        <v>77676</v>
      </c>
      <c r="AJ12" s="50">
        <v>44007131</v>
      </c>
      <c r="AK12" s="50">
        <v>106445</v>
      </c>
      <c r="AL12" s="50">
        <v>62263702</v>
      </c>
      <c r="AM12" s="50">
        <v>78608</v>
      </c>
      <c r="AN12" s="50">
        <v>36643159</v>
      </c>
      <c r="AO12" s="50">
        <v>79753</v>
      </c>
      <c r="AP12" s="50">
        <v>1054825472</v>
      </c>
      <c r="AQ12" s="50">
        <v>2203401</v>
      </c>
    </row>
    <row r="13" spans="1:43" x14ac:dyDescent="0.25">
      <c r="A13" s="2" t="s">
        <v>298</v>
      </c>
      <c r="B13" s="50">
        <v>33178797</v>
      </c>
      <c r="C13" s="50">
        <v>68630</v>
      </c>
      <c r="D13" s="50">
        <v>23840770</v>
      </c>
      <c r="E13" s="50">
        <v>70316</v>
      </c>
      <c r="F13" s="50">
        <v>29834235</v>
      </c>
      <c r="G13" s="50">
        <v>72682</v>
      </c>
      <c r="H13" s="50">
        <v>31067146</v>
      </c>
      <c r="I13" s="50">
        <v>77198</v>
      </c>
      <c r="J13" s="50">
        <v>21889022</v>
      </c>
      <c r="K13" s="50">
        <v>67683</v>
      </c>
      <c r="L13" s="50">
        <v>25157731</v>
      </c>
      <c r="M13" s="50">
        <v>58002</v>
      </c>
      <c r="N13" s="50">
        <v>20301254</v>
      </c>
      <c r="O13" s="50">
        <v>58384</v>
      </c>
      <c r="P13" s="50">
        <v>24238093</v>
      </c>
      <c r="Q13" s="50">
        <v>58689</v>
      </c>
      <c r="R13" s="50">
        <v>22933194</v>
      </c>
      <c r="S13" s="50">
        <v>54455</v>
      </c>
      <c r="T13" s="50">
        <v>34715409</v>
      </c>
      <c r="U13" s="50">
        <v>68228</v>
      </c>
      <c r="V13" s="50">
        <v>43227581</v>
      </c>
      <c r="W13" s="50">
        <v>74381</v>
      </c>
      <c r="X13" s="50">
        <v>30293732</v>
      </c>
      <c r="Y13" s="50">
        <v>64573</v>
      </c>
      <c r="Z13" s="50">
        <v>33479383</v>
      </c>
      <c r="AA13" s="50">
        <v>67887</v>
      </c>
      <c r="AB13" s="50">
        <v>12602645</v>
      </c>
      <c r="AC13" s="50">
        <v>60037</v>
      </c>
      <c r="AD13" s="50">
        <v>34038069</v>
      </c>
      <c r="AE13" s="50">
        <v>71312</v>
      </c>
      <c r="AF13" s="50">
        <v>31820858</v>
      </c>
      <c r="AG13" s="50">
        <v>68948</v>
      </c>
      <c r="AH13" s="50">
        <v>14360144</v>
      </c>
      <c r="AI13" s="50">
        <v>65945</v>
      </c>
      <c r="AJ13" s="50">
        <v>26186047</v>
      </c>
      <c r="AK13" s="50">
        <v>73441</v>
      </c>
      <c r="AL13" s="50">
        <v>35724300</v>
      </c>
      <c r="AM13" s="50">
        <v>70055</v>
      </c>
      <c r="AN13" s="50">
        <v>24352346</v>
      </c>
      <c r="AO13" s="50">
        <v>64940</v>
      </c>
      <c r="AP13" s="50">
        <v>553240756</v>
      </c>
      <c r="AQ13" s="50">
        <v>1335786</v>
      </c>
    </row>
    <row r="14" spans="1:43" x14ac:dyDescent="0.25">
      <c r="A14" s="2" t="s">
        <v>300</v>
      </c>
      <c r="B14" s="50">
        <v>8789560</v>
      </c>
      <c r="C14" s="50">
        <v>19382</v>
      </c>
      <c r="D14" s="50">
        <v>7447540</v>
      </c>
      <c r="E14" s="50">
        <v>20407</v>
      </c>
      <c r="F14" s="50">
        <v>7974549</v>
      </c>
      <c r="G14" s="50">
        <v>21779</v>
      </c>
      <c r="H14" s="50">
        <v>9314990</v>
      </c>
      <c r="I14" s="50">
        <v>23129</v>
      </c>
      <c r="J14" s="50">
        <v>6346476</v>
      </c>
      <c r="K14" s="50">
        <v>19207</v>
      </c>
      <c r="L14" s="50">
        <v>7372235</v>
      </c>
      <c r="M14" s="50">
        <v>18117</v>
      </c>
      <c r="N14" s="50">
        <v>5515207</v>
      </c>
      <c r="O14" s="50">
        <v>19694</v>
      </c>
      <c r="P14" s="50">
        <v>7940726</v>
      </c>
      <c r="Q14" s="50">
        <v>21193</v>
      </c>
      <c r="R14" s="50">
        <v>3872154</v>
      </c>
      <c r="S14" s="50">
        <v>12999</v>
      </c>
      <c r="T14" s="50">
        <v>8699792</v>
      </c>
      <c r="U14" s="50">
        <v>21388</v>
      </c>
      <c r="V14" s="50">
        <v>10658328</v>
      </c>
      <c r="W14" s="50">
        <v>22696</v>
      </c>
      <c r="X14" s="50">
        <v>8285630</v>
      </c>
      <c r="Y14" s="50">
        <v>20231</v>
      </c>
      <c r="Z14" s="50">
        <v>8208902</v>
      </c>
      <c r="AA14" s="50">
        <v>21691</v>
      </c>
      <c r="AB14" s="50">
        <v>4538496</v>
      </c>
      <c r="AC14" s="50">
        <v>20673</v>
      </c>
      <c r="AD14" s="50">
        <v>11049430</v>
      </c>
      <c r="AE14" s="50">
        <v>24322</v>
      </c>
      <c r="AF14" s="50">
        <v>9206978</v>
      </c>
      <c r="AG14" s="50">
        <v>21292</v>
      </c>
      <c r="AH14" s="50">
        <v>4609125</v>
      </c>
      <c r="AI14" s="50">
        <v>21755</v>
      </c>
      <c r="AJ14" s="50">
        <v>7189005</v>
      </c>
      <c r="AK14" s="50">
        <v>20074</v>
      </c>
      <c r="AL14" s="50">
        <v>8504614</v>
      </c>
      <c r="AM14" s="50">
        <v>19284</v>
      </c>
      <c r="AN14" s="50">
        <v>7377810</v>
      </c>
      <c r="AO14" s="50">
        <v>18488</v>
      </c>
      <c r="AP14" s="50">
        <v>152901547</v>
      </c>
      <c r="AQ14" s="50">
        <v>407801</v>
      </c>
    </row>
    <row r="15" spans="1:43" x14ac:dyDescent="0.25">
      <c r="A15" s="2" t="s">
        <v>150</v>
      </c>
      <c r="B15" s="50">
        <v>4202733</v>
      </c>
      <c r="C15" s="50">
        <v>11304</v>
      </c>
      <c r="D15" s="50">
        <v>2600206</v>
      </c>
      <c r="E15" s="50">
        <v>7433</v>
      </c>
      <c r="F15" s="50">
        <v>4935486</v>
      </c>
      <c r="G15" s="50">
        <v>11616</v>
      </c>
      <c r="H15" s="50">
        <v>3501136</v>
      </c>
      <c r="I15" s="50">
        <v>8888</v>
      </c>
      <c r="J15" s="50">
        <v>7406400</v>
      </c>
      <c r="K15" s="50">
        <v>19101</v>
      </c>
      <c r="L15" s="50">
        <v>1796129</v>
      </c>
      <c r="M15" s="50">
        <v>5090</v>
      </c>
      <c r="N15" s="50">
        <v>4100191</v>
      </c>
      <c r="O15" s="50">
        <v>13453</v>
      </c>
      <c r="P15" s="50">
        <v>3920699</v>
      </c>
      <c r="Q15" s="50">
        <v>10736</v>
      </c>
      <c r="R15" s="50">
        <v>861123</v>
      </c>
      <c r="S15" s="50">
        <v>3542</v>
      </c>
      <c r="T15" s="50">
        <v>3520009</v>
      </c>
      <c r="U15" s="50">
        <v>9472</v>
      </c>
      <c r="V15" s="50">
        <v>6620244</v>
      </c>
      <c r="W15" s="50">
        <v>14766</v>
      </c>
      <c r="X15" s="50">
        <v>2514809</v>
      </c>
      <c r="Y15" s="50">
        <v>7906</v>
      </c>
      <c r="Z15" s="50">
        <v>4136667</v>
      </c>
      <c r="AA15" s="50">
        <v>9715</v>
      </c>
      <c r="AB15" s="50">
        <v>3063687</v>
      </c>
      <c r="AC15" s="50">
        <v>10535</v>
      </c>
      <c r="AD15" s="50">
        <v>6072383</v>
      </c>
      <c r="AE15" s="50">
        <v>12849</v>
      </c>
      <c r="AF15" s="50">
        <v>3552000</v>
      </c>
      <c r="AG15" s="50">
        <v>9787</v>
      </c>
      <c r="AH15" s="50">
        <v>10502682</v>
      </c>
      <c r="AI15" s="50">
        <v>25478</v>
      </c>
      <c r="AJ15" s="50">
        <v>4336795</v>
      </c>
      <c r="AK15" s="50">
        <v>22992</v>
      </c>
      <c r="AL15" s="50">
        <v>9876047</v>
      </c>
      <c r="AM15" s="50">
        <v>22956</v>
      </c>
      <c r="AN15" s="50">
        <v>11192575</v>
      </c>
      <c r="AO15" s="50">
        <v>37165</v>
      </c>
      <c r="AP15" s="50">
        <v>98712001</v>
      </c>
      <c r="AQ15" s="50">
        <v>274784</v>
      </c>
    </row>
    <row r="16" spans="1:43" x14ac:dyDescent="0.25">
      <c r="A16" s="2" t="s">
        <v>23</v>
      </c>
      <c r="B16" s="50">
        <v>201687</v>
      </c>
      <c r="C16" s="50">
        <v>333</v>
      </c>
      <c r="D16" s="50">
        <v>212227</v>
      </c>
      <c r="E16" s="50">
        <v>683</v>
      </c>
      <c r="F16" s="50">
        <v>297869</v>
      </c>
      <c r="G16" s="50">
        <v>938</v>
      </c>
      <c r="H16" s="50">
        <v>538812</v>
      </c>
      <c r="I16" s="50">
        <v>1229</v>
      </c>
      <c r="J16" s="50">
        <v>201338</v>
      </c>
      <c r="K16" s="50">
        <v>1070</v>
      </c>
      <c r="L16" s="50">
        <v>440116</v>
      </c>
      <c r="M16" s="50">
        <v>1015</v>
      </c>
      <c r="N16" s="50">
        <v>209263</v>
      </c>
      <c r="O16" s="50">
        <v>696</v>
      </c>
      <c r="P16" s="50">
        <v>331793</v>
      </c>
      <c r="Q16" s="50">
        <v>1411</v>
      </c>
      <c r="R16" s="50">
        <v>167242</v>
      </c>
      <c r="S16" s="50">
        <v>598</v>
      </c>
      <c r="T16" s="50">
        <v>577427</v>
      </c>
      <c r="U16" s="50">
        <v>1004</v>
      </c>
      <c r="V16" s="50">
        <v>649601</v>
      </c>
      <c r="W16" s="50">
        <v>1155</v>
      </c>
      <c r="X16" s="50">
        <v>163452</v>
      </c>
      <c r="Y16" s="50">
        <v>637</v>
      </c>
      <c r="Z16" s="50">
        <v>532913</v>
      </c>
      <c r="AA16" s="50">
        <v>1152</v>
      </c>
      <c r="AB16" s="50">
        <v>35885</v>
      </c>
      <c r="AC16" s="50">
        <v>265</v>
      </c>
      <c r="AD16" s="50">
        <v>656605</v>
      </c>
      <c r="AE16" s="50">
        <v>1405</v>
      </c>
      <c r="AF16" s="50">
        <v>258566</v>
      </c>
      <c r="AG16" s="50">
        <v>724</v>
      </c>
      <c r="AH16" s="50">
        <v>189911</v>
      </c>
      <c r="AI16" s="50">
        <v>971</v>
      </c>
      <c r="AJ16" s="50">
        <v>249503</v>
      </c>
      <c r="AK16" s="50">
        <v>847</v>
      </c>
      <c r="AL16" s="50">
        <v>584790</v>
      </c>
      <c r="AM16" s="50">
        <v>817</v>
      </c>
      <c r="AN16" s="50">
        <v>342476</v>
      </c>
      <c r="AO16" s="50">
        <v>350</v>
      </c>
      <c r="AP16" s="50">
        <v>6841476</v>
      </c>
      <c r="AQ16" s="50">
        <v>17300</v>
      </c>
    </row>
    <row r="17" spans="1:43" x14ac:dyDescent="0.25">
      <c r="A17" s="2" t="s">
        <v>24</v>
      </c>
      <c r="B17" s="50">
        <v>382596</v>
      </c>
      <c r="C17" s="50">
        <v>1025</v>
      </c>
      <c r="D17" s="50">
        <v>368205</v>
      </c>
      <c r="E17" s="50">
        <v>1001</v>
      </c>
      <c r="F17" s="50">
        <v>221111</v>
      </c>
      <c r="G17" s="50">
        <v>853</v>
      </c>
      <c r="H17" s="50">
        <v>80613</v>
      </c>
      <c r="I17" s="50">
        <v>185</v>
      </c>
      <c r="J17" s="50">
        <v>115834</v>
      </c>
      <c r="K17" s="50">
        <v>297</v>
      </c>
      <c r="L17" s="50">
        <v>125162</v>
      </c>
      <c r="M17" s="50">
        <v>263</v>
      </c>
      <c r="N17" s="50">
        <v>91884</v>
      </c>
      <c r="O17" s="50">
        <v>329</v>
      </c>
      <c r="P17" s="50">
        <v>2470</v>
      </c>
      <c r="Q17" s="50">
        <v>22</v>
      </c>
      <c r="R17" s="50"/>
      <c r="S17" s="50">
        <v>72</v>
      </c>
      <c r="T17" s="50">
        <v>5680</v>
      </c>
      <c r="U17" s="50">
        <v>22</v>
      </c>
      <c r="V17" s="50"/>
      <c r="W17" s="50"/>
      <c r="X17" s="50">
        <v>245070</v>
      </c>
      <c r="Y17" s="50">
        <v>666</v>
      </c>
      <c r="Z17" s="50">
        <v>129576</v>
      </c>
      <c r="AA17" s="50">
        <v>435</v>
      </c>
      <c r="AB17" s="50">
        <v>52703</v>
      </c>
      <c r="AC17" s="50">
        <v>1118</v>
      </c>
      <c r="AD17" s="50">
        <v>298710</v>
      </c>
      <c r="AE17" s="50">
        <v>1188</v>
      </c>
      <c r="AF17" s="50">
        <v>147861</v>
      </c>
      <c r="AG17" s="50">
        <v>596</v>
      </c>
      <c r="AH17" s="50">
        <v>720243</v>
      </c>
      <c r="AI17" s="50">
        <v>1714</v>
      </c>
      <c r="AJ17" s="50">
        <v>292538</v>
      </c>
      <c r="AK17" s="50">
        <v>1187</v>
      </c>
      <c r="AL17" s="50">
        <v>535513</v>
      </c>
      <c r="AM17" s="50">
        <v>1113</v>
      </c>
      <c r="AN17" s="50">
        <v>727621</v>
      </c>
      <c r="AO17" s="50">
        <v>1714</v>
      </c>
      <c r="AP17" s="50">
        <v>4543390</v>
      </c>
      <c r="AQ17" s="50">
        <v>13800</v>
      </c>
    </row>
    <row r="18" spans="1:43" x14ac:dyDescent="0.25">
      <c r="A18" s="2" t="s">
        <v>152</v>
      </c>
      <c r="B18" s="50">
        <v>165840</v>
      </c>
      <c r="C18" s="50">
        <v>504</v>
      </c>
      <c r="D18" s="50">
        <v>118535</v>
      </c>
      <c r="E18" s="50">
        <v>389</v>
      </c>
      <c r="F18" s="50">
        <v>154872</v>
      </c>
      <c r="G18" s="50">
        <v>612</v>
      </c>
      <c r="H18" s="50">
        <v>200371</v>
      </c>
      <c r="I18" s="50">
        <v>601</v>
      </c>
      <c r="J18" s="50">
        <v>180933</v>
      </c>
      <c r="K18" s="50">
        <v>680</v>
      </c>
      <c r="L18" s="50">
        <v>299765</v>
      </c>
      <c r="M18" s="50">
        <v>752</v>
      </c>
      <c r="N18" s="50">
        <v>168407</v>
      </c>
      <c r="O18" s="50">
        <v>636</v>
      </c>
      <c r="P18" s="50">
        <v>74242</v>
      </c>
      <c r="Q18" s="50">
        <v>245</v>
      </c>
      <c r="R18" s="50">
        <v>85561</v>
      </c>
      <c r="S18" s="50">
        <v>282</v>
      </c>
      <c r="T18" s="50">
        <v>176960</v>
      </c>
      <c r="U18" s="50">
        <v>463</v>
      </c>
      <c r="V18" s="50">
        <v>167918</v>
      </c>
      <c r="W18" s="50">
        <v>338</v>
      </c>
      <c r="X18" s="50">
        <v>76649</v>
      </c>
      <c r="Y18" s="50">
        <v>308</v>
      </c>
      <c r="Z18" s="50">
        <v>123416</v>
      </c>
      <c r="AA18" s="50">
        <v>396</v>
      </c>
      <c r="AB18" s="50">
        <v>63990</v>
      </c>
      <c r="AC18" s="50">
        <v>251</v>
      </c>
      <c r="AD18" s="50">
        <v>186583</v>
      </c>
      <c r="AE18" s="50">
        <v>578</v>
      </c>
      <c r="AF18" s="50">
        <v>96702</v>
      </c>
      <c r="AG18" s="50">
        <v>269</v>
      </c>
      <c r="AH18" s="50">
        <v>238283</v>
      </c>
      <c r="AI18" s="50">
        <v>543</v>
      </c>
      <c r="AJ18" s="50">
        <v>90052</v>
      </c>
      <c r="AK18" s="50">
        <v>703</v>
      </c>
      <c r="AL18" s="50">
        <v>329547</v>
      </c>
      <c r="AM18" s="50">
        <v>770</v>
      </c>
      <c r="AN18" s="50">
        <v>212627</v>
      </c>
      <c r="AO18" s="50">
        <v>503</v>
      </c>
      <c r="AP18" s="50">
        <v>3211253</v>
      </c>
      <c r="AQ18" s="50">
        <v>9823</v>
      </c>
    </row>
    <row r="19" spans="1:43" x14ac:dyDescent="0.25">
      <c r="A19" s="2" t="s">
        <v>21</v>
      </c>
      <c r="B19" s="50">
        <v>15019</v>
      </c>
      <c r="C19" s="50">
        <v>256</v>
      </c>
      <c r="D19" s="50">
        <v>46954</v>
      </c>
      <c r="E19" s="50">
        <v>357</v>
      </c>
      <c r="F19" s="50">
        <v>37684</v>
      </c>
      <c r="G19" s="50">
        <v>524</v>
      </c>
      <c r="H19" s="50">
        <v>20670</v>
      </c>
      <c r="I19" s="50">
        <v>255</v>
      </c>
      <c r="J19" s="50">
        <v>44276</v>
      </c>
      <c r="K19" s="50">
        <v>533</v>
      </c>
      <c r="L19" s="50">
        <v>2594</v>
      </c>
      <c r="M19" s="50">
        <v>108</v>
      </c>
      <c r="N19" s="50">
        <v>10100</v>
      </c>
      <c r="O19" s="50">
        <v>82</v>
      </c>
      <c r="P19" s="50">
        <v>5946</v>
      </c>
      <c r="Q19" s="50">
        <v>89</v>
      </c>
      <c r="R19" s="50"/>
      <c r="S19" s="50">
        <v>108</v>
      </c>
      <c r="T19" s="50">
        <v>16585</v>
      </c>
      <c r="U19" s="50">
        <v>55</v>
      </c>
      <c r="V19" s="50">
        <v>71895</v>
      </c>
      <c r="W19" s="50">
        <v>208</v>
      </c>
      <c r="X19" s="50">
        <v>9591</v>
      </c>
      <c r="Y19" s="50">
        <v>40</v>
      </c>
      <c r="Z19" s="50">
        <v>13724</v>
      </c>
      <c r="AA19" s="50">
        <v>60</v>
      </c>
      <c r="AB19" s="50"/>
      <c r="AC19" s="50">
        <v>25</v>
      </c>
      <c r="AD19" s="50">
        <v>10719</v>
      </c>
      <c r="AE19" s="50">
        <v>30</v>
      </c>
      <c r="AF19" s="50">
        <v>48578</v>
      </c>
      <c r="AG19" s="50">
        <v>133</v>
      </c>
      <c r="AH19" s="50">
        <v>10409</v>
      </c>
      <c r="AI19" s="50">
        <v>145</v>
      </c>
      <c r="AJ19" s="50">
        <v>15545</v>
      </c>
      <c r="AK19" s="50"/>
      <c r="AL19" s="50">
        <v>0</v>
      </c>
      <c r="AM19" s="50">
        <v>31</v>
      </c>
      <c r="AN19" s="50">
        <v>40617</v>
      </c>
      <c r="AO19" s="50">
        <v>260</v>
      </c>
      <c r="AP19" s="50">
        <v>420906</v>
      </c>
      <c r="AQ19" s="50">
        <v>3299</v>
      </c>
    </row>
    <row r="20" spans="1:43" x14ac:dyDescent="0.25">
      <c r="A20" s="2" t="s">
        <v>153</v>
      </c>
      <c r="B20" s="50">
        <v>74399</v>
      </c>
      <c r="C20" s="50">
        <v>213</v>
      </c>
      <c r="D20" s="50">
        <v>18205</v>
      </c>
      <c r="E20" s="50">
        <v>185</v>
      </c>
      <c r="F20" s="50">
        <v>30211</v>
      </c>
      <c r="G20" s="50">
        <v>136</v>
      </c>
      <c r="H20" s="50">
        <v>64665</v>
      </c>
      <c r="I20" s="50">
        <v>88</v>
      </c>
      <c r="J20" s="50">
        <v>27747</v>
      </c>
      <c r="K20" s="50">
        <v>91</v>
      </c>
      <c r="L20" s="50">
        <v>8589</v>
      </c>
      <c r="M20" s="50">
        <v>71</v>
      </c>
      <c r="N20" s="50">
        <v>23230</v>
      </c>
      <c r="O20" s="50">
        <v>50</v>
      </c>
      <c r="P20" s="50">
        <v>30220</v>
      </c>
      <c r="Q20" s="50">
        <v>42</v>
      </c>
      <c r="R20" s="50"/>
      <c r="S20" s="50"/>
      <c r="T20" s="50"/>
      <c r="U20" s="50"/>
      <c r="V20" s="50"/>
      <c r="W20" s="50"/>
      <c r="X20" s="50"/>
      <c r="Y20" s="50"/>
      <c r="Z20" s="50"/>
      <c r="AA20" s="50"/>
      <c r="AB20" s="50"/>
      <c r="AC20" s="50"/>
      <c r="AD20" s="50"/>
      <c r="AE20" s="50"/>
      <c r="AF20" s="50"/>
      <c r="AG20" s="50"/>
      <c r="AH20" s="50">
        <v>0</v>
      </c>
      <c r="AI20" s="50">
        <v>0</v>
      </c>
      <c r="AJ20" s="50">
        <v>0</v>
      </c>
      <c r="AK20" s="50"/>
      <c r="AL20" s="50">
        <v>0</v>
      </c>
      <c r="AM20" s="50">
        <v>0</v>
      </c>
      <c r="AN20" s="50">
        <v>0</v>
      </c>
      <c r="AO20" s="50">
        <v>1</v>
      </c>
      <c r="AP20" s="50">
        <v>277266</v>
      </c>
      <c r="AQ20" s="50">
        <v>877</v>
      </c>
    </row>
    <row r="21" spans="1:43" x14ac:dyDescent="0.25">
      <c r="A21" s="2" t="s">
        <v>22</v>
      </c>
      <c r="B21" s="50">
        <v>17440</v>
      </c>
      <c r="C21" s="50">
        <v>96</v>
      </c>
      <c r="D21" s="50"/>
      <c r="E21" s="50"/>
      <c r="F21" s="50"/>
      <c r="G21" s="50"/>
      <c r="H21" s="50"/>
      <c r="I21" s="50"/>
      <c r="J21" s="50"/>
      <c r="K21" s="50">
        <v>2</v>
      </c>
      <c r="L21" s="50"/>
      <c r="M21" s="50"/>
      <c r="N21" s="50"/>
      <c r="O21" s="50"/>
      <c r="P21" s="50"/>
      <c r="Q21" s="50">
        <v>3</v>
      </c>
      <c r="R21" s="50"/>
      <c r="S21" s="50"/>
      <c r="T21" s="50"/>
      <c r="U21" s="50">
        <v>4</v>
      </c>
      <c r="V21" s="50"/>
      <c r="W21" s="50"/>
      <c r="X21" s="50"/>
      <c r="Y21" s="50"/>
      <c r="Z21" s="50"/>
      <c r="AA21" s="50"/>
      <c r="AB21" s="50"/>
      <c r="AC21" s="50"/>
      <c r="AD21" s="50">
        <v>30592</v>
      </c>
      <c r="AE21" s="50">
        <v>84</v>
      </c>
      <c r="AF21" s="50"/>
      <c r="AG21" s="50">
        <v>138</v>
      </c>
      <c r="AH21" s="50">
        <v>28935</v>
      </c>
      <c r="AI21" s="50">
        <v>30</v>
      </c>
      <c r="AJ21" s="50">
        <v>0</v>
      </c>
      <c r="AK21" s="50">
        <v>48</v>
      </c>
      <c r="AL21" s="50">
        <v>0</v>
      </c>
      <c r="AM21" s="50">
        <v>30</v>
      </c>
      <c r="AN21" s="50">
        <v>24609</v>
      </c>
      <c r="AO21" s="50">
        <v>136</v>
      </c>
      <c r="AP21" s="50">
        <v>101576</v>
      </c>
      <c r="AQ21" s="50">
        <v>571</v>
      </c>
    </row>
    <row r="22" spans="1:43" x14ac:dyDescent="0.25">
      <c r="A22" s="2" t="s">
        <v>299</v>
      </c>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v>0</v>
      </c>
      <c r="AP22" s="50"/>
      <c r="AQ22" s="50">
        <v>0</v>
      </c>
    </row>
    <row r="23" spans="1:43" x14ac:dyDescent="0.25">
      <c r="A23" s="2" t="s">
        <v>301</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v>0</v>
      </c>
      <c r="AP23" s="50"/>
      <c r="AQ23" s="50">
        <v>0</v>
      </c>
    </row>
    <row r="24" spans="1:43" x14ac:dyDescent="0.25">
      <c r="A24" s="2" t="s">
        <v>32</v>
      </c>
      <c r="B24" s="50">
        <v>395107068</v>
      </c>
      <c r="C24" s="50">
        <v>802987</v>
      </c>
      <c r="D24" s="50">
        <v>356777722</v>
      </c>
      <c r="E24" s="50">
        <v>852555</v>
      </c>
      <c r="F24" s="50">
        <v>400184657</v>
      </c>
      <c r="G24" s="50">
        <v>908817</v>
      </c>
      <c r="H24" s="50">
        <v>453171725</v>
      </c>
      <c r="I24" s="50">
        <v>931093</v>
      </c>
      <c r="J24" s="50">
        <v>277552221</v>
      </c>
      <c r="K24" s="50">
        <v>816088</v>
      </c>
      <c r="L24" s="50">
        <v>331365368</v>
      </c>
      <c r="M24" s="50">
        <v>719660</v>
      </c>
      <c r="N24" s="50">
        <v>284362144</v>
      </c>
      <c r="O24" s="50">
        <v>737742</v>
      </c>
      <c r="P24" s="50">
        <v>274396638</v>
      </c>
      <c r="Q24" s="50">
        <v>668705</v>
      </c>
      <c r="R24" s="50">
        <v>212991611</v>
      </c>
      <c r="S24" s="50">
        <v>547219</v>
      </c>
      <c r="T24" s="50">
        <v>389152514</v>
      </c>
      <c r="U24" s="50">
        <v>791072</v>
      </c>
      <c r="V24" s="50">
        <v>494831572</v>
      </c>
      <c r="W24" s="50">
        <v>855786</v>
      </c>
      <c r="X24" s="50">
        <v>309833169</v>
      </c>
      <c r="Y24" s="50">
        <v>667061</v>
      </c>
      <c r="Z24" s="50">
        <v>400518617</v>
      </c>
      <c r="AA24" s="50">
        <v>756565</v>
      </c>
      <c r="AB24" s="50">
        <v>138081383</v>
      </c>
      <c r="AC24" s="50">
        <v>585214</v>
      </c>
      <c r="AD24" s="50">
        <v>453893086</v>
      </c>
      <c r="AE24" s="50">
        <v>801713</v>
      </c>
      <c r="AF24" s="50">
        <v>325428471</v>
      </c>
      <c r="AG24" s="50">
        <v>675802</v>
      </c>
      <c r="AH24" s="50">
        <v>186542209</v>
      </c>
      <c r="AI24" s="50">
        <v>591903</v>
      </c>
      <c r="AJ24" s="50">
        <v>260468206</v>
      </c>
      <c r="AK24" s="50">
        <v>752605</v>
      </c>
      <c r="AL24" s="50">
        <v>394481515</v>
      </c>
      <c r="AM24" s="50">
        <v>694690</v>
      </c>
      <c r="AN24" s="50">
        <v>239189087</v>
      </c>
      <c r="AO24" s="50">
        <v>602123</v>
      </c>
      <c r="AP24" s="50">
        <v>6578328983</v>
      </c>
      <c r="AQ24" s="50">
        <v>14759400</v>
      </c>
    </row>
    <row r="30" spans="1:43" x14ac:dyDescent="0.25">
      <c r="A30" s="1" t="s">
        <v>7</v>
      </c>
      <c r="B30" t="s">
        <v>4</v>
      </c>
    </row>
    <row r="31" spans="1:43" x14ac:dyDescent="0.25">
      <c r="A31" s="1" t="s">
        <v>9</v>
      </c>
      <c r="B31" t="s">
        <v>13</v>
      </c>
      <c r="C31" t="str">
        <f>IF(B31="(Alle)","hele landet",B31)</f>
        <v>hele landet</v>
      </c>
    </row>
    <row r="32" spans="1:43" ht="15.75" x14ac:dyDescent="0.25">
      <c r="A32" s="11"/>
    </row>
    <row r="33" spans="1:43" x14ac:dyDescent="0.25">
      <c r="B33" s="1" t="s">
        <v>0</v>
      </c>
    </row>
    <row r="34" spans="1:43" x14ac:dyDescent="0.25">
      <c r="B34">
        <v>2005</v>
      </c>
      <c r="D34">
        <v>2006</v>
      </c>
      <c r="F34">
        <v>2007</v>
      </c>
      <c r="H34">
        <v>2008</v>
      </c>
      <c r="J34">
        <v>2009</v>
      </c>
      <c r="L34">
        <v>2010</v>
      </c>
      <c r="N34">
        <v>2011</v>
      </c>
      <c r="P34">
        <v>2012</v>
      </c>
      <c r="R34">
        <v>2013</v>
      </c>
      <c r="T34">
        <v>2014</v>
      </c>
      <c r="V34">
        <v>2015</v>
      </c>
      <c r="X34">
        <v>2016</v>
      </c>
      <c r="Z34">
        <v>2017</v>
      </c>
      <c r="AB34">
        <v>2018</v>
      </c>
      <c r="AD34">
        <v>2019</v>
      </c>
      <c r="AF34">
        <v>2020</v>
      </c>
      <c r="AH34">
        <v>2023</v>
      </c>
      <c r="AJ34">
        <v>2021</v>
      </c>
      <c r="AL34">
        <v>2022</v>
      </c>
      <c r="AN34">
        <v>2024</v>
      </c>
      <c r="AP34" t="s">
        <v>25</v>
      </c>
      <c r="AQ34" t="s">
        <v>26</v>
      </c>
    </row>
    <row r="35" spans="1:43" x14ac:dyDescent="0.25">
      <c r="A35" s="1" t="s">
        <v>9</v>
      </c>
      <c r="B35" t="s">
        <v>11</v>
      </c>
      <c r="C35" t="s">
        <v>12</v>
      </c>
      <c r="D35" t="s">
        <v>11</v>
      </c>
      <c r="E35" t="s">
        <v>12</v>
      </c>
      <c r="F35" t="s">
        <v>11</v>
      </c>
      <c r="G35" t="s">
        <v>12</v>
      </c>
      <c r="H35" t="s">
        <v>11</v>
      </c>
      <c r="I35" t="s">
        <v>12</v>
      </c>
      <c r="J35" t="s">
        <v>11</v>
      </c>
      <c r="K35" t="s">
        <v>12</v>
      </c>
      <c r="L35" t="s">
        <v>11</v>
      </c>
      <c r="M35" t="s">
        <v>12</v>
      </c>
      <c r="N35" t="s">
        <v>11</v>
      </c>
      <c r="O35" t="s">
        <v>12</v>
      </c>
      <c r="P35" t="s">
        <v>11</v>
      </c>
      <c r="Q35" t="s">
        <v>12</v>
      </c>
      <c r="R35" t="s">
        <v>11</v>
      </c>
      <c r="S35" t="s">
        <v>12</v>
      </c>
      <c r="T35" t="s">
        <v>11</v>
      </c>
      <c r="U35" t="s">
        <v>12</v>
      </c>
      <c r="V35" t="s">
        <v>11</v>
      </c>
      <c r="W35" t="s">
        <v>12</v>
      </c>
      <c r="X35" t="s">
        <v>11</v>
      </c>
      <c r="Y35" t="s">
        <v>12</v>
      </c>
      <c r="Z35" t="s">
        <v>11</v>
      </c>
      <c r="AA35" t="s">
        <v>12</v>
      </c>
      <c r="AB35" t="s">
        <v>11</v>
      </c>
      <c r="AC35" t="s">
        <v>12</v>
      </c>
      <c r="AD35" t="s">
        <v>11</v>
      </c>
      <c r="AE35" t="s">
        <v>12</v>
      </c>
      <c r="AF35" t="s">
        <v>11</v>
      </c>
      <c r="AG35" t="s">
        <v>12</v>
      </c>
      <c r="AH35" t="s">
        <v>11</v>
      </c>
      <c r="AI35" t="s">
        <v>12</v>
      </c>
      <c r="AJ35" t="s">
        <v>11</v>
      </c>
      <c r="AK35" t="s">
        <v>12</v>
      </c>
      <c r="AL35" t="s">
        <v>11</v>
      </c>
      <c r="AM35" t="s">
        <v>12</v>
      </c>
      <c r="AN35" t="s">
        <v>11</v>
      </c>
      <c r="AO35" t="s">
        <v>12</v>
      </c>
    </row>
    <row r="36" spans="1:43" x14ac:dyDescent="0.25">
      <c r="A36" s="2" t="s">
        <v>228</v>
      </c>
      <c r="B36" s="50">
        <v>41884944</v>
      </c>
      <c r="C36" s="50">
        <v>83275</v>
      </c>
      <c r="D36" s="50">
        <v>42264101</v>
      </c>
      <c r="E36" s="50">
        <v>93554</v>
      </c>
      <c r="F36" s="50">
        <v>44997809</v>
      </c>
      <c r="G36" s="50">
        <v>101155</v>
      </c>
      <c r="H36" s="50">
        <v>50508482</v>
      </c>
      <c r="I36" s="50">
        <v>98990</v>
      </c>
      <c r="J36" s="50">
        <v>28976878</v>
      </c>
      <c r="K36" s="50">
        <v>87871</v>
      </c>
      <c r="L36" s="50">
        <v>35163946</v>
      </c>
      <c r="M36" s="50">
        <v>74465</v>
      </c>
      <c r="N36" s="50">
        <v>27276508</v>
      </c>
      <c r="O36" s="50">
        <v>74611</v>
      </c>
      <c r="P36" s="50">
        <v>22496018</v>
      </c>
      <c r="Q36" s="50">
        <v>60620</v>
      </c>
      <c r="R36" s="50">
        <v>18953310</v>
      </c>
      <c r="S36" s="50">
        <v>52630</v>
      </c>
      <c r="T36" s="50">
        <v>40224258</v>
      </c>
      <c r="U36" s="50">
        <v>78543</v>
      </c>
      <c r="V36" s="50">
        <v>54687610</v>
      </c>
      <c r="W36" s="50">
        <v>89010</v>
      </c>
      <c r="X36" s="50">
        <v>27877024</v>
      </c>
      <c r="Y36" s="50">
        <v>63340</v>
      </c>
      <c r="Z36" s="50">
        <v>50043732</v>
      </c>
      <c r="AA36" s="50">
        <v>83303</v>
      </c>
      <c r="AB36" s="50">
        <v>11027117</v>
      </c>
      <c r="AC36" s="50">
        <v>55013</v>
      </c>
      <c r="AD36" s="50">
        <v>56248409</v>
      </c>
      <c r="AE36" s="50">
        <v>86846</v>
      </c>
      <c r="AF36" s="50">
        <v>30394362</v>
      </c>
      <c r="AG36" s="50">
        <v>67643</v>
      </c>
      <c r="AH36" s="50">
        <v>19452109</v>
      </c>
      <c r="AI36" s="50">
        <v>48206</v>
      </c>
      <c r="AJ36" s="50">
        <v>23588708</v>
      </c>
      <c r="AK36" s="50">
        <v>81682</v>
      </c>
      <c r="AL36" s="50">
        <v>37971325</v>
      </c>
      <c r="AM36" s="50">
        <v>79362</v>
      </c>
      <c r="AN36" s="50">
        <v>19881165</v>
      </c>
      <c r="AO36" s="50">
        <v>48873</v>
      </c>
      <c r="AP36" s="50">
        <v>683917815</v>
      </c>
      <c r="AQ36" s="50">
        <v>1508992</v>
      </c>
    </row>
    <row r="37" spans="1:43" x14ac:dyDescent="0.25">
      <c r="A37" s="2" t="s">
        <v>231</v>
      </c>
      <c r="B37" s="50">
        <v>27878128</v>
      </c>
      <c r="C37" s="50">
        <v>54197</v>
      </c>
      <c r="D37" s="50">
        <v>28220002</v>
      </c>
      <c r="E37" s="50">
        <v>55243</v>
      </c>
      <c r="F37" s="50">
        <v>26148436</v>
      </c>
      <c r="G37" s="50">
        <v>59409</v>
      </c>
      <c r="H37" s="50">
        <v>29311817</v>
      </c>
      <c r="I37" s="50">
        <v>57294</v>
      </c>
      <c r="J37" s="50">
        <v>20411958</v>
      </c>
      <c r="K37" s="50">
        <v>53181</v>
      </c>
      <c r="L37" s="50">
        <v>22016978</v>
      </c>
      <c r="M37" s="50">
        <v>42848</v>
      </c>
      <c r="N37" s="50">
        <v>15189561</v>
      </c>
      <c r="O37" s="50">
        <v>40868</v>
      </c>
      <c r="P37" s="50">
        <v>12904978</v>
      </c>
      <c r="Q37" s="50">
        <v>30129</v>
      </c>
      <c r="R37" s="50">
        <v>10924859</v>
      </c>
      <c r="S37" s="50">
        <v>26822</v>
      </c>
      <c r="T37" s="50">
        <v>23894252</v>
      </c>
      <c r="U37" s="50">
        <v>46128</v>
      </c>
      <c r="V37" s="50">
        <v>30213135</v>
      </c>
      <c r="W37" s="50">
        <v>47934</v>
      </c>
      <c r="X37" s="50">
        <v>15589865</v>
      </c>
      <c r="Y37" s="50">
        <v>34179</v>
      </c>
      <c r="Z37" s="50">
        <v>28529941</v>
      </c>
      <c r="AA37" s="50">
        <v>45865</v>
      </c>
      <c r="AB37" s="50">
        <v>6399475</v>
      </c>
      <c r="AC37" s="50">
        <v>29655</v>
      </c>
      <c r="AD37" s="50">
        <v>31573203</v>
      </c>
      <c r="AE37" s="50">
        <v>46323</v>
      </c>
      <c r="AF37" s="50">
        <v>15820153</v>
      </c>
      <c r="AG37" s="50">
        <v>34445</v>
      </c>
      <c r="AH37" s="50">
        <v>12162718</v>
      </c>
      <c r="AI37" s="50">
        <v>29139</v>
      </c>
      <c r="AJ37" s="50">
        <v>12057897</v>
      </c>
      <c r="AK37" s="50">
        <v>39787</v>
      </c>
      <c r="AL37" s="50">
        <v>23387623</v>
      </c>
      <c r="AM37" s="50">
        <v>40925</v>
      </c>
      <c r="AN37" s="50">
        <v>11812294</v>
      </c>
      <c r="AO37" s="50">
        <v>27155</v>
      </c>
      <c r="AP37" s="50">
        <v>404447273</v>
      </c>
      <c r="AQ37" s="50">
        <v>841526</v>
      </c>
    </row>
    <row r="38" spans="1:43" x14ac:dyDescent="0.25">
      <c r="A38" s="2" t="s">
        <v>229</v>
      </c>
      <c r="B38" s="50">
        <v>25856161</v>
      </c>
      <c r="C38" s="50">
        <v>47367</v>
      </c>
      <c r="D38" s="50">
        <v>16962888</v>
      </c>
      <c r="E38" s="50">
        <v>44812</v>
      </c>
      <c r="F38" s="50">
        <v>21028053</v>
      </c>
      <c r="G38" s="50">
        <v>46608</v>
      </c>
      <c r="H38" s="50">
        <v>25975147</v>
      </c>
      <c r="I38" s="50">
        <v>47994</v>
      </c>
      <c r="J38" s="50">
        <v>15580865</v>
      </c>
      <c r="K38" s="50">
        <v>40727</v>
      </c>
      <c r="L38" s="50">
        <v>19321532</v>
      </c>
      <c r="M38" s="50">
        <v>37644</v>
      </c>
      <c r="N38" s="50">
        <v>17544373</v>
      </c>
      <c r="O38" s="50">
        <v>41369</v>
      </c>
      <c r="P38" s="50">
        <v>17210240</v>
      </c>
      <c r="Q38" s="50">
        <v>38076</v>
      </c>
      <c r="R38" s="50">
        <v>12949447</v>
      </c>
      <c r="S38" s="50">
        <v>32135</v>
      </c>
      <c r="T38" s="50">
        <v>20606409</v>
      </c>
      <c r="U38" s="50">
        <v>40410</v>
      </c>
      <c r="V38" s="50">
        <v>24446265</v>
      </c>
      <c r="W38" s="50">
        <v>40765</v>
      </c>
      <c r="X38" s="50">
        <v>16572954</v>
      </c>
      <c r="Y38" s="50">
        <v>36991</v>
      </c>
      <c r="Z38" s="50">
        <v>20724387</v>
      </c>
      <c r="AA38" s="50">
        <v>39845</v>
      </c>
      <c r="AB38" s="50">
        <v>9631174</v>
      </c>
      <c r="AC38" s="50">
        <v>36332</v>
      </c>
      <c r="AD38" s="50">
        <v>22204086</v>
      </c>
      <c r="AE38" s="50">
        <v>40156</v>
      </c>
      <c r="AF38" s="50">
        <v>23040538</v>
      </c>
      <c r="AG38" s="50">
        <v>39745</v>
      </c>
      <c r="AH38" s="50">
        <v>8986326</v>
      </c>
      <c r="AI38" s="50">
        <v>30833</v>
      </c>
      <c r="AJ38" s="50">
        <v>16781823</v>
      </c>
      <c r="AK38" s="50">
        <v>37053</v>
      </c>
      <c r="AL38" s="50">
        <v>20540097</v>
      </c>
      <c r="AM38" s="50">
        <v>41474</v>
      </c>
      <c r="AN38" s="50">
        <v>13471994</v>
      </c>
      <c r="AO38" s="50">
        <v>31024</v>
      </c>
      <c r="AP38" s="50">
        <v>369434759</v>
      </c>
      <c r="AQ38" s="50">
        <v>791360</v>
      </c>
    </row>
    <row r="39" spans="1:43" x14ac:dyDescent="0.25">
      <c r="A39" s="2" t="s">
        <v>154</v>
      </c>
      <c r="B39" s="50">
        <v>15848699</v>
      </c>
      <c r="C39" s="50">
        <v>29785</v>
      </c>
      <c r="D39" s="50">
        <v>13837915</v>
      </c>
      <c r="E39" s="50">
        <v>31552</v>
      </c>
      <c r="F39" s="50">
        <v>18256714</v>
      </c>
      <c r="G39" s="50">
        <v>34760</v>
      </c>
      <c r="H39" s="50">
        <v>19515859</v>
      </c>
      <c r="I39" s="50">
        <v>37741</v>
      </c>
      <c r="J39" s="50">
        <v>13981520</v>
      </c>
      <c r="K39" s="50">
        <v>36484</v>
      </c>
      <c r="L39" s="50">
        <v>16948212</v>
      </c>
      <c r="M39" s="50">
        <v>36712</v>
      </c>
      <c r="N39" s="50">
        <v>16894335</v>
      </c>
      <c r="O39" s="50">
        <v>35362</v>
      </c>
      <c r="P39" s="50">
        <v>17200463</v>
      </c>
      <c r="Q39" s="50">
        <v>34958</v>
      </c>
      <c r="R39" s="50">
        <v>13498352</v>
      </c>
      <c r="S39" s="50">
        <v>30397</v>
      </c>
      <c r="T39" s="50">
        <v>16970874</v>
      </c>
      <c r="U39" s="50">
        <v>34531</v>
      </c>
      <c r="V39" s="50">
        <v>18540809</v>
      </c>
      <c r="W39" s="50">
        <v>32717</v>
      </c>
      <c r="X39" s="50">
        <v>16593151</v>
      </c>
      <c r="Y39" s="50">
        <v>30492</v>
      </c>
      <c r="Z39" s="50">
        <v>16470815</v>
      </c>
      <c r="AA39" s="50">
        <v>29697</v>
      </c>
      <c r="AB39" s="50">
        <v>6363569</v>
      </c>
      <c r="AC39" s="50">
        <v>20139</v>
      </c>
      <c r="AD39" s="50">
        <v>12083791</v>
      </c>
      <c r="AE39" s="50">
        <v>25483</v>
      </c>
      <c r="AF39" s="50">
        <v>15209245</v>
      </c>
      <c r="AG39" s="50">
        <v>24698</v>
      </c>
      <c r="AH39" s="50">
        <v>7163707</v>
      </c>
      <c r="AI39" s="50">
        <v>20724</v>
      </c>
      <c r="AJ39" s="50">
        <v>13033101</v>
      </c>
      <c r="AK39" s="50">
        <v>27886</v>
      </c>
      <c r="AL39" s="50">
        <v>16164621</v>
      </c>
      <c r="AM39" s="50">
        <v>22817</v>
      </c>
      <c r="AN39" s="50">
        <v>10141624</v>
      </c>
      <c r="AO39" s="50">
        <v>19759</v>
      </c>
      <c r="AP39" s="50">
        <v>294717376</v>
      </c>
      <c r="AQ39" s="50">
        <v>596694</v>
      </c>
    </row>
    <row r="40" spans="1:43" x14ac:dyDescent="0.25">
      <c r="A40" s="2" t="s">
        <v>234</v>
      </c>
      <c r="B40" s="50">
        <v>16084699</v>
      </c>
      <c r="C40" s="50">
        <v>35071</v>
      </c>
      <c r="D40" s="50">
        <v>12127824</v>
      </c>
      <c r="E40" s="50">
        <v>35598</v>
      </c>
      <c r="F40" s="50">
        <v>13916257</v>
      </c>
      <c r="G40" s="50">
        <v>35512</v>
      </c>
      <c r="H40" s="50">
        <v>16646719</v>
      </c>
      <c r="I40" s="50">
        <v>38377</v>
      </c>
      <c r="J40" s="50">
        <v>10238723</v>
      </c>
      <c r="K40" s="50">
        <v>31033</v>
      </c>
      <c r="L40" s="50">
        <v>13205763</v>
      </c>
      <c r="M40" s="50">
        <v>28964</v>
      </c>
      <c r="N40" s="50">
        <v>10105227</v>
      </c>
      <c r="O40" s="50">
        <v>27749</v>
      </c>
      <c r="P40" s="50">
        <v>12923879</v>
      </c>
      <c r="Q40" s="50">
        <v>31677</v>
      </c>
      <c r="R40" s="50">
        <v>7521039</v>
      </c>
      <c r="S40" s="50">
        <v>25626</v>
      </c>
      <c r="T40" s="50">
        <v>14069444</v>
      </c>
      <c r="U40" s="50">
        <v>31497</v>
      </c>
      <c r="V40" s="50">
        <v>13725314</v>
      </c>
      <c r="W40" s="50">
        <v>30022</v>
      </c>
      <c r="X40" s="50">
        <v>11807133</v>
      </c>
      <c r="Y40" s="50">
        <v>27400</v>
      </c>
      <c r="Z40" s="50">
        <v>9586473</v>
      </c>
      <c r="AA40" s="50">
        <v>26251</v>
      </c>
      <c r="AB40" s="50">
        <v>5690078</v>
      </c>
      <c r="AC40" s="50">
        <v>26022</v>
      </c>
      <c r="AD40" s="50">
        <v>14402524</v>
      </c>
      <c r="AE40" s="50">
        <v>29252</v>
      </c>
      <c r="AF40" s="50">
        <v>12086059</v>
      </c>
      <c r="AG40" s="50">
        <v>25271</v>
      </c>
      <c r="AH40" s="50">
        <v>5662511</v>
      </c>
      <c r="AI40" s="50">
        <v>22793</v>
      </c>
      <c r="AJ40" s="50">
        <v>9015409</v>
      </c>
      <c r="AK40" s="50">
        <v>22813</v>
      </c>
      <c r="AL40" s="50">
        <v>11510130</v>
      </c>
      <c r="AM40" s="50">
        <v>22691</v>
      </c>
      <c r="AN40" s="50">
        <v>8012963</v>
      </c>
      <c r="AO40" s="50">
        <v>22003</v>
      </c>
      <c r="AP40" s="50">
        <v>228338168</v>
      </c>
      <c r="AQ40" s="50">
        <v>575622</v>
      </c>
    </row>
    <row r="41" spans="1:43" x14ac:dyDescent="0.25">
      <c r="A41" s="2" t="s">
        <v>242</v>
      </c>
      <c r="B41" s="50">
        <v>12490156</v>
      </c>
      <c r="C41" s="50">
        <v>27778</v>
      </c>
      <c r="D41" s="50">
        <v>11826665</v>
      </c>
      <c r="E41" s="50">
        <v>30582</v>
      </c>
      <c r="F41" s="50">
        <v>11839919</v>
      </c>
      <c r="G41" s="50">
        <v>30205</v>
      </c>
      <c r="H41" s="50">
        <v>13898699</v>
      </c>
      <c r="I41" s="50">
        <v>30474</v>
      </c>
      <c r="J41" s="50">
        <v>9544995</v>
      </c>
      <c r="K41" s="50">
        <v>27202</v>
      </c>
      <c r="L41" s="50">
        <v>13621430</v>
      </c>
      <c r="M41" s="50">
        <v>28204</v>
      </c>
      <c r="N41" s="50">
        <v>10419375</v>
      </c>
      <c r="O41" s="50">
        <v>29032</v>
      </c>
      <c r="P41" s="50">
        <v>13464068</v>
      </c>
      <c r="Q41" s="50">
        <v>30406</v>
      </c>
      <c r="R41" s="50">
        <v>7788712</v>
      </c>
      <c r="S41" s="50">
        <v>23120</v>
      </c>
      <c r="T41" s="50">
        <v>13285652</v>
      </c>
      <c r="U41" s="50">
        <v>30550</v>
      </c>
      <c r="V41" s="50">
        <v>13065135</v>
      </c>
      <c r="W41" s="50">
        <v>29608</v>
      </c>
      <c r="X41" s="50">
        <v>12375741</v>
      </c>
      <c r="Y41" s="50">
        <v>30214</v>
      </c>
      <c r="Z41" s="50">
        <v>10037975</v>
      </c>
      <c r="AA41" s="50">
        <v>29735</v>
      </c>
      <c r="AB41" s="50">
        <v>7583088</v>
      </c>
      <c r="AC41" s="50">
        <v>31591</v>
      </c>
      <c r="AD41" s="50">
        <v>12413621</v>
      </c>
      <c r="AE41" s="50">
        <v>28708</v>
      </c>
      <c r="AF41" s="50">
        <v>13284771</v>
      </c>
      <c r="AG41" s="50">
        <v>29489</v>
      </c>
      <c r="AH41" s="50">
        <v>5754417</v>
      </c>
      <c r="AI41" s="50">
        <v>25692</v>
      </c>
      <c r="AJ41" s="50">
        <v>8793461</v>
      </c>
      <c r="AK41" s="50">
        <v>25029</v>
      </c>
      <c r="AL41" s="50">
        <v>10699699</v>
      </c>
      <c r="AM41" s="50">
        <v>21463</v>
      </c>
      <c r="AN41" s="50">
        <v>8985215</v>
      </c>
      <c r="AO41" s="50">
        <v>22582</v>
      </c>
      <c r="AP41" s="50">
        <v>221172794</v>
      </c>
      <c r="AQ41" s="50">
        <v>561664</v>
      </c>
    </row>
    <row r="42" spans="1:43" x14ac:dyDescent="0.25">
      <c r="A42" s="2" t="s">
        <v>230</v>
      </c>
      <c r="B42" s="50">
        <v>14077527</v>
      </c>
      <c r="C42" s="50">
        <v>26605</v>
      </c>
      <c r="D42" s="50">
        <v>14466018</v>
      </c>
      <c r="E42" s="50">
        <v>29434</v>
      </c>
      <c r="F42" s="50">
        <v>12715597</v>
      </c>
      <c r="G42" s="50">
        <v>29943</v>
      </c>
      <c r="H42" s="50">
        <v>15196074</v>
      </c>
      <c r="I42" s="50">
        <v>29457</v>
      </c>
      <c r="J42" s="50">
        <v>9833627</v>
      </c>
      <c r="K42" s="50">
        <v>26529</v>
      </c>
      <c r="L42" s="50">
        <v>11043014</v>
      </c>
      <c r="M42" s="50">
        <v>22959</v>
      </c>
      <c r="N42" s="50">
        <v>8235210</v>
      </c>
      <c r="O42" s="50">
        <v>22072</v>
      </c>
      <c r="P42" s="50">
        <v>8460307</v>
      </c>
      <c r="Q42" s="50">
        <v>19823</v>
      </c>
      <c r="R42" s="50">
        <v>6456289</v>
      </c>
      <c r="S42" s="50">
        <v>16359</v>
      </c>
      <c r="T42" s="50">
        <v>11712434</v>
      </c>
      <c r="U42" s="50">
        <v>23480</v>
      </c>
      <c r="V42" s="50">
        <v>15449166</v>
      </c>
      <c r="W42" s="50">
        <v>24730</v>
      </c>
      <c r="X42" s="50">
        <v>9831304</v>
      </c>
      <c r="Y42" s="50">
        <v>20754</v>
      </c>
      <c r="Z42" s="50">
        <v>14330760</v>
      </c>
      <c r="AA42" s="50">
        <v>24045</v>
      </c>
      <c r="AB42" s="50">
        <v>4628324</v>
      </c>
      <c r="AC42" s="50">
        <v>18065</v>
      </c>
      <c r="AD42" s="50">
        <v>16063747</v>
      </c>
      <c r="AE42" s="50">
        <v>24725</v>
      </c>
      <c r="AF42" s="50">
        <v>9130684</v>
      </c>
      <c r="AG42" s="50">
        <v>20467</v>
      </c>
      <c r="AH42" s="50">
        <v>9302067</v>
      </c>
      <c r="AI42" s="50">
        <v>21159</v>
      </c>
      <c r="AJ42" s="50">
        <v>7766659</v>
      </c>
      <c r="AK42" s="50">
        <v>23663</v>
      </c>
      <c r="AL42" s="50">
        <v>13154032</v>
      </c>
      <c r="AM42" s="50">
        <v>26728</v>
      </c>
      <c r="AN42" s="50">
        <v>9351440</v>
      </c>
      <c r="AO42" s="50">
        <v>23093</v>
      </c>
      <c r="AP42" s="50">
        <v>221204280</v>
      </c>
      <c r="AQ42" s="50">
        <v>474090</v>
      </c>
    </row>
    <row r="43" spans="1:43" x14ac:dyDescent="0.25">
      <c r="A43" s="2" t="s">
        <v>232</v>
      </c>
      <c r="B43" s="50">
        <v>13187729</v>
      </c>
      <c r="C43" s="50">
        <v>27416</v>
      </c>
      <c r="D43" s="50">
        <v>12667056</v>
      </c>
      <c r="E43" s="50">
        <v>27259</v>
      </c>
      <c r="F43" s="50">
        <v>12544912</v>
      </c>
      <c r="G43" s="50">
        <v>29666</v>
      </c>
      <c r="H43" s="50">
        <v>16103903</v>
      </c>
      <c r="I43" s="50">
        <v>30292</v>
      </c>
      <c r="J43" s="50">
        <v>9606984</v>
      </c>
      <c r="K43" s="50">
        <v>26604</v>
      </c>
      <c r="L43" s="50">
        <v>12386876</v>
      </c>
      <c r="M43" s="50">
        <v>24023</v>
      </c>
      <c r="N43" s="50">
        <v>8754665</v>
      </c>
      <c r="O43" s="50">
        <v>22032</v>
      </c>
      <c r="P43" s="50">
        <v>8364275</v>
      </c>
      <c r="Q43" s="50">
        <v>18949</v>
      </c>
      <c r="R43" s="50">
        <v>6188203</v>
      </c>
      <c r="S43" s="50">
        <v>15905</v>
      </c>
      <c r="T43" s="50">
        <v>11849337</v>
      </c>
      <c r="U43" s="50">
        <v>22749</v>
      </c>
      <c r="V43" s="50">
        <v>16403718</v>
      </c>
      <c r="W43" s="50">
        <v>25048</v>
      </c>
      <c r="X43" s="50">
        <v>10223896</v>
      </c>
      <c r="Y43" s="50">
        <v>20571</v>
      </c>
      <c r="Z43" s="50">
        <v>13805187</v>
      </c>
      <c r="AA43" s="50">
        <v>23669</v>
      </c>
      <c r="AB43" s="50">
        <v>4318747</v>
      </c>
      <c r="AC43" s="50">
        <v>18417</v>
      </c>
      <c r="AD43" s="50">
        <v>17236237</v>
      </c>
      <c r="AE43" s="50">
        <v>26582</v>
      </c>
      <c r="AF43" s="50">
        <v>8903794</v>
      </c>
      <c r="AG43" s="50">
        <v>19778</v>
      </c>
      <c r="AH43" s="50">
        <v>8745327</v>
      </c>
      <c r="AI43" s="50">
        <v>21488</v>
      </c>
      <c r="AJ43" s="50">
        <v>7220079</v>
      </c>
      <c r="AK43" s="50">
        <v>22211</v>
      </c>
      <c r="AL43" s="50">
        <v>12569804</v>
      </c>
      <c r="AM43" s="50">
        <v>21498</v>
      </c>
      <c r="AN43" s="50">
        <v>9510147</v>
      </c>
      <c r="AO43" s="50">
        <v>21625</v>
      </c>
      <c r="AP43" s="50">
        <v>220590876</v>
      </c>
      <c r="AQ43" s="50">
        <v>465782</v>
      </c>
    </row>
    <row r="44" spans="1:43" x14ac:dyDescent="0.25">
      <c r="A44" s="2" t="s">
        <v>251</v>
      </c>
      <c r="B44" s="50">
        <v>10438038</v>
      </c>
      <c r="C44" s="50">
        <v>21839</v>
      </c>
      <c r="D44" s="50">
        <v>9028218</v>
      </c>
      <c r="E44" s="50">
        <v>25103</v>
      </c>
      <c r="F44" s="50">
        <v>12392468</v>
      </c>
      <c r="G44" s="50">
        <v>26159</v>
      </c>
      <c r="H44" s="50">
        <v>13654192</v>
      </c>
      <c r="I44" s="50">
        <v>28074</v>
      </c>
      <c r="J44" s="50">
        <v>5464909</v>
      </c>
      <c r="K44" s="50">
        <v>20203</v>
      </c>
      <c r="L44" s="50">
        <v>7582756</v>
      </c>
      <c r="M44" s="50">
        <v>18886</v>
      </c>
      <c r="N44" s="50">
        <v>6954377</v>
      </c>
      <c r="O44" s="50">
        <v>18801</v>
      </c>
      <c r="P44" s="50">
        <v>4766035</v>
      </c>
      <c r="Q44" s="50">
        <v>13776</v>
      </c>
      <c r="R44" s="50">
        <v>5560109</v>
      </c>
      <c r="S44" s="50">
        <v>14470</v>
      </c>
      <c r="T44" s="50">
        <v>13805161</v>
      </c>
      <c r="U44" s="50">
        <v>24266</v>
      </c>
      <c r="V44" s="50">
        <v>18832588</v>
      </c>
      <c r="W44" s="50">
        <v>30113</v>
      </c>
      <c r="X44" s="50">
        <v>6980131</v>
      </c>
      <c r="Y44" s="50">
        <v>16087</v>
      </c>
      <c r="Z44" s="50">
        <v>13478399</v>
      </c>
      <c r="AA44" s="50">
        <v>24800</v>
      </c>
      <c r="AB44" s="50">
        <v>2136978</v>
      </c>
      <c r="AC44" s="50">
        <v>11374</v>
      </c>
      <c r="AD44" s="50">
        <v>14931314</v>
      </c>
      <c r="AE44" s="50">
        <v>26083</v>
      </c>
      <c r="AF44" s="50">
        <v>7877799</v>
      </c>
      <c r="AG44" s="50">
        <v>16813</v>
      </c>
      <c r="AH44" s="50">
        <v>3060800</v>
      </c>
      <c r="AI44" s="50">
        <v>12831</v>
      </c>
      <c r="AJ44" s="50">
        <v>7705215</v>
      </c>
      <c r="AK44" s="50">
        <v>21841</v>
      </c>
      <c r="AL44" s="50">
        <v>12398396</v>
      </c>
      <c r="AM44" s="50">
        <v>17312</v>
      </c>
      <c r="AN44" s="50">
        <v>5554299</v>
      </c>
      <c r="AO44" s="50">
        <v>14177</v>
      </c>
      <c r="AP44" s="50">
        <v>182602182</v>
      </c>
      <c r="AQ44" s="50">
        <v>403008</v>
      </c>
    </row>
    <row r="45" spans="1:43" x14ac:dyDescent="0.25">
      <c r="A45" s="2" t="s">
        <v>255</v>
      </c>
      <c r="B45" s="50">
        <v>8086990</v>
      </c>
      <c r="C45" s="50">
        <v>18319</v>
      </c>
      <c r="D45" s="50">
        <v>8869953</v>
      </c>
      <c r="E45" s="50">
        <v>22685</v>
      </c>
      <c r="F45" s="50">
        <v>11929727</v>
      </c>
      <c r="G45" s="50">
        <v>26835</v>
      </c>
      <c r="H45" s="50">
        <v>11192236</v>
      </c>
      <c r="I45" s="50">
        <v>24781</v>
      </c>
      <c r="J45" s="50">
        <v>4118938</v>
      </c>
      <c r="K45" s="50">
        <v>15867</v>
      </c>
      <c r="L45" s="50">
        <v>5852845</v>
      </c>
      <c r="M45" s="50">
        <v>16729</v>
      </c>
      <c r="N45" s="50">
        <v>6729841</v>
      </c>
      <c r="O45" s="50">
        <v>19849</v>
      </c>
      <c r="P45" s="50">
        <v>5327896</v>
      </c>
      <c r="Q45" s="50">
        <v>16978</v>
      </c>
      <c r="R45" s="50">
        <v>4136046</v>
      </c>
      <c r="S45" s="50">
        <v>12542</v>
      </c>
      <c r="T45" s="50">
        <v>11633834</v>
      </c>
      <c r="U45" s="50">
        <v>24401</v>
      </c>
      <c r="V45" s="50">
        <v>15395023</v>
      </c>
      <c r="W45" s="50">
        <v>27950</v>
      </c>
      <c r="X45" s="50">
        <v>6808901</v>
      </c>
      <c r="Y45" s="50">
        <v>16999</v>
      </c>
      <c r="Z45" s="50">
        <v>13309124</v>
      </c>
      <c r="AA45" s="50">
        <v>23424</v>
      </c>
      <c r="AB45" s="50">
        <v>2789525</v>
      </c>
      <c r="AC45" s="50">
        <v>16783</v>
      </c>
      <c r="AD45" s="50">
        <v>16723838</v>
      </c>
      <c r="AE45" s="50">
        <v>27932</v>
      </c>
      <c r="AF45" s="50">
        <v>8397385</v>
      </c>
      <c r="AG45" s="50">
        <v>19402</v>
      </c>
      <c r="AH45" s="50">
        <v>4003058</v>
      </c>
      <c r="AI45" s="50">
        <v>12031</v>
      </c>
      <c r="AJ45" s="50">
        <v>5255807</v>
      </c>
      <c r="AK45" s="50">
        <v>23089</v>
      </c>
      <c r="AL45" s="50">
        <v>10789528</v>
      </c>
      <c r="AM45" s="50">
        <v>17186</v>
      </c>
      <c r="AN45" s="50">
        <v>4485284</v>
      </c>
      <c r="AO45" s="50">
        <v>13958</v>
      </c>
      <c r="AP45" s="50">
        <v>165835779</v>
      </c>
      <c r="AQ45" s="50">
        <v>397740</v>
      </c>
    </row>
    <row r="46" spans="1:43" x14ac:dyDescent="0.25">
      <c r="A46" s="2" t="s">
        <v>155</v>
      </c>
      <c r="B46" s="50">
        <v>11728041</v>
      </c>
      <c r="C46" s="50">
        <v>21605</v>
      </c>
      <c r="D46" s="50">
        <v>11008901</v>
      </c>
      <c r="E46" s="50">
        <v>23075</v>
      </c>
      <c r="F46" s="50">
        <v>11921214</v>
      </c>
      <c r="G46" s="50">
        <v>22709</v>
      </c>
      <c r="H46" s="50">
        <v>13567551</v>
      </c>
      <c r="I46" s="50">
        <v>23158</v>
      </c>
      <c r="J46" s="50">
        <v>9902152</v>
      </c>
      <c r="K46" s="50">
        <v>23336</v>
      </c>
      <c r="L46" s="50">
        <v>11380999</v>
      </c>
      <c r="M46" s="50">
        <v>21828</v>
      </c>
      <c r="N46" s="50">
        <v>10451971</v>
      </c>
      <c r="O46" s="50">
        <v>20582</v>
      </c>
      <c r="P46" s="50">
        <v>9145748</v>
      </c>
      <c r="Q46" s="50">
        <v>17118</v>
      </c>
      <c r="R46" s="50">
        <v>8215321</v>
      </c>
      <c r="S46" s="50">
        <v>16043</v>
      </c>
      <c r="T46" s="50">
        <v>11021846</v>
      </c>
      <c r="U46" s="50">
        <v>20539</v>
      </c>
      <c r="V46" s="50">
        <v>14456749</v>
      </c>
      <c r="W46" s="50">
        <v>22631</v>
      </c>
      <c r="X46" s="50">
        <v>11600005</v>
      </c>
      <c r="Y46" s="50">
        <v>19991</v>
      </c>
      <c r="Z46" s="50">
        <v>12475343</v>
      </c>
      <c r="AA46" s="50">
        <v>18981</v>
      </c>
      <c r="AB46" s="50">
        <v>5340548</v>
      </c>
      <c r="AC46" s="50">
        <v>14991</v>
      </c>
      <c r="AD46" s="50">
        <v>11276776</v>
      </c>
      <c r="AE46" s="50">
        <v>19860</v>
      </c>
      <c r="AF46" s="50">
        <v>12568150</v>
      </c>
      <c r="AG46" s="50">
        <v>19546</v>
      </c>
      <c r="AH46" s="50">
        <v>5238624</v>
      </c>
      <c r="AI46" s="50">
        <v>16344</v>
      </c>
      <c r="AJ46" s="50">
        <v>10675872</v>
      </c>
      <c r="AK46" s="50">
        <v>22143</v>
      </c>
      <c r="AL46" s="50">
        <v>13941553</v>
      </c>
      <c r="AM46" s="50">
        <v>14060</v>
      </c>
      <c r="AN46" s="50">
        <v>7963095</v>
      </c>
      <c r="AO46" s="50">
        <v>14393</v>
      </c>
      <c r="AP46" s="50">
        <v>213880459</v>
      </c>
      <c r="AQ46" s="50">
        <v>392933</v>
      </c>
    </row>
    <row r="47" spans="1:43" x14ac:dyDescent="0.25">
      <c r="A47" s="2" t="s">
        <v>243</v>
      </c>
      <c r="B47" s="50">
        <v>8713164</v>
      </c>
      <c r="C47" s="50">
        <v>18039</v>
      </c>
      <c r="D47" s="50">
        <v>8389674</v>
      </c>
      <c r="E47" s="50">
        <v>21668</v>
      </c>
      <c r="F47" s="50">
        <v>11334906</v>
      </c>
      <c r="G47" s="50">
        <v>24297</v>
      </c>
      <c r="H47" s="50">
        <v>12018567</v>
      </c>
      <c r="I47" s="50">
        <v>26068</v>
      </c>
      <c r="J47" s="50">
        <v>5701411</v>
      </c>
      <c r="K47" s="50">
        <v>18326</v>
      </c>
      <c r="L47" s="50">
        <v>7169729</v>
      </c>
      <c r="M47" s="50">
        <v>17282</v>
      </c>
      <c r="N47" s="50">
        <v>8570797</v>
      </c>
      <c r="O47" s="50">
        <v>20590</v>
      </c>
      <c r="P47" s="50">
        <v>6164203</v>
      </c>
      <c r="Q47" s="50">
        <v>16641</v>
      </c>
      <c r="R47" s="50">
        <v>4975189</v>
      </c>
      <c r="S47" s="50">
        <v>12938</v>
      </c>
      <c r="T47" s="50">
        <v>11708602</v>
      </c>
      <c r="U47" s="50">
        <v>23918</v>
      </c>
      <c r="V47" s="50">
        <v>15742542</v>
      </c>
      <c r="W47" s="50">
        <v>25605</v>
      </c>
      <c r="X47" s="50">
        <v>7797542</v>
      </c>
      <c r="Y47" s="50">
        <v>16664</v>
      </c>
      <c r="Z47" s="50">
        <v>12837206</v>
      </c>
      <c r="AA47" s="50">
        <v>21019</v>
      </c>
      <c r="AB47" s="50">
        <v>2508306</v>
      </c>
      <c r="AC47" s="50">
        <v>11659</v>
      </c>
      <c r="AD47" s="50">
        <v>18193140</v>
      </c>
      <c r="AE47" s="50">
        <v>28498</v>
      </c>
      <c r="AF47" s="50">
        <v>7671360</v>
      </c>
      <c r="AG47" s="50">
        <v>15869</v>
      </c>
      <c r="AH47" s="50">
        <v>4513476</v>
      </c>
      <c r="AI47" s="50">
        <v>13411</v>
      </c>
      <c r="AJ47" s="50">
        <v>6321548</v>
      </c>
      <c r="AK47" s="50">
        <v>24328</v>
      </c>
      <c r="AL47" s="50">
        <v>13515050</v>
      </c>
      <c r="AM47" s="50">
        <v>15476</v>
      </c>
      <c r="AN47" s="50">
        <v>6016424</v>
      </c>
      <c r="AO47" s="50">
        <v>16933</v>
      </c>
      <c r="AP47" s="50">
        <v>179862836</v>
      </c>
      <c r="AQ47" s="50">
        <v>389229</v>
      </c>
    </row>
    <row r="48" spans="1:43" x14ac:dyDescent="0.25">
      <c r="A48" s="2" t="s">
        <v>291</v>
      </c>
      <c r="B48" s="50">
        <v>9715015</v>
      </c>
      <c r="C48" s="50">
        <v>20212</v>
      </c>
      <c r="D48" s="50">
        <v>10616239</v>
      </c>
      <c r="E48" s="50">
        <v>21678</v>
      </c>
      <c r="F48" s="50">
        <v>9862684</v>
      </c>
      <c r="G48" s="50">
        <v>22147</v>
      </c>
      <c r="H48" s="50">
        <v>11794847</v>
      </c>
      <c r="I48" s="50">
        <v>22894</v>
      </c>
      <c r="J48" s="50">
        <v>8250214</v>
      </c>
      <c r="K48" s="50">
        <v>19975</v>
      </c>
      <c r="L48" s="50">
        <v>8690530</v>
      </c>
      <c r="M48" s="50">
        <v>18942</v>
      </c>
      <c r="N48" s="50">
        <v>7704907</v>
      </c>
      <c r="O48" s="50">
        <v>18931</v>
      </c>
      <c r="P48" s="50">
        <v>7811377</v>
      </c>
      <c r="Q48" s="50">
        <v>17482</v>
      </c>
      <c r="R48" s="50">
        <v>5342223</v>
      </c>
      <c r="S48" s="50">
        <v>12762</v>
      </c>
      <c r="T48" s="50">
        <v>8862674</v>
      </c>
      <c r="U48" s="50">
        <v>18438</v>
      </c>
      <c r="V48" s="50">
        <v>11831125</v>
      </c>
      <c r="W48" s="50">
        <v>19195</v>
      </c>
      <c r="X48" s="50">
        <v>8000550</v>
      </c>
      <c r="Y48" s="50">
        <v>16575</v>
      </c>
      <c r="Z48" s="50">
        <v>12112279</v>
      </c>
      <c r="AA48" s="50">
        <v>21204</v>
      </c>
      <c r="AB48" s="50">
        <v>5107857</v>
      </c>
      <c r="AC48" s="50">
        <v>16361</v>
      </c>
      <c r="AD48" s="50">
        <v>10682666</v>
      </c>
      <c r="AE48" s="50">
        <v>17862</v>
      </c>
      <c r="AF48" s="50">
        <v>9240916</v>
      </c>
      <c r="AG48" s="50">
        <v>18077</v>
      </c>
      <c r="AH48" s="50">
        <v>6100508</v>
      </c>
      <c r="AI48" s="50">
        <v>14955</v>
      </c>
      <c r="AJ48" s="50">
        <v>6074455</v>
      </c>
      <c r="AK48" s="50">
        <v>18708</v>
      </c>
      <c r="AL48" s="50">
        <v>10162426</v>
      </c>
      <c r="AM48" s="50">
        <v>19981</v>
      </c>
      <c r="AN48" s="50">
        <v>6114156</v>
      </c>
      <c r="AO48" s="50">
        <v>17230</v>
      </c>
      <c r="AP48" s="50">
        <v>174077648</v>
      </c>
      <c r="AQ48" s="50">
        <v>373609</v>
      </c>
    </row>
    <row r="49" spans="1:43" x14ac:dyDescent="0.25">
      <c r="A49" s="2" t="s">
        <v>236</v>
      </c>
      <c r="B49" s="50">
        <v>9975867</v>
      </c>
      <c r="C49" s="50">
        <v>19083</v>
      </c>
      <c r="D49" s="50">
        <v>6531852</v>
      </c>
      <c r="E49" s="50">
        <v>18139</v>
      </c>
      <c r="F49" s="50">
        <v>8424080</v>
      </c>
      <c r="G49" s="50">
        <v>20795</v>
      </c>
      <c r="H49" s="50">
        <v>10769746</v>
      </c>
      <c r="I49" s="50">
        <v>23382</v>
      </c>
      <c r="J49" s="50">
        <v>6029061</v>
      </c>
      <c r="K49" s="50">
        <v>20446</v>
      </c>
      <c r="L49" s="50">
        <v>8085487</v>
      </c>
      <c r="M49" s="50">
        <v>18999</v>
      </c>
      <c r="N49" s="50">
        <v>6417681</v>
      </c>
      <c r="O49" s="50">
        <v>18732</v>
      </c>
      <c r="P49" s="50">
        <v>6955588</v>
      </c>
      <c r="Q49" s="50">
        <v>17305</v>
      </c>
      <c r="R49" s="50">
        <v>4980673</v>
      </c>
      <c r="S49" s="50">
        <v>13184</v>
      </c>
      <c r="T49" s="50">
        <v>8363239</v>
      </c>
      <c r="U49" s="50">
        <v>18141</v>
      </c>
      <c r="V49" s="50">
        <v>11404667</v>
      </c>
      <c r="W49" s="50">
        <v>21568</v>
      </c>
      <c r="X49" s="50">
        <v>6647787</v>
      </c>
      <c r="Y49" s="50">
        <v>14739</v>
      </c>
      <c r="Z49" s="50">
        <v>8418100</v>
      </c>
      <c r="AA49" s="50">
        <v>18378</v>
      </c>
      <c r="AB49" s="50">
        <v>3467188</v>
      </c>
      <c r="AC49" s="50">
        <v>14355</v>
      </c>
      <c r="AD49" s="50">
        <v>9189575</v>
      </c>
      <c r="AE49" s="50">
        <v>19260</v>
      </c>
      <c r="AF49" s="50">
        <v>8773747</v>
      </c>
      <c r="AG49" s="50">
        <v>17481</v>
      </c>
      <c r="AH49" s="50">
        <v>3843145</v>
      </c>
      <c r="AI49" s="50">
        <v>14598</v>
      </c>
      <c r="AJ49" s="50">
        <v>6252070</v>
      </c>
      <c r="AK49" s="50">
        <v>17379</v>
      </c>
      <c r="AL49" s="50">
        <v>8860576</v>
      </c>
      <c r="AM49" s="50">
        <v>17695</v>
      </c>
      <c r="AN49" s="50">
        <v>4989891</v>
      </c>
      <c r="AO49" s="50">
        <v>14870</v>
      </c>
      <c r="AP49" s="50">
        <v>148380020</v>
      </c>
      <c r="AQ49" s="50">
        <v>358529</v>
      </c>
    </row>
    <row r="50" spans="1:43" x14ac:dyDescent="0.25">
      <c r="A50" s="2" t="s">
        <v>237</v>
      </c>
      <c r="B50" s="50">
        <v>5911532</v>
      </c>
      <c r="C50" s="50">
        <v>12620</v>
      </c>
      <c r="D50" s="50">
        <v>5183747</v>
      </c>
      <c r="E50" s="50">
        <v>13495</v>
      </c>
      <c r="F50" s="50">
        <v>6980318</v>
      </c>
      <c r="G50" s="50">
        <v>15267</v>
      </c>
      <c r="H50" s="50">
        <v>7455214</v>
      </c>
      <c r="I50" s="50">
        <v>16966</v>
      </c>
      <c r="J50" s="50">
        <v>5314500</v>
      </c>
      <c r="K50" s="50">
        <v>15515</v>
      </c>
      <c r="L50" s="50">
        <v>5764355</v>
      </c>
      <c r="M50" s="50">
        <v>13596</v>
      </c>
      <c r="N50" s="50">
        <v>5166740</v>
      </c>
      <c r="O50" s="50">
        <v>13045</v>
      </c>
      <c r="P50" s="50">
        <v>5710218</v>
      </c>
      <c r="Q50" s="50">
        <v>13150</v>
      </c>
      <c r="R50" s="50">
        <v>5097867</v>
      </c>
      <c r="S50" s="50">
        <v>12192</v>
      </c>
      <c r="T50" s="50">
        <v>9010696</v>
      </c>
      <c r="U50" s="50">
        <v>17149</v>
      </c>
      <c r="V50" s="50">
        <v>11713906</v>
      </c>
      <c r="W50" s="50">
        <v>20028</v>
      </c>
      <c r="X50" s="50">
        <v>8354351</v>
      </c>
      <c r="Y50" s="50">
        <v>18276</v>
      </c>
      <c r="Z50" s="50">
        <v>8913030</v>
      </c>
      <c r="AA50" s="50">
        <v>17579</v>
      </c>
      <c r="AB50" s="50">
        <v>3462914</v>
      </c>
      <c r="AC50" s="50">
        <v>14415</v>
      </c>
      <c r="AD50" s="50">
        <v>9313023</v>
      </c>
      <c r="AE50" s="50">
        <v>19404</v>
      </c>
      <c r="AF50" s="50">
        <v>9257202</v>
      </c>
      <c r="AG50" s="50">
        <v>21335</v>
      </c>
      <c r="AH50" s="50">
        <v>4897041</v>
      </c>
      <c r="AI50" s="50">
        <v>21602</v>
      </c>
      <c r="AJ50" s="50">
        <v>8078908</v>
      </c>
      <c r="AK50" s="50">
        <v>23415</v>
      </c>
      <c r="AL50" s="50">
        <v>12499331</v>
      </c>
      <c r="AM50" s="50">
        <v>21095</v>
      </c>
      <c r="AN50" s="50">
        <v>8815983</v>
      </c>
      <c r="AO50" s="50">
        <v>21275</v>
      </c>
      <c r="AP50" s="50">
        <v>146900876</v>
      </c>
      <c r="AQ50" s="50">
        <v>341419</v>
      </c>
    </row>
    <row r="51" spans="1:43" x14ac:dyDescent="0.25">
      <c r="A51" s="2" t="s">
        <v>275</v>
      </c>
      <c r="B51" s="50">
        <v>9774506</v>
      </c>
      <c r="C51" s="50">
        <v>18484</v>
      </c>
      <c r="D51" s="50">
        <v>8367078</v>
      </c>
      <c r="E51" s="50">
        <v>18425</v>
      </c>
      <c r="F51" s="50">
        <v>8611626</v>
      </c>
      <c r="G51" s="50">
        <v>18681</v>
      </c>
      <c r="H51" s="50">
        <v>10249207</v>
      </c>
      <c r="I51" s="50">
        <v>19408</v>
      </c>
      <c r="J51" s="50">
        <v>4471377</v>
      </c>
      <c r="K51" s="50">
        <v>15139</v>
      </c>
      <c r="L51" s="50">
        <v>7416294</v>
      </c>
      <c r="M51" s="50">
        <v>14475</v>
      </c>
      <c r="N51" s="50">
        <v>6040677</v>
      </c>
      <c r="O51" s="50">
        <v>15642</v>
      </c>
      <c r="P51" s="50">
        <v>4865502</v>
      </c>
      <c r="Q51" s="50">
        <v>12570</v>
      </c>
      <c r="R51" s="50">
        <v>4364709</v>
      </c>
      <c r="S51" s="50">
        <v>11165</v>
      </c>
      <c r="T51" s="50">
        <v>7421656</v>
      </c>
      <c r="U51" s="50">
        <v>14726</v>
      </c>
      <c r="V51" s="50">
        <v>9464574</v>
      </c>
      <c r="W51" s="50">
        <v>15192</v>
      </c>
      <c r="X51" s="50">
        <v>5736750</v>
      </c>
      <c r="Y51" s="50">
        <v>12812</v>
      </c>
      <c r="Z51" s="50">
        <v>6088974</v>
      </c>
      <c r="AA51" s="50">
        <v>12298</v>
      </c>
      <c r="AB51" s="50">
        <v>2439353</v>
      </c>
      <c r="AC51" s="50">
        <v>10802</v>
      </c>
      <c r="AD51" s="50">
        <v>7197859</v>
      </c>
      <c r="AE51" s="50">
        <v>13305</v>
      </c>
      <c r="AF51" s="50">
        <v>5864018</v>
      </c>
      <c r="AG51" s="50">
        <v>12140</v>
      </c>
      <c r="AH51" s="50">
        <v>3117811</v>
      </c>
      <c r="AI51" s="50">
        <v>10209</v>
      </c>
      <c r="AJ51" s="50">
        <v>5365055</v>
      </c>
      <c r="AK51" s="50">
        <v>14883</v>
      </c>
      <c r="AL51" s="50">
        <v>7481779</v>
      </c>
      <c r="AM51" s="50">
        <v>11812</v>
      </c>
      <c r="AN51" s="50">
        <v>3556142</v>
      </c>
      <c r="AO51" s="50">
        <v>11252</v>
      </c>
      <c r="AP51" s="50">
        <v>127894947</v>
      </c>
      <c r="AQ51" s="50">
        <v>283420</v>
      </c>
    </row>
    <row r="52" spans="1:43" x14ac:dyDescent="0.25">
      <c r="A52" s="2" t="s">
        <v>260</v>
      </c>
      <c r="B52" s="50">
        <v>8306732</v>
      </c>
      <c r="C52" s="50">
        <v>16263</v>
      </c>
      <c r="D52" s="50">
        <v>5342260</v>
      </c>
      <c r="E52" s="50">
        <v>15650</v>
      </c>
      <c r="F52" s="50">
        <v>7464214</v>
      </c>
      <c r="G52" s="50">
        <v>17192</v>
      </c>
      <c r="H52" s="50">
        <v>6710914</v>
      </c>
      <c r="I52" s="50">
        <v>17448</v>
      </c>
      <c r="J52" s="50">
        <v>5156880</v>
      </c>
      <c r="K52" s="50">
        <v>15568</v>
      </c>
      <c r="L52" s="50">
        <v>6431777</v>
      </c>
      <c r="M52" s="50">
        <v>13229</v>
      </c>
      <c r="N52" s="50">
        <v>4393420</v>
      </c>
      <c r="O52" s="50">
        <v>12679</v>
      </c>
      <c r="P52" s="50">
        <v>4952623</v>
      </c>
      <c r="Q52" s="50">
        <v>11655</v>
      </c>
      <c r="R52" s="50">
        <v>5577694</v>
      </c>
      <c r="S52" s="50">
        <v>12457</v>
      </c>
      <c r="T52" s="50">
        <v>6976754</v>
      </c>
      <c r="U52" s="50">
        <v>13840</v>
      </c>
      <c r="V52" s="50">
        <v>8625995</v>
      </c>
      <c r="W52" s="50">
        <v>14330</v>
      </c>
      <c r="X52" s="50">
        <v>6333159</v>
      </c>
      <c r="Y52" s="50">
        <v>13098</v>
      </c>
      <c r="Z52" s="50">
        <v>7403593</v>
      </c>
      <c r="AA52" s="50">
        <v>14850</v>
      </c>
      <c r="AB52" s="50">
        <v>2619805</v>
      </c>
      <c r="AC52" s="50">
        <v>12865</v>
      </c>
      <c r="AD52" s="50">
        <v>7724838</v>
      </c>
      <c r="AE52" s="50">
        <v>16064</v>
      </c>
      <c r="AF52" s="50">
        <v>6428574</v>
      </c>
      <c r="AG52" s="50">
        <v>13920</v>
      </c>
      <c r="AH52" s="50">
        <v>2793330</v>
      </c>
      <c r="AI52" s="50">
        <v>11853</v>
      </c>
      <c r="AJ52" s="50">
        <v>5352985</v>
      </c>
      <c r="AK52" s="50">
        <v>12258</v>
      </c>
      <c r="AL52" s="50">
        <v>5756212</v>
      </c>
      <c r="AM52" s="50">
        <v>13320</v>
      </c>
      <c r="AN52" s="50">
        <v>4836668</v>
      </c>
      <c r="AO52" s="50">
        <v>12673</v>
      </c>
      <c r="AP52" s="50">
        <v>119188427</v>
      </c>
      <c r="AQ52" s="50">
        <v>281212</v>
      </c>
    </row>
    <row r="53" spans="1:43" x14ac:dyDescent="0.25">
      <c r="A53" s="2" t="s">
        <v>240</v>
      </c>
      <c r="B53" s="50">
        <v>6327846</v>
      </c>
      <c r="C53" s="50">
        <v>14521</v>
      </c>
      <c r="D53" s="50">
        <v>6860961</v>
      </c>
      <c r="E53" s="50">
        <v>16496</v>
      </c>
      <c r="F53" s="50">
        <v>6779822</v>
      </c>
      <c r="G53" s="50">
        <v>16546</v>
      </c>
      <c r="H53" s="50">
        <v>7743969</v>
      </c>
      <c r="I53" s="50">
        <v>16649</v>
      </c>
      <c r="J53" s="50">
        <v>4622136</v>
      </c>
      <c r="K53" s="50">
        <v>15848</v>
      </c>
      <c r="L53" s="50">
        <v>4392157</v>
      </c>
      <c r="M53" s="50">
        <v>10973</v>
      </c>
      <c r="N53" s="50">
        <v>3678888</v>
      </c>
      <c r="O53" s="50">
        <v>12215</v>
      </c>
      <c r="P53" s="50">
        <v>3194581</v>
      </c>
      <c r="Q53" s="50">
        <v>10599</v>
      </c>
      <c r="R53" s="50">
        <v>3264016</v>
      </c>
      <c r="S53" s="50">
        <v>10611</v>
      </c>
      <c r="T53" s="50">
        <v>7069391</v>
      </c>
      <c r="U53" s="50">
        <v>15761</v>
      </c>
      <c r="V53" s="50">
        <v>8928531</v>
      </c>
      <c r="W53" s="50">
        <v>16557</v>
      </c>
      <c r="X53" s="50">
        <v>5426269</v>
      </c>
      <c r="Y53" s="50">
        <v>12792</v>
      </c>
      <c r="Z53" s="50">
        <v>7964506</v>
      </c>
      <c r="AA53" s="50">
        <v>14764</v>
      </c>
      <c r="AB53" s="50">
        <v>2526587</v>
      </c>
      <c r="AC53" s="50">
        <v>11398</v>
      </c>
      <c r="AD53" s="50">
        <v>8575251</v>
      </c>
      <c r="AE53" s="50">
        <v>14379</v>
      </c>
      <c r="AF53" s="50">
        <v>5685431</v>
      </c>
      <c r="AG53" s="50">
        <v>12059</v>
      </c>
      <c r="AH53" s="50">
        <v>3146400</v>
      </c>
      <c r="AI53" s="50">
        <v>10113</v>
      </c>
      <c r="AJ53" s="50">
        <v>3582027</v>
      </c>
      <c r="AK53" s="50">
        <v>13172</v>
      </c>
      <c r="AL53" s="50">
        <v>6412857</v>
      </c>
      <c r="AM53" s="50">
        <v>11112</v>
      </c>
      <c r="AN53" s="50">
        <v>3400641</v>
      </c>
      <c r="AO53" s="50">
        <v>9540</v>
      </c>
      <c r="AP53" s="50">
        <v>109582267</v>
      </c>
      <c r="AQ53" s="50">
        <v>266105</v>
      </c>
    </row>
    <row r="54" spans="1:43" x14ac:dyDescent="0.25">
      <c r="A54" s="2" t="s">
        <v>272</v>
      </c>
      <c r="B54" s="50">
        <v>5012113</v>
      </c>
      <c r="C54" s="50">
        <v>11147</v>
      </c>
      <c r="D54" s="50">
        <v>5105273</v>
      </c>
      <c r="E54" s="50">
        <v>14621</v>
      </c>
      <c r="F54" s="50">
        <v>6620363</v>
      </c>
      <c r="G54" s="50">
        <v>15279</v>
      </c>
      <c r="H54" s="50">
        <v>8053420</v>
      </c>
      <c r="I54" s="50">
        <v>15708</v>
      </c>
      <c r="J54" s="50">
        <v>3081512</v>
      </c>
      <c r="K54" s="50">
        <v>11020</v>
      </c>
      <c r="L54" s="50">
        <v>3964220</v>
      </c>
      <c r="M54" s="50">
        <v>10207</v>
      </c>
      <c r="N54" s="50">
        <v>4102694</v>
      </c>
      <c r="O54" s="50">
        <v>9979</v>
      </c>
      <c r="P54" s="50">
        <v>3150468</v>
      </c>
      <c r="Q54" s="50">
        <v>8996</v>
      </c>
      <c r="R54" s="50">
        <v>3799100</v>
      </c>
      <c r="S54" s="50">
        <v>9049</v>
      </c>
      <c r="T54" s="50">
        <v>8768082</v>
      </c>
      <c r="U54" s="50">
        <v>15896</v>
      </c>
      <c r="V54" s="50">
        <v>12498445</v>
      </c>
      <c r="W54" s="50">
        <v>19182</v>
      </c>
      <c r="X54" s="50">
        <v>5250449</v>
      </c>
      <c r="Y54" s="50">
        <v>11494</v>
      </c>
      <c r="Z54" s="50">
        <v>10064333</v>
      </c>
      <c r="AA54" s="50">
        <v>16301</v>
      </c>
      <c r="AB54" s="50">
        <v>1416196</v>
      </c>
      <c r="AC54" s="50">
        <v>7982</v>
      </c>
      <c r="AD54" s="50">
        <v>13846114</v>
      </c>
      <c r="AE54" s="50">
        <v>21648</v>
      </c>
      <c r="AF54" s="50">
        <v>5436431</v>
      </c>
      <c r="AG54" s="50">
        <v>13166</v>
      </c>
      <c r="AH54" s="50">
        <v>1793254</v>
      </c>
      <c r="AI54" s="50">
        <v>8374</v>
      </c>
      <c r="AJ54" s="50">
        <v>5288108</v>
      </c>
      <c r="AK54" s="50">
        <v>17379</v>
      </c>
      <c r="AL54" s="50">
        <v>9087908</v>
      </c>
      <c r="AM54" s="50">
        <v>12379</v>
      </c>
      <c r="AN54" s="50">
        <v>3753444</v>
      </c>
      <c r="AO54" s="50">
        <v>10313</v>
      </c>
      <c r="AP54" s="50">
        <v>120091927</v>
      </c>
      <c r="AQ54" s="50">
        <v>260120</v>
      </c>
    </row>
    <row r="55" spans="1:43" x14ac:dyDescent="0.25">
      <c r="A55" s="2" t="s">
        <v>266</v>
      </c>
      <c r="B55" s="50">
        <v>7447511</v>
      </c>
      <c r="C55" s="50">
        <v>13383</v>
      </c>
      <c r="D55" s="50">
        <v>8035015</v>
      </c>
      <c r="E55" s="50">
        <v>14581</v>
      </c>
      <c r="F55" s="50">
        <v>6990827</v>
      </c>
      <c r="G55" s="50">
        <v>15699</v>
      </c>
      <c r="H55" s="50">
        <v>9270428</v>
      </c>
      <c r="I55" s="50">
        <v>14920</v>
      </c>
      <c r="J55" s="50">
        <v>5388656</v>
      </c>
      <c r="K55" s="50">
        <v>14441</v>
      </c>
      <c r="L55" s="50">
        <v>7373692</v>
      </c>
      <c r="M55" s="50">
        <v>12747</v>
      </c>
      <c r="N55" s="50">
        <v>5186061</v>
      </c>
      <c r="O55" s="50">
        <v>11783</v>
      </c>
      <c r="P55" s="50">
        <v>4407611</v>
      </c>
      <c r="Q55" s="50">
        <v>9504</v>
      </c>
      <c r="R55" s="50">
        <v>3478941</v>
      </c>
      <c r="S55" s="50">
        <v>8126</v>
      </c>
      <c r="T55" s="50">
        <v>6599210</v>
      </c>
      <c r="U55" s="50">
        <v>11890</v>
      </c>
      <c r="V55" s="50">
        <v>8421964</v>
      </c>
      <c r="W55" s="50">
        <v>12302</v>
      </c>
      <c r="X55" s="50">
        <v>6311969</v>
      </c>
      <c r="Y55" s="50">
        <v>11508</v>
      </c>
      <c r="Z55" s="50">
        <v>7166259</v>
      </c>
      <c r="AA55" s="50">
        <v>12506</v>
      </c>
      <c r="AB55" s="50">
        <v>2848595</v>
      </c>
      <c r="AC55" s="50">
        <v>10877</v>
      </c>
      <c r="AD55" s="50">
        <v>10951156</v>
      </c>
      <c r="AE55" s="50">
        <v>16476</v>
      </c>
      <c r="AF55" s="50">
        <v>6624498</v>
      </c>
      <c r="AG55" s="50">
        <v>14034</v>
      </c>
      <c r="AH55" s="50">
        <v>4136286</v>
      </c>
      <c r="AI55" s="50">
        <v>13115</v>
      </c>
      <c r="AJ55" s="50">
        <v>5418307</v>
      </c>
      <c r="AK55" s="50">
        <v>13730</v>
      </c>
      <c r="AL55" s="50">
        <v>7209911</v>
      </c>
      <c r="AM55" s="50">
        <v>12571</v>
      </c>
      <c r="AN55" s="50">
        <v>5590380</v>
      </c>
      <c r="AO55" s="50">
        <v>12010</v>
      </c>
      <c r="AP55" s="50">
        <v>128857277</v>
      </c>
      <c r="AQ55" s="50">
        <v>256203</v>
      </c>
    </row>
    <row r="56" spans="1:43" x14ac:dyDescent="0.25">
      <c r="A56" s="2" t="s">
        <v>247</v>
      </c>
      <c r="B56" s="50">
        <v>10700750</v>
      </c>
      <c r="C56" s="50">
        <v>19006</v>
      </c>
      <c r="D56" s="50">
        <v>8326870</v>
      </c>
      <c r="E56" s="50">
        <v>17678</v>
      </c>
      <c r="F56" s="50">
        <v>9680749</v>
      </c>
      <c r="G56" s="50">
        <v>19581</v>
      </c>
      <c r="H56" s="50">
        <v>10414939</v>
      </c>
      <c r="I56" s="50">
        <v>19113</v>
      </c>
      <c r="J56" s="50">
        <v>4899943</v>
      </c>
      <c r="K56" s="50">
        <v>15743</v>
      </c>
      <c r="L56" s="50">
        <v>7108691</v>
      </c>
      <c r="M56" s="50">
        <v>14338</v>
      </c>
      <c r="N56" s="50">
        <v>5994029</v>
      </c>
      <c r="O56" s="50">
        <v>14544</v>
      </c>
      <c r="P56" s="50">
        <v>4538588</v>
      </c>
      <c r="Q56" s="50">
        <v>10243</v>
      </c>
      <c r="R56" s="50">
        <v>3816651</v>
      </c>
      <c r="S56" s="50">
        <v>8917</v>
      </c>
      <c r="T56" s="50">
        <v>7119502</v>
      </c>
      <c r="U56" s="50">
        <v>12561</v>
      </c>
      <c r="V56" s="50">
        <v>12382833</v>
      </c>
      <c r="W56" s="50">
        <v>13903</v>
      </c>
      <c r="X56" s="50">
        <v>9324933</v>
      </c>
      <c r="Y56" s="50">
        <v>9023</v>
      </c>
      <c r="Z56" s="50">
        <v>6719312</v>
      </c>
      <c r="AA56" s="50">
        <v>10974</v>
      </c>
      <c r="AB56" s="50">
        <v>2355824</v>
      </c>
      <c r="AC56" s="50">
        <v>8368</v>
      </c>
      <c r="AD56" s="50">
        <v>9359545</v>
      </c>
      <c r="AE56" s="50">
        <v>13970</v>
      </c>
      <c r="AF56" s="50">
        <v>4696752</v>
      </c>
      <c r="AG56" s="50">
        <v>9158</v>
      </c>
      <c r="AH56" s="50">
        <v>3950266</v>
      </c>
      <c r="AI56" s="50">
        <v>8478</v>
      </c>
      <c r="AJ56" s="50">
        <v>3846257</v>
      </c>
      <c r="AK56" s="50">
        <v>10262</v>
      </c>
      <c r="AL56" s="50">
        <v>5751136</v>
      </c>
      <c r="AM56" s="50">
        <v>10836</v>
      </c>
      <c r="AN56" s="50">
        <v>4322337</v>
      </c>
      <c r="AO56" s="50">
        <v>8253</v>
      </c>
      <c r="AP56" s="50">
        <v>135309907</v>
      </c>
      <c r="AQ56" s="50">
        <v>254949</v>
      </c>
    </row>
    <row r="57" spans="1:43" x14ac:dyDescent="0.25">
      <c r="A57" s="2" t="s">
        <v>256</v>
      </c>
      <c r="B57" s="50">
        <v>7267527</v>
      </c>
      <c r="C57" s="50">
        <v>12645</v>
      </c>
      <c r="D57" s="50">
        <v>7042290</v>
      </c>
      <c r="E57" s="50">
        <v>13736</v>
      </c>
      <c r="F57" s="50">
        <v>7985683</v>
      </c>
      <c r="G57" s="50">
        <v>14982</v>
      </c>
      <c r="H57" s="50">
        <v>8343064</v>
      </c>
      <c r="I57" s="50">
        <v>13766</v>
      </c>
      <c r="J57" s="50">
        <v>3783478</v>
      </c>
      <c r="K57" s="50">
        <v>13280</v>
      </c>
      <c r="L57" s="50">
        <v>6523748</v>
      </c>
      <c r="M57" s="50">
        <v>13134</v>
      </c>
      <c r="N57" s="50">
        <v>5698175</v>
      </c>
      <c r="O57" s="50">
        <v>12903</v>
      </c>
      <c r="P57" s="50">
        <v>5271057</v>
      </c>
      <c r="Q57" s="50">
        <v>12410</v>
      </c>
      <c r="R57" s="50">
        <v>3892050</v>
      </c>
      <c r="S57" s="50">
        <v>8110</v>
      </c>
      <c r="T57" s="50">
        <v>7883928</v>
      </c>
      <c r="U57" s="50">
        <v>14829</v>
      </c>
      <c r="V57" s="50">
        <v>10352500</v>
      </c>
      <c r="W57" s="50">
        <v>15943</v>
      </c>
      <c r="X57" s="50">
        <v>5487465</v>
      </c>
      <c r="Y57" s="50">
        <v>11215</v>
      </c>
      <c r="Z57" s="50">
        <v>7575548</v>
      </c>
      <c r="AA57" s="50">
        <v>13224</v>
      </c>
      <c r="AB57" s="50">
        <v>2035882</v>
      </c>
      <c r="AC57" s="50">
        <v>9188</v>
      </c>
      <c r="AD57" s="50">
        <v>10469811</v>
      </c>
      <c r="AE57" s="50">
        <v>14973</v>
      </c>
      <c r="AF57" s="50">
        <v>6140767</v>
      </c>
      <c r="AG57" s="50">
        <v>11648</v>
      </c>
      <c r="AH57" s="50">
        <v>3078764</v>
      </c>
      <c r="AI57" s="50">
        <v>8938</v>
      </c>
      <c r="AJ57" s="50">
        <v>3982275</v>
      </c>
      <c r="AK57" s="50">
        <v>11997</v>
      </c>
      <c r="AL57" s="50">
        <v>7870248</v>
      </c>
      <c r="AM57" s="50">
        <v>12305</v>
      </c>
      <c r="AN57" s="50">
        <v>3508873</v>
      </c>
      <c r="AO57" s="50">
        <v>7623</v>
      </c>
      <c r="AP57" s="50">
        <v>124193133</v>
      </c>
      <c r="AQ57" s="50">
        <v>246849</v>
      </c>
    </row>
    <row r="58" spans="1:43" x14ac:dyDescent="0.25">
      <c r="A58" s="2" t="s">
        <v>245</v>
      </c>
      <c r="B58" s="50">
        <v>6995943</v>
      </c>
      <c r="C58" s="50">
        <v>14684</v>
      </c>
      <c r="D58" s="50">
        <v>6879624</v>
      </c>
      <c r="E58" s="50">
        <v>15292</v>
      </c>
      <c r="F58" s="50">
        <v>6432789</v>
      </c>
      <c r="G58" s="50">
        <v>15643</v>
      </c>
      <c r="H58" s="50">
        <v>7742961</v>
      </c>
      <c r="I58" s="50">
        <v>16750</v>
      </c>
      <c r="J58" s="50">
        <v>5075360</v>
      </c>
      <c r="K58" s="50">
        <v>14242</v>
      </c>
      <c r="L58" s="50">
        <v>6296196</v>
      </c>
      <c r="M58" s="50">
        <v>13414</v>
      </c>
      <c r="N58" s="50">
        <v>5331675</v>
      </c>
      <c r="O58" s="50">
        <v>14278</v>
      </c>
      <c r="P58" s="50">
        <v>4623324</v>
      </c>
      <c r="Q58" s="50">
        <v>12123</v>
      </c>
      <c r="R58" s="50">
        <v>2926803</v>
      </c>
      <c r="S58" s="50">
        <v>8178</v>
      </c>
      <c r="T58" s="50">
        <v>6174194</v>
      </c>
      <c r="U58" s="50">
        <v>12670</v>
      </c>
      <c r="V58" s="50">
        <v>7788981</v>
      </c>
      <c r="W58" s="50">
        <v>14386</v>
      </c>
      <c r="X58" s="50">
        <v>5423193</v>
      </c>
      <c r="Y58" s="50">
        <v>12430</v>
      </c>
      <c r="Z58" s="50">
        <v>5529732</v>
      </c>
      <c r="AA58" s="50">
        <v>11762</v>
      </c>
      <c r="AB58" s="50">
        <v>2163255</v>
      </c>
      <c r="AC58" s="50">
        <v>10643</v>
      </c>
      <c r="AD58" s="50">
        <v>7503403</v>
      </c>
      <c r="AE58" s="50">
        <v>13276</v>
      </c>
      <c r="AF58" s="50">
        <v>4226240</v>
      </c>
      <c r="AG58" s="50">
        <v>10347</v>
      </c>
      <c r="AH58" s="50">
        <v>2767393</v>
      </c>
      <c r="AI58" s="50">
        <v>11186</v>
      </c>
      <c r="AJ58" s="50">
        <v>4707405</v>
      </c>
      <c r="AK58" s="50">
        <v>11209</v>
      </c>
      <c r="AL58" s="50">
        <v>5701141</v>
      </c>
      <c r="AM58" s="50">
        <v>12167</v>
      </c>
      <c r="AN58" s="50">
        <v>4199569</v>
      </c>
      <c r="AO58" s="50"/>
      <c r="AP58" s="50">
        <v>108489181</v>
      </c>
      <c r="AQ58" s="50">
        <v>244680</v>
      </c>
    </row>
    <row r="59" spans="1:43" x14ac:dyDescent="0.25">
      <c r="A59" s="2" t="s">
        <v>161</v>
      </c>
      <c r="B59" s="50">
        <v>5033989</v>
      </c>
      <c r="C59" s="50">
        <v>10241</v>
      </c>
      <c r="D59" s="50">
        <v>5104398</v>
      </c>
      <c r="E59" s="50">
        <v>10843</v>
      </c>
      <c r="F59" s="50">
        <v>6231181</v>
      </c>
      <c r="G59" s="50">
        <v>12296</v>
      </c>
      <c r="H59" s="50">
        <v>7406134</v>
      </c>
      <c r="I59" s="50">
        <v>12979</v>
      </c>
      <c r="J59" s="50">
        <v>5967846</v>
      </c>
      <c r="K59" s="50">
        <v>14210</v>
      </c>
      <c r="L59" s="50">
        <v>7127841</v>
      </c>
      <c r="M59" s="50">
        <v>14503</v>
      </c>
      <c r="N59" s="50">
        <v>6022265</v>
      </c>
      <c r="O59" s="50">
        <v>12853</v>
      </c>
      <c r="P59" s="50">
        <v>6677239</v>
      </c>
      <c r="Q59" s="50">
        <v>13825</v>
      </c>
      <c r="R59" s="50">
        <v>4058854</v>
      </c>
      <c r="S59" s="50">
        <v>9388</v>
      </c>
      <c r="T59" s="50">
        <v>5666900</v>
      </c>
      <c r="U59" s="50">
        <v>12941</v>
      </c>
      <c r="V59" s="50">
        <v>7506294</v>
      </c>
      <c r="W59" s="50">
        <v>12552</v>
      </c>
      <c r="X59" s="50">
        <v>5600542</v>
      </c>
      <c r="Y59" s="50">
        <v>10866</v>
      </c>
      <c r="Z59" s="50">
        <v>5036467</v>
      </c>
      <c r="AA59" s="50">
        <v>9012</v>
      </c>
      <c r="AB59" s="50">
        <v>3282092</v>
      </c>
      <c r="AC59" s="50">
        <v>9488</v>
      </c>
      <c r="AD59" s="50">
        <v>5654577</v>
      </c>
      <c r="AE59" s="50">
        <v>10074</v>
      </c>
      <c r="AF59" s="50">
        <v>4596708</v>
      </c>
      <c r="AG59" s="50">
        <v>9261</v>
      </c>
      <c r="AH59" s="50">
        <v>2699797</v>
      </c>
      <c r="AI59" s="50">
        <v>7872</v>
      </c>
      <c r="AJ59" s="50">
        <v>4460930</v>
      </c>
      <c r="AK59" s="50">
        <v>9201</v>
      </c>
      <c r="AL59" s="50">
        <v>6022502</v>
      </c>
      <c r="AM59" s="50">
        <v>8205</v>
      </c>
      <c r="AN59" s="50">
        <v>3854960</v>
      </c>
      <c r="AO59" s="50">
        <v>8188</v>
      </c>
      <c r="AP59" s="50">
        <v>108011516</v>
      </c>
      <c r="AQ59" s="50">
        <v>218798</v>
      </c>
    </row>
    <row r="60" spans="1:43" x14ac:dyDescent="0.25">
      <c r="A60" s="2" t="s">
        <v>157</v>
      </c>
      <c r="B60" s="50">
        <v>7178547</v>
      </c>
      <c r="C60" s="50">
        <v>14844</v>
      </c>
      <c r="D60" s="50">
        <v>5486119</v>
      </c>
      <c r="E60" s="50">
        <v>13937</v>
      </c>
      <c r="F60" s="50">
        <v>6130520</v>
      </c>
      <c r="G60" s="50">
        <v>13892</v>
      </c>
      <c r="H60" s="50">
        <v>6883310</v>
      </c>
      <c r="I60" s="50">
        <v>14594</v>
      </c>
      <c r="J60" s="50">
        <v>5255749</v>
      </c>
      <c r="K60" s="50">
        <v>15098</v>
      </c>
      <c r="L60" s="50">
        <v>5244557</v>
      </c>
      <c r="M60" s="50">
        <v>12652</v>
      </c>
      <c r="N60" s="50">
        <v>5324053</v>
      </c>
      <c r="O60" s="50">
        <v>12308</v>
      </c>
      <c r="P60" s="50">
        <v>5334001</v>
      </c>
      <c r="Q60" s="50">
        <v>11906</v>
      </c>
      <c r="R60" s="50">
        <v>4587582</v>
      </c>
      <c r="S60" s="50">
        <v>10092</v>
      </c>
      <c r="T60" s="50">
        <v>6200745</v>
      </c>
      <c r="U60" s="50">
        <v>12360</v>
      </c>
      <c r="V60" s="50">
        <v>6900283</v>
      </c>
      <c r="W60" s="50">
        <v>12642</v>
      </c>
      <c r="X60" s="50">
        <v>5237478</v>
      </c>
      <c r="Y60" s="50">
        <v>10503</v>
      </c>
      <c r="Z60" s="50">
        <v>5250272</v>
      </c>
      <c r="AA60" s="50">
        <v>9967</v>
      </c>
      <c r="AB60" s="50">
        <v>1876591</v>
      </c>
      <c r="AC60" s="50">
        <v>6852</v>
      </c>
      <c r="AD60" s="50">
        <v>3538876</v>
      </c>
      <c r="AE60" s="50">
        <v>8138</v>
      </c>
      <c r="AF60" s="50">
        <v>4663796</v>
      </c>
      <c r="AG60" s="50">
        <v>7958</v>
      </c>
      <c r="AH60" s="50">
        <v>1820268</v>
      </c>
      <c r="AI60" s="50">
        <v>6941</v>
      </c>
      <c r="AJ60" s="50">
        <v>3874420</v>
      </c>
      <c r="AK60" s="50">
        <v>10200</v>
      </c>
      <c r="AL60" s="50">
        <v>5765436</v>
      </c>
      <c r="AM60" s="50">
        <v>6788</v>
      </c>
      <c r="AN60" s="50">
        <v>3285766</v>
      </c>
      <c r="AO60" s="50">
        <v>7101</v>
      </c>
      <c r="AP60" s="50">
        <v>99838369</v>
      </c>
      <c r="AQ60" s="50">
        <v>218773</v>
      </c>
    </row>
    <row r="61" spans="1:43" x14ac:dyDescent="0.25">
      <c r="A61" s="2" t="s">
        <v>253</v>
      </c>
      <c r="B61" s="50">
        <v>6981563</v>
      </c>
      <c r="C61" s="50">
        <v>13719</v>
      </c>
      <c r="D61" s="50">
        <v>7818133</v>
      </c>
      <c r="E61" s="50">
        <v>14664</v>
      </c>
      <c r="F61" s="50">
        <v>8286333</v>
      </c>
      <c r="G61" s="50">
        <v>16704</v>
      </c>
      <c r="H61" s="50">
        <v>9352569</v>
      </c>
      <c r="I61" s="50">
        <v>16102</v>
      </c>
      <c r="J61" s="50">
        <v>5444592</v>
      </c>
      <c r="K61" s="50">
        <v>13369</v>
      </c>
      <c r="L61" s="50">
        <v>5260971</v>
      </c>
      <c r="M61" s="50">
        <v>9186</v>
      </c>
      <c r="N61" s="50">
        <v>2585951</v>
      </c>
      <c r="O61" s="50">
        <v>7280</v>
      </c>
      <c r="P61" s="50">
        <v>2644616</v>
      </c>
      <c r="Q61" s="50">
        <v>6545</v>
      </c>
      <c r="R61" s="50">
        <v>2702782</v>
      </c>
      <c r="S61" s="50">
        <v>6659</v>
      </c>
      <c r="T61" s="50">
        <v>7342234</v>
      </c>
      <c r="U61" s="50">
        <v>12716</v>
      </c>
      <c r="V61" s="50">
        <v>9276967</v>
      </c>
      <c r="W61" s="50">
        <v>13210</v>
      </c>
      <c r="X61" s="50">
        <v>3424977</v>
      </c>
      <c r="Y61" s="50">
        <v>7632</v>
      </c>
      <c r="Z61" s="50">
        <v>6457420</v>
      </c>
      <c r="AA61" s="50">
        <v>10599</v>
      </c>
      <c r="AB61" s="50">
        <v>1243921</v>
      </c>
      <c r="AC61" s="50">
        <v>7054</v>
      </c>
      <c r="AD61" s="50">
        <v>7426657</v>
      </c>
      <c r="AE61" s="50">
        <v>11990</v>
      </c>
      <c r="AF61" s="50">
        <v>3059586</v>
      </c>
      <c r="AG61" s="50">
        <v>6592</v>
      </c>
      <c r="AH61" s="50">
        <v>2573911</v>
      </c>
      <c r="AI61" s="50">
        <v>6551</v>
      </c>
      <c r="AJ61" s="50">
        <v>2205128</v>
      </c>
      <c r="AK61" s="50">
        <v>10829</v>
      </c>
      <c r="AL61" s="50">
        <v>5876017</v>
      </c>
      <c r="AM61" s="50">
        <v>9455</v>
      </c>
      <c r="AN61" s="50">
        <v>2785248</v>
      </c>
      <c r="AO61" s="50">
        <v>5380</v>
      </c>
      <c r="AP61" s="50">
        <v>102749576</v>
      </c>
      <c r="AQ61" s="50">
        <v>206236</v>
      </c>
    </row>
    <row r="62" spans="1:43" x14ac:dyDescent="0.25">
      <c r="A62" s="2" t="s">
        <v>235</v>
      </c>
      <c r="B62" s="50">
        <v>5234539</v>
      </c>
      <c r="C62" s="50">
        <v>10603</v>
      </c>
      <c r="D62" s="50">
        <v>4299706</v>
      </c>
      <c r="E62" s="50">
        <v>9899</v>
      </c>
      <c r="F62" s="50">
        <v>3663770</v>
      </c>
      <c r="G62" s="50">
        <v>9597</v>
      </c>
      <c r="H62" s="50">
        <v>4972379</v>
      </c>
      <c r="I62" s="50">
        <v>9864</v>
      </c>
      <c r="J62" s="50">
        <v>3364272</v>
      </c>
      <c r="K62" s="50">
        <v>10299</v>
      </c>
      <c r="L62" s="50">
        <v>3915163</v>
      </c>
      <c r="M62" s="50">
        <v>8606</v>
      </c>
      <c r="N62" s="50">
        <v>4638750</v>
      </c>
      <c r="O62" s="50">
        <v>10532</v>
      </c>
      <c r="P62" s="50">
        <v>5108723</v>
      </c>
      <c r="Q62" s="50">
        <v>10849</v>
      </c>
      <c r="R62" s="50">
        <v>2810350</v>
      </c>
      <c r="S62" s="50">
        <v>7021</v>
      </c>
      <c r="T62" s="50">
        <v>4836328</v>
      </c>
      <c r="U62" s="50">
        <v>11839</v>
      </c>
      <c r="V62" s="50">
        <v>5331933</v>
      </c>
      <c r="W62" s="50">
        <v>10704</v>
      </c>
      <c r="X62" s="50">
        <v>5129953</v>
      </c>
      <c r="Y62" s="50">
        <v>10800</v>
      </c>
      <c r="Z62" s="50">
        <v>4025171</v>
      </c>
      <c r="AA62" s="50">
        <v>10102</v>
      </c>
      <c r="AB62" s="50">
        <v>2995624</v>
      </c>
      <c r="AC62" s="50">
        <v>9715</v>
      </c>
      <c r="AD62" s="50">
        <v>4812499</v>
      </c>
      <c r="AE62" s="50">
        <v>9375</v>
      </c>
      <c r="AF62" s="50">
        <v>4434360</v>
      </c>
      <c r="AG62" s="50">
        <v>9935</v>
      </c>
      <c r="AH62" s="50">
        <v>3421232</v>
      </c>
      <c r="AI62" s="50">
        <v>10180</v>
      </c>
      <c r="AJ62" s="50">
        <v>4187875</v>
      </c>
      <c r="AK62" s="50">
        <v>9087</v>
      </c>
      <c r="AL62" s="50">
        <v>4580477</v>
      </c>
      <c r="AM62" s="50">
        <v>9126</v>
      </c>
      <c r="AN62" s="50">
        <v>3927158</v>
      </c>
      <c r="AO62" s="50">
        <v>7878</v>
      </c>
      <c r="AP62" s="50">
        <v>85690262</v>
      </c>
      <c r="AQ62" s="50">
        <v>196011</v>
      </c>
    </row>
    <row r="63" spans="1:43" x14ac:dyDescent="0.25">
      <c r="A63" s="2" t="s">
        <v>248</v>
      </c>
      <c r="B63" s="50">
        <v>5149270</v>
      </c>
      <c r="C63" s="50">
        <v>12203</v>
      </c>
      <c r="D63" s="50">
        <v>2924650</v>
      </c>
      <c r="E63" s="50">
        <v>11903</v>
      </c>
      <c r="F63" s="50">
        <v>4328372</v>
      </c>
      <c r="G63" s="50">
        <v>12621</v>
      </c>
      <c r="H63" s="50">
        <v>3666207</v>
      </c>
      <c r="I63" s="50">
        <v>12922</v>
      </c>
      <c r="J63" s="50">
        <v>2448834</v>
      </c>
      <c r="K63" s="50">
        <v>9431</v>
      </c>
      <c r="L63" s="50">
        <v>2750351</v>
      </c>
      <c r="M63" s="50">
        <v>7701</v>
      </c>
      <c r="N63" s="50">
        <v>2186153</v>
      </c>
      <c r="O63" s="50">
        <v>7759</v>
      </c>
      <c r="P63" s="50">
        <v>2875386</v>
      </c>
      <c r="Q63" s="50">
        <v>7906</v>
      </c>
      <c r="R63" s="50">
        <v>2942974</v>
      </c>
      <c r="S63" s="50">
        <v>6955</v>
      </c>
      <c r="T63" s="50">
        <v>4732118</v>
      </c>
      <c r="U63" s="50">
        <v>10154</v>
      </c>
      <c r="V63" s="50">
        <v>6351479</v>
      </c>
      <c r="W63" s="50">
        <v>11736</v>
      </c>
      <c r="X63" s="50">
        <v>3485247</v>
      </c>
      <c r="Y63" s="50">
        <v>8482</v>
      </c>
      <c r="Z63" s="50">
        <v>4432212</v>
      </c>
      <c r="AA63" s="50">
        <v>9011</v>
      </c>
      <c r="AB63" s="50">
        <v>1245272</v>
      </c>
      <c r="AC63" s="50">
        <v>8332</v>
      </c>
      <c r="AD63" s="50">
        <v>4851504</v>
      </c>
      <c r="AE63" s="50">
        <v>10776</v>
      </c>
      <c r="AF63" s="50">
        <v>4150221</v>
      </c>
      <c r="AG63" s="50">
        <v>9433</v>
      </c>
      <c r="AH63" s="50">
        <v>1395314</v>
      </c>
      <c r="AI63" s="50">
        <v>7662</v>
      </c>
      <c r="AJ63" s="50">
        <v>3475320</v>
      </c>
      <c r="AK63" s="50">
        <v>10751</v>
      </c>
      <c r="AL63" s="50">
        <v>4299167</v>
      </c>
      <c r="AM63" s="50">
        <v>10679</v>
      </c>
      <c r="AN63" s="50">
        <v>2584883</v>
      </c>
      <c r="AO63" s="50">
        <v>8859</v>
      </c>
      <c r="AP63" s="50">
        <v>70274934</v>
      </c>
      <c r="AQ63" s="50">
        <v>195276</v>
      </c>
    </row>
    <row r="64" spans="1:43" x14ac:dyDescent="0.25">
      <c r="A64" s="2" t="s">
        <v>281</v>
      </c>
      <c r="B64" s="50">
        <v>5472200</v>
      </c>
      <c r="C64" s="50">
        <v>9241</v>
      </c>
      <c r="D64" s="50">
        <v>4670744</v>
      </c>
      <c r="E64" s="50">
        <v>9839</v>
      </c>
      <c r="F64" s="50">
        <v>4794497</v>
      </c>
      <c r="G64" s="50">
        <v>9614</v>
      </c>
      <c r="H64" s="50">
        <v>5766401</v>
      </c>
      <c r="I64" s="50">
        <v>10196</v>
      </c>
      <c r="J64" s="50">
        <v>3813791</v>
      </c>
      <c r="K64" s="50">
        <v>9917</v>
      </c>
      <c r="L64" s="50">
        <v>4803977</v>
      </c>
      <c r="M64" s="50">
        <v>9307</v>
      </c>
      <c r="N64" s="50">
        <v>3935526</v>
      </c>
      <c r="O64" s="50">
        <v>8717</v>
      </c>
      <c r="P64" s="50">
        <v>5136211</v>
      </c>
      <c r="Q64" s="50">
        <v>9592</v>
      </c>
      <c r="R64" s="50">
        <v>4425477</v>
      </c>
      <c r="S64" s="50">
        <v>9164</v>
      </c>
      <c r="T64" s="50">
        <v>6407322</v>
      </c>
      <c r="U64" s="50">
        <v>10412</v>
      </c>
      <c r="V64" s="50">
        <v>7580981</v>
      </c>
      <c r="W64" s="50">
        <v>10375</v>
      </c>
      <c r="X64" s="50">
        <v>5431998</v>
      </c>
      <c r="Y64" s="50">
        <v>9298</v>
      </c>
      <c r="Z64" s="50">
        <v>5957094</v>
      </c>
      <c r="AA64" s="50">
        <v>9396</v>
      </c>
      <c r="AB64" s="50">
        <v>2333321</v>
      </c>
      <c r="AC64" s="50">
        <v>8582</v>
      </c>
      <c r="AD64" s="50">
        <v>5582415</v>
      </c>
      <c r="AE64" s="50">
        <v>9033</v>
      </c>
      <c r="AF64" s="50">
        <v>5687265</v>
      </c>
      <c r="AG64" s="50">
        <v>9186</v>
      </c>
      <c r="AH64" s="50">
        <v>2002791</v>
      </c>
      <c r="AI64" s="50">
        <v>7251</v>
      </c>
      <c r="AJ64" s="50">
        <v>3388074</v>
      </c>
      <c r="AK64" s="50">
        <v>9054</v>
      </c>
      <c r="AL64" s="50">
        <v>5411348</v>
      </c>
      <c r="AM64" s="50">
        <v>7972</v>
      </c>
      <c r="AN64" s="50">
        <v>2596714</v>
      </c>
      <c r="AO64" s="50">
        <v>8221</v>
      </c>
      <c r="AP64" s="50">
        <v>95198147</v>
      </c>
      <c r="AQ64" s="50">
        <v>184367</v>
      </c>
    </row>
    <row r="65" spans="1:43" x14ac:dyDescent="0.25">
      <c r="A65" s="2" t="s">
        <v>163</v>
      </c>
      <c r="B65" s="50">
        <v>5331931</v>
      </c>
      <c r="C65" s="50">
        <v>11400</v>
      </c>
      <c r="D65" s="50">
        <v>4047257</v>
      </c>
      <c r="E65" s="50">
        <v>11202</v>
      </c>
      <c r="F65" s="50">
        <v>5079109</v>
      </c>
      <c r="G65" s="50">
        <v>11827</v>
      </c>
      <c r="H65" s="50">
        <v>5721317</v>
      </c>
      <c r="I65" s="50">
        <v>13008</v>
      </c>
      <c r="J65" s="50">
        <v>3691077</v>
      </c>
      <c r="K65" s="50">
        <v>10320</v>
      </c>
      <c r="L65" s="50">
        <v>4704705</v>
      </c>
      <c r="M65" s="50">
        <v>10087</v>
      </c>
      <c r="N65" s="50">
        <v>4297981</v>
      </c>
      <c r="O65" s="50">
        <v>10059</v>
      </c>
      <c r="P65" s="50">
        <v>3885885</v>
      </c>
      <c r="Q65" s="50">
        <v>8091</v>
      </c>
      <c r="R65" s="50">
        <v>3506334</v>
      </c>
      <c r="S65" s="50">
        <v>7986</v>
      </c>
      <c r="T65" s="50">
        <v>4488172</v>
      </c>
      <c r="U65" s="50">
        <v>9410</v>
      </c>
      <c r="V65" s="50">
        <v>5554833</v>
      </c>
      <c r="W65" s="50">
        <v>9555</v>
      </c>
      <c r="X65" s="50">
        <v>4275746</v>
      </c>
      <c r="Y65" s="50">
        <v>8429</v>
      </c>
      <c r="Z65" s="50">
        <v>4488574</v>
      </c>
      <c r="AA65" s="50">
        <v>8305</v>
      </c>
      <c r="AB65" s="50">
        <v>1506623</v>
      </c>
      <c r="AC65" s="50">
        <v>6728</v>
      </c>
      <c r="AD65" s="50">
        <v>3527914</v>
      </c>
      <c r="AE65" s="50">
        <v>7486</v>
      </c>
      <c r="AF65" s="50">
        <v>4205820</v>
      </c>
      <c r="AG65" s="50">
        <v>8438</v>
      </c>
      <c r="AH65" s="50">
        <v>1767948</v>
      </c>
      <c r="AI65" s="50">
        <v>5787</v>
      </c>
      <c r="AJ65" s="50">
        <v>2833480</v>
      </c>
      <c r="AK65" s="50">
        <v>7334</v>
      </c>
      <c r="AL65" s="50">
        <v>3678419</v>
      </c>
      <c r="AM65" s="50">
        <v>5240</v>
      </c>
      <c r="AN65" s="50">
        <v>2670509</v>
      </c>
      <c r="AO65" s="50">
        <v>5294</v>
      </c>
      <c r="AP65" s="50">
        <v>79263634</v>
      </c>
      <c r="AQ65" s="50">
        <v>175986</v>
      </c>
    </row>
    <row r="66" spans="1:43" x14ac:dyDescent="0.25">
      <c r="A66" s="2" t="s">
        <v>239</v>
      </c>
      <c r="B66" s="50">
        <v>2788057</v>
      </c>
      <c r="C66" s="50">
        <v>6280</v>
      </c>
      <c r="D66" s="50">
        <v>2318415</v>
      </c>
      <c r="E66" s="50">
        <v>6863</v>
      </c>
      <c r="F66" s="50">
        <v>3101641</v>
      </c>
      <c r="G66" s="50">
        <v>8267</v>
      </c>
      <c r="H66" s="50">
        <v>2975544</v>
      </c>
      <c r="I66" s="50">
        <v>8229</v>
      </c>
      <c r="J66" s="50">
        <v>1865039</v>
      </c>
      <c r="K66" s="50">
        <v>6217</v>
      </c>
      <c r="L66" s="50">
        <v>1969598</v>
      </c>
      <c r="M66" s="50">
        <v>5440</v>
      </c>
      <c r="N66" s="50">
        <v>1598944</v>
      </c>
      <c r="O66" s="50">
        <v>5971</v>
      </c>
      <c r="P66" s="50">
        <v>2957393</v>
      </c>
      <c r="Q66" s="50">
        <v>8300</v>
      </c>
      <c r="R66" s="50">
        <v>1559789</v>
      </c>
      <c r="S66" s="50">
        <v>5140</v>
      </c>
      <c r="T66" s="50">
        <v>2868643</v>
      </c>
      <c r="U66" s="50">
        <v>7593</v>
      </c>
      <c r="V66" s="50">
        <v>4239830</v>
      </c>
      <c r="W66" s="50">
        <v>8413</v>
      </c>
      <c r="X66" s="50">
        <v>2968445</v>
      </c>
      <c r="Y66" s="50">
        <v>7123</v>
      </c>
      <c r="Z66" s="50">
        <v>3391106</v>
      </c>
      <c r="AA66" s="50">
        <v>8025</v>
      </c>
      <c r="AB66" s="50">
        <v>1546171</v>
      </c>
      <c r="AC66" s="50">
        <v>8161</v>
      </c>
      <c r="AD66" s="50">
        <v>4937391</v>
      </c>
      <c r="AE66" s="50">
        <v>9836</v>
      </c>
      <c r="AF66" s="50">
        <v>3550847</v>
      </c>
      <c r="AG66" s="50">
        <v>9068</v>
      </c>
      <c r="AH66" s="50">
        <v>1723061</v>
      </c>
      <c r="AI66" s="50">
        <v>9189</v>
      </c>
      <c r="AJ66" s="50">
        <v>2746195</v>
      </c>
      <c r="AK66" s="50">
        <v>7766</v>
      </c>
      <c r="AL66" s="50">
        <v>3048919</v>
      </c>
      <c r="AM66" s="50">
        <v>8049</v>
      </c>
      <c r="AN66" s="50">
        <v>3252377</v>
      </c>
      <c r="AO66" s="50">
        <v>7359</v>
      </c>
      <c r="AP66" s="50">
        <v>55407405</v>
      </c>
      <c r="AQ66" s="50">
        <v>151289</v>
      </c>
    </row>
    <row r="67" spans="1:43" x14ac:dyDescent="0.25">
      <c r="A67" s="2" t="s">
        <v>159</v>
      </c>
      <c r="B67" s="50">
        <v>3609629</v>
      </c>
      <c r="C67" s="50">
        <v>7628</v>
      </c>
      <c r="D67" s="50">
        <v>3790425</v>
      </c>
      <c r="E67" s="50">
        <v>8464</v>
      </c>
      <c r="F67" s="50">
        <v>4817250</v>
      </c>
      <c r="G67" s="50">
        <v>10044</v>
      </c>
      <c r="H67" s="50">
        <v>5498726</v>
      </c>
      <c r="I67" s="50">
        <v>11145</v>
      </c>
      <c r="J67" s="50">
        <v>2939256</v>
      </c>
      <c r="K67" s="50">
        <v>9159</v>
      </c>
      <c r="L67" s="50">
        <v>3638955</v>
      </c>
      <c r="M67" s="50">
        <v>8218</v>
      </c>
      <c r="N67" s="50">
        <v>3721640</v>
      </c>
      <c r="O67" s="50">
        <v>9319</v>
      </c>
      <c r="P67" s="50">
        <v>3222603</v>
      </c>
      <c r="Q67" s="50">
        <v>9149</v>
      </c>
      <c r="R67" s="50">
        <v>1923653</v>
      </c>
      <c r="S67" s="50">
        <v>5126</v>
      </c>
      <c r="T67" s="50">
        <v>4254390</v>
      </c>
      <c r="U67" s="50">
        <v>8699</v>
      </c>
      <c r="V67" s="50">
        <v>4218182</v>
      </c>
      <c r="W67" s="50">
        <v>8643</v>
      </c>
      <c r="X67" s="50">
        <v>3475183</v>
      </c>
      <c r="Y67" s="50">
        <v>7242</v>
      </c>
      <c r="Z67" s="50">
        <v>3241126</v>
      </c>
      <c r="AA67" s="50">
        <v>6563</v>
      </c>
      <c r="AB67" s="50">
        <v>1306534</v>
      </c>
      <c r="AC67" s="50">
        <v>4491</v>
      </c>
      <c r="AD67" s="50">
        <v>3545281</v>
      </c>
      <c r="AE67" s="50">
        <v>6727</v>
      </c>
      <c r="AF67" s="50">
        <v>3476672</v>
      </c>
      <c r="AG67" s="50">
        <v>6858</v>
      </c>
      <c r="AH67" s="50">
        <v>1338957</v>
      </c>
      <c r="AI67" s="50">
        <v>3761</v>
      </c>
      <c r="AJ67" s="50">
        <v>1761181</v>
      </c>
      <c r="AK67" s="50">
        <v>5712</v>
      </c>
      <c r="AL67" s="50">
        <v>3167978</v>
      </c>
      <c r="AM67" s="50">
        <v>4933</v>
      </c>
      <c r="AN67" s="50">
        <v>1891488</v>
      </c>
      <c r="AO67" s="50">
        <v>5108</v>
      </c>
      <c r="AP67" s="50">
        <v>64839109</v>
      </c>
      <c r="AQ67" s="50">
        <v>146989</v>
      </c>
    </row>
    <row r="68" spans="1:43" x14ac:dyDescent="0.25">
      <c r="A68" s="2" t="s">
        <v>273</v>
      </c>
      <c r="B68" s="50">
        <v>3113871</v>
      </c>
      <c r="C68" s="50">
        <v>6319</v>
      </c>
      <c r="D68" s="50">
        <v>2662545</v>
      </c>
      <c r="E68" s="50">
        <v>7167</v>
      </c>
      <c r="F68" s="50">
        <v>3159367</v>
      </c>
      <c r="G68" s="50">
        <v>7939</v>
      </c>
      <c r="H68" s="50">
        <v>3335192</v>
      </c>
      <c r="I68" s="50">
        <v>7752</v>
      </c>
      <c r="J68" s="50">
        <v>2023396</v>
      </c>
      <c r="K68" s="50">
        <v>6982</v>
      </c>
      <c r="L68" s="50">
        <v>2637488</v>
      </c>
      <c r="M68" s="50">
        <v>6339</v>
      </c>
      <c r="N68" s="50">
        <v>2533437</v>
      </c>
      <c r="O68" s="50">
        <v>6990</v>
      </c>
      <c r="P68" s="50">
        <v>1969536</v>
      </c>
      <c r="Q68" s="50">
        <v>5495</v>
      </c>
      <c r="R68" s="50">
        <v>2215290</v>
      </c>
      <c r="S68" s="50">
        <v>5474</v>
      </c>
      <c r="T68" s="50">
        <v>2905560</v>
      </c>
      <c r="U68" s="50">
        <v>5880</v>
      </c>
      <c r="V68" s="50">
        <v>3231266</v>
      </c>
      <c r="W68" s="50">
        <v>6400</v>
      </c>
      <c r="X68" s="50">
        <v>2857483</v>
      </c>
      <c r="Y68" s="50">
        <v>6471</v>
      </c>
      <c r="Z68" s="50">
        <v>2737083</v>
      </c>
      <c r="AA68" s="50">
        <v>6333</v>
      </c>
      <c r="AB68" s="50">
        <v>1617180</v>
      </c>
      <c r="AC68" s="50">
        <v>6888</v>
      </c>
      <c r="AD68" s="50">
        <v>3088612</v>
      </c>
      <c r="AE68" s="50">
        <v>6703</v>
      </c>
      <c r="AF68" s="50">
        <v>4476704</v>
      </c>
      <c r="AG68" s="50">
        <v>8787</v>
      </c>
      <c r="AH68" s="50">
        <v>1512152</v>
      </c>
      <c r="AI68" s="50">
        <v>7088</v>
      </c>
      <c r="AJ68" s="50">
        <v>3299280</v>
      </c>
      <c r="AK68" s="50">
        <v>7371</v>
      </c>
      <c r="AL68" s="50">
        <v>4450891</v>
      </c>
      <c r="AM68" s="50">
        <v>6251</v>
      </c>
      <c r="AN68" s="50">
        <v>2236241</v>
      </c>
      <c r="AO68" s="50">
        <v>4455</v>
      </c>
      <c r="AP68" s="50">
        <v>56062574</v>
      </c>
      <c r="AQ68" s="50">
        <v>133084</v>
      </c>
    </row>
    <row r="69" spans="1:43" x14ac:dyDescent="0.25">
      <c r="A69" s="2" t="s">
        <v>286</v>
      </c>
      <c r="B69" s="50">
        <v>3258920</v>
      </c>
      <c r="C69" s="50">
        <v>7285</v>
      </c>
      <c r="D69" s="50">
        <v>2486704</v>
      </c>
      <c r="E69" s="50">
        <v>7716</v>
      </c>
      <c r="F69" s="50">
        <v>3580342</v>
      </c>
      <c r="G69" s="50">
        <v>7947</v>
      </c>
      <c r="H69" s="50">
        <v>3323257</v>
      </c>
      <c r="I69" s="50">
        <v>7853</v>
      </c>
      <c r="J69" s="50">
        <v>2097639</v>
      </c>
      <c r="K69" s="50">
        <v>7657</v>
      </c>
      <c r="L69" s="50">
        <v>3276171</v>
      </c>
      <c r="M69" s="50">
        <v>7141</v>
      </c>
      <c r="N69" s="50">
        <v>2838147</v>
      </c>
      <c r="O69" s="50">
        <v>7289</v>
      </c>
      <c r="P69" s="50">
        <v>3152950</v>
      </c>
      <c r="Q69" s="50">
        <v>7217</v>
      </c>
      <c r="R69" s="50">
        <v>1875876</v>
      </c>
      <c r="S69" s="50">
        <v>5322</v>
      </c>
      <c r="T69" s="50">
        <v>3003314</v>
      </c>
      <c r="U69" s="50">
        <v>7038</v>
      </c>
      <c r="V69" s="50">
        <v>3934585</v>
      </c>
      <c r="W69" s="50">
        <v>7224</v>
      </c>
      <c r="X69" s="50">
        <v>2456153</v>
      </c>
      <c r="Y69" s="50">
        <v>6001</v>
      </c>
      <c r="Z69" s="50">
        <v>2749158</v>
      </c>
      <c r="AA69" s="50">
        <v>6121</v>
      </c>
      <c r="AB69" s="50">
        <v>1252649</v>
      </c>
      <c r="AC69" s="50">
        <v>5922</v>
      </c>
      <c r="AD69" s="50">
        <v>2873037</v>
      </c>
      <c r="AE69" s="50">
        <v>5266</v>
      </c>
      <c r="AF69" s="50">
        <v>3458079</v>
      </c>
      <c r="AG69" s="50">
        <v>5857</v>
      </c>
      <c r="AH69" s="50">
        <v>1534420</v>
      </c>
      <c r="AI69" s="50">
        <v>5233</v>
      </c>
      <c r="AJ69" s="50">
        <v>1930602</v>
      </c>
      <c r="AK69" s="50">
        <v>4543</v>
      </c>
      <c r="AL69" s="50">
        <v>2423493</v>
      </c>
      <c r="AM69" s="50">
        <v>8224</v>
      </c>
      <c r="AN69" s="50">
        <v>1904666</v>
      </c>
      <c r="AO69" s="50">
        <v>4785</v>
      </c>
      <c r="AP69" s="50">
        <v>53410162</v>
      </c>
      <c r="AQ69" s="50">
        <v>131641</v>
      </c>
    </row>
    <row r="70" spans="1:43" x14ac:dyDescent="0.25">
      <c r="A70" s="2" t="s">
        <v>264</v>
      </c>
      <c r="B70" s="50">
        <v>1997385</v>
      </c>
      <c r="C70" s="50">
        <v>4411</v>
      </c>
      <c r="D70" s="50">
        <v>1370993</v>
      </c>
      <c r="E70" s="50">
        <v>4653</v>
      </c>
      <c r="F70" s="50">
        <v>2712752</v>
      </c>
      <c r="G70" s="50">
        <v>5575</v>
      </c>
      <c r="H70" s="50">
        <v>3152277</v>
      </c>
      <c r="I70" s="50">
        <v>7172</v>
      </c>
      <c r="J70" s="50">
        <v>899348</v>
      </c>
      <c r="K70" s="50">
        <v>4073</v>
      </c>
      <c r="L70" s="50">
        <v>1676257</v>
      </c>
      <c r="M70" s="50">
        <v>5470</v>
      </c>
      <c r="N70" s="50">
        <v>1299370</v>
      </c>
      <c r="O70" s="50">
        <v>3910</v>
      </c>
      <c r="P70" s="50">
        <v>1039770</v>
      </c>
      <c r="Q70" s="50">
        <v>3984</v>
      </c>
      <c r="R70" s="50">
        <v>1360334</v>
      </c>
      <c r="S70" s="50">
        <v>4855</v>
      </c>
      <c r="T70" s="50">
        <v>3994387</v>
      </c>
      <c r="U70" s="50">
        <v>7985</v>
      </c>
      <c r="V70" s="50">
        <v>5217541</v>
      </c>
      <c r="W70" s="50">
        <v>9092</v>
      </c>
      <c r="X70" s="50">
        <v>2285931</v>
      </c>
      <c r="Y70" s="50">
        <v>5975</v>
      </c>
      <c r="Z70" s="50">
        <v>3970222</v>
      </c>
      <c r="AA70" s="50">
        <v>7871</v>
      </c>
      <c r="AB70" s="50">
        <v>711771</v>
      </c>
      <c r="AC70" s="50">
        <v>6163</v>
      </c>
      <c r="AD70" s="50">
        <v>4049693</v>
      </c>
      <c r="AE70" s="50">
        <v>8538</v>
      </c>
      <c r="AF70" s="50">
        <v>2645207</v>
      </c>
      <c r="AG70" s="50">
        <v>7202</v>
      </c>
      <c r="AH70" s="50">
        <v>365006</v>
      </c>
      <c r="AI70" s="50">
        <v>3032</v>
      </c>
      <c r="AJ70" s="50">
        <v>2356784</v>
      </c>
      <c r="AK70" s="50">
        <v>7193</v>
      </c>
      <c r="AL70" s="50">
        <v>4409659</v>
      </c>
      <c r="AM70" s="50">
        <v>7294</v>
      </c>
      <c r="AN70" s="50">
        <v>998527</v>
      </c>
      <c r="AO70" s="50">
        <v>4287</v>
      </c>
      <c r="AP70" s="50">
        <v>46513214</v>
      </c>
      <c r="AQ70" s="50">
        <v>118735</v>
      </c>
    </row>
    <row r="71" spans="1:43" x14ac:dyDescent="0.25">
      <c r="A71" s="2" t="s">
        <v>261</v>
      </c>
      <c r="B71" s="50">
        <v>3138592</v>
      </c>
      <c r="C71" s="50">
        <v>5816</v>
      </c>
      <c r="D71" s="50">
        <v>1789207</v>
      </c>
      <c r="E71" s="50">
        <v>5527</v>
      </c>
      <c r="F71" s="50">
        <v>2702611</v>
      </c>
      <c r="G71" s="50">
        <v>6035</v>
      </c>
      <c r="H71" s="50">
        <v>2716847</v>
      </c>
      <c r="I71" s="50">
        <v>6614</v>
      </c>
      <c r="J71" s="50">
        <v>1999558</v>
      </c>
      <c r="K71" s="50">
        <v>5605</v>
      </c>
      <c r="L71" s="50">
        <v>2078008</v>
      </c>
      <c r="M71" s="50">
        <v>4511</v>
      </c>
      <c r="N71" s="50">
        <v>1955938</v>
      </c>
      <c r="O71" s="50">
        <v>5225</v>
      </c>
      <c r="P71" s="50">
        <v>2238791</v>
      </c>
      <c r="Q71" s="50">
        <v>5292</v>
      </c>
      <c r="R71" s="50">
        <v>2094162</v>
      </c>
      <c r="S71" s="50">
        <v>4857</v>
      </c>
      <c r="T71" s="50">
        <v>3538125</v>
      </c>
      <c r="U71" s="50">
        <v>6639</v>
      </c>
      <c r="V71" s="50">
        <v>4250558</v>
      </c>
      <c r="W71" s="50">
        <v>7047</v>
      </c>
      <c r="X71" s="50">
        <v>2637289</v>
      </c>
      <c r="Y71" s="50">
        <v>5688</v>
      </c>
      <c r="Z71" s="50">
        <v>3111875</v>
      </c>
      <c r="AA71" s="50">
        <v>6368</v>
      </c>
      <c r="AB71" s="50">
        <v>1031380</v>
      </c>
      <c r="AC71" s="50">
        <v>5557</v>
      </c>
      <c r="AD71" s="50">
        <v>2554243</v>
      </c>
      <c r="AE71" s="50">
        <v>5467</v>
      </c>
      <c r="AF71" s="50">
        <v>2565343</v>
      </c>
      <c r="AG71" s="50">
        <v>5457</v>
      </c>
      <c r="AH71" s="50">
        <v>1199408</v>
      </c>
      <c r="AI71" s="50">
        <v>4912</v>
      </c>
      <c r="AJ71" s="50">
        <v>2447276</v>
      </c>
      <c r="AK71" s="50">
        <v>5434</v>
      </c>
      <c r="AL71" s="50">
        <v>2329521</v>
      </c>
      <c r="AM71" s="50">
        <v>6006</v>
      </c>
      <c r="AN71" s="50">
        <v>1815124</v>
      </c>
      <c r="AO71" s="50">
        <v>4521</v>
      </c>
      <c r="AP71" s="50">
        <v>48193856</v>
      </c>
      <c r="AQ71" s="50">
        <v>112578</v>
      </c>
    </row>
    <row r="72" spans="1:43" x14ac:dyDescent="0.25">
      <c r="A72" s="2" t="s">
        <v>244</v>
      </c>
      <c r="B72" s="50">
        <v>2853328</v>
      </c>
      <c r="C72" s="50">
        <v>6004</v>
      </c>
      <c r="D72" s="50">
        <v>1827068</v>
      </c>
      <c r="E72" s="50">
        <v>5707</v>
      </c>
      <c r="F72" s="50">
        <v>2417234</v>
      </c>
      <c r="G72" s="50">
        <v>6456</v>
      </c>
      <c r="H72" s="50">
        <v>2752211</v>
      </c>
      <c r="I72" s="50">
        <v>6379</v>
      </c>
      <c r="J72" s="50">
        <v>1942317</v>
      </c>
      <c r="K72" s="50">
        <v>5985</v>
      </c>
      <c r="L72" s="50">
        <v>2126893</v>
      </c>
      <c r="M72" s="50">
        <v>4726</v>
      </c>
      <c r="N72" s="50">
        <v>1881809</v>
      </c>
      <c r="O72" s="50">
        <v>4828</v>
      </c>
      <c r="P72" s="50">
        <v>2148841</v>
      </c>
      <c r="Q72" s="50">
        <v>5164</v>
      </c>
      <c r="R72" s="50">
        <v>1545043</v>
      </c>
      <c r="S72" s="50">
        <v>4127</v>
      </c>
      <c r="T72" s="50">
        <v>2245656</v>
      </c>
      <c r="U72" s="50">
        <v>5012</v>
      </c>
      <c r="V72" s="50">
        <v>2908682</v>
      </c>
      <c r="W72" s="50">
        <v>5671</v>
      </c>
      <c r="X72" s="50">
        <v>2073062</v>
      </c>
      <c r="Y72" s="50">
        <v>4799</v>
      </c>
      <c r="Z72" s="50">
        <v>2417148</v>
      </c>
      <c r="AA72" s="50">
        <v>5645</v>
      </c>
      <c r="AB72" s="50">
        <v>1385525</v>
      </c>
      <c r="AC72" s="50">
        <v>5301</v>
      </c>
      <c r="AD72" s="50">
        <v>3521232</v>
      </c>
      <c r="AE72" s="50">
        <v>5482</v>
      </c>
      <c r="AF72" s="50">
        <v>3613055</v>
      </c>
      <c r="AG72" s="50">
        <v>6313</v>
      </c>
      <c r="AH72" s="50">
        <v>1558470</v>
      </c>
      <c r="AI72" s="50">
        <v>6082</v>
      </c>
      <c r="AJ72" s="50">
        <v>2672422</v>
      </c>
      <c r="AK72" s="50">
        <v>5058</v>
      </c>
      <c r="AL72" s="50">
        <v>2393033</v>
      </c>
      <c r="AM72" s="50">
        <v>6630</v>
      </c>
      <c r="AN72" s="50">
        <v>2142577</v>
      </c>
      <c r="AO72" s="50">
        <v>5402</v>
      </c>
      <c r="AP72" s="50">
        <v>46425606</v>
      </c>
      <c r="AQ72" s="50">
        <v>110771</v>
      </c>
    </row>
    <row r="73" spans="1:43" x14ac:dyDescent="0.25">
      <c r="A73" s="2" t="s">
        <v>249</v>
      </c>
      <c r="B73" s="50">
        <v>2853682</v>
      </c>
      <c r="C73" s="50">
        <v>6332</v>
      </c>
      <c r="D73" s="50">
        <v>2556331</v>
      </c>
      <c r="E73" s="50">
        <v>6529</v>
      </c>
      <c r="F73" s="50">
        <v>2100237</v>
      </c>
      <c r="G73" s="50">
        <v>6350</v>
      </c>
      <c r="H73" s="50">
        <v>3136536</v>
      </c>
      <c r="I73" s="50">
        <v>7180</v>
      </c>
      <c r="J73" s="50">
        <v>2231645</v>
      </c>
      <c r="K73" s="50">
        <v>6425</v>
      </c>
      <c r="L73" s="50">
        <v>2686966</v>
      </c>
      <c r="M73" s="50">
        <v>6141</v>
      </c>
      <c r="N73" s="50">
        <v>1767872</v>
      </c>
      <c r="O73" s="50">
        <v>6309</v>
      </c>
      <c r="P73" s="50">
        <v>2489380</v>
      </c>
      <c r="Q73" s="50">
        <v>6024</v>
      </c>
      <c r="R73" s="50">
        <v>926679</v>
      </c>
      <c r="S73" s="50">
        <v>3411</v>
      </c>
      <c r="T73" s="50">
        <v>2433633</v>
      </c>
      <c r="U73" s="50">
        <v>5700</v>
      </c>
      <c r="V73" s="50">
        <v>2767780</v>
      </c>
      <c r="W73" s="50">
        <v>5960</v>
      </c>
      <c r="X73" s="50">
        <v>2428775</v>
      </c>
      <c r="Y73" s="50">
        <v>6080</v>
      </c>
      <c r="Z73" s="50">
        <v>2252807</v>
      </c>
      <c r="AA73" s="50">
        <v>6079</v>
      </c>
      <c r="AB73" s="50">
        <v>1413982</v>
      </c>
      <c r="AC73" s="50">
        <v>4729</v>
      </c>
      <c r="AD73" s="50">
        <v>2353921</v>
      </c>
      <c r="AE73" s="50">
        <v>5209</v>
      </c>
      <c r="AF73" s="50">
        <v>2393784</v>
      </c>
      <c r="AG73" s="50">
        <v>4520</v>
      </c>
      <c r="AH73" s="50">
        <v>988423</v>
      </c>
      <c r="AI73" s="50">
        <v>5399</v>
      </c>
      <c r="AJ73" s="50">
        <v>1721385</v>
      </c>
      <c r="AK73" s="50">
        <v>3504</v>
      </c>
      <c r="AL73" s="50">
        <v>1709467</v>
      </c>
      <c r="AM73" s="50">
        <v>3624</v>
      </c>
      <c r="AN73" s="50">
        <v>1754024</v>
      </c>
      <c r="AO73" s="50">
        <v>4176</v>
      </c>
      <c r="AP73" s="50">
        <v>42967309</v>
      </c>
      <c r="AQ73" s="50">
        <v>109681</v>
      </c>
    </row>
    <row r="74" spans="1:43" x14ac:dyDescent="0.25">
      <c r="A74" s="2" t="s">
        <v>241</v>
      </c>
      <c r="B74" s="50">
        <v>1701778</v>
      </c>
      <c r="C74" s="50">
        <v>3714</v>
      </c>
      <c r="D74" s="50">
        <v>1786501</v>
      </c>
      <c r="E74" s="50">
        <v>5210</v>
      </c>
      <c r="F74" s="50">
        <v>2122162</v>
      </c>
      <c r="G74" s="50">
        <v>5449</v>
      </c>
      <c r="H74" s="50">
        <v>2557423</v>
      </c>
      <c r="I74" s="50">
        <v>5824</v>
      </c>
      <c r="J74" s="50">
        <v>1066339</v>
      </c>
      <c r="K74" s="50">
        <v>4185</v>
      </c>
      <c r="L74" s="50">
        <v>1421519</v>
      </c>
      <c r="M74" s="50">
        <v>3810</v>
      </c>
      <c r="N74" s="50">
        <v>1536715</v>
      </c>
      <c r="O74" s="50">
        <v>3924</v>
      </c>
      <c r="P74" s="50">
        <v>991154</v>
      </c>
      <c r="Q74" s="50">
        <v>3536</v>
      </c>
      <c r="R74" s="50">
        <v>1178234</v>
      </c>
      <c r="S74" s="50">
        <v>3589</v>
      </c>
      <c r="T74" s="50">
        <v>2655580</v>
      </c>
      <c r="U74" s="50">
        <v>5262</v>
      </c>
      <c r="V74" s="50">
        <v>3580015</v>
      </c>
      <c r="W74" s="50">
        <v>6766</v>
      </c>
      <c r="X74" s="50">
        <v>2142787</v>
      </c>
      <c r="Y74" s="50">
        <v>4978</v>
      </c>
      <c r="Z74" s="50">
        <v>3138522</v>
      </c>
      <c r="AA74" s="50">
        <v>6745</v>
      </c>
      <c r="AB74" s="50">
        <v>712556</v>
      </c>
      <c r="AC74" s="50">
        <v>3330</v>
      </c>
      <c r="AD74" s="50">
        <v>2824350</v>
      </c>
      <c r="AE74" s="50">
        <v>5773</v>
      </c>
      <c r="AF74" s="50">
        <v>2069359</v>
      </c>
      <c r="AG74" s="50">
        <v>4981</v>
      </c>
      <c r="AH74" s="50">
        <v>913542</v>
      </c>
      <c r="AI74" s="50">
        <v>4315</v>
      </c>
      <c r="AJ74" s="50">
        <v>2721188</v>
      </c>
      <c r="AK74" s="50">
        <v>7037</v>
      </c>
      <c r="AL74" s="50">
        <v>4006430</v>
      </c>
      <c r="AM74" s="50">
        <v>4849</v>
      </c>
      <c r="AN74" s="50">
        <v>1559489</v>
      </c>
      <c r="AO74" s="50">
        <v>4284</v>
      </c>
      <c r="AP74" s="50">
        <v>40685643</v>
      </c>
      <c r="AQ74" s="50">
        <v>97561</v>
      </c>
    </row>
    <row r="75" spans="1:43" x14ac:dyDescent="0.25">
      <c r="A75" s="2" t="s">
        <v>252</v>
      </c>
      <c r="B75" s="50">
        <v>1907386</v>
      </c>
      <c r="C75" s="50">
        <v>5146</v>
      </c>
      <c r="D75" s="50">
        <v>2914586</v>
      </c>
      <c r="E75" s="50">
        <v>7198</v>
      </c>
      <c r="F75" s="50">
        <v>2619021</v>
      </c>
      <c r="G75" s="50">
        <v>6928</v>
      </c>
      <c r="H75" s="50">
        <v>2709237</v>
      </c>
      <c r="I75" s="50">
        <v>7425</v>
      </c>
      <c r="J75" s="50">
        <v>1441274</v>
      </c>
      <c r="K75" s="50">
        <v>5204</v>
      </c>
      <c r="L75" s="50">
        <v>1556066</v>
      </c>
      <c r="M75" s="50">
        <v>4336</v>
      </c>
      <c r="N75" s="50">
        <v>1214290</v>
      </c>
      <c r="O75" s="50">
        <v>4209</v>
      </c>
      <c r="P75" s="50">
        <v>1095104</v>
      </c>
      <c r="Q75" s="50">
        <v>4689</v>
      </c>
      <c r="R75" s="50">
        <v>1240502</v>
      </c>
      <c r="S75" s="50">
        <v>3836</v>
      </c>
      <c r="T75" s="50">
        <v>2148710</v>
      </c>
      <c r="U75" s="50">
        <v>6443</v>
      </c>
      <c r="V75" s="50">
        <v>2659319</v>
      </c>
      <c r="W75" s="50">
        <v>6535</v>
      </c>
      <c r="X75" s="50">
        <v>1202639</v>
      </c>
      <c r="Y75" s="50">
        <v>4692</v>
      </c>
      <c r="Z75" s="50">
        <v>2375268</v>
      </c>
      <c r="AA75" s="50">
        <v>4713</v>
      </c>
      <c r="AB75" s="50">
        <v>715144</v>
      </c>
      <c r="AC75" s="50">
        <v>3231</v>
      </c>
      <c r="AD75" s="50">
        <v>2596660</v>
      </c>
      <c r="AE75" s="50">
        <v>5095</v>
      </c>
      <c r="AF75" s="50">
        <v>1028700</v>
      </c>
      <c r="AG75" s="50">
        <v>2784</v>
      </c>
      <c r="AH75" s="50">
        <v>925086</v>
      </c>
      <c r="AI75" s="50">
        <v>2266</v>
      </c>
      <c r="AJ75" s="50">
        <v>979041</v>
      </c>
      <c r="AK75" s="50">
        <v>3340</v>
      </c>
      <c r="AL75" s="50">
        <v>1471869</v>
      </c>
      <c r="AM75" s="50">
        <v>4018</v>
      </c>
      <c r="AN75" s="50">
        <v>593144</v>
      </c>
      <c r="AO75" s="50">
        <v>4274</v>
      </c>
      <c r="AP75" s="50">
        <v>33393046</v>
      </c>
      <c r="AQ75" s="50">
        <v>96362</v>
      </c>
    </row>
    <row r="76" spans="1:43" x14ac:dyDescent="0.25">
      <c r="A76" s="2" t="s">
        <v>259</v>
      </c>
      <c r="B76" s="50">
        <v>3597309</v>
      </c>
      <c r="C76" s="50">
        <v>7585</v>
      </c>
      <c r="D76" s="50">
        <v>2756840</v>
      </c>
      <c r="E76" s="50">
        <v>7828</v>
      </c>
      <c r="F76" s="50">
        <v>3867184</v>
      </c>
      <c r="G76" s="50">
        <v>8883</v>
      </c>
      <c r="H76" s="50">
        <v>4487923</v>
      </c>
      <c r="I76" s="50">
        <v>9022</v>
      </c>
      <c r="J76" s="50">
        <v>1582188</v>
      </c>
      <c r="K76" s="50">
        <v>6770</v>
      </c>
      <c r="L76" s="50">
        <v>1669818</v>
      </c>
      <c r="M76" s="50">
        <v>3712</v>
      </c>
      <c r="N76" s="50">
        <v>2002249</v>
      </c>
      <c r="O76" s="50">
        <v>5240</v>
      </c>
      <c r="P76" s="50">
        <v>1152889</v>
      </c>
      <c r="Q76" s="50">
        <v>3756</v>
      </c>
      <c r="R76" s="50">
        <v>1174895</v>
      </c>
      <c r="S76" s="50">
        <v>2914</v>
      </c>
      <c r="T76" s="50">
        <v>2679719</v>
      </c>
      <c r="U76" s="50">
        <v>5038</v>
      </c>
      <c r="V76" s="50">
        <v>4075095</v>
      </c>
      <c r="W76" s="50">
        <v>6739</v>
      </c>
      <c r="X76" s="50">
        <v>1098117</v>
      </c>
      <c r="Y76" s="50">
        <v>2844</v>
      </c>
      <c r="Z76" s="50">
        <v>2698720</v>
      </c>
      <c r="AA76" s="50">
        <v>4049</v>
      </c>
      <c r="AB76" s="50">
        <v>499393</v>
      </c>
      <c r="AC76" s="50">
        <v>2229</v>
      </c>
      <c r="AD76" s="50">
        <v>3935051</v>
      </c>
      <c r="AE76" s="50">
        <v>6237</v>
      </c>
      <c r="AF76" s="50">
        <v>859734</v>
      </c>
      <c r="AG76" s="50">
        <v>2249</v>
      </c>
      <c r="AH76" s="50">
        <v>1025758</v>
      </c>
      <c r="AI76" s="50">
        <v>1584</v>
      </c>
      <c r="AJ76" s="50">
        <v>1801433</v>
      </c>
      <c r="AK76" s="50">
        <v>3482</v>
      </c>
      <c r="AL76" s="50">
        <v>1892538</v>
      </c>
      <c r="AM76" s="50">
        <v>3951</v>
      </c>
      <c r="AN76" s="50">
        <v>534330</v>
      </c>
      <c r="AO76" s="50">
        <v>2154</v>
      </c>
      <c r="AP76" s="50">
        <v>43391183</v>
      </c>
      <c r="AQ76" s="50">
        <v>96266</v>
      </c>
    </row>
    <row r="77" spans="1:43" x14ac:dyDescent="0.25">
      <c r="A77" s="2" t="s">
        <v>156</v>
      </c>
      <c r="B77" s="50">
        <v>1854720</v>
      </c>
      <c r="C77" s="50">
        <v>4429</v>
      </c>
      <c r="D77" s="50">
        <v>2340352</v>
      </c>
      <c r="E77" s="50">
        <v>5473</v>
      </c>
      <c r="F77" s="50">
        <v>2555570</v>
      </c>
      <c r="G77" s="50">
        <v>5692</v>
      </c>
      <c r="H77" s="50">
        <v>2945797</v>
      </c>
      <c r="I77" s="50">
        <v>6639</v>
      </c>
      <c r="J77" s="50">
        <v>1814365</v>
      </c>
      <c r="K77" s="50">
        <v>5488</v>
      </c>
      <c r="L77" s="50">
        <v>2567085</v>
      </c>
      <c r="M77" s="50">
        <v>6126</v>
      </c>
      <c r="N77" s="50">
        <v>2428009</v>
      </c>
      <c r="O77" s="50">
        <v>6335</v>
      </c>
      <c r="P77" s="50">
        <v>2313773</v>
      </c>
      <c r="Q77" s="50">
        <v>6144</v>
      </c>
      <c r="R77" s="50">
        <v>1648421</v>
      </c>
      <c r="S77" s="50">
        <v>3490</v>
      </c>
      <c r="T77" s="50">
        <v>2057046</v>
      </c>
      <c r="U77" s="50">
        <v>4797</v>
      </c>
      <c r="V77" s="50">
        <v>2533051</v>
      </c>
      <c r="W77" s="50">
        <v>6330</v>
      </c>
      <c r="X77" s="50">
        <v>1727607</v>
      </c>
      <c r="Y77" s="50">
        <v>4020</v>
      </c>
      <c r="Z77" s="50">
        <v>1705462</v>
      </c>
      <c r="AA77" s="50">
        <v>3604</v>
      </c>
      <c r="AB77" s="50">
        <v>993530</v>
      </c>
      <c r="AC77" s="50">
        <v>3293</v>
      </c>
      <c r="AD77" s="50">
        <v>1520689</v>
      </c>
      <c r="AE77" s="50">
        <v>3101</v>
      </c>
      <c r="AF77" s="50">
        <v>3074370</v>
      </c>
      <c r="AG77" s="50">
        <v>6588</v>
      </c>
      <c r="AH77" s="50">
        <v>887088</v>
      </c>
      <c r="AI77" s="50">
        <v>3074</v>
      </c>
      <c r="AJ77" s="50">
        <v>1551026</v>
      </c>
      <c r="AK77" s="50">
        <v>5478</v>
      </c>
      <c r="AL77" s="50">
        <v>2993738</v>
      </c>
      <c r="AM77" s="50">
        <v>2562</v>
      </c>
      <c r="AN77" s="50">
        <v>1530628</v>
      </c>
      <c r="AO77" s="50">
        <v>3395</v>
      </c>
      <c r="AP77" s="50">
        <v>41042327</v>
      </c>
      <c r="AQ77" s="50">
        <v>96058</v>
      </c>
    </row>
    <row r="78" spans="1:43" x14ac:dyDescent="0.25">
      <c r="A78" s="2" t="s">
        <v>160</v>
      </c>
      <c r="B78" s="50">
        <v>1673592</v>
      </c>
      <c r="C78" s="50">
        <v>3572</v>
      </c>
      <c r="D78" s="50">
        <v>2222021</v>
      </c>
      <c r="E78" s="50">
        <v>4555</v>
      </c>
      <c r="F78" s="50">
        <v>2075656</v>
      </c>
      <c r="G78" s="50">
        <v>4239</v>
      </c>
      <c r="H78" s="50">
        <v>2019779</v>
      </c>
      <c r="I78" s="50">
        <v>3911</v>
      </c>
      <c r="J78" s="50">
        <v>1553189</v>
      </c>
      <c r="K78" s="50">
        <v>3968</v>
      </c>
      <c r="L78" s="50">
        <v>1830670</v>
      </c>
      <c r="M78" s="50">
        <v>4140</v>
      </c>
      <c r="N78" s="50">
        <v>1720061</v>
      </c>
      <c r="O78" s="50">
        <v>3870</v>
      </c>
      <c r="P78" s="50">
        <v>2115530</v>
      </c>
      <c r="Q78" s="50">
        <v>4743</v>
      </c>
      <c r="R78" s="50">
        <v>628135</v>
      </c>
      <c r="S78" s="50">
        <v>1335</v>
      </c>
      <c r="T78" s="50">
        <v>2455589</v>
      </c>
      <c r="U78" s="50">
        <v>5252</v>
      </c>
      <c r="V78" s="50">
        <v>2303333</v>
      </c>
      <c r="W78" s="50">
        <v>4604</v>
      </c>
      <c r="X78" s="50">
        <v>2218788</v>
      </c>
      <c r="Y78" s="50">
        <v>4924</v>
      </c>
      <c r="Z78" s="50">
        <v>2305705</v>
      </c>
      <c r="AA78" s="50">
        <v>4992</v>
      </c>
      <c r="AB78" s="50">
        <v>725511</v>
      </c>
      <c r="AC78" s="50">
        <v>2608</v>
      </c>
      <c r="AD78" s="50">
        <v>2815667</v>
      </c>
      <c r="AE78" s="50">
        <v>4919</v>
      </c>
      <c r="AF78" s="50">
        <v>2542250</v>
      </c>
      <c r="AG78" s="50">
        <v>4774</v>
      </c>
      <c r="AH78" s="50">
        <v>1718915</v>
      </c>
      <c r="AI78" s="50">
        <v>4644</v>
      </c>
      <c r="AJ78" s="50">
        <v>2271951</v>
      </c>
      <c r="AK78" s="50">
        <v>5851</v>
      </c>
      <c r="AL78" s="50">
        <v>3419537</v>
      </c>
      <c r="AM78" s="50">
        <v>4531</v>
      </c>
      <c r="AN78" s="50">
        <v>1909924</v>
      </c>
      <c r="AO78" s="50">
        <v>5110</v>
      </c>
      <c r="AP78" s="50">
        <v>40525803</v>
      </c>
      <c r="AQ78" s="50">
        <v>86542</v>
      </c>
    </row>
    <row r="79" spans="1:43" x14ac:dyDescent="0.25">
      <c r="A79" s="2" t="s">
        <v>250</v>
      </c>
      <c r="B79" s="50">
        <v>2138713</v>
      </c>
      <c r="C79" s="50">
        <v>4430</v>
      </c>
      <c r="D79" s="50">
        <v>1554410</v>
      </c>
      <c r="E79" s="50">
        <v>4939</v>
      </c>
      <c r="F79" s="50">
        <v>1421109</v>
      </c>
      <c r="G79" s="50">
        <v>3945</v>
      </c>
      <c r="H79" s="50">
        <v>1506453</v>
      </c>
      <c r="I79" s="50">
        <v>3821</v>
      </c>
      <c r="J79" s="50">
        <v>1138535</v>
      </c>
      <c r="K79" s="50">
        <v>3727</v>
      </c>
      <c r="L79" s="50">
        <v>1389892</v>
      </c>
      <c r="M79" s="50">
        <v>4042</v>
      </c>
      <c r="N79" s="50">
        <v>1051108</v>
      </c>
      <c r="O79" s="50">
        <v>3735</v>
      </c>
      <c r="P79" s="50">
        <v>1318707</v>
      </c>
      <c r="Q79" s="50">
        <v>3766</v>
      </c>
      <c r="R79" s="50">
        <v>1394284</v>
      </c>
      <c r="S79" s="50">
        <v>3842</v>
      </c>
      <c r="T79" s="50">
        <v>1974693</v>
      </c>
      <c r="U79" s="50">
        <v>4079</v>
      </c>
      <c r="V79" s="50">
        <v>2482737</v>
      </c>
      <c r="W79" s="50">
        <v>5029</v>
      </c>
      <c r="X79" s="50">
        <v>1823791</v>
      </c>
      <c r="Y79" s="50">
        <v>4307</v>
      </c>
      <c r="Z79" s="50">
        <v>2058154</v>
      </c>
      <c r="AA79" s="50">
        <v>4921</v>
      </c>
      <c r="AB79" s="50">
        <v>663925</v>
      </c>
      <c r="AC79" s="50">
        <v>3888</v>
      </c>
      <c r="AD79" s="50">
        <v>1706156</v>
      </c>
      <c r="AE79" s="50">
        <v>4276</v>
      </c>
      <c r="AF79" s="50">
        <v>1315108</v>
      </c>
      <c r="AG79" s="50">
        <v>3287</v>
      </c>
      <c r="AH79" s="50">
        <v>828098</v>
      </c>
      <c r="AI79" s="50">
        <v>3693</v>
      </c>
      <c r="AJ79" s="50">
        <v>1531444</v>
      </c>
      <c r="AK79" s="50">
        <v>4287</v>
      </c>
      <c r="AL79" s="50">
        <v>2401660</v>
      </c>
      <c r="AM79" s="50">
        <v>4449</v>
      </c>
      <c r="AN79" s="50">
        <v>1175525</v>
      </c>
      <c r="AO79" s="50">
        <v>2385</v>
      </c>
      <c r="AP79" s="50">
        <v>30874502</v>
      </c>
      <c r="AQ79" s="50">
        <v>80848</v>
      </c>
    </row>
    <row r="80" spans="1:43" x14ac:dyDescent="0.25">
      <c r="A80" s="2" t="s">
        <v>287</v>
      </c>
      <c r="B80" s="50">
        <v>2436316</v>
      </c>
      <c r="C80" s="50">
        <v>4715</v>
      </c>
      <c r="D80" s="50">
        <v>2094877</v>
      </c>
      <c r="E80" s="50">
        <v>4882</v>
      </c>
      <c r="F80" s="50">
        <v>1982672</v>
      </c>
      <c r="G80" s="50">
        <v>4830</v>
      </c>
      <c r="H80" s="50">
        <v>2623706</v>
      </c>
      <c r="I80" s="50">
        <v>5116</v>
      </c>
      <c r="J80" s="50">
        <v>1476448</v>
      </c>
      <c r="K80" s="50">
        <v>4627</v>
      </c>
      <c r="L80" s="50">
        <v>1986289</v>
      </c>
      <c r="M80" s="50">
        <v>3753</v>
      </c>
      <c r="N80" s="50">
        <v>1373495</v>
      </c>
      <c r="O80" s="50">
        <v>3456</v>
      </c>
      <c r="P80" s="50">
        <v>1704326</v>
      </c>
      <c r="Q80" s="50">
        <v>4074</v>
      </c>
      <c r="R80" s="50">
        <v>1503457</v>
      </c>
      <c r="S80" s="50">
        <v>3528</v>
      </c>
      <c r="T80" s="50">
        <v>2040271</v>
      </c>
      <c r="U80" s="50">
        <v>4284</v>
      </c>
      <c r="V80" s="50">
        <v>2852087</v>
      </c>
      <c r="W80" s="50">
        <v>4674</v>
      </c>
      <c r="X80" s="50">
        <v>1878983</v>
      </c>
      <c r="Y80" s="50">
        <v>3989</v>
      </c>
      <c r="Z80" s="50">
        <v>2025937</v>
      </c>
      <c r="AA80" s="50">
        <v>3935</v>
      </c>
      <c r="AB80" s="50">
        <v>1043990</v>
      </c>
      <c r="AC80" s="50">
        <v>4033</v>
      </c>
      <c r="AD80" s="50">
        <v>2688649</v>
      </c>
      <c r="AE80" s="50">
        <v>4447</v>
      </c>
      <c r="AF80" s="50">
        <v>1734820</v>
      </c>
      <c r="AG80" s="50">
        <v>3728</v>
      </c>
      <c r="AH80" s="50">
        <v>1085451</v>
      </c>
      <c r="AI80" s="50">
        <v>2318</v>
      </c>
      <c r="AJ80" s="50">
        <v>1558939</v>
      </c>
      <c r="AK80" s="50">
        <v>3989</v>
      </c>
      <c r="AL80" s="50">
        <v>2129636</v>
      </c>
      <c r="AM80" s="50">
        <v>3857</v>
      </c>
      <c r="AN80" s="50">
        <v>845472</v>
      </c>
      <c r="AO80" s="50">
        <v>2177</v>
      </c>
      <c r="AP80" s="50">
        <v>37065821</v>
      </c>
      <c r="AQ80" s="50">
        <v>80412</v>
      </c>
    </row>
    <row r="81" spans="1:43" x14ac:dyDescent="0.25">
      <c r="A81" s="2" t="s">
        <v>233</v>
      </c>
      <c r="B81" s="50">
        <v>2029712</v>
      </c>
      <c r="C81" s="50">
        <v>5136</v>
      </c>
      <c r="D81" s="50">
        <v>1375468</v>
      </c>
      <c r="E81" s="50">
        <v>5330</v>
      </c>
      <c r="F81" s="50">
        <v>1319945</v>
      </c>
      <c r="G81" s="50">
        <v>5445</v>
      </c>
      <c r="H81" s="50">
        <v>2040250</v>
      </c>
      <c r="I81" s="50">
        <v>5438</v>
      </c>
      <c r="J81" s="50">
        <v>1164385</v>
      </c>
      <c r="K81" s="50">
        <v>4634</v>
      </c>
      <c r="L81" s="50">
        <v>1043287</v>
      </c>
      <c r="M81" s="50">
        <v>3149</v>
      </c>
      <c r="N81" s="50">
        <v>888379</v>
      </c>
      <c r="O81" s="50">
        <v>4173</v>
      </c>
      <c r="P81" s="50">
        <v>1139206</v>
      </c>
      <c r="Q81" s="50">
        <v>4634</v>
      </c>
      <c r="R81" s="50">
        <v>880240</v>
      </c>
      <c r="S81" s="50">
        <v>3067</v>
      </c>
      <c r="T81" s="50">
        <v>1211953</v>
      </c>
      <c r="U81" s="50">
        <v>3656</v>
      </c>
      <c r="V81" s="50">
        <v>1016180</v>
      </c>
      <c r="W81" s="50">
        <v>3043</v>
      </c>
      <c r="X81" s="50">
        <v>1118859</v>
      </c>
      <c r="Y81" s="50">
        <v>3298</v>
      </c>
      <c r="Z81" s="50">
        <v>743101</v>
      </c>
      <c r="AA81" s="50">
        <v>2850</v>
      </c>
      <c r="AB81" s="50">
        <v>935178</v>
      </c>
      <c r="AC81" s="50">
        <v>4463</v>
      </c>
      <c r="AD81" s="50">
        <v>1101330</v>
      </c>
      <c r="AE81" s="50">
        <v>3373</v>
      </c>
      <c r="AF81" s="50">
        <v>1130109</v>
      </c>
      <c r="AG81" s="50">
        <v>2819</v>
      </c>
      <c r="AH81" s="50">
        <v>441528</v>
      </c>
      <c r="AI81" s="50">
        <v>4820</v>
      </c>
      <c r="AJ81" s="50">
        <v>935211</v>
      </c>
      <c r="AK81" s="50">
        <v>4026</v>
      </c>
      <c r="AL81" s="50">
        <v>1346817</v>
      </c>
      <c r="AM81" s="50">
        <v>2981</v>
      </c>
      <c r="AN81" s="50">
        <v>1079564</v>
      </c>
      <c r="AO81" s="50">
        <v>2895</v>
      </c>
      <c r="AP81" s="50">
        <v>22940702</v>
      </c>
      <c r="AQ81" s="50">
        <v>79230</v>
      </c>
    </row>
    <row r="82" spans="1:43" x14ac:dyDescent="0.25">
      <c r="A82" s="2" t="s">
        <v>267</v>
      </c>
      <c r="B82" s="50">
        <v>2036321</v>
      </c>
      <c r="C82" s="50">
        <v>4282</v>
      </c>
      <c r="D82" s="50">
        <v>1607423</v>
      </c>
      <c r="E82" s="50">
        <v>4631</v>
      </c>
      <c r="F82" s="50">
        <v>1705940</v>
      </c>
      <c r="G82" s="50">
        <v>4344</v>
      </c>
      <c r="H82" s="50">
        <v>1644274</v>
      </c>
      <c r="I82" s="50">
        <v>4079</v>
      </c>
      <c r="J82" s="50">
        <v>1165713</v>
      </c>
      <c r="K82" s="50">
        <v>3475</v>
      </c>
      <c r="L82" s="50">
        <v>1121950</v>
      </c>
      <c r="M82" s="50">
        <v>2949</v>
      </c>
      <c r="N82" s="50">
        <v>1050566</v>
      </c>
      <c r="O82" s="50">
        <v>3223</v>
      </c>
      <c r="P82" s="50">
        <v>1172153</v>
      </c>
      <c r="Q82" s="50">
        <v>2913</v>
      </c>
      <c r="R82" s="50">
        <v>465432</v>
      </c>
      <c r="S82" s="50">
        <v>1306</v>
      </c>
      <c r="T82" s="50">
        <v>1670952</v>
      </c>
      <c r="U82" s="50">
        <v>3730</v>
      </c>
      <c r="V82" s="50">
        <v>1916607</v>
      </c>
      <c r="W82" s="50">
        <v>3929</v>
      </c>
      <c r="X82" s="50">
        <v>1739220</v>
      </c>
      <c r="Y82" s="50">
        <v>3814</v>
      </c>
      <c r="Z82" s="50">
        <v>1344382</v>
      </c>
      <c r="AA82" s="50">
        <v>3902</v>
      </c>
      <c r="AB82" s="50">
        <v>916823</v>
      </c>
      <c r="AC82" s="50">
        <v>4742</v>
      </c>
      <c r="AD82" s="50">
        <v>2137821</v>
      </c>
      <c r="AE82" s="50">
        <v>4925</v>
      </c>
      <c r="AF82" s="50">
        <v>1983048</v>
      </c>
      <c r="AG82" s="50">
        <v>4465</v>
      </c>
      <c r="AH82" s="50">
        <v>966909</v>
      </c>
      <c r="AI82" s="50">
        <v>3260</v>
      </c>
      <c r="AJ82" s="50">
        <v>1897926</v>
      </c>
      <c r="AK82" s="50">
        <v>3876</v>
      </c>
      <c r="AL82" s="50">
        <v>1753483</v>
      </c>
      <c r="AM82" s="50">
        <v>3382</v>
      </c>
      <c r="AN82" s="50">
        <v>1208957</v>
      </c>
      <c r="AO82" s="50">
        <v>3935</v>
      </c>
      <c r="AP82" s="50">
        <v>29505900</v>
      </c>
      <c r="AQ82" s="50">
        <v>75162</v>
      </c>
    </row>
    <row r="83" spans="1:43" x14ac:dyDescent="0.25">
      <c r="A83" s="2" t="s">
        <v>238</v>
      </c>
      <c r="B83" s="50">
        <v>1228154</v>
      </c>
      <c r="C83" s="50">
        <v>2888</v>
      </c>
      <c r="D83" s="50">
        <v>1734544</v>
      </c>
      <c r="E83" s="50">
        <v>4455</v>
      </c>
      <c r="F83" s="50">
        <v>1467290</v>
      </c>
      <c r="G83" s="50">
        <v>4012</v>
      </c>
      <c r="H83" s="50">
        <v>1990231</v>
      </c>
      <c r="I83" s="50">
        <v>5186</v>
      </c>
      <c r="J83" s="50">
        <v>875113</v>
      </c>
      <c r="K83" s="50">
        <v>3423</v>
      </c>
      <c r="L83" s="50">
        <v>936116</v>
      </c>
      <c r="M83" s="50">
        <v>2734</v>
      </c>
      <c r="N83" s="50">
        <v>1056911</v>
      </c>
      <c r="O83" s="50">
        <v>3134</v>
      </c>
      <c r="P83" s="50">
        <v>932479</v>
      </c>
      <c r="Q83" s="50">
        <v>2779</v>
      </c>
      <c r="R83" s="50">
        <v>1069761</v>
      </c>
      <c r="S83" s="50">
        <v>2967</v>
      </c>
      <c r="T83" s="50">
        <v>1355546</v>
      </c>
      <c r="U83" s="50">
        <v>3303</v>
      </c>
      <c r="V83" s="50">
        <v>2074556</v>
      </c>
      <c r="W83" s="50">
        <v>4669</v>
      </c>
      <c r="X83" s="50">
        <v>1132695</v>
      </c>
      <c r="Y83" s="50">
        <v>3353</v>
      </c>
      <c r="Z83" s="50">
        <v>1361359</v>
      </c>
      <c r="AA83" s="50">
        <v>3385</v>
      </c>
      <c r="AB83" s="50">
        <v>328304</v>
      </c>
      <c r="AC83" s="50">
        <v>1819</v>
      </c>
      <c r="AD83" s="50">
        <v>1664205</v>
      </c>
      <c r="AE83" s="50">
        <v>3109</v>
      </c>
      <c r="AF83" s="50">
        <v>886882</v>
      </c>
      <c r="AG83" s="50">
        <v>2255</v>
      </c>
      <c r="AH83" s="50">
        <v>853257</v>
      </c>
      <c r="AI83" s="50">
        <v>3493</v>
      </c>
      <c r="AJ83" s="50">
        <v>1770111</v>
      </c>
      <c r="AK83" s="50">
        <v>5475</v>
      </c>
      <c r="AL83" s="50">
        <v>2911818</v>
      </c>
      <c r="AM83" s="50">
        <v>4334</v>
      </c>
      <c r="AN83" s="50">
        <v>1364592</v>
      </c>
      <c r="AO83" s="50">
        <v>4046</v>
      </c>
      <c r="AP83" s="50">
        <v>26993924</v>
      </c>
      <c r="AQ83" s="50">
        <v>70819</v>
      </c>
    </row>
    <row r="84" spans="1:43" x14ac:dyDescent="0.25">
      <c r="A84" s="2" t="s">
        <v>132</v>
      </c>
      <c r="B84" s="50">
        <v>929095</v>
      </c>
      <c r="C84" s="50">
        <v>2363</v>
      </c>
      <c r="D84" s="50">
        <v>816066</v>
      </c>
      <c r="E84" s="50">
        <v>1910</v>
      </c>
      <c r="F84" s="50">
        <v>1395547</v>
      </c>
      <c r="G84" s="50">
        <v>3432</v>
      </c>
      <c r="H84" s="50">
        <v>633184</v>
      </c>
      <c r="I84" s="50">
        <v>2219</v>
      </c>
      <c r="J84" s="50">
        <v>1537521</v>
      </c>
      <c r="K84" s="50">
        <v>4202</v>
      </c>
      <c r="L84" s="50">
        <v>152899</v>
      </c>
      <c r="M84" s="50">
        <v>253</v>
      </c>
      <c r="N84" s="50">
        <v>497192</v>
      </c>
      <c r="O84" s="50">
        <v>2412</v>
      </c>
      <c r="P84" s="50">
        <v>612067</v>
      </c>
      <c r="Q84" s="50">
        <v>2349</v>
      </c>
      <c r="R84" s="50">
        <v>100437</v>
      </c>
      <c r="S84" s="50">
        <v>602</v>
      </c>
      <c r="T84" s="50">
        <v>439915</v>
      </c>
      <c r="U84" s="50">
        <v>1358</v>
      </c>
      <c r="V84" s="50">
        <v>1078553</v>
      </c>
      <c r="W84" s="50">
        <v>2947</v>
      </c>
      <c r="X84" s="50">
        <v>365796</v>
      </c>
      <c r="Y84" s="50">
        <v>1248</v>
      </c>
      <c r="Z84" s="50">
        <v>911200</v>
      </c>
      <c r="AA84" s="50">
        <v>2503</v>
      </c>
      <c r="AB84" s="50">
        <v>395922</v>
      </c>
      <c r="AC84" s="50">
        <v>1917</v>
      </c>
      <c r="AD84" s="50">
        <v>1242895</v>
      </c>
      <c r="AE84" s="50">
        <v>2852</v>
      </c>
      <c r="AF84" s="50">
        <v>845594</v>
      </c>
      <c r="AG84" s="50">
        <v>2027</v>
      </c>
      <c r="AH84" s="50">
        <v>3264064</v>
      </c>
      <c r="AI84" s="50">
        <v>6697</v>
      </c>
      <c r="AJ84" s="50">
        <v>893019</v>
      </c>
      <c r="AK84" s="50">
        <v>5801</v>
      </c>
      <c r="AL84" s="50">
        <v>2885916</v>
      </c>
      <c r="AM84" s="50">
        <v>6719</v>
      </c>
      <c r="AN84" s="50">
        <v>3319624</v>
      </c>
      <c r="AO84" s="50">
        <v>8798</v>
      </c>
      <c r="AP84" s="50">
        <v>22316506</v>
      </c>
      <c r="AQ84" s="50">
        <v>62609</v>
      </c>
    </row>
    <row r="85" spans="1:43" x14ac:dyDescent="0.25">
      <c r="A85" s="2" t="s">
        <v>141</v>
      </c>
      <c r="B85" s="50">
        <v>1394907</v>
      </c>
      <c r="C85" s="50">
        <v>3200</v>
      </c>
      <c r="D85" s="50">
        <v>727442</v>
      </c>
      <c r="E85" s="50">
        <v>2311</v>
      </c>
      <c r="F85" s="50">
        <v>1529820</v>
      </c>
      <c r="G85" s="50">
        <v>3375</v>
      </c>
      <c r="H85" s="50">
        <v>1400709</v>
      </c>
      <c r="I85" s="50">
        <v>3041</v>
      </c>
      <c r="J85" s="50">
        <v>1787364</v>
      </c>
      <c r="K85" s="50">
        <v>4398</v>
      </c>
      <c r="L85" s="50">
        <v>452361</v>
      </c>
      <c r="M85" s="50">
        <v>1450</v>
      </c>
      <c r="N85" s="50">
        <v>1203199</v>
      </c>
      <c r="O85" s="50">
        <v>3398</v>
      </c>
      <c r="P85" s="50">
        <v>1129898</v>
      </c>
      <c r="Q85" s="50">
        <v>2530</v>
      </c>
      <c r="R85" s="50">
        <v>240123</v>
      </c>
      <c r="S85" s="50">
        <v>788</v>
      </c>
      <c r="T85" s="50">
        <v>877744</v>
      </c>
      <c r="U85" s="50">
        <v>2201</v>
      </c>
      <c r="V85" s="50">
        <v>1599417</v>
      </c>
      <c r="W85" s="50">
        <v>3033</v>
      </c>
      <c r="X85" s="50">
        <v>834100</v>
      </c>
      <c r="Y85" s="50">
        <v>1976</v>
      </c>
      <c r="Z85" s="50">
        <v>974209</v>
      </c>
      <c r="AA85" s="50">
        <v>2038</v>
      </c>
      <c r="AB85" s="50">
        <v>1005350</v>
      </c>
      <c r="AC85" s="50">
        <v>3134</v>
      </c>
      <c r="AD85" s="50">
        <v>1306090</v>
      </c>
      <c r="AE85" s="50">
        <v>2828</v>
      </c>
      <c r="AF85" s="50">
        <v>902095</v>
      </c>
      <c r="AG85" s="50">
        <v>2695</v>
      </c>
      <c r="AH85" s="50">
        <v>1425464</v>
      </c>
      <c r="AI85" s="50">
        <v>4301</v>
      </c>
      <c r="AJ85" s="50">
        <v>788012</v>
      </c>
      <c r="AK85" s="50">
        <v>3188</v>
      </c>
      <c r="AL85" s="50">
        <v>1252666</v>
      </c>
      <c r="AM85" s="50">
        <v>4228</v>
      </c>
      <c r="AN85" s="50">
        <v>1670353</v>
      </c>
      <c r="AO85" s="50">
        <v>5358</v>
      </c>
      <c r="AP85" s="50">
        <v>22501323</v>
      </c>
      <c r="AQ85" s="50">
        <v>59471</v>
      </c>
    </row>
    <row r="86" spans="1:43" x14ac:dyDescent="0.25">
      <c r="A86" s="2" t="s">
        <v>276</v>
      </c>
      <c r="B86" s="50">
        <v>1063779</v>
      </c>
      <c r="C86" s="50">
        <v>2233</v>
      </c>
      <c r="D86" s="50">
        <v>872445</v>
      </c>
      <c r="E86" s="50">
        <v>2710</v>
      </c>
      <c r="F86" s="50">
        <v>1205641</v>
      </c>
      <c r="G86" s="50">
        <v>2901</v>
      </c>
      <c r="H86" s="50">
        <v>1457911</v>
      </c>
      <c r="I86" s="50">
        <v>3815</v>
      </c>
      <c r="J86" s="50">
        <v>590405</v>
      </c>
      <c r="K86" s="50">
        <v>2554</v>
      </c>
      <c r="L86" s="50">
        <v>792628</v>
      </c>
      <c r="M86" s="50">
        <v>2071</v>
      </c>
      <c r="N86" s="50">
        <v>1003113</v>
      </c>
      <c r="O86" s="50">
        <v>2912</v>
      </c>
      <c r="P86" s="50">
        <v>722179</v>
      </c>
      <c r="Q86" s="50">
        <v>2521</v>
      </c>
      <c r="R86" s="50">
        <v>670252</v>
      </c>
      <c r="S86" s="50">
        <v>2094</v>
      </c>
      <c r="T86" s="50">
        <v>1408351</v>
      </c>
      <c r="U86" s="50">
        <v>2679</v>
      </c>
      <c r="V86" s="50">
        <v>1637584</v>
      </c>
      <c r="W86" s="50">
        <v>2950</v>
      </c>
      <c r="X86" s="50">
        <v>1085314</v>
      </c>
      <c r="Y86" s="50">
        <v>2306</v>
      </c>
      <c r="Z86" s="50">
        <v>1271517</v>
      </c>
      <c r="AA86" s="50">
        <v>2413</v>
      </c>
      <c r="AB86" s="50">
        <v>452233</v>
      </c>
      <c r="AC86" s="50">
        <v>2076</v>
      </c>
      <c r="AD86" s="50">
        <v>1372123</v>
      </c>
      <c r="AE86" s="50">
        <v>2815</v>
      </c>
      <c r="AF86" s="50">
        <v>902042</v>
      </c>
      <c r="AG86" s="50">
        <v>2187</v>
      </c>
      <c r="AH86" s="50">
        <v>167303</v>
      </c>
      <c r="AI86" s="50">
        <v>2031</v>
      </c>
      <c r="AJ86" s="50">
        <v>1171603</v>
      </c>
      <c r="AK86" s="50">
        <v>2071</v>
      </c>
      <c r="AL86" s="50">
        <v>1196208</v>
      </c>
      <c r="AM86" s="50">
        <v>1196</v>
      </c>
      <c r="AN86" s="50">
        <v>584522</v>
      </c>
      <c r="AO86" s="50">
        <v>2041</v>
      </c>
      <c r="AP86" s="50">
        <v>19627153</v>
      </c>
      <c r="AQ86" s="50">
        <v>48576</v>
      </c>
    </row>
    <row r="87" spans="1:43" x14ac:dyDescent="0.25">
      <c r="A87" s="2" t="s">
        <v>164</v>
      </c>
      <c r="B87" s="50">
        <v>796037</v>
      </c>
      <c r="C87" s="50">
        <v>2026</v>
      </c>
      <c r="D87" s="50">
        <v>1542469</v>
      </c>
      <c r="E87" s="50">
        <v>3650</v>
      </c>
      <c r="F87" s="50">
        <v>1536529</v>
      </c>
      <c r="G87" s="50">
        <v>3345</v>
      </c>
      <c r="H87" s="50">
        <v>1323884</v>
      </c>
      <c r="I87" s="50">
        <v>3480</v>
      </c>
      <c r="J87" s="50">
        <v>769315</v>
      </c>
      <c r="K87" s="50">
        <v>3212</v>
      </c>
      <c r="L87" s="50">
        <v>829819</v>
      </c>
      <c r="M87" s="50">
        <v>2257</v>
      </c>
      <c r="N87" s="50">
        <v>1267264</v>
      </c>
      <c r="O87" s="50">
        <v>3688</v>
      </c>
      <c r="P87" s="50">
        <v>1087655</v>
      </c>
      <c r="Q87" s="50">
        <v>2946</v>
      </c>
      <c r="R87" s="50">
        <v>504510</v>
      </c>
      <c r="S87" s="50">
        <v>1441</v>
      </c>
      <c r="T87" s="50">
        <v>891429</v>
      </c>
      <c r="U87" s="50">
        <v>2284</v>
      </c>
      <c r="V87" s="50">
        <v>1936399</v>
      </c>
      <c r="W87" s="50">
        <v>4266</v>
      </c>
      <c r="X87" s="50">
        <v>675377</v>
      </c>
      <c r="Y87" s="50">
        <v>1593</v>
      </c>
      <c r="Z87" s="50">
        <v>1132865</v>
      </c>
      <c r="AA87" s="50">
        <v>2160</v>
      </c>
      <c r="AB87" s="50">
        <v>182145</v>
      </c>
      <c r="AC87" s="50">
        <v>831</v>
      </c>
      <c r="AD87" s="50">
        <v>882051</v>
      </c>
      <c r="AE87" s="50">
        <v>1503</v>
      </c>
      <c r="AF87" s="50">
        <v>472546</v>
      </c>
      <c r="AG87" s="50">
        <v>895</v>
      </c>
      <c r="AH87" s="50">
        <v>306100</v>
      </c>
      <c r="AI87" s="50">
        <v>1337</v>
      </c>
      <c r="AJ87" s="50">
        <v>271706</v>
      </c>
      <c r="AK87" s="50">
        <v>1482</v>
      </c>
      <c r="AL87" s="50">
        <v>802634</v>
      </c>
      <c r="AM87" s="50">
        <v>1091</v>
      </c>
      <c r="AN87" s="50">
        <v>583553</v>
      </c>
      <c r="AO87" s="50">
        <v>1818</v>
      </c>
      <c r="AP87" s="50">
        <v>17794287</v>
      </c>
      <c r="AQ87" s="50">
        <v>45305</v>
      </c>
    </row>
    <row r="88" spans="1:43" x14ac:dyDescent="0.25">
      <c r="A88" s="2" t="s">
        <v>254</v>
      </c>
      <c r="B88" s="50">
        <v>1045908</v>
      </c>
      <c r="C88" s="50">
        <v>2185</v>
      </c>
      <c r="D88" s="50">
        <v>930816</v>
      </c>
      <c r="E88" s="50">
        <v>2762</v>
      </c>
      <c r="F88" s="50">
        <v>1600190</v>
      </c>
      <c r="G88" s="50">
        <v>3304</v>
      </c>
      <c r="H88" s="50">
        <v>1338462</v>
      </c>
      <c r="I88" s="50">
        <v>3146</v>
      </c>
      <c r="J88" s="50">
        <v>849291</v>
      </c>
      <c r="K88" s="50">
        <v>2569</v>
      </c>
      <c r="L88" s="50">
        <v>862225</v>
      </c>
      <c r="M88" s="50">
        <v>2202</v>
      </c>
      <c r="N88" s="50">
        <v>717389</v>
      </c>
      <c r="O88" s="50">
        <v>1717</v>
      </c>
      <c r="P88" s="50">
        <v>862537</v>
      </c>
      <c r="Q88" s="50">
        <v>2020</v>
      </c>
      <c r="R88" s="50">
        <v>817580</v>
      </c>
      <c r="S88" s="50">
        <v>1672</v>
      </c>
      <c r="T88" s="50">
        <v>1319392</v>
      </c>
      <c r="U88" s="50">
        <v>2278</v>
      </c>
      <c r="V88" s="50">
        <v>1928298</v>
      </c>
      <c r="W88" s="50">
        <v>3693</v>
      </c>
      <c r="X88" s="50">
        <v>750041</v>
      </c>
      <c r="Y88" s="50">
        <v>1515</v>
      </c>
      <c r="Z88" s="50">
        <v>1350661</v>
      </c>
      <c r="AA88" s="50">
        <v>2734</v>
      </c>
      <c r="AB88" s="50">
        <v>279071</v>
      </c>
      <c r="AC88" s="50">
        <v>1462</v>
      </c>
      <c r="AD88" s="50">
        <v>619759</v>
      </c>
      <c r="AE88" s="50">
        <v>1813</v>
      </c>
      <c r="AF88" s="50">
        <v>855748</v>
      </c>
      <c r="AG88" s="50">
        <v>1634</v>
      </c>
      <c r="AH88" s="50">
        <v>335095</v>
      </c>
      <c r="AI88" s="50">
        <v>1393</v>
      </c>
      <c r="AJ88" s="50">
        <v>776921</v>
      </c>
      <c r="AK88" s="50">
        <v>1588</v>
      </c>
      <c r="AL88" s="50">
        <v>885305</v>
      </c>
      <c r="AM88" s="50">
        <v>2593</v>
      </c>
      <c r="AN88" s="50">
        <v>520667</v>
      </c>
      <c r="AO88" s="50">
        <v>2467</v>
      </c>
      <c r="AP88" s="50">
        <v>18645356</v>
      </c>
      <c r="AQ88" s="50">
        <v>44747</v>
      </c>
    </row>
    <row r="89" spans="1:43" x14ac:dyDescent="0.25">
      <c r="A89" s="2" t="s">
        <v>165</v>
      </c>
      <c r="B89" s="50">
        <v>1116143</v>
      </c>
      <c r="C89" s="50">
        <v>2206</v>
      </c>
      <c r="D89" s="50">
        <v>1606507</v>
      </c>
      <c r="E89" s="50">
        <v>3581</v>
      </c>
      <c r="F89" s="50">
        <v>1789017</v>
      </c>
      <c r="G89" s="50">
        <v>3392</v>
      </c>
      <c r="H89" s="50">
        <v>2164638</v>
      </c>
      <c r="I89" s="50">
        <v>3786</v>
      </c>
      <c r="J89" s="50">
        <v>1433875</v>
      </c>
      <c r="K89" s="50">
        <v>3292</v>
      </c>
      <c r="L89" s="50">
        <v>1150385</v>
      </c>
      <c r="M89" s="50">
        <v>2389</v>
      </c>
      <c r="N89" s="50">
        <v>1060906</v>
      </c>
      <c r="O89" s="50">
        <v>2061</v>
      </c>
      <c r="P89" s="50">
        <v>868607</v>
      </c>
      <c r="Q89" s="50">
        <v>1744</v>
      </c>
      <c r="R89" s="50">
        <v>600879</v>
      </c>
      <c r="S89" s="50">
        <v>1538</v>
      </c>
      <c r="T89" s="50">
        <v>860768</v>
      </c>
      <c r="U89" s="50">
        <v>2063</v>
      </c>
      <c r="V89" s="50">
        <v>1422059</v>
      </c>
      <c r="W89" s="50">
        <v>2928</v>
      </c>
      <c r="X89" s="50">
        <v>712779</v>
      </c>
      <c r="Y89" s="50">
        <v>1524</v>
      </c>
      <c r="Z89" s="50">
        <v>1386866</v>
      </c>
      <c r="AA89" s="50">
        <v>2382</v>
      </c>
      <c r="AB89" s="50">
        <v>66545</v>
      </c>
      <c r="AC89" s="50">
        <v>207</v>
      </c>
      <c r="AD89" s="50">
        <v>797551</v>
      </c>
      <c r="AE89" s="50">
        <v>1701</v>
      </c>
      <c r="AF89" s="50">
        <v>634159</v>
      </c>
      <c r="AG89" s="50">
        <v>1119</v>
      </c>
      <c r="AH89" s="50">
        <v>385208</v>
      </c>
      <c r="AI89" s="50">
        <v>567</v>
      </c>
      <c r="AJ89" s="50">
        <v>584459</v>
      </c>
      <c r="AK89" s="50">
        <v>2534</v>
      </c>
      <c r="AL89" s="50">
        <v>1632718</v>
      </c>
      <c r="AM89" s="50">
        <v>984</v>
      </c>
      <c r="AN89" s="50">
        <v>279708</v>
      </c>
      <c r="AO89" s="50">
        <v>739</v>
      </c>
      <c r="AP89" s="50">
        <v>20553777</v>
      </c>
      <c r="AQ89" s="50">
        <v>40737</v>
      </c>
    </row>
    <row r="90" spans="1:43" x14ac:dyDescent="0.25">
      <c r="A90" s="2" t="s">
        <v>162</v>
      </c>
      <c r="B90" s="50">
        <v>710031</v>
      </c>
      <c r="C90" s="50">
        <v>1641</v>
      </c>
      <c r="D90" s="50">
        <v>966022</v>
      </c>
      <c r="E90" s="50">
        <v>2289</v>
      </c>
      <c r="F90" s="50">
        <v>1406556</v>
      </c>
      <c r="G90" s="50">
        <v>2903</v>
      </c>
      <c r="H90" s="50">
        <v>1709405</v>
      </c>
      <c r="I90" s="50">
        <v>3541</v>
      </c>
      <c r="J90" s="50">
        <v>1127531</v>
      </c>
      <c r="K90" s="50">
        <v>3090</v>
      </c>
      <c r="L90" s="50">
        <v>1156306</v>
      </c>
      <c r="M90" s="50">
        <v>2621</v>
      </c>
      <c r="N90" s="50">
        <v>1472918</v>
      </c>
      <c r="O90" s="50">
        <v>3191</v>
      </c>
      <c r="P90" s="50">
        <v>1211818</v>
      </c>
      <c r="Q90" s="50">
        <v>2959</v>
      </c>
      <c r="R90" s="50">
        <v>1120457</v>
      </c>
      <c r="S90" s="50">
        <v>2668</v>
      </c>
      <c r="T90" s="50">
        <v>1249211</v>
      </c>
      <c r="U90" s="50">
        <v>3072</v>
      </c>
      <c r="V90" s="50">
        <v>950494</v>
      </c>
      <c r="W90" s="50">
        <v>2360</v>
      </c>
      <c r="X90" s="50">
        <v>758778</v>
      </c>
      <c r="Y90" s="50">
        <v>1824</v>
      </c>
      <c r="Z90" s="50">
        <v>473179</v>
      </c>
      <c r="AA90" s="50">
        <v>1058</v>
      </c>
      <c r="AB90" s="50">
        <v>217232</v>
      </c>
      <c r="AC90" s="50">
        <v>728</v>
      </c>
      <c r="AD90" s="50">
        <v>486519</v>
      </c>
      <c r="AE90" s="50">
        <v>1025</v>
      </c>
      <c r="AF90" s="50">
        <v>589078</v>
      </c>
      <c r="AG90" s="50">
        <v>1256</v>
      </c>
      <c r="AH90" s="50">
        <v>54955</v>
      </c>
      <c r="AI90" s="50">
        <v>235</v>
      </c>
      <c r="AJ90" s="50">
        <v>101005</v>
      </c>
      <c r="AK90" s="50">
        <v>89</v>
      </c>
      <c r="AL90" s="50">
        <v>46051</v>
      </c>
      <c r="AM90" s="50">
        <v>132</v>
      </c>
      <c r="AN90" s="50">
        <v>92462</v>
      </c>
      <c r="AO90" s="50"/>
      <c r="AP90" s="50">
        <v>15900008</v>
      </c>
      <c r="AQ90" s="50">
        <v>36682</v>
      </c>
    </row>
    <row r="91" spans="1:43" x14ac:dyDescent="0.25">
      <c r="A91" s="2" t="s">
        <v>263</v>
      </c>
      <c r="B91" s="50">
        <v>427581</v>
      </c>
      <c r="C91" s="50">
        <v>943</v>
      </c>
      <c r="D91" s="50">
        <v>425404</v>
      </c>
      <c r="E91" s="50">
        <v>949</v>
      </c>
      <c r="F91" s="50">
        <v>489924</v>
      </c>
      <c r="G91" s="50">
        <v>1206</v>
      </c>
      <c r="H91" s="50">
        <v>496904</v>
      </c>
      <c r="I91" s="50">
        <v>1205</v>
      </c>
      <c r="J91" s="50">
        <v>347845</v>
      </c>
      <c r="K91" s="50">
        <v>1021</v>
      </c>
      <c r="L91" s="50">
        <v>533333</v>
      </c>
      <c r="M91" s="50">
        <v>1251</v>
      </c>
      <c r="N91" s="50">
        <v>424490</v>
      </c>
      <c r="O91" s="50">
        <v>1759</v>
      </c>
      <c r="P91" s="50">
        <v>552432</v>
      </c>
      <c r="Q91" s="50">
        <v>1752</v>
      </c>
      <c r="R91" s="50">
        <v>511457</v>
      </c>
      <c r="S91" s="50">
        <v>1868</v>
      </c>
      <c r="T91" s="50">
        <v>788658</v>
      </c>
      <c r="U91" s="50">
        <v>2047</v>
      </c>
      <c r="V91" s="50">
        <v>943130</v>
      </c>
      <c r="W91" s="50">
        <v>2133</v>
      </c>
      <c r="X91" s="50">
        <v>492158</v>
      </c>
      <c r="Y91" s="50">
        <v>1196</v>
      </c>
      <c r="Z91" s="50">
        <v>787806</v>
      </c>
      <c r="AA91" s="50">
        <v>1828</v>
      </c>
      <c r="AB91" s="50">
        <v>322400</v>
      </c>
      <c r="AC91" s="50">
        <v>1761</v>
      </c>
      <c r="AD91" s="50">
        <v>1040112</v>
      </c>
      <c r="AE91" s="50">
        <v>2498</v>
      </c>
      <c r="AF91" s="50">
        <v>762033</v>
      </c>
      <c r="AG91" s="50">
        <v>1780</v>
      </c>
      <c r="AH91" s="50">
        <v>527006</v>
      </c>
      <c r="AI91" s="50">
        <v>2355</v>
      </c>
      <c r="AJ91" s="50">
        <v>556323</v>
      </c>
      <c r="AK91" s="50">
        <v>3004</v>
      </c>
      <c r="AL91" s="50">
        <v>1299353</v>
      </c>
      <c r="AM91" s="50">
        <v>2188</v>
      </c>
      <c r="AN91" s="50">
        <v>740422</v>
      </c>
      <c r="AO91" s="50">
        <v>1544</v>
      </c>
      <c r="AP91" s="50">
        <v>12468771</v>
      </c>
      <c r="AQ91" s="50">
        <v>34288</v>
      </c>
    </row>
    <row r="92" spans="1:43" x14ac:dyDescent="0.25">
      <c r="A92" s="2" t="s">
        <v>246</v>
      </c>
      <c r="B92" s="50">
        <v>561966</v>
      </c>
      <c r="C92" s="50">
        <v>1689</v>
      </c>
      <c r="D92" s="50">
        <v>484249</v>
      </c>
      <c r="E92" s="50">
        <v>1939</v>
      </c>
      <c r="F92" s="50">
        <v>521497</v>
      </c>
      <c r="G92" s="50">
        <v>1626</v>
      </c>
      <c r="H92" s="50">
        <v>553173</v>
      </c>
      <c r="I92" s="50">
        <v>1734</v>
      </c>
      <c r="J92" s="50">
        <v>546027</v>
      </c>
      <c r="K92" s="50">
        <v>2336</v>
      </c>
      <c r="L92" s="50">
        <v>664030</v>
      </c>
      <c r="M92" s="50">
        <v>1968</v>
      </c>
      <c r="N92" s="50">
        <v>416198</v>
      </c>
      <c r="O92" s="50">
        <v>1940</v>
      </c>
      <c r="P92" s="50">
        <v>392647</v>
      </c>
      <c r="Q92" s="50">
        <v>1388</v>
      </c>
      <c r="R92" s="50">
        <v>228309</v>
      </c>
      <c r="S92" s="50">
        <v>996</v>
      </c>
      <c r="T92" s="50">
        <v>367382</v>
      </c>
      <c r="U92" s="50">
        <v>1290</v>
      </c>
      <c r="V92" s="50">
        <v>619134</v>
      </c>
      <c r="W92" s="50">
        <v>1526</v>
      </c>
      <c r="X92" s="50">
        <v>303410</v>
      </c>
      <c r="Y92" s="50">
        <v>1020</v>
      </c>
      <c r="Z92" s="50">
        <v>350293</v>
      </c>
      <c r="AA92" s="50">
        <v>1365</v>
      </c>
      <c r="AB92" s="50">
        <v>112177</v>
      </c>
      <c r="AC92" s="50">
        <v>904</v>
      </c>
      <c r="AD92" s="50">
        <v>489621</v>
      </c>
      <c r="AE92" s="50">
        <v>1245</v>
      </c>
      <c r="AF92" s="50">
        <v>441618</v>
      </c>
      <c r="AG92" s="50">
        <v>1396</v>
      </c>
      <c r="AH92" s="50">
        <v>473735</v>
      </c>
      <c r="AI92" s="50">
        <v>2331</v>
      </c>
      <c r="AJ92" s="50">
        <v>483206</v>
      </c>
      <c r="AK92" s="50">
        <v>2368</v>
      </c>
      <c r="AL92" s="50">
        <v>855697</v>
      </c>
      <c r="AM92" s="50">
        <v>1992</v>
      </c>
      <c r="AN92" s="50">
        <v>762053</v>
      </c>
      <c r="AO92" s="50">
        <v>2597</v>
      </c>
      <c r="AP92" s="50">
        <v>9626422</v>
      </c>
      <c r="AQ92" s="50">
        <v>33650</v>
      </c>
    </row>
    <row r="93" spans="1:43" x14ac:dyDescent="0.25">
      <c r="A93" s="2" t="s">
        <v>167</v>
      </c>
      <c r="B93" s="50">
        <v>355779</v>
      </c>
      <c r="C93" s="50">
        <v>795</v>
      </c>
      <c r="D93" s="50">
        <v>393915</v>
      </c>
      <c r="E93" s="50">
        <v>1005</v>
      </c>
      <c r="F93" s="50">
        <v>454868</v>
      </c>
      <c r="G93" s="50">
        <v>1282</v>
      </c>
      <c r="H93" s="50">
        <v>651953</v>
      </c>
      <c r="I93" s="50">
        <v>1740</v>
      </c>
      <c r="J93" s="50">
        <v>209409</v>
      </c>
      <c r="K93" s="50">
        <v>683</v>
      </c>
      <c r="L93" s="50">
        <v>273560</v>
      </c>
      <c r="M93" s="50">
        <v>692</v>
      </c>
      <c r="N93" s="50">
        <v>824182</v>
      </c>
      <c r="O93" s="50">
        <v>2474</v>
      </c>
      <c r="P93" s="50">
        <v>774767</v>
      </c>
      <c r="Q93" s="50">
        <v>1980</v>
      </c>
      <c r="R93" s="50">
        <v>417713</v>
      </c>
      <c r="S93" s="50">
        <v>1020</v>
      </c>
      <c r="T93" s="50">
        <v>814294</v>
      </c>
      <c r="U93" s="50">
        <v>2233</v>
      </c>
      <c r="V93" s="50">
        <v>987446</v>
      </c>
      <c r="W93" s="50">
        <v>1957</v>
      </c>
      <c r="X93" s="50">
        <v>738693</v>
      </c>
      <c r="Y93" s="50">
        <v>1559</v>
      </c>
      <c r="Z93" s="50">
        <v>1101281</v>
      </c>
      <c r="AA93" s="50">
        <v>2164</v>
      </c>
      <c r="AB93" s="50">
        <v>314301</v>
      </c>
      <c r="AC93" s="50">
        <v>1611</v>
      </c>
      <c r="AD93" s="50">
        <v>1483435</v>
      </c>
      <c r="AE93" s="50">
        <v>2636</v>
      </c>
      <c r="AF93" s="50">
        <v>996299</v>
      </c>
      <c r="AG93" s="50">
        <v>2390</v>
      </c>
      <c r="AH93" s="50">
        <v>860217</v>
      </c>
      <c r="AI93" s="50">
        <v>944</v>
      </c>
      <c r="AJ93" s="50">
        <v>861712</v>
      </c>
      <c r="AK93" s="50">
        <v>1575</v>
      </c>
      <c r="AL93" s="50">
        <v>869702</v>
      </c>
      <c r="AM93" s="50">
        <v>2337</v>
      </c>
      <c r="AN93" s="50">
        <v>371853</v>
      </c>
      <c r="AO93" s="50">
        <v>2111</v>
      </c>
      <c r="AP93" s="50">
        <v>13755379</v>
      </c>
      <c r="AQ93" s="50">
        <v>33188</v>
      </c>
    </row>
    <row r="94" spans="1:43" x14ac:dyDescent="0.25">
      <c r="A94" s="2" t="s">
        <v>137</v>
      </c>
      <c r="B94" s="50">
        <v>176899</v>
      </c>
      <c r="C94" s="50">
        <v>325</v>
      </c>
      <c r="D94" s="50">
        <v>103052</v>
      </c>
      <c r="E94" s="50">
        <v>252</v>
      </c>
      <c r="F94" s="50">
        <v>627695</v>
      </c>
      <c r="G94" s="50">
        <v>867</v>
      </c>
      <c r="H94" s="50">
        <v>161712</v>
      </c>
      <c r="I94" s="50">
        <v>627</v>
      </c>
      <c r="J94" s="50">
        <v>1377912</v>
      </c>
      <c r="K94" s="50">
        <v>2565</v>
      </c>
      <c r="L94" s="50">
        <v>319080</v>
      </c>
      <c r="M94" s="50">
        <v>646</v>
      </c>
      <c r="N94" s="50">
        <v>966567</v>
      </c>
      <c r="O94" s="50">
        <v>2627</v>
      </c>
      <c r="P94" s="50">
        <v>750747</v>
      </c>
      <c r="Q94" s="50">
        <v>1515</v>
      </c>
      <c r="R94" s="50">
        <v>136621</v>
      </c>
      <c r="S94" s="50">
        <v>440</v>
      </c>
      <c r="T94" s="50">
        <v>1064560</v>
      </c>
      <c r="U94" s="50">
        <v>2248</v>
      </c>
      <c r="V94" s="50">
        <v>1582574</v>
      </c>
      <c r="W94" s="50">
        <v>3266</v>
      </c>
      <c r="X94" s="50">
        <v>274461</v>
      </c>
      <c r="Y94" s="50">
        <v>1319</v>
      </c>
      <c r="Z94" s="50">
        <v>265948</v>
      </c>
      <c r="AA94" s="50">
        <v>859</v>
      </c>
      <c r="AB94" s="50">
        <v>469348</v>
      </c>
      <c r="AC94" s="50">
        <v>1117</v>
      </c>
      <c r="AD94" s="50">
        <v>1020753</v>
      </c>
      <c r="AE94" s="50">
        <v>2120</v>
      </c>
      <c r="AF94" s="50">
        <v>302923</v>
      </c>
      <c r="AG94" s="50">
        <v>901</v>
      </c>
      <c r="AH94" s="50">
        <v>1040151</v>
      </c>
      <c r="AI94" s="50">
        <v>2356</v>
      </c>
      <c r="AJ94" s="50">
        <v>314142</v>
      </c>
      <c r="AK94" s="50">
        <v>2374</v>
      </c>
      <c r="AL94" s="50">
        <v>975930</v>
      </c>
      <c r="AM94" s="50">
        <v>2453</v>
      </c>
      <c r="AN94" s="50">
        <v>1164694</v>
      </c>
      <c r="AO94" s="50">
        <v>3372</v>
      </c>
      <c r="AP94" s="50">
        <v>13095769</v>
      </c>
      <c r="AQ94" s="50">
        <v>32249</v>
      </c>
    </row>
    <row r="95" spans="1:43" x14ac:dyDescent="0.25">
      <c r="A95" s="2" t="s">
        <v>278</v>
      </c>
      <c r="B95" s="50">
        <v>873739</v>
      </c>
      <c r="C95" s="50">
        <v>2140</v>
      </c>
      <c r="D95" s="50">
        <v>682931</v>
      </c>
      <c r="E95" s="50">
        <v>1969</v>
      </c>
      <c r="F95" s="50">
        <v>624578</v>
      </c>
      <c r="G95" s="50">
        <v>2033</v>
      </c>
      <c r="H95" s="50">
        <v>592255</v>
      </c>
      <c r="I95" s="50">
        <v>1857</v>
      </c>
      <c r="J95" s="50">
        <v>540290</v>
      </c>
      <c r="K95" s="50">
        <v>1912</v>
      </c>
      <c r="L95" s="50">
        <v>539320</v>
      </c>
      <c r="M95" s="50">
        <v>1737</v>
      </c>
      <c r="N95" s="50">
        <v>489000</v>
      </c>
      <c r="O95" s="50">
        <v>1911</v>
      </c>
      <c r="P95" s="50">
        <v>434103</v>
      </c>
      <c r="Q95" s="50">
        <v>2198</v>
      </c>
      <c r="R95" s="50">
        <v>262585</v>
      </c>
      <c r="S95" s="50">
        <v>1065</v>
      </c>
      <c r="T95" s="50">
        <v>195094</v>
      </c>
      <c r="U95" s="50">
        <v>719</v>
      </c>
      <c r="V95" s="50">
        <v>451851</v>
      </c>
      <c r="W95" s="50">
        <v>1247</v>
      </c>
      <c r="X95" s="50">
        <v>382755</v>
      </c>
      <c r="Y95" s="50">
        <v>1308</v>
      </c>
      <c r="Z95" s="50">
        <v>261003</v>
      </c>
      <c r="AA95" s="50">
        <v>925</v>
      </c>
      <c r="AB95" s="50">
        <v>225133</v>
      </c>
      <c r="AC95" s="50">
        <v>1361</v>
      </c>
      <c r="AD95" s="50">
        <v>600307</v>
      </c>
      <c r="AE95" s="50">
        <v>1474</v>
      </c>
      <c r="AF95" s="50">
        <v>551665</v>
      </c>
      <c r="AG95" s="50">
        <v>1540</v>
      </c>
      <c r="AH95" s="50">
        <v>208896</v>
      </c>
      <c r="AI95" s="50">
        <v>1542</v>
      </c>
      <c r="AJ95" s="50">
        <v>389855</v>
      </c>
      <c r="AK95" s="50">
        <v>1481</v>
      </c>
      <c r="AL95" s="50">
        <v>582679</v>
      </c>
      <c r="AM95" s="50">
        <v>1418</v>
      </c>
      <c r="AN95" s="50">
        <v>361409</v>
      </c>
      <c r="AO95" s="50">
        <v>1378</v>
      </c>
      <c r="AP95" s="50">
        <v>9249448</v>
      </c>
      <c r="AQ95" s="50">
        <v>31215</v>
      </c>
    </row>
    <row r="96" spans="1:43" x14ac:dyDescent="0.25">
      <c r="A96" s="2" t="s">
        <v>158</v>
      </c>
      <c r="B96" s="50">
        <v>365671</v>
      </c>
      <c r="C96" s="50">
        <v>1196</v>
      </c>
      <c r="D96" s="50">
        <v>190435</v>
      </c>
      <c r="E96" s="50">
        <v>440</v>
      </c>
      <c r="F96" s="50">
        <v>298720</v>
      </c>
      <c r="G96" s="50">
        <v>645</v>
      </c>
      <c r="H96" s="50">
        <v>181463</v>
      </c>
      <c r="I96" s="50">
        <v>378</v>
      </c>
      <c r="J96" s="50">
        <v>764682</v>
      </c>
      <c r="K96" s="50">
        <v>1703</v>
      </c>
      <c r="L96" s="50">
        <v>129782</v>
      </c>
      <c r="M96" s="50">
        <v>370</v>
      </c>
      <c r="N96" s="50">
        <v>326366</v>
      </c>
      <c r="O96" s="50">
        <v>855</v>
      </c>
      <c r="P96" s="50">
        <v>190342</v>
      </c>
      <c r="Q96" s="50">
        <v>628</v>
      </c>
      <c r="R96" s="50">
        <v>161498</v>
      </c>
      <c r="S96" s="50">
        <v>425</v>
      </c>
      <c r="T96" s="50">
        <v>171930</v>
      </c>
      <c r="U96" s="50">
        <v>896</v>
      </c>
      <c r="V96" s="50">
        <v>338127</v>
      </c>
      <c r="W96" s="50">
        <v>945</v>
      </c>
      <c r="X96" s="50">
        <v>262710</v>
      </c>
      <c r="Y96" s="50">
        <v>1011</v>
      </c>
      <c r="Z96" s="50">
        <v>372320</v>
      </c>
      <c r="AA96" s="50">
        <v>1441</v>
      </c>
      <c r="AB96" s="50">
        <v>231301</v>
      </c>
      <c r="AC96" s="50">
        <v>1075</v>
      </c>
      <c r="AD96" s="50">
        <v>411175</v>
      </c>
      <c r="AE96" s="50">
        <v>840</v>
      </c>
      <c r="AF96" s="50">
        <v>252413</v>
      </c>
      <c r="AG96" s="50">
        <v>1324</v>
      </c>
      <c r="AH96" s="50">
        <v>1291172</v>
      </c>
      <c r="AI96" s="50">
        <v>4012</v>
      </c>
      <c r="AJ96" s="50">
        <v>539423</v>
      </c>
      <c r="AK96" s="50">
        <v>3122</v>
      </c>
      <c r="AL96" s="50">
        <v>1134820</v>
      </c>
      <c r="AM96" s="50">
        <v>2897</v>
      </c>
      <c r="AN96" s="50">
        <v>1558811</v>
      </c>
      <c r="AO96" s="50">
        <v>6410</v>
      </c>
      <c r="AP96" s="50">
        <v>9173161</v>
      </c>
      <c r="AQ96" s="50">
        <v>30613</v>
      </c>
    </row>
    <row r="97" spans="1:43" x14ac:dyDescent="0.25">
      <c r="A97" s="2" t="s">
        <v>270</v>
      </c>
      <c r="B97" s="50">
        <v>605592</v>
      </c>
      <c r="C97" s="50">
        <v>1206</v>
      </c>
      <c r="D97" s="50">
        <v>400041</v>
      </c>
      <c r="E97" s="50">
        <v>828</v>
      </c>
      <c r="F97" s="50">
        <v>677577</v>
      </c>
      <c r="G97" s="50">
        <v>1421</v>
      </c>
      <c r="H97" s="50">
        <v>897958</v>
      </c>
      <c r="I97" s="50">
        <v>2005</v>
      </c>
      <c r="J97" s="50">
        <v>722427</v>
      </c>
      <c r="K97" s="50">
        <v>1915</v>
      </c>
      <c r="L97" s="50">
        <v>471054</v>
      </c>
      <c r="M97" s="50">
        <v>972</v>
      </c>
      <c r="N97" s="50">
        <v>707923</v>
      </c>
      <c r="O97" s="50">
        <v>1734</v>
      </c>
      <c r="P97" s="50">
        <v>612173</v>
      </c>
      <c r="Q97" s="50">
        <v>1466</v>
      </c>
      <c r="R97" s="50">
        <v>523861</v>
      </c>
      <c r="S97" s="50">
        <v>1120</v>
      </c>
      <c r="T97" s="50">
        <v>832210</v>
      </c>
      <c r="U97" s="50">
        <v>1656</v>
      </c>
      <c r="V97" s="50">
        <v>1029538</v>
      </c>
      <c r="W97" s="50">
        <v>1794</v>
      </c>
      <c r="X97" s="50">
        <v>555820</v>
      </c>
      <c r="Y97" s="50">
        <v>1276</v>
      </c>
      <c r="Z97" s="50">
        <v>492542</v>
      </c>
      <c r="AA97" s="50">
        <v>936</v>
      </c>
      <c r="AB97" s="50">
        <v>205238</v>
      </c>
      <c r="AC97" s="50">
        <v>893</v>
      </c>
      <c r="AD97" s="50">
        <v>673741</v>
      </c>
      <c r="AE97" s="50">
        <v>1389</v>
      </c>
      <c r="AF97" s="50">
        <v>755507</v>
      </c>
      <c r="AG97" s="50">
        <v>1470</v>
      </c>
      <c r="AH97" s="50">
        <v>281199</v>
      </c>
      <c r="AI97" s="50">
        <v>1819</v>
      </c>
      <c r="AJ97" s="50">
        <v>477622</v>
      </c>
      <c r="AK97" s="50">
        <v>1618</v>
      </c>
      <c r="AL97" s="50">
        <v>912021</v>
      </c>
      <c r="AM97" s="50">
        <v>1313</v>
      </c>
      <c r="AN97" s="50">
        <v>813409</v>
      </c>
      <c r="AO97" s="50">
        <v>786</v>
      </c>
      <c r="AP97" s="50">
        <v>12647453</v>
      </c>
      <c r="AQ97" s="50">
        <v>27617</v>
      </c>
    </row>
    <row r="98" spans="1:43" x14ac:dyDescent="0.25">
      <c r="A98" s="2" t="s">
        <v>172</v>
      </c>
      <c r="B98" s="50">
        <v>568458</v>
      </c>
      <c r="C98" s="50">
        <v>1300</v>
      </c>
      <c r="D98" s="50">
        <v>514831</v>
      </c>
      <c r="E98" s="50">
        <v>1372</v>
      </c>
      <c r="F98" s="50">
        <v>480870</v>
      </c>
      <c r="G98" s="50">
        <v>1258</v>
      </c>
      <c r="H98" s="50">
        <v>666868</v>
      </c>
      <c r="I98" s="50">
        <v>1377</v>
      </c>
      <c r="J98" s="50">
        <v>479664</v>
      </c>
      <c r="K98" s="50">
        <v>1416</v>
      </c>
      <c r="L98" s="50">
        <v>411211</v>
      </c>
      <c r="M98" s="50">
        <v>945</v>
      </c>
      <c r="N98" s="50">
        <v>407210</v>
      </c>
      <c r="O98" s="50">
        <v>1094</v>
      </c>
      <c r="P98" s="50">
        <v>463674</v>
      </c>
      <c r="Q98" s="50">
        <v>1016</v>
      </c>
      <c r="R98" s="50">
        <v>316540</v>
      </c>
      <c r="S98" s="50">
        <v>846</v>
      </c>
      <c r="T98" s="50">
        <v>834593</v>
      </c>
      <c r="U98" s="50">
        <v>1234</v>
      </c>
      <c r="V98" s="50">
        <v>210998</v>
      </c>
      <c r="W98" s="50">
        <v>1147</v>
      </c>
      <c r="X98" s="50">
        <v>389654</v>
      </c>
      <c r="Y98" s="50">
        <v>817</v>
      </c>
      <c r="Z98" s="50">
        <v>352181</v>
      </c>
      <c r="AA98" s="50">
        <v>870</v>
      </c>
      <c r="AB98" s="50">
        <v>129468</v>
      </c>
      <c r="AC98" s="50">
        <v>621</v>
      </c>
      <c r="AD98" s="50">
        <v>429432</v>
      </c>
      <c r="AE98" s="50">
        <v>1289</v>
      </c>
      <c r="AF98" s="50">
        <v>563556</v>
      </c>
      <c r="AG98" s="50">
        <v>1139</v>
      </c>
      <c r="AH98" s="50">
        <v>182117</v>
      </c>
      <c r="AI98" s="50">
        <v>742</v>
      </c>
      <c r="AJ98" s="50">
        <v>209657</v>
      </c>
      <c r="AK98" s="50">
        <v>1522</v>
      </c>
      <c r="AL98" s="50">
        <v>830397</v>
      </c>
      <c r="AM98" s="50">
        <v>762</v>
      </c>
      <c r="AN98" s="50">
        <v>244235</v>
      </c>
      <c r="AO98" s="50">
        <v>727</v>
      </c>
      <c r="AP98" s="50">
        <v>8685614</v>
      </c>
      <c r="AQ98" s="50">
        <v>21494</v>
      </c>
    </row>
    <row r="99" spans="1:43" x14ac:dyDescent="0.25">
      <c r="A99" s="2" t="s">
        <v>169</v>
      </c>
      <c r="B99" s="50">
        <v>173521</v>
      </c>
      <c r="C99" s="50">
        <v>685</v>
      </c>
      <c r="D99" s="50">
        <v>201791</v>
      </c>
      <c r="E99" s="50">
        <v>606</v>
      </c>
      <c r="F99" s="50">
        <v>416344</v>
      </c>
      <c r="G99" s="50">
        <v>898</v>
      </c>
      <c r="H99" s="50">
        <v>601489</v>
      </c>
      <c r="I99" s="50">
        <v>983</v>
      </c>
      <c r="J99" s="50">
        <v>355522</v>
      </c>
      <c r="K99" s="50">
        <v>1079</v>
      </c>
      <c r="L99" s="50">
        <v>573747</v>
      </c>
      <c r="M99" s="50">
        <v>1214</v>
      </c>
      <c r="N99" s="50">
        <v>659900</v>
      </c>
      <c r="O99" s="50">
        <v>1415</v>
      </c>
      <c r="P99" s="50">
        <v>561992</v>
      </c>
      <c r="Q99" s="50">
        <v>1331</v>
      </c>
      <c r="R99" s="50">
        <v>438982</v>
      </c>
      <c r="S99" s="50">
        <v>1151</v>
      </c>
      <c r="T99" s="50">
        <v>666387</v>
      </c>
      <c r="U99" s="50">
        <v>1599</v>
      </c>
      <c r="V99" s="50">
        <v>685756</v>
      </c>
      <c r="W99" s="50">
        <v>1436</v>
      </c>
      <c r="X99" s="50">
        <v>414309</v>
      </c>
      <c r="Y99" s="50">
        <v>740</v>
      </c>
      <c r="Z99" s="50">
        <v>315828</v>
      </c>
      <c r="AA99" s="50">
        <v>515</v>
      </c>
      <c r="AB99" s="50">
        <v>86166</v>
      </c>
      <c r="AC99" s="50">
        <v>217</v>
      </c>
      <c r="AD99" s="50">
        <v>290598</v>
      </c>
      <c r="AE99" s="50">
        <v>545</v>
      </c>
      <c r="AF99" s="50">
        <v>278818</v>
      </c>
      <c r="AG99" s="50">
        <v>437</v>
      </c>
      <c r="AH99" s="50">
        <v>300265</v>
      </c>
      <c r="AI99" s="50">
        <v>1232</v>
      </c>
      <c r="AJ99" s="50">
        <v>452430</v>
      </c>
      <c r="AK99" s="50">
        <v>1300</v>
      </c>
      <c r="AL99" s="50">
        <v>674439</v>
      </c>
      <c r="AM99" s="50">
        <v>1323</v>
      </c>
      <c r="AN99" s="50">
        <v>534458</v>
      </c>
      <c r="AO99" s="50">
        <v>1986</v>
      </c>
      <c r="AP99" s="50">
        <v>8682742</v>
      </c>
      <c r="AQ99" s="50">
        <v>20692</v>
      </c>
    </row>
    <row r="100" spans="1:43" x14ac:dyDescent="0.25">
      <c r="A100" s="2" t="s">
        <v>136</v>
      </c>
      <c r="B100" s="50">
        <v>263569</v>
      </c>
      <c r="C100" s="50">
        <v>557</v>
      </c>
      <c r="D100" s="50">
        <v>110011</v>
      </c>
      <c r="E100" s="50">
        <v>247</v>
      </c>
      <c r="F100" s="50">
        <v>120046</v>
      </c>
      <c r="G100" s="50">
        <v>242</v>
      </c>
      <c r="H100" s="50">
        <v>259663</v>
      </c>
      <c r="I100" s="50">
        <v>516</v>
      </c>
      <c r="J100" s="50">
        <v>386867</v>
      </c>
      <c r="K100" s="50">
        <v>1003</v>
      </c>
      <c r="L100" s="50">
        <v>110680</v>
      </c>
      <c r="M100" s="50">
        <v>370</v>
      </c>
      <c r="N100" s="50">
        <v>276585</v>
      </c>
      <c r="O100" s="50">
        <v>917</v>
      </c>
      <c r="P100" s="50">
        <v>411185</v>
      </c>
      <c r="Q100" s="50">
        <v>1283</v>
      </c>
      <c r="R100" s="50">
        <v>75235</v>
      </c>
      <c r="S100" s="50">
        <v>454</v>
      </c>
      <c r="T100" s="50">
        <v>262970</v>
      </c>
      <c r="U100" s="50">
        <v>789</v>
      </c>
      <c r="V100" s="50">
        <v>377802</v>
      </c>
      <c r="W100" s="50">
        <v>855</v>
      </c>
      <c r="X100" s="50">
        <v>168452</v>
      </c>
      <c r="Y100" s="50">
        <v>467</v>
      </c>
      <c r="Z100" s="50">
        <v>466533</v>
      </c>
      <c r="AA100" s="50">
        <v>1074</v>
      </c>
      <c r="AB100" s="50">
        <v>156391</v>
      </c>
      <c r="AC100" s="50">
        <v>634</v>
      </c>
      <c r="AD100" s="50">
        <v>457069</v>
      </c>
      <c r="AE100" s="50">
        <v>1053</v>
      </c>
      <c r="AF100" s="50">
        <v>253839</v>
      </c>
      <c r="AG100" s="50">
        <v>558</v>
      </c>
      <c r="AH100" s="50">
        <v>658904</v>
      </c>
      <c r="AI100" s="50">
        <v>2254</v>
      </c>
      <c r="AJ100" s="50">
        <v>435114</v>
      </c>
      <c r="AK100" s="50">
        <v>1977</v>
      </c>
      <c r="AL100" s="50">
        <v>708526</v>
      </c>
      <c r="AM100" s="50">
        <v>1329</v>
      </c>
      <c r="AN100" s="50">
        <v>1020010</v>
      </c>
      <c r="AO100" s="50">
        <v>2760</v>
      </c>
      <c r="AP100" s="50">
        <v>6979451</v>
      </c>
      <c r="AQ100" s="50">
        <v>19339</v>
      </c>
    </row>
    <row r="101" spans="1:43" x14ac:dyDescent="0.25">
      <c r="A101" s="2" t="s">
        <v>133</v>
      </c>
      <c r="B101" s="50"/>
      <c r="C101" s="50">
        <v>492</v>
      </c>
      <c r="D101" s="50"/>
      <c r="E101" s="50">
        <v>160</v>
      </c>
      <c r="F101" s="50"/>
      <c r="G101" s="50">
        <v>672</v>
      </c>
      <c r="H101" s="50"/>
      <c r="I101" s="50">
        <v>390</v>
      </c>
      <c r="J101" s="50"/>
      <c r="K101" s="50">
        <v>1183</v>
      </c>
      <c r="L101" s="50"/>
      <c r="M101" s="50">
        <v>195</v>
      </c>
      <c r="N101" s="50">
        <v>26676</v>
      </c>
      <c r="O101" s="50">
        <v>749</v>
      </c>
      <c r="P101" s="50">
        <v>212363</v>
      </c>
      <c r="Q101" s="50">
        <v>471</v>
      </c>
      <c r="R101" s="50">
        <v>57678</v>
      </c>
      <c r="S101" s="50">
        <v>277</v>
      </c>
      <c r="T101" s="50">
        <v>89755</v>
      </c>
      <c r="U101" s="50">
        <v>285</v>
      </c>
      <c r="V101" s="50">
        <v>286021</v>
      </c>
      <c r="W101" s="50">
        <v>740</v>
      </c>
      <c r="X101" s="50">
        <v>82043</v>
      </c>
      <c r="Y101" s="50">
        <v>474</v>
      </c>
      <c r="Z101" s="50">
        <v>511196</v>
      </c>
      <c r="AA101" s="50">
        <v>849</v>
      </c>
      <c r="AB101" s="50">
        <v>223273</v>
      </c>
      <c r="AC101" s="50">
        <v>973</v>
      </c>
      <c r="AD101" s="50">
        <v>691035</v>
      </c>
      <c r="AE101" s="50">
        <v>1077</v>
      </c>
      <c r="AF101" s="50">
        <v>246675</v>
      </c>
      <c r="AG101" s="50">
        <v>569</v>
      </c>
      <c r="AH101" s="50">
        <v>950710</v>
      </c>
      <c r="AI101" s="50">
        <v>1484</v>
      </c>
      <c r="AJ101" s="50">
        <v>335629</v>
      </c>
      <c r="AK101" s="50">
        <v>3257</v>
      </c>
      <c r="AL101" s="50">
        <v>1690734</v>
      </c>
      <c r="AM101" s="50">
        <v>1906</v>
      </c>
      <c r="AN101" s="50">
        <v>645298</v>
      </c>
      <c r="AO101" s="50">
        <v>2729</v>
      </c>
      <c r="AP101" s="50">
        <v>6049086</v>
      </c>
      <c r="AQ101" s="50">
        <v>18932</v>
      </c>
    </row>
    <row r="102" spans="1:43" x14ac:dyDescent="0.25">
      <c r="A102" s="2" t="s">
        <v>274</v>
      </c>
      <c r="B102" s="50">
        <v>296950</v>
      </c>
      <c r="C102" s="50">
        <v>752</v>
      </c>
      <c r="D102" s="50">
        <v>228201</v>
      </c>
      <c r="E102" s="50">
        <v>670</v>
      </c>
      <c r="F102" s="50">
        <v>269340</v>
      </c>
      <c r="G102" s="50">
        <v>881</v>
      </c>
      <c r="H102" s="50">
        <v>641914</v>
      </c>
      <c r="I102" s="50">
        <v>1366</v>
      </c>
      <c r="J102" s="50">
        <v>432322</v>
      </c>
      <c r="K102" s="50">
        <v>1210</v>
      </c>
      <c r="L102" s="50">
        <v>541323</v>
      </c>
      <c r="M102" s="50">
        <v>1152</v>
      </c>
      <c r="N102" s="50">
        <v>312416</v>
      </c>
      <c r="O102" s="50">
        <v>1121</v>
      </c>
      <c r="P102" s="50">
        <v>381497</v>
      </c>
      <c r="Q102" s="50">
        <v>1093</v>
      </c>
      <c r="R102" s="50">
        <v>216336</v>
      </c>
      <c r="S102" s="50">
        <v>579</v>
      </c>
      <c r="T102" s="50">
        <v>408845</v>
      </c>
      <c r="U102" s="50">
        <v>1075</v>
      </c>
      <c r="V102" s="50">
        <v>401667</v>
      </c>
      <c r="W102" s="50">
        <v>1089</v>
      </c>
      <c r="X102" s="50">
        <v>416146</v>
      </c>
      <c r="Y102" s="50">
        <v>1173</v>
      </c>
      <c r="Z102" s="50">
        <v>225541</v>
      </c>
      <c r="AA102" s="50">
        <v>796</v>
      </c>
      <c r="AB102" s="50">
        <v>146081</v>
      </c>
      <c r="AC102" s="50">
        <v>622</v>
      </c>
      <c r="AD102" s="50">
        <v>241618</v>
      </c>
      <c r="AE102" s="50">
        <v>665</v>
      </c>
      <c r="AF102" s="50">
        <v>297649</v>
      </c>
      <c r="AG102" s="50">
        <v>781</v>
      </c>
      <c r="AH102" s="50">
        <v>226721</v>
      </c>
      <c r="AI102" s="50">
        <v>665</v>
      </c>
      <c r="AJ102" s="50">
        <v>129854</v>
      </c>
      <c r="AK102" s="50">
        <v>963</v>
      </c>
      <c r="AL102" s="50">
        <v>347623</v>
      </c>
      <c r="AM102" s="50">
        <v>1109</v>
      </c>
      <c r="AN102" s="50">
        <v>149097</v>
      </c>
      <c r="AO102" s="50">
        <v>776</v>
      </c>
      <c r="AP102" s="50">
        <v>6311141</v>
      </c>
      <c r="AQ102" s="50">
        <v>18538</v>
      </c>
    </row>
    <row r="103" spans="1:43" x14ac:dyDescent="0.25">
      <c r="A103" s="2" t="s">
        <v>173</v>
      </c>
      <c r="B103" s="50">
        <v>505743</v>
      </c>
      <c r="C103" s="50">
        <v>1178</v>
      </c>
      <c r="D103" s="50">
        <v>338284</v>
      </c>
      <c r="E103" s="50">
        <v>1097</v>
      </c>
      <c r="F103" s="50">
        <v>587802</v>
      </c>
      <c r="G103" s="50">
        <v>1476</v>
      </c>
      <c r="H103" s="50">
        <v>476138</v>
      </c>
      <c r="I103" s="50">
        <v>1124</v>
      </c>
      <c r="J103" s="50">
        <v>306949</v>
      </c>
      <c r="K103" s="50">
        <v>1012</v>
      </c>
      <c r="L103" s="50">
        <v>262650</v>
      </c>
      <c r="M103" s="50">
        <v>782</v>
      </c>
      <c r="N103" s="50">
        <v>216570</v>
      </c>
      <c r="O103" s="50">
        <v>743</v>
      </c>
      <c r="P103" s="50">
        <v>235711</v>
      </c>
      <c r="Q103" s="50">
        <v>597</v>
      </c>
      <c r="R103" s="50">
        <v>153056</v>
      </c>
      <c r="S103" s="50">
        <v>394</v>
      </c>
      <c r="T103" s="50">
        <v>322216</v>
      </c>
      <c r="U103" s="50">
        <v>790</v>
      </c>
      <c r="V103" s="50">
        <v>603548</v>
      </c>
      <c r="W103" s="50">
        <v>1140</v>
      </c>
      <c r="X103" s="50">
        <v>376944</v>
      </c>
      <c r="Y103" s="50">
        <v>880</v>
      </c>
      <c r="Z103" s="50">
        <v>390114</v>
      </c>
      <c r="AA103" s="50">
        <v>799</v>
      </c>
      <c r="AB103" s="50">
        <v>250128</v>
      </c>
      <c r="AC103" s="50">
        <v>677</v>
      </c>
      <c r="AD103" s="50">
        <v>389847</v>
      </c>
      <c r="AE103" s="50">
        <v>869</v>
      </c>
      <c r="AF103" s="50">
        <v>288814</v>
      </c>
      <c r="AG103" s="50">
        <v>791</v>
      </c>
      <c r="AH103" s="50">
        <v>116270</v>
      </c>
      <c r="AI103" s="50">
        <v>865</v>
      </c>
      <c r="AJ103" s="50">
        <v>285347</v>
      </c>
      <c r="AK103" s="50">
        <v>1021</v>
      </c>
      <c r="AL103" s="50">
        <v>450648</v>
      </c>
      <c r="AM103" s="50">
        <v>807</v>
      </c>
      <c r="AN103" s="50">
        <v>263813</v>
      </c>
      <c r="AO103" s="50">
        <v>836</v>
      </c>
      <c r="AP103" s="50">
        <v>6820592</v>
      </c>
      <c r="AQ103" s="50">
        <v>17878</v>
      </c>
    </row>
    <row r="104" spans="1:43" x14ac:dyDescent="0.25">
      <c r="A104" s="2" t="s">
        <v>258</v>
      </c>
      <c r="B104" s="50">
        <v>279128</v>
      </c>
      <c r="C104" s="50">
        <v>706</v>
      </c>
      <c r="D104" s="50">
        <v>436139</v>
      </c>
      <c r="E104" s="50">
        <v>1382</v>
      </c>
      <c r="F104" s="50">
        <v>295957</v>
      </c>
      <c r="G104" s="50">
        <v>917</v>
      </c>
      <c r="H104" s="50">
        <v>603802</v>
      </c>
      <c r="I104" s="50">
        <v>1813</v>
      </c>
      <c r="J104" s="50">
        <v>252118</v>
      </c>
      <c r="K104" s="50">
        <v>759</v>
      </c>
      <c r="L104" s="50">
        <v>194547</v>
      </c>
      <c r="M104" s="50">
        <v>367</v>
      </c>
      <c r="N104" s="50">
        <v>245439</v>
      </c>
      <c r="O104" s="50">
        <v>829</v>
      </c>
      <c r="P104" s="50">
        <v>419091</v>
      </c>
      <c r="Q104" s="50">
        <v>1133</v>
      </c>
      <c r="R104" s="50">
        <v>268851</v>
      </c>
      <c r="S104" s="50">
        <v>770</v>
      </c>
      <c r="T104" s="50">
        <v>451193</v>
      </c>
      <c r="U104" s="50">
        <v>872</v>
      </c>
      <c r="V104" s="50">
        <v>497152</v>
      </c>
      <c r="W104" s="50">
        <v>1029</v>
      </c>
      <c r="X104" s="50">
        <v>442082</v>
      </c>
      <c r="Y104" s="50">
        <v>807</v>
      </c>
      <c r="Z104" s="50">
        <v>386420</v>
      </c>
      <c r="AA104" s="50">
        <v>1109</v>
      </c>
      <c r="AB104" s="50">
        <v>120482</v>
      </c>
      <c r="AC104" s="50">
        <v>396</v>
      </c>
      <c r="AD104" s="50">
        <v>399753</v>
      </c>
      <c r="AE104" s="50">
        <v>948</v>
      </c>
      <c r="AF104" s="50">
        <v>325212</v>
      </c>
      <c r="AG104" s="50">
        <v>779</v>
      </c>
      <c r="AH104" s="50">
        <v>115990</v>
      </c>
      <c r="AI104" s="50">
        <v>1027</v>
      </c>
      <c r="AJ104" s="50">
        <v>246450</v>
      </c>
      <c r="AK104" s="50">
        <v>749</v>
      </c>
      <c r="AL104" s="50">
        <v>336315</v>
      </c>
      <c r="AM104" s="50">
        <v>664</v>
      </c>
      <c r="AN104" s="50">
        <v>420246</v>
      </c>
      <c r="AO104" s="50">
        <v>574</v>
      </c>
      <c r="AP104" s="50">
        <v>6736367</v>
      </c>
      <c r="AQ104" s="50">
        <v>17630</v>
      </c>
    </row>
    <row r="105" spans="1:43" x14ac:dyDescent="0.25">
      <c r="A105" s="2" t="s">
        <v>269</v>
      </c>
      <c r="B105" s="50">
        <v>412063</v>
      </c>
      <c r="C105" s="50">
        <v>1215</v>
      </c>
      <c r="D105" s="50">
        <v>380265</v>
      </c>
      <c r="E105" s="50">
        <v>1146</v>
      </c>
      <c r="F105" s="50">
        <v>582520</v>
      </c>
      <c r="G105" s="50">
        <v>1285</v>
      </c>
      <c r="H105" s="50">
        <v>706726</v>
      </c>
      <c r="I105" s="50">
        <v>1681</v>
      </c>
      <c r="J105" s="50">
        <v>333273</v>
      </c>
      <c r="K105" s="50">
        <v>1320</v>
      </c>
      <c r="L105" s="50">
        <v>270864</v>
      </c>
      <c r="M105" s="50">
        <v>886</v>
      </c>
      <c r="N105" s="50">
        <v>349494</v>
      </c>
      <c r="O105" s="50">
        <v>851</v>
      </c>
      <c r="P105" s="50">
        <v>296250</v>
      </c>
      <c r="Q105" s="50">
        <v>573</v>
      </c>
      <c r="R105" s="50">
        <v>287237</v>
      </c>
      <c r="S105" s="50">
        <v>714</v>
      </c>
      <c r="T105" s="50">
        <v>597635</v>
      </c>
      <c r="U105" s="50">
        <v>1208</v>
      </c>
      <c r="V105" s="50">
        <v>738284</v>
      </c>
      <c r="W105" s="50">
        <v>1277</v>
      </c>
      <c r="X105" s="50">
        <v>380524</v>
      </c>
      <c r="Y105" s="50">
        <v>934</v>
      </c>
      <c r="Z105" s="50">
        <v>287049</v>
      </c>
      <c r="AA105" s="50">
        <v>550</v>
      </c>
      <c r="AB105" s="50">
        <v>53924</v>
      </c>
      <c r="AC105" s="50">
        <v>427</v>
      </c>
      <c r="AD105" s="50">
        <v>462321</v>
      </c>
      <c r="AE105" s="50">
        <v>1069</v>
      </c>
      <c r="AF105" s="50">
        <v>129571</v>
      </c>
      <c r="AG105" s="50">
        <v>298</v>
      </c>
      <c r="AH105" s="50">
        <v>215322</v>
      </c>
      <c r="AI105" s="50">
        <v>230</v>
      </c>
      <c r="AJ105" s="50">
        <v>202245</v>
      </c>
      <c r="AK105" s="50">
        <v>751</v>
      </c>
      <c r="AL105" s="50">
        <v>456109</v>
      </c>
      <c r="AM105" s="50">
        <v>791</v>
      </c>
      <c r="AN105" s="50">
        <v>244774</v>
      </c>
      <c r="AO105" s="50">
        <v>374</v>
      </c>
      <c r="AP105" s="50">
        <v>7386450</v>
      </c>
      <c r="AQ105" s="50">
        <v>17580</v>
      </c>
    </row>
    <row r="106" spans="1:43" x14ac:dyDescent="0.25">
      <c r="A106" s="2" t="s">
        <v>108</v>
      </c>
      <c r="B106" s="50">
        <v>201687</v>
      </c>
      <c r="C106" s="50">
        <v>333</v>
      </c>
      <c r="D106" s="50">
        <v>212227</v>
      </c>
      <c r="E106" s="50">
        <v>683</v>
      </c>
      <c r="F106" s="50">
        <v>297869</v>
      </c>
      <c r="G106" s="50">
        <v>938</v>
      </c>
      <c r="H106" s="50">
        <v>538812</v>
      </c>
      <c r="I106" s="50">
        <v>1229</v>
      </c>
      <c r="J106" s="50">
        <v>201338</v>
      </c>
      <c r="K106" s="50">
        <v>1070</v>
      </c>
      <c r="L106" s="50">
        <v>440116</v>
      </c>
      <c r="M106" s="50">
        <v>1015</v>
      </c>
      <c r="N106" s="50">
        <v>209263</v>
      </c>
      <c r="O106" s="50">
        <v>696</v>
      </c>
      <c r="P106" s="50">
        <v>331793</v>
      </c>
      <c r="Q106" s="50">
        <v>1411</v>
      </c>
      <c r="R106" s="50">
        <v>167242</v>
      </c>
      <c r="S106" s="50">
        <v>598</v>
      </c>
      <c r="T106" s="50">
        <v>577427</v>
      </c>
      <c r="U106" s="50">
        <v>1004</v>
      </c>
      <c r="V106" s="50">
        <v>649601</v>
      </c>
      <c r="W106" s="50">
        <v>1155</v>
      </c>
      <c r="X106" s="50">
        <v>163452</v>
      </c>
      <c r="Y106" s="50">
        <v>637</v>
      </c>
      <c r="Z106" s="50">
        <v>532913</v>
      </c>
      <c r="AA106" s="50">
        <v>1152</v>
      </c>
      <c r="AB106" s="50">
        <v>35885</v>
      </c>
      <c r="AC106" s="50">
        <v>265</v>
      </c>
      <c r="AD106" s="50">
        <v>656605</v>
      </c>
      <c r="AE106" s="50">
        <v>1405</v>
      </c>
      <c r="AF106" s="50">
        <v>258566</v>
      </c>
      <c r="AG106" s="50">
        <v>724</v>
      </c>
      <c r="AH106" s="50">
        <v>189911</v>
      </c>
      <c r="AI106" s="50">
        <v>971</v>
      </c>
      <c r="AJ106" s="50">
        <v>249503</v>
      </c>
      <c r="AK106" s="50">
        <v>847</v>
      </c>
      <c r="AL106" s="50">
        <v>584790</v>
      </c>
      <c r="AM106" s="50">
        <v>817</v>
      </c>
      <c r="AN106" s="50">
        <v>342476</v>
      </c>
      <c r="AO106" s="50">
        <v>350</v>
      </c>
      <c r="AP106" s="50">
        <v>6841476</v>
      </c>
      <c r="AQ106" s="50">
        <v>17300</v>
      </c>
    </row>
    <row r="107" spans="1:43" x14ac:dyDescent="0.25">
      <c r="A107" s="2" t="s">
        <v>171</v>
      </c>
      <c r="B107" s="50">
        <v>100004</v>
      </c>
      <c r="C107" s="50">
        <v>278</v>
      </c>
      <c r="D107" s="50">
        <v>184656</v>
      </c>
      <c r="E107" s="50">
        <v>515</v>
      </c>
      <c r="F107" s="50">
        <v>469278</v>
      </c>
      <c r="G107" s="50">
        <v>1085</v>
      </c>
      <c r="H107" s="50">
        <v>417746</v>
      </c>
      <c r="I107" s="50">
        <v>1007</v>
      </c>
      <c r="J107" s="50">
        <v>322756</v>
      </c>
      <c r="K107" s="50">
        <v>1373</v>
      </c>
      <c r="L107" s="50">
        <v>513073</v>
      </c>
      <c r="M107" s="50">
        <v>1742</v>
      </c>
      <c r="N107" s="50">
        <v>196399</v>
      </c>
      <c r="O107" s="50">
        <v>537</v>
      </c>
      <c r="P107" s="50">
        <v>42928</v>
      </c>
      <c r="Q107" s="50">
        <v>159</v>
      </c>
      <c r="R107" s="50">
        <v>98821</v>
      </c>
      <c r="S107" s="50">
        <v>296</v>
      </c>
      <c r="T107" s="50">
        <v>427701</v>
      </c>
      <c r="U107" s="50">
        <v>852</v>
      </c>
      <c r="V107" s="50">
        <v>366847</v>
      </c>
      <c r="W107" s="50">
        <v>743</v>
      </c>
      <c r="X107" s="50">
        <v>302762</v>
      </c>
      <c r="Y107" s="50">
        <v>610</v>
      </c>
      <c r="Z107" s="50">
        <v>376007</v>
      </c>
      <c r="AA107" s="50">
        <v>670</v>
      </c>
      <c r="AB107" s="50">
        <v>21443</v>
      </c>
      <c r="AC107" s="50">
        <v>654</v>
      </c>
      <c r="AD107" s="50">
        <v>574022</v>
      </c>
      <c r="AE107" s="50">
        <v>888</v>
      </c>
      <c r="AF107" s="50">
        <v>240133</v>
      </c>
      <c r="AG107" s="50">
        <v>467</v>
      </c>
      <c r="AH107" s="50">
        <v>77691</v>
      </c>
      <c r="AI107" s="50">
        <v>293</v>
      </c>
      <c r="AJ107" s="50">
        <v>75961</v>
      </c>
      <c r="AK107" s="50">
        <v>584</v>
      </c>
      <c r="AL107" s="50">
        <v>360756</v>
      </c>
      <c r="AM107" s="50">
        <v>340</v>
      </c>
      <c r="AN107" s="50">
        <v>161692</v>
      </c>
      <c r="AO107" s="50">
        <v>411</v>
      </c>
      <c r="AP107" s="50">
        <v>5330676</v>
      </c>
      <c r="AQ107" s="50">
        <v>13504</v>
      </c>
    </row>
    <row r="108" spans="1:43" x14ac:dyDescent="0.25">
      <c r="A108" s="2" t="s">
        <v>131</v>
      </c>
      <c r="B108" s="50">
        <v>128145</v>
      </c>
      <c r="C108" s="50">
        <v>370</v>
      </c>
      <c r="D108" s="50">
        <v>156638</v>
      </c>
      <c r="E108" s="50">
        <v>357</v>
      </c>
      <c r="F108" s="50">
        <v>407584</v>
      </c>
      <c r="G108" s="50">
        <v>943</v>
      </c>
      <c r="H108" s="50">
        <v>111364</v>
      </c>
      <c r="I108" s="50">
        <v>273</v>
      </c>
      <c r="J108" s="50">
        <v>513503</v>
      </c>
      <c r="K108" s="50">
        <v>1113</v>
      </c>
      <c r="L108" s="50">
        <v>141140</v>
      </c>
      <c r="M108" s="50">
        <v>432</v>
      </c>
      <c r="N108" s="50">
        <v>283060</v>
      </c>
      <c r="O108" s="50">
        <v>668</v>
      </c>
      <c r="P108" s="50">
        <v>183640</v>
      </c>
      <c r="Q108" s="50">
        <v>371</v>
      </c>
      <c r="R108" s="50">
        <v>20484</v>
      </c>
      <c r="S108" s="50">
        <v>71</v>
      </c>
      <c r="T108" s="50">
        <v>217519</v>
      </c>
      <c r="U108" s="50">
        <v>587</v>
      </c>
      <c r="V108" s="50">
        <v>318603</v>
      </c>
      <c r="W108" s="50">
        <v>806</v>
      </c>
      <c r="X108" s="50">
        <v>77510</v>
      </c>
      <c r="Y108" s="50">
        <v>266</v>
      </c>
      <c r="Z108" s="50">
        <v>41716</v>
      </c>
      <c r="AA108" s="50">
        <v>85</v>
      </c>
      <c r="AB108" s="50">
        <v>159999</v>
      </c>
      <c r="AC108" s="50">
        <v>305</v>
      </c>
      <c r="AD108" s="50">
        <v>135275</v>
      </c>
      <c r="AE108" s="50">
        <v>278</v>
      </c>
      <c r="AF108" s="50">
        <v>218545</v>
      </c>
      <c r="AG108" s="50">
        <v>495</v>
      </c>
      <c r="AH108" s="50">
        <v>587551</v>
      </c>
      <c r="AI108" s="50">
        <v>1269</v>
      </c>
      <c r="AJ108" s="50">
        <v>242905</v>
      </c>
      <c r="AK108" s="50">
        <v>462</v>
      </c>
      <c r="AL108" s="50">
        <v>171055</v>
      </c>
      <c r="AM108" s="50">
        <v>1167</v>
      </c>
      <c r="AN108" s="50">
        <v>595497</v>
      </c>
      <c r="AO108" s="50">
        <v>2878</v>
      </c>
      <c r="AP108" s="50">
        <v>4711733</v>
      </c>
      <c r="AQ108" s="50">
        <v>13196</v>
      </c>
    </row>
    <row r="109" spans="1:43" x14ac:dyDescent="0.25">
      <c r="A109" s="2" t="s">
        <v>290</v>
      </c>
      <c r="B109" s="50">
        <v>108769</v>
      </c>
      <c r="C109" s="50">
        <v>270</v>
      </c>
      <c r="D109" s="50">
        <v>99177</v>
      </c>
      <c r="E109" s="50">
        <v>282</v>
      </c>
      <c r="F109" s="50">
        <v>60523</v>
      </c>
      <c r="G109" s="50">
        <v>241</v>
      </c>
      <c r="H109" s="50">
        <v>102397</v>
      </c>
      <c r="I109" s="50">
        <v>283</v>
      </c>
      <c r="J109" s="50">
        <v>110636</v>
      </c>
      <c r="K109" s="50">
        <v>422</v>
      </c>
      <c r="L109" s="50">
        <v>232153</v>
      </c>
      <c r="M109" s="50">
        <v>602</v>
      </c>
      <c r="N109" s="50">
        <v>164657</v>
      </c>
      <c r="O109" s="50">
        <v>803</v>
      </c>
      <c r="P109" s="50">
        <v>177405</v>
      </c>
      <c r="Q109" s="50">
        <v>639</v>
      </c>
      <c r="R109" s="50">
        <v>90750</v>
      </c>
      <c r="S109" s="50">
        <v>473</v>
      </c>
      <c r="T109" s="50">
        <v>282066</v>
      </c>
      <c r="U109" s="50">
        <v>815</v>
      </c>
      <c r="V109" s="50">
        <v>364586</v>
      </c>
      <c r="W109" s="50">
        <v>1095</v>
      </c>
      <c r="X109" s="50">
        <v>240886</v>
      </c>
      <c r="Y109" s="50">
        <v>845</v>
      </c>
      <c r="Z109" s="50">
        <v>156191</v>
      </c>
      <c r="AA109" s="50">
        <v>747</v>
      </c>
      <c r="AB109" s="50">
        <v>193039</v>
      </c>
      <c r="AC109" s="50">
        <v>658</v>
      </c>
      <c r="AD109" s="50">
        <v>299771</v>
      </c>
      <c r="AE109" s="50">
        <v>1090</v>
      </c>
      <c r="AF109" s="50">
        <v>219617</v>
      </c>
      <c r="AG109" s="50">
        <v>678</v>
      </c>
      <c r="AH109" s="50">
        <v>146888</v>
      </c>
      <c r="AI109" s="50">
        <v>722</v>
      </c>
      <c r="AJ109" s="50">
        <v>97236</v>
      </c>
      <c r="AK109" s="50">
        <v>665</v>
      </c>
      <c r="AL109" s="50">
        <v>223645</v>
      </c>
      <c r="AM109" s="50">
        <v>751</v>
      </c>
      <c r="AN109" s="50">
        <v>217456</v>
      </c>
      <c r="AO109" s="50">
        <v>651</v>
      </c>
      <c r="AP109" s="50">
        <v>3587848</v>
      </c>
      <c r="AQ109" s="50">
        <v>12732</v>
      </c>
    </row>
    <row r="110" spans="1:43" x14ac:dyDescent="0.25">
      <c r="A110" s="2" t="s">
        <v>262</v>
      </c>
      <c r="B110" s="50">
        <v>281908</v>
      </c>
      <c r="C110" s="50">
        <v>578</v>
      </c>
      <c r="D110" s="50">
        <v>178582</v>
      </c>
      <c r="E110" s="50">
        <v>577</v>
      </c>
      <c r="F110" s="50">
        <v>437541</v>
      </c>
      <c r="G110" s="50">
        <v>930</v>
      </c>
      <c r="H110" s="50">
        <v>430897</v>
      </c>
      <c r="I110" s="50">
        <v>884</v>
      </c>
      <c r="J110" s="50">
        <v>101583</v>
      </c>
      <c r="K110" s="50">
        <v>550</v>
      </c>
      <c r="L110" s="50">
        <v>124223</v>
      </c>
      <c r="M110" s="50">
        <v>203</v>
      </c>
      <c r="N110" s="50">
        <v>165525</v>
      </c>
      <c r="O110" s="50">
        <v>423</v>
      </c>
      <c r="P110" s="50">
        <v>35721</v>
      </c>
      <c r="Q110" s="50"/>
      <c r="R110" s="50">
        <v>67765</v>
      </c>
      <c r="S110" s="50">
        <v>166</v>
      </c>
      <c r="T110" s="50">
        <v>362780</v>
      </c>
      <c r="U110" s="50">
        <v>663</v>
      </c>
      <c r="V110" s="50">
        <v>467620</v>
      </c>
      <c r="W110" s="50">
        <v>867</v>
      </c>
      <c r="X110" s="50">
        <v>86451</v>
      </c>
      <c r="Y110" s="50">
        <v>265</v>
      </c>
      <c r="Z110" s="50">
        <v>390814</v>
      </c>
      <c r="AA110" s="50">
        <v>683</v>
      </c>
      <c r="AB110" s="50">
        <v>65832</v>
      </c>
      <c r="AC110" s="50">
        <v>289</v>
      </c>
      <c r="AD110" s="50">
        <v>405164</v>
      </c>
      <c r="AE110" s="50">
        <v>609</v>
      </c>
      <c r="AF110" s="50">
        <v>212176</v>
      </c>
      <c r="AG110" s="50">
        <v>384</v>
      </c>
      <c r="AH110" s="50">
        <v>70742</v>
      </c>
      <c r="AI110" s="50">
        <v>376</v>
      </c>
      <c r="AJ110" s="50">
        <v>417088</v>
      </c>
      <c r="AK110" s="50">
        <v>1216</v>
      </c>
      <c r="AL110" s="50">
        <v>788065</v>
      </c>
      <c r="AM110" s="50">
        <v>525</v>
      </c>
      <c r="AN110" s="50">
        <v>152052</v>
      </c>
      <c r="AO110" s="50">
        <v>627</v>
      </c>
      <c r="AP110" s="50">
        <v>5242529</v>
      </c>
      <c r="AQ110" s="50">
        <v>10815</v>
      </c>
    </row>
    <row r="111" spans="1:43" x14ac:dyDescent="0.25">
      <c r="A111" s="2" t="s">
        <v>166</v>
      </c>
      <c r="B111" s="50">
        <v>220515</v>
      </c>
      <c r="C111" s="50">
        <v>467</v>
      </c>
      <c r="D111" s="50">
        <v>119354</v>
      </c>
      <c r="E111" s="50">
        <v>305</v>
      </c>
      <c r="F111" s="50">
        <v>269907</v>
      </c>
      <c r="G111" s="50">
        <v>621</v>
      </c>
      <c r="H111" s="50">
        <v>275087</v>
      </c>
      <c r="I111" s="50">
        <v>685</v>
      </c>
      <c r="J111" s="50">
        <v>179508</v>
      </c>
      <c r="K111" s="50">
        <v>603</v>
      </c>
      <c r="L111" s="50"/>
      <c r="M111" s="50"/>
      <c r="N111" s="50">
        <v>87625</v>
      </c>
      <c r="O111" s="50">
        <v>173</v>
      </c>
      <c r="P111" s="50">
        <v>244815</v>
      </c>
      <c r="Q111" s="50">
        <v>496</v>
      </c>
      <c r="R111" s="50">
        <v>235444</v>
      </c>
      <c r="S111" s="50">
        <v>633</v>
      </c>
      <c r="T111" s="50">
        <v>388804</v>
      </c>
      <c r="U111" s="50">
        <v>913</v>
      </c>
      <c r="V111" s="50">
        <v>618963</v>
      </c>
      <c r="W111" s="50">
        <v>1537</v>
      </c>
      <c r="X111" s="50">
        <v>75142</v>
      </c>
      <c r="Y111" s="50">
        <v>227</v>
      </c>
      <c r="Z111" s="50">
        <v>189627</v>
      </c>
      <c r="AA111" s="50">
        <v>434</v>
      </c>
      <c r="AB111" s="50">
        <v>19283</v>
      </c>
      <c r="AC111" s="50">
        <v>128</v>
      </c>
      <c r="AD111" s="50">
        <v>353986</v>
      </c>
      <c r="AE111" s="50">
        <v>921</v>
      </c>
      <c r="AF111" s="50">
        <v>128162</v>
      </c>
      <c r="AG111" s="50">
        <v>222</v>
      </c>
      <c r="AH111" s="50">
        <v>20162</v>
      </c>
      <c r="AI111" s="50">
        <v>215</v>
      </c>
      <c r="AJ111" s="50">
        <v>127814</v>
      </c>
      <c r="AK111" s="50">
        <v>742</v>
      </c>
      <c r="AL111" s="50">
        <v>423202</v>
      </c>
      <c r="AM111" s="50">
        <v>60</v>
      </c>
      <c r="AN111" s="50">
        <v>99004</v>
      </c>
      <c r="AO111" s="50">
        <v>282</v>
      </c>
      <c r="AP111" s="50">
        <v>4076404</v>
      </c>
      <c r="AQ111" s="50">
        <v>9664</v>
      </c>
    </row>
    <row r="112" spans="1:43" x14ac:dyDescent="0.25">
      <c r="A112" s="2" t="s">
        <v>176</v>
      </c>
      <c r="B112" s="50">
        <v>252869</v>
      </c>
      <c r="C112" s="50">
        <v>501</v>
      </c>
      <c r="D112" s="50">
        <v>165086</v>
      </c>
      <c r="E112" s="50">
        <v>571</v>
      </c>
      <c r="F112" s="50">
        <v>273402</v>
      </c>
      <c r="G112" s="50">
        <v>579</v>
      </c>
      <c r="H112" s="50">
        <v>283125</v>
      </c>
      <c r="I112" s="50">
        <v>676</v>
      </c>
      <c r="J112" s="50">
        <v>176444</v>
      </c>
      <c r="K112" s="50">
        <v>568</v>
      </c>
      <c r="L112" s="50">
        <v>229465</v>
      </c>
      <c r="M112" s="50">
        <v>536</v>
      </c>
      <c r="N112" s="50">
        <v>170896</v>
      </c>
      <c r="O112" s="50">
        <v>459</v>
      </c>
      <c r="P112" s="50">
        <v>199194</v>
      </c>
      <c r="Q112" s="50">
        <v>458</v>
      </c>
      <c r="R112" s="50">
        <v>150913</v>
      </c>
      <c r="S112" s="50">
        <v>399</v>
      </c>
      <c r="T112" s="50">
        <v>351166</v>
      </c>
      <c r="U112" s="50">
        <v>674</v>
      </c>
      <c r="V112" s="50">
        <v>350129</v>
      </c>
      <c r="W112" s="50">
        <v>703</v>
      </c>
      <c r="X112" s="50">
        <v>239696</v>
      </c>
      <c r="Y112" s="50">
        <v>437</v>
      </c>
      <c r="Z112" s="50">
        <v>277959</v>
      </c>
      <c r="AA112" s="50">
        <v>508</v>
      </c>
      <c r="AB112" s="50">
        <v>64869</v>
      </c>
      <c r="AC112" s="50">
        <v>165</v>
      </c>
      <c r="AD112" s="50">
        <v>125406</v>
      </c>
      <c r="AE112" s="50">
        <v>315</v>
      </c>
      <c r="AF112" s="50">
        <v>195519</v>
      </c>
      <c r="AG112" s="50">
        <v>365</v>
      </c>
      <c r="AH112" s="50">
        <v>88149</v>
      </c>
      <c r="AI112" s="50">
        <v>295</v>
      </c>
      <c r="AJ112" s="50">
        <v>191196</v>
      </c>
      <c r="AK112" s="50">
        <v>656</v>
      </c>
      <c r="AL112" s="50">
        <v>384777</v>
      </c>
      <c r="AM112" s="50">
        <v>249</v>
      </c>
      <c r="AN112" s="50">
        <v>132567</v>
      </c>
      <c r="AO112" s="50">
        <v>145</v>
      </c>
      <c r="AP112" s="50">
        <v>4302827</v>
      </c>
      <c r="AQ112" s="50">
        <v>9259</v>
      </c>
    </row>
    <row r="113" spans="1:43" x14ac:dyDescent="0.25">
      <c r="A113" s="2" t="s">
        <v>399</v>
      </c>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v>9149</v>
      </c>
      <c r="AP113" s="50"/>
      <c r="AQ113" s="50">
        <v>9149</v>
      </c>
    </row>
    <row r="114" spans="1:43" x14ac:dyDescent="0.25">
      <c r="A114" s="2" t="s">
        <v>135</v>
      </c>
      <c r="B114" s="50">
        <v>83529</v>
      </c>
      <c r="C114" s="50">
        <v>175</v>
      </c>
      <c r="D114" s="50">
        <v>71359</v>
      </c>
      <c r="E114" s="50">
        <v>201</v>
      </c>
      <c r="F114" s="50">
        <v>21917</v>
      </c>
      <c r="G114" s="50">
        <v>60</v>
      </c>
      <c r="H114" s="50">
        <v>117234</v>
      </c>
      <c r="I114" s="50">
        <v>185</v>
      </c>
      <c r="J114" s="50">
        <v>215568</v>
      </c>
      <c r="K114" s="50">
        <v>531</v>
      </c>
      <c r="L114" s="50">
        <v>181028</v>
      </c>
      <c r="M114" s="50">
        <v>449</v>
      </c>
      <c r="N114" s="50">
        <v>133058</v>
      </c>
      <c r="O114" s="50">
        <v>418</v>
      </c>
      <c r="P114" s="50">
        <v>53070</v>
      </c>
      <c r="Q114" s="50">
        <v>206</v>
      </c>
      <c r="R114" s="50">
        <v>52023</v>
      </c>
      <c r="S114" s="50">
        <v>95</v>
      </c>
      <c r="T114" s="50">
        <v>103352</v>
      </c>
      <c r="U114" s="50">
        <v>207</v>
      </c>
      <c r="V114" s="50">
        <v>320712</v>
      </c>
      <c r="W114" s="50">
        <v>707</v>
      </c>
      <c r="X114" s="50">
        <v>86091</v>
      </c>
      <c r="Y114" s="50">
        <v>228</v>
      </c>
      <c r="Z114" s="50">
        <v>110652</v>
      </c>
      <c r="AA114" s="50">
        <v>203</v>
      </c>
      <c r="AB114" s="50"/>
      <c r="AC114" s="50">
        <v>185</v>
      </c>
      <c r="AD114" s="50"/>
      <c r="AE114" s="50">
        <v>169</v>
      </c>
      <c r="AF114" s="50"/>
      <c r="AG114" s="50">
        <v>40</v>
      </c>
      <c r="AH114" s="50">
        <v>177794</v>
      </c>
      <c r="AI114" s="50">
        <v>336</v>
      </c>
      <c r="AJ114" s="50">
        <v>128400</v>
      </c>
      <c r="AK114" s="50">
        <v>374</v>
      </c>
      <c r="AL114" s="50">
        <v>159713</v>
      </c>
      <c r="AM114" s="50">
        <v>346</v>
      </c>
      <c r="AN114" s="50">
        <v>142416</v>
      </c>
      <c r="AO114" s="50">
        <v>1586</v>
      </c>
      <c r="AP114" s="50">
        <v>2157916</v>
      </c>
      <c r="AQ114" s="50">
        <v>6701</v>
      </c>
    </row>
    <row r="115" spans="1:43" x14ac:dyDescent="0.25">
      <c r="A115" s="2" t="s">
        <v>179</v>
      </c>
      <c r="B115" s="50">
        <v>40857</v>
      </c>
      <c r="C115" s="50">
        <v>150</v>
      </c>
      <c r="D115" s="50">
        <v>39539</v>
      </c>
      <c r="E115" s="50">
        <v>140</v>
      </c>
      <c r="F115" s="50">
        <v>49261</v>
      </c>
      <c r="G115" s="50">
        <v>184</v>
      </c>
      <c r="H115" s="50">
        <v>107682</v>
      </c>
      <c r="I115" s="50">
        <v>466</v>
      </c>
      <c r="J115" s="50">
        <v>92065</v>
      </c>
      <c r="K115" s="50">
        <v>638</v>
      </c>
      <c r="L115" s="50">
        <v>76873</v>
      </c>
      <c r="M115" s="50">
        <v>345</v>
      </c>
      <c r="N115" s="50">
        <v>32686</v>
      </c>
      <c r="O115" s="50">
        <v>308</v>
      </c>
      <c r="P115" s="50">
        <v>141166</v>
      </c>
      <c r="Q115" s="50">
        <v>529</v>
      </c>
      <c r="R115" s="50">
        <v>50685</v>
      </c>
      <c r="S115" s="50">
        <v>217</v>
      </c>
      <c r="T115" s="50">
        <v>77908</v>
      </c>
      <c r="U115" s="50">
        <v>182</v>
      </c>
      <c r="V115" s="50">
        <v>170690</v>
      </c>
      <c r="W115" s="50">
        <v>360</v>
      </c>
      <c r="X115" s="50">
        <v>27100</v>
      </c>
      <c r="Y115" s="50">
        <v>57</v>
      </c>
      <c r="Z115" s="50">
        <v>32164</v>
      </c>
      <c r="AA115" s="50">
        <v>57</v>
      </c>
      <c r="AB115" s="50">
        <v>12116</v>
      </c>
      <c r="AC115" s="50">
        <v>57</v>
      </c>
      <c r="AD115" s="50">
        <v>22015</v>
      </c>
      <c r="AE115" s="50">
        <v>57</v>
      </c>
      <c r="AF115" s="50">
        <v>57148</v>
      </c>
      <c r="AG115" s="50">
        <v>107</v>
      </c>
      <c r="AH115" s="50">
        <v>84929</v>
      </c>
      <c r="AI115" s="50">
        <v>638</v>
      </c>
      <c r="AJ115" s="50">
        <v>125415</v>
      </c>
      <c r="AK115" s="50">
        <v>157</v>
      </c>
      <c r="AL115" s="50">
        <v>88821</v>
      </c>
      <c r="AM115" s="50">
        <v>323</v>
      </c>
      <c r="AN115" s="50">
        <v>306789</v>
      </c>
      <c r="AO115" s="50">
        <v>435</v>
      </c>
      <c r="AP115" s="50">
        <v>1635909</v>
      </c>
      <c r="AQ115" s="50">
        <v>5407</v>
      </c>
    </row>
    <row r="116" spans="1:43" x14ac:dyDescent="0.25">
      <c r="A116" s="2" t="s">
        <v>285</v>
      </c>
      <c r="B116" s="50">
        <v>118962</v>
      </c>
      <c r="C116" s="50">
        <v>327</v>
      </c>
      <c r="D116" s="50">
        <v>126549</v>
      </c>
      <c r="E116" s="50">
        <v>312</v>
      </c>
      <c r="F116" s="50">
        <v>199874</v>
      </c>
      <c r="G116" s="50">
        <v>500</v>
      </c>
      <c r="H116" s="50">
        <v>129430</v>
      </c>
      <c r="I116" s="50">
        <v>393</v>
      </c>
      <c r="J116" s="50">
        <v>88075</v>
      </c>
      <c r="K116" s="50">
        <v>189</v>
      </c>
      <c r="L116" s="50">
        <v>36180</v>
      </c>
      <c r="M116" s="50">
        <v>206</v>
      </c>
      <c r="N116" s="50">
        <v>14514</v>
      </c>
      <c r="O116" s="50">
        <v>160</v>
      </c>
      <c r="P116" s="50">
        <v>34850</v>
      </c>
      <c r="Q116" s="50">
        <v>136</v>
      </c>
      <c r="R116" s="50">
        <v>48626</v>
      </c>
      <c r="S116" s="50">
        <v>173</v>
      </c>
      <c r="T116" s="50">
        <v>48908</v>
      </c>
      <c r="U116" s="50">
        <v>160</v>
      </c>
      <c r="V116" s="50">
        <v>105610</v>
      </c>
      <c r="W116" s="50">
        <v>272</v>
      </c>
      <c r="X116" s="50">
        <v>72204</v>
      </c>
      <c r="Y116" s="50">
        <v>241</v>
      </c>
      <c r="Z116" s="50">
        <v>35905</v>
      </c>
      <c r="AA116" s="50">
        <v>100</v>
      </c>
      <c r="AB116" s="50">
        <v>50419</v>
      </c>
      <c r="AC116" s="50">
        <v>173</v>
      </c>
      <c r="AD116" s="50">
        <v>81335</v>
      </c>
      <c r="AE116" s="50">
        <v>173</v>
      </c>
      <c r="AF116" s="50">
        <v>42911</v>
      </c>
      <c r="AG116" s="50">
        <v>133</v>
      </c>
      <c r="AH116" s="50">
        <v>6439</v>
      </c>
      <c r="AI116" s="50">
        <v>380</v>
      </c>
      <c r="AJ116" s="50">
        <v>114547</v>
      </c>
      <c r="AK116" s="50">
        <v>236</v>
      </c>
      <c r="AL116" s="50">
        <v>74127</v>
      </c>
      <c r="AM116" s="50">
        <v>78</v>
      </c>
      <c r="AN116" s="50">
        <v>119182</v>
      </c>
      <c r="AO116" s="50">
        <v>355</v>
      </c>
      <c r="AP116" s="50">
        <v>1548647</v>
      </c>
      <c r="AQ116" s="50">
        <v>4697</v>
      </c>
    </row>
    <row r="117" spans="1:43" x14ac:dyDescent="0.25">
      <c r="A117" s="2" t="s">
        <v>168</v>
      </c>
      <c r="B117" s="50">
        <v>207365</v>
      </c>
      <c r="C117" s="50">
        <v>670</v>
      </c>
      <c r="D117" s="50">
        <v>62063</v>
      </c>
      <c r="E117" s="50">
        <v>175</v>
      </c>
      <c r="F117" s="50">
        <v>6411</v>
      </c>
      <c r="G117" s="50">
        <v>30</v>
      </c>
      <c r="H117" s="50">
        <v>81457</v>
      </c>
      <c r="I117" s="50">
        <v>179</v>
      </c>
      <c r="J117" s="50">
        <v>146445</v>
      </c>
      <c r="K117" s="50">
        <v>448</v>
      </c>
      <c r="L117" s="50">
        <v>62729</v>
      </c>
      <c r="M117" s="50">
        <v>153</v>
      </c>
      <c r="N117" s="50">
        <v>96806</v>
      </c>
      <c r="O117" s="50">
        <v>298</v>
      </c>
      <c r="P117" s="50">
        <v>96048</v>
      </c>
      <c r="Q117" s="50">
        <v>374</v>
      </c>
      <c r="R117" s="50"/>
      <c r="S117" s="50">
        <v>44</v>
      </c>
      <c r="T117" s="50">
        <v>36197</v>
      </c>
      <c r="U117" s="50">
        <v>94</v>
      </c>
      <c r="V117" s="50">
        <v>9044</v>
      </c>
      <c r="W117" s="50">
        <v>116</v>
      </c>
      <c r="X117" s="50"/>
      <c r="Y117" s="50"/>
      <c r="Z117" s="50">
        <v>12158</v>
      </c>
      <c r="AA117" s="50">
        <v>11</v>
      </c>
      <c r="AB117" s="50">
        <v>15514</v>
      </c>
      <c r="AC117" s="50">
        <v>57</v>
      </c>
      <c r="AD117" s="50">
        <v>1804</v>
      </c>
      <c r="AE117" s="50">
        <v>9</v>
      </c>
      <c r="AF117" s="50">
        <v>41705</v>
      </c>
      <c r="AG117" s="50">
        <v>69</v>
      </c>
      <c r="AH117" s="50">
        <v>169441</v>
      </c>
      <c r="AI117" s="50">
        <v>446</v>
      </c>
      <c r="AJ117" s="50">
        <v>109993</v>
      </c>
      <c r="AK117" s="50">
        <v>528</v>
      </c>
      <c r="AL117" s="50">
        <v>179889</v>
      </c>
      <c r="AM117" s="50">
        <v>332</v>
      </c>
      <c r="AN117" s="50">
        <v>182871</v>
      </c>
      <c r="AO117" s="50">
        <v>622</v>
      </c>
      <c r="AP117" s="50">
        <v>1517940</v>
      </c>
      <c r="AQ117" s="50">
        <v>4655</v>
      </c>
    </row>
    <row r="118" spans="1:43" x14ac:dyDescent="0.25">
      <c r="A118" s="2" t="s">
        <v>289</v>
      </c>
      <c r="B118" s="50">
        <v>193136</v>
      </c>
      <c r="C118" s="50">
        <v>498</v>
      </c>
      <c r="D118" s="50">
        <v>113604</v>
      </c>
      <c r="E118" s="50">
        <v>523</v>
      </c>
      <c r="F118" s="50">
        <v>126179</v>
      </c>
      <c r="G118" s="50">
        <v>518</v>
      </c>
      <c r="H118" s="50">
        <v>92008</v>
      </c>
      <c r="I118" s="50">
        <v>405</v>
      </c>
      <c r="J118" s="50">
        <v>30332</v>
      </c>
      <c r="K118" s="50">
        <v>125</v>
      </c>
      <c r="L118" s="50">
        <v>87401</v>
      </c>
      <c r="M118" s="50">
        <v>205</v>
      </c>
      <c r="N118" s="50">
        <v>76959</v>
      </c>
      <c r="O118" s="50">
        <v>243</v>
      </c>
      <c r="P118" s="50">
        <v>9722</v>
      </c>
      <c r="Q118" s="50"/>
      <c r="R118" s="50">
        <v>60204</v>
      </c>
      <c r="S118" s="50">
        <v>150</v>
      </c>
      <c r="T118" s="50">
        <v>97666</v>
      </c>
      <c r="U118" s="50">
        <v>140</v>
      </c>
      <c r="V118" s="50">
        <v>158861</v>
      </c>
      <c r="W118" s="50">
        <v>206</v>
      </c>
      <c r="X118" s="50">
        <v>67024</v>
      </c>
      <c r="Y118" s="50">
        <v>158</v>
      </c>
      <c r="Z118" s="50">
        <v>137001</v>
      </c>
      <c r="AA118" s="50">
        <v>269</v>
      </c>
      <c r="AB118" s="50">
        <v>13156</v>
      </c>
      <c r="AC118" s="50">
        <v>69</v>
      </c>
      <c r="AD118" s="50">
        <v>96973</v>
      </c>
      <c r="AE118" s="50">
        <v>231</v>
      </c>
      <c r="AF118" s="50">
        <v>102139</v>
      </c>
      <c r="AG118" s="50">
        <v>280</v>
      </c>
      <c r="AH118" s="50">
        <v>0</v>
      </c>
      <c r="AI118" s="50">
        <v>45</v>
      </c>
      <c r="AJ118" s="50">
        <v>42490</v>
      </c>
      <c r="AK118" s="50">
        <v>150</v>
      </c>
      <c r="AL118" s="50">
        <v>51783</v>
      </c>
      <c r="AM118" s="50">
        <v>150</v>
      </c>
      <c r="AN118" s="50">
        <v>7734</v>
      </c>
      <c r="AO118" s="50">
        <v>0</v>
      </c>
      <c r="AP118" s="50">
        <v>1564372</v>
      </c>
      <c r="AQ118" s="50">
        <v>4365</v>
      </c>
    </row>
    <row r="119" spans="1:43" x14ac:dyDescent="0.25">
      <c r="A119" s="2" t="s">
        <v>182</v>
      </c>
      <c r="B119" s="50"/>
      <c r="C119" s="50"/>
      <c r="D119" s="50"/>
      <c r="E119" s="50"/>
      <c r="F119" s="50"/>
      <c r="G119" s="50"/>
      <c r="H119" s="50"/>
      <c r="I119" s="50"/>
      <c r="J119" s="50"/>
      <c r="K119" s="50"/>
      <c r="L119" s="50">
        <v>94265</v>
      </c>
      <c r="M119" s="50">
        <v>204</v>
      </c>
      <c r="N119" s="50">
        <v>97237</v>
      </c>
      <c r="O119" s="50">
        <v>380</v>
      </c>
      <c r="P119" s="50">
        <v>152251</v>
      </c>
      <c r="Q119" s="50">
        <v>415</v>
      </c>
      <c r="R119" s="50">
        <v>98383</v>
      </c>
      <c r="S119" s="50">
        <v>310</v>
      </c>
      <c r="T119" s="50">
        <v>148635</v>
      </c>
      <c r="U119" s="50">
        <v>329</v>
      </c>
      <c r="V119" s="50">
        <v>94013</v>
      </c>
      <c r="W119" s="50">
        <v>210</v>
      </c>
      <c r="X119" s="50">
        <v>138019</v>
      </c>
      <c r="Y119" s="50">
        <v>253</v>
      </c>
      <c r="Z119" s="50">
        <v>105239</v>
      </c>
      <c r="AA119" s="50">
        <v>195</v>
      </c>
      <c r="AB119" s="50">
        <v>10359</v>
      </c>
      <c r="AC119" s="50">
        <v>37</v>
      </c>
      <c r="AD119" s="50">
        <v>20499</v>
      </c>
      <c r="AE119" s="50">
        <v>52</v>
      </c>
      <c r="AF119" s="50">
        <v>251850</v>
      </c>
      <c r="AG119" s="50">
        <v>472</v>
      </c>
      <c r="AH119" s="50">
        <v>27510</v>
      </c>
      <c r="AI119" s="50">
        <v>427</v>
      </c>
      <c r="AJ119" s="50">
        <v>150462</v>
      </c>
      <c r="AK119" s="50">
        <v>351</v>
      </c>
      <c r="AL119" s="50">
        <v>242930</v>
      </c>
      <c r="AM119" s="50">
        <v>202</v>
      </c>
      <c r="AN119" s="50">
        <v>140904</v>
      </c>
      <c r="AO119" s="50">
        <v>365</v>
      </c>
      <c r="AP119" s="50">
        <v>1772556</v>
      </c>
      <c r="AQ119" s="50">
        <v>4202</v>
      </c>
    </row>
    <row r="120" spans="1:43" x14ac:dyDescent="0.25">
      <c r="A120" s="2" t="s">
        <v>147</v>
      </c>
      <c r="B120" s="50">
        <v>113581</v>
      </c>
      <c r="C120" s="50">
        <v>180</v>
      </c>
      <c r="D120" s="50">
        <v>58772</v>
      </c>
      <c r="E120" s="50">
        <v>127</v>
      </c>
      <c r="F120" s="50">
        <v>152760</v>
      </c>
      <c r="G120" s="50">
        <v>315</v>
      </c>
      <c r="H120" s="50">
        <v>155915</v>
      </c>
      <c r="I120" s="50">
        <v>205</v>
      </c>
      <c r="J120" s="50">
        <v>282451</v>
      </c>
      <c r="K120" s="50">
        <v>708</v>
      </c>
      <c r="L120" s="50">
        <v>93735</v>
      </c>
      <c r="M120" s="50">
        <v>189</v>
      </c>
      <c r="N120" s="50">
        <v>39013</v>
      </c>
      <c r="O120" s="50">
        <v>132</v>
      </c>
      <c r="P120" s="50">
        <v>62035</v>
      </c>
      <c r="Q120" s="50">
        <v>111</v>
      </c>
      <c r="R120" s="50"/>
      <c r="S120" s="50"/>
      <c r="T120" s="50">
        <v>135019</v>
      </c>
      <c r="U120" s="50">
        <v>294</v>
      </c>
      <c r="V120" s="50">
        <v>257667</v>
      </c>
      <c r="W120" s="50">
        <v>343</v>
      </c>
      <c r="X120" s="50">
        <v>79767</v>
      </c>
      <c r="Y120" s="50">
        <v>205</v>
      </c>
      <c r="Z120" s="50">
        <v>42251</v>
      </c>
      <c r="AA120" s="50">
        <v>107</v>
      </c>
      <c r="AB120" s="50">
        <v>79577</v>
      </c>
      <c r="AC120" s="50">
        <v>322</v>
      </c>
      <c r="AD120" s="50">
        <v>54317</v>
      </c>
      <c r="AE120" s="50">
        <v>148</v>
      </c>
      <c r="AF120" s="50">
        <v>80620</v>
      </c>
      <c r="AG120" s="50">
        <v>150</v>
      </c>
      <c r="AH120" s="50">
        <v>163014</v>
      </c>
      <c r="AI120" s="50">
        <v>98</v>
      </c>
      <c r="AJ120" s="50">
        <v>1670</v>
      </c>
      <c r="AK120" s="50">
        <v>110</v>
      </c>
      <c r="AL120" s="50">
        <v>136112</v>
      </c>
      <c r="AM120" s="50">
        <v>15</v>
      </c>
      <c r="AN120" s="50">
        <v>34556</v>
      </c>
      <c r="AO120" s="50">
        <v>387</v>
      </c>
      <c r="AP120" s="50">
        <v>2022832</v>
      </c>
      <c r="AQ120" s="50">
        <v>4146</v>
      </c>
    </row>
    <row r="121" spans="1:43" x14ac:dyDescent="0.25">
      <c r="A121" s="2" t="s">
        <v>284</v>
      </c>
      <c r="B121" s="50">
        <v>216024</v>
      </c>
      <c r="C121" s="50">
        <v>351</v>
      </c>
      <c r="D121" s="50">
        <v>166410</v>
      </c>
      <c r="E121" s="50">
        <v>316</v>
      </c>
      <c r="F121" s="50">
        <v>156693</v>
      </c>
      <c r="G121" s="50">
        <v>234</v>
      </c>
      <c r="H121" s="50">
        <v>244994</v>
      </c>
      <c r="I121" s="50">
        <v>537</v>
      </c>
      <c r="J121" s="50">
        <v>163429</v>
      </c>
      <c r="K121" s="50">
        <v>342</v>
      </c>
      <c r="L121" s="50">
        <v>270119</v>
      </c>
      <c r="M121" s="50">
        <v>543</v>
      </c>
      <c r="N121" s="50">
        <v>182287</v>
      </c>
      <c r="O121" s="50">
        <v>425</v>
      </c>
      <c r="P121" s="50">
        <v>198703</v>
      </c>
      <c r="Q121" s="50">
        <v>437</v>
      </c>
      <c r="R121" s="50">
        <v>97757</v>
      </c>
      <c r="S121" s="50">
        <v>205</v>
      </c>
      <c r="T121" s="50">
        <v>214997</v>
      </c>
      <c r="U121" s="50">
        <v>325</v>
      </c>
      <c r="V121" s="50"/>
      <c r="W121" s="50"/>
      <c r="X121" s="50"/>
      <c r="Y121" s="50"/>
      <c r="Z121" s="50">
        <v>30599</v>
      </c>
      <c r="AA121" s="50">
        <v>143</v>
      </c>
      <c r="AB121" s="50"/>
      <c r="AC121" s="50"/>
      <c r="AD121" s="50"/>
      <c r="AE121" s="50"/>
      <c r="AF121" s="50"/>
      <c r="AG121" s="50"/>
      <c r="AH121" s="50">
        <v>0</v>
      </c>
      <c r="AI121" s="50">
        <v>0</v>
      </c>
      <c r="AJ121" s="50">
        <v>0</v>
      </c>
      <c r="AK121" s="50"/>
      <c r="AL121" s="50">
        <v>0</v>
      </c>
      <c r="AM121" s="50">
        <v>0</v>
      </c>
      <c r="AN121" s="50">
        <v>0</v>
      </c>
      <c r="AO121" s="50">
        <v>0</v>
      </c>
      <c r="AP121" s="50">
        <v>1942012</v>
      </c>
      <c r="AQ121" s="50">
        <v>3858</v>
      </c>
    </row>
    <row r="122" spans="1:43" x14ac:dyDescent="0.25">
      <c r="A122" s="2" t="s">
        <v>138</v>
      </c>
      <c r="B122" s="50"/>
      <c r="C122" s="50">
        <v>317</v>
      </c>
      <c r="D122" s="50">
        <v>7059</v>
      </c>
      <c r="E122" s="50">
        <v>367</v>
      </c>
      <c r="F122" s="50"/>
      <c r="G122" s="50"/>
      <c r="H122" s="50">
        <v>30336</v>
      </c>
      <c r="I122" s="50">
        <v>53</v>
      </c>
      <c r="J122" s="50">
        <v>27703</v>
      </c>
      <c r="K122" s="50">
        <v>138</v>
      </c>
      <c r="L122" s="50">
        <v>37925</v>
      </c>
      <c r="M122" s="50">
        <v>116</v>
      </c>
      <c r="N122" s="50">
        <v>39920</v>
      </c>
      <c r="O122" s="50">
        <v>123</v>
      </c>
      <c r="P122" s="50">
        <v>16953</v>
      </c>
      <c r="Q122" s="50">
        <v>92</v>
      </c>
      <c r="R122" s="50">
        <v>9145</v>
      </c>
      <c r="S122" s="50">
        <v>52</v>
      </c>
      <c r="T122" s="50">
        <v>57818</v>
      </c>
      <c r="U122" s="50">
        <v>222</v>
      </c>
      <c r="V122" s="50">
        <v>67278</v>
      </c>
      <c r="W122" s="50">
        <v>223</v>
      </c>
      <c r="X122" s="50">
        <v>66863</v>
      </c>
      <c r="Y122" s="50">
        <v>254</v>
      </c>
      <c r="Z122" s="50">
        <v>23798</v>
      </c>
      <c r="AA122" s="50">
        <v>99</v>
      </c>
      <c r="AB122" s="50"/>
      <c r="AC122" s="50"/>
      <c r="AD122" s="50">
        <v>62761</v>
      </c>
      <c r="AE122" s="50">
        <v>236</v>
      </c>
      <c r="AF122" s="50">
        <v>46820</v>
      </c>
      <c r="AG122" s="50">
        <v>150</v>
      </c>
      <c r="AH122" s="50">
        <v>81220</v>
      </c>
      <c r="AI122" s="50">
        <v>626</v>
      </c>
      <c r="AJ122" s="50">
        <v>105268</v>
      </c>
      <c r="AK122" s="50">
        <v>68</v>
      </c>
      <c r="AL122" s="50">
        <v>11515</v>
      </c>
      <c r="AM122" s="50">
        <v>275</v>
      </c>
      <c r="AN122" s="50">
        <v>127511</v>
      </c>
      <c r="AO122" s="50">
        <v>420</v>
      </c>
      <c r="AP122" s="50">
        <v>819893</v>
      </c>
      <c r="AQ122" s="50">
        <v>3831</v>
      </c>
    </row>
    <row r="123" spans="1:43" x14ac:dyDescent="0.25">
      <c r="A123" s="2" t="s">
        <v>181</v>
      </c>
      <c r="B123" s="50">
        <v>38211</v>
      </c>
      <c r="C123" s="50">
        <v>233</v>
      </c>
      <c r="D123" s="50">
        <v>25663</v>
      </c>
      <c r="E123" s="50">
        <v>267</v>
      </c>
      <c r="F123" s="50">
        <v>132808</v>
      </c>
      <c r="G123" s="50">
        <v>309</v>
      </c>
      <c r="H123" s="50">
        <v>120913</v>
      </c>
      <c r="I123" s="50">
        <v>489</v>
      </c>
      <c r="J123" s="50">
        <v>27360</v>
      </c>
      <c r="K123" s="50">
        <v>224</v>
      </c>
      <c r="L123" s="50">
        <v>38192</v>
      </c>
      <c r="M123" s="50">
        <v>96</v>
      </c>
      <c r="N123" s="50">
        <v>21789</v>
      </c>
      <c r="O123" s="50">
        <v>69</v>
      </c>
      <c r="P123" s="50">
        <v>43631</v>
      </c>
      <c r="Q123" s="50">
        <v>94</v>
      </c>
      <c r="R123" s="50">
        <v>68919</v>
      </c>
      <c r="S123" s="50">
        <v>181</v>
      </c>
      <c r="T123" s="50">
        <v>45868</v>
      </c>
      <c r="U123" s="50">
        <v>136</v>
      </c>
      <c r="V123" s="50"/>
      <c r="W123" s="50"/>
      <c r="X123" s="50">
        <v>18118</v>
      </c>
      <c r="Y123" s="50">
        <v>37</v>
      </c>
      <c r="Z123" s="50">
        <v>41890</v>
      </c>
      <c r="AA123" s="50">
        <v>136</v>
      </c>
      <c r="AB123" s="50">
        <v>11585</v>
      </c>
      <c r="AC123" s="50">
        <v>81</v>
      </c>
      <c r="AD123" s="50">
        <v>75160</v>
      </c>
      <c r="AE123" s="50">
        <v>123</v>
      </c>
      <c r="AF123" s="50">
        <v>49495</v>
      </c>
      <c r="AG123" s="50">
        <v>131</v>
      </c>
      <c r="AH123" s="50">
        <v>67146</v>
      </c>
      <c r="AI123" s="50">
        <v>400</v>
      </c>
      <c r="AJ123" s="50">
        <v>21755</v>
      </c>
      <c r="AK123" s="50">
        <v>186</v>
      </c>
      <c r="AL123" s="50">
        <v>123319</v>
      </c>
      <c r="AM123" s="50">
        <v>220</v>
      </c>
      <c r="AN123" s="50">
        <v>99192</v>
      </c>
      <c r="AO123" s="50">
        <v>328</v>
      </c>
      <c r="AP123" s="50">
        <v>1071014</v>
      </c>
      <c r="AQ123" s="50">
        <v>3740</v>
      </c>
    </row>
    <row r="124" spans="1:43" x14ac:dyDescent="0.25">
      <c r="A124" s="2" t="s">
        <v>149</v>
      </c>
      <c r="B124" s="50">
        <v>351119</v>
      </c>
      <c r="C124" s="50">
        <v>820</v>
      </c>
      <c r="D124" s="50">
        <v>77979</v>
      </c>
      <c r="E124" s="50">
        <v>292</v>
      </c>
      <c r="F124" s="50">
        <v>142164</v>
      </c>
      <c r="G124" s="50">
        <v>335</v>
      </c>
      <c r="H124" s="50">
        <v>92629</v>
      </c>
      <c r="I124" s="50">
        <v>152</v>
      </c>
      <c r="J124" s="50">
        <v>85358</v>
      </c>
      <c r="K124" s="50">
        <v>183</v>
      </c>
      <c r="L124" s="50"/>
      <c r="M124" s="50"/>
      <c r="N124" s="50">
        <v>5729</v>
      </c>
      <c r="O124" s="50">
        <v>172</v>
      </c>
      <c r="P124" s="50">
        <v>11332</v>
      </c>
      <c r="Q124" s="50">
        <v>95</v>
      </c>
      <c r="R124" s="50"/>
      <c r="S124" s="50">
        <v>90</v>
      </c>
      <c r="T124" s="50"/>
      <c r="U124" s="50">
        <v>46</v>
      </c>
      <c r="V124" s="50">
        <v>69167</v>
      </c>
      <c r="W124" s="50">
        <v>141</v>
      </c>
      <c r="X124" s="50">
        <v>23153</v>
      </c>
      <c r="Y124" s="50">
        <v>50</v>
      </c>
      <c r="Z124" s="50">
        <v>26347</v>
      </c>
      <c r="AA124" s="50">
        <v>45</v>
      </c>
      <c r="AB124" s="50"/>
      <c r="AC124" s="50">
        <v>11</v>
      </c>
      <c r="AD124" s="50">
        <v>47917</v>
      </c>
      <c r="AE124" s="50">
        <v>97</v>
      </c>
      <c r="AF124" s="50">
        <v>60065</v>
      </c>
      <c r="AG124" s="50">
        <v>78</v>
      </c>
      <c r="AH124" s="50">
        <v>158480</v>
      </c>
      <c r="AI124" s="50">
        <v>369</v>
      </c>
      <c r="AJ124" s="50">
        <v>43221</v>
      </c>
      <c r="AK124" s="50">
        <v>238</v>
      </c>
      <c r="AL124" s="50">
        <v>135333</v>
      </c>
      <c r="AM124" s="50">
        <v>318</v>
      </c>
      <c r="AN124" s="50">
        <v>179982</v>
      </c>
      <c r="AO124" s="50">
        <v>202</v>
      </c>
      <c r="AP124" s="50">
        <v>1509975</v>
      </c>
      <c r="AQ124" s="50">
        <v>3734</v>
      </c>
    </row>
    <row r="125" spans="1:43" x14ac:dyDescent="0.25">
      <c r="A125" s="2" t="s">
        <v>116</v>
      </c>
      <c r="B125" s="50">
        <v>62276</v>
      </c>
      <c r="C125" s="50">
        <v>125</v>
      </c>
      <c r="D125" s="50">
        <v>7210</v>
      </c>
      <c r="E125" s="50">
        <v>13</v>
      </c>
      <c r="F125" s="50">
        <v>21748</v>
      </c>
      <c r="G125" s="50">
        <v>59</v>
      </c>
      <c r="H125" s="50"/>
      <c r="I125" s="50"/>
      <c r="J125" s="50"/>
      <c r="K125" s="50"/>
      <c r="L125" s="50"/>
      <c r="M125" s="50"/>
      <c r="N125" s="50"/>
      <c r="O125" s="50"/>
      <c r="P125" s="50"/>
      <c r="Q125" s="50"/>
      <c r="R125" s="50"/>
      <c r="S125" s="50"/>
      <c r="T125" s="50"/>
      <c r="U125" s="50"/>
      <c r="V125" s="50"/>
      <c r="W125" s="50"/>
      <c r="X125" s="50"/>
      <c r="Y125" s="50">
        <v>90</v>
      </c>
      <c r="Z125" s="50">
        <v>14498</v>
      </c>
      <c r="AA125" s="50">
        <v>195</v>
      </c>
      <c r="AB125" s="50">
        <v>7879</v>
      </c>
      <c r="AC125" s="50">
        <v>476</v>
      </c>
      <c r="AD125" s="50">
        <v>70867</v>
      </c>
      <c r="AE125" s="50">
        <v>686</v>
      </c>
      <c r="AF125" s="50">
        <v>33126</v>
      </c>
      <c r="AG125" s="50">
        <v>356</v>
      </c>
      <c r="AH125" s="50">
        <v>130684</v>
      </c>
      <c r="AI125" s="50">
        <v>254</v>
      </c>
      <c r="AJ125" s="50">
        <v>90767</v>
      </c>
      <c r="AK125" s="50">
        <v>540</v>
      </c>
      <c r="AL125" s="50">
        <v>183624</v>
      </c>
      <c r="AM125" s="50">
        <v>265</v>
      </c>
      <c r="AN125" s="50">
        <v>104188</v>
      </c>
      <c r="AO125" s="50">
        <v>627</v>
      </c>
      <c r="AP125" s="50">
        <v>726867</v>
      </c>
      <c r="AQ125" s="50">
        <v>3686</v>
      </c>
    </row>
    <row r="126" spans="1:43" x14ac:dyDescent="0.25">
      <c r="A126" s="2" t="s">
        <v>268</v>
      </c>
      <c r="B126" s="50">
        <v>67147</v>
      </c>
      <c r="C126" s="50">
        <v>222</v>
      </c>
      <c r="D126" s="50">
        <v>14182</v>
      </c>
      <c r="E126" s="50">
        <v>72</v>
      </c>
      <c r="F126" s="50"/>
      <c r="G126" s="50"/>
      <c r="H126" s="50">
        <v>1485</v>
      </c>
      <c r="I126" s="50">
        <v>125</v>
      </c>
      <c r="J126" s="50">
        <v>3070</v>
      </c>
      <c r="K126" s="50">
        <v>30</v>
      </c>
      <c r="L126" s="50">
        <v>6407</v>
      </c>
      <c r="M126" s="50">
        <v>57</v>
      </c>
      <c r="N126" s="50">
        <v>5952</v>
      </c>
      <c r="O126" s="50">
        <v>110</v>
      </c>
      <c r="P126" s="50"/>
      <c r="Q126" s="50">
        <v>60</v>
      </c>
      <c r="R126" s="50">
        <v>3270</v>
      </c>
      <c r="S126" s="50">
        <v>25</v>
      </c>
      <c r="T126" s="50">
        <v>13435</v>
      </c>
      <c r="U126" s="50">
        <v>57</v>
      </c>
      <c r="V126" s="50">
        <v>9434</v>
      </c>
      <c r="W126" s="50">
        <v>30</v>
      </c>
      <c r="X126" s="50">
        <v>25718</v>
      </c>
      <c r="Y126" s="50">
        <v>57</v>
      </c>
      <c r="Z126" s="50">
        <v>24178</v>
      </c>
      <c r="AA126" s="50">
        <v>75</v>
      </c>
      <c r="AB126" s="50">
        <v>10268</v>
      </c>
      <c r="AC126" s="50">
        <v>211</v>
      </c>
      <c r="AD126" s="50">
        <v>81662</v>
      </c>
      <c r="AE126" s="50">
        <v>266</v>
      </c>
      <c r="AF126" s="50">
        <v>210865</v>
      </c>
      <c r="AG126" s="50">
        <v>593</v>
      </c>
      <c r="AH126" s="50">
        <v>94774</v>
      </c>
      <c r="AI126" s="50">
        <v>442</v>
      </c>
      <c r="AJ126" s="50">
        <v>85038</v>
      </c>
      <c r="AK126" s="50">
        <v>554</v>
      </c>
      <c r="AL126" s="50">
        <v>202013</v>
      </c>
      <c r="AM126" s="50">
        <v>348</v>
      </c>
      <c r="AN126" s="50">
        <v>102994</v>
      </c>
      <c r="AO126" s="50">
        <v>230</v>
      </c>
      <c r="AP126" s="50">
        <v>961892</v>
      </c>
      <c r="AQ126" s="50">
        <v>3564</v>
      </c>
    </row>
    <row r="127" spans="1:43" x14ac:dyDescent="0.25">
      <c r="A127" s="2" t="s">
        <v>139</v>
      </c>
      <c r="B127" s="50">
        <v>73109</v>
      </c>
      <c r="C127" s="50">
        <v>163</v>
      </c>
      <c r="D127" s="50">
        <v>75032</v>
      </c>
      <c r="E127" s="50">
        <v>180</v>
      </c>
      <c r="F127" s="50">
        <v>117269</v>
      </c>
      <c r="G127" s="50">
        <v>230</v>
      </c>
      <c r="H127" s="50">
        <v>51274</v>
      </c>
      <c r="I127" s="50">
        <v>115</v>
      </c>
      <c r="J127" s="50">
        <v>67577</v>
      </c>
      <c r="K127" s="50">
        <v>165</v>
      </c>
      <c r="L127" s="50">
        <v>56812</v>
      </c>
      <c r="M127" s="50">
        <v>132</v>
      </c>
      <c r="N127" s="50">
        <v>43278</v>
      </c>
      <c r="O127" s="50">
        <v>122</v>
      </c>
      <c r="P127" s="50">
        <v>40382</v>
      </c>
      <c r="Q127" s="50">
        <v>2</v>
      </c>
      <c r="R127" s="50"/>
      <c r="S127" s="50"/>
      <c r="T127" s="50"/>
      <c r="U127" s="50"/>
      <c r="V127" s="50">
        <v>136314</v>
      </c>
      <c r="W127" s="50">
        <v>160</v>
      </c>
      <c r="X127" s="50"/>
      <c r="Y127" s="50"/>
      <c r="Z127" s="50"/>
      <c r="AA127" s="50"/>
      <c r="AB127" s="50">
        <v>79163</v>
      </c>
      <c r="AC127" s="50">
        <v>155</v>
      </c>
      <c r="AD127" s="50">
        <v>207439</v>
      </c>
      <c r="AE127" s="50">
        <v>334</v>
      </c>
      <c r="AF127" s="50"/>
      <c r="AG127" s="50"/>
      <c r="AH127" s="50">
        <v>153122</v>
      </c>
      <c r="AI127" s="50">
        <v>343</v>
      </c>
      <c r="AJ127" s="50">
        <v>109943</v>
      </c>
      <c r="AK127" s="50">
        <v>360</v>
      </c>
      <c r="AL127" s="50">
        <v>139835</v>
      </c>
      <c r="AM127" s="50">
        <v>529</v>
      </c>
      <c r="AN127" s="50">
        <v>184752</v>
      </c>
      <c r="AO127" s="50">
        <v>574</v>
      </c>
      <c r="AP127" s="50">
        <v>1535301</v>
      </c>
      <c r="AQ127" s="50">
        <v>3564</v>
      </c>
    </row>
    <row r="128" spans="1:43" x14ac:dyDescent="0.25">
      <c r="A128" s="2" t="s">
        <v>282</v>
      </c>
      <c r="B128" s="50">
        <v>117468</v>
      </c>
      <c r="C128" s="50">
        <v>276</v>
      </c>
      <c r="D128" s="50">
        <v>65714</v>
      </c>
      <c r="E128" s="50">
        <v>240</v>
      </c>
      <c r="F128" s="50">
        <v>5715</v>
      </c>
      <c r="G128" s="50">
        <v>20</v>
      </c>
      <c r="H128" s="50">
        <v>46400</v>
      </c>
      <c r="I128" s="50">
        <v>121</v>
      </c>
      <c r="J128" s="50">
        <v>51324</v>
      </c>
      <c r="K128" s="50">
        <v>161</v>
      </c>
      <c r="L128" s="50">
        <v>31100</v>
      </c>
      <c r="M128" s="50">
        <v>75</v>
      </c>
      <c r="N128" s="50">
        <v>56401</v>
      </c>
      <c r="O128" s="50">
        <v>172</v>
      </c>
      <c r="P128" s="50">
        <v>55213</v>
      </c>
      <c r="Q128" s="50">
        <v>113</v>
      </c>
      <c r="R128" s="50">
        <v>20066</v>
      </c>
      <c r="S128" s="50">
        <v>130</v>
      </c>
      <c r="T128" s="50">
        <v>31738</v>
      </c>
      <c r="U128" s="50">
        <v>80</v>
      </c>
      <c r="V128" s="50">
        <v>80025</v>
      </c>
      <c r="W128" s="50">
        <v>208</v>
      </c>
      <c r="X128" s="50">
        <v>144363</v>
      </c>
      <c r="Y128" s="50">
        <v>242</v>
      </c>
      <c r="Z128" s="50">
        <v>20493</v>
      </c>
      <c r="AA128" s="50">
        <v>53</v>
      </c>
      <c r="AB128" s="50">
        <v>22867</v>
      </c>
      <c r="AC128" s="50">
        <v>84</v>
      </c>
      <c r="AD128" s="50">
        <v>87749</v>
      </c>
      <c r="AE128" s="50">
        <v>120</v>
      </c>
      <c r="AF128" s="50">
        <v>98669</v>
      </c>
      <c r="AG128" s="50">
        <v>251</v>
      </c>
      <c r="AH128" s="50">
        <v>69958</v>
      </c>
      <c r="AI128" s="50">
        <v>181</v>
      </c>
      <c r="AJ128" s="50">
        <v>45794</v>
      </c>
      <c r="AK128" s="50">
        <v>130</v>
      </c>
      <c r="AL128" s="50">
        <v>77079</v>
      </c>
      <c r="AM128" s="50">
        <v>378</v>
      </c>
      <c r="AN128" s="50">
        <v>88722</v>
      </c>
      <c r="AO128" s="50">
        <v>457</v>
      </c>
      <c r="AP128" s="50">
        <v>1216858</v>
      </c>
      <c r="AQ128" s="50">
        <v>3492</v>
      </c>
    </row>
    <row r="129" spans="1:43" x14ac:dyDescent="0.25">
      <c r="A129" s="2" t="s">
        <v>205</v>
      </c>
      <c r="B129" s="50">
        <v>86912</v>
      </c>
      <c r="C129" s="50">
        <v>297</v>
      </c>
      <c r="D129" s="50">
        <v>77807</v>
      </c>
      <c r="E129" s="50">
        <v>243</v>
      </c>
      <c r="F129" s="50">
        <v>85825</v>
      </c>
      <c r="G129" s="50">
        <v>284</v>
      </c>
      <c r="H129" s="50">
        <v>81849</v>
      </c>
      <c r="I129" s="50">
        <v>268</v>
      </c>
      <c r="J129" s="50">
        <v>38341</v>
      </c>
      <c r="K129" s="50">
        <v>208</v>
      </c>
      <c r="L129" s="50">
        <v>57288</v>
      </c>
      <c r="M129" s="50">
        <v>112</v>
      </c>
      <c r="N129" s="50">
        <v>28025</v>
      </c>
      <c r="O129" s="50">
        <v>113</v>
      </c>
      <c r="P129" s="50">
        <v>49268</v>
      </c>
      <c r="Q129" s="50">
        <v>113</v>
      </c>
      <c r="R129" s="50">
        <v>39149</v>
      </c>
      <c r="S129" s="50">
        <v>113</v>
      </c>
      <c r="T129" s="50">
        <v>53127</v>
      </c>
      <c r="U129" s="50">
        <v>133</v>
      </c>
      <c r="V129" s="50">
        <v>62950</v>
      </c>
      <c r="W129" s="50">
        <v>135</v>
      </c>
      <c r="X129" s="50">
        <v>39292</v>
      </c>
      <c r="Y129" s="50">
        <v>136</v>
      </c>
      <c r="Z129" s="50">
        <v>60696</v>
      </c>
      <c r="AA129" s="50">
        <v>219</v>
      </c>
      <c r="AB129" s="50">
        <v>34160</v>
      </c>
      <c r="AC129" s="50">
        <v>157</v>
      </c>
      <c r="AD129" s="50">
        <v>15359</v>
      </c>
      <c r="AE129" s="50">
        <v>118</v>
      </c>
      <c r="AF129" s="50">
        <v>53913</v>
      </c>
      <c r="AG129" s="50">
        <v>107</v>
      </c>
      <c r="AH129" s="50">
        <v>44208</v>
      </c>
      <c r="AI129" s="50">
        <v>126</v>
      </c>
      <c r="AJ129" s="50">
        <v>42362</v>
      </c>
      <c r="AK129" s="50">
        <v>110</v>
      </c>
      <c r="AL129" s="50">
        <v>55546</v>
      </c>
      <c r="AM129" s="50">
        <v>126</v>
      </c>
      <c r="AN129" s="50">
        <v>42950</v>
      </c>
      <c r="AO129" s="50">
        <v>126</v>
      </c>
      <c r="AP129" s="50">
        <v>1049027</v>
      </c>
      <c r="AQ129" s="50">
        <v>3244</v>
      </c>
    </row>
    <row r="130" spans="1:43" x14ac:dyDescent="0.25">
      <c r="A130" s="2" t="s">
        <v>186</v>
      </c>
      <c r="B130" s="50">
        <v>24862</v>
      </c>
      <c r="C130" s="50">
        <v>191</v>
      </c>
      <c r="D130" s="50">
        <v>14476</v>
      </c>
      <c r="E130" s="50">
        <v>44</v>
      </c>
      <c r="F130" s="50">
        <v>9443</v>
      </c>
      <c r="G130" s="50">
        <v>24</v>
      </c>
      <c r="H130" s="50">
        <v>2899</v>
      </c>
      <c r="I130" s="50"/>
      <c r="J130" s="50"/>
      <c r="K130" s="50">
        <v>12</v>
      </c>
      <c r="L130" s="50">
        <v>7517</v>
      </c>
      <c r="M130" s="50">
        <v>85</v>
      </c>
      <c r="N130" s="50">
        <v>3399</v>
      </c>
      <c r="O130" s="50">
        <v>29</v>
      </c>
      <c r="P130" s="50"/>
      <c r="Q130" s="50">
        <v>49</v>
      </c>
      <c r="R130" s="50"/>
      <c r="S130" s="50">
        <v>20</v>
      </c>
      <c r="T130" s="50">
        <v>99328</v>
      </c>
      <c r="U130" s="50">
        <v>221</v>
      </c>
      <c r="V130" s="50">
        <v>30259</v>
      </c>
      <c r="W130" s="50">
        <v>85</v>
      </c>
      <c r="X130" s="50">
        <v>17892</v>
      </c>
      <c r="Y130" s="50">
        <v>82</v>
      </c>
      <c r="Z130" s="50">
        <v>32553</v>
      </c>
      <c r="AA130" s="50">
        <v>76</v>
      </c>
      <c r="AB130" s="50">
        <v>26451</v>
      </c>
      <c r="AC130" s="50">
        <v>84</v>
      </c>
      <c r="AD130" s="50">
        <v>114247</v>
      </c>
      <c r="AE130" s="50">
        <v>250</v>
      </c>
      <c r="AF130" s="50">
        <v>41354</v>
      </c>
      <c r="AG130" s="50">
        <v>162</v>
      </c>
      <c r="AH130" s="50">
        <v>146695</v>
      </c>
      <c r="AI130" s="50">
        <v>284</v>
      </c>
      <c r="AJ130" s="50">
        <v>47690</v>
      </c>
      <c r="AK130" s="50">
        <v>492</v>
      </c>
      <c r="AL130" s="50">
        <v>233226</v>
      </c>
      <c r="AM130" s="50">
        <v>345</v>
      </c>
      <c r="AN130" s="50">
        <v>87443</v>
      </c>
      <c r="AO130" s="50">
        <v>164</v>
      </c>
      <c r="AP130" s="50">
        <v>939734</v>
      </c>
      <c r="AQ130" s="50">
        <v>2699</v>
      </c>
    </row>
    <row r="131" spans="1:43" x14ac:dyDescent="0.25">
      <c r="A131" s="2" t="s">
        <v>170</v>
      </c>
      <c r="B131" s="50">
        <v>70291</v>
      </c>
      <c r="C131" s="50">
        <v>251</v>
      </c>
      <c r="D131" s="50">
        <v>20646</v>
      </c>
      <c r="E131" s="50">
        <v>101</v>
      </c>
      <c r="F131" s="50">
        <v>20276</v>
      </c>
      <c r="G131" s="50">
        <v>103</v>
      </c>
      <c r="H131" s="50">
        <v>13865</v>
      </c>
      <c r="I131" s="50">
        <v>48</v>
      </c>
      <c r="J131" s="50">
        <v>63496</v>
      </c>
      <c r="K131" s="50">
        <v>147</v>
      </c>
      <c r="L131" s="50"/>
      <c r="M131" s="50"/>
      <c r="N131" s="50">
        <v>66291</v>
      </c>
      <c r="O131" s="50">
        <v>142</v>
      </c>
      <c r="P131" s="50"/>
      <c r="Q131" s="50">
        <v>142</v>
      </c>
      <c r="R131" s="50"/>
      <c r="S131" s="50">
        <v>142</v>
      </c>
      <c r="T131" s="50"/>
      <c r="U131" s="50"/>
      <c r="V131" s="50">
        <v>66346</v>
      </c>
      <c r="W131" s="50">
        <v>130</v>
      </c>
      <c r="X131" s="50"/>
      <c r="Y131" s="50"/>
      <c r="Z131" s="50"/>
      <c r="AA131" s="50"/>
      <c r="AB131" s="50"/>
      <c r="AC131" s="50"/>
      <c r="AD131" s="50"/>
      <c r="AE131" s="50"/>
      <c r="AF131" s="50">
        <v>33176</v>
      </c>
      <c r="AG131" s="50">
        <v>70</v>
      </c>
      <c r="AH131" s="50">
        <v>48759</v>
      </c>
      <c r="AI131" s="50">
        <v>293</v>
      </c>
      <c r="AJ131" s="50">
        <v>26259</v>
      </c>
      <c r="AK131" s="50">
        <v>484</v>
      </c>
      <c r="AL131" s="50">
        <v>42669</v>
      </c>
      <c r="AM131" s="50">
        <v>74</v>
      </c>
      <c r="AN131" s="50">
        <v>155862</v>
      </c>
      <c r="AO131" s="50">
        <v>394</v>
      </c>
      <c r="AP131" s="50">
        <v>627936</v>
      </c>
      <c r="AQ131" s="50">
        <v>2521</v>
      </c>
    </row>
    <row r="132" spans="1:43" x14ac:dyDescent="0.25">
      <c r="A132" s="2" t="s">
        <v>295</v>
      </c>
      <c r="B132" s="50"/>
      <c r="C132" s="50"/>
      <c r="D132" s="50"/>
      <c r="E132" s="50"/>
      <c r="F132" s="50"/>
      <c r="G132" s="50"/>
      <c r="H132" s="50"/>
      <c r="I132" s="50"/>
      <c r="J132" s="50"/>
      <c r="K132" s="50"/>
      <c r="L132" s="50"/>
      <c r="M132" s="50"/>
      <c r="N132" s="50"/>
      <c r="O132" s="50"/>
      <c r="P132" s="50"/>
      <c r="Q132" s="50"/>
      <c r="R132" s="50"/>
      <c r="S132" s="50"/>
      <c r="T132" s="50"/>
      <c r="U132" s="50"/>
      <c r="V132" s="50"/>
      <c r="W132" s="50"/>
      <c r="X132" s="50">
        <v>193465</v>
      </c>
      <c r="Y132" s="50"/>
      <c r="Z132" s="50">
        <v>78940</v>
      </c>
      <c r="AA132" s="50">
        <v>310</v>
      </c>
      <c r="AB132" s="50">
        <v>45056</v>
      </c>
      <c r="AC132" s="50">
        <v>340</v>
      </c>
      <c r="AD132" s="50">
        <v>145775</v>
      </c>
      <c r="AE132" s="50">
        <v>340</v>
      </c>
      <c r="AF132" s="50">
        <v>210672</v>
      </c>
      <c r="AG132" s="50">
        <v>492</v>
      </c>
      <c r="AH132" s="50">
        <v>48177</v>
      </c>
      <c r="AI132" s="50">
        <v>171</v>
      </c>
      <c r="AJ132" s="50">
        <v>116341</v>
      </c>
      <c r="AK132" s="50">
        <v>415</v>
      </c>
      <c r="AL132" s="50">
        <v>209140</v>
      </c>
      <c r="AM132" s="50">
        <v>171</v>
      </c>
      <c r="AN132" s="50">
        <v>73870</v>
      </c>
      <c r="AO132" s="50">
        <v>253</v>
      </c>
      <c r="AP132" s="50">
        <v>1121436</v>
      </c>
      <c r="AQ132" s="50">
        <v>2492</v>
      </c>
    </row>
    <row r="133" spans="1:43" x14ac:dyDescent="0.25">
      <c r="A133" s="2" t="s">
        <v>202</v>
      </c>
      <c r="B133" s="50">
        <v>10636</v>
      </c>
      <c r="C133" s="50">
        <v>45</v>
      </c>
      <c r="D133" s="50">
        <v>2134</v>
      </c>
      <c r="E133" s="50">
        <v>50</v>
      </c>
      <c r="F133" s="50">
        <v>15527</v>
      </c>
      <c r="G133" s="50">
        <v>45</v>
      </c>
      <c r="H133" s="50">
        <v>17245</v>
      </c>
      <c r="I133" s="50">
        <v>75</v>
      </c>
      <c r="J133" s="50">
        <v>19490</v>
      </c>
      <c r="K133" s="50">
        <v>140</v>
      </c>
      <c r="L133" s="50">
        <v>11657</v>
      </c>
      <c r="M133" s="50">
        <v>70</v>
      </c>
      <c r="N133" s="50">
        <v>15609</v>
      </c>
      <c r="O133" s="50">
        <v>90</v>
      </c>
      <c r="P133" s="50">
        <v>27062</v>
      </c>
      <c r="Q133" s="50">
        <v>136</v>
      </c>
      <c r="R133" s="50">
        <v>17380</v>
      </c>
      <c r="S133" s="50">
        <v>117</v>
      </c>
      <c r="T133" s="50">
        <v>35837</v>
      </c>
      <c r="U133" s="50">
        <v>160</v>
      </c>
      <c r="V133" s="50">
        <v>48470</v>
      </c>
      <c r="W133" s="50">
        <v>165</v>
      </c>
      <c r="X133" s="50">
        <v>49838</v>
      </c>
      <c r="Y133" s="50">
        <v>158</v>
      </c>
      <c r="Z133" s="50">
        <v>62695</v>
      </c>
      <c r="AA133" s="50">
        <v>238</v>
      </c>
      <c r="AB133" s="50">
        <v>6418</v>
      </c>
      <c r="AC133" s="50">
        <v>159</v>
      </c>
      <c r="AD133" s="50">
        <v>17650</v>
      </c>
      <c r="AE133" s="50">
        <v>183</v>
      </c>
      <c r="AF133" s="50">
        <v>20068</v>
      </c>
      <c r="AG133" s="50">
        <v>74</v>
      </c>
      <c r="AH133" s="50">
        <v>0</v>
      </c>
      <c r="AI133" s="50">
        <v>145</v>
      </c>
      <c r="AJ133" s="50">
        <v>0</v>
      </c>
      <c r="AK133" s="50">
        <v>153</v>
      </c>
      <c r="AL133" s="50">
        <v>35404</v>
      </c>
      <c r="AM133" s="50">
        <v>97</v>
      </c>
      <c r="AN133" s="50">
        <v>0</v>
      </c>
      <c r="AO133" s="50">
        <v>151</v>
      </c>
      <c r="AP133" s="50">
        <v>413120</v>
      </c>
      <c r="AQ133" s="50">
        <v>2451</v>
      </c>
    </row>
    <row r="134" spans="1:43" x14ac:dyDescent="0.25">
      <c r="A134" s="2" t="s">
        <v>115</v>
      </c>
      <c r="B134" s="50">
        <v>103210</v>
      </c>
      <c r="C134" s="50">
        <v>246</v>
      </c>
      <c r="D134" s="50">
        <v>79579</v>
      </c>
      <c r="E134" s="50">
        <v>221</v>
      </c>
      <c r="F134" s="50">
        <v>32446</v>
      </c>
      <c r="G134" s="50">
        <v>139</v>
      </c>
      <c r="H134" s="50"/>
      <c r="I134" s="50"/>
      <c r="J134" s="50">
        <v>4457</v>
      </c>
      <c r="K134" s="50">
        <v>18</v>
      </c>
      <c r="L134" s="50"/>
      <c r="M134" s="50"/>
      <c r="N134" s="50"/>
      <c r="O134" s="50">
        <v>50</v>
      </c>
      <c r="P134" s="50">
        <v>2470</v>
      </c>
      <c r="Q134" s="50">
        <v>12</v>
      </c>
      <c r="R134" s="50"/>
      <c r="S134" s="50">
        <v>19</v>
      </c>
      <c r="T134" s="50"/>
      <c r="U134" s="50"/>
      <c r="V134" s="50"/>
      <c r="W134" s="50"/>
      <c r="X134" s="50">
        <v>17545</v>
      </c>
      <c r="Y134" s="50">
        <v>28</v>
      </c>
      <c r="Z134" s="50">
        <v>33785</v>
      </c>
      <c r="AA134" s="50">
        <v>65</v>
      </c>
      <c r="AB134" s="50">
        <v>17434</v>
      </c>
      <c r="AC134" s="50">
        <v>354</v>
      </c>
      <c r="AD134" s="50">
        <v>84100</v>
      </c>
      <c r="AE134" s="50">
        <v>208</v>
      </c>
      <c r="AF134" s="50">
        <v>23349</v>
      </c>
      <c r="AG134" s="50">
        <v>53</v>
      </c>
      <c r="AH134" s="50">
        <v>128686</v>
      </c>
      <c r="AI134" s="50">
        <v>168</v>
      </c>
      <c r="AJ134" s="50">
        <v>24645</v>
      </c>
      <c r="AK134" s="50">
        <v>191</v>
      </c>
      <c r="AL134" s="50">
        <v>117177</v>
      </c>
      <c r="AM134" s="50">
        <v>190</v>
      </c>
      <c r="AN134" s="50">
        <v>40813</v>
      </c>
      <c r="AO134" s="50">
        <v>168</v>
      </c>
      <c r="AP134" s="50">
        <v>709696</v>
      </c>
      <c r="AQ134" s="50">
        <v>2130</v>
      </c>
    </row>
    <row r="135" spans="1:43" x14ac:dyDescent="0.25">
      <c r="A135" s="2" t="s">
        <v>257</v>
      </c>
      <c r="B135" s="50">
        <v>28010</v>
      </c>
      <c r="C135" s="50">
        <v>84</v>
      </c>
      <c r="D135" s="50">
        <v>42444</v>
      </c>
      <c r="E135" s="50">
        <v>100</v>
      </c>
      <c r="F135" s="50">
        <v>9104</v>
      </c>
      <c r="G135" s="50">
        <v>57</v>
      </c>
      <c r="H135" s="50">
        <v>38348</v>
      </c>
      <c r="I135" s="50">
        <v>83</v>
      </c>
      <c r="J135" s="50"/>
      <c r="K135" s="50"/>
      <c r="L135" s="50"/>
      <c r="M135" s="50">
        <v>11</v>
      </c>
      <c r="N135" s="50">
        <v>13377</v>
      </c>
      <c r="O135" s="50">
        <v>58</v>
      </c>
      <c r="P135" s="50">
        <v>46735</v>
      </c>
      <c r="Q135" s="50">
        <v>134</v>
      </c>
      <c r="R135" s="50"/>
      <c r="S135" s="50"/>
      <c r="T135" s="50"/>
      <c r="U135" s="50"/>
      <c r="V135" s="50">
        <v>48793</v>
      </c>
      <c r="W135" s="50">
        <v>103</v>
      </c>
      <c r="X135" s="50">
        <v>53809</v>
      </c>
      <c r="Y135" s="50">
        <v>206</v>
      </c>
      <c r="Z135" s="50">
        <v>60397</v>
      </c>
      <c r="AA135" s="50">
        <v>147</v>
      </c>
      <c r="AB135" s="50">
        <v>13883</v>
      </c>
      <c r="AC135" s="50">
        <v>55</v>
      </c>
      <c r="AD135" s="50">
        <v>95054</v>
      </c>
      <c r="AE135" s="50">
        <v>149</v>
      </c>
      <c r="AF135" s="50">
        <v>28348</v>
      </c>
      <c r="AG135" s="50">
        <v>236</v>
      </c>
      <c r="AH135" s="50">
        <v>143301</v>
      </c>
      <c r="AI135" s="50">
        <v>254</v>
      </c>
      <c r="AJ135" s="50">
        <v>87996</v>
      </c>
      <c r="AK135" s="50">
        <v>195</v>
      </c>
      <c r="AL135" s="50">
        <v>79782</v>
      </c>
      <c r="AM135" s="50">
        <v>184</v>
      </c>
      <c r="AN135" s="50">
        <v>102014</v>
      </c>
      <c r="AO135" s="50"/>
      <c r="AP135" s="50">
        <v>891395</v>
      </c>
      <c r="AQ135" s="50">
        <v>2056</v>
      </c>
    </row>
    <row r="136" spans="1:43" x14ac:dyDescent="0.25">
      <c r="A136" s="2" t="s">
        <v>190</v>
      </c>
      <c r="B136" s="50"/>
      <c r="C136" s="50">
        <v>210</v>
      </c>
      <c r="D136" s="50"/>
      <c r="E136" s="50">
        <v>228</v>
      </c>
      <c r="F136" s="50"/>
      <c r="G136" s="50">
        <v>265</v>
      </c>
      <c r="H136" s="50"/>
      <c r="I136" s="50">
        <v>207</v>
      </c>
      <c r="J136" s="50">
        <v>26609</v>
      </c>
      <c r="K136" s="50">
        <v>434</v>
      </c>
      <c r="L136" s="50"/>
      <c r="M136" s="50">
        <v>83</v>
      </c>
      <c r="N136" s="50"/>
      <c r="O136" s="50">
        <v>57</v>
      </c>
      <c r="P136" s="50"/>
      <c r="Q136" s="50">
        <v>65</v>
      </c>
      <c r="R136" s="50"/>
      <c r="S136" s="50">
        <v>108</v>
      </c>
      <c r="T136" s="50">
        <v>12796</v>
      </c>
      <c r="U136" s="50">
        <v>47</v>
      </c>
      <c r="V136" s="50">
        <v>20707</v>
      </c>
      <c r="W136" s="50">
        <v>115</v>
      </c>
      <c r="X136" s="50">
        <v>3711</v>
      </c>
      <c r="Y136" s="50">
        <v>40</v>
      </c>
      <c r="Z136" s="50">
        <v>13724</v>
      </c>
      <c r="AA136" s="50">
        <v>60</v>
      </c>
      <c r="AB136" s="50"/>
      <c r="AC136" s="50">
        <v>25</v>
      </c>
      <c r="AD136" s="50"/>
      <c r="AE136" s="50"/>
      <c r="AF136" s="50"/>
      <c r="AG136" s="50"/>
      <c r="AH136" s="50">
        <v>0</v>
      </c>
      <c r="AI136" s="50">
        <v>28</v>
      </c>
      <c r="AJ136" s="50">
        <v>0</v>
      </c>
      <c r="AK136" s="50"/>
      <c r="AL136" s="50">
        <v>0</v>
      </c>
      <c r="AM136" s="50">
        <v>0</v>
      </c>
      <c r="AN136" s="50">
        <v>0</v>
      </c>
      <c r="AO136" s="50">
        <v>50</v>
      </c>
      <c r="AP136" s="50">
        <v>77547</v>
      </c>
      <c r="AQ136" s="50">
        <v>2022</v>
      </c>
    </row>
    <row r="137" spans="1:43" x14ac:dyDescent="0.25">
      <c r="A137" s="2" t="s">
        <v>109</v>
      </c>
      <c r="B137" s="50"/>
      <c r="C137" s="50"/>
      <c r="D137" s="50">
        <v>34536</v>
      </c>
      <c r="E137" s="50">
        <v>60</v>
      </c>
      <c r="F137" s="50">
        <v>31546</v>
      </c>
      <c r="G137" s="50">
        <v>50</v>
      </c>
      <c r="H137" s="50"/>
      <c r="I137" s="50"/>
      <c r="J137" s="50">
        <v>86929</v>
      </c>
      <c r="K137" s="50">
        <v>153</v>
      </c>
      <c r="L137" s="50">
        <v>41920</v>
      </c>
      <c r="M137" s="50">
        <v>74</v>
      </c>
      <c r="N137" s="50">
        <v>21356</v>
      </c>
      <c r="O137" s="50">
        <v>87</v>
      </c>
      <c r="P137" s="50"/>
      <c r="Q137" s="50"/>
      <c r="R137" s="50"/>
      <c r="S137" s="50"/>
      <c r="T137" s="50"/>
      <c r="U137" s="50"/>
      <c r="V137" s="50"/>
      <c r="W137" s="50"/>
      <c r="X137" s="50">
        <v>71963</v>
      </c>
      <c r="Y137" s="50">
        <v>113</v>
      </c>
      <c r="Z137" s="50">
        <v>21589</v>
      </c>
      <c r="AA137" s="50">
        <v>58</v>
      </c>
      <c r="AB137" s="50"/>
      <c r="AC137" s="50">
        <v>119</v>
      </c>
      <c r="AD137" s="50"/>
      <c r="AE137" s="50"/>
      <c r="AF137" s="50"/>
      <c r="AG137" s="50"/>
      <c r="AH137" s="50">
        <v>135106</v>
      </c>
      <c r="AI137" s="50">
        <v>457</v>
      </c>
      <c r="AJ137" s="50">
        <v>24726</v>
      </c>
      <c r="AK137" s="50">
        <v>88</v>
      </c>
      <c r="AL137" s="50">
        <v>62023</v>
      </c>
      <c r="AM137" s="50">
        <v>144</v>
      </c>
      <c r="AN137" s="50">
        <v>264595</v>
      </c>
      <c r="AO137" s="50">
        <v>528</v>
      </c>
      <c r="AP137" s="50">
        <v>796289</v>
      </c>
      <c r="AQ137" s="50">
        <v>1931</v>
      </c>
    </row>
    <row r="138" spans="1:43" x14ac:dyDescent="0.25">
      <c r="A138" s="2" t="s">
        <v>265</v>
      </c>
      <c r="B138" s="50">
        <v>24969</v>
      </c>
      <c r="C138" s="50">
        <v>68</v>
      </c>
      <c r="D138" s="50">
        <v>64629</v>
      </c>
      <c r="E138" s="50">
        <v>167</v>
      </c>
      <c r="F138" s="50">
        <v>94371</v>
      </c>
      <c r="G138" s="50">
        <v>251</v>
      </c>
      <c r="H138" s="50">
        <v>77893</v>
      </c>
      <c r="I138" s="50">
        <v>227</v>
      </c>
      <c r="J138" s="50">
        <v>50833</v>
      </c>
      <c r="K138" s="50">
        <v>191</v>
      </c>
      <c r="L138" s="50">
        <v>60454</v>
      </c>
      <c r="M138" s="50">
        <v>168</v>
      </c>
      <c r="N138" s="50">
        <v>80492</v>
      </c>
      <c r="O138" s="50">
        <v>189</v>
      </c>
      <c r="P138" s="50"/>
      <c r="Q138" s="50"/>
      <c r="R138" s="50"/>
      <c r="S138" s="50"/>
      <c r="T138" s="50">
        <v>21245</v>
      </c>
      <c r="U138" s="50">
        <v>45</v>
      </c>
      <c r="V138" s="50"/>
      <c r="W138" s="50">
        <v>9</v>
      </c>
      <c r="X138" s="50"/>
      <c r="Y138" s="50">
        <v>9</v>
      </c>
      <c r="Z138" s="50"/>
      <c r="AA138" s="50">
        <v>28</v>
      </c>
      <c r="AB138" s="50">
        <v>12309</v>
      </c>
      <c r="AC138" s="50">
        <v>30</v>
      </c>
      <c r="AD138" s="50">
        <v>16636</v>
      </c>
      <c r="AE138" s="50">
        <v>93</v>
      </c>
      <c r="AF138" s="50">
        <v>9596</v>
      </c>
      <c r="AG138" s="50">
        <v>70</v>
      </c>
      <c r="AH138" s="50">
        <v>0</v>
      </c>
      <c r="AI138" s="50">
        <v>139</v>
      </c>
      <c r="AJ138" s="50">
        <v>3851</v>
      </c>
      <c r="AK138" s="50">
        <v>138</v>
      </c>
      <c r="AL138" s="50">
        <v>97178</v>
      </c>
      <c r="AM138" s="50">
        <v>0</v>
      </c>
      <c r="AN138" s="50">
        <v>63396</v>
      </c>
      <c r="AO138" s="50">
        <v>0</v>
      </c>
      <c r="AP138" s="50">
        <v>677852</v>
      </c>
      <c r="AQ138" s="50">
        <v>1822</v>
      </c>
    </row>
    <row r="139" spans="1:43" x14ac:dyDescent="0.25">
      <c r="A139" s="2" t="s">
        <v>145</v>
      </c>
      <c r="B139" s="50"/>
      <c r="C139" s="50">
        <v>33</v>
      </c>
      <c r="D139" s="50">
        <v>19764</v>
      </c>
      <c r="E139" s="50">
        <v>50</v>
      </c>
      <c r="F139" s="50">
        <v>12165</v>
      </c>
      <c r="G139" s="50">
        <v>45</v>
      </c>
      <c r="H139" s="50">
        <v>34521</v>
      </c>
      <c r="I139" s="50">
        <v>60</v>
      </c>
      <c r="J139" s="50">
        <v>43761</v>
      </c>
      <c r="K139" s="50">
        <v>110</v>
      </c>
      <c r="L139" s="50">
        <v>48910</v>
      </c>
      <c r="M139" s="50">
        <v>175</v>
      </c>
      <c r="N139" s="50">
        <v>75844</v>
      </c>
      <c r="O139" s="50">
        <v>227</v>
      </c>
      <c r="P139" s="50">
        <v>70830</v>
      </c>
      <c r="Q139" s="50">
        <v>225</v>
      </c>
      <c r="R139" s="50"/>
      <c r="S139" s="50"/>
      <c r="T139" s="50">
        <v>40607</v>
      </c>
      <c r="U139" s="50">
        <v>123</v>
      </c>
      <c r="V139" s="50">
        <v>20719</v>
      </c>
      <c r="W139" s="50">
        <v>153</v>
      </c>
      <c r="X139" s="50">
        <v>25681</v>
      </c>
      <c r="Y139" s="50">
        <v>93</v>
      </c>
      <c r="Z139" s="50"/>
      <c r="AA139" s="50">
        <v>22</v>
      </c>
      <c r="AB139" s="50"/>
      <c r="AC139" s="50">
        <v>22</v>
      </c>
      <c r="AD139" s="50">
        <v>61403</v>
      </c>
      <c r="AE139" s="50">
        <v>196</v>
      </c>
      <c r="AF139" s="50">
        <v>29894</v>
      </c>
      <c r="AG139" s="50">
        <v>71</v>
      </c>
      <c r="AH139" s="50">
        <v>0</v>
      </c>
      <c r="AI139" s="50">
        <v>0</v>
      </c>
      <c r="AJ139" s="50">
        <v>3195</v>
      </c>
      <c r="AK139" s="50"/>
      <c r="AL139" s="50">
        <v>0</v>
      </c>
      <c r="AM139" s="50">
        <v>0</v>
      </c>
      <c r="AN139" s="50">
        <v>0</v>
      </c>
      <c r="AO139" s="50">
        <v>50</v>
      </c>
      <c r="AP139" s="50">
        <v>487294</v>
      </c>
      <c r="AQ139" s="50">
        <v>1655</v>
      </c>
    </row>
    <row r="140" spans="1:43" x14ac:dyDescent="0.25">
      <c r="A140" s="2" t="s">
        <v>114</v>
      </c>
      <c r="B140" s="50">
        <v>148669</v>
      </c>
      <c r="C140" s="50">
        <v>440</v>
      </c>
      <c r="D140" s="50">
        <v>115195</v>
      </c>
      <c r="E140" s="50">
        <v>332</v>
      </c>
      <c r="F140" s="50">
        <v>36541</v>
      </c>
      <c r="G140" s="50">
        <v>348</v>
      </c>
      <c r="H140" s="50">
        <v>56140</v>
      </c>
      <c r="I140" s="50">
        <v>45</v>
      </c>
      <c r="J140" s="50">
        <v>5512</v>
      </c>
      <c r="K140" s="50">
        <v>4</v>
      </c>
      <c r="L140" s="50"/>
      <c r="M140" s="50">
        <v>9</v>
      </c>
      <c r="N140" s="50"/>
      <c r="O140" s="50">
        <v>13</v>
      </c>
      <c r="P140" s="50"/>
      <c r="Q140" s="50">
        <v>5</v>
      </c>
      <c r="R140" s="50"/>
      <c r="S140" s="50"/>
      <c r="T140" s="50"/>
      <c r="U140" s="50"/>
      <c r="V140" s="50"/>
      <c r="W140" s="50"/>
      <c r="X140" s="50">
        <v>15674</v>
      </c>
      <c r="Y140" s="50">
        <v>170</v>
      </c>
      <c r="Z140" s="50"/>
      <c r="AA140" s="50"/>
      <c r="AB140" s="50"/>
      <c r="AC140" s="50"/>
      <c r="AD140" s="50"/>
      <c r="AE140" s="50"/>
      <c r="AF140" s="50"/>
      <c r="AG140" s="50"/>
      <c r="AH140" s="50">
        <v>58776</v>
      </c>
      <c r="AI140" s="50">
        <v>150</v>
      </c>
      <c r="AJ140" s="50">
        <v>30387</v>
      </c>
      <c r="AK140" s="50"/>
      <c r="AL140" s="50">
        <v>0</v>
      </c>
      <c r="AM140" s="50">
        <v>91</v>
      </c>
      <c r="AN140" s="50">
        <v>66712</v>
      </c>
      <c r="AO140" s="50">
        <v>0</v>
      </c>
      <c r="AP140" s="50">
        <v>533606</v>
      </c>
      <c r="AQ140" s="50">
        <v>1607</v>
      </c>
    </row>
    <row r="141" spans="1:43" x14ac:dyDescent="0.25">
      <c r="A141" s="2" t="s">
        <v>198</v>
      </c>
      <c r="B141" s="50"/>
      <c r="C141" s="50"/>
      <c r="D141" s="50"/>
      <c r="E141" s="50"/>
      <c r="F141" s="50"/>
      <c r="G141" s="50"/>
      <c r="H141" s="50">
        <v>34934</v>
      </c>
      <c r="I141" s="50">
        <v>110</v>
      </c>
      <c r="J141" s="50">
        <v>63069</v>
      </c>
      <c r="K141" s="50">
        <v>200</v>
      </c>
      <c r="L141" s="50">
        <v>155550</v>
      </c>
      <c r="M141" s="50">
        <v>328</v>
      </c>
      <c r="N141" s="50">
        <v>78671</v>
      </c>
      <c r="O141" s="50">
        <v>236</v>
      </c>
      <c r="P141" s="50"/>
      <c r="Q141" s="50">
        <v>6</v>
      </c>
      <c r="R141" s="50">
        <v>40161</v>
      </c>
      <c r="S141" s="50">
        <v>129</v>
      </c>
      <c r="T141" s="50">
        <v>24505</v>
      </c>
      <c r="U141" s="50">
        <v>109</v>
      </c>
      <c r="V141" s="50">
        <v>74709</v>
      </c>
      <c r="W141" s="50">
        <v>118</v>
      </c>
      <c r="X141" s="50">
        <v>16166</v>
      </c>
      <c r="Y141" s="50">
        <v>90</v>
      </c>
      <c r="Z141" s="50">
        <v>25062</v>
      </c>
      <c r="AA141" s="50">
        <v>77</v>
      </c>
      <c r="AB141" s="50"/>
      <c r="AC141" s="50"/>
      <c r="AD141" s="50">
        <v>54858</v>
      </c>
      <c r="AE141" s="50">
        <v>200</v>
      </c>
      <c r="AF141" s="50"/>
      <c r="AG141" s="50"/>
      <c r="AH141" s="50">
        <v>0</v>
      </c>
      <c r="AI141" s="50">
        <v>0</v>
      </c>
      <c r="AJ141" s="50">
        <v>0</v>
      </c>
      <c r="AK141" s="50"/>
      <c r="AL141" s="50">
        <v>0</v>
      </c>
      <c r="AM141" s="50">
        <v>0</v>
      </c>
      <c r="AN141" s="50">
        <v>0</v>
      </c>
      <c r="AO141" s="50">
        <v>0</v>
      </c>
      <c r="AP141" s="50">
        <v>567685</v>
      </c>
      <c r="AQ141" s="50">
        <v>1603</v>
      </c>
    </row>
    <row r="142" spans="1:43" x14ac:dyDescent="0.25">
      <c r="A142" s="2" t="s">
        <v>292</v>
      </c>
      <c r="B142" s="50">
        <v>26249</v>
      </c>
      <c r="C142" s="50">
        <v>68</v>
      </c>
      <c r="D142" s="50">
        <v>46179</v>
      </c>
      <c r="E142" s="50">
        <v>167</v>
      </c>
      <c r="F142" s="50">
        <v>90251</v>
      </c>
      <c r="G142" s="50">
        <v>256</v>
      </c>
      <c r="H142" s="50">
        <v>42139</v>
      </c>
      <c r="I142" s="50">
        <v>180</v>
      </c>
      <c r="J142" s="50">
        <v>16540</v>
      </c>
      <c r="K142" s="50">
        <v>45</v>
      </c>
      <c r="L142" s="50">
        <v>16793</v>
      </c>
      <c r="M142" s="50">
        <v>39</v>
      </c>
      <c r="N142" s="50">
        <v>10253</v>
      </c>
      <c r="O142" s="50">
        <v>51</v>
      </c>
      <c r="P142" s="50">
        <v>11763</v>
      </c>
      <c r="Q142" s="50">
        <v>35</v>
      </c>
      <c r="R142" s="50">
        <v>3954</v>
      </c>
      <c r="S142" s="50">
        <v>15</v>
      </c>
      <c r="T142" s="50">
        <v>31998</v>
      </c>
      <c r="U142" s="50">
        <v>103</v>
      </c>
      <c r="V142" s="50">
        <v>24728</v>
      </c>
      <c r="W142" s="50">
        <v>77</v>
      </c>
      <c r="X142" s="50"/>
      <c r="Y142" s="50"/>
      <c r="Z142" s="50">
        <v>4249</v>
      </c>
      <c r="AA142" s="50">
        <v>41</v>
      </c>
      <c r="AB142" s="50"/>
      <c r="AC142" s="50"/>
      <c r="AD142" s="50">
        <v>38796</v>
      </c>
      <c r="AE142" s="50">
        <v>99</v>
      </c>
      <c r="AF142" s="50"/>
      <c r="AG142" s="50"/>
      <c r="AH142" s="50">
        <v>0</v>
      </c>
      <c r="AI142" s="50">
        <v>165</v>
      </c>
      <c r="AJ142" s="50">
        <v>0</v>
      </c>
      <c r="AK142" s="50">
        <v>165</v>
      </c>
      <c r="AL142" s="50">
        <v>71626</v>
      </c>
      <c r="AM142" s="50">
        <v>0</v>
      </c>
      <c r="AN142" s="50">
        <v>55477</v>
      </c>
      <c r="AO142" s="50">
        <v>30</v>
      </c>
      <c r="AP142" s="50">
        <v>490995</v>
      </c>
      <c r="AQ142" s="50">
        <v>1536</v>
      </c>
    </row>
    <row r="143" spans="1:43" x14ac:dyDescent="0.25">
      <c r="A143" s="2" t="s">
        <v>134</v>
      </c>
      <c r="B143" s="50"/>
      <c r="C143" s="50"/>
      <c r="D143" s="50"/>
      <c r="E143" s="50"/>
      <c r="F143" s="50">
        <v>3832</v>
      </c>
      <c r="G143" s="50">
        <v>25</v>
      </c>
      <c r="H143" s="50">
        <v>20608</v>
      </c>
      <c r="I143" s="50">
        <v>48</v>
      </c>
      <c r="J143" s="50">
        <v>5934</v>
      </c>
      <c r="K143" s="50">
        <v>55</v>
      </c>
      <c r="L143" s="50"/>
      <c r="M143" s="50"/>
      <c r="N143" s="50"/>
      <c r="O143" s="50"/>
      <c r="P143" s="50"/>
      <c r="Q143" s="50"/>
      <c r="R143" s="50">
        <v>2682</v>
      </c>
      <c r="S143" s="50">
        <v>34</v>
      </c>
      <c r="T143" s="50">
        <v>22623</v>
      </c>
      <c r="U143" s="50">
        <v>122</v>
      </c>
      <c r="V143" s="50">
        <v>24010</v>
      </c>
      <c r="W143" s="50">
        <v>72</v>
      </c>
      <c r="X143" s="50">
        <v>7506</v>
      </c>
      <c r="Y143" s="50">
        <v>28</v>
      </c>
      <c r="Z143" s="50">
        <v>13121</v>
      </c>
      <c r="AA143" s="50">
        <v>37</v>
      </c>
      <c r="AB143" s="50">
        <v>75622</v>
      </c>
      <c r="AC143" s="50">
        <v>262</v>
      </c>
      <c r="AD143" s="50">
        <v>70302</v>
      </c>
      <c r="AE143" s="50">
        <v>407</v>
      </c>
      <c r="AF143" s="50">
        <v>29709</v>
      </c>
      <c r="AG143" s="50">
        <v>247</v>
      </c>
      <c r="AH143" s="50">
        <v>0</v>
      </c>
      <c r="AI143" s="50">
        <v>65</v>
      </c>
      <c r="AJ143" s="50">
        <v>7403</v>
      </c>
      <c r="AK143" s="50">
        <v>112</v>
      </c>
      <c r="AL143" s="50">
        <v>5523</v>
      </c>
      <c r="AM143" s="50">
        <v>0</v>
      </c>
      <c r="AN143" s="50">
        <v>15241</v>
      </c>
      <c r="AO143" s="50">
        <v>0</v>
      </c>
      <c r="AP143" s="50">
        <v>304116</v>
      </c>
      <c r="AQ143" s="50">
        <v>1514</v>
      </c>
    </row>
    <row r="144" spans="1:43" x14ac:dyDescent="0.25">
      <c r="A144" s="2" t="s">
        <v>191</v>
      </c>
      <c r="B144" s="50">
        <v>20901</v>
      </c>
      <c r="C144" s="50">
        <v>45</v>
      </c>
      <c r="D144" s="50">
        <v>29462</v>
      </c>
      <c r="E144" s="50">
        <v>65</v>
      </c>
      <c r="F144" s="50">
        <v>41503</v>
      </c>
      <c r="G144" s="50">
        <v>99</v>
      </c>
      <c r="H144" s="50">
        <v>103644</v>
      </c>
      <c r="I144" s="50">
        <v>192</v>
      </c>
      <c r="J144" s="50">
        <v>109253</v>
      </c>
      <c r="K144" s="50">
        <v>240</v>
      </c>
      <c r="L144" s="50">
        <v>94734</v>
      </c>
      <c r="M144" s="50">
        <v>150</v>
      </c>
      <c r="N144" s="50">
        <v>34996</v>
      </c>
      <c r="O144" s="50">
        <v>112</v>
      </c>
      <c r="P144" s="50">
        <v>35810</v>
      </c>
      <c r="Q144" s="50">
        <v>109</v>
      </c>
      <c r="R144" s="50"/>
      <c r="S144" s="50"/>
      <c r="T144" s="50"/>
      <c r="U144" s="50"/>
      <c r="V144" s="50"/>
      <c r="W144" s="50"/>
      <c r="X144" s="50"/>
      <c r="Y144" s="50"/>
      <c r="Z144" s="50"/>
      <c r="AA144" s="50"/>
      <c r="AB144" s="50"/>
      <c r="AC144" s="50"/>
      <c r="AD144" s="50"/>
      <c r="AE144" s="50"/>
      <c r="AF144" s="50">
        <v>25469</v>
      </c>
      <c r="AG144" s="50">
        <v>64</v>
      </c>
      <c r="AH144" s="50">
        <v>17669</v>
      </c>
      <c r="AI144" s="50">
        <v>135</v>
      </c>
      <c r="AJ144" s="50">
        <v>35973</v>
      </c>
      <c r="AK144" s="50">
        <v>142</v>
      </c>
      <c r="AL144" s="50">
        <v>76321</v>
      </c>
      <c r="AM144" s="50">
        <v>49</v>
      </c>
      <c r="AN144" s="50">
        <v>70275</v>
      </c>
      <c r="AO144" s="50">
        <v>0</v>
      </c>
      <c r="AP144" s="50">
        <v>696010</v>
      </c>
      <c r="AQ144" s="50">
        <v>1402</v>
      </c>
    </row>
    <row r="145" spans="1:43" x14ac:dyDescent="0.25">
      <c r="A145" s="2" t="s">
        <v>174</v>
      </c>
      <c r="B145" s="50"/>
      <c r="C145" s="50"/>
      <c r="D145" s="50"/>
      <c r="E145" s="50"/>
      <c r="F145" s="50"/>
      <c r="G145" s="50"/>
      <c r="H145" s="50"/>
      <c r="I145" s="50">
        <v>116</v>
      </c>
      <c r="J145" s="50"/>
      <c r="K145" s="50">
        <v>116</v>
      </c>
      <c r="L145" s="50"/>
      <c r="M145" s="50"/>
      <c r="N145" s="50"/>
      <c r="O145" s="50"/>
      <c r="P145" s="50"/>
      <c r="Q145" s="50"/>
      <c r="R145" s="50"/>
      <c r="S145" s="50"/>
      <c r="T145" s="50"/>
      <c r="U145" s="50"/>
      <c r="V145" s="50">
        <v>192729</v>
      </c>
      <c r="W145" s="50">
        <v>318</v>
      </c>
      <c r="X145" s="50">
        <v>16279</v>
      </c>
      <c r="Y145" s="50">
        <v>74</v>
      </c>
      <c r="Z145" s="50">
        <v>168585</v>
      </c>
      <c r="AA145" s="50">
        <v>391</v>
      </c>
      <c r="AB145" s="50"/>
      <c r="AC145" s="50">
        <v>184</v>
      </c>
      <c r="AD145" s="50"/>
      <c r="AE145" s="50"/>
      <c r="AF145" s="50"/>
      <c r="AG145" s="50"/>
      <c r="AH145" s="50">
        <v>1800</v>
      </c>
      <c r="AI145" s="50">
        <v>0</v>
      </c>
      <c r="AJ145" s="50">
        <v>0</v>
      </c>
      <c r="AK145" s="50"/>
      <c r="AL145" s="50">
        <v>0</v>
      </c>
      <c r="AM145" s="50">
        <v>0</v>
      </c>
      <c r="AN145" s="50">
        <v>0</v>
      </c>
      <c r="AO145" s="50">
        <v>160</v>
      </c>
      <c r="AP145" s="50">
        <v>379393</v>
      </c>
      <c r="AQ145" s="50">
        <v>1359</v>
      </c>
    </row>
    <row r="146" spans="1:43" x14ac:dyDescent="0.25">
      <c r="A146" s="2" t="s">
        <v>117</v>
      </c>
      <c r="B146" s="50"/>
      <c r="C146" s="50"/>
      <c r="D146" s="50">
        <v>48997</v>
      </c>
      <c r="E146" s="50">
        <v>83</v>
      </c>
      <c r="F146" s="50">
        <v>6455</v>
      </c>
      <c r="G146" s="50">
        <v>24</v>
      </c>
      <c r="H146" s="50"/>
      <c r="I146" s="50"/>
      <c r="J146" s="50"/>
      <c r="K146" s="50"/>
      <c r="L146" s="50"/>
      <c r="M146" s="50"/>
      <c r="N146" s="50">
        <v>15626</v>
      </c>
      <c r="O146" s="50">
        <v>38</v>
      </c>
      <c r="P146" s="50"/>
      <c r="Q146" s="50"/>
      <c r="R146" s="50"/>
      <c r="S146" s="50"/>
      <c r="T146" s="50"/>
      <c r="U146" s="50"/>
      <c r="V146" s="50"/>
      <c r="W146" s="50"/>
      <c r="X146" s="50">
        <v>82714</v>
      </c>
      <c r="Y146" s="50">
        <v>125</v>
      </c>
      <c r="Z146" s="50">
        <v>54129</v>
      </c>
      <c r="AA146" s="50">
        <v>103</v>
      </c>
      <c r="AB146" s="50">
        <v>4052</v>
      </c>
      <c r="AC146" s="50">
        <v>14</v>
      </c>
      <c r="AD146" s="50"/>
      <c r="AE146" s="50"/>
      <c r="AF146" s="50">
        <v>64606</v>
      </c>
      <c r="AG146" s="50">
        <v>112</v>
      </c>
      <c r="AH146" s="50">
        <v>192993</v>
      </c>
      <c r="AI146" s="50">
        <v>287</v>
      </c>
      <c r="AJ146" s="50">
        <v>95144</v>
      </c>
      <c r="AK146" s="50">
        <v>270</v>
      </c>
      <c r="AL146" s="50">
        <v>133383</v>
      </c>
      <c r="AM146" s="50">
        <v>252</v>
      </c>
      <c r="AN146" s="50">
        <v>130767</v>
      </c>
      <c r="AO146" s="50">
        <v>0</v>
      </c>
      <c r="AP146" s="50">
        <v>828866</v>
      </c>
      <c r="AQ146" s="50">
        <v>1308</v>
      </c>
    </row>
    <row r="147" spans="1:43" x14ac:dyDescent="0.25">
      <c r="A147" s="2" t="s">
        <v>304</v>
      </c>
      <c r="B147" s="50"/>
      <c r="C147" s="50"/>
      <c r="D147" s="50">
        <v>58451</v>
      </c>
      <c r="E147" s="50">
        <v>130</v>
      </c>
      <c r="F147" s="50">
        <v>66827</v>
      </c>
      <c r="G147" s="50">
        <v>170</v>
      </c>
      <c r="H147" s="50">
        <v>103868</v>
      </c>
      <c r="I147" s="50">
        <v>250</v>
      </c>
      <c r="J147" s="50">
        <v>69801</v>
      </c>
      <c r="K147" s="50">
        <v>365</v>
      </c>
      <c r="L147" s="50"/>
      <c r="M147" s="50">
        <v>113</v>
      </c>
      <c r="N147" s="50"/>
      <c r="O147" s="50">
        <v>115</v>
      </c>
      <c r="P147" s="50">
        <v>33072</v>
      </c>
      <c r="Q147" s="50">
        <v>150</v>
      </c>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v>0</v>
      </c>
      <c r="AP147" s="50">
        <v>332019</v>
      </c>
      <c r="AQ147" s="50">
        <v>1293</v>
      </c>
    </row>
    <row r="148" spans="1:43" x14ac:dyDescent="0.25">
      <c r="A148" s="2" t="s">
        <v>193</v>
      </c>
      <c r="B148" s="50">
        <v>37614</v>
      </c>
      <c r="C148" s="50">
        <v>110</v>
      </c>
      <c r="D148" s="50">
        <v>37735</v>
      </c>
      <c r="E148" s="50">
        <v>105</v>
      </c>
      <c r="F148" s="50"/>
      <c r="G148" s="50"/>
      <c r="H148" s="50"/>
      <c r="I148" s="50"/>
      <c r="J148" s="50"/>
      <c r="K148" s="50"/>
      <c r="L148" s="50"/>
      <c r="M148" s="50"/>
      <c r="N148" s="50"/>
      <c r="O148" s="50">
        <v>13</v>
      </c>
      <c r="P148" s="50"/>
      <c r="Q148" s="50">
        <v>30</v>
      </c>
      <c r="R148" s="50"/>
      <c r="S148" s="50"/>
      <c r="T148" s="50">
        <v>27259</v>
      </c>
      <c r="U148" s="50">
        <v>80</v>
      </c>
      <c r="V148" s="50">
        <v>65978</v>
      </c>
      <c r="W148" s="50">
        <v>200</v>
      </c>
      <c r="X148" s="50">
        <v>29743</v>
      </c>
      <c r="Y148" s="50">
        <v>110</v>
      </c>
      <c r="Z148" s="50"/>
      <c r="AA148" s="50">
        <v>13</v>
      </c>
      <c r="AB148" s="50"/>
      <c r="AC148" s="50">
        <v>13</v>
      </c>
      <c r="AD148" s="50"/>
      <c r="AE148" s="50">
        <v>46</v>
      </c>
      <c r="AF148" s="50"/>
      <c r="AG148" s="50">
        <v>40</v>
      </c>
      <c r="AH148" s="50">
        <v>27068</v>
      </c>
      <c r="AI148" s="50">
        <v>0</v>
      </c>
      <c r="AJ148" s="50">
        <v>7799</v>
      </c>
      <c r="AK148" s="50"/>
      <c r="AL148" s="50">
        <v>0</v>
      </c>
      <c r="AM148" s="50">
        <v>125</v>
      </c>
      <c r="AN148" s="50">
        <v>0</v>
      </c>
      <c r="AO148" s="50">
        <v>292</v>
      </c>
      <c r="AP148" s="50">
        <v>233196</v>
      </c>
      <c r="AQ148" s="50">
        <v>1177</v>
      </c>
    </row>
    <row r="149" spans="1:43" x14ac:dyDescent="0.25">
      <c r="A149" s="2" t="s">
        <v>104</v>
      </c>
      <c r="B149" s="50">
        <v>18007</v>
      </c>
      <c r="C149" s="50">
        <v>35</v>
      </c>
      <c r="D149" s="50">
        <v>49914</v>
      </c>
      <c r="E149" s="50">
        <v>170</v>
      </c>
      <c r="F149" s="50">
        <v>17675</v>
      </c>
      <c r="G149" s="50">
        <v>68</v>
      </c>
      <c r="H149" s="50">
        <v>6238</v>
      </c>
      <c r="I149" s="50">
        <v>10</v>
      </c>
      <c r="J149" s="50"/>
      <c r="K149" s="50">
        <v>20</v>
      </c>
      <c r="L149" s="50"/>
      <c r="M149" s="50"/>
      <c r="N149" s="50">
        <v>5079</v>
      </c>
      <c r="O149" s="50">
        <v>15</v>
      </c>
      <c r="P149" s="50"/>
      <c r="Q149" s="50">
        <v>5</v>
      </c>
      <c r="R149" s="50"/>
      <c r="S149" s="50"/>
      <c r="T149" s="50"/>
      <c r="U149" s="50"/>
      <c r="V149" s="50"/>
      <c r="W149" s="50"/>
      <c r="X149" s="50">
        <v>57174</v>
      </c>
      <c r="Y149" s="50">
        <v>140</v>
      </c>
      <c r="Z149" s="50">
        <v>5575</v>
      </c>
      <c r="AA149" s="50">
        <v>14</v>
      </c>
      <c r="AB149" s="50">
        <v>23338</v>
      </c>
      <c r="AC149" s="50">
        <v>155</v>
      </c>
      <c r="AD149" s="50">
        <v>16826</v>
      </c>
      <c r="AE149" s="50">
        <v>75</v>
      </c>
      <c r="AF149" s="50">
        <v>22969</v>
      </c>
      <c r="AG149" s="50">
        <v>65</v>
      </c>
      <c r="AH149" s="50">
        <v>34187</v>
      </c>
      <c r="AI149" s="50">
        <v>95</v>
      </c>
      <c r="AJ149" s="50">
        <v>26869</v>
      </c>
      <c r="AK149" s="50">
        <v>73</v>
      </c>
      <c r="AL149" s="50">
        <v>24959</v>
      </c>
      <c r="AM149" s="50">
        <v>78</v>
      </c>
      <c r="AN149" s="50">
        <v>63722</v>
      </c>
      <c r="AO149" s="50">
        <v>120</v>
      </c>
      <c r="AP149" s="50">
        <v>372532</v>
      </c>
      <c r="AQ149" s="50">
        <v>1138</v>
      </c>
    </row>
    <row r="150" spans="1:43" x14ac:dyDescent="0.25">
      <c r="A150" s="2" t="s">
        <v>187</v>
      </c>
      <c r="B150" s="50">
        <v>16878</v>
      </c>
      <c r="C150" s="50">
        <v>104</v>
      </c>
      <c r="D150" s="50"/>
      <c r="E150" s="50"/>
      <c r="F150" s="50">
        <v>37808</v>
      </c>
      <c r="G150" s="50">
        <v>66</v>
      </c>
      <c r="H150" s="50"/>
      <c r="I150" s="50"/>
      <c r="J150" s="50"/>
      <c r="K150" s="50"/>
      <c r="L150" s="50">
        <v>56288</v>
      </c>
      <c r="M150" s="50">
        <v>125</v>
      </c>
      <c r="N150" s="50">
        <v>49823</v>
      </c>
      <c r="O150" s="50">
        <v>126</v>
      </c>
      <c r="P150" s="50"/>
      <c r="Q150" s="50"/>
      <c r="R150" s="50"/>
      <c r="S150" s="50"/>
      <c r="T150" s="50">
        <v>5680</v>
      </c>
      <c r="U150" s="50">
        <v>22</v>
      </c>
      <c r="V150" s="50"/>
      <c r="W150" s="50"/>
      <c r="X150" s="50"/>
      <c r="Y150" s="50"/>
      <c r="Z150" s="50"/>
      <c r="AA150" s="50"/>
      <c r="AB150" s="50"/>
      <c r="AC150" s="50"/>
      <c r="AD150" s="50">
        <v>126917</v>
      </c>
      <c r="AE150" s="50">
        <v>219</v>
      </c>
      <c r="AF150" s="50">
        <v>3811</v>
      </c>
      <c r="AG150" s="50">
        <v>10</v>
      </c>
      <c r="AH150" s="50">
        <v>0</v>
      </c>
      <c r="AI150" s="50">
        <v>210</v>
      </c>
      <c r="AJ150" s="50">
        <v>0</v>
      </c>
      <c r="AK150" s="50"/>
      <c r="AL150" s="50">
        <v>0</v>
      </c>
      <c r="AM150" s="50">
        <v>0</v>
      </c>
      <c r="AN150" s="50">
        <v>29918</v>
      </c>
      <c r="AO150" s="50">
        <v>150</v>
      </c>
      <c r="AP150" s="50">
        <v>327123</v>
      </c>
      <c r="AQ150" s="50">
        <v>1032</v>
      </c>
    </row>
    <row r="151" spans="1:43" x14ac:dyDescent="0.25">
      <c r="A151" s="2" t="s">
        <v>213</v>
      </c>
      <c r="B151" s="50">
        <v>74399</v>
      </c>
      <c r="C151" s="50">
        <v>213</v>
      </c>
      <c r="D151" s="50">
        <v>18205</v>
      </c>
      <c r="E151" s="50">
        <v>185</v>
      </c>
      <c r="F151" s="50">
        <v>30211</v>
      </c>
      <c r="G151" s="50">
        <v>133</v>
      </c>
      <c r="H151" s="50">
        <v>64665</v>
      </c>
      <c r="I151" s="50">
        <v>85</v>
      </c>
      <c r="J151" s="50">
        <v>27747</v>
      </c>
      <c r="K151" s="50">
        <v>91</v>
      </c>
      <c r="L151" s="50">
        <v>8589</v>
      </c>
      <c r="M151" s="50">
        <v>70</v>
      </c>
      <c r="N151" s="50">
        <v>23230</v>
      </c>
      <c r="O151" s="50">
        <v>50</v>
      </c>
      <c r="P151" s="50">
        <v>30220</v>
      </c>
      <c r="Q151" s="50">
        <v>42</v>
      </c>
      <c r="R151" s="50"/>
      <c r="S151" s="50"/>
      <c r="T151" s="50"/>
      <c r="U151" s="50"/>
      <c r="V151" s="50"/>
      <c r="W151" s="50"/>
      <c r="X151" s="50"/>
      <c r="Y151" s="50"/>
      <c r="Z151" s="50"/>
      <c r="AA151" s="50"/>
      <c r="AB151" s="50"/>
      <c r="AC151" s="50"/>
      <c r="AD151" s="50"/>
      <c r="AE151" s="50"/>
      <c r="AF151" s="50"/>
      <c r="AG151" s="50"/>
      <c r="AH151" s="50">
        <v>0</v>
      </c>
      <c r="AI151" s="50">
        <v>0</v>
      </c>
      <c r="AJ151" s="50">
        <v>0</v>
      </c>
      <c r="AK151" s="50"/>
      <c r="AL151" s="50">
        <v>0</v>
      </c>
      <c r="AM151" s="50">
        <v>0</v>
      </c>
      <c r="AN151" s="50">
        <v>0</v>
      </c>
      <c r="AO151" s="50">
        <v>1</v>
      </c>
      <c r="AP151" s="50">
        <v>277266</v>
      </c>
      <c r="AQ151" s="50">
        <v>870</v>
      </c>
    </row>
    <row r="152" spans="1:43" x14ac:dyDescent="0.25">
      <c r="A152" s="2" t="s">
        <v>110</v>
      </c>
      <c r="B152" s="50">
        <v>33556</v>
      </c>
      <c r="C152" s="50">
        <v>75</v>
      </c>
      <c r="D152" s="50">
        <v>32774</v>
      </c>
      <c r="E152" s="50">
        <v>122</v>
      </c>
      <c r="F152" s="50">
        <v>36892</v>
      </c>
      <c r="G152" s="50">
        <v>99</v>
      </c>
      <c r="H152" s="50">
        <v>18235</v>
      </c>
      <c r="I152" s="50">
        <v>130</v>
      </c>
      <c r="J152" s="50">
        <v>8064</v>
      </c>
      <c r="K152" s="50">
        <v>77</v>
      </c>
      <c r="L152" s="50">
        <v>26954</v>
      </c>
      <c r="M152" s="50">
        <v>55</v>
      </c>
      <c r="N152" s="50"/>
      <c r="O152" s="50"/>
      <c r="P152" s="50"/>
      <c r="Q152" s="50"/>
      <c r="R152" s="50"/>
      <c r="S152" s="50"/>
      <c r="T152" s="50"/>
      <c r="U152" s="50"/>
      <c r="V152" s="50"/>
      <c r="W152" s="50"/>
      <c r="X152" s="50"/>
      <c r="Y152" s="50"/>
      <c r="Z152" s="50"/>
      <c r="AA152" s="50"/>
      <c r="AB152" s="50"/>
      <c r="AC152" s="50"/>
      <c r="AD152" s="50"/>
      <c r="AE152" s="50"/>
      <c r="AF152" s="50"/>
      <c r="AG152" s="50"/>
      <c r="AH152" s="50">
        <v>39811</v>
      </c>
      <c r="AI152" s="50">
        <v>93</v>
      </c>
      <c r="AJ152" s="50">
        <v>0</v>
      </c>
      <c r="AK152" s="50">
        <v>25</v>
      </c>
      <c r="AL152" s="50">
        <v>14347</v>
      </c>
      <c r="AM152" s="50">
        <v>93</v>
      </c>
      <c r="AN152" s="50">
        <v>26906</v>
      </c>
      <c r="AO152" s="50">
        <v>71</v>
      </c>
      <c r="AP152" s="50">
        <v>237539</v>
      </c>
      <c r="AQ152" s="50">
        <v>840</v>
      </c>
    </row>
    <row r="153" spans="1:43" x14ac:dyDescent="0.25">
      <c r="A153" s="2" t="s">
        <v>175</v>
      </c>
      <c r="B153" s="50"/>
      <c r="C153" s="50"/>
      <c r="D153" s="50"/>
      <c r="E153" s="50"/>
      <c r="F153" s="50"/>
      <c r="G153" s="50"/>
      <c r="H153" s="50"/>
      <c r="I153" s="50"/>
      <c r="J153" s="50"/>
      <c r="K153" s="50"/>
      <c r="L153" s="50"/>
      <c r="M153" s="50"/>
      <c r="N153" s="50"/>
      <c r="O153" s="50"/>
      <c r="P153" s="50"/>
      <c r="Q153" s="50"/>
      <c r="R153" s="50"/>
      <c r="S153" s="50"/>
      <c r="T153" s="50"/>
      <c r="U153" s="50"/>
      <c r="V153" s="50">
        <v>10597</v>
      </c>
      <c r="W153" s="50"/>
      <c r="X153" s="50">
        <v>87842</v>
      </c>
      <c r="Y153" s="50">
        <v>14</v>
      </c>
      <c r="Z153" s="50">
        <v>301954</v>
      </c>
      <c r="AA153" s="50"/>
      <c r="AB153" s="50">
        <v>136835</v>
      </c>
      <c r="AC153" s="50">
        <v>208</v>
      </c>
      <c r="AD153" s="50">
        <v>196198</v>
      </c>
      <c r="AE153" s="50"/>
      <c r="AF153" s="50">
        <v>160549</v>
      </c>
      <c r="AG153" s="50">
        <v>49</v>
      </c>
      <c r="AH153" s="50">
        <v>161548</v>
      </c>
      <c r="AI153" s="50">
        <v>74</v>
      </c>
      <c r="AJ153" s="50">
        <v>156389</v>
      </c>
      <c r="AK153" s="50">
        <v>150</v>
      </c>
      <c r="AL153" s="50">
        <v>155107</v>
      </c>
      <c r="AM153" s="50">
        <v>84</v>
      </c>
      <c r="AN153" s="50">
        <v>35772</v>
      </c>
      <c r="AO153" s="50">
        <v>148</v>
      </c>
      <c r="AP153" s="50">
        <v>1402791</v>
      </c>
      <c r="AQ153" s="50">
        <v>727</v>
      </c>
    </row>
    <row r="154" spans="1:43" x14ac:dyDescent="0.25">
      <c r="A154" s="2" t="s">
        <v>196</v>
      </c>
      <c r="B154" s="50"/>
      <c r="C154" s="50"/>
      <c r="D154" s="50"/>
      <c r="E154" s="50"/>
      <c r="F154" s="50">
        <v>28323</v>
      </c>
      <c r="G154" s="50">
        <v>78</v>
      </c>
      <c r="H154" s="50">
        <v>38699</v>
      </c>
      <c r="I154" s="50">
        <v>130</v>
      </c>
      <c r="J154" s="50">
        <v>49237</v>
      </c>
      <c r="K154" s="50">
        <v>160</v>
      </c>
      <c r="L154" s="50">
        <v>39551</v>
      </c>
      <c r="M154" s="50">
        <v>110</v>
      </c>
      <c r="N154" s="50">
        <v>31629</v>
      </c>
      <c r="O154" s="50">
        <v>136</v>
      </c>
      <c r="P154" s="50">
        <v>15306</v>
      </c>
      <c r="Q154" s="50">
        <v>39</v>
      </c>
      <c r="R154" s="50"/>
      <c r="S154" s="50"/>
      <c r="T154" s="50"/>
      <c r="U154" s="50"/>
      <c r="V154" s="50"/>
      <c r="W154" s="50"/>
      <c r="X154" s="50">
        <v>3299</v>
      </c>
      <c r="Y154" s="50"/>
      <c r="Z154" s="50"/>
      <c r="AA154" s="50"/>
      <c r="AB154" s="50"/>
      <c r="AC154" s="50"/>
      <c r="AD154" s="50"/>
      <c r="AE154" s="50"/>
      <c r="AF154" s="50"/>
      <c r="AG154" s="50"/>
      <c r="AH154" s="50">
        <v>0</v>
      </c>
      <c r="AI154" s="50">
        <v>0</v>
      </c>
      <c r="AJ154" s="50">
        <v>0</v>
      </c>
      <c r="AK154" s="50"/>
      <c r="AL154" s="50">
        <v>0</v>
      </c>
      <c r="AM154" s="50">
        <v>0</v>
      </c>
      <c r="AN154" s="50">
        <v>0</v>
      </c>
      <c r="AO154" s="50">
        <v>0</v>
      </c>
      <c r="AP154" s="50">
        <v>206044</v>
      </c>
      <c r="AQ154" s="50">
        <v>653</v>
      </c>
    </row>
    <row r="155" spans="1:43" x14ac:dyDescent="0.25">
      <c r="A155" s="2" t="s">
        <v>195</v>
      </c>
      <c r="B155" s="50"/>
      <c r="C155" s="50"/>
      <c r="D155" s="50">
        <v>16164</v>
      </c>
      <c r="E155" s="50">
        <v>68</v>
      </c>
      <c r="F155" s="50">
        <v>16235</v>
      </c>
      <c r="G155" s="50">
        <v>78</v>
      </c>
      <c r="H155" s="50">
        <v>16390</v>
      </c>
      <c r="I155" s="50">
        <v>64</v>
      </c>
      <c r="J155" s="50">
        <v>16439</v>
      </c>
      <c r="K155" s="50">
        <v>78</v>
      </c>
      <c r="L155" s="50">
        <v>22564</v>
      </c>
      <c r="M155" s="50">
        <v>75</v>
      </c>
      <c r="N155" s="50">
        <v>11395</v>
      </c>
      <c r="O155" s="50">
        <v>78</v>
      </c>
      <c r="P155" s="50"/>
      <c r="Q155" s="50"/>
      <c r="R155" s="50"/>
      <c r="S155" s="50"/>
      <c r="T155" s="50"/>
      <c r="U155" s="50"/>
      <c r="V155" s="50"/>
      <c r="W155" s="50"/>
      <c r="X155" s="50"/>
      <c r="Y155" s="50"/>
      <c r="Z155" s="50"/>
      <c r="AA155" s="50"/>
      <c r="AB155" s="50"/>
      <c r="AC155" s="50"/>
      <c r="AD155" s="50"/>
      <c r="AE155" s="50"/>
      <c r="AF155" s="50"/>
      <c r="AG155" s="50"/>
      <c r="AH155" s="50">
        <v>24320</v>
      </c>
      <c r="AI155" s="50">
        <v>56</v>
      </c>
      <c r="AJ155" s="50">
        <v>0</v>
      </c>
      <c r="AK155" s="50"/>
      <c r="AL155" s="50">
        <v>0</v>
      </c>
      <c r="AM155" s="50">
        <v>47</v>
      </c>
      <c r="AN155" s="50">
        <v>18298</v>
      </c>
      <c r="AO155" s="50">
        <v>0</v>
      </c>
      <c r="AP155" s="50">
        <v>141805</v>
      </c>
      <c r="AQ155" s="50">
        <v>544</v>
      </c>
    </row>
    <row r="156" spans="1:43" x14ac:dyDescent="0.25">
      <c r="A156" s="2" t="s">
        <v>143</v>
      </c>
      <c r="B156" s="50"/>
      <c r="C156" s="50"/>
      <c r="D156" s="50"/>
      <c r="E156" s="50"/>
      <c r="F156" s="50"/>
      <c r="G156" s="50"/>
      <c r="H156" s="50"/>
      <c r="I156" s="50"/>
      <c r="J156" s="50"/>
      <c r="K156" s="50"/>
      <c r="L156" s="50"/>
      <c r="M156" s="50"/>
      <c r="N156" s="50"/>
      <c r="O156" s="50"/>
      <c r="P156" s="50"/>
      <c r="Q156" s="50"/>
      <c r="R156" s="50"/>
      <c r="S156" s="50"/>
      <c r="T156" s="50"/>
      <c r="U156" s="50"/>
      <c r="V156" s="50">
        <v>1696</v>
      </c>
      <c r="W156" s="50">
        <v>5</v>
      </c>
      <c r="X156" s="50">
        <v>11690</v>
      </c>
      <c r="Y156" s="50">
        <v>45</v>
      </c>
      <c r="Z156" s="50">
        <v>2867</v>
      </c>
      <c r="AA156" s="50">
        <v>30</v>
      </c>
      <c r="AB156" s="50">
        <v>7869</v>
      </c>
      <c r="AC156" s="50">
        <v>50</v>
      </c>
      <c r="AD156" s="50">
        <v>10896</v>
      </c>
      <c r="AE156" s="50">
        <v>56</v>
      </c>
      <c r="AF156" s="50">
        <v>3167</v>
      </c>
      <c r="AG156" s="50">
        <v>30</v>
      </c>
      <c r="AH156" s="50">
        <v>22779</v>
      </c>
      <c r="AI156" s="50">
        <v>125</v>
      </c>
      <c r="AJ156" s="50">
        <v>8814</v>
      </c>
      <c r="AK156" s="50">
        <v>41</v>
      </c>
      <c r="AL156" s="50">
        <v>0</v>
      </c>
      <c r="AM156" s="50">
        <v>100</v>
      </c>
      <c r="AN156" s="50">
        <v>34740</v>
      </c>
      <c r="AO156" s="50">
        <v>40</v>
      </c>
      <c r="AP156" s="50">
        <v>104518</v>
      </c>
      <c r="AQ156" s="50">
        <v>522</v>
      </c>
    </row>
    <row r="157" spans="1:43" x14ac:dyDescent="0.25">
      <c r="A157" s="2" t="s">
        <v>194</v>
      </c>
      <c r="B157" s="50">
        <v>2914</v>
      </c>
      <c r="C157" s="50">
        <v>14</v>
      </c>
      <c r="D157" s="50">
        <v>2993</v>
      </c>
      <c r="E157" s="50">
        <v>10</v>
      </c>
      <c r="F157" s="50"/>
      <c r="G157" s="50"/>
      <c r="H157" s="50">
        <v>12986</v>
      </c>
      <c r="I157" s="50">
        <v>43</v>
      </c>
      <c r="J157" s="50">
        <v>20466</v>
      </c>
      <c r="K157" s="50">
        <v>62</v>
      </c>
      <c r="L157" s="50">
        <v>9048</v>
      </c>
      <c r="M157" s="50">
        <v>36</v>
      </c>
      <c r="N157" s="50">
        <v>7230</v>
      </c>
      <c r="O157" s="50">
        <v>20</v>
      </c>
      <c r="P157" s="50"/>
      <c r="Q157" s="50">
        <v>58</v>
      </c>
      <c r="R157" s="50">
        <v>5197</v>
      </c>
      <c r="S157" s="50">
        <v>28</v>
      </c>
      <c r="T157" s="50"/>
      <c r="U157" s="50"/>
      <c r="V157" s="50"/>
      <c r="W157" s="50"/>
      <c r="X157" s="50">
        <v>7335</v>
      </c>
      <c r="Y157" s="50">
        <v>22</v>
      </c>
      <c r="Z157" s="50"/>
      <c r="AA157" s="50"/>
      <c r="AB157" s="50">
        <v>13640</v>
      </c>
      <c r="AC157" s="50">
        <v>53</v>
      </c>
      <c r="AD157" s="50"/>
      <c r="AE157" s="50"/>
      <c r="AF157" s="50">
        <v>15863</v>
      </c>
      <c r="AG157" s="50">
        <v>28</v>
      </c>
      <c r="AH157" s="50">
        <v>5208</v>
      </c>
      <c r="AI157" s="50">
        <v>76</v>
      </c>
      <c r="AJ157" s="50">
        <v>0</v>
      </c>
      <c r="AK157" s="50">
        <v>34</v>
      </c>
      <c r="AL157" s="50">
        <v>10922</v>
      </c>
      <c r="AM157" s="50">
        <v>0</v>
      </c>
      <c r="AN157" s="50">
        <v>22571</v>
      </c>
      <c r="AO157" s="50">
        <v>17</v>
      </c>
      <c r="AP157" s="50">
        <v>136373</v>
      </c>
      <c r="AQ157" s="50">
        <v>501</v>
      </c>
    </row>
    <row r="158" spans="1:43" x14ac:dyDescent="0.25">
      <c r="A158" s="2" t="s">
        <v>184</v>
      </c>
      <c r="B158" s="50">
        <v>8030</v>
      </c>
      <c r="C158" s="50">
        <v>54</v>
      </c>
      <c r="D158" s="50"/>
      <c r="E158" s="50">
        <v>23</v>
      </c>
      <c r="F158" s="50">
        <v>3349</v>
      </c>
      <c r="G158" s="50">
        <v>70</v>
      </c>
      <c r="H158" s="50"/>
      <c r="I158" s="50">
        <v>23</v>
      </c>
      <c r="J158" s="50">
        <v>9991</v>
      </c>
      <c r="K158" s="50">
        <v>22</v>
      </c>
      <c r="L158" s="50"/>
      <c r="M158" s="50"/>
      <c r="N158" s="50"/>
      <c r="O158" s="50"/>
      <c r="P158" s="50"/>
      <c r="Q158" s="50"/>
      <c r="R158" s="50"/>
      <c r="S158" s="50"/>
      <c r="T158" s="50"/>
      <c r="U158" s="50"/>
      <c r="V158" s="50">
        <v>6804</v>
      </c>
      <c r="W158" s="50">
        <v>21</v>
      </c>
      <c r="X158" s="50"/>
      <c r="Y158" s="50"/>
      <c r="Z158" s="50"/>
      <c r="AA158" s="50">
        <v>165</v>
      </c>
      <c r="AB158" s="50"/>
      <c r="AC158" s="50"/>
      <c r="AD158" s="50"/>
      <c r="AE158" s="50"/>
      <c r="AF158" s="50"/>
      <c r="AG158" s="50"/>
      <c r="AH158" s="50">
        <v>0</v>
      </c>
      <c r="AI158" s="50">
        <v>0</v>
      </c>
      <c r="AJ158" s="50">
        <v>0</v>
      </c>
      <c r="AK158" s="50">
        <v>117</v>
      </c>
      <c r="AL158" s="50">
        <v>0</v>
      </c>
      <c r="AM158" s="50">
        <v>0</v>
      </c>
      <c r="AN158" s="50">
        <v>0</v>
      </c>
      <c r="AO158" s="50">
        <v>0</v>
      </c>
      <c r="AP158" s="50">
        <v>28174</v>
      </c>
      <c r="AQ158" s="50">
        <v>495</v>
      </c>
    </row>
    <row r="159" spans="1:43" x14ac:dyDescent="0.25">
      <c r="A159" s="2" t="s">
        <v>121</v>
      </c>
      <c r="B159" s="50">
        <v>17440</v>
      </c>
      <c r="C159" s="50">
        <v>96</v>
      </c>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v>30592</v>
      </c>
      <c r="AE159" s="50">
        <v>84</v>
      </c>
      <c r="AF159" s="50"/>
      <c r="AG159" s="50">
        <v>138</v>
      </c>
      <c r="AH159" s="50">
        <v>28935</v>
      </c>
      <c r="AI159" s="50">
        <v>30</v>
      </c>
      <c r="AJ159" s="50">
        <v>0</v>
      </c>
      <c r="AK159" s="50">
        <v>48</v>
      </c>
      <c r="AL159" s="50">
        <v>0</v>
      </c>
      <c r="AM159" s="50">
        <v>30</v>
      </c>
      <c r="AN159" s="50">
        <v>24609</v>
      </c>
      <c r="AO159" s="50">
        <v>65</v>
      </c>
      <c r="AP159" s="50">
        <v>101576</v>
      </c>
      <c r="AQ159" s="50">
        <v>491</v>
      </c>
    </row>
    <row r="160" spans="1:43" x14ac:dyDescent="0.25">
      <c r="A160" s="2" t="s">
        <v>189</v>
      </c>
      <c r="B160" s="50">
        <v>45578</v>
      </c>
      <c r="C160" s="50"/>
      <c r="D160" s="50"/>
      <c r="E160" s="50"/>
      <c r="F160" s="50">
        <v>15046</v>
      </c>
      <c r="G160" s="50">
        <v>27</v>
      </c>
      <c r="H160" s="50">
        <v>25600</v>
      </c>
      <c r="I160" s="50">
        <v>19</v>
      </c>
      <c r="J160" s="50">
        <v>13847</v>
      </c>
      <c r="K160" s="50">
        <v>22</v>
      </c>
      <c r="L160" s="50">
        <v>17295</v>
      </c>
      <c r="M160" s="50">
        <v>42</v>
      </c>
      <c r="N160" s="50">
        <v>15288</v>
      </c>
      <c r="O160" s="50">
        <v>44</v>
      </c>
      <c r="P160" s="50">
        <v>9668</v>
      </c>
      <c r="Q160" s="50">
        <v>38</v>
      </c>
      <c r="R160" s="50">
        <v>6251</v>
      </c>
      <c r="S160" s="50">
        <v>20</v>
      </c>
      <c r="T160" s="50"/>
      <c r="U160" s="50"/>
      <c r="V160" s="50"/>
      <c r="W160" s="50"/>
      <c r="X160" s="50"/>
      <c r="Y160" s="50"/>
      <c r="Z160" s="50"/>
      <c r="AA160" s="50"/>
      <c r="AB160" s="50">
        <v>3379</v>
      </c>
      <c r="AC160" s="50">
        <v>10</v>
      </c>
      <c r="AD160" s="50">
        <v>2119</v>
      </c>
      <c r="AE160" s="50">
        <v>10</v>
      </c>
      <c r="AF160" s="50">
        <v>1435</v>
      </c>
      <c r="AG160" s="50"/>
      <c r="AH160" s="50">
        <v>23060</v>
      </c>
      <c r="AI160" s="50">
        <v>77</v>
      </c>
      <c r="AJ160" s="50">
        <v>0</v>
      </c>
      <c r="AK160" s="50">
        <v>31</v>
      </c>
      <c r="AL160" s="50">
        <v>12263</v>
      </c>
      <c r="AM160" s="50">
        <v>105</v>
      </c>
      <c r="AN160" s="50">
        <v>20125</v>
      </c>
      <c r="AO160" s="50">
        <v>29</v>
      </c>
      <c r="AP160" s="50">
        <v>210954</v>
      </c>
      <c r="AQ160" s="50">
        <v>474</v>
      </c>
    </row>
    <row r="161" spans="1:43" x14ac:dyDescent="0.25">
      <c r="A161" s="2" t="s">
        <v>188</v>
      </c>
      <c r="B161" s="50">
        <v>10396</v>
      </c>
      <c r="C161" s="50">
        <v>30</v>
      </c>
      <c r="D161" s="50">
        <v>7395</v>
      </c>
      <c r="E161" s="50">
        <v>20</v>
      </c>
      <c r="F161" s="50">
        <v>8081</v>
      </c>
      <c r="G161" s="50">
        <v>29</v>
      </c>
      <c r="H161" s="50">
        <v>7437</v>
      </c>
      <c r="I161" s="50">
        <v>21</v>
      </c>
      <c r="J161" s="50">
        <v>17422</v>
      </c>
      <c r="K161" s="50">
        <v>69</v>
      </c>
      <c r="L161" s="50">
        <v>37626</v>
      </c>
      <c r="M161" s="50">
        <v>107</v>
      </c>
      <c r="N161" s="50">
        <v>13810</v>
      </c>
      <c r="O161" s="50"/>
      <c r="P161" s="50"/>
      <c r="Q161" s="50"/>
      <c r="R161" s="50"/>
      <c r="S161" s="50"/>
      <c r="T161" s="50"/>
      <c r="U161" s="50"/>
      <c r="V161" s="50">
        <v>5316</v>
      </c>
      <c r="W161" s="50">
        <v>17</v>
      </c>
      <c r="X161" s="50"/>
      <c r="Y161" s="50"/>
      <c r="Z161" s="50">
        <v>9065</v>
      </c>
      <c r="AA161" s="50">
        <v>15</v>
      </c>
      <c r="AB161" s="50"/>
      <c r="AC161" s="50"/>
      <c r="AD161" s="50"/>
      <c r="AE161" s="50">
        <v>25</v>
      </c>
      <c r="AF161" s="50">
        <v>27048</v>
      </c>
      <c r="AG161" s="50">
        <v>69</v>
      </c>
      <c r="AH161" s="50">
        <v>0</v>
      </c>
      <c r="AI161" s="50">
        <v>0</v>
      </c>
      <c r="AJ161" s="50">
        <v>32864</v>
      </c>
      <c r="AK161" s="50">
        <v>12</v>
      </c>
      <c r="AL161" s="50">
        <v>4047</v>
      </c>
      <c r="AM161" s="50">
        <v>0</v>
      </c>
      <c r="AN161" s="50">
        <v>0</v>
      </c>
      <c r="AO161" s="50">
        <v>30</v>
      </c>
      <c r="AP161" s="50">
        <v>180507</v>
      </c>
      <c r="AQ161" s="50">
        <v>444</v>
      </c>
    </row>
    <row r="162" spans="1:43" x14ac:dyDescent="0.25">
      <c r="A162" s="2" t="s">
        <v>118</v>
      </c>
      <c r="B162" s="50"/>
      <c r="C162" s="50"/>
      <c r="D162" s="50"/>
      <c r="E162" s="50"/>
      <c r="F162" s="50">
        <v>8883</v>
      </c>
      <c r="G162" s="50">
        <v>18</v>
      </c>
      <c r="H162" s="50">
        <v>14094</v>
      </c>
      <c r="I162" s="50">
        <v>33</v>
      </c>
      <c r="J162" s="50">
        <v>17667</v>
      </c>
      <c r="K162" s="50">
        <v>85</v>
      </c>
      <c r="L162" s="50">
        <v>2594</v>
      </c>
      <c r="M162" s="50">
        <v>25</v>
      </c>
      <c r="N162" s="50">
        <v>10100</v>
      </c>
      <c r="O162" s="50">
        <v>25</v>
      </c>
      <c r="P162" s="50">
        <v>5946</v>
      </c>
      <c r="Q162" s="50">
        <v>24</v>
      </c>
      <c r="R162" s="50"/>
      <c r="S162" s="50"/>
      <c r="T162" s="50"/>
      <c r="U162" s="50"/>
      <c r="V162" s="50">
        <v>13204</v>
      </c>
      <c r="W162" s="50">
        <v>25</v>
      </c>
      <c r="X162" s="50"/>
      <c r="Y162" s="50"/>
      <c r="Z162" s="50"/>
      <c r="AA162" s="50"/>
      <c r="AB162" s="50"/>
      <c r="AC162" s="50"/>
      <c r="AD162" s="50">
        <v>10719</v>
      </c>
      <c r="AE162" s="50">
        <v>30</v>
      </c>
      <c r="AF162" s="50"/>
      <c r="AG162" s="50">
        <v>30</v>
      </c>
      <c r="AH162" s="50">
        <v>10409</v>
      </c>
      <c r="AI162" s="50">
        <v>100</v>
      </c>
      <c r="AJ162" s="50">
        <v>0</v>
      </c>
      <c r="AK162" s="50"/>
      <c r="AL162" s="50">
        <v>0</v>
      </c>
      <c r="AM162" s="50">
        <v>31</v>
      </c>
      <c r="AN162" s="50">
        <v>30534</v>
      </c>
      <c r="AO162" s="50">
        <v>0</v>
      </c>
      <c r="AP162" s="50">
        <v>124150</v>
      </c>
      <c r="AQ162" s="50">
        <v>426</v>
      </c>
    </row>
    <row r="163" spans="1:43" x14ac:dyDescent="0.25">
      <c r="A163" s="2" t="s">
        <v>177</v>
      </c>
      <c r="B163" s="50"/>
      <c r="C163" s="50"/>
      <c r="D163" s="50"/>
      <c r="E163" s="50"/>
      <c r="F163" s="50"/>
      <c r="G163" s="50"/>
      <c r="H163" s="50"/>
      <c r="I163" s="50"/>
      <c r="J163" s="50">
        <v>8018</v>
      </c>
      <c r="K163" s="50">
        <v>30</v>
      </c>
      <c r="L163" s="50">
        <v>30675</v>
      </c>
      <c r="M163" s="50">
        <v>54</v>
      </c>
      <c r="N163" s="50"/>
      <c r="O163" s="50"/>
      <c r="P163" s="50"/>
      <c r="Q163" s="50"/>
      <c r="R163" s="50"/>
      <c r="S163" s="50"/>
      <c r="T163" s="50">
        <v>26257</v>
      </c>
      <c r="U163" s="50">
        <v>49</v>
      </c>
      <c r="V163" s="50">
        <v>10342</v>
      </c>
      <c r="W163" s="50">
        <v>19</v>
      </c>
      <c r="X163" s="50"/>
      <c r="Y163" s="50"/>
      <c r="Z163" s="50"/>
      <c r="AA163" s="50"/>
      <c r="AB163" s="50"/>
      <c r="AC163" s="50"/>
      <c r="AD163" s="50">
        <v>63750</v>
      </c>
      <c r="AE163" s="50">
        <v>44</v>
      </c>
      <c r="AF163" s="50">
        <v>18209</v>
      </c>
      <c r="AG163" s="50">
        <v>45</v>
      </c>
      <c r="AH163" s="50">
        <v>0</v>
      </c>
      <c r="AI163" s="50">
        <v>0</v>
      </c>
      <c r="AJ163" s="50">
        <v>0</v>
      </c>
      <c r="AK163" s="50">
        <v>50</v>
      </c>
      <c r="AL163" s="50">
        <v>28717</v>
      </c>
      <c r="AM163" s="50">
        <v>0</v>
      </c>
      <c r="AN163" s="50">
        <v>0</v>
      </c>
      <c r="AO163" s="50">
        <v>105</v>
      </c>
      <c r="AP163" s="50">
        <v>185968</v>
      </c>
      <c r="AQ163" s="50">
        <v>396</v>
      </c>
    </row>
    <row r="164" spans="1:43" x14ac:dyDescent="0.25">
      <c r="A164" s="2" t="s">
        <v>192</v>
      </c>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v>0</v>
      </c>
      <c r="AK164" s="50">
        <v>64</v>
      </c>
      <c r="AL164" s="50">
        <v>28512</v>
      </c>
      <c r="AM164" s="50">
        <v>147</v>
      </c>
      <c r="AN164" s="50">
        <v>43811</v>
      </c>
      <c r="AO164" s="50">
        <v>184</v>
      </c>
      <c r="AP164" s="50">
        <v>72323</v>
      </c>
      <c r="AQ164" s="50">
        <v>395</v>
      </c>
    </row>
    <row r="165" spans="1:43" x14ac:dyDescent="0.25">
      <c r="A165" s="2" t="s">
        <v>400</v>
      </c>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v>390</v>
      </c>
      <c r="AP165" s="50"/>
      <c r="AQ165" s="50">
        <v>390</v>
      </c>
    </row>
    <row r="166" spans="1:43" x14ac:dyDescent="0.25">
      <c r="A166" s="2" t="s">
        <v>401</v>
      </c>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v>340</v>
      </c>
      <c r="AP166" s="50"/>
      <c r="AQ166" s="50">
        <v>340</v>
      </c>
    </row>
    <row r="167" spans="1:43" x14ac:dyDescent="0.25">
      <c r="A167" s="2" t="s">
        <v>280</v>
      </c>
      <c r="B167" s="50">
        <v>11176</v>
      </c>
      <c r="C167" s="50">
        <v>24</v>
      </c>
      <c r="D167" s="50"/>
      <c r="E167" s="50"/>
      <c r="F167" s="50"/>
      <c r="G167" s="50"/>
      <c r="H167" s="50"/>
      <c r="I167" s="50"/>
      <c r="J167" s="50">
        <v>13307</v>
      </c>
      <c r="K167" s="50">
        <v>50</v>
      </c>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v>23965</v>
      </c>
      <c r="AI167" s="50">
        <v>0</v>
      </c>
      <c r="AJ167" s="50">
        <v>40086</v>
      </c>
      <c r="AK167" s="50">
        <v>131</v>
      </c>
      <c r="AL167" s="50">
        <v>50498</v>
      </c>
      <c r="AM167" s="50">
        <v>131</v>
      </c>
      <c r="AN167" s="50">
        <v>0</v>
      </c>
      <c r="AO167" s="50">
        <v>0</v>
      </c>
      <c r="AP167" s="50">
        <v>139032</v>
      </c>
      <c r="AQ167" s="50">
        <v>336</v>
      </c>
    </row>
    <row r="168" spans="1:43" x14ac:dyDescent="0.25">
      <c r="A168" s="2" t="s">
        <v>180</v>
      </c>
      <c r="B168" s="50">
        <v>12485</v>
      </c>
      <c r="C168" s="50">
        <v>38</v>
      </c>
      <c r="D168" s="50">
        <v>8122</v>
      </c>
      <c r="E168" s="50">
        <v>38</v>
      </c>
      <c r="F168" s="50">
        <v>11046</v>
      </c>
      <c r="G168" s="50">
        <v>38</v>
      </c>
      <c r="H168" s="50">
        <v>13224</v>
      </c>
      <c r="I168" s="50">
        <v>38</v>
      </c>
      <c r="J168" s="50"/>
      <c r="K168" s="50"/>
      <c r="L168" s="50"/>
      <c r="M168" s="50"/>
      <c r="N168" s="50"/>
      <c r="O168" s="50"/>
      <c r="P168" s="50"/>
      <c r="Q168" s="50"/>
      <c r="R168" s="50"/>
      <c r="S168" s="50"/>
      <c r="T168" s="50"/>
      <c r="U168" s="50"/>
      <c r="V168" s="50"/>
      <c r="W168" s="50"/>
      <c r="X168" s="50">
        <v>15736</v>
      </c>
      <c r="Y168" s="50"/>
      <c r="Z168" s="50"/>
      <c r="AA168" s="50"/>
      <c r="AB168" s="50"/>
      <c r="AC168" s="50"/>
      <c r="AD168" s="50"/>
      <c r="AE168" s="50"/>
      <c r="AF168" s="50"/>
      <c r="AG168" s="50"/>
      <c r="AH168" s="50">
        <v>0</v>
      </c>
      <c r="AI168" s="50">
        <v>24</v>
      </c>
      <c r="AJ168" s="50">
        <v>9615</v>
      </c>
      <c r="AK168" s="50">
        <v>84</v>
      </c>
      <c r="AL168" s="50">
        <v>35035</v>
      </c>
      <c r="AM168" s="50">
        <v>24</v>
      </c>
      <c r="AN168" s="50">
        <v>0</v>
      </c>
      <c r="AO168" s="50">
        <v>32</v>
      </c>
      <c r="AP168" s="50">
        <v>105263</v>
      </c>
      <c r="AQ168" s="50">
        <v>316</v>
      </c>
    </row>
    <row r="169" spans="1:43" x14ac:dyDescent="0.25">
      <c r="A169" s="2" t="s">
        <v>207</v>
      </c>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v>0</v>
      </c>
      <c r="AI169" s="50">
        <v>0</v>
      </c>
      <c r="AJ169" s="50">
        <v>0</v>
      </c>
      <c r="AK169" s="50"/>
      <c r="AL169" s="50">
        <v>0</v>
      </c>
      <c r="AM169" s="50">
        <v>313</v>
      </c>
      <c r="AN169" s="50">
        <v>0</v>
      </c>
      <c r="AO169" s="50">
        <v>0</v>
      </c>
      <c r="AP169" s="50">
        <v>0</v>
      </c>
      <c r="AQ169" s="50">
        <v>313</v>
      </c>
    </row>
    <row r="170" spans="1:43" x14ac:dyDescent="0.25">
      <c r="A170" s="2" t="s">
        <v>183</v>
      </c>
      <c r="B170" s="50">
        <v>4430</v>
      </c>
      <c r="C170" s="50">
        <v>15</v>
      </c>
      <c r="D170" s="50">
        <v>14767</v>
      </c>
      <c r="E170" s="50">
        <v>50</v>
      </c>
      <c r="F170" s="50"/>
      <c r="G170" s="50"/>
      <c r="H170" s="50">
        <v>16009</v>
      </c>
      <c r="I170" s="50">
        <v>50</v>
      </c>
      <c r="J170" s="50"/>
      <c r="K170" s="50"/>
      <c r="L170" s="50">
        <v>12801</v>
      </c>
      <c r="M170" s="50">
        <v>55</v>
      </c>
      <c r="N170" s="50"/>
      <c r="O170" s="50"/>
      <c r="P170" s="50"/>
      <c r="Q170" s="50"/>
      <c r="R170" s="50"/>
      <c r="S170" s="50"/>
      <c r="T170" s="50">
        <v>14912</v>
      </c>
      <c r="U170" s="50">
        <v>55</v>
      </c>
      <c r="V170" s="50">
        <v>8486</v>
      </c>
      <c r="W170" s="50">
        <v>50</v>
      </c>
      <c r="X170" s="50"/>
      <c r="Y170" s="50"/>
      <c r="Z170" s="50"/>
      <c r="AA170" s="50"/>
      <c r="AB170" s="50"/>
      <c r="AC170" s="50"/>
      <c r="AD170" s="50"/>
      <c r="AE170" s="50"/>
      <c r="AF170" s="50"/>
      <c r="AG170" s="50"/>
      <c r="AH170" s="50">
        <v>0</v>
      </c>
      <c r="AI170" s="50">
        <v>0</v>
      </c>
      <c r="AJ170" s="50">
        <v>0</v>
      </c>
      <c r="AK170" s="50"/>
      <c r="AL170" s="50">
        <v>0</v>
      </c>
      <c r="AM170" s="50">
        <v>0</v>
      </c>
      <c r="AN170" s="50">
        <v>0</v>
      </c>
      <c r="AO170" s="50">
        <v>0</v>
      </c>
      <c r="AP170" s="50">
        <v>71405</v>
      </c>
      <c r="AQ170" s="50">
        <v>275</v>
      </c>
    </row>
    <row r="171" spans="1:43" x14ac:dyDescent="0.25">
      <c r="A171" s="2" t="s">
        <v>111</v>
      </c>
      <c r="B171" s="50">
        <v>15019</v>
      </c>
      <c r="C171" s="50">
        <v>46</v>
      </c>
      <c r="D171" s="50">
        <v>46954</v>
      </c>
      <c r="E171" s="50">
        <v>129</v>
      </c>
      <c r="F171" s="50">
        <v>13338</v>
      </c>
      <c r="G171" s="50">
        <v>40</v>
      </c>
      <c r="H171" s="50"/>
      <c r="I171" s="50"/>
      <c r="J171" s="50"/>
      <c r="K171" s="50">
        <v>14</v>
      </c>
      <c r="L171" s="50"/>
      <c r="M171" s="50"/>
      <c r="N171" s="50"/>
      <c r="O171" s="50"/>
      <c r="P171" s="50"/>
      <c r="Q171" s="50"/>
      <c r="R171" s="50"/>
      <c r="S171" s="50"/>
      <c r="T171" s="50">
        <v>3789</v>
      </c>
      <c r="U171" s="50">
        <v>8</v>
      </c>
      <c r="V171" s="50">
        <v>5846</v>
      </c>
      <c r="W171" s="50">
        <v>16</v>
      </c>
      <c r="X171" s="50"/>
      <c r="Y171" s="50"/>
      <c r="Z171" s="50"/>
      <c r="AA171" s="50"/>
      <c r="AB171" s="50"/>
      <c r="AC171" s="50"/>
      <c r="AD171" s="50"/>
      <c r="AE171" s="50"/>
      <c r="AF171" s="50"/>
      <c r="AG171" s="50"/>
      <c r="AH171" s="50">
        <v>0</v>
      </c>
      <c r="AI171" s="50">
        <v>0</v>
      </c>
      <c r="AJ171" s="50">
        <v>0</v>
      </c>
      <c r="AK171" s="50"/>
      <c r="AL171" s="50">
        <v>0</v>
      </c>
      <c r="AM171" s="50">
        <v>0</v>
      </c>
      <c r="AN171" s="50">
        <v>0</v>
      </c>
      <c r="AO171" s="50">
        <v>20</v>
      </c>
      <c r="AP171" s="50">
        <v>84946</v>
      </c>
      <c r="AQ171" s="50">
        <v>273</v>
      </c>
    </row>
    <row r="172" spans="1:43" x14ac:dyDescent="0.25">
      <c r="A172" s="2" t="s">
        <v>112</v>
      </c>
      <c r="B172" s="50"/>
      <c r="C172" s="50"/>
      <c r="D172" s="50"/>
      <c r="E172" s="50"/>
      <c r="F172" s="50"/>
      <c r="G172" s="50"/>
      <c r="H172" s="50"/>
      <c r="I172" s="50"/>
      <c r="J172" s="50"/>
      <c r="K172" s="50"/>
      <c r="L172" s="50"/>
      <c r="M172" s="50"/>
      <c r="N172" s="50"/>
      <c r="O172" s="50"/>
      <c r="P172" s="50"/>
      <c r="Q172" s="50"/>
      <c r="R172" s="50"/>
      <c r="S172" s="50"/>
      <c r="T172" s="50"/>
      <c r="U172" s="50"/>
      <c r="V172" s="50">
        <v>32138</v>
      </c>
      <c r="W172" s="50">
        <v>52</v>
      </c>
      <c r="X172" s="50">
        <v>5880</v>
      </c>
      <c r="Y172" s="50"/>
      <c r="Z172" s="50"/>
      <c r="AA172" s="50"/>
      <c r="AB172" s="50"/>
      <c r="AC172" s="50"/>
      <c r="AD172" s="50"/>
      <c r="AE172" s="50"/>
      <c r="AF172" s="50">
        <v>40649</v>
      </c>
      <c r="AG172" s="50">
        <v>76</v>
      </c>
      <c r="AH172" s="50"/>
      <c r="AI172" s="50"/>
      <c r="AJ172" s="50">
        <v>0</v>
      </c>
      <c r="AK172" s="50"/>
      <c r="AL172" s="50">
        <v>0</v>
      </c>
      <c r="AM172" s="50">
        <v>0</v>
      </c>
      <c r="AN172" s="50">
        <v>0</v>
      </c>
      <c r="AO172" s="50">
        <v>113</v>
      </c>
      <c r="AP172" s="50">
        <v>78667</v>
      </c>
      <c r="AQ172" s="50">
        <v>241</v>
      </c>
    </row>
    <row r="173" spans="1:43" x14ac:dyDescent="0.25">
      <c r="A173" s="2" t="s">
        <v>178</v>
      </c>
      <c r="B173" s="50"/>
      <c r="C173" s="50">
        <v>87</v>
      </c>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v>0</v>
      </c>
      <c r="AI173" s="50">
        <v>35</v>
      </c>
      <c r="AJ173" s="50">
        <v>0</v>
      </c>
      <c r="AK173" s="50"/>
      <c r="AL173" s="50">
        <v>0</v>
      </c>
      <c r="AM173" s="50">
        <v>34</v>
      </c>
      <c r="AN173" s="50">
        <v>14660</v>
      </c>
      <c r="AO173" s="50">
        <v>61</v>
      </c>
      <c r="AP173" s="50">
        <v>14660</v>
      </c>
      <c r="AQ173" s="50">
        <v>217</v>
      </c>
    </row>
    <row r="174" spans="1:43" x14ac:dyDescent="0.25">
      <c r="A174" s="2" t="s">
        <v>185</v>
      </c>
      <c r="B174" s="50">
        <v>8488</v>
      </c>
      <c r="C174" s="50">
        <v>16</v>
      </c>
      <c r="D174" s="50">
        <v>10088</v>
      </c>
      <c r="E174" s="50">
        <v>34</v>
      </c>
      <c r="F174" s="50"/>
      <c r="G174" s="50">
        <v>121</v>
      </c>
      <c r="H174" s="50"/>
      <c r="I174" s="50">
        <v>10</v>
      </c>
      <c r="J174" s="50"/>
      <c r="K174" s="50"/>
      <c r="L174" s="50"/>
      <c r="M174" s="50"/>
      <c r="N174" s="50"/>
      <c r="O174" s="50"/>
      <c r="P174" s="50"/>
      <c r="Q174" s="50"/>
      <c r="R174" s="50"/>
      <c r="S174" s="50"/>
      <c r="T174" s="50"/>
      <c r="U174" s="50"/>
      <c r="V174" s="50"/>
      <c r="W174" s="50"/>
      <c r="X174" s="50"/>
      <c r="Y174" s="50"/>
      <c r="Z174" s="50">
        <v>5105</v>
      </c>
      <c r="AA174" s="50">
        <v>24</v>
      </c>
      <c r="AB174" s="50"/>
      <c r="AC174" s="50"/>
      <c r="AD174" s="50"/>
      <c r="AE174" s="50"/>
      <c r="AF174" s="50"/>
      <c r="AG174" s="50"/>
      <c r="AH174" s="50">
        <v>0</v>
      </c>
      <c r="AI174" s="50">
        <v>0</v>
      </c>
      <c r="AJ174" s="50">
        <v>0</v>
      </c>
      <c r="AK174" s="50"/>
      <c r="AL174" s="50">
        <v>0</v>
      </c>
      <c r="AM174" s="50">
        <v>0</v>
      </c>
      <c r="AN174" s="50">
        <v>0</v>
      </c>
      <c r="AO174" s="50">
        <v>0</v>
      </c>
      <c r="AP174" s="50">
        <v>23681</v>
      </c>
      <c r="AQ174" s="50">
        <v>205</v>
      </c>
    </row>
    <row r="175" spans="1:43" x14ac:dyDescent="0.25">
      <c r="A175" s="2" t="s">
        <v>120</v>
      </c>
      <c r="B175" s="50"/>
      <c r="C175" s="50"/>
      <c r="D175" s="50"/>
      <c r="E175" s="50"/>
      <c r="F175" s="50">
        <v>13049</v>
      </c>
      <c r="G175" s="50">
        <v>70</v>
      </c>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v>7929</v>
      </c>
      <c r="AG175" s="50">
        <v>27</v>
      </c>
      <c r="AH175" s="50">
        <v>0</v>
      </c>
      <c r="AI175" s="50">
        <v>17</v>
      </c>
      <c r="AJ175" s="50">
        <v>15545</v>
      </c>
      <c r="AK175" s="50"/>
      <c r="AL175" s="50">
        <v>0</v>
      </c>
      <c r="AM175" s="50">
        <v>0</v>
      </c>
      <c r="AN175" s="50">
        <v>8993</v>
      </c>
      <c r="AO175" s="50">
        <v>77</v>
      </c>
      <c r="AP175" s="50">
        <v>45516</v>
      </c>
      <c r="AQ175" s="50">
        <v>191</v>
      </c>
    </row>
    <row r="176" spans="1:43" x14ac:dyDescent="0.25">
      <c r="A176" s="2" t="s">
        <v>294</v>
      </c>
      <c r="B176" s="50"/>
      <c r="C176" s="50"/>
      <c r="D176" s="50"/>
      <c r="E176" s="50"/>
      <c r="F176" s="50"/>
      <c r="G176" s="50"/>
      <c r="H176" s="50"/>
      <c r="I176" s="50"/>
      <c r="J176" s="50"/>
      <c r="K176" s="50"/>
      <c r="L176" s="50"/>
      <c r="M176" s="50"/>
      <c r="N176" s="50">
        <v>3722</v>
      </c>
      <c r="O176" s="50">
        <v>30</v>
      </c>
      <c r="P176" s="50"/>
      <c r="Q176" s="50"/>
      <c r="R176" s="50"/>
      <c r="S176" s="50"/>
      <c r="T176" s="50"/>
      <c r="U176" s="50"/>
      <c r="V176" s="50"/>
      <c r="W176" s="50"/>
      <c r="X176" s="50"/>
      <c r="Y176" s="50"/>
      <c r="Z176" s="50">
        <v>16221</v>
      </c>
      <c r="AA176" s="50">
        <v>130</v>
      </c>
      <c r="AB176" s="50"/>
      <c r="AC176" s="50"/>
      <c r="AD176" s="50"/>
      <c r="AE176" s="50"/>
      <c r="AF176" s="50"/>
      <c r="AG176" s="50"/>
      <c r="AH176" s="50">
        <v>0</v>
      </c>
      <c r="AI176" s="50">
        <v>0</v>
      </c>
      <c r="AJ176" s="50">
        <v>0</v>
      </c>
      <c r="AK176" s="50"/>
      <c r="AL176" s="50">
        <v>0</v>
      </c>
      <c r="AM176" s="50">
        <v>0</v>
      </c>
      <c r="AN176" s="50">
        <v>0</v>
      </c>
      <c r="AO176" s="50">
        <v>0</v>
      </c>
      <c r="AP176" s="50">
        <v>19943</v>
      </c>
      <c r="AQ176" s="50">
        <v>160</v>
      </c>
    </row>
    <row r="177" spans="1:43" x14ac:dyDescent="0.25">
      <c r="A177" s="2" t="s">
        <v>305</v>
      </c>
      <c r="B177" s="50">
        <v>21696</v>
      </c>
      <c r="C177" s="50">
        <v>70</v>
      </c>
      <c r="D177" s="50"/>
      <c r="E177" s="50"/>
      <c r="F177" s="50"/>
      <c r="G177" s="50"/>
      <c r="H177" s="50">
        <v>30288</v>
      </c>
      <c r="I177" s="50">
        <v>70</v>
      </c>
      <c r="J177" s="50"/>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50"/>
      <c r="AO177" s="50">
        <v>0</v>
      </c>
      <c r="AP177" s="50">
        <v>51984</v>
      </c>
      <c r="AQ177" s="50">
        <v>140</v>
      </c>
    </row>
    <row r="178" spans="1:43" x14ac:dyDescent="0.25">
      <c r="A178" s="2" t="s">
        <v>199</v>
      </c>
      <c r="B178" s="50"/>
      <c r="C178" s="50"/>
      <c r="D178" s="50"/>
      <c r="E178" s="50"/>
      <c r="F178" s="50">
        <v>25322</v>
      </c>
      <c r="G178" s="50">
        <v>70</v>
      </c>
      <c r="H178" s="50"/>
      <c r="I178" s="50"/>
      <c r="J178" s="50"/>
      <c r="K178" s="50"/>
      <c r="L178" s="50"/>
      <c r="M178" s="50"/>
      <c r="N178" s="50">
        <v>2042</v>
      </c>
      <c r="O178" s="50">
        <v>11</v>
      </c>
      <c r="P178" s="50">
        <v>18208</v>
      </c>
      <c r="Q178" s="50">
        <v>33</v>
      </c>
      <c r="R178" s="50"/>
      <c r="S178" s="50"/>
      <c r="T178" s="50"/>
      <c r="U178" s="50"/>
      <c r="V178" s="50"/>
      <c r="W178" s="50"/>
      <c r="X178" s="50"/>
      <c r="Y178" s="50"/>
      <c r="Z178" s="50"/>
      <c r="AA178" s="50"/>
      <c r="AB178" s="50"/>
      <c r="AC178" s="50"/>
      <c r="AD178" s="50"/>
      <c r="AE178" s="50"/>
      <c r="AF178" s="50"/>
      <c r="AG178" s="50"/>
      <c r="AH178" s="50">
        <v>0</v>
      </c>
      <c r="AI178" s="50">
        <v>0</v>
      </c>
      <c r="AJ178" s="50">
        <v>0</v>
      </c>
      <c r="AK178" s="50"/>
      <c r="AL178" s="50">
        <v>0</v>
      </c>
      <c r="AM178" s="50">
        <v>0</v>
      </c>
      <c r="AN178" s="50">
        <v>0</v>
      </c>
      <c r="AO178" s="50">
        <v>0</v>
      </c>
      <c r="AP178" s="50">
        <v>45572</v>
      </c>
      <c r="AQ178" s="50">
        <v>114</v>
      </c>
    </row>
    <row r="179" spans="1:43" x14ac:dyDescent="0.25">
      <c r="A179" s="2" t="s">
        <v>201</v>
      </c>
      <c r="B179" s="50"/>
      <c r="C179" s="50"/>
      <c r="D179" s="50"/>
      <c r="E179" s="50"/>
      <c r="F179" s="50"/>
      <c r="G179" s="50">
        <v>111</v>
      </c>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v>0</v>
      </c>
      <c r="AI179" s="50">
        <v>0</v>
      </c>
      <c r="AJ179" s="50">
        <v>0</v>
      </c>
      <c r="AK179" s="50"/>
      <c r="AL179" s="50">
        <v>0</v>
      </c>
      <c r="AM179" s="50">
        <v>0</v>
      </c>
      <c r="AN179" s="50">
        <v>0</v>
      </c>
      <c r="AO179" s="50">
        <v>0</v>
      </c>
      <c r="AP179" s="50">
        <v>0</v>
      </c>
      <c r="AQ179" s="50">
        <v>111</v>
      </c>
    </row>
    <row r="180" spans="1:43" x14ac:dyDescent="0.25">
      <c r="A180" s="2" t="s">
        <v>402</v>
      </c>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v>71</v>
      </c>
      <c r="AP180" s="50"/>
      <c r="AQ180" s="50">
        <v>71</v>
      </c>
    </row>
    <row r="181" spans="1:43" x14ac:dyDescent="0.25">
      <c r="A181" s="2" t="s">
        <v>271</v>
      </c>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v>6152</v>
      </c>
      <c r="AI181" s="50">
        <v>0</v>
      </c>
      <c r="AJ181" s="50">
        <v>0</v>
      </c>
      <c r="AK181" s="50"/>
      <c r="AL181" s="50">
        <v>0</v>
      </c>
      <c r="AM181" s="50">
        <v>50</v>
      </c>
      <c r="AN181" s="50">
        <v>0</v>
      </c>
      <c r="AO181" s="50">
        <v>17</v>
      </c>
      <c r="AP181" s="50">
        <v>6152</v>
      </c>
      <c r="AQ181" s="50">
        <v>67</v>
      </c>
    </row>
    <row r="182" spans="1:43" x14ac:dyDescent="0.25">
      <c r="A182" s="2" t="s">
        <v>306</v>
      </c>
      <c r="B182" s="50"/>
      <c r="C182" s="50"/>
      <c r="D182" s="50"/>
      <c r="E182" s="50"/>
      <c r="F182" s="50"/>
      <c r="G182" s="50"/>
      <c r="H182" s="50"/>
      <c r="I182" s="50"/>
      <c r="J182" s="50"/>
      <c r="K182" s="50"/>
      <c r="L182" s="50"/>
      <c r="M182" s="50"/>
      <c r="N182" s="50"/>
      <c r="O182" s="50"/>
      <c r="P182" s="50"/>
      <c r="Q182" s="50"/>
      <c r="R182" s="50"/>
      <c r="S182" s="50">
        <v>53</v>
      </c>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v>0</v>
      </c>
      <c r="AP182" s="50"/>
      <c r="AQ182" s="50">
        <v>53</v>
      </c>
    </row>
    <row r="183" spans="1:43" x14ac:dyDescent="0.25">
      <c r="A183" s="2" t="s">
        <v>339</v>
      </c>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v>0</v>
      </c>
      <c r="AI183" s="50">
        <v>0</v>
      </c>
      <c r="AJ183" s="50"/>
      <c r="AK183" s="50"/>
      <c r="AL183" s="50"/>
      <c r="AM183" s="50"/>
      <c r="AN183" s="50">
        <v>0</v>
      </c>
      <c r="AO183" s="50">
        <v>51</v>
      </c>
      <c r="AP183" s="50">
        <v>0</v>
      </c>
      <c r="AQ183" s="50">
        <v>51</v>
      </c>
    </row>
    <row r="184" spans="1:43" x14ac:dyDescent="0.25">
      <c r="A184" s="2" t="s">
        <v>123</v>
      </c>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v>0</v>
      </c>
      <c r="AI184" s="50">
        <v>0</v>
      </c>
      <c r="AJ184" s="50">
        <v>0</v>
      </c>
      <c r="AK184" s="50"/>
      <c r="AL184" s="50">
        <v>0</v>
      </c>
      <c r="AM184" s="50">
        <v>0</v>
      </c>
      <c r="AN184" s="50">
        <v>0</v>
      </c>
      <c r="AO184" s="50">
        <v>50</v>
      </c>
      <c r="AP184" s="50">
        <v>0</v>
      </c>
      <c r="AQ184" s="50">
        <v>50</v>
      </c>
    </row>
    <row r="185" spans="1:43" x14ac:dyDescent="0.25">
      <c r="A185" s="2" t="s">
        <v>307</v>
      </c>
      <c r="B185" s="50">
        <v>6499</v>
      </c>
      <c r="C185" s="50">
        <v>40</v>
      </c>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v>0</v>
      </c>
      <c r="AP185" s="50">
        <v>6499</v>
      </c>
      <c r="AQ185" s="50">
        <v>40</v>
      </c>
    </row>
    <row r="186" spans="1:43" x14ac:dyDescent="0.25">
      <c r="A186" s="2" t="s">
        <v>146</v>
      </c>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v>0</v>
      </c>
      <c r="AI186" s="50">
        <v>0</v>
      </c>
      <c r="AJ186" s="50">
        <v>0</v>
      </c>
      <c r="AK186" s="50"/>
      <c r="AL186" s="50">
        <v>0</v>
      </c>
      <c r="AM186" s="50">
        <v>0</v>
      </c>
      <c r="AN186" s="50">
        <v>0</v>
      </c>
      <c r="AO186" s="50">
        <v>30</v>
      </c>
      <c r="AP186" s="50">
        <v>0</v>
      </c>
      <c r="AQ186" s="50">
        <v>30</v>
      </c>
    </row>
    <row r="187" spans="1:43" x14ac:dyDescent="0.25">
      <c r="A187" s="2" t="s">
        <v>293</v>
      </c>
      <c r="B187" s="50">
        <v>6337</v>
      </c>
      <c r="C187" s="50">
        <v>28</v>
      </c>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v>0</v>
      </c>
      <c r="AI187" s="50">
        <v>0</v>
      </c>
      <c r="AJ187" s="50">
        <v>0</v>
      </c>
      <c r="AK187" s="50"/>
      <c r="AL187" s="50">
        <v>0</v>
      </c>
      <c r="AM187" s="50">
        <v>0</v>
      </c>
      <c r="AN187" s="50">
        <v>0</v>
      </c>
      <c r="AO187" s="50">
        <v>0</v>
      </c>
      <c r="AP187" s="50">
        <v>6337</v>
      </c>
      <c r="AQ187" s="50">
        <v>28</v>
      </c>
    </row>
    <row r="188" spans="1:43" x14ac:dyDescent="0.25">
      <c r="A188" s="2" t="s">
        <v>308</v>
      </c>
      <c r="B188" s="50"/>
      <c r="C188" s="50"/>
      <c r="D188" s="50"/>
      <c r="E188" s="50"/>
      <c r="F188" s="50"/>
      <c r="G188" s="50"/>
      <c r="H188" s="50"/>
      <c r="I188" s="50"/>
      <c r="J188" s="50">
        <v>10872</v>
      </c>
      <c r="K188" s="50">
        <v>25</v>
      </c>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v>0</v>
      </c>
      <c r="AP188" s="50">
        <v>10872</v>
      </c>
      <c r="AQ188" s="50">
        <v>25</v>
      </c>
    </row>
    <row r="189" spans="1:43" x14ac:dyDescent="0.25">
      <c r="A189" s="2" t="s">
        <v>200</v>
      </c>
      <c r="B189" s="50"/>
      <c r="C189" s="50"/>
      <c r="D189" s="50"/>
      <c r="E189" s="50"/>
      <c r="F189" s="50"/>
      <c r="G189" s="50"/>
      <c r="H189" s="50"/>
      <c r="I189" s="50"/>
      <c r="J189" s="50"/>
      <c r="K189" s="50"/>
      <c r="L189" s="50"/>
      <c r="M189" s="50">
        <v>20</v>
      </c>
      <c r="N189" s="50"/>
      <c r="O189" s="50"/>
      <c r="P189" s="50"/>
      <c r="Q189" s="50"/>
      <c r="R189" s="50"/>
      <c r="S189" s="50"/>
      <c r="T189" s="50"/>
      <c r="U189" s="50"/>
      <c r="V189" s="50"/>
      <c r="W189" s="50"/>
      <c r="X189" s="50"/>
      <c r="Y189" s="50"/>
      <c r="Z189" s="50"/>
      <c r="AA189" s="50"/>
      <c r="AB189" s="50"/>
      <c r="AC189" s="50"/>
      <c r="AD189" s="50"/>
      <c r="AE189" s="50"/>
      <c r="AF189" s="50"/>
      <c r="AG189" s="50"/>
      <c r="AH189" s="50">
        <v>0</v>
      </c>
      <c r="AI189" s="50">
        <v>0</v>
      </c>
      <c r="AJ189" s="50">
        <v>0</v>
      </c>
      <c r="AK189" s="50"/>
      <c r="AL189" s="50">
        <v>0</v>
      </c>
      <c r="AM189" s="50">
        <v>0</v>
      </c>
      <c r="AN189" s="50">
        <v>0</v>
      </c>
      <c r="AO189" s="50">
        <v>0</v>
      </c>
      <c r="AP189" s="50">
        <v>0</v>
      </c>
      <c r="AQ189" s="50">
        <v>20</v>
      </c>
    </row>
    <row r="190" spans="1:43" x14ac:dyDescent="0.25">
      <c r="A190" s="2" t="s">
        <v>277</v>
      </c>
      <c r="B190" s="50"/>
      <c r="C190" s="50"/>
      <c r="D190" s="50"/>
      <c r="E190" s="50"/>
      <c r="F190" s="50">
        <v>2414</v>
      </c>
      <c r="G190" s="50">
        <v>20</v>
      </c>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v>0</v>
      </c>
      <c r="AI190" s="50">
        <v>0</v>
      </c>
      <c r="AJ190" s="50">
        <v>0</v>
      </c>
      <c r="AK190" s="50"/>
      <c r="AL190" s="50">
        <v>0</v>
      </c>
      <c r="AM190" s="50">
        <v>0</v>
      </c>
      <c r="AN190" s="50">
        <v>0</v>
      </c>
      <c r="AO190" s="50">
        <v>0</v>
      </c>
      <c r="AP190" s="50">
        <v>2414</v>
      </c>
      <c r="AQ190" s="50">
        <v>20</v>
      </c>
    </row>
    <row r="191" spans="1:43" x14ac:dyDescent="0.25">
      <c r="A191" s="2" t="s">
        <v>119</v>
      </c>
      <c r="B191" s="50"/>
      <c r="C191" s="50"/>
      <c r="D191" s="50"/>
      <c r="E191" s="50"/>
      <c r="F191" s="50"/>
      <c r="G191" s="50"/>
      <c r="H191" s="50">
        <v>6576</v>
      </c>
      <c r="I191" s="50">
        <v>15</v>
      </c>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v>0</v>
      </c>
      <c r="AI191" s="50">
        <v>0</v>
      </c>
      <c r="AJ191" s="50">
        <v>0</v>
      </c>
      <c r="AK191" s="50"/>
      <c r="AL191" s="50">
        <v>0</v>
      </c>
      <c r="AM191" s="50">
        <v>0</v>
      </c>
      <c r="AN191" s="50">
        <v>0</v>
      </c>
      <c r="AO191" s="50">
        <v>0</v>
      </c>
      <c r="AP191" s="50">
        <v>6576</v>
      </c>
      <c r="AQ191" s="50">
        <v>15</v>
      </c>
    </row>
    <row r="192" spans="1:43" x14ac:dyDescent="0.25">
      <c r="A192" s="2" t="s">
        <v>309</v>
      </c>
      <c r="B192" s="50">
        <v>3055</v>
      </c>
      <c r="C192" s="50">
        <v>10</v>
      </c>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v>0</v>
      </c>
      <c r="AP192" s="50">
        <v>3055</v>
      </c>
      <c r="AQ192" s="50">
        <v>10</v>
      </c>
    </row>
    <row r="193" spans="1:43" x14ac:dyDescent="0.25">
      <c r="A193" s="2" t="s">
        <v>105</v>
      </c>
      <c r="B193" s="50"/>
      <c r="C193" s="50"/>
      <c r="D193" s="50"/>
      <c r="E193" s="50"/>
      <c r="F193" s="50"/>
      <c r="G193" s="50"/>
      <c r="H193" s="50"/>
      <c r="I193" s="50"/>
      <c r="J193" s="50"/>
      <c r="K193" s="50">
        <v>2</v>
      </c>
      <c r="L193" s="50"/>
      <c r="M193" s="50"/>
      <c r="N193" s="50"/>
      <c r="O193" s="50"/>
      <c r="P193" s="50"/>
      <c r="Q193" s="50">
        <v>3</v>
      </c>
      <c r="R193" s="50"/>
      <c r="S193" s="50"/>
      <c r="T193" s="50"/>
      <c r="U193" s="50">
        <v>4</v>
      </c>
      <c r="V193" s="50"/>
      <c r="W193" s="50"/>
      <c r="X193" s="50"/>
      <c r="Y193" s="50"/>
      <c r="Z193" s="50"/>
      <c r="AA193" s="50"/>
      <c r="AB193" s="50"/>
      <c r="AC193" s="50"/>
      <c r="AD193" s="50"/>
      <c r="AE193" s="50"/>
      <c r="AF193" s="50"/>
      <c r="AG193" s="50"/>
      <c r="AH193" s="50">
        <v>0</v>
      </c>
      <c r="AI193" s="50">
        <v>0</v>
      </c>
      <c r="AJ193" s="50">
        <v>0</v>
      </c>
      <c r="AK193" s="50"/>
      <c r="AL193" s="50">
        <v>0</v>
      </c>
      <c r="AM193" s="50">
        <v>0</v>
      </c>
      <c r="AN193" s="50">
        <v>0</v>
      </c>
      <c r="AO193" s="50">
        <v>0</v>
      </c>
      <c r="AP193" s="50">
        <v>0</v>
      </c>
      <c r="AQ193" s="50">
        <v>9</v>
      </c>
    </row>
    <row r="194" spans="1:43" x14ac:dyDescent="0.25">
      <c r="A194" s="2" t="s">
        <v>211</v>
      </c>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v>0</v>
      </c>
      <c r="AI194" s="50">
        <v>0</v>
      </c>
      <c r="AJ194" s="50">
        <v>0</v>
      </c>
      <c r="AK194" s="50">
        <v>6</v>
      </c>
      <c r="AL194" s="50">
        <v>0</v>
      </c>
      <c r="AM194" s="50">
        <v>0</v>
      </c>
      <c r="AN194" s="50">
        <v>0</v>
      </c>
      <c r="AO194" s="50">
        <v>0</v>
      </c>
      <c r="AP194" s="50">
        <v>0</v>
      </c>
      <c r="AQ194" s="50">
        <v>6</v>
      </c>
    </row>
    <row r="195" spans="1:43" x14ac:dyDescent="0.25">
      <c r="A195" s="2" t="s">
        <v>310</v>
      </c>
      <c r="B195" s="50"/>
      <c r="C195" s="50"/>
      <c r="D195" s="50"/>
      <c r="E195" s="50"/>
      <c r="F195" s="50"/>
      <c r="G195" s="50">
        <v>2</v>
      </c>
      <c r="H195" s="50"/>
      <c r="I195" s="50">
        <v>3</v>
      </c>
      <c r="J195" s="50"/>
      <c r="K195" s="50"/>
      <c r="L195" s="50"/>
      <c r="M195" s="50">
        <v>1</v>
      </c>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50"/>
      <c r="AL195" s="50"/>
      <c r="AM195" s="50"/>
      <c r="AN195" s="50"/>
      <c r="AO195" s="50">
        <v>0</v>
      </c>
      <c r="AP195" s="50"/>
      <c r="AQ195" s="50">
        <v>6</v>
      </c>
    </row>
    <row r="196" spans="1:43" x14ac:dyDescent="0.25">
      <c r="A196" s="2" t="s">
        <v>311</v>
      </c>
      <c r="B196" s="50"/>
      <c r="C196" s="50"/>
      <c r="D196" s="50"/>
      <c r="E196" s="50"/>
      <c r="F196" s="50"/>
      <c r="G196" s="50"/>
      <c r="H196" s="50"/>
      <c r="I196" s="50"/>
      <c r="J196" s="50"/>
      <c r="K196" s="50"/>
      <c r="L196" s="50"/>
      <c r="M196" s="50"/>
      <c r="N196" s="50"/>
      <c r="O196" s="50">
        <v>2</v>
      </c>
      <c r="P196" s="50"/>
      <c r="Q196" s="50"/>
      <c r="R196" s="50"/>
      <c r="S196" s="50">
        <v>2</v>
      </c>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v>0</v>
      </c>
      <c r="AP196" s="50"/>
      <c r="AQ196" s="50">
        <v>4</v>
      </c>
    </row>
    <row r="197" spans="1:43" x14ac:dyDescent="0.25">
      <c r="A197" s="2" t="s">
        <v>312</v>
      </c>
      <c r="B197" s="50"/>
      <c r="C197" s="50"/>
      <c r="D197" s="50"/>
      <c r="E197" s="50"/>
      <c r="F197" s="50"/>
      <c r="G197" s="50">
        <v>1</v>
      </c>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v>0</v>
      </c>
      <c r="AP197" s="50"/>
      <c r="AQ197" s="50">
        <v>1</v>
      </c>
    </row>
    <row r="198" spans="1:43" x14ac:dyDescent="0.25">
      <c r="A198" s="2" t="s">
        <v>203</v>
      </c>
      <c r="B198" s="50"/>
      <c r="C198" s="50"/>
      <c r="D198" s="50"/>
      <c r="E198" s="50"/>
      <c r="F198" s="50"/>
      <c r="G198" s="50"/>
      <c r="H198" s="50"/>
      <c r="I198" s="50"/>
      <c r="J198" s="50"/>
      <c r="K198" s="50"/>
      <c r="L198" s="50"/>
      <c r="M198" s="50">
        <v>1</v>
      </c>
      <c r="N198" s="50"/>
      <c r="O198" s="50"/>
      <c r="P198" s="50"/>
      <c r="Q198" s="50"/>
      <c r="R198" s="50"/>
      <c r="S198" s="50"/>
      <c r="T198" s="50"/>
      <c r="U198" s="50"/>
      <c r="V198" s="50"/>
      <c r="W198" s="50"/>
      <c r="X198" s="50"/>
      <c r="Y198" s="50"/>
      <c r="Z198" s="50"/>
      <c r="AA198" s="50"/>
      <c r="AB198" s="50"/>
      <c r="AC198" s="50"/>
      <c r="AD198" s="50"/>
      <c r="AE198" s="50"/>
      <c r="AF198" s="50"/>
      <c r="AG198" s="50"/>
      <c r="AH198" s="50">
        <v>0</v>
      </c>
      <c r="AI198" s="50">
        <v>0</v>
      </c>
      <c r="AJ198" s="50">
        <v>0</v>
      </c>
      <c r="AK198" s="50"/>
      <c r="AL198" s="50">
        <v>0</v>
      </c>
      <c r="AM198" s="50">
        <v>0</v>
      </c>
      <c r="AN198" s="50">
        <v>0</v>
      </c>
      <c r="AO198" s="50">
        <v>0</v>
      </c>
      <c r="AP198" s="50">
        <v>0</v>
      </c>
      <c r="AQ198" s="50">
        <v>1</v>
      </c>
    </row>
    <row r="199" spans="1:43" x14ac:dyDescent="0.25">
      <c r="A199" s="2" t="s">
        <v>338</v>
      </c>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v>0</v>
      </c>
      <c r="AP199" s="50"/>
      <c r="AQ199" s="50">
        <v>0</v>
      </c>
    </row>
    <row r="200" spans="1:43" x14ac:dyDescent="0.25">
      <c r="A200" s="2" t="s">
        <v>392</v>
      </c>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v>0</v>
      </c>
      <c r="AP200" s="50"/>
      <c r="AQ200" s="50">
        <v>0</v>
      </c>
    </row>
    <row r="201" spans="1:43" x14ac:dyDescent="0.25">
      <c r="A201" s="2" t="s">
        <v>342</v>
      </c>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c r="AK201" s="50"/>
      <c r="AL201" s="50"/>
      <c r="AM201" s="50"/>
      <c r="AN201" s="50"/>
      <c r="AO201" s="50">
        <v>0</v>
      </c>
      <c r="AP201" s="50"/>
      <c r="AQ201" s="50">
        <v>0</v>
      </c>
    </row>
    <row r="202" spans="1:43" x14ac:dyDescent="0.25">
      <c r="A202" s="2" t="s">
        <v>358</v>
      </c>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v>0</v>
      </c>
      <c r="AP202" s="50"/>
      <c r="AQ202" s="50">
        <v>0</v>
      </c>
    </row>
    <row r="203" spans="1:43" x14ac:dyDescent="0.25">
      <c r="A203" s="2" t="s">
        <v>403</v>
      </c>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v>0</v>
      </c>
      <c r="AP203" s="50"/>
      <c r="AQ203" s="50">
        <v>0</v>
      </c>
    </row>
    <row r="204" spans="1:43" x14ac:dyDescent="0.25">
      <c r="A204" s="2" t="s">
        <v>332</v>
      </c>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v>0</v>
      </c>
      <c r="AP204" s="50"/>
      <c r="AQ204" s="50">
        <v>0</v>
      </c>
    </row>
    <row r="205" spans="1:43" x14ac:dyDescent="0.25">
      <c r="A205" s="2" t="s">
        <v>404</v>
      </c>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v>0</v>
      </c>
      <c r="AP205" s="50"/>
      <c r="AQ205" s="50">
        <v>0</v>
      </c>
    </row>
    <row r="206" spans="1:43" x14ac:dyDescent="0.25">
      <c r="A206" s="2" t="s">
        <v>355</v>
      </c>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v>1090</v>
      </c>
      <c r="AO206" s="50">
        <v>0</v>
      </c>
      <c r="AP206" s="50">
        <v>1090</v>
      </c>
      <c r="AQ206" s="50">
        <v>0</v>
      </c>
    </row>
    <row r="207" spans="1:43" x14ac:dyDescent="0.25">
      <c r="A207" s="2" t="s">
        <v>405</v>
      </c>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v>0</v>
      </c>
      <c r="AP207" s="50"/>
      <c r="AQ207" s="50">
        <v>0</v>
      </c>
    </row>
    <row r="208" spans="1:43" x14ac:dyDescent="0.25">
      <c r="A208" s="2" t="s">
        <v>383</v>
      </c>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v>0</v>
      </c>
      <c r="AP208" s="50"/>
      <c r="AQ208" s="50">
        <v>0</v>
      </c>
    </row>
    <row r="209" spans="1:43" x14ac:dyDescent="0.25">
      <c r="A209" s="2" t="s">
        <v>346</v>
      </c>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v>0</v>
      </c>
      <c r="AP209" s="50"/>
      <c r="AQ209" s="50">
        <v>0</v>
      </c>
    </row>
    <row r="210" spans="1:43" x14ac:dyDescent="0.25">
      <c r="A210" s="2" t="s">
        <v>406</v>
      </c>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v>0</v>
      </c>
      <c r="AP210" s="50"/>
      <c r="AQ210" s="50">
        <v>0</v>
      </c>
    </row>
    <row r="211" spans="1:43" x14ac:dyDescent="0.25">
      <c r="A211" s="2" t="s">
        <v>218</v>
      </c>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v>0</v>
      </c>
      <c r="AI211" s="50">
        <v>0</v>
      </c>
      <c r="AJ211" s="50"/>
      <c r="AK211" s="50"/>
      <c r="AL211" s="50">
        <v>0</v>
      </c>
      <c r="AM211" s="50">
        <v>0</v>
      </c>
      <c r="AN211" s="50"/>
      <c r="AO211" s="50">
        <v>0</v>
      </c>
      <c r="AP211" s="50">
        <v>0</v>
      </c>
      <c r="AQ211" s="50">
        <v>0</v>
      </c>
    </row>
    <row r="212" spans="1:43" x14ac:dyDescent="0.25">
      <c r="A212" s="2" t="s">
        <v>407</v>
      </c>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50"/>
      <c r="AN212" s="50"/>
      <c r="AO212" s="50">
        <v>0</v>
      </c>
      <c r="AP212" s="50"/>
      <c r="AQ212" s="50">
        <v>0</v>
      </c>
    </row>
    <row r="213" spans="1:43" x14ac:dyDescent="0.25">
      <c r="A213" s="2" t="s">
        <v>408</v>
      </c>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v>0</v>
      </c>
      <c r="AO213" s="50">
        <v>0</v>
      </c>
      <c r="AP213" s="50">
        <v>0</v>
      </c>
      <c r="AQ213" s="50">
        <v>0</v>
      </c>
    </row>
    <row r="214" spans="1:43" x14ac:dyDescent="0.25">
      <c r="A214" s="2" t="s">
        <v>349</v>
      </c>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50"/>
      <c r="AN214" s="50"/>
      <c r="AO214" s="50">
        <v>0</v>
      </c>
      <c r="AP214" s="50"/>
      <c r="AQ214" s="50">
        <v>0</v>
      </c>
    </row>
    <row r="215" spans="1:43" x14ac:dyDescent="0.25">
      <c r="A215" s="2" t="s">
        <v>409</v>
      </c>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v>0</v>
      </c>
      <c r="AP215" s="50"/>
      <c r="AQ215" s="50">
        <v>0</v>
      </c>
    </row>
    <row r="216" spans="1:43" x14ac:dyDescent="0.25">
      <c r="A216" s="2" t="s">
        <v>348</v>
      </c>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50"/>
      <c r="AN216" s="50"/>
      <c r="AO216" s="50">
        <v>0</v>
      </c>
      <c r="AP216" s="50"/>
      <c r="AQ216" s="50">
        <v>0</v>
      </c>
    </row>
    <row r="217" spans="1:43" x14ac:dyDescent="0.25">
      <c r="A217" s="2" t="s">
        <v>365</v>
      </c>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c r="AK217" s="50"/>
      <c r="AL217" s="50"/>
      <c r="AM217" s="50"/>
      <c r="AN217" s="50"/>
      <c r="AO217" s="50">
        <v>0</v>
      </c>
      <c r="AP217" s="50"/>
      <c r="AQ217" s="50">
        <v>0</v>
      </c>
    </row>
    <row r="218" spans="1:43" x14ac:dyDescent="0.25">
      <c r="A218" s="2" t="s">
        <v>351</v>
      </c>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v>0</v>
      </c>
      <c r="AP218" s="50"/>
      <c r="AQ218" s="50">
        <v>0</v>
      </c>
    </row>
    <row r="219" spans="1:43" x14ac:dyDescent="0.25">
      <c r="A219" s="2" t="s">
        <v>377</v>
      </c>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v>0</v>
      </c>
      <c r="AP219" s="50"/>
      <c r="AQ219" s="50">
        <v>0</v>
      </c>
    </row>
    <row r="220" spans="1:43" x14ac:dyDescent="0.25">
      <c r="A220" s="2" t="s">
        <v>315</v>
      </c>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v>0</v>
      </c>
      <c r="AP220" s="50"/>
      <c r="AQ220" s="50">
        <v>0</v>
      </c>
    </row>
    <row r="221" spans="1:43" x14ac:dyDescent="0.25">
      <c r="A221" s="2" t="s">
        <v>208</v>
      </c>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v>0</v>
      </c>
      <c r="AI221" s="50">
        <v>0</v>
      </c>
      <c r="AJ221" s="50">
        <v>0</v>
      </c>
      <c r="AK221" s="50"/>
      <c r="AL221" s="50">
        <v>0</v>
      </c>
      <c r="AM221" s="50">
        <v>0</v>
      </c>
      <c r="AN221" s="50">
        <v>0</v>
      </c>
      <c r="AO221" s="50">
        <v>0</v>
      </c>
      <c r="AP221" s="50">
        <v>0</v>
      </c>
      <c r="AQ221" s="50">
        <v>0</v>
      </c>
    </row>
    <row r="222" spans="1:43" x14ac:dyDescent="0.25">
      <c r="A222" s="2" t="s">
        <v>410</v>
      </c>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v>0</v>
      </c>
      <c r="AP222" s="50"/>
      <c r="AQ222" s="50">
        <v>0</v>
      </c>
    </row>
    <row r="223" spans="1:43" x14ac:dyDescent="0.25">
      <c r="A223" s="2" t="s">
        <v>390</v>
      </c>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c r="AK223" s="50"/>
      <c r="AL223" s="50"/>
      <c r="AM223" s="50"/>
      <c r="AN223" s="50"/>
      <c r="AO223" s="50">
        <v>0</v>
      </c>
      <c r="AP223" s="50"/>
      <c r="AQ223" s="50">
        <v>0</v>
      </c>
    </row>
    <row r="224" spans="1:43" x14ac:dyDescent="0.25">
      <c r="A224" s="2" t="s">
        <v>411</v>
      </c>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v>0</v>
      </c>
      <c r="AP224" s="50"/>
      <c r="AQ224" s="50">
        <v>0</v>
      </c>
    </row>
    <row r="225" spans="1:43" x14ac:dyDescent="0.25">
      <c r="A225" s="2" t="s">
        <v>344</v>
      </c>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v>0</v>
      </c>
      <c r="AP225" s="50"/>
      <c r="AQ225" s="50">
        <v>0</v>
      </c>
    </row>
    <row r="226" spans="1:43" x14ac:dyDescent="0.25">
      <c r="A226" s="2" t="s">
        <v>412</v>
      </c>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v>0</v>
      </c>
      <c r="AP226" s="50"/>
      <c r="AQ226" s="50">
        <v>0</v>
      </c>
    </row>
    <row r="227" spans="1:43" x14ac:dyDescent="0.25">
      <c r="A227" s="2" t="s">
        <v>380</v>
      </c>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v>0</v>
      </c>
      <c r="AP227" s="50"/>
      <c r="AQ227" s="50">
        <v>0</v>
      </c>
    </row>
    <row r="228" spans="1:43" x14ac:dyDescent="0.25">
      <c r="A228" s="2" t="s">
        <v>413</v>
      </c>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v>0</v>
      </c>
      <c r="AP228" s="50"/>
      <c r="AQ228" s="50">
        <v>0</v>
      </c>
    </row>
    <row r="229" spans="1:43" x14ac:dyDescent="0.25">
      <c r="A229" s="2" t="s">
        <v>343</v>
      </c>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v>0</v>
      </c>
      <c r="AP229" s="50"/>
      <c r="AQ229" s="50">
        <v>0</v>
      </c>
    </row>
    <row r="230" spans="1:43" x14ac:dyDescent="0.25">
      <c r="A230" s="2" t="s">
        <v>414</v>
      </c>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v>0</v>
      </c>
      <c r="AP230" s="50"/>
      <c r="AQ230" s="50">
        <v>0</v>
      </c>
    </row>
    <row r="231" spans="1:43" x14ac:dyDescent="0.25">
      <c r="A231" s="2" t="s">
        <v>415</v>
      </c>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v>0</v>
      </c>
      <c r="AP231" s="50"/>
      <c r="AQ231" s="50">
        <v>0</v>
      </c>
    </row>
    <row r="232" spans="1:43" x14ac:dyDescent="0.25">
      <c r="A232" s="2" t="s">
        <v>347</v>
      </c>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v>0</v>
      </c>
      <c r="AP232" s="50"/>
      <c r="AQ232" s="50">
        <v>0</v>
      </c>
    </row>
    <row r="233" spans="1:43" x14ac:dyDescent="0.25">
      <c r="A233" s="2" t="s">
        <v>416</v>
      </c>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v>0</v>
      </c>
      <c r="AP233" s="50"/>
      <c r="AQ233" s="50">
        <v>0</v>
      </c>
    </row>
    <row r="234" spans="1:43" x14ac:dyDescent="0.25">
      <c r="A234" s="2" t="s">
        <v>417</v>
      </c>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50"/>
      <c r="AN234" s="50"/>
      <c r="AO234" s="50">
        <v>0</v>
      </c>
      <c r="AP234" s="50"/>
      <c r="AQ234" s="50">
        <v>0</v>
      </c>
    </row>
    <row r="235" spans="1:43" x14ac:dyDescent="0.25">
      <c r="A235" s="2" t="s">
        <v>418</v>
      </c>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v>0</v>
      </c>
      <c r="AP235" s="50"/>
      <c r="AQ235" s="50">
        <v>0</v>
      </c>
    </row>
    <row r="236" spans="1:43" x14ac:dyDescent="0.25">
      <c r="A236" s="2" t="s">
        <v>419</v>
      </c>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v>0</v>
      </c>
      <c r="AP236" s="50"/>
      <c r="AQ236" s="50">
        <v>0</v>
      </c>
    </row>
    <row r="237" spans="1:43" x14ac:dyDescent="0.25">
      <c r="A237" s="2" t="s">
        <v>420</v>
      </c>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c r="AO237" s="50">
        <v>0</v>
      </c>
      <c r="AP237" s="50"/>
      <c r="AQ237" s="50">
        <v>0</v>
      </c>
    </row>
    <row r="238" spans="1:43" x14ac:dyDescent="0.25">
      <c r="A238" s="2" t="s">
        <v>357</v>
      </c>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v>0</v>
      </c>
      <c r="AP238" s="50"/>
      <c r="AQ238" s="50">
        <v>0</v>
      </c>
    </row>
    <row r="239" spans="1:43" x14ac:dyDescent="0.25">
      <c r="A239" s="2" t="s">
        <v>364</v>
      </c>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v>0</v>
      </c>
      <c r="AP239" s="50"/>
      <c r="AQ239" s="50">
        <v>0</v>
      </c>
    </row>
    <row r="240" spans="1:43" x14ac:dyDescent="0.25">
      <c r="A240" s="2" t="s">
        <v>421</v>
      </c>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c r="AK240" s="50"/>
      <c r="AL240" s="50"/>
      <c r="AM240" s="50"/>
      <c r="AN240" s="50">
        <v>0</v>
      </c>
      <c r="AO240" s="50">
        <v>0</v>
      </c>
      <c r="AP240" s="50">
        <v>0</v>
      </c>
      <c r="AQ240" s="50">
        <v>0</v>
      </c>
    </row>
    <row r="241" spans="1:43" x14ac:dyDescent="0.25">
      <c r="A241" s="2" t="s">
        <v>422</v>
      </c>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c r="AM241" s="50"/>
      <c r="AN241" s="50"/>
      <c r="AO241" s="50">
        <v>0</v>
      </c>
      <c r="AP241" s="50"/>
      <c r="AQ241" s="50">
        <v>0</v>
      </c>
    </row>
    <row r="242" spans="1:43" x14ac:dyDescent="0.25">
      <c r="A242" s="2" t="s">
        <v>214</v>
      </c>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v>0</v>
      </c>
      <c r="AI242" s="50">
        <v>0</v>
      </c>
      <c r="AJ242" s="50">
        <v>0</v>
      </c>
      <c r="AK242" s="50"/>
      <c r="AL242" s="50">
        <v>0</v>
      </c>
      <c r="AM242" s="50">
        <v>0</v>
      </c>
      <c r="AN242" s="50">
        <v>0</v>
      </c>
      <c r="AO242" s="50">
        <v>0</v>
      </c>
      <c r="AP242" s="50">
        <v>0</v>
      </c>
      <c r="AQ242" s="50">
        <v>0</v>
      </c>
    </row>
    <row r="243" spans="1:43" x14ac:dyDescent="0.25">
      <c r="A243" s="2" t="s">
        <v>374</v>
      </c>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v>0</v>
      </c>
      <c r="AP243" s="50"/>
      <c r="AQ243" s="50">
        <v>0</v>
      </c>
    </row>
    <row r="244" spans="1:43" x14ac:dyDescent="0.25">
      <c r="A244" s="2" t="s">
        <v>423</v>
      </c>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v>0</v>
      </c>
      <c r="AP244" s="50"/>
      <c r="AQ244" s="50">
        <v>0</v>
      </c>
    </row>
    <row r="245" spans="1:43" x14ac:dyDescent="0.25">
      <c r="A245" s="2" t="s">
        <v>424</v>
      </c>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v>0</v>
      </c>
      <c r="AP245" s="50"/>
      <c r="AQ245" s="50">
        <v>0</v>
      </c>
    </row>
    <row r="246" spans="1:43" x14ac:dyDescent="0.25">
      <c r="A246" s="2" t="s">
        <v>204</v>
      </c>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v>0</v>
      </c>
      <c r="AI246" s="50">
        <v>0</v>
      </c>
      <c r="AJ246" s="50">
        <v>0</v>
      </c>
      <c r="AK246" s="50"/>
      <c r="AL246" s="50">
        <v>0</v>
      </c>
      <c r="AM246" s="50">
        <v>0</v>
      </c>
      <c r="AN246" s="50">
        <v>0</v>
      </c>
      <c r="AO246" s="50">
        <v>0</v>
      </c>
      <c r="AP246" s="50">
        <v>0</v>
      </c>
      <c r="AQ246" s="50">
        <v>0</v>
      </c>
    </row>
    <row r="247" spans="1:43" x14ac:dyDescent="0.25">
      <c r="A247" s="2" t="s">
        <v>350</v>
      </c>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v>0</v>
      </c>
      <c r="AP247" s="50"/>
      <c r="AQ247" s="50">
        <v>0</v>
      </c>
    </row>
    <row r="248" spans="1:43" x14ac:dyDescent="0.25">
      <c r="A248" s="2" t="s">
        <v>217</v>
      </c>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v>0</v>
      </c>
      <c r="AI248" s="50">
        <v>0</v>
      </c>
      <c r="AJ248" s="50">
        <v>0</v>
      </c>
      <c r="AK248" s="50"/>
      <c r="AL248" s="50">
        <v>0</v>
      </c>
      <c r="AM248" s="50">
        <v>0</v>
      </c>
      <c r="AN248" s="50">
        <v>0</v>
      </c>
      <c r="AO248" s="50">
        <v>0</v>
      </c>
      <c r="AP248" s="50">
        <v>0</v>
      </c>
      <c r="AQ248" s="50">
        <v>0</v>
      </c>
    </row>
    <row r="249" spans="1:43" x14ac:dyDescent="0.25">
      <c r="A249" s="2" t="s">
        <v>140</v>
      </c>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v>0</v>
      </c>
      <c r="AI249" s="50">
        <v>0</v>
      </c>
      <c r="AJ249" s="50">
        <v>0</v>
      </c>
      <c r="AK249" s="50"/>
      <c r="AL249" s="50">
        <v>0</v>
      </c>
      <c r="AM249" s="50">
        <v>0</v>
      </c>
      <c r="AN249" s="50">
        <v>0</v>
      </c>
      <c r="AO249" s="50">
        <v>0</v>
      </c>
      <c r="AP249" s="50">
        <v>0</v>
      </c>
      <c r="AQ249" s="50">
        <v>0</v>
      </c>
    </row>
    <row r="250" spans="1:43" x14ac:dyDescent="0.25">
      <c r="A250" s="2" t="s">
        <v>210</v>
      </c>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v>0</v>
      </c>
      <c r="AI250" s="50">
        <v>0</v>
      </c>
      <c r="AJ250" s="50">
        <v>0</v>
      </c>
      <c r="AK250" s="50"/>
      <c r="AL250" s="50">
        <v>0</v>
      </c>
      <c r="AM250" s="50">
        <v>0</v>
      </c>
      <c r="AN250" s="50">
        <v>0</v>
      </c>
      <c r="AO250" s="50">
        <v>0</v>
      </c>
      <c r="AP250" s="50">
        <v>0</v>
      </c>
      <c r="AQ250" s="50">
        <v>0</v>
      </c>
    </row>
    <row r="251" spans="1:43" x14ac:dyDescent="0.25">
      <c r="A251" s="2" t="s">
        <v>226</v>
      </c>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v>0</v>
      </c>
      <c r="AI251" s="50">
        <v>0</v>
      </c>
      <c r="AJ251" s="50">
        <v>0</v>
      </c>
      <c r="AK251" s="50"/>
      <c r="AL251" s="50">
        <v>0</v>
      </c>
      <c r="AM251" s="50">
        <v>0</v>
      </c>
      <c r="AN251" s="50">
        <v>0</v>
      </c>
      <c r="AO251" s="50">
        <v>0</v>
      </c>
      <c r="AP251" s="50">
        <v>0</v>
      </c>
      <c r="AQ251" s="50">
        <v>0</v>
      </c>
    </row>
    <row r="252" spans="1:43" x14ac:dyDescent="0.25">
      <c r="A252" s="2" t="s">
        <v>336</v>
      </c>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v>0</v>
      </c>
      <c r="AI252" s="50">
        <v>0</v>
      </c>
      <c r="AJ252" s="50"/>
      <c r="AK252" s="50"/>
      <c r="AL252" s="50"/>
      <c r="AM252" s="50"/>
      <c r="AN252" s="50"/>
      <c r="AO252" s="50">
        <v>0</v>
      </c>
      <c r="AP252" s="50">
        <v>0</v>
      </c>
      <c r="AQ252" s="50">
        <v>0</v>
      </c>
    </row>
    <row r="253" spans="1:43" x14ac:dyDescent="0.25">
      <c r="A253" s="2" t="s">
        <v>352</v>
      </c>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v>0</v>
      </c>
      <c r="AP253" s="50"/>
      <c r="AQ253" s="50">
        <v>0</v>
      </c>
    </row>
    <row r="254" spans="1:43" x14ac:dyDescent="0.25">
      <c r="A254" s="2" t="s">
        <v>425</v>
      </c>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c r="AM254" s="50"/>
      <c r="AN254" s="50"/>
      <c r="AO254" s="50">
        <v>0</v>
      </c>
      <c r="AP254" s="50"/>
      <c r="AQ254" s="50">
        <v>0</v>
      </c>
    </row>
    <row r="255" spans="1:43" x14ac:dyDescent="0.25">
      <c r="A255" s="2" t="s">
        <v>288</v>
      </c>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v>0</v>
      </c>
      <c r="AK255" s="50"/>
      <c r="AL255" s="50">
        <v>0</v>
      </c>
      <c r="AM255" s="50">
        <v>0</v>
      </c>
      <c r="AN255" s="50">
        <v>0</v>
      </c>
      <c r="AO255" s="50">
        <v>0</v>
      </c>
      <c r="AP255" s="50">
        <v>0</v>
      </c>
      <c r="AQ255" s="50">
        <v>0</v>
      </c>
    </row>
    <row r="256" spans="1:43" x14ac:dyDescent="0.25">
      <c r="A256" s="2" t="s">
        <v>209</v>
      </c>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v>0</v>
      </c>
      <c r="AI256" s="50">
        <v>0</v>
      </c>
      <c r="AJ256" s="50">
        <v>0</v>
      </c>
      <c r="AK256" s="50"/>
      <c r="AL256" s="50">
        <v>0</v>
      </c>
      <c r="AM256" s="50"/>
      <c r="AN256" s="50">
        <v>0</v>
      </c>
      <c r="AO256" s="50">
        <v>0</v>
      </c>
      <c r="AP256" s="50">
        <v>0</v>
      </c>
      <c r="AQ256" s="50">
        <v>0</v>
      </c>
    </row>
    <row r="257" spans="1:43" x14ac:dyDescent="0.25">
      <c r="A257" s="2" t="s">
        <v>331</v>
      </c>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v>0</v>
      </c>
      <c r="AP257" s="50"/>
      <c r="AQ257" s="50">
        <v>0</v>
      </c>
    </row>
    <row r="258" spans="1:43" x14ac:dyDescent="0.25">
      <c r="A258" s="2" t="s">
        <v>318</v>
      </c>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v>0</v>
      </c>
      <c r="AP258" s="50"/>
      <c r="AQ258" s="50">
        <v>0</v>
      </c>
    </row>
    <row r="259" spans="1:43" x14ac:dyDescent="0.25">
      <c r="A259" s="2" t="s">
        <v>386</v>
      </c>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v>0</v>
      </c>
      <c r="AP259" s="50"/>
      <c r="AQ259" s="50">
        <v>0</v>
      </c>
    </row>
    <row r="260" spans="1:43" x14ac:dyDescent="0.25">
      <c r="A260" s="2" t="s">
        <v>216</v>
      </c>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v>0</v>
      </c>
      <c r="AI260" s="50">
        <v>0</v>
      </c>
      <c r="AJ260" s="50">
        <v>0</v>
      </c>
      <c r="AK260" s="50"/>
      <c r="AL260" s="50">
        <v>0</v>
      </c>
      <c r="AM260" s="50">
        <v>0</v>
      </c>
      <c r="AN260" s="50">
        <v>0</v>
      </c>
      <c r="AO260" s="50">
        <v>0</v>
      </c>
      <c r="AP260" s="50">
        <v>0</v>
      </c>
      <c r="AQ260" s="50">
        <v>0</v>
      </c>
    </row>
    <row r="261" spans="1:43" x14ac:dyDescent="0.25">
      <c r="A261" s="2" t="s">
        <v>426</v>
      </c>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v>0</v>
      </c>
      <c r="AP261" s="50"/>
      <c r="AQ261" s="50">
        <v>0</v>
      </c>
    </row>
    <row r="262" spans="1:43" x14ac:dyDescent="0.25">
      <c r="A262" s="2" t="s">
        <v>326</v>
      </c>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v>0</v>
      </c>
      <c r="AP262" s="50"/>
      <c r="AQ262" s="50">
        <v>0</v>
      </c>
    </row>
    <row r="263" spans="1:43" x14ac:dyDescent="0.25">
      <c r="A263" s="2" t="s">
        <v>296</v>
      </c>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v>0</v>
      </c>
      <c r="AM263" s="50">
        <v>0</v>
      </c>
      <c r="AN263" s="50"/>
      <c r="AO263" s="50">
        <v>0</v>
      </c>
      <c r="AP263" s="50">
        <v>0</v>
      </c>
      <c r="AQ263" s="50">
        <v>0</v>
      </c>
    </row>
    <row r="264" spans="1:43" x14ac:dyDescent="0.25">
      <c r="A264" s="2" t="s">
        <v>212</v>
      </c>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v>0</v>
      </c>
      <c r="AI264" s="50">
        <v>0</v>
      </c>
      <c r="AJ264" s="50">
        <v>0</v>
      </c>
      <c r="AK264" s="50"/>
      <c r="AL264" s="50">
        <v>0</v>
      </c>
      <c r="AM264" s="50">
        <v>0</v>
      </c>
      <c r="AN264" s="50">
        <v>0</v>
      </c>
      <c r="AO264" s="50">
        <v>0</v>
      </c>
      <c r="AP264" s="50">
        <v>0</v>
      </c>
      <c r="AQ264" s="50">
        <v>0</v>
      </c>
    </row>
    <row r="265" spans="1:43" x14ac:dyDescent="0.25">
      <c r="A265" s="2" t="s">
        <v>319</v>
      </c>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v>0</v>
      </c>
      <c r="AP265" s="50"/>
      <c r="AQ265" s="50">
        <v>0</v>
      </c>
    </row>
    <row r="266" spans="1:43" x14ac:dyDescent="0.25">
      <c r="A266" s="2" t="s">
        <v>379</v>
      </c>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v>0</v>
      </c>
      <c r="AP266" s="50"/>
      <c r="AQ266" s="50">
        <v>0</v>
      </c>
    </row>
    <row r="267" spans="1:43" x14ac:dyDescent="0.25">
      <c r="A267" s="2" t="s">
        <v>427</v>
      </c>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c r="AM267" s="50"/>
      <c r="AN267" s="50"/>
      <c r="AO267" s="50">
        <v>0</v>
      </c>
      <c r="AP267" s="50"/>
      <c r="AQ267" s="50">
        <v>0</v>
      </c>
    </row>
    <row r="268" spans="1:43" x14ac:dyDescent="0.25">
      <c r="A268" s="2" t="s">
        <v>335</v>
      </c>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v>0</v>
      </c>
      <c r="AP268" s="50"/>
      <c r="AQ268" s="50">
        <v>0</v>
      </c>
    </row>
    <row r="269" spans="1:43" x14ac:dyDescent="0.25">
      <c r="A269" s="2" t="s">
        <v>428</v>
      </c>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c r="AM269" s="50"/>
      <c r="AN269" s="50"/>
      <c r="AO269" s="50">
        <v>0</v>
      </c>
      <c r="AP269" s="50"/>
      <c r="AQ269" s="50">
        <v>0</v>
      </c>
    </row>
    <row r="270" spans="1:43" x14ac:dyDescent="0.25">
      <c r="A270" s="2" t="s">
        <v>429</v>
      </c>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v>0</v>
      </c>
      <c r="AP270" s="50"/>
      <c r="AQ270" s="50">
        <v>0</v>
      </c>
    </row>
    <row r="271" spans="1:43" x14ac:dyDescent="0.25">
      <c r="A271" s="2" t="s">
        <v>430</v>
      </c>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v>0</v>
      </c>
      <c r="AP271" s="50"/>
      <c r="AQ271" s="50">
        <v>0</v>
      </c>
    </row>
    <row r="272" spans="1:43" x14ac:dyDescent="0.25">
      <c r="A272" s="2" t="s">
        <v>369</v>
      </c>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v>0</v>
      </c>
      <c r="AP272" s="50"/>
      <c r="AQ272" s="50">
        <v>0</v>
      </c>
    </row>
    <row r="273" spans="1:43" x14ac:dyDescent="0.25">
      <c r="A273" s="2" t="s">
        <v>431</v>
      </c>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v>0</v>
      </c>
      <c r="AP273" s="50"/>
      <c r="AQ273" s="50">
        <v>0</v>
      </c>
    </row>
    <row r="274" spans="1:43" x14ac:dyDescent="0.25">
      <c r="A274" s="2" t="s">
        <v>321</v>
      </c>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v>0</v>
      </c>
      <c r="AP274" s="50"/>
      <c r="AQ274" s="50">
        <v>0</v>
      </c>
    </row>
    <row r="275" spans="1:43" x14ac:dyDescent="0.25">
      <c r="A275" s="2" t="s">
        <v>432</v>
      </c>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v>0</v>
      </c>
      <c r="AP275" s="50"/>
      <c r="AQ275" s="50">
        <v>0</v>
      </c>
    </row>
    <row r="276" spans="1:43" x14ac:dyDescent="0.25">
      <c r="A276" s="2" t="s">
        <v>395</v>
      </c>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v>0</v>
      </c>
      <c r="AI276" s="50">
        <v>0</v>
      </c>
      <c r="AJ276" s="50"/>
      <c r="AK276" s="50"/>
      <c r="AL276" s="50"/>
      <c r="AM276" s="50"/>
      <c r="AN276" s="50"/>
      <c r="AO276" s="50">
        <v>0</v>
      </c>
      <c r="AP276" s="50">
        <v>0</v>
      </c>
      <c r="AQ276" s="50">
        <v>0</v>
      </c>
    </row>
    <row r="277" spans="1:43" x14ac:dyDescent="0.25">
      <c r="A277" s="2" t="s">
        <v>433</v>
      </c>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v>0</v>
      </c>
      <c r="AP277" s="50"/>
      <c r="AQ277" s="50">
        <v>0</v>
      </c>
    </row>
    <row r="278" spans="1:43" x14ac:dyDescent="0.25">
      <c r="A278" s="2" t="s">
        <v>345</v>
      </c>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v>0</v>
      </c>
      <c r="AO278" s="50">
        <v>0</v>
      </c>
      <c r="AP278" s="50">
        <v>0</v>
      </c>
      <c r="AQ278" s="50">
        <v>0</v>
      </c>
    </row>
    <row r="279" spans="1:43" x14ac:dyDescent="0.25">
      <c r="A279" s="2" t="s">
        <v>434</v>
      </c>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v>0</v>
      </c>
      <c r="AP279" s="50"/>
      <c r="AQ279" s="50">
        <v>0</v>
      </c>
    </row>
    <row r="280" spans="1:43" x14ac:dyDescent="0.25">
      <c r="A280" s="2" t="s">
        <v>435</v>
      </c>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v>0</v>
      </c>
      <c r="AP280" s="50"/>
      <c r="AQ280" s="50">
        <v>0</v>
      </c>
    </row>
    <row r="281" spans="1:43" x14ac:dyDescent="0.25">
      <c r="A281" s="2" t="s">
        <v>206</v>
      </c>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v>0</v>
      </c>
      <c r="AI281" s="50">
        <v>0</v>
      </c>
      <c r="AJ281" s="50">
        <v>0</v>
      </c>
      <c r="AK281" s="50"/>
      <c r="AL281" s="50">
        <v>0</v>
      </c>
      <c r="AM281" s="50">
        <v>0</v>
      </c>
      <c r="AN281" s="50">
        <v>0</v>
      </c>
      <c r="AO281" s="50">
        <v>0</v>
      </c>
      <c r="AP281" s="50">
        <v>0</v>
      </c>
      <c r="AQ281" s="50">
        <v>0</v>
      </c>
    </row>
    <row r="282" spans="1:43" x14ac:dyDescent="0.25">
      <c r="A282" s="2" t="s">
        <v>436</v>
      </c>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c r="AM282" s="50"/>
      <c r="AN282" s="50"/>
      <c r="AO282" s="50">
        <v>0</v>
      </c>
      <c r="AP282" s="50"/>
      <c r="AQ282" s="50">
        <v>0</v>
      </c>
    </row>
    <row r="283" spans="1:43" x14ac:dyDescent="0.25">
      <c r="A283" s="2" t="s">
        <v>361</v>
      </c>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v>0</v>
      </c>
      <c r="AP283" s="50"/>
      <c r="AQ283" s="50">
        <v>0</v>
      </c>
    </row>
    <row r="284" spans="1:43" x14ac:dyDescent="0.25">
      <c r="A284" s="2" t="s">
        <v>437</v>
      </c>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c r="AM284" s="50"/>
      <c r="AN284" s="50"/>
      <c r="AO284" s="50">
        <v>0</v>
      </c>
      <c r="AP284" s="50"/>
      <c r="AQ284" s="50">
        <v>0</v>
      </c>
    </row>
    <row r="285" spans="1:43" x14ac:dyDescent="0.25">
      <c r="A285" s="2" t="s">
        <v>438</v>
      </c>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v>0</v>
      </c>
      <c r="AP285" s="50"/>
      <c r="AQ285" s="50">
        <v>0</v>
      </c>
    </row>
    <row r="286" spans="1:43" x14ac:dyDescent="0.25">
      <c r="A286" s="2" t="s">
        <v>439</v>
      </c>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v>0</v>
      </c>
      <c r="AP286" s="50"/>
      <c r="AQ286" s="50">
        <v>0</v>
      </c>
    </row>
    <row r="287" spans="1:43" x14ac:dyDescent="0.25">
      <c r="A287" s="2" t="s">
        <v>367</v>
      </c>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c r="AM287" s="50"/>
      <c r="AN287" s="50"/>
      <c r="AO287" s="50">
        <v>0</v>
      </c>
      <c r="AP287" s="50"/>
      <c r="AQ287" s="50">
        <v>0</v>
      </c>
    </row>
    <row r="288" spans="1:43" x14ac:dyDescent="0.25">
      <c r="A288" s="2" t="s">
        <v>440</v>
      </c>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v>0</v>
      </c>
      <c r="AP288" s="50"/>
      <c r="AQ288" s="50">
        <v>0</v>
      </c>
    </row>
    <row r="289" spans="1:43" x14ac:dyDescent="0.25">
      <c r="A289" s="2" t="s">
        <v>370</v>
      </c>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v>0</v>
      </c>
      <c r="AP289" s="50"/>
      <c r="AQ289" s="50">
        <v>0</v>
      </c>
    </row>
    <row r="290" spans="1:43" x14ac:dyDescent="0.25">
      <c r="A290" s="2" t="s">
        <v>441</v>
      </c>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v>0</v>
      </c>
      <c r="AP290" s="50"/>
      <c r="AQ290" s="50">
        <v>0</v>
      </c>
    </row>
    <row r="291" spans="1:43" x14ac:dyDescent="0.25">
      <c r="A291" s="2" t="s">
        <v>372</v>
      </c>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c r="AM291" s="50"/>
      <c r="AN291" s="50"/>
      <c r="AO291" s="50">
        <v>0</v>
      </c>
      <c r="AP291" s="50"/>
      <c r="AQ291" s="50">
        <v>0</v>
      </c>
    </row>
    <row r="292" spans="1:43" x14ac:dyDescent="0.25">
      <c r="A292" s="2" t="s">
        <v>442</v>
      </c>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c r="AK292" s="50"/>
      <c r="AL292" s="50"/>
      <c r="AM292" s="50"/>
      <c r="AN292" s="50"/>
      <c r="AO292" s="50">
        <v>0</v>
      </c>
      <c r="AP292" s="50"/>
      <c r="AQ292" s="50">
        <v>0</v>
      </c>
    </row>
    <row r="293" spans="1:43" x14ac:dyDescent="0.25">
      <c r="A293" s="2" t="s">
        <v>376</v>
      </c>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c r="AL293" s="50"/>
      <c r="AM293" s="50"/>
      <c r="AN293" s="50"/>
      <c r="AO293" s="50">
        <v>0</v>
      </c>
      <c r="AP293" s="50"/>
      <c r="AQ293" s="50">
        <v>0</v>
      </c>
    </row>
    <row r="294" spans="1:43" x14ac:dyDescent="0.25">
      <c r="A294" s="2" t="s">
        <v>443</v>
      </c>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c r="AK294" s="50"/>
      <c r="AL294" s="50"/>
      <c r="AM294" s="50"/>
      <c r="AN294" s="50"/>
      <c r="AO294" s="50">
        <v>0</v>
      </c>
      <c r="AP294" s="50"/>
      <c r="AQ294" s="50">
        <v>0</v>
      </c>
    </row>
    <row r="295" spans="1:43" x14ac:dyDescent="0.25">
      <c r="A295" s="2" t="s">
        <v>381</v>
      </c>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c r="AL295" s="50"/>
      <c r="AM295" s="50"/>
      <c r="AN295" s="50"/>
      <c r="AO295" s="50">
        <v>0</v>
      </c>
      <c r="AP295" s="50"/>
      <c r="AQ295" s="50">
        <v>0</v>
      </c>
    </row>
    <row r="296" spans="1:43" x14ac:dyDescent="0.25">
      <c r="A296" s="2" t="s">
        <v>444</v>
      </c>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v>0</v>
      </c>
      <c r="AP296" s="50"/>
      <c r="AQ296" s="50">
        <v>0</v>
      </c>
    </row>
    <row r="297" spans="1:43" x14ac:dyDescent="0.25">
      <c r="A297" s="2" t="s">
        <v>445</v>
      </c>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c r="AM297" s="50"/>
      <c r="AN297" s="50"/>
      <c r="AO297" s="50">
        <v>0</v>
      </c>
      <c r="AP297" s="50"/>
      <c r="AQ297" s="50">
        <v>0</v>
      </c>
    </row>
    <row r="298" spans="1:43" x14ac:dyDescent="0.25">
      <c r="A298" s="2" t="s">
        <v>446</v>
      </c>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c r="AM298" s="50"/>
      <c r="AN298" s="50"/>
      <c r="AO298" s="50">
        <v>0</v>
      </c>
      <c r="AP298" s="50"/>
      <c r="AQ298" s="50">
        <v>0</v>
      </c>
    </row>
    <row r="299" spans="1:43" x14ac:dyDescent="0.25">
      <c r="A299" s="2" t="s">
        <v>447</v>
      </c>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c r="AM299" s="50"/>
      <c r="AN299" s="50"/>
      <c r="AO299" s="50">
        <v>0</v>
      </c>
      <c r="AP299" s="50"/>
      <c r="AQ299" s="50">
        <v>0</v>
      </c>
    </row>
    <row r="300" spans="1:43" x14ac:dyDescent="0.25">
      <c r="A300" s="2" t="s">
        <v>448</v>
      </c>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c r="AM300" s="50"/>
      <c r="AN300" s="50"/>
      <c r="AO300" s="50">
        <v>0</v>
      </c>
      <c r="AP300" s="50"/>
      <c r="AQ300" s="50">
        <v>0</v>
      </c>
    </row>
    <row r="301" spans="1:43" x14ac:dyDescent="0.25">
      <c r="A301" s="2" t="s">
        <v>363</v>
      </c>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v>0</v>
      </c>
      <c r="AP301" s="50"/>
      <c r="AQ301" s="50">
        <v>0</v>
      </c>
    </row>
    <row r="302" spans="1:43" x14ac:dyDescent="0.25">
      <c r="A302" s="2" t="s">
        <v>449</v>
      </c>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c r="AM302" s="50"/>
      <c r="AN302" s="50"/>
      <c r="AO302" s="50">
        <v>0</v>
      </c>
      <c r="AP302" s="50"/>
      <c r="AQ302" s="50">
        <v>0</v>
      </c>
    </row>
    <row r="303" spans="1:43" x14ac:dyDescent="0.25">
      <c r="A303" s="2" t="s">
        <v>144</v>
      </c>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v>0</v>
      </c>
      <c r="AI303" s="50">
        <v>0</v>
      </c>
      <c r="AJ303" s="50">
        <v>0</v>
      </c>
      <c r="AK303" s="50"/>
      <c r="AL303" s="50">
        <v>0</v>
      </c>
      <c r="AM303" s="50">
        <v>0</v>
      </c>
      <c r="AN303" s="50">
        <v>0</v>
      </c>
      <c r="AO303" s="50">
        <v>0</v>
      </c>
      <c r="AP303" s="50">
        <v>0</v>
      </c>
      <c r="AQ303" s="50">
        <v>0</v>
      </c>
    </row>
    <row r="304" spans="1:43" x14ac:dyDescent="0.25">
      <c r="A304" s="2" t="s">
        <v>450</v>
      </c>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v>0</v>
      </c>
      <c r="AP304" s="50"/>
      <c r="AQ304" s="50">
        <v>0</v>
      </c>
    </row>
    <row r="305" spans="1:43" x14ac:dyDescent="0.25">
      <c r="A305" s="2" t="s">
        <v>451</v>
      </c>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v>0</v>
      </c>
      <c r="AP305" s="50"/>
      <c r="AQ305" s="50">
        <v>0</v>
      </c>
    </row>
    <row r="306" spans="1:43" x14ac:dyDescent="0.25">
      <c r="A306" s="2" t="s">
        <v>452</v>
      </c>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v>0</v>
      </c>
      <c r="AP306" s="50"/>
      <c r="AQ306" s="50">
        <v>0</v>
      </c>
    </row>
    <row r="307" spans="1:43" x14ac:dyDescent="0.25">
      <c r="A307" s="2" t="s">
        <v>283</v>
      </c>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v>0</v>
      </c>
      <c r="AI307" s="50">
        <v>0</v>
      </c>
      <c r="AJ307" s="50">
        <v>0</v>
      </c>
      <c r="AK307" s="50"/>
      <c r="AL307" s="50">
        <v>0</v>
      </c>
      <c r="AM307" s="50">
        <v>0</v>
      </c>
      <c r="AN307" s="50">
        <v>0</v>
      </c>
      <c r="AO307" s="50">
        <v>0</v>
      </c>
      <c r="AP307" s="50">
        <v>0</v>
      </c>
      <c r="AQ307" s="50">
        <v>0</v>
      </c>
    </row>
    <row r="308" spans="1:43" x14ac:dyDescent="0.25">
      <c r="A308" s="2" t="s">
        <v>360</v>
      </c>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v>0</v>
      </c>
      <c r="AP308" s="50"/>
      <c r="AQ308" s="50">
        <v>0</v>
      </c>
    </row>
    <row r="309" spans="1:43" x14ac:dyDescent="0.25">
      <c r="A309" s="2" t="s">
        <v>453</v>
      </c>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v>0</v>
      </c>
      <c r="AP309" s="50"/>
      <c r="AQ309" s="50">
        <v>0</v>
      </c>
    </row>
    <row r="310" spans="1:43" x14ac:dyDescent="0.25">
      <c r="A310" s="2" t="s">
        <v>391</v>
      </c>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50"/>
      <c r="AO310" s="50">
        <v>0</v>
      </c>
      <c r="AP310" s="50"/>
      <c r="AQ310" s="50">
        <v>0</v>
      </c>
    </row>
    <row r="311" spans="1:43" x14ac:dyDescent="0.25">
      <c r="A311" s="2" t="s">
        <v>142</v>
      </c>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v>0</v>
      </c>
      <c r="AI311" s="50">
        <v>0</v>
      </c>
      <c r="AJ311" s="50">
        <v>0</v>
      </c>
      <c r="AK311" s="50"/>
      <c r="AL311" s="50">
        <v>0</v>
      </c>
      <c r="AM311" s="50">
        <v>0</v>
      </c>
      <c r="AN311" s="50">
        <v>0</v>
      </c>
      <c r="AO311" s="50">
        <v>0</v>
      </c>
      <c r="AP311" s="50">
        <v>0</v>
      </c>
      <c r="AQ311" s="50">
        <v>0</v>
      </c>
    </row>
    <row r="312" spans="1:43" x14ac:dyDescent="0.25">
      <c r="A312" s="2" t="s">
        <v>320</v>
      </c>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50"/>
      <c r="AO312" s="50">
        <v>0</v>
      </c>
      <c r="AP312" s="50"/>
      <c r="AQ312" s="50">
        <v>0</v>
      </c>
    </row>
    <row r="313" spans="1:43" x14ac:dyDescent="0.25">
      <c r="A313" s="2" t="s">
        <v>454</v>
      </c>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c r="AL313" s="50"/>
      <c r="AM313" s="50"/>
      <c r="AN313" s="50"/>
      <c r="AO313" s="50">
        <v>0</v>
      </c>
      <c r="AP313" s="50"/>
      <c r="AQ313" s="50">
        <v>0</v>
      </c>
    </row>
    <row r="314" spans="1:43" x14ac:dyDescent="0.25">
      <c r="A314" s="2" t="s">
        <v>455</v>
      </c>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v>0</v>
      </c>
      <c r="AP314" s="50"/>
      <c r="AQ314" s="50">
        <v>0</v>
      </c>
    </row>
    <row r="315" spans="1:43" x14ac:dyDescent="0.25">
      <c r="A315" s="2" t="s">
        <v>148</v>
      </c>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v>0</v>
      </c>
      <c r="AI315" s="50">
        <v>0</v>
      </c>
      <c r="AJ315" s="50">
        <v>0</v>
      </c>
      <c r="AK315" s="50"/>
      <c r="AL315" s="50">
        <v>0</v>
      </c>
      <c r="AM315" s="50">
        <v>0</v>
      </c>
      <c r="AN315" s="50">
        <v>0</v>
      </c>
      <c r="AO315" s="50">
        <v>0</v>
      </c>
      <c r="AP315" s="50">
        <v>0</v>
      </c>
      <c r="AQ315" s="50">
        <v>0</v>
      </c>
    </row>
    <row r="316" spans="1:43" x14ac:dyDescent="0.25">
      <c r="A316" s="2" t="s">
        <v>324</v>
      </c>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v>0</v>
      </c>
      <c r="AP316" s="50"/>
      <c r="AQ316" s="50">
        <v>0</v>
      </c>
    </row>
    <row r="317" spans="1:43" x14ac:dyDescent="0.25">
      <c r="A317" s="2" t="s">
        <v>359</v>
      </c>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v>0</v>
      </c>
      <c r="AP317" s="50"/>
      <c r="AQ317" s="50">
        <v>0</v>
      </c>
    </row>
    <row r="318" spans="1:43" x14ac:dyDescent="0.25">
      <c r="A318" s="2" t="s">
        <v>456</v>
      </c>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v>0</v>
      </c>
      <c r="AP318" s="50"/>
      <c r="AQ318" s="50">
        <v>0</v>
      </c>
    </row>
    <row r="319" spans="1:43" x14ac:dyDescent="0.25">
      <c r="A319" s="2" t="s">
        <v>313</v>
      </c>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c r="AM319" s="50"/>
      <c r="AN319" s="50"/>
      <c r="AO319" s="50">
        <v>0</v>
      </c>
      <c r="AP319" s="50"/>
      <c r="AQ319" s="50">
        <v>0</v>
      </c>
    </row>
    <row r="320" spans="1:43" x14ac:dyDescent="0.25">
      <c r="A320" s="2" t="s">
        <v>457</v>
      </c>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v>0</v>
      </c>
      <c r="AP320" s="50"/>
      <c r="AQ320" s="50">
        <v>0</v>
      </c>
    </row>
    <row r="321" spans="1:43" x14ac:dyDescent="0.25">
      <c r="A321" s="2" t="s">
        <v>387</v>
      </c>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v>0</v>
      </c>
      <c r="AP321" s="50"/>
      <c r="AQ321" s="50">
        <v>0</v>
      </c>
    </row>
    <row r="322" spans="1:43" x14ac:dyDescent="0.25">
      <c r="A322" s="2" t="s">
        <v>106</v>
      </c>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v>0</v>
      </c>
      <c r="AI322" s="50">
        <v>0</v>
      </c>
      <c r="AJ322" s="50">
        <v>0</v>
      </c>
      <c r="AK322" s="50"/>
      <c r="AL322" s="50">
        <v>0</v>
      </c>
      <c r="AM322" s="50">
        <v>0</v>
      </c>
      <c r="AN322" s="50">
        <v>0</v>
      </c>
      <c r="AO322" s="50">
        <v>0</v>
      </c>
      <c r="AP322" s="50">
        <v>0</v>
      </c>
      <c r="AQ322" s="50">
        <v>0</v>
      </c>
    </row>
    <row r="323" spans="1:43" x14ac:dyDescent="0.25">
      <c r="A323" s="2" t="s">
        <v>378</v>
      </c>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50"/>
      <c r="AO323" s="50">
        <v>0</v>
      </c>
      <c r="AP323" s="50"/>
      <c r="AQ323" s="50">
        <v>0</v>
      </c>
    </row>
    <row r="324" spans="1:43" x14ac:dyDescent="0.25">
      <c r="A324" s="2" t="s">
        <v>327</v>
      </c>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v>0</v>
      </c>
      <c r="AP324" s="50"/>
      <c r="AQ324" s="50">
        <v>0</v>
      </c>
    </row>
    <row r="325" spans="1:43" x14ac:dyDescent="0.25">
      <c r="A325" s="2" t="s">
        <v>458</v>
      </c>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v>0</v>
      </c>
      <c r="AP325" s="50"/>
      <c r="AQ325" s="50">
        <v>0</v>
      </c>
    </row>
    <row r="326" spans="1:43" x14ac:dyDescent="0.25">
      <c r="A326" s="2" t="s">
        <v>341</v>
      </c>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v>0</v>
      </c>
      <c r="AP326" s="50"/>
      <c r="AQ326" s="50">
        <v>0</v>
      </c>
    </row>
    <row r="327" spans="1:43" x14ac:dyDescent="0.25">
      <c r="A327" s="2" t="s">
        <v>366</v>
      </c>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50"/>
      <c r="AO327" s="50">
        <v>0</v>
      </c>
      <c r="AP327" s="50"/>
      <c r="AQ327" s="50">
        <v>0</v>
      </c>
    </row>
    <row r="328" spans="1:43" x14ac:dyDescent="0.25">
      <c r="A328" s="2" t="s">
        <v>373</v>
      </c>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v>0</v>
      </c>
      <c r="AP328" s="50"/>
      <c r="AQ328" s="50">
        <v>0</v>
      </c>
    </row>
    <row r="329" spans="1:43" x14ac:dyDescent="0.25">
      <c r="A329" s="2" t="s">
        <v>354</v>
      </c>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50"/>
      <c r="AO329" s="50">
        <v>0</v>
      </c>
      <c r="AP329" s="50"/>
      <c r="AQ329" s="50">
        <v>0</v>
      </c>
    </row>
    <row r="330" spans="1:43" x14ac:dyDescent="0.25">
      <c r="A330" s="2" t="s">
        <v>329</v>
      </c>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v>0</v>
      </c>
      <c r="AP330" s="50"/>
      <c r="AQ330" s="50">
        <v>0</v>
      </c>
    </row>
    <row r="331" spans="1:43" x14ac:dyDescent="0.25">
      <c r="A331" s="2" t="s">
        <v>459</v>
      </c>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50"/>
      <c r="AO331" s="50">
        <v>0</v>
      </c>
      <c r="AP331" s="50"/>
      <c r="AQ331" s="50">
        <v>0</v>
      </c>
    </row>
    <row r="332" spans="1:43" x14ac:dyDescent="0.25">
      <c r="A332" s="2" t="s">
        <v>317</v>
      </c>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50"/>
      <c r="AO332" s="50">
        <v>0</v>
      </c>
      <c r="AP332" s="50"/>
      <c r="AQ332" s="50">
        <v>0</v>
      </c>
    </row>
    <row r="333" spans="1:43" x14ac:dyDescent="0.25">
      <c r="A333" s="2" t="s">
        <v>334</v>
      </c>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v>0</v>
      </c>
      <c r="AP333" s="50"/>
      <c r="AQ333" s="50">
        <v>0</v>
      </c>
    </row>
    <row r="334" spans="1:43" x14ac:dyDescent="0.25">
      <c r="A334" s="2" t="s">
        <v>382</v>
      </c>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v>0</v>
      </c>
      <c r="AP334" s="50"/>
      <c r="AQ334" s="50">
        <v>0</v>
      </c>
    </row>
    <row r="335" spans="1:43" x14ac:dyDescent="0.25">
      <c r="A335" s="2" t="s">
        <v>107</v>
      </c>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v>0</v>
      </c>
      <c r="AI335" s="50">
        <v>0</v>
      </c>
      <c r="AJ335" s="50">
        <v>0</v>
      </c>
      <c r="AK335" s="50"/>
      <c r="AL335" s="50">
        <v>0</v>
      </c>
      <c r="AM335" s="50">
        <v>0</v>
      </c>
      <c r="AN335" s="50">
        <v>0</v>
      </c>
      <c r="AO335" s="50">
        <v>0</v>
      </c>
      <c r="AP335" s="50">
        <v>0</v>
      </c>
      <c r="AQ335" s="50">
        <v>0</v>
      </c>
    </row>
    <row r="336" spans="1:43" x14ac:dyDescent="0.25">
      <c r="A336" s="2" t="s">
        <v>384</v>
      </c>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v>0</v>
      </c>
      <c r="AP336" s="50"/>
      <c r="AQ336" s="50">
        <v>0</v>
      </c>
    </row>
    <row r="337" spans="1:43" x14ac:dyDescent="0.25">
      <c r="A337" s="2" t="s">
        <v>316</v>
      </c>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v>0</v>
      </c>
      <c r="AP337" s="50"/>
      <c r="AQ337" s="50">
        <v>0</v>
      </c>
    </row>
    <row r="338" spans="1:43" x14ac:dyDescent="0.25">
      <c r="A338" s="2" t="s">
        <v>460</v>
      </c>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v>0</v>
      </c>
      <c r="AP338" s="50"/>
      <c r="AQ338" s="50">
        <v>0</v>
      </c>
    </row>
    <row r="339" spans="1:43" x14ac:dyDescent="0.25">
      <c r="A339" s="2" t="s">
        <v>328</v>
      </c>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c r="AK339" s="50"/>
      <c r="AL339" s="50"/>
      <c r="AM339" s="50"/>
      <c r="AN339" s="50">
        <v>0</v>
      </c>
      <c r="AO339" s="50">
        <v>0</v>
      </c>
      <c r="AP339" s="50">
        <v>0</v>
      </c>
      <c r="AQ339" s="50">
        <v>0</v>
      </c>
    </row>
    <row r="340" spans="1:43" x14ac:dyDescent="0.25">
      <c r="A340" s="2" t="s">
        <v>279</v>
      </c>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v>0</v>
      </c>
      <c r="AI340" s="50">
        <v>0</v>
      </c>
      <c r="AJ340" s="50"/>
      <c r="AK340" s="50"/>
      <c r="AL340" s="50">
        <v>0</v>
      </c>
      <c r="AM340" s="50">
        <v>0</v>
      </c>
      <c r="AN340" s="50">
        <v>0</v>
      </c>
      <c r="AO340" s="50">
        <v>0</v>
      </c>
      <c r="AP340" s="50">
        <v>0</v>
      </c>
      <c r="AQ340" s="50">
        <v>0</v>
      </c>
    </row>
    <row r="341" spans="1:43" x14ac:dyDescent="0.25">
      <c r="A341" s="2" t="s">
        <v>197</v>
      </c>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v>0</v>
      </c>
      <c r="AI341" s="50">
        <v>0</v>
      </c>
      <c r="AJ341" s="50">
        <v>0</v>
      </c>
      <c r="AK341" s="50"/>
      <c r="AL341" s="50">
        <v>0</v>
      </c>
      <c r="AM341" s="50">
        <v>0</v>
      </c>
      <c r="AN341" s="50">
        <v>0</v>
      </c>
      <c r="AO341" s="50">
        <v>0</v>
      </c>
      <c r="AP341" s="50">
        <v>0</v>
      </c>
      <c r="AQ341" s="50">
        <v>0</v>
      </c>
    </row>
    <row r="342" spans="1:43" x14ac:dyDescent="0.25">
      <c r="A342" s="2" t="s">
        <v>461</v>
      </c>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c r="AK342" s="50"/>
      <c r="AL342" s="50"/>
      <c r="AM342" s="50"/>
      <c r="AN342" s="50"/>
      <c r="AO342" s="50">
        <v>0</v>
      </c>
      <c r="AP342" s="50"/>
      <c r="AQ342" s="50">
        <v>0</v>
      </c>
    </row>
    <row r="343" spans="1:43" x14ac:dyDescent="0.25">
      <c r="A343" s="2" t="s">
        <v>113</v>
      </c>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c r="AK343" s="50"/>
      <c r="AL343" s="50">
        <v>0</v>
      </c>
      <c r="AM343" s="50">
        <v>0</v>
      </c>
      <c r="AN343" s="50">
        <v>0</v>
      </c>
      <c r="AO343" s="50">
        <v>0</v>
      </c>
      <c r="AP343" s="50">
        <v>0</v>
      </c>
      <c r="AQ343" s="50">
        <v>0</v>
      </c>
    </row>
    <row r="344" spans="1:43" x14ac:dyDescent="0.25">
      <c r="A344" s="2" t="s">
        <v>462</v>
      </c>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v>0</v>
      </c>
      <c r="AP344" s="50"/>
      <c r="AQ344" s="50">
        <v>0</v>
      </c>
    </row>
    <row r="345" spans="1:43" x14ac:dyDescent="0.25">
      <c r="A345" s="2" t="s">
        <v>323</v>
      </c>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c r="AL345" s="50"/>
      <c r="AM345" s="50"/>
      <c r="AN345" s="50"/>
      <c r="AO345" s="50">
        <v>0</v>
      </c>
      <c r="AP345" s="50"/>
      <c r="AQ345" s="50">
        <v>0</v>
      </c>
    </row>
    <row r="346" spans="1:43" x14ac:dyDescent="0.25">
      <c r="A346" s="2" t="s">
        <v>463</v>
      </c>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v>0</v>
      </c>
      <c r="AP346" s="50"/>
      <c r="AQ346" s="50">
        <v>0</v>
      </c>
    </row>
    <row r="347" spans="1:43" x14ac:dyDescent="0.25">
      <c r="A347" s="2" t="s">
        <v>330</v>
      </c>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c r="AK347" s="50"/>
      <c r="AL347" s="50"/>
      <c r="AM347" s="50"/>
      <c r="AN347" s="50"/>
      <c r="AO347" s="50">
        <v>0</v>
      </c>
      <c r="AP347" s="50"/>
      <c r="AQ347" s="50">
        <v>0</v>
      </c>
    </row>
    <row r="348" spans="1:43" x14ac:dyDescent="0.25">
      <c r="A348" s="2" t="s">
        <v>464</v>
      </c>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c r="AK348" s="50"/>
      <c r="AL348" s="50"/>
      <c r="AM348" s="50"/>
      <c r="AN348" s="50"/>
      <c r="AO348" s="50">
        <v>0</v>
      </c>
      <c r="AP348" s="50"/>
      <c r="AQ348" s="50">
        <v>0</v>
      </c>
    </row>
    <row r="349" spans="1:43" x14ac:dyDescent="0.25">
      <c r="A349" s="2" t="s">
        <v>356</v>
      </c>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c r="AK349" s="50"/>
      <c r="AL349" s="50"/>
      <c r="AM349" s="50"/>
      <c r="AN349" s="50"/>
      <c r="AO349" s="50">
        <v>0</v>
      </c>
      <c r="AP349" s="50"/>
      <c r="AQ349" s="50">
        <v>0</v>
      </c>
    </row>
    <row r="350" spans="1:43" x14ac:dyDescent="0.25">
      <c r="A350" s="2" t="s">
        <v>465</v>
      </c>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c r="AL350" s="50"/>
      <c r="AM350" s="50"/>
      <c r="AN350" s="50"/>
      <c r="AO350" s="50">
        <v>0</v>
      </c>
      <c r="AP350" s="50"/>
      <c r="AQ350" s="50">
        <v>0</v>
      </c>
    </row>
    <row r="351" spans="1:43" x14ac:dyDescent="0.25">
      <c r="A351" s="2" t="s">
        <v>353</v>
      </c>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c r="AK351" s="50"/>
      <c r="AL351" s="50"/>
      <c r="AM351" s="50"/>
      <c r="AN351" s="50"/>
      <c r="AO351" s="50">
        <v>0</v>
      </c>
      <c r="AP351" s="50"/>
      <c r="AQ351" s="50">
        <v>0</v>
      </c>
    </row>
    <row r="352" spans="1:43" x14ac:dyDescent="0.25">
      <c r="A352" s="2" t="s">
        <v>466</v>
      </c>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v>0</v>
      </c>
      <c r="AP352" s="50"/>
      <c r="AQ352" s="50">
        <v>0</v>
      </c>
    </row>
    <row r="353" spans="1:43" x14ac:dyDescent="0.25">
      <c r="A353" s="2" t="s">
        <v>467</v>
      </c>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v>0</v>
      </c>
      <c r="AP353" s="50"/>
      <c r="AQ353" s="50">
        <v>0</v>
      </c>
    </row>
    <row r="354" spans="1:43" x14ac:dyDescent="0.25">
      <c r="A354" s="2" t="s">
        <v>468</v>
      </c>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v>0</v>
      </c>
      <c r="AP354" s="50"/>
      <c r="AQ354" s="50">
        <v>0</v>
      </c>
    </row>
    <row r="355" spans="1:43" x14ac:dyDescent="0.25">
      <c r="A355" s="2" t="s">
        <v>325</v>
      </c>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50"/>
      <c r="AO355" s="50">
        <v>0</v>
      </c>
      <c r="AP355" s="50"/>
      <c r="AQ355" s="50">
        <v>0</v>
      </c>
    </row>
    <row r="356" spans="1:43" x14ac:dyDescent="0.25">
      <c r="A356" s="2" t="s">
        <v>469</v>
      </c>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v>0</v>
      </c>
      <c r="AP356" s="50"/>
      <c r="AQ356" s="50">
        <v>0</v>
      </c>
    </row>
    <row r="357" spans="1:43" x14ac:dyDescent="0.25">
      <c r="A357" s="2" t="s">
        <v>385</v>
      </c>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v>0</v>
      </c>
      <c r="AP357" s="50"/>
      <c r="AQ357" s="50">
        <v>0</v>
      </c>
    </row>
    <row r="358" spans="1:43" x14ac:dyDescent="0.25">
      <c r="A358" s="2" t="s">
        <v>470</v>
      </c>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v>0</v>
      </c>
      <c r="AP358" s="50"/>
      <c r="AQ358" s="50">
        <v>0</v>
      </c>
    </row>
    <row r="359" spans="1:43" x14ac:dyDescent="0.25">
      <c r="A359" s="2" t="s">
        <v>471</v>
      </c>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v>0</v>
      </c>
      <c r="AP359" s="50"/>
      <c r="AQ359" s="50">
        <v>0</v>
      </c>
    </row>
    <row r="360" spans="1:43" x14ac:dyDescent="0.25">
      <c r="A360" s="2" t="s">
        <v>472</v>
      </c>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v>0</v>
      </c>
      <c r="AP360" s="50"/>
      <c r="AQ360" s="50">
        <v>0</v>
      </c>
    </row>
    <row r="361" spans="1:43" x14ac:dyDescent="0.25">
      <c r="A361" s="2" t="s">
        <v>473</v>
      </c>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v>0</v>
      </c>
      <c r="AP361" s="50"/>
      <c r="AQ361" s="50">
        <v>0</v>
      </c>
    </row>
    <row r="362" spans="1:43" x14ac:dyDescent="0.25">
      <c r="A362" s="2" t="s">
        <v>474</v>
      </c>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v>0</v>
      </c>
      <c r="AP362" s="50"/>
      <c r="AQ362" s="50">
        <v>0</v>
      </c>
    </row>
    <row r="363" spans="1:43" x14ac:dyDescent="0.25">
      <c r="A363" s="2" t="s">
        <v>333</v>
      </c>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c r="AK363" s="50"/>
      <c r="AL363" s="50"/>
      <c r="AM363" s="50"/>
      <c r="AN363" s="50"/>
      <c r="AO363" s="50">
        <v>0</v>
      </c>
      <c r="AP363" s="50"/>
      <c r="AQ363" s="50">
        <v>0</v>
      </c>
    </row>
    <row r="364" spans="1:43" x14ac:dyDescent="0.25">
      <c r="A364" s="2" t="s">
        <v>475</v>
      </c>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c r="AL364" s="50"/>
      <c r="AM364" s="50"/>
      <c r="AN364" s="50"/>
      <c r="AO364" s="50">
        <v>0</v>
      </c>
      <c r="AP364" s="50"/>
      <c r="AQ364" s="50">
        <v>0</v>
      </c>
    </row>
    <row r="365" spans="1:43" x14ac:dyDescent="0.25">
      <c r="A365" s="2" t="s">
        <v>476</v>
      </c>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c r="AK365" s="50"/>
      <c r="AL365" s="50"/>
      <c r="AM365" s="50"/>
      <c r="AN365" s="50"/>
      <c r="AO365" s="50">
        <v>0</v>
      </c>
      <c r="AP365" s="50"/>
      <c r="AQ365" s="50">
        <v>0</v>
      </c>
    </row>
    <row r="366" spans="1:43" x14ac:dyDescent="0.25">
      <c r="A366" s="2" t="s">
        <v>215</v>
      </c>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v>0</v>
      </c>
      <c r="AI366" s="50">
        <v>0</v>
      </c>
      <c r="AJ366" s="50">
        <v>0</v>
      </c>
      <c r="AK366" s="50"/>
      <c r="AL366" s="50">
        <v>0</v>
      </c>
      <c r="AM366" s="50">
        <v>0</v>
      </c>
      <c r="AN366" s="50">
        <v>0</v>
      </c>
      <c r="AO366" s="50">
        <v>0</v>
      </c>
      <c r="AP366" s="50">
        <v>0</v>
      </c>
      <c r="AQ366" s="50">
        <v>0</v>
      </c>
    </row>
    <row r="367" spans="1:43" x14ac:dyDescent="0.25">
      <c r="A367" s="2" t="s">
        <v>477</v>
      </c>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v>0</v>
      </c>
      <c r="AP367" s="50"/>
      <c r="AQ367" s="50">
        <v>0</v>
      </c>
    </row>
    <row r="368" spans="1:43" x14ac:dyDescent="0.25">
      <c r="A368" s="2" t="s">
        <v>478</v>
      </c>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v>0</v>
      </c>
      <c r="AP368" s="50"/>
      <c r="AQ368" s="50">
        <v>0</v>
      </c>
    </row>
    <row r="369" spans="1:43" x14ac:dyDescent="0.25">
      <c r="A369" s="2" t="s">
        <v>479</v>
      </c>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v>0</v>
      </c>
      <c r="AP369" s="50"/>
      <c r="AQ369" s="50">
        <v>0</v>
      </c>
    </row>
    <row r="370" spans="1:43" x14ac:dyDescent="0.25">
      <c r="A370" s="2" t="s">
        <v>480</v>
      </c>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v>0</v>
      </c>
      <c r="AP370" s="50"/>
      <c r="AQ370" s="50">
        <v>0</v>
      </c>
    </row>
    <row r="371" spans="1:43" x14ac:dyDescent="0.25">
      <c r="A371" s="2" t="s">
        <v>122</v>
      </c>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v>0</v>
      </c>
      <c r="AK371" s="50"/>
      <c r="AL371" s="50">
        <v>0</v>
      </c>
      <c r="AM371" s="50">
        <v>0</v>
      </c>
      <c r="AN371" s="50">
        <v>0</v>
      </c>
      <c r="AO371" s="50">
        <v>0</v>
      </c>
      <c r="AP371" s="50">
        <v>0</v>
      </c>
      <c r="AQ371" s="50">
        <v>0</v>
      </c>
    </row>
    <row r="372" spans="1:43" x14ac:dyDescent="0.25">
      <c r="A372" s="2" t="s">
        <v>481</v>
      </c>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v>0</v>
      </c>
      <c r="AP372" s="50"/>
      <c r="AQ372" s="50">
        <v>0</v>
      </c>
    </row>
    <row r="373" spans="1:43" x14ac:dyDescent="0.25">
      <c r="A373" s="2" t="s">
        <v>482</v>
      </c>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v>0</v>
      </c>
      <c r="AP373" s="50"/>
      <c r="AQ373" s="50">
        <v>0</v>
      </c>
    </row>
    <row r="374" spans="1:43" x14ac:dyDescent="0.25">
      <c r="A374" s="2" t="s">
        <v>371</v>
      </c>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v>0</v>
      </c>
      <c r="AP374" s="50"/>
      <c r="AQ374" s="50">
        <v>0</v>
      </c>
    </row>
    <row r="375" spans="1:43" x14ac:dyDescent="0.25">
      <c r="A375" s="2" t="s">
        <v>483</v>
      </c>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c r="AK375" s="50"/>
      <c r="AL375" s="50"/>
      <c r="AM375" s="50"/>
      <c r="AN375" s="50"/>
      <c r="AO375" s="50">
        <v>0</v>
      </c>
      <c r="AP375" s="50"/>
      <c r="AQ375" s="50">
        <v>0</v>
      </c>
    </row>
    <row r="376" spans="1:43" x14ac:dyDescent="0.25">
      <c r="A376" s="2" t="s">
        <v>484</v>
      </c>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v>0</v>
      </c>
      <c r="AP376" s="50"/>
      <c r="AQ376" s="50">
        <v>0</v>
      </c>
    </row>
    <row r="377" spans="1:43" x14ac:dyDescent="0.25">
      <c r="A377" s="2" t="s">
        <v>393</v>
      </c>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c r="AK377" s="50"/>
      <c r="AL377" s="50"/>
      <c r="AM377" s="50"/>
      <c r="AN377" s="50"/>
      <c r="AO377" s="50">
        <v>0</v>
      </c>
      <c r="AP377" s="50"/>
      <c r="AQ377" s="50">
        <v>0</v>
      </c>
    </row>
    <row r="378" spans="1:43" x14ac:dyDescent="0.25">
      <c r="A378" s="2" t="s">
        <v>485</v>
      </c>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v>0</v>
      </c>
      <c r="AP378" s="50"/>
      <c r="AQ378" s="50">
        <v>0</v>
      </c>
    </row>
    <row r="379" spans="1:43" x14ac:dyDescent="0.25">
      <c r="A379" s="2" t="s">
        <v>337</v>
      </c>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v>0</v>
      </c>
      <c r="AP379" s="50"/>
      <c r="AQ379" s="50">
        <v>0</v>
      </c>
    </row>
    <row r="380" spans="1:43" x14ac:dyDescent="0.25">
      <c r="A380" s="2" t="s">
        <v>340</v>
      </c>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v>0</v>
      </c>
      <c r="AP380" s="50"/>
      <c r="AQ380" s="50">
        <v>0</v>
      </c>
    </row>
    <row r="381" spans="1:43" x14ac:dyDescent="0.25">
      <c r="A381" s="2" t="s">
        <v>314</v>
      </c>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v>0</v>
      </c>
      <c r="AK381" s="50"/>
      <c r="AL381" s="50"/>
      <c r="AM381" s="50"/>
      <c r="AN381" s="50"/>
      <c r="AO381" s="50">
        <v>0</v>
      </c>
      <c r="AP381" s="50">
        <v>0</v>
      </c>
      <c r="AQ381" s="50">
        <v>0</v>
      </c>
    </row>
    <row r="382" spans="1:43" x14ac:dyDescent="0.25">
      <c r="A382" s="2" t="s">
        <v>486</v>
      </c>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v>0</v>
      </c>
      <c r="AP382" s="50"/>
      <c r="AQ382" s="50">
        <v>0</v>
      </c>
    </row>
    <row r="383" spans="1:43" x14ac:dyDescent="0.25">
      <c r="A383" s="2" t="s">
        <v>487</v>
      </c>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v>0</v>
      </c>
      <c r="AP383" s="50"/>
      <c r="AQ383" s="50">
        <v>0</v>
      </c>
    </row>
    <row r="384" spans="1:43" x14ac:dyDescent="0.25">
      <c r="A384" s="2" t="s">
        <v>488</v>
      </c>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v>0</v>
      </c>
      <c r="AP384" s="50"/>
      <c r="AQ384" s="50">
        <v>0</v>
      </c>
    </row>
    <row r="385" spans="1:43" x14ac:dyDescent="0.25">
      <c r="A385" s="2" t="s">
        <v>489</v>
      </c>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v>0</v>
      </c>
      <c r="AP385" s="50"/>
      <c r="AQ385" s="50">
        <v>0</v>
      </c>
    </row>
    <row r="386" spans="1:43" x14ac:dyDescent="0.25">
      <c r="A386" s="2" t="s">
        <v>490</v>
      </c>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v>0</v>
      </c>
      <c r="AP386" s="50"/>
      <c r="AQ386" s="50">
        <v>0</v>
      </c>
    </row>
    <row r="387" spans="1:43" x14ac:dyDescent="0.25">
      <c r="A387" s="2" t="s">
        <v>491</v>
      </c>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v>0</v>
      </c>
      <c r="AP387" s="50"/>
      <c r="AQ387" s="50">
        <v>0</v>
      </c>
    </row>
    <row r="388" spans="1:43" x14ac:dyDescent="0.25">
      <c r="A388" s="2" t="s">
        <v>492</v>
      </c>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v>0</v>
      </c>
      <c r="AP388" s="50"/>
      <c r="AQ388" s="50">
        <v>0</v>
      </c>
    </row>
    <row r="389" spans="1:43" x14ac:dyDescent="0.25">
      <c r="A389" s="2" t="s">
        <v>388</v>
      </c>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v>0</v>
      </c>
      <c r="AP389" s="50"/>
      <c r="AQ389" s="50">
        <v>0</v>
      </c>
    </row>
    <row r="390" spans="1:43" x14ac:dyDescent="0.25">
      <c r="A390" s="2" t="s">
        <v>32</v>
      </c>
      <c r="B390" s="50">
        <v>395107068</v>
      </c>
      <c r="C390" s="50">
        <v>802987</v>
      </c>
      <c r="D390" s="50">
        <v>356777722</v>
      </c>
      <c r="E390" s="50">
        <v>852555</v>
      </c>
      <c r="F390" s="50">
        <v>400184657</v>
      </c>
      <c r="G390" s="50">
        <v>908817</v>
      </c>
      <c r="H390" s="50">
        <v>453171725</v>
      </c>
      <c r="I390" s="50">
        <v>931093</v>
      </c>
      <c r="J390" s="50">
        <v>277552221</v>
      </c>
      <c r="K390" s="50">
        <v>816088</v>
      </c>
      <c r="L390" s="50">
        <v>331365368</v>
      </c>
      <c r="M390" s="50">
        <v>719660</v>
      </c>
      <c r="N390" s="50">
        <v>284362144</v>
      </c>
      <c r="O390" s="50">
        <v>737742</v>
      </c>
      <c r="P390" s="50">
        <v>274396638</v>
      </c>
      <c r="Q390" s="50">
        <v>668705</v>
      </c>
      <c r="R390" s="50">
        <v>212991611</v>
      </c>
      <c r="S390" s="50">
        <v>547219</v>
      </c>
      <c r="T390" s="50">
        <v>389152514</v>
      </c>
      <c r="U390" s="50">
        <v>791072</v>
      </c>
      <c r="V390" s="50">
        <v>494831572</v>
      </c>
      <c r="W390" s="50">
        <v>855786</v>
      </c>
      <c r="X390" s="50">
        <v>309833169</v>
      </c>
      <c r="Y390" s="50">
        <v>667061</v>
      </c>
      <c r="Z390" s="50">
        <v>400518617</v>
      </c>
      <c r="AA390" s="50">
        <v>756565</v>
      </c>
      <c r="AB390" s="50">
        <v>138081383</v>
      </c>
      <c r="AC390" s="50">
        <v>585214</v>
      </c>
      <c r="AD390" s="50">
        <v>453893086</v>
      </c>
      <c r="AE390" s="50">
        <v>801713</v>
      </c>
      <c r="AF390" s="50">
        <v>325428471</v>
      </c>
      <c r="AG390" s="50">
        <v>675802</v>
      </c>
      <c r="AH390" s="50">
        <v>186542209</v>
      </c>
      <c r="AI390" s="50">
        <v>591903</v>
      </c>
      <c r="AJ390" s="50">
        <v>260468206</v>
      </c>
      <c r="AK390" s="50">
        <v>752605</v>
      </c>
      <c r="AL390" s="50">
        <v>394481515</v>
      </c>
      <c r="AM390" s="50">
        <v>694690</v>
      </c>
      <c r="AN390" s="50">
        <v>239189087</v>
      </c>
      <c r="AO390" s="50">
        <v>602123</v>
      </c>
      <c r="AP390" s="50">
        <v>6578328983</v>
      </c>
      <c r="AQ390" s="50">
        <v>14759400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99"/>
  <sheetViews>
    <sheetView workbookViewId="0">
      <selection activeCell="X15" sqref="X15"/>
    </sheetView>
  </sheetViews>
  <sheetFormatPr baseColWidth="10" defaultRowHeight="15" x14ac:dyDescent="0.25"/>
  <cols>
    <col min="1" max="1" width="23.28515625" customWidth="1"/>
    <col min="2" max="2" width="7" customWidth="1"/>
    <col min="3" max="3" width="7.28515625" bestFit="1" customWidth="1"/>
    <col min="4" max="13" width="7" customWidth="1"/>
    <col min="14" max="16" width="6.28515625" customWidth="1"/>
    <col min="17" max="19" width="5.7109375" customWidth="1"/>
    <col min="20" max="21" width="5.42578125" customWidth="1"/>
    <col min="22" max="22" width="11.85546875" customWidth="1"/>
  </cols>
  <sheetData>
    <row r="1" spans="1:23" ht="15.75" x14ac:dyDescent="0.25">
      <c r="A1" s="11" t="s">
        <v>40</v>
      </c>
    </row>
    <row r="2" spans="1:23" ht="18.75" x14ac:dyDescent="0.3">
      <c r="A2" s="33" t="str">
        <f>CONCATENATE("Avlingsutvikling i ",'Utvikling avling P'!B4)</f>
        <v>Avlingsutvikling i Hvete</v>
      </c>
    </row>
    <row r="3" spans="1:23" x14ac:dyDescent="0.25">
      <c r="A3" s="14" t="str">
        <f>+'Utvikling avling P'!A8</f>
        <v>Fylke</v>
      </c>
      <c r="B3" s="15">
        <v>2005</v>
      </c>
      <c r="C3" s="15">
        <v>2006</v>
      </c>
      <c r="D3" s="15">
        <v>2007</v>
      </c>
      <c r="E3" s="15">
        <v>2008</v>
      </c>
      <c r="F3" s="15">
        <v>2009</v>
      </c>
      <c r="G3" s="15">
        <v>2010</v>
      </c>
      <c r="H3" s="15">
        <v>2011</v>
      </c>
      <c r="I3" s="15">
        <v>2012</v>
      </c>
      <c r="J3" s="15">
        <v>2013</v>
      </c>
      <c r="K3" s="15">
        <v>2014</v>
      </c>
      <c r="L3" s="15">
        <v>2015</v>
      </c>
      <c r="M3" s="15">
        <v>2016</v>
      </c>
      <c r="N3" s="15">
        <v>2017</v>
      </c>
      <c r="O3" s="15">
        <v>2018</v>
      </c>
      <c r="P3" s="15">
        <v>2019</v>
      </c>
      <c r="Q3" s="15">
        <v>2020</v>
      </c>
      <c r="R3" s="15">
        <v>2021</v>
      </c>
      <c r="S3" s="15">
        <v>2022</v>
      </c>
      <c r="T3" s="15">
        <v>2023</v>
      </c>
      <c r="U3" s="15">
        <v>2024</v>
      </c>
      <c r="V3" s="14" t="s">
        <v>20</v>
      </c>
    </row>
    <row r="4" spans="1:23" x14ac:dyDescent="0.25">
      <c r="A4" s="17" t="str">
        <f>+'Utvikling avling P'!A9</f>
        <v>ØSTFOLD</v>
      </c>
      <c r="B4" s="18">
        <f>IFERROR('Utvikling avling P'!B9/'Utvikling avling P'!C9,"")</f>
        <v>498.99007701838866</v>
      </c>
      <c r="C4" s="18">
        <f>IFERROR('Utvikling avling P'!D9/'Utvikling avling P'!E9,"")</f>
        <v>475.01060174732504</v>
      </c>
      <c r="D4" s="18">
        <f>IFERROR('Utvikling avling P'!F9/'Utvikling avling P'!G9,"")</f>
        <v>436.0164908608773</v>
      </c>
      <c r="E4" s="18">
        <f>IFERROR('Utvikling avling P'!H9/'Utvikling avling P'!I9,"")</f>
        <v>513.46010030215245</v>
      </c>
      <c r="F4" s="18">
        <f>IFERROR('Utvikling avling P'!J9/'Utvikling avling P'!K9,"")</f>
        <v>356.22350496260668</v>
      </c>
      <c r="G4" s="18">
        <f>IFERROR('Utvikling avling P'!L9/'Utvikling avling P'!M9,"")</f>
        <v>486.72985311386253</v>
      </c>
      <c r="H4" s="18">
        <f>IFERROR('Utvikling avling P'!N9/'Utvikling avling P'!O9,"")</f>
        <v>375.82376104213483</v>
      </c>
      <c r="I4" s="18">
        <f>IFERROR('Utvikling avling P'!P9/'Utvikling avling P'!Q9,"")</f>
        <v>402.81245780548829</v>
      </c>
      <c r="J4" s="18">
        <f>IFERROR('Utvikling avling P'!R9/'Utvikling avling P'!S9,"")</f>
        <v>380.50711489099962</v>
      </c>
      <c r="K4" s="18">
        <f>IFERROR('Utvikling avling P'!T9/'Utvikling avling P'!U9,"")</f>
        <v>501.3550880502421</v>
      </c>
      <c r="L4" s="18">
        <f>IFERROR('Utvikling avling P'!V9/'Utvikling avling P'!W9,"")</f>
        <v>611.31994083241921</v>
      </c>
      <c r="M4" s="18">
        <f>IFERROR('Utvikling avling P'!X9/'Utvikling avling P'!Y9,"")</f>
        <v>457.1111064710413</v>
      </c>
      <c r="N4" s="18">
        <f>IFERROR('Utvikling avling P'!Z9/'Utvikling avling P'!AA9,"")</f>
        <v>580.18885741265342</v>
      </c>
      <c r="O4" s="18">
        <f>IFERROR('Utvikling avling P'!AB9/'Utvikling avling P'!AC9,"")</f>
        <v>230.97902960094856</v>
      </c>
      <c r="P4" s="18">
        <f>IFERROR('Utvikling avling P'!AD9/'Utvikling avling P'!AE9,"")</f>
        <v>636.21366009769247</v>
      </c>
      <c r="Q4" s="18">
        <f>IFERROR('Utvikling avling P'!AF9/'Utvikling avling P'!AG9,"")</f>
        <v>455.82232979185738</v>
      </c>
      <c r="R4" s="54">
        <f>IFERROR('Utvikling avling P'!AJ9/'Utvikling avling P'!AK9,"")</f>
        <v>314.56034628958145</v>
      </c>
      <c r="S4" s="51">
        <f>IFERROR('Utvikling avling P'!AL9/'Utvikling avling P'!AM9,"")</f>
        <v>520.48857789418719</v>
      </c>
      <c r="T4" s="43">
        <f>IFERROR('Utvikling avling P'!AH9/'Utvikling avling P'!AI9,"")</f>
        <v>385.399209486166</v>
      </c>
      <c r="U4" s="20">
        <f>IFERROR('Utvikling avling P'!AN9/'Utvikling avling P'!AO9,"")</f>
        <v>414.25651526034238</v>
      </c>
      <c r="V4" s="44">
        <f>AVERAGE(B4:U4)</f>
        <v>451.66343114654836</v>
      </c>
    </row>
    <row r="5" spans="1:23" x14ac:dyDescent="0.25">
      <c r="A5" s="19" t="str">
        <f>+'Utvikling avling P'!A10</f>
        <v>AKERSHUS</v>
      </c>
      <c r="B5" s="20">
        <f>IFERROR('Utvikling avling P'!B10/'Utvikling avling P'!C10,"")</f>
        <v>493.41845962545688</v>
      </c>
      <c r="C5" s="20">
        <f>IFERROR('Utvikling avling P'!D10/'Utvikling avling P'!E10,"")</f>
        <v>397.99639247621553</v>
      </c>
      <c r="D5" s="20">
        <f>IFERROR('Utvikling avling P'!F10/'Utvikling avling P'!G10,"")</f>
        <v>457.17566937405519</v>
      </c>
      <c r="E5" s="20">
        <f>IFERROR('Utvikling avling P'!H10/'Utvikling avling P'!I10,"")</f>
        <v>485.87874732600369</v>
      </c>
      <c r="F5" s="20">
        <f>IFERROR('Utvikling avling P'!J10/'Utvikling avling P'!K10,"")</f>
        <v>282.95882579224536</v>
      </c>
      <c r="G5" s="20">
        <f>IFERROR('Utvikling avling P'!L10/'Utvikling avling P'!M10,"")</f>
        <v>424.61176631039456</v>
      </c>
      <c r="H5" s="20">
        <f>IFERROR('Utvikling avling P'!N10/'Utvikling avling P'!O10,"")</f>
        <v>385.93990949497118</v>
      </c>
      <c r="I5" s="20">
        <f>IFERROR('Utvikling avling P'!P10/'Utvikling avling P'!Q10,"")</f>
        <v>361.61937169397498</v>
      </c>
      <c r="J5" s="20">
        <f>IFERROR('Utvikling avling P'!R10/'Utvikling avling P'!S10,"")</f>
        <v>388.23904408413102</v>
      </c>
      <c r="K5" s="20">
        <f>IFERROR('Utvikling avling P'!T10/'Utvikling avling P'!U10,"")</f>
        <v>517.10581295818611</v>
      </c>
      <c r="L5" s="20">
        <f>IFERROR('Utvikling avling P'!V10/'Utvikling avling P'!W10,"")</f>
        <v>615.8797857477897</v>
      </c>
      <c r="M5" s="20">
        <f>IFERROR('Utvikling avling P'!X10/'Utvikling avling P'!Y10,"")</f>
        <v>478.81315596684016</v>
      </c>
      <c r="N5" s="20">
        <f>IFERROR('Utvikling avling P'!Z10/'Utvikling avling P'!AA10,"")</f>
        <v>553.69883852273847</v>
      </c>
      <c r="O5" s="20">
        <f>IFERROR('Utvikling avling P'!AB10/'Utvikling avling P'!AC10,"")</f>
        <v>204.26350198181393</v>
      </c>
      <c r="P5" s="20">
        <f>IFERROR('Utvikling avling P'!AD10/'Utvikling avling P'!AE10,"")</f>
        <v>593.67520672857597</v>
      </c>
      <c r="Q5" s="20">
        <f>IFERROR('Utvikling avling P'!AF10/'Utvikling avling P'!AG10,"")</f>
        <v>460.4110719276066</v>
      </c>
      <c r="R5" s="54">
        <f>IFERROR('Utvikling avling P'!AJ10/'Utvikling avling P'!AK10,"")</f>
        <v>327.20211666138795</v>
      </c>
      <c r="S5" s="52">
        <f>IFERROR('Utvikling avling P'!AL10/'Utvikling avling P'!AM10,"")</f>
        <v>674.85617840209682</v>
      </c>
      <c r="T5" s="43">
        <f>IFERROR('Utvikling avling P'!AH10/'Utvikling avling P'!AI10,"")</f>
        <v>294.6762734261215</v>
      </c>
      <c r="U5" s="20">
        <f>IFERROR('Utvikling avling P'!AN10/'Utvikling avling P'!AO10,"")</f>
        <v>371.76517453062689</v>
      </c>
      <c r="V5" s="44">
        <f>AVERAGE(B5:U5)</f>
        <v>438.50926515156164</v>
      </c>
    </row>
    <row r="6" spans="1:23" x14ac:dyDescent="0.25">
      <c r="A6" s="19" t="str">
        <f>+'Utvikling avling P'!A11</f>
        <v>VESTFOLD</v>
      </c>
      <c r="B6" s="20">
        <f>IFERROR('Utvikling avling P'!B11/'Utvikling avling P'!C11,"")</f>
        <v>494.56567873874377</v>
      </c>
      <c r="C6" s="20">
        <f>IFERROR('Utvikling avling P'!D11/'Utvikling avling P'!E11,"")</f>
        <v>363.11152966595114</v>
      </c>
      <c r="D6" s="20">
        <f>IFERROR('Utvikling avling P'!F11/'Utvikling avling P'!G11,"")</f>
        <v>414.89045775912911</v>
      </c>
      <c r="E6" s="20">
        <f>IFERROR('Utvikling avling P'!H11/'Utvikling avling P'!I11,"")</f>
        <v>474.98545892437477</v>
      </c>
      <c r="F6" s="20">
        <f>IFERROR('Utvikling avling P'!J11/'Utvikling avling P'!K11,"")</f>
        <v>341.47763998496805</v>
      </c>
      <c r="G6" s="20">
        <f>IFERROR('Utvikling avling P'!L11/'Utvikling avling P'!M11,"")</f>
        <v>474.52438772100129</v>
      </c>
      <c r="H6" s="20">
        <f>IFERROR('Utvikling avling P'!N11/'Utvikling avling P'!O11,"")</f>
        <v>381.4495616245087</v>
      </c>
      <c r="I6" s="20">
        <f>IFERROR('Utvikling avling P'!P11/'Utvikling avling P'!Q11,"")</f>
        <v>430.17109630713543</v>
      </c>
      <c r="J6" s="20">
        <f>IFERROR('Utvikling avling P'!R11/'Utvikling avling P'!S11,"")</f>
        <v>354.16262534536389</v>
      </c>
      <c r="K6" s="20">
        <f>IFERROR('Utvikling avling P'!T11/'Utvikling avling P'!U11,"")</f>
        <v>464.1887853567336</v>
      </c>
      <c r="L6" s="20">
        <f>IFERROR('Utvikling avling P'!V11/'Utvikling avling P'!W11,"")</f>
        <v>515.24305565854456</v>
      </c>
      <c r="M6" s="20">
        <f>IFERROR('Utvikling avling P'!X11/'Utvikling avling P'!Y11,"")</f>
        <v>432.25487748035692</v>
      </c>
      <c r="N6" s="20">
        <f>IFERROR('Utvikling avling P'!Z11/'Utvikling avling P'!AA11,"")</f>
        <v>428.12654098035324</v>
      </c>
      <c r="O6" s="20">
        <f>IFERROR('Utvikling avling P'!AB11/'Utvikling avling P'!AC11,"")</f>
        <v>242.71229805142107</v>
      </c>
      <c r="P6" s="20">
        <f>IFERROR('Utvikling avling P'!AD11/'Utvikling avling P'!AE11,"")</f>
        <v>504.2308622896569</v>
      </c>
      <c r="Q6" s="20">
        <f>IFERROR('Utvikling avling P'!AF11/'Utvikling avling P'!AG11,"")</f>
        <v>517.54445214085501</v>
      </c>
      <c r="R6" s="54">
        <f>IFERROR('Utvikling avling P'!AJ11/'Utvikling avling P'!AK11,"")</f>
        <v>406.21932513966482</v>
      </c>
      <c r="S6" s="52">
        <f>IFERROR('Utvikling avling P'!AL11/'Utvikling avling P'!AM11,"")</f>
        <v>477.47893414116112</v>
      </c>
      <c r="T6" s="43">
        <f>IFERROR('Utvikling avling P'!AH11/'Utvikling avling P'!AI11,"")</f>
        <v>259.80261519894327</v>
      </c>
      <c r="U6" s="20">
        <f>IFERROR('Utvikling avling P'!AN11/'Utvikling avling P'!AO11,"")</f>
        <v>392.45928118729262</v>
      </c>
      <c r="V6" s="44">
        <f>AVERAGE(B6:U6)</f>
        <v>418.4799731848081</v>
      </c>
    </row>
    <row r="7" spans="1:23" x14ac:dyDescent="0.25">
      <c r="A7" s="19" t="str">
        <f>+'Utvikling avling P'!A12</f>
        <v>INNLANDET</v>
      </c>
      <c r="B7" s="20">
        <f>IFERROR('Utvikling avling P'!B12/'Utvikling avling P'!C12,"")</f>
        <v>496.24376159675376</v>
      </c>
      <c r="C7" s="20">
        <f>IFERROR('Utvikling avling P'!D12/'Utvikling avling P'!E12,"")</f>
        <v>432.8800660113597</v>
      </c>
      <c r="D7" s="20">
        <f>IFERROR('Utvikling avling P'!F12/'Utvikling avling P'!G12,"")</f>
        <v>488.72290940242874</v>
      </c>
      <c r="E7" s="20">
        <f>IFERROR('Utvikling avling P'!H12/'Utvikling avling P'!I12,"")</f>
        <v>507.02316443039831</v>
      </c>
      <c r="F7" s="20">
        <f>IFERROR('Utvikling avling P'!J12/'Utvikling avling P'!K12,"")</f>
        <v>373.50373211236086</v>
      </c>
      <c r="G7" s="20">
        <f>IFERROR('Utvikling avling P'!L12/'Utvikling avling P'!M12,"")</f>
        <v>460.8471908888647</v>
      </c>
      <c r="H7" s="20">
        <f>IFERROR('Utvikling avling P'!N12/'Utvikling avling P'!O12,"")</f>
        <v>450.5070663341333</v>
      </c>
      <c r="I7" s="20">
        <f>IFERROR('Utvikling avling P'!P12/'Utvikling avling P'!Q12,"")</f>
        <v>462.97745647537323</v>
      </c>
      <c r="J7" s="20">
        <f>IFERROR('Utvikling avling P'!R12/'Utvikling avling P'!S12,"")</f>
        <v>445.35841713299953</v>
      </c>
      <c r="K7" s="20">
        <f>IFERROR('Utvikling avling P'!T12/'Utvikling avling P'!U12,"")</f>
        <v>481.48910838909563</v>
      </c>
      <c r="L7" s="20">
        <f>IFERROR('Utvikling avling P'!V12/'Utvikling avling P'!W12,"")</f>
        <v>547.41311614950087</v>
      </c>
      <c r="M7" s="20">
        <f>IFERROR('Utvikling avling P'!X12/'Utvikling avling P'!Y12,"")</f>
        <v>518.85092253671985</v>
      </c>
      <c r="N7" s="20">
        <f>IFERROR('Utvikling avling P'!Z12/'Utvikling avling P'!AA12,"")</f>
        <v>553.27795345429308</v>
      </c>
      <c r="O7" s="20">
        <f>IFERROR('Utvikling avling P'!AB12/'Utvikling avling P'!AC12,"")</f>
        <v>303.98954108858055</v>
      </c>
      <c r="P7" s="20">
        <f>IFERROR('Utvikling avling P'!AD12/'Utvikling avling P'!AE12,"")</f>
        <v>509.90196918681767</v>
      </c>
      <c r="Q7" s="20">
        <f>IFERROR('Utvikling avling P'!AF12/'Utvikling avling P'!AG12,"")</f>
        <v>561.824182314366</v>
      </c>
      <c r="R7" s="54">
        <f>IFERROR('Utvikling avling P'!AJ12/'Utvikling avling P'!AK12,"")</f>
        <v>413.42600403964491</v>
      </c>
      <c r="S7" s="52">
        <f>IFERROR('Utvikling avling P'!AL12/'Utvikling avling P'!AM12,"")</f>
        <v>792.07843985345005</v>
      </c>
      <c r="T7" s="43">
        <f>IFERROR('Utvikling avling P'!AH12/'Utvikling avling P'!AI12,"")</f>
        <v>325.10118955661983</v>
      </c>
      <c r="U7" s="20">
        <f>IFERROR('Utvikling avling P'!AN12/'Utvikling avling P'!AO12,"")</f>
        <v>459.45806427344428</v>
      </c>
      <c r="V7" s="44">
        <f>AVERAGE(B7:U7)</f>
        <v>479.24371276136026</v>
      </c>
      <c r="W7" s="13" t="s">
        <v>100</v>
      </c>
    </row>
    <row r="8" spans="1:23" x14ac:dyDescent="0.25">
      <c r="A8" s="19" t="str">
        <f>+'Utvikling avling P'!A13</f>
        <v>BUSKERUD</v>
      </c>
      <c r="B8" s="20">
        <f>IFERROR('Utvikling avling P'!B13/'Utvikling avling P'!C13,"")</f>
        <v>483.44451406090633</v>
      </c>
      <c r="C8" s="20">
        <f>IFERROR('Utvikling avling P'!D13/'Utvikling avling P'!E13,"")</f>
        <v>339.05185164116273</v>
      </c>
      <c r="D8" s="20">
        <f>IFERROR('Utvikling avling P'!F13/'Utvikling avling P'!G13,"")</f>
        <v>410.47625271731653</v>
      </c>
      <c r="E8" s="20">
        <f>IFERROR('Utvikling avling P'!H13/'Utvikling avling P'!I13,"")</f>
        <v>402.43459675121119</v>
      </c>
      <c r="F8" s="20">
        <f>IFERROR('Utvikling avling P'!J13/'Utvikling avling P'!K13,"")</f>
        <v>323.40502046304096</v>
      </c>
      <c r="G8" s="20">
        <f>IFERROR('Utvikling avling P'!L13/'Utvikling avling P'!M13,"")</f>
        <v>433.73902624047446</v>
      </c>
      <c r="H8" s="20">
        <f>IFERROR('Utvikling avling P'!N13/'Utvikling avling P'!O13,"")</f>
        <v>347.71947793916144</v>
      </c>
      <c r="I8" s="20">
        <f>IFERROR('Utvikling avling P'!P13/'Utvikling avling P'!Q13,"")</f>
        <v>412.99209391879225</v>
      </c>
      <c r="J8" s="20">
        <f>IFERROR('Utvikling avling P'!R13/'Utvikling avling P'!S13,"")</f>
        <v>421.14028096593518</v>
      </c>
      <c r="K8" s="20">
        <f>IFERROR('Utvikling avling P'!T13/'Utvikling avling P'!U13,"")</f>
        <v>508.81469484669049</v>
      </c>
      <c r="L8" s="20">
        <f>IFERROR('Utvikling avling P'!V13/'Utvikling avling P'!W13,"")</f>
        <v>581.16428926742049</v>
      </c>
      <c r="M8" s="20">
        <f>IFERROR('Utvikling avling P'!X13/'Utvikling avling P'!Y13,"")</f>
        <v>469.139299707308</v>
      </c>
      <c r="N8" s="20">
        <f>IFERROR('Utvikling avling P'!Z13/'Utvikling avling P'!AA13,"")</f>
        <v>493.16338916140057</v>
      </c>
      <c r="O8" s="20">
        <f>IFERROR('Utvikling avling P'!AB13/'Utvikling avling P'!AC13,"")</f>
        <v>209.91463597448239</v>
      </c>
      <c r="P8" s="20">
        <f>IFERROR('Utvikling avling P'!AD13/'Utvikling avling P'!AE13,"")</f>
        <v>477.31193908458607</v>
      </c>
      <c r="Q8" s="20">
        <f>IFERROR('Utvikling avling P'!AF13/'Utvikling avling P'!AG13,"")</f>
        <v>461.51966699541686</v>
      </c>
      <c r="R8" s="54">
        <f>IFERROR('Utvikling avling P'!AJ13/'Utvikling avling P'!AK13,"")</f>
        <v>356.5589657003581</v>
      </c>
      <c r="S8" s="52">
        <f>IFERROR('Utvikling avling P'!AL13/'Utvikling avling P'!AM13,"")</f>
        <v>509.9464706302191</v>
      </c>
      <c r="T8" s="43">
        <f>IFERROR('Utvikling avling P'!AH13/'Utvikling avling P'!AI13,"")</f>
        <v>217.75940556524375</v>
      </c>
      <c r="U8" s="20">
        <f>IFERROR('Utvikling avling P'!AN13/'Utvikling avling P'!AO13,"")</f>
        <v>374.99762858022791</v>
      </c>
      <c r="V8" s="44">
        <f>AVERAGE(B8:U8)</f>
        <v>411.73467501056774</v>
      </c>
      <c r="W8" s="25" t="s">
        <v>94</v>
      </c>
    </row>
    <row r="9" spans="1:23" x14ac:dyDescent="0.25">
      <c r="A9" s="19" t="str">
        <f>+'Utvikling avling P'!A14</f>
        <v>TELEMARK</v>
      </c>
      <c r="B9" s="20">
        <f>IFERROR('Utvikling avling P'!B14/'Utvikling avling P'!C14,"")</f>
        <v>453.49086781549892</v>
      </c>
      <c r="C9" s="20">
        <f>IFERROR('Utvikling avling P'!D14/'Utvikling avling P'!E14,"")</f>
        <v>364.95026216494341</v>
      </c>
      <c r="D9" s="20">
        <f>IFERROR('Utvikling avling P'!F14/'Utvikling avling P'!G14,"")</f>
        <v>366.15772074016252</v>
      </c>
      <c r="E9" s="20">
        <f>IFERROR('Utvikling avling P'!H14/'Utvikling avling P'!I14,"")</f>
        <v>402.74071511954691</v>
      </c>
      <c r="F9" s="20">
        <f>IFERROR('Utvikling avling P'!J14/'Utvikling avling P'!K14,"")</f>
        <v>330.42515749466338</v>
      </c>
      <c r="G9" s="20">
        <f>IFERROR('Utvikling avling P'!L14/'Utvikling avling P'!M14,"")</f>
        <v>406.92360766131259</v>
      </c>
      <c r="H9" s="20">
        <f>IFERROR('Utvikling avling P'!N14/'Utvikling avling P'!O14,"")</f>
        <v>280.04503909820249</v>
      </c>
      <c r="I9" s="20">
        <f>IFERROR('Utvikling avling P'!P14/'Utvikling avling P'!Q14,"")</f>
        <v>374.68626433256264</v>
      </c>
      <c r="J9" s="20">
        <f>IFERROR('Utvikling avling P'!R14/'Utvikling avling P'!S14,"")</f>
        <v>297.88091391645509</v>
      </c>
      <c r="K9" s="20">
        <f>IFERROR('Utvikling avling P'!T14/'Utvikling avling P'!U14,"")</f>
        <v>406.76042640733124</v>
      </c>
      <c r="L9" s="20">
        <f>IFERROR('Utvikling avling P'!V14/'Utvikling avling P'!W14,"")</f>
        <v>469.61261896369405</v>
      </c>
      <c r="M9" s="20">
        <f>IFERROR('Utvikling avling P'!X14/'Utvikling avling P'!Y14,"")</f>
        <v>409.55118382680047</v>
      </c>
      <c r="N9" s="20">
        <f>IFERROR('Utvikling avling P'!Z14/'Utvikling avling P'!AA14,"")</f>
        <v>378.44737448711447</v>
      </c>
      <c r="O9" s="20">
        <f>IFERROR('Utvikling avling P'!AB14/'Utvikling avling P'!AC14,"")</f>
        <v>219.53736758090264</v>
      </c>
      <c r="P9" s="20">
        <f>IFERROR('Utvikling avling P'!AD14/'Utvikling avling P'!AE14,"")</f>
        <v>454.29775511882247</v>
      </c>
      <c r="Q9" s="20">
        <f>IFERROR('Utvikling avling P'!AF14/'Utvikling avling P'!AG14,"")</f>
        <v>432.41489761412737</v>
      </c>
      <c r="R9" s="54">
        <f>IFERROR('Utvikling avling P'!AJ14/'Utvikling avling P'!AK14,"")</f>
        <v>358.12518680880743</v>
      </c>
      <c r="S9" s="52">
        <f>IFERROR('Utvikling avling P'!AL14/'Utvikling avling P'!AM14,"")</f>
        <v>441.01918689068657</v>
      </c>
      <c r="T9" s="43">
        <f>IFERROR('Utvikling avling P'!AH14/'Utvikling avling P'!AI14,"")</f>
        <v>211.86508848540566</v>
      </c>
      <c r="U9" s="20">
        <f>IFERROR('Utvikling avling P'!AN14/'Utvikling avling P'!AO14,"")</f>
        <v>399.05938987451322</v>
      </c>
      <c r="V9" s="44">
        <f>AVERAGE(B9:U9)</f>
        <v>372.89955122007768</v>
      </c>
    </row>
    <row r="10" spans="1:23" x14ac:dyDescent="0.25">
      <c r="A10" s="19" t="str">
        <f>+'Utvikling avling P'!A15</f>
        <v>TRØNDELAG</v>
      </c>
      <c r="B10" s="20">
        <f>IFERROR('Utvikling avling P'!B15/'Utvikling avling P'!C15,"")</f>
        <v>371.79166666666669</v>
      </c>
      <c r="C10" s="20">
        <f>IFERROR('Utvikling avling P'!D15/'Utvikling avling P'!E15,"")</f>
        <v>349.81918471680342</v>
      </c>
      <c r="D10" s="20">
        <f>IFERROR('Utvikling avling P'!F15/'Utvikling avling P'!G15,"")</f>
        <v>424.88688016528926</v>
      </c>
      <c r="E10" s="20">
        <f>IFERROR('Utvikling avling P'!H15/'Utvikling avling P'!I15,"")</f>
        <v>393.91719171917191</v>
      </c>
      <c r="F10" s="20">
        <f>IFERROR('Utvikling avling P'!J15/'Utvikling avling P'!K15,"")</f>
        <v>387.74933249568085</v>
      </c>
      <c r="G10" s="20">
        <f>IFERROR('Utvikling avling P'!L15/'Utvikling avling P'!M15,"")</f>
        <v>352.87406679764246</v>
      </c>
      <c r="H10" s="20">
        <f>IFERROR('Utvikling avling P'!N15/'Utvikling avling P'!O15,"")</f>
        <v>304.77893406675094</v>
      </c>
      <c r="I10" s="20">
        <f>IFERROR('Utvikling avling P'!P15/'Utvikling avling P'!Q15,"")</f>
        <v>365.19178464977648</v>
      </c>
      <c r="J10" s="20">
        <f>IFERROR('Utvikling avling P'!R15/'Utvikling avling P'!S15,"")</f>
        <v>243.11773009599096</v>
      </c>
      <c r="K10" s="20">
        <f>IFERROR('Utvikling avling P'!T15/'Utvikling avling P'!U15,"")</f>
        <v>371.62257179054052</v>
      </c>
      <c r="L10" s="20">
        <f>IFERROR('Utvikling avling P'!V15/'Utvikling avling P'!W15,"")</f>
        <v>448.34376269809019</v>
      </c>
      <c r="M10" s="20">
        <f>IFERROR('Utvikling avling P'!X15/'Utvikling avling P'!Y15,"")</f>
        <v>318.08866683531494</v>
      </c>
      <c r="N10" s="20">
        <f>IFERROR('Utvikling avling P'!Z15/'Utvikling avling P'!AA15,"")</f>
        <v>425.80205867215648</v>
      </c>
      <c r="O10" s="20">
        <f>IFERROR('Utvikling avling P'!AB15/'Utvikling avling P'!AC15,"")</f>
        <v>290.81034646416708</v>
      </c>
      <c r="P10" s="20">
        <f>IFERROR('Utvikling avling P'!AD15/'Utvikling avling P'!AE15,"")</f>
        <v>472.59576620748697</v>
      </c>
      <c r="Q10" s="20">
        <f>IFERROR('Utvikling avling P'!AF15/'Utvikling avling P'!AG15,"")</f>
        <v>362.93041790129763</v>
      </c>
      <c r="R10" s="54">
        <f>IFERROR('Utvikling avling P'!AJ15/'Utvikling avling P'!AK15,"")</f>
        <v>188.62191196938065</v>
      </c>
      <c r="S10" s="52">
        <f>IFERROR('Utvikling avling P'!AL15/'Utvikling avling P'!AM15,"")</f>
        <v>430.21637044781323</v>
      </c>
      <c r="T10" s="43">
        <f>IFERROR('Utvikling avling P'!AH15/'Utvikling avling P'!AI15,"")</f>
        <v>412.22552790642908</v>
      </c>
      <c r="U10" s="20">
        <f>IFERROR('Utvikling avling P'!AN15/'Utvikling avling P'!AO15,"")</f>
        <v>301.15902058388269</v>
      </c>
      <c r="V10" s="44">
        <f>AVERAGE(B10:U10)</f>
        <v>360.82715964251668</v>
      </c>
    </row>
    <row r="11" spans="1:23" x14ac:dyDescent="0.25">
      <c r="A11" s="19" t="str">
        <f>+'Utvikling avling P'!A16</f>
        <v>OSLO</v>
      </c>
      <c r="B11" s="20">
        <f>IFERROR('Utvikling avling P'!B16/'Utvikling avling P'!C16,"")</f>
        <v>605.66666666666663</v>
      </c>
      <c r="C11" s="20">
        <f>IFERROR('Utvikling avling P'!D16/'Utvikling avling P'!E16,"")</f>
        <v>310.72767203513911</v>
      </c>
      <c r="D11" s="20">
        <f>IFERROR('Utvikling avling P'!F16/'Utvikling avling P'!G16,"")</f>
        <v>317.55756929637528</v>
      </c>
      <c r="E11" s="20">
        <f>IFERROR('Utvikling avling P'!H16/'Utvikling avling P'!I16,"")</f>
        <v>438.41497152156222</v>
      </c>
      <c r="F11" s="20">
        <f>IFERROR('Utvikling avling P'!J16/'Utvikling avling P'!K16,"")</f>
        <v>188.16635514018691</v>
      </c>
      <c r="G11" s="20">
        <f>IFERROR('Utvikling avling P'!L16/'Utvikling avling P'!M16,"")</f>
        <v>433.61182266009854</v>
      </c>
      <c r="H11" s="20">
        <f>IFERROR('Utvikling avling P'!N16/'Utvikling avling P'!O16,"")</f>
        <v>300.6652298850575</v>
      </c>
      <c r="I11" s="20">
        <f>IFERROR('Utvikling avling P'!P16/'Utvikling avling P'!Q16,"")</f>
        <v>235.14741318214033</v>
      </c>
      <c r="J11" s="20">
        <f>IFERROR('Utvikling avling P'!R16/'Utvikling avling P'!S16,"")</f>
        <v>279.66889632107024</v>
      </c>
      <c r="K11" s="20">
        <f>IFERROR('Utvikling avling P'!T16/'Utvikling avling P'!U16,"")</f>
        <v>575.12649402390434</v>
      </c>
      <c r="L11" s="20">
        <f>IFERROR('Utvikling avling P'!V16/'Utvikling avling P'!W16,"")</f>
        <v>562.42510822510826</v>
      </c>
      <c r="M11" s="20">
        <f>IFERROR('Utvikling avling P'!X16/'Utvikling avling P'!Y16,"")</f>
        <v>256.59654631083203</v>
      </c>
      <c r="N11" s="20">
        <f>IFERROR('Utvikling avling P'!Z16/'Utvikling avling P'!AA16,"")</f>
        <v>462.59809027777777</v>
      </c>
      <c r="O11" s="20">
        <f>IFERROR('Utvikling avling P'!AB16/'Utvikling avling P'!AC16,"")</f>
        <v>135.41509433962264</v>
      </c>
      <c r="P11" s="20">
        <f>IFERROR('Utvikling avling P'!AD16/'Utvikling avling P'!AE16,"")</f>
        <v>467.33451957295375</v>
      </c>
      <c r="Q11" s="20">
        <f>IFERROR('Utvikling avling P'!AF16/'Utvikling avling P'!AG16,"")</f>
        <v>357.13535911602207</v>
      </c>
      <c r="R11" s="54">
        <f>IFERROR('Utvikling avling P'!AJ16/'Utvikling avling P'!AK16,"")</f>
        <v>294.57260920897284</v>
      </c>
      <c r="S11" s="52">
        <f>IFERROR('Utvikling avling P'!AL16/'Utvikling avling P'!AM16,"")</f>
        <v>715.77723378212977</v>
      </c>
      <c r="T11" s="43">
        <f>IFERROR('Utvikling avling P'!AH16/'Utvikling avling P'!AI16,"")</f>
        <v>195.58290422245108</v>
      </c>
      <c r="U11" s="20">
        <f>IFERROR('Utvikling avling P'!AN16/'Utvikling avling P'!AO16,"")</f>
        <v>978.50285714285712</v>
      </c>
      <c r="V11" s="44">
        <f>AVERAGE(B11:U11)</f>
        <v>405.53467064654643</v>
      </c>
    </row>
    <row r="12" spans="1:23" x14ac:dyDescent="0.25">
      <c r="A12" s="19" t="str">
        <f>+'Utvikling avling P'!A17</f>
        <v>ROGALAND</v>
      </c>
      <c r="B12" s="20">
        <f>IFERROR('Utvikling avling P'!B17/'Utvikling avling P'!C17,"")</f>
        <v>373.26439024390243</v>
      </c>
      <c r="C12" s="20">
        <f>IFERROR('Utvikling avling P'!D17/'Utvikling avling P'!E17,"")</f>
        <v>367.83716283716285</v>
      </c>
      <c r="D12" s="20">
        <f>IFERROR('Utvikling avling P'!F17/'Utvikling avling P'!G17,"")</f>
        <v>259.21570926143022</v>
      </c>
      <c r="E12" s="20">
        <f>IFERROR('Utvikling avling P'!H17/'Utvikling avling P'!I17,"")</f>
        <v>435.74594594594595</v>
      </c>
      <c r="F12" s="20">
        <f>IFERROR('Utvikling avling P'!J17/'Utvikling avling P'!K17,"")</f>
        <v>390.01346801346801</v>
      </c>
      <c r="G12" s="20">
        <f>IFERROR('Utvikling avling P'!L17/'Utvikling avling P'!M17,"")</f>
        <v>475.90114068441062</v>
      </c>
      <c r="H12" s="20">
        <f>IFERROR('Utvikling avling P'!N17/'Utvikling avling P'!O17,"")</f>
        <v>279.2826747720365</v>
      </c>
      <c r="I12" s="20">
        <f>IFERROR('Utvikling avling P'!P17/'Utvikling avling P'!Q17,"")</f>
        <v>112.27272727272727</v>
      </c>
      <c r="J12" s="20">
        <f>IFERROR('Utvikling avling P'!R17/'Utvikling avling P'!S17,"")</f>
        <v>0</v>
      </c>
      <c r="K12" s="20">
        <f>IFERROR('Utvikling avling P'!T17/'Utvikling avling P'!U17,"")</f>
        <v>258.18181818181819</v>
      </c>
      <c r="L12" s="20" t="str">
        <f>IFERROR('Utvikling avling P'!V17/'Utvikling avling P'!W17,"")</f>
        <v/>
      </c>
      <c r="M12" s="20">
        <f>IFERROR('Utvikling avling P'!X17/'Utvikling avling P'!Y17,"")</f>
        <v>367.97297297297297</v>
      </c>
      <c r="N12" s="20">
        <f>IFERROR('Utvikling avling P'!Z17/'Utvikling avling P'!AA17,"")</f>
        <v>297.87586206896549</v>
      </c>
      <c r="O12" s="20">
        <f>IFERROR('Utvikling avling P'!AB17/'Utvikling avling P'!AC17,"")</f>
        <v>47.140429338103758</v>
      </c>
      <c r="P12" s="20">
        <f>IFERROR('Utvikling avling P'!AD17/'Utvikling avling P'!AE17,"")</f>
        <v>251.43939393939394</v>
      </c>
      <c r="Q12" s="20">
        <f>IFERROR('Utvikling avling P'!AF17/'Utvikling avling P'!AG17,"")</f>
        <v>248.08892617449663</v>
      </c>
      <c r="R12" s="54">
        <f>IFERROR('Utvikling avling P'!AJ17/'Utvikling avling P'!AK17,"")</f>
        <v>246.45155855096883</v>
      </c>
      <c r="S12" s="52">
        <f>IFERROR('Utvikling avling P'!AL17/'Utvikling avling P'!AM17,"")</f>
        <v>481.14375561545376</v>
      </c>
      <c r="T12" s="43">
        <f>IFERROR('Utvikling avling P'!AH17/'Utvikling avling P'!AI17,"")</f>
        <v>420.21178529754957</v>
      </c>
      <c r="U12" s="20">
        <f>IFERROR('Utvikling avling P'!AN17/'Utvikling avling P'!AO17,"")</f>
        <v>424.51633605600932</v>
      </c>
      <c r="V12" s="44">
        <f>AVERAGE(B12:U12)</f>
        <v>301.92400301193771</v>
      </c>
    </row>
    <row r="13" spans="1:23" x14ac:dyDescent="0.25">
      <c r="A13" s="19" t="str">
        <f>+'Utvikling avling P'!A18</f>
        <v>AGDER</v>
      </c>
      <c r="B13" s="20">
        <f>IFERROR('Utvikling avling P'!B18/'Utvikling avling P'!C18,"")</f>
        <v>329.04761904761904</v>
      </c>
      <c r="C13" s="20">
        <f>IFERROR('Utvikling avling P'!D18/'Utvikling avling P'!E18,"")</f>
        <v>304.71722365038562</v>
      </c>
      <c r="D13" s="20">
        <f>IFERROR('Utvikling avling P'!F18/'Utvikling avling P'!G18,"")</f>
        <v>253.05882352941177</v>
      </c>
      <c r="E13" s="20">
        <f>IFERROR('Utvikling avling P'!H18/'Utvikling avling P'!I18,"")</f>
        <v>333.39600665557407</v>
      </c>
      <c r="F13" s="20">
        <f>IFERROR('Utvikling avling P'!J18/'Utvikling avling P'!K18,"")</f>
        <v>266.07794117647057</v>
      </c>
      <c r="G13" s="20">
        <f>IFERROR('Utvikling avling P'!L18/'Utvikling avling P'!M18,"")</f>
        <v>398.62367021276594</v>
      </c>
      <c r="H13" s="20">
        <f>IFERROR('Utvikling avling P'!N18/'Utvikling avling P'!O18,"")</f>
        <v>264.79088050314465</v>
      </c>
      <c r="I13" s="20">
        <f>IFERROR('Utvikling avling P'!P18/'Utvikling avling P'!Q18,"")</f>
        <v>303.02857142857141</v>
      </c>
      <c r="J13" s="20">
        <f>IFERROR('Utvikling avling P'!R18/'Utvikling avling P'!S18,"")</f>
        <v>303.4078014184397</v>
      </c>
      <c r="K13" s="20">
        <f>IFERROR('Utvikling avling P'!T18/'Utvikling avling P'!U18,"")</f>
        <v>382.20302375809933</v>
      </c>
      <c r="L13" s="20">
        <f>IFERROR('Utvikling avling P'!V18/'Utvikling avling P'!W18,"")</f>
        <v>496.79881656804736</v>
      </c>
      <c r="M13" s="20">
        <f>IFERROR('Utvikling avling P'!X18/'Utvikling avling P'!Y18,"")</f>
        <v>248.8603896103896</v>
      </c>
      <c r="N13" s="20">
        <f>IFERROR('Utvikling avling P'!Z18/'Utvikling avling P'!AA18,"")</f>
        <v>311.65656565656565</v>
      </c>
      <c r="O13" s="20">
        <f>IFERROR('Utvikling avling P'!AB18/'Utvikling avling P'!AC18,"")</f>
        <v>254.9402390438247</v>
      </c>
      <c r="P13" s="20">
        <f>IFERROR('Utvikling avling P'!AD18/'Utvikling avling P'!AE18,"")</f>
        <v>322.80795847750863</v>
      </c>
      <c r="Q13" s="20">
        <f>IFERROR('Utvikling avling P'!AF18/'Utvikling avling P'!AG18,"")</f>
        <v>359.48698884758363</v>
      </c>
      <c r="R13" s="54">
        <f>IFERROR('Utvikling avling P'!AJ18/'Utvikling avling P'!AK18,"")</f>
        <v>128.09672830725464</v>
      </c>
      <c r="S13" s="52">
        <f>IFERROR('Utvikling avling P'!AL18/'Utvikling avling P'!AM18,"")</f>
        <v>427.98311688311691</v>
      </c>
      <c r="T13" s="43">
        <f>IFERROR('Utvikling avling P'!AH18/'Utvikling avling P'!AI18,"")</f>
        <v>438.82688766114182</v>
      </c>
      <c r="U13" s="20">
        <f>IFERROR('Utvikling avling P'!AN18/'Utvikling avling P'!AO18,"")</f>
        <v>422.71769383697813</v>
      </c>
      <c r="V13" s="44">
        <f>AVERAGE(B13:U13)</f>
        <v>327.52634731364464</v>
      </c>
    </row>
    <row r="14" spans="1:23" x14ac:dyDescent="0.25">
      <c r="A14" s="19" t="str">
        <f>+'Utvikling avling P'!A19</f>
        <v>MØRE OG ROMSDAL</v>
      </c>
      <c r="B14" s="20">
        <f>IFERROR('Utvikling avling P'!B19/'Utvikling avling P'!C19,"")</f>
        <v>58.66796875</v>
      </c>
      <c r="C14" s="20">
        <f>IFERROR('Utvikling avling P'!D19/'Utvikling avling P'!E19,"")</f>
        <v>131.52380952380952</v>
      </c>
      <c r="D14" s="20">
        <f>IFERROR('Utvikling avling P'!F19/'Utvikling avling P'!G19,"")</f>
        <v>71.916030534351151</v>
      </c>
      <c r="E14" s="20">
        <f>IFERROR('Utvikling avling P'!H19/'Utvikling avling P'!I19,"")</f>
        <v>81.058823529411768</v>
      </c>
      <c r="F14" s="20">
        <f>IFERROR('Utvikling avling P'!J19/'Utvikling avling P'!K19,"")</f>
        <v>83.069418386491563</v>
      </c>
      <c r="G14" s="20">
        <f>IFERROR('Utvikling avling P'!L19/'Utvikling avling P'!M19,"")</f>
        <v>24.018518518518519</v>
      </c>
      <c r="H14" s="20">
        <f>IFERROR('Utvikling avling P'!N19/'Utvikling avling P'!O19,"")</f>
        <v>123.17073170731707</v>
      </c>
      <c r="I14" s="20">
        <f>IFERROR('Utvikling avling P'!P19/'Utvikling avling P'!Q19,"")</f>
        <v>66.80898876404494</v>
      </c>
      <c r="J14" s="20">
        <f>IFERROR('Utvikling avling P'!R19/'Utvikling avling P'!S19,"")</f>
        <v>0</v>
      </c>
      <c r="K14" s="20">
        <f>IFERROR('Utvikling avling P'!T19/'Utvikling avling P'!U19,"")</f>
        <v>301.54545454545456</v>
      </c>
      <c r="L14" s="20">
        <f>IFERROR('Utvikling avling P'!V19/'Utvikling avling P'!W19,"")</f>
        <v>345.64903846153845</v>
      </c>
      <c r="M14" s="20">
        <f>IFERROR('Utvikling avling P'!X19/'Utvikling avling P'!Y19,"")</f>
        <v>239.77500000000001</v>
      </c>
      <c r="N14" s="20">
        <f>IFERROR('Utvikling avling P'!Z19/'Utvikling avling P'!AA19,"")</f>
        <v>228.73333333333332</v>
      </c>
      <c r="O14" s="20">
        <f>IFERROR('Utvikling avling P'!AB19/'Utvikling avling P'!AC19,"")</f>
        <v>0</v>
      </c>
      <c r="P14" s="20">
        <f>IFERROR('Utvikling avling P'!AD19/'Utvikling avling P'!AE19,"")</f>
        <v>357.3</v>
      </c>
      <c r="Q14" s="20">
        <f>IFERROR('Utvikling avling P'!AF19/'Utvikling avling P'!AG19,"")</f>
        <v>365.24812030075191</v>
      </c>
      <c r="R14" s="54" t="str">
        <f>IFERROR('Utvikling avling P'!AJ19/'Utvikling avling P'!AK19,"")</f>
        <v/>
      </c>
      <c r="S14" s="52">
        <f>IFERROR('Utvikling avling P'!AL19/'Utvikling avling P'!AM19,"")</f>
        <v>0</v>
      </c>
      <c r="T14" s="43">
        <f>IFERROR('Utvikling avling P'!AH19/'Utvikling avling P'!AI19,"")</f>
        <v>71.786206896551718</v>
      </c>
      <c r="U14" s="20">
        <f>IFERROR('Utvikling avling P'!AN19/'Utvikling avling P'!AO19,"")</f>
        <v>156.21923076923076</v>
      </c>
      <c r="V14" s="44">
        <f>AVERAGE(B14:U14)</f>
        <v>142.44687758004238</v>
      </c>
    </row>
    <row r="15" spans="1:23" x14ac:dyDescent="0.25">
      <c r="A15" s="19" t="str">
        <f>+'Utvikling avling P'!A20</f>
        <v>VESTLAND</v>
      </c>
      <c r="B15" s="20">
        <f>IFERROR('Utvikling avling P'!B20/'Utvikling avling P'!C20,"")</f>
        <v>349.29107981220659</v>
      </c>
      <c r="C15" s="20">
        <f>IFERROR('Utvikling avling P'!D20/'Utvikling avling P'!E20,"")</f>
        <v>98.405405405405403</v>
      </c>
      <c r="D15" s="20">
        <f>IFERROR('Utvikling avling P'!F20/'Utvikling avling P'!G20,"")</f>
        <v>222.13970588235293</v>
      </c>
      <c r="E15" s="20">
        <f>IFERROR('Utvikling avling P'!H20/'Utvikling avling P'!I20,"")</f>
        <v>734.8295454545455</v>
      </c>
      <c r="F15" s="20">
        <f>IFERROR('Utvikling avling P'!J20/'Utvikling avling P'!K20,"")</f>
        <v>304.91208791208788</v>
      </c>
      <c r="G15" s="20">
        <f>IFERROR('Utvikling avling P'!L20/'Utvikling avling P'!M20,"")</f>
        <v>120.97183098591549</v>
      </c>
      <c r="H15" s="20">
        <f>IFERROR('Utvikling avling P'!N20/'Utvikling avling P'!O20,"")</f>
        <v>464.6</v>
      </c>
      <c r="I15" s="20">
        <f>IFERROR('Utvikling avling P'!P20/'Utvikling avling P'!Q20,"")</f>
        <v>719.52380952380952</v>
      </c>
      <c r="J15" s="20" t="str">
        <f>IFERROR('Utvikling avling P'!R20/'Utvikling avling P'!S20,"")</f>
        <v/>
      </c>
      <c r="K15" s="20" t="str">
        <f>IFERROR('Utvikling avling P'!T20/'Utvikling avling P'!U20,"")</f>
        <v/>
      </c>
      <c r="L15" s="20" t="str">
        <f>IFERROR('Utvikling avling P'!V20/'Utvikling avling P'!W20,"")</f>
        <v/>
      </c>
      <c r="M15" s="20" t="str">
        <f>IFERROR('Utvikling avling P'!X20/'Utvikling avling P'!Y20,"")</f>
        <v/>
      </c>
      <c r="N15" s="20" t="str">
        <f>IFERROR('Utvikling avling P'!Z20/'Utvikling avling P'!AA20,"")</f>
        <v/>
      </c>
      <c r="O15" s="20" t="str">
        <f>IFERROR('Utvikling avling P'!AB20/'Utvikling avling P'!AC20,"")</f>
        <v/>
      </c>
      <c r="P15" s="20" t="str">
        <f>IFERROR('Utvikling avling P'!AD20/'Utvikling avling P'!AE20,"")</f>
        <v/>
      </c>
      <c r="Q15" s="20" t="str">
        <f>IFERROR('Utvikling avling P'!AF20/'Utvikling avling P'!AG20,"")</f>
        <v/>
      </c>
      <c r="R15" s="54" t="str">
        <f>IFERROR('Utvikling avling P'!AJ20/'Utvikling avling P'!AK20,"")</f>
        <v/>
      </c>
      <c r="S15" s="52" t="str">
        <f>IFERROR('Utvikling avling P'!AL20/'Utvikling avling P'!AM20,"")</f>
        <v/>
      </c>
      <c r="T15" s="43" t="str">
        <f>IFERROR('Utvikling avling P'!AH20/'Utvikling avling P'!AI20,"")</f>
        <v/>
      </c>
      <c r="U15" s="20">
        <f>IFERROR('Utvikling avling P'!AN20/'Utvikling avling P'!AO20,"")</f>
        <v>0</v>
      </c>
      <c r="V15" s="44">
        <f>AVERAGE(B15:U15)</f>
        <v>334.96371833070259</v>
      </c>
    </row>
    <row r="16" spans="1:23" x14ac:dyDescent="0.25">
      <c r="A16" s="19" t="str">
        <f>+'Utvikling avling P'!A21</f>
        <v>NORDLAND</v>
      </c>
      <c r="B16" s="20">
        <f>IFERROR('Utvikling avling P'!B21/'Utvikling avling P'!C21,"")</f>
        <v>181.66666666666666</v>
      </c>
      <c r="C16" s="20" t="str">
        <f>IFERROR('Utvikling avling P'!D21/'Utvikling avling P'!E21,"")</f>
        <v/>
      </c>
      <c r="D16" s="20" t="str">
        <f>IFERROR('Utvikling avling P'!F21/'Utvikling avling P'!G21,"")</f>
        <v/>
      </c>
      <c r="E16" s="20" t="str">
        <f>IFERROR('Utvikling avling P'!H21/'Utvikling avling P'!I21,"")</f>
        <v/>
      </c>
      <c r="F16" s="20">
        <f>IFERROR('Utvikling avling P'!J21/'Utvikling avling P'!K21,"")</f>
        <v>0</v>
      </c>
      <c r="G16" s="20" t="str">
        <f>IFERROR('Utvikling avling P'!L21/'Utvikling avling P'!M21,"")</f>
        <v/>
      </c>
      <c r="H16" s="20" t="str">
        <f>IFERROR('Utvikling avling P'!N21/'Utvikling avling P'!O21,"")</f>
        <v/>
      </c>
      <c r="I16" s="20">
        <f>IFERROR('Utvikling avling P'!P21/'Utvikling avling P'!Q21,"")</f>
        <v>0</v>
      </c>
      <c r="J16" s="20" t="str">
        <f>IFERROR('Utvikling avling P'!R21/'Utvikling avling P'!S21,"")</f>
        <v/>
      </c>
      <c r="K16" s="20">
        <f>IFERROR('Utvikling avling P'!T21/'Utvikling avling P'!U21,"")</f>
        <v>0</v>
      </c>
      <c r="L16" s="20" t="str">
        <f>IFERROR('Utvikling avling P'!V21/'Utvikling avling P'!W21,"")</f>
        <v/>
      </c>
      <c r="M16" s="20" t="str">
        <f>IFERROR('Utvikling avling P'!X21/'Utvikling avling P'!Y21,"")</f>
        <v/>
      </c>
      <c r="N16" s="20" t="str">
        <f>IFERROR('Utvikling avling P'!Z21/'Utvikling avling P'!AA21,"")</f>
        <v/>
      </c>
      <c r="O16" s="20" t="str">
        <f>IFERROR('Utvikling avling P'!AB21/'Utvikling avling P'!AC21,"")</f>
        <v/>
      </c>
      <c r="P16" s="20">
        <f>IFERROR('Utvikling avling P'!AD21/'Utvikling avling P'!AE21,"")</f>
        <v>364.1904761904762</v>
      </c>
      <c r="Q16" s="20">
        <f>IFERROR('Utvikling avling P'!AF21/'Utvikling avling P'!AG21,"")</f>
        <v>0</v>
      </c>
      <c r="R16" s="54">
        <f>IFERROR('Utvikling avling P'!AJ21/'Utvikling avling P'!AK21,"")</f>
        <v>0</v>
      </c>
      <c r="S16" s="52">
        <f>IFERROR('Utvikling avling P'!AL21/'Utvikling avling P'!AM21,"")</f>
        <v>0</v>
      </c>
      <c r="T16" s="43">
        <f>IFERROR('Utvikling avling P'!AH21/'Utvikling avling P'!AI21,"")</f>
        <v>964.5</v>
      </c>
      <c r="U16" s="20">
        <f>IFERROR('Utvikling avling P'!AN21/'Utvikling avling P'!AO21,"")</f>
        <v>180.9485294117647</v>
      </c>
      <c r="V16" s="44">
        <f>AVERAGE(B16:U16)</f>
        <v>169.13056722689075</v>
      </c>
    </row>
    <row r="17" spans="1:22" x14ac:dyDescent="0.25">
      <c r="A17" s="19" t="str">
        <f>+'Utvikling avling P'!A22</f>
        <v>FINNMARK</v>
      </c>
      <c r="B17" s="20" t="str">
        <f>IFERROR('Utvikling avling P'!B22/'Utvikling avling P'!C22,"")</f>
        <v/>
      </c>
      <c r="C17" s="20" t="str">
        <f>IFERROR('Utvikling avling P'!D22/'Utvikling avling P'!E22,"")</f>
        <v/>
      </c>
      <c r="D17" s="20" t="str">
        <f>IFERROR('Utvikling avling P'!F22/'Utvikling avling P'!G22,"")</f>
        <v/>
      </c>
      <c r="E17" s="20" t="str">
        <f>IFERROR('Utvikling avling P'!H22/'Utvikling avling P'!I22,"")</f>
        <v/>
      </c>
      <c r="F17" s="20" t="str">
        <f>IFERROR('Utvikling avling P'!J22/'Utvikling avling P'!K22,"")</f>
        <v/>
      </c>
      <c r="G17" s="20" t="str">
        <f>IFERROR('Utvikling avling P'!L22/'Utvikling avling P'!M22,"")</f>
        <v/>
      </c>
      <c r="H17" s="20" t="str">
        <f>IFERROR('Utvikling avling P'!N22/'Utvikling avling P'!O22,"")</f>
        <v/>
      </c>
      <c r="I17" s="20" t="str">
        <f>IFERROR('Utvikling avling P'!P22/'Utvikling avling P'!Q22,"")</f>
        <v/>
      </c>
      <c r="J17" s="20" t="str">
        <f>IFERROR('Utvikling avling P'!R22/'Utvikling avling P'!S22,"")</f>
        <v/>
      </c>
      <c r="K17" s="20" t="str">
        <f>IFERROR('Utvikling avling P'!T22/'Utvikling avling P'!U22,"")</f>
        <v/>
      </c>
      <c r="L17" s="20" t="str">
        <f>IFERROR('Utvikling avling P'!V22/'Utvikling avling P'!W22,"")</f>
        <v/>
      </c>
      <c r="M17" s="20" t="str">
        <f>IFERROR('Utvikling avling P'!X22/'Utvikling avling P'!Y22,"")</f>
        <v/>
      </c>
      <c r="N17" s="20" t="str">
        <f>IFERROR('Utvikling avling P'!Z22/'Utvikling avling P'!AA22,"")</f>
        <v/>
      </c>
      <c r="O17" s="20" t="str">
        <f>IFERROR('Utvikling avling P'!AB22/'Utvikling avling P'!AC22,"")</f>
        <v/>
      </c>
      <c r="P17" s="20" t="str">
        <f>IFERROR('Utvikling avling P'!AD22/'Utvikling avling P'!AE22,"")</f>
        <v/>
      </c>
      <c r="Q17" s="20" t="str">
        <f>IFERROR('Utvikling avling P'!AF22/'Utvikling avling P'!AG22,"")</f>
        <v/>
      </c>
      <c r="R17" s="54" t="str">
        <f>IFERROR('Utvikling avling P'!AJ22/'Utvikling avling P'!AK22,"")</f>
        <v/>
      </c>
      <c r="S17" s="52" t="str">
        <f>IFERROR('Utvikling avling P'!AL22/'Utvikling avling P'!AM22,"")</f>
        <v/>
      </c>
      <c r="T17" s="43" t="str">
        <f>IFERROR('Utvikling avling P'!AH22/'Utvikling avling P'!AI22,"")</f>
        <v/>
      </c>
      <c r="U17" s="20" t="str">
        <f>IFERROR('Utvikling avling P'!AN22/'Utvikling avling P'!AO22,"")</f>
        <v/>
      </c>
      <c r="V17" s="44"/>
    </row>
    <row r="18" spans="1:22" x14ac:dyDescent="0.25">
      <c r="A18" s="19" t="str">
        <f>+'Utvikling avling P'!A23</f>
        <v>TROMS</v>
      </c>
      <c r="B18" s="20" t="str">
        <f>IFERROR('Utvikling avling P'!B23/'Utvikling avling P'!C23,"")</f>
        <v/>
      </c>
      <c r="C18" s="20" t="str">
        <f>IFERROR('Utvikling avling P'!D23/'Utvikling avling P'!E23,"")</f>
        <v/>
      </c>
      <c r="D18" s="20" t="str">
        <f>IFERROR('Utvikling avling P'!F23/'Utvikling avling P'!G23,"")</f>
        <v/>
      </c>
      <c r="E18" s="20" t="str">
        <f>IFERROR('Utvikling avling P'!H23/'Utvikling avling P'!I23,"")</f>
        <v/>
      </c>
      <c r="F18" s="20" t="str">
        <f>IFERROR('Utvikling avling P'!J23/'Utvikling avling P'!K23,"")</f>
        <v/>
      </c>
      <c r="G18" s="20" t="str">
        <f>IFERROR('Utvikling avling P'!L23/'Utvikling avling P'!M23,"")</f>
        <v/>
      </c>
      <c r="H18" s="20" t="str">
        <f>IFERROR('Utvikling avling P'!N23/'Utvikling avling P'!O23,"")</f>
        <v/>
      </c>
      <c r="I18" s="20" t="str">
        <f>IFERROR('Utvikling avling P'!P23/'Utvikling avling P'!Q23,"")</f>
        <v/>
      </c>
      <c r="J18" s="20" t="str">
        <f>IFERROR('Utvikling avling P'!R23/'Utvikling avling P'!S23,"")</f>
        <v/>
      </c>
      <c r="K18" s="20" t="str">
        <f>IFERROR('Utvikling avling P'!T23/'Utvikling avling P'!U23,"")</f>
        <v/>
      </c>
      <c r="L18" s="20" t="str">
        <f>IFERROR('Utvikling avling P'!V23/'Utvikling avling P'!W23,"")</f>
        <v/>
      </c>
      <c r="M18" s="20" t="str">
        <f>IFERROR('Utvikling avling P'!X23/'Utvikling avling P'!Y23,"")</f>
        <v/>
      </c>
      <c r="N18" s="20" t="str">
        <f>IFERROR('Utvikling avling P'!Z23/'Utvikling avling P'!AA23,"")</f>
        <v/>
      </c>
      <c r="O18" s="20" t="str">
        <f>IFERROR('Utvikling avling P'!AB23/'Utvikling avling P'!AC23,"")</f>
        <v/>
      </c>
      <c r="P18" s="20" t="str">
        <f>IFERROR('Utvikling avling P'!AD23/'Utvikling avling P'!AE23,"")</f>
        <v/>
      </c>
      <c r="Q18" s="22" t="str">
        <f>IFERROR('Utvikling avling P'!AF23/'Utvikling avling P'!AG23,"")</f>
        <v/>
      </c>
      <c r="R18" s="54" t="str">
        <f>IFERROR('Utvikling avling P'!AJ23/'Utvikling avling P'!AK23,"")</f>
        <v/>
      </c>
      <c r="S18" s="52" t="str">
        <f>IFERROR('Utvikling avling P'!AL23/'Utvikling avling P'!AM23,"")</f>
        <v/>
      </c>
      <c r="T18" s="43" t="str">
        <f>IFERROR('Utvikling avling P'!AH23/'Utvikling avling P'!AI23,"")</f>
        <v/>
      </c>
      <c r="U18" s="20" t="str">
        <f>IFERROR('Utvikling avling P'!AN23/'Utvikling avling P'!AO23,"")</f>
        <v/>
      </c>
      <c r="V18" s="44"/>
    </row>
    <row r="19" spans="1:22" x14ac:dyDescent="0.25">
      <c r="A19" s="14" t="str">
        <f>+'Utvikling avling P'!A24</f>
        <v>Sum</v>
      </c>
      <c r="B19" s="16">
        <f>IFERROR('Utvikling avling P'!B24/'Utvikling avling P'!C24,"")</f>
        <v>492.04665579891082</v>
      </c>
      <c r="C19" s="16">
        <f>IFERROR('Utvikling avling P'!D24/'Utvikling avling P'!E24,"")</f>
        <v>418.48059304091817</v>
      </c>
      <c r="D19" s="16">
        <f>IFERROR('Utvikling avling P'!F24/'Utvikling avling P'!G24,"")</f>
        <v>440.33579587529721</v>
      </c>
      <c r="E19" s="16">
        <f>IFERROR('Utvikling avling P'!H24/'Utvikling avling P'!I24,"")</f>
        <v>486.70941033817246</v>
      </c>
      <c r="F19" s="16">
        <f>IFERROR('Utvikling avling P'!J24/'Utvikling avling P'!K24,"")</f>
        <v>340.10084819284197</v>
      </c>
      <c r="G19" s="16">
        <f>IFERROR('Utvikling avling P'!L24/'Utvikling avling P'!M24,"")</f>
        <v>460.44711113581411</v>
      </c>
      <c r="H19" s="16">
        <f>IFERROR('Utvikling avling P'!N24/'Utvikling avling P'!O24,"")</f>
        <v>385.44930883696469</v>
      </c>
      <c r="I19" s="16">
        <f>IFERROR('Utvikling avling P'!P24/'Utvikling avling P'!Q24,"")</f>
        <v>410.34034140615069</v>
      </c>
      <c r="J19" s="16">
        <f>IFERROR('Utvikling avling P'!R24/'Utvikling avling P'!S24,"")</f>
        <v>389.22554041434967</v>
      </c>
      <c r="K19" s="16">
        <f>IFERROR('Utvikling avling P'!T24/'Utvikling avling P'!U24,"")</f>
        <v>491.93058786052342</v>
      </c>
      <c r="L19" s="16">
        <f>IFERROR('Utvikling avling P'!V24/'Utvikling avling P'!W24,"")</f>
        <v>578.21882106040528</v>
      </c>
      <c r="M19" s="16">
        <f>IFERROR('Utvikling avling P'!X24/'Utvikling avling P'!Y24,"")</f>
        <v>464.47501652772382</v>
      </c>
      <c r="N19" s="16">
        <f>IFERROR('Utvikling avling P'!Z24/'Utvikling avling P'!AA24,"")</f>
        <v>529.39088776245262</v>
      </c>
      <c r="O19" s="16">
        <f>IFERROR('Utvikling avling P'!AB24/'Utvikling avling P'!AC24,"")</f>
        <v>235.95023871609359</v>
      </c>
      <c r="P19" s="16">
        <f>IFERROR('Utvikling avling P'!AD24/'Utvikling avling P'!AE24,"")</f>
        <v>566.15408007603719</v>
      </c>
      <c r="Q19" s="47">
        <f>IFERROR('Utvikling avling P'!AF24/'Utvikling avling P'!AG24,"")</f>
        <v>481.5441075936443</v>
      </c>
      <c r="R19" s="48">
        <f>IFERROR('Utvikling avling P'!AJ24/'Utvikling avling P'!AK24,"")</f>
        <v>346.08885936181662</v>
      </c>
      <c r="S19" s="53">
        <f>IFERROR('Utvikling avling P'!AL24/'Utvikling avling P'!AM24,"")</f>
        <v>567.85258892455624</v>
      </c>
      <c r="T19" s="47">
        <f>IFERROR('Utvikling avling P'!AH24/'Utvikling avling P'!AI24,"")</f>
        <v>315.15672162499601</v>
      </c>
      <c r="U19" s="16">
        <f>IFERROR('Utvikling avling P'!AN24/'Utvikling avling P'!AO24,"")</f>
        <v>397.24290053693346</v>
      </c>
      <c r="V19" s="48"/>
    </row>
    <row r="20" spans="1:22" x14ac:dyDescent="0.25">
      <c r="A20" s="34" t="s">
        <v>129</v>
      </c>
      <c r="V20" s="4"/>
    </row>
    <row r="21" spans="1:22" x14ac:dyDescent="0.25">
      <c r="V21" s="4"/>
    </row>
    <row r="22" spans="1:22" x14ac:dyDescent="0.25">
      <c r="V22" s="4"/>
    </row>
    <row r="23" spans="1:22" x14ac:dyDescent="0.25">
      <c r="V23" s="4"/>
    </row>
    <row r="24" spans="1:22" x14ac:dyDescent="0.25">
      <c r="V24" s="4"/>
    </row>
    <row r="25" spans="1:22" x14ac:dyDescent="0.25">
      <c r="V25" s="4"/>
    </row>
    <row r="26" spans="1:22" x14ac:dyDescent="0.25">
      <c r="V26" s="4"/>
    </row>
    <row r="27" spans="1:22" ht="18.75" x14ac:dyDescent="0.3">
      <c r="A27" s="33" t="str">
        <f>CONCATENATE("Avlingsutvikling i ",'Utvikling avling P'!B4," i kommunene i ",'Utvikling avling P'!C31)</f>
        <v>Avlingsutvikling i Hvete i kommunene i hele landet</v>
      </c>
      <c r="V27" s="4"/>
    </row>
    <row r="28" spans="1:22" x14ac:dyDescent="0.25">
      <c r="A28" s="14" t="str">
        <f>+'Utvikling avling P'!A31</f>
        <v>Fylke</v>
      </c>
      <c r="B28" s="15">
        <v>2005</v>
      </c>
      <c r="C28" s="15">
        <v>2006</v>
      </c>
      <c r="D28" s="15">
        <v>2007</v>
      </c>
      <c r="E28" s="15">
        <v>2008</v>
      </c>
      <c r="F28" s="15">
        <v>2009</v>
      </c>
      <c r="G28" s="15">
        <v>2010</v>
      </c>
      <c r="H28" s="15">
        <v>2011</v>
      </c>
      <c r="I28" s="15">
        <v>2012</v>
      </c>
      <c r="J28" s="15">
        <v>2013</v>
      </c>
      <c r="K28" s="15">
        <v>2014</v>
      </c>
      <c r="L28" s="15">
        <v>2015</v>
      </c>
      <c r="M28" s="15">
        <v>2016</v>
      </c>
      <c r="N28" s="15">
        <v>2017</v>
      </c>
      <c r="O28" s="15">
        <v>2018</v>
      </c>
      <c r="P28" s="15">
        <v>2019</v>
      </c>
      <c r="Q28" s="15">
        <v>2020</v>
      </c>
      <c r="R28" s="15">
        <v>2021</v>
      </c>
      <c r="S28" s="15">
        <v>2022</v>
      </c>
      <c r="T28" s="15">
        <v>2023</v>
      </c>
      <c r="U28" s="15">
        <v>2024</v>
      </c>
      <c r="V28" s="15" t="s">
        <v>20</v>
      </c>
    </row>
    <row r="29" spans="1:22" x14ac:dyDescent="0.25">
      <c r="A29" s="19" t="str">
        <f>IF('Utvikling avling P'!A36&gt;0,'Utvikling avling P'!A36,"")</f>
        <v>3118 INDRE ØSTFOLD</v>
      </c>
      <c r="B29" s="20">
        <f>IFERROR('Utvikling avling P'!B36/'Utvikling avling P'!C36,"")</f>
        <v>502.97140798558991</v>
      </c>
      <c r="C29" s="20">
        <f>IFERROR('Utvikling avling P'!D36/'Utvikling avling P'!E36,"")</f>
        <v>451.76156016845886</v>
      </c>
      <c r="D29" s="20">
        <f>IFERROR('Utvikling avling P'!F36/'Utvikling avling P'!G36,"")</f>
        <v>444.84018585339328</v>
      </c>
      <c r="E29" s="20">
        <f>IFERROR('Utvikling avling P'!H36/'Utvikling avling P'!I36,"")</f>
        <v>510.23822608344278</v>
      </c>
      <c r="F29" s="20">
        <f>IFERROR('Utvikling avling P'!J36/'Utvikling avling P'!K36,"")</f>
        <v>329.76611168644945</v>
      </c>
      <c r="G29" s="20">
        <f>IFERROR('Utvikling avling P'!L36/'Utvikling avling P'!M36,"")</f>
        <v>472.22112401799501</v>
      </c>
      <c r="H29" s="20">
        <f>IFERROR('Utvikling avling P'!N36/'Utvikling avling P'!O36,"")</f>
        <v>365.58293013094584</v>
      </c>
      <c r="I29" s="20">
        <f>IFERROR('Utvikling avling P'!P36/'Utvikling avling P'!Q36,"")</f>
        <v>371.09894424282413</v>
      </c>
      <c r="J29" s="20">
        <f>IFERROR('Utvikling avling P'!R36/'Utvikling avling P'!S36,"")</f>
        <v>360.12369371081132</v>
      </c>
      <c r="K29" s="20">
        <f>IFERROR('Utvikling avling P'!T36/'Utvikling avling P'!U36,"")</f>
        <v>512.13039990833045</v>
      </c>
      <c r="L29" s="20">
        <f>IFERROR('Utvikling avling P'!V36/'Utvikling avling P'!W36,"")</f>
        <v>614.39849455117405</v>
      </c>
      <c r="M29" s="20">
        <f>IFERROR('Utvikling avling P'!X36/'Utvikling avling P'!Y36,"")</f>
        <v>440.11720871487211</v>
      </c>
      <c r="N29" s="20">
        <f>IFERROR('Utvikling avling P'!Z36/'Utvikling avling P'!AA36,"")</f>
        <v>600.74345461748078</v>
      </c>
      <c r="O29" s="20">
        <f>IFERROR('Utvikling avling P'!AB36/'Utvikling avling P'!AC36,"")</f>
        <v>200.44565829894754</v>
      </c>
      <c r="P29" s="20">
        <f>IFERROR('Utvikling avling P'!AD36/'Utvikling avling P'!AE36,"")</f>
        <v>647.67990465882133</v>
      </c>
      <c r="Q29" s="20">
        <f>IFERROR('Utvikling avling P'!AF36/'Utvikling avling P'!AG36,"")</f>
        <v>449.33492009520569</v>
      </c>
      <c r="R29" s="20">
        <f>IFERROR('Utvikling avling P'!AJ36/'Utvikling avling P'!AK36,"")</f>
        <v>288.78710119732619</v>
      </c>
      <c r="S29" s="20">
        <f>IFERROR('Utvikling avling P'!AL36/'Utvikling avling P'!AM36,"")</f>
        <v>478.45725914165467</v>
      </c>
      <c r="T29" s="20">
        <f>IFERROR('Utvikling avling P'!AH36/'Utvikling avling P'!AI36,"")</f>
        <v>403.52049537401984</v>
      </c>
      <c r="U29" s="20">
        <f>IFERROR('Utvikling avling P'!AN36/'Utvikling avling P'!AO36,"")</f>
        <v>406.79240071204958</v>
      </c>
      <c r="V29" s="20">
        <f>AVERAGE(B29:U29)</f>
        <v>442.55057405748965</v>
      </c>
    </row>
    <row r="30" spans="1:22" x14ac:dyDescent="0.25">
      <c r="A30" s="19" t="str">
        <f>IF('Utvikling avling P'!A37&gt;0,'Utvikling avling P'!A37,"")</f>
        <v>3120 RAKKESTAD</v>
      </c>
      <c r="B30" s="20">
        <f>IFERROR('Utvikling avling P'!B37/'Utvikling avling P'!C37,"")</f>
        <v>514.38507666476005</v>
      </c>
      <c r="C30" s="20">
        <f>IFERROR('Utvikling avling P'!D37/'Utvikling avling P'!E37,"")</f>
        <v>510.83398801658126</v>
      </c>
      <c r="D30" s="20">
        <f>IFERROR('Utvikling avling P'!F37/'Utvikling avling P'!G37,"")</f>
        <v>440.14267198572605</v>
      </c>
      <c r="E30" s="20">
        <f>IFERROR('Utvikling avling P'!H37/'Utvikling avling P'!I37,"")</f>
        <v>511.60360596222989</v>
      </c>
      <c r="F30" s="20">
        <f>IFERROR('Utvikling avling P'!J37/'Utvikling avling P'!K37,"")</f>
        <v>383.82049980256107</v>
      </c>
      <c r="G30" s="20">
        <f>IFERROR('Utvikling avling P'!L37/'Utvikling avling P'!M37,"")</f>
        <v>513.83910567587748</v>
      </c>
      <c r="H30" s="20">
        <f>IFERROR('Utvikling avling P'!N37/'Utvikling avling P'!O37,"")</f>
        <v>371.67370558872466</v>
      </c>
      <c r="I30" s="20">
        <f>IFERROR('Utvikling avling P'!P37/'Utvikling avling P'!Q37,"")</f>
        <v>428.32413953333997</v>
      </c>
      <c r="J30" s="20">
        <f>IFERROR('Utvikling avling P'!R37/'Utvikling avling P'!S37,"")</f>
        <v>407.30963388263365</v>
      </c>
      <c r="K30" s="20">
        <f>IFERROR('Utvikling avling P'!T37/'Utvikling avling P'!U37,"")</f>
        <v>517.99887270204647</v>
      </c>
      <c r="L30" s="20">
        <f>IFERROR('Utvikling avling P'!V37/'Utvikling avling P'!W37,"")</f>
        <v>630.3069846038303</v>
      </c>
      <c r="M30" s="20">
        <f>IFERROR('Utvikling avling P'!X37/'Utvikling avling P'!Y37,"")</f>
        <v>456.12408203867869</v>
      </c>
      <c r="N30" s="20">
        <f>IFERROR('Utvikling avling P'!Z37/'Utvikling avling P'!AA37,"")</f>
        <v>622.04166575820341</v>
      </c>
      <c r="O30" s="20">
        <f>IFERROR('Utvikling avling P'!AB37/'Utvikling avling P'!AC37,"")</f>
        <v>215.79750463665488</v>
      </c>
      <c r="P30" s="20">
        <f>IFERROR('Utvikling avling P'!AD37/'Utvikling avling P'!AE37,"")</f>
        <v>681.58804481575032</v>
      </c>
      <c r="Q30" s="20">
        <f>IFERROR('Utvikling avling P'!AF37/'Utvikling avling P'!AG37,"")</f>
        <v>459.28735665553779</v>
      </c>
      <c r="R30" s="20">
        <f>IFERROR('Utvikling avling P'!AJ37/'Utvikling avling P'!AK37,"")</f>
        <v>303.06122602860233</v>
      </c>
      <c r="S30" s="20">
        <f>IFERROR('Utvikling avling P'!AL37/'Utvikling avling P'!AM37,"")</f>
        <v>571.47521075137445</v>
      </c>
      <c r="T30" s="20">
        <f>IFERROR('Utvikling avling P'!AH37/'Utvikling avling P'!AI37,"")</f>
        <v>417.40341123580083</v>
      </c>
      <c r="U30" s="20">
        <f>IFERROR('Utvikling avling P'!AN37/'Utvikling avling P'!AO37,"")</f>
        <v>434.99517584238629</v>
      </c>
      <c r="V30" s="20">
        <f>AVERAGE(B30:U30)</f>
        <v>469.60059810906506</v>
      </c>
    </row>
    <row r="31" spans="1:22" x14ac:dyDescent="0.25">
      <c r="A31" s="19" t="str">
        <f>IF('Utvikling avling P'!A38&gt;0,'Utvikling avling P'!A38,"")</f>
        <v>3905 TØNSBERG</v>
      </c>
      <c r="B31" s="20">
        <f>IFERROR('Utvikling avling P'!B38/'Utvikling avling P'!C38,"")</f>
        <v>545.86866383769291</v>
      </c>
      <c r="C31" s="20">
        <f>IFERROR('Utvikling avling P'!D38/'Utvikling avling P'!E38,"")</f>
        <v>378.53449968758366</v>
      </c>
      <c r="D31" s="20">
        <f>IFERROR('Utvikling avling P'!F38/'Utvikling avling P'!G38,"")</f>
        <v>451.16831874356336</v>
      </c>
      <c r="E31" s="20">
        <f>IFERROR('Utvikling avling P'!H38/'Utvikling avling P'!I38,"")</f>
        <v>541.21654790182106</v>
      </c>
      <c r="F31" s="20">
        <f>IFERROR('Utvikling avling P'!J38/'Utvikling avling P'!K38,"")</f>
        <v>382.56844353868439</v>
      </c>
      <c r="G31" s="20">
        <f>IFERROR('Utvikling avling P'!L38/'Utvikling avling P'!M38,"")</f>
        <v>513.26989692912548</v>
      </c>
      <c r="H31" s="20">
        <f>IFERROR('Utvikling avling P'!N38/'Utvikling avling P'!O38,"")</f>
        <v>424.094684425536</v>
      </c>
      <c r="I31" s="20">
        <f>IFERROR('Utvikling avling P'!P38/'Utvikling avling P'!Q38,"")</f>
        <v>451.99705851454985</v>
      </c>
      <c r="J31" s="20">
        <f>IFERROR('Utvikling avling P'!R38/'Utvikling avling P'!S38,"")</f>
        <v>402.97018826824336</v>
      </c>
      <c r="K31" s="20">
        <f>IFERROR('Utvikling avling P'!T38/'Utvikling avling P'!U38,"")</f>
        <v>509.93340757238309</v>
      </c>
      <c r="L31" s="20">
        <f>IFERROR('Utvikling avling P'!V38/'Utvikling avling P'!W38,"")</f>
        <v>599.68759965656818</v>
      </c>
      <c r="M31" s="20">
        <f>IFERROR('Utvikling avling P'!X38/'Utvikling avling P'!Y38,"")</f>
        <v>448.02665513232949</v>
      </c>
      <c r="N31" s="20">
        <f>IFERROR('Utvikling avling P'!Z38/'Utvikling avling P'!AA38,"")</f>
        <v>520.12515999498055</v>
      </c>
      <c r="O31" s="20">
        <f>IFERROR('Utvikling avling P'!AB38/'Utvikling avling P'!AC38,"")</f>
        <v>265.08791148299019</v>
      </c>
      <c r="P31" s="20">
        <f>IFERROR('Utvikling avling P'!AD38/'Utvikling avling P'!AE38,"")</f>
        <v>552.94566191851777</v>
      </c>
      <c r="Q31" s="20">
        <f>IFERROR('Utvikling avling P'!AF38/'Utvikling avling P'!AG38,"")</f>
        <v>579.70909548370867</v>
      </c>
      <c r="R31" s="20">
        <f>IFERROR('Utvikling avling P'!AJ38/'Utvikling avling P'!AK38,"")</f>
        <v>452.91401505950932</v>
      </c>
      <c r="S31" s="20">
        <f>IFERROR('Utvikling avling P'!AL38/'Utvikling avling P'!AM38,"")</f>
        <v>495.25237498191638</v>
      </c>
      <c r="T31" s="20">
        <f>IFERROR('Utvikling avling P'!AH38/'Utvikling avling P'!AI38,"")</f>
        <v>291.45156163850419</v>
      </c>
      <c r="U31" s="20">
        <f>IFERROR('Utvikling avling P'!AN38/'Utvikling avling P'!AO38,"")</f>
        <v>434.2442625064466</v>
      </c>
      <c r="V31" s="20">
        <f>AVERAGE(B31:U31)</f>
        <v>462.0533003637326</v>
      </c>
    </row>
    <row r="32" spans="1:22" x14ac:dyDescent="0.25">
      <c r="A32" s="19" t="str">
        <f>IF('Utvikling avling P'!A39&gt;0,'Utvikling avling P'!A39,"")</f>
        <v>3411 RINGSAKER</v>
      </c>
      <c r="B32" s="20">
        <f>IFERROR('Utvikling avling P'!B39/'Utvikling avling P'!C39,"")</f>
        <v>532.1033741816351</v>
      </c>
      <c r="C32" s="20">
        <f>IFERROR('Utvikling avling P'!D39/'Utvikling avling P'!E39,"")</f>
        <v>438.5748922413793</v>
      </c>
      <c r="D32" s="20">
        <f>IFERROR('Utvikling avling P'!F39/'Utvikling avling P'!G39,"")</f>
        <v>525.22192174913698</v>
      </c>
      <c r="E32" s="20">
        <f>IFERROR('Utvikling avling P'!H39/'Utvikling avling P'!I39,"")</f>
        <v>517.0996793937627</v>
      </c>
      <c r="F32" s="20">
        <f>IFERROR('Utvikling avling P'!J39/'Utvikling avling P'!K39,"")</f>
        <v>383.22333077513429</v>
      </c>
      <c r="G32" s="20">
        <f>IFERROR('Utvikling avling P'!L39/'Utvikling avling P'!M39,"")</f>
        <v>461.65319241664849</v>
      </c>
      <c r="H32" s="20">
        <f>IFERROR('Utvikling avling P'!N39/'Utvikling avling P'!O39,"")</f>
        <v>477.75394491261807</v>
      </c>
      <c r="I32" s="20">
        <f>IFERROR('Utvikling avling P'!P39/'Utvikling avling P'!Q39,"")</f>
        <v>492.03223868642368</v>
      </c>
      <c r="J32" s="20">
        <f>IFERROR('Utvikling avling P'!R39/'Utvikling avling P'!S39,"")</f>
        <v>444.06855939730895</v>
      </c>
      <c r="K32" s="20">
        <f>IFERROR('Utvikling avling P'!T39/'Utvikling avling P'!U39,"")</f>
        <v>491.46778257218153</v>
      </c>
      <c r="L32" s="20">
        <f>IFERROR('Utvikling avling P'!V39/'Utvikling avling P'!W39,"")</f>
        <v>566.70260109423236</v>
      </c>
      <c r="M32" s="20">
        <f>IFERROR('Utvikling avling P'!X39/'Utvikling avling P'!Y39,"")</f>
        <v>544.18047356683724</v>
      </c>
      <c r="N32" s="20">
        <f>IFERROR('Utvikling avling P'!Z39/'Utvikling avling P'!AA39,"")</f>
        <v>554.62891874600132</v>
      </c>
      <c r="O32" s="20">
        <f>IFERROR('Utvikling avling P'!AB39/'Utvikling avling P'!AC39,"")</f>
        <v>315.9823725110482</v>
      </c>
      <c r="P32" s="20">
        <f>IFERROR('Utvikling avling P'!AD39/'Utvikling avling P'!AE39,"")</f>
        <v>474.19028371855745</v>
      </c>
      <c r="Q32" s="20">
        <f>IFERROR('Utvikling avling P'!AF39/'Utvikling avling P'!AG39,"")</f>
        <v>615.8087699408859</v>
      </c>
      <c r="R32" s="20">
        <f>IFERROR('Utvikling avling P'!AJ39/'Utvikling avling P'!AK39,"")</f>
        <v>467.37075952090657</v>
      </c>
      <c r="S32" s="20">
        <f>IFERROR('Utvikling avling P'!AL39/'Utvikling avling P'!AM39,"")</f>
        <v>708.44637770083705</v>
      </c>
      <c r="T32" s="20">
        <f>IFERROR('Utvikling avling P'!AH39/'Utvikling avling P'!AI39,"")</f>
        <v>345.67202277552599</v>
      </c>
      <c r="U32" s="20">
        <f>IFERROR('Utvikling avling P'!AN39/'Utvikling avling P'!AO39,"")</f>
        <v>513.26605597449259</v>
      </c>
      <c r="V32" s="20">
        <f>AVERAGE(B32:U32)</f>
        <v>493.47237759377776</v>
      </c>
    </row>
    <row r="33" spans="1:22" x14ac:dyDescent="0.25">
      <c r="A33" s="19" t="str">
        <f>IF('Utvikling avling P'!A40&gt;0,'Utvikling avling P'!A40,"")</f>
        <v>3907 SANDEFJORD</v>
      </c>
      <c r="B33" s="20">
        <f>IFERROR('Utvikling avling P'!B40/'Utvikling avling P'!C40,"")</f>
        <v>458.63245986712667</v>
      </c>
      <c r="C33" s="20">
        <f>IFERROR('Utvikling avling P'!D40/'Utvikling avling P'!E40,"")</f>
        <v>340.68835327827406</v>
      </c>
      <c r="D33" s="20">
        <f>IFERROR('Utvikling avling P'!F40/'Utvikling avling P'!G40,"")</f>
        <v>391.87477472403697</v>
      </c>
      <c r="E33" s="20">
        <f>IFERROR('Utvikling avling P'!H40/'Utvikling avling P'!I40,"")</f>
        <v>433.76811631967064</v>
      </c>
      <c r="F33" s="20">
        <f>IFERROR('Utvikling avling P'!J40/'Utvikling avling P'!K40,"")</f>
        <v>329.93017110817516</v>
      </c>
      <c r="G33" s="20">
        <f>IFERROR('Utvikling avling P'!L40/'Utvikling avling P'!M40,"")</f>
        <v>455.93712884960638</v>
      </c>
      <c r="H33" s="20">
        <f>IFERROR('Utvikling avling P'!N40/'Utvikling avling P'!O40,"")</f>
        <v>364.16544740351003</v>
      </c>
      <c r="I33" s="20">
        <f>IFERROR('Utvikling avling P'!P40/'Utvikling avling P'!Q40,"")</f>
        <v>407.98936136629101</v>
      </c>
      <c r="J33" s="20">
        <f>IFERROR('Utvikling avling P'!R40/'Utvikling avling P'!S40,"")</f>
        <v>293.49250760945915</v>
      </c>
      <c r="K33" s="20">
        <f>IFERROR('Utvikling avling P'!T40/'Utvikling avling P'!U40,"")</f>
        <v>446.69155792615169</v>
      </c>
      <c r="L33" s="20">
        <f>IFERROR('Utvikling avling P'!V40/'Utvikling avling P'!W40,"")</f>
        <v>457.17520484977683</v>
      </c>
      <c r="M33" s="20">
        <f>IFERROR('Utvikling avling P'!X40/'Utvikling avling P'!Y40,"")</f>
        <v>430.91726277372265</v>
      </c>
      <c r="N33" s="20">
        <f>IFERROR('Utvikling avling P'!Z40/'Utvikling avling P'!AA40,"")</f>
        <v>365.18505961677653</v>
      </c>
      <c r="O33" s="20">
        <f>IFERROR('Utvikling avling P'!AB40/'Utvikling avling P'!AC40,"")</f>
        <v>218.66413035124125</v>
      </c>
      <c r="P33" s="20">
        <f>IFERROR('Utvikling avling P'!AD40/'Utvikling avling P'!AE40,"")</f>
        <v>492.3603172432654</v>
      </c>
      <c r="Q33" s="20">
        <f>IFERROR('Utvikling avling P'!AF40/'Utvikling avling P'!AG40,"")</f>
        <v>478.25804281587591</v>
      </c>
      <c r="R33" s="20">
        <f>IFERROR('Utvikling avling P'!AJ40/'Utvikling avling P'!AK40,"")</f>
        <v>395.1873493183711</v>
      </c>
      <c r="S33" s="20">
        <f>IFERROR('Utvikling avling P'!AL40/'Utvikling avling P'!AM40,"")</f>
        <v>507.25529945793488</v>
      </c>
      <c r="T33" s="20">
        <f>IFERROR('Utvikling avling P'!AH40/'Utvikling avling P'!AI40,"")</f>
        <v>248.43201860220242</v>
      </c>
      <c r="U33" s="20">
        <f>IFERROR('Utvikling avling P'!AN40/'Utvikling avling P'!AO40,"")</f>
        <v>364.17593055492432</v>
      </c>
      <c r="V33" s="20">
        <f>AVERAGE(B33:U33)</f>
        <v>394.03902470181964</v>
      </c>
    </row>
    <row r="34" spans="1:22" x14ac:dyDescent="0.25">
      <c r="A34" s="19" t="str">
        <f>IF('Utvikling avling P'!A41&gt;0,'Utvikling avling P'!A41,"")</f>
        <v>3909 LARVIK</v>
      </c>
      <c r="B34" s="20">
        <f>IFERROR('Utvikling avling P'!B41/'Utvikling avling P'!C41,"")</f>
        <v>449.6420188638491</v>
      </c>
      <c r="C34" s="20">
        <f>IFERROR('Utvikling avling P'!D41/'Utvikling avling P'!E41,"")</f>
        <v>386.71980249820155</v>
      </c>
      <c r="D34" s="20">
        <f>IFERROR('Utvikling avling P'!F41/'Utvikling avling P'!G41,"")</f>
        <v>391.98539976825032</v>
      </c>
      <c r="E34" s="20">
        <f>IFERROR('Utvikling avling P'!H41/'Utvikling avling P'!I41,"")</f>
        <v>456.08384196364113</v>
      </c>
      <c r="F34" s="20">
        <f>IFERROR('Utvikling avling P'!J41/'Utvikling avling P'!K41,"")</f>
        <v>350.89313285787807</v>
      </c>
      <c r="G34" s="20">
        <f>IFERROR('Utvikling avling P'!L41/'Utvikling avling P'!M41,"")</f>
        <v>482.96092752801019</v>
      </c>
      <c r="H34" s="20">
        <f>IFERROR('Utvikling avling P'!N41/'Utvikling avling P'!O41,"")</f>
        <v>358.89277349131993</v>
      </c>
      <c r="I34" s="20">
        <f>IFERROR('Utvikling avling P'!P41/'Utvikling avling P'!Q41,"")</f>
        <v>442.80957705715974</v>
      </c>
      <c r="J34" s="20">
        <f>IFERROR('Utvikling avling P'!R41/'Utvikling avling P'!S41,"")</f>
        <v>336.88200692041522</v>
      </c>
      <c r="K34" s="20">
        <f>IFERROR('Utvikling avling P'!T41/'Utvikling avling P'!U41,"")</f>
        <v>434.88222585924711</v>
      </c>
      <c r="L34" s="20">
        <f>IFERROR('Utvikling avling P'!V41/'Utvikling avling P'!W41,"")</f>
        <v>441.27043366657659</v>
      </c>
      <c r="M34" s="20">
        <f>IFERROR('Utvikling avling P'!X41/'Utvikling avling P'!Y41,"")</f>
        <v>409.6028662209572</v>
      </c>
      <c r="N34" s="20">
        <f>IFERROR('Utvikling avling P'!Z41/'Utvikling avling P'!AA41,"")</f>
        <v>337.58113334454345</v>
      </c>
      <c r="O34" s="20">
        <f>IFERROR('Utvikling avling P'!AB41/'Utvikling avling P'!AC41,"")</f>
        <v>240.03950492228799</v>
      </c>
      <c r="P34" s="20">
        <f>IFERROR('Utvikling avling P'!AD41/'Utvikling avling P'!AE41,"")</f>
        <v>432.40981607914171</v>
      </c>
      <c r="Q34" s="20">
        <f>IFERROR('Utvikling avling P'!AF41/'Utvikling avling P'!AG41,"")</f>
        <v>450.49920309267861</v>
      </c>
      <c r="R34" s="20">
        <f>IFERROR('Utvikling avling P'!AJ41/'Utvikling avling P'!AK41,"")</f>
        <v>351.33089616045385</v>
      </c>
      <c r="S34" s="20">
        <f>IFERROR('Utvikling avling P'!AL41/'Utvikling avling P'!AM41,"")</f>
        <v>498.51833387690442</v>
      </c>
      <c r="T34" s="20">
        <f>IFERROR('Utvikling avling P'!AH41/'Utvikling avling P'!AI41,"")</f>
        <v>223.97699673049976</v>
      </c>
      <c r="U34" s="20">
        <f>IFERROR('Utvikling avling P'!AN41/'Utvikling avling P'!AO41,"")</f>
        <v>397.89279071827121</v>
      </c>
      <c r="V34" s="20">
        <f>AVERAGE(B34:U34)</f>
        <v>393.74368408101446</v>
      </c>
    </row>
    <row r="35" spans="1:22" x14ac:dyDescent="0.25">
      <c r="A35" s="19" t="str">
        <f>IF('Utvikling avling P'!A42&gt;0,'Utvikling avling P'!A42,"")</f>
        <v>3105 SARPSBORG</v>
      </c>
      <c r="B35" s="20">
        <f>IFERROR('Utvikling avling P'!B42/'Utvikling avling P'!C42,"")</f>
        <v>529.13087765457624</v>
      </c>
      <c r="C35" s="20">
        <f>IFERROR('Utvikling avling P'!D42/'Utvikling avling P'!E42,"")</f>
        <v>491.47305836787388</v>
      </c>
      <c r="D35" s="20">
        <f>IFERROR('Utvikling avling P'!F42/'Utvikling avling P'!G42,"")</f>
        <v>424.66008749958252</v>
      </c>
      <c r="E35" s="20">
        <f>IFERROR('Utvikling avling P'!H42/'Utvikling avling P'!I42,"")</f>
        <v>515.87310316732862</v>
      </c>
      <c r="F35" s="20">
        <f>IFERROR('Utvikling avling P'!J42/'Utvikling avling P'!K42,"")</f>
        <v>370.67462022692149</v>
      </c>
      <c r="G35" s="20">
        <f>IFERROR('Utvikling avling P'!L42/'Utvikling avling P'!M42,"")</f>
        <v>480.98845768543924</v>
      </c>
      <c r="H35" s="20">
        <f>IFERROR('Utvikling avling P'!N42/'Utvikling avling P'!O42,"")</f>
        <v>373.10665096049291</v>
      </c>
      <c r="I35" s="20">
        <f>IFERROR('Utvikling avling P'!P42/'Utvikling avling P'!Q42,"")</f>
        <v>426.7924633002068</v>
      </c>
      <c r="J35" s="20">
        <f>IFERROR('Utvikling avling P'!R42/'Utvikling avling P'!S42,"")</f>
        <v>394.66281557552418</v>
      </c>
      <c r="K35" s="20">
        <f>IFERROR('Utvikling avling P'!T42/'Utvikling avling P'!U42,"")</f>
        <v>498.82597955706984</v>
      </c>
      <c r="L35" s="20">
        <f>IFERROR('Utvikling avling P'!V42/'Utvikling avling P'!W42,"")</f>
        <v>624.71354630004043</v>
      </c>
      <c r="M35" s="20">
        <f>IFERROR('Utvikling avling P'!X42/'Utvikling avling P'!Y42,"")</f>
        <v>473.70646622337864</v>
      </c>
      <c r="N35" s="20">
        <f>IFERROR('Utvikling avling P'!Z42/'Utvikling avling P'!AA42,"")</f>
        <v>595.99750467872741</v>
      </c>
      <c r="O35" s="20">
        <f>IFERROR('Utvikling avling P'!AB42/'Utvikling avling P'!AC42,"")</f>
        <v>256.20393025186826</v>
      </c>
      <c r="P35" s="20">
        <f>IFERROR('Utvikling avling P'!AD42/'Utvikling avling P'!AE42,"")</f>
        <v>649.6965419615774</v>
      </c>
      <c r="Q35" s="20">
        <f>IFERROR('Utvikling avling P'!AF42/'Utvikling avling P'!AG42,"")</f>
        <v>446.11735965212296</v>
      </c>
      <c r="R35" s="20">
        <f>IFERROR('Utvikling avling P'!AJ42/'Utvikling avling P'!AK42,"")</f>
        <v>328.21954105565652</v>
      </c>
      <c r="S35" s="20">
        <f>IFERROR('Utvikling avling P'!AL42/'Utvikling avling P'!AM42,"")</f>
        <v>492.14426818317867</v>
      </c>
      <c r="T35" s="20">
        <f>IFERROR('Utvikling avling P'!AH42/'Utvikling avling P'!AI42,"")</f>
        <v>439.62696724797956</v>
      </c>
      <c r="U35" s="20">
        <f>IFERROR('Utvikling avling P'!AN42/'Utvikling avling P'!AO42,"")</f>
        <v>404.94695362230976</v>
      </c>
      <c r="V35" s="20">
        <f>AVERAGE(B35:U35)</f>
        <v>460.8780596585928</v>
      </c>
    </row>
    <row r="36" spans="1:22" x14ac:dyDescent="0.25">
      <c r="A36" s="19" t="str">
        <f>IF('Utvikling avling P'!A43&gt;0,'Utvikling avling P'!A43,"")</f>
        <v>3107 FREDRIKSTAD</v>
      </c>
      <c r="B36" s="20">
        <f>IFERROR('Utvikling avling P'!B43/'Utvikling avling P'!C43,"")</f>
        <v>481.02308870732418</v>
      </c>
      <c r="C36" s="20">
        <f>IFERROR('Utvikling avling P'!D43/'Utvikling avling P'!E43,"")</f>
        <v>464.69261528302582</v>
      </c>
      <c r="D36" s="20">
        <f>IFERROR('Utvikling avling P'!F43/'Utvikling avling P'!G43,"")</f>
        <v>422.87170498213442</v>
      </c>
      <c r="E36" s="20">
        <f>IFERROR('Utvikling avling P'!H43/'Utvikling avling P'!I43,"")</f>
        <v>531.62230952066557</v>
      </c>
      <c r="F36" s="20">
        <f>IFERROR('Utvikling avling P'!J43/'Utvikling avling P'!K43,"")</f>
        <v>361.11050969778978</v>
      </c>
      <c r="G36" s="20">
        <f>IFERROR('Utvikling avling P'!L43/'Utvikling avling P'!M43,"")</f>
        <v>515.6256920451234</v>
      </c>
      <c r="H36" s="20">
        <f>IFERROR('Utvikling avling P'!N43/'Utvikling avling P'!O43,"")</f>
        <v>397.36133805374004</v>
      </c>
      <c r="I36" s="20">
        <f>IFERROR('Utvikling avling P'!P43/'Utvikling avling P'!Q43,"")</f>
        <v>441.40983693070876</v>
      </c>
      <c r="J36" s="20">
        <f>IFERROR('Utvikling avling P'!R43/'Utvikling avling P'!S43,"")</f>
        <v>389.07280729330398</v>
      </c>
      <c r="K36" s="20">
        <f>IFERROR('Utvikling avling P'!T43/'Utvikling avling P'!U43,"")</f>
        <v>520.87287353290253</v>
      </c>
      <c r="L36" s="20">
        <f>IFERROR('Utvikling avling P'!V43/'Utvikling avling P'!W43,"")</f>
        <v>654.89132864899398</v>
      </c>
      <c r="M36" s="20">
        <f>IFERROR('Utvikling avling P'!X43/'Utvikling avling P'!Y43,"")</f>
        <v>497.00529872150116</v>
      </c>
      <c r="N36" s="20">
        <f>IFERROR('Utvikling avling P'!Z43/'Utvikling avling P'!AA43,"")</f>
        <v>583.26025603109554</v>
      </c>
      <c r="O36" s="20">
        <f>IFERROR('Utvikling avling P'!AB43/'Utvikling avling P'!AC43,"")</f>
        <v>234.49785524243904</v>
      </c>
      <c r="P36" s="20">
        <f>IFERROR('Utvikling avling P'!AD43/'Utvikling avling P'!AE43,"")</f>
        <v>648.4176134226168</v>
      </c>
      <c r="Q36" s="20">
        <f>IFERROR('Utvikling avling P'!AF43/'Utvikling avling P'!AG43,"")</f>
        <v>450.1867731823238</v>
      </c>
      <c r="R36" s="20">
        <f>IFERROR('Utvikling avling P'!AJ43/'Utvikling avling P'!AK43,"")</f>
        <v>325.06771419566883</v>
      </c>
      <c r="S36" s="20">
        <f>IFERROR('Utvikling avling P'!AL43/'Utvikling avling P'!AM43,"")</f>
        <v>584.69643687784912</v>
      </c>
      <c r="T36" s="20">
        <f>IFERROR('Utvikling avling P'!AH43/'Utvikling avling P'!AI43,"")</f>
        <v>406.98655063291142</v>
      </c>
      <c r="U36" s="20">
        <f>IFERROR('Utvikling avling P'!AN43/'Utvikling avling P'!AO43,"")</f>
        <v>439.77558381502888</v>
      </c>
      <c r="V36" s="20">
        <f>AVERAGE(B36:U36)</f>
        <v>467.52240934085739</v>
      </c>
    </row>
    <row r="37" spans="1:22" x14ac:dyDescent="0.25">
      <c r="A37" s="19" t="str">
        <f>IF('Utvikling avling P'!A44&gt;0,'Utvikling avling P'!A44,"")</f>
        <v>3205 LILLESTRØM</v>
      </c>
      <c r="B37" s="20">
        <f>IFERROR('Utvikling avling P'!B44/'Utvikling avling P'!C44,"")</f>
        <v>477.95402719904757</v>
      </c>
      <c r="C37" s="20">
        <f>IFERROR('Utvikling avling P'!D44/'Utvikling avling P'!E44,"")</f>
        <v>359.64697446520336</v>
      </c>
      <c r="D37" s="20">
        <f>IFERROR('Utvikling avling P'!F44/'Utvikling avling P'!G44,"")</f>
        <v>473.73630490462176</v>
      </c>
      <c r="E37" s="20">
        <f>IFERROR('Utvikling avling P'!H44/'Utvikling avling P'!I44,"")</f>
        <v>486.36432286101018</v>
      </c>
      <c r="F37" s="20">
        <f>IFERROR('Utvikling avling P'!J44/'Utvikling avling P'!K44,"")</f>
        <v>270.49987625600158</v>
      </c>
      <c r="G37" s="20">
        <f>IFERROR('Utvikling avling P'!L44/'Utvikling avling P'!M44,"")</f>
        <v>401.50142963041407</v>
      </c>
      <c r="H37" s="20">
        <f>IFERROR('Utvikling avling P'!N44/'Utvikling avling P'!O44,"")</f>
        <v>369.89399500026593</v>
      </c>
      <c r="I37" s="20">
        <f>IFERROR('Utvikling avling P'!P44/'Utvikling avling P'!Q44,"")</f>
        <v>345.96653600464577</v>
      </c>
      <c r="J37" s="20">
        <f>IFERROR('Utvikling avling P'!R44/'Utvikling avling P'!S44,"")</f>
        <v>384.25079474775396</v>
      </c>
      <c r="K37" s="20">
        <f>IFERROR('Utvikling avling P'!T44/'Utvikling avling P'!U44,"")</f>
        <v>568.90962663809444</v>
      </c>
      <c r="L37" s="20">
        <f>IFERROR('Utvikling avling P'!V44/'Utvikling avling P'!W44,"")</f>
        <v>625.39727028193806</v>
      </c>
      <c r="M37" s="20">
        <f>IFERROR('Utvikling avling P'!X44/'Utvikling avling P'!Y44,"")</f>
        <v>433.89886243550694</v>
      </c>
      <c r="N37" s="20">
        <f>IFERROR('Utvikling avling P'!Z44/'Utvikling avling P'!AA44,"")</f>
        <v>543.48383064516133</v>
      </c>
      <c r="O37" s="20">
        <f>IFERROR('Utvikling avling P'!AB44/'Utvikling avling P'!AC44,"")</f>
        <v>187.88271496395288</v>
      </c>
      <c r="P37" s="20">
        <f>IFERROR('Utvikling avling P'!AD44/'Utvikling avling P'!AE44,"")</f>
        <v>572.45385883525671</v>
      </c>
      <c r="Q37" s="20">
        <f>IFERROR('Utvikling avling P'!AF44/'Utvikling avling P'!AG44,"")</f>
        <v>468.55403556771546</v>
      </c>
      <c r="R37" s="20">
        <f>IFERROR('Utvikling avling P'!AJ44/'Utvikling avling P'!AK44,"")</f>
        <v>352.78673137676844</v>
      </c>
      <c r="S37" s="20">
        <f>IFERROR('Utvikling avling P'!AL44/'Utvikling avling P'!AM44,"")</f>
        <v>716.17352125693162</v>
      </c>
      <c r="T37" s="20">
        <f>IFERROR('Utvikling avling P'!AH44/'Utvikling avling P'!AI44,"")</f>
        <v>238.54726833450238</v>
      </c>
      <c r="U37" s="20">
        <f>IFERROR('Utvikling avling P'!AN44/'Utvikling avling P'!AO44,"")</f>
        <v>391.78239401848066</v>
      </c>
      <c r="V37" s="20">
        <f>AVERAGE(B37:U37)</f>
        <v>433.48421877116368</v>
      </c>
    </row>
    <row r="38" spans="1:22" x14ac:dyDescent="0.25">
      <c r="A38" s="19" t="str">
        <f>IF('Utvikling avling P'!A45&gt;0,'Utvikling avling P'!A45,"")</f>
        <v>3226 AURSKOG-HØLAND</v>
      </c>
      <c r="B38" s="20">
        <f>IFERROR('Utvikling avling P'!B45/'Utvikling avling P'!C45,"")</f>
        <v>441.45368196953984</v>
      </c>
      <c r="C38" s="20">
        <f>IFERROR('Utvikling avling P'!D45/'Utvikling avling P'!E45,"")</f>
        <v>391.0052016751157</v>
      </c>
      <c r="D38" s="20">
        <f>IFERROR('Utvikling avling P'!F45/'Utvikling avling P'!G45,"")</f>
        <v>444.55848705049374</v>
      </c>
      <c r="E38" s="20">
        <f>IFERROR('Utvikling avling P'!H45/'Utvikling avling P'!I45,"")</f>
        <v>451.64585771357088</v>
      </c>
      <c r="F38" s="20">
        <f>IFERROR('Utvikling avling P'!J45/'Utvikling avling P'!K45,"")</f>
        <v>259.59147917060568</v>
      </c>
      <c r="G38" s="20">
        <f>IFERROR('Utvikling avling P'!L45/'Utvikling avling P'!M45,"")</f>
        <v>349.86221531472296</v>
      </c>
      <c r="H38" s="20">
        <f>IFERROR('Utvikling avling P'!N45/'Utvikling avling P'!O45,"")</f>
        <v>339.05189178296138</v>
      </c>
      <c r="I38" s="20">
        <f>IFERROR('Utvikling avling P'!P45/'Utvikling avling P'!Q45,"")</f>
        <v>313.81175639062315</v>
      </c>
      <c r="J38" s="20">
        <f>IFERROR('Utvikling avling P'!R45/'Utvikling avling P'!S45,"")</f>
        <v>329.77563387019615</v>
      </c>
      <c r="K38" s="20">
        <f>IFERROR('Utvikling avling P'!T45/'Utvikling avling P'!U45,"")</f>
        <v>476.77693537150117</v>
      </c>
      <c r="L38" s="20">
        <f>IFERROR('Utvikling avling P'!V45/'Utvikling avling P'!W45,"")</f>
        <v>550.80583184257603</v>
      </c>
      <c r="M38" s="20">
        <f>IFERROR('Utvikling avling P'!X45/'Utvikling avling P'!Y45,"")</f>
        <v>400.54714983234305</v>
      </c>
      <c r="N38" s="20">
        <f>IFERROR('Utvikling avling P'!Z45/'Utvikling avling P'!AA45,"")</f>
        <v>568.18323087431691</v>
      </c>
      <c r="O38" s="20">
        <f>IFERROR('Utvikling avling P'!AB45/'Utvikling avling P'!AC45,"")</f>
        <v>166.21134481320385</v>
      </c>
      <c r="P38" s="20">
        <f>IFERROR('Utvikling avling P'!AD45/'Utvikling avling P'!AE45,"")</f>
        <v>598.73399684949163</v>
      </c>
      <c r="Q38" s="20">
        <f>IFERROR('Utvikling avling P'!AF45/'Utvikling avling P'!AG45,"")</f>
        <v>432.81027729100094</v>
      </c>
      <c r="R38" s="20">
        <f>IFERROR('Utvikling avling P'!AJ45/'Utvikling avling P'!AK45,"")</f>
        <v>227.6325089869635</v>
      </c>
      <c r="S38" s="20">
        <f>IFERROR('Utvikling avling P'!AL45/'Utvikling avling P'!AM45,"")</f>
        <v>627.80914698010008</v>
      </c>
      <c r="T38" s="20">
        <f>IFERROR('Utvikling avling P'!AH45/'Utvikling avling P'!AI45,"")</f>
        <v>332.72861773751146</v>
      </c>
      <c r="U38" s="20">
        <f>IFERROR('Utvikling avling P'!AN45/'Utvikling avling P'!AO45,"")</f>
        <v>321.34145293021925</v>
      </c>
      <c r="V38" s="20">
        <f>AVERAGE(B38:U38)</f>
        <v>401.21683492235286</v>
      </c>
    </row>
    <row r="39" spans="1:22" x14ac:dyDescent="0.25">
      <c r="A39" s="19" t="str">
        <f>IF('Utvikling avling P'!A46&gt;0,'Utvikling avling P'!A46,"")</f>
        <v>3413 STANGE</v>
      </c>
      <c r="B39" s="20">
        <f>IFERROR('Utvikling avling P'!B46/'Utvikling avling P'!C46,"")</f>
        <v>542.8392038879889</v>
      </c>
      <c r="C39" s="20">
        <f>IFERROR('Utvikling avling P'!D46/'Utvikling avling P'!E46,"")</f>
        <v>477.09213434452869</v>
      </c>
      <c r="D39" s="20">
        <f>IFERROR('Utvikling avling P'!F46/'Utvikling avling P'!G46,"")</f>
        <v>524.95548020608567</v>
      </c>
      <c r="E39" s="20">
        <f>IFERROR('Utvikling avling P'!H46/'Utvikling avling P'!I46,"")</f>
        <v>585.86885741428443</v>
      </c>
      <c r="F39" s="20">
        <f>IFERROR('Utvikling avling P'!J46/'Utvikling avling P'!K46,"")</f>
        <v>424.32944806307853</v>
      </c>
      <c r="G39" s="20">
        <f>IFERROR('Utvikling avling P'!L46/'Utvikling avling P'!M46,"")</f>
        <v>521.39449331134324</v>
      </c>
      <c r="H39" s="20">
        <f>IFERROR('Utvikling avling P'!N46/'Utvikling avling P'!O46,"")</f>
        <v>507.82096006219024</v>
      </c>
      <c r="I39" s="20">
        <f>IFERROR('Utvikling avling P'!P46/'Utvikling avling P'!Q46,"")</f>
        <v>534.27666783502741</v>
      </c>
      <c r="J39" s="20">
        <f>IFERROR('Utvikling avling P'!R46/'Utvikling avling P'!S46,"")</f>
        <v>512.08134388830024</v>
      </c>
      <c r="K39" s="20">
        <f>IFERROR('Utvikling avling P'!T46/'Utvikling avling P'!U46,"")</f>
        <v>536.63011831150493</v>
      </c>
      <c r="L39" s="20">
        <f>IFERROR('Utvikling avling P'!V46/'Utvikling avling P'!W46,"")</f>
        <v>638.80292519110958</v>
      </c>
      <c r="M39" s="20">
        <f>IFERROR('Utvikling avling P'!X46/'Utvikling avling P'!Y46,"")</f>
        <v>580.26136761542693</v>
      </c>
      <c r="N39" s="20">
        <f>IFERROR('Utvikling avling P'!Z46/'Utvikling avling P'!AA46,"")</f>
        <v>657.25425425425431</v>
      </c>
      <c r="O39" s="20">
        <f>IFERROR('Utvikling avling P'!AB46/'Utvikling avling P'!AC46,"")</f>
        <v>356.25028350343541</v>
      </c>
      <c r="P39" s="20">
        <f>IFERROR('Utvikling avling P'!AD46/'Utvikling avling P'!AE46,"")</f>
        <v>567.81349446122863</v>
      </c>
      <c r="Q39" s="20">
        <f>IFERROR('Utvikling avling P'!AF46/'Utvikling avling P'!AG46,"")</f>
        <v>643.00368361813162</v>
      </c>
      <c r="R39" s="20">
        <f>IFERROR('Utvikling avling P'!AJ46/'Utvikling avling P'!AK46,"")</f>
        <v>482.13304430293999</v>
      </c>
      <c r="S39" s="20">
        <f>IFERROR('Utvikling avling P'!AL46/'Utvikling avling P'!AM46,"")</f>
        <v>991.57560455192038</v>
      </c>
      <c r="T39" s="20">
        <f>IFERROR('Utvikling avling P'!AH46/'Utvikling avling P'!AI46,"")</f>
        <v>320.52276064610868</v>
      </c>
      <c r="U39" s="20">
        <f>IFERROR('Utvikling avling P'!AN46/'Utvikling avling P'!AO46,"")</f>
        <v>553.26165497116654</v>
      </c>
      <c r="V39" s="20">
        <f>AVERAGE(B39:U39)</f>
        <v>547.90838902200267</v>
      </c>
    </row>
    <row r="40" spans="1:22" x14ac:dyDescent="0.25">
      <c r="A40" s="19" t="str">
        <f>IF('Utvikling avling P'!A47&gt;0,'Utvikling avling P'!A47,"")</f>
        <v>3228 NES</v>
      </c>
      <c r="B40" s="20">
        <f>IFERROR('Utvikling avling P'!B47/'Utvikling avling P'!C47,"")</f>
        <v>483.0181273906536</v>
      </c>
      <c r="C40" s="20">
        <f>IFERROR('Utvikling avling P'!D47/'Utvikling avling P'!E47,"")</f>
        <v>387.19189588333023</v>
      </c>
      <c r="D40" s="20">
        <f>IFERROR('Utvikling avling P'!F47/'Utvikling avling P'!G47,"")</f>
        <v>466.51463143597977</v>
      </c>
      <c r="E40" s="20">
        <f>IFERROR('Utvikling avling P'!H47/'Utvikling avling P'!I47,"")</f>
        <v>461.04676231394814</v>
      </c>
      <c r="F40" s="20">
        <f>IFERROR('Utvikling avling P'!J47/'Utvikling avling P'!K47,"")</f>
        <v>311.11049874495251</v>
      </c>
      <c r="G40" s="20">
        <f>IFERROR('Utvikling avling P'!L47/'Utvikling avling P'!M47,"")</f>
        <v>414.86685568799908</v>
      </c>
      <c r="H40" s="20">
        <f>IFERROR('Utvikling avling P'!N47/'Utvikling avling P'!O47,"")</f>
        <v>416.2601748421564</v>
      </c>
      <c r="I40" s="20">
        <f>IFERROR('Utvikling avling P'!P47/'Utvikling avling P'!Q47,"")</f>
        <v>370.42263085151131</v>
      </c>
      <c r="J40" s="20">
        <f>IFERROR('Utvikling avling P'!R47/'Utvikling avling P'!S47,"")</f>
        <v>384.54081001700416</v>
      </c>
      <c r="K40" s="20">
        <f>IFERROR('Utvikling avling P'!T47/'Utvikling avling P'!U47,"")</f>
        <v>489.53098085124174</v>
      </c>
      <c r="L40" s="20">
        <f>IFERROR('Utvikling avling P'!V47/'Utvikling avling P'!W47,"")</f>
        <v>614.82296426479206</v>
      </c>
      <c r="M40" s="20">
        <f>IFERROR('Utvikling avling P'!X47/'Utvikling avling P'!Y47,"")</f>
        <v>467.92738838214115</v>
      </c>
      <c r="N40" s="20">
        <f>IFERROR('Utvikling avling P'!Z47/'Utvikling avling P'!AA47,"")</f>
        <v>610.74294685760503</v>
      </c>
      <c r="O40" s="20">
        <f>IFERROR('Utvikling avling P'!AB47/'Utvikling avling P'!AC47,"")</f>
        <v>215.13903422248907</v>
      </c>
      <c r="P40" s="20">
        <f>IFERROR('Utvikling avling P'!AD47/'Utvikling avling P'!AE47,"")</f>
        <v>638.40058951505364</v>
      </c>
      <c r="Q40" s="20">
        <f>IFERROR('Utvikling avling P'!AF47/'Utvikling avling P'!AG47,"")</f>
        <v>483.41798475014178</v>
      </c>
      <c r="R40" s="20">
        <f>IFERROR('Utvikling avling P'!AJ47/'Utvikling avling P'!AK47,"")</f>
        <v>259.84659651430451</v>
      </c>
      <c r="S40" s="20">
        <f>IFERROR('Utvikling avling P'!AL47/'Utvikling avling P'!AM47,"")</f>
        <v>873.29090204187128</v>
      </c>
      <c r="T40" s="20">
        <f>IFERROR('Utvikling avling P'!AH47/'Utvikling avling P'!AI47,"")</f>
        <v>336.55029453433747</v>
      </c>
      <c r="U40" s="20">
        <f>IFERROR('Utvikling avling P'!AN47/'Utvikling avling P'!AO47,"")</f>
        <v>355.30762416583002</v>
      </c>
      <c r="V40" s="20">
        <f>AVERAGE(B40:U40)</f>
        <v>451.99748466336712</v>
      </c>
    </row>
    <row r="41" spans="1:22" x14ac:dyDescent="0.25">
      <c r="A41" s="19" t="str">
        <f>IF('Utvikling avling P'!A48&gt;0,'Utvikling avling P'!A48,"")</f>
        <v>3101 HALDEN</v>
      </c>
      <c r="B41" s="20">
        <f>IFERROR('Utvikling avling P'!B48/'Utvikling avling P'!C48,"")</f>
        <v>480.65579853552345</v>
      </c>
      <c r="C41" s="20">
        <f>IFERROR('Utvikling avling P'!D48/'Utvikling avling P'!E48,"")</f>
        <v>489.72409816403729</v>
      </c>
      <c r="D41" s="20">
        <f>IFERROR('Utvikling avling P'!F48/'Utvikling avling P'!G48,"")</f>
        <v>445.32821601119792</v>
      </c>
      <c r="E41" s="20">
        <f>IFERROR('Utvikling avling P'!H48/'Utvikling avling P'!I48,"")</f>
        <v>515.19380623744212</v>
      </c>
      <c r="F41" s="20">
        <f>IFERROR('Utvikling avling P'!J48/'Utvikling avling P'!K48,"")</f>
        <v>413.02698372966205</v>
      </c>
      <c r="G41" s="20">
        <f>IFERROR('Utvikling avling P'!L48/'Utvikling avling P'!M48,"")</f>
        <v>458.79685355295112</v>
      </c>
      <c r="H41" s="20">
        <f>IFERROR('Utvikling avling P'!N48/'Utvikling avling P'!O48,"")</f>
        <v>406.99947176588665</v>
      </c>
      <c r="I41" s="20">
        <f>IFERROR('Utvikling avling P'!P48/'Utvikling avling P'!Q48,"")</f>
        <v>446.82399039011557</v>
      </c>
      <c r="J41" s="20">
        <f>IFERROR('Utvikling avling P'!R48/'Utvikling avling P'!S48,"")</f>
        <v>418.60390220968497</v>
      </c>
      <c r="K41" s="20">
        <f>IFERROR('Utvikling avling P'!T48/'Utvikling avling P'!U48,"")</f>
        <v>480.67436815272805</v>
      </c>
      <c r="L41" s="20">
        <f>IFERROR('Utvikling avling P'!V48/'Utvikling avling P'!W48,"")</f>
        <v>616.36493878614226</v>
      </c>
      <c r="M41" s="20">
        <f>IFERROR('Utvikling avling P'!X48/'Utvikling avling P'!Y48,"")</f>
        <v>482.68778280542989</v>
      </c>
      <c r="N41" s="20">
        <f>IFERROR('Utvikling avling P'!Z48/'Utvikling avling P'!AA48,"")</f>
        <v>571.22613657800412</v>
      </c>
      <c r="O41" s="20">
        <f>IFERROR('Utvikling avling P'!AB48/'Utvikling avling P'!AC48,"")</f>
        <v>312.19711509076461</v>
      </c>
      <c r="P41" s="20">
        <f>IFERROR('Utvikling avling P'!AD48/'Utvikling avling P'!AE48,"")</f>
        <v>598.06662187884899</v>
      </c>
      <c r="Q41" s="20">
        <f>IFERROR('Utvikling avling P'!AF48/'Utvikling avling P'!AG48,"")</f>
        <v>511.1974332024119</v>
      </c>
      <c r="R41" s="20">
        <f>IFERROR('Utvikling avling P'!AJ48/'Utvikling avling P'!AK48,"")</f>
        <v>324.69825742997648</v>
      </c>
      <c r="S41" s="20">
        <f>IFERROR('Utvikling avling P'!AL48/'Utvikling avling P'!AM48,"")</f>
        <v>508.60447425053803</v>
      </c>
      <c r="T41" s="20">
        <f>IFERROR('Utvikling avling P'!AH48/'Utvikling avling P'!AI48,"")</f>
        <v>407.92430625208959</v>
      </c>
      <c r="U41" s="20">
        <f>IFERROR('Utvikling avling P'!AN48/'Utvikling avling P'!AO48,"")</f>
        <v>354.85525246662797</v>
      </c>
      <c r="V41" s="20">
        <f>AVERAGE(B41:U41)</f>
        <v>462.18249037450312</v>
      </c>
    </row>
    <row r="42" spans="1:22" x14ac:dyDescent="0.25">
      <c r="A42" s="19" t="str">
        <f>IF('Utvikling avling P'!A49&gt;0,'Utvikling avling P'!A49,"")</f>
        <v>3903 HOLMESTRAND</v>
      </c>
      <c r="B42" s="20">
        <f>IFERROR('Utvikling avling P'!B49/'Utvikling avling P'!C49,"")</f>
        <v>522.76198710894516</v>
      </c>
      <c r="C42" s="20">
        <f>IFERROR('Utvikling avling P'!D49/'Utvikling avling P'!E49,"")</f>
        <v>360.09989525332156</v>
      </c>
      <c r="D42" s="20">
        <f>IFERROR('Utvikling avling P'!F49/'Utvikling avling P'!G49,"")</f>
        <v>405.10122625631163</v>
      </c>
      <c r="E42" s="20">
        <f>IFERROR('Utvikling avling P'!H49/'Utvikling avling P'!I49,"")</f>
        <v>460.59986314258833</v>
      </c>
      <c r="F42" s="20">
        <f>IFERROR('Utvikling avling P'!J49/'Utvikling avling P'!K49,"")</f>
        <v>294.87728651080897</v>
      </c>
      <c r="G42" s="20">
        <f>IFERROR('Utvikling avling P'!L49/'Utvikling avling P'!M49,"")</f>
        <v>425.57434601821149</v>
      </c>
      <c r="H42" s="20">
        <f>IFERROR('Utvikling avling P'!N49/'Utvikling avling P'!O49,"")</f>
        <v>342.60522101217168</v>
      </c>
      <c r="I42" s="20">
        <f>IFERROR('Utvikling avling P'!P49/'Utvikling avling P'!Q49,"")</f>
        <v>401.94094192429935</v>
      </c>
      <c r="J42" s="20">
        <f>IFERROR('Utvikling avling P'!R49/'Utvikling avling P'!S49,"")</f>
        <v>377.78162924757282</v>
      </c>
      <c r="K42" s="20">
        <f>IFERROR('Utvikling avling P'!T49/'Utvikling avling P'!U49,"")</f>
        <v>461.01311945317235</v>
      </c>
      <c r="L42" s="20">
        <f>IFERROR('Utvikling avling P'!V49/'Utvikling avling P'!W49,"")</f>
        <v>528.77721624629078</v>
      </c>
      <c r="M42" s="20">
        <f>IFERROR('Utvikling avling P'!X49/'Utvikling avling P'!Y49,"")</f>
        <v>451.03378790962751</v>
      </c>
      <c r="N42" s="20">
        <f>IFERROR('Utvikling avling P'!Z49/'Utvikling avling P'!AA49,"")</f>
        <v>458.05310697573185</v>
      </c>
      <c r="O42" s="20">
        <f>IFERROR('Utvikling avling P'!AB49/'Utvikling avling P'!AC49,"")</f>
        <v>241.53173110414491</v>
      </c>
      <c r="P42" s="20">
        <f>IFERROR('Utvikling avling P'!AD49/'Utvikling avling P'!AE49,"")</f>
        <v>477.13265835929388</v>
      </c>
      <c r="Q42" s="20">
        <f>IFERROR('Utvikling avling P'!AF49/'Utvikling avling P'!AG49,"")</f>
        <v>501.90189348435445</v>
      </c>
      <c r="R42" s="20">
        <f>IFERROR('Utvikling avling P'!AJ49/'Utvikling avling P'!AK49,"")</f>
        <v>359.7485470970712</v>
      </c>
      <c r="S42" s="20">
        <f>IFERROR('Utvikling avling P'!AL49/'Utvikling avling P'!AM49,"")</f>
        <v>500.73896580955073</v>
      </c>
      <c r="T42" s="20">
        <f>IFERROR('Utvikling avling P'!AH49/'Utvikling avling P'!AI49,"")</f>
        <v>263.26517331141252</v>
      </c>
      <c r="U42" s="20">
        <f>IFERROR('Utvikling avling P'!AN49/'Utvikling avling P'!AO49,"")</f>
        <v>335.56765299260258</v>
      </c>
      <c r="V42" s="20">
        <f>AVERAGE(B42:U42)</f>
        <v>408.50531246087411</v>
      </c>
    </row>
    <row r="43" spans="1:22" x14ac:dyDescent="0.25">
      <c r="A43" s="19" t="str">
        <f>IF('Utvikling avling P'!A50&gt;0,'Utvikling avling P'!A50,"")</f>
        <v>3305 RINGERIKE</v>
      </c>
      <c r="B43" s="20">
        <f>IFERROR('Utvikling avling P'!B50/'Utvikling avling P'!C50,"")</f>
        <v>468.42567353407293</v>
      </c>
      <c r="C43" s="20">
        <f>IFERROR('Utvikling avling P'!D50/'Utvikling avling P'!E50,"")</f>
        <v>384.12352723230828</v>
      </c>
      <c r="D43" s="20">
        <f>IFERROR('Utvikling avling P'!F50/'Utvikling avling P'!G50,"")</f>
        <v>457.21608698500035</v>
      </c>
      <c r="E43" s="20">
        <f>IFERROR('Utvikling avling P'!H50/'Utvikling avling P'!I50,"")</f>
        <v>439.42084168336675</v>
      </c>
      <c r="F43" s="20">
        <f>IFERROR('Utvikling avling P'!J50/'Utvikling avling P'!K50,"")</f>
        <v>342.53947792458911</v>
      </c>
      <c r="G43" s="20">
        <f>IFERROR('Utvikling avling P'!L50/'Utvikling avling P'!M50,"")</f>
        <v>423.97433068549572</v>
      </c>
      <c r="H43" s="20">
        <f>IFERROR('Utvikling avling P'!N50/'Utvikling avling P'!O50,"")</f>
        <v>396.07052510540439</v>
      </c>
      <c r="I43" s="20">
        <f>IFERROR('Utvikling avling P'!P50/'Utvikling avling P'!Q50,"")</f>
        <v>434.23711026615968</v>
      </c>
      <c r="J43" s="20">
        <f>IFERROR('Utvikling avling P'!R50/'Utvikling avling P'!S50,"")</f>
        <v>418.13213582677167</v>
      </c>
      <c r="K43" s="20">
        <f>IFERROR('Utvikling avling P'!T50/'Utvikling avling P'!U50,"")</f>
        <v>525.4356522246195</v>
      </c>
      <c r="L43" s="20">
        <f>IFERROR('Utvikling avling P'!V50/'Utvikling avling P'!W50,"")</f>
        <v>584.876472937887</v>
      </c>
      <c r="M43" s="20">
        <f>IFERROR('Utvikling avling P'!X50/'Utvikling avling P'!Y50,"")</f>
        <v>457.1214160647844</v>
      </c>
      <c r="N43" s="20">
        <f>IFERROR('Utvikling avling P'!Z50/'Utvikling avling P'!AA50,"")</f>
        <v>507.02713464929747</v>
      </c>
      <c r="O43" s="20">
        <f>IFERROR('Utvikling avling P'!AB50/'Utvikling avling P'!AC50,"")</f>
        <v>240.22989941033646</v>
      </c>
      <c r="P43" s="20">
        <f>IFERROR('Utvikling avling P'!AD50/'Utvikling avling P'!AE50,"")</f>
        <v>479.95377241805812</v>
      </c>
      <c r="Q43" s="20">
        <f>IFERROR('Utvikling avling P'!AF50/'Utvikling avling P'!AG50,"")</f>
        <v>433.8974455120694</v>
      </c>
      <c r="R43" s="20">
        <f>IFERROR('Utvikling avling P'!AJ50/'Utvikling avling P'!AK50,"")</f>
        <v>345.03130471919712</v>
      </c>
      <c r="S43" s="20">
        <f>IFERROR('Utvikling avling P'!AL50/'Utvikling avling P'!AM50,"")</f>
        <v>592.52576439914674</v>
      </c>
      <c r="T43" s="20">
        <f>IFERROR('Utvikling avling P'!AH50/'Utvikling avling P'!AI50,"")</f>
        <v>226.69387093787611</v>
      </c>
      <c r="U43" s="20">
        <f>IFERROR('Utvikling avling P'!AN50/'Utvikling avling P'!AO50,"")</f>
        <v>414.38227967097532</v>
      </c>
      <c r="V43" s="20">
        <f>AVERAGE(B43:U43)</f>
        <v>428.56573610937085</v>
      </c>
    </row>
    <row r="44" spans="1:22" x14ac:dyDescent="0.25">
      <c r="A44" s="19" t="str">
        <f>IF('Utvikling avling P'!A51&gt;0,'Utvikling avling P'!A51,"")</f>
        <v>3216 VESTBY</v>
      </c>
      <c r="B44" s="20">
        <f>IFERROR('Utvikling avling P'!B51/'Utvikling avling P'!C51,"")</f>
        <v>528.8090240207747</v>
      </c>
      <c r="C44" s="20">
        <f>IFERROR('Utvikling avling P'!D51/'Utvikling avling P'!E51,"")</f>
        <v>454.11549525101765</v>
      </c>
      <c r="D44" s="20">
        <f>IFERROR('Utvikling avling P'!F51/'Utvikling avling P'!G51,"")</f>
        <v>460.98313794764732</v>
      </c>
      <c r="E44" s="20">
        <f>IFERROR('Utvikling avling P'!H51/'Utvikling avling P'!I51,"")</f>
        <v>528.09186933223418</v>
      </c>
      <c r="F44" s="20">
        <f>IFERROR('Utvikling avling P'!J51/'Utvikling avling P'!K51,"")</f>
        <v>295.3548451020543</v>
      </c>
      <c r="G44" s="20">
        <f>IFERROR('Utvikling avling P'!L51/'Utvikling avling P'!M51,"")</f>
        <v>512.3519170984456</v>
      </c>
      <c r="H44" s="20">
        <f>IFERROR('Utvikling avling P'!N51/'Utvikling avling P'!O51,"")</f>
        <v>386.18316072113538</v>
      </c>
      <c r="I44" s="20">
        <f>IFERROR('Utvikling avling P'!P51/'Utvikling avling P'!Q51,"")</f>
        <v>387.07255369928401</v>
      </c>
      <c r="J44" s="20">
        <f>IFERROR('Utvikling avling P'!R51/'Utvikling avling P'!S51,"")</f>
        <v>390.92781012091359</v>
      </c>
      <c r="K44" s="20">
        <f>IFERROR('Utvikling avling P'!T51/'Utvikling avling P'!U51,"")</f>
        <v>503.98315903843542</v>
      </c>
      <c r="L44" s="20">
        <f>IFERROR('Utvikling avling P'!V51/'Utvikling avling P'!W51,"")</f>
        <v>622.99723538704586</v>
      </c>
      <c r="M44" s="20">
        <f>IFERROR('Utvikling avling P'!X51/'Utvikling avling P'!Y51,"")</f>
        <v>447.76381517327508</v>
      </c>
      <c r="N44" s="20">
        <f>IFERROR('Utvikling avling P'!Z51/'Utvikling avling P'!AA51,"")</f>
        <v>495.11904374695075</v>
      </c>
      <c r="O44" s="20">
        <f>IFERROR('Utvikling avling P'!AB51/'Utvikling avling P'!AC51,"")</f>
        <v>225.82419922236622</v>
      </c>
      <c r="P44" s="20">
        <f>IFERROR('Utvikling avling P'!AD51/'Utvikling avling P'!AE51,"")</f>
        <v>540.98902668169865</v>
      </c>
      <c r="Q44" s="20">
        <f>IFERROR('Utvikling avling P'!AF51/'Utvikling avling P'!AG51,"")</f>
        <v>483.03278418451401</v>
      </c>
      <c r="R44" s="20">
        <f>IFERROR('Utvikling avling P'!AJ51/'Utvikling avling P'!AK51,"")</f>
        <v>360.48209366391183</v>
      </c>
      <c r="S44" s="20">
        <f>IFERROR('Utvikling avling P'!AL51/'Utvikling avling P'!AM51,"")</f>
        <v>633.40492719268536</v>
      </c>
      <c r="T44" s="20">
        <f>IFERROR('Utvikling avling P'!AH51/'Utvikling avling P'!AI51,"")</f>
        <v>305.39827603095307</v>
      </c>
      <c r="U44" s="20">
        <f>IFERROR('Utvikling avling P'!AN51/'Utvikling avling P'!AO51,"")</f>
        <v>316.04532527550657</v>
      </c>
      <c r="V44" s="20">
        <f>AVERAGE(B44:U44)</f>
        <v>443.94648494454248</v>
      </c>
    </row>
    <row r="45" spans="1:22" x14ac:dyDescent="0.25">
      <c r="A45" s="19" t="str">
        <f>IF('Utvikling avling P'!A52&gt;0,'Utvikling avling P'!A52,"")</f>
        <v>3314 ØVRE EIKER</v>
      </c>
      <c r="B45" s="20">
        <f>IFERROR('Utvikling avling P'!B52/'Utvikling avling P'!C52,"")</f>
        <v>510.77488778208203</v>
      </c>
      <c r="C45" s="20">
        <f>IFERROR('Utvikling avling P'!D52/'Utvikling avling P'!E52,"")</f>
        <v>341.35846645367411</v>
      </c>
      <c r="D45" s="20">
        <f>IFERROR('Utvikling avling P'!F52/'Utvikling avling P'!G52,"")</f>
        <v>434.16786877617494</v>
      </c>
      <c r="E45" s="20">
        <f>IFERROR('Utvikling avling P'!H52/'Utvikling avling P'!I52,"")</f>
        <v>384.62368179734068</v>
      </c>
      <c r="F45" s="20">
        <f>IFERROR('Utvikling avling P'!J52/'Utvikling avling P'!K52,"")</f>
        <v>331.24871531346349</v>
      </c>
      <c r="G45" s="20">
        <f>IFERROR('Utvikling avling P'!L52/'Utvikling avling P'!M52,"")</f>
        <v>486.18769370322775</v>
      </c>
      <c r="H45" s="20">
        <f>IFERROR('Utvikling avling P'!N52/'Utvikling avling P'!O52,"")</f>
        <v>346.51155453900151</v>
      </c>
      <c r="I45" s="20">
        <f>IFERROR('Utvikling avling P'!P52/'Utvikling avling P'!Q52,"")</f>
        <v>424.93547833547831</v>
      </c>
      <c r="J45" s="20">
        <f>IFERROR('Utvikling avling P'!R52/'Utvikling avling P'!S52,"")</f>
        <v>447.75579995183432</v>
      </c>
      <c r="K45" s="20">
        <f>IFERROR('Utvikling avling P'!T52/'Utvikling avling P'!U52,"")</f>
        <v>504.10072254335262</v>
      </c>
      <c r="L45" s="20">
        <f>IFERROR('Utvikling avling P'!V52/'Utvikling avling P'!W52,"")</f>
        <v>601.95359385903703</v>
      </c>
      <c r="M45" s="20">
        <f>IFERROR('Utvikling avling P'!X52/'Utvikling avling P'!Y52,"")</f>
        <v>483.52107191937699</v>
      </c>
      <c r="N45" s="20">
        <f>IFERROR('Utvikling avling P'!Z52/'Utvikling avling P'!AA52,"")</f>
        <v>498.55845117845115</v>
      </c>
      <c r="O45" s="20">
        <f>IFERROR('Utvikling avling P'!AB52/'Utvikling avling P'!AC52,"")</f>
        <v>203.63816556548775</v>
      </c>
      <c r="P45" s="20">
        <f>IFERROR('Utvikling avling P'!AD52/'Utvikling avling P'!AE52,"")</f>
        <v>480.87885956175296</v>
      </c>
      <c r="Q45" s="20">
        <f>IFERROR('Utvikling avling P'!AF52/'Utvikling avling P'!AG52,"")</f>
        <v>461.82284482758621</v>
      </c>
      <c r="R45" s="20">
        <f>IFERROR('Utvikling avling P'!AJ52/'Utvikling avling P'!AK52,"")</f>
        <v>436.69317996410507</v>
      </c>
      <c r="S45" s="20">
        <f>IFERROR('Utvikling avling P'!AL52/'Utvikling avling P'!AM52,"")</f>
        <v>432.14804804804805</v>
      </c>
      <c r="T45" s="20">
        <f>IFERROR('Utvikling avling P'!AH52/'Utvikling avling P'!AI52,"")</f>
        <v>235.66438876233866</v>
      </c>
      <c r="U45" s="20">
        <f>IFERROR('Utvikling avling P'!AN52/'Utvikling avling P'!AO52,"")</f>
        <v>381.65138483389882</v>
      </c>
      <c r="V45" s="20">
        <f>AVERAGE(B45:U45)</f>
        <v>421.40974288578553</v>
      </c>
    </row>
    <row r="46" spans="1:22" x14ac:dyDescent="0.25">
      <c r="A46" s="19" t="str">
        <f>IF('Utvikling avling P'!A53&gt;0,'Utvikling avling P'!A53,"")</f>
        <v>3122 MARKER</v>
      </c>
      <c r="B46" s="20">
        <f>IFERROR('Utvikling avling P'!B53/'Utvikling avling P'!C53,"")</f>
        <v>435.7720542662351</v>
      </c>
      <c r="C46" s="20">
        <f>IFERROR('Utvikling avling P'!D53/'Utvikling avling P'!E53,"")</f>
        <v>415.91664645974782</v>
      </c>
      <c r="D46" s="20">
        <f>IFERROR('Utvikling avling P'!F53/'Utvikling avling P'!G53,"")</f>
        <v>409.75595310044724</v>
      </c>
      <c r="E46" s="20">
        <f>IFERROR('Utvikling avling P'!H53/'Utvikling avling P'!I53,"")</f>
        <v>465.13117904979276</v>
      </c>
      <c r="F46" s="20">
        <f>IFERROR('Utvikling avling P'!J53/'Utvikling avling P'!K53,"")</f>
        <v>291.65421504290759</v>
      </c>
      <c r="G46" s="20">
        <f>IFERROR('Utvikling avling P'!L53/'Utvikling avling P'!M53,"")</f>
        <v>400.26947963182357</v>
      </c>
      <c r="H46" s="20">
        <f>IFERROR('Utvikling avling P'!N53/'Utvikling avling P'!O53,"")</f>
        <v>301.17789602947198</v>
      </c>
      <c r="I46" s="20">
        <f>IFERROR('Utvikling avling P'!P53/'Utvikling avling P'!Q53,"")</f>
        <v>301.40400037739408</v>
      </c>
      <c r="J46" s="20">
        <f>IFERROR('Utvikling avling P'!R53/'Utvikling avling P'!S53,"")</f>
        <v>307.6068231080954</v>
      </c>
      <c r="K46" s="20">
        <f>IFERROR('Utvikling avling P'!T53/'Utvikling avling P'!U53,"")</f>
        <v>448.53695831482776</v>
      </c>
      <c r="L46" s="20">
        <f>IFERROR('Utvikling avling P'!V53/'Utvikling avling P'!W53,"")</f>
        <v>539.26019206377964</v>
      </c>
      <c r="M46" s="20">
        <f>IFERROR('Utvikling avling P'!X53/'Utvikling avling P'!Y53,"")</f>
        <v>424.19238586616638</v>
      </c>
      <c r="N46" s="20">
        <f>IFERROR('Utvikling avling P'!Z53/'Utvikling avling P'!AA53,"")</f>
        <v>539.45448387970737</v>
      </c>
      <c r="O46" s="20">
        <f>IFERROR('Utvikling avling P'!AB53/'Utvikling avling P'!AC53,"")</f>
        <v>221.66932795227234</v>
      </c>
      <c r="P46" s="20">
        <f>IFERROR('Utvikling avling P'!AD53/'Utvikling avling P'!AE53,"")</f>
        <v>596.37325266012931</v>
      </c>
      <c r="Q46" s="20">
        <f>IFERROR('Utvikling avling P'!AF53/'Utvikling avling P'!AG53,"")</f>
        <v>471.46786632390746</v>
      </c>
      <c r="R46" s="20">
        <f>IFERROR('Utvikling avling P'!AJ53/'Utvikling avling P'!AK53,"")</f>
        <v>271.94252960825992</v>
      </c>
      <c r="S46" s="20">
        <f>IFERROR('Utvikling avling P'!AL53/'Utvikling avling P'!AM53,"")</f>
        <v>577.1109611231102</v>
      </c>
      <c r="T46" s="20">
        <f>IFERROR('Utvikling avling P'!AH53/'Utvikling avling P'!AI53,"")</f>
        <v>311.12429546128743</v>
      </c>
      <c r="U46" s="20">
        <f>IFERROR('Utvikling avling P'!AN53/'Utvikling avling P'!AO53,"")</f>
        <v>356.46132075471701</v>
      </c>
      <c r="V46" s="20">
        <f>AVERAGE(B46:U46)</f>
        <v>404.31409105370403</v>
      </c>
    </row>
    <row r="47" spans="1:22" x14ac:dyDescent="0.25">
      <c r="A47" s="19" t="str">
        <f>IF('Utvikling avling P'!A54&gt;0,'Utvikling avling P'!A54,"")</f>
        <v>3209 ULLENSAKER</v>
      </c>
      <c r="B47" s="20">
        <f>IFERROR('Utvikling avling P'!B54/'Utvikling avling P'!C54,"")</f>
        <v>449.63783977751859</v>
      </c>
      <c r="C47" s="20">
        <f>IFERROR('Utvikling avling P'!D54/'Utvikling avling P'!E54,"")</f>
        <v>349.17399630668217</v>
      </c>
      <c r="D47" s="20">
        <f>IFERROR('Utvikling avling P'!F54/'Utvikling avling P'!G54,"")</f>
        <v>433.29818705412657</v>
      </c>
      <c r="E47" s="20">
        <f>IFERROR('Utvikling avling P'!H54/'Utvikling avling P'!I54,"")</f>
        <v>512.69544181308891</v>
      </c>
      <c r="F47" s="20">
        <f>IFERROR('Utvikling avling P'!J54/'Utvikling avling P'!K54,"")</f>
        <v>279.62903811252266</v>
      </c>
      <c r="G47" s="20">
        <f>IFERROR('Utvikling avling P'!L54/'Utvikling avling P'!M54,"")</f>
        <v>388.38248260997352</v>
      </c>
      <c r="H47" s="20">
        <f>IFERROR('Utvikling avling P'!N54/'Utvikling avling P'!O54,"")</f>
        <v>411.13277883555469</v>
      </c>
      <c r="I47" s="20">
        <f>IFERROR('Utvikling avling P'!P54/'Utvikling avling P'!Q54,"")</f>
        <v>350.20764784348597</v>
      </c>
      <c r="J47" s="20">
        <f>IFERROR('Utvikling avling P'!R54/'Utvikling avling P'!S54,"")</f>
        <v>419.8364460161344</v>
      </c>
      <c r="K47" s="20">
        <f>IFERROR('Utvikling avling P'!T54/'Utvikling avling P'!U54,"")</f>
        <v>551.5904630095622</v>
      </c>
      <c r="L47" s="20">
        <f>IFERROR('Utvikling avling P'!V54/'Utvikling avling P'!W54,"")</f>
        <v>651.571525388385</v>
      </c>
      <c r="M47" s="20">
        <f>IFERROR('Utvikling avling P'!X54/'Utvikling avling P'!Y54,"")</f>
        <v>456.79911258047679</v>
      </c>
      <c r="N47" s="20">
        <f>IFERROR('Utvikling avling P'!Z54/'Utvikling avling P'!AA54,"")</f>
        <v>617.40586467087905</v>
      </c>
      <c r="O47" s="20">
        <f>IFERROR('Utvikling avling P'!AB54/'Utvikling avling P'!AC54,"")</f>
        <v>177.42370333249812</v>
      </c>
      <c r="P47" s="20">
        <f>IFERROR('Utvikling avling P'!AD54/'Utvikling avling P'!AE54,"")</f>
        <v>639.60245750184777</v>
      </c>
      <c r="Q47" s="20">
        <f>IFERROR('Utvikling avling P'!AF54/'Utvikling avling P'!AG54,"")</f>
        <v>412.91440072915083</v>
      </c>
      <c r="R47" s="20">
        <f>IFERROR('Utvikling avling P'!AJ54/'Utvikling avling P'!AK54,"")</f>
        <v>304.28148915357616</v>
      </c>
      <c r="S47" s="20">
        <f>IFERROR('Utvikling avling P'!AL54/'Utvikling avling P'!AM54,"")</f>
        <v>734.13910655141774</v>
      </c>
      <c r="T47" s="20">
        <f>IFERROR('Utvikling avling P'!AH54/'Utvikling avling P'!AI54,"")</f>
        <v>214.14545020300932</v>
      </c>
      <c r="U47" s="20">
        <f>IFERROR('Utvikling avling P'!AN54/'Utvikling avling P'!AO54,"")</f>
        <v>363.95268108212935</v>
      </c>
      <c r="V47" s="20">
        <f>AVERAGE(B47:U47)</f>
        <v>435.89100562860102</v>
      </c>
    </row>
    <row r="48" spans="1:22" x14ac:dyDescent="0.25">
      <c r="A48" s="19" t="str">
        <f>IF('Utvikling avling P'!A55&gt;0,'Utvikling avling P'!A55,"")</f>
        <v>3112 RÅDE</v>
      </c>
      <c r="B48" s="20">
        <f>IFERROR('Utvikling avling P'!B55/'Utvikling avling P'!C55,"")</f>
        <v>556.49039826645742</v>
      </c>
      <c r="C48" s="20">
        <f>IFERROR('Utvikling avling P'!D55/'Utvikling avling P'!E55,"")</f>
        <v>551.06062684315202</v>
      </c>
      <c r="D48" s="20">
        <f>IFERROR('Utvikling avling P'!F55/'Utvikling avling P'!G55,"")</f>
        <v>445.30396840563094</v>
      </c>
      <c r="E48" s="20">
        <f>IFERROR('Utvikling avling P'!H55/'Utvikling avling P'!I55,"")</f>
        <v>621.34235924932977</v>
      </c>
      <c r="F48" s="20">
        <f>IFERROR('Utvikling avling P'!J55/'Utvikling avling P'!K55,"")</f>
        <v>373.14978187106158</v>
      </c>
      <c r="G48" s="20">
        <f>IFERROR('Utvikling avling P'!L55/'Utvikling avling P'!M55,"")</f>
        <v>578.46489370047857</v>
      </c>
      <c r="H48" s="20">
        <f>IFERROR('Utvikling avling P'!N55/'Utvikling avling P'!O55,"")</f>
        <v>440.13078163455828</v>
      </c>
      <c r="I48" s="20">
        <f>IFERROR('Utvikling avling P'!P55/'Utvikling avling P'!Q55,"")</f>
        <v>463.76378367003366</v>
      </c>
      <c r="J48" s="20">
        <f>IFERROR('Utvikling avling P'!R55/'Utvikling avling P'!S55,"")</f>
        <v>428.12466158011324</v>
      </c>
      <c r="K48" s="20">
        <f>IFERROR('Utvikling avling P'!T55/'Utvikling avling P'!U55,"")</f>
        <v>555.0218671152229</v>
      </c>
      <c r="L48" s="20">
        <f>IFERROR('Utvikling avling P'!V55/'Utvikling avling P'!W55,"")</f>
        <v>684.60120305641362</v>
      </c>
      <c r="M48" s="20">
        <f>IFERROR('Utvikling avling P'!X55/'Utvikling avling P'!Y55,"")</f>
        <v>548.48531456378169</v>
      </c>
      <c r="N48" s="20">
        <f>IFERROR('Utvikling avling P'!Z55/'Utvikling avling P'!AA55,"")</f>
        <v>573.02566767951384</v>
      </c>
      <c r="O48" s="20">
        <f>IFERROR('Utvikling avling P'!AB55/'Utvikling avling P'!AC55,"")</f>
        <v>261.89160614139928</v>
      </c>
      <c r="P48" s="20">
        <f>IFERROR('Utvikling avling P'!AD55/'Utvikling avling P'!AE55,"")</f>
        <v>664.67322165574171</v>
      </c>
      <c r="Q48" s="20">
        <f>IFERROR('Utvikling avling P'!AF55/'Utvikling avling P'!AG55,"")</f>
        <v>472.03206498503636</v>
      </c>
      <c r="R48" s="20">
        <f>IFERROR('Utvikling avling P'!AJ55/'Utvikling avling P'!AK55,"")</f>
        <v>394.63270211216314</v>
      </c>
      <c r="S48" s="20">
        <f>IFERROR('Utvikling avling P'!AL55/'Utvikling avling P'!AM55,"")</f>
        <v>573.53520006363851</v>
      </c>
      <c r="T48" s="20">
        <f>IFERROR('Utvikling avling P'!AH55/'Utvikling avling P'!AI55,"")</f>
        <v>315.38589401448723</v>
      </c>
      <c r="U48" s="20">
        <f>IFERROR('Utvikling avling P'!AN55/'Utvikling avling P'!AO55,"")</f>
        <v>465.47710241465444</v>
      </c>
      <c r="V48" s="20">
        <f>AVERAGE(B48:U48)</f>
        <v>498.32965495114343</v>
      </c>
    </row>
    <row r="49" spans="1:22" x14ac:dyDescent="0.25">
      <c r="A49" s="19" t="str">
        <f>IF('Utvikling avling P'!A56&gt;0,'Utvikling avling P'!A56,"")</f>
        <v>3218 ÅS</v>
      </c>
      <c r="B49" s="20">
        <f>IFERROR('Utvikling avling P'!B56/'Utvikling avling P'!C56,"")</f>
        <v>563.01957276649478</v>
      </c>
      <c r="C49" s="20">
        <f>IFERROR('Utvikling avling P'!D56/'Utvikling avling P'!E56,"")</f>
        <v>471.0300939020251</v>
      </c>
      <c r="D49" s="20">
        <f>IFERROR('Utvikling avling P'!F56/'Utvikling avling P'!G56,"")</f>
        <v>494.39502579030693</v>
      </c>
      <c r="E49" s="20">
        <f>IFERROR('Utvikling avling P'!H56/'Utvikling avling P'!I56,"")</f>
        <v>544.91388060482393</v>
      </c>
      <c r="F49" s="20">
        <f>IFERROR('Utvikling avling P'!J56/'Utvikling avling P'!K56,"")</f>
        <v>311.24582354062125</v>
      </c>
      <c r="G49" s="20">
        <f>IFERROR('Utvikling avling P'!L56/'Utvikling avling P'!M56,"")</f>
        <v>495.79376482075605</v>
      </c>
      <c r="H49" s="20">
        <f>IFERROR('Utvikling avling P'!N56/'Utvikling avling P'!O56,"")</f>
        <v>412.13070682068206</v>
      </c>
      <c r="I49" s="20">
        <f>IFERROR('Utvikling avling P'!P56/'Utvikling avling P'!Q56,"")</f>
        <v>443.09167236161284</v>
      </c>
      <c r="J49" s="20">
        <f>IFERROR('Utvikling avling P'!R56/'Utvikling avling P'!S56,"")</f>
        <v>428.01962543456318</v>
      </c>
      <c r="K49" s="20">
        <f>IFERROR('Utvikling avling P'!T56/'Utvikling avling P'!U56,"")</f>
        <v>566.79420428309845</v>
      </c>
      <c r="L49" s="20">
        <f>IFERROR('Utvikling avling P'!V56/'Utvikling avling P'!W56,"")</f>
        <v>890.65906638854926</v>
      </c>
      <c r="M49" s="20">
        <f>IFERROR('Utvikling avling P'!X56/'Utvikling avling P'!Y56,"")</f>
        <v>1033.4625955890501</v>
      </c>
      <c r="N49" s="20">
        <f>IFERROR('Utvikling avling P'!Z56/'Utvikling avling P'!AA56,"")</f>
        <v>612.29378531073451</v>
      </c>
      <c r="O49" s="20">
        <f>IFERROR('Utvikling avling P'!AB56/'Utvikling avling P'!AC56,"")</f>
        <v>281.52772466539199</v>
      </c>
      <c r="P49" s="20">
        <f>IFERROR('Utvikling avling P'!AD56/'Utvikling avling P'!AE56,"")</f>
        <v>669.97458840372224</v>
      </c>
      <c r="Q49" s="20">
        <f>IFERROR('Utvikling avling P'!AF56/'Utvikling avling P'!AG56,"")</f>
        <v>512.85782922035378</v>
      </c>
      <c r="R49" s="20">
        <f>IFERROR('Utvikling avling P'!AJ56/'Utvikling avling P'!AK56,"")</f>
        <v>374.8057883453518</v>
      </c>
      <c r="S49" s="20">
        <f>IFERROR('Utvikling avling P'!AL56/'Utvikling avling P'!AM56,"")</f>
        <v>530.74344776670353</v>
      </c>
      <c r="T49" s="20">
        <f>IFERROR('Utvikling avling P'!AH56/'Utvikling avling P'!AI56,"")</f>
        <v>465.94314696862466</v>
      </c>
      <c r="U49" s="20">
        <f>IFERROR('Utvikling avling P'!AN56/'Utvikling avling P'!AO56,"")</f>
        <v>523.72918938567796</v>
      </c>
      <c r="V49" s="20">
        <f>AVERAGE(B49:U49)</f>
        <v>531.32157661845713</v>
      </c>
    </row>
    <row r="50" spans="1:22" x14ac:dyDescent="0.25">
      <c r="A50" s="19" t="str">
        <f>IF('Utvikling avling P'!A57&gt;0,'Utvikling avling P'!A57,"")</f>
        <v>3207 NORDRE FOLLO</v>
      </c>
      <c r="B50" s="20">
        <f>IFERROR('Utvikling avling P'!B57/'Utvikling avling P'!C57,"")</f>
        <v>574.73523131672596</v>
      </c>
      <c r="C50" s="20">
        <f>IFERROR('Utvikling avling P'!D57/'Utvikling avling P'!E57,"")</f>
        <v>512.68855562026795</v>
      </c>
      <c r="D50" s="20">
        <f>IFERROR('Utvikling avling P'!F57/'Utvikling avling P'!G57,"")</f>
        <v>533.01848885329059</v>
      </c>
      <c r="E50" s="20">
        <f>IFERROR('Utvikling avling P'!H57/'Utvikling avling P'!I57,"")</f>
        <v>606.06305390091529</v>
      </c>
      <c r="F50" s="20">
        <f>IFERROR('Utvikling avling P'!J57/'Utvikling avling P'!K57,"")</f>
        <v>284.90045180722893</v>
      </c>
      <c r="G50" s="20">
        <f>IFERROR('Utvikling avling P'!L57/'Utvikling avling P'!M57,"")</f>
        <v>496.70686767169178</v>
      </c>
      <c r="H50" s="20">
        <f>IFERROR('Utvikling avling P'!N57/'Utvikling avling P'!O57,"")</f>
        <v>441.61629078508872</v>
      </c>
      <c r="I50" s="20">
        <f>IFERROR('Utvikling avling P'!P57/'Utvikling avling P'!Q57,"")</f>
        <v>424.74270749395646</v>
      </c>
      <c r="J50" s="20">
        <f>IFERROR('Utvikling avling P'!R57/'Utvikling avling P'!S57,"")</f>
        <v>479.90752157829837</v>
      </c>
      <c r="K50" s="20">
        <f>IFERROR('Utvikling avling P'!T57/'Utvikling avling P'!U57,"")</f>
        <v>531.65607930406634</v>
      </c>
      <c r="L50" s="20">
        <f>IFERROR('Utvikling avling P'!V57/'Utvikling avling P'!W57,"")</f>
        <v>649.34453992347744</v>
      </c>
      <c r="M50" s="20">
        <f>IFERROR('Utvikling avling P'!X57/'Utvikling avling P'!Y57,"")</f>
        <v>489.29692376281764</v>
      </c>
      <c r="N50" s="20">
        <f>IFERROR('Utvikling avling P'!Z57/'Utvikling avling P'!AA57,"")</f>
        <v>572.86358136721117</v>
      </c>
      <c r="O50" s="20">
        <f>IFERROR('Utvikling avling P'!AB57/'Utvikling avling P'!AC57,"")</f>
        <v>221.58053983456682</v>
      </c>
      <c r="P50" s="20">
        <f>IFERROR('Utvikling avling P'!AD57/'Utvikling avling P'!AE57,"")</f>
        <v>699.24604287717887</v>
      </c>
      <c r="Q50" s="20">
        <f>IFERROR('Utvikling avling P'!AF57/'Utvikling avling P'!AG57,"")</f>
        <v>527.1949690934066</v>
      </c>
      <c r="R50" s="20">
        <f>IFERROR('Utvikling avling P'!AJ57/'Utvikling avling P'!AK57,"")</f>
        <v>331.93923480870217</v>
      </c>
      <c r="S50" s="20">
        <f>IFERROR('Utvikling avling P'!AL57/'Utvikling avling P'!AM57,"")</f>
        <v>639.59756196668025</v>
      </c>
      <c r="T50" s="20">
        <f>IFERROR('Utvikling avling P'!AH57/'Utvikling avling P'!AI57,"")</f>
        <v>344.45782054150817</v>
      </c>
      <c r="U50" s="20">
        <f>IFERROR('Utvikling avling P'!AN57/'Utvikling avling P'!AO57,"")</f>
        <v>460.30080020989112</v>
      </c>
      <c r="V50" s="20">
        <f>AVERAGE(B50:U50)</f>
        <v>491.09286313584846</v>
      </c>
    </row>
    <row r="51" spans="1:22" x14ac:dyDescent="0.25">
      <c r="A51" s="19" t="str">
        <f>IF('Utvikling avling P'!A58&gt;0,'Utvikling avling P'!A58,"")</f>
        <v>3114 VÅLER (ØSTF.)</v>
      </c>
      <c r="B51" s="20">
        <f>IFERROR('Utvikling avling P'!B58/'Utvikling avling P'!C58,"")</f>
        <v>476.4330563879052</v>
      </c>
      <c r="C51" s="20">
        <f>IFERROR('Utvikling avling P'!D58/'Utvikling avling P'!E58,"")</f>
        <v>449.88386084227045</v>
      </c>
      <c r="D51" s="20">
        <f>IFERROR('Utvikling avling P'!F58/'Utvikling avling P'!G58,"")</f>
        <v>411.22476507063863</v>
      </c>
      <c r="E51" s="20">
        <f>IFERROR('Utvikling avling P'!H58/'Utvikling avling P'!I58,"")</f>
        <v>462.26632835820897</v>
      </c>
      <c r="F51" s="20">
        <f>IFERROR('Utvikling avling P'!J58/'Utvikling avling P'!K58,"")</f>
        <v>356.36567897767168</v>
      </c>
      <c r="G51" s="20">
        <f>IFERROR('Utvikling avling P'!L58/'Utvikling avling P'!M58,"")</f>
        <v>469.37498136275531</v>
      </c>
      <c r="H51" s="20">
        <f>IFERROR('Utvikling avling P'!N58/'Utvikling avling P'!O58,"")</f>
        <v>373.41889620395011</v>
      </c>
      <c r="I51" s="20">
        <f>IFERROR('Utvikling avling P'!P58/'Utvikling avling P'!Q58,"")</f>
        <v>381.36797822321205</v>
      </c>
      <c r="J51" s="20">
        <f>IFERROR('Utvikling avling P'!R58/'Utvikling avling P'!S58,"")</f>
        <v>357.88738077769625</v>
      </c>
      <c r="K51" s="20">
        <f>IFERROR('Utvikling avling P'!T58/'Utvikling avling P'!U58,"")</f>
        <v>487.30812943962115</v>
      </c>
      <c r="L51" s="20">
        <f>IFERROR('Utvikling avling P'!V58/'Utvikling avling P'!W58,"")</f>
        <v>541.42784651744751</v>
      </c>
      <c r="M51" s="20">
        <f>IFERROR('Utvikling avling P'!X58/'Utvikling avling P'!Y58,"")</f>
        <v>436.29871279163314</v>
      </c>
      <c r="N51" s="20">
        <f>IFERROR('Utvikling avling P'!Z58/'Utvikling avling P'!AA58,"")</f>
        <v>470.13535113076006</v>
      </c>
      <c r="O51" s="20">
        <f>IFERROR('Utvikling avling P'!AB58/'Utvikling avling P'!AC58,"")</f>
        <v>203.25613079019072</v>
      </c>
      <c r="P51" s="20">
        <f>IFERROR('Utvikling avling P'!AD58/'Utvikling avling P'!AE58,"")</f>
        <v>565.18552274781564</v>
      </c>
      <c r="Q51" s="20">
        <f>IFERROR('Utvikling avling P'!AF58/'Utvikling avling P'!AG58,"")</f>
        <v>408.45075867401181</v>
      </c>
      <c r="R51" s="20">
        <f>IFERROR('Utvikling avling P'!AJ58/'Utvikling avling P'!AK58,"")</f>
        <v>419.96654474083329</v>
      </c>
      <c r="T51" s="20">
        <f>IFERROR('Utvikling avling P'!AH58/'Utvikling avling P'!AI58,"")</f>
        <v>247.39790809940999</v>
      </c>
      <c r="U51" s="20" t="str">
        <f>IFERROR('Utvikling avling P'!AN58/'Utvikling avling P'!AO58,"")</f>
        <v/>
      </c>
      <c r="V51" s="20">
        <f>AVERAGE(B51:U51)</f>
        <v>417.64721284089069</v>
      </c>
    </row>
    <row r="52" spans="1:22" x14ac:dyDescent="0.25">
      <c r="A52" s="19" t="str">
        <f>IF('Utvikling avling P'!A59&gt;0,'Utvikling avling P'!A59,"")</f>
        <v>3403 HAMAR</v>
      </c>
      <c r="B52" s="20">
        <f>IFERROR('Utvikling avling P'!B59/'Utvikling avling P'!C59,"")</f>
        <v>491.55248510887611</v>
      </c>
      <c r="C52" s="20">
        <f>IFERROR('Utvikling avling P'!D59/'Utvikling avling P'!E59,"")</f>
        <v>470.75514156598729</v>
      </c>
      <c r="D52" s="20">
        <f>IFERROR('Utvikling avling P'!F59/'Utvikling avling P'!G59,"")</f>
        <v>506.7648828887443</v>
      </c>
      <c r="E52" s="20">
        <f>IFERROR('Utvikling avling P'!H59/'Utvikling avling P'!I59,"")</f>
        <v>570.62439325063565</v>
      </c>
      <c r="F52" s="20">
        <f>IFERROR('Utvikling avling P'!J59/'Utvikling avling P'!K59,"")</f>
        <v>419.975087966221</v>
      </c>
      <c r="G52" s="20">
        <f>IFERROR('Utvikling avling P'!L59/'Utvikling avling P'!M59,"")</f>
        <v>491.47355719506311</v>
      </c>
      <c r="H52" s="20">
        <f>IFERROR('Utvikling avling P'!N59/'Utvikling avling P'!O59,"")</f>
        <v>468.54936590679216</v>
      </c>
      <c r="I52" s="20">
        <f>IFERROR('Utvikling avling P'!P59/'Utvikling avling P'!Q59,"")</f>
        <v>482.9829294755877</v>
      </c>
      <c r="J52" s="20">
        <f>IFERROR('Utvikling avling P'!R59/'Utvikling avling P'!S59,"")</f>
        <v>432.34490839369408</v>
      </c>
      <c r="K52" s="20">
        <f>IFERROR('Utvikling avling P'!T59/'Utvikling avling P'!U59,"")</f>
        <v>437.90278958349433</v>
      </c>
      <c r="L52" s="20">
        <f>IFERROR('Utvikling avling P'!V59/'Utvikling avling P'!W59,"")</f>
        <v>598.01577437858509</v>
      </c>
      <c r="M52" s="20">
        <f>IFERROR('Utvikling avling P'!X59/'Utvikling avling P'!Y59,"")</f>
        <v>515.41892140622122</v>
      </c>
      <c r="N52" s="20">
        <f>IFERROR('Utvikling avling P'!Z59/'Utvikling avling P'!AA59,"")</f>
        <v>558.86229471815352</v>
      </c>
      <c r="O52" s="20">
        <f>IFERROR('Utvikling avling P'!AB59/'Utvikling avling P'!AC59,"")</f>
        <v>345.92032040472174</v>
      </c>
      <c r="P52" s="20">
        <f>IFERROR('Utvikling avling P'!AD59/'Utvikling avling P'!AE59,"")</f>
        <v>561.30405002977966</v>
      </c>
      <c r="Q52" s="20">
        <f>IFERROR('Utvikling avling P'!AF59/'Utvikling avling P'!AG59,"")</f>
        <v>496.35114998380305</v>
      </c>
      <c r="R52" s="20">
        <f>IFERROR('Utvikling avling P'!AJ59/'Utvikling avling P'!AK59,"")</f>
        <v>484.830996630801</v>
      </c>
      <c r="T52" s="20">
        <f>IFERROR('Utvikling avling P'!AH59/'Utvikling avling P'!AI59,"")</f>
        <v>342.96201727642278</v>
      </c>
      <c r="U52" s="20">
        <f>IFERROR('Utvikling avling P'!AN59/'Utvikling avling P'!AO59,"")</f>
        <v>470.80605764533465</v>
      </c>
      <c r="V52" s="20">
        <f>AVERAGE(B52:U52)</f>
        <v>481.44195388467989</v>
      </c>
    </row>
    <row r="53" spans="1:22" x14ac:dyDescent="0.25">
      <c r="A53" s="19" t="str">
        <f>IF('Utvikling avling P'!A60&gt;0,'Utvikling avling P'!A60,"")</f>
        <v>3442 ØSTRE TOTEN</v>
      </c>
      <c r="B53" s="20">
        <f>IFERROR('Utvikling avling P'!B60/'Utvikling avling P'!C60,"")</f>
        <v>483.59923201293452</v>
      </c>
      <c r="C53" s="20">
        <f>IFERROR('Utvikling avling P'!D60/'Utvikling avling P'!E60,"")</f>
        <v>393.63700939944033</v>
      </c>
      <c r="D53" s="20">
        <f>IFERROR('Utvikling avling P'!F60/'Utvikling avling P'!G60,"")</f>
        <v>441.29858911603799</v>
      </c>
      <c r="E53" s="20">
        <f>IFERROR('Utvikling avling P'!H60/'Utvikling avling P'!I60,"")</f>
        <v>471.65341921337534</v>
      </c>
      <c r="F53" s="20">
        <f>IFERROR('Utvikling avling P'!J60/'Utvikling avling P'!K60,"")</f>
        <v>348.1089548284541</v>
      </c>
      <c r="G53" s="20">
        <f>IFERROR('Utvikling avling P'!L60/'Utvikling avling P'!M60,"")</f>
        <v>414.52394878280114</v>
      </c>
      <c r="H53" s="20">
        <f>IFERROR('Utvikling avling P'!N60/'Utvikling avling P'!O60,"")</f>
        <v>432.56849203769906</v>
      </c>
      <c r="I53" s="20">
        <f>IFERROR('Utvikling avling P'!P60/'Utvikling avling P'!Q60,"")</f>
        <v>448.00949101293463</v>
      </c>
      <c r="J53" s="20">
        <f>IFERROR('Utvikling avling P'!R60/'Utvikling avling P'!S60,"")</f>
        <v>454.57609988109391</v>
      </c>
      <c r="K53" s="20">
        <f>IFERROR('Utvikling avling P'!T60/'Utvikling avling P'!U60,"")</f>
        <v>501.67839805825241</v>
      </c>
      <c r="L53" s="20">
        <f>IFERROR('Utvikling avling P'!V60/'Utvikling avling P'!W60,"")</f>
        <v>545.82210093339665</v>
      </c>
      <c r="M53" s="20">
        <f>IFERROR('Utvikling avling P'!X60/'Utvikling avling P'!Y60,"")</f>
        <v>498.66495287060837</v>
      </c>
      <c r="N53" s="20">
        <f>IFERROR('Utvikling avling P'!Z60/'Utvikling avling P'!AA60,"")</f>
        <v>526.76552623658074</v>
      </c>
      <c r="O53" s="20">
        <f>IFERROR('Utvikling avling P'!AB60/'Utvikling avling P'!AC60,"")</f>
        <v>273.87492702860476</v>
      </c>
      <c r="P53" s="20">
        <f>IFERROR('Utvikling avling P'!AD60/'Utvikling avling P'!AE60,"")</f>
        <v>434.85819611698207</v>
      </c>
      <c r="Q53" s="20">
        <f>IFERROR('Utvikling avling P'!AF60/'Utvikling avling P'!AG60,"")</f>
        <v>586.05126916310633</v>
      </c>
      <c r="R53" s="20">
        <f>IFERROR('Utvikling avling P'!AJ60/'Utvikling avling P'!AK60,"")</f>
        <v>379.84509803921571</v>
      </c>
      <c r="S53" s="20">
        <f>IFERROR('Utvikling avling P'!AJ60/'Utvikling avling P'!AK60,"")</f>
        <v>379.84509803921571</v>
      </c>
      <c r="T53" s="20">
        <f>IFERROR('Utvikling avling P'!AH60/'Utvikling avling P'!AI60,"")</f>
        <v>262.24866733900012</v>
      </c>
      <c r="U53" s="20">
        <f>IFERROR('Utvikling avling P'!AN60/'Utvikling avling P'!AO60,"")</f>
        <v>462.71877200394312</v>
      </c>
      <c r="V53" s="20">
        <f>AVERAGE(B53:U53)</f>
        <v>437.01741210568377</v>
      </c>
    </row>
    <row r="54" spans="1:22" x14ac:dyDescent="0.25">
      <c r="A54" s="19" t="str">
        <f>IF('Utvikling avling P'!A61&gt;0,'Utvikling avling P'!A61,"")</f>
        <v>3116 SKIPTVET</v>
      </c>
      <c r="B54" s="20">
        <f>IFERROR('Utvikling avling P'!B61/'Utvikling avling P'!C61,"")</f>
        <v>508.89736861287264</v>
      </c>
      <c r="C54" s="20">
        <f>IFERROR('Utvikling avling P'!D61/'Utvikling avling P'!E61,"")</f>
        <v>533.15145935624662</v>
      </c>
      <c r="D54" s="20">
        <f>IFERROR('Utvikling avling P'!F61/'Utvikling avling P'!G61,"")</f>
        <v>496.06878591954023</v>
      </c>
      <c r="E54" s="20">
        <f>IFERROR('Utvikling avling P'!H61/'Utvikling avling P'!I61,"")</f>
        <v>580.83275369519311</v>
      </c>
      <c r="F54" s="20">
        <f>IFERROR('Utvikling avling P'!J61/'Utvikling avling P'!K61,"")</f>
        <v>407.25499289400852</v>
      </c>
      <c r="G54" s="20">
        <f>IFERROR('Utvikling avling P'!L61/'Utvikling avling P'!M61,"")</f>
        <v>572.71619856303073</v>
      </c>
      <c r="H54" s="20">
        <f>IFERROR('Utvikling avling P'!N61/'Utvikling avling P'!O61,"")</f>
        <v>355.21304945054948</v>
      </c>
      <c r="I54" s="20">
        <f>IFERROR('Utvikling avling P'!P61/'Utvikling avling P'!Q61,"")</f>
        <v>404.06661573720396</v>
      </c>
      <c r="J54" s="20">
        <f>IFERROR('Utvikling avling P'!R61/'Utvikling avling P'!S61,"")</f>
        <v>405.88406667667817</v>
      </c>
      <c r="K54" s="20">
        <f>IFERROR('Utvikling avling P'!T61/'Utvikling avling P'!U61,"")</f>
        <v>577.40122680088075</v>
      </c>
      <c r="L54" s="20">
        <f>IFERROR('Utvikling avling P'!V61/'Utvikling avling P'!W61,"")</f>
        <v>702.26850870552607</v>
      </c>
      <c r="M54" s="20">
        <f>IFERROR('Utvikling avling P'!X61/'Utvikling avling P'!Y61,"")</f>
        <v>448.76533018867923</v>
      </c>
      <c r="N54" s="20">
        <f>IFERROR('Utvikling avling P'!Z61/'Utvikling avling P'!AA61,"")</f>
        <v>609.24804226813853</v>
      </c>
      <c r="O54" s="20">
        <f>IFERROR('Utvikling avling P'!AB61/'Utvikling avling P'!AC61,"")</f>
        <v>176.34264247235612</v>
      </c>
      <c r="P54" s="20">
        <f>IFERROR('Utvikling avling P'!AD61/'Utvikling avling P'!AE61,"")</f>
        <v>619.40425354462047</v>
      </c>
      <c r="Q54" s="20">
        <f>IFERROR('Utvikling avling P'!AF61/'Utvikling avling P'!AG61,"")</f>
        <v>464.13622572815535</v>
      </c>
      <c r="R54" s="20">
        <f>IFERROR('Utvikling avling P'!AJ61/'Utvikling avling P'!AK61,"")</f>
        <v>203.6317296149229</v>
      </c>
      <c r="S54" s="20">
        <f>IFERROR('Utvikling avling P'!AJ61/'Utvikling avling P'!AK61,"")</f>
        <v>203.6317296149229</v>
      </c>
      <c r="T54" s="20">
        <f>IFERROR('Utvikling avling P'!AH61/'Utvikling avling P'!AI61,"")</f>
        <v>392.90352617920928</v>
      </c>
      <c r="U54" s="20">
        <f>IFERROR('Utvikling avling P'!AN61/'Utvikling avling P'!AO61,"")</f>
        <v>517.70408921933085</v>
      </c>
      <c r="V54" s="20">
        <f>AVERAGE(B54:U54)</f>
        <v>458.9761297621032</v>
      </c>
    </row>
    <row r="55" spans="1:22" x14ac:dyDescent="0.25">
      <c r="A55" s="19" t="str">
        <f>IF('Utvikling avling P'!A62&gt;0,'Utvikling avling P'!A62,"")</f>
        <v>3103 MOSS</v>
      </c>
      <c r="B55" s="20">
        <f>IFERROR('Utvikling avling P'!B62/'Utvikling avling P'!C62,"")</f>
        <v>493.68471187399791</v>
      </c>
      <c r="C55" s="20">
        <f>IFERROR('Utvikling avling P'!D62/'Utvikling avling P'!E62,"")</f>
        <v>434.35761187998787</v>
      </c>
      <c r="D55" s="20">
        <f>IFERROR('Utvikling avling P'!F62/'Utvikling avling P'!G62,"")</f>
        <v>381.76200896113369</v>
      </c>
      <c r="E55" s="20">
        <f>IFERROR('Utvikling avling P'!H62/'Utvikling avling P'!I62,"")</f>
        <v>504.09357258718575</v>
      </c>
      <c r="F55" s="20">
        <f>IFERROR('Utvikling avling P'!J62/'Utvikling avling P'!K62,"")</f>
        <v>326.66006408389165</v>
      </c>
      <c r="G55" s="20">
        <f>IFERROR('Utvikling avling P'!L62/'Utvikling avling P'!M62,"")</f>
        <v>454.93411573320941</v>
      </c>
      <c r="H55" s="20">
        <f>IFERROR('Utvikling avling P'!N62/'Utvikling avling P'!O62,"")</f>
        <v>440.44341055829852</v>
      </c>
      <c r="I55" s="20">
        <f>IFERROR('Utvikling avling P'!P62/'Utvikling avling P'!Q62,"")</f>
        <v>470.89344640058994</v>
      </c>
      <c r="J55" s="20">
        <f>IFERROR('Utvikling avling P'!R62/'Utvikling avling P'!S62,"")</f>
        <v>400.27773821392964</v>
      </c>
      <c r="K55" s="20">
        <f>IFERROR('Utvikling avling P'!T62/'Utvikling avling P'!U62,"")</f>
        <v>408.5081510262691</v>
      </c>
      <c r="L55" s="20">
        <f>IFERROR('Utvikling avling P'!V62/'Utvikling avling P'!W62,"")</f>
        <v>498.12528026905829</v>
      </c>
      <c r="M55" s="20">
        <f>IFERROR('Utvikling avling P'!X62/'Utvikling avling P'!Y62,"")</f>
        <v>474.99564814814812</v>
      </c>
      <c r="N55" s="20">
        <f>IFERROR('Utvikling avling P'!Z62/'Utvikling avling P'!AA62,"")</f>
        <v>398.45288061769946</v>
      </c>
      <c r="O55" s="20">
        <f>IFERROR('Utvikling avling P'!AB62/'Utvikling avling P'!AC62,"")</f>
        <v>308.35038600102934</v>
      </c>
      <c r="P55" s="20">
        <f>IFERROR('Utvikling avling P'!AD62/'Utvikling avling P'!AE62,"")</f>
        <v>513.33322666666663</v>
      </c>
      <c r="Q55" s="20">
        <f>IFERROR('Utvikling avling P'!AF62/'Utvikling avling P'!AG62,"")</f>
        <v>446.33719174635127</v>
      </c>
      <c r="R55" s="20">
        <f>IFERROR('Utvikling avling P'!AJ62/'Utvikling avling P'!AK62,"")</f>
        <v>460.86442170133159</v>
      </c>
      <c r="S55" s="20">
        <f>IFERROR('Utvikling avling P'!AJ62/'Utvikling avling P'!AK62,"")</f>
        <v>460.86442170133159</v>
      </c>
      <c r="T55" s="20">
        <f>IFERROR('Utvikling avling P'!AH62/'Utvikling avling P'!AI62,"")</f>
        <v>336.07387033398822</v>
      </c>
      <c r="U55" s="20">
        <f>IFERROR('Utvikling avling P'!AN62/'Utvikling avling P'!AO62,"")</f>
        <v>498.49682660573751</v>
      </c>
      <c r="V55" s="20">
        <f>AVERAGE(B55:U55)</f>
        <v>435.57544925549172</v>
      </c>
    </row>
    <row r="56" spans="1:22" x14ac:dyDescent="0.25">
      <c r="A56" s="19" t="str">
        <f>IF('Utvikling avling P'!A63&gt;0,'Utvikling avling P'!A63,"")</f>
        <v>3316 MODUM</v>
      </c>
      <c r="B56" s="20">
        <f>IFERROR('Utvikling avling P'!B63/'Utvikling avling P'!C63,"")</f>
        <v>421.96754896336967</v>
      </c>
      <c r="C56" s="20">
        <f>IFERROR('Utvikling avling P'!D63/'Utvikling avling P'!E63,"")</f>
        <v>245.70696463076536</v>
      </c>
      <c r="D56" s="20">
        <f>IFERROR('Utvikling avling P'!F63/'Utvikling avling P'!G63,"")</f>
        <v>342.95000396165119</v>
      </c>
      <c r="E56" s="20">
        <f>IFERROR('Utvikling avling P'!H63/'Utvikling avling P'!I63,"")</f>
        <v>283.71823247175359</v>
      </c>
      <c r="F56" s="20">
        <f>IFERROR('Utvikling avling P'!J63/'Utvikling avling P'!K63,"")</f>
        <v>259.65793659208992</v>
      </c>
      <c r="G56" s="20">
        <f>IFERROR('Utvikling avling P'!L63/'Utvikling avling P'!M63,"")</f>
        <v>357.14205947279572</v>
      </c>
      <c r="H56" s="20">
        <f>IFERROR('Utvikling avling P'!N63/'Utvikling avling P'!O63,"")</f>
        <v>281.75705632169092</v>
      </c>
      <c r="I56" s="20">
        <f>IFERROR('Utvikling avling P'!P63/'Utvikling avling P'!Q63,"")</f>
        <v>363.69668606121934</v>
      </c>
      <c r="J56" s="20">
        <f>IFERROR('Utvikling avling P'!R63/'Utvikling avling P'!S63,"")</f>
        <v>423.1450754852624</v>
      </c>
      <c r="K56" s="20">
        <f>IFERROR('Utvikling avling P'!T63/'Utvikling avling P'!U63,"")</f>
        <v>466.03486310813474</v>
      </c>
      <c r="L56" s="20">
        <f>IFERROR('Utvikling avling P'!V63/'Utvikling avling P'!W63,"")</f>
        <v>541.19623381049757</v>
      </c>
      <c r="M56" s="20">
        <f>IFERROR('Utvikling avling P'!X63/'Utvikling avling P'!Y63,"")</f>
        <v>410.89919830228718</v>
      </c>
      <c r="N56" s="20">
        <f>IFERROR('Utvikling avling P'!Z63/'Utvikling avling P'!AA63,"")</f>
        <v>491.86682943069582</v>
      </c>
      <c r="O56" s="20">
        <f>IFERROR('Utvikling avling P'!AB63/'Utvikling avling P'!AC63,"")</f>
        <v>149.45655304848776</v>
      </c>
      <c r="P56" s="20">
        <f>IFERROR('Utvikling avling P'!AD63/'Utvikling avling P'!AE63,"")</f>
        <v>450.21380846325167</v>
      </c>
      <c r="Q56" s="20">
        <f>IFERROR('Utvikling avling P'!AF63/'Utvikling avling P'!AG63,"")</f>
        <v>439.96830276688223</v>
      </c>
      <c r="R56" s="20">
        <f>IFERROR('Utvikling avling P'!AJ63/'Utvikling avling P'!AK63,"")</f>
        <v>323.2555111152451</v>
      </c>
      <c r="S56" s="20">
        <f>IFERROR('Utvikling avling P'!AJ63/'Utvikling avling P'!AK63,"")</f>
        <v>323.2555111152451</v>
      </c>
      <c r="T56" s="20">
        <f>IFERROR('Utvikling avling P'!AH63/'Utvikling avling P'!AI63,"")</f>
        <v>182.10832680762203</v>
      </c>
      <c r="U56" s="20">
        <f>IFERROR('Utvikling avling P'!AN63/'Utvikling avling P'!AO63,"")</f>
        <v>291.78044926063887</v>
      </c>
      <c r="V56" s="20">
        <f>AVERAGE(B56:U56)</f>
        <v>352.4888575594793</v>
      </c>
    </row>
    <row r="57" spans="1:22" x14ac:dyDescent="0.25">
      <c r="A57" s="19" t="str">
        <f>IF('Utvikling avling P'!A64&gt;0,'Utvikling avling P'!A64,"")</f>
        <v>3310 HOLE</v>
      </c>
      <c r="B57" s="20">
        <f>IFERROR('Utvikling avling P'!B64/'Utvikling avling P'!C64,"")</f>
        <v>592.16535007033872</v>
      </c>
      <c r="C57" s="20">
        <f>IFERROR('Utvikling avling P'!D64/'Utvikling avling P'!E64,"")</f>
        <v>474.71734932411829</v>
      </c>
      <c r="D57" s="20">
        <f>IFERROR('Utvikling avling P'!F64/'Utvikling avling P'!G64,"")</f>
        <v>498.69950072810485</v>
      </c>
      <c r="E57" s="20">
        <f>IFERROR('Utvikling avling P'!H64/'Utvikling avling P'!I64,"")</f>
        <v>565.55521773244413</v>
      </c>
      <c r="F57" s="20">
        <f>IFERROR('Utvikling avling P'!J64/'Utvikling avling P'!K64,"")</f>
        <v>384.57103962892006</v>
      </c>
      <c r="G57" s="20">
        <f>IFERROR('Utvikling avling P'!L64/'Utvikling avling P'!M64,"")</f>
        <v>516.16815300311589</v>
      </c>
      <c r="H57" s="20">
        <f>IFERROR('Utvikling avling P'!N64/'Utvikling avling P'!O64,"")</f>
        <v>451.47711368590109</v>
      </c>
      <c r="I57" s="20">
        <f>IFERROR('Utvikling avling P'!P64/'Utvikling avling P'!Q64,"")</f>
        <v>535.46820266889074</v>
      </c>
      <c r="J57" s="20">
        <f>IFERROR('Utvikling avling P'!R64/'Utvikling avling P'!S64,"")</f>
        <v>482.91979484941072</v>
      </c>
      <c r="K57" s="20">
        <f>IFERROR('Utvikling avling P'!T64/'Utvikling avling P'!U64,"")</f>
        <v>615.37860161352285</v>
      </c>
      <c r="L57" s="20">
        <f>IFERROR('Utvikling avling P'!V64/'Utvikling avling P'!W64,"")</f>
        <v>730.6969638554217</v>
      </c>
      <c r="M57" s="20">
        <f>IFERROR('Utvikling avling P'!X64/'Utvikling avling P'!Y64,"")</f>
        <v>584.21144332114432</v>
      </c>
      <c r="N57" s="20">
        <f>IFERROR('Utvikling avling P'!Z64/'Utvikling avling P'!AA64,"")</f>
        <v>634.00319284802049</v>
      </c>
      <c r="O57" s="20">
        <f>IFERROR('Utvikling avling P'!AB64/'Utvikling avling P'!AC64,"")</f>
        <v>271.88545793521325</v>
      </c>
      <c r="P57" s="20">
        <f>IFERROR('Utvikling avling P'!AD64/'Utvikling avling P'!AE64,"")</f>
        <v>618.00232480903355</v>
      </c>
      <c r="Q57" s="20">
        <f>IFERROR('Utvikling avling P'!AF64/'Utvikling avling P'!AG64,"")</f>
        <v>619.12312214239057</v>
      </c>
      <c r="R57" s="20">
        <f>IFERROR('Utvikling avling P'!AJ64/'Utvikling avling P'!AK64,"")</f>
        <v>374.20742213386347</v>
      </c>
      <c r="S57" s="20">
        <f>IFERROR('Utvikling avling P'!AJ64/'Utvikling avling P'!AK64,"")</f>
        <v>374.20742213386347</v>
      </c>
      <c r="T57" s="20">
        <f>IFERROR('Utvikling avling P'!AH64/'Utvikling avling P'!AI64,"")</f>
        <v>276.20893669838642</v>
      </c>
      <c r="U57" s="20">
        <f>IFERROR('Utvikling avling P'!AN64/'Utvikling avling P'!AO64,"")</f>
        <v>315.86352025301056</v>
      </c>
      <c r="V57" s="20">
        <f>AVERAGE(B57:U57)</f>
        <v>495.77650647175568</v>
      </c>
    </row>
    <row r="58" spans="1:22" x14ac:dyDescent="0.25">
      <c r="A58" s="19" t="str">
        <f>IF('Utvikling avling P'!A65&gt;0,'Utvikling avling P'!A65,"")</f>
        <v>3446 GRAN</v>
      </c>
      <c r="B58" s="20">
        <f>IFERROR('Utvikling avling P'!B65/'Utvikling avling P'!C65,"")</f>
        <v>467.71324561403509</v>
      </c>
      <c r="C58" s="20">
        <f>IFERROR('Utvikling avling P'!D65/'Utvikling avling P'!E65,"")</f>
        <v>361.29771469380466</v>
      </c>
      <c r="D58" s="20">
        <f>IFERROR('Utvikling avling P'!F65/'Utvikling avling P'!G65,"")</f>
        <v>429.45032552633802</v>
      </c>
      <c r="E58" s="20">
        <f>IFERROR('Utvikling avling P'!H65/'Utvikling avling P'!I65,"")</f>
        <v>439.83064268142681</v>
      </c>
      <c r="F58" s="20">
        <f>IFERROR('Utvikling avling P'!J65/'Utvikling avling P'!K65,"")</f>
        <v>357.66250000000002</v>
      </c>
      <c r="G58" s="20">
        <f>IFERROR('Utvikling avling P'!L65/'Utvikling avling P'!M65,"")</f>
        <v>466.41270942797661</v>
      </c>
      <c r="H58" s="20">
        <f>IFERROR('Utvikling avling P'!N65/'Utvikling avling P'!O65,"")</f>
        <v>427.2771647281042</v>
      </c>
      <c r="I58" s="20">
        <f>IFERROR('Utvikling avling P'!P65/'Utvikling avling P'!Q65,"")</f>
        <v>480.27252502780868</v>
      </c>
      <c r="J58" s="20">
        <f>IFERROR('Utvikling avling P'!R65/'Utvikling avling P'!S65,"")</f>
        <v>439.06010518407214</v>
      </c>
      <c r="K58" s="20">
        <f>IFERROR('Utvikling avling P'!T65/'Utvikling avling P'!U65,"")</f>
        <v>476.95770456960679</v>
      </c>
      <c r="L58" s="20">
        <f>IFERROR('Utvikling avling P'!V65/'Utvikling avling P'!W65,"")</f>
        <v>581.35353218210366</v>
      </c>
      <c r="M58" s="20">
        <f>IFERROR('Utvikling avling P'!X65/'Utvikling avling P'!Y65,"")</f>
        <v>507.26610511329932</v>
      </c>
      <c r="N58" s="20">
        <f>IFERROR('Utvikling avling P'!Z65/'Utvikling avling P'!AA65,"")</f>
        <v>540.46646598434677</v>
      </c>
      <c r="O58" s="20">
        <f>IFERROR('Utvikling avling P'!AB65/'Utvikling avling P'!AC65,"")</f>
        <v>223.93326397146254</v>
      </c>
      <c r="P58" s="20">
        <f>IFERROR('Utvikling avling P'!AD65/'Utvikling avling P'!AE65,"")</f>
        <v>471.26823403686882</v>
      </c>
      <c r="Q58" s="20">
        <f>IFERROR('Utvikling avling P'!AF65/'Utvikling avling P'!AG65,"")</f>
        <v>498.43801848779333</v>
      </c>
      <c r="R58" s="20">
        <f>IFERROR('Utvikling avling P'!AJ65/'Utvikling avling P'!AK65,"")</f>
        <v>386.34851377147533</v>
      </c>
      <c r="S58" s="20">
        <f>IFERROR('Utvikling avling P'!AJ65/'Utvikling avling P'!AK65,"")</f>
        <v>386.34851377147533</v>
      </c>
      <c r="T58" s="20">
        <f>IFERROR('Utvikling avling P'!AH65/'Utvikling avling P'!AI65,"")</f>
        <v>305.50336962156558</v>
      </c>
      <c r="U58" s="20">
        <f>IFERROR('Utvikling avling P'!AN65/'Utvikling avling P'!AO65,"")</f>
        <v>504.44068757083488</v>
      </c>
      <c r="V58" s="20">
        <f>AVERAGE(B58:U58)</f>
        <v>437.56506709821986</v>
      </c>
    </row>
    <row r="59" spans="1:22" x14ac:dyDescent="0.25">
      <c r="A59" s="19" t="str">
        <f>IF('Utvikling avling P'!A66&gt;0,'Utvikling avling P'!A66,"")</f>
        <v>4020 MIDT-TELEMARK</v>
      </c>
      <c r="B59" s="20">
        <f>IFERROR('Utvikling avling P'!B66/'Utvikling avling P'!C66,"")</f>
        <v>443.95812101910826</v>
      </c>
      <c r="C59" s="20">
        <f>IFERROR('Utvikling avling P'!D66/'Utvikling avling P'!E66,"")</f>
        <v>337.81363835057556</v>
      </c>
      <c r="D59" s="20">
        <f>IFERROR('Utvikling avling P'!F66/'Utvikling avling P'!G66,"")</f>
        <v>375.18337970243135</v>
      </c>
      <c r="E59" s="20">
        <f>IFERROR('Utvikling avling P'!H66/'Utvikling avling P'!I66,"")</f>
        <v>361.5924170616114</v>
      </c>
      <c r="F59" s="20">
        <f>IFERROR('Utvikling avling P'!J66/'Utvikling avling P'!K66,"")</f>
        <v>299.99018819366256</v>
      </c>
      <c r="G59" s="20">
        <f>IFERROR('Utvikling avling P'!L66/'Utvikling avling P'!M66,"")</f>
        <v>362.05845588235292</v>
      </c>
      <c r="H59" s="20">
        <f>IFERROR('Utvikling avling P'!N66/'Utvikling avling P'!O66,"")</f>
        <v>267.78496064310838</v>
      </c>
      <c r="I59" s="20">
        <f>IFERROR('Utvikling avling P'!P66/'Utvikling avling P'!Q66,"")</f>
        <v>356.31240963855424</v>
      </c>
      <c r="J59" s="20">
        <f>IFERROR('Utvikling avling P'!R66/'Utvikling avling P'!S66,"")</f>
        <v>303.46089494163425</v>
      </c>
      <c r="K59" s="20">
        <f>IFERROR('Utvikling avling P'!T66/'Utvikling avling P'!U66,"")</f>
        <v>377.80100092190173</v>
      </c>
      <c r="L59" s="20">
        <f>IFERROR('Utvikling avling P'!V66/'Utvikling avling P'!W66,"")</f>
        <v>503.96172590039225</v>
      </c>
      <c r="M59" s="20">
        <f>IFERROR('Utvikling avling P'!X66/'Utvikling avling P'!Y66,"")</f>
        <v>416.74083953390425</v>
      </c>
      <c r="N59" s="20">
        <f>IFERROR('Utvikling avling P'!Z66/'Utvikling avling P'!AA66,"")</f>
        <v>422.56772585669779</v>
      </c>
      <c r="O59" s="20">
        <f>IFERROR('Utvikling avling P'!AB66/'Utvikling avling P'!AC66,"")</f>
        <v>189.45852223992159</v>
      </c>
      <c r="P59" s="20">
        <f>IFERROR('Utvikling avling P'!AD66/'Utvikling avling P'!AE66,"")</f>
        <v>501.97143147620983</v>
      </c>
      <c r="Q59" s="20">
        <f>IFERROR('Utvikling avling P'!AF66/'Utvikling avling P'!AG66,"")</f>
        <v>391.57995147772385</v>
      </c>
      <c r="R59" s="20">
        <f>IFERROR('Utvikling avling P'!AJ66/'Utvikling avling P'!AK66,"")</f>
        <v>353.61769250579448</v>
      </c>
      <c r="S59" s="20">
        <f>IFERROR('Utvikling avling P'!AJ66/'Utvikling avling P'!AK66,"")</f>
        <v>353.61769250579448</v>
      </c>
      <c r="T59" s="20">
        <f>IFERROR('Utvikling avling P'!AH66/'Utvikling avling P'!AI66,"")</f>
        <v>187.51343998258787</v>
      </c>
      <c r="U59" s="20">
        <f>IFERROR('Utvikling avling P'!AN66/'Utvikling avling P'!AO66,"")</f>
        <v>441.95909770349232</v>
      </c>
      <c r="V59" s="20">
        <f>AVERAGE(B59:U59)</f>
        <v>362.44717927687287</v>
      </c>
    </row>
    <row r="60" spans="1:22" x14ac:dyDescent="0.25">
      <c r="A60" s="19" t="str">
        <f>IF('Utvikling avling P'!A67&gt;0,'Utvikling avling P'!A67,"")</f>
        <v>3415 SØR-ODAL</v>
      </c>
      <c r="B60" s="20">
        <f>IFERROR('Utvikling avling P'!B67/'Utvikling avling P'!C67,"")</f>
        <v>473.2077871001573</v>
      </c>
      <c r="C60" s="20">
        <f>IFERROR('Utvikling avling P'!D67/'Utvikling avling P'!E67,"")</f>
        <v>447.82904064272213</v>
      </c>
      <c r="D60" s="20">
        <f>IFERROR('Utvikling avling P'!F67/'Utvikling avling P'!G67,"")</f>
        <v>479.61469534050178</v>
      </c>
      <c r="E60" s="20">
        <f>IFERROR('Utvikling avling P'!H67/'Utvikling avling P'!I67,"")</f>
        <v>493.38052938537459</v>
      </c>
      <c r="F60" s="20">
        <f>IFERROR('Utvikling avling P'!J67/'Utvikling avling P'!K67,"")</f>
        <v>320.91451031772027</v>
      </c>
      <c r="G60" s="20">
        <f>IFERROR('Utvikling avling P'!L67/'Utvikling avling P'!M67,"")</f>
        <v>442.80299342905818</v>
      </c>
      <c r="H60" s="20">
        <f>IFERROR('Utvikling avling P'!N67/'Utvikling avling P'!O67,"")</f>
        <v>399.36044639982833</v>
      </c>
      <c r="I60" s="20">
        <f>IFERROR('Utvikling avling P'!P67/'Utvikling avling P'!Q67,"")</f>
        <v>352.23554486829164</v>
      </c>
      <c r="J60" s="20">
        <f>IFERROR('Utvikling avling P'!R67/'Utvikling avling P'!S67,"")</f>
        <v>375.27370269215766</v>
      </c>
      <c r="K60" s="20">
        <f>IFERROR('Utvikling avling P'!T67/'Utvikling avling P'!U67,"")</f>
        <v>489.06655937464075</v>
      </c>
      <c r="L60" s="20">
        <f>IFERROR('Utvikling avling P'!V67/'Utvikling avling P'!W67,"")</f>
        <v>488.04604882563922</v>
      </c>
      <c r="M60" s="20">
        <f>IFERROR('Utvikling avling P'!X67/'Utvikling avling P'!Y67,"")</f>
        <v>479.86509251587961</v>
      </c>
      <c r="N60" s="20">
        <f>IFERROR('Utvikling avling P'!Z67/'Utvikling avling P'!AA67,"")</f>
        <v>493.84824013408502</v>
      </c>
      <c r="O60" s="20">
        <f>IFERROR('Utvikling avling P'!AB67/'Utvikling avling P'!AC67,"")</f>
        <v>290.9227343576041</v>
      </c>
      <c r="P60" s="20">
        <f>IFERROR('Utvikling avling P'!AD67/'Utvikling avling P'!AE67,"")</f>
        <v>527.02259551062878</v>
      </c>
      <c r="Q60" s="20">
        <f>IFERROR('Utvikling avling P'!AF67/'Utvikling avling P'!AG67,"")</f>
        <v>506.95129775444735</v>
      </c>
      <c r="R60" s="20">
        <f>IFERROR('Utvikling avling P'!AJ67/'Utvikling avling P'!AK67,"")</f>
        <v>308.3300070028011</v>
      </c>
      <c r="S60" s="20">
        <f>IFERROR('Utvikling avling P'!AJ67/'Utvikling avling P'!AK67,"")</f>
        <v>308.3300070028011</v>
      </c>
      <c r="T60" s="20">
        <f>IFERROR('Utvikling avling P'!AH67/'Utvikling avling P'!AI67,"")</f>
        <v>356.01090135602232</v>
      </c>
      <c r="U60" s="20">
        <f>IFERROR('Utvikling avling P'!AN67/'Utvikling avling P'!AO67,"")</f>
        <v>370.29913860610804</v>
      </c>
      <c r="V60" s="20">
        <f>AVERAGE(B60:U60)</f>
        <v>420.16559363082342</v>
      </c>
    </row>
    <row r="61" spans="1:22" x14ac:dyDescent="0.25">
      <c r="A61" s="19" t="str">
        <f>IF('Utvikling avling P'!A68&gt;0,'Utvikling avling P'!A68,"")</f>
        <v>3203 ASKER</v>
      </c>
      <c r="B61" s="20">
        <f>IFERROR('Utvikling avling P'!B68/'Utvikling avling P'!C68,"")</f>
        <v>492.77907896819119</v>
      </c>
      <c r="C61" s="20">
        <f>IFERROR('Utvikling avling P'!D68/'Utvikling avling P'!E68,"")</f>
        <v>371.50062787777313</v>
      </c>
      <c r="D61" s="20">
        <f>IFERROR('Utvikling avling P'!F68/'Utvikling avling P'!G68,"")</f>
        <v>397.95528404081119</v>
      </c>
      <c r="E61" s="20">
        <f>IFERROR('Utvikling avling P'!H68/'Utvikling avling P'!I68,"")</f>
        <v>430.23632610939114</v>
      </c>
      <c r="F61" s="20">
        <f>IFERROR('Utvikling avling P'!J68/'Utvikling avling P'!K68,"")</f>
        <v>289.80177599541679</v>
      </c>
      <c r="G61" s="20">
        <f>IFERROR('Utvikling avling P'!L68/'Utvikling avling P'!M68,"")</f>
        <v>416.07319766524688</v>
      </c>
      <c r="H61" s="20">
        <f>IFERROR('Utvikling avling P'!N68/'Utvikling avling P'!O68,"")</f>
        <v>362.43733905579398</v>
      </c>
      <c r="I61" s="20">
        <f>IFERROR('Utvikling avling P'!P68/'Utvikling avling P'!Q68,"")</f>
        <v>358.42329390354865</v>
      </c>
      <c r="J61" s="20">
        <f>IFERROR('Utvikling avling P'!R68/'Utvikling avling P'!S68,"")</f>
        <v>404.69309462915601</v>
      </c>
      <c r="K61" s="20">
        <f>IFERROR('Utvikling avling P'!T68/'Utvikling avling P'!U68,"")</f>
        <v>494.14285714285717</v>
      </c>
      <c r="L61" s="20">
        <f>IFERROR('Utvikling avling P'!V68/'Utvikling avling P'!W68,"")</f>
        <v>504.8853125</v>
      </c>
      <c r="M61" s="20">
        <f>IFERROR('Utvikling avling P'!X68/'Utvikling avling P'!Y68,"")</f>
        <v>441.58290836037708</v>
      </c>
      <c r="N61" s="20">
        <f>IFERROR('Utvikling avling P'!Z68/'Utvikling avling P'!AA68,"")</f>
        <v>432.19374703931788</v>
      </c>
      <c r="O61" s="20">
        <f>IFERROR('Utvikling avling P'!AB68/'Utvikling avling P'!AC68,"")</f>
        <v>234.7822299651568</v>
      </c>
      <c r="P61" s="20">
        <f>IFERROR('Utvikling avling P'!AD68/'Utvikling avling P'!AE68,"")</f>
        <v>460.7805460241683</v>
      </c>
      <c r="Q61" s="20">
        <f>IFERROR('Utvikling avling P'!AF68/'Utvikling avling P'!AG68,"")</f>
        <v>509.46898827813817</v>
      </c>
      <c r="R61" s="20">
        <f>IFERROR('Utvikling avling P'!AJ68/'Utvikling avling P'!AK68,"")</f>
        <v>447.60276760276759</v>
      </c>
      <c r="S61" s="20">
        <f>IFERROR('Utvikling avling P'!AJ68/'Utvikling avling P'!AK68,"")</f>
        <v>447.60276760276759</v>
      </c>
      <c r="T61" s="20">
        <f>IFERROR('Utvikling avling P'!AH68/'Utvikling avling P'!AI68,"")</f>
        <v>213.33972911963883</v>
      </c>
      <c r="U61" s="20">
        <f>IFERROR('Utvikling avling P'!AN68/'Utvikling avling P'!AO68,"")</f>
        <v>501.96206509539843</v>
      </c>
      <c r="V61" s="20">
        <f>AVERAGE(B61:U61)</f>
        <v>410.6121968487958</v>
      </c>
    </row>
    <row r="62" spans="1:22" x14ac:dyDescent="0.25">
      <c r="A62" s="19" t="str">
        <f>IF('Utvikling avling P'!A69&gt;0,'Utvikling avling P'!A69,"")</f>
        <v>3911 FÆRDER</v>
      </c>
      <c r="B62" s="20">
        <f>IFERROR('Utvikling avling P'!B69/'Utvikling avling P'!C69,"")</f>
        <v>447.34660260809881</v>
      </c>
      <c r="C62" s="20">
        <f>IFERROR('Utvikling avling P'!D69/'Utvikling avling P'!E69,"")</f>
        <v>322.2789009849663</v>
      </c>
      <c r="D62" s="20">
        <f>IFERROR('Utvikling avling P'!F69/'Utvikling avling P'!G69,"")</f>
        <v>450.52749465206995</v>
      </c>
      <c r="E62" s="20">
        <f>IFERROR('Utvikling avling P'!H69/'Utvikling avling P'!I69,"")</f>
        <v>423.18311473322296</v>
      </c>
      <c r="F62" s="20">
        <f>IFERROR('Utvikling avling P'!J69/'Utvikling avling P'!K69,"")</f>
        <v>273.9505028078882</v>
      </c>
      <c r="G62" s="20">
        <f>IFERROR('Utvikling avling P'!L69/'Utvikling avling P'!M69,"")</f>
        <v>458.7832236381459</v>
      </c>
      <c r="H62" s="20">
        <f>IFERROR('Utvikling avling P'!N69/'Utvikling avling P'!O69,"")</f>
        <v>389.37398820139936</v>
      </c>
      <c r="I62" s="20">
        <f>IFERROR('Utvikling avling P'!P69/'Utvikling avling P'!Q69,"")</f>
        <v>436.87820423998892</v>
      </c>
      <c r="J62" s="20">
        <f>IFERROR('Utvikling avling P'!R69/'Utvikling avling P'!S69,"")</f>
        <v>352.47576099210823</v>
      </c>
      <c r="K62" s="20">
        <f>IFERROR('Utvikling avling P'!T69/'Utvikling avling P'!U69,"")</f>
        <v>426.72833191247514</v>
      </c>
      <c r="L62" s="20">
        <f>IFERROR('Utvikling avling P'!V69/'Utvikling avling P'!W69,"")</f>
        <v>544.65462347729795</v>
      </c>
      <c r="M62" s="20">
        <f>IFERROR('Utvikling avling P'!X69/'Utvikling avling P'!Y69,"")</f>
        <v>409.29061823029497</v>
      </c>
      <c r="N62" s="20">
        <f>IFERROR('Utvikling avling P'!Z69/'Utvikling avling P'!AA69,"")</f>
        <v>449.13543538637475</v>
      </c>
      <c r="O62" s="20">
        <f>IFERROR('Utvikling avling P'!AB69/'Utvikling avling P'!AC69,"")</f>
        <v>211.52465383316448</v>
      </c>
      <c r="P62" s="20">
        <f>IFERROR('Utvikling avling P'!AD69/'Utvikling avling P'!AE69,"")</f>
        <v>545.5824154956324</v>
      </c>
      <c r="Q62" s="20">
        <f>IFERROR('Utvikling avling P'!AF69/'Utvikling avling P'!AG69,"")</f>
        <v>590.4181321495646</v>
      </c>
      <c r="R62" s="20">
        <f>IFERROR('Utvikling avling P'!AJ69/'Utvikling avling P'!AK69,"")</f>
        <v>424.96191943649569</v>
      </c>
      <c r="S62" s="20">
        <f>IFERROR('Utvikling avling P'!AJ69/'Utvikling avling P'!AK69,"")</f>
        <v>424.96191943649569</v>
      </c>
      <c r="T62" s="20">
        <f>IFERROR('Utvikling avling P'!AH69/'Utvikling avling P'!AI69,"")</f>
        <v>293.21995031530673</v>
      </c>
      <c r="U62" s="20">
        <f>IFERROR('Utvikling avling P'!AN69/'Utvikling avling P'!AO69,"")</f>
        <v>398.0493207941484</v>
      </c>
      <c r="V62" s="20">
        <f>AVERAGE(B62:U62)</f>
        <v>413.66625566625697</v>
      </c>
    </row>
    <row r="63" spans="1:22" x14ac:dyDescent="0.25">
      <c r="A63" s="19" t="str">
        <f>IF('Utvikling avling P'!A70&gt;0,'Utvikling avling P'!A70,"")</f>
        <v>3230 GJERDRUM</v>
      </c>
      <c r="B63" s="20">
        <f>IFERROR('Utvikling avling P'!B70/'Utvikling avling P'!C70,"")</f>
        <v>452.81908864203126</v>
      </c>
      <c r="C63" s="20">
        <f>IFERROR('Utvikling avling P'!D70/'Utvikling avling P'!E70,"")</f>
        <v>294.64710939179025</v>
      </c>
      <c r="D63" s="20">
        <f>IFERROR('Utvikling avling P'!F70/'Utvikling avling P'!G70,"")</f>
        <v>486.59228699551568</v>
      </c>
      <c r="E63" s="20">
        <f>IFERROR('Utvikling avling P'!H70/'Utvikling avling P'!I70,"")</f>
        <v>439.52551589514781</v>
      </c>
      <c r="F63" s="20">
        <f>IFERROR('Utvikling avling P'!J70/'Utvikling avling P'!K70,"")</f>
        <v>220.80726737048857</v>
      </c>
      <c r="G63" s="20">
        <f>IFERROR('Utvikling avling P'!L70/'Utvikling avling P'!M70,"")</f>
        <v>306.44552102376599</v>
      </c>
      <c r="H63" s="20">
        <f>IFERROR('Utvikling avling P'!N70/'Utvikling avling P'!O70,"")</f>
        <v>332.31969309462914</v>
      </c>
      <c r="I63" s="20">
        <f>IFERROR('Utvikling avling P'!P70/'Utvikling avling P'!Q70,"")</f>
        <v>260.98644578313252</v>
      </c>
      <c r="J63" s="20">
        <f>IFERROR('Utvikling avling P'!R70/'Utvikling avling P'!S70,"")</f>
        <v>280.19237899073119</v>
      </c>
      <c r="K63" s="20">
        <f>IFERROR('Utvikling avling P'!T70/'Utvikling avling P'!U70,"")</f>
        <v>500.23631809643081</v>
      </c>
      <c r="L63" s="20">
        <f>IFERROR('Utvikling avling P'!V70/'Utvikling avling P'!W70,"")</f>
        <v>573.86064672239331</v>
      </c>
      <c r="M63" s="20">
        <f>IFERROR('Utvikling avling P'!X70/'Utvikling avling P'!Y70,"")</f>
        <v>382.58259414225944</v>
      </c>
      <c r="N63" s="20">
        <f>IFERROR('Utvikling avling P'!Z70/'Utvikling avling P'!AA70,"")</f>
        <v>504.41138355990347</v>
      </c>
      <c r="O63" s="20">
        <f>IFERROR('Utvikling avling P'!AB70/'Utvikling avling P'!AC70,"")</f>
        <v>115.49099464546487</v>
      </c>
      <c r="P63" s="20">
        <f>IFERROR('Utvikling avling P'!AD70/'Utvikling avling P'!AE70,"")</f>
        <v>474.31400796439448</v>
      </c>
      <c r="Q63" s="20">
        <f>IFERROR('Utvikling avling P'!AF70/'Utvikling avling P'!AG70,"")</f>
        <v>367.28783671202444</v>
      </c>
      <c r="R63" s="20">
        <f>IFERROR('Utvikling avling P'!AJ70/'Utvikling avling P'!AK70,"")</f>
        <v>327.64965939107464</v>
      </c>
      <c r="S63" s="20">
        <f>IFERROR('Utvikling avling P'!AJ70/'Utvikling avling P'!AK70,"")</f>
        <v>327.64965939107464</v>
      </c>
      <c r="T63" s="20">
        <f>IFERROR('Utvikling avling P'!AH70/'Utvikling avling P'!AI70,"")</f>
        <v>120.38456464379948</v>
      </c>
      <c r="U63" s="20">
        <f>IFERROR('Utvikling avling P'!AN70/'Utvikling avling P'!AO70,"")</f>
        <v>232.9197574061115</v>
      </c>
      <c r="V63" s="20">
        <f>AVERAGE(B63:U63)</f>
        <v>350.05613649310811</v>
      </c>
    </row>
    <row r="64" spans="1:22" x14ac:dyDescent="0.25">
      <c r="A64" s="19" t="str">
        <f>IF('Utvikling avling P'!A71&gt;0,'Utvikling avling P'!A71,"")</f>
        <v>3301 DRAMMEN</v>
      </c>
      <c r="B64" s="20">
        <f>IFERROR('Utvikling avling P'!B71/'Utvikling avling P'!C71,"")</f>
        <v>539.64786795048144</v>
      </c>
      <c r="C64" s="20">
        <f>IFERROR('Utvikling avling P'!D71/'Utvikling avling P'!E71,"")</f>
        <v>323.72118690066947</v>
      </c>
      <c r="D64" s="20">
        <f>IFERROR('Utvikling avling P'!F71/'Utvikling avling P'!G71,"")</f>
        <v>447.82286661143331</v>
      </c>
      <c r="E64" s="20">
        <f>IFERROR('Utvikling avling P'!H71/'Utvikling avling P'!I71,"")</f>
        <v>410.77214998488057</v>
      </c>
      <c r="F64" s="20">
        <f>IFERROR('Utvikling avling P'!J71/'Utvikling avling P'!K71,"")</f>
        <v>356.74540588760038</v>
      </c>
      <c r="G64" s="20">
        <f>IFERROR('Utvikling avling P'!L71/'Utvikling avling P'!M71,"")</f>
        <v>460.65351363334071</v>
      </c>
      <c r="H64" s="20">
        <f>IFERROR('Utvikling avling P'!N71/'Utvikling avling P'!O71,"")</f>
        <v>374.3422009569378</v>
      </c>
      <c r="I64" s="20">
        <f>IFERROR('Utvikling avling P'!P71/'Utvikling avling P'!Q71,"")</f>
        <v>423.05196523053667</v>
      </c>
      <c r="J64" s="20">
        <f>IFERROR('Utvikling avling P'!R71/'Utvikling avling P'!S71,"")</f>
        <v>431.16368128474369</v>
      </c>
      <c r="K64" s="20">
        <f>IFERROR('Utvikling avling P'!T71/'Utvikling avling P'!U71,"")</f>
        <v>532.93041120650696</v>
      </c>
      <c r="L64" s="20">
        <f>IFERROR('Utvikling avling P'!V71/'Utvikling avling P'!W71,"")</f>
        <v>603.17269760181637</v>
      </c>
      <c r="M64" s="20">
        <f>IFERROR('Utvikling avling P'!X71/'Utvikling avling P'!Y71,"")</f>
        <v>463.65840365682141</v>
      </c>
      <c r="N64" s="20">
        <f>IFERROR('Utvikling avling P'!Z71/'Utvikling avling P'!AA71,"")</f>
        <v>488.6738379396985</v>
      </c>
      <c r="O64" s="20">
        <f>IFERROR('Utvikling avling P'!AB71/'Utvikling avling P'!AC71,"")</f>
        <v>185.60014396256975</v>
      </c>
      <c r="P64" s="20">
        <f>IFERROR('Utvikling avling P'!AD71/'Utvikling avling P'!AE71,"")</f>
        <v>467.21108468995794</v>
      </c>
      <c r="Q64" s="20">
        <f>IFERROR('Utvikling avling P'!AF71/'Utvikling avling P'!AG71,"")</f>
        <v>470.10133773135425</v>
      </c>
      <c r="R64" s="20">
        <f>IFERROR('Utvikling avling P'!AJ71/'Utvikling avling P'!AK71,"")</f>
        <v>450.36363636363637</v>
      </c>
      <c r="S64" s="20">
        <f>IFERROR('Utvikling avling P'!AJ71/'Utvikling avling P'!AK71,"")</f>
        <v>450.36363636363637</v>
      </c>
      <c r="T64" s="20">
        <f>IFERROR('Utvikling avling P'!AH71/'Utvikling avling P'!AI71,"")</f>
        <v>244.17915309446255</v>
      </c>
      <c r="U64" s="20">
        <f>IFERROR('Utvikling avling P'!AN71/'Utvikling avling P'!AO71,"")</f>
        <v>401.48728157487284</v>
      </c>
      <c r="V64" s="20">
        <f>AVERAGE(B64:U64)</f>
        <v>426.28312313129771</v>
      </c>
    </row>
    <row r="65" spans="1:22" x14ac:dyDescent="0.25">
      <c r="A65" s="19" t="str">
        <f>IF('Utvikling avling P'!A72&gt;0,'Utvikling avling P'!A72,"")</f>
        <v>3901 HORTEN</v>
      </c>
      <c r="B65" s="20">
        <f>IFERROR('Utvikling avling P'!B72/'Utvikling avling P'!C72,"")</f>
        <v>475.23784143904066</v>
      </c>
      <c r="C65" s="20">
        <f>IFERROR('Utvikling avling P'!D72/'Utvikling avling P'!E72,"")</f>
        <v>320.1450849833538</v>
      </c>
      <c r="D65" s="20">
        <f>IFERROR('Utvikling avling P'!F72/'Utvikling avling P'!G72,"")</f>
        <v>374.41666666666669</v>
      </c>
      <c r="E65" s="20">
        <f>IFERROR('Utvikling avling P'!H72/'Utvikling avling P'!I72,"")</f>
        <v>431.4486596645242</v>
      </c>
      <c r="F65" s="20">
        <f>IFERROR('Utvikling avling P'!J72/'Utvikling avling P'!K72,"")</f>
        <v>324.53082706766918</v>
      </c>
      <c r="G65" s="20">
        <f>IFERROR('Utvikling avling P'!L72/'Utvikling avling P'!M72,"")</f>
        <v>450.040837917901</v>
      </c>
      <c r="H65" s="20">
        <f>IFERROR('Utvikling avling P'!N72/'Utvikling avling P'!O72,"")</f>
        <v>389.76988400994202</v>
      </c>
      <c r="I65" s="20">
        <f>IFERROR('Utvikling avling P'!P72/'Utvikling avling P'!Q72,"")</f>
        <v>416.11948102246322</v>
      </c>
      <c r="J65" s="20">
        <f>IFERROR('Utvikling avling P'!R72/'Utvikling avling P'!S72,"")</f>
        <v>374.37436394475407</v>
      </c>
      <c r="K65" s="20">
        <f>IFERROR('Utvikling avling P'!T72/'Utvikling avling P'!U72,"")</f>
        <v>448.0558659217877</v>
      </c>
      <c r="L65" s="20">
        <f>IFERROR('Utvikling avling P'!V72/'Utvikling avling P'!W72,"")</f>
        <v>512.90460236289891</v>
      </c>
      <c r="M65" s="20">
        <f>IFERROR('Utvikling avling P'!X72/'Utvikling avling P'!Y72,"")</f>
        <v>431.97791206501353</v>
      </c>
      <c r="N65" s="20">
        <f>IFERROR('Utvikling avling P'!Z72/'Utvikling avling P'!AA72,"")</f>
        <v>428.19273693534103</v>
      </c>
      <c r="O65" s="20">
        <f>IFERROR('Utvikling avling P'!AB72/'Utvikling avling P'!AC72,"")</f>
        <v>261.37049613280516</v>
      </c>
      <c r="P65" s="20">
        <f>IFERROR('Utvikling avling P'!AD72/'Utvikling avling P'!AE72,"")</f>
        <v>642.32615833637362</v>
      </c>
      <c r="Q65" s="20">
        <f>IFERROR('Utvikling avling P'!AF72/'Utvikling avling P'!AG72,"")</f>
        <v>572.31981625217804</v>
      </c>
      <c r="R65" s="20">
        <f>IFERROR('Utvikling avling P'!AJ72/'Utvikling avling P'!AK72,"")</f>
        <v>528.35547647291423</v>
      </c>
      <c r="S65" s="20">
        <f>IFERROR('Utvikling avling P'!AJ72/'Utvikling avling P'!AK72,"")</f>
        <v>528.35547647291423</v>
      </c>
      <c r="T65" s="20">
        <f>IFERROR('Utvikling avling P'!AH72/'Utvikling avling P'!AI72,"")</f>
        <v>256.24301216705032</v>
      </c>
      <c r="U65" s="20">
        <f>IFERROR('Utvikling avling P'!AN72/'Utvikling avling P'!AO72,"")</f>
        <v>396.62661977045536</v>
      </c>
      <c r="V65" s="20">
        <f>AVERAGE(B65:U65)</f>
        <v>428.14059098030231</v>
      </c>
    </row>
    <row r="66" spans="1:22" x14ac:dyDescent="0.25">
      <c r="A66" s="19" t="str">
        <f>IF('Utvikling avling P'!A73&gt;0,'Utvikling avling P'!A73,"")</f>
        <v>4003 SKIEN</v>
      </c>
      <c r="B66" s="20">
        <f>IFERROR('Utvikling avling P'!B73/'Utvikling avling P'!C73,"")</f>
        <v>450.67624763108023</v>
      </c>
      <c r="C66" s="20">
        <f>IFERROR('Utvikling avling P'!D73/'Utvikling avling P'!E73,"")</f>
        <v>391.53484453974573</v>
      </c>
      <c r="D66" s="20">
        <f>IFERROR('Utvikling avling P'!F73/'Utvikling avling P'!G73,"")</f>
        <v>330.74598425196848</v>
      </c>
      <c r="E66" s="20">
        <f>IFERROR('Utvikling avling P'!H73/'Utvikling avling P'!I73,"")</f>
        <v>436.84345403899721</v>
      </c>
      <c r="F66" s="20">
        <f>IFERROR('Utvikling avling P'!J73/'Utvikling avling P'!K73,"")</f>
        <v>347.33774319066146</v>
      </c>
      <c r="G66" s="20">
        <f>IFERROR('Utvikling avling P'!L73/'Utvikling avling P'!M73,"")</f>
        <v>437.54535092004562</v>
      </c>
      <c r="H66" s="20">
        <f>IFERROR('Utvikling avling P'!N73/'Utvikling avling P'!O73,"")</f>
        <v>280.21429703598034</v>
      </c>
      <c r="I66" s="20">
        <f>IFERROR('Utvikling avling P'!P73/'Utvikling avling P'!Q73,"")</f>
        <v>413.24369189907037</v>
      </c>
      <c r="J66" s="20">
        <f>IFERROR('Utvikling avling P'!R73/'Utvikling avling P'!S73,"")</f>
        <v>271.67370272647315</v>
      </c>
      <c r="K66" s="20">
        <f>IFERROR('Utvikling avling P'!T73/'Utvikling avling P'!U73,"")</f>
        <v>426.95315789473682</v>
      </c>
      <c r="L66" s="20">
        <f>IFERROR('Utvikling avling P'!V73/'Utvikling avling P'!W73,"")</f>
        <v>464.39261744966444</v>
      </c>
      <c r="M66" s="20">
        <f>IFERROR('Utvikling avling P'!X73/'Utvikling avling P'!Y73,"")</f>
        <v>399.46957236842104</v>
      </c>
      <c r="N66" s="20">
        <f>IFERROR('Utvikling avling P'!Z73/'Utvikling avling P'!AA73,"")</f>
        <v>370.58841914788616</v>
      </c>
      <c r="O66" s="20">
        <f>IFERROR('Utvikling avling P'!AB73/'Utvikling avling P'!AC73,"")</f>
        <v>299.00232607316559</v>
      </c>
      <c r="P66" s="20">
        <f>IFERROR('Utvikling avling P'!AD73/'Utvikling avling P'!AE73,"")</f>
        <v>451.89498944135153</v>
      </c>
      <c r="Q66" s="20">
        <f>IFERROR('Utvikling avling P'!AF73/'Utvikling avling P'!AG73,"")</f>
        <v>529.5982300884956</v>
      </c>
      <c r="R66" s="20">
        <f>IFERROR('Utvikling avling P'!AJ73/'Utvikling avling P'!AK73,"")</f>
        <v>491.26284246575341</v>
      </c>
      <c r="S66" s="20">
        <f>IFERROR('Utvikling avling P'!AJ73/'Utvikling avling P'!AK73,"")</f>
        <v>491.26284246575341</v>
      </c>
      <c r="T66" s="20">
        <f>IFERROR('Utvikling avling P'!AH73/'Utvikling avling P'!AI73,"")</f>
        <v>183.07519911094647</v>
      </c>
      <c r="U66" s="20">
        <f>IFERROR('Utvikling avling P'!AN73/'Utvikling avling P'!AO73,"")</f>
        <v>420.0249042145594</v>
      </c>
      <c r="V66" s="20">
        <f>AVERAGE(B66:U66)</f>
        <v>394.36702084773782</v>
      </c>
    </row>
    <row r="67" spans="1:22" x14ac:dyDescent="0.25">
      <c r="A67" s="19" t="str">
        <f>IF('Utvikling avling P'!A74&gt;0,'Utvikling avling P'!A74,"")</f>
        <v>3238 NANNESTAD</v>
      </c>
      <c r="B67" s="20">
        <f>IFERROR('Utvikling avling P'!B74/'Utvikling avling P'!C74,"")</f>
        <v>458.20624663435649</v>
      </c>
      <c r="C67" s="20">
        <f>IFERROR('Utvikling avling P'!D74/'Utvikling avling P'!E74,"")</f>
        <v>342.89846449136274</v>
      </c>
      <c r="D67" s="20">
        <f>IFERROR('Utvikling avling P'!F74/'Utvikling avling P'!G74,"")</f>
        <v>389.45898329968804</v>
      </c>
      <c r="E67" s="20">
        <f>IFERROR('Utvikling avling P'!H74/'Utvikling avling P'!I74,"")</f>
        <v>439.11796016483515</v>
      </c>
      <c r="F67" s="20">
        <f>IFERROR('Utvikling avling P'!J74/'Utvikling avling P'!K74,"")</f>
        <v>254.80023894862603</v>
      </c>
      <c r="G67" s="20">
        <f>IFERROR('Utvikling avling P'!L74/'Utvikling avling P'!M74,"")</f>
        <v>373.1020997375328</v>
      </c>
      <c r="H67" s="20">
        <f>IFERROR('Utvikling avling P'!N74/'Utvikling avling P'!O74,"")</f>
        <v>391.61952089704386</v>
      </c>
      <c r="I67" s="20">
        <f>IFERROR('Utvikling avling P'!P74/'Utvikling avling P'!Q74,"")</f>
        <v>280.3037330316742</v>
      </c>
      <c r="J67" s="20">
        <f>IFERROR('Utvikling avling P'!R74/'Utvikling avling P'!S74,"")</f>
        <v>328.29033156868206</v>
      </c>
      <c r="K67" s="20">
        <f>IFERROR('Utvikling avling P'!T74/'Utvikling avling P'!U74,"")</f>
        <v>504.67122767008743</v>
      </c>
      <c r="L67" s="20">
        <f>IFERROR('Utvikling avling P'!V74/'Utvikling avling P'!W74,"")</f>
        <v>529.11838604788647</v>
      </c>
      <c r="M67" s="20">
        <f>IFERROR('Utvikling avling P'!X74/'Utvikling avling P'!Y74,"")</f>
        <v>430.45138609883486</v>
      </c>
      <c r="N67" s="20">
        <f>IFERROR('Utvikling avling P'!Z74/'Utvikling avling P'!AA74,"")</f>
        <v>465.31089696071166</v>
      </c>
      <c r="O67" s="20">
        <f>IFERROR('Utvikling avling P'!AB74/'Utvikling avling P'!AC74,"")</f>
        <v>213.98078078078078</v>
      </c>
      <c r="P67" s="20">
        <f>IFERROR('Utvikling avling P'!AD74/'Utvikling avling P'!AE74,"")</f>
        <v>489.23436688030489</v>
      </c>
      <c r="Q67" s="20">
        <f>IFERROR('Utvikling avling P'!AF74/'Utvikling avling P'!AG74,"")</f>
        <v>415.45051194539246</v>
      </c>
      <c r="R67" s="20">
        <f>IFERROR('Utvikling avling P'!AJ74/'Utvikling avling P'!AK74,"")</f>
        <v>386.69717209037941</v>
      </c>
      <c r="S67" s="20">
        <f>IFERROR('Utvikling avling P'!AJ74/'Utvikling avling P'!AK74,"")</f>
        <v>386.69717209037941</v>
      </c>
      <c r="T67" s="20">
        <f>IFERROR('Utvikling avling P'!AH74/'Utvikling avling P'!AI74,"")</f>
        <v>211.71309385863267</v>
      </c>
      <c r="U67" s="20">
        <f>IFERROR('Utvikling avling P'!AN74/'Utvikling avling P'!AO74,"")</f>
        <v>364.02637721755372</v>
      </c>
      <c r="V67" s="20">
        <f>AVERAGE(B67:U67)</f>
        <v>382.75744752073729</v>
      </c>
    </row>
    <row r="68" spans="1:22" x14ac:dyDescent="0.25">
      <c r="A68" s="19" t="str">
        <f>IF('Utvikling avling P'!A75&gt;0,'Utvikling avling P'!A75,"")</f>
        <v>3124 AREMARK</v>
      </c>
      <c r="B68" s="20">
        <f>IFERROR('Utvikling avling P'!B75/'Utvikling avling P'!C75,"")</f>
        <v>370.65410027205598</v>
      </c>
      <c r="C68" s="20">
        <f>IFERROR('Utvikling avling P'!D75/'Utvikling avling P'!E75,"")</f>
        <v>404.91608780216728</v>
      </c>
      <c r="D68" s="20">
        <f>IFERROR('Utvikling avling P'!F75/'Utvikling avling P'!G75,"")</f>
        <v>378.03420900692839</v>
      </c>
      <c r="E68" s="20">
        <f>IFERROR('Utvikling avling P'!H75/'Utvikling avling P'!I75,"")</f>
        <v>364.88040404040402</v>
      </c>
      <c r="F68" s="20">
        <f>IFERROR('Utvikling avling P'!J75/'Utvikling avling P'!K75,"")</f>
        <v>276.95503458877783</v>
      </c>
      <c r="G68" s="20">
        <f>IFERROR('Utvikling avling P'!L75/'Utvikling avling P'!M75,"")</f>
        <v>358.87130996309963</v>
      </c>
      <c r="H68" s="20">
        <f>IFERROR('Utvikling avling P'!N75/'Utvikling avling P'!O75,"")</f>
        <v>288.49845569018771</v>
      </c>
      <c r="I68" s="20">
        <f>IFERROR('Utvikling avling P'!P75/'Utvikling avling P'!Q75,"")</f>
        <v>233.54745148219237</v>
      </c>
      <c r="J68" s="20">
        <f>IFERROR('Utvikling avling P'!R75/'Utvikling avling P'!S75,"")</f>
        <v>323.38425443169967</v>
      </c>
      <c r="K68" s="20">
        <f>IFERROR('Utvikling avling P'!T75/'Utvikling avling P'!U75,"")</f>
        <v>333.49526618035077</v>
      </c>
      <c r="L68" s="20">
        <f>IFERROR('Utvikling avling P'!V75/'Utvikling avling P'!W75,"")</f>
        <v>406.93481254781943</v>
      </c>
      <c r="M68" s="20">
        <f>IFERROR('Utvikling avling P'!X75/'Utvikling avling P'!Y75,"")</f>
        <v>256.31692242114235</v>
      </c>
      <c r="N68" s="20">
        <f>IFERROR('Utvikling avling P'!Z75/'Utvikling avling P'!AA75,"")</f>
        <v>503.98217695735201</v>
      </c>
      <c r="O68" s="20">
        <f>IFERROR('Utvikling avling P'!AB75/'Utvikling avling P'!AC75,"")</f>
        <v>221.33828536056947</v>
      </c>
      <c r="P68" s="20">
        <f>IFERROR('Utvikling avling P'!AD75/'Utvikling avling P'!AE75,"")</f>
        <v>509.64867517173701</v>
      </c>
      <c r="Q68" s="20">
        <f>IFERROR('Utvikling avling P'!AF75/'Utvikling avling P'!AG75,"")</f>
        <v>369.50431034482756</v>
      </c>
      <c r="R68" s="20">
        <f>IFERROR('Utvikling avling P'!AJ75/'Utvikling avling P'!AK75,"")</f>
        <v>293.12604790419164</v>
      </c>
      <c r="S68" s="20">
        <f>IFERROR('Utvikling avling P'!AJ75/'Utvikling avling P'!AK75,"")</f>
        <v>293.12604790419164</v>
      </c>
      <c r="T68" s="20">
        <f>IFERROR('Utvikling avling P'!AH75/'Utvikling avling P'!AI75,"")</f>
        <v>408.24624889673436</v>
      </c>
      <c r="U68" s="20">
        <f>IFERROR('Utvikling avling P'!AN75/'Utvikling avling P'!AO75,"")</f>
        <v>138.77959756668227</v>
      </c>
      <c r="V68" s="20">
        <f>AVERAGE(B68:U68)</f>
        <v>336.71198492665559</v>
      </c>
    </row>
    <row r="69" spans="1:22" x14ac:dyDescent="0.25">
      <c r="A69" s="19" t="str">
        <f>IF('Utvikling avling P'!A76&gt;0,'Utvikling avling P'!A76,"")</f>
        <v>3220 ENEBAKK</v>
      </c>
      <c r="B69" s="20">
        <f>IFERROR('Utvikling avling P'!B76/'Utvikling avling P'!C76,"")</f>
        <v>474.26618325642715</v>
      </c>
      <c r="C69" s="20">
        <f>IFERROR('Utvikling avling P'!D76/'Utvikling avling P'!E76,"")</f>
        <v>352.17680122636688</v>
      </c>
      <c r="D69" s="20">
        <f>IFERROR('Utvikling avling P'!F76/'Utvikling avling P'!G76,"")</f>
        <v>435.34661713385117</v>
      </c>
      <c r="E69" s="20">
        <f>IFERROR('Utvikling avling P'!H76/'Utvikling avling P'!I76,"")</f>
        <v>497.442141432055</v>
      </c>
      <c r="F69" s="20">
        <f>IFERROR('Utvikling avling P'!J76/'Utvikling avling P'!K76,"")</f>
        <v>233.70576070901035</v>
      </c>
      <c r="G69" s="20">
        <f>IFERROR('Utvikling avling P'!L76/'Utvikling avling P'!M76,"")</f>
        <v>449.84321120689657</v>
      </c>
      <c r="H69" s="20">
        <f>IFERROR('Utvikling avling P'!N76/'Utvikling avling P'!O76,"")</f>
        <v>382.10858778625953</v>
      </c>
      <c r="I69" s="20">
        <f>IFERROR('Utvikling avling P'!P76/'Utvikling avling P'!Q76,"")</f>
        <v>306.94595314164002</v>
      </c>
      <c r="J69" s="20">
        <f>IFERROR('Utvikling avling P'!R76/'Utvikling avling P'!S76,"")</f>
        <v>403.18977350720661</v>
      </c>
      <c r="K69" s="20">
        <f>IFERROR('Utvikling avling P'!T76/'Utvikling avling P'!U76,"")</f>
        <v>531.9013497419611</v>
      </c>
      <c r="L69" s="20">
        <f>IFERROR('Utvikling avling P'!V76/'Utvikling avling P'!W76,"")</f>
        <v>604.70322006232379</v>
      </c>
      <c r="M69" s="20">
        <f>IFERROR('Utvikling avling P'!X76/'Utvikling avling P'!Y76,"")</f>
        <v>386.11708860759495</v>
      </c>
      <c r="N69" s="20">
        <f>IFERROR('Utvikling avling P'!Z76/'Utvikling avling P'!AA76,"")</f>
        <v>666.51518893553964</v>
      </c>
      <c r="O69" s="20">
        <f>IFERROR('Utvikling avling P'!AB76/'Utvikling avling P'!AC76,"")</f>
        <v>224.04351727231943</v>
      </c>
      <c r="P69" s="20">
        <f>IFERROR('Utvikling avling P'!AD76/'Utvikling avling P'!AE76,"")</f>
        <v>630.92047458714126</v>
      </c>
      <c r="Q69" s="20">
        <f>IFERROR('Utvikling avling P'!AF76/'Utvikling avling P'!AG76,"")</f>
        <v>382.27389951089373</v>
      </c>
      <c r="R69" s="20">
        <f>IFERROR('Utvikling avling P'!AJ76/'Utvikling avling P'!AK76,"")</f>
        <v>517.35582998276857</v>
      </c>
      <c r="S69" s="20">
        <f>IFERROR('Utvikling avling P'!AJ76/'Utvikling avling P'!AK76,"")</f>
        <v>517.35582998276857</v>
      </c>
      <c r="T69" s="20">
        <f>IFERROR('Utvikling avling P'!AH76/'Utvikling avling P'!AI76,"")</f>
        <v>647.57449494949492</v>
      </c>
      <c r="U69" s="20">
        <f>IFERROR('Utvikling avling P'!AN76/'Utvikling avling P'!AO76,"")</f>
        <v>248.06406685236769</v>
      </c>
      <c r="V69" s="20">
        <f>AVERAGE(B69:U69)</f>
        <v>444.59249949424429</v>
      </c>
    </row>
    <row r="70" spans="1:22" x14ac:dyDescent="0.25">
      <c r="A70" s="19" t="str">
        <f>IF('Utvikling avling P'!A77&gt;0,'Utvikling avling P'!A77,"")</f>
        <v>3418 ÅSNES</v>
      </c>
      <c r="B70" s="20">
        <f>IFERROR('Utvikling avling P'!B77/'Utvikling avling P'!C77,"")</f>
        <v>418.76721607586364</v>
      </c>
      <c r="C70" s="20">
        <f>IFERROR('Utvikling avling P'!D77/'Utvikling avling P'!E77,"")</f>
        <v>427.61775991229672</v>
      </c>
      <c r="D70" s="20">
        <f>IFERROR('Utvikling avling P'!F77/'Utvikling avling P'!G77,"")</f>
        <v>448.97575544624033</v>
      </c>
      <c r="E70" s="20">
        <f>IFERROR('Utvikling avling P'!H77/'Utvikling avling P'!I77,"")</f>
        <v>443.71095044434401</v>
      </c>
      <c r="F70" s="20">
        <f>IFERROR('Utvikling avling P'!J77/'Utvikling avling P'!K77,"")</f>
        <v>330.60586734693879</v>
      </c>
      <c r="G70" s="20">
        <f>IFERROR('Utvikling avling P'!L77/'Utvikling avling P'!M77,"")</f>
        <v>419.04750244857985</v>
      </c>
      <c r="H70" s="20">
        <f>IFERROR('Utvikling avling P'!N77/'Utvikling avling P'!O77,"")</f>
        <v>383.26898184688241</v>
      </c>
      <c r="I70" s="20">
        <f>IFERROR('Utvikling avling P'!P77/'Utvikling avling P'!Q77,"")</f>
        <v>376.59065755208331</v>
      </c>
      <c r="J70" s="20">
        <f>IFERROR('Utvikling avling P'!R77/'Utvikling avling P'!S77,"")</f>
        <v>472.3269340974212</v>
      </c>
      <c r="K70" s="20">
        <f>IFERROR('Utvikling avling P'!T77/'Utvikling avling P'!U77,"")</f>
        <v>428.81926203877424</v>
      </c>
      <c r="L70" s="20">
        <f>IFERROR('Utvikling avling P'!V77/'Utvikling avling P'!W77,"")</f>
        <v>400.16603475513426</v>
      </c>
      <c r="M70" s="20">
        <f>IFERROR('Utvikling avling P'!X77/'Utvikling avling P'!Y77,"")</f>
        <v>429.75298507462685</v>
      </c>
      <c r="N70" s="20">
        <f>IFERROR('Utvikling avling P'!Z77/'Utvikling avling P'!AA77,"")</f>
        <v>473.2136514983352</v>
      </c>
      <c r="O70" s="20">
        <f>IFERROR('Utvikling avling P'!AB77/'Utvikling avling P'!AC77,"")</f>
        <v>301.70968721530517</v>
      </c>
      <c r="P70" s="20">
        <f>IFERROR('Utvikling avling P'!AD77/'Utvikling avling P'!AE77,"")</f>
        <v>490.38664946791357</v>
      </c>
      <c r="Q70" s="20">
        <f>IFERROR('Utvikling avling P'!AF77/'Utvikling avling P'!AG77,"")</f>
        <v>466.66211293260471</v>
      </c>
      <c r="R70" s="20">
        <f>IFERROR('Utvikling avling P'!AJ77/'Utvikling avling P'!AK77,"")</f>
        <v>283.13727637824024</v>
      </c>
      <c r="S70" s="20">
        <f>IFERROR('Utvikling avling P'!AJ77/'Utvikling avling P'!AK77,"")</f>
        <v>283.13727637824024</v>
      </c>
      <c r="T70" s="20">
        <f>IFERROR('Utvikling avling P'!AH77/'Utvikling avling P'!AI77,"")</f>
        <v>288.57774886141834</v>
      </c>
      <c r="U70" s="20">
        <f>IFERROR('Utvikling avling P'!AN77/'Utvikling avling P'!AO77,"")</f>
        <v>450.84771723122236</v>
      </c>
      <c r="V70" s="20">
        <f>AVERAGE(B70:U70)</f>
        <v>400.8661013501233</v>
      </c>
    </row>
    <row r="71" spans="1:22" x14ac:dyDescent="0.25">
      <c r="A71" s="19" t="str">
        <f>IF('Utvikling avling P'!A78&gt;0,'Utvikling avling P'!A78,"")</f>
        <v>3417 GRUE</v>
      </c>
      <c r="B71" s="20">
        <f>IFERROR('Utvikling avling P'!B78/'Utvikling avling P'!C78,"")</f>
        <v>468.53079507278835</v>
      </c>
      <c r="C71" s="20">
        <f>IFERROR('Utvikling avling P'!D78/'Utvikling avling P'!E78,"")</f>
        <v>487.82019758507136</v>
      </c>
      <c r="D71" s="20">
        <f>IFERROR('Utvikling avling P'!F78/'Utvikling avling P'!G78,"")</f>
        <v>489.65699457419203</v>
      </c>
      <c r="E71" s="20">
        <f>IFERROR('Utvikling avling P'!H78/'Utvikling avling P'!I78,"")</f>
        <v>516.43543850677577</v>
      </c>
      <c r="F71" s="20">
        <f>IFERROR('Utvikling avling P'!J78/'Utvikling avling P'!K78,"")</f>
        <v>391.42867943548384</v>
      </c>
      <c r="G71" s="20">
        <f>IFERROR('Utvikling avling P'!L78/'Utvikling avling P'!M78,"")</f>
        <v>442.19082125603865</v>
      </c>
      <c r="H71" s="20">
        <f>IFERROR('Utvikling avling P'!N78/'Utvikling avling P'!O78,"")</f>
        <v>444.46020671834623</v>
      </c>
      <c r="I71" s="20">
        <f>IFERROR('Utvikling avling P'!P78/'Utvikling avling P'!Q78,"")</f>
        <v>446.03204722749314</v>
      </c>
      <c r="J71" s="20">
        <f>IFERROR('Utvikling avling P'!R78/'Utvikling avling P'!S78,"")</f>
        <v>470.51310861423224</v>
      </c>
      <c r="K71" s="20">
        <f>IFERROR('Utvikling avling P'!T78/'Utvikling avling P'!U78,"")</f>
        <v>467.55312261995431</v>
      </c>
      <c r="L71" s="20">
        <f>IFERROR('Utvikling avling P'!V78/'Utvikling avling P'!W78,"")</f>
        <v>500.28953084274542</v>
      </c>
      <c r="M71" s="20">
        <f>IFERROR('Utvikling avling P'!X78/'Utvikling avling P'!Y78,"")</f>
        <v>450.60682372055237</v>
      </c>
      <c r="N71" s="20">
        <f>IFERROR('Utvikling avling P'!Z78/'Utvikling avling P'!AA78,"")</f>
        <v>461.8800080128205</v>
      </c>
      <c r="O71" s="20">
        <f>IFERROR('Utvikling avling P'!AB78/'Utvikling avling P'!AC78,"")</f>
        <v>278.18673312883436</v>
      </c>
      <c r="P71" s="20">
        <f>IFERROR('Utvikling avling P'!AD78/'Utvikling avling P'!AE78,"")</f>
        <v>572.40638341126248</v>
      </c>
      <c r="Q71" s="20">
        <f>IFERROR('Utvikling avling P'!AF78/'Utvikling avling P'!AG78,"")</f>
        <v>532.51989945538332</v>
      </c>
      <c r="R71" s="20">
        <f>IFERROR('Utvikling avling P'!AJ78/'Utvikling avling P'!AK78,"")</f>
        <v>388.30131601435653</v>
      </c>
      <c r="S71" s="20">
        <f>IFERROR('Utvikling avling P'!AJ78/'Utvikling avling P'!AK78,"")</f>
        <v>388.30131601435653</v>
      </c>
      <c r="T71" s="20">
        <f>IFERROR('Utvikling avling P'!AH78/'Utvikling avling P'!AI78,"")</f>
        <v>370.13673557278207</v>
      </c>
      <c r="U71" s="20">
        <f>IFERROR('Utvikling avling P'!AN78/'Utvikling avling P'!AO78,"")</f>
        <v>373.76203522504892</v>
      </c>
      <c r="V71" s="20">
        <f>AVERAGE(B71:U71)</f>
        <v>447.05060965042583</v>
      </c>
    </row>
    <row r="72" spans="1:22" x14ac:dyDescent="0.25">
      <c r="A72" s="19" t="str">
        <f>IF('Utvikling avling P'!A79&gt;0,'Utvikling avling P'!A79,"")</f>
        <v>3312 LIER</v>
      </c>
      <c r="B72" s="20">
        <f>IFERROR('Utvikling avling P'!B79/'Utvikling avling P'!C79,"")</f>
        <v>482.77945823927763</v>
      </c>
      <c r="C72" s="20">
        <f>IFERROR('Utvikling avling P'!D79/'Utvikling avling P'!E79,"")</f>
        <v>314.72160356347439</v>
      </c>
      <c r="D72" s="20">
        <f>IFERROR('Utvikling avling P'!F79/'Utvikling avling P'!G79,"")</f>
        <v>360.23041825095055</v>
      </c>
      <c r="E72" s="20">
        <f>IFERROR('Utvikling avling P'!H79/'Utvikling avling P'!I79,"")</f>
        <v>394.25621565035328</v>
      </c>
      <c r="F72" s="20">
        <f>IFERROR('Utvikling avling P'!J79/'Utvikling avling P'!K79,"")</f>
        <v>305.48296216796354</v>
      </c>
      <c r="G72" s="20">
        <f>IFERROR('Utvikling avling P'!L79/'Utvikling avling P'!M79,"")</f>
        <v>343.86244433448786</v>
      </c>
      <c r="H72" s="20">
        <f>IFERROR('Utvikling avling P'!N79/'Utvikling avling P'!O79,"")</f>
        <v>281.42115127175367</v>
      </c>
      <c r="I72" s="20">
        <f>IFERROR('Utvikling avling P'!P79/'Utvikling avling P'!Q79,"")</f>
        <v>350.16117896972918</v>
      </c>
      <c r="J72" s="20">
        <f>IFERROR('Utvikling avling P'!R79/'Utvikling avling P'!S79,"")</f>
        <v>362.90577824049973</v>
      </c>
      <c r="K72" s="20">
        <f>IFERROR('Utvikling avling P'!T79/'Utvikling avling P'!U79,"")</f>
        <v>484.11203726403528</v>
      </c>
      <c r="L72" s="20">
        <f>IFERROR('Utvikling avling P'!V79/'Utvikling avling P'!W79,"")</f>
        <v>493.684032610857</v>
      </c>
      <c r="M72" s="20">
        <f>IFERROR('Utvikling avling P'!X79/'Utvikling avling P'!Y79,"")</f>
        <v>423.44810773159975</v>
      </c>
      <c r="N72" s="20">
        <f>IFERROR('Utvikling avling P'!Z79/'Utvikling avling P'!AA79,"")</f>
        <v>418.23897581792318</v>
      </c>
      <c r="O72" s="20">
        <f>IFERROR('Utvikling avling P'!AB79/'Utvikling avling P'!AC79,"")</f>
        <v>170.76260288065845</v>
      </c>
      <c r="P72" s="20">
        <f>IFERROR('Utvikling avling P'!AD79/'Utvikling avling P'!AE79,"")</f>
        <v>399.00748362956034</v>
      </c>
      <c r="Q72" s="20">
        <f>IFERROR('Utvikling avling P'!AF79/'Utvikling avling P'!AG79,"")</f>
        <v>400.09370246425311</v>
      </c>
      <c r="R72" s="20">
        <f>IFERROR('Utvikling avling P'!AJ79/'Utvikling avling P'!AK79,"")</f>
        <v>357.22976440401214</v>
      </c>
      <c r="S72" s="20">
        <f>IFERROR('Utvikling avling P'!AJ79/'Utvikling avling P'!AK79,"")</f>
        <v>357.22976440401214</v>
      </c>
      <c r="T72" s="20">
        <f>IFERROR('Utvikling avling P'!AH79/'Utvikling avling P'!AI79,"")</f>
        <v>224.23449769834824</v>
      </c>
      <c r="U72" s="20">
        <f>IFERROR('Utvikling avling P'!AN79/'Utvikling avling P'!AO79,"")</f>
        <v>492.88259958071279</v>
      </c>
      <c r="V72" s="20">
        <f>AVERAGE(B72:U72)</f>
        <v>370.83723895872311</v>
      </c>
    </row>
    <row r="73" spans="1:22" x14ac:dyDescent="0.25">
      <c r="A73" s="19" t="str">
        <f>IF('Utvikling avling P'!A80&gt;0,'Utvikling avling P'!A80,"")</f>
        <v>3214 FROGN</v>
      </c>
      <c r="B73" s="20">
        <f>IFERROR('Utvikling avling P'!B80/'Utvikling avling P'!C80,"")</f>
        <v>516.71601272534463</v>
      </c>
      <c r="C73" s="20">
        <f>IFERROR('Utvikling avling P'!D80/'Utvikling avling P'!E80,"")</f>
        <v>429.10221220811144</v>
      </c>
      <c r="D73" s="20">
        <f>IFERROR('Utvikling avling P'!F80/'Utvikling avling P'!G80,"")</f>
        <v>410.49109730848863</v>
      </c>
      <c r="E73" s="20">
        <f>IFERROR('Utvikling avling P'!H80/'Utvikling avling P'!I80,"")</f>
        <v>512.8432369038311</v>
      </c>
      <c r="F73" s="20">
        <f>IFERROR('Utvikling avling P'!J80/'Utvikling avling P'!K80,"")</f>
        <v>319.09401339961096</v>
      </c>
      <c r="G73" s="20">
        <f>IFERROR('Utvikling avling P'!L80/'Utvikling avling P'!M80,"")</f>
        <v>529.25366373567817</v>
      </c>
      <c r="H73" s="20">
        <f>IFERROR('Utvikling avling P'!N80/'Utvikling avling P'!O80,"")</f>
        <v>397.42332175925924</v>
      </c>
      <c r="I73" s="20">
        <f>IFERROR('Utvikling avling P'!P80/'Utvikling avling P'!Q80,"")</f>
        <v>418.34216985763379</v>
      </c>
      <c r="J73" s="20">
        <f>IFERROR('Utvikling avling P'!R80/'Utvikling avling P'!S80,"")</f>
        <v>426.14994331065759</v>
      </c>
      <c r="K73" s="20">
        <f>IFERROR('Utvikling avling P'!T80/'Utvikling avling P'!U80,"")</f>
        <v>476.25373482726422</v>
      </c>
      <c r="L73" s="20">
        <f>IFERROR('Utvikling avling P'!V80/'Utvikling avling P'!W80,"")</f>
        <v>610.20261018399663</v>
      </c>
      <c r="M73" s="20">
        <f>IFERROR('Utvikling avling P'!X80/'Utvikling avling P'!Y80,"")</f>
        <v>471.0411130609175</v>
      </c>
      <c r="N73" s="20">
        <f>IFERROR('Utvikling avling P'!Z80/'Utvikling avling P'!AA80,"")</f>
        <v>514.85057179161367</v>
      </c>
      <c r="O73" s="20">
        <f>IFERROR('Utvikling avling P'!AB80/'Utvikling avling P'!AC80,"")</f>
        <v>258.86188941234815</v>
      </c>
      <c r="P73" s="20">
        <f>IFERROR('Utvikling avling P'!AD80/'Utvikling avling P'!AE80,"")</f>
        <v>604.59838093096471</v>
      </c>
      <c r="Q73" s="20">
        <f>IFERROR('Utvikling avling P'!AF80/'Utvikling avling P'!AG80,"")</f>
        <v>465.34871244635195</v>
      </c>
      <c r="R73" s="20">
        <f>IFERROR('Utvikling avling P'!AJ80/'Utvikling avling P'!AK80,"")</f>
        <v>390.80947605916271</v>
      </c>
      <c r="S73" s="20">
        <f>IFERROR('Utvikling avling P'!AJ80/'Utvikling avling P'!AK80,"")</f>
        <v>390.80947605916271</v>
      </c>
      <c r="T73" s="20">
        <f>IFERROR('Utvikling avling P'!AH80/'Utvikling avling P'!AI80,"")</f>
        <v>468.27049180327867</v>
      </c>
      <c r="U73" s="20">
        <f>IFERROR('Utvikling avling P'!AN80/'Utvikling avling P'!AO80,"")</f>
        <v>388.36564079007809</v>
      </c>
      <c r="V73" s="20">
        <f>AVERAGE(B73:U73)</f>
        <v>449.94138842868767</v>
      </c>
    </row>
    <row r="74" spans="1:22" x14ac:dyDescent="0.25">
      <c r="A74" s="19" t="str">
        <f>IF('Utvikling avling P'!A81&gt;0,'Utvikling avling P'!A81,"")</f>
        <v>3303 KONGSBERG</v>
      </c>
      <c r="B74" s="20">
        <f>IFERROR('Utvikling avling P'!B81/'Utvikling avling P'!C81,"")</f>
        <v>395.19314641744546</v>
      </c>
      <c r="C74" s="20">
        <f>IFERROR('Utvikling avling P'!D81/'Utvikling avling P'!E81,"")</f>
        <v>258.06153846153848</v>
      </c>
      <c r="D74" s="20">
        <f>IFERROR('Utvikling avling P'!F81/'Utvikling avling P'!G81,"")</f>
        <v>242.41414141414143</v>
      </c>
      <c r="E74" s="20">
        <f>IFERROR('Utvikling avling P'!H81/'Utvikling avling P'!I81,"")</f>
        <v>375.18389113644724</v>
      </c>
      <c r="F74" s="20">
        <f>IFERROR('Utvikling avling P'!J81/'Utvikling avling P'!K81,"")</f>
        <v>251.2699611566681</v>
      </c>
      <c r="G74" s="20">
        <f>IFERROR('Utvikling avling P'!L81/'Utvikling avling P'!M81,"")</f>
        <v>331.30739917434107</v>
      </c>
      <c r="H74" s="20">
        <f>IFERROR('Utvikling avling P'!N81/'Utvikling avling P'!O81,"")</f>
        <v>212.88737119578241</v>
      </c>
      <c r="I74" s="20">
        <f>IFERROR('Utvikling avling P'!P81/'Utvikling avling P'!Q81,"")</f>
        <v>245.83642641346569</v>
      </c>
      <c r="J74" s="20">
        <f>IFERROR('Utvikling avling P'!R81/'Utvikling avling P'!S81,"")</f>
        <v>287.00358656667754</v>
      </c>
      <c r="K74" s="20">
        <f>IFERROR('Utvikling avling P'!T81/'Utvikling avling P'!U81,"")</f>
        <v>331.49699124726476</v>
      </c>
      <c r="L74" s="20">
        <f>IFERROR('Utvikling avling P'!V81/'Utvikling avling P'!W81,"")</f>
        <v>333.94019060138021</v>
      </c>
      <c r="M74" s="20">
        <f>IFERROR('Utvikling avling P'!X81/'Utvikling avling P'!Y81,"")</f>
        <v>339.25379017586414</v>
      </c>
      <c r="N74" s="20">
        <f>IFERROR('Utvikling avling P'!Z81/'Utvikling avling P'!AA81,"")</f>
        <v>260.73719298245612</v>
      </c>
      <c r="O74" s="20">
        <f>IFERROR('Utvikling avling P'!AB81/'Utvikling avling P'!AC81,"")</f>
        <v>209.54021958323997</v>
      </c>
      <c r="P74" s="20">
        <f>IFERROR('Utvikling avling P'!AD81/'Utvikling avling P'!AE81,"")</f>
        <v>326.51348947524457</v>
      </c>
      <c r="Q74" s="20">
        <f>IFERROR('Utvikling avling P'!AF81/'Utvikling avling P'!AG81,"")</f>
        <v>400.89003192621499</v>
      </c>
      <c r="R74" s="20">
        <f>IFERROR('Utvikling avling P'!AJ81/'Utvikling avling P'!AK81,"")</f>
        <v>232.29284649776454</v>
      </c>
      <c r="S74" s="20">
        <f>IFERROR('Utvikling avling P'!AJ81/'Utvikling avling P'!AK81,"")</f>
        <v>232.29284649776454</v>
      </c>
      <c r="T74" s="20">
        <f>IFERROR('Utvikling avling P'!AH81/'Utvikling avling P'!AI81,"")</f>
        <v>91.603319502074683</v>
      </c>
      <c r="U74" s="20">
        <f>IFERROR('Utvikling avling P'!AN81/'Utvikling avling P'!AO81,"")</f>
        <v>372.90639032815199</v>
      </c>
      <c r="V74" s="20">
        <f>AVERAGE(B74:U74)</f>
        <v>286.53123853769642</v>
      </c>
    </row>
    <row r="75" spans="1:22" x14ac:dyDescent="0.25">
      <c r="A75" s="19" t="str">
        <f>IF('Utvikling avling P'!A82&gt;0,'Utvikling avling P'!A82,"")</f>
        <v>4018 NOME</v>
      </c>
      <c r="B75" s="20">
        <f>IFERROR('Utvikling avling P'!B82/'Utvikling avling P'!C82,"")</f>
        <v>475.55371321812237</v>
      </c>
      <c r="C75" s="20">
        <f>IFERROR('Utvikling avling P'!D82/'Utvikling avling P'!E82,"")</f>
        <v>347.10062621464044</v>
      </c>
      <c r="D75" s="20">
        <f>IFERROR('Utvikling avling P'!F82/'Utvikling avling P'!G82,"")</f>
        <v>392.71178637200734</v>
      </c>
      <c r="E75" s="20">
        <f>IFERROR('Utvikling avling P'!H82/'Utvikling avling P'!I82,"")</f>
        <v>403.10713410149549</v>
      </c>
      <c r="F75" s="20">
        <f>IFERROR('Utvikling avling P'!J82/'Utvikling avling P'!K82,"")</f>
        <v>335.45697841726621</v>
      </c>
      <c r="G75" s="20">
        <f>IFERROR('Utvikling avling P'!L82/'Utvikling avling P'!M82,"")</f>
        <v>380.45100033909802</v>
      </c>
      <c r="H75" s="20">
        <f>IFERROR('Utvikling avling P'!N82/'Utvikling avling P'!O82,"")</f>
        <v>325.9590443686007</v>
      </c>
      <c r="I75" s="20">
        <f>IFERROR('Utvikling avling P'!P82/'Utvikling avling P'!Q82,"")</f>
        <v>402.38688637143838</v>
      </c>
      <c r="J75" s="20">
        <f>IFERROR('Utvikling avling P'!R82/'Utvikling avling P'!S82,"")</f>
        <v>356.37978560490046</v>
      </c>
      <c r="K75" s="20">
        <f>IFERROR('Utvikling avling P'!T82/'Utvikling avling P'!U82,"")</f>
        <v>447.9764075067024</v>
      </c>
      <c r="L75" s="20">
        <f>IFERROR('Utvikling avling P'!V82/'Utvikling avling P'!W82,"")</f>
        <v>487.81038432171039</v>
      </c>
      <c r="M75" s="20">
        <f>IFERROR('Utvikling avling P'!X82/'Utvikling avling P'!Y82,"")</f>
        <v>456.00943890928158</v>
      </c>
      <c r="N75" s="20">
        <f>IFERROR('Utvikling avling P'!Z82/'Utvikling avling P'!AA82,"")</f>
        <v>344.53664787288568</v>
      </c>
      <c r="O75" s="20">
        <f>IFERROR('Utvikling avling P'!AB82/'Utvikling avling P'!AC82,"")</f>
        <v>193.34099536060734</v>
      </c>
      <c r="P75" s="20">
        <f>IFERROR('Utvikling avling P'!AD82/'Utvikling avling P'!AE82,"")</f>
        <v>434.07532994923855</v>
      </c>
      <c r="Q75" s="20">
        <f>IFERROR('Utvikling avling P'!AF82/'Utvikling avling P'!AG82,"")</f>
        <v>444.13169092945128</v>
      </c>
      <c r="R75" s="20">
        <f>IFERROR('Utvikling avling P'!AJ82/'Utvikling avling P'!AK82,"")</f>
        <v>489.66099071207429</v>
      </c>
      <c r="S75" s="20">
        <f>IFERROR('Utvikling avling P'!AJ82/'Utvikling avling P'!AK82,"")</f>
        <v>489.66099071207429</v>
      </c>
      <c r="T75" s="20">
        <f>IFERROR('Utvikling avling P'!AH82/'Utvikling avling P'!AI82,"")</f>
        <v>296.5978527607362</v>
      </c>
      <c r="U75" s="20">
        <f>IFERROR('Utvikling avling P'!AN82/'Utvikling avling P'!AO82,"")</f>
        <v>307.23176620076237</v>
      </c>
      <c r="V75" s="20">
        <f>AVERAGE(B75:U75)</f>
        <v>390.50697251215468</v>
      </c>
    </row>
    <row r="76" spans="1:22" x14ac:dyDescent="0.25">
      <c r="A76" s="19" t="str">
        <f>IF('Utvikling avling P'!A83&gt;0,'Utvikling avling P'!A83,"")</f>
        <v>3240 EIDSVOLL</v>
      </c>
      <c r="B76" s="20">
        <f>IFERROR('Utvikling avling P'!B83/'Utvikling avling P'!C83,"")</f>
        <v>425.26108033240996</v>
      </c>
      <c r="C76" s="20">
        <f>IFERROR('Utvikling avling P'!D83/'Utvikling avling P'!E83,"")</f>
        <v>389.34769921436589</v>
      </c>
      <c r="D76" s="20">
        <f>IFERROR('Utvikling avling P'!F83/'Utvikling avling P'!G83,"")</f>
        <v>365.72532402791626</v>
      </c>
      <c r="E76" s="20">
        <f>IFERROR('Utvikling avling P'!H83/'Utvikling avling P'!I83,"")</f>
        <v>383.76995757809487</v>
      </c>
      <c r="F76" s="20">
        <f>IFERROR('Utvikling avling P'!J83/'Utvikling avling P'!K83,"")</f>
        <v>255.65673385918785</v>
      </c>
      <c r="G76" s="20">
        <f>IFERROR('Utvikling avling P'!L83/'Utvikling avling P'!M83,"")</f>
        <v>342.39795171909293</v>
      </c>
      <c r="H76" s="20">
        <f>IFERROR('Utvikling avling P'!N83/'Utvikling avling P'!O83,"")</f>
        <v>337.24026802807913</v>
      </c>
      <c r="I76" s="20">
        <f>IFERROR('Utvikling avling P'!P83/'Utvikling avling P'!Q83,"")</f>
        <v>335.54480028787333</v>
      </c>
      <c r="J76" s="20">
        <f>IFERROR('Utvikling avling P'!R83/'Utvikling avling P'!S83,"")</f>
        <v>360.5530839231547</v>
      </c>
      <c r="K76" s="20">
        <f>IFERROR('Utvikling avling P'!T83/'Utvikling avling P'!U83,"")</f>
        <v>410.39842567363002</v>
      </c>
      <c r="L76" s="20">
        <f>IFERROR('Utvikling avling P'!V83/'Utvikling avling P'!W83,"")</f>
        <v>444.32555150995933</v>
      </c>
      <c r="M76" s="20">
        <f>IFERROR('Utvikling avling P'!X83/'Utvikling avling P'!Y83,"")</f>
        <v>337.8153892036982</v>
      </c>
      <c r="N76" s="20">
        <f>IFERROR('Utvikling avling P'!Z83/'Utvikling avling P'!AA83,"")</f>
        <v>402.17400295420975</v>
      </c>
      <c r="O76" s="20">
        <f>IFERROR('Utvikling avling P'!AB83/'Utvikling avling P'!AC83,"")</f>
        <v>180.48598130841123</v>
      </c>
      <c r="P76" s="20">
        <f>IFERROR('Utvikling avling P'!AD83/'Utvikling avling P'!AE83,"")</f>
        <v>535.28626568028301</v>
      </c>
      <c r="Q76" s="20">
        <f>IFERROR('Utvikling avling P'!AF83/'Utvikling avling P'!AG83,"")</f>
        <v>393.29578713968959</v>
      </c>
      <c r="R76" s="20">
        <f>IFERROR('Utvikling avling P'!AJ83/'Utvikling avling P'!AK83,"")</f>
        <v>323.30794520547943</v>
      </c>
      <c r="S76" s="20">
        <f>IFERROR('Utvikling avling P'!AJ83/'Utvikling avling P'!AK83,"")</f>
        <v>323.30794520547943</v>
      </c>
      <c r="T76" s="20">
        <f>IFERROR('Utvikling avling P'!AH83/'Utvikling avling P'!AI83,"")</f>
        <v>244.276266819353</v>
      </c>
      <c r="U76" s="20">
        <f>IFERROR('Utvikling avling P'!AN83/'Utvikling avling P'!AO83,"")</f>
        <v>337.26940187839841</v>
      </c>
      <c r="V76" s="20">
        <f>AVERAGE(B76:U76)</f>
        <v>356.37199307743828</v>
      </c>
    </row>
    <row r="77" spans="1:22" x14ac:dyDescent="0.25">
      <c r="A77" s="19" t="str">
        <f>IF('Utvikling avling P'!A84&gt;0,'Utvikling avling P'!A84,"")</f>
        <v>5037 LEVANGER</v>
      </c>
      <c r="B77" s="20">
        <f>IFERROR('Utvikling avling P'!B84/'Utvikling avling P'!C84,"")</f>
        <v>393.18451121455774</v>
      </c>
      <c r="C77" s="20">
        <f>IFERROR('Utvikling avling P'!D84/'Utvikling avling P'!E84,"")</f>
        <v>427.25968586387432</v>
      </c>
      <c r="D77" s="20">
        <f>IFERROR('Utvikling avling P'!F84/'Utvikling avling P'!G84,"")</f>
        <v>406.62791375291374</v>
      </c>
      <c r="E77" s="20">
        <f>IFERROR('Utvikling avling P'!H84/'Utvikling avling P'!I84,"")</f>
        <v>285.34655250112661</v>
      </c>
      <c r="F77" s="20">
        <f>IFERROR('Utvikling avling P'!J84/'Utvikling avling P'!K84,"")</f>
        <v>365.90218943360304</v>
      </c>
      <c r="G77" s="20">
        <f>IFERROR('Utvikling avling P'!L84/'Utvikling avling P'!M84,"")</f>
        <v>604.34387351778651</v>
      </c>
      <c r="H77" s="20">
        <f>IFERROR('Utvikling avling P'!N84/'Utvikling avling P'!O84,"")</f>
        <v>206.13266998341626</v>
      </c>
      <c r="I77" s="20">
        <f>IFERROR('Utvikling avling P'!P84/'Utvikling avling P'!Q84,"")</f>
        <v>260.56492124308215</v>
      </c>
      <c r="J77" s="20">
        <f>IFERROR('Utvikling avling P'!R84/'Utvikling avling P'!S84,"")</f>
        <v>166.8388704318937</v>
      </c>
      <c r="K77" s="20">
        <f>IFERROR('Utvikling avling P'!T84/'Utvikling avling P'!U84,"")</f>
        <v>323.94329896907215</v>
      </c>
      <c r="L77" s="20">
        <f>IFERROR('Utvikling avling P'!V84/'Utvikling avling P'!W84,"")</f>
        <v>365.98337292161523</v>
      </c>
      <c r="M77" s="20">
        <f>IFERROR('Utvikling avling P'!X84/'Utvikling avling P'!Y84,"")</f>
        <v>293.10576923076923</v>
      </c>
      <c r="N77" s="20">
        <f>IFERROR('Utvikling avling P'!Z84/'Utvikling avling P'!AA84,"")</f>
        <v>364.04314822213342</v>
      </c>
      <c r="O77" s="20">
        <f>IFERROR('Utvikling avling P'!AB84/'Utvikling avling P'!AC84,"")</f>
        <v>206.5320813771518</v>
      </c>
      <c r="P77" s="20">
        <f>IFERROR('Utvikling avling P'!AD84/'Utvikling avling P'!AE84,"")</f>
        <v>435.79768583450209</v>
      </c>
      <c r="Q77" s="20">
        <f>IFERROR('Utvikling avling P'!AF84/'Utvikling avling P'!AG84,"")</f>
        <v>417.16526887025162</v>
      </c>
      <c r="R77" s="20">
        <f>IFERROR('Utvikling avling P'!AJ84/'Utvikling avling P'!AK84,"")</f>
        <v>153.94225133597655</v>
      </c>
      <c r="S77" s="20">
        <f>IFERROR('Utvikling avling P'!AJ84/'Utvikling avling P'!AK84,"")</f>
        <v>153.94225133597655</v>
      </c>
      <c r="T77" s="20">
        <f>IFERROR('Utvikling avling P'!AH84/'Utvikling avling P'!AI84,"")</f>
        <v>487.39196655218757</v>
      </c>
      <c r="U77" s="20">
        <f>IFERROR('Utvikling avling P'!AN84/'Utvikling avling P'!AO84,"")</f>
        <v>377.31575358035917</v>
      </c>
      <c r="V77" s="20">
        <f>AVERAGE(B77:U77)</f>
        <v>334.76820180861256</v>
      </c>
    </row>
    <row r="78" spans="1:22" x14ac:dyDescent="0.25">
      <c r="A78" s="19" t="str">
        <f>IF('Utvikling avling P'!A85&gt;0,'Utvikling avling P'!A85,"")</f>
        <v>5035 STJØRDAL</v>
      </c>
      <c r="B78" s="20">
        <f>IFERROR('Utvikling avling P'!B85/'Utvikling avling P'!C85,"")</f>
        <v>435.90843749999999</v>
      </c>
      <c r="C78" s="20">
        <f>IFERROR('Utvikling avling P'!D85/'Utvikling avling P'!E85,"")</f>
        <v>314.77369104283861</v>
      </c>
      <c r="D78" s="20">
        <f>IFERROR('Utvikling avling P'!F85/'Utvikling avling P'!G85,"")</f>
        <v>453.28</v>
      </c>
      <c r="E78" s="20">
        <f>IFERROR('Utvikling avling P'!H85/'Utvikling avling P'!I85,"")</f>
        <v>460.60802367642225</v>
      </c>
      <c r="F78" s="20">
        <f>IFERROR('Utvikling avling P'!J85/'Utvikling avling P'!K85,"")</f>
        <v>406.40381991814462</v>
      </c>
      <c r="G78" s="20">
        <f>IFERROR('Utvikling avling P'!L85/'Utvikling avling P'!M85,"")</f>
        <v>311.97310344827588</v>
      </c>
      <c r="H78" s="20">
        <f>IFERROR('Utvikling avling P'!N85/'Utvikling avling P'!O85,"")</f>
        <v>354.09034726309596</v>
      </c>
      <c r="I78" s="20">
        <f>IFERROR('Utvikling avling P'!P85/'Utvikling avling P'!Q85,"")</f>
        <v>446.6</v>
      </c>
      <c r="J78" s="20">
        <f>IFERROR('Utvikling avling P'!R85/'Utvikling avling P'!S85,"")</f>
        <v>304.72461928934013</v>
      </c>
      <c r="K78" s="20">
        <f>IFERROR('Utvikling avling P'!T85/'Utvikling avling P'!U85,"")</f>
        <v>398.79327578373466</v>
      </c>
      <c r="L78" s="20">
        <f>IFERROR('Utvikling avling P'!V85/'Utvikling avling P'!W85,"")</f>
        <v>527.33827893175078</v>
      </c>
      <c r="M78" s="20">
        <f>IFERROR('Utvikling avling P'!X85/'Utvikling avling P'!Y85,"")</f>
        <v>422.11538461538464</v>
      </c>
      <c r="N78" s="20">
        <f>IFERROR('Utvikling avling P'!Z85/'Utvikling avling P'!AA85,"")</f>
        <v>478.02208047105006</v>
      </c>
      <c r="O78" s="20">
        <f>IFERROR('Utvikling avling P'!AB85/'Utvikling avling P'!AC85,"")</f>
        <v>320.78813018506702</v>
      </c>
      <c r="P78" s="20">
        <f>IFERROR('Utvikling avling P'!AD85/'Utvikling avling P'!AE85,"")</f>
        <v>461.84229137199435</v>
      </c>
      <c r="Q78" s="20">
        <f>IFERROR('Utvikling avling P'!AF85/'Utvikling avling P'!AG85,"")</f>
        <v>334.72912801484227</v>
      </c>
      <c r="R78" s="20">
        <f>IFERROR('Utvikling avling P'!AJ85/'Utvikling avling P'!AK85,"")</f>
        <v>247.18067754077791</v>
      </c>
      <c r="S78" s="20">
        <f>IFERROR('Utvikling avling P'!AJ85/'Utvikling avling P'!AK85,"")</f>
        <v>247.18067754077791</v>
      </c>
      <c r="T78" s="20">
        <f>IFERROR('Utvikling avling P'!AH85/'Utvikling avling P'!AI85,"")</f>
        <v>331.42617995814925</v>
      </c>
      <c r="U78" s="20">
        <f>IFERROR('Utvikling avling P'!AN85/'Utvikling avling P'!AO85,"")</f>
        <v>311.7493467711833</v>
      </c>
      <c r="V78" s="20">
        <f>AVERAGE(B78:U78)</f>
        <v>378.4763746661414</v>
      </c>
    </row>
    <row r="79" spans="1:22" x14ac:dyDescent="0.25">
      <c r="A79" s="19" t="str">
        <f>IF('Utvikling avling P'!A86&gt;0,'Utvikling avling P'!A86,"")</f>
        <v>3232 NITTEDAL</v>
      </c>
      <c r="B79" s="20">
        <f>IFERROR('Utvikling avling P'!B86/'Utvikling avling P'!C86,"")</f>
        <v>476.39005821764442</v>
      </c>
      <c r="C79" s="20">
        <f>IFERROR('Utvikling avling P'!D86/'Utvikling avling P'!E86,"")</f>
        <v>321.93542435424354</v>
      </c>
      <c r="D79" s="20">
        <f>IFERROR('Utvikling avling P'!F86/'Utvikling avling P'!G86,"")</f>
        <v>415.59496725267149</v>
      </c>
      <c r="E79" s="20">
        <f>IFERROR('Utvikling avling P'!H86/'Utvikling avling P'!I86,"")</f>
        <v>382.15229357798165</v>
      </c>
      <c r="F79" s="20">
        <f>IFERROR('Utvikling avling P'!J86/'Utvikling avling P'!K86,"")</f>
        <v>231.16875489428347</v>
      </c>
      <c r="G79" s="20">
        <f>IFERROR('Utvikling avling P'!L86/'Utvikling avling P'!M86,"")</f>
        <v>382.72718493481409</v>
      </c>
      <c r="H79" s="20">
        <f>IFERROR('Utvikling avling P'!N86/'Utvikling avling P'!O86,"")</f>
        <v>344.47561813186815</v>
      </c>
      <c r="I79" s="20">
        <f>IFERROR('Utvikling avling P'!P86/'Utvikling avling P'!Q86,"")</f>
        <v>286.46529155097181</v>
      </c>
      <c r="J79" s="20">
        <f>IFERROR('Utvikling avling P'!R86/'Utvikling avling P'!S86,"")</f>
        <v>320.08213944603631</v>
      </c>
      <c r="K79" s="20">
        <f>IFERROR('Utvikling avling P'!T86/'Utvikling avling P'!U86,"")</f>
        <v>525.70026129152666</v>
      </c>
      <c r="L79" s="20">
        <f>IFERROR('Utvikling avling P'!V86/'Utvikling avling P'!W86,"")</f>
        <v>555.11322033898307</v>
      </c>
      <c r="M79" s="20">
        <f>IFERROR('Utvikling avling P'!X86/'Utvikling avling P'!Y86,"")</f>
        <v>470.64787510841285</v>
      </c>
      <c r="N79" s="20">
        <f>IFERROR('Utvikling avling P'!Z86/'Utvikling avling P'!AA86,"")</f>
        <v>526.9444674678823</v>
      </c>
      <c r="O79" s="20">
        <f>IFERROR('Utvikling avling P'!AB86/'Utvikling avling P'!AC86,"")</f>
        <v>217.83863198458573</v>
      </c>
      <c r="P79" s="20">
        <f>IFERROR('Utvikling avling P'!AD86/'Utvikling avling P'!AE86,"")</f>
        <v>487.43268206039079</v>
      </c>
      <c r="Q79" s="20">
        <f>IFERROR('Utvikling avling P'!AF86/'Utvikling avling P'!AG86,"")</f>
        <v>412.45633287608598</v>
      </c>
      <c r="R79" s="20">
        <f>IFERROR('Utvikling avling P'!AJ86/'Utvikling avling P'!AK86,"")</f>
        <v>565.71849348140995</v>
      </c>
      <c r="S79" s="20">
        <f>IFERROR('Utvikling avling P'!AJ86/'Utvikling avling P'!AK86,"")</f>
        <v>565.71849348140995</v>
      </c>
      <c r="T79" s="20">
        <f>IFERROR('Utvikling avling P'!AH86/'Utvikling avling P'!AI86,"")</f>
        <v>82.374692269817828</v>
      </c>
      <c r="U79" s="20">
        <f>IFERROR('Utvikling avling P'!AN86/'Utvikling avling P'!AO86,"")</f>
        <v>286.39000489955902</v>
      </c>
      <c r="V79" s="20">
        <f>AVERAGE(B79:U79)</f>
        <v>392.86634438102908</v>
      </c>
    </row>
    <row r="80" spans="1:22" x14ac:dyDescent="0.25">
      <c r="A80" s="19" t="str">
        <f>IF('Utvikling avling P'!A87&gt;0,'Utvikling avling P'!A87,"")</f>
        <v>3401 KONGSVINGER</v>
      </c>
      <c r="B80" s="20">
        <f>IFERROR('Utvikling avling P'!B87/'Utvikling avling P'!C87,"")</f>
        <v>392.91066140177691</v>
      </c>
      <c r="C80" s="20">
        <f>IFERROR('Utvikling avling P'!D87/'Utvikling avling P'!E87,"")</f>
        <v>422.59424657534248</v>
      </c>
      <c r="D80" s="20">
        <f>IFERROR('Utvikling avling P'!F87/'Utvikling avling P'!G87,"")</f>
        <v>459.3509715994021</v>
      </c>
      <c r="E80" s="20">
        <f>IFERROR('Utvikling avling P'!H87/'Utvikling avling P'!I87,"")</f>
        <v>380.4264367816092</v>
      </c>
      <c r="F80" s="20">
        <f>IFERROR('Utvikling avling P'!J87/'Utvikling avling P'!K87,"")</f>
        <v>239.51276463262764</v>
      </c>
      <c r="G80" s="20">
        <f>IFERROR('Utvikling avling P'!L87/'Utvikling avling P'!M87,"")</f>
        <v>367.66459902525474</v>
      </c>
      <c r="H80" s="20">
        <f>IFERROR('Utvikling avling P'!N87/'Utvikling avling P'!O87,"")</f>
        <v>343.6182212581345</v>
      </c>
      <c r="I80" s="20">
        <f>IFERROR('Utvikling avling P'!P87/'Utvikling avling P'!Q87,"")</f>
        <v>369.1972165648337</v>
      </c>
      <c r="J80" s="20">
        <f>IFERROR('Utvikling avling P'!R87/'Utvikling avling P'!S87,"")</f>
        <v>350.1110340041638</v>
      </c>
      <c r="K80" s="20">
        <f>IFERROR('Utvikling avling P'!T87/'Utvikling avling P'!U87,"")</f>
        <v>390.29290718038527</v>
      </c>
      <c r="L80" s="20">
        <f>IFERROR('Utvikling avling P'!V87/'Utvikling avling P'!W87,"")</f>
        <v>453.91443975621189</v>
      </c>
      <c r="M80" s="20">
        <f>IFERROR('Utvikling avling P'!X87/'Utvikling avling P'!Y87,"")</f>
        <v>423.96547394852479</v>
      </c>
      <c r="N80" s="20">
        <f>IFERROR('Utvikling avling P'!Z87/'Utvikling avling P'!AA87,"")</f>
        <v>524.47453703703707</v>
      </c>
      <c r="O80" s="20">
        <f>IFERROR('Utvikling avling P'!AB87/'Utvikling avling P'!AC87,"")</f>
        <v>219.18772563176896</v>
      </c>
      <c r="P80" s="20">
        <f>IFERROR('Utvikling avling P'!AD87/'Utvikling avling P'!AE87,"")</f>
        <v>586.86027944111777</v>
      </c>
      <c r="Q80" s="20">
        <f>IFERROR('Utvikling avling P'!AF87/'Utvikling avling P'!AG87,"")</f>
        <v>527.98435754189939</v>
      </c>
      <c r="R80" s="20">
        <f>IFERROR('Utvikling avling P'!AJ87/'Utvikling avling P'!AK87,"")</f>
        <v>183.33738191632929</v>
      </c>
      <c r="S80" s="20">
        <f>IFERROR('Utvikling avling P'!AJ87/'Utvikling avling P'!AK87,"")</f>
        <v>183.33738191632929</v>
      </c>
      <c r="T80" s="20">
        <f>IFERROR('Utvikling avling P'!AH87/'Utvikling avling P'!AI87,"")</f>
        <v>228.94540014958864</v>
      </c>
      <c r="U80" s="20">
        <f>IFERROR('Utvikling avling P'!AN87/'Utvikling avling P'!AO87,"")</f>
        <v>320.98624862486247</v>
      </c>
      <c r="V80" s="20">
        <f>AVERAGE(B80:U80)</f>
        <v>368.43361424935995</v>
      </c>
    </row>
    <row r="81" spans="1:22" x14ac:dyDescent="0.25">
      <c r="A81" s="19" t="str">
        <f>IF('Utvikling avling P'!A88&gt;0,'Utvikling avling P'!A88,"")</f>
        <v>3201 BÆRUM</v>
      </c>
      <c r="B81" s="20">
        <f>IFERROR('Utvikling avling P'!B88/'Utvikling avling P'!C88,"")</f>
        <v>478.67643020594966</v>
      </c>
      <c r="C81" s="20">
        <f>IFERROR('Utvikling avling P'!D88/'Utvikling avling P'!E88,"")</f>
        <v>337.00796524257782</v>
      </c>
      <c r="D81" s="20">
        <f>IFERROR('Utvikling avling P'!F88/'Utvikling avling P'!G88,"")</f>
        <v>484.31900726392251</v>
      </c>
      <c r="E81" s="20">
        <f>IFERROR('Utvikling avling P'!H88/'Utvikling avling P'!I88,"")</f>
        <v>425.44882390336937</v>
      </c>
      <c r="F81" s="20">
        <f>IFERROR('Utvikling avling P'!J88/'Utvikling avling P'!K88,"")</f>
        <v>330.59205916699102</v>
      </c>
      <c r="G81" s="20">
        <f>IFERROR('Utvikling avling P'!L88/'Utvikling avling P'!M88,"")</f>
        <v>391.56448683015441</v>
      </c>
      <c r="H81" s="20">
        <f>IFERROR('Utvikling avling P'!N88/'Utvikling avling P'!O88,"")</f>
        <v>417.81537565521256</v>
      </c>
      <c r="I81" s="20">
        <f>IFERROR('Utvikling avling P'!P88/'Utvikling avling P'!Q88,"")</f>
        <v>426.99851485148514</v>
      </c>
      <c r="J81" s="20">
        <f>IFERROR('Utvikling avling P'!R88/'Utvikling avling P'!S88,"")</f>
        <v>488.98325358851673</v>
      </c>
      <c r="K81" s="20">
        <f>IFERROR('Utvikling avling P'!T88/'Utvikling avling P'!U88,"")</f>
        <v>579.18876207199298</v>
      </c>
      <c r="L81" s="20">
        <f>IFERROR('Utvikling avling P'!V88/'Utvikling avling P'!W88,"")</f>
        <v>522.14947197400488</v>
      </c>
      <c r="M81" s="20">
        <f>IFERROR('Utvikling avling P'!X88/'Utvikling avling P'!Y88,"")</f>
        <v>495.07656765676569</v>
      </c>
      <c r="N81" s="20">
        <f>IFERROR('Utvikling avling P'!Z88/'Utvikling avling P'!AA88,"")</f>
        <v>494.02377468910021</v>
      </c>
      <c r="O81" s="20">
        <f>IFERROR('Utvikling avling P'!AB88/'Utvikling avling P'!AC88,"")</f>
        <v>190.88303693570452</v>
      </c>
      <c r="P81" s="20">
        <f>IFERROR('Utvikling avling P'!AD88/'Utvikling avling P'!AE88,"")</f>
        <v>341.84169884169881</v>
      </c>
      <c r="Q81" s="20">
        <f>IFERROR('Utvikling avling P'!AF88/'Utvikling avling P'!AG88,"")</f>
        <v>523.71358629130964</v>
      </c>
      <c r="R81" s="20">
        <f>IFERROR('Utvikling avling P'!AJ88/'Utvikling avling P'!AK88,"")</f>
        <v>489.24496221662469</v>
      </c>
      <c r="S81" s="20">
        <f>IFERROR('Utvikling avling P'!AJ88/'Utvikling avling P'!AK88,"")</f>
        <v>489.24496221662469</v>
      </c>
      <c r="T81" s="20">
        <f>IFERROR('Utvikling avling P'!AH88/'Utvikling avling P'!AI88,"")</f>
        <v>240.55635319454416</v>
      </c>
      <c r="U81" s="20">
        <f>IFERROR('Utvikling avling P'!AN88/'Utvikling avling P'!AO88,"")</f>
        <v>211.05269558167817</v>
      </c>
      <c r="V81" s="20">
        <f>AVERAGE(B81:U81)</f>
        <v>417.91908941891131</v>
      </c>
    </row>
    <row r="82" spans="1:22" x14ac:dyDescent="0.25">
      <c r="A82" s="19" t="str">
        <f>IF('Utvikling avling P'!A89&gt;0,'Utvikling avling P'!A89,"")</f>
        <v>3412 LØTEN</v>
      </c>
      <c r="B82" s="20">
        <f>IFERROR('Utvikling avling P'!B89/'Utvikling avling P'!C89,"")</f>
        <v>505.95784224841344</v>
      </c>
      <c r="C82" s="20">
        <f>IFERROR('Utvikling avling P'!D89/'Utvikling avling P'!E89,"")</f>
        <v>448.61965931304104</v>
      </c>
      <c r="D82" s="20">
        <f>IFERROR('Utvikling avling P'!F89/'Utvikling avling P'!G89,"")</f>
        <v>527.42246462264154</v>
      </c>
      <c r="E82" s="20">
        <f>IFERROR('Utvikling avling P'!H89/'Utvikling avling P'!I89,"")</f>
        <v>571.74801901743263</v>
      </c>
      <c r="F82" s="20">
        <f>IFERROR('Utvikling avling P'!J89/'Utvikling avling P'!K89,"")</f>
        <v>435.56348724179827</v>
      </c>
      <c r="G82" s="20">
        <f>IFERROR('Utvikling avling P'!L89/'Utvikling avling P'!M89,"")</f>
        <v>481.53411469233987</v>
      </c>
      <c r="H82" s="20">
        <f>IFERROR('Utvikling avling P'!N89/'Utvikling avling P'!O89,"")</f>
        <v>514.75303250849106</v>
      </c>
      <c r="I82" s="20">
        <f>IFERROR('Utvikling avling P'!P89/'Utvikling avling P'!Q89,"")</f>
        <v>498.05447247706422</v>
      </c>
      <c r="J82" s="20">
        <f>IFERROR('Utvikling avling P'!R89/'Utvikling avling P'!S89,"")</f>
        <v>390.68855656697008</v>
      </c>
      <c r="K82" s="20">
        <f>IFERROR('Utvikling avling P'!T89/'Utvikling avling P'!U89,"")</f>
        <v>417.24091129423169</v>
      </c>
      <c r="L82" s="20">
        <f>IFERROR('Utvikling avling P'!V89/'Utvikling avling P'!W89,"")</f>
        <v>485.6758879781421</v>
      </c>
      <c r="M82" s="20">
        <f>IFERROR('Utvikling avling P'!X89/'Utvikling avling P'!Y89,"")</f>
        <v>467.70275590551182</v>
      </c>
      <c r="N82" s="20">
        <f>IFERROR('Utvikling avling P'!Z89/'Utvikling avling P'!AA89,"")</f>
        <v>582.22753988245177</v>
      </c>
      <c r="O82" s="20">
        <f>IFERROR('Utvikling avling P'!AB89/'Utvikling avling P'!AC89,"")</f>
        <v>321.47342995169083</v>
      </c>
      <c r="P82" s="20">
        <f>IFERROR('Utvikling avling P'!AD89/'Utvikling avling P'!AE89,"")</f>
        <v>468.87184009406229</v>
      </c>
      <c r="Q82" s="20">
        <f>IFERROR('Utvikling avling P'!AF89/'Utvikling avling P'!AG89,"")</f>
        <v>566.71939231456656</v>
      </c>
      <c r="R82" s="20">
        <f>IFERROR('Utvikling avling P'!AJ89/'Utvikling avling P'!AK89,"")</f>
        <v>230.64680347277033</v>
      </c>
      <c r="S82" s="20">
        <f>IFERROR('Utvikling avling P'!AJ89/'Utvikling avling P'!AK89,"")</f>
        <v>230.64680347277033</v>
      </c>
      <c r="T82" s="20">
        <f>IFERROR('Utvikling avling P'!AH89/'Utvikling avling P'!AI89,"")</f>
        <v>679.37918871252202</v>
      </c>
      <c r="U82" s="20">
        <f>IFERROR('Utvikling avling P'!AN89/'Utvikling avling P'!AO89,"")</f>
        <v>378.49526387009473</v>
      </c>
      <c r="V82" s="20">
        <f>AVERAGE(B82:U82)</f>
        <v>460.17107328185028</v>
      </c>
    </row>
    <row r="83" spans="1:22" x14ac:dyDescent="0.25">
      <c r="A83" s="19" t="str">
        <f>IF('Utvikling avling P'!A90&gt;0,'Utvikling avling P'!A90,"")</f>
        <v>3419 VÅLER (INNLANDET)</v>
      </c>
      <c r="B83" s="20">
        <f>IFERROR('Utvikling avling P'!B90/'Utvikling avling P'!C90,"")</f>
        <v>432.68190127970752</v>
      </c>
      <c r="C83" s="20">
        <f>IFERROR('Utvikling avling P'!D90/'Utvikling avling P'!E90,"")</f>
        <v>422.02795980777631</v>
      </c>
      <c r="D83" s="20">
        <f>IFERROR('Utvikling avling P'!F90/'Utvikling avling P'!G90,"")</f>
        <v>484.51808473992423</v>
      </c>
      <c r="E83" s="20">
        <f>IFERROR('Utvikling avling P'!H90/'Utvikling avling P'!I90,"")</f>
        <v>482.74639932222539</v>
      </c>
      <c r="F83" s="20">
        <f>IFERROR('Utvikling avling P'!J90/'Utvikling avling P'!K90,"")</f>
        <v>364.89676375404531</v>
      </c>
      <c r="G83" s="20">
        <f>IFERROR('Utvikling avling P'!L90/'Utvikling avling P'!M90,"")</f>
        <v>441.16978252575353</v>
      </c>
      <c r="H83" s="20">
        <f>IFERROR('Utvikling avling P'!N90/'Utvikling avling P'!O90,"")</f>
        <v>461.58508304606704</v>
      </c>
      <c r="I83" s="20">
        <f>IFERROR('Utvikling avling P'!P90/'Utvikling avling P'!Q90,"")</f>
        <v>409.53632984116257</v>
      </c>
      <c r="J83" s="20">
        <f>IFERROR('Utvikling avling P'!R90/'Utvikling avling P'!S90,"")</f>
        <v>419.96139430284859</v>
      </c>
      <c r="K83" s="20">
        <f>IFERROR('Utvikling avling P'!T90/'Utvikling avling P'!U90,"")</f>
        <v>406.64420572916669</v>
      </c>
      <c r="L83" s="20">
        <f>IFERROR('Utvikling avling P'!V90/'Utvikling avling P'!W90,"")</f>
        <v>402.75169491525423</v>
      </c>
      <c r="M83" s="20">
        <f>IFERROR('Utvikling avling P'!X90/'Utvikling avling P'!Y90,"")</f>
        <v>415.99671052631578</v>
      </c>
      <c r="N83" s="20">
        <f>IFERROR('Utvikling avling P'!Z90/'Utvikling avling P'!AA90,"")</f>
        <v>447.23913043478262</v>
      </c>
      <c r="O83" s="20">
        <f>IFERROR('Utvikling avling P'!AB90/'Utvikling avling P'!AC90,"")</f>
        <v>298.39560439560438</v>
      </c>
      <c r="P83" s="20">
        <f>IFERROR('Utvikling avling P'!AD90/'Utvikling avling P'!AE90,"")</f>
        <v>474.65268292682924</v>
      </c>
      <c r="Q83" s="20">
        <f>IFERROR('Utvikling avling P'!AF90/'Utvikling avling P'!AG90,"")</f>
        <v>469.01114649681529</v>
      </c>
      <c r="R83" s="20">
        <f>IFERROR('Utvikling avling P'!AJ90/'Utvikling avling P'!AK90,"")</f>
        <v>1134.8876404494381</v>
      </c>
      <c r="S83" s="20">
        <f>IFERROR('Utvikling avling P'!AJ90/'Utvikling avling P'!AK90,"")</f>
        <v>1134.8876404494381</v>
      </c>
      <c r="T83" s="20">
        <f>IFERROR('Utvikling avling P'!AH90/'Utvikling avling P'!AI90,"")</f>
        <v>233.85106382978722</v>
      </c>
      <c r="U83" s="20" t="str">
        <f>IFERROR('Utvikling avling P'!AN90/'Utvikling avling P'!AO90,"")</f>
        <v/>
      </c>
      <c r="V83" s="20">
        <f>AVERAGE(B83:U83)</f>
        <v>491.44427467226006</v>
      </c>
    </row>
    <row r="84" spans="1:22" x14ac:dyDescent="0.25">
      <c r="A84" s="19" t="str">
        <f>IF('Utvikling avling P'!A91&gt;0,'Utvikling avling P'!A91,"")</f>
        <v>4005 NOTODDEN</v>
      </c>
      <c r="B84" s="20">
        <f>IFERROR('Utvikling avling P'!B91/'Utvikling avling P'!C91,"")</f>
        <v>453.42629904559914</v>
      </c>
      <c r="C84" s="20">
        <f>IFERROR('Utvikling avling P'!D91/'Utvikling avling P'!E91,"")</f>
        <v>448.26554267650158</v>
      </c>
      <c r="D84" s="20">
        <f>IFERROR('Utvikling avling P'!F91/'Utvikling avling P'!G91,"")</f>
        <v>406.23880597014926</v>
      </c>
      <c r="E84" s="20">
        <f>IFERROR('Utvikling avling P'!H91/'Utvikling avling P'!I91,"")</f>
        <v>412.36846473029044</v>
      </c>
      <c r="F84" s="20">
        <f>IFERROR('Utvikling avling P'!J91/'Utvikling avling P'!K91,"")</f>
        <v>340.69049951028404</v>
      </c>
      <c r="G84" s="20">
        <f>IFERROR('Utvikling avling P'!L91/'Utvikling avling P'!M91,"")</f>
        <v>426.32533972821744</v>
      </c>
      <c r="H84" s="20">
        <f>IFERROR('Utvikling avling P'!N91/'Utvikling avling P'!O91,"")</f>
        <v>241.32461625923821</v>
      </c>
      <c r="I84" s="20">
        <f>IFERROR('Utvikling avling P'!P91/'Utvikling avling P'!Q91,"")</f>
        <v>315.3150684931507</v>
      </c>
      <c r="J84" s="20">
        <f>IFERROR('Utvikling avling P'!R91/'Utvikling avling P'!S91,"")</f>
        <v>273.79925053533191</v>
      </c>
      <c r="K84" s="20">
        <f>IFERROR('Utvikling avling P'!T91/'Utvikling avling P'!U91,"")</f>
        <v>385.27503663898386</v>
      </c>
      <c r="L84" s="20">
        <f>IFERROR('Utvikling avling P'!V91/'Utvikling avling P'!W91,"")</f>
        <v>442.16127519924987</v>
      </c>
      <c r="M84" s="20">
        <f>IFERROR('Utvikling avling P'!X91/'Utvikling avling P'!Y91,"")</f>
        <v>411.50334448160532</v>
      </c>
      <c r="N84" s="20">
        <f>IFERROR('Utvikling avling P'!Z91/'Utvikling avling P'!AA91,"")</f>
        <v>430.96608315098467</v>
      </c>
      <c r="O84" s="20">
        <f>IFERROR('Utvikling avling P'!AB91/'Utvikling avling P'!AC91,"")</f>
        <v>183.07779670641682</v>
      </c>
      <c r="P84" s="20">
        <f>IFERROR('Utvikling avling P'!AD91/'Utvikling avling P'!AE91,"")</f>
        <v>416.3779023218575</v>
      </c>
      <c r="Q84" s="20">
        <f>IFERROR('Utvikling avling P'!AF91/'Utvikling avling P'!AG91,"")</f>
        <v>428.10842696629214</v>
      </c>
      <c r="R84" s="20">
        <f>IFERROR('Utvikling avling P'!AJ91/'Utvikling avling P'!AK91,"")</f>
        <v>185.19407456724369</v>
      </c>
      <c r="S84" s="20">
        <f>IFERROR('Utvikling avling P'!AJ91/'Utvikling avling P'!AK91,"")</f>
        <v>185.19407456724369</v>
      </c>
      <c r="T84" s="20">
        <f>IFERROR('Utvikling avling P'!AH91/'Utvikling avling P'!AI91,"")</f>
        <v>223.78174097664544</v>
      </c>
      <c r="U84" s="20">
        <f>IFERROR('Utvikling avling P'!AN91/'Utvikling avling P'!AO91,"")</f>
        <v>479.54792746113992</v>
      </c>
      <c r="V84" s="20">
        <f>AVERAGE(B84:U84)</f>
        <v>354.44707849932126</v>
      </c>
    </row>
    <row r="85" spans="1:22" x14ac:dyDescent="0.25">
      <c r="A85" s="19" t="str">
        <f>IF('Utvikling avling P'!A92&gt;0,'Utvikling avling P'!A92,"")</f>
        <v>3332 SIGDAL</v>
      </c>
      <c r="B85" s="20">
        <f>IFERROR('Utvikling avling P'!B92/'Utvikling avling P'!C92,"")</f>
        <v>332.72113676731794</v>
      </c>
      <c r="C85" s="20">
        <f>IFERROR('Utvikling avling P'!D92/'Utvikling avling P'!E92,"")</f>
        <v>249.74161939143889</v>
      </c>
      <c r="D85" s="20">
        <f>IFERROR('Utvikling avling P'!F92/'Utvikling avling P'!G92,"")</f>
        <v>320.72386223862236</v>
      </c>
      <c r="E85" s="20">
        <f>IFERROR('Utvikling avling P'!H92/'Utvikling avling P'!I92,"")</f>
        <v>319.01557093425606</v>
      </c>
      <c r="F85" s="20">
        <f>IFERROR('Utvikling avling P'!J92/'Utvikling avling P'!K92,"")</f>
        <v>233.74443493150685</v>
      </c>
      <c r="G85" s="20">
        <f>IFERROR('Utvikling avling P'!L92/'Utvikling avling P'!M92,"")</f>
        <v>337.41361788617888</v>
      </c>
      <c r="H85" s="20">
        <f>IFERROR('Utvikling avling P'!N92/'Utvikling avling P'!O92,"")</f>
        <v>214.53505154639174</v>
      </c>
      <c r="I85" s="20">
        <f>IFERROR('Utvikling avling P'!P92/'Utvikling avling P'!Q92,"")</f>
        <v>282.88688760806917</v>
      </c>
      <c r="J85" s="20">
        <f>IFERROR('Utvikling avling P'!R92/'Utvikling avling P'!S92,"")</f>
        <v>229.22590361445782</v>
      </c>
      <c r="K85" s="20">
        <f>IFERROR('Utvikling avling P'!T92/'Utvikling avling P'!U92,"")</f>
        <v>284.79224806201552</v>
      </c>
      <c r="L85" s="20">
        <f>IFERROR('Utvikling avling P'!V92/'Utvikling avling P'!W92,"")</f>
        <v>405.72346002621231</v>
      </c>
      <c r="M85" s="20">
        <f>IFERROR('Utvikling avling P'!X92/'Utvikling avling P'!Y92,"")</f>
        <v>297.46078431372547</v>
      </c>
      <c r="N85" s="20">
        <f>IFERROR('Utvikling avling P'!Z92/'Utvikling avling P'!AA92,"")</f>
        <v>256.62490842490843</v>
      </c>
      <c r="O85" s="20">
        <f>IFERROR('Utvikling avling P'!AB92/'Utvikling avling P'!AC92,"")</f>
        <v>124.08960176991151</v>
      </c>
      <c r="P85" s="20">
        <f>IFERROR('Utvikling avling P'!AD92/'Utvikling avling P'!AE92,"")</f>
        <v>393.26987951807229</v>
      </c>
      <c r="Q85" s="20">
        <f>IFERROR('Utvikling avling P'!AF92/'Utvikling avling P'!AG92,"")</f>
        <v>316.34527220630372</v>
      </c>
      <c r="R85" s="20">
        <f>IFERROR('Utvikling avling P'!AJ92/'Utvikling avling P'!AK92,"")</f>
        <v>204.05658783783784</v>
      </c>
      <c r="S85" s="20">
        <f>IFERROR('Utvikling avling P'!AJ92/'Utvikling avling P'!AK92,"")</f>
        <v>204.05658783783784</v>
      </c>
      <c r="T85" s="20">
        <f>IFERROR('Utvikling avling P'!AH92/'Utvikling avling P'!AI92,"")</f>
        <v>203.23251823251823</v>
      </c>
      <c r="U85" s="20">
        <f>IFERROR('Utvikling avling P'!AN92/'Utvikling avling P'!AO92,"")</f>
        <v>293.43588756257219</v>
      </c>
      <c r="V85" s="20">
        <f>AVERAGE(B85:U85)</f>
        <v>275.15479103550774</v>
      </c>
    </row>
    <row r="86" spans="1:22" x14ac:dyDescent="0.25">
      <c r="A86" s="19" t="str">
        <f>IF('Utvikling avling P'!A93&gt;0,'Utvikling avling P'!A93,"")</f>
        <v>3416 EIDSKOG</v>
      </c>
      <c r="B86" s="20">
        <f>IFERROR('Utvikling avling P'!B93/'Utvikling avling P'!C93,"")</f>
        <v>447.52075471698112</v>
      </c>
      <c r="C86" s="20">
        <f>IFERROR('Utvikling avling P'!D93/'Utvikling avling P'!E93,"")</f>
        <v>391.95522388059703</v>
      </c>
      <c r="D86" s="20">
        <f>IFERROR('Utvikling avling P'!F93/'Utvikling avling P'!G93,"")</f>
        <v>354.81123244929796</v>
      </c>
      <c r="E86" s="20">
        <f>IFERROR('Utvikling avling P'!H93/'Utvikling avling P'!I93,"")</f>
        <v>374.68563218390807</v>
      </c>
      <c r="F86" s="20">
        <f>IFERROR('Utvikling avling P'!J93/'Utvikling avling P'!K93,"")</f>
        <v>306.60175695461203</v>
      </c>
      <c r="G86" s="20">
        <f>IFERROR('Utvikling avling P'!L93/'Utvikling avling P'!M93,"")</f>
        <v>395.31791907514452</v>
      </c>
      <c r="H86" s="20">
        <f>IFERROR('Utvikling avling P'!N93/'Utvikling avling P'!O93,"")</f>
        <v>333.13742926434924</v>
      </c>
      <c r="I86" s="20">
        <f>IFERROR('Utvikling avling P'!P93/'Utvikling avling P'!Q93,"")</f>
        <v>391.29646464646464</v>
      </c>
      <c r="J86" s="20">
        <f>IFERROR('Utvikling avling P'!R93/'Utvikling avling P'!S93,"")</f>
        <v>409.52254901960782</v>
      </c>
      <c r="K86" s="20">
        <f>IFERROR('Utvikling avling P'!T93/'Utvikling avling P'!U93,"")</f>
        <v>364.66368114643979</v>
      </c>
      <c r="L86" s="20">
        <f>IFERROR('Utvikling avling P'!V93/'Utvikling avling P'!W93,"")</f>
        <v>504.57128257537045</v>
      </c>
      <c r="M86" s="20">
        <f>IFERROR('Utvikling avling P'!X93/'Utvikling avling P'!Y93,"")</f>
        <v>473.82488774855676</v>
      </c>
      <c r="N86" s="20">
        <f>IFERROR('Utvikling avling P'!Z93/'Utvikling avling P'!AA93,"")</f>
        <v>508.90988909426989</v>
      </c>
      <c r="O86" s="20">
        <f>IFERROR('Utvikling avling P'!AB93/'Utvikling avling P'!AC93,"")</f>
        <v>195.09683426443203</v>
      </c>
      <c r="P86" s="20">
        <f>IFERROR('Utvikling avling P'!AD93/'Utvikling avling P'!AE93,"")</f>
        <v>562.7598634294385</v>
      </c>
      <c r="Q86" s="20">
        <f>IFERROR('Utvikling avling P'!AF93/'Utvikling avling P'!AG93,"")</f>
        <v>416.86150627615064</v>
      </c>
      <c r="R86" s="20">
        <f>IFERROR('Utvikling avling P'!AJ93/'Utvikling avling P'!AK93,"")</f>
        <v>547.11873015873016</v>
      </c>
      <c r="S86" s="20">
        <f>IFERROR('Utvikling avling P'!AJ93/'Utvikling avling P'!AK93,"")</f>
        <v>547.11873015873016</v>
      </c>
      <c r="T86" s="20">
        <f>IFERROR('Utvikling avling P'!AH93/'Utvikling avling P'!AI93,"")</f>
        <v>911.2468220338983</v>
      </c>
      <c r="U86" s="20">
        <f>IFERROR('Utvikling avling P'!AN93/'Utvikling avling P'!AO93,"")</f>
        <v>176.15016579819991</v>
      </c>
      <c r="V86" s="20">
        <f>AVERAGE(B86:U86)</f>
        <v>430.65856774375897</v>
      </c>
    </row>
    <row r="87" spans="1:22" x14ac:dyDescent="0.25">
      <c r="A87" s="19" t="str">
        <f>IF('Utvikling avling P'!A94&gt;0,'Utvikling avling P'!A94,"")</f>
        <v>5001 TRONDHEIM</v>
      </c>
      <c r="B87" s="20">
        <f>IFERROR('Utvikling avling P'!B94/'Utvikling avling P'!C94,"")</f>
        <v>544.30461538461543</v>
      </c>
      <c r="C87" s="20">
        <f>IFERROR('Utvikling avling P'!D94/'Utvikling avling P'!E94,"")</f>
        <v>408.93650793650795</v>
      </c>
      <c r="D87" s="20">
        <f>IFERROR('Utvikling avling P'!F94/'Utvikling avling P'!G94,"")</f>
        <v>723.98500576701269</v>
      </c>
      <c r="E87" s="20">
        <f>IFERROR('Utvikling avling P'!H94/'Utvikling avling P'!I94,"")</f>
        <v>257.91387559808612</v>
      </c>
      <c r="F87" s="20">
        <f>IFERROR('Utvikling avling P'!J94/'Utvikling avling P'!K94,"")</f>
        <v>537.19766081871342</v>
      </c>
      <c r="G87" s="20">
        <f>IFERROR('Utvikling avling P'!L94/'Utvikling avling P'!M94,"")</f>
        <v>493.93188854489165</v>
      </c>
      <c r="H87" s="20">
        <f>IFERROR('Utvikling avling P'!N94/'Utvikling avling P'!O94,"")</f>
        <v>367.93566806242865</v>
      </c>
      <c r="I87" s="20">
        <f>IFERROR('Utvikling avling P'!P94/'Utvikling avling P'!Q94,"")</f>
        <v>495.54257425742577</v>
      </c>
      <c r="J87" s="20">
        <f>IFERROR('Utvikling avling P'!R94/'Utvikling avling P'!S94,"")</f>
        <v>310.50227272727273</v>
      </c>
      <c r="K87" s="20">
        <f>IFERROR('Utvikling avling P'!T94/'Utvikling avling P'!U94,"")</f>
        <v>473.55871886120997</v>
      </c>
      <c r="L87" s="20">
        <f>IFERROR('Utvikling avling P'!V94/'Utvikling avling P'!W94,"")</f>
        <v>484.56031843233313</v>
      </c>
      <c r="M87" s="20">
        <f>IFERROR('Utvikling avling P'!X94/'Utvikling avling P'!Y94,"")</f>
        <v>208.08263836239576</v>
      </c>
      <c r="N87" s="20">
        <f>IFERROR('Utvikling avling P'!Z94/'Utvikling avling P'!AA94,"")</f>
        <v>309.60186263096625</v>
      </c>
      <c r="O87" s="20">
        <f>IFERROR('Utvikling avling P'!AB94/'Utvikling avling P'!AC94,"")</f>
        <v>420.18621307072516</v>
      </c>
      <c r="P87" s="20">
        <f>IFERROR('Utvikling avling P'!AD94/'Utvikling avling P'!AE94,"")</f>
        <v>481.48726415094342</v>
      </c>
      <c r="Q87" s="20">
        <f>IFERROR('Utvikling avling P'!AF94/'Utvikling avling P'!AG94,"")</f>
        <v>336.20754716981133</v>
      </c>
      <c r="R87" s="20">
        <f>IFERROR('Utvikling avling P'!AJ94/'Utvikling avling P'!AK94,"")</f>
        <v>132.32603201347936</v>
      </c>
      <c r="S87" s="20">
        <f>IFERROR('Utvikling avling P'!AJ94/'Utvikling avling P'!AK94,"")</f>
        <v>132.32603201347936</v>
      </c>
      <c r="T87" s="20">
        <f>IFERROR('Utvikling avling P'!AH94/'Utvikling avling P'!AI94,"")</f>
        <v>441.49023769100171</v>
      </c>
      <c r="U87" s="20">
        <f>IFERROR('Utvikling avling P'!AN94/'Utvikling avling P'!AO94,"")</f>
        <v>345.4015421115065</v>
      </c>
      <c r="V87" s="20">
        <f>AVERAGE(B87:U87)</f>
        <v>395.2739237802403</v>
      </c>
    </row>
    <row r="88" spans="1:22" x14ac:dyDescent="0.25">
      <c r="A88" s="19" t="str">
        <f>IF('Utvikling avling P'!A95&gt;0,'Utvikling avling P'!A95,"")</f>
        <v>3212 NESODDEN</v>
      </c>
      <c r="B88" s="20">
        <f>IFERROR('Utvikling avling P'!B95/'Utvikling avling P'!C95,"")</f>
        <v>408.28925233644861</v>
      </c>
      <c r="C88" s="20">
        <f>IFERROR('Utvikling avling P'!D95/'Utvikling avling P'!E95,"")</f>
        <v>346.84154393092939</v>
      </c>
      <c r="D88" s="20">
        <f>IFERROR('Utvikling avling P'!F95/'Utvikling avling P'!G95,"")</f>
        <v>307.219872110182</v>
      </c>
      <c r="E88" s="20">
        <f>IFERROR('Utvikling avling P'!H95/'Utvikling avling P'!I95,"")</f>
        <v>318.93107162089393</v>
      </c>
      <c r="F88" s="20">
        <f>IFERROR('Utvikling avling P'!J95/'Utvikling avling P'!K95,"")</f>
        <v>282.57845188284517</v>
      </c>
      <c r="G88" s="20">
        <f>IFERROR('Utvikling avling P'!L95/'Utvikling avling P'!M95,"")</f>
        <v>310.48934945308002</v>
      </c>
      <c r="H88" s="20">
        <f>IFERROR('Utvikling avling P'!N95/'Utvikling avling P'!O95,"")</f>
        <v>255.88697017268447</v>
      </c>
      <c r="I88" s="20">
        <f>IFERROR('Utvikling avling P'!P95/'Utvikling avling P'!Q95,"")</f>
        <v>197.49909008189263</v>
      </c>
      <c r="J88" s="20">
        <f>IFERROR('Utvikling avling P'!R95/'Utvikling avling P'!S95,"")</f>
        <v>246.55868544600938</v>
      </c>
      <c r="K88" s="20">
        <f>IFERROR('Utvikling avling P'!T95/'Utvikling avling P'!U95,"")</f>
        <v>271.34075104311546</v>
      </c>
      <c r="L88" s="20">
        <f>IFERROR('Utvikling avling P'!V95/'Utvikling avling P'!W95,"")</f>
        <v>362.35044105854053</v>
      </c>
      <c r="M88" s="20">
        <f>IFERROR('Utvikling avling P'!X95/'Utvikling avling P'!Y95,"")</f>
        <v>292.62614678899081</v>
      </c>
      <c r="N88" s="20">
        <f>IFERROR('Utvikling avling P'!Z95/'Utvikling avling P'!AA95,"")</f>
        <v>282.16540540540541</v>
      </c>
      <c r="O88" s="20">
        <f>IFERROR('Utvikling avling P'!AB95/'Utvikling avling P'!AC95,"")</f>
        <v>165.417340191036</v>
      </c>
      <c r="P88" s="20">
        <f>IFERROR('Utvikling avling P'!AD95/'Utvikling avling P'!AE95,"")</f>
        <v>407.263907734057</v>
      </c>
      <c r="Q88" s="20">
        <f>IFERROR('Utvikling avling P'!AF95/'Utvikling avling P'!AG95,"")</f>
        <v>358.22402597402595</v>
      </c>
      <c r="R88" s="20">
        <f>IFERROR('Utvikling avling P'!AJ95/'Utvikling avling P'!AK95,"")</f>
        <v>263.23767724510463</v>
      </c>
      <c r="S88" s="20">
        <f>IFERROR('Utvikling avling P'!AJ95/'Utvikling avling P'!AK95,"")</f>
        <v>263.23767724510463</v>
      </c>
      <c r="T88" s="20">
        <f>IFERROR('Utvikling avling P'!AH95/'Utvikling avling P'!AI95,"")</f>
        <v>135.47081712062257</v>
      </c>
      <c r="U88" s="20">
        <f>IFERROR('Utvikling avling P'!AN95/'Utvikling avling P'!AO95,"")</f>
        <v>262.27068214804063</v>
      </c>
      <c r="V88" s="20">
        <f>AVERAGE(B88:U88)</f>
        <v>286.89495794945043</v>
      </c>
    </row>
    <row r="89" spans="1:22" x14ac:dyDescent="0.25">
      <c r="A89" s="19" t="str">
        <f>IF('Utvikling avling P'!A96&gt;0,'Utvikling avling P'!A96,"")</f>
        <v>5006 STEINKJER</v>
      </c>
      <c r="B89" s="20">
        <f>IFERROR('Utvikling avling P'!B96/'Utvikling avling P'!C96,"")</f>
        <v>305.74498327759198</v>
      </c>
      <c r="C89" s="20">
        <f>IFERROR('Utvikling avling P'!D96/'Utvikling avling P'!E96,"")</f>
        <v>432.80681818181819</v>
      </c>
      <c r="D89" s="20">
        <f>IFERROR('Utvikling avling P'!F96/'Utvikling avling P'!G96,"")</f>
        <v>463.13178294573646</v>
      </c>
      <c r="E89" s="20">
        <f>IFERROR('Utvikling avling P'!H96/'Utvikling avling P'!I96,"")</f>
        <v>480.06084656084658</v>
      </c>
      <c r="F89" s="20">
        <f>IFERROR('Utvikling avling P'!J96/'Utvikling avling P'!K96,"")</f>
        <v>449.02055196711683</v>
      </c>
      <c r="G89" s="20">
        <f>IFERROR('Utvikling avling P'!L96/'Utvikling avling P'!M96,"")</f>
        <v>350.76216216216216</v>
      </c>
      <c r="H89" s="20">
        <f>IFERROR('Utvikling avling P'!N96/'Utvikling avling P'!O96,"")</f>
        <v>381.71461988304094</v>
      </c>
      <c r="I89" s="20">
        <f>IFERROR('Utvikling avling P'!P96/'Utvikling avling P'!Q96,"")</f>
        <v>303.09235668789808</v>
      </c>
      <c r="J89" s="20">
        <f>IFERROR('Utvikling avling P'!R96/'Utvikling avling P'!S96,"")</f>
        <v>379.99529411764706</v>
      </c>
      <c r="K89" s="20">
        <f>IFERROR('Utvikling avling P'!T96/'Utvikling avling P'!U96,"")</f>
        <v>191.88616071428572</v>
      </c>
      <c r="L89" s="20">
        <f>IFERROR('Utvikling avling P'!V96/'Utvikling avling P'!W96,"")</f>
        <v>357.80634920634918</v>
      </c>
      <c r="M89" s="20">
        <f>IFERROR('Utvikling avling P'!X96/'Utvikling avling P'!Y96,"")</f>
        <v>259.85163204747772</v>
      </c>
      <c r="N89" s="20">
        <f>IFERROR('Utvikling avling P'!Z96/'Utvikling avling P'!AA96,"")</f>
        <v>258.37612768910481</v>
      </c>
      <c r="O89" s="20">
        <f>IFERROR('Utvikling avling P'!AB96/'Utvikling avling P'!AC96,"")</f>
        <v>215.16372093023256</v>
      </c>
      <c r="P89" s="20">
        <f>IFERROR('Utvikling avling P'!AD96/'Utvikling avling P'!AE96,"")</f>
        <v>489.49404761904759</v>
      </c>
      <c r="Q89" s="20">
        <f>IFERROR('Utvikling avling P'!AF96/'Utvikling avling P'!AG96,"")</f>
        <v>190.64425981873111</v>
      </c>
      <c r="R89" s="20">
        <f>IFERROR('Utvikling avling P'!AJ96/'Utvikling avling P'!AK96,"")</f>
        <v>172.78122998078155</v>
      </c>
      <c r="S89" s="20">
        <f>IFERROR('Utvikling avling P'!AJ96/'Utvikling avling P'!AK96,"")</f>
        <v>172.78122998078155</v>
      </c>
      <c r="T89" s="20">
        <f>IFERROR('Utvikling avling P'!AH96/'Utvikling avling P'!AI96,"")</f>
        <v>321.82751744765704</v>
      </c>
      <c r="U89" s="20">
        <f>IFERROR('Utvikling avling P'!AN96/'Utvikling avling P'!AO96,"")</f>
        <v>243.18424336973479</v>
      </c>
      <c r="V89" s="20">
        <f>AVERAGE(B89:U89)</f>
        <v>321.0062967294021</v>
      </c>
    </row>
    <row r="90" spans="1:22" x14ac:dyDescent="0.25">
      <c r="A90" s="19" t="str">
        <f>IF('Utvikling avling P'!A97&gt;0,'Utvikling avling P'!A97,"")</f>
        <v>3234 LUNNER</v>
      </c>
      <c r="B90" s="20">
        <f>IFERROR('Utvikling avling P'!B97/'Utvikling avling P'!C97,"")</f>
        <v>502.14925373134326</v>
      </c>
      <c r="C90" s="20">
        <f>IFERROR('Utvikling avling P'!D97/'Utvikling avling P'!E97,"")</f>
        <v>483.14130434782606</v>
      </c>
      <c r="D90" s="20">
        <f>IFERROR('Utvikling avling P'!F97/'Utvikling avling P'!G97,"")</f>
        <v>476.83110485573542</v>
      </c>
      <c r="E90" s="20">
        <f>IFERROR('Utvikling avling P'!H97/'Utvikling avling P'!I97,"")</f>
        <v>447.85935162094762</v>
      </c>
      <c r="F90" s="20">
        <f>IFERROR('Utvikling avling P'!J97/'Utvikling avling P'!K97,"")</f>
        <v>377.24647519582243</v>
      </c>
      <c r="G90" s="20">
        <f>IFERROR('Utvikling avling P'!L97/'Utvikling avling P'!M97,"")</f>
        <v>484.62345679012344</v>
      </c>
      <c r="H90" s="20">
        <f>IFERROR('Utvikling avling P'!N97/'Utvikling avling P'!O97,"")</f>
        <v>408.260092272203</v>
      </c>
      <c r="I90" s="20">
        <f>IFERROR('Utvikling avling P'!P97/'Utvikling avling P'!Q97,"")</f>
        <v>417.5804911323329</v>
      </c>
      <c r="J90" s="20">
        <f>IFERROR('Utvikling avling P'!R97/'Utvikling avling P'!S97,"")</f>
        <v>467.73303571428573</v>
      </c>
      <c r="K90" s="20">
        <f>IFERROR('Utvikling avling P'!T97/'Utvikling avling P'!U97,"")</f>
        <v>502.54227053140096</v>
      </c>
      <c r="L90" s="20">
        <f>IFERROR('Utvikling avling P'!V97/'Utvikling avling P'!W97,"")</f>
        <v>573.87848383500557</v>
      </c>
      <c r="M90" s="20">
        <f>IFERROR('Utvikling avling P'!X97/'Utvikling avling P'!Y97,"")</f>
        <v>435.59561128526644</v>
      </c>
      <c r="N90" s="20">
        <f>IFERROR('Utvikling avling P'!Z97/'Utvikling avling P'!AA97,"")</f>
        <v>526.22008547008545</v>
      </c>
      <c r="O90" s="20">
        <f>IFERROR('Utvikling avling P'!AB97/'Utvikling avling P'!AC97,"")</f>
        <v>229.82978723404256</v>
      </c>
      <c r="P90" s="20">
        <f>IFERROR('Utvikling avling P'!AD97/'Utvikling avling P'!AE97,"")</f>
        <v>485.05471562275017</v>
      </c>
      <c r="Q90" s="20">
        <f>IFERROR('Utvikling avling P'!AF97/'Utvikling avling P'!AG97,"")</f>
        <v>513.95034013605448</v>
      </c>
      <c r="R90" s="20">
        <f>IFERROR('Utvikling avling P'!AJ97/'Utvikling avling P'!AK97,"")</f>
        <v>295.1928306551298</v>
      </c>
      <c r="S90" s="20">
        <f>IFERROR('Utvikling avling P'!AJ97/'Utvikling avling P'!AK97,"")</f>
        <v>295.1928306551298</v>
      </c>
      <c r="T90" s="20">
        <f>IFERROR('Utvikling avling P'!AH97/'Utvikling avling P'!AI97,"")</f>
        <v>154.58988455195163</v>
      </c>
      <c r="U90" s="20">
        <f>IFERROR('Utvikling avling P'!AN97/'Utvikling avling P'!AO97,"")</f>
        <v>1034.8715012722646</v>
      </c>
      <c r="V90" s="20">
        <f>AVERAGE(B90:U90)</f>
        <v>455.61714534548508</v>
      </c>
    </row>
    <row r="91" spans="1:22" x14ac:dyDescent="0.25">
      <c r="A91" s="19" t="str">
        <f>IF('Utvikling avling P'!A98&gt;0,'Utvikling avling P'!A98,"")</f>
        <v>3407 GJØVIK</v>
      </c>
      <c r="B91" s="20">
        <f>IFERROR('Utvikling avling P'!B98/'Utvikling avling P'!C98,"")</f>
        <v>437.27538461538461</v>
      </c>
      <c r="C91" s="20">
        <f>IFERROR('Utvikling avling P'!D98/'Utvikling avling P'!E98,"")</f>
        <v>375.2412536443149</v>
      </c>
      <c r="D91" s="20">
        <f>IFERROR('Utvikling avling P'!F98/'Utvikling avling P'!G98,"")</f>
        <v>382.24960254372019</v>
      </c>
      <c r="E91" s="20">
        <f>IFERROR('Utvikling avling P'!H98/'Utvikling avling P'!I98,"")</f>
        <v>484.29048656499634</v>
      </c>
      <c r="F91" s="20">
        <f>IFERROR('Utvikling avling P'!J98/'Utvikling avling P'!K98,"")</f>
        <v>338.74576271186442</v>
      </c>
      <c r="G91" s="20">
        <f>IFERROR('Utvikling avling P'!L98/'Utvikling avling P'!M98,"")</f>
        <v>435.14391534391535</v>
      </c>
      <c r="H91" s="20">
        <f>IFERROR('Utvikling avling P'!N98/'Utvikling avling P'!O98,"")</f>
        <v>372.22120658135282</v>
      </c>
      <c r="I91" s="20">
        <f>IFERROR('Utvikling avling P'!P98/'Utvikling avling P'!Q98,"")</f>
        <v>456.37204724409446</v>
      </c>
      <c r="J91" s="20">
        <f>IFERROR('Utvikling avling P'!R98/'Utvikling avling P'!S98,"")</f>
        <v>374.16075650118205</v>
      </c>
      <c r="K91" s="20">
        <f>IFERROR('Utvikling avling P'!T98/'Utvikling avling P'!U98,"")</f>
        <v>676.33144246353322</v>
      </c>
      <c r="L91" s="20">
        <f>IFERROR('Utvikling avling P'!V98/'Utvikling avling P'!W98,"")</f>
        <v>183.95640802092416</v>
      </c>
      <c r="M91" s="20">
        <f>IFERROR('Utvikling avling P'!X98/'Utvikling avling P'!Y98,"")</f>
        <v>476.9326805385557</v>
      </c>
      <c r="N91" s="20">
        <f>IFERROR('Utvikling avling P'!Z98/'Utvikling avling P'!AA98,"")</f>
        <v>404.80574712643676</v>
      </c>
      <c r="O91" s="20">
        <f>IFERROR('Utvikling avling P'!AB98/'Utvikling avling P'!AC98,"")</f>
        <v>208.48309178743961</v>
      </c>
      <c r="P91" s="20">
        <f>IFERROR('Utvikling avling P'!AD98/'Utvikling avling P'!AE98,"")</f>
        <v>333.15128006206362</v>
      </c>
      <c r="Q91" s="20">
        <f>IFERROR('Utvikling avling P'!AF98/'Utvikling avling P'!AG98,"")</f>
        <v>494.78138718173835</v>
      </c>
      <c r="R91" s="20">
        <f>IFERROR('Utvikling avling P'!AJ98/'Utvikling avling P'!AK98,"")</f>
        <v>137.75098554533508</v>
      </c>
      <c r="S91" s="20">
        <f>IFERROR('Utvikling avling P'!AJ98/'Utvikling avling P'!AK98,"")</f>
        <v>137.75098554533508</v>
      </c>
      <c r="T91" s="20">
        <f>IFERROR('Utvikling avling P'!AH98/'Utvikling avling P'!AI98,"")</f>
        <v>245.44070080862534</v>
      </c>
      <c r="U91" s="20">
        <f>IFERROR('Utvikling avling P'!AN98/'Utvikling avling P'!AO98,"")</f>
        <v>335.94910591471802</v>
      </c>
      <c r="V91" s="20">
        <f>AVERAGE(B91:U91)</f>
        <v>364.5517115372765</v>
      </c>
    </row>
    <row r="92" spans="1:22" x14ac:dyDescent="0.25">
      <c r="A92" s="19" t="str">
        <f>IF('Utvikling avling P'!A99&gt;0,'Utvikling avling P'!A99,"")</f>
        <v>3420 ELVERUM</v>
      </c>
      <c r="B92" s="20">
        <f>IFERROR('Utvikling avling P'!B99/'Utvikling avling P'!C99,"")</f>
        <v>253.31532846715328</v>
      </c>
      <c r="C92" s="20">
        <f>IFERROR('Utvikling avling P'!D99/'Utvikling avling P'!E99,"")</f>
        <v>332.98844884488449</v>
      </c>
      <c r="D92" s="20">
        <f>IFERROR('Utvikling avling P'!F99/'Utvikling avling P'!G99,"")</f>
        <v>463.63474387527839</v>
      </c>
      <c r="E92" s="20">
        <f>IFERROR('Utvikling avling P'!H99/'Utvikling avling P'!I99,"")</f>
        <v>611.8911495422177</v>
      </c>
      <c r="F92" s="20">
        <f>IFERROR('Utvikling avling P'!J99/'Utvikling avling P'!K99,"")</f>
        <v>329.49212233549582</v>
      </c>
      <c r="G92" s="20">
        <f>IFERROR('Utvikling avling P'!L99/'Utvikling avling P'!M99,"")</f>
        <v>472.60873146622737</v>
      </c>
      <c r="H92" s="20">
        <f>IFERROR('Utvikling avling P'!N99/'Utvikling avling P'!O99,"")</f>
        <v>466.36042402826854</v>
      </c>
      <c r="I92" s="20">
        <f>IFERROR('Utvikling avling P'!P99/'Utvikling avling P'!Q99,"")</f>
        <v>422.23290758827949</v>
      </c>
      <c r="J92" s="20">
        <f>IFERROR('Utvikling avling P'!R99/'Utvikling avling P'!S99,"")</f>
        <v>381.39183318853173</v>
      </c>
      <c r="K92" s="20">
        <f>IFERROR('Utvikling avling P'!T99/'Utvikling avling P'!U99,"")</f>
        <v>416.75234521575987</v>
      </c>
      <c r="L92" s="20">
        <f>IFERROR('Utvikling avling P'!V99/'Utvikling avling P'!W99,"")</f>
        <v>477.54596100278553</v>
      </c>
      <c r="M92" s="20">
        <f>IFERROR('Utvikling avling P'!X99/'Utvikling avling P'!Y99,"")</f>
        <v>559.877027027027</v>
      </c>
      <c r="N92" s="20">
        <f>IFERROR('Utvikling avling P'!Z99/'Utvikling avling P'!AA99,"")</f>
        <v>613.25825242718452</v>
      </c>
      <c r="O92" s="20">
        <f>IFERROR('Utvikling avling P'!AB99/'Utvikling avling P'!AC99,"")</f>
        <v>397.07834101382491</v>
      </c>
      <c r="P92" s="20">
        <f>IFERROR('Utvikling avling P'!AD99/'Utvikling avling P'!AE99,"")</f>
        <v>533.20733944954134</v>
      </c>
      <c r="Q92" s="20">
        <f>IFERROR('Utvikling avling P'!AF99/'Utvikling avling P'!AG99,"")</f>
        <v>638.02745995423345</v>
      </c>
      <c r="R92" s="20">
        <f>IFERROR('Utvikling avling P'!AJ99/'Utvikling avling P'!AK99,"")</f>
        <v>348.02307692307693</v>
      </c>
      <c r="S92" s="20">
        <f>IFERROR('Utvikling avling P'!AJ99/'Utvikling avling P'!AK99,"")</f>
        <v>348.02307692307693</v>
      </c>
      <c r="T92" s="20">
        <f>IFERROR('Utvikling avling P'!AH99/'Utvikling avling P'!AI99,"")</f>
        <v>243.72159090909091</v>
      </c>
      <c r="U92" s="20">
        <f>IFERROR('Utvikling avling P'!AN99/'Utvikling avling P'!AO99,"")</f>
        <v>269.11278952668681</v>
      </c>
      <c r="V92" s="20">
        <f>AVERAGE(B92:U92)</f>
        <v>428.92714748543119</v>
      </c>
    </row>
    <row r="93" spans="1:22" x14ac:dyDescent="0.25">
      <c r="A93" s="19" t="str">
        <f>IF('Utvikling avling P'!A100&gt;0,'Utvikling avling P'!A100,"")</f>
        <v>5038 VERDAL</v>
      </c>
      <c r="B93" s="20">
        <f>IFERROR('Utvikling avling P'!B100/'Utvikling avling P'!C100,"")</f>
        <v>473.19389587073607</v>
      </c>
      <c r="C93" s="20">
        <f>IFERROR('Utvikling avling P'!D100/'Utvikling avling P'!E100,"")</f>
        <v>445.38866396761131</v>
      </c>
      <c r="D93" s="20">
        <f>IFERROR('Utvikling avling P'!F100/'Utvikling avling P'!G100,"")</f>
        <v>496.05785123966945</v>
      </c>
      <c r="E93" s="20">
        <f>IFERROR('Utvikling avling P'!H100/'Utvikling avling P'!I100,"")</f>
        <v>503.22286821705427</v>
      </c>
      <c r="F93" s="20">
        <f>IFERROR('Utvikling avling P'!J100/'Utvikling avling P'!K100,"")</f>
        <v>385.70987038883351</v>
      </c>
      <c r="G93" s="20">
        <f>IFERROR('Utvikling avling P'!L100/'Utvikling avling P'!M100,"")</f>
        <v>299.13513513513516</v>
      </c>
      <c r="H93" s="20">
        <f>IFERROR('Utvikling avling P'!N100/'Utvikling avling P'!O100,"")</f>
        <v>301.61941112322791</v>
      </c>
      <c r="I93" s="20">
        <f>IFERROR('Utvikling avling P'!P100/'Utvikling avling P'!Q100,"")</f>
        <v>320.48713951675762</v>
      </c>
      <c r="J93" s="20">
        <f>IFERROR('Utvikling avling P'!R100/'Utvikling avling P'!S100,"")</f>
        <v>165.71585903083701</v>
      </c>
      <c r="K93" s="20">
        <f>IFERROR('Utvikling avling P'!T100/'Utvikling avling P'!U100,"")</f>
        <v>333.29531051964511</v>
      </c>
      <c r="L93" s="20">
        <f>IFERROR('Utvikling avling P'!V100/'Utvikling avling P'!W100,"")</f>
        <v>441.87368421052633</v>
      </c>
      <c r="M93" s="20">
        <f>IFERROR('Utvikling avling P'!X100/'Utvikling avling P'!Y100,"")</f>
        <v>360.71092077087792</v>
      </c>
      <c r="N93" s="20">
        <f>IFERROR('Utvikling avling P'!Z100/'Utvikling avling P'!AA100,"")</f>
        <v>434.3882681564246</v>
      </c>
      <c r="O93" s="20">
        <f>IFERROR('Utvikling avling P'!AB100/'Utvikling avling P'!AC100,"")</f>
        <v>246.67350157728706</v>
      </c>
      <c r="P93" s="20">
        <f>IFERROR('Utvikling avling P'!AD100/'Utvikling avling P'!AE100,"")</f>
        <v>434.0636277302944</v>
      </c>
      <c r="Q93" s="20">
        <f>IFERROR('Utvikling avling P'!AF100/'Utvikling avling P'!AG100,"")</f>
        <v>454.90860215053766</v>
      </c>
      <c r="R93" s="20">
        <f>IFERROR('Utvikling avling P'!AJ100/'Utvikling avling P'!AK100,"")</f>
        <v>220.08801213960547</v>
      </c>
      <c r="S93" s="20">
        <f>IFERROR('Utvikling avling P'!AJ100/'Utvikling avling P'!AK100,"")</f>
        <v>220.08801213960547</v>
      </c>
      <c r="T93" s="20">
        <f>IFERROR('Utvikling avling P'!AH100/'Utvikling avling P'!AI100,"")</f>
        <v>292.32653061224488</v>
      </c>
      <c r="U93" s="20">
        <f>IFERROR('Utvikling avling P'!AN100/'Utvikling avling P'!AO100,"")</f>
        <v>369.56884057971013</v>
      </c>
      <c r="V93" s="20">
        <f>AVERAGE(B93:U93)</f>
        <v>359.92580025383108</v>
      </c>
    </row>
    <row r="94" spans="1:22" x14ac:dyDescent="0.25">
      <c r="A94" s="19" t="str">
        <f>IF('Utvikling avling P'!A101&gt;0,'Utvikling avling P'!A101,"")</f>
        <v>5053 INDERØY</v>
      </c>
      <c r="B94" s="20">
        <f>IFERROR('Utvikling avling P'!B101/'Utvikling avling P'!C101,"")</f>
        <v>0</v>
      </c>
      <c r="C94" s="20">
        <f>IFERROR('Utvikling avling P'!D101/'Utvikling avling P'!E101,"")</f>
        <v>0</v>
      </c>
      <c r="D94" s="20">
        <f>IFERROR('Utvikling avling P'!F101/'Utvikling avling P'!G101,"")</f>
        <v>0</v>
      </c>
      <c r="E94" s="20">
        <f>IFERROR('Utvikling avling P'!H101/'Utvikling avling P'!I101,"")</f>
        <v>0</v>
      </c>
      <c r="F94" s="20">
        <f>IFERROR('Utvikling avling P'!J101/'Utvikling avling P'!K101,"")</f>
        <v>0</v>
      </c>
      <c r="G94" s="20">
        <f>IFERROR('Utvikling avling P'!L101/'Utvikling avling P'!M101,"")</f>
        <v>0</v>
      </c>
      <c r="H94" s="20">
        <f>IFERROR('Utvikling avling P'!N101/'Utvikling avling P'!O101,"")</f>
        <v>35.615487316421898</v>
      </c>
      <c r="I94" s="20">
        <f>IFERROR('Utvikling avling P'!P101/'Utvikling avling P'!Q101,"")</f>
        <v>450.8768577494692</v>
      </c>
      <c r="J94" s="20">
        <f>IFERROR('Utvikling avling P'!R101/'Utvikling avling P'!S101,"")</f>
        <v>208.22382671480145</v>
      </c>
      <c r="K94" s="20">
        <f>IFERROR('Utvikling avling P'!T101/'Utvikling avling P'!U101,"")</f>
        <v>314.92982456140351</v>
      </c>
      <c r="L94" s="20">
        <f>IFERROR('Utvikling avling P'!V101/'Utvikling avling P'!W101,"")</f>
        <v>386.51486486486488</v>
      </c>
      <c r="M94" s="20">
        <f>IFERROR('Utvikling avling P'!X101/'Utvikling avling P'!Y101,"")</f>
        <v>173.08649789029536</v>
      </c>
      <c r="N94" s="20">
        <f>IFERROR('Utvikling avling P'!Z101/'Utvikling avling P'!AA101,"")</f>
        <v>602.11542991755005</v>
      </c>
      <c r="O94" s="20">
        <f>IFERROR('Utvikling avling P'!AB101/'Utvikling avling P'!AC101,"")</f>
        <v>229.46865364850976</v>
      </c>
      <c r="P94" s="20">
        <f>IFERROR('Utvikling avling P'!AD101/'Utvikling avling P'!AE101,"")</f>
        <v>641.62952646239557</v>
      </c>
      <c r="Q94" s="20">
        <f>IFERROR('Utvikling avling P'!AF101/'Utvikling avling P'!AG101,"")</f>
        <v>433.52372583479792</v>
      </c>
      <c r="R94" s="20">
        <f>IFERROR('Utvikling avling P'!AJ101/'Utvikling avling P'!AK101,"")</f>
        <v>103.04851089960086</v>
      </c>
      <c r="S94" s="20">
        <f>IFERROR('Utvikling avling P'!AJ101/'Utvikling avling P'!AK101,"")</f>
        <v>103.04851089960086</v>
      </c>
      <c r="T94" s="20">
        <f>IFERROR('Utvikling avling P'!AH101/'Utvikling avling P'!AI101,"")</f>
        <v>640.6401617250674</v>
      </c>
      <c r="U94" s="20">
        <f>IFERROR('Utvikling avling P'!AN101/'Utvikling avling P'!AO101,"")</f>
        <v>236.45950897764749</v>
      </c>
      <c r="V94" s="20">
        <f>AVERAGE(B94:U94)</f>
        <v>227.95906937312128</v>
      </c>
    </row>
    <row r="95" spans="1:22" x14ac:dyDescent="0.25">
      <c r="A95" s="19" t="str">
        <f>IF('Utvikling avling P'!A102&gt;0,'Utvikling avling P'!A102,"")</f>
        <v>4012 BAMBLE</v>
      </c>
      <c r="B95" s="20">
        <f>IFERROR('Utvikling avling P'!B102/'Utvikling avling P'!C102,"")</f>
        <v>394.88031914893617</v>
      </c>
      <c r="C95" s="20">
        <f>IFERROR('Utvikling avling P'!D102/'Utvikling avling P'!E102,"")</f>
        <v>340.59850746268654</v>
      </c>
      <c r="D95" s="20">
        <f>IFERROR('Utvikling avling P'!F102/'Utvikling avling P'!G102,"")</f>
        <v>305.72077185017025</v>
      </c>
      <c r="E95" s="20">
        <f>IFERROR('Utvikling avling P'!H102/'Utvikling avling P'!I102,"")</f>
        <v>469.92240117130308</v>
      </c>
      <c r="F95" s="20">
        <f>IFERROR('Utvikling avling P'!J102/'Utvikling avling P'!K102,"")</f>
        <v>357.29090909090911</v>
      </c>
      <c r="G95" s="20">
        <f>IFERROR('Utvikling avling P'!L102/'Utvikling avling P'!M102,"")</f>
        <v>469.8984375</v>
      </c>
      <c r="H95" s="20">
        <f>IFERROR('Utvikling avling P'!N102/'Utvikling avling P'!O102,"")</f>
        <v>278.69402319357715</v>
      </c>
      <c r="I95" s="20">
        <f>IFERROR('Utvikling avling P'!P102/'Utvikling avling P'!Q102,"")</f>
        <v>349.03659652333027</v>
      </c>
      <c r="J95" s="20">
        <f>IFERROR('Utvikling avling P'!R102/'Utvikling avling P'!S102,"")</f>
        <v>373.63730569948189</v>
      </c>
      <c r="K95" s="20">
        <f>IFERROR('Utvikling avling P'!T102/'Utvikling avling P'!U102,"")</f>
        <v>380.32093023255811</v>
      </c>
      <c r="L95" s="20">
        <f>IFERROR('Utvikling avling P'!V102/'Utvikling avling P'!W102,"")</f>
        <v>368.84022038567491</v>
      </c>
      <c r="M95" s="20">
        <f>IFERROR('Utvikling avling P'!X102/'Utvikling avling P'!Y102,"")</f>
        <v>354.770673486786</v>
      </c>
      <c r="N95" s="20">
        <f>IFERROR('Utvikling avling P'!Z102/'Utvikling avling P'!AA102,"")</f>
        <v>283.3429648241206</v>
      </c>
      <c r="O95" s="20">
        <f>IFERROR('Utvikling avling P'!AB102/'Utvikling avling P'!AC102,"")</f>
        <v>234.85691318327974</v>
      </c>
      <c r="P95" s="20">
        <f>IFERROR('Utvikling avling P'!AD102/'Utvikling avling P'!AE102,"")</f>
        <v>363.33533834586467</v>
      </c>
      <c r="Q95" s="20">
        <f>IFERROR('Utvikling avling P'!AF102/'Utvikling avling P'!AG102,"")</f>
        <v>381.11267605633805</v>
      </c>
      <c r="R95" s="20">
        <f>IFERROR('Utvikling avling P'!AJ102/'Utvikling avling P'!AK102,"")</f>
        <v>134.84319833852544</v>
      </c>
      <c r="S95" s="20">
        <f>IFERROR('Utvikling avling P'!AJ102/'Utvikling avling P'!AK102,"")</f>
        <v>134.84319833852544</v>
      </c>
      <c r="T95" s="20">
        <f>IFERROR('Utvikling avling P'!AH102/'Utvikling avling P'!AI102,"")</f>
        <v>340.93383458646616</v>
      </c>
      <c r="U95" s="20">
        <f>IFERROR('Utvikling avling P'!AN102/'Utvikling avling P'!AO102,"")</f>
        <v>192.13530927835052</v>
      </c>
      <c r="V95" s="20">
        <f>AVERAGE(B95:U95)</f>
        <v>325.45072643484423</v>
      </c>
    </row>
    <row r="96" spans="1:22" x14ac:dyDescent="0.25">
      <c r="A96" s="19" t="str">
        <f>IF('Utvikling avling P'!A103&gt;0,'Utvikling avling P'!A103,"")</f>
        <v>3447 SØNDRE LAND</v>
      </c>
      <c r="B96" s="20">
        <f>IFERROR('Utvikling avling P'!B103/'Utvikling avling P'!C103,"")</f>
        <v>429.32342954159594</v>
      </c>
      <c r="C96" s="20">
        <f>IFERROR('Utvikling avling P'!D103/'Utvikling avling P'!E103,"")</f>
        <v>308.37192342752962</v>
      </c>
      <c r="D96" s="20">
        <f>IFERROR('Utvikling avling P'!F103/'Utvikling avling P'!G103,"")</f>
        <v>398.23983739837399</v>
      </c>
      <c r="E96" s="20">
        <f>IFERROR('Utvikling avling P'!H103/'Utvikling avling P'!I103,"")</f>
        <v>423.61032028469754</v>
      </c>
      <c r="F96" s="20">
        <f>IFERROR('Utvikling avling P'!J103/'Utvikling avling P'!K103,"")</f>
        <v>303.30928853754943</v>
      </c>
      <c r="G96" s="20">
        <f>IFERROR('Utvikling avling P'!L103/'Utvikling avling P'!M103,"")</f>
        <v>335.86956521739131</v>
      </c>
      <c r="H96" s="20">
        <f>IFERROR('Utvikling avling P'!N103/'Utvikling avling P'!O103,"")</f>
        <v>291.48048452220729</v>
      </c>
      <c r="I96" s="20">
        <f>IFERROR('Utvikling avling P'!P103/'Utvikling avling P'!Q103,"")</f>
        <v>394.82579564489112</v>
      </c>
      <c r="J96" s="20">
        <f>IFERROR('Utvikling avling P'!R103/'Utvikling avling P'!S103,"")</f>
        <v>388.46700507614213</v>
      </c>
      <c r="K96" s="20">
        <f>IFERROR('Utvikling avling P'!T103/'Utvikling avling P'!U103,"")</f>
        <v>407.86835443037972</v>
      </c>
      <c r="L96" s="20">
        <f>IFERROR('Utvikling avling P'!V103/'Utvikling avling P'!W103,"")</f>
        <v>529.42807017543862</v>
      </c>
      <c r="M96" s="20">
        <f>IFERROR('Utvikling avling P'!X103/'Utvikling avling P'!Y103,"")</f>
        <v>428.34545454545457</v>
      </c>
      <c r="N96" s="20">
        <f>IFERROR('Utvikling avling P'!Z103/'Utvikling avling P'!AA103,"")</f>
        <v>488.25281602002502</v>
      </c>
      <c r="O96" s="20">
        <f>IFERROR('Utvikling avling P'!AB103/'Utvikling avling P'!AC103,"")</f>
        <v>369.4652880354505</v>
      </c>
      <c r="P96" s="20">
        <f>IFERROR('Utvikling avling P'!AD103/'Utvikling avling P'!AE103,"")</f>
        <v>448.61565017261222</v>
      </c>
      <c r="Q96" s="20">
        <f>IFERROR('Utvikling avling P'!AF103/'Utvikling avling P'!AG103,"")</f>
        <v>365.12515802781292</v>
      </c>
      <c r="R96" s="20">
        <f>IFERROR('Utvikling avling P'!AJ103/'Utvikling avling P'!AK103,"")</f>
        <v>279.47796278158665</v>
      </c>
      <c r="S96" s="20">
        <f>IFERROR('Utvikling avling P'!AJ103/'Utvikling avling P'!AK103,"")</f>
        <v>279.47796278158665</v>
      </c>
      <c r="T96" s="20">
        <f>IFERROR('Utvikling avling P'!AH103/'Utvikling avling P'!AI103,"")</f>
        <v>134.41618497109826</v>
      </c>
      <c r="U96" s="20">
        <f>IFERROR('Utvikling avling P'!AN103/'Utvikling avling P'!AO103,"")</f>
        <v>315.56578947368422</v>
      </c>
      <c r="V96" s="20">
        <f>AVERAGE(B96:U96)</f>
        <v>365.9768170532754</v>
      </c>
    </row>
    <row r="97" spans="1:22" x14ac:dyDescent="0.25">
      <c r="A97" s="19" t="str">
        <f>IF('Utvikling avling P'!A104&gt;0,'Utvikling avling P'!A104,"")</f>
        <v>3318 KRØDSHERAD</v>
      </c>
      <c r="B97" s="20">
        <f>IFERROR('Utvikling avling P'!B104/'Utvikling avling P'!C104,"")</f>
        <v>395.36543909348444</v>
      </c>
      <c r="C97" s="20">
        <f>IFERROR('Utvikling avling P'!D104/'Utvikling avling P'!E104,"")</f>
        <v>315.58538350217077</v>
      </c>
      <c r="D97" s="20">
        <f>IFERROR('Utvikling avling P'!F104/'Utvikling avling P'!G104,"")</f>
        <v>322.74482006543076</v>
      </c>
      <c r="E97" s="20">
        <f>IFERROR('Utvikling avling P'!H104/'Utvikling avling P'!I104,"")</f>
        <v>333.04026475455049</v>
      </c>
      <c r="F97" s="20">
        <f>IFERROR('Utvikling avling P'!J104/'Utvikling avling P'!K104,"")</f>
        <v>332.17127799736494</v>
      </c>
      <c r="G97" s="20">
        <f>IFERROR('Utvikling avling P'!L104/'Utvikling avling P'!M104,"")</f>
        <v>530.10081743869205</v>
      </c>
      <c r="H97" s="20">
        <f>IFERROR('Utvikling avling P'!N104/'Utvikling avling P'!O104,"")</f>
        <v>296.06634499396864</v>
      </c>
      <c r="I97" s="20">
        <f>IFERROR('Utvikling avling P'!P104/'Utvikling avling P'!Q104,"")</f>
        <v>369.89496910856133</v>
      </c>
      <c r="J97" s="20">
        <f>IFERROR('Utvikling avling P'!R104/'Utvikling avling P'!S104,"")</f>
        <v>349.15714285714284</v>
      </c>
      <c r="K97" s="20">
        <f>IFERROR('Utvikling avling P'!T104/'Utvikling avling P'!U104,"")</f>
        <v>517.42316513761466</v>
      </c>
      <c r="L97" s="20">
        <f>IFERROR('Utvikling avling P'!V104/'Utvikling avling P'!W104,"")</f>
        <v>483.14091350826044</v>
      </c>
      <c r="M97" s="20">
        <f>IFERROR('Utvikling avling P'!X104/'Utvikling avling P'!Y104,"")</f>
        <v>547.80916976456012</v>
      </c>
      <c r="N97" s="20">
        <f>IFERROR('Utvikling avling P'!Z104/'Utvikling avling P'!AA104,"")</f>
        <v>348.44003606853022</v>
      </c>
      <c r="O97" s="20">
        <f>IFERROR('Utvikling avling P'!AB104/'Utvikling avling P'!AC104,"")</f>
        <v>304.24747474747477</v>
      </c>
      <c r="P97" s="20">
        <f>IFERROR('Utvikling avling P'!AD104/'Utvikling avling P'!AE104,"")</f>
        <v>421.68037974683546</v>
      </c>
      <c r="Q97" s="20">
        <f>IFERROR('Utvikling avling P'!AF104/'Utvikling avling P'!AG104,"")</f>
        <v>417.4736842105263</v>
      </c>
      <c r="R97" s="20">
        <f>IFERROR('Utvikling avling P'!AJ104/'Utvikling avling P'!AK104,"")</f>
        <v>329.03871829105475</v>
      </c>
      <c r="S97" s="20">
        <f>IFERROR('Utvikling avling P'!AJ104/'Utvikling avling P'!AK104,"")</f>
        <v>329.03871829105475</v>
      </c>
      <c r="T97" s="20">
        <f>IFERROR('Utvikling avling P'!AH104/'Utvikling avling P'!AI104,"")</f>
        <v>112.94060370009737</v>
      </c>
      <c r="U97" s="20">
        <f>IFERROR('Utvikling avling P'!AN104/'Utvikling avling P'!AO104,"")</f>
        <v>732.13588850174222</v>
      </c>
      <c r="V97" s="20">
        <f>AVERAGE(B97:U97)</f>
        <v>389.37476058895584</v>
      </c>
    </row>
    <row r="98" spans="1:22" x14ac:dyDescent="0.25">
      <c r="A98" s="19" t="str">
        <f>IF('Utvikling avling P'!A105&gt;0,'Utvikling avling P'!A105,"")</f>
        <v>3236 JEVNAKER</v>
      </c>
      <c r="B98" s="20">
        <f>IFERROR('Utvikling avling P'!B105/'Utvikling avling P'!C105,"")</f>
        <v>339.14650205761319</v>
      </c>
      <c r="C98" s="20">
        <f>IFERROR('Utvikling avling P'!D105/'Utvikling avling P'!E105,"")</f>
        <v>331.81937172774872</v>
      </c>
      <c r="D98" s="20">
        <f>IFERROR('Utvikling avling P'!F105/'Utvikling avling P'!G105,"")</f>
        <v>453.32295719844359</v>
      </c>
      <c r="E98" s="20">
        <f>IFERROR('Utvikling avling P'!H105/'Utvikling avling P'!I105,"")</f>
        <v>420.41998810232008</v>
      </c>
      <c r="F98" s="20">
        <f>IFERROR('Utvikling avling P'!J105/'Utvikling avling P'!K105,"")</f>
        <v>252.47954545454544</v>
      </c>
      <c r="G98" s="20">
        <f>IFERROR('Utvikling avling P'!L105/'Utvikling avling P'!M105,"")</f>
        <v>305.71557562076748</v>
      </c>
      <c r="H98" s="20">
        <f>IFERROR('Utvikling avling P'!N105/'Utvikling avling P'!O105,"")</f>
        <v>410.68625146886018</v>
      </c>
      <c r="I98" s="20">
        <f>IFERROR('Utvikling avling P'!P105/'Utvikling avling P'!Q105,"")</f>
        <v>517.01570680628276</v>
      </c>
      <c r="J98" s="20">
        <f>IFERROR('Utvikling avling P'!R105/'Utvikling avling P'!S105,"")</f>
        <v>402.29271708683473</v>
      </c>
      <c r="K98" s="20">
        <f>IFERROR('Utvikling avling P'!T105/'Utvikling avling P'!U105,"")</f>
        <v>494.73096026490066</v>
      </c>
      <c r="L98" s="20">
        <f>IFERROR('Utvikling avling P'!V105/'Utvikling avling P'!W105,"")</f>
        <v>578.13938919342206</v>
      </c>
      <c r="M98" s="20">
        <f>IFERROR('Utvikling avling P'!X105/'Utvikling avling P'!Y105,"")</f>
        <v>407.41327623126341</v>
      </c>
      <c r="N98" s="20">
        <f>IFERROR('Utvikling avling P'!Z105/'Utvikling avling P'!AA105,"")</f>
        <v>521.9072727272727</v>
      </c>
      <c r="O98" s="20">
        <f>IFERROR('Utvikling avling P'!AB105/'Utvikling avling P'!AC105,"")</f>
        <v>126.28571428571429</v>
      </c>
      <c r="P98" s="20">
        <f>IFERROR('Utvikling avling P'!AD105/'Utvikling avling P'!AE105,"")</f>
        <v>432.4798877455566</v>
      </c>
      <c r="Q98" s="20">
        <f>IFERROR('Utvikling avling P'!AF105/'Utvikling avling P'!AG105,"")</f>
        <v>434.80201342281879</v>
      </c>
      <c r="R98" s="20">
        <f>IFERROR('Utvikling avling P'!AJ105/'Utvikling avling P'!AK105,"")</f>
        <v>269.30093209054593</v>
      </c>
      <c r="S98" s="20">
        <f>IFERROR('Utvikling avling P'!AJ105/'Utvikling avling P'!AK105,"")</f>
        <v>269.30093209054593</v>
      </c>
      <c r="T98" s="20">
        <f>IFERROR('Utvikling avling P'!AH105/'Utvikling avling P'!AI105,"")</f>
        <v>936.18260869565222</v>
      </c>
      <c r="U98" s="20">
        <f>IFERROR('Utvikling avling P'!AN105/'Utvikling avling P'!AO105,"")</f>
        <v>654.47593582887703</v>
      </c>
      <c r="V98" s="20">
        <f>AVERAGE(B98:U98)</f>
        <v>427.89587690499928</v>
      </c>
    </row>
    <row r="99" spans="1:22" x14ac:dyDescent="0.25">
      <c r="A99" s="19" t="str">
        <f>IF('Utvikling avling P'!A106&gt;0,'Utvikling avling P'!A106,"")</f>
        <v>0301 OSLO</v>
      </c>
      <c r="B99" s="20">
        <f>IFERROR('Utvikling avling P'!B106/'Utvikling avling P'!C106,"")</f>
        <v>605.66666666666663</v>
      </c>
      <c r="C99" s="20">
        <f>IFERROR('Utvikling avling P'!D106/'Utvikling avling P'!E106,"")</f>
        <v>310.72767203513911</v>
      </c>
      <c r="D99" s="20">
        <f>IFERROR('Utvikling avling P'!F106/'Utvikling avling P'!G106,"")</f>
        <v>317.55756929637528</v>
      </c>
      <c r="E99" s="20">
        <f>IFERROR('Utvikling avling P'!H106/'Utvikling avling P'!I106,"")</f>
        <v>438.41497152156222</v>
      </c>
      <c r="F99" s="20">
        <f>IFERROR('Utvikling avling P'!J106/'Utvikling avling P'!K106,"")</f>
        <v>188.16635514018691</v>
      </c>
      <c r="G99" s="20">
        <f>IFERROR('Utvikling avling P'!L106/'Utvikling avling P'!M106,"")</f>
        <v>433.61182266009854</v>
      </c>
      <c r="H99" s="20">
        <f>IFERROR('Utvikling avling P'!N106/'Utvikling avling P'!O106,"")</f>
        <v>300.6652298850575</v>
      </c>
      <c r="I99" s="20">
        <f>IFERROR('Utvikling avling P'!P106/'Utvikling avling P'!Q106,"")</f>
        <v>235.14741318214033</v>
      </c>
      <c r="J99" s="20">
        <f>IFERROR('Utvikling avling P'!R106/'Utvikling avling P'!S106,"")</f>
        <v>279.66889632107024</v>
      </c>
      <c r="K99" s="20">
        <f>IFERROR('Utvikling avling P'!T106/'Utvikling avling P'!U106,"")</f>
        <v>575.12649402390434</v>
      </c>
      <c r="L99" s="20">
        <f>IFERROR('Utvikling avling P'!V106/'Utvikling avling P'!W106,"")</f>
        <v>562.42510822510826</v>
      </c>
      <c r="M99" s="20">
        <f>IFERROR('Utvikling avling P'!X106/'Utvikling avling P'!Y106,"")</f>
        <v>256.59654631083203</v>
      </c>
      <c r="N99" s="20">
        <f>IFERROR('Utvikling avling P'!Z106/'Utvikling avling P'!AA106,"")</f>
        <v>462.59809027777777</v>
      </c>
      <c r="O99" s="20">
        <f>IFERROR('Utvikling avling P'!AB106/'Utvikling avling P'!AC106,"")</f>
        <v>135.41509433962264</v>
      </c>
      <c r="P99" s="20">
        <f>IFERROR('Utvikling avling P'!AD106/'Utvikling avling P'!AE106,"")</f>
        <v>467.33451957295375</v>
      </c>
      <c r="Q99" s="20">
        <f>IFERROR('Utvikling avling P'!AF106/'Utvikling avling P'!AG106,"")</f>
        <v>357.13535911602207</v>
      </c>
      <c r="R99" s="20">
        <f>IFERROR('Utvikling avling P'!AJ106/'Utvikling avling P'!AK106,"")</f>
        <v>294.57260920897284</v>
      </c>
      <c r="S99" s="20">
        <f>IFERROR('Utvikling avling P'!AJ106/'Utvikling avling P'!AK106,"")</f>
        <v>294.57260920897284</v>
      </c>
      <c r="T99" s="20">
        <f>IFERROR('Utvikling avling P'!AH106/'Utvikling avling P'!AI106,"")</f>
        <v>195.58290422245108</v>
      </c>
      <c r="U99" s="20">
        <f>IFERROR('Utvikling avling P'!AN106/'Utvikling avling P'!AO106,"")</f>
        <v>978.50285714285712</v>
      </c>
      <c r="V99" s="20">
        <f>AVERAGE(B99:U99)</f>
        <v>384.47443941788856</v>
      </c>
    </row>
    <row r="100" spans="1:22" x14ac:dyDescent="0.25">
      <c r="A100" s="19" t="str">
        <f>IF('Utvikling avling P'!A107&gt;0,'Utvikling avling P'!A107,"")</f>
        <v>3414 NORD-ODAL</v>
      </c>
      <c r="B100" s="20">
        <f>IFERROR('Utvikling avling P'!B107/'Utvikling avling P'!C107,"")</f>
        <v>359.72661870503595</v>
      </c>
      <c r="C100" s="20">
        <f>IFERROR('Utvikling avling P'!D107/'Utvikling avling P'!E107,"")</f>
        <v>358.55533980582527</v>
      </c>
      <c r="D100" s="20">
        <f>IFERROR('Utvikling avling P'!F107/'Utvikling avling P'!G107,"")</f>
        <v>432.51428571428573</v>
      </c>
      <c r="E100" s="20">
        <f>IFERROR('Utvikling avling P'!H107/'Utvikling avling P'!I107,"")</f>
        <v>414.84210526315792</v>
      </c>
      <c r="F100" s="20">
        <f>IFERROR('Utvikling avling P'!J107/'Utvikling avling P'!K107,"")</f>
        <v>235.07356154406409</v>
      </c>
      <c r="G100" s="20">
        <f>IFERROR('Utvikling avling P'!L107/'Utvikling avling P'!M107,"")</f>
        <v>294.53099885189437</v>
      </c>
      <c r="H100" s="20">
        <f>IFERROR('Utvikling avling P'!N107/'Utvikling avling P'!O107,"")</f>
        <v>365.7337057728119</v>
      </c>
      <c r="I100" s="20">
        <f>IFERROR('Utvikling avling P'!P107/'Utvikling avling P'!Q107,"")</f>
        <v>269.98742138364781</v>
      </c>
      <c r="J100" s="20">
        <f>IFERROR('Utvikling avling P'!R107/'Utvikling avling P'!S107,"")</f>
        <v>333.85472972972974</v>
      </c>
      <c r="K100" s="20">
        <f>IFERROR('Utvikling avling P'!T107/'Utvikling avling P'!U107,"")</f>
        <v>501.99647887323943</v>
      </c>
      <c r="L100" s="20">
        <f>IFERROR('Utvikling avling P'!V107/'Utvikling avling P'!W107,"")</f>
        <v>493.73755047106323</v>
      </c>
      <c r="M100" s="20">
        <f>IFERROR('Utvikling avling P'!X107/'Utvikling avling P'!Y107,"")</f>
        <v>496.33114754098358</v>
      </c>
      <c r="N100" s="20">
        <f>IFERROR('Utvikling avling P'!Z107/'Utvikling avling P'!AA107,"")</f>
        <v>561.20447761194032</v>
      </c>
      <c r="O100" s="20">
        <f>IFERROR('Utvikling avling P'!AB107/'Utvikling avling P'!AC107,"")</f>
        <v>32.787461773700308</v>
      </c>
      <c r="P100" s="20">
        <f>IFERROR('Utvikling avling P'!AD107/'Utvikling avling P'!AE107,"")</f>
        <v>646.42117117117118</v>
      </c>
      <c r="Q100" s="20">
        <f>IFERROR('Utvikling avling P'!AF107/'Utvikling avling P'!AG107,"")</f>
        <v>514.20342612419699</v>
      </c>
      <c r="R100" s="20">
        <f>IFERROR('Utvikling avling P'!AJ107/'Utvikling avling P'!AK107,"")</f>
        <v>130.07020547945206</v>
      </c>
      <c r="S100" s="20">
        <f>IFERROR('Utvikling avling P'!AJ107/'Utvikling avling P'!AK107,"")</f>
        <v>130.07020547945206</v>
      </c>
      <c r="T100" s="20">
        <f>IFERROR('Utvikling avling P'!AH107/'Utvikling avling P'!AI107,"")</f>
        <v>265.15699658703073</v>
      </c>
      <c r="U100" s="20">
        <f>IFERROR('Utvikling avling P'!AN107/'Utvikling avling P'!AO107,"")</f>
        <v>393.41119221411191</v>
      </c>
      <c r="V100" s="20">
        <f>AVERAGE(B100:U100)</f>
        <v>361.51045400483969</v>
      </c>
    </row>
    <row r="101" spans="1:22" x14ac:dyDescent="0.25">
      <c r="A101" s="19" t="str">
        <f>IF('Utvikling avling P'!A108&gt;0,'Utvikling avling P'!A108,"")</f>
        <v>5028 MELHUS</v>
      </c>
      <c r="B101" s="20">
        <f>IFERROR('Utvikling avling P'!B108/'Utvikling avling P'!C108,"")</f>
        <v>346.33783783783781</v>
      </c>
      <c r="C101" s="20">
        <f>IFERROR('Utvikling avling P'!D108/'Utvikling avling P'!E108,"")</f>
        <v>438.76190476190476</v>
      </c>
      <c r="D101" s="20">
        <f>IFERROR('Utvikling avling P'!F108/'Utvikling avling P'!G108,"")</f>
        <v>432.22057264050903</v>
      </c>
      <c r="E101" s="20">
        <f>IFERROR('Utvikling avling P'!H108/'Utvikling avling P'!I108,"")</f>
        <v>407.92673992673991</v>
      </c>
      <c r="F101" s="20">
        <f>IFERROR('Utvikling avling P'!J108/'Utvikling avling P'!K108,"")</f>
        <v>461.36837376460016</v>
      </c>
      <c r="G101" s="20">
        <f>IFERROR('Utvikling avling P'!L108/'Utvikling avling P'!M108,"")</f>
        <v>326.71296296296299</v>
      </c>
      <c r="H101" s="20">
        <f>IFERROR('Utvikling avling P'!N108/'Utvikling avling P'!O108,"")</f>
        <v>423.74251497005986</v>
      </c>
      <c r="I101" s="20">
        <f>IFERROR('Utvikling avling P'!P108/'Utvikling avling P'!Q108,"")</f>
        <v>494.98652291105122</v>
      </c>
      <c r="J101" s="20">
        <f>IFERROR('Utvikling avling P'!R108/'Utvikling avling P'!S108,"")</f>
        <v>288.50704225352115</v>
      </c>
      <c r="K101" s="20">
        <f>IFERROR('Utvikling avling P'!T108/'Utvikling avling P'!U108,"")</f>
        <v>370.56047700170359</v>
      </c>
      <c r="L101" s="20">
        <f>IFERROR('Utvikling avling P'!V108/'Utvikling avling P'!W108,"")</f>
        <v>395.28908188585609</v>
      </c>
      <c r="M101" s="20">
        <f>IFERROR('Utvikling avling P'!X108/'Utvikling avling P'!Y108,"")</f>
        <v>291.39097744360902</v>
      </c>
      <c r="N101" s="20">
        <f>IFERROR('Utvikling avling P'!Z108/'Utvikling avling P'!AA108,"")</f>
        <v>490.77647058823527</v>
      </c>
      <c r="O101" s="20">
        <f>IFERROR('Utvikling avling P'!AB108/'Utvikling avling P'!AC108,"")</f>
        <v>524.58688524590161</v>
      </c>
      <c r="P101" s="20">
        <f>IFERROR('Utvikling avling P'!AD108/'Utvikling avling P'!AE108,"")</f>
        <v>486.60071942446041</v>
      </c>
      <c r="Q101" s="20">
        <f>IFERROR('Utvikling avling P'!AF108/'Utvikling avling P'!AG108,"")</f>
        <v>441.50505050505052</v>
      </c>
      <c r="R101" s="20">
        <f>IFERROR('Utvikling avling P'!AJ108/'Utvikling avling P'!AK108,"")</f>
        <v>525.7683982683983</v>
      </c>
      <c r="S101" s="20">
        <f>IFERROR('Utvikling avling P'!AJ108/'Utvikling avling P'!AK108,"")</f>
        <v>525.7683982683983</v>
      </c>
      <c r="T101" s="20">
        <f>IFERROR('Utvikling avling P'!AH108/'Utvikling avling P'!AI108,"")</f>
        <v>463.00315208825845</v>
      </c>
      <c r="U101" s="20">
        <f>IFERROR('Utvikling avling P'!AN108/'Utvikling avling P'!AO108,"")</f>
        <v>206.91348158443364</v>
      </c>
      <c r="V101" s="20">
        <f>AVERAGE(B101:U101)</f>
        <v>417.13637821667464</v>
      </c>
    </row>
    <row r="102" spans="1:22" x14ac:dyDescent="0.25">
      <c r="A102" s="19" t="str">
        <f>IF('Utvikling avling P'!A109&gt;0,'Utvikling avling P'!A109,"")</f>
        <v>4010 SILJAN</v>
      </c>
      <c r="B102" s="20">
        <f>IFERROR('Utvikling avling P'!B109/'Utvikling avling P'!C109,"")</f>
        <v>402.84814814814814</v>
      </c>
      <c r="C102" s="20">
        <f>IFERROR('Utvikling avling P'!D109/'Utvikling avling P'!E109,"")</f>
        <v>351.69148936170211</v>
      </c>
      <c r="D102" s="20">
        <f>IFERROR('Utvikling avling P'!F109/'Utvikling avling P'!G109,"")</f>
        <v>251.13278008298755</v>
      </c>
      <c r="E102" s="20">
        <f>IFERROR('Utvikling avling P'!H109/'Utvikling avling P'!I109,"")</f>
        <v>361.82685512367493</v>
      </c>
      <c r="F102" s="20">
        <f>IFERROR('Utvikling avling P'!J109/'Utvikling avling P'!K109,"")</f>
        <v>262.17061611374407</v>
      </c>
      <c r="G102" s="20">
        <f>IFERROR('Utvikling avling P'!L109/'Utvikling avling P'!M109,"")</f>
        <v>385.63621262458474</v>
      </c>
      <c r="H102" s="20">
        <f>IFERROR('Utvikling avling P'!N109/'Utvikling avling P'!O109,"")</f>
        <v>205.05230386052304</v>
      </c>
      <c r="I102" s="20">
        <f>IFERROR('Utvikling avling P'!P109/'Utvikling avling P'!Q109,"")</f>
        <v>277.62910798122067</v>
      </c>
      <c r="J102" s="20">
        <f>IFERROR('Utvikling avling P'!R109/'Utvikling avling P'!S109,"")</f>
        <v>191.86046511627907</v>
      </c>
      <c r="K102" s="20">
        <f>IFERROR('Utvikling avling P'!T109/'Utvikling avling P'!U109,"")</f>
        <v>346.09325153374232</v>
      </c>
      <c r="L102" s="20">
        <f>IFERROR('Utvikling avling P'!V109/'Utvikling avling P'!W109,"")</f>
        <v>332.95525114155254</v>
      </c>
      <c r="M102" s="20">
        <f>IFERROR('Utvikling avling P'!X109/'Utvikling avling P'!Y109,"")</f>
        <v>285.07218934911242</v>
      </c>
      <c r="N102" s="20">
        <f>IFERROR('Utvikling avling P'!Z109/'Utvikling avling P'!AA109,"")</f>
        <v>209.09103078982596</v>
      </c>
      <c r="O102" s="20">
        <f>IFERROR('Utvikling avling P'!AB109/'Utvikling avling P'!AC109,"")</f>
        <v>293.37234042553189</v>
      </c>
      <c r="P102" s="20">
        <f>IFERROR('Utvikling avling P'!AD109/'Utvikling avling P'!AE109,"")</f>
        <v>275.01926605504588</v>
      </c>
      <c r="Q102" s="20">
        <f>IFERROR('Utvikling avling P'!AF109/'Utvikling avling P'!AG109,"")</f>
        <v>323.91887905604722</v>
      </c>
      <c r="R102" s="20">
        <f>IFERROR('Utvikling avling P'!AJ109/'Utvikling avling P'!AK109,"")</f>
        <v>146.21954887218044</v>
      </c>
      <c r="S102" s="20">
        <f>IFERROR('Utvikling avling P'!AJ109/'Utvikling avling P'!AK109,"")</f>
        <v>146.21954887218044</v>
      </c>
      <c r="T102" s="20">
        <f>IFERROR('Utvikling avling P'!AH109/'Utvikling avling P'!AI109,"")</f>
        <v>203.4459833795014</v>
      </c>
      <c r="U102" s="20">
        <f>IFERROR('Utvikling avling P'!AN109/'Utvikling avling P'!AO109,"")</f>
        <v>334.03379416282644</v>
      </c>
      <c r="V102" s="20">
        <f>AVERAGE(B102:U102)</f>
        <v>279.26445310252063</v>
      </c>
    </row>
    <row r="103" spans="1:22" x14ac:dyDescent="0.25">
      <c r="A103" s="19" t="str">
        <f>IF('Utvikling avling P'!A110&gt;0,'Utvikling avling P'!A110,"")</f>
        <v>3224 RÆLINGEN</v>
      </c>
      <c r="B103" s="20">
        <f>IFERROR('Utvikling avling P'!B110/'Utvikling avling P'!C110,"")</f>
        <v>487.73010380622839</v>
      </c>
      <c r="C103" s="20">
        <f>IFERROR('Utvikling avling P'!D110/'Utvikling avling P'!E110,"")</f>
        <v>309.50086655112653</v>
      </c>
      <c r="D103" s="20">
        <f>IFERROR('Utvikling avling P'!F110/'Utvikling avling P'!G110,"")</f>
        <v>470.47419354838712</v>
      </c>
      <c r="E103" s="20">
        <f>IFERROR('Utvikling avling P'!H110/'Utvikling avling P'!I110,"")</f>
        <v>487.44004524886878</v>
      </c>
      <c r="F103" s="20">
        <f>IFERROR('Utvikling avling P'!J110/'Utvikling avling P'!K110,"")</f>
        <v>184.69636363636363</v>
      </c>
      <c r="G103" s="20">
        <f>IFERROR('Utvikling avling P'!L110/'Utvikling avling P'!M110,"")</f>
        <v>611.93596059113304</v>
      </c>
      <c r="H103" s="20">
        <f>IFERROR('Utvikling avling P'!N110/'Utvikling avling P'!O110,"")</f>
        <v>391.31205673758865</v>
      </c>
      <c r="I103" s="20" t="str">
        <f>IFERROR('Utvikling avling P'!P110/'Utvikling avling P'!Q110,"")</f>
        <v/>
      </c>
      <c r="J103" s="20">
        <f>IFERROR('Utvikling avling P'!R110/'Utvikling avling P'!S110,"")</f>
        <v>408.22289156626505</v>
      </c>
      <c r="K103" s="20">
        <f>IFERROR('Utvikling avling P'!T110/'Utvikling avling P'!U110,"")</f>
        <v>547.17948717948718</v>
      </c>
      <c r="L103" s="20">
        <f>IFERROR('Utvikling avling P'!V110/'Utvikling avling P'!W110,"")</f>
        <v>539.35409457900812</v>
      </c>
      <c r="M103" s="20">
        <f>IFERROR('Utvikling avling P'!X110/'Utvikling avling P'!Y110,"")</f>
        <v>326.23018867924526</v>
      </c>
      <c r="N103" s="20">
        <f>IFERROR('Utvikling avling P'!Z110/'Utvikling avling P'!AA110,"")</f>
        <v>572.20204978038066</v>
      </c>
      <c r="O103" s="20">
        <f>IFERROR('Utvikling avling P'!AB110/'Utvikling avling P'!AC110,"")</f>
        <v>227.7923875432526</v>
      </c>
      <c r="P103" s="20">
        <f>IFERROR('Utvikling avling P'!AD110/'Utvikling avling P'!AE110,"")</f>
        <v>665.29392446633824</v>
      </c>
      <c r="Q103" s="20">
        <f>IFERROR('Utvikling avling P'!AF110/'Utvikling avling P'!AG110,"")</f>
        <v>552.54166666666663</v>
      </c>
      <c r="R103" s="20">
        <f>IFERROR('Utvikling avling P'!AJ110/'Utvikling avling P'!AK110,"")</f>
        <v>343</v>
      </c>
      <c r="S103" s="20">
        <f>IFERROR('Utvikling avling P'!AJ110/'Utvikling avling P'!AK110,"")</f>
        <v>343</v>
      </c>
      <c r="T103" s="20">
        <f>IFERROR('Utvikling avling P'!AH110/'Utvikling avling P'!AI110,"")</f>
        <v>188.14361702127658</v>
      </c>
      <c r="U103" s="20">
        <f>IFERROR('Utvikling avling P'!AN110/'Utvikling avling P'!AO110,"")</f>
        <v>242.50717703349281</v>
      </c>
      <c r="V103" s="20">
        <f>AVERAGE(B103:U103)</f>
        <v>415.71353024395313</v>
      </c>
    </row>
    <row r="104" spans="1:22" x14ac:dyDescent="0.25">
      <c r="A104" s="19" t="str">
        <f>IF('Utvikling avling P'!A111&gt;0,'Utvikling avling P'!A111,"")</f>
        <v>3443 VESTRE TOTEN</v>
      </c>
      <c r="B104" s="20">
        <f>IFERROR('Utvikling avling P'!B111/'Utvikling avling P'!C111,"")</f>
        <v>472.19486081370451</v>
      </c>
      <c r="C104" s="20">
        <f>IFERROR('Utvikling avling P'!D111/'Utvikling avling P'!E111,"")</f>
        <v>391.32459016393443</v>
      </c>
      <c r="D104" s="20">
        <f>IFERROR('Utvikling avling P'!F111/'Utvikling avling P'!G111,"")</f>
        <v>434.6328502415459</v>
      </c>
      <c r="E104" s="20">
        <f>IFERROR('Utvikling avling P'!H111/'Utvikling avling P'!I111,"")</f>
        <v>401.58686131386861</v>
      </c>
      <c r="F104" s="20">
        <f>IFERROR('Utvikling avling P'!J111/'Utvikling avling P'!K111,"")</f>
        <v>297.69154228855723</v>
      </c>
      <c r="G104" s="20" t="str">
        <f>IFERROR('Utvikling avling P'!L111/'Utvikling avling P'!M111,"")</f>
        <v/>
      </c>
      <c r="H104" s="20">
        <f>IFERROR('Utvikling avling P'!N111/'Utvikling avling P'!O111,"")</f>
        <v>506.50289017341038</v>
      </c>
      <c r="I104" s="20">
        <f>IFERROR('Utvikling avling P'!P111/'Utvikling avling P'!Q111,"")</f>
        <v>493.57862903225805</v>
      </c>
      <c r="J104" s="20">
        <f>IFERROR('Utvikling avling P'!R111/'Utvikling avling P'!S111,"")</f>
        <v>371.94944707740916</v>
      </c>
      <c r="K104" s="20">
        <f>IFERROR('Utvikling avling P'!T111/'Utvikling avling P'!U111,"")</f>
        <v>425.85323110624313</v>
      </c>
      <c r="L104" s="20">
        <f>IFERROR('Utvikling avling P'!V111/'Utvikling avling P'!W111,"")</f>
        <v>402.70852309694209</v>
      </c>
      <c r="M104" s="20">
        <f>IFERROR('Utvikling avling P'!X111/'Utvikling avling P'!Y111,"")</f>
        <v>331.02202643171807</v>
      </c>
      <c r="N104" s="20">
        <f>IFERROR('Utvikling avling P'!Z111/'Utvikling avling P'!AA111,"")</f>
        <v>436.92857142857144</v>
      </c>
      <c r="O104" s="20">
        <f>IFERROR('Utvikling avling P'!AB111/'Utvikling avling P'!AC111,"")</f>
        <v>150.6484375</v>
      </c>
      <c r="P104" s="20">
        <f>IFERROR('Utvikling avling P'!AD111/'Utvikling avling P'!AE111,"")</f>
        <v>384.34961997828447</v>
      </c>
      <c r="Q104" s="20">
        <f>IFERROR('Utvikling avling P'!AF111/'Utvikling avling P'!AG111,"")</f>
        <v>577.30630630630628</v>
      </c>
      <c r="R104" s="20">
        <f>IFERROR('Utvikling avling P'!AJ111/'Utvikling avling P'!AK111,"")</f>
        <v>172.25606469002696</v>
      </c>
      <c r="S104" s="20">
        <f>IFERROR('Utvikling avling P'!AJ111/'Utvikling avling P'!AK111,"")</f>
        <v>172.25606469002696</v>
      </c>
      <c r="T104" s="20">
        <f>IFERROR('Utvikling avling P'!AH111/'Utvikling avling P'!AI111,"")</f>
        <v>93.776744186046514</v>
      </c>
      <c r="U104" s="20">
        <f>IFERROR('Utvikling avling P'!AN111/'Utvikling avling P'!AO111,"")</f>
        <v>351.07801418439715</v>
      </c>
      <c r="V104" s="20">
        <f>AVERAGE(B104:U104)</f>
        <v>361.45501445806593</v>
      </c>
    </row>
    <row r="105" spans="1:22" x14ac:dyDescent="0.25">
      <c r="A105" s="19" t="str">
        <f>IF('Utvikling avling P'!A112&gt;0,'Utvikling avling P'!A112,"")</f>
        <v>3405 LILLEHAMMER</v>
      </c>
      <c r="B105" s="20">
        <f>IFERROR('Utvikling avling P'!B112/'Utvikling avling P'!C112,"")</f>
        <v>504.72854291417167</v>
      </c>
      <c r="C105" s="20">
        <f>IFERROR('Utvikling avling P'!D112/'Utvikling avling P'!E112,"")</f>
        <v>289.11733800350265</v>
      </c>
      <c r="D105" s="20">
        <f>IFERROR('Utvikling avling P'!F112/'Utvikling avling P'!G112,"")</f>
        <v>472.19689119170982</v>
      </c>
      <c r="E105" s="20">
        <f>IFERROR('Utvikling avling P'!H112/'Utvikling avling P'!I112,"")</f>
        <v>418.8239644970414</v>
      </c>
      <c r="F105" s="20">
        <f>IFERROR('Utvikling avling P'!J112/'Utvikling avling P'!K112,"")</f>
        <v>310.64084507042253</v>
      </c>
      <c r="G105" s="20">
        <f>IFERROR('Utvikling avling P'!L112/'Utvikling avling P'!M112,"")</f>
        <v>428.10634328358208</v>
      </c>
      <c r="H105" s="20">
        <f>IFERROR('Utvikling avling P'!N112/'Utvikling avling P'!O112,"")</f>
        <v>372.32244008714599</v>
      </c>
      <c r="I105" s="20">
        <f>IFERROR('Utvikling avling P'!P112/'Utvikling avling P'!Q112,"")</f>
        <v>434.92139737991266</v>
      </c>
      <c r="J105" s="20">
        <f>IFERROR('Utvikling avling P'!R112/'Utvikling avling P'!S112,"")</f>
        <v>378.22807017543857</v>
      </c>
      <c r="K105" s="20">
        <f>IFERROR('Utvikling avling P'!T112/'Utvikling avling P'!U112,"")</f>
        <v>521.01780415430267</v>
      </c>
      <c r="L105" s="20">
        <f>IFERROR('Utvikling avling P'!V112/'Utvikling avling P'!W112,"")</f>
        <v>498.04978662873401</v>
      </c>
      <c r="M105" s="20">
        <f>IFERROR('Utvikling avling P'!X112/'Utvikling avling P'!Y112,"")</f>
        <v>548.5034324942792</v>
      </c>
      <c r="N105" s="20">
        <f>IFERROR('Utvikling avling P'!Z112/'Utvikling avling P'!AA112,"")</f>
        <v>547.16338582677167</v>
      </c>
      <c r="O105" s="20">
        <f>IFERROR('Utvikling avling P'!AB112/'Utvikling avling P'!AC112,"")</f>
        <v>393.14545454545453</v>
      </c>
      <c r="P105" s="20">
        <f>IFERROR('Utvikling avling P'!AD112/'Utvikling avling P'!AE112,"")</f>
        <v>398.1142857142857</v>
      </c>
      <c r="Q105" s="20">
        <f>IFERROR('Utvikling avling P'!AF112/'Utvikling avling P'!AG112,"")</f>
        <v>535.66849315068498</v>
      </c>
      <c r="R105" s="20">
        <f>IFERROR('Utvikling avling P'!AJ112/'Utvikling avling P'!AK112,"")</f>
        <v>291.45731707317071</v>
      </c>
      <c r="S105" s="20">
        <f>IFERROR('Utvikling avling P'!AJ112/'Utvikling avling P'!AK112,"")</f>
        <v>291.45731707317071</v>
      </c>
      <c r="T105" s="20">
        <f>IFERROR('Utvikling avling P'!AH112/'Utvikling avling P'!AI112,"")</f>
        <v>298.81016949152541</v>
      </c>
      <c r="U105" s="20">
        <f>IFERROR('Utvikling avling P'!AN112/'Utvikling avling P'!AO112,"")</f>
        <v>914.25517241379305</v>
      </c>
      <c r="V105" s="20">
        <f>AVERAGE(B105:U105)</f>
        <v>442.33642255845507</v>
      </c>
    </row>
    <row r="106" spans="1:22" x14ac:dyDescent="0.25">
      <c r="A106" s="19" t="str">
        <f>IF('Utvikling avling P'!A113&gt;0,'Utvikling avling P'!A113,"")</f>
        <v>3114 VÅLER</v>
      </c>
      <c r="B106" s="20" t="str">
        <f>IFERROR('Utvikling avling P'!B113/'Utvikling avling P'!C113,"")</f>
        <v/>
      </c>
      <c r="C106" s="20" t="str">
        <f>IFERROR('Utvikling avling P'!D113/'Utvikling avling P'!E113,"")</f>
        <v/>
      </c>
      <c r="D106" s="20" t="str">
        <f>IFERROR('Utvikling avling P'!F113/'Utvikling avling P'!G113,"")</f>
        <v/>
      </c>
      <c r="E106" s="20" t="str">
        <f>IFERROR('Utvikling avling P'!H113/'Utvikling avling P'!I113,"")</f>
        <v/>
      </c>
      <c r="F106" s="20" t="str">
        <f>IFERROR('Utvikling avling P'!J113/'Utvikling avling P'!K113,"")</f>
        <v/>
      </c>
      <c r="G106" s="20" t="str">
        <f>IFERROR('Utvikling avling P'!L113/'Utvikling avling P'!M113,"")</f>
        <v/>
      </c>
      <c r="H106" s="20" t="str">
        <f>IFERROR('Utvikling avling P'!N113/'Utvikling avling P'!O113,"")</f>
        <v/>
      </c>
      <c r="I106" s="20" t="str">
        <f>IFERROR('Utvikling avling P'!P113/'Utvikling avling P'!Q113,"")</f>
        <v/>
      </c>
      <c r="J106" s="20" t="str">
        <f>IFERROR('Utvikling avling P'!R113/'Utvikling avling P'!S113,"")</f>
        <v/>
      </c>
      <c r="K106" s="20" t="str">
        <f>IFERROR('Utvikling avling P'!T113/'Utvikling avling P'!U113,"")</f>
        <v/>
      </c>
      <c r="L106" s="20" t="str">
        <f>IFERROR('Utvikling avling P'!V113/'Utvikling avling P'!W113,"")</f>
        <v/>
      </c>
      <c r="M106" s="20" t="str">
        <f>IFERROR('Utvikling avling P'!X113/'Utvikling avling P'!Y113,"")</f>
        <v/>
      </c>
      <c r="N106" s="20" t="str">
        <f>IFERROR('Utvikling avling P'!Z113/'Utvikling avling P'!AA113,"")</f>
        <v/>
      </c>
      <c r="O106" s="20" t="str">
        <f>IFERROR('Utvikling avling P'!AB113/'Utvikling avling P'!AC113,"")</f>
        <v/>
      </c>
      <c r="P106" s="20" t="str">
        <f>IFERROR('Utvikling avling P'!AD113/'Utvikling avling P'!AE113,"")</f>
        <v/>
      </c>
      <c r="Q106" s="20" t="str">
        <f>IFERROR('Utvikling avling P'!AF113/'Utvikling avling P'!AG113,"")</f>
        <v/>
      </c>
      <c r="R106" s="20" t="str">
        <f>IFERROR('Utvikling avling P'!AJ113/'Utvikling avling P'!AK113,"")</f>
        <v/>
      </c>
      <c r="S106" s="20" t="str">
        <f>IFERROR('Utvikling avling P'!AJ113/'Utvikling avling P'!AK113,"")</f>
        <v/>
      </c>
      <c r="T106" s="20" t="str">
        <f>IFERROR('Utvikling avling P'!AH113/'Utvikling avling P'!AI113,"")</f>
        <v/>
      </c>
      <c r="U106" s="20">
        <f>IFERROR('Utvikling avling P'!AN113/'Utvikling avling P'!AO113,"")</f>
        <v>0</v>
      </c>
      <c r="V106" s="20">
        <f>AVERAGE(B106:U106)</f>
        <v>0</v>
      </c>
    </row>
    <row r="107" spans="1:22" x14ac:dyDescent="0.25">
      <c r="A107" s="19" t="str">
        <f>IF('Utvikling avling P'!A114&gt;0,'Utvikling avling P'!A114,"")</f>
        <v>5054 INDRE FOSEN</v>
      </c>
      <c r="B107" s="20">
        <f>IFERROR('Utvikling avling P'!B114/'Utvikling avling P'!C114,"")</f>
        <v>477.30857142857144</v>
      </c>
      <c r="C107" s="20">
        <f>IFERROR('Utvikling avling P'!D114/'Utvikling avling P'!E114,"")</f>
        <v>355.01990049751242</v>
      </c>
      <c r="D107" s="20">
        <f>IFERROR('Utvikling avling P'!F114/'Utvikling avling P'!G114,"")</f>
        <v>365.28333333333336</v>
      </c>
      <c r="E107" s="20">
        <f>IFERROR('Utvikling avling P'!H114/'Utvikling avling P'!I114,"")</f>
        <v>633.69729729729727</v>
      </c>
      <c r="F107" s="20">
        <f>IFERROR('Utvikling avling P'!J114/'Utvikling avling P'!K114,"")</f>
        <v>405.96610169491527</v>
      </c>
      <c r="G107" s="20">
        <f>IFERROR('Utvikling avling P'!L114/'Utvikling avling P'!M114,"")</f>
        <v>403.18040089086861</v>
      </c>
      <c r="H107" s="20">
        <f>IFERROR('Utvikling avling P'!N114/'Utvikling avling P'!O114,"")</f>
        <v>318.32057416267941</v>
      </c>
      <c r="I107" s="20">
        <f>IFERROR('Utvikling avling P'!P114/'Utvikling avling P'!Q114,"")</f>
        <v>257.621359223301</v>
      </c>
      <c r="J107" s="20">
        <f>IFERROR('Utvikling avling P'!R114/'Utvikling avling P'!S114,"")</f>
        <v>547.61052631578946</v>
      </c>
      <c r="K107" s="20">
        <f>IFERROR('Utvikling avling P'!T114/'Utvikling avling P'!U114,"")</f>
        <v>499.28502415458939</v>
      </c>
      <c r="L107" s="20">
        <f>IFERROR('Utvikling avling P'!V114/'Utvikling avling P'!W114,"")</f>
        <v>453.62376237623761</v>
      </c>
      <c r="M107" s="20">
        <f>IFERROR('Utvikling avling P'!X114/'Utvikling avling P'!Y114,"")</f>
        <v>377.59210526315792</v>
      </c>
      <c r="N107" s="20">
        <f>IFERROR('Utvikling avling P'!Z114/'Utvikling avling P'!AA114,"")</f>
        <v>545.08374384236458</v>
      </c>
      <c r="O107" s="20">
        <f>IFERROR('Utvikling avling P'!AB114/'Utvikling avling P'!AC114,"")</f>
        <v>0</v>
      </c>
      <c r="P107" s="20">
        <f>IFERROR('Utvikling avling P'!AD114/'Utvikling avling P'!AE114,"")</f>
        <v>0</v>
      </c>
      <c r="Q107" s="20">
        <f>IFERROR('Utvikling avling P'!AF114/'Utvikling avling P'!AG114,"")</f>
        <v>0</v>
      </c>
      <c r="R107" s="20">
        <f>IFERROR('Utvikling avling P'!AJ114/'Utvikling avling P'!AK114,"")</f>
        <v>343.31550802139037</v>
      </c>
      <c r="S107" s="20">
        <f>IFERROR('Utvikling avling P'!AJ114/'Utvikling avling P'!AK114,"")</f>
        <v>343.31550802139037</v>
      </c>
      <c r="T107" s="20">
        <f>IFERROR('Utvikling avling P'!AH114/'Utvikling avling P'!AI114,"")</f>
        <v>529.14880952380952</v>
      </c>
      <c r="U107" s="20">
        <f>IFERROR('Utvikling avling P'!AN114/'Utvikling avling P'!AO114,"")</f>
        <v>89.795712484237072</v>
      </c>
      <c r="V107" s="20">
        <f>AVERAGE(B107:U107)</f>
        <v>347.25841192657214</v>
      </c>
    </row>
    <row r="108" spans="1:22" x14ac:dyDescent="0.25">
      <c r="A108" s="19" t="str">
        <f>IF('Utvikling avling P'!A115&gt;0,'Utvikling avling P'!A115,"")</f>
        <v>3438 SØR-FRON</v>
      </c>
      <c r="B108" s="20">
        <f>IFERROR('Utvikling avling P'!B115/'Utvikling avling P'!C115,"")</f>
        <v>272.38</v>
      </c>
      <c r="C108" s="20">
        <f>IFERROR('Utvikling avling P'!D115/'Utvikling avling P'!E115,"")</f>
        <v>282.42142857142858</v>
      </c>
      <c r="D108" s="20">
        <f>IFERROR('Utvikling avling P'!F115/'Utvikling avling P'!G115,"")</f>
        <v>267.7228260869565</v>
      </c>
      <c r="E108" s="20">
        <f>IFERROR('Utvikling avling P'!H115/'Utvikling avling P'!I115,"")</f>
        <v>231.07725321888412</v>
      </c>
      <c r="F108" s="20">
        <f>IFERROR('Utvikling avling P'!J115/'Utvikling avling P'!K115,"")</f>
        <v>144.3025078369906</v>
      </c>
      <c r="G108" s="20">
        <f>IFERROR('Utvikling avling P'!L115/'Utvikling avling P'!M115,"")</f>
        <v>222.82028985507247</v>
      </c>
      <c r="H108" s="20">
        <f>IFERROR('Utvikling avling P'!N115/'Utvikling avling P'!O115,"")</f>
        <v>106.12337662337663</v>
      </c>
      <c r="I108" s="20">
        <f>IFERROR('Utvikling avling P'!P115/'Utvikling avling P'!Q115,"")</f>
        <v>266.85444234404537</v>
      </c>
      <c r="J108" s="20">
        <f>IFERROR('Utvikling avling P'!R115/'Utvikling avling P'!S115,"")</f>
        <v>233.57142857142858</v>
      </c>
      <c r="K108" s="20">
        <f>IFERROR('Utvikling avling P'!T115/'Utvikling avling P'!U115,"")</f>
        <v>428.06593406593407</v>
      </c>
      <c r="L108" s="20">
        <f>IFERROR('Utvikling avling P'!V115/'Utvikling avling P'!W115,"")</f>
        <v>474.13888888888891</v>
      </c>
      <c r="M108" s="20">
        <f>IFERROR('Utvikling avling P'!X115/'Utvikling avling P'!Y115,"")</f>
        <v>475.43859649122805</v>
      </c>
      <c r="N108" s="20">
        <f>IFERROR('Utvikling avling P'!Z115/'Utvikling avling P'!AA115,"")</f>
        <v>564.28070175438597</v>
      </c>
      <c r="O108" s="20">
        <f>IFERROR('Utvikling avling P'!AB115/'Utvikling avling P'!AC115,"")</f>
        <v>212.56140350877192</v>
      </c>
      <c r="P108" s="20">
        <f>IFERROR('Utvikling avling P'!AD115/'Utvikling avling P'!AE115,"")</f>
        <v>386.22807017543857</v>
      </c>
      <c r="Q108" s="20">
        <f>IFERROR('Utvikling avling P'!AF115/'Utvikling avling P'!AG115,"")</f>
        <v>534.09345794392527</v>
      </c>
      <c r="R108" s="20">
        <f>IFERROR('Utvikling avling P'!AJ115/'Utvikling avling P'!AK115,"")</f>
        <v>798.82165605095543</v>
      </c>
      <c r="S108" s="20">
        <f>IFERROR('Utvikling avling P'!AJ115/'Utvikling avling P'!AK115,"")</f>
        <v>798.82165605095543</v>
      </c>
      <c r="T108" s="20">
        <f>IFERROR('Utvikling avling P'!AH115/'Utvikling avling P'!AI115,"")</f>
        <v>133.11755485893417</v>
      </c>
      <c r="U108" s="20">
        <f>IFERROR('Utvikling avling P'!AN115/'Utvikling avling P'!AO115,"")</f>
        <v>705.26206896551719</v>
      </c>
      <c r="V108" s="20">
        <f>AVERAGE(B108:U108)</f>
        <v>376.90517709315588</v>
      </c>
    </row>
    <row r="109" spans="1:22" x14ac:dyDescent="0.25">
      <c r="A109" s="19" t="str">
        <f>IF('Utvikling avling P'!A116&gt;0,'Utvikling avling P'!A116,"")</f>
        <v>3110 HVALER</v>
      </c>
      <c r="B109" s="20">
        <f>IFERROR('Utvikling avling P'!B116/'Utvikling avling P'!C116,"")</f>
        <v>363.79816513761466</v>
      </c>
      <c r="C109" s="20">
        <f>IFERROR('Utvikling avling P'!D116/'Utvikling avling P'!E116,"")</f>
        <v>405.60576923076923</v>
      </c>
      <c r="D109" s="20">
        <f>IFERROR('Utvikling avling P'!F116/'Utvikling avling P'!G116,"")</f>
        <v>399.74799999999999</v>
      </c>
      <c r="E109" s="20">
        <f>IFERROR('Utvikling avling P'!H116/'Utvikling avling P'!I116,"")</f>
        <v>329.33842239185753</v>
      </c>
      <c r="F109" s="20">
        <f>IFERROR('Utvikling avling P'!J116/'Utvikling avling P'!K116,"")</f>
        <v>466.00529100529099</v>
      </c>
      <c r="G109" s="20">
        <f>IFERROR('Utvikling avling P'!L116/'Utvikling avling P'!M116,"")</f>
        <v>175.63106796116506</v>
      </c>
      <c r="H109" s="20">
        <f>IFERROR('Utvikling avling P'!N116/'Utvikling avling P'!O116,"")</f>
        <v>90.712500000000006</v>
      </c>
      <c r="I109" s="20">
        <f>IFERROR('Utvikling avling P'!P116/'Utvikling avling P'!Q116,"")</f>
        <v>256.25</v>
      </c>
      <c r="J109" s="20">
        <f>IFERROR('Utvikling avling P'!R116/'Utvikling avling P'!S116,"")</f>
        <v>281.07514450867052</v>
      </c>
      <c r="K109" s="20">
        <f>IFERROR('Utvikling avling P'!T116/'Utvikling avling P'!U116,"")</f>
        <v>305.67500000000001</v>
      </c>
      <c r="L109" s="20">
        <f>IFERROR('Utvikling avling P'!V116/'Utvikling avling P'!W116,"")</f>
        <v>388.27205882352939</v>
      </c>
      <c r="M109" s="20">
        <f>IFERROR('Utvikling avling P'!X116/'Utvikling avling P'!Y116,"")</f>
        <v>299.60165975103735</v>
      </c>
      <c r="N109" s="20">
        <f>IFERROR('Utvikling avling P'!Z116/'Utvikling avling P'!AA116,"")</f>
        <v>359.05</v>
      </c>
      <c r="O109" s="20">
        <f>IFERROR('Utvikling avling P'!AB116/'Utvikling avling P'!AC116,"")</f>
        <v>291.43930635838149</v>
      </c>
      <c r="P109" s="20">
        <f>IFERROR('Utvikling avling P'!AD116/'Utvikling avling P'!AE116,"")</f>
        <v>470.14450867052022</v>
      </c>
      <c r="Q109" s="20">
        <f>IFERROR('Utvikling avling P'!AF116/'Utvikling avling P'!AG116,"")</f>
        <v>322.63909774436092</v>
      </c>
      <c r="R109" s="20">
        <f>IFERROR('Utvikling avling P'!AJ116/'Utvikling avling P'!AK116,"")</f>
        <v>485.36864406779659</v>
      </c>
      <c r="S109" s="20">
        <f>IFERROR('Utvikling avling P'!AJ116/'Utvikling avling P'!AK116,"")</f>
        <v>485.36864406779659</v>
      </c>
      <c r="T109" s="20">
        <f>IFERROR('Utvikling avling P'!AH116/'Utvikling avling P'!AI116,"")</f>
        <v>16.944736842105264</v>
      </c>
      <c r="U109" s="20">
        <f>IFERROR('Utvikling avling P'!AN116/'Utvikling avling P'!AO116,"")</f>
        <v>335.72394366197182</v>
      </c>
      <c r="V109" s="20">
        <f>AVERAGE(B109:U109)</f>
        <v>326.41959801114336</v>
      </c>
    </row>
    <row r="110" spans="1:22" x14ac:dyDescent="0.25">
      <c r="A110" s="19" t="str">
        <f>IF('Utvikling avling P'!A117&gt;0,'Utvikling avling P'!A117,"")</f>
        <v>5057 ØRLAND</v>
      </c>
      <c r="B110" s="20">
        <f>IFERROR('Utvikling avling P'!B117/'Utvikling avling P'!C117,"")</f>
        <v>309.5</v>
      </c>
      <c r="C110" s="20">
        <f>IFERROR('Utvikling avling P'!D117/'Utvikling avling P'!E117,"")</f>
        <v>354.64571428571429</v>
      </c>
      <c r="D110" s="20">
        <f>IFERROR('Utvikling avling P'!F117/'Utvikling avling P'!G117,"")</f>
        <v>213.7</v>
      </c>
      <c r="E110" s="20">
        <f>IFERROR('Utvikling avling P'!H117/'Utvikling avling P'!I117,"")</f>
        <v>455.06703910614527</v>
      </c>
      <c r="F110" s="20">
        <f>IFERROR('Utvikling avling P'!J117/'Utvikling avling P'!K117,"")</f>
        <v>326.88616071428572</v>
      </c>
      <c r="G110" s="20">
        <f>IFERROR('Utvikling avling P'!L117/'Utvikling avling P'!M117,"")</f>
        <v>409.99346405228761</v>
      </c>
      <c r="H110" s="20">
        <f>IFERROR('Utvikling avling P'!N117/'Utvikling avling P'!O117,"")</f>
        <v>324.85234899328862</v>
      </c>
      <c r="I110" s="20">
        <f>IFERROR('Utvikling avling P'!P117/'Utvikling avling P'!Q117,"")</f>
        <v>256.81283422459893</v>
      </c>
      <c r="J110" s="20">
        <f>IFERROR('Utvikling avling P'!R117/'Utvikling avling P'!S117,"")</f>
        <v>0</v>
      </c>
      <c r="K110" s="20">
        <f>IFERROR('Utvikling avling P'!T117/'Utvikling avling P'!U117,"")</f>
        <v>385.07446808510639</v>
      </c>
      <c r="L110" s="20">
        <f>IFERROR('Utvikling avling P'!V117/'Utvikling avling P'!W117,"")</f>
        <v>77.965517241379317</v>
      </c>
      <c r="M110" s="20" t="str">
        <f>IFERROR('Utvikling avling P'!X117/'Utvikling avling P'!Y117,"")</f>
        <v/>
      </c>
      <c r="N110" s="20">
        <f>IFERROR('Utvikling avling P'!Z117/'Utvikling avling P'!AA117,"")</f>
        <v>1105.2727272727273</v>
      </c>
      <c r="O110" s="20">
        <f>IFERROR('Utvikling avling P'!AB117/'Utvikling avling P'!AC117,"")</f>
        <v>272.17543859649123</v>
      </c>
      <c r="P110" s="20">
        <f>IFERROR('Utvikling avling P'!AD117/'Utvikling avling P'!AE117,"")</f>
        <v>200.44444444444446</v>
      </c>
      <c r="Q110" s="20">
        <f>IFERROR('Utvikling avling P'!AF117/'Utvikling avling P'!AG117,"")</f>
        <v>604.4202898550725</v>
      </c>
      <c r="R110" s="20">
        <f>IFERROR('Utvikling avling P'!AJ117/'Utvikling avling P'!AK117,"")</f>
        <v>208.32007575757575</v>
      </c>
      <c r="S110" s="20">
        <f>IFERROR('Utvikling avling P'!AJ117/'Utvikling avling P'!AK117,"")</f>
        <v>208.32007575757575</v>
      </c>
      <c r="T110" s="20">
        <f>IFERROR('Utvikling avling P'!AH117/'Utvikling avling P'!AI117,"")</f>
        <v>379.91255605381167</v>
      </c>
      <c r="U110" s="20">
        <f>IFERROR('Utvikling avling P'!AN117/'Utvikling avling P'!AO117,"")</f>
        <v>294.00482315112538</v>
      </c>
      <c r="V110" s="20">
        <f>AVERAGE(B110:U110)</f>
        <v>336.17726197850692</v>
      </c>
    </row>
    <row r="111" spans="1:22" x14ac:dyDescent="0.25">
      <c r="A111" s="19" t="str">
        <f>IF('Utvikling avling P'!A118&gt;0,'Utvikling avling P'!A118,"")</f>
        <v>3222 LØRENSKOG</v>
      </c>
      <c r="B111" s="20">
        <f>IFERROR('Utvikling avling P'!B118/'Utvikling avling P'!C118,"")</f>
        <v>387.82329317269074</v>
      </c>
      <c r="C111" s="20">
        <f>IFERROR('Utvikling avling P'!D118/'Utvikling avling P'!E118,"")</f>
        <v>217.21606118546845</v>
      </c>
      <c r="D111" s="20">
        <f>IFERROR('Utvikling avling P'!F118/'Utvikling avling P'!G118,"")</f>
        <v>243.58880308880308</v>
      </c>
      <c r="E111" s="20">
        <f>IFERROR('Utvikling avling P'!H118/'Utvikling avling P'!I118,"")</f>
        <v>227.18024691358025</v>
      </c>
      <c r="F111" s="20">
        <f>IFERROR('Utvikling avling P'!J118/'Utvikling avling P'!K118,"")</f>
        <v>242.65600000000001</v>
      </c>
      <c r="G111" s="20">
        <f>IFERROR('Utvikling avling P'!L118/'Utvikling avling P'!M118,"")</f>
        <v>426.34634146341466</v>
      </c>
      <c r="H111" s="20">
        <f>IFERROR('Utvikling avling P'!N118/'Utvikling avling P'!O118,"")</f>
        <v>316.7037037037037</v>
      </c>
      <c r="I111" s="20" t="str">
        <f>IFERROR('Utvikling avling P'!P118/'Utvikling avling P'!Q118,"")</f>
        <v/>
      </c>
      <c r="J111" s="20">
        <f>IFERROR('Utvikling avling P'!R118/'Utvikling avling P'!S118,"")</f>
        <v>401.36</v>
      </c>
      <c r="K111" s="20">
        <f>IFERROR('Utvikling avling P'!T118/'Utvikling avling P'!U118,"")</f>
        <v>697.61428571428576</v>
      </c>
      <c r="L111" s="20">
        <f>IFERROR('Utvikling avling P'!V118/'Utvikling avling P'!W118,"")</f>
        <v>771.16990291262141</v>
      </c>
      <c r="M111" s="20">
        <f>IFERROR('Utvikling avling P'!X118/'Utvikling avling P'!Y118,"")</f>
        <v>424.20253164556959</v>
      </c>
      <c r="N111" s="20">
        <f>IFERROR('Utvikling avling P'!Z118/'Utvikling avling P'!AA118,"")</f>
        <v>509.29739776951675</v>
      </c>
      <c r="O111" s="20">
        <f>IFERROR('Utvikling avling P'!AB118/'Utvikling avling P'!AC118,"")</f>
        <v>190.66666666666666</v>
      </c>
      <c r="P111" s="20">
        <f>IFERROR('Utvikling avling P'!AD118/'Utvikling avling P'!AE118,"")</f>
        <v>419.79653679653677</v>
      </c>
      <c r="Q111" s="20">
        <f>IFERROR('Utvikling avling P'!AF118/'Utvikling avling P'!AG118,"")</f>
        <v>364.78214285714284</v>
      </c>
      <c r="R111" s="20">
        <f>IFERROR('Utvikling avling P'!AJ118/'Utvikling avling P'!AK118,"")</f>
        <v>283.26666666666665</v>
      </c>
      <c r="S111" s="20">
        <f>IFERROR('Utvikling avling P'!AJ118/'Utvikling avling P'!AK118,"")</f>
        <v>283.26666666666665</v>
      </c>
      <c r="T111" s="20">
        <f>IFERROR('Utvikling avling P'!AH118/'Utvikling avling P'!AI118,"")</f>
        <v>0</v>
      </c>
      <c r="U111" s="20" t="str">
        <f>IFERROR('Utvikling avling P'!AN118/'Utvikling avling P'!AO118,"")</f>
        <v/>
      </c>
      <c r="V111" s="20">
        <f>AVERAGE(B111:U111)</f>
        <v>355.94095817907407</v>
      </c>
    </row>
    <row r="112" spans="1:22" x14ac:dyDescent="0.25">
      <c r="A112" s="19" t="str">
        <f>IF('Utvikling avling P'!A119&gt;0,'Utvikling avling P'!A119,"")</f>
        <v>3441 GAUSDAL</v>
      </c>
      <c r="B112" s="20" t="str">
        <f>IFERROR('Utvikling avling P'!B119/'Utvikling avling P'!C119,"")</f>
        <v/>
      </c>
      <c r="C112" s="20" t="str">
        <f>IFERROR('Utvikling avling P'!D119/'Utvikling avling P'!E119,"")</f>
        <v/>
      </c>
      <c r="D112" s="20" t="str">
        <f>IFERROR('Utvikling avling P'!F119/'Utvikling avling P'!G119,"")</f>
        <v/>
      </c>
      <c r="E112" s="20" t="str">
        <f>IFERROR('Utvikling avling P'!H119/'Utvikling avling P'!I119,"")</f>
        <v/>
      </c>
      <c r="F112" s="20" t="str">
        <f>IFERROR('Utvikling avling P'!J119/'Utvikling avling P'!K119,"")</f>
        <v/>
      </c>
      <c r="G112" s="20">
        <f>IFERROR('Utvikling avling P'!L119/'Utvikling avling P'!M119,"")</f>
        <v>462.08333333333331</v>
      </c>
      <c r="H112" s="20">
        <f>IFERROR('Utvikling avling P'!N119/'Utvikling avling P'!O119,"")</f>
        <v>255.88684210526316</v>
      </c>
      <c r="I112" s="20">
        <f>IFERROR('Utvikling avling P'!P119/'Utvikling avling P'!Q119,"")</f>
        <v>366.86987951807231</v>
      </c>
      <c r="J112" s="20">
        <f>IFERROR('Utvikling avling P'!R119/'Utvikling avling P'!S119,"")</f>
        <v>317.36451612903227</v>
      </c>
      <c r="K112" s="20">
        <f>IFERROR('Utvikling avling P'!T119/'Utvikling avling P'!U119,"")</f>
        <v>451.77811550151978</v>
      </c>
      <c r="L112" s="20">
        <f>IFERROR('Utvikling avling P'!V119/'Utvikling avling P'!W119,"")</f>
        <v>447.68095238095236</v>
      </c>
      <c r="M112" s="20">
        <f>IFERROR('Utvikling avling P'!X119/'Utvikling avling P'!Y119,"")</f>
        <v>545.52964426877475</v>
      </c>
      <c r="N112" s="20">
        <f>IFERROR('Utvikling avling P'!Z119/'Utvikling avling P'!AA119,"")</f>
        <v>539.68717948717949</v>
      </c>
      <c r="O112" s="20">
        <f>IFERROR('Utvikling avling P'!AB119/'Utvikling avling P'!AC119,"")</f>
        <v>279.97297297297297</v>
      </c>
      <c r="P112" s="20">
        <f>IFERROR('Utvikling avling P'!AD119/'Utvikling avling P'!AE119,"")</f>
        <v>394.21153846153845</v>
      </c>
      <c r="Q112" s="20">
        <f>IFERROR('Utvikling avling P'!AF119/'Utvikling avling P'!AG119,"")</f>
        <v>533.58050847457628</v>
      </c>
      <c r="R112" s="20">
        <f>IFERROR('Utvikling avling P'!AJ119/'Utvikling avling P'!AK119,"")</f>
        <v>428.66666666666669</v>
      </c>
      <c r="S112" s="20">
        <f>IFERROR('Utvikling avling P'!AJ119/'Utvikling avling P'!AK119,"")</f>
        <v>428.66666666666669</v>
      </c>
      <c r="T112" s="20">
        <f>IFERROR('Utvikling avling P'!AH119/'Utvikling avling P'!AI119,"")</f>
        <v>64.426229508196727</v>
      </c>
      <c r="U112" s="20">
        <f>IFERROR('Utvikling avling P'!AN119/'Utvikling avling P'!AO119,"")</f>
        <v>386.03835616438357</v>
      </c>
      <c r="V112" s="20">
        <f>AVERAGE(B112:U112)</f>
        <v>393.49622677594198</v>
      </c>
    </row>
    <row r="113" spans="1:22" x14ac:dyDescent="0.25">
      <c r="A113" s="19" t="str">
        <f>IF('Utvikling avling P'!A120&gt;0,'Utvikling avling P'!A120,"")</f>
        <v>5031 MALVIK</v>
      </c>
      <c r="B113" s="20">
        <f>IFERROR('Utvikling avling P'!B120/'Utvikling avling P'!C120,"")</f>
        <v>631.00555555555559</v>
      </c>
      <c r="C113" s="20">
        <f>IFERROR('Utvikling avling P'!D120/'Utvikling avling P'!E120,"")</f>
        <v>462.77165354330708</v>
      </c>
      <c r="D113" s="20">
        <f>IFERROR('Utvikling avling P'!F120/'Utvikling avling P'!G120,"")</f>
        <v>484.95238095238096</v>
      </c>
      <c r="E113" s="20">
        <f>IFERROR('Utvikling avling P'!H120/'Utvikling avling P'!I120,"")</f>
        <v>760.56097560975604</v>
      </c>
      <c r="F113" s="20">
        <f>IFERROR('Utvikling avling P'!J120/'Utvikling avling P'!K120,"")</f>
        <v>398.94209039548025</v>
      </c>
      <c r="G113" s="20">
        <f>IFERROR('Utvikling avling P'!L120/'Utvikling avling P'!M120,"")</f>
        <v>495.95238095238096</v>
      </c>
      <c r="H113" s="20">
        <f>IFERROR('Utvikling avling P'!N120/'Utvikling avling P'!O120,"")</f>
        <v>295.55303030303031</v>
      </c>
      <c r="I113" s="20">
        <f>IFERROR('Utvikling avling P'!P120/'Utvikling avling P'!Q120,"")</f>
        <v>558.87387387387389</v>
      </c>
      <c r="J113" s="20" t="str">
        <f>IFERROR('Utvikling avling P'!R120/'Utvikling avling P'!S120,"")</f>
        <v/>
      </c>
      <c r="K113" s="20">
        <f>IFERROR('Utvikling avling P'!T120/'Utvikling avling P'!U120,"")</f>
        <v>459.24829931972789</v>
      </c>
      <c r="L113" s="20">
        <f>IFERROR('Utvikling avling P'!V120/'Utvikling avling P'!W120,"")</f>
        <v>751.21574344023327</v>
      </c>
      <c r="M113" s="20">
        <f>IFERROR('Utvikling avling P'!X120/'Utvikling avling P'!Y120,"")</f>
        <v>389.10731707317075</v>
      </c>
      <c r="N113" s="20">
        <f>IFERROR('Utvikling avling P'!Z120/'Utvikling avling P'!AA120,"")</f>
        <v>394.86915887850466</v>
      </c>
      <c r="O113" s="20">
        <f>IFERROR('Utvikling avling P'!AB120/'Utvikling avling P'!AC120,"")</f>
        <v>247.13354037267081</v>
      </c>
      <c r="P113" s="20">
        <f>IFERROR('Utvikling avling P'!AD120/'Utvikling avling P'!AE120,"")</f>
        <v>367.00675675675677</v>
      </c>
      <c r="Q113" s="20">
        <f>IFERROR('Utvikling avling P'!AF120/'Utvikling avling P'!AG120,"")</f>
        <v>537.4666666666667</v>
      </c>
      <c r="R113" s="20">
        <f>IFERROR('Utvikling avling P'!AJ120/'Utvikling avling P'!AK120,"")</f>
        <v>15.181818181818182</v>
      </c>
      <c r="S113" s="20">
        <f>IFERROR('Utvikling avling P'!AJ120/'Utvikling avling P'!AK120,"")</f>
        <v>15.181818181818182</v>
      </c>
      <c r="T113" s="20">
        <f>IFERROR('Utvikling avling P'!AH120/'Utvikling avling P'!AI120,"")</f>
        <v>1663.408163265306</v>
      </c>
      <c r="U113" s="20">
        <f>IFERROR('Utvikling avling P'!AN120/'Utvikling avling P'!AO120,"")</f>
        <v>89.291989664082692</v>
      </c>
      <c r="V113" s="20">
        <f>AVERAGE(B113:U113)</f>
        <v>474.61701120981689</v>
      </c>
    </row>
    <row r="114" spans="1:22" x14ac:dyDescent="0.25">
      <c r="A114" s="19" t="str">
        <f>IF('Utvikling avling P'!A121&gt;0,'Utvikling avling P'!A121,"")</f>
        <v>4028 KVITESEID</v>
      </c>
      <c r="B114" s="20">
        <f>IFERROR('Utvikling avling P'!B121/'Utvikling avling P'!C121,"")</f>
        <v>615.45299145299145</v>
      </c>
      <c r="C114" s="20">
        <f>IFERROR('Utvikling avling P'!D121/'Utvikling avling P'!E121,"")</f>
        <v>526.61392405063293</v>
      </c>
      <c r="D114" s="20">
        <f>IFERROR('Utvikling avling P'!F121/'Utvikling avling P'!G121,"")</f>
        <v>669.62820512820508</v>
      </c>
      <c r="E114" s="20">
        <f>IFERROR('Utvikling avling P'!H121/'Utvikling avling P'!I121,"")</f>
        <v>456.22718808193667</v>
      </c>
      <c r="F114" s="20">
        <f>IFERROR('Utvikling avling P'!J121/'Utvikling avling P'!K121,"")</f>
        <v>477.86257309941521</v>
      </c>
      <c r="G114" s="20">
        <f>IFERROR('Utvikling avling P'!L121/'Utvikling avling P'!M121,"")</f>
        <v>497.45672191528547</v>
      </c>
      <c r="H114" s="20">
        <f>IFERROR('Utvikling avling P'!N121/'Utvikling avling P'!O121,"")</f>
        <v>428.91058823529414</v>
      </c>
      <c r="I114" s="20">
        <f>IFERROR('Utvikling avling P'!P121/'Utvikling avling P'!Q121,"")</f>
        <v>454.69794050343251</v>
      </c>
      <c r="J114" s="20">
        <f>IFERROR('Utvikling avling P'!R121/'Utvikling avling P'!S121,"")</f>
        <v>476.86341463414635</v>
      </c>
      <c r="K114" s="20">
        <f>IFERROR('Utvikling avling P'!T121/'Utvikling avling P'!U121,"")</f>
        <v>661.52923076923082</v>
      </c>
      <c r="L114" s="20" t="str">
        <f>IFERROR('Utvikling avling P'!V121/'Utvikling avling P'!W121,"")</f>
        <v/>
      </c>
      <c r="M114" s="20" t="str">
        <f>IFERROR('Utvikling avling P'!X121/'Utvikling avling P'!Y121,"")</f>
        <v/>
      </c>
      <c r="N114" s="20">
        <f>IFERROR('Utvikling avling P'!Z121/'Utvikling avling P'!AA121,"")</f>
        <v>213.97902097902099</v>
      </c>
      <c r="O114" s="20" t="str">
        <f>IFERROR('Utvikling avling P'!AB121/'Utvikling avling P'!AC121,"")</f>
        <v/>
      </c>
      <c r="P114" s="20" t="str">
        <f>IFERROR('Utvikling avling P'!AD121/'Utvikling avling P'!AE121,"")</f>
        <v/>
      </c>
      <c r="Q114" s="20" t="str">
        <f>IFERROR('Utvikling avling P'!AF121/'Utvikling avling P'!AG121,"")</f>
        <v/>
      </c>
      <c r="R114" s="20" t="str">
        <f>IFERROR('Utvikling avling P'!AJ121/'Utvikling avling P'!AK121,"")</f>
        <v/>
      </c>
      <c r="S114" s="20" t="str">
        <f>IFERROR('Utvikling avling P'!AJ121/'Utvikling avling P'!AK121,"")</f>
        <v/>
      </c>
      <c r="T114" s="20" t="str">
        <f>IFERROR('Utvikling avling P'!AH121/'Utvikling avling P'!AI121,"")</f>
        <v/>
      </c>
      <c r="U114" s="20" t="str">
        <f>IFERROR('Utvikling avling P'!AN121/'Utvikling avling P'!AO121,"")</f>
        <v/>
      </c>
      <c r="V114" s="20">
        <f>AVERAGE(B114:U114)</f>
        <v>498.11107262269013</v>
      </c>
    </row>
    <row r="115" spans="1:22" x14ac:dyDescent="0.25">
      <c r="A115" s="19" t="str">
        <f>IF('Utvikling avling P'!A122&gt;0,'Utvikling avling P'!A122,"")</f>
        <v>5047 OVERHALLA</v>
      </c>
      <c r="B115" s="20">
        <f>IFERROR('Utvikling avling P'!B122/'Utvikling avling P'!C122,"")</f>
        <v>0</v>
      </c>
      <c r="C115" s="20">
        <f>IFERROR('Utvikling avling P'!D122/'Utvikling avling P'!E122,"")</f>
        <v>19.234332425068121</v>
      </c>
      <c r="D115" s="20" t="str">
        <f>IFERROR('Utvikling avling P'!F122/'Utvikling avling P'!G122,"")</f>
        <v/>
      </c>
      <c r="E115" s="20">
        <f>IFERROR('Utvikling avling P'!H122/'Utvikling avling P'!I122,"")</f>
        <v>572.37735849056605</v>
      </c>
      <c r="F115" s="20">
        <f>IFERROR('Utvikling avling P'!J122/'Utvikling avling P'!K122,"")</f>
        <v>200.74637681159419</v>
      </c>
      <c r="G115" s="20">
        <f>IFERROR('Utvikling avling P'!L122/'Utvikling avling P'!M122,"")</f>
        <v>326.93965517241378</v>
      </c>
      <c r="H115" s="20">
        <f>IFERROR('Utvikling avling P'!N122/'Utvikling avling P'!O122,"")</f>
        <v>324.55284552845529</v>
      </c>
      <c r="I115" s="20">
        <f>IFERROR('Utvikling avling P'!P122/'Utvikling avling P'!Q122,"")</f>
        <v>184.27173913043478</v>
      </c>
      <c r="J115" s="20">
        <f>IFERROR('Utvikling avling P'!R122/'Utvikling avling P'!S122,"")</f>
        <v>175.86538461538461</v>
      </c>
      <c r="K115" s="20">
        <f>IFERROR('Utvikling avling P'!T122/'Utvikling avling P'!U122,"")</f>
        <v>260.44144144144144</v>
      </c>
      <c r="L115" s="20">
        <f>IFERROR('Utvikling avling P'!V122/'Utvikling avling P'!W122,"")</f>
        <v>301.69506726457399</v>
      </c>
      <c r="M115" s="20">
        <f>IFERROR('Utvikling avling P'!X122/'Utvikling avling P'!Y122,"")</f>
        <v>263.24015748031496</v>
      </c>
      <c r="N115" s="20">
        <f>IFERROR('Utvikling avling P'!Z122/'Utvikling avling P'!AA122,"")</f>
        <v>240.38383838383839</v>
      </c>
      <c r="O115" s="20" t="str">
        <f>IFERROR('Utvikling avling P'!AB122/'Utvikling avling P'!AC122,"")</f>
        <v/>
      </c>
      <c r="P115" s="20">
        <f>IFERROR('Utvikling avling P'!AD122/'Utvikling avling P'!AE122,"")</f>
        <v>265.93644067796612</v>
      </c>
      <c r="Q115" s="20">
        <f>IFERROR('Utvikling avling P'!AF122/'Utvikling avling P'!AG122,"")</f>
        <v>312.13333333333333</v>
      </c>
      <c r="R115" s="20">
        <f>IFERROR('Utvikling avling P'!AJ122/'Utvikling avling P'!AK122,"")</f>
        <v>1548.0588235294117</v>
      </c>
      <c r="S115" s="20">
        <f>IFERROR('Utvikling avling P'!AJ122/'Utvikling avling P'!AK122,"")</f>
        <v>1548.0588235294117</v>
      </c>
      <c r="T115" s="20">
        <f>IFERROR('Utvikling avling P'!AH122/'Utvikling avling P'!AI122,"")</f>
        <v>129.7444089456869</v>
      </c>
      <c r="U115" s="20">
        <f>IFERROR('Utvikling avling P'!AN122/'Utvikling avling P'!AO122,"")</f>
        <v>303.59761904761905</v>
      </c>
      <c r="V115" s="20">
        <f>AVERAGE(B115:U115)</f>
        <v>387.62653587819523</v>
      </c>
    </row>
    <row r="116" spans="1:22" x14ac:dyDescent="0.25">
      <c r="A116" s="19" t="str">
        <f>IF('Utvikling avling P'!A123&gt;0,'Utvikling avling P'!A123,"")</f>
        <v>3436 NORD-FRON</v>
      </c>
      <c r="B116" s="20">
        <f>IFERROR('Utvikling avling P'!B123/'Utvikling avling P'!C123,"")</f>
        <v>163.99570815450645</v>
      </c>
      <c r="C116" s="20">
        <f>IFERROR('Utvikling avling P'!D123/'Utvikling avling P'!E123,"")</f>
        <v>96.116104868913851</v>
      </c>
      <c r="D116" s="20">
        <f>IFERROR('Utvikling avling P'!F123/'Utvikling avling P'!G123,"")</f>
        <v>429.79935275080908</v>
      </c>
      <c r="E116" s="20">
        <f>IFERROR('Utvikling avling P'!H123/'Utvikling avling P'!I123,"")</f>
        <v>247.26584867075664</v>
      </c>
      <c r="F116" s="20">
        <f>IFERROR('Utvikling avling P'!J123/'Utvikling avling P'!K123,"")</f>
        <v>122.14285714285714</v>
      </c>
      <c r="G116" s="20">
        <f>IFERROR('Utvikling avling P'!L123/'Utvikling avling P'!M123,"")</f>
        <v>397.83333333333331</v>
      </c>
      <c r="H116" s="20">
        <f>IFERROR('Utvikling avling P'!N123/'Utvikling avling P'!O123,"")</f>
        <v>315.78260869565219</v>
      </c>
      <c r="I116" s="20">
        <f>IFERROR('Utvikling avling P'!P123/'Utvikling avling P'!Q123,"")</f>
        <v>464.15957446808511</v>
      </c>
      <c r="J116" s="20">
        <f>IFERROR('Utvikling avling P'!R123/'Utvikling avling P'!S123,"")</f>
        <v>380.76795580110496</v>
      </c>
      <c r="K116" s="20">
        <f>IFERROR('Utvikling avling P'!T123/'Utvikling avling P'!U123,"")</f>
        <v>337.26470588235293</v>
      </c>
      <c r="L116" s="20" t="str">
        <f>IFERROR('Utvikling avling P'!V123/'Utvikling avling P'!W123,"")</f>
        <v/>
      </c>
      <c r="M116" s="20">
        <f>IFERROR('Utvikling avling P'!X123/'Utvikling avling P'!Y123,"")</f>
        <v>489.67567567567568</v>
      </c>
      <c r="N116" s="20">
        <f>IFERROR('Utvikling avling P'!Z123/'Utvikling avling P'!AA123,"")</f>
        <v>308.01470588235293</v>
      </c>
      <c r="O116" s="20">
        <f>IFERROR('Utvikling avling P'!AB123/'Utvikling avling P'!AC123,"")</f>
        <v>143.02469135802468</v>
      </c>
      <c r="P116" s="20">
        <f>IFERROR('Utvikling avling P'!AD123/'Utvikling avling P'!AE123,"")</f>
        <v>611.05691056910564</v>
      </c>
      <c r="Q116" s="20">
        <f>IFERROR('Utvikling avling P'!AF123/'Utvikling avling P'!AG123,"")</f>
        <v>377.82442748091603</v>
      </c>
      <c r="R116" s="20">
        <f>IFERROR('Utvikling avling P'!AJ123/'Utvikling avling P'!AK123,"")</f>
        <v>116.96236559139786</v>
      </c>
      <c r="S116" s="20">
        <f>IFERROR('Utvikling avling P'!AJ123/'Utvikling avling P'!AK123,"")</f>
        <v>116.96236559139786</v>
      </c>
      <c r="T116" s="20">
        <f>IFERROR('Utvikling avling P'!AH123/'Utvikling avling P'!AI123,"")</f>
        <v>167.86500000000001</v>
      </c>
      <c r="U116" s="20">
        <f>IFERROR('Utvikling avling P'!AN123/'Utvikling avling P'!AO123,"")</f>
        <v>302.41463414634148</v>
      </c>
      <c r="V116" s="20">
        <f>AVERAGE(B116:U116)</f>
        <v>294.15414874018853</v>
      </c>
    </row>
    <row r="117" spans="1:22" x14ac:dyDescent="0.25">
      <c r="A117" s="19" t="str">
        <f>IF('Utvikling avling P'!A124&gt;0,'Utvikling avling P'!A124,"")</f>
        <v>5036 FROSTA</v>
      </c>
      <c r="B117" s="20">
        <f>IFERROR('Utvikling avling P'!B124/'Utvikling avling P'!C124,"")</f>
        <v>428.19390243902438</v>
      </c>
      <c r="C117" s="20">
        <f>IFERROR('Utvikling avling P'!D124/'Utvikling avling P'!E124,"")</f>
        <v>267.05136986301369</v>
      </c>
      <c r="D117" s="20">
        <f>IFERROR('Utvikling avling P'!F124/'Utvikling avling P'!G124,"")</f>
        <v>424.37014925373137</v>
      </c>
      <c r="E117" s="20">
        <f>IFERROR('Utvikling avling P'!H124/'Utvikling avling P'!I124,"")</f>
        <v>609.40131578947364</v>
      </c>
      <c r="F117" s="20">
        <f>IFERROR('Utvikling avling P'!J124/'Utvikling avling P'!K124,"")</f>
        <v>466.43715846994536</v>
      </c>
      <c r="G117" s="20" t="str">
        <f>IFERROR('Utvikling avling P'!L124/'Utvikling avling P'!M124,"")</f>
        <v/>
      </c>
      <c r="H117" s="20">
        <f>IFERROR('Utvikling avling P'!N124/'Utvikling avling P'!O124,"")</f>
        <v>33.308139534883722</v>
      </c>
      <c r="I117" s="20">
        <f>IFERROR('Utvikling avling P'!P124/'Utvikling avling P'!Q124,"")</f>
        <v>119.28421052631579</v>
      </c>
      <c r="J117" s="20">
        <f>IFERROR('Utvikling avling P'!R124/'Utvikling avling P'!S124,"")</f>
        <v>0</v>
      </c>
      <c r="K117" s="20">
        <f>IFERROR('Utvikling avling P'!T124/'Utvikling avling P'!U124,"")</f>
        <v>0</v>
      </c>
      <c r="L117" s="20">
        <f>IFERROR('Utvikling avling P'!V124/'Utvikling avling P'!W124,"")</f>
        <v>490.54609929078015</v>
      </c>
      <c r="M117" s="20">
        <f>IFERROR('Utvikling avling P'!X124/'Utvikling avling P'!Y124,"")</f>
        <v>463.06</v>
      </c>
      <c r="N117" s="20">
        <f>IFERROR('Utvikling avling P'!Z124/'Utvikling avling P'!AA124,"")</f>
        <v>585.48888888888894</v>
      </c>
      <c r="O117" s="20">
        <f>IFERROR('Utvikling avling P'!AB124/'Utvikling avling P'!AC124,"")</f>
        <v>0</v>
      </c>
      <c r="P117" s="20">
        <f>IFERROR('Utvikling avling P'!AD124/'Utvikling avling P'!AE124,"")</f>
        <v>493.98969072164948</v>
      </c>
      <c r="Q117" s="20">
        <f>IFERROR('Utvikling avling P'!AF124/'Utvikling avling P'!AG124,"")</f>
        <v>770.06410256410254</v>
      </c>
      <c r="R117" s="20">
        <f>IFERROR('Utvikling avling P'!AJ124/'Utvikling avling P'!AK124,"")</f>
        <v>181.60084033613447</v>
      </c>
      <c r="S117" s="20">
        <f>IFERROR('Utvikling avling P'!AJ124/'Utvikling avling P'!AK124,"")</f>
        <v>181.60084033613447</v>
      </c>
      <c r="T117" s="20">
        <f>IFERROR('Utvikling avling P'!AH124/'Utvikling avling P'!AI124,"")</f>
        <v>429.48509485094849</v>
      </c>
      <c r="U117" s="20">
        <f>IFERROR('Utvikling avling P'!AN124/'Utvikling avling P'!AO124,"")</f>
        <v>891</v>
      </c>
      <c r="V117" s="20">
        <f>AVERAGE(B117:U117)</f>
        <v>359.73062120342246</v>
      </c>
    </row>
    <row r="118" spans="1:22" x14ac:dyDescent="0.25">
      <c r="A118" s="19" t="str">
        <f>IF('Utvikling avling P'!A125&gt;0,'Utvikling avling P'!A125,"")</f>
        <v>1121 TIME</v>
      </c>
      <c r="B118" s="20">
        <f>IFERROR('Utvikling avling P'!B125/'Utvikling avling P'!C125,"")</f>
        <v>498.20800000000003</v>
      </c>
      <c r="C118" s="20">
        <f>IFERROR('Utvikling avling P'!D125/'Utvikling avling P'!E125,"")</f>
        <v>554.61538461538464</v>
      </c>
      <c r="D118" s="20">
        <f>IFERROR('Utvikling avling P'!F125/'Utvikling avling P'!G125,"")</f>
        <v>368.61016949152543</v>
      </c>
      <c r="E118" s="20" t="str">
        <f>IFERROR('Utvikling avling P'!H125/'Utvikling avling P'!I125,"")</f>
        <v/>
      </c>
      <c r="F118" s="20" t="str">
        <f>IFERROR('Utvikling avling P'!J125/'Utvikling avling P'!K125,"")</f>
        <v/>
      </c>
      <c r="G118" s="20" t="str">
        <f>IFERROR('Utvikling avling P'!L125/'Utvikling avling P'!M125,"")</f>
        <v/>
      </c>
      <c r="H118" s="20" t="str">
        <f>IFERROR('Utvikling avling P'!N125/'Utvikling avling P'!O125,"")</f>
        <v/>
      </c>
      <c r="I118" s="20" t="str">
        <f>IFERROR('Utvikling avling P'!P125/'Utvikling avling P'!Q125,"")</f>
        <v/>
      </c>
      <c r="J118" s="20" t="str">
        <f>IFERROR('Utvikling avling P'!R125/'Utvikling avling P'!S125,"")</f>
        <v/>
      </c>
      <c r="K118" s="20" t="str">
        <f>IFERROR('Utvikling avling P'!T125/'Utvikling avling P'!U125,"")</f>
        <v/>
      </c>
      <c r="L118" s="20" t="str">
        <f>IFERROR('Utvikling avling P'!V125/'Utvikling avling P'!W125,"")</f>
        <v/>
      </c>
      <c r="M118" s="20">
        <f>IFERROR('Utvikling avling P'!X125/'Utvikling avling P'!Y125,"")</f>
        <v>0</v>
      </c>
      <c r="N118" s="20">
        <f>IFERROR('Utvikling avling P'!Z125/'Utvikling avling P'!AA125,"")</f>
        <v>74.348717948717947</v>
      </c>
      <c r="O118" s="20">
        <f>IFERROR('Utvikling avling P'!AB125/'Utvikling avling P'!AC125,"")</f>
        <v>16.55252100840336</v>
      </c>
      <c r="P118" s="20">
        <f>IFERROR('Utvikling avling P'!AD125/'Utvikling avling P'!AE125,"")</f>
        <v>103.30466472303208</v>
      </c>
      <c r="Q118" s="20">
        <f>IFERROR('Utvikling avling P'!AF125/'Utvikling avling P'!AG125,"")</f>
        <v>93.050561797752806</v>
      </c>
      <c r="R118" s="20">
        <f>IFERROR('Utvikling avling P'!AJ125/'Utvikling avling P'!AK125,"")</f>
        <v>168.08703703703705</v>
      </c>
      <c r="S118" s="20">
        <f>IFERROR('Utvikling avling P'!AJ125/'Utvikling avling P'!AK125,"")</f>
        <v>168.08703703703705</v>
      </c>
      <c r="T118" s="20">
        <f>IFERROR('Utvikling avling P'!AH125/'Utvikling avling P'!AI125,"")</f>
        <v>514.50393700787401</v>
      </c>
      <c r="U118" s="20">
        <f>IFERROR('Utvikling avling P'!AN125/'Utvikling avling P'!AO125,"")</f>
        <v>166.16905901116428</v>
      </c>
      <c r="V118" s="20">
        <f>AVERAGE(B118:U118)</f>
        <v>227.12809080649404</v>
      </c>
    </row>
    <row r="119" spans="1:22" x14ac:dyDescent="0.25">
      <c r="A119" s="19" t="str">
        <f>IF('Utvikling avling P'!A126&gt;0,'Utvikling avling P'!A126,"")</f>
        <v>3334 FLESBERG</v>
      </c>
      <c r="B119" s="20">
        <f>IFERROR('Utvikling avling P'!B126/'Utvikling avling P'!C126,"")</f>
        <v>302.46396396396398</v>
      </c>
      <c r="C119" s="20">
        <f>IFERROR('Utvikling avling P'!D126/'Utvikling avling P'!E126,"")</f>
        <v>196.97222222222223</v>
      </c>
      <c r="D119" s="20" t="str">
        <f>IFERROR('Utvikling avling P'!F126/'Utvikling avling P'!G126,"")</f>
        <v/>
      </c>
      <c r="E119" s="20">
        <f>IFERROR('Utvikling avling P'!H126/'Utvikling avling P'!I126,"")</f>
        <v>11.88</v>
      </c>
      <c r="F119" s="20">
        <f>IFERROR('Utvikling avling P'!J126/'Utvikling avling P'!K126,"")</f>
        <v>102.33333333333333</v>
      </c>
      <c r="G119" s="20">
        <f>IFERROR('Utvikling avling P'!L126/'Utvikling avling P'!M126,"")</f>
        <v>112.40350877192982</v>
      </c>
      <c r="H119" s="20">
        <f>IFERROR('Utvikling avling P'!N126/'Utvikling avling P'!O126,"")</f>
        <v>54.109090909090909</v>
      </c>
      <c r="I119" s="20">
        <f>IFERROR('Utvikling avling P'!P126/'Utvikling avling P'!Q126,"")</f>
        <v>0</v>
      </c>
      <c r="J119" s="20">
        <f>IFERROR('Utvikling avling P'!R126/'Utvikling avling P'!S126,"")</f>
        <v>130.80000000000001</v>
      </c>
      <c r="K119" s="20">
        <f>IFERROR('Utvikling avling P'!T126/'Utvikling avling P'!U126,"")</f>
        <v>235.7017543859649</v>
      </c>
      <c r="L119" s="20">
        <f>IFERROR('Utvikling avling P'!V126/'Utvikling avling P'!W126,"")</f>
        <v>314.46666666666664</v>
      </c>
      <c r="M119" s="20">
        <f>IFERROR('Utvikling avling P'!X126/'Utvikling avling P'!Y126,"")</f>
        <v>451.19298245614033</v>
      </c>
      <c r="N119" s="20">
        <f>IFERROR('Utvikling avling P'!Z126/'Utvikling avling P'!AA126,"")</f>
        <v>322.37333333333333</v>
      </c>
      <c r="O119" s="20">
        <f>IFERROR('Utvikling avling P'!AB126/'Utvikling avling P'!AC126,"")</f>
        <v>48.66350710900474</v>
      </c>
      <c r="P119" s="20">
        <f>IFERROR('Utvikling avling P'!AD126/'Utvikling avling P'!AE126,"")</f>
        <v>307</v>
      </c>
      <c r="Q119" s="20">
        <f>IFERROR('Utvikling avling P'!AF126/'Utvikling avling P'!AG126,"")</f>
        <v>355.59021922428332</v>
      </c>
      <c r="R119" s="20">
        <f>IFERROR('Utvikling avling P'!AJ126/'Utvikling avling P'!AK126,"")</f>
        <v>153.49819494584838</v>
      </c>
      <c r="S119" s="20">
        <f>IFERROR('Utvikling avling P'!AJ126/'Utvikling avling P'!AK126,"")</f>
        <v>153.49819494584838</v>
      </c>
      <c r="T119" s="20">
        <f>IFERROR('Utvikling avling P'!AH126/'Utvikling avling P'!AI126,"")</f>
        <v>214.42081447963801</v>
      </c>
      <c r="U119" s="20">
        <f>IFERROR('Utvikling avling P'!AN126/'Utvikling avling P'!AO126,"")</f>
        <v>447.8</v>
      </c>
      <c r="V119" s="20">
        <f>AVERAGE(B119:U119)</f>
        <v>206.06146246038259</v>
      </c>
    </row>
    <row r="120" spans="1:22" x14ac:dyDescent="0.25">
      <c r="A120" s="19" t="str">
        <f>IF('Utvikling avling P'!A127&gt;0,'Utvikling avling P'!A127,"")</f>
        <v>5029 SKAUN</v>
      </c>
      <c r="B120" s="20">
        <f>IFERROR('Utvikling avling P'!B127/'Utvikling avling P'!C127,"")</f>
        <v>448.52147239263803</v>
      </c>
      <c r="C120" s="20">
        <f>IFERROR('Utvikling avling P'!D127/'Utvikling avling P'!E127,"")</f>
        <v>416.84444444444443</v>
      </c>
      <c r="D120" s="20">
        <f>IFERROR('Utvikling avling P'!F127/'Utvikling avling P'!G127,"")</f>
        <v>509.86521739130433</v>
      </c>
      <c r="E120" s="20">
        <f>IFERROR('Utvikling avling P'!H127/'Utvikling avling P'!I127,"")</f>
        <v>445.8608695652174</v>
      </c>
      <c r="F120" s="20">
        <f>IFERROR('Utvikling avling P'!J127/'Utvikling avling P'!K127,"")</f>
        <v>409.55757575757576</v>
      </c>
      <c r="G120" s="20">
        <f>IFERROR('Utvikling avling P'!L127/'Utvikling avling P'!M127,"")</f>
        <v>430.39393939393938</v>
      </c>
      <c r="H120" s="20">
        <f>IFERROR('Utvikling avling P'!N127/'Utvikling avling P'!O127,"")</f>
        <v>354.73770491803276</v>
      </c>
      <c r="I120" s="20">
        <f>IFERROR('Utvikling avling P'!P127/'Utvikling avling P'!Q127,"")</f>
        <v>20191</v>
      </c>
      <c r="J120" s="20" t="str">
        <f>IFERROR('Utvikling avling P'!R127/'Utvikling avling P'!S127,"")</f>
        <v/>
      </c>
      <c r="K120" s="20" t="str">
        <f>IFERROR('Utvikling avling P'!T127/'Utvikling avling P'!U127,"")</f>
        <v/>
      </c>
      <c r="L120" s="20">
        <f>IFERROR('Utvikling avling P'!V127/'Utvikling avling P'!W127,"")</f>
        <v>851.96249999999998</v>
      </c>
      <c r="M120" s="20" t="str">
        <f>IFERROR('Utvikling avling P'!X127/'Utvikling avling P'!Y127,"")</f>
        <v/>
      </c>
      <c r="N120" s="20" t="str">
        <f>IFERROR('Utvikling avling P'!Z127/'Utvikling avling P'!AA127,"")</f>
        <v/>
      </c>
      <c r="O120" s="20">
        <f>IFERROR('Utvikling avling P'!AB127/'Utvikling avling P'!AC127,"")</f>
        <v>510.72903225806454</v>
      </c>
      <c r="P120" s="20">
        <f>IFERROR('Utvikling avling P'!AD127/'Utvikling avling P'!AE127,"")</f>
        <v>621.07485029940119</v>
      </c>
      <c r="Q120" s="20" t="str">
        <f>IFERROR('Utvikling avling P'!AF127/'Utvikling avling P'!AG127,"")</f>
        <v/>
      </c>
      <c r="R120" s="20">
        <f>IFERROR('Utvikling avling P'!AJ127/'Utvikling avling P'!AK127,"")</f>
        <v>305.39722222222224</v>
      </c>
      <c r="S120" s="20">
        <f>IFERROR('Utvikling avling P'!AJ127/'Utvikling avling P'!AK127,"")</f>
        <v>305.39722222222224</v>
      </c>
      <c r="T120" s="20">
        <f>IFERROR('Utvikling avling P'!AH127/'Utvikling avling P'!AI127,"")</f>
        <v>446.41982507288628</v>
      </c>
      <c r="U120" s="20">
        <f>IFERROR('Utvikling avling P'!AN127/'Utvikling avling P'!AO127,"")</f>
        <v>321.86759581881535</v>
      </c>
      <c r="V120" s="20">
        <f>AVERAGE(B120:U120)</f>
        <v>1771.308631450451</v>
      </c>
    </row>
    <row r="121" spans="1:22" x14ac:dyDescent="0.25">
      <c r="A121" s="19" t="str">
        <f>IF('Utvikling avling P'!A128&gt;0,'Utvikling avling P'!A128,"")</f>
        <v>3320 FLÅ</v>
      </c>
      <c r="B121" s="20">
        <f>IFERROR('Utvikling avling P'!B128/'Utvikling avling P'!C128,"")</f>
        <v>425.60869565217394</v>
      </c>
      <c r="C121" s="20">
        <f>IFERROR('Utvikling avling P'!D128/'Utvikling avling P'!E128,"")</f>
        <v>273.80833333333334</v>
      </c>
      <c r="D121" s="20">
        <f>IFERROR('Utvikling avling P'!F128/'Utvikling avling P'!G128,"")</f>
        <v>285.75</v>
      </c>
      <c r="E121" s="20">
        <f>IFERROR('Utvikling avling P'!H128/'Utvikling avling P'!I128,"")</f>
        <v>383.47107438016531</v>
      </c>
      <c r="F121" s="20">
        <f>IFERROR('Utvikling avling P'!J128/'Utvikling avling P'!K128,"")</f>
        <v>318.78260869565219</v>
      </c>
      <c r="G121" s="20">
        <f>IFERROR('Utvikling avling P'!L128/'Utvikling avling P'!M128,"")</f>
        <v>414.66666666666669</v>
      </c>
      <c r="H121" s="20">
        <f>IFERROR('Utvikling avling P'!N128/'Utvikling avling P'!O128,"")</f>
        <v>327.91279069767444</v>
      </c>
      <c r="I121" s="20">
        <f>IFERROR('Utvikling avling P'!P128/'Utvikling avling P'!Q128,"")</f>
        <v>488.61061946902657</v>
      </c>
      <c r="J121" s="20">
        <f>IFERROR('Utvikling avling P'!R128/'Utvikling avling P'!S128,"")</f>
        <v>154.35384615384615</v>
      </c>
      <c r="K121" s="20">
        <f>IFERROR('Utvikling avling P'!T128/'Utvikling avling P'!U128,"")</f>
        <v>396.72500000000002</v>
      </c>
      <c r="L121" s="20">
        <f>IFERROR('Utvikling avling P'!V128/'Utvikling avling P'!W128,"")</f>
        <v>384.73557692307691</v>
      </c>
      <c r="M121" s="20">
        <f>IFERROR('Utvikling avling P'!X128/'Utvikling avling P'!Y128,"")</f>
        <v>596.54132231404958</v>
      </c>
      <c r="N121" s="20">
        <f>IFERROR('Utvikling avling P'!Z128/'Utvikling avling P'!AA128,"")</f>
        <v>386.66037735849056</v>
      </c>
      <c r="O121" s="20">
        <f>IFERROR('Utvikling avling P'!AB128/'Utvikling avling P'!AC128,"")</f>
        <v>272.22619047619048</v>
      </c>
      <c r="P121" s="20">
        <f>IFERROR('Utvikling avling P'!AD128/'Utvikling avling P'!AE128,"")</f>
        <v>731.24166666666667</v>
      </c>
      <c r="Q121" s="20">
        <f>IFERROR('Utvikling avling P'!AF128/'Utvikling avling P'!AG128,"")</f>
        <v>393.1035856573705</v>
      </c>
      <c r="R121" s="20">
        <f>IFERROR('Utvikling avling P'!AJ128/'Utvikling avling P'!AK128,"")</f>
        <v>352.26153846153846</v>
      </c>
      <c r="S121" s="20">
        <f>IFERROR('Utvikling avling P'!AJ128/'Utvikling avling P'!AK128,"")</f>
        <v>352.26153846153846</v>
      </c>
      <c r="T121" s="20">
        <f>IFERROR('Utvikling avling P'!AH128/'Utvikling avling P'!AI128,"")</f>
        <v>386.50828729281767</v>
      </c>
      <c r="U121" s="20">
        <f>IFERROR('Utvikling avling P'!AN128/'Utvikling avling P'!AO128,"")</f>
        <v>194.14004376367615</v>
      </c>
      <c r="V121" s="20">
        <f>AVERAGE(B121:U121)</f>
        <v>375.96848812119771</v>
      </c>
    </row>
    <row r="122" spans="1:22" x14ac:dyDescent="0.25">
      <c r="A122" s="19" t="str">
        <f>IF('Utvikling avling P'!A129&gt;0,'Utvikling avling P'!A129,"")</f>
        <v>4213 TVEDESTRAND</v>
      </c>
      <c r="B122" s="20">
        <f>IFERROR('Utvikling avling P'!B129/'Utvikling avling P'!C129,"")</f>
        <v>292.63299663299665</v>
      </c>
      <c r="C122" s="20">
        <f>IFERROR('Utvikling avling P'!D129/'Utvikling avling P'!E129,"")</f>
        <v>320.19341563786008</v>
      </c>
      <c r="D122" s="20">
        <f>IFERROR('Utvikling avling P'!F129/'Utvikling avling P'!G129,"")</f>
        <v>302.20070422535213</v>
      </c>
      <c r="E122" s="20">
        <f>IFERROR('Utvikling avling P'!H129/'Utvikling avling P'!I129,"")</f>
        <v>305.40671641791045</v>
      </c>
      <c r="F122" s="20">
        <f>IFERROR('Utvikling avling P'!J129/'Utvikling avling P'!K129,"")</f>
        <v>184.33173076923077</v>
      </c>
      <c r="G122" s="20">
        <f>IFERROR('Utvikling avling P'!L129/'Utvikling avling P'!M129,"")</f>
        <v>511.5</v>
      </c>
      <c r="H122" s="20">
        <f>IFERROR('Utvikling avling P'!N129/'Utvikling avling P'!O129,"")</f>
        <v>248.00884955752213</v>
      </c>
      <c r="I122" s="20">
        <f>IFERROR('Utvikling avling P'!P129/'Utvikling avling P'!Q129,"")</f>
        <v>436</v>
      </c>
      <c r="J122" s="20">
        <f>IFERROR('Utvikling avling P'!R129/'Utvikling avling P'!S129,"")</f>
        <v>346.45132743362831</v>
      </c>
      <c r="K122" s="20">
        <f>IFERROR('Utvikling avling P'!T129/'Utvikling avling P'!U129,"")</f>
        <v>399.45112781954884</v>
      </c>
      <c r="L122" s="20">
        <f>IFERROR('Utvikling avling P'!V129/'Utvikling avling P'!W129,"")</f>
        <v>466.2962962962963</v>
      </c>
      <c r="M122" s="20">
        <f>IFERROR('Utvikling avling P'!X129/'Utvikling avling P'!Y129,"")</f>
        <v>288.91176470588238</v>
      </c>
      <c r="N122" s="20">
        <f>IFERROR('Utvikling avling P'!Z129/'Utvikling avling P'!AA129,"")</f>
        <v>277.15068493150687</v>
      </c>
      <c r="O122" s="20">
        <f>IFERROR('Utvikling avling P'!AB129/'Utvikling avling P'!AC129,"")</f>
        <v>217.5796178343949</v>
      </c>
      <c r="P122" s="20">
        <f>IFERROR('Utvikling avling P'!AD129/'Utvikling avling P'!AE129,"")</f>
        <v>130.16101694915255</v>
      </c>
      <c r="Q122" s="20">
        <f>IFERROR('Utvikling avling P'!AF129/'Utvikling avling P'!AG129,"")</f>
        <v>503.85981308411215</v>
      </c>
      <c r="R122" s="20">
        <f>IFERROR('Utvikling avling P'!AJ129/'Utvikling avling P'!AK129,"")</f>
        <v>385.10909090909092</v>
      </c>
      <c r="S122" s="20">
        <f>IFERROR('Utvikling avling P'!AJ129/'Utvikling avling P'!AK129,"")</f>
        <v>385.10909090909092</v>
      </c>
      <c r="T122" s="20">
        <f>IFERROR('Utvikling avling P'!AH129/'Utvikling avling P'!AI129,"")</f>
        <v>350.85714285714283</v>
      </c>
      <c r="U122" s="20">
        <f>IFERROR('Utvikling avling P'!AN129/'Utvikling avling P'!AO129,"")</f>
        <v>340.87301587301585</v>
      </c>
      <c r="V122" s="20">
        <f>AVERAGE(B122:U122)</f>
        <v>334.6042201421867</v>
      </c>
    </row>
    <row r="123" spans="1:22" x14ac:dyDescent="0.25">
      <c r="A123" s="19" t="str">
        <f>IF('Utvikling avling P'!A130&gt;0,'Utvikling avling P'!A130,"")</f>
        <v>4202 GRIMSTAD</v>
      </c>
      <c r="B123" s="20">
        <f>IFERROR('Utvikling avling P'!B130/'Utvikling avling P'!C130,"")</f>
        <v>130.16753926701571</v>
      </c>
      <c r="C123" s="20">
        <f>IFERROR('Utvikling avling P'!D130/'Utvikling avling P'!E130,"")</f>
        <v>329</v>
      </c>
      <c r="D123" s="20">
        <f>IFERROR('Utvikling avling P'!F130/'Utvikling avling P'!G130,"")</f>
        <v>393.45833333333331</v>
      </c>
      <c r="E123" s="20" t="str">
        <f>IFERROR('Utvikling avling P'!H130/'Utvikling avling P'!I130,"")</f>
        <v/>
      </c>
      <c r="F123" s="20">
        <f>IFERROR('Utvikling avling P'!J130/'Utvikling avling P'!K130,"")</f>
        <v>0</v>
      </c>
      <c r="G123" s="20">
        <f>IFERROR('Utvikling avling P'!L130/'Utvikling avling P'!M130,"")</f>
        <v>88.435294117647061</v>
      </c>
      <c r="H123" s="20">
        <f>IFERROR('Utvikling avling P'!N130/'Utvikling avling P'!O130,"")</f>
        <v>117.20689655172414</v>
      </c>
      <c r="I123" s="20">
        <f>IFERROR('Utvikling avling P'!P130/'Utvikling avling P'!Q130,"")</f>
        <v>0</v>
      </c>
      <c r="J123" s="20">
        <f>IFERROR('Utvikling avling P'!R130/'Utvikling avling P'!S130,"")</f>
        <v>0</v>
      </c>
      <c r="K123" s="20">
        <f>IFERROR('Utvikling avling P'!T130/'Utvikling avling P'!U130,"")</f>
        <v>449.44796380090497</v>
      </c>
      <c r="L123" s="20">
        <f>IFERROR('Utvikling avling P'!V130/'Utvikling avling P'!W130,"")</f>
        <v>355.98823529411766</v>
      </c>
      <c r="M123" s="20">
        <f>IFERROR('Utvikling avling P'!X130/'Utvikling avling P'!Y130,"")</f>
        <v>218.19512195121951</v>
      </c>
      <c r="N123" s="20">
        <f>IFERROR('Utvikling avling P'!Z130/'Utvikling avling P'!AA130,"")</f>
        <v>428.32894736842104</v>
      </c>
      <c r="O123" s="20">
        <f>IFERROR('Utvikling avling P'!AB130/'Utvikling avling P'!AC130,"")</f>
        <v>314.89285714285717</v>
      </c>
      <c r="P123" s="20">
        <f>IFERROR('Utvikling avling P'!AD130/'Utvikling avling P'!AE130,"")</f>
        <v>456.988</v>
      </c>
      <c r="Q123" s="20">
        <f>IFERROR('Utvikling avling P'!AF130/'Utvikling avling P'!AG130,"")</f>
        <v>255.27160493827159</v>
      </c>
      <c r="R123" s="20">
        <f>IFERROR('Utvikling avling P'!AJ130/'Utvikling avling P'!AK130,"")</f>
        <v>96.930894308943095</v>
      </c>
      <c r="S123" s="20">
        <f>IFERROR('Utvikling avling P'!AJ130/'Utvikling avling P'!AK130,"")</f>
        <v>96.930894308943095</v>
      </c>
      <c r="T123" s="20">
        <f>IFERROR('Utvikling avling P'!AH130/'Utvikling avling P'!AI130,"")</f>
        <v>516.53169014084506</v>
      </c>
      <c r="U123" s="20">
        <f>IFERROR('Utvikling avling P'!AN130/'Utvikling avling P'!AO130,"")</f>
        <v>533.18902439024396</v>
      </c>
      <c r="V123" s="20">
        <f>AVERAGE(B123:U123)</f>
        <v>251.62964720602568</v>
      </c>
    </row>
    <row r="124" spans="1:22" x14ac:dyDescent="0.25">
      <c r="A124" s="19" t="str">
        <f>IF('Utvikling avling P'!A131&gt;0,'Utvikling avling P'!A131,"")</f>
        <v>5059 ORKLAND</v>
      </c>
      <c r="B124" s="20">
        <f>IFERROR('Utvikling avling P'!B131/'Utvikling avling P'!C131,"")</f>
        <v>280.04382470119521</v>
      </c>
      <c r="C124" s="20">
        <f>IFERROR('Utvikling avling P'!D131/'Utvikling avling P'!E131,"")</f>
        <v>204.41584158415841</v>
      </c>
      <c r="D124" s="20">
        <f>IFERROR('Utvikling avling P'!F131/'Utvikling avling P'!G131,"")</f>
        <v>196.85436893203882</v>
      </c>
      <c r="E124" s="20">
        <f>IFERROR('Utvikling avling P'!H131/'Utvikling avling P'!I131,"")</f>
        <v>288.85416666666669</v>
      </c>
      <c r="F124" s="20">
        <f>IFERROR('Utvikling avling P'!J131/'Utvikling avling P'!K131,"")</f>
        <v>431.94557823129253</v>
      </c>
      <c r="G124" s="20" t="str">
        <f>IFERROR('Utvikling avling P'!L131/'Utvikling avling P'!M131,"")</f>
        <v/>
      </c>
      <c r="H124" s="20">
        <f>IFERROR('Utvikling avling P'!N131/'Utvikling avling P'!O131,"")</f>
        <v>466.83802816901408</v>
      </c>
      <c r="I124" s="20">
        <f>IFERROR('Utvikling avling P'!P131/'Utvikling avling P'!Q131,"")</f>
        <v>0</v>
      </c>
      <c r="J124" s="20">
        <f>IFERROR('Utvikling avling P'!R131/'Utvikling avling P'!S131,"")</f>
        <v>0</v>
      </c>
      <c r="K124" s="20" t="str">
        <f>IFERROR('Utvikling avling P'!T131/'Utvikling avling P'!U131,"")</f>
        <v/>
      </c>
      <c r="L124" s="20">
        <f>IFERROR('Utvikling avling P'!V131/'Utvikling avling P'!W131,"")</f>
        <v>510.35384615384618</v>
      </c>
      <c r="M124" s="20" t="str">
        <f>IFERROR('Utvikling avling P'!X131/'Utvikling avling P'!Y131,"")</f>
        <v/>
      </c>
      <c r="N124" s="20" t="str">
        <f>IFERROR('Utvikling avling P'!Z131/'Utvikling avling P'!AA131,"")</f>
        <v/>
      </c>
      <c r="O124" s="20" t="str">
        <f>IFERROR('Utvikling avling P'!AB131/'Utvikling avling P'!AC131,"")</f>
        <v/>
      </c>
      <c r="P124" s="20" t="str">
        <f>IFERROR('Utvikling avling P'!AD131/'Utvikling avling P'!AE131,"")</f>
        <v/>
      </c>
      <c r="Q124" s="20">
        <f>IFERROR('Utvikling avling P'!AF131/'Utvikling avling P'!AG131,"")</f>
        <v>473.94285714285712</v>
      </c>
      <c r="R124" s="20">
        <f>IFERROR('Utvikling avling P'!AJ131/'Utvikling avling P'!AK131,"")</f>
        <v>54.254132231404959</v>
      </c>
      <c r="S124" s="20">
        <f>IFERROR('Utvikling avling P'!AJ131/'Utvikling avling P'!AK131,"")</f>
        <v>54.254132231404959</v>
      </c>
      <c r="T124" s="20">
        <f>IFERROR('Utvikling avling P'!AH131/'Utvikling avling P'!AI131,"")</f>
        <v>166.41296928327645</v>
      </c>
      <c r="U124" s="20">
        <f>IFERROR('Utvikling avling P'!AN131/'Utvikling avling P'!AO131,"")</f>
        <v>395.58883248730962</v>
      </c>
      <c r="V124" s="20">
        <f>AVERAGE(B124:U124)</f>
        <v>251.69704127246177</v>
      </c>
    </row>
    <row r="125" spans="1:22" x14ac:dyDescent="0.25">
      <c r="A125" s="19" t="str">
        <f>IF('Utvikling avling P'!A132&gt;0,'Utvikling avling P'!A132,"")</f>
        <v>3338 NORE OG UVDAL</v>
      </c>
      <c r="B125" s="20" t="str">
        <f>IFERROR('Utvikling avling P'!B132/'Utvikling avling P'!C132,"")</f>
        <v/>
      </c>
      <c r="C125" s="20" t="str">
        <f>IFERROR('Utvikling avling P'!D132/'Utvikling avling P'!E132,"")</f>
        <v/>
      </c>
      <c r="D125" s="20" t="str">
        <f>IFERROR('Utvikling avling P'!F132/'Utvikling avling P'!G132,"")</f>
        <v/>
      </c>
      <c r="E125" s="20" t="str">
        <f>IFERROR('Utvikling avling P'!H132/'Utvikling avling P'!I132,"")</f>
        <v/>
      </c>
      <c r="F125" s="20" t="str">
        <f>IFERROR('Utvikling avling P'!J132/'Utvikling avling P'!K132,"")</f>
        <v/>
      </c>
      <c r="G125" s="20" t="str">
        <f>IFERROR('Utvikling avling P'!L132/'Utvikling avling P'!M132,"")</f>
        <v/>
      </c>
      <c r="H125" s="20" t="str">
        <f>IFERROR('Utvikling avling P'!N132/'Utvikling avling P'!O132,"")</f>
        <v/>
      </c>
      <c r="I125" s="20" t="str">
        <f>IFERROR('Utvikling avling P'!P132/'Utvikling avling P'!Q132,"")</f>
        <v/>
      </c>
      <c r="J125" s="20" t="str">
        <f>IFERROR('Utvikling avling P'!R132/'Utvikling avling P'!S132,"")</f>
        <v/>
      </c>
      <c r="K125" s="20" t="str">
        <f>IFERROR('Utvikling avling P'!T132/'Utvikling avling P'!U132,"")</f>
        <v/>
      </c>
      <c r="L125" s="20" t="str">
        <f>IFERROR('Utvikling avling P'!V132/'Utvikling avling P'!W132,"")</f>
        <v/>
      </c>
      <c r="M125" s="20" t="str">
        <f>IFERROR('Utvikling avling P'!X132/'Utvikling avling P'!Y132,"")</f>
        <v/>
      </c>
      <c r="N125" s="20">
        <f>IFERROR('Utvikling avling P'!Z132/'Utvikling avling P'!AA132,"")</f>
        <v>254.64516129032259</v>
      </c>
      <c r="O125" s="20">
        <f>IFERROR('Utvikling avling P'!AB132/'Utvikling avling P'!AC132,"")</f>
        <v>132.51764705882354</v>
      </c>
      <c r="P125" s="20">
        <f>IFERROR('Utvikling avling P'!AD132/'Utvikling avling P'!AE132,"")</f>
        <v>428.75</v>
      </c>
      <c r="Q125" s="20">
        <f>IFERROR('Utvikling avling P'!AF132/'Utvikling avling P'!AG132,"")</f>
        <v>428.19512195121951</v>
      </c>
      <c r="R125" s="20">
        <f>IFERROR('Utvikling avling P'!AJ132/'Utvikling avling P'!AK132,"")</f>
        <v>280.33975903614459</v>
      </c>
      <c r="S125" s="20">
        <f>IFERROR('Utvikling avling P'!AJ132/'Utvikling avling P'!AK132,"")</f>
        <v>280.33975903614459</v>
      </c>
      <c r="T125" s="20">
        <f>IFERROR('Utvikling avling P'!AH132/'Utvikling avling P'!AI132,"")</f>
        <v>281.73684210526318</v>
      </c>
      <c r="U125" s="20">
        <f>IFERROR('Utvikling avling P'!AN132/'Utvikling avling P'!AO132,"")</f>
        <v>291.97628458498025</v>
      </c>
      <c r="V125" s="20">
        <f>AVERAGE(B125:U125)</f>
        <v>297.31257188286236</v>
      </c>
    </row>
    <row r="126" spans="1:22" x14ac:dyDescent="0.25">
      <c r="A126" s="19" t="str">
        <f>IF('Utvikling avling P'!A133&gt;0,'Utvikling avling P'!A133,"")</f>
        <v>3449 SØR-AURDAL</v>
      </c>
      <c r="B126" s="20">
        <f>IFERROR('Utvikling avling P'!B133/'Utvikling avling P'!C133,"")</f>
        <v>236.35555555555555</v>
      </c>
      <c r="C126" s="20">
        <f>IFERROR('Utvikling avling P'!D133/'Utvikling avling P'!E133,"")</f>
        <v>42.68</v>
      </c>
      <c r="D126" s="20">
        <f>IFERROR('Utvikling avling P'!F133/'Utvikling avling P'!G133,"")</f>
        <v>345.04444444444442</v>
      </c>
      <c r="E126" s="20">
        <f>IFERROR('Utvikling avling P'!H133/'Utvikling avling P'!I133,"")</f>
        <v>229.93333333333334</v>
      </c>
      <c r="F126" s="20">
        <f>IFERROR('Utvikling avling P'!J133/'Utvikling avling P'!K133,"")</f>
        <v>139.21428571428572</v>
      </c>
      <c r="G126" s="20">
        <f>IFERROR('Utvikling avling P'!L133/'Utvikling avling P'!M133,"")</f>
        <v>166.52857142857144</v>
      </c>
      <c r="H126" s="20">
        <f>IFERROR('Utvikling avling P'!N133/'Utvikling avling P'!O133,"")</f>
        <v>173.43333333333334</v>
      </c>
      <c r="I126" s="20">
        <f>IFERROR('Utvikling avling P'!P133/'Utvikling avling P'!Q133,"")</f>
        <v>198.98529411764707</v>
      </c>
      <c r="J126" s="20">
        <f>IFERROR('Utvikling avling P'!R133/'Utvikling avling P'!S133,"")</f>
        <v>148.54700854700855</v>
      </c>
      <c r="K126" s="20">
        <f>IFERROR('Utvikling avling P'!T133/'Utvikling avling P'!U133,"")</f>
        <v>223.98124999999999</v>
      </c>
      <c r="L126" s="20">
        <f>IFERROR('Utvikling avling P'!V133/'Utvikling avling P'!W133,"")</f>
        <v>293.75757575757575</v>
      </c>
      <c r="M126" s="20">
        <f>IFERROR('Utvikling avling P'!X133/'Utvikling avling P'!Y133,"")</f>
        <v>315.43037974683546</v>
      </c>
      <c r="N126" s="20">
        <f>IFERROR('Utvikling avling P'!Z133/'Utvikling avling P'!AA133,"")</f>
        <v>263.42436974789916</v>
      </c>
      <c r="O126" s="20">
        <f>IFERROR('Utvikling avling P'!AB133/'Utvikling avling P'!AC133,"")</f>
        <v>40.364779874213838</v>
      </c>
      <c r="P126" s="20">
        <f>IFERROR('Utvikling avling P'!AD133/'Utvikling avling P'!AE133,"")</f>
        <v>96.448087431693992</v>
      </c>
      <c r="Q126" s="20">
        <f>IFERROR('Utvikling avling P'!AF133/'Utvikling avling P'!AG133,"")</f>
        <v>271.18918918918916</v>
      </c>
      <c r="R126" s="20">
        <f>IFERROR('Utvikling avling P'!AJ133/'Utvikling avling P'!AK133,"")</f>
        <v>0</v>
      </c>
      <c r="S126" s="20">
        <f>IFERROR('Utvikling avling P'!AJ133/'Utvikling avling P'!AK133,"")</f>
        <v>0</v>
      </c>
      <c r="T126" s="20">
        <f>IFERROR('Utvikling avling P'!AH133/'Utvikling avling P'!AI133,"")</f>
        <v>0</v>
      </c>
      <c r="U126" s="20">
        <f>IFERROR('Utvikling avling P'!AN133/'Utvikling avling P'!AO133,"")</f>
        <v>0</v>
      </c>
      <c r="V126" s="20">
        <f>AVERAGE(B126:U126)</f>
        <v>159.26587291107938</v>
      </c>
    </row>
    <row r="127" spans="1:22" x14ac:dyDescent="0.25">
      <c r="A127" s="19" t="str">
        <f>IF('Utvikling avling P'!A134&gt;0,'Utvikling avling P'!A134,"")</f>
        <v>1119 HÅ</v>
      </c>
      <c r="B127" s="20">
        <f>IFERROR('Utvikling avling P'!B134/'Utvikling avling P'!C134,"")</f>
        <v>419.55284552845529</v>
      </c>
      <c r="C127" s="20">
        <f>IFERROR('Utvikling avling P'!D134/'Utvikling avling P'!E134,"")</f>
        <v>360.08597285067873</v>
      </c>
      <c r="D127" s="20">
        <f>IFERROR('Utvikling avling P'!F134/'Utvikling avling P'!G134,"")</f>
        <v>233.42446043165467</v>
      </c>
      <c r="E127" s="20" t="str">
        <f>IFERROR('Utvikling avling P'!H134/'Utvikling avling P'!I134,"")</f>
        <v/>
      </c>
      <c r="F127" s="20">
        <f>IFERROR('Utvikling avling P'!J134/'Utvikling avling P'!K134,"")</f>
        <v>247.61111111111111</v>
      </c>
      <c r="G127" s="20" t="str">
        <f>IFERROR('Utvikling avling P'!L134/'Utvikling avling P'!M134,"")</f>
        <v/>
      </c>
      <c r="H127" s="20">
        <f>IFERROR('Utvikling avling P'!N134/'Utvikling avling P'!O134,"")</f>
        <v>0</v>
      </c>
      <c r="I127" s="20">
        <f>IFERROR('Utvikling avling P'!P134/'Utvikling avling P'!Q134,"")</f>
        <v>205.83333333333334</v>
      </c>
      <c r="J127" s="20">
        <f>IFERROR('Utvikling avling P'!R134/'Utvikling avling P'!S134,"")</f>
        <v>0</v>
      </c>
      <c r="K127" s="20" t="str">
        <f>IFERROR('Utvikling avling P'!T134/'Utvikling avling P'!U134,"")</f>
        <v/>
      </c>
      <c r="L127" s="20" t="str">
        <f>IFERROR('Utvikling avling P'!V134/'Utvikling avling P'!W134,"")</f>
        <v/>
      </c>
      <c r="M127" s="20">
        <f>IFERROR('Utvikling avling P'!X134/'Utvikling avling P'!Y134,"")</f>
        <v>626.60714285714289</v>
      </c>
      <c r="N127" s="20">
        <f>IFERROR('Utvikling avling P'!Z134/'Utvikling avling P'!AA134,"")</f>
        <v>519.76923076923072</v>
      </c>
      <c r="O127" s="20">
        <f>IFERROR('Utvikling avling P'!AB134/'Utvikling avling P'!AC134,"")</f>
        <v>49.248587570621467</v>
      </c>
      <c r="P127" s="20">
        <f>IFERROR('Utvikling avling P'!AD134/'Utvikling avling P'!AE134,"")</f>
        <v>404.32692307692309</v>
      </c>
      <c r="Q127" s="20">
        <f>IFERROR('Utvikling avling P'!AF134/'Utvikling avling P'!AG134,"")</f>
        <v>440.54716981132077</v>
      </c>
      <c r="R127" s="20">
        <f>IFERROR('Utvikling avling P'!AJ134/'Utvikling avling P'!AK134,"")</f>
        <v>129.03141361256544</v>
      </c>
      <c r="S127" s="20">
        <f>IFERROR('Utvikling avling P'!AJ134/'Utvikling avling P'!AK134,"")</f>
        <v>129.03141361256544</v>
      </c>
      <c r="T127" s="20">
        <f>IFERROR('Utvikling avling P'!AH134/'Utvikling avling P'!AI134,"")</f>
        <v>765.98809523809518</v>
      </c>
      <c r="U127" s="20">
        <f>IFERROR('Utvikling avling P'!AN134/'Utvikling avling P'!AO134,"")</f>
        <v>242.9345238095238</v>
      </c>
      <c r="V127" s="20">
        <f>AVERAGE(B127:U127)</f>
        <v>298.37451397582635</v>
      </c>
    </row>
    <row r="128" spans="1:22" x14ac:dyDescent="0.25">
      <c r="A128" s="19" t="str">
        <f>IF('Utvikling avling P'!A135&gt;0,'Utvikling avling P'!A135,"")</f>
        <v>5041 SNÅSA</v>
      </c>
      <c r="B128" s="20">
        <f>IFERROR('Utvikling avling P'!B135/'Utvikling avling P'!C135,"")</f>
        <v>333.45238095238096</v>
      </c>
      <c r="C128" s="20">
        <f>IFERROR('Utvikling avling P'!D135/'Utvikling avling P'!E135,"")</f>
        <v>424.44</v>
      </c>
      <c r="D128" s="20">
        <f>IFERROR('Utvikling avling P'!F135/'Utvikling avling P'!G135,"")</f>
        <v>159.71929824561403</v>
      </c>
      <c r="E128" s="20">
        <f>IFERROR('Utvikling avling P'!H135/'Utvikling avling P'!I135,"")</f>
        <v>462.02409638554218</v>
      </c>
      <c r="F128" s="20" t="str">
        <f>IFERROR('Utvikling avling P'!J135/'Utvikling avling P'!K135,"")</f>
        <v/>
      </c>
      <c r="G128" s="20">
        <f>IFERROR('Utvikling avling P'!L135/'Utvikling avling P'!M135,"")</f>
        <v>0</v>
      </c>
      <c r="H128" s="20">
        <f>IFERROR('Utvikling avling P'!N135/'Utvikling avling P'!O135,"")</f>
        <v>230.63793103448276</v>
      </c>
      <c r="I128" s="20">
        <f>IFERROR('Utvikling avling P'!P135/'Utvikling avling P'!Q135,"")</f>
        <v>348.76865671641792</v>
      </c>
      <c r="J128" s="20" t="str">
        <f>IFERROR('Utvikling avling P'!R135/'Utvikling avling P'!S135,"")</f>
        <v/>
      </c>
      <c r="K128" s="20" t="str">
        <f>IFERROR('Utvikling avling P'!T135/'Utvikling avling P'!U135,"")</f>
        <v/>
      </c>
      <c r="L128" s="20">
        <f>IFERROR('Utvikling avling P'!V135/'Utvikling avling P'!W135,"")</f>
        <v>473.71844660194176</v>
      </c>
      <c r="M128" s="20">
        <f>IFERROR('Utvikling avling P'!X135/'Utvikling avling P'!Y135,"")</f>
        <v>261.20873786407765</v>
      </c>
      <c r="N128" s="20">
        <f>IFERROR('Utvikling avling P'!Z135/'Utvikling avling P'!AA135,"")</f>
        <v>410.86394557823127</v>
      </c>
      <c r="O128" s="20">
        <f>IFERROR('Utvikling avling P'!AB135/'Utvikling avling P'!AC135,"")</f>
        <v>252.41818181818181</v>
      </c>
      <c r="P128" s="20">
        <f>IFERROR('Utvikling avling P'!AD135/'Utvikling avling P'!AE135,"")</f>
        <v>637.94630872483219</v>
      </c>
      <c r="Q128" s="20">
        <f>IFERROR('Utvikling avling P'!AF135/'Utvikling avling P'!AG135,"")</f>
        <v>120.11864406779661</v>
      </c>
      <c r="R128" s="20">
        <f>IFERROR('Utvikling avling P'!AJ135/'Utvikling avling P'!AK135,"")</f>
        <v>451.26153846153846</v>
      </c>
      <c r="S128" s="20">
        <f>IFERROR('Utvikling avling P'!AJ135/'Utvikling avling P'!AK135,"")</f>
        <v>451.26153846153846</v>
      </c>
      <c r="T128" s="20">
        <f>IFERROR('Utvikling avling P'!AH135/'Utvikling avling P'!AI135,"")</f>
        <v>564.17716535433067</v>
      </c>
      <c r="U128" s="20" t="str">
        <f>IFERROR('Utvikling avling P'!AN135/'Utvikling avling P'!AO135,"")</f>
        <v/>
      </c>
      <c r="V128" s="20">
        <f>AVERAGE(B128:U128)</f>
        <v>348.87605439168169</v>
      </c>
    </row>
    <row r="129" spans="1:22" x14ac:dyDescent="0.25">
      <c r="A129" s="19" t="str">
        <f>IF('Utvikling avling P'!A136&gt;0,'Utvikling avling P'!A136,"")</f>
        <v>1579 HUSTADVIKA</v>
      </c>
      <c r="B129" s="20">
        <f>IFERROR('Utvikling avling P'!B136/'Utvikling avling P'!C136,"")</f>
        <v>0</v>
      </c>
      <c r="C129" s="20">
        <f>IFERROR('Utvikling avling P'!D136/'Utvikling avling P'!E136,"")</f>
        <v>0</v>
      </c>
      <c r="D129" s="20">
        <f>IFERROR('Utvikling avling P'!F136/'Utvikling avling P'!G136,"")</f>
        <v>0</v>
      </c>
      <c r="E129" s="20">
        <f>IFERROR('Utvikling avling P'!H136/'Utvikling avling P'!I136,"")</f>
        <v>0</v>
      </c>
      <c r="F129" s="20">
        <f>IFERROR('Utvikling avling P'!J136/'Utvikling avling P'!K136,"")</f>
        <v>61.3110599078341</v>
      </c>
      <c r="G129" s="20">
        <f>IFERROR('Utvikling avling P'!L136/'Utvikling avling P'!M136,"")</f>
        <v>0</v>
      </c>
      <c r="H129" s="20">
        <f>IFERROR('Utvikling avling P'!N136/'Utvikling avling P'!O136,"")</f>
        <v>0</v>
      </c>
      <c r="I129" s="20">
        <f>IFERROR('Utvikling avling P'!P136/'Utvikling avling P'!Q136,"")</f>
        <v>0</v>
      </c>
      <c r="J129" s="20">
        <f>IFERROR('Utvikling avling P'!R136/'Utvikling avling P'!S136,"")</f>
        <v>0</v>
      </c>
      <c r="K129" s="20">
        <f>IFERROR('Utvikling avling P'!T136/'Utvikling avling P'!U136,"")</f>
        <v>272.25531914893617</v>
      </c>
      <c r="L129" s="20">
        <f>IFERROR('Utvikling avling P'!V136/'Utvikling avling P'!W136,"")</f>
        <v>180.06086956521739</v>
      </c>
      <c r="M129" s="20">
        <f>IFERROR('Utvikling avling P'!X136/'Utvikling avling P'!Y136,"")</f>
        <v>92.775000000000006</v>
      </c>
      <c r="N129" s="20">
        <f>IFERROR('Utvikling avling P'!Z136/'Utvikling avling P'!AA136,"")</f>
        <v>228.73333333333332</v>
      </c>
      <c r="O129" s="20">
        <f>IFERROR('Utvikling avling P'!AB136/'Utvikling avling P'!AC136,"")</f>
        <v>0</v>
      </c>
      <c r="P129" s="20" t="str">
        <f>IFERROR('Utvikling avling P'!AD136/'Utvikling avling P'!AE136,"")</f>
        <v/>
      </c>
      <c r="Q129" s="20" t="str">
        <f>IFERROR('Utvikling avling P'!AF136/'Utvikling avling P'!AG136,"")</f>
        <v/>
      </c>
      <c r="R129" s="20" t="str">
        <f>IFERROR('Utvikling avling P'!AJ136/'Utvikling avling P'!AK136,"")</f>
        <v/>
      </c>
      <c r="S129" s="20" t="str">
        <f>IFERROR('Utvikling avling P'!AJ136/'Utvikling avling P'!AK136,"")</f>
        <v/>
      </c>
      <c r="T129" s="20">
        <f>IFERROR('Utvikling avling P'!AH136/'Utvikling avling P'!AI136,"")</f>
        <v>0</v>
      </c>
      <c r="U129" s="20">
        <f>IFERROR('Utvikling avling P'!AN136/'Utvikling avling P'!AO136,"")</f>
        <v>0</v>
      </c>
      <c r="V129" s="20">
        <f>AVERAGE(B129:U129)</f>
        <v>52.19597387220756</v>
      </c>
    </row>
    <row r="130" spans="1:22" x14ac:dyDescent="0.25">
      <c r="A130" s="19" t="str">
        <f>IF('Utvikling avling P'!A137&gt;0,'Utvikling avling P'!A137,"")</f>
        <v>1120 KLEPP</v>
      </c>
      <c r="B130" s="20" t="str">
        <f>IFERROR('Utvikling avling P'!B137/'Utvikling avling P'!C137,"")</f>
        <v/>
      </c>
      <c r="C130" s="20">
        <f>IFERROR('Utvikling avling P'!D137/'Utvikling avling P'!E137,"")</f>
        <v>575.6</v>
      </c>
      <c r="D130" s="20">
        <f>IFERROR('Utvikling avling P'!F137/'Utvikling avling P'!G137,"")</f>
        <v>630.91999999999996</v>
      </c>
      <c r="E130" s="20" t="str">
        <f>IFERROR('Utvikling avling P'!H137/'Utvikling avling P'!I137,"")</f>
        <v/>
      </c>
      <c r="F130" s="20">
        <f>IFERROR('Utvikling avling P'!J137/'Utvikling avling P'!K137,"")</f>
        <v>568.16339869281046</v>
      </c>
      <c r="G130" s="20">
        <f>IFERROR('Utvikling avling P'!L137/'Utvikling avling P'!M137,"")</f>
        <v>566.48648648648646</v>
      </c>
      <c r="H130" s="20">
        <f>IFERROR('Utvikling avling P'!N137/'Utvikling avling P'!O137,"")</f>
        <v>245.4712643678161</v>
      </c>
      <c r="I130" s="20" t="str">
        <f>IFERROR('Utvikling avling P'!P137/'Utvikling avling P'!Q137,"")</f>
        <v/>
      </c>
      <c r="J130" s="20" t="str">
        <f>IFERROR('Utvikling avling P'!R137/'Utvikling avling P'!S137,"")</f>
        <v/>
      </c>
      <c r="K130" s="20" t="str">
        <f>IFERROR('Utvikling avling P'!T137/'Utvikling avling P'!U137,"")</f>
        <v/>
      </c>
      <c r="L130" s="20" t="str">
        <f>IFERROR('Utvikling avling P'!V137/'Utvikling avling P'!W137,"")</f>
        <v/>
      </c>
      <c r="M130" s="20">
        <f>IFERROR('Utvikling avling P'!X137/'Utvikling avling P'!Y137,"")</f>
        <v>636.84070796460173</v>
      </c>
      <c r="N130" s="20">
        <f>IFERROR('Utvikling avling P'!Z137/'Utvikling avling P'!AA137,"")</f>
        <v>372.22413793103448</v>
      </c>
      <c r="O130" s="20">
        <f>IFERROR('Utvikling avling P'!AB137/'Utvikling avling P'!AC137,"")</f>
        <v>0</v>
      </c>
      <c r="P130" s="20" t="str">
        <f>IFERROR('Utvikling avling P'!AD137/'Utvikling avling P'!AE137,"")</f>
        <v/>
      </c>
      <c r="Q130" s="20" t="str">
        <f>IFERROR('Utvikling avling P'!AF137/'Utvikling avling P'!AG137,"")</f>
        <v/>
      </c>
      <c r="R130" s="20">
        <f>IFERROR('Utvikling avling P'!AJ137/'Utvikling avling P'!AK137,"")</f>
        <v>280.97727272727275</v>
      </c>
      <c r="S130" s="20">
        <f>IFERROR('Utvikling avling P'!AJ137/'Utvikling avling P'!AK137,"")</f>
        <v>280.97727272727275</v>
      </c>
      <c r="T130" s="20">
        <f>IFERROR('Utvikling avling P'!AH137/'Utvikling avling P'!AI137,"")</f>
        <v>295.63676148796498</v>
      </c>
      <c r="U130" s="20">
        <f>IFERROR('Utvikling avling P'!AN137/'Utvikling avling P'!AO137,"")</f>
        <v>501.12689393939394</v>
      </c>
      <c r="V130" s="20">
        <f>AVERAGE(B130:U130)</f>
        <v>412.86868302705449</v>
      </c>
    </row>
    <row r="131" spans="1:22" x14ac:dyDescent="0.25">
      <c r="A131" s="19" t="str">
        <f>IF('Utvikling avling P'!A138&gt;0,'Utvikling avling P'!A138,"")</f>
        <v>3242 HURDAL</v>
      </c>
      <c r="B131" s="20">
        <f>IFERROR('Utvikling avling P'!B138/'Utvikling avling P'!C138,"")</f>
        <v>367.19117647058823</v>
      </c>
      <c r="C131" s="20">
        <f>IFERROR('Utvikling avling P'!D138/'Utvikling avling P'!E138,"")</f>
        <v>387</v>
      </c>
      <c r="D131" s="20">
        <f>IFERROR('Utvikling avling P'!F138/'Utvikling avling P'!G138,"")</f>
        <v>375.9800796812749</v>
      </c>
      <c r="E131" s="20">
        <f>IFERROR('Utvikling avling P'!H138/'Utvikling avling P'!I138,"")</f>
        <v>343.14096916299559</v>
      </c>
      <c r="F131" s="20">
        <f>IFERROR('Utvikling avling P'!J138/'Utvikling avling P'!K138,"")</f>
        <v>266.14136125654449</v>
      </c>
      <c r="G131" s="20">
        <f>IFERROR('Utvikling avling P'!L138/'Utvikling avling P'!M138,"")</f>
        <v>359.84523809523807</v>
      </c>
      <c r="H131" s="20">
        <f>IFERROR('Utvikling avling P'!N138/'Utvikling avling P'!O138,"")</f>
        <v>425.88359788359787</v>
      </c>
      <c r="I131" s="20" t="str">
        <f>IFERROR('Utvikling avling P'!P138/'Utvikling avling P'!Q138,"")</f>
        <v/>
      </c>
      <c r="J131" s="20" t="str">
        <f>IFERROR('Utvikling avling P'!R138/'Utvikling avling P'!S138,"")</f>
        <v/>
      </c>
      <c r="K131" s="20">
        <f>IFERROR('Utvikling avling P'!T138/'Utvikling avling P'!U138,"")</f>
        <v>472.11111111111109</v>
      </c>
      <c r="L131" s="20">
        <f>IFERROR('Utvikling avling P'!V138/'Utvikling avling P'!W138,"")</f>
        <v>0</v>
      </c>
      <c r="M131" s="20">
        <f>IFERROR('Utvikling avling P'!X138/'Utvikling avling P'!Y138,"")</f>
        <v>0</v>
      </c>
      <c r="N131" s="20">
        <f>IFERROR('Utvikling avling P'!Z138/'Utvikling avling P'!AA138,"")</f>
        <v>0</v>
      </c>
      <c r="O131" s="20">
        <f>IFERROR('Utvikling avling P'!AB138/'Utvikling avling P'!AC138,"")</f>
        <v>410.3</v>
      </c>
      <c r="P131" s="20">
        <f>IFERROR('Utvikling avling P'!AD138/'Utvikling avling P'!AE138,"")</f>
        <v>178.88172043010752</v>
      </c>
      <c r="Q131" s="20">
        <f>IFERROR('Utvikling avling P'!AF138/'Utvikling avling P'!AG138,"")</f>
        <v>137.08571428571429</v>
      </c>
      <c r="R131" s="20">
        <f>IFERROR('Utvikling avling P'!AJ138/'Utvikling avling P'!AK138,"")</f>
        <v>27.905797101449274</v>
      </c>
      <c r="S131" s="20">
        <f>IFERROR('Utvikling avling P'!AJ138/'Utvikling avling P'!AK138,"")</f>
        <v>27.905797101449274</v>
      </c>
      <c r="T131" s="20">
        <f>IFERROR('Utvikling avling P'!AH138/'Utvikling avling P'!AI138,"")</f>
        <v>0</v>
      </c>
      <c r="U131" s="20" t="str">
        <f>IFERROR('Utvikling avling P'!AN138/'Utvikling avling P'!AO138,"")</f>
        <v/>
      </c>
      <c r="V131" s="20">
        <f>AVERAGE(B131:U131)</f>
        <v>222.31603309294536</v>
      </c>
    </row>
    <row r="132" spans="1:22" x14ac:dyDescent="0.25">
      <c r="A132" s="19" t="str">
        <f>IF('Utvikling avling P'!A139&gt;0,'Utvikling avling P'!A139,"")</f>
        <v>5032 SELBU</v>
      </c>
      <c r="B132" s="20">
        <f>IFERROR('Utvikling avling P'!B139/'Utvikling avling P'!C139,"")</f>
        <v>0</v>
      </c>
      <c r="C132" s="20">
        <f>IFERROR('Utvikling avling P'!D139/'Utvikling avling P'!E139,"")</f>
        <v>395.28</v>
      </c>
      <c r="D132" s="20">
        <f>IFERROR('Utvikling avling P'!F139/'Utvikling avling P'!G139,"")</f>
        <v>270.33333333333331</v>
      </c>
      <c r="E132" s="20">
        <f>IFERROR('Utvikling avling P'!H139/'Utvikling avling P'!I139,"")</f>
        <v>575.35</v>
      </c>
      <c r="F132" s="20">
        <f>IFERROR('Utvikling avling P'!J139/'Utvikling avling P'!K139,"")</f>
        <v>397.82727272727271</v>
      </c>
      <c r="G132" s="20">
        <f>IFERROR('Utvikling avling P'!L139/'Utvikling avling P'!M139,"")</f>
        <v>279.48571428571427</v>
      </c>
      <c r="H132" s="20">
        <f>IFERROR('Utvikling avling P'!N139/'Utvikling avling P'!O139,"")</f>
        <v>334.11453744493394</v>
      </c>
      <c r="I132" s="20">
        <f>IFERROR('Utvikling avling P'!P139/'Utvikling avling P'!Q139,"")</f>
        <v>314.8</v>
      </c>
      <c r="J132" s="20" t="str">
        <f>IFERROR('Utvikling avling P'!R139/'Utvikling avling P'!S139,"")</f>
        <v/>
      </c>
      <c r="K132" s="20">
        <f>IFERROR('Utvikling avling P'!T139/'Utvikling avling P'!U139,"")</f>
        <v>330.13821138211381</v>
      </c>
      <c r="L132" s="20">
        <f>IFERROR('Utvikling avling P'!V139/'Utvikling avling P'!W139,"")</f>
        <v>135.41830065359477</v>
      </c>
      <c r="M132" s="20">
        <f>IFERROR('Utvikling avling P'!X139/'Utvikling avling P'!Y139,"")</f>
        <v>276.13978494623655</v>
      </c>
      <c r="N132" s="20">
        <f>IFERROR('Utvikling avling P'!Z139/'Utvikling avling P'!AA139,"")</f>
        <v>0</v>
      </c>
      <c r="O132" s="20">
        <f>IFERROR('Utvikling avling P'!AB139/'Utvikling avling P'!AC139,"")</f>
        <v>0</v>
      </c>
      <c r="P132" s="20">
        <f>IFERROR('Utvikling avling P'!AD139/'Utvikling avling P'!AE139,"")</f>
        <v>313.28061224489795</v>
      </c>
      <c r="Q132" s="20">
        <f>IFERROR('Utvikling avling P'!AF139/'Utvikling avling P'!AG139,"")</f>
        <v>421.04225352112678</v>
      </c>
      <c r="R132" s="20" t="str">
        <f>IFERROR('Utvikling avling P'!AJ139/'Utvikling avling P'!AK139,"")</f>
        <v/>
      </c>
      <c r="S132" s="20" t="str">
        <f>IFERROR('Utvikling avling P'!AJ139/'Utvikling avling P'!AK139,"")</f>
        <v/>
      </c>
      <c r="T132" s="20" t="str">
        <f>IFERROR('Utvikling avling P'!AH139/'Utvikling avling P'!AI139,"")</f>
        <v/>
      </c>
      <c r="U132" s="20">
        <f>IFERROR('Utvikling avling P'!AN139/'Utvikling avling P'!AO139,"")</f>
        <v>0</v>
      </c>
      <c r="V132" s="20">
        <f>AVERAGE(B132:U132)</f>
        <v>252.70062628370147</v>
      </c>
    </row>
    <row r="133" spans="1:22" x14ac:dyDescent="0.25">
      <c r="A133" s="19" t="str">
        <f>IF('Utvikling avling P'!A140&gt;0,'Utvikling avling P'!A140,"")</f>
        <v>1103 STAVANGER</v>
      </c>
      <c r="B133" s="20">
        <f>IFERROR('Utvikling avling P'!B140/'Utvikling avling P'!C140,"")</f>
        <v>337.8840909090909</v>
      </c>
      <c r="C133" s="20">
        <f>IFERROR('Utvikling avling P'!D140/'Utvikling avling P'!E140,"")</f>
        <v>346.97289156626505</v>
      </c>
      <c r="D133" s="20">
        <f>IFERROR('Utvikling avling P'!F140/'Utvikling avling P'!G140,"")</f>
        <v>105.00287356321839</v>
      </c>
      <c r="E133" s="20">
        <f>IFERROR('Utvikling avling P'!H140/'Utvikling avling P'!I140,"")</f>
        <v>1247.5555555555557</v>
      </c>
      <c r="F133" s="20">
        <f>IFERROR('Utvikling avling P'!J140/'Utvikling avling P'!K140,"")</f>
        <v>1378</v>
      </c>
      <c r="G133" s="20">
        <f>IFERROR('Utvikling avling P'!L140/'Utvikling avling P'!M140,"")</f>
        <v>0</v>
      </c>
      <c r="H133" s="20">
        <f>IFERROR('Utvikling avling P'!N140/'Utvikling avling P'!O140,"")</f>
        <v>0</v>
      </c>
      <c r="I133" s="20">
        <f>IFERROR('Utvikling avling P'!P140/'Utvikling avling P'!Q140,"")</f>
        <v>0</v>
      </c>
      <c r="J133" s="20" t="str">
        <f>IFERROR('Utvikling avling P'!R140/'Utvikling avling P'!S140,"")</f>
        <v/>
      </c>
      <c r="K133" s="20" t="str">
        <f>IFERROR('Utvikling avling P'!T140/'Utvikling avling P'!U140,"")</f>
        <v/>
      </c>
      <c r="L133" s="20" t="str">
        <f>IFERROR('Utvikling avling P'!V140/'Utvikling avling P'!W140,"")</f>
        <v/>
      </c>
      <c r="M133" s="20">
        <f>IFERROR('Utvikling avling P'!X140/'Utvikling avling P'!Y140,"")</f>
        <v>92.2</v>
      </c>
      <c r="N133" s="20" t="str">
        <f>IFERROR('Utvikling avling P'!Z140/'Utvikling avling P'!AA140,"")</f>
        <v/>
      </c>
      <c r="O133" s="20" t="str">
        <f>IFERROR('Utvikling avling P'!AB140/'Utvikling avling P'!AC140,"")</f>
        <v/>
      </c>
      <c r="P133" s="20" t="str">
        <f>IFERROR('Utvikling avling P'!AD140/'Utvikling avling P'!AE140,"")</f>
        <v/>
      </c>
      <c r="Q133" s="20" t="str">
        <f>IFERROR('Utvikling avling P'!AF140/'Utvikling avling P'!AG140,"")</f>
        <v/>
      </c>
      <c r="R133" s="20" t="str">
        <f>IFERROR('Utvikling avling P'!AJ140/'Utvikling avling P'!AK140,"")</f>
        <v/>
      </c>
      <c r="S133" s="20" t="str">
        <f>IFERROR('Utvikling avling P'!AJ140/'Utvikling avling P'!AK140,"")</f>
        <v/>
      </c>
      <c r="T133" s="20">
        <f>IFERROR('Utvikling avling P'!AH140/'Utvikling avling P'!AI140,"")</f>
        <v>391.84</v>
      </c>
      <c r="U133" s="20" t="str">
        <f>IFERROR('Utvikling avling P'!AN140/'Utvikling avling P'!AO140,"")</f>
        <v/>
      </c>
      <c r="V133" s="20">
        <f>AVERAGE(B133:U133)</f>
        <v>389.94554115941298</v>
      </c>
    </row>
    <row r="134" spans="1:22" x14ac:dyDescent="0.25">
      <c r="A134" s="19" t="str">
        <f>IF('Utvikling avling P'!A141&gt;0,'Utvikling avling P'!A141,"")</f>
        <v>4214 FROLAND</v>
      </c>
      <c r="B134" s="20" t="str">
        <f>IFERROR('Utvikling avling P'!B141/'Utvikling avling P'!C141,"")</f>
        <v/>
      </c>
      <c r="C134" s="20" t="str">
        <f>IFERROR('Utvikling avling P'!D141/'Utvikling avling P'!E141,"")</f>
        <v/>
      </c>
      <c r="D134" s="20" t="str">
        <f>IFERROR('Utvikling avling P'!F141/'Utvikling avling P'!G141,"")</f>
        <v/>
      </c>
      <c r="E134" s="20">
        <f>IFERROR('Utvikling avling P'!H141/'Utvikling avling P'!I141,"")</f>
        <v>317.58181818181816</v>
      </c>
      <c r="F134" s="20">
        <f>IFERROR('Utvikling avling P'!J141/'Utvikling avling P'!K141,"")</f>
        <v>315.34500000000003</v>
      </c>
      <c r="G134" s="20">
        <f>IFERROR('Utvikling avling P'!L141/'Utvikling avling P'!M141,"")</f>
        <v>474.23780487804879</v>
      </c>
      <c r="H134" s="20">
        <f>IFERROR('Utvikling avling P'!N141/'Utvikling avling P'!O141,"")</f>
        <v>333.35169491525426</v>
      </c>
      <c r="I134" s="20">
        <f>IFERROR('Utvikling avling P'!P141/'Utvikling avling P'!Q141,"")</f>
        <v>0</v>
      </c>
      <c r="J134" s="20">
        <f>IFERROR('Utvikling avling P'!R141/'Utvikling avling P'!S141,"")</f>
        <v>311.32558139534882</v>
      </c>
      <c r="K134" s="20">
        <f>IFERROR('Utvikling avling P'!T141/'Utvikling avling P'!U141,"")</f>
        <v>224.81651376146789</v>
      </c>
      <c r="L134" s="20">
        <f>IFERROR('Utvikling avling P'!V141/'Utvikling avling P'!W141,"")</f>
        <v>633.12711864406776</v>
      </c>
      <c r="M134" s="20">
        <f>IFERROR('Utvikling avling P'!X141/'Utvikling avling P'!Y141,"")</f>
        <v>179.62222222222223</v>
      </c>
      <c r="N134" s="20">
        <f>IFERROR('Utvikling avling P'!Z141/'Utvikling avling P'!AA141,"")</f>
        <v>325.48051948051949</v>
      </c>
      <c r="O134" s="20" t="str">
        <f>IFERROR('Utvikling avling P'!AB141/'Utvikling avling P'!AC141,"")</f>
        <v/>
      </c>
      <c r="P134" s="20">
        <f>IFERROR('Utvikling avling P'!AD141/'Utvikling avling P'!AE141,"")</f>
        <v>274.29000000000002</v>
      </c>
      <c r="Q134" s="20" t="str">
        <f>IFERROR('Utvikling avling P'!AF141/'Utvikling avling P'!AG141,"")</f>
        <v/>
      </c>
      <c r="R134" s="20" t="str">
        <f>IFERROR('Utvikling avling P'!AJ141/'Utvikling avling P'!AK141,"")</f>
        <v/>
      </c>
      <c r="S134" s="20" t="str">
        <f>IFERROR('Utvikling avling P'!AJ141/'Utvikling avling P'!AK141,"")</f>
        <v/>
      </c>
      <c r="T134" s="20" t="str">
        <f>IFERROR('Utvikling avling P'!AH141/'Utvikling avling P'!AI141,"")</f>
        <v/>
      </c>
      <c r="U134" s="20" t="str">
        <f>IFERROR('Utvikling avling P'!AN141/'Utvikling avling P'!AO141,"")</f>
        <v/>
      </c>
      <c r="V134" s="20">
        <f>AVERAGE(B134:U134)</f>
        <v>308.10711577079519</v>
      </c>
    </row>
    <row r="135" spans="1:22" x14ac:dyDescent="0.25">
      <c r="A135" s="19" t="str">
        <f>IF('Utvikling avling P'!A142&gt;0,'Utvikling avling P'!A142,"")</f>
        <v>4001 PORSGRUNN</v>
      </c>
      <c r="B135" s="20">
        <f>IFERROR('Utvikling avling P'!B142/'Utvikling avling P'!C142,"")</f>
        <v>386.01470588235293</v>
      </c>
      <c r="C135" s="20">
        <f>IFERROR('Utvikling avling P'!D142/'Utvikling avling P'!E142,"")</f>
        <v>276.52095808383234</v>
      </c>
      <c r="D135" s="20">
        <f>IFERROR('Utvikling avling P'!F142/'Utvikling avling P'!G142,"")</f>
        <v>352.54296875</v>
      </c>
      <c r="E135" s="20">
        <f>IFERROR('Utvikling avling P'!H142/'Utvikling avling P'!I142,"")</f>
        <v>234.10555555555555</v>
      </c>
      <c r="F135" s="20">
        <f>IFERROR('Utvikling avling P'!J142/'Utvikling avling P'!K142,"")</f>
        <v>367.55555555555554</v>
      </c>
      <c r="G135" s="20">
        <f>IFERROR('Utvikling avling P'!L142/'Utvikling avling P'!M142,"")</f>
        <v>430.58974358974359</v>
      </c>
      <c r="H135" s="20">
        <f>IFERROR('Utvikling avling P'!N142/'Utvikling avling P'!O142,"")</f>
        <v>201.0392156862745</v>
      </c>
      <c r="I135" s="20">
        <f>IFERROR('Utvikling avling P'!P142/'Utvikling avling P'!Q142,"")</f>
        <v>336.08571428571429</v>
      </c>
      <c r="J135" s="20">
        <f>IFERROR('Utvikling avling P'!R142/'Utvikling avling P'!S142,"")</f>
        <v>263.60000000000002</v>
      </c>
      <c r="K135" s="20">
        <f>IFERROR('Utvikling avling P'!T142/'Utvikling avling P'!U142,"")</f>
        <v>310.66019417475729</v>
      </c>
      <c r="L135" s="20">
        <f>IFERROR('Utvikling avling P'!V142/'Utvikling avling P'!W142,"")</f>
        <v>321.14285714285717</v>
      </c>
      <c r="M135" s="20" t="str">
        <f>IFERROR('Utvikling avling P'!X142/'Utvikling avling P'!Y142,"")</f>
        <v/>
      </c>
      <c r="N135" s="20">
        <f>IFERROR('Utvikling avling P'!Z142/'Utvikling avling P'!AA142,"")</f>
        <v>103.63414634146342</v>
      </c>
      <c r="O135" s="20" t="str">
        <f>IFERROR('Utvikling avling P'!AB142/'Utvikling avling P'!AC142,"")</f>
        <v/>
      </c>
      <c r="P135" s="20">
        <f>IFERROR('Utvikling avling P'!AD142/'Utvikling avling P'!AE142,"")</f>
        <v>391.87878787878788</v>
      </c>
      <c r="Q135" s="20" t="str">
        <f>IFERROR('Utvikling avling P'!AF142/'Utvikling avling P'!AG142,"")</f>
        <v/>
      </c>
      <c r="R135" s="20">
        <f>IFERROR('Utvikling avling P'!AJ142/'Utvikling avling P'!AK142,"")</f>
        <v>0</v>
      </c>
      <c r="S135" s="20">
        <f>IFERROR('Utvikling avling P'!AJ142/'Utvikling avling P'!AK142,"")</f>
        <v>0</v>
      </c>
      <c r="T135" s="20">
        <f>IFERROR('Utvikling avling P'!AH142/'Utvikling avling P'!AI142,"")</f>
        <v>0</v>
      </c>
      <c r="U135" s="20">
        <f>IFERROR('Utvikling avling P'!AN142/'Utvikling avling P'!AO142,"")</f>
        <v>1849.2333333333333</v>
      </c>
      <c r="V135" s="20">
        <f>AVERAGE(B135:U135)</f>
        <v>342.62374919177813</v>
      </c>
    </row>
    <row r="136" spans="1:22" x14ac:dyDescent="0.25">
      <c r="A136" s="19" t="str">
        <f>IF('Utvikling avling P'!A143&gt;0,'Utvikling avling P'!A143,"")</f>
        <v>5046 HØYLANDET</v>
      </c>
      <c r="B136" s="20" t="str">
        <f>IFERROR('Utvikling avling P'!B143/'Utvikling avling P'!C143,"")</f>
        <v/>
      </c>
      <c r="C136" s="20" t="str">
        <f>IFERROR('Utvikling avling P'!D143/'Utvikling avling P'!E143,"")</f>
        <v/>
      </c>
      <c r="D136" s="20">
        <f>IFERROR('Utvikling avling P'!F143/'Utvikling avling P'!G143,"")</f>
        <v>153.28</v>
      </c>
      <c r="E136" s="20">
        <f>IFERROR('Utvikling avling P'!H143/'Utvikling avling P'!I143,"")</f>
        <v>429.33333333333331</v>
      </c>
      <c r="F136" s="20">
        <f>IFERROR('Utvikling avling P'!J143/'Utvikling avling P'!K143,"")</f>
        <v>107.89090909090909</v>
      </c>
      <c r="G136" s="20" t="str">
        <f>IFERROR('Utvikling avling P'!L143/'Utvikling avling P'!M143,"")</f>
        <v/>
      </c>
      <c r="H136" s="20" t="str">
        <f>IFERROR('Utvikling avling P'!N143/'Utvikling avling P'!O143,"")</f>
        <v/>
      </c>
      <c r="I136" s="20" t="str">
        <f>IFERROR('Utvikling avling P'!P143/'Utvikling avling P'!Q143,"")</f>
        <v/>
      </c>
      <c r="J136" s="20">
        <f>IFERROR('Utvikling avling P'!R143/'Utvikling avling P'!S143,"")</f>
        <v>78.882352941176464</v>
      </c>
      <c r="K136" s="20">
        <f>IFERROR('Utvikling avling P'!T143/'Utvikling avling P'!U143,"")</f>
        <v>185.4344262295082</v>
      </c>
      <c r="L136" s="20">
        <f>IFERROR('Utvikling avling P'!V143/'Utvikling avling P'!W143,"")</f>
        <v>333.47222222222223</v>
      </c>
      <c r="M136" s="20">
        <f>IFERROR('Utvikling avling P'!X143/'Utvikling avling P'!Y143,"")</f>
        <v>268.07142857142856</v>
      </c>
      <c r="N136" s="20">
        <f>IFERROR('Utvikling avling P'!Z143/'Utvikling avling P'!AA143,"")</f>
        <v>354.62162162162161</v>
      </c>
      <c r="O136" s="20">
        <f>IFERROR('Utvikling avling P'!AB143/'Utvikling avling P'!AC143,"")</f>
        <v>288.63358778625957</v>
      </c>
      <c r="P136" s="20">
        <f>IFERROR('Utvikling avling P'!AD143/'Utvikling avling P'!AE143,"")</f>
        <v>172.73218673218673</v>
      </c>
      <c r="Q136" s="20">
        <f>IFERROR('Utvikling avling P'!AF143/'Utvikling avling P'!AG143,"")</f>
        <v>120.27935222672065</v>
      </c>
      <c r="R136" s="20">
        <f>IFERROR('Utvikling avling P'!AJ143/'Utvikling avling P'!AK143,"")</f>
        <v>66.098214285714292</v>
      </c>
      <c r="S136" s="20">
        <f>IFERROR('Utvikling avling P'!AJ143/'Utvikling avling P'!AK143,"")</f>
        <v>66.098214285714292</v>
      </c>
      <c r="T136" s="20">
        <f>IFERROR('Utvikling avling P'!AH143/'Utvikling avling P'!AI143,"")</f>
        <v>0</v>
      </c>
      <c r="U136" s="20" t="str">
        <f>IFERROR('Utvikling avling P'!AN143/'Utvikling avling P'!AO143,"")</f>
        <v/>
      </c>
      <c r="V136" s="20">
        <f>AVERAGE(B136:U136)</f>
        <v>187.48770352334245</v>
      </c>
    </row>
    <row r="137" spans="1:22" x14ac:dyDescent="0.25">
      <c r="A137" s="19" t="str">
        <f>IF('Utvikling avling P'!A144&gt;0,'Utvikling avling P'!A144,"")</f>
        <v>3440 ØYER</v>
      </c>
      <c r="B137" s="20">
        <f>IFERROR('Utvikling avling P'!B144/'Utvikling avling P'!C144,"")</f>
        <v>464.46666666666664</v>
      </c>
      <c r="C137" s="20">
        <f>IFERROR('Utvikling avling P'!D144/'Utvikling avling P'!E144,"")</f>
        <v>453.26153846153846</v>
      </c>
      <c r="D137" s="20">
        <f>IFERROR('Utvikling avling P'!F144/'Utvikling avling P'!G144,"")</f>
        <v>419.22222222222223</v>
      </c>
      <c r="E137" s="20">
        <f>IFERROR('Utvikling avling P'!H144/'Utvikling avling P'!I144,"")</f>
        <v>539.8125</v>
      </c>
      <c r="F137" s="20">
        <f>IFERROR('Utvikling avling P'!J144/'Utvikling avling P'!K144,"")</f>
        <v>455.22083333333336</v>
      </c>
      <c r="G137" s="20">
        <f>IFERROR('Utvikling avling P'!L144/'Utvikling avling P'!M144,"")</f>
        <v>631.55999999999995</v>
      </c>
      <c r="H137" s="20">
        <f>IFERROR('Utvikling avling P'!N144/'Utvikling avling P'!O144,"")</f>
        <v>312.46428571428572</v>
      </c>
      <c r="I137" s="20">
        <f>IFERROR('Utvikling avling P'!P144/'Utvikling avling P'!Q144,"")</f>
        <v>328.53211009174311</v>
      </c>
      <c r="J137" s="20" t="str">
        <f>IFERROR('Utvikling avling P'!R144/'Utvikling avling P'!S144,"")</f>
        <v/>
      </c>
      <c r="K137" s="20" t="str">
        <f>IFERROR('Utvikling avling P'!T144/'Utvikling avling P'!U144,"")</f>
        <v/>
      </c>
      <c r="L137" s="20" t="str">
        <f>IFERROR('Utvikling avling P'!V144/'Utvikling avling P'!W144,"")</f>
        <v/>
      </c>
      <c r="M137" s="20" t="str">
        <f>IFERROR('Utvikling avling P'!X144/'Utvikling avling P'!Y144,"")</f>
        <v/>
      </c>
      <c r="N137" s="20" t="str">
        <f>IFERROR('Utvikling avling P'!Z144/'Utvikling avling P'!AA144,"")</f>
        <v/>
      </c>
      <c r="O137" s="20" t="str">
        <f>IFERROR('Utvikling avling P'!AB144/'Utvikling avling P'!AC144,"")</f>
        <v/>
      </c>
      <c r="P137" s="20" t="str">
        <f>IFERROR('Utvikling avling P'!AD144/'Utvikling avling P'!AE144,"")</f>
        <v/>
      </c>
      <c r="Q137" s="20">
        <f>IFERROR('Utvikling avling P'!AF144/'Utvikling avling P'!AG144,"")</f>
        <v>397.953125</v>
      </c>
      <c r="R137" s="20">
        <f>IFERROR('Utvikling avling P'!AJ144/'Utvikling avling P'!AK144,"")</f>
        <v>253.33098591549296</v>
      </c>
      <c r="S137" s="20">
        <f>IFERROR('Utvikling avling P'!AJ144/'Utvikling avling P'!AK144,"")</f>
        <v>253.33098591549296</v>
      </c>
      <c r="T137" s="20">
        <f>IFERROR('Utvikling avling P'!AH144/'Utvikling avling P'!AI144,"")</f>
        <v>130.88148148148147</v>
      </c>
      <c r="U137" s="20" t="str">
        <f>IFERROR('Utvikling avling P'!AN144/'Utvikling avling P'!AO144,"")</f>
        <v/>
      </c>
      <c r="V137" s="20">
        <f>AVERAGE(B137:U137)</f>
        <v>386.66972790018809</v>
      </c>
    </row>
    <row r="138" spans="1:22" x14ac:dyDescent="0.25">
      <c r="A138" s="19" t="str">
        <f>IF('Utvikling avling P'!A145&gt;0,'Utvikling avling P'!A145,"")</f>
        <v>3422 ÅMOT</v>
      </c>
      <c r="B138" s="20" t="str">
        <f>IFERROR('Utvikling avling P'!B145/'Utvikling avling P'!C145,"")</f>
        <v/>
      </c>
      <c r="C138" s="20" t="str">
        <f>IFERROR('Utvikling avling P'!D145/'Utvikling avling P'!E145,"")</f>
        <v/>
      </c>
      <c r="D138" s="20" t="str">
        <f>IFERROR('Utvikling avling P'!F145/'Utvikling avling P'!G145,"")</f>
        <v/>
      </c>
      <c r="E138" s="20">
        <f>IFERROR('Utvikling avling P'!H145/'Utvikling avling P'!I145,"")</f>
        <v>0</v>
      </c>
      <c r="F138" s="20">
        <f>IFERROR('Utvikling avling P'!J145/'Utvikling avling P'!K145,"")</f>
        <v>0</v>
      </c>
      <c r="G138" s="20" t="str">
        <f>IFERROR('Utvikling avling P'!L145/'Utvikling avling P'!M145,"")</f>
        <v/>
      </c>
      <c r="H138" s="20" t="str">
        <f>IFERROR('Utvikling avling P'!N145/'Utvikling avling P'!O145,"")</f>
        <v/>
      </c>
      <c r="I138" s="20" t="str">
        <f>IFERROR('Utvikling avling P'!P145/'Utvikling avling P'!Q145,"")</f>
        <v/>
      </c>
      <c r="J138" s="20" t="str">
        <f>IFERROR('Utvikling avling P'!R145/'Utvikling avling P'!S145,"")</f>
        <v/>
      </c>
      <c r="K138" s="20" t="str">
        <f>IFERROR('Utvikling avling P'!T145/'Utvikling avling P'!U145,"")</f>
        <v/>
      </c>
      <c r="L138" s="20">
        <f>IFERROR('Utvikling avling P'!V145/'Utvikling avling P'!W145,"")</f>
        <v>606.06603773584902</v>
      </c>
      <c r="M138" s="20">
        <f>IFERROR('Utvikling avling P'!X145/'Utvikling avling P'!Y145,"")</f>
        <v>219.98648648648648</v>
      </c>
      <c r="N138" s="20">
        <f>IFERROR('Utvikling avling P'!Z145/'Utvikling avling P'!AA145,"")</f>
        <v>431.16368286445015</v>
      </c>
      <c r="O138" s="20">
        <f>IFERROR('Utvikling avling P'!AB145/'Utvikling avling P'!AC145,"")</f>
        <v>0</v>
      </c>
      <c r="P138" s="20" t="str">
        <f>IFERROR('Utvikling avling P'!AD145/'Utvikling avling P'!AE145,"")</f>
        <v/>
      </c>
      <c r="Q138" s="20" t="str">
        <f>IFERROR('Utvikling avling P'!AF145/'Utvikling avling P'!AG145,"")</f>
        <v/>
      </c>
      <c r="R138" s="20" t="str">
        <f>IFERROR('Utvikling avling P'!AJ145/'Utvikling avling P'!AK145,"")</f>
        <v/>
      </c>
      <c r="S138" s="20" t="str">
        <f>IFERROR('Utvikling avling P'!AJ145/'Utvikling avling P'!AK145,"")</f>
        <v/>
      </c>
      <c r="T138" s="20" t="str">
        <f>IFERROR('Utvikling avling P'!AH145/'Utvikling avling P'!AI145,"")</f>
        <v/>
      </c>
      <c r="U138" s="20">
        <f>IFERROR('Utvikling avling P'!AN145/'Utvikling avling P'!AO145,"")</f>
        <v>0</v>
      </c>
      <c r="V138" s="20">
        <f>AVERAGE(B138:U138)</f>
        <v>179.60231529811225</v>
      </c>
    </row>
    <row r="139" spans="1:22" x14ac:dyDescent="0.25">
      <c r="A139" s="19" t="str">
        <f>IF('Utvikling avling P'!A146&gt;0,'Utvikling avling P'!A146,"")</f>
        <v>1127 RANDABERG</v>
      </c>
      <c r="B139" s="20" t="str">
        <f>IFERROR('Utvikling avling P'!B146/'Utvikling avling P'!C146,"")</f>
        <v/>
      </c>
      <c r="C139" s="20">
        <f>IFERROR('Utvikling avling P'!D146/'Utvikling avling P'!E146,"")</f>
        <v>590.32530120481931</v>
      </c>
      <c r="D139" s="20">
        <f>IFERROR('Utvikling avling P'!F146/'Utvikling avling P'!G146,"")</f>
        <v>268.95833333333331</v>
      </c>
      <c r="E139" s="20" t="str">
        <f>IFERROR('Utvikling avling P'!H146/'Utvikling avling P'!I146,"")</f>
        <v/>
      </c>
      <c r="F139" s="20" t="str">
        <f>IFERROR('Utvikling avling P'!J146/'Utvikling avling P'!K146,"")</f>
        <v/>
      </c>
      <c r="G139" s="20" t="str">
        <f>IFERROR('Utvikling avling P'!L146/'Utvikling avling P'!M146,"")</f>
        <v/>
      </c>
      <c r="H139" s="20">
        <f>IFERROR('Utvikling avling P'!N146/'Utvikling avling P'!O146,"")</f>
        <v>411.21052631578948</v>
      </c>
      <c r="I139" s="20" t="str">
        <f>IFERROR('Utvikling avling P'!P146/'Utvikling avling P'!Q146,"")</f>
        <v/>
      </c>
      <c r="J139" s="20" t="str">
        <f>IFERROR('Utvikling avling P'!R146/'Utvikling avling P'!S146,"")</f>
        <v/>
      </c>
      <c r="K139" s="20" t="str">
        <f>IFERROR('Utvikling avling P'!T146/'Utvikling avling P'!U146,"")</f>
        <v/>
      </c>
      <c r="L139" s="20" t="str">
        <f>IFERROR('Utvikling avling P'!V146/'Utvikling avling P'!W146,"")</f>
        <v/>
      </c>
      <c r="M139" s="20">
        <f>IFERROR('Utvikling avling P'!X146/'Utvikling avling P'!Y146,"")</f>
        <v>661.71199999999999</v>
      </c>
      <c r="N139" s="20">
        <f>IFERROR('Utvikling avling P'!Z146/'Utvikling avling P'!AA146,"")</f>
        <v>525.52427184466023</v>
      </c>
      <c r="O139" s="20">
        <f>IFERROR('Utvikling avling P'!AB146/'Utvikling avling P'!AC146,"")</f>
        <v>289.42857142857144</v>
      </c>
      <c r="P139" s="20" t="str">
        <f>IFERROR('Utvikling avling P'!AD146/'Utvikling avling P'!AE146,"")</f>
        <v/>
      </c>
      <c r="Q139" s="20">
        <f>IFERROR('Utvikling avling P'!AF146/'Utvikling avling P'!AG146,"")</f>
        <v>576.83928571428567</v>
      </c>
      <c r="R139" s="20">
        <f>IFERROR('Utvikling avling P'!AJ146/'Utvikling avling P'!AK146,"")</f>
        <v>352.38518518518521</v>
      </c>
      <c r="S139" s="20">
        <f>IFERROR('Utvikling avling P'!AJ146/'Utvikling avling P'!AK146,"")</f>
        <v>352.38518518518521</v>
      </c>
      <c r="T139" s="20">
        <f>IFERROR('Utvikling avling P'!AH146/'Utvikling avling P'!AI146,"")</f>
        <v>672.44947735191636</v>
      </c>
      <c r="U139" s="20" t="str">
        <f>IFERROR('Utvikling avling P'!AN146/'Utvikling avling P'!AO146,"")</f>
        <v/>
      </c>
      <c r="V139" s="20">
        <f>AVERAGE(B139:U139)</f>
        <v>470.12181375637465</v>
      </c>
    </row>
    <row r="140" spans="1:22" x14ac:dyDescent="0.25">
      <c r="A140" s="19" t="str">
        <f>IF('Utvikling avling P'!A147&gt;0,'Utvikling avling P'!A147,"")</f>
        <v>5021 OPPDAL</v>
      </c>
      <c r="B140" s="20" t="str">
        <f>IFERROR('Utvikling avling P'!B147/'Utvikling avling P'!C147,"")</f>
        <v/>
      </c>
      <c r="C140" s="20">
        <f>IFERROR('Utvikling avling P'!D147/'Utvikling avling P'!E147,"")</f>
        <v>449.62307692307695</v>
      </c>
      <c r="D140" s="20">
        <f>IFERROR('Utvikling avling P'!F147/'Utvikling avling P'!G147,"")</f>
        <v>393.1</v>
      </c>
      <c r="E140" s="20">
        <f>IFERROR('Utvikling avling P'!H147/'Utvikling avling P'!I147,"")</f>
        <v>415.47199999999998</v>
      </c>
      <c r="F140" s="20">
        <f>IFERROR('Utvikling avling P'!J147/'Utvikling avling P'!K147,"")</f>
        <v>191.23561643835617</v>
      </c>
      <c r="G140" s="20">
        <f>IFERROR('Utvikling avling P'!L147/'Utvikling avling P'!M147,"")</f>
        <v>0</v>
      </c>
      <c r="H140" s="20">
        <f>IFERROR('Utvikling avling P'!N147/'Utvikling avling P'!O147,"")</f>
        <v>0</v>
      </c>
      <c r="I140" s="20">
        <f>IFERROR('Utvikling avling P'!P147/'Utvikling avling P'!Q147,"")</f>
        <v>220.48</v>
      </c>
      <c r="J140" s="20" t="str">
        <f>IFERROR('Utvikling avling P'!R147/'Utvikling avling P'!S147,"")</f>
        <v/>
      </c>
      <c r="K140" s="20" t="str">
        <f>IFERROR('Utvikling avling P'!T147/'Utvikling avling P'!U147,"")</f>
        <v/>
      </c>
      <c r="L140" s="20" t="str">
        <f>IFERROR('Utvikling avling P'!V147/'Utvikling avling P'!W147,"")</f>
        <v/>
      </c>
      <c r="M140" s="20" t="str">
        <f>IFERROR('Utvikling avling P'!X147/'Utvikling avling P'!Y147,"")</f>
        <v/>
      </c>
      <c r="N140" s="20" t="str">
        <f>IFERROR('Utvikling avling P'!Z147/'Utvikling avling P'!AA147,"")</f>
        <v/>
      </c>
      <c r="O140" s="20" t="str">
        <f>IFERROR('Utvikling avling P'!AB147/'Utvikling avling P'!AC147,"")</f>
        <v/>
      </c>
      <c r="P140" s="20" t="str">
        <f>IFERROR('Utvikling avling P'!AD147/'Utvikling avling P'!AE147,"")</f>
        <v/>
      </c>
      <c r="Q140" s="20" t="str">
        <f>IFERROR('Utvikling avling P'!AF147/'Utvikling avling P'!AG147,"")</f>
        <v/>
      </c>
      <c r="R140" s="20" t="str">
        <f>IFERROR('Utvikling avling P'!AJ147/'Utvikling avling P'!AK147,"")</f>
        <v/>
      </c>
      <c r="S140" s="20" t="str">
        <f>IFERROR('Utvikling avling P'!AJ147/'Utvikling avling P'!AK147,"")</f>
        <v/>
      </c>
      <c r="T140" s="20" t="str">
        <f>IFERROR('Utvikling avling P'!AH147/'Utvikling avling P'!AI147,"")</f>
        <v/>
      </c>
      <c r="U140" s="20" t="str">
        <f>IFERROR('Utvikling avling P'!AN147/'Utvikling avling P'!AO147,"")</f>
        <v/>
      </c>
      <c r="V140" s="20">
        <f>AVERAGE(B140:U140)</f>
        <v>238.55867048020474</v>
      </c>
    </row>
    <row r="141" spans="1:22" x14ac:dyDescent="0.25">
      <c r="A141" s="19" t="str">
        <f>IF('Utvikling avling P'!A148&gt;0,'Utvikling avling P'!A148,"")</f>
        <v>3439 RINGEBU</v>
      </c>
      <c r="B141" s="20">
        <f>IFERROR('Utvikling avling P'!B148/'Utvikling avling P'!C148,"")</f>
        <v>341.94545454545454</v>
      </c>
      <c r="C141" s="20">
        <f>IFERROR('Utvikling avling P'!D148/'Utvikling avling P'!E148,"")</f>
        <v>359.38095238095241</v>
      </c>
      <c r="D141" s="20" t="str">
        <f>IFERROR('Utvikling avling P'!F148/'Utvikling avling P'!G148,"")</f>
        <v/>
      </c>
      <c r="E141" s="20" t="str">
        <f>IFERROR('Utvikling avling P'!H148/'Utvikling avling P'!I148,"")</f>
        <v/>
      </c>
      <c r="F141" s="20" t="str">
        <f>IFERROR('Utvikling avling P'!J148/'Utvikling avling P'!K148,"")</f>
        <v/>
      </c>
      <c r="G141" s="20" t="str">
        <f>IFERROR('Utvikling avling P'!L148/'Utvikling avling P'!M148,"")</f>
        <v/>
      </c>
      <c r="H141" s="20">
        <f>IFERROR('Utvikling avling P'!N148/'Utvikling avling P'!O148,"")</f>
        <v>0</v>
      </c>
      <c r="I141" s="20">
        <f>IFERROR('Utvikling avling P'!P148/'Utvikling avling P'!Q148,"")</f>
        <v>0</v>
      </c>
      <c r="J141" s="20" t="str">
        <f>IFERROR('Utvikling avling P'!R148/'Utvikling avling P'!S148,"")</f>
        <v/>
      </c>
      <c r="K141" s="20">
        <f>IFERROR('Utvikling avling P'!T148/'Utvikling avling P'!U148,"")</f>
        <v>340.73750000000001</v>
      </c>
      <c r="L141" s="20">
        <f>IFERROR('Utvikling avling P'!V148/'Utvikling avling P'!W148,"")</f>
        <v>329.89</v>
      </c>
      <c r="M141" s="20">
        <f>IFERROR('Utvikling avling P'!X148/'Utvikling avling P'!Y148,"")</f>
        <v>270.39090909090908</v>
      </c>
      <c r="N141" s="20">
        <f>IFERROR('Utvikling avling P'!Z148/'Utvikling avling P'!AA148,"")</f>
        <v>0</v>
      </c>
      <c r="O141" s="20">
        <f>IFERROR('Utvikling avling P'!AB148/'Utvikling avling P'!AC148,"")</f>
        <v>0</v>
      </c>
      <c r="P141" s="20">
        <f>IFERROR('Utvikling avling P'!AD148/'Utvikling avling P'!AE148,"")</f>
        <v>0</v>
      </c>
      <c r="Q141" s="20">
        <f>IFERROR('Utvikling avling P'!AF148/'Utvikling avling P'!AG148,"")</f>
        <v>0</v>
      </c>
      <c r="R141" s="20" t="str">
        <f>IFERROR('Utvikling avling P'!AJ148/'Utvikling avling P'!AK148,"")</f>
        <v/>
      </c>
      <c r="S141" s="20" t="str">
        <f>IFERROR('Utvikling avling P'!AJ148/'Utvikling avling P'!AK148,"")</f>
        <v/>
      </c>
      <c r="T141" s="20" t="str">
        <f>IFERROR('Utvikling avling P'!AH148/'Utvikling avling P'!AI148,"")</f>
        <v/>
      </c>
      <c r="U141" s="20">
        <f>IFERROR('Utvikling avling P'!AN148/'Utvikling avling P'!AO148,"")</f>
        <v>0</v>
      </c>
      <c r="V141" s="20">
        <f>AVERAGE(B141:U141)</f>
        <v>136.86206800144302</v>
      </c>
    </row>
    <row r="142" spans="1:22" x14ac:dyDescent="0.25">
      <c r="A142" s="19" t="str">
        <f>IF('Utvikling avling P'!A149&gt;0,'Utvikling avling P'!A149,"")</f>
        <v>1124 SOLA</v>
      </c>
      <c r="B142" s="20">
        <f>IFERROR('Utvikling avling P'!B149/'Utvikling avling P'!C149,"")</f>
        <v>514.48571428571427</v>
      </c>
      <c r="C142" s="20">
        <f>IFERROR('Utvikling avling P'!D149/'Utvikling avling P'!E149,"")</f>
        <v>293.61176470588236</v>
      </c>
      <c r="D142" s="20">
        <f>IFERROR('Utvikling avling P'!F149/'Utvikling avling P'!G149,"")</f>
        <v>259.9264705882353</v>
      </c>
      <c r="E142" s="20">
        <f>IFERROR('Utvikling avling P'!H149/'Utvikling avling P'!I149,"")</f>
        <v>623.79999999999995</v>
      </c>
      <c r="F142" s="20">
        <f>IFERROR('Utvikling avling P'!J149/'Utvikling avling P'!K149,"")</f>
        <v>0</v>
      </c>
      <c r="G142" s="20" t="str">
        <f>IFERROR('Utvikling avling P'!L149/'Utvikling avling P'!M149,"")</f>
        <v/>
      </c>
      <c r="H142" s="20">
        <f>IFERROR('Utvikling avling P'!N149/'Utvikling avling P'!O149,"")</f>
        <v>338.6</v>
      </c>
      <c r="I142" s="20">
        <f>IFERROR('Utvikling avling P'!P149/'Utvikling avling P'!Q149,"")</f>
        <v>0</v>
      </c>
      <c r="J142" s="20" t="str">
        <f>IFERROR('Utvikling avling P'!R149/'Utvikling avling P'!S149,"")</f>
        <v/>
      </c>
      <c r="K142" s="20" t="str">
        <f>IFERROR('Utvikling avling P'!T149/'Utvikling avling P'!U149,"")</f>
        <v/>
      </c>
      <c r="L142" s="20" t="str">
        <f>IFERROR('Utvikling avling P'!V149/'Utvikling avling P'!W149,"")</f>
        <v/>
      </c>
      <c r="M142" s="20">
        <f>IFERROR('Utvikling avling P'!X149/'Utvikling avling P'!Y149,"")</f>
        <v>408.3857142857143</v>
      </c>
      <c r="N142" s="20">
        <f>IFERROR('Utvikling avling P'!Z149/'Utvikling avling P'!AA149,"")</f>
        <v>398.21428571428572</v>
      </c>
      <c r="O142" s="20">
        <f>IFERROR('Utvikling avling P'!AB149/'Utvikling avling P'!AC149,"")</f>
        <v>150.56774193548387</v>
      </c>
      <c r="P142" s="20">
        <f>IFERROR('Utvikling avling P'!AD149/'Utvikling avling P'!AE149,"")</f>
        <v>224.34666666666666</v>
      </c>
      <c r="Q142" s="20">
        <f>IFERROR('Utvikling avling P'!AF149/'Utvikling avling P'!AG149,"")</f>
        <v>353.3692307692308</v>
      </c>
      <c r="R142" s="20">
        <f>IFERROR('Utvikling avling P'!AJ149/'Utvikling avling P'!AK149,"")</f>
        <v>368.06849315068496</v>
      </c>
      <c r="S142" s="20">
        <f>IFERROR('Utvikling avling P'!AJ149/'Utvikling avling P'!AK149,"")</f>
        <v>368.06849315068496</v>
      </c>
      <c r="T142" s="20">
        <f>IFERROR('Utvikling avling P'!AH149/'Utvikling avling P'!AI149,"")</f>
        <v>359.86315789473684</v>
      </c>
      <c r="U142" s="20">
        <f>IFERROR('Utvikling avling P'!AN149/'Utvikling avling P'!AO149,"")</f>
        <v>531.01666666666665</v>
      </c>
      <c r="V142" s="20">
        <f>AVERAGE(B142:U142)</f>
        <v>324.52027498837418</v>
      </c>
    </row>
    <row r="143" spans="1:22" x14ac:dyDescent="0.25">
      <c r="A143" s="19" t="str">
        <f>IF('Utvikling avling P'!A150&gt;0,'Utvikling avling P'!A150,"")</f>
        <v>1108 SANDNES</v>
      </c>
      <c r="B143" s="20">
        <f>IFERROR('Utvikling avling P'!B150/'Utvikling avling P'!C150,"")</f>
        <v>162.28846153846155</v>
      </c>
      <c r="C143" s="20" t="str">
        <f>IFERROR('Utvikling avling P'!D150/'Utvikling avling P'!E150,"")</f>
        <v/>
      </c>
      <c r="D143" s="20">
        <f>IFERROR('Utvikling avling P'!F150/'Utvikling avling P'!G150,"")</f>
        <v>572.84848484848487</v>
      </c>
      <c r="E143" s="20" t="str">
        <f>IFERROR('Utvikling avling P'!H150/'Utvikling avling P'!I150,"")</f>
        <v/>
      </c>
      <c r="F143" s="20" t="str">
        <f>IFERROR('Utvikling avling P'!J150/'Utvikling avling P'!K150,"")</f>
        <v/>
      </c>
      <c r="G143" s="20">
        <f>IFERROR('Utvikling avling P'!L150/'Utvikling avling P'!M150,"")</f>
        <v>450.30399999999997</v>
      </c>
      <c r="H143" s="20">
        <f>IFERROR('Utvikling avling P'!N150/'Utvikling avling P'!O150,"")</f>
        <v>395.42063492063494</v>
      </c>
      <c r="I143" s="20" t="str">
        <f>IFERROR('Utvikling avling P'!P150/'Utvikling avling P'!Q150,"")</f>
        <v/>
      </c>
      <c r="J143" s="20" t="str">
        <f>IFERROR('Utvikling avling P'!R150/'Utvikling avling P'!S150,"")</f>
        <v/>
      </c>
      <c r="K143" s="20">
        <f>IFERROR('Utvikling avling P'!T150/'Utvikling avling P'!U150,"")</f>
        <v>258.18181818181819</v>
      </c>
      <c r="L143" s="20" t="str">
        <f>IFERROR('Utvikling avling P'!V150/'Utvikling avling P'!W150,"")</f>
        <v/>
      </c>
      <c r="M143" s="20" t="str">
        <f>IFERROR('Utvikling avling P'!X150/'Utvikling avling P'!Y150,"")</f>
        <v/>
      </c>
      <c r="N143" s="20" t="str">
        <f>IFERROR('Utvikling avling P'!Z150/'Utvikling avling P'!AA150,"")</f>
        <v/>
      </c>
      <c r="O143" s="20" t="str">
        <f>IFERROR('Utvikling avling P'!AB150/'Utvikling avling P'!AC150,"")</f>
        <v/>
      </c>
      <c r="P143" s="20">
        <f>IFERROR('Utvikling avling P'!AD150/'Utvikling avling P'!AE150,"")</f>
        <v>579.52968036529683</v>
      </c>
      <c r="Q143" s="20">
        <f>IFERROR('Utvikling avling P'!AF150/'Utvikling avling P'!AG150,"")</f>
        <v>381.1</v>
      </c>
      <c r="R143" s="20" t="str">
        <f>IFERROR('Utvikling avling P'!AJ150/'Utvikling avling P'!AK150,"")</f>
        <v/>
      </c>
      <c r="S143" s="20" t="str">
        <f>IFERROR('Utvikling avling P'!AJ150/'Utvikling avling P'!AK150,"")</f>
        <v/>
      </c>
      <c r="T143" s="20">
        <f>IFERROR('Utvikling avling P'!AH150/'Utvikling avling P'!AI150,"")</f>
        <v>0</v>
      </c>
      <c r="U143" s="20">
        <f>IFERROR('Utvikling avling P'!AN150/'Utvikling avling P'!AO150,"")</f>
        <v>199.45333333333335</v>
      </c>
      <c r="V143" s="20">
        <f>AVERAGE(B143:U143)</f>
        <v>333.23626813200332</v>
      </c>
    </row>
    <row r="144" spans="1:22" x14ac:dyDescent="0.25">
      <c r="A144" s="19" t="str">
        <f>IF('Utvikling avling P'!A151&gt;0,'Utvikling avling P'!A151,"")</f>
        <v>4642 LÆRDAL</v>
      </c>
      <c r="B144" s="20">
        <f>IFERROR('Utvikling avling P'!B151/'Utvikling avling P'!C151,"")</f>
        <v>349.29107981220659</v>
      </c>
      <c r="C144" s="20">
        <f>IFERROR('Utvikling avling P'!D151/'Utvikling avling P'!E151,"")</f>
        <v>98.405405405405403</v>
      </c>
      <c r="D144" s="20">
        <f>IFERROR('Utvikling avling P'!F151/'Utvikling avling P'!G151,"")</f>
        <v>227.15037593984962</v>
      </c>
      <c r="E144" s="20">
        <f>IFERROR('Utvikling avling P'!H151/'Utvikling avling P'!I151,"")</f>
        <v>760.76470588235293</v>
      </c>
      <c r="F144" s="20">
        <f>IFERROR('Utvikling avling P'!J151/'Utvikling avling P'!K151,"")</f>
        <v>304.91208791208788</v>
      </c>
      <c r="G144" s="20">
        <f>IFERROR('Utvikling avling P'!L151/'Utvikling avling P'!M151,"")</f>
        <v>122.7</v>
      </c>
      <c r="H144" s="20">
        <f>IFERROR('Utvikling avling P'!N151/'Utvikling avling P'!O151,"")</f>
        <v>464.6</v>
      </c>
      <c r="I144" s="20">
        <f>IFERROR('Utvikling avling P'!P151/'Utvikling avling P'!Q151,"")</f>
        <v>719.52380952380952</v>
      </c>
      <c r="J144" s="20" t="str">
        <f>IFERROR('Utvikling avling P'!R151/'Utvikling avling P'!S151,"")</f>
        <v/>
      </c>
      <c r="K144" s="20" t="str">
        <f>IFERROR('Utvikling avling P'!T151/'Utvikling avling P'!U151,"")</f>
        <v/>
      </c>
      <c r="L144" s="20" t="str">
        <f>IFERROR('Utvikling avling P'!V151/'Utvikling avling P'!W151,"")</f>
        <v/>
      </c>
      <c r="M144" s="20" t="str">
        <f>IFERROR('Utvikling avling P'!X151/'Utvikling avling P'!Y151,"")</f>
        <v/>
      </c>
      <c r="N144" s="20" t="str">
        <f>IFERROR('Utvikling avling P'!Z151/'Utvikling avling P'!AA151,"")</f>
        <v/>
      </c>
      <c r="O144" s="20" t="str">
        <f>IFERROR('Utvikling avling P'!AB151/'Utvikling avling P'!AC151,"")</f>
        <v/>
      </c>
      <c r="P144" s="20" t="str">
        <f>IFERROR('Utvikling avling P'!AD151/'Utvikling avling P'!AE151,"")</f>
        <v/>
      </c>
      <c r="Q144" s="20" t="str">
        <f>IFERROR('Utvikling avling P'!AF151/'Utvikling avling P'!AG151,"")</f>
        <v/>
      </c>
      <c r="R144" s="20" t="str">
        <f>IFERROR('Utvikling avling P'!AJ151/'Utvikling avling P'!AK151,"")</f>
        <v/>
      </c>
      <c r="S144" s="20" t="str">
        <f>IFERROR('Utvikling avling P'!AJ151/'Utvikling avling P'!AK151,"")</f>
        <v/>
      </c>
      <c r="T144" s="20" t="str">
        <f>IFERROR('Utvikling avling P'!AH151/'Utvikling avling P'!AI151,"")</f>
        <v/>
      </c>
      <c r="U144" s="20">
        <f>IFERROR('Utvikling avling P'!AN151/'Utvikling avling P'!AO151,"")</f>
        <v>0</v>
      </c>
      <c r="V144" s="20">
        <f>AVERAGE(B144:U144)</f>
        <v>338.59416271952358</v>
      </c>
    </row>
    <row r="145" spans="1:22" x14ac:dyDescent="0.25">
      <c r="A145" s="19" t="str">
        <f>IF('Utvikling avling P'!A152&gt;0,'Utvikling avling P'!A152,"")</f>
        <v>1133 HJELMELAND</v>
      </c>
      <c r="B145" s="20">
        <f>IFERROR('Utvikling avling P'!B152/'Utvikling avling P'!C152,"")</f>
        <v>447.41333333333336</v>
      </c>
      <c r="C145" s="20">
        <f>IFERROR('Utvikling avling P'!D152/'Utvikling avling P'!E152,"")</f>
        <v>268.63934426229508</v>
      </c>
      <c r="D145" s="20">
        <f>IFERROR('Utvikling avling P'!F152/'Utvikling avling P'!G152,"")</f>
        <v>372.64646464646466</v>
      </c>
      <c r="E145" s="20">
        <f>IFERROR('Utvikling avling P'!H152/'Utvikling avling P'!I152,"")</f>
        <v>140.26923076923077</v>
      </c>
      <c r="F145" s="20">
        <f>IFERROR('Utvikling avling P'!J152/'Utvikling avling P'!K152,"")</f>
        <v>104.72727272727273</v>
      </c>
      <c r="G145" s="20">
        <f>IFERROR('Utvikling avling P'!L152/'Utvikling avling P'!M152,"")</f>
        <v>490.07272727272726</v>
      </c>
      <c r="H145" s="20" t="str">
        <f>IFERROR('Utvikling avling P'!N152/'Utvikling avling P'!O152,"")</f>
        <v/>
      </c>
      <c r="I145" s="20" t="str">
        <f>IFERROR('Utvikling avling P'!P152/'Utvikling avling P'!Q152,"")</f>
        <v/>
      </c>
      <c r="J145" s="20" t="str">
        <f>IFERROR('Utvikling avling P'!R152/'Utvikling avling P'!S152,"")</f>
        <v/>
      </c>
      <c r="K145" s="20" t="str">
        <f>IFERROR('Utvikling avling P'!T152/'Utvikling avling P'!U152,"")</f>
        <v/>
      </c>
      <c r="L145" s="20" t="str">
        <f>IFERROR('Utvikling avling P'!V152/'Utvikling avling P'!W152,"")</f>
        <v/>
      </c>
      <c r="M145" s="20" t="str">
        <f>IFERROR('Utvikling avling P'!X152/'Utvikling avling P'!Y152,"")</f>
        <v/>
      </c>
      <c r="N145" s="20" t="str">
        <f>IFERROR('Utvikling avling P'!Z152/'Utvikling avling P'!AA152,"")</f>
        <v/>
      </c>
      <c r="O145" s="20" t="str">
        <f>IFERROR('Utvikling avling P'!AB152/'Utvikling avling P'!AC152,"")</f>
        <v/>
      </c>
      <c r="P145" s="20" t="str">
        <f>IFERROR('Utvikling avling P'!AD152/'Utvikling avling P'!AE152,"")</f>
        <v/>
      </c>
      <c r="Q145" s="20" t="str">
        <f>IFERROR('Utvikling avling P'!AF152/'Utvikling avling P'!AG152,"")</f>
        <v/>
      </c>
      <c r="R145" s="20">
        <f>IFERROR('Utvikling avling P'!AJ152/'Utvikling avling P'!AK152,"")</f>
        <v>0</v>
      </c>
      <c r="S145" s="20">
        <f>IFERROR('Utvikling avling P'!AJ152/'Utvikling avling P'!AK152,"")</f>
        <v>0</v>
      </c>
      <c r="T145" s="20">
        <f>IFERROR('Utvikling avling P'!AH152/'Utvikling avling P'!AI152,"")</f>
        <v>428.07526881720429</v>
      </c>
      <c r="U145" s="20">
        <f>IFERROR('Utvikling avling P'!AN152/'Utvikling avling P'!AO152,"")</f>
        <v>378.95774647887322</v>
      </c>
      <c r="V145" s="20">
        <f>AVERAGE(B145:U145)</f>
        <v>263.08013883074011</v>
      </c>
    </row>
    <row r="146" spans="1:22" x14ac:dyDescent="0.25">
      <c r="A146" s="19" t="str">
        <f>IF('Utvikling avling P'!A153&gt;0,'Utvikling avling P'!A153,"")</f>
        <v>5007 NAMSOS</v>
      </c>
      <c r="B146" s="20" t="str">
        <f>IFERROR('Utvikling avling P'!B153/'Utvikling avling P'!C153,"")</f>
        <v/>
      </c>
      <c r="C146" s="20" t="str">
        <f>IFERROR('Utvikling avling P'!D153/'Utvikling avling P'!E153,"")</f>
        <v/>
      </c>
      <c r="D146" s="20" t="str">
        <f>IFERROR('Utvikling avling P'!F153/'Utvikling avling P'!G153,"")</f>
        <v/>
      </c>
      <c r="E146" s="20" t="str">
        <f>IFERROR('Utvikling avling P'!H153/'Utvikling avling P'!I153,"")</f>
        <v/>
      </c>
      <c r="F146" s="20" t="str">
        <f>IFERROR('Utvikling avling P'!J153/'Utvikling avling P'!K153,"")</f>
        <v/>
      </c>
      <c r="G146" s="20" t="str">
        <f>IFERROR('Utvikling avling P'!L153/'Utvikling avling P'!M153,"")</f>
        <v/>
      </c>
      <c r="H146" s="20" t="str">
        <f>IFERROR('Utvikling avling P'!N153/'Utvikling avling P'!O153,"")</f>
        <v/>
      </c>
      <c r="I146" s="20" t="str">
        <f>IFERROR('Utvikling avling P'!P153/'Utvikling avling P'!Q153,"")</f>
        <v/>
      </c>
      <c r="J146" s="20" t="str">
        <f>IFERROR('Utvikling avling P'!R153/'Utvikling avling P'!S153,"")</f>
        <v/>
      </c>
      <c r="K146" s="20" t="str">
        <f>IFERROR('Utvikling avling P'!T153/'Utvikling avling P'!U153,"")</f>
        <v/>
      </c>
      <c r="L146" s="20" t="str">
        <f>IFERROR('Utvikling avling P'!V153/'Utvikling avling P'!W153,"")</f>
        <v/>
      </c>
      <c r="M146" s="20">
        <f>IFERROR('Utvikling avling P'!X153/'Utvikling avling P'!Y153,"")</f>
        <v>6274.4285714285716</v>
      </c>
      <c r="N146" s="20" t="str">
        <f>IFERROR('Utvikling avling P'!Z153/'Utvikling avling P'!AA153,"")</f>
        <v/>
      </c>
      <c r="O146" s="20">
        <f>IFERROR('Utvikling avling P'!AB153/'Utvikling avling P'!AC153,"")</f>
        <v>657.86057692307691</v>
      </c>
      <c r="P146" s="20" t="str">
        <f>IFERROR('Utvikling avling P'!AD153/'Utvikling avling P'!AE153,"")</f>
        <v/>
      </c>
      <c r="Q146" s="20">
        <f>IFERROR('Utvikling avling P'!AF153/'Utvikling avling P'!AG153,"")</f>
        <v>3276.5102040816328</v>
      </c>
      <c r="R146" s="20">
        <f>IFERROR('Utvikling avling P'!AJ153/'Utvikling avling P'!AK153,"")</f>
        <v>1042.5933333333332</v>
      </c>
      <c r="S146" s="20">
        <f>IFERROR('Utvikling avling P'!AJ153/'Utvikling avling P'!AK153,"")</f>
        <v>1042.5933333333332</v>
      </c>
      <c r="T146" s="20">
        <f>IFERROR('Utvikling avling P'!AH153/'Utvikling avling P'!AI153,"")</f>
        <v>2183.0810810810813</v>
      </c>
      <c r="U146" s="20">
        <f>IFERROR('Utvikling avling P'!AN153/'Utvikling avling P'!AO153,"")</f>
        <v>241.70270270270271</v>
      </c>
      <c r="V146" s="20">
        <f>AVERAGE(B146:U146)</f>
        <v>2102.6814004119619</v>
      </c>
    </row>
    <row r="147" spans="1:22" x14ac:dyDescent="0.25">
      <c r="A147" s="19" t="str">
        <f>IF('Utvikling avling P'!A154&gt;0,'Utvikling avling P'!A154,"")</f>
        <v>4203 ARENDAL</v>
      </c>
      <c r="B147" s="20" t="str">
        <f>IFERROR('Utvikling avling P'!B154/'Utvikling avling P'!C154,"")</f>
        <v/>
      </c>
      <c r="C147" s="20" t="str">
        <f>IFERROR('Utvikling avling P'!D154/'Utvikling avling P'!E154,"")</f>
        <v/>
      </c>
      <c r="D147" s="20">
        <f>IFERROR('Utvikling avling P'!F154/'Utvikling avling P'!G154,"")</f>
        <v>363.11538461538464</v>
      </c>
      <c r="E147" s="20">
        <f>IFERROR('Utvikling avling P'!H154/'Utvikling avling P'!I154,"")</f>
        <v>297.68461538461537</v>
      </c>
      <c r="F147" s="20">
        <f>IFERROR('Utvikling avling P'!J154/'Utvikling avling P'!K154,"")</f>
        <v>307.73124999999999</v>
      </c>
      <c r="G147" s="20">
        <f>IFERROR('Utvikling avling P'!L154/'Utvikling avling P'!M154,"")</f>
        <v>359.55454545454546</v>
      </c>
      <c r="H147" s="20">
        <f>IFERROR('Utvikling avling P'!N154/'Utvikling avling P'!O154,"")</f>
        <v>232.56617647058823</v>
      </c>
      <c r="I147" s="20">
        <f>IFERROR('Utvikling avling P'!P154/'Utvikling avling P'!Q154,"")</f>
        <v>392.46153846153845</v>
      </c>
      <c r="J147" s="20" t="str">
        <f>IFERROR('Utvikling avling P'!R154/'Utvikling avling P'!S154,"")</f>
        <v/>
      </c>
      <c r="K147" s="20" t="str">
        <f>IFERROR('Utvikling avling P'!T154/'Utvikling avling P'!U154,"")</f>
        <v/>
      </c>
      <c r="L147" s="20" t="str">
        <f>IFERROR('Utvikling avling P'!V154/'Utvikling avling P'!W154,"")</f>
        <v/>
      </c>
      <c r="M147" s="20" t="str">
        <f>IFERROR('Utvikling avling P'!X154/'Utvikling avling P'!Y154,"")</f>
        <v/>
      </c>
      <c r="N147" s="20" t="str">
        <f>IFERROR('Utvikling avling P'!Z154/'Utvikling avling P'!AA154,"")</f>
        <v/>
      </c>
      <c r="O147" s="20" t="str">
        <f>IFERROR('Utvikling avling P'!AB154/'Utvikling avling P'!AC154,"")</f>
        <v/>
      </c>
      <c r="P147" s="20" t="str">
        <f>IFERROR('Utvikling avling P'!AD154/'Utvikling avling P'!AE154,"")</f>
        <v/>
      </c>
      <c r="Q147" s="20" t="str">
        <f>IFERROR('Utvikling avling P'!AF154/'Utvikling avling P'!AG154,"")</f>
        <v/>
      </c>
      <c r="R147" s="20" t="str">
        <f>IFERROR('Utvikling avling P'!AJ154/'Utvikling avling P'!AK154,"")</f>
        <v/>
      </c>
      <c r="S147" s="20" t="str">
        <f>IFERROR('Utvikling avling P'!AJ154/'Utvikling avling P'!AK154,"")</f>
        <v/>
      </c>
      <c r="T147" s="20" t="str">
        <f>IFERROR('Utvikling avling P'!AH154/'Utvikling avling P'!AI154,"")</f>
        <v/>
      </c>
      <c r="U147" s="20" t="str">
        <f>IFERROR('Utvikling avling P'!AN154/'Utvikling avling P'!AO154,"")</f>
        <v/>
      </c>
      <c r="V147" s="20">
        <f>AVERAGE(B147:U147)</f>
        <v>325.51891839777869</v>
      </c>
    </row>
    <row r="148" spans="1:22" x14ac:dyDescent="0.25">
      <c r="A148" s="19" t="str">
        <f>IF('Utvikling avling P'!A155&gt;0,'Utvikling avling P'!A155,"")</f>
        <v>4215 LILLESAND</v>
      </c>
      <c r="B148" s="20" t="str">
        <f>IFERROR('Utvikling avling P'!B155/'Utvikling avling P'!C155,"")</f>
        <v/>
      </c>
      <c r="C148" s="20">
        <f>IFERROR('Utvikling avling P'!D155/'Utvikling avling P'!E155,"")</f>
        <v>237.70588235294119</v>
      </c>
      <c r="D148" s="20">
        <f>IFERROR('Utvikling avling P'!F155/'Utvikling avling P'!G155,"")</f>
        <v>208.14102564102564</v>
      </c>
      <c r="E148" s="20">
        <f>IFERROR('Utvikling avling P'!H155/'Utvikling avling P'!I155,"")</f>
        <v>256.09375</v>
      </c>
      <c r="F148" s="20">
        <f>IFERROR('Utvikling avling P'!J155/'Utvikling avling P'!K155,"")</f>
        <v>210.75641025641025</v>
      </c>
      <c r="G148" s="20">
        <f>IFERROR('Utvikling avling P'!L155/'Utvikling avling P'!M155,"")</f>
        <v>300.85333333333335</v>
      </c>
      <c r="H148" s="20">
        <f>IFERROR('Utvikling avling P'!N155/'Utvikling avling P'!O155,"")</f>
        <v>146.08974358974359</v>
      </c>
      <c r="I148" s="20" t="str">
        <f>IFERROR('Utvikling avling P'!P155/'Utvikling avling P'!Q155,"")</f>
        <v/>
      </c>
      <c r="J148" s="20" t="str">
        <f>IFERROR('Utvikling avling P'!R155/'Utvikling avling P'!S155,"")</f>
        <v/>
      </c>
      <c r="K148" s="20" t="str">
        <f>IFERROR('Utvikling avling P'!T155/'Utvikling avling P'!U155,"")</f>
        <v/>
      </c>
      <c r="L148" s="20" t="str">
        <f>IFERROR('Utvikling avling P'!V155/'Utvikling avling P'!W155,"")</f>
        <v/>
      </c>
      <c r="M148" s="20" t="str">
        <f>IFERROR('Utvikling avling P'!X155/'Utvikling avling P'!Y155,"")</f>
        <v/>
      </c>
      <c r="N148" s="20" t="str">
        <f>IFERROR('Utvikling avling P'!Z155/'Utvikling avling P'!AA155,"")</f>
        <v/>
      </c>
      <c r="O148" s="20" t="str">
        <f>IFERROR('Utvikling avling P'!AB155/'Utvikling avling P'!AC155,"")</f>
        <v/>
      </c>
      <c r="P148" s="20" t="str">
        <f>IFERROR('Utvikling avling P'!AD155/'Utvikling avling P'!AE155,"")</f>
        <v/>
      </c>
      <c r="Q148" s="20" t="str">
        <f>IFERROR('Utvikling avling P'!AF155/'Utvikling avling P'!AG155,"")</f>
        <v/>
      </c>
      <c r="R148" s="20" t="str">
        <f>IFERROR('Utvikling avling P'!AJ155/'Utvikling avling P'!AK155,"")</f>
        <v/>
      </c>
      <c r="S148" s="20" t="str">
        <f>IFERROR('Utvikling avling P'!AJ155/'Utvikling avling P'!AK155,"")</f>
        <v/>
      </c>
      <c r="T148" s="20">
        <f>IFERROR('Utvikling avling P'!AH155/'Utvikling avling P'!AI155,"")</f>
        <v>434.28571428571428</v>
      </c>
      <c r="U148" s="20" t="str">
        <f>IFERROR('Utvikling avling P'!AN155/'Utvikling avling P'!AO155,"")</f>
        <v/>
      </c>
      <c r="V148" s="20">
        <f>AVERAGE(B148:U148)</f>
        <v>256.2751227798812</v>
      </c>
    </row>
    <row r="149" spans="1:22" x14ac:dyDescent="0.25">
      <c r="A149" s="19" t="str">
        <f>IF('Utvikling avling P'!A156&gt;0,'Utvikling avling P'!A156,"")</f>
        <v>5045 GRONG</v>
      </c>
      <c r="B149" s="20" t="str">
        <f>IFERROR('Utvikling avling P'!B156/'Utvikling avling P'!C156,"")</f>
        <v/>
      </c>
      <c r="C149" s="20" t="str">
        <f>IFERROR('Utvikling avling P'!D156/'Utvikling avling P'!E156,"")</f>
        <v/>
      </c>
      <c r="D149" s="20" t="str">
        <f>IFERROR('Utvikling avling P'!F156/'Utvikling avling P'!G156,"")</f>
        <v/>
      </c>
      <c r="E149" s="20" t="str">
        <f>IFERROR('Utvikling avling P'!H156/'Utvikling avling P'!I156,"")</f>
        <v/>
      </c>
      <c r="F149" s="20" t="str">
        <f>IFERROR('Utvikling avling P'!J156/'Utvikling avling P'!K156,"")</f>
        <v/>
      </c>
      <c r="G149" s="20" t="str">
        <f>IFERROR('Utvikling avling P'!L156/'Utvikling avling P'!M156,"")</f>
        <v/>
      </c>
      <c r="H149" s="20" t="str">
        <f>IFERROR('Utvikling avling P'!N156/'Utvikling avling P'!O156,"")</f>
        <v/>
      </c>
      <c r="I149" s="20" t="str">
        <f>IFERROR('Utvikling avling P'!P156/'Utvikling avling P'!Q156,"")</f>
        <v/>
      </c>
      <c r="J149" s="20" t="str">
        <f>IFERROR('Utvikling avling P'!R156/'Utvikling avling P'!S156,"")</f>
        <v/>
      </c>
      <c r="K149" s="20" t="str">
        <f>IFERROR('Utvikling avling P'!T156/'Utvikling avling P'!U156,"")</f>
        <v/>
      </c>
      <c r="L149" s="20">
        <f>IFERROR('Utvikling avling P'!V156/'Utvikling avling P'!W156,"")</f>
        <v>339.2</v>
      </c>
      <c r="M149" s="20">
        <f>IFERROR('Utvikling avling P'!X156/'Utvikling avling P'!Y156,"")</f>
        <v>259.77777777777777</v>
      </c>
      <c r="N149" s="20">
        <f>IFERROR('Utvikling avling P'!Z156/'Utvikling avling P'!AA156,"")</f>
        <v>95.566666666666663</v>
      </c>
      <c r="O149" s="20">
        <f>IFERROR('Utvikling avling P'!AB156/'Utvikling avling P'!AC156,"")</f>
        <v>157.38</v>
      </c>
      <c r="P149" s="20">
        <f>IFERROR('Utvikling avling P'!AD156/'Utvikling avling P'!AE156,"")</f>
        <v>194.57142857142858</v>
      </c>
      <c r="Q149" s="20">
        <f>IFERROR('Utvikling avling P'!AF156/'Utvikling avling P'!AG156,"")</f>
        <v>105.56666666666666</v>
      </c>
      <c r="R149" s="20">
        <f>IFERROR('Utvikling avling P'!AJ156/'Utvikling avling P'!AK156,"")</f>
        <v>214.97560975609755</v>
      </c>
      <c r="S149" s="20">
        <f>IFERROR('Utvikling avling P'!AJ156/'Utvikling avling P'!AK156,"")</f>
        <v>214.97560975609755</v>
      </c>
      <c r="T149" s="20">
        <f>IFERROR('Utvikling avling P'!AH156/'Utvikling avling P'!AI156,"")</f>
        <v>182.232</v>
      </c>
      <c r="U149" s="20">
        <f>IFERROR('Utvikling avling P'!AN156/'Utvikling avling P'!AO156,"")</f>
        <v>868.5</v>
      </c>
      <c r="V149" s="20">
        <f>AVERAGE(B149:U149)</f>
        <v>263.27457591947348</v>
      </c>
    </row>
    <row r="150" spans="1:22" x14ac:dyDescent="0.25">
      <c r="A150" s="19" t="str">
        <f>IF('Utvikling avling P'!A157&gt;0,'Utvikling avling P'!A157,"")</f>
        <v>5060 NÆRØYSUND</v>
      </c>
      <c r="B150" s="20">
        <f>IFERROR('Utvikling avling P'!B157/'Utvikling avling P'!C157,"")</f>
        <v>208.14285714285714</v>
      </c>
      <c r="C150" s="20">
        <f>IFERROR('Utvikling avling P'!D157/'Utvikling avling P'!E157,"")</f>
        <v>299.3</v>
      </c>
      <c r="D150" s="20" t="str">
        <f>IFERROR('Utvikling avling P'!F157/'Utvikling avling P'!G157,"")</f>
        <v/>
      </c>
      <c r="E150" s="20">
        <f>IFERROR('Utvikling avling P'!H157/'Utvikling avling P'!I157,"")</f>
        <v>302</v>
      </c>
      <c r="F150" s="20">
        <f>IFERROR('Utvikling avling P'!J157/'Utvikling avling P'!K157,"")</f>
        <v>330.09677419354841</v>
      </c>
      <c r="G150" s="20">
        <f>IFERROR('Utvikling avling P'!L157/'Utvikling avling P'!M157,"")</f>
        <v>251.33333333333334</v>
      </c>
      <c r="H150" s="20">
        <f>IFERROR('Utvikling avling P'!N157/'Utvikling avling P'!O157,"")</f>
        <v>361.5</v>
      </c>
      <c r="I150" s="20">
        <f>IFERROR('Utvikling avling P'!P157/'Utvikling avling P'!Q157,"")</f>
        <v>0</v>
      </c>
      <c r="J150" s="20">
        <f>IFERROR('Utvikling avling P'!R157/'Utvikling avling P'!S157,"")</f>
        <v>185.60714285714286</v>
      </c>
      <c r="K150" s="20" t="str">
        <f>IFERROR('Utvikling avling P'!T157/'Utvikling avling P'!U157,"")</f>
        <v/>
      </c>
      <c r="L150" s="20" t="str">
        <f>IFERROR('Utvikling avling P'!V157/'Utvikling avling P'!W157,"")</f>
        <v/>
      </c>
      <c r="M150" s="20">
        <f>IFERROR('Utvikling avling P'!X157/'Utvikling avling P'!Y157,"")</f>
        <v>333.40909090909093</v>
      </c>
      <c r="N150" s="20" t="str">
        <f>IFERROR('Utvikling avling P'!Z157/'Utvikling avling P'!AA157,"")</f>
        <v/>
      </c>
      <c r="O150" s="20">
        <f>IFERROR('Utvikling avling P'!AB157/'Utvikling avling P'!AC157,"")</f>
        <v>257.35849056603774</v>
      </c>
      <c r="P150" s="20" t="str">
        <f>IFERROR('Utvikling avling P'!AD157/'Utvikling avling P'!AE157,"")</f>
        <v/>
      </c>
      <c r="Q150" s="20">
        <f>IFERROR('Utvikling avling P'!AF157/'Utvikling avling P'!AG157,"")</f>
        <v>566.53571428571433</v>
      </c>
      <c r="R150" s="20">
        <f>IFERROR('Utvikling avling P'!AJ157/'Utvikling avling P'!AK157,"")</f>
        <v>0</v>
      </c>
      <c r="S150" s="20">
        <f>IFERROR('Utvikling avling P'!AJ157/'Utvikling avling P'!AK157,"")</f>
        <v>0</v>
      </c>
      <c r="T150" s="20">
        <f>IFERROR('Utvikling avling P'!AH157/'Utvikling avling P'!AI157,"")</f>
        <v>68.526315789473685</v>
      </c>
      <c r="U150" s="20">
        <f>IFERROR('Utvikling avling P'!AN157/'Utvikling avling P'!AO157,"")</f>
        <v>1327.7058823529412</v>
      </c>
      <c r="V150" s="20">
        <f>AVERAGE(B150:U150)</f>
        <v>299.43437342867594</v>
      </c>
    </row>
    <row r="151" spans="1:22" x14ac:dyDescent="0.25">
      <c r="A151" s="19" t="str">
        <f>IF('Utvikling avling P'!A158&gt;0,'Utvikling avling P'!A158,"")</f>
        <v>5058 ÅFJORD</v>
      </c>
      <c r="B151" s="20">
        <f>IFERROR('Utvikling avling P'!B158/'Utvikling avling P'!C158,"")</f>
        <v>148.7037037037037</v>
      </c>
      <c r="C151" s="20">
        <f>IFERROR('Utvikling avling P'!D158/'Utvikling avling P'!E158,"")</f>
        <v>0</v>
      </c>
      <c r="D151" s="20">
        <f>IFERROR('Utvikling avling P'!F158/'Utvikling avling P'!G158,"")</f>
        <v>47.842857142857142</v>
      </c>
      <c r="E151" s="20">
        <f>IFERROR('Utvikling avling P'!H158/'Utvikling avling P'!I158,"")</f>
        <v>0</v>
      </c>
      <c r="F151" s="20">
        <f>IFERROR('Utvikling avling P'!J158/'Utvikling avling P'!K158,"")</f>
        <v>454.13636363636363</v>
      </c>
      <c r="G151" s="20" t="str">
        <f>IFERROR('Utvikling avling P'!L158/'Utvikling avling P'!M158,"")</f>
        <v/>
      </c>
      <c r="H151" s="20" t="str">
        <f>IFERROR('Utvikling avling P'!N158/'Utvikling avling P'!O158,"")</f>
        <v/>
      </c>
      <c r="I151" s="20" t="str">
        <f>IFERROR('Utvikling avling P'!P158/'Utvikling avling P'!Q158,"")</f>
        <v/>
      </c>
      <c r="J151" s="20" t="str">
        <f>IFERROR('Utvikling avling P'!R158/'Utvikling avling P'!S158,"")</f>
        <v/>
      </c>
      <c r="K151" s="20" t="str">
        <f>IFERROR('Utvikling avling P'!T158/'Utvikling avling P'!U158,"")</f>
        <v/>
      </c>
      <c r="L151" s="20">
        <f>IFERROR('Utvikling avling P'!V158/'Utvikling avling P'!W158,"")</f>
        <v>324</v>
      </c>
      <c r="M151" s="20" t="str">
        <f>IFERROR('Utvikling avling P'!X158/'Utvikling avling P'!Y158,"")</f>
        <v/>
      </c>
      <c r="N151" s="20">
        <f>IFERROR('Utvikling avling P'!Z158/'Utvikling avling P'!AA158,"")</f>
        <v>0</v>
      </c>
      <c r="O151" s="20" t="str">
        <f>IFERROR('Utvikling avling P'!AB158/'Utvikling avling P'!AC158,"")</f>
        <v/>
      </c>
      <c r="P151" s="20" t="str">
        <f>IFERROR('Utvikling avling P'!AD158/'Utvikling avling P'!AE158,"")</f>
        <v/>
      </c>
      <c r="Q151" s="20" t="str">
        <f>IFERROR('Utvikling avling P'!AF158/'Utvikling avling P'!AG158,"")</f>
        <v/>
      </c>
      <c r="R151" s="20">
        <f>IFERROR('Utvikling avling P'!AJ158/'Utvikling avling P'!AK158,"")</f>
        <v>0</v>
      </c>
      <c r="S151" s="20">
        <f>IFERROR('Utvikling avling P'!AJ158/'Utvikling avling P'!AK158,"")</f>
        <v>0</v>
      </c>
      <c r="T151" s="20" t="str">
        <f>IFERROR('Utvikling avling P'!AH158/'Utvikling avling P'!AI158,"")</f>
        <v/>
      </c>
      <c r="U151" s="20" t="str">
        <f>IFERROR('Utvikling avling P'!AN158/'Utvikling avling P'!AO158,"")</f>
        <v/>
      </c>
      <c r="V151" s="20">
        <f>AVERAGE(B151:U151)</f>
        <v>108.29810272032495</v>
      </c>
    </row>
    <row r="152" spans="1:22" x14ac:dyDescent="0.25">
      <c r="A152" s="19" t="str">
        <f>IF('Utvikling avling P'!A159&gt;0,'Utvikling avling P'!A159,"")</f>
        <v>1812 SØMNA</v>
      </c>
      <c r="B152" s="20">
        <f>IFERROR('Utvikling avling P'!B159/'Utvikling avling P'!C159,"")</f>
        <v>181.66666666666666</v>
      </c>
      <c r="C152" s="20" t="str">
        <f>IFERROR('Utvikling avling P'!D159/'Utvikling avling P'!E159,"")</f>
        <v/>
      </c>
      <c r="D152" s="20" t="str">
        <f>IFERROR('Utvikling avling P'!F159/'Utvikling avling P'!G159,"")</f>
        <v/>
      </c>
      <c r="E152" s="20" t="str">
        <f>IFERROR('Utvikling avling P'!H159/'Utvikling avling P'!I159,"")</f>
        <v/>
      </c>
      <c r="F152" s="20" t="str">
        <f>IFERROR('Utvikling avling P'!J159/'Utvikling avling P'!K159,"")</f>
        <v/>
      </c>
      <c r="G152" s="20" t="str">
        <f>IFERROR('Utvikling avling P'!L159/'Utvikling avling P'!M159,"")</f>
        <v/>
      </c>
      <c r="H152" s="20" t="str">
        <f>IFERROR('Utvikling avling P'!N159/'Utvikling avling P'!O159,"")</f>
        <v/>
      </c>
      <c r="I152" s="20" t="str">
        <f>IFERROR('Utvikling avling P'!P159/'Utvikling avling P'!Q159,"")</f>
        <v/>
      </c>
      <c r="J152" s="20" t="str">
        <f>IFERROR('Utvikling avling P'!R159/'Utvikling avling P'!S159,"")</f>
        <v/>
      </c>
      <c r="K152" s="20" t="str">
        <f>IFERROR('Utvikling avling P'!T159/'Utvikling avling P'!U159,"")</f>
        <v/>
      </c>
      <c r="L152" s="20" t="str">
        <f>IFERROR('Utvikling avling P'!V159/'Utvikling avling P'!W159,"")</f>
        <v/>
      </c>
      <c r="M152" s="20" t="str">
        <f>IFERROR('Utvikling avling P'!X159/'Utvikling avling P'!Y159,"")</f>
        <v/>
      </c>
      <c r="N152" s="20" t="str">
        <f>IFERROR('Utvikling avling P'!Z159/'Utvikling avling P'!AA159,"")</f>
        <v/>
      </c>
      <c r="O152" s="20" t="str">
        <f>IFERROR('Utvikling avling P'!AB159/'Utvikling avling P'!AC159,"")</f>
        <v/>
      </c>
      <c r="P152" s="20">
        <f>IFERROR('Utvikling avling P'!AD159/'Utvikling avling P'!AE159,"")</f>
        <v>364.1904761904762</v>
      </c>
      <c r="Q152" s="20">
        <f>IFERROR('Utvikling avling P'!AF159/'Utvikling avling P'!AG159,"")</f>
        <v>0</v>
      </c>
      <c r="R152" s="20">
        <f>IFERROR('Utvikling avling P'!AJ159/'Utvikling avling P'!AK159,"")</f>
        <v>0</v>
      </c>
      <c r="S152" s="20">
        <f>IFERROR('Utvikling avling P'!AJ159/'Utvikling avling P'!AK159,"")</f>
        <v>0</v>
      </c>
      <c r="T152" s="20">
        <f>IFERROR('Utvikling avling P'!AH159/'Utvikling avling P'!AI159,"")</f>
        <v>964.5</v>
      </c>
      <c r="U152" s="20">
        <f>IFERROR('Utvikling avling P'!AN159/'Utvikling avling P'!AO159,"")</f>
        <v>378.6</v>
      </c>
      <c r="V152" s="20">
        <f>AVERAGE(B152:U152)</f>
        <v>269.85102040816327</v>
      </c>
    </row>
    <row r="153" spans="1:22" x14ac:dyDescent="0.25">
      <c r="A153" s="19" t="str">
        <f>IF('Utvikling avling P'!A160&gt;0,'Utvikling avling P'!A160,"")</f>
        <v>4204 KRISTIANSAND</v>
      </c>
      <c r="B153" s="20" t="str">
        <f>IFERROR('Utvikling avling P'!B160/'Utvikling avling P'!C160,"")</f>
        <v/>
      </c>
      <c r="C153" s="20" t="str">
        <f>IFERROR('Utvikling avling P'!D160/'Utvikling avling P'!E160,"")</f>
        <v/>
      </c>
      <c r="D153" s="20">
        <f>IFERROR('Utvikling avling P'!F160/'Utvikling avling P'!G160,"")</f>
        <v>557.25925925925924</v>
      </c>
      <c r="E153" s="20">
        <f>IFERROR('Utvikling avling P'!H160/'Utvikling avling P'!I160,"")</f>
        <v>1347.3684210526317</v>
      </c>
      <c r="F153" s="20">
        <f>IFERROR('Utvikling avling P'!J160/'Utvikling avling P'!K160,"")</f>
        <v>629.40909090909088</v>
      </c>
      <c r="G153" s="20">
        <f>IFERROR('Utvikling avling P'!L160/'Utvikling avling P'!M160,"")</f>
        <v>411.78571428571428</v>
      </c>
      <c r="H153" s="20">
        <f>IFERROR('Utvikling avling P'!N160/'Utvikling avling P'!O160,"")</f>
        <v>347.45454545454544</v>
      </c>
      <c r="I153" s="20">
        <f>IFERROR('Utvikling avling P'!P160/'Utvikling avling P'!Q160,"")</f>
        <v>254.42105263157896</v>
      </c>
      <c r="J153" s="20">
        <f>IFERROR('Utvikling avling P'!R160/'Utvikling avling P'!S160,"")</f>
        <v>312.55</v>
      </c>
      <c r="K153" s="20" t="str">
        <f>IFERROR('Utvikling avling P'!T160/'Utvikling avling P'!U160,"")</f>
        <v/>
      </c>
      <c r="L153" s="20" t="str">
        <f>IFERROR('Utvikling avling P'!V160/'Utvikling avling P'!W160,"")</f>
        <v/>
      </c>
      <c r="M153" s="20" t="str">
        <f>IFERROR('Utvikling avling P'!X160/'Utvikling avling P'!Y160,"")</f>
        <v/>
      </c>
      <c r="N153" s="20" t="str">
        <f>IFERROR('Utvikling avling P'!Z160/'Utvikling avling P'!AA160,"")</f>
        <v/>
      </c>
      <c r="O153" s="20">
        <f>IFERROR('Utvikling avling P'!AB160/'Utvikling avling P'!AC160,"")</f>
        <v>337.9</v>
      </c>
      <c r="P153" s="20">
        <f>IFERROR('Utvikling avling P'!AD160/'Utvikling avling P'!AE160,"")</f>
        <v>211.9</v>
      </c>
      <c r="Q153" s="20" t="str">
        <f>IFERROR('Utvikling avling P'!AF160/'Utvikling avling P'!AG160,"")</f>
        <v/>
      </c>
      <c r="R153" s="20">
        <f>IFERROR('Utvikling avling P'!AJ160/'Utvikling avling P'!AK160,"")</f>
        <v>0</v>
      </c>
      <c r="S153" s="20">
        <f>IFERROR('Utvikling avling P'!AJ160/'Utvikling avling P'!AK160,"")</f>
        <v>0</v>
      </c>
      <c r="T153" s="20">
        <f>IFERROR('Utvikling avling P'!AH160/'Utvikling avling P'!AI160,"")</f>
        <v>299.48051948051949</v>
      </c>
      <c r="U153" s="20">
        <f>IFERROR('Utvikling avling P'!AN160/'Utvikling avling P'!AO160,"")</f>
        <v>693.9655172413793</v>
      </c>
      <c r="V153" s="20">
        <f>AVERAGE(B153:U153)</f>
        <v>415.653393870363</v>
      </c>
    </row>
    <row r="154" spans="1:22" x14ac:dyDescent="0.25">
      <c r="A154" s="19" t="str">
        <f>IF('Utvikling avling P'!A161&gt;0,'Utvikling avling P'!A161,"")</f>
        <v>3433 SKJÅK</v>
      </c>
      <c r="B154" s="20">
        <f>IFERROR('Utvikling avling P'!B161/'Utvikling avling P'!C161,"")</f>
        <v>346.53333333333336</v>
      </c>
      <c r="C154" s="20">
        <f>IFERROR('Utvikling avling P'!D161/'Utvikling avling P'!E161,"")</f>
        <v>369.75</v>
      </c>
      <c r="D154" s="20">
        <f>IFERROR('Utvikling avling P'!F161/'Utvikling avling P'!G161,"")</f>
        <v>278.65517241379308</v>
      </c>
      <c r="E154" s="20">
        <f>IFERROR('Utvikling avling P'!H161/'Utvikling avling P'!I161,"")</f>
        <v>354.14285714285717</v>
      </c>
      <c r="F154" s="20">
        <f>IFERROR('Utvikling avling P'!J161/'Utvikling avling P'!K161,"")</f>
        <v>252.49275362318841</v>
      </c>
      <c r="G154" s="20">
        <f>IFERROR('Utvikling avling P'!L161/'Utvikling avling P'!M161,"")</f>
        <v>351.64485981308411</v>
      </c>
      <c r="H154" s="20" t="str">
        <f>IFERROR('Utvikling avling P'!N161/'Utvikling avling P'!O161,"")</f>
        <v/>
      </c>
      <c r="I154" s="20" t="str">
        <f>IFERROR('Utvikling avling P'!P161/'Utvikling avling P'!Q161,"")</f>
        <v/>
      </c>
      <c r="J154" s="20" t="str">
        <f>IFERROR('Utvikling avling P'!R161/'Utvikling avling P'!S161,"")</f>
        <v/>
      </c>
      <c r="K154" s="20" t="str">
        <f>IFERROR('Utvikling avling P'!T161/'Utvikling avling P'!U161,"")</f>
        <v/>
      </c>
      <c r="L154" s="20">
        <f>IFERROR('Utvikling avling P'!V161/'Utvikling avling P'!W161,"")</f>
        <v>312.70588235294116</v>
      </c>
      <c r="M154" s="20" t="str">
        <f>IFERROR('Utvikling avling P'!X161/'Utvikling avling P'!Y161,"")</f>
        <v/>
      </c>
      <c r="N154" s="20">
        <f>IFERROR('Utvikling avling P'!Z161/'Utvikling avling P'!AA161,"")</f>
        <v>604.33333333333337</v>
      </c>
      <c r="O154" s="20" t="str">
        <f>IFERROR('Utvikling avling P'!AB161/'Utvikling avling P'!AC161,"")</f>
        <v/>
      </c>
      <c r="P154" s="20">
        <f>IFERROR('Utvikling avling P'!AD161/'Utvikling avling P'!AE161,"")</f>
        <v>0</v>
      </c>
      <c r="Q154" s="20">
        <f>IFERROR('Utvikling avling P'!AF161/'Utvikling avling P'!AG161,"")</f>
        <v>392</v>
      </c>
      <c r="R154" s="20">
        <f>IFERROR('Utvikling avling P'!AJ161/'Utvikling avling P'!AK161,"")</f>
        <v>2738.6666666666665</v>
      </c>
      <c r="S154" s="20">
        <f>IFERROR('Utvikling avling P'!AJ161/'Utvikling avling P'!AK161,"")</f>
        <v>2738.6666666666665</v>
      </c>
      <c r="T154" s="20" t="str">
        <f>IFERROR('Utvikling avling P'!AH161/'Utvikling avling P'!AI161,"")</f>
        <v/>
      </c>
      <c r="U154" s="20">
        <f>IFERROR('Utvikling avling P'!AN161/'Utvikling avling P'!AO161,"")</f>
        <v>0</v>
      </c>
      <c r="V154" s="20">
        <f>AVERAGE(B154:U154)</f>
        <v>672.27627118045109</v>
      </c>
    </row>
    <row r="155" spans="1:22" x14ac:dyDescent="0.25">
      <c r="A155" s="19" t="str">
        <f>IF('Utvikling avling P'!A162&gt;0,'Utvikling avling P'!A162,"")</f>
        <v>1535 VESTNES</v>
      </c>
      <c r="B155" s="20" t="str">
        <f>IFERROR('Utvikling avling P'!B162/'Utvikling avling P'!C162,"")</f>
        <v/>
      </c>
      <c r="C155" s="20" t="str">
        <f>IFERROR('Utvikling avling P'!D162/'Utvikling avling P'!E162,"")</f>
        <v/>
      </c>
      <c r="D155" s="20">
        <f>IFERROR('Utvikling avling P'!F162/'Utvikling avling P'!G162,"")</f>
        <v>493.5</v>
      </c>
      <c r="E155" s="20">
        <f>IFERROR('Utvikling avling P'!H162/'Utvikling avling P'!I162,"")</f>
        <v>427.09090909090907</v>
      </c>
      <c r="F155" s="20">
        <f>IFERROR('Utvikling avling P'!J162/'Utvikling avling P'!K162,"")</f>
        <v>207.84705882352941</v>
      </c>
      <c r="G155" s="20">
        <f>IFERROR('Utvikling avling P'!L162/'Utvikling avling P'!M162,"")</f>
        <v>103.76</v>
      </c>
      <c r="H155" s="20">
        <f>IFERROR('Utvikling avling P'!N162/'Utvikling avling P'!O162,"")</f>
        <v>404</v>
      </c>
      <c r="I155" s="20">
        <f>IFERROR('Utvikling avling P'!P162/'Utvikling avling P'!Q162,"")</f>
        <v>247.75</v>
      </c>
      <c r="J155" s="20" t="str">
        <f>IFERROR('Utvikling avling P'!R162/'Utvikling avling P'!S162,"")</f>
        <v/>
      </c>
      <c r="K155" s="20" t="str">
        <f>IFERROR('Utvikling avling P'!T162/'Utvikling avling P'!U162,"")</f>
        <v/>
      </c>
      <c r="L155" s="20">
        <f>IFERROR('Utvikling avling P'!V162/'Utvikling avling P'!W162,"")</f>
        <v>528.16</v>
      </c>
      <c r="M155" s="20" t="str">
        <f>IFERROR('Utvikling avling P'!X162/'Utvikling avling P'!Y162,"")</f>
        <v/>
      </c>
      <c r="N155" s="20" t="str">
        <f>IFERROR('Utvikling avling P'!Z162/'Utvikling avling P'!AA162,"")</f>
        <v/>
      </c>
      <c r="O155" s="20" t="str">
        <f>IFERROR('Utvikling avling P'!AB162/'Utvikling avling P'!AC162,"")</f>
        <v/>
      </c>
      <c r="P155" s="20">
        <f>IFERROR('Utvikling avling P'!AD162/'Utvikling avling P'!AE162,"")</f>
        <v>357.3</v>
      </c>
      <c r="Q155" s="20">
        <f>IFERROR('Utvikling avling P'!AF162/'Utvikling avling P'!AG162,"")</f>
        <v>0</v>
      </c>
      <c r="R155" s="20" t="str">
        <f>IFERROR('Utvikling avling P'!AJ162/'Utvikling avling P'!AK162,"")</f>
        <v/>
      </c>
      <c r="S155" s="20" t="str">
        <f>IFERROR('Utvikling avling P'!AJ162/'Utvikling avling P'!AK162,"")</f>
        <v/>
      </c>
      <c r="T155" s="20">
        <f>IFERROR('Utvikling avling P'!AH162/'Utvikling avling P'!AI162,"")</f>
        <v>104.09</v>
      </c>
      <c r="U155" s="20" t="str">
        <f>IFERROR('Utvikling avling P'!AN162/'Utvikling avling P'!AO162,"")</f>
        <v/>
      </c>
      <c r="V155" s="20">
        <f>AVERAGE(B155:U155)</f>
        <v>287.34979679144385</v>
      </c>
    </row>
    <row r="156" spans="1:22" x14ac:dyDescent="0.25">
      <c r="A156" s="19" t="str">
        <f>IF('Utvikling avling P'!A163&gt;0,'Utvikling avling P'!A163,"")</f>
        <v>3437 SEL</v>
      </c>
      <c r="B156" s="20" t="str">
        <f>IFERROR('Utvikling avling P'!B163/'Utvikling avling P'!C163,"")</f>
        <v/>
      </c>
      <c r="C156" s="20" t="str">
        <f>IFERROR('Utvikling avling P'!D163/'Utvikling avling P'!E163,"")</f>
        <v/>
      </c>
      <c r="D156" s="20" t="str">
        <f>IFERROR('Utvikling avling P'!F163/'Utvikling avling P'!G163,"")</f>
        <v/>
      </c>
      <c r="E156" s="20" t="str">
        <f>IFERROR('Utvikling avling P'!H163/'Utvikling avling P'!I163,"")</f>
        <v/>
      </c>
      <c r="F156" s="20">
        <f>IFERROR('Utvikling avling P'!J163/'Utvikling avling P'!K163,"")</f>
        <v>267.26666666666665</v>
      </c>
      <c r="G156" s="20">
        <f>IFERROR('Utvikling avling P'!L163/'Utvikling avling P'!M163,"")</f>
        <v>568.05555555555554</v>
      </c>
      <c r="H156" s="20" t="str">
        <f>IFERROR('Utvikling avling P'!N163/'Utvikling avling P'!O163,"")</f>
        <v/>
      </c>
      <c r="I156" s="20" t="str">
        <f>IFERROR('Utvikling avling P'!P163/'Utvikling avling P'!Q163,"")</f>
        <v/>
      </c>
      <c r="J156" s="20" t="str">
        <f>IFERROR('Utvikling avling P'!R163/'Utvikling avling P'!S163,"")</f>
        <v/>
      </c>
      <c r="K156" s="20">
        <f>IFERROR('Utvikling avling P'!T163/'Utvikling avling P'!U163,"")</f>
        <v>535.85714285714289</v>
      </c>
      <c r="L156" s="20">
        <f>IFERROR('Utvikling avling P'!V163/'Utvikling avling P'!W163,"")</f>
        <v>544.31578947368416</v>
      </c>
      <c r="M156" s="20" t="str">
        <f>IFERROR('Utvikling avling P'!X163/'Utvikling avling P'!Y163,"")</f>
        <v/>
      </c>
      <c r="N156" s="20" t="str">
        <f>IFERROR('Utvikling avling P'!Z163/'Utvikling avling P'!AA163,"")</f>
        <v/>
      </c>
      <c r="O156" s="20" t="str">
        <f>IFERROR('Utvikling avling P'!AB163/'Utvikling avling P'!AC163,"")</f>
        <v/>
      </c>
      <c r="P156" s="20">
        <f>IFERROR('Utvikling avling P'!AD163/'Utvikling avling P'!AE163,"")</f>
        <v>1448.8636363636363</v>
      </c>
      <c r="Q156" s="20">
        <f>IFERROR('Utvikling avling P'!AF163/'Utvikling avling P'!AG163,"")</f>
        <v>404.64444444444445</v>
      </c>
      <c r="R156" s="20">
        <f>IFERROR('Utvikling avling P'!AJ163/'Utvikling avling P'!AK163,"")</f>
        <v>0</v>
      </c>
      <c r="S156" s="20">
        <f>IFERROR('Utvikling avling P'!AJ163/'Utvikling avling P'!AK163,"")</f>
        <v>0</v>
      </c>
      <c r="T156" s="20" t="str">
        <f>IFERROR('Utvikling avling P'!AH163/'Utvikling avling P'!AI163,"")</f>
        <v/>
      </c>
      <c r="U156" s="20">
        <f>IFERROR('Utvikling avling P'!AN163/'Utvikling avling P'!AO163,"")</f>
        <v>0</v>
      </c>
      <c r="V156" s="20">
        <f>AVERAGE(B156:U156)</f>
        <v>418.7781372623478</v>
      </c>
    </row>
    <row r="157" spans="1:22" x14ac:dyDescent="0.25">
      <c r="A157" s="19" t="str">
        <f>IF('Utvikling avling P'!A164&gt;0,'Utvikling avling P'!A164,"")</f>
        <v>4216 BIRKENES</v>
      </c>
      <c r="B157" s="20" t="str">
        <f>IFERROR('Utvikling avling P'!B164/'Utvikling avling P'!C164,"")</f>
        <v/>
      </c>
      <c r="C157" s="20" t="str">
        <f>IFERROR('Utvikling avling P'!D164/'Utvikling avling P'!E164,"")</f>
        <v/>
      </c>
      <c r="D157" s="20" t="str">
        <f>IFERROR('Utvikling avling P'!F164/'Utvikling avling P'!G164,"")</f>
        <v/>
      </c>
      <c r="E157" s="20" t="str">
        <f>IFERROR('Utvikling avling P'!H164/'Utvikling avling P'!I164,"")</f>
        <v/>
      </c>
      <c r="F157" s="20" t="str">
        <f>IFERROR('Utvikling avling P'!J164/'Utvikling avling P'!K164,"")</f>
        <v/>
      </c>
      <c r="G157" s="20" t="str">
        <f>IFERROR('Utvikling avling P'!L164/'Utvikling avling P'!M164,"")</f>
        <v/>
      </c>
      <c r="H157" s="20" t="str">
        <f>IFERROR('Utvikling avling P'!N164/'Utvikling avling P'!O164,"")</f>
        <v/>
      </c>
      <c r="I157" s="20" t="str">
        <f>IFERROR('Utvikling avling P'!P164/'Utvikling avling P'!Q164,"")</f>
        <v/>
      </c>
      <c r="J157" s="20" t="str">
        <f>IFERROR('Utvikling avling P'!R164/'Utvikling avling P'!S164,"")</f>
        <v/>
      </c>
      <c r="K157" s="20" t="str">
        <f>IFERROR('Utvikling avling P'!T164/'Utvikling avling P'!U164,"")</f>
        <v/>
      </c>
      <c r="L157" s="20" t="str">
        <f>IFERROR('Utvikling avling P'!V164/'Utvikling avling P'!W164,"")</f>
        <v/>
      </c>
      <c r="M157" s="20" t="str">
        <f>IFERROR('Utvikling avling P'!X164/'Utvikling avling P'!Y164,"")</f>
        <v/>
      </c>
      <c r="N157" s="20" t="str">
        <f>IFERROR('Utvikling avling P'!Z164/'Utvikling avling P'!AA164,"")</f>
        <v/>
      </c>
      <c r="O157" s="20" t="str">
        <f>IFERROR('Utvikling avling P'!AB164/'Utvikling avling P'!AC164,"")</f>
        <v/>
      </c>
      <c r="P157" s="20" t="str">
        <f>IFERROR('Utvikling avling P'!AD164/'Utvikling avling P'!AE164,"")</f>
        <v/>
      </c>
      <c r="Q157" s="20" t="str">
        <f>IFERROR('Utvikling avling P'!AF164/'Utvikling avling P'!AG164,"")</f>
        <v/>
      </c>
      <c r="R157" s="20">
        <f>IFERROR('Utvikling avling P'!AJ164/'Utvikling avling P'!AK164,"")</f>
        <v>0</v>
      </c>
      <c r="S157" s="20">
        <f>IFERROR('Utvikling avling P'!AJ164/'Utvikling avling P'!AK164,"")</f>
        <v>0</v>
      </c>
      <c r="T157" s="20" t="str">
        <f>IFERROR('Utvikling avling P'!AH164/'Utvikling avling P'!AI164,"")</f>
        <v/>
      </c>
      <c r="U157" s="20">
        <f>IFERROR('Utvikling avling P'!AN164/'Utvikling avling P'!AO164,"")</f>
        <v>238.10326086956522</v>
      </c>
      <c r="V157" s="20">
        <f>AVERAGE(B157:U157)</f>
        <v>79.367753623188406</v>
      </c>
    </row>
    <row r="158" spans="1:22" x14ac:dyDescent="0.25">
      <c r="A158" s="19" t="str">
        <f>IF('Utvikling avling P'!A165&gt;0,'Utvikling avling P'!A165,"")</f>
        <v>5041 SNÅASE</v>
      </c>
      <c r="B158" s="20" t="str">
        <f>IFERROR('Utvikling avling P'!B165/'Utvikling avling P'!C165,"")</f>
        <v/>
      </c>
      <c r="C158" s="20" t="str">
        <f>IFERROR('Utvikling avling P'!D165/'Utvikling avling P'!E165,"")</f>
        <v/>
      </c>
      <c r="D158" s="20" t="str">
        <f>IFERROR('Utvikling avling P'!F165/'Utvikling avling P'!G165,"")</f>
        <v/>
      </c>
      <c r="E158" s="20" t="str">
        <f>IFERROR('Utvikling avling P'!H165/'Utvikling avling P'!I165,"")</f>
        <v/>
      </c>
      <c r="F158" s="20" t="str">
        <f>IFERROR('Utvikling avling P'!J165/'Utvikling avling P'!K165,"")</f>
        <v/>
      </c>
      <c r="G158" s="20" t="str">
        <f>IFERROR('Utvikling avling P'!L165/'Utvikling avling P'!M165,"")</f>
        <v/>
      </c>
      <c r="H158" s="20" t="str">
        <f>IFERROR('Utvikling avling P'!N165/'Utvikling avling P'!O165,"")</f>
        <v/>
      </c>
      <c r="I158" s="20" t="str">
        <f>IFERROR('Utvikling avling P'!P165/'Utvikling avling P'!Q165,"")</f>
        <v/>
      </c>
      <c r="J158" s="20" t="str">
        <f>IFERROR('Utvikling avling P'!R165/'Utvikling avling P'!S165,"")</f>
        <v/>
      </c>
      <c r="K158" s="20" t="str">
        <f>IFERROR('Utvikling avling P'!T165/'Utvikling avling P'!U165,"")</f>
        <v/>
      </c>
      <c r="L158" s="20" t="str">
        <f>IFERROR('Utvikling avling P'!V165/'Utvikling avling P'!W165,"")</f>
        <v/>
      </c>
      <c r="M158" s="20" t="str">
        <f>IFERROR('Utvikling avling P'!X165/'Utvikling avling P'!Y165,"")</f>
        <v/>
      </c>
      <c r="N158" s="20" t="str">
        <f>IFERROR('Utvikling avling P'!Z165/'Utvikling avling P'!AA165,"")</f>
        <v/>
      </c>
      <c r="O158" s="20" t="str">
        <f>IFERROR('Utvikling avling P'!AB165/'Utvikling avling P'!AC165,"")</f>
        <v/>
      </c>
      <c r="P158" s="20" t="str">
        <f>IFERROR('Utvikling avling P'!AD165/'Utvikling avling P'!AE165,"")</f>
        <v/>
      </c>
      <c r="Q158" s="20" t="str">
        <f>IFERROR('Utvikling avling P'!AF165/'Utvikling avling P'!AG165,"")</f>
        <v/>
      </c>
      <c r="R158" s="20" t="str">
        <f>IFERROR('Utvikling avling P'!AJ165/'Utvikling avling P'!AK165,"")</f>
        <v/>
      </c>
      <c r="S158" s="20" t="str">
        <f>IFERROR('Utvikling avling P'!AJ165/'Utvikling avling P'!AK165,"")</f>
        <v/>
      </c>
      <c r="T158" s="20" t="str">
        <f>IFERROR('Utvikling avling P'!AH165/'Utvikling avling P'!AI165,"")</f>
        <v/>
      </c>
      <c r="U158" s="20">
        <f>IFERROR('Utvikling avling P'!AN165/'Utvikling avling P'!AO165,"")</f>
        <v>0</v>
      </c>
      <c r="V158" s="20">
        <f>AVERAGE(B158:U158)</f>
        <v>0</v>
      </c>
    </row>
    <row r="159" spans="1:22" x14ac:dyDescent="0.25">
      <c r="A159" s="19" t="str">
        <f>IF('Utvikling avling P'!A166&gt;0,'Utvikling avling P'!A166,"")</f>
        <v>3419 VÅLER</v>
      </c>
      <c r="B159" s="20" t="str">
        <f>IFERROR('Utvikling avling P'!B166/'Utvikling avling P'!C166,"")</f>
        <v/>
      </c>
      <c r="C159" s="20" t="str">
        <f>IFERROR('Utvikling avling P'!D166/'Utvikling avling P'!E166,"")</f>
        <v/>
      </c>
      <c r="D159" s="20" t="str">
        <f>IFERROR('Utvikling avling P'!F166/'Utvikling avling P'!G166,"")</f>
        <v/>
      </c>
      <c r="E159" s="20" t="str">
        <f>IFERROR('Utvikling avling P'!H166/'Utvikling avling P'!I166,"")</f>
        <v/>
      </c>
      <c r="F159" s="20" t="str">
        <f>IFERROR('Utvikling avling P'!J166/'Utvikling avling P'!K166,"")</f>
        <v/>
      </c>
      <c r="G159" s="20" t="str">
        <f>IFERROR('Utvikling avling P'!L166/'Utvikling avling P'!M166,"")</f>
        <v/>
      </c>
      <c r="H159" s="20" t="str">
        <f>IFERROR('Utvikling avling P'!N166/'Utvikling avling P'!O166,"")</f>
        <v/>
      </c>
      <c r="I159" s="20" t="str">
        <f>IFERROR('Utvikling avling P'!P166/'Utvikling avling P'!Q166,"")</f>
        <v/>
      </c>
      <c r="J159" s="20" t="str">
        <f>IFERROR('Utvikling avling P'!R166/'Utvikling avling P'!S166,"")</f>
        <v/>
      </c>
      <c r="K159" s="20" t="str">
        <f>IFERROR('Utvikling avling P'!T166/'Utvikling avling P'!U166,"")</f>
        <v/>
      </c>
      <c r="L159" s="20" t="str">
        <f>IFERROR('Utvikling avling P'!V166/'Utvikling avling P'!W166,"")</f>
        <v/>
      </c>
      <c r="M159" s="20" t="str">
        <f>IFERROR('Utvikling avling P'!X166/'Utvikling avling P'!Y166,"")</f>
        <v/>
      </c>
      <c r="N159" s="20" t="str">
        <f>IFERROR('Utvikling avling P'!Z166/'Utvikling avling P'!AA166,"")</f>
        <v/>
      </c>
      <c r="O159" s="20" t="str">
        <f>IFERROR('Utvikling avling P'!AB166/'Utvikling avling P'!AC166,"")</f>
        <v/>
      </c>
      <c r="P159" s="20" t="str">
        <f>IFERROR('Utvikling avling P'!AD166/'Utvikling avling P'!AE166,"")</f>
        <v/>
      </c>
      <c r="Q159" s="20" t="str">
        <f>IFERROR('Utvikling avling P'!AF166/'Utvikling avling P'!AG166,"")</f>
        <v/>
      </c>
      <c r="R159" s="20" t="str">
        <f>IFERROR('Utvikling avling P'!AJ166/'Utvikling avling P'!AK166,"")</f>
        <v/>
      </c>
      <c r="S159" s="20" t="str">
        <f>IFERROR('Utvikling avling P'!AJ166/'Utvikling avling P'!AK166,"")</f>
        <v/>
      </c>
      <c r="T159" s="20" t="str">
        <f>IFERROR('Utvikling avling P'!AH166/'Utvikling avling P'!AI166,"")</f>
        <v/>
      </c>
      <c r="U159" s="20">
        <f>IFERROR('Utvikling avling P'!AN166/'Utvikling avling P'!AO166,"")</f>
        <v>0</v>
      </c>
      <c r="V159" s="20">
        <f>AVERAGE(B159:U159)</f>
        <v>0</v>
      </c>
    </row>
    <row r="160" spans="1:22" x14ac:dyDescent="0.25">
      <c r="A160" s="19" t="str">
        <f>IF('Utvikling avling P'!A167&gt;0,'Utvikling avling P'!A167,"")</f>
        <v>4024 HJARTDAL</v>
      </c>
      <c r="B160" s="20">
        <f>IFERROR('Utvikling avling P'!B167/'Utvikling avling P'!C167,"")</f>
        <v>465.66666666666669</v>
      </c>
      <c r="C160" s="20" t="str">
        <f>IFERROR('Utvikling avling P'!D167/'Utvikling avling P'!E167,"")</f>
        <v/>
      </c>
      <c r="D160" s="20" t="str">
        <f>IFERROR('Utvikling avling P'!F167/'Utvikling avling P'!G167,"")</f>
        <v/>
      </c>
      <c r="E160" s="20" t="str">
        <f>IFERROR('Utvikling avling P'!H167/'Utvikling avling P'!I167,"")</f>
        <v/>
      </c>
      <c r="F160" s="20">
        <f>IFERROR('Utvikling avling P'!J167/'Utvikling avling P'!K167,"")</f>
        <v>266.14</v>
      </c>
      <c r="G160" s="20" t="str">
        <f>IFERROR('Utvikling avling P'!L167/'Utvikling avling P'!M167,"")</f>
        <v/>
      </c>
      <c r="H160" s="20" t="str">
        <f>IFERROR('Utvikling avling P'!N167/'Utvikling avling P'!O167,"")</f>
        <v/>
      </c>
      <c r="I160" s="20" t="str">
        <f>IFERROR('Utvikling avling P'!P167/'Utvikling avling P'!Q167,"")</f>
        <v/>
      </c>
      <c r="J160" s="20" t="str">
        <f>IFERROR('Utvikling avling P'!R167/'Utvikling avling P'!S167,"")</f>
        <v/>
      </c>
      <c r="K160" s="20" t="str">
        <f>IFERROR('Utvikling avling P'!T167/'Utvikling avling P'!U167,"")</f>
        <v/>
      </c>
      <c r="L160" s="20" t="str">
        <f>IFERROR('Utvikling avling P'!V167/'Utvikling avling P'!W167,"")</f>
        <v/>
      </c>
      <c r="M160" s="20" t="str">
        <f>IFERROR('Utvikling avling P'!X167/'Utvikling avling P'!Y167,"")</f>
        <v/>
      </c>
      <c r="N160" s="20" t="str">
        <f>IFERROR('Utvikling avling P'!Z167/'Utvikling avling P'!AA167,"")</f>
        <v/>
      </c>
      <c r="O160" s="20" t="str">
        <f>IFERROR('Utvikling avling P'!AB167/'Utvikling avling P'!AC167,"")</f>
        <v/>
      </c>
      <c r="P160" s="20" t="str">
        <f>IFERROR('Utvikling avling P'!AD167/'Utvikling avling P'!AE167,"")</f>
        <v/>
      </c>
      <c r="Q160" s="20" t="str">
        <f>IFERROR('Utvikling avling P'!AF167/'Utvikling avling P'!AG167,"")</f>
        <v/>
      </c>
      <c r="R160" s="20">
        <f>IFERROR('Utvikling avling P'!AJ167/'Utvikling avling P'!AK167,"")</f>
        <v>306</v>
      </c>
      <c r="S160" s="20">
        <f>IFERROR('Utvikling avling P'!AJ167/'Utvikling avling P'!AK167,"")</f>
        <v>306</v>
      </c>
      <c r="T160" s="20" t="str">
        <f>IFERROR('Utvikling avling P'!AH167/'Utvikling avling P'!AI167,"")</f>
        <v/>
      </c>
      <c r="U160" s="20" t="str">
        <f>IFERROR('Utvikling avling P'!AN167/'Utvikling avling P'!AO167,"")</f>
        <v/>
      </c>
      <c r="V160" s="20">
        <f>AVERAGE(B160:U160)</f>
        <v>335.95166666666665</v>
      </c>
    </row>
    <row r="161" spans="1:22" x14ac:dyDescent="0.25">
      <c r="A161" s="19" t="str">
        <f>IF('Utvikling avling P'!A168&gt;0,'Utvikling avling P'!A168,"")</f>
        <v>3424 RENDALEN</v>
      </c>
      <c r="B161" s="20">
        <f>IFERROR('Utvikling avling P'!B168/'Utvikling avling P'!C168,"")</f>
        <v>328.55263157894734</v>
      </c>
      <c r="C161" s="20">
        <f>IFERROR('Utvikling avling P'!D168/'Utvikling avling P'!E168,"")</f>
        <v>213.73684210526315</v>
      </c>
      <c r="D161" s="20">
        <f>IFERROR('Utvikling avling P'!F168/'Utvikling avling P'!G168,"")</f>
        <v>290.68421052631578</v>
      </c>
      <c r="E161" s="20">
        <f>IFERROR('Utvikling avling P'!H168/'Utvikling avling P'!I168,"")</f>
        <v>348</v>
      </c>
      <c r="F161" s="20" t="str">
        <f>IFERROR('Utvikling avling P'!J168/'Utvikling avling P'!K168,"")</f>
        <v/>
      </c>
      <c r="G161" s="20" t="str">
        <f>IFERROR('Utvikling avling P'!L168/'Utvikling avling P'!M168,"")</f>
        <v/>
      </c>
      <c r="H161" s="20" t="str">
        <f>IFERROR('Utvikling avling P'!N168/'Utvikling avling P'!O168,"")</f>
        <v/>
      </c>
      <c r="I161" s="20" t="str">
        <f>IFERROR('Utvikling avling P'!P168/'Utvikling avling P'!Q168,"")</f>
        <v/>
      </c>
      <c r="J161" s="20" t="str">
        <f>IFERROR('Utvikling avling P'!R168/'Utvikling avling P'!S168,"")</f>
        <v/>
      </c>
      <c r="K161" s="20" t="str">
        <f>IFERROR('Utvikling avling P'!T168/'Utvikling avling P'!U168,"")</f>
        <v/>
      </c>
      <c r="L161" s="20" t="str">
        <f>IFERROR('Utvikling avling P'!V168/'Utvikling avling P'!W168,"")</f>
        <v/>
      </c>
      <c r="M161" s="20" t="str">
        <f>IFERROR('Utvikling avling P'!X168/'Utvikling avling P'!Y168,"")</f>
        <v/>
      </c>
      <c r="N161" s="20" t="str">
        <f>IFERROR('Utvikling avling P'!Z168/'Utvikling avling P'!AA168,"")</f>
        <v/>
      </c>
      <c r="O161" s="20" t="str">
        <f>IFERROR('Utvikling avling P'!AB168/'Utvikling avling P'!AC168,"")</f>
        <v/>
      </c>
      <c r="P161" s="20" t="str">
        <f>IFERROR('Utvikling avling P'!AD168/'Utvikling avling P'!AE168,"")</f>
        <v/>
      </c>
      <c r="Q161" s="20" t="str">
        <f>IFERROR('Utvikling avling P'!AF168/'Utvikling avling P'!AG168,"")</f>
        <v/>
      </c>
      <c r="R161" s="20">
        <f>IFERROR('Utvikling avling P'!AJ168/'Utvikling avling P'!AK168,"")</f>
        <v>114.46428571428571</v>
      </c>
      <c r="S161" s="20">
        <f>IFERROR('Utvikling avling P'!AJ168/'Utvikling avling P'!AK168,"")</f>
        <v>114.46428571428571</v>
      </c>
      <c r="T161" s="20">
        <f>IFERROR('Utvikling avling P'!AH168/'Utvikling avling P'!AI168,"")</f>
        <v>0</v>
      </c>
      <c r="U161" s="20">
        <f>IFERROR('Utvikling avling P'!AN168/'Utvikling avling P'!AO168,"")</f>
        <v>0</v>
      </c>
      <c r="V161" s="20">
        <f>AVERAGE(B161:U161)</f>
        <v>176.23778195488723</v>
      </c>
    </row>
    <row r="162" spans="1:22" x14ac:dyDescent="0.25">
      <c r="A162" s="19" t="str">
        <f>IF('Utvikling avling P'!A169&gt;0,'Utvikling avling P'!A169,"")</f>
        <v>3434 LOM</v>
      </c>
      <c r="B162" s="20" t="str">
        <f>IFERROR('Utvikling avling P'!B169/'Utvikling avling P'!C169,"")</f>
        <v/>
      </c>
      <c r="C162" s="20" t="str">
        <f>IFERROR('Utvikling avling P'!D169/'Utvikling avling P'!E169,"")</f>
        <v/>
      </c>
      <c r="D162" s="20" t="str">
        <f>IFERROR('Utvikling avling P'!F169/'Utvikling avling P'!G169,"")</f>
        <v/>
      </c>
      <c r="E162" s="20" t="str">
        <f>IFERROR('Utvikling avling P'!H169/'Utvikling avling P'!I169,"")</f>
        <v/>
      </c>
      <c r="F162" s="20" t="str">
        <f>IFERROR('Utvikling avling P'!J169/'Utvikling avling P'!K169,"")</f>
        <v/>
      </c>
      <c r="G162" s="20" t="str">
        <f>IFERROR('Utvikling avling P'!L169/'Utvikling avling P'!M169,"")</f>
        <v/>
      </c>
      <c r="H162" s="20" t="str">
        <f>IFERROR('Utvikling avling P'!N169/'Utvikling avling P'!O169,"")</f>
        <v/>
      </c>
      <c r="I162" s="20" t="str">
        <f>IFERROR('Utvikling avling P'!P169/'Utvikling avling P'!Q169,"")</f>
        <v/>
      </c>
      <c r="J162" s="20" t="str">
        <f>IFERROR('Utvikling avling P'!R169/'Utvikling avling P'!S169,"")</f>
        <v/>
      </c>
      <c r="K162" s="20" t="str">
        <f>IFERROR('Utvikling avling P'!T169/'Utvikling avling P'!U169,"")</f>
        <v/>
      </c>
      <c r="L162" s="20" t="str">
        <f>IFERROR('Utvikling avling P'!V169/'Utvikling avling P'!W169,"")</f>
        <v/>
      </c>
      <c r="M162" s="20" t="str">
        <f>IFERROR('Utvikling avling P'!X169/'Utvikling avling P'!Y169,"")</f>
        <v/>
      </c>
      <c r="N162" s="20" t="str">
        <f>IFERROR('Utvikling avling P'!Z169/'Utvikling avling P'!AA169,"")</f>
        <v/>
      </c>
      <c r="O162" s="20" t="str">
        <f>IFERROR('Utvikling avling P'!AB169/'Utvikling avling P'!AC169,"")</f>
        <v/>
      </c>
      <c r="P162" s="20" t="str">
        <f>IFERROR('Utvikling avling P'!AD169/'Utvikling avling P'!AE169,"")</f>
        <v/>
      </c>
      <c r="Q162" s="20" t="str">
        <f>IFERROR('Utvikling avling P'!AF169/'Utvikling avling P'!AG169,"")</f>
        <v/>
      </c>
      <c r="R162" s="20" t="str">
        <f>IFERROR('Utvikling avling P'!AJ169/'Utvikling avling P'!AK169,"")</f>
        <v/>
      </c>
      <c r="S162" s="20" t="str">
        <f>IFERROR('Utvikling avling P'!AJ169/'Utvikling avling P'!AK169,"")</f>
        <v/>
      </c>
      <c r="T162" s="20" t="str">
        <f>IFERROR('Utvikling avling P'!AH169/'Utvikling avling P'!AI169,"")</f>
        <v/>
      </c>
      <c r="U162" s="20" t="str">
        <f>IFERROR('Utvikling avling P'!AN169/'Utvikling avling P'!AO169,"")</f>
        <v/>
      </c>
      <c r="V162" s="20" t="e">
        <f>AVERAGE(B162:U162)</f>
        <v>#DIV/0!</v>
      </c>
    </row>
    <row r="163" spans="1:22" x14ac:dyDescent="0.25">
      <c r="A163" s="19" t="str">
        <f>IF('Utvikling avling P'!A170&gt;0,'Utvikling avling P'!A170,"")</f>
        <v>3448 NORDRE LAND</v>
      </c>
      <c r="B163" s="20">
        <f>IFERROR('Utvikling avling P'!B170/'Utvikling avling P'!C170,"")</f>
        <v>295.33333333333331</v>
      </c>
      <c r="C163" s="20">
        <f>IFERROR('Utvikling avling P'!D170/'Utvikling avling P'!E170,"")</f>
        <v>295.33999999999997</v>
      </c>
      <c r="D163" s="20" t="str">
        <f>IFERROR('Utvikling avling P'!F170/'Utvikling avling P'!G170,"")</f>
        <v/>
      </c>
      <c r="E163" s="20">
        <f>IFERROR('Utvikling avling P'!H170/'Utvikling avling P'!I170,"")</f>
        <v>320.18</v>
      </c>
      <c r="F163" s="20" t="str">
        <f>IFERROR('Utvikling avling P'!J170/'Utvikling avling P'!K170,"")</f>
        <v/>
      </c>
      <c r="G163" s="20">
        <f>IFERROR('Utvikling avling P'!L170/'Utvikling avling P'!M170,"")</f>
        <v>232.74545454545455</v>
      </c>
      <c r="H163" s="20" t="str">
        <f>IFERROR('Utvikling avling P'!N170/'Utvikling avling P'!O170,"")</f>
        <v/>
      </c>
      <c r="I163" s="20" t="str">
        <f>IFERROR('Utvikling avling P'!P170/'Utvikling avling P'!Q170,"")</f>
        <v/>
      </c>
      <c r="J163" s="20" t="str">
        <f>IFERROR('Utvikling avling P'!R170/'Utvikling avling P'!S170,"")</f>
        <v/>
      </c>
      <c r="K163" s="20">
        <f>IFERROR('Utvikling avling P'!T170/'Utvikling avling P'!U170,"")</f>
        <v>271.12727272727273</v>
      </c>
      <c r="L163" s="20">
        <f>IFERROR('Utvikling avling P'!V170/'Utvikling avling P'!W170,"")</f>
        <v>169.72</v>
      </c>
      <c r="M163" s="20" t="str">
        <f>IFERROR('Utvikling avling P'!X170/'Utvikling avling P'!Y170,"")</f>
        <v/>
      </c>
      <c r="N163" s="20" t="str">
        <f>IFERROR('Utvikling avling P'!Z170/'Utvikling avling P'!AA170,"")</f>
        <v/>
      </c>
      <c r="O163" s="20" t="str">
        <f>IFERROR('Utvikling avling P'!AB170/'Utvikling avling P'!AC170,"")</f>
        <v/>
      </c>
      <c r="P163" s="20" t="str">
        <f>IFERROR('Utvikling avling P'!AD170/'Utvikling avling P'!AE170,"")</f>
        <v/>
      </c>
      <c r="Q163" s="20" t="str">
        <f>IFERROR('Utvikling avling P'!AF170/'Utvikling avling P'!AG170,"")</f>
        <v/>
      </c>
      <c r="R163" s="20" t="str">
        <f>IFERROR('Utvikling avling P'!AJ170/'Utvikling avling P'!AK170,"")</f>
        <v/>
      </c>
      <c r="S163" s="20" t="str">
        <f>IFERROR('Utvikling avling P'!AJ170/'Utvikling avling P'!AK170,"")</f>
        <v/>
      </c>
      <c r="T163" s="20" t="str">
        <f>IFERROR('Utvikling avling P'!AH170/'Utvikling avling P'!AI170,"")</f>
        <v/>
      </c>
      <c r="U163" s="20" t="str">
        <f>IFERROR('Utvikling avling P'!AN170/'Utvikling avling P'!AO170,"")</f>
        <v/>
      </c>
      <c r="V163" s="20">
        <f>AVERAGE(B163:U163)</f>
        <v>264.0743434343434</v>
      </c>
    </row>
    <row r="164" spans="1:22" x14ac:dyDescent="0.25">
      <c r="A164" s="19" t="str">
        <f>IF('Utvikling avling P'!A171&gt;0,'Utvikling avling P'!A171,"")</f>
        <v>1539 RAUMA</v>
      </c>
      <c r="B164" s="20">
        <f>IFERROR('Utvikling avling P'!B171/'Utvikling avling P'!C171,"")</f>
        <v>326.5</v>
      </c>
      <c r="C164" s="20">
        <f>IFERROR('Utvikling avling P'!D171/'Utvikling avling P'!E171,"")</f>
        <v>363.98449612403101</v>
      </c>
      <c r="D164" s="20">
        <f>IFERROR('Utvikling avling P'!F171/'Utvikling avling P'!G171,"")</f>
        <v>333.45</v>
      </c>
      <c r="E164" s="20" t="str">
        <f>IFERROR('Utvikling avling P'!H171/'Utvikling avling P'!I171,"")</f>
        <v/>
      </c>
      <c r="F164" s="20">
        <f>IFERROR('Utvikling avling P'!J171/'Utvikling avling P'!K171,"")</f>
        <v>0</v>
      </c>
      <c r="G164" s="20" t="str">
        <f>IFERROR('Utvikling avling P'!L171/'Utvikling avling P'!M171,"")</f>
        <v/>
      </c>
      <c r="H164" s="20" t="str">
        <f>IFERROR('Utvikling avling P'!N171/'Utvikling avling P'!O171,"")</f>
        <v/>
      </c>
      <c r="I164" s="20" t="str">
        <f>IFERROR('Utvikling avling P'!P171/'Utvikling avling P'!Q171,"")</f>
        <v/>
      </c>
      <c r="J164" s="20" t="str">
        <f>IFERROR('Utvikling avling P'!R171/'Utvikling avling P'!S171,"")</f>
        <v/>
      </c>
      <c r="K164" s="20">
        <f>IFERROR('Utvikling avling P'!T171/'Utvikling avling P'!U171,"")</f>
        <v>473.625</v>
      </c>
      <c r="L164" s="20">
        <f>IFERROR('Utvikling avling P'!V171/'Utvikling avling P'!W171,"")</f>
        <v>365.375</v>
      </c>
      <c r="M164" s="20" t="str">
        <f>IFERROR('Utvikling avling P'!X171/'Utvikling avling P'!Y171,"")</f>
        <v/>
      </c>
      <c r="N164" s="20" t="str">
        <f>IFERROR('Utvikling avling P'!Z171/'Utvikling avling P'!AA171,"")</f>
        <v/>
      </c>
      <c r="O164" s="20" t="str">
        <f>IFERROR('Utvikling avling P'!AB171/'Utvikling avling P'!AC171,"")</f>
        <v/>
      </c>
      <c r="P164" s="20" t="str">
        <f>IFERROR('Utvikling avling P'!AD171/'Utvikling avling P'!AE171,"")</f>
        <v/>
      </c>
      <c r="Q164" s="20" t="str">
        <f>IFERROR('Utvikling avling P'!AF171/'Utvikling avling P'!AG171,"")</f>
        <v/>
      </c>
      <c r="R164" s="20" t="str">
        <f>IFERROR('Utvikling avling P'!AJ171/'Utvikling avling P'!AK171,"")</f>
        <v/>
      </c>
      <c r="S164" s="20" t="str">
        <f>IFERROR('Utvikling avling P'!AJ171/'Utvikling avling P'!AK171,"")</f>
        <v/>
      </c>
      <c r="T164" s="20" t="str">
        <f>IFERROR('Utvikling avling P'!AH171/'Utvikling avling P'!AI171,"")</f>
        <v/>
      </c>
      <c r="U164" s="20">
        <f>IFERROR('Utvikling avling P'!AN171/'Utvikling avling P'!AO171,"")</f>
        <v>0</v>
      </c>
      <c r="V164" s="20">
        <f>AVERAGE(B164:U164)</f>
        <v>266.13349944629016</v>
      </c>
    </row>
    <row r="165" spans="1:22" x14ac:dyDescent="0.25">
      <c r="A165" s="19" t="str">
        <f>IF('Utvikling avling P'!A172&gt;0,'Utvikling avling P'!A172,"")</f>
        <v>1563 SUNNDAL</v>
      </c>
      <c r="B165" s="20" t="str">
        <f>IFERROR('Utvikling avling P'!B172/'Utvikling avling P'!C172,"")</f>
        <v/>
      </c>
      <c r="C165" s="20" t="str">
        <f>IFERROR('Utvikling avling P'!D172/'Utvikling avling P'!E172,"")</f>
        <v/>
      </c>
      <c r="D165" s="20" t="str">
        <f>IFERROR('Utvikling avling P'!F172/'Utvikling avling P'!G172,"")</f>
        <v/>
      </c>
      <c r="E165" s="20" t="str">
        <f>IFERROR('Utvikling avling P'!H172/'Utvikling avling P'!I172,"")</f>
        <v/>
      </c>
      <c r="F165" s="20" t="str">
        <f>IFERROR('Utvikling avling P'!J172/'Utvikling avling P'!K172,"")</f>
        <v/>
      </c>
      <c r="G165" s="20" t="str">
        <f>IFERROR('Utvikling avling P'!L172/'Utvikling avling P'!M172,"")</f>
        <v/>
      </c>
      <c r="H165" s="20" t="str">
        <f>IFERROR('Utvikling avling P'!N172/'Utvikling avling P'!O172,"")</f>
        <v/>
      </c>
      <c r="I165" s="20" t="str">
        <f>IFERROR('Utvikling avling P'!P172/'Utvikling avling P'!Q172,"")</f>
        <v/>
      </c>
      <c r="J165" s="20" t="str">
        <f>IFERROR('Utvikling avling P'!R172/'Utvikling avling P'!S172,"")</f>
        <v/>
      </c>
      <c r="K165" s="20" t="str">
        <f>IFERROR('Utvikling avling P'!T172/'Utvikling avling P'!U172,"")</f>
        <v/>
      </c>
      <c r="L165" s="20">
        <f>IFERROR('Utvikling avling P'!V172/'Utvikling avling P'!W172,"")</f>
        <v>618.03846153846155</v>
      </c>
      <c r="M165" s="20" t="str">
        <f>IFERROR('Utvikling avling P'!X172/'Utvikling avling P'!Y172,"")</f>
        <v/>
      </c>
      <c r="N165" s="20" t="str">
        <f>IFERROR('Utvikling avling P'!Z172/'Utvikling avling P'!AA172,"")</f>
        <v/>
      </c>
      <c r="O165" s="20" t="str">
        <f>IFERROR('Utvikling avling P'!AB172/'Utvikling avling P'!AC172,"")</f>
        <v/>
      </c>
      <c r="P165" s="20" t="str">
        <f>IFERROR('Utvikling avling P'!AD172/'Utvikling avling P'!AE172,"")</f>
        <v/>
      </c>
      <c r="Q165" s="20">
        <f>IFERROR('Utvikling avling P'!AF172/'Utvikling avling P'!AG172,"")</f>
        <v>534.85526315789468</v>
      </c>
      <c r="R165" s="20" t="str">
        <f>IFERROR('Utvikling avling P'!AJ172/'Utvikling avling P'!AK172,"")</f>
        <v/>
      </c>
      <c r="S165" s="20" t="str">
        <f>IFERROR('Utvikling avling P'!AJ172/'Utvikling avling P'!AK172,"")</f>
        <v/>
      </c>
      <c r="T165" s="20" t="str">
        <f>IFERROR('Utvikling avling P'!AH172/'Utvikling avling P'!AI172,"")</f>
        <v/>
      </c>
      <c r="U165" s="20">
        <f>IFERROR('Utvikling avling P'!AN172/'Utvikling avling P'!AO172,"")</f>
        <v>0</v>
      </c>
      <c r="V165" s="20">
        <f>AVERAGE(B165:U165)</f>
        <v>384.29790823211874</v>
      </c>
    </row>
    <row r="166" spans="1:22" x14ac:dyDescent="0.25">
      <c r="A166" s="19" t="str">
        <f>IF('Utvikling avling P'!A173&gt;0,'Utvikling avling P'!A173,"")</f>
        <v>3423 STOR-ELVDAL</v>
      </c>
      <c r="B166" s="20">
        <f>IFERROR('Utvikling avling P'!B173/'Utvikling avling P'!C173,"")</f>
        <v>0</v>
      </c>
      <c r="C166" s="20" t="str">
        <f>IFERROR('Utvikling avling P'!D173/'Utvikling avling P'!E173,"")</f>
        <v/>
      </c>
      <c r="D166" s="20" t="str">
        <f>IFERROR('Utvikling avling P'!F173/'Utvikling avling P'!G173,"")</f>
        <v/>
      </c>
      <c r="E166" s="20" t="str">
        <f>IFERROR('Utvikling avling P'!H173/'Utvikling avling P'!I173,"")</f>
        <v/>
      </c>
      <c r="F166" s="20" t="str">
        <f>IFERROR('Utvikling avling P'!J173/'Utvikling avling P'!K173,"")</f>
        <v/>
      </c>
      <c r="G166" s="20" t="str">
        <f>IFERROR('Utvikling avling P'!L173/'Utvikling avling P'!M173,"")</f>
        <v/>
      </c>
      <c r="H166" s="20" t="str">
        <f>IFERROR('Utvikling avling P'!N173/'Utvikling avling P'!O173,"")</f>
        <v/>
      </c>
      <c r="I166" s="20" t="str">
        <f>IFERROR('Utvikling avling P'!P173/'Utvikling avling P'!Q173,"")</f>
        <v/>
      </c>
      <c r="J166" s="20" t="str">
        <f>IFERROR('Utvikling avling P'!R173/'Utvikling avling P'!S173,"")</f>
        <v/>
      </c>
      <c r="K166" s="20" t="str">
        <f>IFERROR('Utvikling avling P'!T173/'Utvikling avling P'!U173,"")</f>
        <v/>
      </c>
      <c r="L166" s="20" t="str">
        <f>IFERROR('Utvikling avling P'!V173/'Utvikling avling P'!W173,"")</f>
        <v/>
      </c>
      <c r="M166" s="20" t="str">
        <f>IFERROR('Utvikling avling P'!X173/'Utvikling avling P'!Y173,"")</f>
        <v/>
      </c>
      <c r="N166" s="20" t="str">
        <f>IFERROR('Utvikling avling P'!Z173/'Utvikling avling P'!AA173,"")</f>
        <v/>
      </c>
      <c r="O166" s="20" t="str">
        <f>IFERROR('Utvikling avling P'!AB173/'Utvikling avling P'!AC173,"")</f>
        <v/>
      </c>
      <c r="P166" s="20" t="str">
        <f>IFERROR('Utvikling avling P'!AD173/'Utvikling avling P'!AE173,"")</f>
        <v/>
      </c>
      <c r="Q166" s="20" t="str">
        <f>IFERROR('Utvikling avling P'!AF173/'Utvikling avling P'!AG173,"")</f>
        <v/>
      </c>
      <c r="R166" s="20" t="str">
        <f>IFERROR('Utvikling avling P'!AJ173/'Utvikling avling P'!AK173,"")</f>
        <v/>
      </c>
      <c r="S166" s="20" t="str">
        <f>IFERROR('Utvikling avling P'!AJ173/'Utvikling avling P'!AK173,"")</f>
        <v/>
      </c>
      <c r="T166" s="20">
        <f>IFERROR('Utvikling avling P'!AH173/'Utvikling avling P'!AI173,"")</f>
        <v>0</v>
      </c>
      <c r="U166" s="20">
        <f>IFERROR('Utvikling avling P'!AN173/'Utvikling avling P'!AO173,"")</f>
        <v>240.32786885245901</v>
      </c>
      <c r="V166" s="20">
        <f>AVERAGE(B166:U166)</f>
        <v>80.10928961748634</v>
      </c>
    </row>
    <row r="167" spans="1:22" x14ac:dyDescent="0.25">
      <c r="A167" s="19" t="str">
        <f>IF('Utvikling avling P'!A174&gt;0,'Utvikling avling P'!A174,"")</f>
        <v>4206 FARSUND</v>
      </c>
      <c r="B167" s="20">
        <f>IFERROR('Utvikling avling P'!B174/'Utvikling avling P'!C174,"")</f>
        <v>530.5</v>
      </c>
      <c r="C167" s="20">
        <f>IFERROR('Utvikling avling P'!D174/'Utvikling avling P'!E174,"")</f>
        <v>296.70588235294116</v>
      </c>
      <c r="D167" s="20">
        <f>IFERROR('Utvikling avling P'!F174/'Utvikling avling P'!G174,"")</f>
        <v>0</v>
      </c>
      <c r="E167" s="20">
        <f>IFERROR('Utvikling avling P'!H174/'Utvikling avling P'!I174,"")</f>
        <v>0</v>
      </c>
      <c r="F167" s="20" t="str">
        <f>IFERROR('Utvikling avling P'!J174/'Utvikling avling P'!K174,"")</f>
        <v/>
      </c>
      <c r="G167" s="20" t="str">
        <f>IFERROR('Utvikling avling P'!L174/'Utvikling avling P'!M174,"")</f>
        <v/>
      </c>
      <c r="H167" s="20" t="str">
        <f>IFERROR('Utvikling avling P'!N174/'Utvikling avling P'!O174,"")</f>
        <v/>
      </c>
      <c r="I167" s="20" t="str">
        <f>IFERROR('Utvikling avling P'!P174/'Utvikling avling P'!Q174,"")</f>
        <v/>
      </c>
      <c r="J167" s="20" t="str">
        <f>IFERROR('Utvikling avling P'!R174/'Utvikling avling P'!S174,"")</f>
        <v/>
      </c>
      <c r="K167" s="20" t="str">
        <f>IFERROR('Utvikling avling P'!T174/'Utvikling avling P'!U174,"")</f>
        <v/>
      </c>
      <c r="L167" s="20" t="str">
        <f>IFERROR('Utvikling avling P'!V174/'Utvikling avling P'!W174,"")</f>
        <v/>
      </c>
      <c r="M167" s="20" t="str">
        <f>IFERROR('Utvikling avling P'!X174/'Utvikling avling P'!Y174,"")</f>
        <v/>
      </c>
      <c r="N167" s="20">
        <f>IFERROR('Utvikling avling P'!Z174/'Utvikling avling P'!AA174,"")</f>
        <v>212.70833333333334</v>
      </c>
      <c r="O167" s="20" t="str">
        <f>IFERROR('Utvikling avling P'!AB174/'Utvikling avling P'!AC174,"")</f>
        <v/>
      </c>
      <c r="P167" s="20" t="str">
        <f>IFERROR('Utvikling avling P'!AD174/'Utvikling avling P'!AE174,"")</f>
        <v/>
      </c>
      <c r="Q167" s="20" t="str">
        <f>IFERROR('Utvikling avling P'!AF174/'Utvikling avling P'!AG174,"")</f>
        <v/>
      </c>
      <c r="R167" s="20" t="str">
        <f>IFERROR('Utvikling avling P'!AJ174/'Utvikling avling P'!AK174,"")</f>
        <v/>
      </c>
      <c r="S167" s="20" t="str">
        <f>IFERROR('Utvikling avling P'!AJ174/'Utvikling avling P'!AK174,"")</f>
        <v/>
      </c>
      <c r="T167" s="20" t="str">
        <f>IFERROR('Utvikling avling P'!AH174/'Utvikling avling P'!AI174,"")</f>
        <v/>
      </c>
      <c r="U167" s="20" t="str">
        <f>IFERROR('Utvikling avling P'!AN174/'Utvikling avling P'!AO174,"")</f>
        <v/>
      </c>
      <c r="V167" s="20">
        <f>AVERAGE(B167:U167)</f>
        <v>207.98284313725489</v>
      </c>
    </row>
    <row r="168" spans="1:22" x14ac:dyDescent="0.25">
      <c r="A168" s="19" t="str">
        <f>IF('Utvikling avling P'!A175&gt;0,'Utvikling avling P'!A175,"")</f>
        <v>1566 SURNADAL</v>
      </c>
      <c r="B168" s="20" t="str">
        <f>IFERROR('Utvikling avling P'!B175/'Utvikling avling P'!C175,"")</f>
        <v/>
      </c>
      <c r="C168" s="20" t="str">
        <f>IFERROR('Utvikling avling P'!D175/'Utvikling avling P'!E175,"")</f>
        <v/>
      </c>
      <c r="D168" s="20">
        <f>IFERROR('Utvikling avling P'!F175/'Utvikling avling P'!G175,"")</f>
        <v>186.41428571428571</v>
      </c>
      <c r="E168" s="20" t="str">
        <f>IFERROR('Utvikling avling P'!H175/'Utvikling avling P'!I175,"")</f>
        <v/>
      </c>
      <c r="F168" s="20" t="str">
        <f>IFERROR('Utvikling avling P'!J175/'Utvikling avling P'!K175,"")</f>
        <v/>
      </c>
      <c r="G168" s="20" t="str">
        <f>IFERROR('Utvikling avling P'!L175/'Utvikling avling P'!M175,"")</f>
        <v/>
      </c>
      <c r="H168" s="20" t="str">
        <f>IFERROR('Utvikling avling P'!N175/'Utvikling avling P'!O175,"")</f>
        <v/>
      </c>
      <c r="I168" s="20" t="str">
        <f>IFERROR('Utvikling avling P'!P175/'Utvikling avling P'!Q175,"")</f>
        <v/>
      </c>
      <c r="J168" s="20" t="str">
        <f>IFERROR('Utvikling avling P'!R175/'Utvikling avling P'!S175,"")</f>
        <v/>
      </c>
      <c r="K168" s="20" t="str">
        <f>IFERROR('Utvikling avling P'!T175/'Utvikling avling P'!U175,"")</f>
        <v/>
      </c>
      <c r="L168" s="20" t="str">
        <f>IFERROR('Utvikling avling P'!V175/'Utvikling avling P'!W175,"")</f>
        <v/>
      </c>
      <c r="M168" s="20" t="str">
        <f>IFERROR('Utvikling avling P'!X175/'Utvikling avling P'!Y175,"")</f>
        <v/>
      </c>
      <c r="N168" s="20" t="str">
        <f>IFERROR('Utvikling avling P'!Z175/'Utvikling avling P'!AA175,"")</f>
        <v/>
      </c>
      <c r="O168" s="20" t="str">
        <f>IFERROR('Utvikling avling P'!AB175/'Utvikling avling P'!AC175,"")</f>
        <v/>
      </c>
      <c r="P168" s="20" t="str">
        <f>IFERROR('Utvikling avling P'!AD175/'Utvikling avling P'!AE175,"")</f>
        <v/>
      </c>
      <c r="Q168" s="20">
        <f>IFERROR('Utvikling avling P'!AF175/'Utvikling avling P'!AG175,"")</f>
        <v>293.66666666666669</v>
      </c>
      <c r="R168" s="20" t="str">
        <f>IFERROR('Utvikling avling P'!AJ175/'Utvikling avling P'!AK175,"")</f>
        <v/>
      </c>
      <c r="S168" s="20" t="str">
        <f>IFERROR('Utvikling avling P'!AJ175/'Utvikling avling P'!AK175,"")</f>
        <v/>
      </c>
      <c r="T168" s="20">
        <f>IFERROR('Utvikling avling P'!AH175/'Utvikling avling P'!AI175,"")</f>
        <v>0</v>
      </c>
      <c r="U168" s="20">
        <f>IFERROR('Utvikling avling P'!AN175/'Utvikling avling P'!AO175,"")</f>
        <v>116.79220779220779</v>
      </c>
      <c r="V168" s="20">
        <f>AVERAGE(B168:U168)</f>
        <v>149.21829004329004</v>
      </c>
    </row>
    <row r="169" spans="1:22" x14ac:dyDescent="0.25">
      <c r="A169" s="19" t="str">
        <f>IF('Utvikling avling P'!A176&gt;0,'Utvikling avling P'!A176,"")</f>
        <v>4022 SELJORD</v>
      </c>
      <c r="B169" s="20" t="str">
        <f>IFERROR('Utvikling avling P'!B176/'Utvikling avling P'!C176,"")</f>
        <v/>
      </c>
      <c r="C169" s="20" t="str">
        <f>IFERROR('Utvikling avling P'!D176/'Utvikling avling P'!E176,"")</f>
        <v/>
      </c>
      <c r="D169" s="20" t="str">
        <f>IFERROR('Utvikling avling P'!F176/'Utvikling avling P'!G176,"")</f>
        <v/>
      </c>
      <c r="E169" s="20" t="str">
        <f>IFERROR('Utvikling avling P'!H176/'Utvikling avling P'!I176,"")</f>
        <v/>
      </c>
      <c r="F169" s="20" t="str">
        <f>IFERROR('Utvikling avling P'!J176/'Utvikling avling P'!K176,"")</f>
        <v/>
      </c>
      <c r="G169" s="20" t="str">
        <f>IFERROR('Utvikling avling P'!L176/'Utvikling avling P'!M176,"")</f>
        <v/>
      </c>
      <c r="H169" s="20">
        <f>IFERROR('Utvikling avling P'!N176/'Utvikling avling P'!O176,"")</f>
        <v>124.06666666666666</v>
      </c>
      <c r="I169" s="20" t="str">
        <f>IFERROR('Utvikling avling P'!P176/'Utvikling avling P'!Q176,"")</f>
        <v/>
      </c>
      <c r="J169" s="20" t="str">
        <f>IFERROR('Utvikling avling P'!R176/'Utvikling avling P'!S176,"")</f>
        <v/>
      </c>
      <c r="K169" s="20" t="str">
        <f>IFERROR('Utvikling avling P'!T176/'Utvikling avling P'!U176,"")</f>
        <v/>
      </c>
      <c r="L169" s="20" t="str">
        <f>IFERROR('Utvikling avling P'!V176/'Utvikling avling P'!W176,"")</f>
        <v/>
      </c>
      <c r="M169" s="20" t="str">
        <f>IFERROR('Utvikling avling P'!X176/'Utvikling avling P'!Y176,"")</f>
        <v/>
      </c>
      <c r="N169" s="20">
        <f>IFERROR('Utvikling avling P'!Z176/'Utvikling avling P'!AA176,"")</f>
        <v>124.77692307692308</v>
      </c>
      <c r="O169" s="20" t="str">
        <f>IFERROR('Utvikling avling P'!AB176/'Utvikling avling P'!AC176,"")</f>
        <v/>
      </c>
      <c r="P169" s="20" t="str">
        <f>IFERROR('Utvikling avling P'!AD176/'Utvikling avling P'!AE176,"")</f>
        <v/>
      </c>
      <c r="Q169" s="20" t="str">
        <f>IFERROR('Utvikling avling P'!AF176/'Utvikling avling P'!AG176,"")</f>
        <v/>
      </c>
      <c r="R169" s="20" t="str">
        <f>IFERROR('Utvikling avling P'!AJ176/'Utvikling avling P'!AK176,"")</f>
        <v/>
      </c>
      <c r="S169" s="20" t="str">
        <f>IFERROR('Utvikling avling P'!AJ176/'Utvikling avling P'!AK176,"")</f>
        <v/>
      </c>
      <c r="T169" s="20" t="str">
        <f>IFERROR('Utvikling avling P'!AH176/'Utvikling avling P'!AI176,"")</f>
        <v/>
      </c>
      <c r="U169" s="20" t="str">
        <f>IFERROR('Utvikling avling P'!AN176/'Utvikling avling P'!AO176,"")</f>
        <v/>
      </c>
      <c r="V169" s="20">
        <f>AVERAGE(B169:U169)</f>
        <v>124.42179487179487</v>
      </c>
    </row>
    <row r="170" spans="1:22" x14ac:dyDescent="0.25">
      <c r="A170" s="19" t="str">
        <f>IF('Utvikling avling P'!A177&gt;0,'Utvikling avling P'!A177,"")</f>
        <v>4026 TINN</v>
      </c>
      <c r="B170" s="20">
        <f>IFERROR('Utvikling avling P'!B177/'Utvikling avling P'!C177,"")</f>
        <v>309.94285714285712</v>
      </c>
      <c r="C170" s="20" t="str">
        <f>IFERROR('Utvikling avling P'!D177/'Utvikling avling P'!E177,"")</f>
        <v/>
      </c>
      <c r="D170" s="20" t="str">
        <f>IFERROR('Utvikling avling P'!F177/'Utvikling avling P'!G177,"")</f>
        <v/>
      </c>
      <c r="E170" s="20">
        <f>IFERROR('Utvikling avling P'!H177/'Utvikling avling P'!I177,"")</f>
        <v>432.68571428571431</v>
      </c>
      <c r="F170" s="20" t="str">
        <f>IFERROR('Utvikling avling P'!J177/'Utvikling avling P'!K177,"")</f>
        <v/>
      </c>
      <c r="G170" s="20" t="str">
        <f>IFERROR('Utvikling avling P'!L177/'Utvikling avling P'!M177,"")</f>
        <v/>
      </c>
      <c r="H170" s="20" t="str">
        <f>IFERROR('Utvikling avling P'!N177/'Utvikling avling P'!O177,"")</f>
        <v/>
      </c>
      <c r="I170" s="20" t="str">
        <f>IFERROR('Utvikling avling P'!P177/'Utvikling avling P'!Q177,"")</f>
        <v/>
      </c>
      <c r="J170" s="20" t="str">
        <f>IFERROR('Utvikling avling P'!R177/'Utvikling avling P'!S177,"")</f>
        <v/>
      </c>
      <c r="K170" s="20" t="str">
        <f>IFERROR('Utvikling avling P'!T177/'Utvikling avling P'!U177,"")</f>
        <v/>
      </c>
      <c r="L170" s="20" t="str">
        <f>IFERROR('Utvikling avling P'!V177/'Utvikling avling P'!W177,"")</f>
        <v/>
      </c>
      <c r="M170" s="20" t="str">
        <f>IFERROR('Utvikling avling P'!X177/'Utvikling avling P'!Y177,"")</f>
        <v/>
      </c>
      <c r="N170" s="20" t="str">
        <f>IFERROR('Utvikling avling P'!Z177/'Utvikling avling P'!AA177,"")</f>
        <v/>
      </c>
      <c r="O170" s="20" t="str">
        <f>IFERROR('Utvikling avling P'!AB177/'Utvikling avling P'!AC177,"")</f>
        <v/>
      </c>
      <c r="P170" s="20" t="str">
        <f>IFERROR('Utvikling avling P'!AD177/'Utvikling avling P'!AE177,"")</f>
        <v/>
      </c>
      <c r="Q170" s="20" t="str">
        <f>IFERROR('Utvikling avling P'!AF177/'Utvikling avling P'!AG177,"")</f>
        <v/>
      </c>
      <c r="R170" s="20" t="str">
        <f>IFERROR('Utvikling avling P'!AJ177/'Utvikling avling P'!AK177,"")</f>
        <v/>
      </c>
      <c r="S170" s="20" t="str">
        <f>IFERROR('Utvikling avling P'!AJ177/'Utvikling avling P'!AK177,"")</f>
        <v/>
      </c>
      <c r="T170" s="20" t="str">
        <f>IFERROR('Utvikling avling P'!AH177/'Utvikling avling P'!AI177,"")</f>
        <v/>
      </c>
      <c r="U170" s="20" t="str">
        <f>IFERROR('Utvikling avling P'!AN177/'Utvikling avling P'!AO177,"")</f>
        <v/>
      </c>
      <c r="V170" s="20">
        <f>AVERAGE(B170:U170)</f>
        <v>371.31428571428569</v>
      </c>
    </row>
    <row r="171" spans="1:22" x14ac:dyDescent="0.25">
      <c r="A171" s="19" t="str">
        <f>IF('Utvikling avling P'!A178&gt;0,'Utvikling avling P'!A178,"")</f>
        <v>3452 VESTRE SLIDRE</v>
      </c>
      <c r="B171" s="20" t="str">
        <f>IFERROR('Utvikling avling P'!B178/'Utvikling avling P'!C178,"")</f>
        <v/>
      </c>
      <c r="C171" s="20" t="str">
        <f>IFERROR('Utvikling avling P'!D178/'Utvikling avling P'!E178,"")</f>
        <v/>
      </c>
      <c r="D171" s="20">
        <f>IFERROR('Utvikling avling P'!F178/'Utvikling avling P'!G178,"")</f>
        <v>361.74285714285713</v>
      </c>
      <c r="E171" s="20" t="str">
        <f>IFERROR('Utvikling avling P'!H178/'Utvikling avling P'!I178,"")</f>
        <v/>
      </c>
      <c r="F171" s="20" t="str">
        <f>IFERROR('Utvikling avling P'!J178/'Utvikling avling P'!K178,"")</f>
        <v/>
      </c>
      <c r="G171" s="20" t="str">
        <f>IFERROR('Utvikling avling P'!L178/'Utvikling avling P'!M178,"")</f>
        <v/>
      </c>
      <c r="H171" s="20">
        <f>IFERROR('Utvikling avling P'!N178/'Utvikling avling P'!O178,"")</f>
        <v>185.63636363636363</v>
      </c>
      <c r="I171" s="20">
        <f>IFERROR('Utvikling avling P'!P178/'Utvikling avling P'!Q178,"")</f>
        <v>551.75757575757575</v>
      </c>
      <c r="J171" s="20" t="str">
        <f>IFERROR('Utvikling avling P'!R178/'Utvikling avling P'!S178,"")</f>
        <v/>
      </c>
      <c r="K171" s="20" t="str">
        <f>IFERROR('Utvikling avling P'!T178/'Utvikling avling P'!U178,"")</f>
        <v/>
      </c>
      <c r="L171" s="20" t="str">
        <f>IFERROR('Utvikling avling P'!V178/'Utvikling avling P'!W178,"")</f>
        <v/>
      </c>
      <c r="M171" s="20" t="str">
        <f>IFERROR('Utvikling avling P'!X178/'Utvikling avling P'!Y178,"")</f>
        <v/>
      </c>
      <c r="N171" s="20" t="str">
        <f>IFERROR('Utvikling avling P'!Z178/'Utvikling avling P'!AA178,"")</f>
        <v/>
      </c>
      <c r="O171" s="20" t="str">
        <f>IFERROR('Utvikling avling P'!AB178/'Utvikling avling P'!AC178,"")</f>
        <v/>
      </c>
      <c r="P171" s="20" t="str">
        <f>IFERROR('Utvikling avling P'!AD178/'Utvikling avling P'!AE178,"")</f>
        <v/>
      </c>
      <c r="Q171" s="20" t="str">
        <f>IFERROR('Utvikling avling P'!AF178/'Utvikling avling P'!AG178,"")</f>
        <v/>
      </c>
      <c r="R171" s="20" t="str">
        <f>IFERROR('Utvikling avling P'!AJ178/'Utvikling avling P'!AK178,"")</f>
        <v/>
      </c>
      <c r="S171" s="20" t="str">
        <f>IFERROR('Utvikling avling P'!AJ178/'Utvikling avling P'!AK178,"")</f>
        <v/>
      </c>
      <c r="T171" s="20" t="str">
        <f>IFERROR('Utvikling avling P'!AH178/'Utvikling avling P'!AI178,"")</f>
        <v/>
      </c>
      <c r="U171" s="20" t="str">
        <f>IFERROR('Utvikling avling P'!AN178/'Utvikling avling P'!AO178,"")</f>
        <v/>
      </c>
      <c r="V171" s="20">
        <f>AVERAGE(B171:U171)</f>
        <v>366.37893217893219</v>
      </c>
    </row>
    <row r="172" spans="1:22" x14ac:dyDescent="0.25">
      <c r="A172" s="19" t="str">
        <f>IF('Utvikling avling P'!A179&gt;0,'Utvikling avling P'!A179,"")</f>
        <v>1506 MOLDE</v>
      </c>
      <c r="B172" s="20" t="str">
        <f>IFERROR('Utvikling avling P'!B179/'Utvikling avling P'!C179,"")</f>
        <v/>
      </c>
      <c r="C172" s="20" t="str">
        <f>IFERROR('Utvikling avling P'!D179/'Utvikling avling P'!E179,"")</f>
        <v/>
      </c>
      <c r="D172" s="20">
        <f>IFERROR('Utvikling avling P'!F179/'Utvikling avling P'!G179,"")</f>
        <v>0</v>
      </c>
      <c r="E172" s="20" t="str">
        <f>IFERROR('Utvikling avling P'!H179/'Utvikling avling P'!I179,"")</f>
        <v/>
      </c>
      <c r="F172" s="20" t="str">
        <f>IFERROR('Utvikling avling P'!J179/'Utvikling avling P'!K179,"")</f>
        <v/>
      </c>
      <c r="G172" s="20" t="str">
        <f>IFERROR('Utvikling avling P'!L179/'Utvikling avling P'!M179,"")</f>
        <v/>
      </c>
      <c r="H172" s="20" t="str">
        <f>IFERROR('Utvikling avling P'!N179/'Utvikling avling P'!O179,"")</f>
        <v/>
      </c>
      <c r="I172" s="20" t="str">
        <f>IFERROR('Utvikling avling P'!P179/'Utvikling avling P'!Q179,"")</f>
        <v/>
      </c>
      <c r="J172" s="20" t="str">
        <f>IFERROR('Utvikling avling P'!R179/'Utvikling avling P'!S179,"")</f>
        <v/>
      </c>
      <c r="K172" s="20" t="str">
        <f>IFERROR('Utvikling avling P'!T179/'Utvikling avling P'!U179,"")</f>
        <v/>
      </c>
      <c r="L172" s="20" t="str">
        <f>IFERROR('Utvikling avling P'!V179/'Utvikling avling P'!W179,"")</f>
        <v/>
      </c>
      <c r="M172" s="20" t="str">
        <f>IFERROR('Utvikling avling P'!X179/'Utvikling avling P'!Y179,"")</f>
        <v/>
      </c>
      <c r="N172" s="20" t="str">
        <f>IFERROR('Utvikling avling P'!Z179/'Utvikling avling P'!AA179,"")</f>
        <v/>
      </c>
      <c r="O172" s="20" t="str">
        <f>IFERROR('Utvikling avling P'!AB179/'Utvikling avling P'!AC179,"")</f>
        <v/>
      </c>
      <c r="P172" s="20" t="str">
        <f>IFERROR('Utvikling avling P'!AD179/'Utvikling avling P'!AE179,"")</f>
        <v/>
      </c>
      <c r="Q172" s="20" t="str">
        <f>IFERROR('Utvikling avling P'!AF179/'Utvikling avling P'!AG179,"")</f>
        <v/>
      </c>
      <c r="R172" s="20" t="str">
        <f>IFERROR('Utvikling avling P'!AJ179/'Utvikling avling P'!AK179,"")</f>
        <v/>
      </c>
      <c r="S172" s="20" t="str">
        <f>IFERROR('Utvikling avling P'!AJ179/'Utvikling avling P'!AK179,"")</f>
        <v/>
      </c>
      <c r="T172" s="20" t="str">
        <f>IFERROR('Utvikling avling P'!AH179/'Utvikling avling P'!AI179,"")</f>
        <v/>
      </c>
      <c r="U172" s="20" t="str">
        <f>IFERROR('Utvikling avling P'!AN179/'Utvikling avling P'!AO179,"")</f>
        <v/>
      </c>
      <c r="V172" s="20">
        <f>AVERAGE(B172:U172)</f>
        <v>0</v>
      </c>
    </row>
    <row r="173" spans="1:22" x14ac:dyDescent="0.25">
      <c r="A173" s="19" t="str">
        <f>IF('Utvikling avling P'!A180&gt;0,'Utvikling avling P'!A180,"")</f>
        <v>1816 VEVELSTAD</v>
      </c>
      <c r="B173" s="20" t="str">
        <f>IFERROR('Utvikling avling P'!B180/'Utvikling avling P'!C180,"")</f>
        <v/>
      </c>
      <c r="C173" s="20" t="str">
        <f>IFERROR('Utvikling avling P'!D180/'Utvikling avling P'!E180,"")</f>
        <v/>
      </c>
      <c r="D173" s="20" t="str">
        <f>IFERROR('Utvikling avling P'!F180/'Utvikling avling P'!G180,"")</f>
        <v/>
      </c>
      <c r="E173" s="20" t="str">
        <f>IFERROR('Utvikling avling P'!H180/'Utvikling avling P'!I180,"")</f>
        <v/>
      </c>
      <c r="F173" s="20" t="str">
        <f>IFERROR('Utvikling avling P'!J180/'Utvikling avling P'!K180,"")</f>
        <v/>
      </c>
      <c r="G173" s="20" t="str">
        <f>IFERROR('Utvikling avling P'!L180/'Utvikling avling P'!M180,"")</f>
        <v/>
      </c>
      <c r="H173" s="20" t="str">
        <f>IFERROR('Utvikling avling P'!N180/'Utvikling avling P'!O180,"")</f>
        <v/>
      </c>
      <c r="I173" s="20" t="str">
        <f>IFERROR('Utvikling avling P'!P180/'Utvikling avling P'!Q180,"")</f>
        <v/>
      </c>
      <c r="J173" s="20" t="str">
        <f>IFERROR('Utvikling avling P'!R180/'Utvikling avling P'!S180,"")</f>
        <v/>
      </c>
      <c r="K173" s="20" t="str">
        <f>IFERROR('Utvikling avling P'!T180/'Utvikling avling P'!U180,"")</f>
        <v/>
      </c>
      <c r="L173" s="20" t="str">
        <f>IFERROR('Utvikling avling P'!V180/'Utvikling avling P'!W180,"")</f>
        <v/>
      </c>
      <c r="M173" s="20" t="str">
        <f>IFERROR('Utvikling avling P'!X180/'Utvikling avling P'!Y180,"")</f>
        <v/>
      </c>
      <c r="N173" s="20" t="str">
        <f>IFERROR('Utvikling avling P'!Z180/'Utvikling avling P'!AA180,"")</f>
        <v/>
      </c>
      <c r="O173" s="20" t="str">
        <f>IFERROR('Utvikling avling P'!AB180/'Utvikling avling P'!AC180,"")</f>
        <v/>
      </c>
      <c r="P173" s="20" t="str">
        <f>IFERROR('Utvikling avling P'!AD180/'Utvikling avling P'!AE180,"")</f>
        <v/>
      </c>
      <c r="Q173" s="20" t="str">
        <f>IFERROR('Utvikling avling P'!AF180/'Utvikling avling P'!AG180,"")</f>
        <v/>
      </c>
      <c r="R173" s="20" t="str">
        <f>IFERROR('Utvikling avling P'!AJ180/'Utvikling avling P'!AK180,"")</f>
        <v/>
      </c>
      <c r="S173" s="20" t="str">
        <f>IFERROR('Utvikling avling P'!AJ180/'Utvikling avling P'!AK180,"")</f>
        <v/>
      </c>
      <c r="T173" s="20" t="str">
        <f>IFERROR('Utvikling avling P'!AH180/'Utvikling avling P'!AI180,"")</f>
        <v/>
      </c>
      <c r="U173" s="20">
        <f>IFERROR('Utvikling avling P'!AN180/'Utvikling avling P'!AO180,"")</f>
        <v>0</v>
      </c>
      <c r="V173" s="20">
        <f>AVERAGE(B173:U173)</f>
        <v>0</v>
      </c>
    </row>
    <row r="174" spans="1:22" x14ac:dyDescent="0.25">
      <c r="A174" s="19" t="str">
        <f>IF('Utvikling avling P'!A181&gt;0,'Utvikling avling P'!A181,"")</f>
        <v>4016 DRANGEDAL</v>
      </c>
      <c r="B174" s="20" t="str">
        <f>IFERROR('Utvikling avling P'!B181/'Utvikling avling P'!C181,"")</f>
        <v/>
      </c>
      <c r="C174" s="20" t="str">
        <f>IFERROR('Utvikling avling P'!D181/'Utvikling avling P'!E181,"")</f>
        <v/>
      </c>
      <c r="D174" s="20" t="str">
        <f>IFERROR('Utvikling avling P'!F181/'Utvikling avling P'!G181,"")</f>
        <v/>
      </c>
      <c r="E174" s="20" t="str">
        <f>IFERROR('Utvikling avling P'!H181/'Utvikling avling P'!I181,"")</f>
        <v/>
      </c>
      <c r="F174" s="20" t="str">
        <f>IFERROR('Utvikling avling P'!J181/'Utvikling avling P'!K181,"")</f>
        <v/>
      </c>
      <c r="G174" s="20" t="str">
        <f>IFERROR('Utvikling avling P'!L181/'Utvikling avling P'!M181,"")</f>
        <v/>
      </c>
      <c r="H174" s="20" t="str">
        <f>IFERROR('Utvikling avling P'!N181/'Utvikling avling P'!O181,"")</f>
        <v/>
      </c>
      <c r="I174" s="20" t="str">
        <f>IFERROR('Utvikling avling P'!P181/'Utvikling avling P'!Q181,"")</f>
        <v/>
      </c>
      <c r="J174" s="20" t="str">
        <f>IFERROR('Utvikling avling P'!R181/'Utvikling avling P'!S181,"")</f>
        <v/>
      </c>
      <c r="K174" s="20" t="str">
        <f>IFERROR('Utvikling avling P'!T181/'Utvikling avling P'!U181,"")</f>
        <v/>
      </c>
      <c r="L174" s="20" t="str">
        <f>IFERROR('Utvikling avling P'!V181/'Utvikling avling P'!W181,"")</f>
        <v/>
      </c>
      <c r="M174" s="20" t="str">
        <f>IFERROR('Utvikling avling P'!X181/'Utvikling avling P'!Y181,"")</f>
        <v/>
      </c>
      <c r="N174" s="20" t="str">
        <f>IFERROR('Utvikling avling P'!Z181/'Utvikling avling P'!AA181,"")</f>
        <v/>
      </c>
      <c r="O174" s="20" t="str">
        <f>IFERROR('Utvikling avling P'!AB181/'Utvikling avling P'!AC181,"")</f>
        <v/>
      </c>
      <c r="P174" s="20" t="str">
        <f>IFERROR('Utvikling avling P'!AD181/'Utvikling avling P'!AE181,"")</f>
        <v/>
      </c>
      <c r="Q174" s="20" t="str">
        <f>IFERROR('Utvikling avling P'!AF181/'Utvikling avling P'!AG181,"")</f>
        <v/>
      </c>
      <c r="R174" s="20" t="str">
        <f>IFERROR('Utvikling avling P'!AJ181/'Utvikling avling P'!AK181,"")</f>
        <v/>
      </c>
      <c r="S174" s="20" t="str">
        <f>IFERROR('Utvikling avling P'!AJ181/'Utvikling avling P'!AK181,"")</f>
        <v/>
      </c>
      <c r="T174" s="20" t="str">
        <f>IFERROR('Utvikling avling P'!AH181/'Utvikling avling P'!AI181,"")</f>
        <v/>
      </c>
      <c r="U174" s="20">
        <f>IFERROR('Utvikling avling P'!AN181/'Utvikling avling P'!AO181,"")</f>
        <v>0</v>
      </c>
      <c r="V174" s="20">
        <f>AVERAGE(B174:U174)</f>
        <v>0</v>
      </c>
    </row>
    <row r="175" spans="1:22" x14ac:dyDescent="0.25">
      <c r="A175" s="19" t="str">
        <f>IF('Utvikling avling P'!A182&gt;0,'Utvikling avling P'!A182,"")</f>
        <v>1135 SAUDA</v>
      </c>
      <c r="B175" s="20" t="str">
        <f>IFERROR('Utvikling avling P'!B182/'Utvikling avling P'!C182,"")</f>
        <v/>
      </c>
      <c r="C175" s="20" t="str">
        <f>IFERROR('Utvikling avling P'!D182/'Utvikling avling P'!E182,"")</f>
        <v/>
      </c>
      <c r="D175" s="20" t="str">
        <f>IFERROR('Utvikling avling P'!F182/'Utvikling avling P'!G182,"")</f>
        <v/>
      </c>
      <c r="E175" s="20" t="str">
        <f>IFERROR('Utvikling avling P'!H182/'Utvikling avling P'!I182,"")</f>
        <v/>
      </c>
      <c r="F175" s="20" t="str">
        <f>IFERROR('Utvikling avling P'!J182/'Utvikling avling P'!K182,"")</f>
        <v/>
      </c>
      <c r="G175" s="20" t="str">
        <f>IFERROR('Utvikling avling P'!L182/'Utvikling avling P'!M182,"")</f>
        <v/>
      </c>
      <c r="H175" s="20" t="str">
        <f>IFERROR('Utvikling avling P'!N182/'Utvikling avling P'!O182,"")</f>
        <v/>
      </c>
      <c r="I175" s="20" t="str">
        <f>IFERROR('Utvikling avling P'!P182/'Utvikling avling P'!Q182,"")</f>
        <v/>
      </c>
      <c r="J175" s="20">
        <f>IFERROR('Utvikling avling P'!R182/'Utvikling avling P'!S182,"")</f>
        <v>0</v>
      </c>
      <c r="K175" s="20" t="str">
        <f>IFERROR('Utvikling avling P'!T182/'Utvikling avling P'!U182,"")</f>
        <v/>
      </c>
      <c r="L175" s="20" t="str">
        <f>IFERROR('Utvikling avling P'!V182/'Utvikling avling P'!W182,"")</f>
        <v/>
      </c>
      <c r="M175" s="20" t="str">
        <f>IFERROR('Utvikling avling P'!X182/'Utvikling avling P'!Y182,"")</f>
        <v/>
      </c>
      <c r="N175" s="20" t="str">
        <f>IFERROR('Utvikling avling P'!Z182/'Utvikling avling P'!AA182,"")</f>
        <v/>
      </c>
      <c r="O175" s="20" t="str">
        <f>IFERROR('Utvikling avling P'!AB182/'Utvikling avling P'!AC182,"")</f>
        <v/>
      </c>
      <c r="P175" s="20" t="str">
        <f>IFERROR('Utvikling avling P'!AD182/'Utvikling avling P'!AE182,"")</f>
        <v/>
      </c>
      <c r="Q175" s="20" t="str">
        <f>IFERROR('Utvikling avling P'!AF182/'Utvikling avling P'!AG182,"")</f>
        <v/>
      </c>
      <c r="R175" s="20" t="str">
        <f>IFERROR('Utvikling avling P'!AJ182/'Utvikling avling P'!AK182,"")</f>
        <v/>
      </c>
      <c r="S175" s="20" t="str">
        <f>IFERROR('Utvikling avling P'!AJ182/'Utvikling avling P'!AK182,"")</f>
        <v/>
      </c>
      <c r="T175" s="20" t="str">
        <f>IFERROR('Utvikling avling P'!AH182/'Utvikling avling P'!AI182,"")</f>
        <v/>
      </c>
      <c r="U175" s="20" t="str">
        <f>IFERROR('Utvikling avling P'!AN182/'Utvikling avling P'!AO182,"")</f>
        <v/>
      </c>
      <c r="V175" s="20">
        <f>AVERAGE(B175:U175)</f>
        <v>0</v>
      </c>
    </row>
    <row r="176" spans="1:22" x14ac:dyDescent="0.25">
      <c r="A176" s="19" t="str">
        <f>IF('Utvikling avling P'!A183&gt;0,'Utvikling avling P'!A183,"")</f>
        <v>3451 NORD-AURDAL</v>
      </c>
      <c r="B176" s="20" t="str">
        <f>IFERROR('Utvikling avling P'!B183/'Utvikling avling P'!C183,"")</f>
        <v/>
      </c>
      <c r="C176" s="20" t="str">
        <f>IFERROR('Utvikling avling P'!D183/'Utvikling avling P'!E183,"")</f>
        <v/>
      </c>
      <c r="D176" s="20" t="str">
        <f>IFERROR('Utvikling avling P'!F183/'Utvikling avling P'!G183,"")</f>
        <v/>
      </c>
      <c r="E176" s="20" t="str">
        <f>IFERROR('Utvikling avling P'!H183/'Utvikling avling P'!I183,"")</f>
        <v/>
      </c>
      <c r="F176" s="20" t="str">
        <f>IFERROR('Utvikling avling P'!J183/'Utvikling avling P'!K183,"")</f>
        <v/>
      </c>
      <c r="G176" s="20" t="str">
        <f>IFERROR('Utvikling avling P'!L183/'Utvikling avling P'!M183,"")</f>
        <v/>
      </c>
      <c r="H176" s="20" t="str">
        <f>IFERROR('Utvikling avling P'!N183/'Utvikling avling P'!O183,"")</f>
        <v/>
      </c>
      <c r="I176" s="20" t="str">
        <f>IFERROR('Utvikling avling P'!P183/'Utvikling avling P'!Q183,"")</f>
        <v/>
      </c>
      <c r="J176" s="20" t="str">
        <f>IFERROR('Utvikling avling P'!R183/'Utvikling avling P'!S183,"")</f>
        <v/>
      </c>
      <c r="K176" s="20" t="str">
        <f>IFERROR('Utvikling avling P'!T183/'Utvikling avling P'!U183,"")</f>
        <v/>
      </c>
      <c r="L176" s="20" t="str">
        <f>IFERROR('Utvikling avling P'!V183/'Utvikling avling P'!W183,"")</f>
        <v/>
      </c>
      <c r="M176" s="20" t="str">
        <f>IFERROR('Utvikling avling P'!X183/'Utvikling avling P'!Y183,"")</f>
        <v/>
      </c>
      <c r="N176" s="20" t="str">
        <f>IFERROR('Utvikling avling P'!Z183/'Utvikling avling P'!AA183,"")</f>
        <v/>
      </c>
      <c r="O176" s="20" t="str">
        <f>IFERROR('Utvikling avling P'!AB183/'Utvikling avling P'!AC183,"")</f>
        <v/>
      </c>
      <c r="P176" s="20" t="str">
        <f>IFERROR('Utvikling avling P'!AD183/'Utvikling avling P'!AE183,"")</f>
        <v/>
      </c>
      <c r="Q176" s="20" t="str">
        <f>IFERROR('Utvikling avling P'!AF183/'Utvikling avling P'!AG183,"")</f>
        <v/>
      </c>
      <c r="R176" s="20" t="str">
        <f>IFERROR('Utvikling avling P'!AJ183/'Utvikling avling P'!AK183,"")</f>
        <v/>
      </c>
      <c r="S176" s="20" t="str">
        <f>IFERROR('Utvikling avling P'!AJ183/'Utvikling avling P'!AK183,"")</f>
        <v/>
      </c>
      <c r="T176" s="20" t="str">
        <f>IFERROR('Utvikling avling P'!AH183/'Utvikling avling P'!AI183,"")</f>
        <v/>
      </c>
      <c r="U176" s="20">
        <f>IFERROR('Utvikling avling P'!AN183/'Utvikling avling P'!AO183,"")</f>
        <v>0</v>
      </c>
      <c r="V176" s="20">
        <f>AVERAGE(B176:U176)</f>
        <v>0</v>
      </c>
    </row>
    <row r="177" spans="1:22" x14ac:dyDescent="0.25">
      <c r="A177" s="19" t="str">
        <f>IF('Utvikling avling P'!A184&gt;0,'Utvikling avling P'!A184,"")</f>
        <v>1122 GJESDAL</v>
      </c>
      <c r="B177" s="20" t="str">
        <f>IFERROR('Utvikling avling P'!B184/'Utvikling avling P'!C184,"")</f>
        <v/>
      </c>
      <c r="C177" s="20" t="str">
        <f>IFERROR('Utvikling avling P'!D184/'Utvikling avling P'!E184,"")</f>
        <v/>
      </c>
      <c r="D177" s="20" t="str">
        <f>IFERROR('Utvikling avling P'!F184/'Utvikling avling P'!G184,"")</f>
        <v/>
      </c>
      <c r="E177" s="20" t="str">
        <f>IFERROR('Utvikling avling P'!H184/'Utvikling avling P'!I184,"")</f>
        <v/>
      </c>
      <c r="F177" s="20" t="str">
        <f>IFERROR('Utvikling avling P'!J184/'Utvikling avling P'!K184,"")</f>
        <v/>
      </c>
      <c r="G177" s="20" t="str">
        <f>IFERROR('Utvikling avling P'!L184/'Utvikling avling P'!M184,"")</f>
        <v/>
      </c>
      <c r="H177" s="20" t="str">
        <f>IFERROR('Utvikling avling P'!N184/'Utvikling avling P'!O184,"")</f>
        <v/>
      </c>
      <c r="I177" s="20" t="str">
        <f>IFERROR('Utvikling avling P'!P184/'Utvikling avling P'!Q184,"")</f>
        <v/>
      </c>
      <c r="J177" s="20" t="str">
        <f>IFERROR('Utvikling avling P'!R184/'Utvikling avling P'!S184,"")</f>
        <v/>
      </c>
      <c r="K177" s="20" t="str">
        <f>IFERROR('Utvikling avling P'!T184/'Utvikling avling P'!U184,"")</f>
        <v/>
      </c>
      <c r="L177" s="20" t="str">
        <f>IFERROR('Utvikling avling P'!V184/'Utvikling avling P'!W184,"")</f>
        <v/>
      </c>
      <c r="M177" s="20" t="str">
        <f>IFERROR('Utvikling avling P'!X184/'Utvikling avling P'!Y184,"")</f>
        <v/>
      </c>
      <c r="N177" s="20" t="str">
        <f>IFERROR('Utvikling avling P'!Z184/'Utvikling avling P'!AA184,"")</f>
        <v/>
      </c>
      <c r="O177" s="20" t="str">
        <f>IFERROR('Utvikling avling P'!AB184/'Utvikling avling P'!AC184,"")</f>
        <v/>
      </c>
      <c r="P177" s="20" t="str">
        <f>IFERROR('Utvikling avling P'!AD184/'Utvikling avling P'!AE184,"")</f>
        <v/>
      </c>
      <c r="Q177" s="20" t="str">
        <f>IFERROR('Utvikling avling P'!AF184/'Utvikling avling P'!AG184,"")</f>
        <v/>
      </c>
      <c r="R177" s="20" t="str">
        <f>IFERROR('Utvikling avling P'!AJ184/'Utvikling avling P'!AK184,"")</f>
        <v/>
      </c>
      <c r="S177" s="20" t="str">
        <f>IFERROR('Utvikling avling P'!AJ184/'Utvikling avling P'!AK184,"")</f>
        <v/>
      </c>
      <c r="T177" s="20" t="str">
        <f>IFERROR('Utvikling avling P'!AH184/'Utvikling avling P'!AI184,"")</f>
        <v/>
      </c>
      <c r="U177" s="20">
        <f>IFERROR('Utvikling avling P'!AN184/'Utvikling avling P'!AO184,"")</f>
        <v>0</v>
      </c>
      <c r="V177" s="20">
        <f>AVERAGE(B177:U177)</f>
        <v>0</v>
      </c>
    </row>
    <row r="178" spans="1:22" x14ac:dyDescent="0.25">
      <c r="A178" s="19" t="str">
        <f>IF('Utvikling avling P'!A185&gt;0,'Utvikling avling P'!A185,"")</f>
        <v>5055 HEIM</v>
      </c>
      <c r="B178" s="20">
        <f>IFERROR('Utvikling avling P'!B185/'Utvikling avling P'!C185,"")</f>
        <v>162.47499999999999</v>
      </c>
      <c r="C178" s="20" t="str">
        <f>IFERROR('Utvikling avling P'!D185/'Utvikling avling P'!E185,"")</f>
        <v/>
      </c>
      <c r="D178" s="20" t="str">
        <f>IFERROR('Utvikling avling P'!F185/'Utvikling avling P'!G185,"")</f>
        <v/>
      </c>
      <c r="E178" s="20" t="str">
        <f>IFERROR('Utvikling avling P'!H185/'Utvikling avling P'!I185,"")</f>
        <v/>
      </c>
      <c r="F178" s="20" t="str">
        <f>IFERROR('Utvikling avling P'!J185/'Utvikling avling P'!K185,"")</f>
        <v/>
      </c>
      <c r="G178" s="20" t="str">
        <f>IFERROR('Utvikling avling P'!L185/'Utvikling avling P'!M185,"")</f>
        <v/>
      </c>
      <c r="H178" s="20" t="str">
        <f>IFERROR('Utvikling avling P'!N185/'Utvikling avling P'!O185,"")</f>
        <v/>
      </c>
      <c r="I178" s="20" t="str">
        <f>IFERROR('Utvikling avling P'!P185/'Utvikling avling P'!Q185,"")</f>
        <v/>
      </c>
      <c r="J178" s="20" t="str">
        <f>IFERROR('Utvikling avling P'!R185/'Utvikling avling P'!S185,"")</f>
        <v/>
      </c>
      <c r="K178" s="20" t="str">
        <f>IFERROR('Utvikling avling P'!T185/'Utvikling avling P'!U185,"")</f>
        <v/>
      </c>
      <c r="L178" s="20" t="str">
        <f>IFERROR('Utvikling avling P'!V185/'Utvikling avling P'!W185,"")</f>
        <v/>
      </c>
      <c r="M178" s="20" t="str">
        <f>IFERROR('Utvikling avling P'!X185/'Utvikling avling P'!Y185,"")</f>
        <v/>
      </c>
      <c r="N178" s="20" t="str">
        <f>IFERROR('Utvikling avling P'!Z185/'Utvikling avling P'!AA185,"")</f>
        <v/>
      </c>
      <c r="O178" s="20" t="str">
        <f>IFERROR('Utvikling avling P'!AB185/'Utvikling avling P'!AC185,"")</f>
        <v/>
      </c>
      <c r="P178" s="20" t="str">
        <f>IFERROR('Utvikling avling P'!AD185/'Utvikling avling P'!AE185,"")</f>
        <v/>
      </c>
      <c r="Q178" s="20" t="str">
        <f>IFERROR('Utvikling avling P'!AF185/'Utvikling avling P'!AG185,"")</f>
        <v/>
      </c>
      <c r="R178" s="20" t="str">
        <f>IFERROR('Utvikling avling P'!AJ185/'Utvikling avling P'!AK185,"")</f>
        <v/>
      </c>
      <c r="S178" s="20" t="str">
        <f>IFERROR('Utvikling avling P'!AJ185/'Utvikling avling P'!AK185,"")</f>
        <v/>
      </c>
      <c r="T178" s="20" t="str">
        <f>IFERROR('Utvikling avling P'!AH185/'Utvikling avling P'!AI185,"")</f>
        <v/>
      </c>
      <c r="U178" s="20" t="str">
        <f>IFERROR('Utvikling avling P'!AN185/'Utvikling avling P'!AO185,"")</f>
        <v/>
      </c>
      <c r="V178" s="20">
        <f>AVERAGE(B178:U178)</f>
        <v>162.47499999999999</v>
      </c>
    </row>
    <row r="179" spans="1:22" x14ac:dyDescent="0.25">
      <c r="A179" s="19" t="str">
        <f>IF('Utvikling avling P'!A186&gt;0,'Utvikling avling P'!A186,"")</f>
        <v>5052 LEKA</v>
      </c>
      <c r="B179" s="20" t="str">
        <f>IFERROR('Utvikling avling P'!B186/'Utvikling avling P'!C186,"")</f>
        <v/>
      </c>
      <c r="C179" s="20" t="str">
        <f>IFERROR('Utvikling avling P'!D186/'Utvikling avling P'!E186,"")</f>
        <v/>
      </c>
      <c r="D179" s="20" t="str">
        <f>IFERROR('Utvikling avling P'!F186/'Utvikling avling P'!G186,"")</f>
        <v/>
      </c>
      <c r="E179" s="20" t="str">
        <f>IFERROR('Utvikling avling P'!H186/'Utvikling avling P'!I186,"")</f>
        <v/>
      </c>
      <c r="F179" s="20" t="str">
        <f>IFERROR('Utvikling avling P'!J186/'Utvikling avling P'!K186,"")</f>
        <v/>
      </c>
      <c r="G179" s="20" t="str">
        <f>IFERROR('Utvikling avling P'!L186/'Utvikling avling P'!M186,"")</f>
        <v/>
      </c>
      <c r="H179" s="20" t="str">
        <f>IFERROR('Utvikling avling P'!N186/'Utvikling avling P'!O186,"")</f>
        <v/>
      </c>
      <c r="I179" s="20" t="str">
        <f>IFERROR('Utvikling avling P'!P186/'Utvikling avling P'!Q186,"")</f>
        <v/>
      </c>
      <c r="J179" s="20" t="str">
        <f>IFERROR('Utvikling avling P'!R186/'Utvikling avling P'!S186,"")</f>
        <v/>
      </c>
      <c r="K179" s="20" t="str">
        <f>IFERROR('Utvikling avling P'!T186/'Utvikling avling P'!U186,"")</f>
        <v/>
      </c>
      <c r="L179" s="20" t="str">
        <f>IFERROR('Utvikling avling P'!V186/'Utvikling avling P'!W186,"")</f>
        <v/>
      </c>
      <c r="M179" s="20" t="str">
        <f>IFERROR('Utvikling avling P'!X186/'Utvikling avling P'!Y186,"")</f>
        <v/>
      </c>
      <c r="N179" s="20" t="str">
        <f>IFERROR('Utvikling avling P'!Z186/'Utvikling avling P'!AA186,"")</f>
        <v/>
      </c>
      <c r="O179" s="20" t="str">
        <f>IFERROR('Utvikling avling P'!AB186/'Utvikling avling P'!AC186,"")</f>
        <v/>
      </c>
      <c r="P179" s="20" t="str">
        <f>IFERROR('Utvikling avling P'!AD186/'Utvikling avling P'!AE186,"")</f>
        <v/>
      </c>
      <c r="Q179" s="20" t="str">
        <f>IFERROR('Utvikling avling P'!AF186/'Utvikling avling P'!AG186,"")</f>
        <v/>
      </c>
      <c r="R179" s="20" t="str">
        <f>IFERROR('Utvikling avling P'!AJ186/'Utvikling avling P'!AK186,"")</f>
        <v/>
      </c>
      <c r="S179" s="20" t="str">
        <f>IFERROR('Utvikling avling P'!AJ186/'Utvikling avling P'!AK186,"")</f>
        <v/>
      </c>
      <c r="T179" s="20" t="str">
        <f>IFERROR('Utvikling avling P'!AH186/'Utvikling avling P'!AI186,"")</f>
        <v/>
      </c>
      <c r="U179" s="20">
        <f>IFERROR('Utvikling avling P'!AN186/'Utvikling avling P'!AO186,"")</f>
        <v>0</v>
      </c>
      <c r="V179" s="20">
        <f>AVERAGE(B179:U179)</f>
        <v>0</v>
      </c>
    </row>
    <row r="180" spans="1:22" x14ac:dyDescent="0.25">
      <c r="A180" s="19" t="str">
        <f>IF('Utvikling avling P'!A187&gt;0,'Utvikling avling P'!A187,"")</f>
        <v>3322 NESBYEN</v>
      </c>
      <c r="B180" s="20">
        <f>IFERROR('Utvikling avling P'!B187/'Utvikling avling P'!C187,"")</f>
        <v>226.32142857142858</v>
      </c>
      <c r="C180" s="20" t="str">
        <f>IFERROR('Utvikling avling P'!D187/'Utvikling avling P'!E187,"")</f>
        <v/>
      </c>
      <c r="D180" s="20" t="str">
        <f>IFERROR('Utvikling avling P'!F187/'Utvikling avling P'!G187,"")</f>
        <v/>
      </c>
      <c r="E180" s="20" t="str">
        <f>IFERROR('Utvikling avling P'!H187/'Utvikling avling P'!I187,"")</f>
        <v/>
      </c>
      <c r="F180" s="20" t="str">
        <f>IFERROR('Utvikling avling P'!J187/'Utvikling avling P'!K187,"")</f>
        <v/>
      </c>
      <c r="G180" s="20" t="str">
        <f>IFERROR('Utvikling avling P'!L187/'Utvikling avling P'!M187,"")</f>
        <v/>
      </c>
      <c r="H180" s="20" t="str">
        <f>IFERROR('Utvikling avling P'!N187/'Utvikling avling P'!O187,"")</f>
        <v/>
      </c>
      <c r="I180" s="20" t="str">
        <f>IFERROR('Utvikling avling P'!P187/'Utvikling avling P'!Q187,"")</f>
        <v/>
      </c>
      <c r="J180" s="20" t="str">
        <f>IFERROR('Utvikling avling P'!R187/'Utvikling avling P'!S187,"")</f>
        <v/>
      </c>
      <c r="K180" s="20" t="str">
        <f>IFERROR('Utvikling avling P'!T187/'Utvikling avling P'!U187,"")</f>
        <v/>
      </c>
      <c r="L180" s="20" t="str">
        <f>IFERROR('Utvikling avling P'!V187/'Utvikling avling P'!W187,"")</f>
        <v/>
      </c>
      <c r="M180" s="20" t="str">
        <f>IFERROR('Utvikling avling P'!X187/'Utvikling avling P'!Y187,"")</f>
        <v/>
      </c>
      <c r="N180" s="20" t="str">
        <f>IFERROR('Utvikling avling P'!Z187/'Utvikling avling P'!AA187,"")</f>
        <v/>
      </c>
      <c r="O180" s="20" t="str">
        <f>IFERROR('Utvikling avling P'!AB187/'Utvikling avling P'!AC187,"")</f>
        <v/>
      </c>
      <c r="P180" s="20" t="str">
        <f>IFERROR('Utvikling avling P'!AD187/'Utvikling avling P'!AE187,"")</f>
        <v/>
      </c>
      <c r="Q180" s="20" t="str">
        <f>IFERROR('Utvikling avling P'!AF187/'Utvikling avling P'!AG187,"")</f>
        <v/>
      </c>
      <c r="R180" s="20" t="str">
        <f>IFERROR('Utvikling avling P'!AJ187/'Utvikling avling P'!AK187,"")</f>
        <v/>
      </c>
      <c r="S180" s="20" t="str">
        <f>IFERROR('Utvikling avling P'!AJ187/'Utvikling avling P'!AK187,"")</f>
        <v/>
      </c>
      <c r="T180" s="20" t="str">
        <f>IFERROR('Utvikling avling P'!AH187/'Utvikling avling P'!AI187,"")</f>
        <v/>
      </c>
      <c r="U180" s="20" t="str">
        <f>IFERROR('Utvikling avling P'!AN187/'Utvikling avling P'!AO187,"")</f>
        <v/>
      </c>
      <c r="V180" s="20">
        <f>AVERAGE(B180:U180)</f>
        <v>226.32142857142858</v>
      </c>
    </row>
    <row r="181" spans="1:22" x14ac:dyDescent="0.25">
      <c r="A181" s="19" t="str">
        <f>IF('Utvikling avling P'!A188&gt;0,'Utvikling avling P'!A188,"")</f>
        <v>1149 KARMØY</v>
      </c>
      <c r="B181" s="20" t="str">
        <f>IFERROR('Utvikling avling P'!B188/'Utvikling avling P'!C188,"")</f>
        <v/>
      </c>
      <c r="C181" s="20" t="str">
        <f>IFERROR('Utvikling avling P'!D188/'Utvikling avling P'!E188,"")</f>
        <v/>
      </c>
      <c r="D181" s="20" t="str">
        <f>IFERROR('Utvikling avling P'!F188/'Utvikling avling P'!G188,"")</f>
        <v/>
      </c>
      <c r="E181" s="20" t="str">
        <f>IFERROR('Utvikling avling P'!H188/'Utvikling avling P'!I188,"")</f>
        <v/>
      </c>
      <c r="F181" s="20">
        <f>IFERROR('Utvikling avling P'!J188/'Utvikling avling P'!K188,"")</f>
        <v>434.88</v>
      </c>
      <c r="G181" s="20" t="str">
        <f>IFERROR('Utvikling avling P'!L188/'Utvikling avling P'!M188,"")</f>
        <v/>
      </c>
      <c r="H181" s="20" t="str">
        <f>IFERROR('Utvikling avling P'!N188/'Utvikling avling P'!O188,"")</f>
        <v/>
      </c>
      <c r="I181" s="20" t="str">
        <f>IFERROR('Utvikling avling P'!P188/'Utvikling avling P'!Q188,"")</f>
        <v/>
      </c>
      <c r="J181" s="20" t="str">
        <f>IFERROR('Utvikling avling P'!R188/'Utvikling avling P'!S188,"")</f>
        <v/>
      </c>
      <c r="K181" s="20" t="str">
        <f>IFERROR('Utvikling avling P'!T188/'Utvikling avling P'!U188,"")</f>
        <v/>
      </c>
      <c r="L181" s="20" t="str">
        <f>IFERROR('Utvikling avling P'!V188/'Utvikling avling P'!W188,"")</f>
        <v/>
      </c>
      <c r="M181" s="20" t="str">
        <f>IFERROR('Utvikling avling P'!X188/'Utvikling avling P'!Y188,"")</f>
        <v/>
      </c>
      <c r="N181" s="20" t="str">
        <f>IFERROR('Utvikling avling P'!Z188/'Utvikling avling P'!AA188,"")</f>
        <v/>
      </c>
      <c r="O181" s="20" t="str">
        <f>IFERROR('Utvikling avling P'!AB188/'Utvikling avling P'!AC188,"")</f>
        <v/>
      </c>
      <c r="P181" s="20" t="str">
        <f>IFERROR('Utvikling avling P'!AD188/'Utvikling avling P'!AE188,"")</f>
        <v/>
      </c>
      <c r="Q181" s="20" t="str">
        <f>IFERROR('Utvikling avling P'!AF188/'Utvikling avling P'!AG188,"")</f>
        <v/>
      </c>
      <c r="R181" s="20" t="str">
        <f>IFERROR('Utvikling avling P'!AJ188/'Utvikling avling P'!AK188,"")</f>
        <v/>
      </c>
      <c r="S181" s="20" t="str">
        <f>IFERROR('Utvikling avling P'!AJ188/'Utvikling avling P'!AK188,"")</f>
        <v/>
      </c>
      <c r="T181" s="20" t="str">
        <f>IFERROR('Utvikling avling P'!AH188/'Utvikling avling P'!AI188,"")</f>
        <v/>
      </c>
      <c r="U181" s="20" t="str">
        <f>IFERROR('Utvikling avling P'!AN188/'Utvikling avling P'!AO188,"")</f>
        <v/>
      </c>
      <c r="V181" s="20">
        <f>AVERAGE(B181:U181)</f>
        <v>434.88</v>
      </c>
    </row>
    <row r="182" spans="1:22" x14ac:dyDescent="0.25">
      <c r="A182" s="19" t="str">
        <f>IF('Utvikling avling P'!A189&gt;0,'Utvikling avling P'!A189,"")</f>
        <v>3428 ALVDAL</v>
      </c>
      <c r="B182" s="20" t="str">
        <f>IFERROR('Utvikling avling P'!B189/'Utvikling avling P'!C189,"")</f>
        <v/>
      </c>
      <c r="C182" s="20" t="str">
        <f>IFERROR('Utvikling avling P'!D189/'Utvikling avling P'!E189,"")</f>
        <v/>
      </c>
      <c r="D182" s="20" t="str">
        <f>IFERROR('Utvikling avling P'!F189/'Utvikling avling P'!G189,"")</f>
        <v/>
      </c>
      <c r="E182" s="20" t="str">
        <f>IFERROR('Utvikling avling P'!H189/'Utvikling avling P'!I189,"")</f>
        <v/>
      </c>
      <c r="F182" s="20" t="str">
        <f>IFERROR('Utvikling avling P'!J189/'Utvikling avling P'!K189,"")</f>
        <v/>
      </c>
      <c r="G182" s="20">
        <f>IFERROR('Utvikling avling P'!L189/'Utvikling avling P'!M189,"")</f>
        <v>0</v>
      </c>
      <c r="H182" s="20" t="str">
        <f>IFERROR('Utvikling avling P'!N189/'Utvikling avling P'!O189,"")</f>
        <v/>
      </c>
      <c r="I182" s="20" t="str">
        <f>IFERROR('Utvikling avling P'!P189/'Utvikling avling P'!Q189,"")</f>
        <v/>
      </c>
      <c r="J182" s="20" t="str">
        <f>IFERROR('Utvikling avling P'!R189/'Utvikling avling P'!S189,"")</f>
        <v/>
      </c>
      <c r="K182" s="20" t="str">
        <f>IFERROR('Utvikling avling P'!T189/'Utvikling avling P'!U189,"")</f>
        <v/>
      </c>
      <c r="L182" s="20" t="str">
        <f>IFERROR('Utvikling avling P'!V189/'Utvikling avling P'!W189,"")</f>
        <v/>
      </c>
      <c r="M182" s="20" t="str">
        <f>IFERROR('Utvikling avling P'!X189/'Utvikling avling P'!Y189,"")</f>
        <v/>
      </c>
      <c r="N182" s="20" t="str">
        <f>IFERROR('Utvikling avling P'!Z189/'Utvikling avling P'!AA189,"")</f>
        <v/>
      </c>
      <c r="O182" s="20" t="str">
        <f>IFERROR('Utvikling avling P'!AB189/'Utvikling avling P'!AC189,"")</f>
        <v/>
      </c>
      <c r="P182" s="20" t="str">
        <f>IFERROR('Utvikling avling P'!AD189/'Utvikling avling P'!AE189,"")</f>
        <v/>
      </c>
      <c r="Q182" s="20" t="str">
        <f>IFERROR('Utvikling avling P'!AF189/'Utvikling avling P'!AG189,"")</f>
        <v/>
      </c>
      <c r="R182" s="20" t="str">
        <f>IFERROR('Utvikling avling P'!AJ189/'Utvikling avling P'!AK189,"")</f>
        <v/>
      </c>
      <c r="S182" s="20" t="str">
        <f>IFERROR('Utvikling avling P'!AJ189/'Utvikling avling P'!AK189,"")</f>
        <v/>
      </c>
      <c r="T182" s="20" t="str">
        <f>IFERROR('Utvikling avling P'!AH189/'Utvikling avling P'!AI189,"")</f>
        <v/>
      </c>
      <c r="U182" s="20" t="str">
        <f>IFERROR('Utvikling avling P'!AN189/'Utvikling avling P'!AO189,"")</f>
        <v/>
      </c>
      <c r="V182" s="20">
        <f>AVERAGE(B182:U182)</f>
        <v>0</v>
      </c>
    </row>
    <row r="183" spans="1:22" x14ac:dyDescent="0.25">
      <c r="A183" s="19" t="str">
        <f>IF('Utvikling avling P'!A190&gt;0,'Utvikling avling P'!A190,"")</f>
        <v>1508 ÅLESUND</v>
      </c>
      <c r="B183" s="20" t="str">
        <f>IFERROR('Utvikling avling P'!B190/'Utvikling avling P'!C190,"")</f>
        <v/>
      </c>
      <c r="C183" s="20" t="str">
        <f>IFERROR('Utvikling avling P'!D190/'Utvikling avling P'!E190,"")</f>
        <v/>
      </c>
      <c r="D183" s="20">
        <f>IFERROR('Utvikling avling P'!F190/'Utvikling avling P'!G190,"")</f>
        <v>120.7</v>
      </c>
      <c r="E183" s="20" t="str">
        <f>IFERROR('Utvikling avling P'!H190/'Utvikling avling P'!I190,"")</f>
        <v/>
      </c>
      <c r="F183" s="20" t="str">
        <f>IFERROR('Utvikling avling P'!J190/'Utvikling avling P'!K190,"")</f>
        <v/>
      </c>
      <c r="G183" s="20" t="str">
        <f>IFERROR('Utvikling avling P'!L190/'Utvikling avling P'!M190,"")</f>
        <v/>
      </c>
      <c r="H183" s="20" t="str">
        <f>IFERROR('Utvikling avling P'!N190/'Utvikling avling P'!O190,"")</f>
        <v/>
      </c>
      <c r="I183" s="20" t="str">
        <f>IFERROR('Utvikling avling P'!P190/'Utvikling avling P'!Q190,"")</f>
        <v/>
      </c>
      <c r="J183" s="20" t="str">
        <f>IFERROR('Utvikling avling P'!R190/'Utvikling avling P'!S190,"")</f>
        <v/>
      </c>
      <c r="K183" s="20" t="str">
        <f>IFERROR('Utvikling avling P'!T190/'Utvikling avling P'!U190,"")</f>
        <v/>
      </c>
      <c r="L183" s="20" t="str">
        <f>IFERROR('Utvikling avling P'!V190/'Utvikling avling P'!W190,"")</f>
        <v/>
      </c>
      <c r="M183" s="20" t="str">
        <f>IFERROR('Utvikling avling P'!X190/'Utvikling avling P'!Y190,"")</f>
        <v/>
      </c>
      <c r="N183" s="20" t="str">
        <f>IFERROR('Utvikling avling P'!Z190/'Utvikling avling P'!AA190,"")</f>
        <v/>
      </c>
      <c r="O183" s="20" t="str">
        <f>IFERROR('Utvikling avling P'!AB190/'Utvikling avling P'!AC190,"")</f>
        <v/>
      </c>
      <c r="P183" s="20" t="str">
        <f>IFERROR('Utvikling avling P'!AD190/'Utvikling avling P'!AE190,"")</f>
        <v/>
      </c>
      <c r="Q183" s="20" t="str">
        <f>IFERROR('Utvikling avling P'!AF190/'Utvikling avling P'!AG190,"")</f>
        <v/>
      </c>
      <c r="R183" s="20" t="str">
        <f>IFERROR('Utvikling avling P'!AJ190/'Utvikling avling P'!AK190,"")</f>
        <v/>
      </c>
      <c r="S183" s="20" t="str">
        <f>IFERROR('Utvikling avling P'!AJ190/'Utvikling avling P'!AK190,"")</f>
        <v/>
      </c>
      <c r="T183" s="20" t="str">
        <f>IFERROR('Utvikling avling P'!AH190/'Utvikling avling P'!AI190,"")</f>
        <v/>
      </c>
      <c r="U183" s="20" t="str">
        <f>IFERROR('Utvikling avling P'!AN190/'Utvikling avling P'!AO190,"")</f>
        <v/>
      </c>
      <c r="V183" s="20">
        <f>AVERAGE(B183:U183)</f>
        <v>120.7</v>
      </c>
    </row>
    <row r="184" spans="1:22" x14ac:dyDescent="0.25">
      <c r="A184" s="19" t="str">
        <f>IF('Utvikling avling P'!A191&gt;0,'Utvikling avling P'!A191,"")</f>
        <v>1547 AUKRA</v>
      </c>
      <c r="B184" s="20" t="str">
        <f>IFERROR('Utvikling avling P'!B191/'Utvikling avling P'!C191,"")</f>
        <v/>
      </c>
      <c r="C184" s="20" t="str">
        <f>IFERROR('Utvikling avling P'!D191/'Utvikling avling P'!E191,"")</f>
        <v/>
      </c>
      <c r="D184" s="20" t="str">
        <f>IFERROR('Utvikling avling P'!F191/'Utvikling avling P'!G191,"")</f>
        <v/>
      </c>
      <c r="E184" s="20">
        <f>IFERROR('Utvikling avling P'!H191/'Utvikling avling P'!I191,"")</f>
        <v>438.4</v>
      </c>
      <c r="F184" s="20" t="str">
        <f>IFERROR('Utvikling avling P'!J191/'Utvikling avling P'!K191,"")</f>
        <v/>
      </c>
      <c r="G184" s="20" t="str">
        <f>IFERROR('Utvikling avling P'!L191/'Utvikling avling P'!M191,"")</f>
        <v/>
      </c>
      <c r="H184" s="20" t="str">
        <f>IFERROR('Utvikling avling P'!N191/'Utvikling avling P'!O191,"")</f>
        <v/>
      </c>
      <c r="I184" s="20" t="str">
        <f>IFERROR('Utvikling avling P'!P191/'Utvikling avling P'!Q191,"")</f>
        <v/>
      </c>
      <c r="J184" s="20" t="str">
        <f>IFERROR('Utvikling avling P'!R191/'Utvikling avling P'!S191,"")</f>
        <v/>
      </c>
      <c r="K184" s="20" t="str">
        <f>IFERROR('Utvikling avling P'!T191/'Utvikling avling P'!U191,"")</f>
        <v/>
      </c>
      <c r="L184" s="20" t="str">
        <f>IFERROR('Utvikling avling P'!V191/'Utvikling avling P'!W191,"")</f>
        <v/>
      </c>
      <c r="M184" s="20" t="str">
        <f>IFERROR('Utvikling avling P'!X191/'Utvikling avling P'!Y191,"")</f>
        <v/>
      </c>
      <c r="N184" s="20" t="str">
        <f>IFERROR('Utvikling avling P'!Z191/'Utvikling avling P'!AA191,"")</f>
        <v/>
      </c>
      <c r="O184" s="20" t="str">
        <f>IFERROR('Utvikling avling P'!AB191/'Utvikling avling P'!AC191,"")</f>
        <v/>
      </c>
      <c r="P184" s="20" t="str">
        <f>IFERROR('Utvikling avling P'!AD191/'Utvikling avling P'!AE191,"")</f>
        <v/>
      </c>
      <c r="Q184" s="20" t="str">
        <f>IFERROR('Utvikling avling P'!AF191/'Utvikling avling P'!AG191,"")</f>
        <v/>
      </c>
      <c r="R184" s="20" t="str">
        <f>IFERROR('Utvikling avling P'!AJ191/'Utvikling avling P'!AK191,"")</f>
        <v/>
      </c>
      <c r="S184" s="20" t="str">
        <f>IFERROR('Utvikling avling P'!AJ191/'Utvikling avling P'!AK191,"")</f>
        <v/>
      </c>
      <c r="T184" s="20" t="str">
        <f>IFERROR('Utvikling avling P'!AH191/'Utvikling avling P'!AI191,"")</f>
        <v/>
      </c>
      <c r="U184" s="20" t="str">
        <f>IFERROR('Utvikling avling P'!AN191/'Utvikling avling P'!AO191,"")</f>
        <v/>
      </c>
      <c r="V184" s="20">
        <f>AVERAGE(B184:U184)</f>
        <v>438.4</v>
      </c>
    </row>
    <row r="185" spans="1:22" x14ac:dyDescent="0.25">
      <c r="A185" s="19" t="str">
        <f>IF('Utvikling avling P'!A192&gt;0,'Utvikling avling P'!A192,"")</f>
        <v>4034 TOKKE</v>
      </c>
      <c r="B185" s="20">
        <f>IFERROR('Utvikling avling P'!B192/'Utvikling avling P'!C192,"")</f>
        <v>305.5</v>
      </c>
      <c r="C185" s="20" t="str">
        <f>IFERROR('Utvikling avling P'!D192/'Utvikling avling P'!E192,"")</f>
        <v/>
      </c>
      <c r="D185" s="20" t="str">
        <f>IFERROR('Utvikling avling P'!F192/'Utvikling avling P'!G192,"")</f>
        <v/>
      </c>
      <c r="E185" s="20" t="str">
        <f>IFERROR('Utvikling avling P'!H192/'Utvikling avling P'!I192,"")</f>
        <v/>
      </c>
      <c r="F185" s="20" t="str">
        <f>IFERROR('Utvikling avling P'!J192/'Utvikling avling P'!K192,"")</f>
        <v/>
      </c>
      <c r="G185" s="20" t="str">
        <f>IFERROR('Utvikling avling P'!L192/'Utvikling avling P'!M192,"")</f>
        <v/>
      </c>
      <c r="H185" s="20" t="str">
        <f>IFERROR('Utvikling avling P'!N192/'Utvikling avling P'!O192,"")</f>
        <v/>
      </c>
      <c r="I185" s="20" t="str">
        <f>IFERROR('Utvikling avling P'!P192/'Utvikling avling P'!Q192,"")</f>
        <v/>
      </c>
      <c r="J185" s="20" t="str">
        <f>IFERROR('Utvikling avling P'!R192/'Utvikling avling P'!S192,"")</f>
        <v/>
      </c>
      <c r="K185" s="20" t="str">
        <f>IFERROR('Utvikling avling P'!T192/'Utvikling avling P'!U192,"")</f>
        <v/>
      </c>
      <c r="L185" s="20" t="str">
        <f>IFERROR('Utvikling avling P'!V192/'Utvikling avling P'!W192,"")</f>
        <v/>
      </c>
      <c r="M185" s="20" t="str">
        <f>IFERROR('Utvikling avling P'!X192/'Utvikling avling P'!Y192,"")</f>
        <v/>
      </c>
      <c r="N185" s="20" t="str">
        <f>IFERROR('Utvikling avling P'!Z192/'Utvikling avling P'!AA192,"")</f>
        <v/>
      </c>
      <c r="O185" s="20" t="str">
        <f>IFERROR('Utvikling avling P'!AB192/'Utvikling avling P'!AC192,"")</f>
        <v/>
      </c>
      <c r="P185" s="20" t="str">
        <f>IFERROR('Utvikling avling P'!AD192/'Utvikling avling P'!AE192,"")</f>
        <v/>
      </c>
      <c r="Q185" s="20" t="str">
        <f>IFERROR('Utvikling avling P'!AF192/'Utvikling avling P'!AG192,"")</f>
        <v/>
      </c>
      <c r="R185" s="20" t="str">
        <f>IFERROR('Utvikling avling P'!AJ192/'Utvikling avling P'!AK192,"")</f>
        <v/>
      </c>
      <c r="S185" s="20" t="str">
        <f>IFERROR('Utvikling avling P'!AJ192/'Utvikling avling P'!AK192,"")</f>
        <v/>
      </c>
      <c r="T185" s="20" t="str">
        <f>IFERROR('Utvikling avling P'!AH192/'Utvikling avling P'!AI192,"")</f>
        <v/>
      </c>
      <c r="U185" s="20" t="str">
        <f>IFERROR('Utvikling avling P'!AN192/'Utvikling avling P'!AO192,"")</f>
        <v/>
      </c>
      <c r="V185" s="20">
        <f>AVERAGE(B185:U185)</f>
        <v>305.5</v>
      </c>
    </row>
    <row r="186" spans="1:22" x14ac:dyDescent="0.25">
      <c r="A186" s="19" t="str">
        <f>IF('Utvikling avling P'!A193&gt;0,'Utvikling avling P'!A193,"")</f>
        <v>1820 ALSTAHAUG</v>
      </c>
      <c r="B186" s="20" t="str">
        <f>IFERROR('Utvikling avling P'!B193/'Utvikling avling P'!C193,"")</f>
        <v/>
      </c>
      <c r="C186" s="20" t="str">
        <f>IFERROR('Utvikling avling P'!D193/'Utvikling avling P'!E193,"")</f>
        <v/>
      </c>
      <c r="D186" s="20" t="str">
        <f>IFERROR('Utvikling avling P'!F193/'Utvikling avling P'!G193,"")</f>
        <v/>
      </c>
      <c r="E186" s="20" t="str">
        <f>IFERROR('Utvikling avling P'!H193/'Utvikling avling P'!I193,"")</f>
        <v/>
      </c>
      <c r="F186" s="20">
        <f>IFERROR('Utvikling avling P'!J193/'Utvikling avling P'!K193,"")</f>
        <v>0</v>
      </c>
      <c r="G186" s="20" t="str">
        <f>IFERROR('Utvikling avling P'!L193/'Utvikling avling P'!M193,"")</f>
        <v/>
      </c>
      <c r="H186" s="20" t="str">
        <f>IFERROR('Utvikling avling P'!N193/'Utvikling avling P'!O193,"")</f>
        <v/>
      </c>
      <c r="I186" s="20">
        <f>IFERROR('Utvikling avling P'!P193/'Utvikling avling P'!Q193,"")</f>
        <v>0</v>
      </c>
      <c r="J186" s="20" t="str">
        <f>IFERROR('Utvikling avling P'!R193/'Utvikling avling P'!S193,"")</f>
        <v/>
      </c>
      <c r="K186" s="20">
        <f>IFERROR('Utvikling avling P'!T193/'Utvikling avling P'!U193,"")</f>
        <v>0</v>
      </c>
      <c r="L186" s="20" t="str">
        <f>IFERROR('Utvikling avling P'!V193/'Utvikling avling P'!W193,"")</f>
        <v/>
      </c>
      <c r="M186" s="20" t="str">
        <f>IFERROR('Utvikling avling P'!X193/'Utvikling avling P'!Y193,"")</f>
        <v/>
      </c>
      <c r="N186" s="20" t="str">
        <f>IFERROR('Utvikling avling P'!Z193/'Utvikling avling P'!AA193,"")</f>
        <v/>
      </c>
      <c r="O186" s="20" t="str">
        <f>IFERROR('Utvikling avling P'!AB193/'Utvikling avling P'!AC193,"")</f>
        <v/>
      </c>
      <c r="P186" s="20" t="str">
        <f>IFERROR('Utvikling avling P'!AD193/'Utvikling avling P'!AE193,"")</f>
        <v/>
      </c>
      <c r="Q186" s="20" t="str">
        <f>IFERROR('Utvikling avling P'!AF193/'Utvikling avling P'!AG193,"")</f>
        <v/>
      </c>
      <c r="R186" s="20" t="str">
        <f>IFERROR('Utvikling avling P'!AJ193/'Utvikling avling P'!AK193,"")</f>
        <v/>
      </c>
      <c r="S186" s="20" t="str">
        <f>IFERROR('Utvikling avling P'!AJ193/'Utvikling avling P'!AK193,"")</f>
        <v/>
      </c>
      <c r="T186" s="20" t="str">
        <f>IFERROR('Utvikling avling P'!AH193/'Utvikling avling P'!AI193,"")</f>
        <v/>
      </c>
      <c r="U186" s="20" t="str">
        <f>IFERROR('Utvikling avling P'!AN193/'Utvikling avling P'!AO193,"")</f>
        <v/>
      </c>
      <c r="V186" s="20">
        <f>AVERAGE(B186:U186)</f>
        <v>0</v>
      </c>
    </row>
    <row r="187" spans="1:22" x14ac:dyDescent="0.25">
      <c r="A187" s="19" t="str">
        <f>IF('Utvikling avling P'!A194&gt;0,'Utvikling avling P'!A194,"")</f>
        <v>4225 LYNGDAL</v>
      </c>
      <c r="B187" s="20" t="str">
        <f>IFERROR('Utvikling avling P'!B194/'Utvikling avling P'!C194,"")</f>
        <v/>
      </c>
      <c r="C187" s="20" t="str">
        <f>IFERROR('Utvikling avling P'!D194/'Utvikling avling P'!E194,"")</f>
        <v/>
      </c>
      <c r="D187" s="20" t="str">
        <f>IFERROR('Utvikling avling P'!F194/'Utvikling avling P'!G194,"")</f>
        <v/>
      </c>
      <c r="E187" s="20" t="str">
        <f>IFERROR('Utvikling avling P'!H194/'Utvikling avling P'!I194,"")</f>
        <v/>
      </c>
      <c r="F187" s="20" t="str">
        <f>IFERROR('Utvikling avling P'!J194/'Utvikling avling P'!K194,"")</f>
        <v/>
      </c>
      <c r="G187" s="20" t="str">
        <f>IFERROR('Utvikling avling P'!L194/'Utvikling avling P'!M194,"")</f>
        <v/>
      </c>
      <c r="H187" s="20" t="str">
        <f>IFERROR('Utvikling avling P'!N194/'Utvikling avling P'!O194,"")</f>
        <v/>
      </c>
      <c r="I187" s="20" t="str">
        <f>IFERROR('Utvikling avling P'!P194/'Utvikling avling P'!Q194,"")</f>
        <v/>
      </c>
      <c r="J187" s="20" t="str">
        <f>IFERROR('Utvikling avling P'!R194/'Utvikling avling P'!S194,"")</f>
        <v/>
      </c>
      <c r="K187" s="20" t="str">
        <f>IFERROR('Utvikling avling P'!T194/'Utvikling avling P'!U194,"")</f>
        <v/>
      </c>
      <c r="L187" s="20" t="str">
        <f>IFERROR('Utvikling avling P'!V194/'Utvikling avling P'!W194,"")</f>
        <v/>
      </c>
      <c r="M187" s="20" t="str">
        <f>IFERROR('Utvikling avling P'!X194/'Utvikling avling P'!Y194,"")</f>
        <v/>
      </c>
      <c r="N187" s="20" t="str">
        <f>IFERROR('Utvikling avling P'!Z194/'Utvikling avling P'!AA194,"")</f>
        <v/>
      </c>
      <c r="O187" s="20" t="str">
        <f>IFERROR('Utvikling avling P'!AB194/'Utvikling avling P'!AC194,"")</f>
        <v/>
      </c>
      <c r="P187" s="20" t="str">
        <f>IFERROR('Utvikling avling P'!AD194/'Utvikling avling P'!AE194,"")</f>
        <v/>
      </c>
      <c r="Q187" s="20" t="str">
        <f>IFERROR('Utvikling avling P'!AF194/'Utvikling avling P'!AG194,"")</f>
        <v/>
      </c>
      <c r="R187" s="20">
        <f>IFERROR('Utvikling avling P'!AJ194/'Utvikling avling P'!AK194,"")</f>
        <v>0</v>
      </c>
      <c r="S187" s="20">
        <f>IFERROR('Utvikling avling P'!AJ194/'Utvikling avling P'!AK194,"")</f>
        <v>0</v>
      </c>
      <c r="T187" s="20" t="str">
        <f>IFERROR('Utvikling avling P'!AH194/'Utvikling avling P'!AI194,"")</f>
        <v/>
      </c>
      <c r="U187" s="20" t="str">
        <f>IFERROR('Utvikling avling P'!AN194/'Utvikling avling P'!AO194,"")</f>
        <v/>
      </c>
      <c r="V187" s="20">
        <f>AVERAGE(B187:U187)</f>
        <v>0</v>
      </c>
    </row>
    <row r="188" spans="1:22" x14ac:dyDescent="0.25">
      <c r="A188" s="19" t="str">
        <f>IF('Utvikling avling P'!A195&gt;0,'Utvikling avling P'!A195,"")</f>
        <v>4641 AURLAND</v>
      </c>
      <c r="B188" s="20" t="str">
        <f>IFERROR('Utvikling avling P'!B195/'Utvikling avling P'!C195,"")</f>
        <v/>
      </c>
      <c r="C188" s="20" t="str">
        <f>IFERROR('Utvikling avling P'!D195/'Utvikling avling P'!E195,"")</f>
        <v/>
      </c>
      <c r="D188" s="20">
        <f>IFERROR('Utvikling avling P'!F195/'Utvikling avling P'!G195,"")</f>
        <v>0</v>
      </c>
      <c r="E188" s="20">
        <f>IFERROR('Utvikling avling P'!H195/'Utvikling avling P'!I195,"")</f>
        <v>0</v>
      </c>
      <c r="F188" s="20" t="str">
        <f>IFERROR('Utvikling avling P'!J195/'Utvikling avling P'!K195,"")</f>
        <v/>
      </c>
      <c r="G188" s="20">
        <f>IFERROR('Utvikling avling P'!L195/'Utvikling avling P'!M195,"")</f>
        <v>0</v>
      </c>
      <c r="H188" s="20" t="str">
        <f>IFERROR('Utvikling avling P'!N195/'Utvikling avling P'!O195,"")</f>
        <v/>
      </c>
      <c r="I188" s="20" t="str">
        <f>IFERROR('Utvikling avling P'!P195/'Utvikling avling P'!Q195,"")</f>
        <v/>
      </c>
      <c r="J188" s="20" t="str">
        <f>IFERROR('Utvikling avling P'!R195/'Utvikling avling P'!S195,"")</f>
        <v/>
      </c>
      <c r="K188" s="20" t="str">
        <f>IFERROR('Utvikling avling P'!T195/'Utvikling avling P'!U195,"")</f>
        <v/>
      </c>
      <c r="L188" s="20" t="str">
        <f>IFERROR('Utvikling avling P'!V195/'Utvikling avling P'!W195,"")</f>
        <v/>
      </c>
      <c r="M188" s="20" t="str">
        <f>IFERROR('Utvikling avling P'!X195/'Utvikling avling P'!Y195,"")</f>
        <v/>
      </c>
      <c r="N188" s="20" t="str">
        <f>IFERROR('Utvikling avling P'!Z195/'Utvikling avling P'!AA195,"")</f>
        <v/>
      </c>
      <c r="O188" s="20" t="str">
        <f>IFERROR('Utvikling avling P'!AB195/'Utvikling avling P'!AC195,"")</f>
        <v/>
      </c>
      <c r="P188" s="20" t="str">
        <f>IFERROR('Utvikling avling P'!AD195/'Utvikling avling P'!AE195,"")</f>
        <v/>
      </c>
      <c r="Q188" s="20" t="str">
        <f>IFERROR('Utvikling avling P'!AF195/'Utvikling avling P'!AG195,"")</f>
        <v/>
      </c>
      <c r="R188" s="20" t="str">
        <f>IFERROR('Utvikling avling P'!AJ195/'Utvikling avling P'!AK195,"")</f>
        <v/>
      </c>
      <c r="S188" s="20" t="str">
        <f>IFERROR('Utvikling avling P'!AJ195/'Utvikling avling P'!AK195,"")</f>
        <v/>
      </c>
      <c r="T188" s="20" t="str">
        <f>IFERROR('Utvikling avling P'!AH195/'Utvikling avling P'!AI195,"")</f>
        <v/>
      </c>
      <c r="U188" s="20" t="str">
        <f>IFERROR('Utvikling avling P'!AN195/'Utvikling avling P'!AO195,"")</f>
        <v/>
      </c>
      <c r="V188" s="20">
        <f>AVERAGE(B188:U188)</f>
        <v>0</v>
      </c>
    </row>
    <row r="189" spans="1:22" x14ac:dyDescent="0.25">
      <c r="A189" s="19" t="str">
        <f>IF('Utvikling avling P'!A196&gt;0,'Utvikling avling P'!A196,"")</f>
        <v>4014 KRAGERØ</v>
      </c>
      <c r="B189" s="20" t="str">
        <f>IFERROR('Utvikling avling P'!B196/'Utvikling avling P'!C196,"")</f>
        <v/>
      </c>
      <c r="C189" s="20" t="str">
        <f>IFERROR('Utvikling avling P'!D196/'Utvikling avling P'!E196,"")</f>
        <v/>
      </c>
      <c r="D189" s="20" t="str">
        <f>IFERROR('Utvikling avling P'!F196/'Utvikling avling P'!G196,"")</f>
        <v/>
      </c>
      <c r="E189" s="20" t="str">
        <f>IFERROR('Utvikling avling P'!H196/'Utvikling avling P'!I196,"")</f>
        <v/>
      </c>
      <c r="F189" s="20" t="str">
        <f>IFERROR('Utvikling avling P'!J196/'Utvikling avling P'!K196,"")</f>
        <v/>
      </c>
      <c r="G189" s="20" t="str">
        <f>IFERROR('Utvikling avling P'!L196/'Utvikling avling P'!M196,"")</f>
        <v/>
      </c>
      <c r="H189" s="20">
        <f>IFERROR('Utvikling avling P'!N196/'Utvikling avling P'!O196,"")</f>
        <v>0</v>
      </c>
      <c r="I189" s="20" t="str">
        <f>IFERROR('Utvikling avling P'!P196/'Utvikling avling P'!Q196,"")</f>
        <v/>
      </c>
      <c r="J189" s="20">
        <f>IFERROR('Utvikling avling P'!R196/'Utvikling avling P'!S196,"")</f>
        <v>0</v>
      </c>
      <c r="K189" s="20" t="str">
        <f>IFERROR('Utvikling avling P'!T196/'Utvikling avling P'!U196,"")</f>
        <v/>
      </c>
      <c r="L189" s="20" t="str">
        <f>IFERROR('Utvikling avling P'!V196/'Utvikling avling P'!W196,"")</f>
        <v/>
      </c>
      <c r="M189" s="20" t="str">
        <f>IFERROR('Utvikling avling P'!X196/'Utvikling avling P'!Y196,"")</f>
        <v/>
      </c>
      <c r="N189" s="20" t="str">
        <f>IFERROR('Utvikling avling P'!Z196/'Utvikling avling P'!AA196,"")</f>
        <v/>
      </c>
      <c r="O189" s="20" t="str">
        <f>IFERROR('Utvikling avling P'!AB196/'Utvikling avling P'!AC196,"")</f>
        <v/>
      </c>
      <c r="P189" s="20" t="str">
        <f>IFERROR('Utvikling avling P'!AD196/'Utvikling avling P'!AE196,"")</f>
        <v/>
      </c>
      <c r="Q189" s="20" t="str">
        <f>IFERROR('Utvikling avling P'!AF196/'Utvikling avling P'!AG196,"")</f>
        <v/>
      </c>
      <c r="R189" s="20" t="str">
        <f>IFERROR('Utvikling avling P'!AJ196/'Utvikling avling P'!AK196,"")</f>
        <v/>
      </c>
      <c r="S189" s="20" t="str">
        <f>IFERROR('Utvikling avling P'!AJ196/'Utvikling avling P'!AK196,"")</f>
        <v/>
      </c>
      <c r="T189" s="20" t="str">
        <f>IFERROR('Utvikling avling P'!AH196/'Utvikling avling P'!AI196,"")</f>
        <v/>
      </c>
      <c r="U189" s="20" t="str">
        <f>IFERROR('Utvikling avling P'!AN196/'Utvikling avling P'!AO196,"")</f>
        <v/>
      </c>
      <c r="V189" s="20">
        <f>AVERAGE(B189:U189)</f>
        <v>0</v>
      </c>
    </row>
    <row r="190" spans="1:22" x14ac:dyDescent="0.25">
      <c r="A190" s="19" t="str">
        <f>IF('Utvikling avling P'!A197&gt;0,'Utvikling avling P'!A197,"")</f>
        <v>4630 OSTERØY</v>
      </c>
      <c r="B190" s="20" t="str">
        <f>IFERROR('Utvikling avling P'!B197/'Utvikling avling P'!C197,"")</f>
        <v/>
      </c>
      <c r="C190" s="20" t="str">
        <f>IFERROR('Utvikling avling P'!D197/'Utvikling avling P'!E197,"")</f>
        <v/>
      </c>
      <c r="D190" s="20">
        <f>IFERROR('Utvikling avling P'!F197/'Utvikling avling P'!G197,"")</f>
        <v>0</v>
      </c>
      <c r="E190" s="20" t="str">
        <f>IFERROR('Utvikling avling P'!H197/'Utvikling avling P'!I197,"")</f>
        <v/>
      </c>
      <c r="F190" s="20" t="str">
        <f>IFERROR('Utvikling avling P'!J197/'Utvikling avling P'!K197,"")</f>
        <v/>
      </c>
      <c r="G190" s="20" t="str">
        <f>IFERROR('Utvikling avling P'!L197/'Utvikling avling P'!M197,"")</f>
        <v/>
      </c>
      <c r="H190" s="20" t="str">
        <f>IFERROR('Utvikling avling P'!N197/'Utvikling avling P'!O197,"")</f>
        <v/>
      </c>
      <c r="I190" s="20" t="str">
        <f>IFERROR('Utvikling avling P'!P197/'Utvikling avling P'!Q197,"")</f>
        <v/>
      </c>
      <c r="J190" s="20" t="str">
        <f>IFERROR('Utvikling avling P'!R197/'Utvikling avling P'!S197,"")</f>
        <v/>
      </c>
      <c r="K190" s="20" t="str">
        <f>IFERROR('Utvikling avling P'!T197/'Utvikling avling P'!U197,"")</f>
        <v/>
      </c>
      <c r="L190" s="20" t="str">
        <f>IFERROR('Utvikling avling P'!V197/'Utvikling avling P'!W197,"")</f>
        <v/>
      </c>
      <c r="M190" s="20" t="str">
        <f>IFERROR('Utvikling avling P'!X197/'Utvikling avling P'!Y197,"")</f>
        <v/>
      </c>
      <c r="N190" s="20" t="str">
        <f>IFERROR('Utvikling avling P'!Z197/'Utvikling avling P'!AA197,"")</f>
        <v/>
      </c>
      <c r="O190" s="20" t="str">
        <f>IFERROR('Utvikling avling P'!AB197/'Utvikling avling P'!AC197,"")</f>
        <v/>
      </c>
      <c r="P190" s="20" t="str">
        <f>IFERROR('Utvikling avling P'!AD197/'Utvikling avling P'!AE197,"")</f>
        <v/>
      </c>
      <c r="Q190" s="20" t="str">
        <f>IFERROR('Utvikling avling P'!AF197/'Utvikling avling P'!AG197,"")</f>
        <v/>
      </c>
      <c r="R190" s="20" t="str">
        <f>IFERROR('Utvikling avling P'!AJ197/'Utvikling avling P'!AK197,"")</f>
        <v/>
      </c>
      <c r="S190" s="20" t="str">
        <f>IFERROR('Utvikling avling P'!AJ197/'Utvikling avling P'!AK197,"")</f>
        <v/>
      </c>
      <c r="T190" s="20" t="str">
        <f>IFERROR('Utvikling avling P'!AH197/'Utvikling avling P'!AI197,"")</f>
        <v/>
      </c>
      <c r="U190" s="20" t="str">
        <f>IFERROR('Utvikling avling P'!AN197/'Utvikling avling P'!AO197,"")</f>
        <v/>
      </c>
      <c r="V190" s="20">
        <f>AVERAGE(B190:U190)</f>
        <v>0</v>
      </c>
    </row>
    <row r="191" spans="1:22" x14ac:dyDescent="0.25">
      <c r="A191" s="19" t="str">
        <f>IF('Utvikling avling P'!A198&gt;0,'Utvikling avling P'!A198,"")</f>
        <v>3435 VÅGÅ</v>
      </c>
      <c r="B191" s="20" t="str">
        <f>IFERROR('Utvikling avling P'!B198/'Utvikling avling P'!C198,"")</f>
        <v/>
      </c>
      <c r="C191" s="20" t="str">
        <f>IFERROR('Utvikling avling P'!D198/'Utvikling avling P'!E198,"")</f>
        <v/>
      </c>
      <c r="D191" s="20" t="str">
        <f>IFERROR('Utvikling avling P'!F198/'Utvikling avling P'!G198,"")</f>
        <v/>
      </c>
      <c r="E191" s="20" t="str">
        <f>IFERROR('Utvikling avling P'!H198/'Utvikling avling P'!I198,"")</f>
        <v/>
      </c>
      <c r="F191" s="20" t="str">
        <f>IFERROR('Utvikling avling P'!J198/'Utvikling avling P'!K198,"")</f>
        <v/>
      </c>
      <c r="G191" s="20">
        <f>IFERROR('Utvikling avling P'!L198/'Utvikling avling P'!M198,"")</f>
        <v>0</v>
      </c>
      <c r="H191" s="20" t="str">
        <f>IFERROR('Utvikling avling P'!N198/'Utvikling avling P'!O198,"")</f>
        <v/>
      </c>
      <c r="I191" s="20" t="str">
        <f>IFERROR('Utvikling avling P'!P198/'Utvikling avling P'!Q198,"")</f>
        <v/>
      </c>
      <c r="J191" s="20" t="str">
        <f>IFERROR('Utvikling avling P'!R198/'Utvikling avling P'!S198,"")</f>
        <v/>
      </c>
      <c r="K191" s="20" t="str">
        <f>IFERROR('Utvikling avling P'!T198/'Utvikling avling P'!U198,"")</f>
        <v/>
      </c>
      <c r="L191" s="20" t="str">
        <f>IFERROR('Utvikling avling P'!V198/'Utvikling avling P'!W198,"")</f>
        <v/>
      </c>
      <c r="M191" s="20" t="str">
        <f>IFERROR('Utvikling avling P'!X198/'Utvikling avling P'!Y198,"")</f>
        <v/>
      </c>
      <c r="N191" s="20" t="str">
        <f>IFERROR('Utvikling avling P'!Z198/'Utvikling avling P'!AA198,"")</f>
        <v/>
      </c>
      <c r="O191" s="20" t="str">
        <f>IFERROR('Utvikling avling P'!AB198/'Utvikling avling P'!AC198,"")</f>
        <v/>
      </c>
      <c r="P191" s="20" t="str">
        <f>IFERROR('Utvikling avling P'!AD198/'Utvikling avling P'!AE198,"")</f>
        <v/>
      </c>
      <c r="Q191" s="20" t="str">
        <f>IFERROR('Utvikling avling P'!AF198/'Utvikling avling P'!AG198,"")</f>
        <v/>
      </c>
      <c r="R191" s="20" t="str">
        <f>IFERROR('Utvikling avling P'!AJ198/'Utvikling avling P'!AK198,"")</f>
        <v/>
      </c>
      <c r="S191" s="20" t="str">
        <f>IFERROR('Utvikling avling P'!AJ198/'Utvikling avling P'!AK198,"")</f>
        <v/>
      </c>
      <c r="T191" s="20" t="str">
        <f>IFERROR('Utvikling avling P'!AH198/'Utvikling avling P'!AI198,"")</f>
        <v/>
      </c>
      <c r="U191" s="20" t="str">
        <f>IFERROR('Utvikling avling P'!AN198/'Utvikling avling P'!AO198,"")</f>
        <v/>
      </c>
      <c r="V191" s="20">
        <f>AVERAGE(B191:U191)</f>
        <v>0</v>
      </c>
    </row>
    <row r="192" spans="1:22" x14ac:dyDescent="0.25">
      <c r="A192" s="19" t="str">
        <f>IF('Utvikling avling P'!A199&gt;0,'Utvikling avling P'!A199,"")</f>
        <v>5601 ALTA</v>
      </c>
      <c r="B192" s="20" t="str">
        <f>IFERROR('Utvikling avling P'!B199/'Utvikling avling P'!C199,"")</f>
        <v/>
      </c>
      <c r="C192" s="20" t="str">
        <f>IFERROR('Utvikling avling P'!D199/'Utvikling avling P'!E199,"")</f>
        <v/>
      </c>
      <c r="D192" s="20" t="str">
        <f>IFERROR('Utvikling avling P'!F199/'Utvikling avling P'!G199,"")</f>
        <v/>
      </c>
      <c r="E192" s="20" t="str">
        <f>IFERROR('Utvikling avling P'!H199/'Utvikling avling P'!I199,"")</f>
        <v/>
      </c>
      <c r="F192" s="20" t="str">
        <f>IFERROR('Utvikling avling P'!J199/'Utvikling avling P'!K199,"")</f>
        <v/>
      </c>
      <c r="G192" s="20" t="str">
        <f>IFERROR('Utvikling avling P'!L199/'Utvikling avling P'!M199,"")</f>
        <v/>
      </c>
      <c r="H192" s="20" t="str">
        <f>IFERROR('Utvikling avling P'!N199/'Utvikling avling P'!O199,"")</f>
        <v/>
      </c>
      <c r="I192" s="20" t="str">
        <f>IFERROR('Utvikling avling P'!P199/'Utvikling avling P'!Q199,"")</f>
        <v/>
      </c>
      <c r="J192" s="20" t="str">
        <f>IFERROR('Utvikling avling P'!R199/'Utvikling avling P'!S199,"")</f>
        <v/>
      </c>
      <c r="K192" s="20" t="str">
        <f>IFERROR('Utvikling avling P'!T199/'Utvikling avling P'!U199,"")</f>
        <v/>
      </c>
      <c r="L192" s="20" t="str">
        <f>IFERROR('Utvikling avling P'!V199/'Utvikling avling P'!W199,"")</f>
        <v/>
      </c>
      <c r="M192" s="20" t="str">
        <f>IFERROR('Utvikling avling P'!X199/'Utvikling avling P'!Y199,"")</f>
        <v/>
      </c>
      <c r="N192" s="20" t="str">
        <f>IFERROR('Utvikling avling P'!Z199/'Utvikling avling P'!AA199,"")</f>
        <v/>
      </c>
      <c r="O192" s="20" t="str">
        <f>IFERROR('Utvikling avling P'!AB199/'Utvikling avling P'!AC199,"")</f>
        <v/>
      </c>
      <c r="P192" s="20" t="str">
        <f>IFERROR('Utvikling avling P'!AD199/'Utvikling avling P'!AE199,"")</f>
        <v/>
      </c>
      <c r="Q192" s="20" t="str">
        <f>IFERROR('Utvikling avling P'!AF199/'Utvikling avling P'!AG199,"")</f>
        <v/>
      </c>
      <c r="R192" s="20" t="str">
        <f>IFERROR('Utvikling avling P'!AJ199/'Utvikling avling P'!AK199,"")</f>
        <v/>
      </c>
      <c r="S192" s="20" t="str">
        <f>IFERROR('Utvikling avling P'!AJ199/'Utvikling avling P'!AK199,"")</f>
        <v/>
      </c>
      <c r="T192" s="20" t="str">
        <f>IFERROR('Utvikling avling P'!AH199/'Utvikling avling P'!AI199,"")</f>
        <v/>
      </c>
      <c r="U192" s="20" t="str">
        <f>IFERROR('Utvikling avling P'!AN199/'Utvikling avling P'!AO199,"")</f>
        <v/>
      </c>
      <c r="V192" s="20" t="e">
        <f>AVERAGE(B192:U192)</f>
        <v>#DIV/0!</v>
      </c>
    </row>
    <row r="193" spans="1:22" x14ac:dyDescent="0.25">
      <c r="A193" s="19" t="str">
        <f>IF('Utvikling avling P'!A200&gt;0,'Utvikling avling P'!A200,"")</f>
        <v>1871 ANDØY</v>
      </c>
      <c r="B193" s="20" t="str">
        <f>IFERROR('Utvikling avling P'!B200/'Utvikling avling P'!C200,"")</f>
        <v/>
      </c>
      <c r="C193" s="20" t="str">
        <f>IFERROR('Utvikling avling P'!D200/'Utvikling avling P'!E200,"")</f>
        <v/>
      </c>
      <c r="D193" s="20" t="str">
        <f>IFERROR('Utvikling avling P'!F200/'Utvikling avling P'!G200,"")</f>
        <v/>
      </c>
      <c r="E193" s="20" t="str">
        <f>IFERROR('Utvikling avling P'!H200/'Utvikling avling P'!I200,"")</f>
        <v/>
      </c>
      <c r="F193" s="20" t="str">
        <f>IFERROR('Utvikling avling P'!J200/'Utvikling avling P'!K200,"")</f>
        <v/>
      </c>
      <c r="G193" s="20" t="str">
        <f>IFERROR('Utvikling avling P'!L200/'Utvikling avling P'!M200,"")</f>
        <v/>
      </c>
      <c r="H193" s="20" t="str">
        <f>IFERROR('Utvikling avling P'!N200/'Utvikling avling P'!O200,"")</f>
        <v/>
      </c>
      <c r="I193" s="20" t="str">
        <f>IFERROR('Utvikling avling P'!P200/'Utvikling avling P'!Q200,"")</f>
        <v/>
      </c>
      <c r="J193" s="20" t="str">
        <f>IFERROR('Utvikling avling P'!R200/'Utvikling avling P'!S200,"")</f>
        <v/>
      </c>
      <c r="K193" s="20" t="str">
        <f>IFERROR('Utvikling avling P'!T200/'Utvikling avling P'!U200,"")</f>
        <v/>
      </c>
      <c r="L193" s="20" t="str">
        <f>IFERROR('Utvikling avling P'!V200/'Utvikling avling P'!W200,"")</f>
        <v/>
      </c>
      <c r="M193" s="20" t="str">
        <f>IFERROR('Utvikling avling P'!X200/'Utvikling avling P'!Y200,"")</f>
        <v/>
      </c>
      <c r="N193" s="20" t="str">
        <f>IFERROR('Utvikling avling P'!Z200/'Utvikling avling P'!AA200,"")</f>
        <v/>
      </c>
      <c r="O193" s="20" t="str">
        <f>IFERROR('Utvikling avling P'!AB200/'Utvikling avling P'!AC200,"")</f>
        <v/>
      </c>
      <c r="P193" s="20" t="str">
        <f>IFERROR('Utvikling avling P'!AD200/'Utvikling avling P'!AE200,"")</f>
        <v/>
      </c>
      <c r="Q193" s="20" t="str">
        <f>IFERROR('Utvikling avling P'!AF200/'Utvikling avling P'!AG200,"")</f>
        <v/>
      </c>
      <c r="R193" s="20" t="str">
        <f>IFERROR('Utvikling avling P'!AJ200/'Utvikling avling P'!AK200,"")</f>
        <v/>
      </c>
      <c r="S193" s="20" t="str">
        <f>IFERROR('Utvikling avling P'!AJ200/'Utvikling avling P'!AK200,"")</f>
        <v/>
      </c>
      <c r="T193" s="20" t="str">
        <f>IFERROR('Utvikling avling P'!AH200/'Utvikling avling P'!AI200,"")</f>
        <v/>
      </c>
      <c r="U193" s="20" t="str">
        <f>IFERROR('Utvikling avling P'!AN200/'Utvikling avling P'!AO200,"")</f>
        <v/>
      </c>
      <c r="V193" s="20" t="e">
        <f>AVERAGE(B193:U193)</f>
        <v>#DIV/0!</v>
      </c>
    </row>
    <row r="194" spans="1:22" x14ac:dyDescent="0.25">
      <c r="A194" s="19" t="str">
        <f>IF('Utvikling avling P'!A201&gt;0,'Utvikling avling P'!A201,"")</f>
        <v>1835 TRÆNA</v>
      </c>
      <c r="B194" s="20" t="str">
        <f>IFERROR('Utvikling avling P'!B201/'Utvikling avling P'!C201,"")</f>
        <v/>
      </c>
      <c r="C194" s="20" t="str">
        <f>IFERROR('Utvikling avling P'!D201/'Utvikling avling P'!E201,"")</f>
        <v/>
      </c>
      <c r="D194" s="20" t="str">
        <f>IFERROR('Utvikling avling P'!F201/'Utvikling avling P'!G201,"")</f>
        <v/>
      </c>
      <c r="E194" s="20" t="str">
        <f>IFERROR('Utvikling avling P'!H201/'Utvikling avling P'!I201,"")</f>
        <v/>
      </c>
      <c r="F194" s="20" t="str">
        <f>IFERROR('Utvikling avling P'!J201/'Utvikling avling P'!K201,"")</f>
        <v/>
      </c>
      <c r="G194" s="20" t="str">
        <f>IFERROR('Utvikling avling P'!L201/'Utvikling avling P'!M201,"")</f>
        <v/>
      </c>
      <c r="H194" s="20" t="str">
        <f>IFERROR('Utvikling avling P'!N201/'Utvikling avling P'!O201,"")</f>
        <v/>
      </c>
      <c r="I194" s="20" t="str">
        <f>IFERROR('Utvikling avling P'!P201/'Utvikling avling P'!Q201,"")</f>
        <v/>
      </c>
      <c r="J194" s="20" t="str">
        <f>IFERROR('Utvikling avling P'!R201/'Utvikling avling P'!S201,"")</f>
        <v/>
      </c>
      <c r="K194" s="20" t="str">
        <f>IFERROR('Utvikling avling P'!T201/'Utvikling avling P'!U201,"")</f>
        <v/>
      </c>
      <c r="L194" s="20" t="str">
        <f>IFERROR('Utvikling avling P'!V201/'Utvikling avling P'!W201,"")</f>
        <v/>
      </c>
      <c r="M194" s="20" t="str">
        <f>IFERROR('Utvikling avling P'!X201/'Utvikling avling P'!Y201,"")</f>
        <v/>
      </c>
      <c r="N194" s="20" t="str">
        <f>IFERROR('Utvikling avling P'!Z201/'Utvikling avling P'!AA201,"")</f>
        <v/>
      </c>
      <c r="O194" s="20" t="str">
        <f>IFERROR('Utvikling avling P'!AB201/'Utvikling avling P'!AC201,"")</f>
        <v/>
      </c>
      <c r="P194" s="20" t="str">
        <f>IFERROR('Utvikling avling P'!AD201/'Utvikling avling P'!AE201,"")</f>
        <v/>
      </c>
      <c r="Q194" s="20" t="str">
        <f>IFERROR('Utvikling avling P'!AF201/'Utvikling avling P'!AG201,"")</f>
        <v/>
      </c>
      <c r="R194" s="20" t="str">
        <f>IFERROR('Utvikling avling P'!AJ201/'Utvikling avling P'!AK201,"")</f>
        <v/>
      </c>
      <c r="S194" s="20" t="str">
        <f>IFERROR('Utvikling avling P'!AJ201/'Utvikling avling P'!AK201,"")</f>
        <v/>
      </c>
      <c r="T194" s="20" t="str">
        <f>IFERROR('Utvikling avling P'!AH201/'Utvikling avling P'!AI201,"")</f>
        <v/>
      </c>
      <c r="U194" s="20" t="str">
        <f>IFERROR('Utvikling avling P'!AN201/'Utvikling avling P'!AO201,"")</f>
        <v/>
      </c>
      <c r="V194" s="20" t="e">
        <f>AVERAGE(B194:U194)</f>
        <v>#DIV/0!</v>
      </c>
    </row>
    <row r="195" spans="1:22" x14ac:dyDescent="0.25">
      <c r="A195" s="19" t="str">
        <f>IF('Utvikling avling P'!A202&gt;0,'Utvikling avling P'!A202,"")</f>
        <v>4647 SUNNFJORD</v>
      </c>
      <c r="B195" s="20" t="str">
        <f>IFERROR('Utvikling avling P'!B202/'Utvikling avling P'!C202,"")</f>
        <v/>
      </c>
      <c r="C195" s="20" t="str">
        <f>IFERROR('Utvikling avling P'!D202/'Utvikling avling P'!E202,"")</f>
        <v/>
      </c>
      <c r="D195" s="20" t="str">
        <f>IFERROR('Utvikling avling P'!F202/'Utvikling avling P'!G202,"")</f>
        <v/>
      </c>
      <c r="E195" s="20" t="str">
        <f>IFERROR('Utvikling avling P'!H202/'Utvikling avling P'!I202,"")</f>
        <v/>
      </c>
      <c r="F195" s="20" t="str">
        <f>IFERROR('Utvikling avling P'!J202/'Utvikling avling P'!K202,"")</f>
        <v/>
      </c>
      <c r="G195" s="20" t="str">
        <f>IFERROR('Utvikling avling P'!L202/'Utvikling avling P'!M202,"")</f>
        <v/>
      </c>
      <c r="H195" s="20" t="str">
        <f>IFERROR('Utvikling avling P'!N202/'Utvikling avling P'!O202,"")</f>
        <v/>
      </c>
      <c r="I195" s="20" t="str">
        <f>IFERROR('Utvikling avling P'!P202/'Utvikling avling P'!Q202,"")</f>
        <v/>
      </c>
      <c r="J195" s="20" t="str">
        <f>IFERROR('Utvikling avling P'!R202/'Utvikling avling P'!S202,"")</f>
        <v/>
      </c>
      <c r="K195" s="20" t="str">
        <f>IFERROR('Utvikling avling P'!T202/'Utvikling avling P'!U202,"")</f>
        <v/>
      </c>
      <c r="L195" s="20" t="str">
        <f>IFERROR('Utvikling avling P'!V202/'Utvikling avling P'!W202,"")</f>
        <v/>
      </c>
      <c r="M195" s="20" t="str">
        <f>IFERROR('Utvikling avling P'!X202/'Utvikling avling P'!Y202,"")</f>
        <v/>
      </c>
      <c r="N195" s="20" t="str">
        <f>IFERROR('Utvikling avling P'!Z202/'Utvikling avling P'!AA202,"")</f>
        <v/>
      </c>
      <c r="O195" s="20" t="str">
        <f>IFERROR('Utvikling avling P'!AB202/'Utvikling avling P'!AC202,"")</f>
        <v/>
      </c>
      <c r="P195" s="20" t="str">
        <f>IFERROR('Utvikling avling P'!AD202/'Utvikling avling P'!AE202,"")</f>
        <v/>
      </c>
      <c r="Q195" s="20" t="str">
        <f>IFERROR('Utvikling avling P'!AF202/'Utvikling avling P'!AG202,"")</f>
        <v/>
      </c>
      <c r="R195" s="20" t="str">
        <f>IFERROR('Utvikling avling P'!AJ202/'Utvikling avling P'!AK202,"")</f>
        <v/>
      </c>
      <c r="S195" s="20" t="str">
        <f>IFERROR('Utvikling avling P'!AJ202/'Utvikling avling P'!AK202,"")</f>
        <v/>
      </c>
      <c r="T195" s="20" t="str">
        <f>IFERROR('Utvikling avling P'!AH202/'Utvikling avling P'!AI202,"")</f>
        <v/>
      </c>
      <c r="U195" s="20" t="str">
        <f>IFERROR('Utvikling avling P'!AN202/'Utvikling avling P'!AO202,"")</f>
        <v/>
      </c>
      <c r="V195" s="20" t="e">
        <f>AVERAGE(B195:U195)</f>
        <v>#DIV/0!</v>
      </c>
    </row>
    <row r="196" spans="1:22" x14ac:dyDescent="0.25">
      <c r="A196" s="19" t="str">
        <f>IF('Utvikling avling P'!A203&gt;0,'Utvikling avling P'!A203,"")</f>
        <v>4620 ULVIK</v>
      </c>
      <c r="B196" s="20" t="str">
        <f>IFERROR('Utvikling avling P'!B203/'Utvikling avling P'!C203,"")</f>
        <v/>
      </c>
      <c r="C196" s="20" t="str">
        <f>IFERROR('Utvikling avling P'!D203/'Utvikling avling P'!E203,"")</f>
        <v/>
      </c>
      <c r="D196" s="20" t="str">
        <f>IFERROR('Utvikling avling P'!F203/'Utvikling avling P'!G203,"")</f>
        <v/>
      </c>
      <c r="E196" s="20" t="str">
        <f>IFERROR('Utvikling avling P'!H203/'Utvikling avling P'!I203,"")</f>
        <v/>
      </c>
      <c r="F196" s="20" t="str">
        <f>IFERROR('Utvikling avling P'!J203/'Utvikling avling P'!K203,"")</f>
        <v/>
      </c>
      <c r="G196" s="20" t="str">
        <f>IFERROR('Utvikling avling P'!L203/'Utvikling avling P'!M203,"")</f>
        <v/>
      </c>
      <c r="H196" s="20" t="str">
        <f>IFERROR('Utvikling avling P'!N203/'Utvikling avling P'!O203,"")</f>
        <v/>
      </c>
      <c r="I196" s="20" t="str">
        <f>IFERROR('Utvikling avling P'!P203/'Utvikling avling P'!Q203,"")</f>
        <v/>
      </c>
      <c r="J196" s="20" t="str">
        <f>IFERROR('Utvikling avling P'!R203/'Utvikling avling P'!S203,"")</f>
        <v/>
      </c>
      <c r="K196" s="20" t="str">
        <f>IFERROR('Utvikling avling P'!T203/'Utvikling avling P'!U203,"")</f>
        <v/>
      </c>
      <c r="L196" s="20" t="str">
        <f>IFERROR('Utvikling avling P'!V203/'Utvikling avling P'!W203,"")</f>
        <v/>
      </c>
      <c r="M196" s="20" t="str">
        <f>IFERROR('Utvikling avling P'!X203/'Utvikling avling P'!Y203,"")</f>
        <v/>
      </c>
      <c r="N196" s="20" t="str">
        <f>IFERROR('Utvikling avling P'!Z203/'Utvikling avling P'!AA203,"")</f>
        <v/>
      </c>
      <c r="O196" s="20" t="str">
        <f>IFERROR('Utvikling avling P'!AB203/'Utvikling avling P'!AC203,"")</f>
        <v/>
      </c>
      <c r="P196" s="20" t="str">
        <f>IFERROR('Utvikling avling P'!AD203/'Utvikling avling P'!AE203,"")</f>
        <v/>
      </c>
      <c r="Q196" s="20" t="str">
        <f>IFERROR('Utvikling avling P'!AF203/'Utvikling avling P'!AG203,"")</f>
        <v/>
      </c>
      <c r="R196" s="20" t="str">
        <f>IFERROR('Utvikling avling P'!AJ203/'Utvikling avling P'!AK203,"")</f>
        <v/>
      </c>
      <c r="S196" s="20" t="str">
        <f>IFERROR('Utvikling avling P'!AJ203/'Utvikling avling P'!AK203,"")</f>
        <v/>
      </c>
      <c r="T196" s="20" t="str">
        <f>IFERROR('Utvikling avling P'!AH203/'Utvikling avling P'!AI203,"")</f>
        <v/>
      </c>
      <c r="U196" s="20" t="str">
        <f>IFERROR('Utvikling avling P'!AN203/'Utvikling avling P'!AO203,"")</f>
        <v/>
      </c>
      <c r="V196" s="20" t="e">
        <f>AVERAGE(B196:U196)</f>
        <v>#DIV/0!</v>
      </c>
    </row>
    <row r="197" spans="1:22" x14ac:dyDescent="0.25">
      <c r="A197" s="19" t="str">
        <f>IF('Utvikling avling P'!A204&gt;0,'Utvikling avling P'!A204,"")</f>
        <v>5026 HOLTÅLEN</v>
      </c>
      <c r="B197" s="20" t="str">
        <f>IFERROR('Utvikling avling P'!B204/'Utvikling avling P'!C204,"")</f>
        <v/>
      </c>
      <c r="C197" s="20" t="str">
        <f>IFERROR('Utvikling avling P'!D204/'Utvikling avling P'!E204,"")</f>
        <v/>
      </c>
      <c r="D197" s="20" t="str">
        <f>IFERROR('Utvikling avling P'!F204/'Utvikling avling P'!G204,"")</f>
        <v/>
      </c>
      <c r="E197" s="20" t="str">
        <f>IFERROR('Utvikling avling P'!H204/'Utvikling avling P'!I204,"")</f>
        <v/>
      </c>
      <c r="F197" s="20" t="str">
        <f>IFERROR('Utvikling avling P'!J204/'Utvikling avling P'!K204,"")</f>
        <v/>
      </c>
      <c r="G197" s="20" t="str">
        <f>IFERROR('Utvikling avling P'!L204/'Utvikling avling P'!M204,"")</f>
        <v/>
      </c>
      <c r="H197" s="20" t="str">
        <f>IFERROR('Utvikling avling P'!N204/'Utvikling avling P'!O204,"")</f>
        <v/>
      </c>
      <c r="I197" s="20" t="str">
        <f>IFERROR('Utvikling avling P'!P204/'Utvikling avling P'!Q204,"")</f>
        <v/>
      </c>
      <c r="J197" s="20" t="str">
        <f>IFERROR('Utvikling avling P'!R204/'Utvikling avling P'!S204,"")</f>
        <v/>
      </c>
      <c r="K197" s="20" t="str">
        <f>IFERROR('Utvikling avling P'!T204/'Utvikling avling P'!U204,"")</f>
        <v/>
      </c>
      <c r="L197" s="20" t="str">
        <f>IFERROR('Utvikling avling P'!V204/'Utvikling avling P'!W204,"")</f>
        <v/>
      </c>
      <c r="M197" s="20" t="str">
        <f>IFERROR('Utvikling avling P'!X204/'Utvikling avling P'!Y204,"")</f>
        <v/>
      </c>
      <c r="N197" s="20" t="str">
        <f>IFERROR('Utvikling avling P'!Z204/'Utvikling avling P'!AA204,"")</f>
        <v/>
      </c>
      <c r="O197" s="20" t="str">
        <f>IFERROR('Utvikling avling P'!AB204/'Utvikling avling P'!AC204,"")</f>
        <v/>
      </c>
      <c r="P197" s="20" t="str">
        <f>IFERROR('Utvikling avling P'!AD204/'Utvikling avling P'!AE204,"")</f>
        <v/>
      </c>
      <c r="Q197" s="20" t="str">
        <f>IFERROR('Utvikling avling P'!AF204/'Utvikling avling P'!AG204,"")</f>
        <v/>
      </c>
      <c r="R197" s="20" t="str">
        <f>IFERROR('Utvikling avling P'!AJ204/'Utvikling avling P'!AK204,"")</f>
        <v/>
      </c>
      <c r="S197" s="20" t="str">
        <f>IFERROR('Utvikling avling P'!AJ204/'Utvikling avling P'!AK204,"")</f>
        <v/>
      </c>
      <c r="T197" s="20" t="str">
        <f>IFERROR('Utvikling avling P'!AH204/'Utvikling avling P'!AI204,"")</f>
        <v/>
      </c>
      <c r="U197" s="20" t="str">
        <f>IFERROR('Utvikling avling P'!AN204/'Utvikling avling P'!AO204,"")</f>
        <v/>
      </c>
      <c r="V197" s="20" t="e">
        <f>AVERAGE(B197:U197)</f>
        <v>#DIV/0!</v>
      </c>
    </row>
    <row r="198" spans="1:22" x14ac:dyDescent="0.25">
      <c r="A198" s="19" t="str">
        <f>IF('Utvikling avling P'!A205&gt;0,'Utvikling avling P'!A205,"")</f>
        <v>5626 GAMVIK</v>
      </c>
      <c r="B198" s="20" t="str">
        <f>IFERROR('Utvikling avling P'!B205/'Utvikling avling P'!C205,"")</f>
        <v/>
      </c>
      <c r="C198" s="20" t="str">
        <f>IFERROR('Utvikling avling P'!D205/'Utvikling avling P'!E205,"")</f>
        <v/>
      </c>
      <c r="D198" s="20" t="str">
        <f>IFERROR('Utvikling avling P'!F205/'Utvikling avling P'!G205,"")</f>
        <v/>
      </c>
      <c r="E198" s="20" t="str">
        <f>IFERROR('Utvikling avling P'!H205/'Utvikling avling P'!I205,"")</f>
        <v/>
      </c>
      <c r="F198" s="20" t="str">
        <f>IFERROR('Utvikling avling P'!J205/'Utvikling avling P'!K205,"")</f>
        <v/>
      </c>
      <c r="G198" s="20" t="str">
        <f>IFERROR('Utvikling avling P'!L205/'Utvikling avling P'!M205,"")</f>
        <v/>
      </c>
      <c r="H198" s="20" t="str">
        <f>IFERROR('Utvikling avling P'!N205/'Utvikling avling P'!O205,"")</f>
        <v/>
      </c>
      <c r="I198" s="20" t="str">
        <f>IFERROR('Utvikling avling P'!P205/'Utvikling avling P'!Q205,"")</f>
        <v/>
      </c>
      <c r="J198" s="20" t="str">
        <f>IFERROR('Utvikling avling P'!R205/'Utvikling avling P'!S205,"")</f>
        <v/>
      </c>
      <c r="K198" s="20" t="str">
        <f>IFERROR('Utvikling avling P'!T205/'Utvikling avling P'!U205,"")</f>
        <v/>
      </c>
      <c r="L198" s="20" t="str">
        <f>IFERROR('Utvikling avling P'!V205/'Utvikling avling P'!W205,"")</f>
        <v/>
      </c>
      <c r="M198" s="20" t="str">
        <f>IFERROR('Utvikling avling P'!X205/'Utvikling avling P'!Y205,"")</f>
        <v/>
      </c>
      <c r="N198" s="20" t="str">
        <f>IFERROR('Utvikling avling P'!Z205/'Utvikling avling P'!AA205,"")</f>
        <v/>
      </c>
      <c r="O198" s="20" t="str">
        <f>IFERROR('Utvikling avling P'!AB205/'Utvikling avling P'!AC205,"")</f>
        <v/>
      </c>
      <c r="P198" s="20" t="str">
        <f>IFERROR('Utvikling avling P'!AD205/'Utvikling avling P'!AE205,"")</f>
        <v/>
      </c>
      <c r="Q198" s="20" t="str">
        <f>IFERROR('Utvikling avling P'!AF205/'Utvikling avling P'!AG205,"")</f>
        <v/>
      </c>
      <c r="R198" s="20" t="str">
        <f>IFERROR('Utvikling avling P'!AJ205/'Utvikling avling P'!AK205,"")</f>
        <v/>
      </c>
      <c r="S198" s="20" t="str">
        <f>IFERROR('Utvikling avling P'!AJ205/'Utvikling avling P'!AK205,"")</f>
        <v/>
      </c>
      <c r="T198" s="20" t="str">
        <f>IFERROR('Utvikling avling P'!AH205/'Utvikling avling P'!AI205,"")</f>
        <v/>
      </c>
      <c r="U198" s="20" t="str">
        <f>IFERROR('Utvikling avling P'!AN205/'Utvikling avling P'!AO205,"")</f>
        <v/>
      </c>
      <c r="V198" s="20" t="e">
        <f>AVERAGE(B198:U198)</f>
        <v>#DIV/0!</v>
      </c>
    </row>
    <row r="199" spans="1:22" x14ac:dyDescent="0.25">
      <c r="A199" s="19" t="str">
        <f>IF('Utvikling avling P'!A206&gt;0,'Utvikling avling P'!A206,"")</f>
        <v>1577 VOLDA</v>
      </c>
      <c r="B199" s="20" t="str">
        <f>IFERROR('Utvikling avling P'!B206/'Utvikling avling P'!C206,"")</f>
        <v/>
      </c>
      <c r="C199" s="20" t="str">
        <f>IFERROR('Utvikling avling P'!D206/'Utvikling avling P'!E206,"")</f>
        <v/>
      </c>
      <c r="D199" s="20" t="str">
        <f>IFERROR('Utvikling avling P'!F206/'Utvikling avling P'!G206,"")</f>
        <v/>
      </c>
      <c r="E199" s="20" t="str">
        <f>IFERROR('Utvikling avling P'!H206/'Utvikling avling P'!I206,"")</f>
        <v/>
      </c>
      <c r="F199" s="20" t="str">
        <f>IFERROR('Utvikling avling P'!J206/'Utvikling avling P'!K206,"")</f>
        <v/>
      </c>
      <c r="G199" s="20" t="str">
        <f>IFERROR('Utvikling avling P'!L206/'Utvikling avling P'!M206,"")</f>
        <v/>
      </c>
      <c r="H199" s="20" t="str">
        <f>IFERROR('Utvikling avling P'!N206/'Utvikling avling P'!O206,"")</f>
        <v/>
      </c>
      <c r="I199" s="20" t="str">
        <f>IFERROR('Utvikling avling P'!P206/'Utvikling avling P'!Q206,"")</f>
        <v/>
      </c>
      <c r="J199" s="20" t="str">
        <f>IFERROR('Utvikling avling P'!R206/'Utvikling avling P'!S206,"")</f>
        <v/>
      </c>
      <c r="K199" s="20" t="str">
        <f>IFERROR('Utvikling avling P'!T206/'Utvikling avling P'!U206,"")</f>
        <v/>
      </c>
      <c r="L199" s="20" t="str">
        <f>IFERROR('Utvikling avling P'!V206/'Utvikling avling P'!W206,"")</f>
        <v/>
      </c>
      <c r="M199" s="20" t="str">
        <f>IFERROR('Utvikling avling P'!X206/'Utvikling avling P'!Y206,"")</f>
        <v/>
      </c>
      <c r="N199" s="20" t="str">
        <f>IFERROR('Utvikling avling P'!Z206/'Utvikling avling P'!AA206,"")</f>
        <v/>
      </c>
      <c r="O199" s="20" t="str">
        <f>IFERROR('Utvikling avling P'!AB206/'Utvikling avling P'!AC206,"")</f>
        <v/>
      </c>
      <c r="P199" s="20" t="str">
        <f>IFERROR('Utvikling avling P'!AD206/'Utvikling avling P'!AE206,"")</f>
        <v/>
      </c>
      <c r="Q199" s="20" t="str">
        <f>IFERROR('Utvikling avling P'!AF206/'Utvikling avling P'!AG206,"")</f>
        <v/>
      </c>
      <c r="R199" s="20" t="str">
        <f>IFERROR('Utvikling avling P'!AJ206/'Utvikling avling P'!AK206,"")</f>
        <v/>
      </c>
      <c r="S199" s="20" t="str">
        <f>IFERROR('Utvikling avling P'!AJ206/'Utvikling avling P'!AK206,"")</f>
        <v/>
      </c>
      <c r="T199" s="20" t="str">
        <f>IFERROR('Utvikling avling P'!AH206/'Utvikling avling P'!AI206,"")</f>
        <v/>
      </c>
      <c r="U199" s="20" t="str">
        <f>IFERROR('Utvikling avling P'!AN206/'Utvikling avling P'!AO206,"")</f>
        <v/>
      </c>
      <c r="V199" s="20" t="e">
        <f>AVERAGE(B199:U199)</f>
        <v>#DIV/0!</v>
      </c>
    </row>
    <row r="200" spans="1:22" x14ac:dyDescent="0.25">
      <c r="A200" s="19" t="str">
        <f>IF('Utvikling avling P'!A207&gt;0,'Utvikling avling P'!A207,"")</f>
        <v>1851 LØDINGEN</v>
      </c>
      <c r="B200" s="20" t="str">
        <f>IFERROR('Utvikling avling P'!B207/'Utvikling avling P'!C207,"")</f>
        <v/>
      </c>
      <c r="C200" s="20" t="str">
        <f>IFERROR('Utvikling avling P'!D207/'Utvikling avling P'!E207,"")</f>
        <v/>
      </c>
      <c r="D200" s="20" t="str">
        <f>IFERROR('Utvikling avling P'!F207/'Utvikling avling P'!G207,"")</f>
        <v/>
      </c>
      <c r="E200" s="20" t="str">
        <f>IFERROR('Utvikling avling P'!H207/'Utvikling avling P'!I207,"")</f>
        <v/>
      </c>
      <c r="F200" s="20" t="str">
        <f>IFERROR('Utvikling avling P'!J207/'Utvikling avling P'!K207,"")</f>
        <v/>
      </c>
      <c r="G200" s="20" t="str">
        <f>IFERROR('Utvikling avling P'!L207/'Utvikling avling P'!M207,"")</f>
        <v/>
      </c>
      <c r="H200" s="20" t="str">
        <f>IFERROR('Utvikling avling P'!N207/'Utvikling avling P'!O207,"")</f>
        <v/>
      </c>
      <c r="I200" s="20" t="str">
        <f>IFERROR('Utvikling avling P'!P207/'Utvikling avling P'!Q207,"")</f>
        <v/>
      </c>
      <c r="J200" s="20" t="str">
        <f>IFERROR('Utvikling avling P'!R207/'Utvikling avling P'!S207,"")</f>
        <v/>
      </c>
      <c r="K200" s="20" t="str">
        <f>IFERROR('Utvikling avling P'!T207/'Utvikling avling P'!U207,"")</f>
        <v/>
      </c>
      <c r="L200" s="20" t="str">
        <f>IFERROR('Utvikling avling P'!V207/'Utvikling avling P'!W207,"")</f>
        <v/>
      </c>
      <c r="M200" s="20" t="str">
        <f>IFERROR('Utvikling avling P'!X207/'Utvikling avling P'!Y207,"")</f>
        <v/>
      </c>
      <c r="N200" s="20" t="str">
        <f>IFERROR('Utvikling avling P'!Z207/'Utvikling avling P'!AA207,"")</f>
        <v/>
      </c>
      <c r="O200" s="20" t="str">
        <f>IFERROR('Utvikling avling P'!AB207/'Utvikling avling P'!AC207,"")</f>
        <v/>
      </c>
      <c r="P200" s="20" t="str">
        <f>IFERROR('Utvikling avling P'!AD207/'Utvikling avling P'!AE207,"")</f>
        <v/>
      </c>
      <c r="Q200" s="20" t="str">
        <f>IFERROR('Utvikling avling P'!AF207/'Utvikling avling P'!AG207,"")</f>
        <v/>
      </c>
      <c r="R200" s="20" t="str">
        <f>IFERROR('Utvikling avling P'!AJ207/'Utvikling avling P'!AK207,"")</f>
        <v/>
      </c>
      <c r="S200" s="20" t="str">
        <f>IFERROR('Utvikling avling P'!AJ207/'Utvikling avling P'!AK207,"")</f>
        <v/>
      </c>
      <c r="T200" s="20" t="str">
        <f>IFERROR('Utvikling avling P'!AH207/'Utvikling avling P'!AI207,"")</f>
        <v/>
      </c>
      <c r="U200" s="20" t="str">
        <f>IFERROR('Utvikling avling P'!AN207/'Utvikling avling P'!AO207,"")</f>
        <v/>
      </c>
      <c r="V200" s="20" t="e">
        <f>AVERAGE(B200:U200)</f>
        <v>#DIV/0!</v>
      </c>
    </row>
    <row r="201" spans="1:22" x14ac:dyDescent="0.25">
      <c r="A201" s="19" t="str">
        <f>IF('Utvikling avling P'!A208&gt;0,'Utvikling avling P'!A208,"")</f>
        <v>4220 BYGLAND</v>
      </c>
      <c r="B201" s="20" t="str">
        <f>IFERROR('Utvikling avling P'!B208/'Utvikling avling P'!C208,"")</f>
        <v/>
      </c>
      <c r="C201" s="20" t="str">
        <f>IFERROR('Utvikling avling P'!D208/'Utvikling avling P'!E208,"")</f>
        <v/>
      </c>
      <c r="D201" s="20" t="str">
        <f>IFERROR('Utvikling avling P'!F208/'Utvikling avling P'!G208,"")</f>
        <v/>
      </c>
      <c r="E201" s="20" t="str">
        <f>IFERROR('Utvikling avling P'!H208/'Utvikling avling P'!I208,"")</f>
        <v/>
      </c>
      <c r="F201" s="20" t="str">
        <f>IFERROR('Utvikling avling P'!J208/'Utvikling avling P'!K208,"")</f>
        <v/>
      </c>
      <c r="G201" s="20" t="str">
        <f>IFERROR('Utvikling avling P'!L208/'Utvikling avling P'!M208,"")</f>
        <v/>
      </c>
      <c r="H201" s="20" t="str">
        <f>IFERROR('Utvikling avling P'!N208/'Utvikling avling P'!O208,"")</f>
        <v/>
      </c>
      <c r="I201" s="20" t="str">
        <f>IFERROR('Utvikling avling P'!P208/'Utvikling avling P'!Q208,"")</f>
        <v/>
      </c>
      <c r="J201" s="20" t="str">
        <f>IFERROR('Utvikling avling P'!R208/'Utvikling avling P'!S208,"")</f>
        <v/>
      </c>
      <c r="K201" s="20" t="str">
        <f>IFERROR('Utvikling avling P'!T208/'Utvikling avling P'!U208,"")</f>
        <v/>
      </c>
      <c r="L201" s="20" t="str">
        <f>IFERROR('Utvikling avling P'!V208/'Utvikling avling P'!W208,"")</f>
        <v/>
      </c>
      <c r="M201" s="20" t="str">
        <f>IFERROR('Utvikling avling P'!X208/'Utvikling avling P'!Y208,"")</f>
        <v/>
      </c>
      <c r="N201" s="20" t="str">
        <f>IFERROR('Utvikling avling P'!Z208/'Utvikling avling P'!AA208,"")</f>
        <v/>
      </c>
      <c r="O201" s="20" t="str">
        <f>IFERROR('Utvikling avling P'!AB208/'Utvikling avling P'!AC208,"")</f>
        <v/>
      </c>
      <c r="P201" s="20" t="str">
        <f>IFERROR('Utvikling avling P'!AD208/'Utvikling avling P'!AE208,"")</f>
        <v/>
      </c>
      <c r="Q201" s="20" t="str">
        <f>IFERROR('Utvikling avling P'!AF208/'Utvikling avling P'!AG208,"")</f>
        <v/>
      </c>
      <c r="R201" s="20" t="str">
        <f>IFERROR('Utvikling avling P'!AJ208/'Utvikling avling P'!AK208,"")</f>
        <v/>
      </c>
      <c r="S201" s="20" t="str">
        <f>IFERROR('Utvikling avling P'!AJ208/'Utvikling avling P'!AK208,"")</f>
        <v/>
      </c>
      <c r="T201" s="20" t="str">
        <f>IFERROR('Utvikling avling P'!AH208/'Utvikling avling P'!AI208,"")</f>
        <v/>
      </c>
      <c r="U201" s="20" t="str">
        <f>IFERROR('Utvikling avling P'!AN208/'Utvikling avling P'!AO208,"")</f>
        <v/>
      </c>
      <c r="V201" s="20" t="e">
        <f>AVERAGE(B201:U201)</f>
        <v>#DIV/0!</v>
      </c>
    </row>
    <row r="202" spans="1:22" x14ac:dyDescent="0.25">
      <c r="A202" s="19" t="str">
        <f>IF('Utvikling avling P'!A209&gt;0,'Utvikling avling P'!A209,"")</f>
        <v>1130 STRAND</v>
      </c>
      <c r="B202" s="20" t="str">
        <f>IFERROR('Utvikling avling P'!B209/'Utvikling avling P'!C209,"")</f>
        <v/>
      </c>
      <c r="C202" s="20" t="str">
        <f>IFERROR('Utvikling avling P'!D209/'Utvikling avling P'!E209,"")</f>
        <v/>
      </c>
      <c r="D202" s="20" t="str">
        <f>IFERROR('Utvikling avling P'!F209/'Utvikling avling P'!G209,"")</f>
        <v/>
      </c>
      <c r="E202" s="20" t="str">
        <f>IFERROR('Utvikling avling P'!H209/'Utvikling avling P'!I209,"")</f>
        <v/>
      </c>
      <c r="F202" s="20" t="str">
        <f>IFERROR('Utvikling avling P'!J209/'Utvikling avling P'!K209,"")</f>
        <v/>
      </c>
      <c r="G202" s="20" t="str">
        <f>IFERROR('Utvikling avling P'!L209/'Utvikling avling P'!M209,"")</f>
        <v/>
      </c>
      <c r="H202" s="20" t="str">
        <f>IFERROR('Utvikling avling P'!N209/'Utvikling avling P'!O209,"")</f>
        <v/>
      </c>
      <c r="I202" s="20" t="str">
        <f>IFERROR('Utvikling avling P'!P209/'Utvikling avling P'!Q209,"")</f>
        <v/>
      </c>
      <c r="J202" s="20" t="str">
        <f>IFERROR('Utvikling avling P'!R209/'Utvikling avling P'!S209,"")</f>
        <v/>
      </c>
      <c r="K202" s="20" t="str">
        <f>IFERROR('Utvikling avling P'!T209/'Utvikling avling P'!U209,"")</f>
        <v/>
      </c>
      <c r="L202" s="20" t="str">
        <f>IFERROR('Utvikling avling P'!V209/'Utvikling avling P'!W209,"")</f>
        <v/>
      </c>
      <c r="M202" s="20" t="str">
        <f>IFERROR('Utvikling avling P'!X209/'Utvikling avling P'!Y209,"")</f>
        <v/>
      </c>
      <c r="N202" s="20" t="str">
        <f>IFERROR('Utvikling avling P'!Z209/'Utvikling avling P'!AA209,"")</f>
        <v/>
      </c>
      <c r="O202" s="20" t="str">
        <f>IFERROR('Utvikling avling P'!AB209/'Utvikling avling P'!AC209,"")</f>
        <v/>
      </c>
      <c r="P202" s="20" t="str">
        <f>IFERROR('Utvikling avling P'!AD209/'Utvikling avling P'!AE209,"")</f>
        <v/>
      </c>
      <c r="Q202" s="20" t="str">
        <f>IFERROR('Utvikling avling P'!AF209/'Utvikling avling P'!AG209,"")</f>
        <v/>
      </c>
      <c r="R202" s="20" t="str">
        <f>IFERROR('Utvikling avling P'!AJ209/'Utvikling avling P'!AK209,"")</f>
        <v/>
      </c>
      <c r="S202" s="20" t="str">
        <f>IFERROR('Utvikling avling P'!AJ209/'Utvikling avling P'!AK209,"")</f>
        <v/>
      </c>
      <c r="T202" s="20" t="str">
        <f>IFERROR('Utvikling avling P'!AH209/'Utvikling avling P'!AI209,"")</f>
        <v/>
      </c>
      <c r="U202" s="20" t="str">
        <f>IFERROR('Utvikling avling P'!AN209/'Utvikling avling P'!AO209,"")</f>
        <v/>
      </c>
      <c r="V202" s="20" t="e">
        <f>AVERAGE(B202:U202)</f>
        <v>#DIV/0!</v>
      </c>
    </row>
    <row r="203" spans="1:22" x14ac:dyDescent="0.25">
      <c r="A203" s="19" t="str">
        <f>IF('Utvikling avling P'!A210&gt;0,'Utvikling avling P'!A210,"")</f>
        <v>4228 SIRDAL</v>
      </c>
      <c r="B203" s="20" t="str">
        <f>IFERROR('Utvikling avling P'!B210/'Utvikling avling P'!C210,"")</f>
        <v/>
      </c>
      <c r="C203" s="20" t="str">
        <f>IFERROR('Utvikling avling P'!D210/'Utvikling avling P'!E210,"")</f>
        <v/>
      </c>
      <c r="D203" s="20" t="str">
        <f>IFERROR('Utvikling avling P'!F210/'Utvikling avling P'!G210,"")</f>
        <v/>
      </c>
      <c r="E203" s="20" t="str">
        <f>IFERROR('Utvikling avling P'!H210/'Utvikling avling P'!I210,"")</f>
        <v/>
      </c>
      <c r="F203" s="20" t="str">
        <f>IFERROR('Utvikling avling P'!J210/'Utvikling avling P'!K210,"")</f>
        <v/>
      </c>
      <c r="G203" s="20" t="str">
        <f>IFERROR('Utvikling avling P'!L210/'Utvikling avling P'!M210,"")</f>
        <v/>
      </c>
      <c r="H203" s="20" t="str">
        <f>IFERROR('Utvikling avling P'!N210/'Utvikling avling P'!O210,"")</f>
        <v/>
      </c>
      <c r="I203" s="20" t="str">
        <f>IFERROR('Utvikling avling P'!P210/'Utvikling avling P'!Q210,"")</f>
        <v/>
      </c>
      <c r="J203" s="20" t="str">
        <f>IFERROR('Utvikling avling P'!R210/'Utvikling avling P'!S210,"")</f>
        <v/>
      </c>
      <c r="K203" s="20" t="str">
        <f>IFERROR('Utvikling avling P'!T210/'Utvikling avling P'!U210,"")</f>
        <v/>
      </c>
      <c r="L203" s="20" t="str">
        <f>IFERROR('Utvikling avling P'!V210/'Utvikling avling P'!W210,"")</f>
        <v/>
      </c>
      <c r="M203" s="20" t="str">
        <f>IFERROR('Utvikling avling P'!X210/'Utvikling avling P'!Y210,"")</f>
        <v/>
      </c>
      <c r="N203" s="20" t="str">
        <f>IFERROR('Utvikling avling P'!Z210/'Utvikling avling P'!AA210,"")</f>
        <v/>
      </c>
      <c r="O203" s="20" t="str">
        <f>IFERROR('Utvikling avling P'!AB210/'Utvikling avling P'!AC210,"")</f>
        <v/>
      </c>
      <c r="P203" s="20" t="str">
        <f>IFERROR('Utvikling avling P'!AD210/'Utvikling avling P'!AE210,"")</f>
        <v/>
      </c>
      <c r="Q203" s="20" t="str">
        <f>IFERROR('Utvikling avling P'!AF210/'Utvikling avling P'!AG210,"")</f>
        <v/>
      </c>
      <c r="R203" s="20" t="str">
        <f>IFERROR('Utvikling avling P'!AJ210/'Utvikling avling P'!AK210,"")</f>
        <v/>
      </c>
      <c r="S203" s="20" t="str">
        <f>IFERROR('Utvikling avling P'!AJ210/'Utvikling avling P'!AK210,"")</f>
        <v/>
      </c>
      <c r="T203" s="20" t="str">
        <f>IFERROR('Utvikling avling P'!AH210/'Utvikling avling P'!AI210,"")</f>
        <v/>
      </c>
      <c r="U203" s="20" t="str">
        <f>IFERROR('Utvikling avling P'!AN210/'Utvikling avling P'!AO210,"")</f>
        <v/>
      </c>
      <c r="V203" s="20" t="e">
        <f>AVERAGE(B203:U203)</f>
        <v>#DIV/0!</v>
      </c>
    </row>
    <row r="204" spans="1:22" x14ac:dyDescent="0.25">
      <c r="A204" s="19" t="str">
        <f>IF('Utvikling avling P'!A211&gt;0,'Utvikling avling P'!A211,"")</f>
        <v>3450 ETNEDAL</v>
      </c>
      <c r="B204" s="20" t="str">
        <f>IFERROR('Utvikling avling P'!B211/'Utvikling avling P'!C211,"")</f>
        <v/>
      </c>
      <c r="C204" s="20" t="str">
        <f>IFERROR('Utvikling avling P'!D211/'Utvikling avling P'!E211,"")</f>
        <v/>
      </c>
      <c r="D204" s="20" t="str">
        <f>IFERROR('Utvikling avling P'!F211/'Utvikling avling P'!G211,"")</f>
        <v/>
      </c>
      <c r="E204" s="20" t="str">
        <f>IFERROR('Utvikling avling P'!H211/'Utvikling avling P'!I211,"")</f>
        <v/>
      </c>
      <c r="F204" s="20" t="str">
        <f>IFERROR('Utvikling avling P'!J211/'Utvikling avling P'!K211,"")</f>
        <v/>
      </c>
      <c r="G204" s="20" t="str">
        <f>IFERROR('Utvikling avling P'!L211/'Utvikling avling P'!M211,"")</f>
        <v/>
      </c>
      <c r="H204" s="20" t="str">
        <f>IFERROR('Utvikling avling P'!N211/'Utvikling avling P'!O211,"")</f>
        <v/>
      </c>
      <c r="I204" s="20" t="str">
        <f>IFERROR('Utvikling avling P'!P211/'Utvikling avling P'!Q211,"")</f>
        <v/>
      </c>
      <c r="J204" s="20" t="str">
        <f>IFERROR('Utvikling avling P'!R211/'Utvikling avling P'!S211,"")</f>
        <v/>
      </c>
      <c r="K204" s="20" t="str">
        <f>IFERROR('Utvikling avling P'!T211/'Utvikling avling P'!U211,"")</f>
        <v/>
      </c>
      <c r="L204" s="20" t="str">
        <f>IFERROR('Utvikling avling P'!V211/'Utvikling avling P'!W211,"")</f>
        <v/>
      </c>
      <c r="M204" s="20" t="str">
        <f>IFERROR('Utvikling avling P'!X211/'Utvikling avling P'!Y211,"")</f>
        <v/>
      </c>
      <c r="N204" s="20" t="str">
        <f>IFERROR('Utvikling avling P'!Z211/'Utvikling avling P'!AA211,"")</f>
        <v/>
      </c>
      <c r="O204" s="20" t="str">
        <f>IFERROR('Utvikling avling P'!AB211/'Utvikling avling P'!AC211,"")</f>
        <v/>
      </c>
      <c r="P204" s="20" t="str">
        <f>IFERROR('Utvikling avling P'!AD211/'Utvikling avling P'!AE211,"")</f>
        <v/>
      </c>
      <c r="Q204" s="20" t="str">
        <f>IFERROR('Utvikling avling P'!AF211/'Utvikling avling P'!AG211,"")</f>
        <v/>
      </c>
      <c r="R204" s="20" t="str">
        <f>IFERROR('Utvikling avling P'!AJ211/'Utvikling avling P'!AK211,"")</f>
        <v/>
      </c>
      <c r="S204" s="20" t="str">
        <f>IFERROR('Utvikling avling P'!AJ211/'Utvikling avling P'!AK211,"")</f>
        <v/>
      </c>
      <c r="T204" s="20" t="str">
        <f>IFERROR('Utvikling avling P'!AH211/'Utvikling avling P'!AI211,"")</f>
        <v/>
      </c>
      <c r="U204" s="20" t="str">
        <f>IFERROR('Utvikling avling P'!AN211/'Utvikling avling P'!AO211,"")</f>
        <v/>
      </c>
      <c r="V204" s="20" t="e">
        <f>AVERAGE(B204:U204)</f>
        <v>#DIV/0!</v>
      </c>
    </row>
    <row r="205" spans="1:22" x14ac:dyDescent="0.25">
      <c r="A205" s="19" t="str">
        <f>IF('Utvikling avling P'!A212&gt;0,'Utvikling avling P'!A212,"")</f>
        <v>4616 TYSNES</v>
      </c>
      <c r="B205" s="20" t="str">
        <f>IFERROR('Utvikling avling P'!B212/'Utvikling avling P'!C212,"")</f>
        <v/>
      </c>
      <c r="C205" s="20" t="str">
        <f>IFERROR('Utvikling avling P'!D212/'Utvikling avling P'!E212,"")</f>
        <v/>
      </c>
      <c r="D205" s="20" t="str">
        <f>IFERROR('Utvikling avling P'!F212/'Utvikling avling P'!G212,"")</f>
        <v/>
      </c>
      <c r="E205" s="20" t="str">
        <f>IFERROR('Utvikling avling P'!H212/'Utvikling avling P'!I212,"")</f>
        <v/>
      </c>
      <c r="F205" s="20" t="str">
        <f>IFERROR('Utvikling avling P'!J212/'Utvikling avling P'!K212,"")</f>
        <v/>
      </c>
      <c r="G205" s="20" t="str">
        <f>IFERROR('Utvikling avling P'!L212/'Utvikling avling P'!M212,"")</f>
        <v/>
      </c>
      <c r="H205" s="20" t="str">
        <f>IFERROR('Utvikling avling P'!N212/'Utvikling avling P'!O212,"")</f>
        <v/>
      </c>
      <c r="I205" s="20" t="str">
        <f>IFERROR('Utvikling avling P'!P212/'Utvikling avling P'!Q212,"")</f>
        <v/>
      </c>
      <c r="J205" s="20" t="str">
        <f>IFERROR('Utvikling avling P'!R212/'Utvikling avling P'!S212,"")</f>
        <v/>
      </c>
      <c r="K205" s="20" t="str">
        <f>IFERROR('Utvikling avling P'!T212/'Utvikling avling P'!U212,"")</f>
        <v/>
      </c>
      <c r="L205" s="20" t="str">
        <f>IFERROR('Utvikling avling P'!V212/'Utvikling avling P'!W212,"")</f>
        <v/>
      </c>
      <c r="M205" s="20" t="str">
        <f>IFERROR('Utvikling avling P'!X212/'Utvikling avling P'!Y212,"")</f>
        <v/>
      </c>
      <c r="N205" s="20" t="str">
        <f>IFERROR('Utvikling avling P'!Z212/'Utvikling avling P'!AA212,"")</f>
        <v/>
      </c>
      <c r="O205" s="20" t="str">
        <f>IFERROR('Utvikling avling P'!AB212/'Utvikling avling P'!AC212,"")</f>
        <v/>
      </c>
      <c r="P205" s="20" t="str">
        <f>IFERROR('Utvikling avling P'!AD212/'Utvikling avling P'!AE212,"")</f>
        <v/>
      </c>
      <c r="Q205" s="20" t="str">
        <f>IFERROR('Utvikling avling P'!AF212/'Utvikling avling P'!AG212,"")</f>
        <v/>
      </c>
      <c r="R205" s="20" t="str">
        <f>IFERROR('Utvikling avling P'!AJ212/'Utvikling avling P'!AK212,"")</f>
        <v/>
      </c>
      <c r="S205" s="20" t="str">
        <f>IFERROR('Utvikling avling P'!AJ212/'Utvikling avling P'!AK212,"")</f>
        <v/>
      </c>
      <c r="T205" s="20" t="str">
        <f>IFERROR('Utvikling avling P'!AH212/'Utvikling avling P'!AI212,"")</f>
        <v/>
      </c>
      <c r="U205" s="20" t="str">
        <f>IFERROR('Utvikling avling P'!AN212/'Utvikling avling P'!AO212,"")</f>
        <v/>
      </c>
      <c r="V205" s="20" t="e">
        <f>AVERAGE(B205:U205)</f>
        <v>#DIV/0!</v>
      </c>
    </row>
    <row r="206" spans="1:22" x14ac:dyDescent="0.25">
      <c r="A206" s="19" t="str">
        <f>IF('Utvikling avling P'!A213&gt;0,'Utvikling avling P'!A213,"")</f>
        <v>1517 HAREID</v>
      </c>
      <c r="B206" s="20" t="str">
        <f>IFERROR('Utvikling avling P'!B213/'Utvikling avling P'!C213,"")</f>
        <v/>
      </c>
      <c r="C206" s="20" t="str">
        <f>IFERROR('Utvikling avling P'!D213/'Utvikling avling P'!E213,"")</f>
        <v/>
      </c>
      <c r="D206" s="20" t="str">
        <f>IFERROR('Utvikling avling P'!F213/'Utvikling avling P'!G213,"")</f>
        <v/>
      </c>
      <c r="E206" s="20" t="str">
        <f>IFERROR('Utvikling avling P'!H213/'Utvikling avling P'!I213,"")</f>
        <v/>
      </c>
      <c r="F206" s="20" t="str">
        <f>IFERROR('Utvikling avling P'!J213/'Utvikling avling P'!K213,"")</f>
        <v/>
      </c>
      <c r="G206" s="20" t="str">
        <f>IFERROR('Utvikling avling P'!L213/'Utvikling avling P'!M213,"")</f>
        <v/>
      </c>
      <c r="H206" s="20" t="str">
        <f>IFERROR('Utvikling avling P'!N213/'Utvikling avling P'!O213,"")</f>
        <v/>
      </c>
      <c r="I206" s="20" t="str">
        <f>IFERROR('Utvikling avling P'!P213/'Utvikling avling P'!Q213,"")</f>
        <v/>
      </c>
      <c r="J206" s="20" t="str">
        <f>IFERROR('Utvikling avling P'!R213/'Utvikling avling P'!S213,"")</f>
        <v/>
      </c>
      <c r="K206" s="20" t="str">
        <f>IFERROR('Utvikling avling P'!T213/'Utvikling avling P'!U213,"")</f>
        <v/>
      </c>
      <c r="L206" s="20" t="str">
        <f>IFERROR('Utvikling avling P'!V213/'Utvikling avling P'!W213,"")</f>
        <v/>
      </c>
      <c r="M206" s="20" t="str">
        <f>IFERROR('Utvikling avling P'!X213/'Utvikling avling P'!Y213,"")</f>
        <v/>
      </c>
      <c r="N206" s="20" t="str">
        <f>IFERROR('Utvikling avling P'!Z213/'Utvikling avling P'!AA213,"")</f>
        <v/>
      </c>
      <c r="O206" s="20" t="str">
        <f>IFERROR('Utvikling avling P'!AB213/'Utvikling avling P'!AC213,"")</f>
        <v/>
      </c>
      <c r="P206" s="20" t="str">
        <f>IFERROR('Utvikling avling P'!AD213/'Utvikling avling P'!AE213,"")</f>
        <v/>
      </c>
      <c r="Q206" s="20" t="str">
        <f>IFERROR('Utvikling avling P'!AF213/'Utvikling avling P'!AG213,"")</f>
        <v/>
      </c>
      <c r="R206" s="20" t="str">
        <f>IFERROR('Utvikling avling P'!AJ213/'Utvikling avling P'!AK213,"")</f>
        <v/>
      </c>
      <c r="S206" s="20" t="str">
        <f>IFERROR('Utvikling avling P'!AJ213/'Utvikling avling P'!AK213,"")</f>
        <v/>
      </c>
      <c r="T206" s="20" t="str">
        <f>IFERROR('Utvikling avling P'!AH213/'Utvikling avling P'!AI213,"")</f>
        <v/>
      </c>
      <c r="U206" s="20" t="str">
        <f>IFERROR('Utvikling avling P'!AN213/'Utvikling avling P'!AO213,"")</f>
        <v/>
      </c>
      <c r="V206" s="20" t="e">
        <f>AVERAGE(B206:U206)</f>
        <v>#DIV/0!</v>
      </c>
    </row>
    <row r="207" spans="1:22" x14ac:dyDescent="0.25">
      <c r="A207" s="19" t="str">
        <f>IF('Utvikling avling P'!A214&gt;0,'Utvikling avling P'!A214,"")</f>
        <v>4617 KVINNHERAD</v>
      </c>
      <c r="B207" s="20" t="str">
        <f>IFERROR('Utvikling avling P'!B214/'Utvikling avling P'!C214,"")</f>
        <v/>
      </c>
      <c r="C207" s="20" t="str">
        <f>IFERROR('Utvikling avling P'!D214/'Utvikling avling P'!E214,"")</f>
        <v/>
      </c>
      <c r="D207" s="20" t="str">
        <f>IFERROR('Utvikling avling P'!F214/'Utvikling avling P'!G214,"")</f>
        <v/>
      </c>
      <c r="E207" s="20" t="str">
        <f>IFERROR('Utvikling avling P'!H214/'Utvikling avling P'!I214,"")</f>
        <v/>
      </c>
      <c r="F207" s="20" t="str">
        <f>IFERROR('Utvikling avling P'!J214/'Utvikling avling P'!K214,"")</f>
        <v/>
      </c>
      <c r="G207" s="20" t="str">
        <f>IFERROR('Utvikling avling P'!L214/'Utvikling avling P'!M214,"")</f>
        <v/>
      </c>
      <c r="H207" s="20" t="str">
        <f>IFERROR('Utvikling avling P'!N214/'Utvikling avling P'!O214,"")</f>
        <v/>
      </c>
      <c r="I207" s="20" t="str">
        <f>IFERROR('Utvikling avling P'!P214/'Utvikling avling P'!Q214,"")</f>
        <v/>
      </c>
      <c r="J207" s="20" t="str">
        <f>IFERROR('Utvikling avling P'!R214/'Utvikling avling P'!S214,"")</f>
        <v/>
      </c>
      <c r="K207" s="20" t="str">
        <f>IFERROR('Utvikling avling P'!T214/'Utvikling avling P'!U214,"")</f>
        <v/>
      </c>
      <c r="L207" s="20" t="str">
        <f>IFERROR('Utvikling avling P'!V214/'Utvikling avling P'!W214,"")</f>
        <v/>
      </c>
      <c r="M207" s="20" t="str">
        <f>IFERROR('Utvikling avling P'!X214/'Utvikling avling P'!Y214,"")</f>
        <v/>
      </c>
      <c r="N207" s="20" t="str">
        <f>IFERROR('Utvikling avling P'!Z214/'Utvikling avling P'!AA214,"")</f>
        <v/>
      </c>
      <c r="O207" s="20" t="str">
        <f>IFERROR('Utvikling avling P'!AB214/'Utvikling avling P'!AC214,"")</f>
        <v/>
      </c>
      <c r="P207" s="20" t="str">
        <f>IFERROR('Utvikling avling P'!AD214/'Utvikling avling P'!AE214,"")</f>
        <v/>
      </c>
      <c r="Q207" s="20" t="str">
        <f>IFERROR('Utvikling avling P'!AF214/'Utvikling avling P'!AG214,"")</f>
        <v/>
      </c>
      <c r="R207" s="20" t="str">
        <f>IFERROR('Utvikling avling P'!AJ214/'Utvikling avling P'!AK214,"")</f>
        <v/>
      </c>
      <c r="S207" s="20" t="str">
        <f>IFERROR('Utvikling avling P'!AJ214/'Utvikling avling P'!AK214,"")</f>
        <v/>
      </c>
      <c r="T207" s="20" t="str">
        <f>IFERROR('Utvikling avling P'!AH214/'Utvikling avling P'!AI214,"")</f>
        <v/>
      </c>
      <c r="U207" s="20" t="str">
        <f>IFERROR('Utvikling avling P'!AN214/'Utvikling avling P'!AO214,"")</f>
        <v/>
      </c>
      <c r="V207" s="20" t="e">
        <f>AVERAGE(B207:U207)</f>
        <v>#DIV/0!</v>
      </c>
    </row>
    <row r="208" spans="1:22" x14ac:dyDescent="0.25">
      <c r="A208" s="19" t="str">
        <f>IF('Utvikling avling P'!A215&gt;0,'Utvikling avling P'!A215,"")</f>
        <v>1515 HERØY</v>
      </c>
      <c r="B208" s="20" t="str">
        <f>IFERROR('Utvikling avling P'!B215/'Utvikling avling P'!C215,"")</f>
        <v/>
      </c>
      <c r="C208" s="20" t="str">
        <f>IFERROR('Utvikling avling P'!D215/'Utvikling avling P'!E215,"")</f>
        <v/>
      </c>
      <c r="D208" s="20" t="str">
        <f>IFERROR('Utvikling avling P'!F215/'Utvikling avling P'!G215,"")</f>
        <v/>
      </c>
      <c r="E208" s="20" t="str">
        <f>IFERROR('Utvikling avling P'!H215/'Utvikling avling P'!I215,"")</f>
        <v/>
      </c>
      <c r="F208" s="20" t="str">
        <f>IFERROR('Utvikling avling P'!J215/'Utvikling avling P'!K215,"")</f>
        <v/>
      </c>
      <c r="G208" s="20" t="str">
        <f>IFERROR('Utvikling avling P'!L215/'Utvikling avling P'!M215,"")</f>
        <v/>
      </c>
      <c r="H208" s="20" t="str">
        <f>IFERROR('Utvikling avling P'!N215/'Utvikling avling P'!O215,"")</f>
        <v/>
      </c>
      <c r="I208" s="20" t="str">
        <f>IFERROR('Utvikling avling P'!P215/'Utvikling avling P'!Q215,"")</f>
        <v/>
      </c>
      <c r="J208" s="20" t="str">
        <f>IFERROR('Utvikling avling P'!R215/'Utvikling avling P'!S215,"")</f>
        <v/>
      </c>
      <c r="K208" s="20" t="str">
        <f>IFERROR('Utvikling avling P'!T215/'Utvikling avling P'!U215,"")</f>
        <v/>
      </c>
      <c r="L208" s="20" t="str">
        <f>IFERROR('Utvikling avling P'!V215/'Utvikling avling P'!W215,"")</f>
        <v/>
      </c>
      <c r="M208" s="20" t="str">
        <f>IFERROR('Utvikling avling P'!X215/'Utvikling avling P'!Y215,"")</f>
        <v/>
      </c>
      <c r="N208" s="20" t="str">
        <f>IFERROR('Utvikling avling P'!Z215/'Utvikling avling P'!AA215,"")</f>
        <v/>
      </c>
      <c r="O208" s="20" t="str">
        <f>IFERROR('Utvikling avling P'!AB215/'Utvikling avling P'!AC215,"")</f>
        <v/>
      </c>
      <c r="P208" s="20" t="str">
        <f>IFERROR('Utvikling avling P'!AD215/'Utvikling avling P'!AE215,"")</f>
        <v/>
      </c>
      <c r="Q208" s="20" t="str">
        <f>IFERROR('Utvikling avling P'!AF215/'Utvikling avling P'!AG215,"")</f>
        <v/>
      </c>
      <c r="R208" s="20" t="str">
        <f>IFERROR('Utvikling avling P'!AJ215/'Utvikling avling P'!AK215,"")</f>
        <v/>
      </c>
      <c r="S208" s="20" t="str">
        <f>IFERROR('Utvikling avling P'!AJ215/'Utvikling avling P'!AK215,"")</f>
        <v/>
      </c>
      <c r="T208" s="20" t="str">
        <f>IFERROR('Utvikling avling P'!AH215/'Utvikling avling P'!AI215,"")</f>
        <v/>
      </c>
      <c r="U208" s="20" t="str">
        <f>IFERROR('Utvikling avling P'!AN215/'Utvikling avling P'!AO215,"")</f>
        <v/>
      </c>
      <c r="V208" s="20" t="e">
        <f>AVERAGE(B208:U208)</f>
        <v>#DIV/0!</v>
      </c>
    </row>
    <row r="209" spans="1:22" x14ac:dyDescent="0.25">
      <c r="A209" s="19" t="str">
        <f>IF('Utvikling avling P'!A216&gt;0,'Utvikling avling P'!A216,"")</f>
        <v>4618 ULLENSVANG</v>
      </c>
      <c r="B209" s="20" t="str">
        <f>IFERROR('Utvikling avling P'!B216/'Utvikling avling P'!C216,"")</f>
        <v/>
      </c>
      <c r="C209" s="20" t="str">
        <f>IFERROR('Utvikling avling P'!D216/'Utvikling avling P'!E216,"")</f>
        <v/>
      </c>
      <c r="D209" s="20" t="str">
        <f>IFERROR('Utvikling avling P'!F216/'Utvikling avling P'!G216,"")</f>
        <v/>
      </c>
      <c r="E209" s="20" t="str">
        <f>IFERROR('Utvikling avling P'!H216/'Utvikling avling P'!I216,"")</f>
        <v/>
      </c>
      <c r="F209" s="20" t="str">
        <f>IFERROR('Utvikling avling P'!J216/'Utvikling avling P'!K216,"")</f>
        <v/>
      </c>
      <c r="G209" s="20" t="str">
        <f>IFERROR('Utvikling avling P'!L216/'Utvikling avling P'!M216,"")</f>
        <v/>
      </c>
      <c r="H209" s="20" t="str">
        <f>IFERROR('Utvikling avling P'!N216/'Utvikling avling P'!O216,"")</f>
        <v/>
      </c>
      <c r="I209" s="20" t="str">
        <f>IFERROR('Utvikling avling P'!P216/'Utvikling avling P'!Q216,"")</f>
        <v/>
      </c>
      <c r="J209" s="20" t="str">
        <f>IFERROR('Utvikling avling P'!R216/'Utvikling avling P'!S216,"")</f>
        <v/>
      </c>
      <c r="K209" s="20" t="str">
        <f>IFERROR('Utvikling avling P'!T216/'Utvikling avling P'!U216,"")</f>
        <v/>
      </c>
      <c r="L209" s="20" t="str">
        <f>IFERROR('Utvikling avling P'!V216/'Utvikling avling P'!W216,"")</f>
        <v/>
      </c>
      <c r="M209" s="20" t="str">
        <f>IFERROR('Utvikling avling P'!X216/'Utvikling avling P'!Y216,"")</f>
        <v/>
      </c>
      <c r="N209" s="20" t="str">
        <f>IFERROR('Utvikling avling P'!Z216/'Utvikling avling P'!AA216,"")</f>
        <v/>
      </c>
      <c r="O209" s="20" t="str">
        <f>IFERROR('Utvikling avling P'!AB216/'Utvikling avling P'!AC216,"")</f>
        <v/>
      </c>
      <c r="P209" s="20" t="str">
        <f>IFERROR('Utvikling avling P'!AD216/'Utvikling avling P'!AE216,"")</f>
        <v/>
      </c>
      <c r="Q209" s="20" t="str">
        <f>IFERROR('Utvikling avling P'!AF216/'Utvikling avling P'!AG216,"")</f>
        <v/>
      </c>
      <c r="R209" s="20" t="str">
        <f>IFERROR('Utvikling avling P'!AJ216/'Utvikling avling P'!AK216,"")</f>
        <v/>
      </c>
      <c r="S209" s="20" t="str">
        <f>IFERROR('Utvikling avling P'!AJ216/'Utvikling avling P'!AK216,"")</f>
        <v/>
      </c>
      <c r="T209" s="20" t="str">
        <f>IFERROR('Utvikling avling P'!AH216/'Utvikling avling P'!AI216,"")</f>
        <v/>
      </c>
      <c r="U209" s="20" t="str">
        <f>IFERROR('Utvikling avling P'!AN216/'Utvikling avling P'!AO216,"")</f>
        <v/>
      </c>
      <c r="V209" s="20" t="e">
        <f>AVERAGE(B209:U209)</f>
        <v>#DIV/0!</v>
      </c>
    </row>
    <row r="210" spans="1:22" x14ac:dyDescent="0.25">
      <c r="A210" s="19" t="str">
        <f>IF('Utvikling avling P'!A217&gt;0,'Utvikling avling P'!A217,"")</f>
        <v>1840 SALTDAL</v>
      </c>
      <c r="B210" s="20" t="str">
        <f>IFERROR('Utvikling avling P'!B217/'Utvikling avling P'!C217,"")</f>
        <v/>
      </c>
      <c r="C210" s="20" t="str">
        <f>IFERROR('Utvikling avling P'!D217/'Utvikling avling P'!E217,"")</f>
        <v/>
      </c>
      <c r="D210" s="20" t="str">
        <f>IFERROR('Utvikling avling P'!F217/'Utvikling avling P'!G217,"")</f>
        <v/>
      </c>
      <c r="E210" s="20" t="str">
        <f>IFERROR('Utvikling avling P'!H217/'Utvikling avling P'!I217,"")</f>
        <v/>
      </c>
      <c r="F210" s="20" t="str">
        <f>IFERROR('Utvikling avling P'!J217/'Utvikling avling P'!K217,"")</f>
        <v/>
      </c>
      <c r="G210" s="20" t="str">
        <f>IFERROR('Utvikling avling P'!L217/'Utvikling avling P'!M217,"")</f>
        <v/>
      </c>
      <c r="H210" s="20" t="str">
        <f>IFERROR('Utvikling avling P'!N217/'Utvikling avling P'!O217,"")</f>
        <v/>
      </c>
      <c r="I210" s="20" t="str">
        <f>IFERROR('Utvikling avling P'!P217/'Utvikling avling P'!Q217,"")</f>
        <v/>
      </c>
      <c r="J210" s="20" t="str">
        <f>IFERROR('Utvikling avling P'!R217/'Utvikling avling P'!S217,"")</f>
        <v/>
      </c>
      <c r="K210" s="20" t="str">
        <f>IFERROR('Utvikling avling P'!T217/'Utvikling avling P'!U217,"")</f>
        <v/>
      </c>
      <c r="L210" s="20" t="str">
        <f>IFERROR('Utvikling avling P'!V217/'Utvikling avling P'!W217,"")</f>
        <v/>
      </c>
      <c r="M210" s="20" t="str">
        <f>IFERROR('Utvikling avling P'!X217/'Utvikling avling P'!Y217,"")</f>
        <v/>
      </c>
      <c r="N210" s="20" t="str">
        <f>IFERROR('Utvikling avling P'!Z217/'Utvikling avling P'!AA217,"")</f>
        <v/>
      </c>
      <c r="O210" s="20" t="str">
        <f>IFERROR('Utvikling avling P'!AB217/'Utvikling avling P'!AC217,"")</f>
        <v/>
      </c>
      <c r="P210" s="20" t="str">
        <f>IFERROR('Utvikling avling P'!AD217/'Utvikling avling P'!AE217,"")</f>
        <v/>
      </c>
      <c r="Q210" s="20" t="str">
        <f>IFERROR('Utvikling avling P'!AF217/'Utvikling avling P'!AG217,"")</f>
        <v/>
      </c>
      <c r="R210" s="20" t="str">
        <f>IFERROR('Utvikling avling P'!AJ217/'Utvikling avling P'!AK217,"")</f>
        <v/>
      </c>
      <c r="S210" s="20" t="str">
        <f>IFERROR('Utvikling avling P'!AJ217/'Utvikling avling P'!AK217,"")</f>
        <v/>
      </c>
      <c r="T210" s="20" t="str">
        <f>IFERROR('Utvikling avling P'!AH217/'Utvikling avling P'!AI217,"")</f>
        <v/>
      </c>
      <c r="U210" s="20" t="str">
        <f>IFERROR('Utvikling avling P'!AN217/'Utvikling avling P'!AO217,"")</f>
        <v/>
      </c>
      <c r="V210" s="20" t="e">
        <f>AVERAGE(B210:U210)</f>
        <v>#DIV/0!</v>
      </c>
    </row>
    <row r="211" spans="1:22" x14ac:dyDescent="0.25">
      <c r="A211" s="19" t="str">
        <f>IF('Utvikling avling P'!A218&gt;0,'Utvikling avling P'!A218,"")</f>
        <v>4624 BJØRNAFJORDEN</v>
      </c>
      <c r="B211" s="20" t="str">
        <f>IFERROR('Utvikling avling P'!B218/'Utvikling avling P'!C218,"")</f>
        <v/>
      </c>
      <c r="C211" s="20" t="str">
        <f>IFERROR('Utvikling avling P'!D218/'Utvikling avling P'!E218,"")</f>
        <v/>
      </c>
      <c r="D211" s="20" t="str">
        <f>IFERROR('Utvikling avling P'!F218/'Utvikling avling P'!G218,"")</f>
        <v/>
      </c>
      <c r="E211" s="20" t="str">
        <f>IFERROR('Utvikling avling P'!H218/'Utvikling avling P'!I218,"")</f>
        <v/>
      </c>
      <c r="F211" s="20" t="str">
        <f>IFERROR('Utvikling avling P'!J218/'Utvikling avling P'!K218,"")</f>
        <v/>
      </c>
      <c r="G211" s="20" t="str">
        <f>IFERROR('Utvikling avling P'!L218/'Utvikling avling P'!M218,"")</f>
        <v/>
      </c>
      <c r="H211" s="20" t="str">
        <f>IFERROR('Utvikling avling P'!N218/'Utvikling avling P'!O218,"")</f>
        <v/>
      </c>
      <c r="I211" s="20" t="str">
        <f>IFERROR('Utvikling avling P'!P218/'Utvikling avling P'!Q218,"")</f>
        <v/>
      </c>
      <c r="J211" s="20" t="str">
        <f>IFERROR('Utvikling avling P'!R218/'Utvikling avling P'!S218,"")</f>
        <v/>
      </c>
      <c r="K211" s="20" t="str">
        <f>IFERROR('Utvikling avling P'!T218/'Utvikling avling P'!U218,"")</f>
        <v/>
      </c>
      <c r="L211" s="20" t="str">
        <f>IFERROR('Utvikling avling P'!V218/'Utvikling avling P'!W218,"")</f>
        <v/>
      </c>
      <c r="M211" s="20" t="str">
        <f>IFERROR('Utvikling avling P'!X218/'Utvikling avling P'!Y218,"")</f>
        <v/>
      </c>
      <c r="N211" s="20" t="str">
        <f>IFERROR('Utvikling avling P'!Z218/'Utvikling avling P'!AA218,"")</f>
        <v/>
      </c>
      <c r="O211" s="20" t="str">
        <f>IFERROR('Utvikling avling P'!AB218/'Utvikling avling P'!AC218,"")</f>
        <v/>
      </c>
      <c r="P211" s="20" t="str">
        <f>IFERROR('Utvikling avling P'!AD218/'Utvikling avling P'!AE218,"")</f>
        <v/>
      </c>
      <c r="Q211" s="20" t="str">
        <f>IFERROR('Utvikling avling P'!AF218/'Utvikling avling P'!AG218,"")</f>
        <v/>
      </c>
      <c r="R211" s="20" t="str">
        <f>IFERROR('Utvikling avling P'!AJ218/'Utvikling avling P'!AK218,"")</f>
        <v/>
      </c>
      <c r="S211" s="20" t="str">
        <f>IFERROR('Utvikling avling P'!AJ218/'Utvikling avling P'!AK218,"")</f>
        <v/>
      </c>
      <c r="T211" s="20" t="str">
        <f>IFERROR('Utvikling avling P'!AH218/'Utvikling avling P'!AI218,"")</f>
        <v/>
      </c>
      <c r="U211" s="20" t="str">
        <f>IFERROR('Utvikling avling P'!AN218/'Utvikling avling P'!AO218,"")</f>
        <v/>
      </c>
      <c r="V211" s="20" t="e">
        <f>AVERAGE(B211:U211)</f>
        <v>#DIV/0!</v>
      </c>
    </row>
    <row r="212" spans="1:22" x14ac:dyDescent="0.25">
      <c r="A212" s="19" t="str">
        <f>IF('Utvikling avling P'!A219&gt;0,'Utvikling avling P'!A219,"")</f>
        <v>1866 HADSEL</v>
      </c>
      <c r="B212" s="20" t="str">
        <f>IFERROR('Utvikling avling P'!B219/'Utvikling avling P'!C219,"")</f>
        <v/>
      </c>
      <c r="C212" s="20" t="str">
        <f>IFERROR('Utvikling avling P'!D219/'Utvikling avling P'!E219,"")</f>
        <v/>
      </c>
      <c r="D212" s="20" t="str">
        <f>IFERROR('Utvikling avling P'!F219/'Utvikling avling P'!G219,"")</f>
        <v/>
      </c>
      <c r="E212" s="20" t="str">
        <f>IFERROR('Utvikling avling P'!H219/'Utvikling avling P'!I219,"")</f>
        <v/>
      </c>
      <c r="F212" s="20" t="str">
        <f>IFERROR('Utvikling avling P'!J219/'Utvikling avling P'!K219,"")</f>
        <v/>
      </c>
      <c r="G212" s="20" t="str">
        <f>IFERROR('Utvikling avling P'!L219/'Utvikling avling P'!M219,"")</f>
        <v/>
      </c>
      <c r="H212" s="20" t="str">
        <f>IFERROR('Utvikling avling P'!N219/'Utvikling avling P'!O219,"")</f>
        <v/>
      </c>
      <c r="I212" s="20" t="str">
        <f>IFERROR('Utvikling avling P'!P219/'Utvikling avling P'!Q219,"")</f>
        <v/>
      </c>
      <c r="J212" s="20" t="str">
        <f>IFERROR('Utvikling avling P'!R219/'Utvikling avling P'!S219,"")</f>
        <v/>
      </c>
      <c r="K212" s="20" t="str">
        <f>IFERROR('Utvikling avling P'!T219/'Utvikling avling P'!U219,"")</f>
        <v/>
      </c>
      <c r="L212" s="20" t="str">
        <f>IFERROR('Utvikling avling P'!V219/'Utvikling avling P'!W219,"")</f>
        <v/>
      </c>
      <c r="M212" s="20" t="str">
        <f>IFERROR('Utvikling avling P'!X219/'Utvikling avling P'!Y219,"")</f>
        <v/>
      </c>
      <c r="N212" s="20" t="str">
        <f>IFERROR('Utvikling avling P'!Z219/'Utvikling avling P'!AA219,"")</f>
        <v/>
      </c>
      <c r="O212" s="20" t="str">
        <f>IFERROR('Utvikling avling P'!AB219/'Utvikling avling P'!AC219,"")</f>
        <v/>
      </c>
      <c r="P212" s="20" t="str">
        <f>IFERROR('Utvikling avling P'!AD219/'Utvikling avling P'!AE219,"")</f>
        <v/>
      </c>
      <c r="Q212" s="20" t="str">
        <f>IFERROR('Utvikling avling P'!AF219/'Utvikling avling P'!AG219,"")</f>
        <v/>
      </c>
      <c r="R212" s="20" t="str">
        <f>IFERROR('Utvikling avling P'!AJ219/'Utvikling avling P'!AK219,"")</f>
        <v/>
      </c>
      <c r="S212" s="20" t="str">
        <f>IFERROR('Utvikling avling P'!AJ219/'Utvikling avling P'!AK219,"")</f>
        <v/>
      </c>
      <c r="T212" s="20" t="str">
        <f>IFERROR('Utvikling avling P'!AH219/'Utvikling avling P'!AI219,"")</f>
        <v/>
      </c>
      <c r="U212" s="20" t="str">
        <f>IFERROR('Utvikling avling P'!AN219/'Utvikling avling P'!AO219,"")</f>
        <v/>
      </c>
      <c r="V212" s="20" t="e">
        <f>AVERAGE(B212:U212)</f>
        <v>#DIV/0!</v>
      </c>
    </row>
    <row r="213" spans="1:22" x14ac:dyDescent="0.25">
      <c r="A213" s="19" t="str">
        <f>IF('Utvikling avling P'!A220&gt;0,'Utvikling avling P'!A220,"")</f>
        <v>4631 ALVER</v>
      </c>
      <c r="B213" s="20" t="str">
        <f>IFERROR('Utvikling avling P'!B220/'Utvikling avling P'!C220,"")</f>
        <v/>
      </c>
      <c r="C213" s="20" t="str">
        <f>IFERROR('Utvikling avling P'!D220/'Utvikling avling P'!E220,"")</f>
        <v/>
      </c>
      <c r="D213" s="20" t="str">
        <f>IFERROR('Utvikling avling P'!F220/'Utvikling avling P'!G220,"")</f>
        <v/>
      </c>
      <c r="E213" s="20" t="str">
        <f>IFERROR('Utvikling avling P'!H220/'Utvikling avling P'!I220,"")</f>
        <v/>
      </c>
      <c r="F213" s="20" t="str">
        <f>IFERROR('Utvikling avling P'!J220/'Utvikling avling P'!K220,"")</f>
        <v/>
      </c>
      <c r="G213" s="20" t="str">
        <f>IFERROR('Utvikling avling P'!L220/'Utvikling avling P'!M220,"")</f>
        <v/>
      </c>
      <c r="H213" s="20" t="str">
        <f>IFERROR('Utvikling avling P'!N220/'Utvikling avling P'!O220,"")</f>
        <v/>
      </c>
      <c r="I213" s="20" t="str">
        <f>IFERROR('Utvikling avling P'!P220/'Utvikling avling P'!Q220,"")</f>
        <v/>
      </c>
      <c r="J213" s="20" t="str">
        <f>IFERROR('Utvikling avling P'!R220/'Utvikling avling P'!S220,"")</f>
        <v/>
      </c>
      <c r="K213" s="20" t="str">
        <f>IFERROR('Utvikling avling P'!T220/'Utvikling avling P'!U220,"")</f>
        <v/>
      </c>
      <c r="L213" s="20" t="str">
        <f>IFERROR('Utvikling avling P'!V220/'Utvikling avling P'!W220,"")</f>
        <v/>
      </c>
      <c r="M213" s="20" t="str">
        <f>IFERROR('Utvikling avling P'!X220/'Utvikling avling P'!Y220,"")</f>
        <v/>
      </c>
      <c r="N213" s="20" t="str">
        <f>IFERROR('Utvikling avling P'!Z220/'Utvikling avling P'!AA220,"")</f>
        <v/>
      </c>
      <c r="O213" s="20" t="str">
        <f>IFERROR('Utvikling avling P'!AB220/'Utvikling avling P'!AC220,"")</f>
        <v/>
      </c>
      <c r="P213" s="20" t="str">
        <f>IFERROR('Utvikling avling P'!AD220/'Utvikling avling P'!AE220,"")</f>
        <v/>
      </c>
      <c r="Q213" s="20" t="str">
        <f>IFERROR('Utvikling avling P'!AF220/'Utvikling avling P'!AG220,"")</f>
        <v/>
      </c>
      <c r="R213" s="20" t="str">
        <f>IFERROR('Utvikling avling P'!AJ220/'Utvikling avling P'!AK220,"")</f>
        <v/>
      </c>
      <c r="S213" s="20" t="str">
        <f>IFERROR('Utvikling avling P'!AJ220/'Utvikling avling P'!AK220,"")</f>
        <v/>
      </c>
      <c r="T213" s="20" t="str">
        <f>IFERROR('Utvikling avling P'!AH220/'Utvikling avling P'!AI220,"")</f>
        <v/>
      </c>
      <c r="U213" s="20" t="str">
        <f>IFERROR('Utvikling avling P'!AN220/'Utvikling avling P'!AO220,"")</f>
        <v/>
      </c>
      <c r="V213" s="20" t="e">
        <f>AVERAGE(B213:U213)</f>
        <v>#DIV/0!</v>
      </c>
    </row>
    <row r="214" spans="1:22" x14ac:dyDescent="0.25">
      <c r="A214" s="19" t="str">
        <f>IF('Utvikling avling P'!A221&gt;0,'Utvikling avling P'!A221,"")</f>
        <v>3431 DOVRE</v>
      </c>
      <c r="B214" s="20" t="str">
        <f>IFERROR('Utvikling avling P'!B221/'Utvikling avling P'!C221,"")</f>
        <v/>
      </c>
      <c r="C214" s="20" t="str">
        <f>IFERROR('Utvikling avling P'!D221/'Utvikling avling P'!E221,"")</f>
        <v/>
      </c>
      <c r="D214" s="20" t="str">
        <f>IFERROR('Utvikling avling P'!F221/'Utvikling avling P'!G221,"")</f>
        <v/>
      </c>
      <c r="E214" s="20" t="str">
        <f>IFERROR('Utvikling avling P'!H221/'Utvikling avling P'!I221,"")</f>
        <v/>
      </c>
      <c r="F214" s="20" t="str">
        <f>IFERROR('Utvikling avling P'!J221/'Utvikling avling P'!K221,"")</f>
        <v/>
      </c>
      <c r="G214" s="20" t="str">
        <f>IFERROR('Utvikling avling P'!L221/'Utvikling avling P'!M221,"")</f>
        <v/>
      </c>
      <c r="H214" s="20" t="str">
        <f>IFERROR('Utvikling avling P'!N221/'Utvikling avling P'!O221,"")</f>
        <v/>
      </c>
      <c r="I214" s="20" t="str">
        <f>IFERROR('Utvikling avling P'!P221/'Utvikling avling P'!Q221,"")</f>
        <v/>
      </c>
      <c r="J214" s="20" t="str">
        <f>IFERROR('Utvikling avling P'!R221/'Utvikling avling P'!S221,"")</f>
        <v/>
      </c>
      <c r="K214" s="20" t="str">
        <f>IFERROR('Utvikling avling P'!T221/'Utvikling avling P'!U221,"")</f>
        <v/>
      </c>
      <c r="L214" s="20" t="str">
        <f>IFERROR('Utvikling avling P'!V221/'Utvikling avling P'!W221,"")</f>
        <v/>
      </c>
      <c r="M214" s="20" t="str">
        <f>IFERROR('Utvikling avling P'!X221/'Utvikling avling P'!Y221,"")</f>
        <v/>
      </c>
      <c r="N214" s="20" t="str">
        <f>IFERROR('Utvikling avling P'!Z221/'Utvikling avling P'!AA221,"")</f>
        <v/>
      </c>
      <c r="O214" s="20" t="str">
        <f>IFERROR('Utvikling avling P'!AB221/'Utvikling avling P'!AC221,"")</f>
        <v/>
      </c>
      <c r="P214" s="20" t="str">
        <f>IFERROR('Utvikling avling P'!AD221/'Utvikling avling P'!AE221,"")</f>
        <v/>
      </c>
      <c r="Q214" s="20" t="str">
        <f>IFERROR('Utvikling avling P'!AF221/'Utvikling avling P'!AG221,"")</f>
        <v/>
      </c>
      <c r="R214" s="20" t="str">
        <f>IFERROR('Utvikling avling P'!AJ221/'Utvikling avling P'!AK221,"")</f>
        <v/>
      </c>
      <c r="S214" s="20" t="str">
        <f>IFERROR('Utvikling avling P'!AJ221/'Utvikling avling P'!AK221,"")</f>
        <v/>
      </c>
      <c r="T214" s="20" t="str">
        <f>IFERROR('Utvikling avling P'!AH221/'Utvikling avling P'!AI221,"")</f>
        <v/>
      </c>
      <c r="U214" s="20" t="str">
        <f>IFERROR('Utvikling avling P'!AN221/'Utvikling avling P'!AO221,"")</f>
        <v/>
      </c>
      <c r="V214" s="20" t="e">
        <f>AVERAGE(B214:U214)</f>
        <v>#DIV/0!</v>
      </c>
    </row>
    <row r="215" spans="1:22" x14ac:dyDescent="0.25">
      <c r="A215" s="19" t="str">
        <f>IF('Utvikling avling P'!A222&gt;0,'Utvikling avling P'!A222,"")</f>
        <v>4635 GULEN</v>
      </c>
      <c r="B215" s="20" t="str">
        <f>IFERROR('Utvikling avling P'!B222/'Utvikling avling P'!C222,"")</f>
        <v/>
      </c>
      <c r="C215" s="20" t="str">
        <f>IFERROR('Utvikling avling P'!D222/'Utvikling avling P'!E222,"")</f>
        <v/>
      </c>
      <c r="D215" s="20" t="str">
        <f>IFERROR('Utvikling avling P'!F222/'Utvikling avling P'!G222,"")</f>
        <v/>
      </c>
      <c r="E215" s="20" t="str">
        <f>IFERROR('Utvikling avling P'!H222/'Utvikling avling P'!I222,"")</f>
        <v/>
      </c>
      <c r="F215" s="20" t="str">
        <f>IFERROR('Utvikling avling P'!J222/'Utvikling avling P'!K222,"")</f>
        <v/>
      </c>
      <c r="G215" s="20" t="str">
        <f>IFERROR('Utvikling avling P'!L222/'Utvikling avling P'!M222,"")</f>
        <v/>
      </c>
      <c r="H215" s="20" t="str">
        <f>IFERROR('Utvikling avling P'!N222/'Utvikling avling P'!O222,"")</f>
        <v/>
      </c>
      <c r="I215" s="20" t="str">
        <f>IFERROR('Utvikling avling P'!P222/'Utvikling avling P'!Q222,"")</f>
        <v/>
      </c>
      <c r="J215" s="20" t="str">
        <f>IFERROR('Utvikling avling P'!R222/'Utvikling avling P'!S222,"")</f>
        <v/>
      </c>
      <c r="K215" s="20" t="str">
        <f>IFERROR('Utvikling avling P'!T222/'Utvikling avling P'!U222,"")</f>
        <v/>
      </c>
      <c r="L215" s="20" t="str">
        <f>IFERROR('Utvikling avling P'!V222/'Utvikling avling P'!W222,"")</f>
        <v/>
      </c>
      <c r="M215" s="20" t="str">
        <f>IFERROR('Utvikling avling P'!X222/'Utvikling avling P'!Y222,"")</f>
        <v/>
      </c>
      <c r="N215" s="20" t="str">
        <f>IFERROR('Utvikling avling P'!Z222/'Utvikling avling P'!AA222,"")</f>
        <v/>
      </c>
      <c r="O215" s="20" t="str">
        <f>IFERROR('Utvikling avling P'!AB222/'Utvikling avling P'!AC222,"")</f>
        <v/>
      </c>
      <c r="P215" s="20" t="str">
        <f>IFERROR('Utvikling avling P'!AD222/'Utvikling avling P'!AE222,"")</f>
        <v/>
      </c>
      <c r="Q215" s="20" t="str">
        <f>IFERROR('Utvikling avling P'!AF222/'Utvikling avling P'!AG222,"")</f>
        <v/>
      </c>
      <c r="R215" s="20" t="str">
        <f>IFERROR('Utvikling avling P'!AJ222/'Utvikling avling P'!AK222,"")</f>
        <v/>
      </c>
      <c r="S215" s="20" t="str">
        <f>IFERROR('Utvikling avling P'!AJ222/'Utvikling avling P'!AK222,"")</f>
        <v/>
      </c>
      <c r="T215" s="20" t="str">
        <f>IFERROR('Utvikling avling P'!AH222/'Utvikling avling P'!AI222,"")</f>
        <v/>
      </c>
      <c r="U215" s="20" t="str">
        <f>IFERROR('Utvikling avling P'!AN222/'Utvikling avling P'!AO222,"")</f>
        <v/>
      </c>
      <c r="V215" s="20" t="e">
        <f>AVERAGE(B215:U215)</f>
        <v>#DIV/0!</v>
      </c>
    </row>
    <row r="216" spans="1:22" x14ac:dyDescent="0.25">
      <c r="A216" s="19" t="str">
        <f>IF('Utvikling avling P'!A223&gt;0,'Utvikling avling P'!A223,"")</f>
        <v>1111 SOKNDAL</v>
      </c>
      <c r="B216" s="20" t="str">
        <f>IFERROR('Utvikling avling P'!B223/'Utvikling avling P'!C223,"")</f>
        <v/>
      </c>
      <c r="C216" s="20" t="str">
        <f>IFERROR('Utvikling avling P'!D223/'Utvikling avling P'!E223,"")</f>
        <v/>
      </c>
      <c r="D216" s="20" t="str">
        <f>IFERROR('Utvikling avling P'!F223/'Utvikling avling P'!G223,"")</f>
        <v/>
      </c>
      <c r="E216" s="20" t="str">
        <f>IFERROR('Utvikling avling P'!H223/'Utvikling avling P'!I223,"")</f>
        <v/>
      </c>
      <c r="F216" s="20" t="str">
        <f>IFERROR('Utvikling avling P'!J223/'Utvikling avling P'!K223,"")</f>
        <v/>
      </c>
      <c r="G216" s="20" t="str">
        <f>IFERROR('Utvikling avling P'!L223/'Utvikling avling P'!M223,"")</f>
        <v/>
      </c>
      <c r="H216" s="20" t="str">
        <f>IFERROR('Utvikling avling P'!N223/'Utvikling avling P'!O223,"")</f>
        <v/>
      </c>
      <c r="I216" s="20" t="str">
        <f>IFERROR('Utvikling avling P'!P223/'Utvikling avling P'!Q223,"")</f>
        <v/>
      </c>
      <c r="J216" s="20" t="str">
        <f>IFERROR('Utvikling avling P'!R223/'Utvikling avling P'!S223,"")</f>
        <v/>
      </c>
      <c r="K216" s="20" t="str">
        <f>IFERROR('Utvikling avling P'!T223/'Utvikling avling P'!U223,"")</f>
        <v/>
      </c>
      <c r="L216" s="20" t="str">
        <f>IFERROR('Utvikling avling P'!V223/'Utvikling avling P'!W223,"")</f>
        <v/>
      </c>
      <c r="M216" s="20" t="str">
        <f>IFERROR('Utvikling avling P'!X223/'Utvikling avling P'!Y223,"")</f>
        <v/>
      </c>
      <c r="N216" s="20" t="str">
        <f>IFERROR('Utvikling avling P'!Z223/'Utvikling avling P'!AA223,"")</f>
        <v/>
      </c>
      <c r="O216" s="20" t="str">
        <f>IFERROR('Utvikling avling P'!AB223/'Utvikling avling P'!AC223,"")</f>
        <v/>
      </c>
      <c r="P216" s="20" t="str">
        <f>IFERROR('Utvikling avling P'!AD223/'Utvikling avling P'!AE223,"")</f>
        <v/>
      </c>
      <c r="Q216" s="20" t="str">
        <f>IFERROR('Utvikling avling P'!AF223/'Utvikling avling P'!AG223,"")</f>
        <v/>
      </c>
      <c r="R216" s="20" t="str">
        <f>IFERROR('Utvikling avling P'!AJ223/'Utvikling avling P'!AK223,"")</f>
        <v/>
      </c>
      <c r="S216" s="20" t="str">
        <f>IFERROR('Utvikling avling P'!AJ223/'Utvikling avling P'!AK223,"")</f>
        <v/>
      </c>
      <c r="T216" s="20" t="str">
        <f>IFERROR('Utvikling avling P'!AH223/'Utvikling avling P'!AI223,"")</f>
        <v/>
      </c>
      <c r="U216" s="20" t="str">
        <f>IFERROR('Utvikling avling P'!AN223/'Utvikling avling P'!AO223,"")</f>
        <v/>
      </c>
      <c r="V216" s="20" t="e">
        <f>AVERAGE(B216:U216)</f>
        <v>#DIV/0!</v>
      </c>
    </row>
    <row r="217" spans="1:22" x14ac:dyDescent="0.25">
      <c r="A217" s="19" t="str">
        <f>IF('Utvikling avling P'!A224&gt;0,'Utvikling avling P'!A224,"")</f>
        <v>4651 STRYN</v>
      </c>
      <c r="B217" s="20" t="str">
        <f>IFERROR('Utvikling avling P'!B224/'Utvikling avling P'!C224,"")</f>
        <v/>
      </c>
      <c r="C217" s="20" t="str">
        <f>IFERROR('Utvikling avling P'!D224/'Utvikling avling P'!E224,"")</f>
        <v/>
      </c>
      <c r="D217" s="20" t="str">
        <f>IFERROR('Utvikling avling P'!F224/'Utvikling avling P'!G224,"")</f>
        <v/>
      </c>
      <c r="E217" s="20" t="str">
        <f>IFERROR('Utvikling avling P'!H224/'Utvikling avling P'!I224,"")</f>
        <v/>
      </c>
      <c r="F217" s="20" t="str">
        <f>IFERROR('Utvikling avling P'!J224/'Utvikling avling P'!K224,"")</f>
        <v/>
      </c>
      <c r="G217" s="20" t="str">
        <f>IFERROR('Utvikling avling P'!L224/'Utvikling avling P'!M224,"")</f>
        <v/>
      </c>
      <c r="H217" s="20" t="str">
        <f>IFERROR('Utvikling avling P'!N224/'Utvikling avling P'!O224,"")</f>
        <v/>
      </c>
      <c r="I217" s="20" t="str">
        <f>IFERROR('Utvikling avling P'!P224/'Utvikling avling P'!Q224,"")</f>
        <v/>
      </c>
      <c r="J217" s="20" t="str">
        <f>IFERROR('Utvikling avling P'!R224/'Utvikling avling P'!S224,"")</f>
        <v/>
      </c>
      <c r="K217" s="20" t="str">
        <f>IFERROR('Utvikling avling P'!T224/'Utvikling avling P'!U224,"")</f>
        <v/>
      </c>
      <c r="L217" s="20" t="str">
        <f>IFERROR('Utvikling avling P'!V224/'Utvikling avling P'!W224,"")</f>
        <v/>
      </c>
      <c r="M217" s="20" t="str">
        <f>IFERROR('Utvikling avling P'!X224/'Utvikling avling P'!Y224,"")</f>
        <v/>
      </c>
      <c r="N217" s="20" t="str">
        <f>IFERROR('Utvikling avling P'!Z224/'Utvikling avling P'!AA224,"")</f>
        <v/>
      </c>
      <c r="O217" s="20" t="str">
        <f>IFERROR('Utvikling avling P'!AB224/'Utvikling avling P'!AC224,"")</f>
        <v/>
      </c>
      <c r="P217" s="20" t="str">
        <f>IFERROR('Utvikling avling P'!AD224/'Utvikling avling P'!AE224,"")</f>
        <v/>
      </c>
      <c r="Q217" s="20" t="str">
        <f>IFERROR('Utvikling avling P'!AF224/'Utvikling avling P'!AG224,"")</f>
        <v/>
      </c>
      <c r="R217" s="20" t="str">
        <f>IFERROR('Utvikling avling P'!AJ224/'Utvikling avling P'!AK224,"")</f>
        <v/>
      </c>
      <c r="S217" s="20" t="str">
        <f>IFERROR('Utvikling avling P'!AJ224/'Utvikling avling P'!AK224,"")</f>
        <v/>
      </c>
      <c r="T217" s="20" t="str">
        <f>IFERROR('Utvikling avling P'!AH224/'Utvikling avling P'!AI224,"")</f>
        <v/>
      </c>
      <c r="U217" s="20" t="str">
        <f>IFERROR('Utvikling avling P'!AN224/'Utvikling avling P'!AO224,"")</f>
        <v/>
      </c>
      <c r="V217" s="20" t="e">
        <f>AVERAGE(B217:U217)</f>
        <v>#DIV/0!</v>
      </c>
    </row>
    <row r="218" spans="1:22" x14ac:dyDescent="0.25">
      <c r="A218" s="19" t="e">
        <f>IF('Utvikling avling P'!#REF!&gt;0,'Utvikling avling P'!#REF!,"")</f>
        <v>#REF!</v>
      </c>
      <c r="B218" s="20" t="str">
        <f>IFERROR('Utvikling avling P'!#REF!/'Utvikling avling P'!#REF!,"")</f>
        <v/>
      </c>
      <c r="C218" s="20" t="str">
        <f>IFERROR('Utvikling avling P'!#REF!/'Utvikling avling P'!#REF!,"")</f>
        <v/>
      </c>
      <c r="D218" s="20" t="str">
        <f>IFERROR('Utvikling avling P'!#REF!/'Utvikling avling P'!#REF!,"")</f>
        <v/>
      </c>
      <c r="E218" s="20" t="str">
        <f>IFERROR('Utvikling avling P'!#REF!/'Utvikling avling P'!#REF!,"")</f>
        <v/>
      </c>
      <c r="F218" s="20" t="str">
        <f>IFERROR('Utvikling avling P'!#REF!/'Utvikling avling P'!#REF!,"")</f>
        <v/>
      </c>
      <c r="G218" s="20" t="str">
        <f>IFERROR('Utvikling avling P'!#REF!/'Utvikling avling P'!#REF!,"")</f>
        <v/>
      </c>
      <c r="H218" s="20" t="str">
        <f>IFERROR('Utvikling avling P'!#REF!/'Utvikling avling P'!#REF!,"")</f>
        <v/>
      </c>
      <c r="I218" s="20" t="str">
        <f>IFERROR('Utvikling avling P'!#REF!/'Utvikling avling P'!#REF!,"")</f>
        <v/>
      </c>
      <c r="J218" s="20" t="str">
        <f>IFERROR('Utvikling avling P'!#REF!/'Utvikling avling P'!#REF!,"")</f>
        <v/>
      </c>
      <c r="K218" s="20" t="str">
        <f>IFERROR('Utvikling avling P'!#REF!/'Utvikling avling P'!#REF!,"")</f>
        <v/>
      </c>
      <c r="L218" s="20" t="str">
        <f>IFERROR('Utvikling avling P'!#REF!/'Utvikling avling P'!#REF!,"")</f>
        <v/>
      </c>
      <c r="M218" s="20" t="str">
        <f>IFERROR('Utvikling avling P'!#REF!/'Utvikling avling P'!#REF!,"")</f>
        <v/>
      </c>
      <c r="N218" s="20" t="str">
        <f>IFERROR('Utvikling avling P'!#REF!/'Utvikling avling P'!#REF!,"")</f>
        <v/>
      </c>
      <c r="O218" s="20" t="str">
        <f>IFERROR('Utvikling avling P'!#REF!/'Utvikling avling P'!#REF!,"")</f>
        <v/>
      </c>
      <c r="P218" s="20" t="str">
        <f>IFERROR('Utvikling avling P'!#REF!/'Utvikling avling P'!#REF!,"")</f>
        <v/>
      </c>
      <c r="Q218" s="20" t="str">
        <f>IFERROR('Utvikling avling P'!#REF!/'Utvikling avling P'!#REF!,"")</f>
        <v/>
      </c>
      <c r="R218" s="20" t="str">
        <f>IFERROR('Utvikling avling P'!AJ225/'Utvikling avling P'!AK225,"")</f>
        <v/>
      </c>
      <c r="S218" s="20" t="str">
        <f>IFERROR('Utvikling avling P'!#REF!/'Utvikling avling P'!#REF!,"")</f>
        <v/>
      </c>
      <c r="T218" s="20" t="str">
        <f>IFERROR('Utvikling avling P'!AH225/'Utvikling avling P'!AI225,"")</f>
        <v/>
      </c>
      <c r="U218" s="20" t="str">
        <f>IFERROR('Utvikling avling P'!AN225/'Utvikling avling P'!AO225,"")</f>
        <v/>
      </c>
      <c r="V218" s="20" t="e">
        <f>AVERAGE(B218:U218)</f>
        <v>#DIV/0!</v>
      </c>
    </row>
    <row r="219" spans="1:22" x14ac:dyDescent="0.25">
      <c r="A219" s="19" t="e">
        <f>IF('Utvikling avling P'!#REF!&gt;0,'Utvikling avling P'!#REF!,"")</f>
        <v>#REF!</v>
      </c>
      <c r="B219" s="20" t="str">
        <f>IFERROR('Utvikling avling P'!#REF!/'Utvikling avling P'!#REF!,"")</f>
        <v/>
      </c>
      <c r="C219" s="20" t="str">
        <f>IFERROR('Utvikling avling P'!#REF!/'Utvikling avling P'!#REF!,"")</f>
        <v/>
      </c>
      <c r="D219" s="20" t="str">
        <f>IFERROR('Utvikling avling P'!#REF!/'Utvikling avling P'!#REF!,"")</f>
        <v/>
      </c>
      <c r="E219" s="20" t="str">
        <f>IFERROR('Utvikling avling P'!#REF!/'Utvikling avling P'!#REF!,"")</f>
        <v/>
      </c>
      <c r="F219" s="20" t="str">
        <f>IFERROR('Utvikling avling P'!#REF!/'Utvikling avling P'!#REF!,"")</f>
        <v/>
      </c>
      <c r="G219" s="20" t="str">
        <f>IFERROR('Utvikling avling P'!#REF!/'Utvikling avling P'!#REF!,"")</f>
        <v/>
      </c>
      <c r="H219" s="20" t="str">
        <f>IFERROR('Utvikling avling P'!#REF!/'Utvikling avling P'!#REF!,"")</f>
        <v/>
      </c>
      <c r="I219" s="20" t="str">
        <f>IFERROR('Utvikling avling P'!#REF!/'Utvikling avling P'!#REF!,"")</f>
        <v/>
      </c>
      <c r="J219" s="20" t="str">
        <f>IFERROR('Utvikling avling P'!#REF!/'Utvikling avling P'!#REF!,"")</f>
        <v/>
      </c>
      <c r="K219" s="20" t="str">
        <f>IFERROR('Utvikling avling P'!#REF!/'Utvikling avling P'!#REF!,"")</f>
        <v/>
      </c>
      <c r="L219" s="20" t="str">
        <f>IFERROR('Utvikling avling P'!#REF!/'Utvikling avling P'!#REF!,"")</f>
        <v/>
      </c>
      <c r="M219" s="20" t="str">
        <f>IFERROR('Utvikling avling P'!#REF!/'Utvikling avling P'!#REF!,"")</f>
        <v/>
      </c>
      <c r="N219" s="20" t="str">
        <f>IFERROR('Utvikling avling P'!#REF!/'Utvikling avling P'!#REF!,"")</f>
        <v/>
      </c>
      <c r="O219" s="20" t="str">
        <f>IFERROR('Utvikling avling P'!#REF!/'Utvikling avling P'!#REF!,"")</f>
        <v/>
      </c>
      <c r="P219" s="20" t="str">
        <f>IFERROR('Utvikling avling P'!#REF!/'Utvikling avling P'!#REF!,"")</f>
        <v/>
      </c>
      <c r="Q219" s="20" t="str">
        <f>IFERROR('Utvikling avling P'!#REF!/'Utvikling avling P'!#REF!,"")</f>
        <v/>
      </c>
      <c r="R219" s="20" t="str">
        <f>IFERROR('Utvikling avling P'!AJ226/'Utvikling avling P'!AK226,"")</f>
        <v/>
      </c>
      <c r="S219" s="20" t="str">
        <f>IFERROR('Utvikling avling P'!#REF!/'Utvikling avling P'!#REF!,"")</f>
        <v/>
      </c>
      <c r="T219" s="20" t="str">
        <f>IFERROR('Utvikling avling P'!AH226/'Utvikling avling P'!AI226,"")</f>
        <v/>
      </c>
      <c r="U219" s="20" t="str">
        <f>IFERROR('Utvikling avling P'!AN226/'Utvikling avling P'!AO226,"")</f>
        <v/>
      </c>
      <c r="V219" s="20" t="e">
        <f>AVERAGE(B219:U219)</f>
        <v>#DIV/0!</v>
      </c>
    </row>
    <row r="220" spans="1:22" x14ac:dyDescent="0.25">
      <c r="A220" s="19" t="e">
        <f>IF('Utvikling avling P'!#REF!&gt;0,'Utvikling avling P'!#REF!,"")</f>
        <v>#REF!</v>
      </c>
      <c r="B220" s="20" t="str">
        <f>IFERROR('Utvikling avling P'!#REF!/'Utvikling avling P'!#REF!,"")</f>
        <v/>
      </c>
      <c r="C220" s="20" t="str">
        <f>IFERROR('Utvikling avling P'!#REF!/'Utvikling avling P'!#REF!,"")</f>
        <v/>
      </c>
      <c r="D220" s="20" t="str">
        <f>IFERROR('Utvikling avling P'!#REF!/'Utvikling avling P'!#REF!,"")</f>
        <v/>
      </c>
      <c r="E220" s="20" t="str">
        <f>IFERROR('Utvikling avling P'!#REF!/'Utvikling avling P'!#REF!,"")</f>
        <v/>
      </c>
      <c r="F220" s="20" t="str">
        <f>IFERROR('Utvikling avling P'!#REF!/'Utvikling avling P'!#REF!,"")</f>
        <v/>
      </c>
      <c r="G220" s="20" t="str">
        <f>IFERROR('Utvikling avling P'!#REF!/'Utvikling avling P'!#REF!,"")</f>
        <v/>
      </c>
      <c r="H220" s="20" t="str">
        <f>IFERROR('Utvikling avling P'!#REF!/'Utvikling avling P'!#REF!,"")</f>
        <v/>
      </c>
      <c r="I220" s="20" t="str">
        <f>IFERROR('Utvikling avling P'!#REF!/'Utvikling avling P'!#REF!,"")</f>
        <v/>
      </c>
      <c r="J220" s="20" t="str">
        <f>IFERROR('Utvikling avling P'!#REF!/'Utvikling avling P'!#REF!,"")</f>
        <v/>
      </c>
      <c r="K220" s="20" t="str">
        <f>IFERROR('Utvikling avling P'!#REF!/'Utvikling avling P'!#REF!,"")</f>
        <v/>
      </c>
      <c r="L220" s="20" t="str">
        <f>IFERROR('Utvikling avling P'!#REF!/'Utvikling avling P'!#REF!,"")</f>
        <v/>
      </c>
      <c r="M220" s="20" t="str">
        <f>IFERROR('Utvikling avling P'!#REF!/'Utvikling avling P'!#REF!,"")</f>
        <v/>
      </c>
      <c r="N220" s="20" t="str">
        <f>IFERROR('Utvikling avling P'!#REF!/'Utvikling avling P'!#REF!,"")</f>
        <v/>
      </c>
      <c r="O220" s="20" t="str">
        <f>IFERROR('Utvikling avling P'!#REF!/'Utvikling avling P'!#REF!,"")</f>
        <v/>
      </c>
      <c r="P220" s="20" t="str">
        <f>IFERROR('Utvikling avling P'!#REF!/'Utvikling avling P'!#REF!,"")</f>
        <v/>
      </c>
      <c r="Q220" s="20" t="str">
        <f>IFERROR('Utvikling avling P'!#REF!/'Utvikling avling P'!#REF!,"")</f>
        <v/>
      </c>
      <c r="R220" s="20" t="str">
        <f>IFERROR('Utvikling avling P'!AJ227/'Utvikling avling P'!AK227,"")</f>
        <v/>
      </c>
      <c r="S220" s="20" t="str">
        <f>IFERROR('Utvikling avling P'!#REF!/'Utvikling avling P'!#REF!,"")</f>
        <v/>
      </c>
      <c r="T220" s="20" t="str">
        <f>IFERROR('Utvikling avling P'!AH227/'Utvikling avling P'!AI227,"")</f>
        <v/>
      </c>
      <c r="U220" s="20" t="str">
        <f>IFERROR('Utvikling avling P'!AN227/'Utvikling avling P'!AO227,"")</f>
        <v/>
      </c>
      <c r="V220" s="20" t="e">
        <f>AVERAGE(B220:U220)</f>
        <v>#DIV/0!</v>
      </c>
    </row>
    <row r="221" spans="1:22" x14ac:dyDescent="0.25">
      <c r="A221" s="19" t="e">
        <f>IF('Utvikling avling P'!#REF!&gt;0,'Utvikling avling P'!#REF!,"")</f>
        <v>#REF!</v>
      </c>
      <c r="B221" s="20" t="str">
        <f>IFERROR('Utvikling avling P'!#REF!/'Utvikling avling P'!#REF!,"")</f>
        <v/>
      </c>
      <c r="C221" s="20" t="str">
        <f>IFERROR('Utvikling avling P'!#REF!/'Utvikling avling P'!#REF!,"")</f>
        <v/>
      </c>
      <c r="D221" s="20" t="str">
        <f>IFERROR('Utvikling avling P'!#REF!/'Utvikling avling P'!#REF!,"")</f>
        <v/>
      </c>
      <c r="E221" s="20" t="str">
        <f>IFERROR('Utvikling avling P'!#REF!/'Utvikling avling P'!#REF!,"")</f>
        <v/>
      </c>
      <c r="F221" s="20" t="str">
        <f>IFERROR('Utvikling avling P'!#REF!/'Utvikling avling P'!#REF!,"")</f>
        <v/>
      </c>
      <c r="G221" s="20" t="str">
        <f>IFERROR('Utvikling avling P'!#REF!/'Utvikling avling P'!#REF!,"")</f>
        <v/>
      </c>
      <c r="H221" s="20" t="str">
        <f>IFERROR('Utvikling avling P'!#REF!/'Utvikling avling P'!#REF!,"")</f>
        <v/>
      </c>
      <c r="I221" s="20" t="str">
        <f>IFERROR('Utvikling avling P'!#REF!/'Utvikling avling P'!#REF!,"")</f>
        <v/>
      </c>
      <c r="J221" s="20" t="str">
        <f>IFERROR('Utvikling avling P'!#REF!/'Utvikling avling P'!#REF!,"")</f>
        <v/>
      </c>
      <c r="K221" s="20" t="str">
        <f>IFERROR('Utvikling avling P'!#REF!/'Utvikling avling P'!#REF!,"")</f>
        <v/>
      </c>
      <c r="L221" s="20" t="str">
        <f>IFERROR('Utvikling avling P'!#REF!/'Utvikling avling P'!#REF!,"")</f>
        <v/>
      </c>
      <c r="M221" s="20" t="str">
        <f>IFERROR('Utvikling avling P'!#REF!/'Utvikling avling P'!#REF!,"")</f>
        <v/>
      </c>
      <c r="N221" s="20" t="str">
        <f>IFERROR('Utvikling avling P'!#REF!/'Utvikling avling P'!#REF!,"")</f>
        <v/>
      </c>
      <c r="O221" s="20" t="str">
        <f>IFERROR('Utvikling avling P'!#REF!/'Utvikling avling P'!#REF!,"")</f>
        <v/>
      </c>
      <c r="P221" s="20" t="str">
        <f>IFERROR('Utvikling avling P'!#REF!/'Utvikling avling P'!#REF!,"")</f>
        <v/>
      </c>
      <c r="Q221" s="20" t="str">
        <f>IFERROR('Utvikling avling P'!#REF!/'Utvikling avling P'!#REF!,"")</f>
        <v/>
      </c>
      <c r="R221" s="20" t="str">
        <f>IFERROR('Utvikling avling P'!AJ228/'Utvikling avling P'!AK228,"")</f>
        <v/>
      </c>
      <c r="S221" s="20" t="str">
        <f>IFERROR('Utvikling avling P'!#REF!/'Utvikling avling P'!#REF!,"")</f>
        <v/>
      </c>
      <c r="T221" s="20" t="str">
        <f>IFERROR('Utvikling avling P'!AH228/'Utvikling avling P'!AI228,"")</f>
        <v/>
      </c>
      <c r="U221" s="20" t="str">
        <f>IFERROR('Utvikling avling P'!AN228/'Utvikling avling P'!AO228,"")</f>
        <v/>
      </c>
      <c r="V221" s="20" t="e">
        <f>AVERAGE(B221:U221)</f>
        <v>#DIV/0!</v>
      </c>
    </row>
    <row r="222" spans="1:22" x14ac:dyDescent="0.25">
      <c r="A222" s="19" t="e">
        <f>IF('Utvikling avling P'!#REF!&gt;0,'Utvikling avling P'!#REF!,"")</f>
        <v>#REF!</v>
      </c>
      <c r="B222" s="20" t="str">
        <f>IFERROR('Utvikling avling P'!#REF!/'Utvikling avling P'!#REF!,"")</f>
        <v/>
      </c>
      <c r="C222" s="20" t="str">
        <f>IFERROR('Utvikling avling P'!#REF!/'Utvikling avling P'!#REF!,"")</f>
        <v/>
      </c>
      <c r="D222" s="20" t="str">
        <f>IFERROR('Utvikling avling P'!#REF!/'Utvikling avling P'!#REF!,"")</f>
        <v/>
      </c>
      <c r="E222" s="20" t="str">
        <f>IFERROR('Utvikling avling P'!#REF!/'Utvikling avling P'!#REF!,"")</f>
        <v/>
      </c>
      <c r="F222" s="20" t="str">
        <f>IFERROR('Utvikling avling P'!#REF!/'Utvikling avling P'!#REF!,"")</f>
        <v/>
      </c>
      <c r="G222" s="20" t="str">
        <f>IFERROR('Utvikling avling P'!#REF!/'Utvikling avling P'!#REF!,"")</f>
        <v/>
      </c>
      <c r="H222" s="20" t="str">
        <f>IFERROR('Utvikling avling P'!#REF!/'Utvikling avling P'!#REF!,"")</f>
        <v/>
      </c>
      <c r="I222" s="20" t="str">
        <f>IFERROR('Utvikling avling P'!#REF!/'Utvikling avling P'!#REF!,"")</f>
        <v/>
      </c>
      <c r="J222" s="20" t="str">
        <f>IFERROR('Utvikling avling P'!#REF!/'Utvikling avling P'!#REF!,"")</f>
        <v/>
      </c>
      <c r="K222" s="20" t="str">
        <f>IFERROR('Utvikling avling P'!#REF!/'Utvikling avling P'!#REF!,"")</f>
        <v/>
      </c>
      <c r="L222" s="20" t="str">
        <f>IFERROR('Utvikling avling P'!#REF!/'Utvikling avling P'!#REF!,"")</f>
        <v/>
      </c>
      <c r="M222" s="20" t="str">
        <f>IFERROR('Utvikling avling P'!#REF!/'Utvikling avling P'!#REF!,"")</f>
        <v/>
      </c>
      <c r="N222" s="20" t="str">
        <f>IFERROR('Utvikling avling P'!#REF!/'Utvikling avling P'!#REF!,"")</f>
        <v/>
      </c>
      <c r="O222" s="20" t="str">
        <f>IFERROR('Utvikling avling P'!#REF!/'Utvikling avling P'!#REF!,"")</f>
        <v/>
      </c>
      <c r="P222" s="20" t="str">
        <f>IFERROR('Utvikling avling P'!#REF!/'Utvikling avling P'!#REF!,"")</f>
        <v/>
      </c>
      <c r="Q222" s="20" t="str">
        <f>IFERROR('Utvikling avling P'!#REF!/'Utvikling avling P'!#REF!,"")</f>
        <v/>
      </c>
      <c r="R222" s="20" t="str">
        <f>IFERROR('Utvikling avling P'!AJ229/'Utvikling avling P'!AK229,"")</f>
        <v/>
      </c>
      <c r="S222" s="20" t="str">
        <f>IFERROR('Utvikling avling P'!#REF!/'Utvikling avling P'!#REF!,"")</f>
        <v/>
      </c>
      <c r="T222" s="20" t="str">
        <f>IFERROR('Utvikling avling P'!AH229/'Utvikling avling P'!AI229,"")</f>
        <v/>
      </c>
      <c r="U222" s="20" t="str">
        <f>IFERROR('Utvikling avling P'!AN229/'Utvikling avling P'!AO229,"")</f>
        <v/>
      </c>
      <c r="V222" s="20" t="e">
        <f>AVERAGE(B222:U222)</f>
        <v>#DIV/0!</v>
      </c>
    </row>
    <row r="223" spans="1:22" x14ac:dyDescent="0.25">
      <c r="A223" s="19" t="e">
        <f>IF('Utvikling avling P'!#REF!&gt;0,'Utvikling avling P'!#REF!,"")</f>
        <v>#REF!</v>
      </c>
      <c r="B223" s="20" t="str">
        <f>IFERROR('Utvikling avling P'!#REF!/'Utvikling avling P'!#REF!,"")</f>
        <v/>
      </c>
      <c r="C223" s="20" t="str">
        <f>IFERROR('Utvikling avling P'!#REF!/'Utvikling avling P'!#REF!,"")</f>
        <v/>
      </c>
      <c r="D223" s="20" t="str">
        <f>IFERROR('Utvikling avling P'!#REF!/'Utvikling avling P'!#REF!,"")</f>
        <v/>
      </c>
      <c r="E223" s="20" t="str">
        <f>IFERROR('Utvikling avling P'!#REF!/'Utvikling avling P'!#REF!,"")</f>
        <v/>
      </c>
      <c r="F223" s="20" t="str">
        <f>IFERROR('Utvikling avling P'!#REF!/'Utvikling avling P'!#REF!,"")</f>
        <v/>
      </c>
      <c r="G223" s="20" t="str">
        <f>IFERROR('Utvikling avling P'!#REF!/'Utvikling avling P'!#REF!,"")</f>
        <v/>
      </c>
      <c r="H223" s="20" t="str">
        <f>IFERROR('Utvikling avling P'!#REF!/'Utvikling avling P'!#REF!,"")</f>
        <v/>
      </c>
      <c r="I223" s="20" t="str">
        <f>IFERROR('Utvikling avling P'!#REF!/'Utvikling avling P'!#REF!,"")</f>
        <v/>
      </c>
      <c r="J223" s="20" t="str">
        <f>IFERROR('Utvikling avling P'!#REF!/'Utvikling avling P'!#REF!,"")</f>
        <v/>
      </c>
      <c r="K223" s="20" t="str">
        <f>IFERROR('Utvikling avling P'!#REF!/'Utvikling avling P'!#REF!,"")</f>
        <v/>
      </c>
      <c r="L223" s="20" t="str">
        <f>IFERROR('Utvikling avling P'!#REF!/'Utvikling avling P'!#REF!,"")</f>
        <v/>
      </c>
      <c r="M223" s="20" t="str">
        <f>IFERROR('Utvikling avling P'!#REF!/'Utvikling avling P'!#REF!,"")</f>
        <v/>
      </c>
      <c r="N223" s="20" t="str">
        <f>IFERROR('Utvikling avling P'!#REF!/'Utvikling avling P'!#REF!,"")</f>
        <v/>
      </c>
      <c r="O223" s="20" t="str">
        <f>IFERROR('Utvikling avling P'!#REF!/'Utvikling avling P'!#REF!,"")</f>
        <v/>
      </c>
      <c r="P223" s="20" t="str">
        <f>IFERROR('Utvikling avling P'!#REF!/'Utvikling avling P'!#REF!,"")</f>
        <v/>
      </c>
      <c r="Q223" s="20" t="str">
        <f>IFERROR('Utvikling avling P'!#REF!/'Utvikling avling P'!#REF!,"")</f>
        <v/>
      </c>
      <c r="R223" s="20" t="str">
        <f>IFERROR('Utvikling avling P'!AJ230/'Utvikling avling P'!AK230,"")</f>
        <v/>
      </c>
      <c r="S223" s="20" t="str">
        <f>IFERROR('Utvikling avling P'!#REF!/'Utvikling avling P'!#REF!,"")</f>
        <v/>
      </c>
      <c r="T223" s="20" t="str">
        <f>IFERROR('Utvikling avling P'!AH230/'Utvikling avling P'!AI230,"")</f>
        <v/>
      </c>
      <c r="U223" s="20" t="str">
        <f>IFERROR('Utvikling avling P'!AN230/'Utvikling avling P'!AO230,"")</f>
        <v/>
      </c>
      <c r="V223" s="20" t="e">
        <f>AVERAGE(B223:U223)</f>
        <v>#DIV/0!</v>
      </c>
    </row>
    <row r="224" spans="1:22" x14ac:dyDescent="0.25">
      <c r="A224" s="19" t="e">
        <f>IF('Utvikling avling P'!#REF!&gt;0,'Utvikling avling P'!#REF!,"")</f>
        <v>#REF!</v>
      </c>
      <c r="B224" s="20" t="str">
        <f>IFERROR('Utvikling avling P'!#REF!/'Utvikling avling P'!#REF!,"")</f>
        <v/>
      </c>
      <c r="C224" s="20" t="str">
        <f>IFERROR('Utvikling avling P'!#REF!/'Utvikling avling P'!#REF!,"")</f>
        <v/>
      </c>
      <c r="D224" s="20" t="str">
        <f>IFERROR('Utvikling avling P'!#REF!/'Utvikling avling P'!#REF!,"")</f>
        <v/>
      </c>
      <c r="E224" s="20" t="str">
        <f>IFERROR('Utvikling avling P'!#REF!/'Utvikling avling P'!#REF!,"")</f>
        <v/>
      </c>
      <c r="F224" s="20" t="str">
        <f>IFERROR('Utvikling avling P'!#REF!/'Utvikling avling P'!#REF!,"")</f>
        <v/>
      </c>
      <c r="G224" s="20" t="str">
        <f>IFERROR('Utvikling avling P'!#REF!/'Utvikling avling P'!#REF!,"")</f>
        <v/>
      </c>
      <c r="H224" s="20" t="str">
        <f>IFERROR('Utvikling avling P'!#REF!/'Utvikling avling P'!#REF!,"")</f>
        <v/>
      </c>
      <c r="I224" s="20" t="str">
        <f>IFERROR('Utvikling avling P'!#REF!/'Utvikling avling P'!#REF!,"")</f>
        <v/>
      </c>
      <c r="J224" s="20" t="str">
        <f>IFERROR('Utvikling avling P'!#REF!/'Utvikling avling P'!#REF!,"")</f>
        <v/>
      </c>
      <c r="K224" s="20" t="str">
        <f>IFERROR('Utvikling avling P'!#REF!/'Utvikling avling P'!#REF!,"")</f>
        <v/>
      </c>
      <c r="L224" s="20" t="str">
        <f>IFERROR('Utvikling avling P'!#REF!/'Utvikling avling P'!#REF!,"")</f>
        <v/>
      </c>
      <c r="M224" s="20" t="str">
        <f>IFERROR('Utvikling avling P'!#REF!/'Utvikling avling P'!#REF!,"")</f>
        <v/>
      </c>
      <c r="N224" s="20" t="str">
        <f>IFERROR('Utvikling avling P'!#REF!/'Utvikling avling P'!#REF!,"")</f>
        <v/>
      </c>
      <c r="O224" s="20" t="str">
        <f>IFERROR('Utvikling avling P'!#REF!/'Utvikling avling P'!#REF!,"")</f>
        <v/>
      </c>
      <c r="P224" s="20" t="str">
        <f>IFERROR('Utvikling avling P'!#REF!/'Utvikling avling P'!#REF!,"")</f>
        <v/>
      </c>
      <c r="Q224" s="20" t="str">
        <f>IFERROR('Utvikling avling P'!#REF!/'Utvikling avling P'!#REF!,"")</f>
        <v/>
      </c>
      <c r="R224" s="20" t="str">
        <f>IFERROR('Utvikling avling P'!AJ231/'Utvikling avling P'!AK231,"")</f>
        <v/>
      </c>
      <c r="S224" s="20" t="str">
        <f>IFERROR('Utvikling avling P'!#REF!/'Utvikling avling P'!#REF!,"")</f>
        <v/>
      </c>
      <c r="T224" s="20" t="str">
        <f>IFERROR('Utvikling avling P'!AH231/'Utvikling avling P'!AI231,"")</f>
        <v/>
      </c>
      <c r="U224" s="20" t="str">
        <f>IFERROR('Utvikling avling P'!AN231/'Utvikling avling P'!AO231,"")</f>
        <v/>
      </c>
      <c r="V224" s="20" t="e">
        <f>AVERAGE(B224:U224)</f>
        <v>#DIV/0!</v>
      </c>
    </row>
    <row r="225" spans="1:22" x14ac:dyDescent="0.25">
      <c r="A225" s="19" t="str">
        <f>IF('Utvikling avling P'!A225&gt;0,'Utvikling avling P'!A225,"")</f>
        <v>3454 VANG</v>
      </c>
      <c r="B225" s="20" t="str">
        <f>IFERROR('Utvikling avling P'!B225/'Utvikling avling P'!C225,"")</f>
        <v/>
      </c>
      <c r="C225" s="20" t="str">
        <f>IFERROR('Utvikling avling P'!D225/'Utvikling avling P'!E225,"")</f>
        <v/>
      </c>
      <c r="D225" s="20" t="str">
        <f>IFERROR('Utvikling avling P'!F225/'Utvikling avling P'!G225,"")</f>
        <v/>
      </c>
      <c r="E225" s="20" t="str">
        <f>IFERROR('Utvikling avling P'!H225/'Utvikling avling P'!I225,"")</f>
        <v/>
      </c>
      <c r="F225" s="20" t="str">
        <f>IFERROR('Utvikling avling P'!J225/'Utvikling avling P'!K225,"")</f>
        <v/>
      </c>
      <c r="G225" s="20" t="str">
        <f>IFERROR('Utvikling avling P'!L225/'Utvikling avling P'!M225,"")</f>
        <v/>
      </c>
      <c r="H225" s="20" t="str">
        <f>IFERROR('Utvikling avling P'!N225/'Utvikling avling P'!O225,"")</f>
        <v/>
      </c>
      <c r="I225" s="20" t="str">
        <f>IFERROR('Utvikling avling P'!P225/'Utvikling avling P'!Q225,"")</f>
        <v/>
      </c>
      <c r="J225" s="20" t="str">
        <f>IFERROR('Utvikling avling P'!R225/'Utvikling avling P'!S225,"")</f>
        <v/>
      </c>
      <c r="K225" s="20" t="str">
        <f>IFERROR('Utvikling avling P'!T225/'Utvikling avling P'!U225,"")</f>
        <v/>
      </c>
      <c r="L225" s="20" t="str">
        <f>IFERROR('Utvikling avling P'!V225/'Utvikling avling P'!W225,"")</f>
        <v/>
      </c>
      <c r="M225" s="20" t="str">
        <f>IFERROR('Utvikling avling P'!X225/'Utvikling avling P'!Y225,"")</f>
        <v/>
      </c>
      <c r="N225" s="20" t="str">
        <f>IFERROR('Utvikling avling P'!Z225/'Utvikling avling P'!AA225,"")</f>
        <v/>
      </c>
      <c r="O225" s="20" t="str">
        <f>IFERROR('Utvikling avling P'!AB225/'Utvikling avling P'!AC225,"")</f>
        <v/>
      </c>
      <c r="P225" s="20" t="str">
        <f>IFERROR('Utvikling avling P'!AD225/'Utvikling avling P'!AE225,"")</f>
        <v/>
      </c>
      <c r="Q225" s="20" t="str">
        <f>IFERROR('Utvikling avling P'!AF225/'Utvikling avling P'!AG225,"")</f>
        <v/>
      </c>
      <c r="R225" s="20" t="str">
        <f>IFERROR('Utvikling avling P'!AJ232/'Utvikling avling P'!AK232,"")</f>
        <v/>
      </c>
      <c r="S225" s="20" t="str">
        <f>IFERROR('Utvikling avling P'!AJ225/'Utvikling avling P'!AK225,"")</f>
        <v/>
      </c>
      <c r="T225" s="20" t="str">
        <f>IFERROR('Utvikling avling P'!AH232/'Utvikling avling P'!AI232,"")</f>
        <v/>
      </c>
      <c r="U225" s="20" t="str">
        <f>IFERROR('Utvikling avling P'!AN232/'Utvikling avling P'!AO232,"")</f>
        <v/>
      </c>
      <c r="V225" s="20" t="e">
        <f>AVERAGE(B225:U225)</f>
        <v>#DIV/0!</v>
      </c>
    </row>
    <row r="226" spans="1:22" x14ac:dyDescent="0.25">
      <c r="A226" s="19" t="str">
        <f>IF('Utvikling avling P'!A226&gt;0,'Utvikling avling P'!A226,"")</f>
        <v>1134 SULDAL</v>
      </c>
      <c r="B226" s="20" t="str">
        <f>IFERROR('Utvikling avling P'!B226/'Utvikling avling P'!C226,"")</f>
        <v/>
      </c>
      <c r="C226" s="20" t="str">
        <f>IFERROR('Utvikling avling P'!D226/'Utvikling avling P'!E226,"")</f>
        <v/>
      </c>
      <c r="D226" s="20" t="str">
        <f>IFERROR('Utvikling avling P'!F226/'Utvikling avling P'!G226,"")</f>
        <v/>
      </c>
      <c r="E226" s="20" t="str">
        <f>IFERROR('Utvikling avling P'!H226/'Utvikling avling P'!I226,"")</f>
        <v/>
      </c>
      <c r="F226" s="20" t="str">
        <f>IFERROR('Utvikling avling P'!J226/'Utvikling avling P'!K226,"")</f>
        <v/>
      </c>
      <c r="G226" s="20" t="str">
        <f>IFERROR('Utvikling avling P'!L226/'Utvikling avling P'!M226,"")</f>
        <v/>
      </c>
      <c r="H226" s="20" t="str">
        <f>IFERROR('Utvikling avling P'!N226/'Utvikling avling P'!O226,"")</f>
        <v/>
      </c>
      <c r="I226" s="20" t="str">
        <f>IFERROR('Utvikling avling P'!P226/'Utvikling avling P'!Q226,"")</f>
        <v/>
      </c>
      <c r="J226" s="20" t="str">
        <f>IFERROR('Utvikling avling P'!R226/'Utvikling avling P'!S226,"")</f>
        <v/>
      </c>
      <c r="K226" s="20" t="str">
        <f>IFERROR('Utvikling avling P'!T226/'Utvikling avling P'!U226,"")</f>
        <v/>
      </c>
      <c r="L226" s="20" t="str">
        <f>IFERROR('Utvikling avling P'!V226/'Utvikling avling P'!W226,"")</f>
        <v/>
      </c>
      <c r="M226" s="20" t="str">
        <f>IFERROR('Utvikling avling P'!X226/'Utvikling avling P'!Y226,"")</f>
        <v/>
      </c>
      <c r="N226" s="20" t="str">
        <f>IFERROR('Utvikling avling P'!Z226/'Utvikling avling P'!AA226,"")</f>
        <v/>
      </c>
      <c r="O226" s="20" t="str">
        <f>IFERROR('Utvikling avling P'!AB226/'Utvikling avling P'!AC226,"")</f>
        <v/>
      </c>
      <c r="P226" s="20" t="str">
        <f>IFERROR('Utvikling avling P'!AD226/'Utvikling avling P'!AE226,"")</f>
        <v/>
      </c>
      <c r="Q226" s="20" t="str">
        <f>IFERROR('Utvikling avling P'!AF226/'Utvikling avling P'!AG226,"")</f>
        <v/>
      </c>
      <c r="R226" s="20" t="str">
        <f>IFERROR('Utvikling avling P'!AJ233/'Utvikling avling P'!AK233,"")</f>
        <v/>
      </c>
      <c r="S226" s="20" t="str">
        <f>IFERROR('Utvikling avling P'!AJ226/'Utvikling avling P'!AK226,"")</f>
        <v/>
      </c>
      <c r="T226" s="20" t="str">
        <f>IFERROR('Utvikling avling P'!AH233/'Utvikling avling P'!AI233,"")</f>
        <v/>
      </c>
      <c r="U226" s="20" t="str">
        <f>IFERROR('Utvikling avling P'!AN233/'Utvikling avling P'!AO233,"")</f>
        <v/>
      </c>
      <c r="V226" s="20" t="e">
        <f>AVERAGE(B226:U226)</f>
        <v>#DIV/0!</v>
      </c>
    </row>
    <row r="227" spans="1:22" x14ac:dyDescent="0.25">
      <c r="A227" s="19" t="str">
        <f>IF('Utvikling avling P'!A227&gt;0,'Utvikling avling P'!A227,"")</f>
        <v>5522 SALANGEN</v>
      </c>
      <c r="B227" s="20" t="str">
        <f>IFERROR('Utvikling avling P'!B227/'Utvikling avling P'!C227,"")</f>
        <v/>
      </c>
      <c r="C227" s="20" t="str">
        <f>IFERROR('Utvikling avling P'!D227/'Utvikling avling P'!E227,"")</f>
        <v/>
      </c>
      <c r="D227" s="20" t="str">
        <f>IFERROR('Utvikling avling P'!F227/'Utvikling avling P'!G227,"")</f>
        <v/>
      </c>
      <c r="E227" s="20" t="str">
        <f>IFERROR('Utvikling avling P'!H227/'Utvikling avling P'!I227,"")</f>
        <v/>
      </c>
      <c r="F227" s="20" t="str">
        <f>IFERROR('Utvikling avling P'!J227/'Utvikling avling P'!K227,"")</f>
        <v/>
      </c>
      <c r="G227" s="20" t="str">
        <f>IFERROR('Utvikling avling P'!L227/'Utvikling avling P'!M227,"")</f>
        <v/>
      </c>
      <c r="H227" s="20" t="str">
        <f>IFERROR('Utvikling avling P'!N227/'Utvikling avling P'!O227,"")</f>
        <v/>
      </c>
      <c r="I227" s="20" t="str">
        <f>IFERROR('Utvikling avling P'!P227/'Utvikling avling P'!Q227,"")</f>
        <v/>
      </c>
      <c r="J227" s="20" t="str">
        <f>IFERROR('Utvikling avling P'!R227/'Utvikling avling P'!S227,"")</f>
        <v/>
      </c>
      <c r="K227" s="20" t="str">
        <f>IFERROR('Utvikling avling P'!T227/'Utvikling avling P'!U227,"")</f>
        <v/>
      </c>
      <c r="L227" s="20" t="str">
        <f>IFERROR('Utvikling avling P'!V227/'Utvikling avling P'!W227,"")</f>
        <v/>
      </c>
      <c r="M227" s="20" t="str">
        <f>IFERROR('Utvikling avling P'!X227/'Utvikling avling P'!Y227,"")</f>
        <v/>
      </c>
      <c r="N227" s="20" t="str">
        <f>IFERROR('Utvikling avling P'!Z227/'Utvikling avling P'!AA227,"")</f>
        <v/>
      </c>
      <c r="O227" s="20" t="str">
        <f>IFERROR('Utvikling avling P'!AB227/'Utvikling avling P'!AC227,"")</f>
        <v/>
      </c>
      <c r="P227" s="20" t="str">
        <f>IFERROR('Utvikling avling P'!AD227/'Utvikling avling P'!AE227,"")</f>
        <v/>
      </c>
      <c r="Q227" s="20" t="str">
        <f>IFERROR('Utvikling avling P'!AF227/'Utvikling avling P'!AG227,"")</f>
        <v/>
      </c>
      <c r="R227" s="20" t="str">
        <f>IFERROR('Utvikling avling P'!AJ234/'Utvikling avling P'!AK234,"")</f>
        <v/>
      </c>
      <c r="S227" s="20" t="str">
        <f>IFERROR('Utvikling avling P'!AJ227/'Utvikling avling P'!AK227,"")</f>
        <v/>
      </c>
      <c r="T227" s="20" t="str">
        <f>IFERROR('Utvikling avling P'!AH234/'Utvikling avling P'!AI234,"")</f>
        <v/>
      </c>
      <c r="U227" s="20" t="str">
        <f>IFERROR('Utvikling avling P'!AN234/'Utvikling avling P'!AO234,"")</f>
        <v/>
      </c>
      <c r="V227" s="20" t="e">
        <f>AVERAGE(B227:U227)</f>
        <v>#DIV/0!</v>
      </c>
    </row>
    <row r="228" spans="1:22" x14ac:dyDescent="0.25">
      <c r="A228" s="19" t="str">
        <f>IF('Utvikling avling P'!A228&gt;0,'Utvikling avling P'!A228,"")</f>
        <v>4613 BØMLO</v>
      </c>
      <c r="B228" s="20" t="str">
        <f>IFERROR('Utvikling avling P'!B228/'Utvikling avling P'!C228,"")</f>
        <v/>
      </c>
      <c r="C228" s="20" t="str">
        <f>IFERROR('Utvikling avling P'!D228/'Utvikling avling P'!E228,"")</f>
        <v/>
      </c>
      <c r="D228" s="20" t="str">
        <f>IFERROR('Utvikling avling P'!F228/'Utvikling avling P'!G228,"")</f>
        <v/>
      </c>
      <c r="E228" s="20" t="str">
        <f>IFERROR('Utvikling avling P'!H228/'Utvikling avling P'!I228,"")</f>
        <v/>
      </c>
      <c r="F228" s="20" t="str">
        <f>IFERROR('Utvikling avling P'!J228/'Utvikling avling P'!K228,"")</f>
        <v/>
      </c>
      <c r="G228" s="20" t="str">
        <f>IFERROR('Utvikling avling P'!L228/'Utvikling avling P'!M228,"")</f>
        <v/>
      </c>
      <c r="H228" s="20" t="str">
        <f>IFERROR('Utvikling avling P'!N228/'Utvikling avling P'!O228,"")</f>
        <v/>
      </c>
      <c r="I228" s="20" t="str">
        <f>IFERROR('Utvikling avling P'!P228/'Utvikling avling P'!Q228,"")</f>
        <v/>
      </c>
      <c r="J228" s="20" t="str">
        <f>IFERROR('Utvikling avling P'!R228/'Utvikling avling P'!S228,"")</f>
        <v/>
      </c>
      <c r="K228" s="20" t="str">
        <f>IFERROR('Utvikling avling P'!T228/'Utvikling avling P'!U228,"")</f>
        <v/>
      </c>
      <c r="L228" s="20" t="str">
        <f>IFERROR('Utvikling avling P'!V228/'Utvikling avling P'!W228,"")</f>
        <v/>
      </c>
      <c r="M228" s="20" t="str">
        <f>IFERROR('Utvikling avling P'!X228/'Utvikling avling P'!Y228,"")</f>
        <v/>
      </c>
      <c r="N228" s="20" t="str">
        <f>IFERROR('Utvikling avling P'!Z228/'Utvikling avling P'!AA228,"")</f>
        <v/>
      </c>
      <c r="O228" s="20" t="str">
        <f>IFERROR('Utvikling avling P'!AB228/'Utvikling avling P'!AC228,"")</f>
        <v/>
      </c>
      <c r="P228" s="20" t="str">
        <f>IFERROR('Utvikling avling P'!AD228/'Utvikling avling P'!AE228,"")</f>
        <v/>
      </c>
      <c r="Q228" s="20" t="str">
        <f>IFERROR('Utvikling avling P'!AF228/'Utvikling avling P'!AG228,"")</f>
        <v/>
      </c>
      <c r="R228" s="20" t="str">
        <f>IFERROR('Utvikling avling P'!AJ235/'Utvikling avling P'!AK235,"")</f>
        <v/>
      </c>
      <c r="S228" s="20" t="str">
        <f>IFERROR('Utvikling avling P'!AJ228/'Utvikling avling P'!AK228,"")</f>
        <v/>
      </c>
      <c r="T228" s="20" t="str">
        <f>IFERROR('Utvikling avling P'!AH235/'Utvikling avling P'!AI235,"")</f>
        <v/>
      </c>
      <c r="U228" s="20" t="str">
        <f>IFERROR('Utvikling avling P'!AN235/'Utvikling avling P'!AO235,"")</f>
        <v/>
      </c>
      <c r="V228" s="20" t="e">
        <f>AVERAGE(B228:U228)</f>
        <v>#DIV/0!</v>
      </c>
    </row>
    <row r="229" spans="1:22" x14ac:dyDescent="0.25">
      <c r="A229" s="19" t="str">
        <f>IF('Utvikling avling P'!A229&gt;0,'Utvikling avling P'!A229,"")</f>
        <v>5528 DYRØY</v>
      </c>
      <c r="B229" s="20" t="str">
        <f>IFERROR('Utvikling avling P'!B229/'Utvikling avling P'!C229,"")</f>
        <v/>
      </c>
      <c r="C229" s="20" t="str">
        <f>IFERROR('Utvikling avling P'!D229/'Utvikling avling P'!E229,"")</f>
        <v/>
      </c>
      <c r="D229" s="20" t="str">
        <f>IFERROR('Utvikling avling P'!F229/'Utvikling avling P'!G229,"")</f>
        <v/>
      </c>
      <c r="E229" s="20" t="str">
        <f>IFERROR('Utvikling avling P'!H229/'Utvikling avling P'!I229,"")</f>
        <v/>
      </c>
      <c r="F229" s="20" t="str">
        <f>IFERROR('Utvikling avling P'!J229/'Utvikling avling P'!K229,"")</f>
        <v/>
      </c>
      <c r="G229" s="20" t="str">
        <f>IFERROR('Utvikling avling P'!L229/'Utvikling avling P'!M229,"")</f>
        <v/>
      </c>
      <c r="H229" s="20" t="str">
        <f>IFERROR('Utvikling avling P'!N229/'Utvikling avling P'!O229,"")</f>
        <v/>
      </c>
      <c r="I229" s="20" t="str">
        <f>IFERROR('Utvikling avling P'!P229/'Utvikling avling P'!Q229,"")</f>
        <v/>
      </c>
      <c r="J229" s="20" t="str">
        <f>IFERROR('Utvikling avling P'!R229/'Utvikling avling P'!S229,"")</f>
        <v/>
      </c>
      <c r="K229" s="20" t="str">
        <f>IFERROR('Utvikling avling P'!T229/'Utvikling avling P'!U229,"")</f>
        <v/>
      </c>
      <c r="L229" s="20" t="str">
        <f>IFERROR('Utvikling avling P'!V229/'Utvikling avling P'!W229,"")</f>
        <v/>
      </c>
      <c r="M229" s="20" t="str">
        <f>IFERROR('Utvikling avling P'!X229/'Utvikling avling P'!Y229,"")</f>
        <v/>
      </c>
      <c r="N229" s="20" t="str">
        <f>IFERROR('Utvikling avling P'!Z229/'Utvikling avling P'!AA229,"")</f>
        <v/>
      </c>
      <c r="O229" s="20" t="str">
        <f>IFERROR('Utvikling avling P'!AB229/'Utvikling avling P'!AC229,"")</f>
        <v/>
      </c>
      <c r="P229" s="20" t="str">
        <f>IFERROR('Utvikling avling P'!AD229/'Utvikling avling P'!AE229,"")</f>
        <v/>
      </c>
      <c r="Q229" s="20" t="str">
        <f>IFERROR('Utvikling avling P'!AF229/'Utvikling avling P'!AG229,"")</f>
        <v/>
      </c>
      <c r="R229" s="20" t="str">
        <f>IFERROR('Utvikling avling P'!AJ236/'Utvikling avling P'!AK236,"")</f>
        <v/>
      </c>
      <c r="S229" s="20" t="str">
        <f>IFERROR('Utvikling avling P'!AJ229/'Utvikling avling P'!AK229,"")</f>
        <v/>
      </c>
      <c r="T229" s="20" t="str">
        <f>IFERROR('Utvikling avling P'!AH236/'Utvikling avling P'!AI236,"")</f>
        <v/>
      </c>
      <c r="U229" s="20" t="str">
        <f>IFERROR('Utvikling avling P'!AN236/'Utvikling avling P'!AO236,"")</f>
        <v/>
      </c>
      <c r="V229" s="20" t="e">
        <f>AVERAGE(B229:U229)</f>
        <v>#DIV/0!</v>
      </c>
    </row>
    <row r="230" spans="1:22" x14ac:dyDescent="0.25">
      <c r="A230" s="19" t="str">
        <f>IF('Utvikling avling P'!A230&gt;0,'Utvikling avling P'!A230,"")</f>
        <v>1514 SANDE</v>
      </c>
      <c r="B230" s="20" t="str">
        <f>IFERROR('Utvikling avling P'!B230/'Utvikling avling P'!C230,"")</f>
        <v/>
      </c>
      <c r="C230" s="20" t="str">
        <f>IFERROR('Utvikling avling P'!D230/'Utvikling avling P'!E230,"")</f>
        <v/>
      </c>
      <c r="D230" s="20" t="str">
        <f>IFERROR('Utvikling avling P'!F230/'Utvikling avling P'!G230,"")</f>
        <v/>
      </c>
      <c r="E230" s="20" t="str">
        <f>IFERROR('Utvikling avling P'!H230/'Utvikling avling P'!I230,"")</f>
        <v/>
      </c>
      <c r="F230" s="20" t="str">
        <f>IFERROR('Utvikling avling P'!J230/'Utvikling avling P'!K230,"")</f>
        <v/>
      </c>
      <c r="G230" s="20" t="str">
        <f>IFERROR('Utvikling avling P'!L230/'Utvikling avling P'!M230,"")</f>
        <v/>
      </c>
      <c r="H230" s="20" t="str">
        <f>IFERROR('Utvikling avling P'!N230/'Utvikling avling P'!O230,"")</f>
        <v/>
      </c>
      <c r="I230" s="20" t="str">
        <f>IFERROR('Utvikling avling P'!P230/'Utvikling avling P'!Q230,"")</f>
        <v/>
      </c>
      <c r="J230" s="20" t="str">
        <f>IFERROR('Utvikling avling P'!R230/'Utvikling avling P'!S230,"")</f>
        <v/>
      </c>
      <c r="K230" s="20" t="str">
        <f>IFERROR('Utvikling avling P'!T230/'Utvikling avling P'!U230,"")</f>
        <v/>
      </c>
      <c r="L230" s="20" t="str">
        <f>IFERROR('Utvikling avling P'!V230/'Utvikling avling P'!W230,"")</f>
        <v/>
      </c>
      <c r="M230" s="20" t="str">
        <f>IFERROR('Utvikling avling P'!X230/'Utvikling avling P'!Y230,"")</f>
        <v/>
      </c>
      <c r="N230" s="20" t="str">
        <f>IFERROR('Utvikling avling P'!Z230/'Utvikling avling P'!AA230,"")</f>
        <v/>
      </c>
      <c r="O230" s="20" t="str">
        <f>IFERROR('Utvikling avling P'!AB230/'Utvikling avling P'!AC230,"")</f>
        <v/>
      </c>
      <c r="P230" s="20" t="str">
        <f>IFERROR('Utvikling avling P'!AD230/'Utvikling avling P'!AE230,"")</f>
        <v/>
      </c>
      <c r="Q230" s="20" t="str">
        <f>IFERROR('Utvikling avling P'!AF230/'Utvikling avling P'!AG230,"")</f>
        <v/>
      </c>
      <c r="R230" s="20" t="str">
        <f>IFERROR('Utvikling avling P'!AJ237/'Utvikling avling P'!AK237,"")</f>
        <v/>
      </c>
      <c r="S230" s="20" t="str">
        <f>IFERROR('Utvikling avling P'!AJ230/'Utvikling avling P'!AK230,"")</f>
        <v/>
      </c>
      <c r="T230" s="20" t="str">
        <f>IFERROR('Utvikling avling P'!AH237/'Utvikling avling P'!AI237,"")</f>
        <v/>
      </c>
      <c r="U230" s="20" t="str">
        <f>IFERROR('Utvikling avling P'!AN237/'Utvikling avling P'!AO237,"")</f>
        <v/>
      </c>
      <c r="V230" s="20" t="e">
        <f>AVERAGE(B230:U230)</f>
        <v>#DIV/0!</v>
      </c>
    </row>
    <row r="231" spans="1:22" x14ac:dyDescent="0.25">
      <c r="A231" s="19" t="str">
        <f>IF('Utvikling avling P'!A231&gt;0,'Utvikling avling P'!A231,"")</f>
        <v>5612 GUOVDAGEAIDNU</v>
      </c>
      <c r="B231" s="20" t="str">
        <f>IFERROR('Utvikling avling P'!B231/'Utvikling avling P'!C231,"")</f>
        <v/>
      </c>
      <c r="C231" s="20" t="str">
        <f>IFERROR('Utvikling avling P'!D231/'Utvikling avling P'!E231,"")</f>
        <v/>
      </c>
      <c r="D231" s="20" t="str">
        <f>IFERROR('Utvikling avling P'!F231/'Utvikling avling P'!G231,"")</f>
        <v/>
      </c>
      <c r="E231" s="20" t="str">
        <f>IFERROR('Utvikling avling P'!H231/'Utvikling avling P'!I231,"")</f>
        <v/>
      </c>
      <c r="F231" s="20" t="str">
        <f>IFERROR('Utvikling avling P'!J231/'Utvikling avling P'!K231,"")</f>
        <v/>
      </c>
      <c r="G231" s="20" t="str">
        <f>IFERROR('Utvikling avling P'!L231/'Utvikling avling P'!M231,"")</f>
        <v/>
      </c>
      <c r="H231" s="20" t="str">
        <f>IFERROR('Utvikling avling P'!N231/'Utvikling avling P'!O231,"")</f>
        <v/>
      </c>
      <c r="I231" s="20" t="str">
        <f>IFERROR('Utvikling avling P'!P231/'Utvikling avling P'!Q231,"")</f>
        <v/>
      </c>
      <c r="J231" s="20" t="str">
        <f>IFERROR('Utvikling avling P'!R231/'Utvikling avling P'!S231,"")</f>
        <v/>
      </c>
      <c r="K231" s="20" t="str">
        <f>IFERROR('Utvikling avling P'!T231/'Utvikling avling P'!U231,"")</f>
        <v/>
      </c>
      <c r="L231" s="20" t="str">
        <f>IFERROR('Utvikling avling P'!V231/'Utvikling avling P'!W231,"")</f>
        <v/>
      </c>
      <c r="M231" s="20" t="str">
        <f>IFERROR('Utvikling avling P'!X231/'Utvikling avling P'!Y231,"")</f>
        <v/>
      </c>
      <c r="N231" s="20" t="str">
        <f>IFERROR('Utvikling avling P'!Z231/'Utvikling avling P'!AA231,"")</f>
        <v/>
      </c>
      <c r="O231" s="20" t="str">
        <f>IFERROR('Utvikling avling P'!AB231/'Utvikling avling P'!AC231,"")</f>
        <v/>
      </c>
      <c r="P231" s="20" t="str">
        <f>IFERROR('Utvikling avling P'!AD231/'Utvikling avling P'!AE231,"")</f>
        <v/>
      </c>
      <c r="Q231" s="20" t="str">
        <f>IFERROR('Utvikling avling P'!AF231/'Utvikling avling P'!AG231,"")</f>
        <v/>
      </c>
      <c r="R231" s="20" t="str">
        <f>IFERROR('Utvikling avling P'!AJ238/'Utvikling avling P'!AK238,"")</f>
        <v/>
      </c>
      <c r="S231" s="20" t="str">
        <f>IFERROR('Utvikling avling P'!AJ231/'Utvikling avling P'!AK231,"")</f>
        <v/>
      </c>
      <c r="T231" s="20" t="str">
        <f>IFERROR('Utvikling avling P'!AH238/'Utvikling avling P'!AI238,"")</f>
        <v/>
      </c>
      <c r="U231" s="20" t="str">
        <f>IFERROR('Utvikling avling P'!AN238/'Utvikling avling P'!AO238,"")</f>
        <v/>
      </c>
      <c r="V231" s="20" t="e">
        <f>AVERAGE(B231:U231)</f>
        <v>#DIV/0!</v>
      </c>
    </row>
    <row r="232" spans="1:22" x14ac:dyDescent="0.25">
      <c r="A232" s="19" t="str">
        <f>IF('Utvikling avling P'!A232&gt;0,'Utvikling avling P'!A232,"")</f>
        <v>5061 RINDAL</v>
      </c>
      <c r="B232" s="20" t="str">
        <f>IFERROR('Utvikling avling P'!B232/'Utvikling avling P'!C232,"")</f>
        <v/>
      </c>
      <c r="C232" s="20" t="str">
        <f>IFERROR('Utvikling avling P'!D232/'Utvikling avling P'!E232,"")</f>
        <v/>
      </c>
      <c r="D232" s="20" t="str">
        <f>IFERROR('Utvikling avling P'!F232/'Utvikling avling P'!G232,"")</f>
        <v/>
      </c>
      <c r="E232" s="20" t="str">
        <f>IFERROR('Utvikling avling P'!H232/'Utvikling avling P'!I232,"")</f>
        <v/>
      </c>
      <c r="F232" s="20" t="str">
        <f>IFERROR('Utvikling avling P'!J232/'Utvikling avling P'!K232,"")</f>
        <v/>
      </c>
      <c r="G232" s="20" t="str">
        <f>IFERROR('Utvikling avling P'!L232/'Utvikling avling P'!M232,"")</f>
        <v/>
      </c>
      <c r="H232" s="20" t="str">
        <f>IFERROR('Utvikling avling P'!N232/'Utvikling avling P'!O232,"")</f>
        <v/>
      </c>
      <c r="I232" s="20" t="str">
        <f>IFERROR('Utvikling avling P'!P232/'Utvikling avling P'!Q232,"")</f>
        <v/>
      </c>
      <c r="J232" s="20" t="str">
        <f>IFERROR('Utvikling avling P'!R232/'Utvikling avling P'!S232,"")</f>
        <v/>
      </c>
      <c r="K232" s="20" t="str">
        <f>IFERROR('Utvikling avling P'!T232/'Utvikling avling P'!U232,"")</f>
        <v/>
      </c>
      <c r="L232" s="20" t="str">
        <f>IFERROR('Utvikling avling P'!V232/'Utvikling avling P'!W232,"")</f>
        <v/>
      </c>
      <c r="M232" s="20" t="str">
        <f>IFERROR('Utvikling avling P'!X232/'Utvikling avling P'!Y232,"")</f>
        <v/>
      </c>
      <c r="N232" s="20" t="str">
        <f>IFERROR('Utvikling avling P'!Z232/'Utvikling avling P'!AA232,"")</f>
        <v/>
      </c>
      <c r="O232" s="20" t="str">
        <f>IFERROR('Utvikling avling P'!AB232/'Utvikling avling P'!AC232,"")</f>
        <v/>
      </c>
      <c r="P232" s="20" t="str">
        <f>IFERROR('Utvikling avling P'!AD232/'Utvikling avling P'!AE232,"")</f>
        <v/>
      </c>
      <c r="Q232" s="20" t="str">
        <f>IFERROR('Utvikling avling P'!AF232/'Utvikling avling P'!AG232,"")</f>
        <v/>
      </c>
      <c r="R232" s="20" t="str">
        <f>IFERROR('Utvikling avling P'!AJ239/'Utvikling avling P'!AK239,"")</f>
        <v/>
      </c>
      <c r="S232" s="20" t="str">
        <f>IFERROR('Utvikling avling P'!AJ232/'Utvikling avling P'!AK232,"")</f>
        <v/>
      </c>
      <c r="T232" s="20" t="str">
        <f>IFERROR('Utvikling avling P'!AH239/'Utvikling avling P'!AI239,"")</f>
        <v/>
      </c>
      <c r="U232" s="20" t="str">
        <f>IFERROR('Utvikling avling P'!AN239/'Utvikling avling P'!AO239,"")</f>
        <v/>
      </c>
      <c r="V232" s="20" t="e">
        <f>AVERAGE(B232:U232)</f>
        <v>#DIV/0!</v>
      </c>
    </row>
    <row r="233" spans="1:22" x14ac:dyDescent="0.25">
      <c r="A233" s="19" t="str">
        <f>IF('Utvikling avling P'!A233&gt;0,'Utvikling avling P'!A233,"")</f>
        <v>5636 UNJÁRGA</v>
      </c>
      <c r="B233" s="20" t="str">
        <f>IFERROR('Utvikling avling P'!B233/'Utvikling avling P'!C233,"")</f>
        <v/>
      </c>
      <c r="C233" s="20" t="str">
        <f>IFERROR('Utvikling avling P'!D233/'Utvikling avling P'!E233,"")</f>
        <v/>
      </c>
      <c r="D233" s="20" t="str">
        <f>IFERROR('Utvikling avling P'!F233/'Utvikling avling P'!G233,"")</f>
        <v/>
      </c>
      <c r="E233" s="20" t="str">
        <f>IFERROR('Utvikling avling P'!H233/'Utvikling avling P'!I233,"")</f>
        <v/>
      </c>
      <c r="F233" s="20" t="str">
        <f>IFERROR('Utvikling avling P'!J233/'Utvikling avling P'!K233,"")</f>
        <v/>
      </c>
      <c r="G233" s="20" t="str">
        <f>IFERROR('Utvikling avling P'!L233/'Utvikling avling P'!M233,"")</f>
        <v/>
      </c>
      <c r="H233" s="20" t="str">
        <f>IFERROR('Utvikling avling P'!N233/'Utvikling avling P'!O233,"")</f>
        <v/>
      </c>
      <c r="I233" s="20" t="str">
        <f>IFERROR('Utvikling avling P'!P233/'Utvikling avling P'!Q233,"")</f>
        <v/>
      </c>
      <c r="J233" s="20" t="str">
        <f>IFERROR('Utvikling avling P'!R233/'Utvikling avling P'!S233,"")</f>
        <v/>
      </c>
      <c r="K233" s="20" t="str">
        <f>IFERROR('Utvikling avling P'!T233/'Utvikling avling P'!U233,"")</f>
        <v/>
      </c>
      <c r="L233" s="20" t="str">
        <f>IFERROR('Utvikling avling P'!V233/'Utvikling avling P'!W233,"")</f>
        <v/>
      </c>
      <c r="M233" s="20" t="str">
        <f>IFERROR('Utvikling avling P'!X233/'Utvikling avling P'!Y233,"")</f>
        <v/>
      </c>
      <c r="N233" s="20" t="str">
        <f>IFERROR('Utvikling avling P'!Z233/'Utvikling avling P'!AA233,"")</f>
        <v/>
      </c>
      <c r="O233" s="20" t="str">
        <f>IFERROR('Utvikling avling P'!AB233/'Utvikling avling P'!AC233,"")</f>
        <v/>
      </c>
      <c r="P233" s="20" t="str">
        <f>IFERROR('Utvikling avling P'!AD233/'Utvikling avling P'!AE233,"")</f>
        <v/>
      </c>
      <c r="Q233" s="20" t="str">
        <f>IFERROR('Utvikling avling P'!AF233/'Utvikling avling P'!AG233,"")</f>
        <v/>
      </c>
      <c r="R233" s="20" t="str">
        <f>IFERROR('Utvikling avling P'!AJ240/'Utvikling avling P'!AK240,"")</f>
        <v/>
      </c>
      <c r="S233" s="20" t="str">
        <f>IFERROR('Utvikling avling P'!AJ233/'Utvikling avling P'!AK233,"")</f>
        <v/>
      </c>
      <c r="T233" s="20" t="str">
        <f>IFERROR('Utvikling avling P'!AH240/'Utvikling avling P'!AI240,"")</f>
        <v/>
      </c>
      <c r="U233" s="20" t="str">
        <f>IFERROR('Utvikling avling P'!AN240/'Utvikling avling P'!AO240,"")</f>
        <v/>
      </c>
      <c r="V233" s="20" t="e">
        <f>AVERAGE(B233:U233)</f>
        <v>#DIV/0!</v>
      </c>
    </row>
    <row r="234" spans="1:22" x14ac:dyDescent="0.25">
      <c r="A234" s="19" t="str">
        <f>IF('Utvikling avling P'!A234&gt;0,'Utvikling avling P'!A234,"")</f>
        <v>1825 GRANE</v>
      </c>
      <c r="B234" s="20" t="str">
        <f>IFERROR('Utvikling avling P'!B234/'Utvikling avling P'!C234,"")</f>
        <v/>
      </c>
      <c r="C234" s="20" t="str">
        <f>IFERROR('Utvikling avling P'!D234/'Utvikling avling P'!E234,"")</f>
        <v/>
      </c>
      <c r="D234" s="20" t="str">
        <f>IFERROR('Utvikling avling P'!F234/'Utvikling avling P'!G234,"")</f>
        <v/>
      </c>
      <c r="E234" s="20" t="str">
        <f>IFERROR('Utvikling avling P'!H234/'Utvikling avling P'!I234,"")</f>
        <v/>
      </c>
      <c r="F234" s="20" t="str">
        <f>IFERROR('Utvikling avling P'!J234/'Utvikling avling P'!K234,"")</f>
        <v/>
      </c>
      <c r="G234" s="20" t="str">
        <f>IFERROR('Utvikling avling P'!L234/'Utvikling avling P'!M234,"")</f>
        <v/>
      </c>
      <c r="H234" s="20" t="str">
        <f>IFERROR('Utvikling avling P'!N234/'Utvikling avling P'!O234,"")</f>
        <v/>
      </c>
      <c r="I234" s="20" t="str">
        <f>IFERROR('Utvikling avling P'!P234/'Utvikling avling P'!Q234,"")</f>
        <v/>
      </c>
      <c r="J234" s="20" t="str">
        <f>IFERROR('Utvikling avling P'!R234/'Utvikling avling P'!S234,"")</f>
        <v/>
      </c>
      <c r="K234" s="20" t="str">
        <f>IFERROR('Utvikling avling P'!T234/'Utvikling avling P'!U234,"")</f>
        <v/>
      </c>
      <c r="L234" s="20" t="str">
        <f>IFERROR('Utvikling avling P'!V234/'Utvikling avling P'!W234,"")</f>
        <v/>
      </c>
      <c r="M234" s="20" t="str">
        <f>IFERROR('Utvikling avling P'!X234/'Utvikling avling P'!Y234,"")</f>
        <v/>
      </c>
      <c r="N234" s="20" t="str">
        <f>IFERROR('Utvikling avling P'!Z234/'Utvikling avling P'!AA234,"")</f>
        <v/>
      </c>
      <c r="O234" s="20" t="str">
        <f>IFERROR('Utvikling avling P'!AB234/'Utvikling avling P'!AC234,"")</f>
        <v/>
      </c>
      <c r="P234" s="20" t="str">
        <f>IFERROR('Utvikling avling P'!AD234/'Utvikling avling P'!AE234,"")</f>
        <v/>
      </c>
      <c r="Q234" s="20" t="str">
        <f>IFERROR('Utvikling avling P'!AF234/'Utvikling avling P'!AG234,"")</f>
        <v/>
      </c>
      <c r="R234" s="20" t="str">
        <f>IFERROR('Utvikling avling P'!AJ241/'Utvikling avling P'!AK241,"")</f>
        <v/>
      </c>
      <c r="S234" s="20" t="str">
        <f>IFERROR('Utvikling avling P'!AJ234/'Utvikling avling P'!AK234,"")</f>
        <v/>
      </c>
      <c r="T234" s="20" t="str">
        <f>IFERROR('Utvikling avling P'!AH241/'Utvikling avling P'!AI241,"")</f>
        <v/>
      </c>
      <c r="U234" s="20" t="str">
        <f>IFERROR('Utvikling avling P'!AN241/'Utvikling avling P'!AO241,"")</f>
        <v/>
      </c>
      <c r="V234" s="20" t="e">
        <f>AVERAGE(B234:U234)</f>
        <v>#DIV/0!</v>
      </c>
    </row>
    <row r="235" spans="1:22" x14ac:dyDescent="0.25">
      <c r="A235" s="19" t="str">
        <f>IF('Utvikling avling P'!A235&gt;0,'Utvikling avling P'!A235,"")</f>
        <v>4637 HYLLESTAD</v>
      </c>
      <c r="B235" s="20" t="str">
        <f>IFERROR('Utvikling avling P'!B235/'Utvikling avling P'!C235,"")</f>
        <v/>
      </c>
      <c r="C235" s="20" t="str">
        <f>IFERROR('Utvikling avling P'!D235/'Utvikling avling P'!E235,"")</f>
        <v/>
      </c>
      <c r="D235" s="20" t="str">
        <f>IFERROR('Utvikling avling P'!F235/'Utvikling avling P'!G235,"")</f>
        <v/>
      </c>
      <c r="E235" s="20" t="str">
        <f>IFERROR('Utvikling avling P'!H235/'Utvikling avling P'!I235,"")</f>
        <v/>
      </c>
      <c r="F235" s="20" t="str">
        <f>IFERROR('Utvikling avling P'!J235/'Utvikling avling P'!K235,"")</f>
        <v/>
      </c>
      <c r="G235" s="20" t="str">
        <f>IFERROR('Utvikling avling P'!L235/'Utvikling avling P'!M235,"")</f>
        <v/>
      </c>
      <c r="H235" s="20" t="str">
        <f>IFERROR('Utvikling avling P'!N235/'Utvikling avling P'!O235,"")</f>
        <v/>
      </c>
      <c r="I235" s="20" t="str">
        <f>IFERROR('Utvikling avling P'!P235/'Utvikling avling P'!Q235,"")</f>
        <v/>
      </c>
      <c r="J235" s="20" t="str">
        <f>IFERROR('Utvikling avling P'!R235/'Utvikling avling P'!S235,"")</f>
        <v/>
      </c>
      <c r="K235" s="20" t="str">
        <f>IFERROR('Utvikling avling P'!T235/'Utvikling avling P'!U235,"")</f>
        <v/>
      </c>
      <c r="L235" s="20" t="str">
        <f>IFERROR('Utvikling avling P'!V235/'Utvikling avling P'!W235,"")</f>
        <v/>
      </c>
      <c r="M235" s="20" t="str">
        <f>IFERROR('Utvikling avling P'!X235/'Utvikling avling P'!Y235,"")</f>
        <v/>
      </c>
      <c r="N235" s="20" t="str">
        <f>IFERROR('Utvikling avling P'!Z235/'Utvikling avling P'!AA235,"")</f>
        <v/>
      </c>
      <c r="O235" s="20" t="str">
        <f>IFERROR('Utvikling avling P'!AB235/'Utvikling avling P'!AC235,"")</f>
        <v/>
      </c>
      <c r="P235" s="20" t="str">
        <f>IFERROR('Utvikling avling P'!AD235/'Utvikling avling P'!AE235,"")</f>
        <v/>
      </c>
      <c r="Q235" s="20" t="str">
        <f>IFERROR('Utvikling avling P'!AF235/'Utvikling avling P'!AG235,"")</f>
        <v/>
      </c>
      <c r="R235" s="20" t="str">
        <f>IFERROR('Utvikling avling P'!AJ242/'Utvikling avling P'!AK242,"")</f>
        <v/>
      </c>
      <c r="S235" s="20" t="str">
        <f>IFERROR('Utvikling avling P'!AJ235/'Utvikling avling P'!AK235,"")</f>
        <v/>
      </c>
      <c r="T235" s="20" t="str">
        <f>IFERROR('Utvikling avling P'!AH242/'Utvikling avling P'!AI242,"")</f>
        <v/>
      </c>
      <c r="U235" s="20" t="str">
        <f>IFERROR('Utvikling avling P'!AN242/'Utvikling avling P'!AO242,"")</f>
        <v/>
      </c>
      <c r="V235" s="20" t="e">
        <f>AVERAGE(B235:U235)</f>
        <v>#DIV/0!</v>
      </c>
    </row>
    <row r="236" spans="1:22" x14ac:dyDescent="0.25">
      <c r="A236" s="19" t="str">
        <f>IF('Utvikling avling P'!A236&gt;0,'Utvikling avling P'!A236,"")</f>
        <v>1875 HÁBMER</v>
      </c>
      <c r="B236" s="20" t="str">
        <f>IFERROR('Utvikling avling P'!B236/'Utvikling avling P'!C236,"")</f>
        <v/>
      </c>
      <c r="C236" s="20" t="str">
        <f>IFERROR('Utvikling avling P'!D236/'Utvikling avling P'!E236,"")</f>
        <v/>
      </c>
      <c r="D236" s="20" t="str">
        <f>IFERROR('Utvikling avling P'!F236/'Utvikling avling P'!G236,"")</f>
        <v/>
      </c>
      <c r="E236" s="20" t="str">
        <f>IFERROR('Utvikling avling P'!H236/'Utvikling avling P'!I236,"")</f>
        <v/>
      </c>
      <c r="F236" s="20" t="str">
        <f>IFERROR('Utvikling avling P'!J236/'Utvikling avling P'!K236,"")</f>
        <v/>
      </c>
      <c r="G236" s="20" t="str">
        <f>IFERROR('Utvikling avling P'!L236/'Utvikling avling P'!M236,"")</f>
        <v/>
      </c>
      <c r="H236" s="20" t="str">
        <f>IFERROR('Utvikling avling P'!N236/'Utvikling avling P'!O236,"")</f>
        <v/>
      </c>
      <c r="I236" s="20" t="str">
        <f>IFERROR('Utvikling avling P'!P236/'Utvikling avling P'!Q236,"")</f>
        <v/>
      </c>
      <c r="J236" s="20" t="str">
        <f>IFERROR('Utvikling avling P'!R236/'Utvikling avling P'!S236,"")</f>
        <v/>
      </c>
      <c r="K236" s="20" t="str">
        <f>IFERROR('Utvikling avling P'!T236/'Utvikling avling P'!U236,"")</f>
        <v/>
      </c>
      <c r="L236" s="20" t="str">
        <f>IFERROR('Utvikling avling P'!V236/'Utvikling avling P'!W236,"")</f>
        <v/>
      </c>
      <c r="M236" s="20" t="str">
        <f>IFERROR('Utvikling avling P'!X236/'Utvikling avling P'!Y236,"")</f>
        <v/>
      </c>
      <c r="N236" s="20" t="str">
        <f>IFERROR('Utvikling avling P'!Z236/'Utvikling avling P'!AA236,"")</f>
        <v/>
      </c>
      <c r="O236" s="20" t="str">
        <f>IFERROR('Utvikling avling P'!AB236/'Utvikling avling P'!AC236,"")</f>
        <v/>
      </c>
      <c r="P236" s="20" t="str">
        <f>IFERROR('Utvikling avling P'!AD236/'Utvikling avling P'!AE236,"")</f>
        <v/>
      </c>
      <c r="Q236" s="20" t="str">
        <f>IFERROR('Utvikling avling P'!AF236/'Utvikling avling P'!AG236,"")</f>
        <v/>
      </c>
      <c r="R236" s="20" t="str">
        <f>IFERROR('Utvikling avling P'!AJ243/'Utvikling avling P'!AK243,"")</f>
        <v/>
      </c>
      <c r="S236" s="20" t="str">
        <f>IFERROR('Utvikling avling P'!AJ236/'Utvikling avling P'!AK236,"")</f>
        <v/>
      </c>
      <c r="T236" s="20" t="str">
        <f>IFERROR('Utvikling avling P'!AH243/'Utvikling avling P'!AI243,"")</f>
        <v/>
      </c>
      <c r="U236" s="20" t="str">
        <f>IFERROR('Utvikling avling P'!AN243/'Utvikling avling P'!AO243,"")</f>
        <v/>
      </c>
      <c r="V236" s="20" t="e">
        <f>AVERAGE(B236:U236)</f>
        <v>#DIV/0!</v>
      </c>
    </row>
    <row r="237" spans="1:22" x14ac:dyDescent="0.25">
      <c r="A237" s="19" t="str">
        <f>IF('Utvikling avling P'!A237&gt;0,'Utvikling avling P'!A237,"")</f>
        <v>5540 GÁIVUOTNA</v>
      </c>
      <c r="B237" s="20" t="str">
        <f>IFERROR('Utvikling avling P'!B237/'Utvikling avling P'!C237,"")</f>
        <v/>
      </c>
      <c r="C237" s="20" t="str">
        <f>IFERROR('Utvikling avling P'!D237/'Utvikling avling P'!E237,"")</f>
        <v/>
      </c>
      <c r="D237" s="20" t="str">
        <f>IFERROR('Utvikling avling P'!F237/'Utvikling avling P'!G237,"")</f>
        <v/>
      </c>
      <c r="E237" s="20" t="str">
        <f>IFERROR('Utvikling avling P'!H237/'Utvikling avling P'!I237,"")</f>
        <v/>
      </c>
      <c r="F237" s="20" t="str">
        <f>IFERROR('Utvikling avling P'!J237/'Utvikling avling P'!K237,"")</f>
        <v/>
      </c>
      <c r="G237" s="20" t="str">
        <f>IFERROR('Utvikling avling P'!L237/'Utvikling avling P'!M237,"")</f>
        <v/>
      </c>
      <c r="H237" s="20" t="str">
        <f>IFERROR('Utvikling avling P'!N237/'Utvikling avling P'!O237,"")</f>
        <v/>
      </c>
      <c r="I237" s="20" t="str">
        <f>IFERROR('Utvikling avling P'!P237/'Utvikling avling P'!Q237,"")</f>
        <v/>
      </c>
      <c r="J237" s="20" t="str">
        <f>IFERROR('Utvikling avling P'!R237/'Utvikling avling P'!S237,"")</f>
        <v/>
      </c>
      <c r="K237" s="20" t="str">
        <f>IFERROR('Utvikling avling P'!T237/'Utvikling avling P'!U237,"")</f>
        <v/>
      </c>
      <c r="L237" s="20" t="str">
        <f>IFERROR('Utvikling avling P'!V237/'Utvikling avling P'!W237,"")</f>
        <v/>
      </c>
      <c r="M237" s="20" t="str">
        <f>IFERROR('Utvikling avling P'!X237/'Utvikling avling P'!Y237,"")</f>
        <v/>
      </c>
      <c r="N237" s="20" t="str">
        <f>IFERROR('Utvikling avling P'!Z237/'Utvikling avling P'!AA237,"")</f>
        <v/>
      </c>
      <c r="O237" s="20" t="str">
        <f>IFERROR('Utvikling avling P'!AB237/'Utvikling avling P'!AC237,"")</f>
        <v/>
      </c>
      <c r="P237" s="20" t="str">
        <f>IFERROR('Utvikling avling P'!AD237/'Utvikling avling P'!AE237,"")</f>
        <v/>
      </c>
      <c r="Q237" s="20" t="str">
        <f>IFERROR('Utvikling avling P'!AF237/'Utvikling avling P'!AG237,"")</f>
        <v/>
      </c>
      <c r="R237" s="20" t="str">
        <f>IFERROR('Utvikling avling P'!AJ244/'Utvikling avling P'!AK244,"")</f>
        <v/>
      </c>
      <c r="S237" s="20" t="str">
        <f>IFERROR('Utvikling avling P'!AJ237/'Utvikling avling P'!AK237,"")</f>
        <v/>
      </c>
      <c r="T237" s="20" t="str">
        <f>IFERROR('Utvikling avling P'!AH244/'Utvikling avling P'!AI244,"")</f>
        <v/>
      </c>
      <c r="U237" s="20" t="str">
        <f>IFERROR('Utvikling avling P'!AN244/'Utvikling avling P'!AO244,"")</f>
        <v/>
      </c>
      <c r="V237" s="20" t="e">
        <f>AVERAGE(B237:U237)</f>
        <v>#DIV/0!</v>
      </c>
    </row>
    <row r="238" spans="1:22" x14ac:dyDescent="0.25">
      <c r="A238" s="19" t="str">
        <f>IF('Utvikling avling P'!A238&gt;0,'Utvikling avling P'!A238,"")</f>
        <v>4226 HÆGEBOSTAD</v>
      </c>
      <c r="B238" s="20" t="str">
        <f>IFERROR('Utvikling avling P'!B238/'Utvikling avling P'!C238,"")</f>
        <v/>
      </c>
      <c r="C238" s="20" t="str">
        <f>IFERROR('Utvikling avling P'!D238/'Utvikling avling P'!E238,"")</f>
        <v/>
      </c>
      <c r="D238" s="20" t="str">
        <f>IFERROR('Utvikling avling P'!F238/'Utvikling avling P'!G238,"")</f>
        <v/>
      </c>
      <c r="E238" s="20" t="str">
        <f>IFERROR('Utvikling avling P'!H238/'Utvikling avling P'!I238,"")</f>
        <v/>
      </c>
      <c r="F238" s="20" t="str">
        <f>IFERROR('Utvikling avling P'!J238/'Utvikling avling P'!K238,"")</f>
        <v/>
      </c>
      <c r="G238" s="20" t="str">
        <f>IFERROR('Utvikling avling P'!L238/'Utvikling avling P'!M238,"")</f>
        <v/>
      </c>
      <c r="H238" s="20" t="str">
        <f>IFERROR('Utvikling avling P'!N238/'Utvikling avling P'!O238,"")</f>
        <v/>
      </c>
      <c r="I238" s="20" t="str">
        <f>IFERROR('Utvikling avling P'!P238/'Utvikling avling P'!Q238,"")</f>
        <v/>
      </c>
      <c r="J238" s="20" t="str">
        <f>IFERROR('Utvikling avling P'!R238/'Utvikling avling P'!S238,"")</f>
        <v/>
      </c>
      <c r="K238" s="20" t="str">
        <f>IFERROR('Utvikling avling P'!T238/'Utvikling avling P'!U238,"")</f>
        <v/>
      </c>
      <c r="L238" s="20" t="str">
        <f>IFERROR('Utvikling avling P'!V238/'Utvikling avling P'!W238,"")</f>
        <v/>
      </c>
      <c r="M238" s="20" t="str">
        <f>IFERROR('Utvikling avling P'!X238/'Utvikling avling P'!Y238,"")</f>
        <v/>
      </c>
      <c r="N238" s="20" t="str">
        <f>IFERROR('Utvikling avling P'!Z238/'Utvikling avling P'!AA238,"")</f>
        <v/>
      </c>
      <c r="O238" s="20" t="str">
        <f>IFERROR('Utvikling avling P'!AB238/'Utvikling avling P'!AC238,"")</f>
        <v/>
      </c>
      <c r="P238" s="20" t="str">
        <f>IFERROR('Utvikling avling P'!AD238/'Utvikling avling P'!AE238,"")</f>
        <v/>
      </c>
      <c r="Q238" s="20" t="str">
        <f>IFERROR('Utvikling avling P'!AF238/'Utvikling avling P'!AG238,"")</f>
        <v/>
      </c>
      <c r="R238" s="20" t="str">
        <f>IFERROR('Utvikling avling P'!AJ245/'Utvikling avling P'!AK245,"")</f>
        <v/>
      </c>
      <c r="S238" s="20" t="str">
        <f>IFERROR('Utvikling avling P'!AJ238/'Utvikling avling P'!AK238,"")</f>
        <v/>
      </c>
      <c r="T238" s="20" t="str">
        <f>IFERROR('Utvikling avling P'!AH245/'Utvikling avling P'!AI245,"")</f>
        <v/>
      </c>
      <c r="U238" s="20" t="str">
        <f>IFERROR('Utvikling avling P'!AN245/'Utvikling avling P'!AO245,"")</f>
        <v/>
      </c>
      <c r="V238" s="20" t="e">
        <f>AVERAGE(B238:U238)</f>
        <v>#DIV/0!</v>
      </c>
    </row>
    <row r="239" spans="1:22" x14ac:dyDescent="0.25">
      <c r="A239" s="19" t="str">
        <f>IF('Utvikling avling P'!A239&gt;0,'Utvikling avling P'!A239,"")</f>
        <v>1837 MELØY</v>
      </c>
      <c r="B239" s="20" t="str">
        <f>IFERROR('Utvikling avling P'!B239/'Utvikling avling P'!C239,"")</f>
        <v/>
      </c>
      <c r="C239" s="20" t="str">
        <f>IFERROR('Utvikling avling P'!D239/'Utvikling avling P'!E239,"")</f>
        <v/>
      </c>
      <c r="D239" s="20" t="str">
        <f>IFERROR('Utvikling avling P'!F239/'Utvikling avling P'!G239,"")</f>
        <v/>
      </c>
      <c r="E239" s="20" t="str">
        <f>IFERROR('Utvikling avling P'!H239/'Utvikling avling P'!I239,"")</f>
        <v/>
      </c>
      <c r="F239" s="20" t="str">
        <f>IFERROR('Utvikling avling P'!J239/'Utvikling avling P'!K239,"")</f>
        <v/>
      </c>
      <c r="G239" s="20" t="str">
        <f>IFERROR('Utvikling avling P'!L239/'Utvikling avling P'!M239,"")</f>
        <v/>
      </c>
      <c r="H239" s="20" t="str">
        <f>IFERROR('Utvikling avling P'!N239/'Utvikling avling P'!O239,"")</f>
        <v/>
      </c>
      <c r="I239" s="20" t="str">
        <f>IFERROR('Utvikling avling P'!P239/'Utvikling avling P'!Q239,"")</f>
        <v/>
      </c>
      <c r="J239" s="20" t="str">
        <f>IFERROR('Utvikling avling P'!R239/'Utvikling avling P'!S239,"")</f>
        <v/>
      </c>
      <c r="K239" s="20" t="str">
        <f>IFERROR('Utvikling avling P'!T239/'Utvikling avling P'!U239,"")</f>
        <v/>
      </c>
      <c r="L239" s="20" t="str">
        <f>IFERROR('Utvikling avling P'!V239/'Utvikling avling P'!W239,"")</f>
        <v/>
      </c>
      <c r="M239" s="20" t="str">
        <f>IFERROR('Utvikling avling P'!X239/'Utvikling avling P'!Y239,"")</f>
        <v/>
      </c>
      <c r="N239" s="20" t="str">
        <f>IFERROR('Utvikling avling P'!Z239/'Utvikling avling P'!AA239,"")</f>
        <v/>
      </c>
      <c r="O239" s="20" t="str">
        <f>IFERROR('Utvikling avling P'!AB239/'Utvikling avling P'!AC239,"")</f>
        <v/>
      </c>
      <c r="P239" s="20" t="str">
        <f>IFERROR('Utvikling avling P'!AD239/'Utvikling avling P'!AE239,"")</f>
        <v/>
      </c>
      <c r="Q239" s="20" t="str">
        <f>IFERROR('Utvikling avling P'!AF239/'Utvikling avling P'!AG239,"")</f>
        <v/>
      </c>
      <c r="R239" s="20" t="str">
        <f>IFERROR('Utvikling avling P'!AJ246/'Utvikling avling P'!AK246,"")</f>
        <v/>
      </c>
      <c r="S239" s="20" t="str">
        <f>IFERROR('Utvikling avling P'!AJ239/'Utvikling avling P'!AK239,"")</f>
        <v/>
      </c>
      <c r="T239" s="20" t="str">
        <f>IFERROR('Utvikling avling P'!AH246/'Utvikling avling P'!AI246,"")</f>
        <v/>
      </c>
      <c r="U239" s="20" t="str">
        <f>IFERROR('Utvikling avling P'!AN246/'Utvikling avling P'!AO246,"")</f>
        <v/>
      </c>
      <c r="V239" s="20" t="e">
        <f>AVERAGE(B239:U239)</f>
        <v>#DIV/0!</v>
      </c>
    </row>
    <row r="240" spans="1:22" x14ac:dyDescent="0.25">
      <c r="A240" s="19" t="str">
        <f>IF('Utvikling avling P'!A240&gt;0,'Utvikling avling P'!A240,"")</f>
        <v>1112 LUND</v>
      </c>
      <c r="B240" s="20" t="str">
        <f>IFERROR('Utvikling avling P'!B240/'Utvikling avling P'!C240,"")</f>
        <v/>
      </c>
      <c r="C240" s="20" t="str">
        <f>IFERROR('Utvikling avling P'!D240/'Utvikling avling P'!E240,"")</f>
        <v/>
      </c>
      <c r="D240" s="20" t="str">
        <f>IFERROR('Utvikling avling P'!F240/'Utvikling avling P'!G240,"")</f>
        <v/>
      </c>
      <c r="E240" s="20" t="str">
        <f>IFERROR('Utvikling avling P'!H240/'Utvikling avling P'!I240,"")</f>
        <v/>
      </c>
      <c r="F240" s="20" t="str">
        <f>IFERROR('Utvikling avling P'!J240/'Utvikling avling P'!K240,"")</f>
        <v/>
      </c>
      <c r="G240" s="20" t="str">
        <f>IFERROR('Utvikling avling P'!L240/'Utvikling avling P'!M240,"")</f>
        <v/>
      </c>
      <c r="H240" s="20" t="str">
        <f>IFERROR('Utvikling avling P'!N240/'Utvikling avling P'!O240,"")</f>
        <v/>
      </c>
      <c r="I240" s="20" t="str">
        <f>IFERROR('Utvikling avling P'!P240/'Utvikling avling P'!Q240,"")</f>
        <v/>
      </c>
      <c r="J240" s="20" t="str">
        <f>IFERROR('Utvikling avling P'!R240/'Utvikling avling P'!S240,"")</f>
        <v/>
      </c>
      <c r="K240" s="20" t="str">
        <f>IFERROR('Utvikling avling P'!T240/'Utvikling avling P'!U240,"")</f>
        <v/>
      </c>
      <c r="L240" s="20" t="str">
        <f>IFERROR('Utvikling avling P'!V240/'Utvikling avling P'!W240,"")</f>
        <v/>
      </c>
      <c r="M240" s="20" t="str">
        <f>IFERROR('Utvikling avling P'!X240/'Utvikling avling P'!Y240,"")</f>
        <v/>
      </c>
      <c r="N240" s="20" t="str">
        <f>IFERROR('Utvikling avling P'!Z240/'Utvikling avling P'!AA240,"")</f>
        <v/>
      </c>
      <c r="O240" s="20" t="str">
        <f>IFERROR('Utvikling avling P'!AB240/'Utvikling avling P'!AC240,"")</f>
        <v/>
      </c>
      <c r="P240" s="20" t="str">
        <f>IFERROR('Utvikling avling P'!AD240/'Utvikling avling P'!AE240,"")</f>
        <v/>
      </c>
      <c r="Q240" s="20" t="str">
        <f>IFERROR('Utvikling avling P'!AF240/'Utvikling avling P'!AG240,"")</f>
        <v/>
      </c>
      <c r="R240" s="20" t="str">
        <f>IFERROR('Utvikling avling P'!AJ247/'Utvikling avling P'!AK247,"")</f>
        <v/>
      </c>
      <c r="S240" s="20" t="str">
        <f>IFERROR('Utvikling avling P'!AJ240/'Utvikling avling P'!AK240,"")</f>
        <v/>
      </c>
      <c r="T240" s="20" t="str">
        <f>IFERROR('Utvikling avling P'!AH247/'Utvikling avling P'!AI247,"")</f>
        <v/>
      </c>
      <c r="U240" s="20" t="str">
        <f>IFERROR('Utvikling avling P'!AN247/'Utvikling avling P'!AO247,"")</f>
        <v/>
      </c>
      <c r="V240" s="20" t="e">
        <f>AVERAGE(B240:U240)</f>
        <v>#DIV/0!</v>
      </c>
    </row>
    <row r="241" spans="1:22" x14ac:dyDescent="0.25">
      <c r="A241" s="19" t="str">
        <f>IF('Utvikling avling P'!A241&gt;0,'Utvikling avling P'!A241,"")</f>
        <v>1845 SØRFOLD</v>
      </c>
      <c r="B241" s="20" t="str">
        <f>IFERROR('Utvikling avling P'!B241/'Utvikling avling P'!C241,"")</f>
        <v/>
      </c>
      <c r="C241" s="20" t="str">
        <f>IFERROR('Utvikling avling P'!D241/'Utvikling avling P'!E241,"")</f>
        <v/>
      </c>
      <c r="D241" s="20" t="str">
        <f>IFERROR('Utvikling avling P'!F241/'Utvikling avling P'!G241,"")</f>
        <v/>
      </c>
      <c r="E241" s="20" t="str">
        <f>IFERROR('Utvikling avling P'!H241/'Utvikling avling P'!I241,"")</f>
        <v/>
      </c>
      <c r="F241" s="20" t="str">
        <f>IFERROR('Utvikling avling P'!J241/'Utvikling avling P'!K241,"")</f>
        <v/>
      </c>
      <c r="G241" s="20" t="str">
        <f>IFERROR('Utvikling avling P'!L241/'Utvikling avling P'!M241,"")</f>
        <v/>
      </c>
      <c r="H241" s="20" t="str">
        <f>IFERROR('Utvikling avling P'!N241/'Utvikling avling P'!O241,"")</f>
        <v/>
      </c>
      <c r="I241" s="20" t="str">
        <f>IFERROR('Utvikling avling P'!P241/'Utvikling avling P'!Q241,"")</f>
        <v/>
      </c>
      <c r="J241" s="20" t="str">
        <f>IFERROR('Utvikling avling P'!R241/'Utvikling avling P'!S241,"")</f>
        <v/>
      </c>
      <c r="K241" s="20" t="str">
        <f>IFERROR('Utvikling avling P'!T241/'Utvikling avling P'!U241,"")</f>
        <v/>
      </c>
      <c r="L241" s="20" t="str">
        <f>IFERROR('Utvikling avling P'!V241/'Utvikling avling P'!W241,"")</f>
        <v/>
      </c>
      <c r="M241" s="20" t="str">
        <f>IFERROR('Utvikling avling P'!X241/'Utvikling avling P'!Y241,"")</f>
        <v/>
      </c>
      <c r="N241" s="20" t="str">
        <f>IFERROR('Utvikling avling P'!Z241/'Utvikling avling P'!AA241,"")</f>
        <v/>
      </c>
      <c r="O241" s="20" t="str">
        <f>IFERROR('Utvikling avling P'!AB241/'Utvikling avling P'!AC241,"")</f>
        <v/>
      </c>
      <c r="P241" s="20" t="str">
        <f>IFERROR('Utvikling avling P'!AD241/'Utvikling avling P'!AE241,"")</f>
        <v/>
      </c>
      <c r="Q241" s="20" t="str">
        <f>IFERROR('Utvikling avling P'!AF241/'Utvikling avling P'!AG241,"")</f>
        <v/>
      </c>
      <c r="R241" s="20" t="str">
        <f>IFERROR('Utvikling avling P'!AJ248/'Utvikling avling P'!AK248,"")</f>
        <v/>
      </c>
      <c r="S241" s="20" t="str">
        <f>IFERROR('Utvikling avling P'!AJ241/'Utvikling avling P'!AK241,"")</f>
        <v/>
      </c>
      <c r="T241" s="20" t="str">
        <f>IFERROR('Utvikling avling P'!AH248/'Utvikling avling P'!AI248,"")</f>
        <v/>
      </c>
      <c r="U241" s="20" t="str">
        <f>IFERROR('Utvikling avling P'!AN248/'Utvikling avling P'!AO248,"")</f>
        <v/>
      </c>
      <c r="V241" s="20" t="e">
        <f>AVERAGE(B241:U241)</f>
        <v>#DIV/0!</v>
      </c>
    </row>
    <row r="242" spans="1:22" x14ac:dyDescent="0.25">
      <c r="A242" s="19" t="str">
        <f>IF('Utvikling avling P'!A242&gt;0,'Utvikling avling P'!A242,"")</f>
        <v>1578 FJORD</v>
      </c>
      <c r="B242" s="20" t="str">
        <f>IFERROR('Utvikling avling P'!B242/'Utvikling avling P'!C242,"")</f>
        <v/>
      </c>
      <c r="C242" s="20" t="str">
        <f>IFERROR('Utvikling avling P'!D242/'Utvikling avling P'!E242,"")</f>
        <v/>
      </c>
      <c r="D242" s="20" t="str">
        <f>IFERROR('Utvikling avling P'!F242/'Utvikling avling P'!G242,"")</f>
        <v/>
      </c>
      <c r="E242" s="20" t="str">
        <f>IFERROR('Utvikling avling P'!H242/'Utvikling avling P'!I242,"")</f>
        <v/>
      </c>
      <c r="F242" s="20" t="str">
        <f>IFERROR('Utvikling avling P'!J242/'Utvikling avling P'!K242,"")</f>
        <v/>
      </c>
      <c r="G242" s="20" t="str">
        <f>IFERROR('Utvikling avling P'!L242/'Utvikling avling P'!M242,"")</f>
        <v/>
      </c>
      <c r="H242" s="20" t="str">
        <f>IFERROR('Utvikling avling P'!N242/'Utvikling avling P'!O242,"")</f>
        <v/>
      </c>
      <c r="I242" s="20" t="str">
        <f>IFERROR('Utvikling avling P'!P242/'Utvikling avling P'!Q242,"")</f>
        <v/>
      </c>
      <c r="J242" s="20" t="str">
        <f>IFERROR('Utvikling avling P'!R242/'Utvikling avling P'!S242,"")</f>
        <v/>
      </c>
      <c r="K242" s="20" t="str">
        <f>IFERROR('Utvikling avling P'!T242/'Utvikling avling P'!U242,"")</f>
        <v/>
      </c>
      <c r="L242" s="20" t="str">
        <f>IFERROR('Utvikling avling P'!V242/'Utvikling avling P'!W242,"")</f>
        <v/>
      </c>
      <c r="M242" s="20" t="str">
        <f>IFERROR('Utvikling avling P'!X242/'Utvikling avling P'!Y242,"")</f>
        <v/>
      </c>
      <c r="N242" s="20" t="str">
        <f>IFERROR('Utvikling avling P'!Z242/'Utvikling avling P'!AA242,"")</f>
        <v/>
      </c>
      <c r="O242" s="20" t="str">
        <f>IFERROR('Utvikling avling P'!AB242/'Utvikling avling P'!AC242,"")</f>
        <v/>
      </c>
      <c r="P242" s="20" t="str">
        <f>IFERROR('Utvikling avling P'!AD242/'Utvikling avling P'!AE242,"")</f>
        <v/>
      </c>
      <c r="Q242" s="20" t="str">
        <f>IFERROR('Utvikling avling P'!AF242/'Utvikling avling P'!AG242,"")</f>
        <v/>
      </c>
      <c r="R242" s="20" t="str">
        <f>IFERROR('Utvikling avling P'!AJ249/'Utvikling avling P'!AK249,"")</f>
        <v/>
      </c>
      <c r="S242" s="20" t="str">
        <f>IFERROR('Utvikling avling P'!AJ242/'Utvikling avling P'!AK242,"")</f>
        <v/>
      </c>
      <c r="T242" s="20" t="str">
        <f>IFERROR('Utvikling avling P'!AH249/'Utvikling avling P'!AI249,"")</f>
        <v/>
      </c>
      <c r="U242" s="20" t="str">
        <f>IFERROR('Utvikling avling P'!AN249/'Utvikling avling P'!AO249,"")</f>
        <v/>
      </c>
      <c r="V242" s="20" t="e">
        <f>AVERAGE(B242:U242)</f>
        <v>#DIV/0!</v>
      </c>
    </row>
    <row r="243" spans="1:22" x14ac:dyDescent="0.25">
      <c r="A243" s="19" t="str">
        <f>IF('Utvikling avling P'!A243&gt;0,'Utvikling avling P'!A243,"")</f>
        <v>1860 VESTVÅGØY</v>
      </c>
      <c r="B243" s="20" t="str">
        <f>IFERROR('Utvikling avling P'!B243/'Utvikling avling P'!C243,"")</f>
        <v/>
      </c>
      <c r="C243" s="20" t="str">
        <f>IFERROR('Utvikling avling P'!D243/'Utvikling avling P'!E243,"")</f>
        <v/>
      </c>
      <c r="D243" s="20" t="str">
        <f>IFERROR('Utvikling avling P'!F243/'Utvikling avling P'!G243,"")</f>
        <v/>
      </c>
      <c r="E243" s="20" t="str">
        <f>IFERROR('Utvikling avling P'!H243/'Utvikling avling P'!I243,"")</f>
        <v/>
      </c>
      <c r="F243" s="20" t="str">
        <f>IFERROR('Utvikling avling P'!J243/'Utvikling avling P'!K243,"")</f>
        <v/>
      </c>
      <c r="G243" s="20" t="str">
        <f>IFERROR('Utvikling avling P'!L243/'Utvikling avling P'!M243,"")</f>
        <v/>
      </c>
      <c r="H243" s="20" t="str">
        <f>IFERROR('Utvikling avling P'!N243/'Utvikling avling P'!O243,"")</f>
        <v/>
      </c>
      <c r="I243" s="20" t="str">
        <f>IFERROR('Utvikling avling P'!P243/'Utvikling avling P'!Q243,"")</f>
        <v/>
      </c>
      <c r="J243" s="20" t="str">
        <f>IFERROR('Utvikling avling P'!R243/'Utvikling avling P'!S243,"")</f>
        <v/>
      </c>
      <c r="K243" s="20" t="str">
        <f>IFERROR('Utvikling avling P'!T243/'Utvikling avling P'!U243,"")</f>
        <v/>
      </c>
      <c r="L243" s="20" t="str">
        <f>IFERROR('Utvikling avling P'!V243/'Utvikling avling P'!W243,"")</f>
        <v/>
      </c>
      <c r="M243" s="20" t="str">
        <f>IFERROR('Utvikling avling P'!X243/'Utvikling avling P'!Y243,"")</f>
        <v/>
      </c>
      <c r="N243" s="20" t="str">
        <f>IFERROR('Utvikling avling P'!Z243/'Utvikling avling P'!AA243,"")</f>
        <v/>
      </c>
      <c r="O243" s="20" t="str">
        <f>IFERROR('Utvikling avling P'!AB243/'Utvikling avling P'!AC243,"")</f>
        <v/>
      </c>
      <c r="P243" s="20" t="str">
        <f>IFERROR('Utvikling avling P'!AD243/'Utvikling avling P'!AE243,"")</f>
        <v/>
      </c>
      <c r="Q243" s="20" t="str">
        <f>IFERROR('Utvikling avling P'!AF243/'Utvikling avling P'!AG243,"")</f>
        <v/>
      </c>
      <c r="R243" s="20" t="str">
        <f>IFERROR('Utvikling avling P'!AJ250/'Utvikling avling P'!AK250,"")</f>
        <v/>
      </c>
      <c r="S243" s="20" t="str">
        <f>IFERROR('Utvikling avling P'!AJ243/'Utvikling avling P'!AK243,"")</f>
        <v/>
      </c>
      <c r="T243" s="20" t="str">
        <f>IFERROR('Utvikling avling P'!AH250/'Utvikling avling P'!AI250,"")</f>
        <v/>
      </c>
      <c r="U243" s="20" t="str">
        <f>IFERROR('Utvikling avling P'!AN250/'Utvikling avling P'!AO250,"")</f>
        <v/>
      </c>
      <c r="V243" s="20" t="e">
        <f>AVERAGE(B243:U243)</f>
        <v>#DIV/0!</v>
      </c>
    </row>
    <row r="244" spans="1:22" x14ac:dyDescent="0.25">
      <c r="A244" s="19" t="str">
        <f>IF('Utvikling avling P'!A244&gt;0,'Utvikling avling P'!A244,"")</f>
        <v>4601 BERGEN</v>
      </c>
      <c r="B244" s="20" t="str">
        <f>IFERROR('Utvikling avling P'!B244/'Utvikling avling P'!C244,"")</f>
        <v/>
      </c>
      <c r="C244" s="20" t="str">
        <f>IFERROR('Utvikling avling P'!D244/'Utvikling avling P'!E244,"")</f>
        <v/>
      </c>
      <c r="D244" s="20" t="str">
        <f>IFERROR('Utvikling avling P'!F244/'Utvikling avling P'!G244,"")</f>
        <v/>
      </c>
      <c r="E244" s="20" t="str">
        <f>IFERROR('Utvikling avling P'!H244/'Utvikling avling P'!I244,"")</f>
        <v/>
      </c>
      <c r="F244" s="20" t="str">
        <f>IFERROR('Utvikling avling P'!J244/'Utvikling avling P'!K244,"")</f>
        <v/>
      </c>
      <c r="G244" s="20" t="str">
        <f>IFERROR('Utvikling avling P'!L244/'Utvikling avling P'!M244,"")</f>
        <v/>
      </c>
      <c r="H244" s="20" t="str">
        <f>IFERROR('Utvikling avling P'!N244/'Utvikling avling P'!O244,"")</f>
        <v/>
      </c>
      <c r="I244" s="20" t="str">
        <f>IFERROR('Utvikling avling P'!P244/'Utvikling avling P'!Q244,"")</f>
        <v/>
      </c>
      <c r="J244" s="20" t="str">
        <f>IFERROR('Utvikling avling P'!R244/'Utvikling avling P'!S244,"")</f>
        <v/>
      </c>
      <c r="K244" s="20" t="str">
        <f>IFERROR('Utvikling avling P'!T244/'Utvikling avling P'!U244,"")</f>
        <v/>
      </c>
      <c r="L244" s="20" t="str">
        <f>IFERROR('Utvikling avling P'!V244/'Utvikling avling P'!W244,"")</f>
        <v/>
      </c>
      <c r="M244" s="20" t="str">
        <f>IFERROR('Utvikling avling P'!X244/'Utvikling avling P'!Y244,"")</f>
        <v/>
      </c>
      <c r="N244" s="20" t="str">
        <f>IFERROR('Utvikling avling P'!Z244/'Utvikling avling P'!AA244,"")</f>
        <v/>
      </c>
      <c r="O244" s="20" t="str">
        <f>IFERROR('Utvikling avling P'!AB244/'Utvikling avling P'!AC244,"")</f>
        <v/>
      </c>
      <c r="P244" s="20" t="str">
        <f>IFERROR('Utvikling avling P'!AD244/'Utvikling avling P'!AE244,"")</f>
        <v/>
      </c>
      <c r="Q244" s="20" t="str">
        <f>IFERROR('Utvikling avling P'!AF244/'Utvikling avling P'!AG244,"")</f>
        <v/>
      </c>
      <c r="R244" s="20" t="str">
        <f>IFERROR('Utvikling avling P'!AJ251/'Utvikling avling P'!AK251,"")</f>
        <v/>
      </c>
      <c r="S244" s="20" t="str">
        <f>IFERROR('Utvikling avling P'!AJ244/'Utvikling avling P'!AK244,"")</f>
        <v/>
      </c>
      <c r="T244" s="20" t="str">
        <f>IFERROR('Utvikling avling P'!AH251/'Utvikling avling P'!AI251,"")</f>
        <v/>
      </c>
      <c r="U244" s="20" t="str">
        <f>IFERROR('Utvikling avling P'!AN251/'Utvikling avling P'!AO251,"")</f>
        <v/>
      </c>
      <c r="V244" s="20" t="e">
        <f>AVERAGE(B244:U244)</f>
        <v>#DIV/0!</v>
      </c>
    </row>
    <row r="245" spans="1:22" x14ac:dyDescent="0.25">
      <c r="A245" s="19" t="str">
        <f>IF('Utvikling avling P'!A245&gt;0,'Utvikling avling P'!A245,"")</f>
        <v>1868 ØKSNES</v>
      </c>
      <c r="B245" s="20" t="str">
        <f>IFERROR('Utvikling avling P'!B245/'Utvikling avling P'!C245,"")</f>
        <v/>
      </c>
      <c r="C245" s="20" t="str">
        <f>IFERROR('Utvikling avling P'!D245/'Utvikling avling P'!E245,"")</f>
        <v/>
      </c>
      <c r="D245" s="20" t="str">
        <f>IFERROR('Utvikling avling P'!F245/'Utvikling avling P'!G245,"")</f>
        <v/>
      </c>
      <c r="E245" s="20" t="str">
        <f>IFERROR('Utvikling avling P'!H245/'Utvikling avling P'!I245,"")</f>
        <v/>
      </c>
      <c r="F245" s="20" t="str">
        <f>IFERROR('Utvikling avling P'!J245/'Utvikling avling P'!K245,"")</f>
        <v/>
      </c>
      <c r="G245" s="20" t="str">
        <f>IFERROR('Utvikling avling P'!L245/'Utvikling avling P'!M245,"")</f>
        <v/>
      </c>
      <c r="H245" s="20" t="str">
        <f>IFERROR('Utvikling avling P'!N245/'Utvikling avling P'!O245,"")</f>
        <v/>
      </c>
      <c r="I245" s="20" t="str">
        <f>IFERROR('Utvikling avling P'!P245/'Utvikling avling P'!Q245,"")</f>
        <v/>
      </c>
      <c r="J245" s="20" t="str">
        <f>IFERROR('Utvikling avling P'!R245/'Utvikling avling P'!S245,"")</f>
        <v/>
      </c>
      <c r="K245" s="20" t="str">
        <f>IFERROR('Utvikling avling P'!T245/'Utvikling avling P'!U245,"")</f>
        <v/>
      </c>
      <c r="L245" s="20" t="str">
        <f>IFERROR('Utvikling avling P'!V245/'Utvikling avling P'!W245,"")</f>
        <v/>
      </c>
      <c r="M245" s="20" t="str">
        <f>IFERROR('Utvikling avling P'!X245/'Utvikling avling P'!Y245,"")</f>
        <v/>
      </c>
      <c r="N245" s="20" t="str">
        <f>IFERROR('Utvikling avling P'!Z245/'Utvikling avling P'!AA245,"")</f>
        <v/>
      </c>
      <c r="O245" s="20" t="str">
        <f>IFERROR('Utvikling avling P'!AB245/'Utvikling avling P'!AC245,"")</f>
        <v/>
      </c>
      <c r="P245" s="20" t="str">
        <f>IFERROR('Utvikling avling P'!AD245/'Utvikling avling P'!AE245,"")</f>
        <v/>
      </c>
      <c r="Q245" s="20" t="str">
        <f>IFERROR('Utvikling avling P'!AF245/'Utvikling avling P'!AG245,"")</f>
        <v/>
      </c>
      <c r="R245" s="20" t="str">
        <f>IFERROR('Utvikling avling P'!AJ252/'Utvikling avling P'!AK252,"")</f>
        <v/>
      </c>
      <c r="S245" s="20" t="str">
        <f>IFERROR('Utvikling avling P'!AJ245/'Utvikling avling P'!AK245,"")</f>
        <v/>
      </c>
      <c r="T245" s="20" t="str">
        <f>IFERROR('Utvikling avling P'!AH252/'Utvikling avling P'!AI252,"")</f>
        <v/>
      </c>
      <c r="U245" s="20" t="str">
        <f>IFERROR('Utvikling avling P'!AN252/'Utvikling avling P'!AO252,"")</f>
        <v/>
      </c>
      <c r="V245" s="20" t="e">
        <f>AVERAGE(B245:U245)</f>
        <v>#DIV/0!</v>
      </c>
    </row>
    <row r="246" spans="1:22" x14ac:dyDescent="0.25">
      <c r="A246" s="19" t="str">
        <f>IF('Utvikling avling P'!A246&gt;0,'Utvikling avling P'!A246,"")</f>
        <v>4205 LINDESNES</v>
      </c>
      <c r="B246" s="20" t="str">
        <f>IFERROR('Utvikling avling P'!B246/'Utvikling avling P'!C246,"")</f>
        <v/>
      </c>
      <c r="C246" s="20" t="str">
        <f>IFERROR('Utvikling avling P'!D246/'Utvikling avling P'!E246,"")</f>
        <v/>
      </c>
      <c r="D246" s="20" t="str">
        <f>IFERROR('Utvikling avling P'!F246/'Utvikling avling P'!G246,"")</f>
        <v/>
      </c>
      <c r="E246" s="20" t="str">
        <f>IFERROR('Utvikling avling P'!H246/'Utvikling avling P'!I246,"")</f>
        <v/>
      </c>
      <c r="F246" s="20" t="str">
        <f>IFERROR('Utvikling avling P'!J246/'Utvikling avling P'!K246,"")</f>
        <v/>
      </c>
      <c r="G246" s="20" t="str">
        <f>IFERROR('Utvikling avling P'!L246/'Utvikling avling P'!M246,"")</f>
        <v/>
      </c>
      <c r="H246" s="20" t="str">
        <f>IFERROR('Utvikling avling P'!N246/'Utvikling avling P'!O246,"")</f>
        <v/>
      </c>
      <c r="I246" s="20" t="str">
        <f>IFERROR('Utvikling avling P'!P246/'Utvikling avling P'!Q246,"")</f>
        <v/>
      </c>
      <c r="J246" s="20" t="str">
        <f>IFERROR('Utvikling avling P'!R246/'Utvikling avling P'!S246,"")</f>
        <v/>
      </c>
      <c r="K246" s="20" t="str">
        <f>IFERROR('Utvikling avling P'!T246/'Utvikling avling P'!U246,"")</f>
        <v/>
      </c>
      <c r="L246" s="20" t="str">
        <f>IFERROR('Utvikling avling P'!V246/'Utvikling avling P'!W246,"")</f>
        <v/>
      </c>
      <c r="M246" s="20" t="str">
        <f>IFERROR('Utvikling avling P'!X246/'Utvikling avling P'!Y246,"")</f>
        <v/>
      </c>
      <c r="N246" s="20" t="str">
        <f>IFERROR('Utvikling avling P'!Z246/'Utvikling avling P'!AA246,"")</f>
        <v/>
      </c>
      <c r="O246" s="20" t="str">
        <f>IFERROR('Utvikling avling P'!AB246/'Utvikling avling P'!AC246,"")</f>
        <v/>
      </c>
      <c r="P246" s="20" t="str">
        <f>IFERROR('Utvikling avling P'!AD246/'Utvikling avling P'!AE246,"")</f>
        <v/>
      </c>
      <c r="Q246" s="20" t="str">
        <f>IFERROR('Utvikling avling P'!AF246/'Utvikling avling P'!AG246,"")</f>
        <v/>
      </c>
      <c r="R246" s="20" t="str">
        <f>IFERROR('Utvikling avling P'!AJ253/'Utvikling avling P'!AK253,"")</f>
        <v/>
      </c>
      <c r="S246" s="20" t="str">
        <f>IFERROR('Utvikling avling P'!AJ246/'Utvikling avling P'!AK246,"")</f>
        <v/>
      </c>
      <c r="T246" s="20" t="str">
        <f>IFERROR('Utvikling avling P'!AH253/'Utvikling avling P'!AI253,"")</f>
        <v/>
      </c>
      <c r="U246" s="20" t="str">
        <f>IFERROR('Utvikling avling P'!AN253/'Utvikling avling P'!AO253,"")</f>
        <v/>
      </c>
      <c r="V246" s="20" t="e">
        <f>AVERAGE(B246:U246)</f>
        <v>#DIV/0!</v>
      </c>
    </row>
    <row r="247" spans="1:22" x14ac:dyDescent="0.25">
      <c r="A247" s="19" t="str">
        <f>IF('Utvikling avling P'!A247&gt;0,'Utvikling avling P'!A247,"")</f>
        <v>1101 EIGERSUND</v>
      </c>
      <c r="B247" s="20" t="str">
        <f>IFERROR('Utvikling avling P'!B247/'Utvikling avling P'!C247,"")</f>
        <v/>
      </c>
      <c r="C247" s="20" t="str">
        <f>IFERROR('Utvikling avling P'!D247/'Utvikling avling P'!E247,"")</f>
        <v/>
      </c>
      <c r="D247" s="20" t="str">
        <f>IFERROR('Utvikling avling P'!F247/'Utvikling avling P'!G247,"")</f>
        <v/>
      </c>
      <c r="E247" s="20" t="str">
        <f>IFERROR('Utvikling avling P'!H247/'Utvikling avling P'!I247,"")</f>
        <v/>
      </c>
      <c r="F247" s="20" t="str">
        <f>IFERROR('Utvikling avling P'!J247/'Utvikling avling P'!K247,"")</f>
        <v/>
      </c>
      <c r="G247" s="20" t="str">
        <f>IFERROR('Utvikling avling P'!L247/'Utvikling avling P'!M247,"")</f>
        <v/>
      </c>
      <c r="H247" s="20" t="str">
        <f>IFERROR('Utvikling avling P'!N247/'Utvikling avling P'!O247,"")</f>
        <v/>
      </c>
      <c r="I247" s="20" t="str">
        <f>IFERROR('Utvikling avling P'!P247/'Utvikling avling P'!Q247,"")</f>
        <v/>
      </c>
      <c r="J247" s="20" t="str">
        <f>IFERROR('Utvikling avling P'!R247/'Utvikling avling P'!S247,"")</f>
        <v/>
      </c>
      <c r="K247" s="20" t="str">
        <f>IFERROR('Utvikling avling P'!T247/'Utvikling avling P'!U247,"")</f>
        <v/>
      </c>
      <c r="L247" s="20" t="str">
        <f>IFERROR('Utvikling avling P'!V247/'Utvikling avling P'!W247,"")</f>
        <v/>
      </c>
      <c r="M247" s="20" t="str">
        <f>IFERROR('Utvikling avling P'!X247/'Utvikling avling P'!Y247,"")</f>
        <v/>
      </c>
      <c r="N247" s="20" t="str">
        <f>IFERROR('Utvikling avling P'!Z247/'Utvikling avling P'!AA247,"")</f>
        <v/>
      </c>
      <c r="O247" s="20" t="str">
        <f>IFERROR('Utvikling avling P'!AB247/'Utvikling avling P'!AC247,"")</f>
        <v/>
      </c>
      <c r="P247" s="20" t="str">
        <f>IFERROR('Utvikling avling P'!AD247/'Utvikling avling P'!AE247,"")</f>
        <v/>
      </c>
      <c r="Q247" s="20" t="str">
        <f>IFERROR('Utvikling avling P'!AF247/'Utvikling avling P'!AG247,"")</f>
        <v/>
      </c>
      <c r="R247" s="20" t="str">
        <f>IFERROR('Utvikling avling P'!AJ254/'Utvikling avling P'!AK254,"")</f>
        <v/>
      </c>
      <c r="S247" s="20" t="str">
        <f>IFERROR('Utvikling avling P'!AJ247/'Utvikling avling P'!AK247,"")</f>
        <v/>
      </c>
      <c r="T247" s="20" t="str">
        <f>IFERROR('Utvikling avling P'!AH254/'Utvikling avling P'!AI254,"")</f>
        <v/>
      </c>
      <c r="U247" s="20" t="str">
        <f>IFERROR('Utvikling avling P'!AN254/'Utvikling avling P'!AO254,"")</f>
        <v/>
      </c>
      <c r="V247" s="20" t="e">
        <f>AVERAGE(B247:U247)</f>
        <v>#DIV/0!</v>
      </c>
    </row>
    <row r="248" spans="1:22" x14ac:dyDescent="0.25">
      <c r="A248" s="19" t="str">
        <f>IF('Utvikling avling P'!A248&gt;0,'Utvikling avling P'!A248,"")</f>
        <v>3426 TOLGA</v>
      </c>
      <c r="B248" s="20" t="str">
        <f>IFERROR('Utvikling avling P'!B248/'Utvikling avling P'!C248,"")</f>
        <v/>
      </c>
      <c r="C248" s="20" t="str">
        <f>IFERROR('Utvikling avling P'!D248/'Utvikling avling P'!E248,"")</f>
        <v/>
      </c>
      <c r="D248" s="20" t="str">
        <f>IFERROR('Utvikling avling P'!F248/'Utvikling avling P'!G248,"")</f>
        <v/>
      </c>
      <c r="E248" s="20" t="str">
        <f>IFERROR('Utvikling avling P'!H248/'Utvikling avling P'!I248,"")</f>
        <v/>
      </c>
      <c r="F248" s="20" t="str">
        <f>IFERROR('Utvikling avling P'!J248/'Utvikling avling P'!K248,"")</f>
        <v/>
      </c>
      <c r="G248" s="20" t="str">
        <f>IFERROR('Utvikling avling P'!L248/'Utvikling avling P'!M248,"")</f>
        <v/>
      </c>
      <c r="H248" s="20" t="str">
        <f>IFERROR('Utvikling avling P'!N248/'Utvikling avling P'!O248,"")</f>
        <v/>
      </c>
      <c r="I248" s="20" t="str">
        <f>IFERROR('Utvikling avling P'!P248/'Utvikling avling P'!Q248,"")</f>
        <v/>
      </c>
      <c r="J248" s="20" t="str">
        <f>IFERROR('Utvikling avling P'!R248/'Utvikling avling P'!S248,"")</f>
        <v/>
      </c>
      <c r="K248" s="20" t="str">
        <f>IFERROR('Utvikling avling P'!T248/'Utvikling avling P'!U248,"")</f>
        <v/>
      </c>
      <c r="L248" s="20" t="str">
        <f>IFERROR('Utvikling avling P'!V248/'Utvikling avling P'!W248,"")</f>
        <v/>
      </c>
      <c r="M248" s="20" t="str">
        <f>IFERROR('Utvikling avling P'!X248/'Utvikling avling P'!Y248,"")</f>
        <v/>
      </c>
      <c r="N248" s="20" t="str">
        <f>IFERROR('Utvikling avling P'!Z248/'Utvikling avling P'!AA248,"")</f>
        <v/>
      </c>
      <c r="O248" s="20" t="str">
        <f>IFERROR('Utvikling avling P'!AB248/'Utvikling avling P'!AC248,"")</f>
        <v/>
      </c>
      <c r="P248" s="20" t="str">
        <f>IFERROR('Utvikling avling P'!AD248/'Utvikling avling P'!AE248,"")</f>
        <v/>
      </c>
      <c r="Q248" s="20" t="str">
        <f>IFERROR('Utvikling avling P'!AF248/'Utvikling avling P'!AG248,"")</f>
        <v/>
      </c>
      <c r="R248" s="20" t="str">
        <f>IFERROR('Utvikling avling P'!AJ255/'Utvikling avling P'!AK255,"")</f>
        <v/>
      </c>
      <c r="S248" s="20" t="str">
        <f>IFERROR('Utvikling avling P'!AJ248/'Utvikling avling P'!AK248,"")</f>
        <v/>
      </c>
      <c r="T248" s="20" t="str">
        <f>IFERROR('Utvikling avling P'!AH255/'Utvikling avling P'!AI255,"")</f>
        <v/>
      </c>
      <c r="U248" s="20" t="str">
        <f>IFERROR('Utvikling avling P'!AN255/'Utvikling avling P'!AO255,"")</f>
        <v/>
      </c>
      <c r="V248" s="20" t="e">
        <f>AVERAGE(B248:U248)</f>
        <v>#DIV/0!</v>
      </c>
    </row>
    <row r="249" spans="1:22" x14ac:dyDescent="0.25">
      <c r="A249" s="19" t="str">
        <f>IF('Utvikling avling P'!A249&gt;0,'Utvikling avling P'!A249,"")</f>
        <v>5027 MIDTRE GAULDAL</v>
      </c>
      <c r="B249" s="20" t="str">
        <f>IFERROR('Utvikling avling P'!B249/'Utvikling avling P'!C249,"")</f>
        <v/>
      </c>
      <c r="C249" s="20" t="str">
        <f>IFERROR('Utvikling avling P'!D249/'Utvikling avling P'!E249,"")</f>
        <v/>
      </c>
      <c r="D249" s="20" t="str">
        <f>IFERROR('Utvikling avling P'!F249/'Utvikling avling P'!G249,"")</f>
        <v/>
      </c>
      <c r="E249" s="20" t="str">
        <f>IFERROR('Utvikling avling P'!H249/'Utvikling avling P'!I249,"")</f>
        <v/>
      </c>
      <c r="F249" s="20" t="str">
        <f>IFERROR('Utvikling avling P'!J249/'Utvikling avling P'!K249,"")</f>
        <v/>
      </c>
      <c r="G249" s="20" t="str">
        <f>IFERROR('Utvikling avling P'!L249/'Utvikling avling P'!M249,"")</f>
        <v/>
      </c>
      <c r="H249" s="20" t="str">
        <f>IFERROR('Utvikling avling P'!N249/'Utvikling avling P'!O249,"")</f>
        <v/>
      </c>
      <c r="I249" s="20" t="str">
        <f>IFERROR('Utvikling avling P'!P249/'Utvikling avling P'!Q249,"")</f>
        <v/>
      </c>
      <c r="J249" s="20" t="str">
        <f>IFERROR('Utvikling avling P'!R249/'Utvikling avling P'!S249,"")</f>
        <v/>
      </c>
      <c r="K249" s="20" t="str">
        <f>IFERROR('Utvikling avling P'!T249/'Utvikling avling P'!U249,"")</f>
        <v/>
      </c>
      <c r="L249" s="20" t="str">
        <f>IFERROR('Utvikling avling P'!V249/'Utvikling avling P'!W249,"")</f>
        <v/>
      </c>
      <c r="M249" s="20" t="str">
        <f>IFERROR('Utvikling avling P'!X249/'Utvikling avling P'!Y249,"")</f>
        <v/>
      </c>
      <c r="N249" s="20" t="str">
        <f>IFERROR('Utvikling avling P'!Z249/'Utvikling avling P'!AA249,"")</f>
        <v/>
      </c>
      <c r="O249" s="20" t="str">
        <f>IFERROR('Utvikling avling P'!AB249/'Utvikling avling P'!AC249,"")</f>
        <v/>
      </c>
      <c r="P249" s="20" t="str">
        <f>IFERROR('Utvikling avling P'!AD249/'Utvikling avling P'!AE249,"")</f>
        <v/>
      </c>
      <c r="Q249" s="20" t="str">
        <f>IFERROR('Utvikling avling P'!AF249/'Utvikling avling P'!AG249,"")</f>
        <v/>
      </c>
      <c r="R249" s="20" t="str">
        <f>IFERROR('Utvikling avling P'!AJ256/'Utvikling avling P'!AK256,"")</f>
        <v/>
      </c>
      <c r="S249" s="20" t="str">
        <f>IFERROR('Utvikling avling P'!AJ249/'Utvikling avling P'!AK249,"")</f>
        <v/>
      </c>
      <c r="T249" s="20" t="str">
        <f>IFERROR('Utvikling avling P'!AH256/'Utvikling avling P'!AI256,"")</f>
        <v/>
      </c>
      <c r="U249" s="20" t="str">
        <f>IFERROR('Utvikling avling P'!AN256/'Utvikling avling P'!AO256,"")</f>
        <v/>
      </c>
      <c r="V249" s="20" t="e">
        <f>AVERAGE(B249:U249)</f>
        <v>#DIV/0!</v>
      </c>
    </row>
    <row r="250" spans="1:22" x14ac:dyDescent="0.25">
      <c r="A250" s="19" t="str">
        <f>IF('Utvikling avling P'!A250&gt;0,'Utvikling avling P'!A250,"")</f>
        <v>4611 ETNE</v>
      </c>
      <c r="B250" s="20" t="str">
        <f>IFERROR('Utvikling avling P'!B250/'Utvikling avling P'!C250,"")</f>
        <v/>
      </c>
      <c r="C250" s="20" t="str">
        <f>IFERROR('Utvikling avling P'!D250/'Utvikling avling P'!E250,"")</f>
        <v/>
      </c>
      <c r="D250" s="20" t="str">
        <f>IFERROR('Utvikling avling P'!F250/'Utvikling avling P'!G250,"")</f>
        <v/>
      </c>
      <c r="E250" s="20" t="str">
        <f>IFERROR('Utvikling avling P'!H250/'Utvikling avling P'!I250,"")</f>
        <v/>
      </c>
      <c r="F250" s="20" t="str">
        <f>IFERROR('Utvikling avling P'!J250/'Utvikling avling P'!K250,"")</f>
        <v/>
      </c>
      <c r="G250" s="20" t="str">
        <f>IFERROR('Utvikling avling P'!L250/'Utvikling avling P'!M250,"")</f>
        <v/>
      </c>
      <c r="H250" s="20" t="str">
        <f>IFERROR('Utvikling avling P'!N250/'Utvikling avling P'!O250,"")</f>
        <v/>
      </c>
      <c r="I250" s="20" t="str">
        <f>IFERROR('Utvikling avling P'!P250/'Utvikling avling P'!Q250,"")</f>
        <v/>
      </c>
      <c r="J250" s="20" t="str">
        <f>IFERROR('Utvikling avling P'!R250/'Utvikling avling P'!S250,"")</f>
        <v/>
      </c>
      <c r="K250" s="20" t="str">
        <f>IFERROR('Utvikling avling P'!T250/'Utvikling avling P'!U250,"")</f>
        <v/>
      </c>
      <c r="L250" s="20" t="str">
        <f>IFERROR('Utvikling avling P'!V250/'Utvikling avling P'!W250,"")</f>
        <v/>
      </c>
      <c r="M250" s="20" t="str">
        <f>IFERROR('Utvikling avling P'!X250/'Utvikling avling P'!Y250,"")</f>
        <v/>
      </c>
      <c r="N250" s="20" t="str">
        <f>IFERROR('Utvikling avling P'!Z250/'Utvikling avling P'!AA250,"")</f>
        <v/>
      </c>
      <c r="O250" s="20" t="str">
        <f>IFERROR('Utvikling avling P'!AB250/'Utvikling avling P'!AC250,"")</f>
        <v/>
      </c>
      <c r="P250" s="20" t="str">
        <f>IFERROR('Utvikling avling P'!AD250/'Utvikling avling P'!AE250,"")</f>
        <v/>
      </c>
      <c r="Q250" s="20" t="str">
        <f>IFERROR('Utvikling avling P'!AF250/'Utvikling avling P'!AG250,"")</f>
        <v/>
      </c>
      <c r="R250" s="20" t="str">
        <f>IFERROR('Utvikling avling P'!AJ257/'Utvikling avling P'!AK257,"")</f>
        <v/>
      </c>
      <c r="S250" s="20" t="str">
        <f>IFERROR('Utvikling avling P'!AJ250/'Utvikling avling P'!AK250,"")</f>
        <v/>
      </c>
      <c r="T250" s="20" t="str">
        <f>IFERROR('Utvikling avling P'!AH257/'Utvikling avling P'!AI257,"")</f>
        <v/>
      </c>
      <c r="U250" s="20" t="str">
        <f>IFERROR('Utvikling avling P'!AN257/'Utvikling avling P'!AO257,"")</f>
        <v/>
      </c>
      <c r="V250" s="20" t="e">
        <f>AVERAGE(B250:U250)</f>
        <v>#DIV/0!</v>
      </c>
    </row>
    <row r="251" spans="1:22" x14ac:dyDescent="0.25">
      <c r="A251" s="19" t="str">
        <f>IF('Utvikling avling P'!A251&gt;0,'Utvikling avling P'!A251,"")</f>
        <v>3421 TRYSIL</v>
      </c>
      <c r="B251" s="20" t="str">
        <f>IFERROR('Utvikling avling P'!B251/'Utvikling avling P'!C251,"")</f>
        <v/>
      </c>
      <c r="C251" s="20" t="str">
        <f>IFERROR('Utvikling avling P'!D251/'Utvikling avling P'!E251,"")</f>
        <v/>
      </c>
      <c r="D251" s="20" t="str">
        <f>IFERROR('Utvikling avling P'!F251/'Utvikling avling P'!G251,"")</f>
        <v/>
      </c>
      <c r="E251" s="20" t="str">
        <f>IFERROR('Utvikling avling P'!H251/'Utvikling avling P'!I251,"")</f>
        <v/>
      </c>
      <c r="F251" s="20" t="str">
        <f>IFERROR('Utvikling avling P'!J251/'Utvikling avling P'!K251,"")</f>
        <v/>
      </c>
      <c r="G251" s="20" t="str">
        <f>IFERROR('Utvikling avling P'!L251/'Utvikling avling P'!M251,"")</f>
        <v/>
      </c>
      <c r="H251" s="20" t="str">
        <f>IFERROR('Utvikling avling P'!N251/'Utvikling avling P'!O251,"")</f>
        <v/>
      </c>
      <c r="I251" s="20" t="str">
        <f>IFERROR('Utvikling avling P'!P251/'Utvikling avling P'!Q251,"")</f>
        <v/>
      </c>
      <c r="J251" s="20" t="str">
        <f>IFERROR('Utvikling avling P'!R251/'Utvikling avling P'!S251,"")</f>
        <v/>
      </c>
      <c r="K251" s="20" t="str">
        <f>IFERROR('Utvikling avling P'!T251/'Utvikling avling P'!U251,"")</f>
        <v/>
      </c>
      <c r="L251" s="20" t="str">
        <f>IFERROR('Utvikling avling P'!V251/'Utvikling avling P'!W251,"")</f>
        <v/>
      </c>
      <c r="M251" s="20" t="str">
        <f>IFERROR('Utvikling avling P'!X251/'Utvikling avling P'!Y251,"")</f>
        <v/>
      </c>
      <c r="N251" s="20" t="str">
        <f>IFERROR('Utvikling avling P'!Z251/'Utvikling avling P'!AA251,"")</f>
        <v/>
      </c>
      <c r="O251" s="20" t="str">
        <f>IFERROR('Utvikling avling P'!AB251/'Utvikling avling P'!AC251,"")</f>
        <v/>
      </c>
      <c r="P251" s="20" t="str">
        <f>IFERROR('Utvikling avling P'!AD251/'Utvikling avling P'!AE251,"")</f>
        <v/>
      </c>
      <c r="Q251" s="20" t="str">
        <f>IFERROR('Utvikling avling P'!AF251/'Utvikling avling P'!AG251,"")</f>
        <v/>
      </c>
      <c r="R251" s="20" t="str">
        <f>IFERROR('Utvikling avling P'!AJ258/'Utvikling avling P'!AK258,"")</f>
        <v/>
      </c>
      <c r="S251" s="20" t="str">
        <f>IFERROR('Utvikling avling P'!AJ251/'Utvikling avling P'!AK251,"")</f>
        <v/>
      </c>
      <c r="T251" s="20" t="str">
        <f>IFERROR('Utvikling avling P'!AH258/'Utvikling avling P'!AI258,"")</f>
        <v/>
      </c>
      <c r="U251" s="20" t="str">
        <f>IFERROR('Utvikling avling P'!AN258/'Utvikling avling P'!AO258,"")</f>
        <v/>
      </c>
      <c r="V251" s="20" t="e">
        <f>AVERAGE(B251:U251)</f>
        <v>#DIV/0!</v>
      </c>
    </row>
    <row r="252" spans="1:22" x14ac:dyDescent="0.25">
      <c r="A252" s="19" t="str">
        <f>IF('Utvikling avling P'!A252&gt;0,'Utvikling avling P'!A252,"")</f>
        <v>3432 LESJA</v>
      </c>
      <c r="B252" s="20" t="str">
        <f>IFERROR('Utvikling avling P'!B252/'Utvikling avling P'!C252,"")</f>
        <v/>
      </c>
      <c r="C252" s="20" t="str">
        <f>IFERROR('Utvikling avling P'!D252/'Utvikling avling P'!E252,"")</f>
        <v/>
      </c>
      <c r="D252" s="20" t="str">
        <f>IFERROR('Utvikling avling P'!F252/'Utvikling avling P'!G252,"")</f>
        <v/>
      </c>
      <c r="E252" s="20" t="str">
        <f>IFERROR('Utvikling avling P'!H252/'Utvikling avling P'!I252,"")</f>
        <v/>
      </c>
      <c r="F252" s="20" t="str">
        <f>IFERROR('Utvikling avling P'!J252/'Utvikling avling P'!K252,"")</f>
        <v/>
      </c>
      <c r="G252" s="20" t="str">
        <f>IFERROR('Utvikling avling P'!L252/'Utvikling avling P'!M252,"")</f>
        <v/>
      </c>
      <c r="H252" s="20" t="str">
        <f>IFERROR('Utvikling avling P'!N252/'Utvikling avling P'!O252,"")</f>
        <v/>
      </c>
      <c r="I252" s="20" t="str">
        <f>IFERROR('Utvikling avling P'!P252/'Utvikling avling P'!Q252,"")</f>
        <v/>
      </c>
      <c r="J252" s="20" t="str">
        <f>IFERROR('Utvikling avling P'!R252/'Utvikling avling P'!S252,"")</f>
        <v/>
      </c>
      <c r="K252" s="20" t="str">
        <f>IFERROR('Utvikling avling P'!T252/'Utvikling avling P'!U252,"")</f>
        <v/>
      </c>
      <c r="L252" s="20" t="str">
        <f>IFERROR('Utvikling avling P'!V252/'Utvikling avling P'!W252,"")</f>
        <v/>
      </c>
      <c r="M252" s="20" t="str">
        <f>IFERROR('Utvikling avling P'!X252/'Utvikling avling P'!Y252,"")</f>
        <v/>
      </c>
      <c r="N252" s="20" t="str">
        <f>IFERROR('Utvikling avling P'!Z252/'Utvikling avling P'!AA252,"")</f>
        <v/>
      </c>
      <c r="O252" s="20" t="str">
        <f>IFERROR('Utvikling avling P'!AB252/'Utvikling avling P'!AC252,"")</f>
        <v/>
      </c>
      <c r="P252" s="20" t="str">
        <f>IFERROR('Utvikling avling P'!AD252/'Utvikling avling P'!AE252,"")</f>
        <v/>
      </c>
      <c r="Q252" s="20" t="str">
        <f>IFERROR('Utvikling avling P'!AF252/'Utvikling avling P'!AG252,"")</f>
        <v/>
      </c>
      <c r="R252" s="20" t="str">
        <f>IFERROR('Utvikling avling P'!AJ259/'Utvikling avling P'!AK259,"")</f>
        <v/>
      </c>
      <c r="S252" s="20" t="str">
        <f>IFERROR('Utvikling avling P'!AJ252/'Utvikling avling P'!AK252,"")</f>
        <v/>
      </c>
      <c r="T252" s="20" t="str">
        <f>IFERROR('Utvikling avling P'!AH259/'Utvikling avling P'!AI259,"")</f>
        <v/>
      </c>
      <c r="U252" s="20" t="str">
        <f>IFERROR('Utvikling avling P'!AN259/'Utvikling avling P'!AO259,"")</f>
        <v/>
      </c>
      <c r="V252" s="20" t="e">
        <f>AVERAGE(B252:U252)</f>
        <v>#DIV/0!</v>
      </c>
    </row>
    <row r="253" spans="1:22" x14ac:dyDescent="0.25">
      <c r="A253" s="19" t="str">
        <f>IF('Utvikling avling P'!A253&gt;0,'Utvikling avling P'!A253,"")</f>
        <v>1160 VINDAFJORD</v>
      </c>
      <c r="B253" s="20" t="str">
        <f>IFERROR('Utvikling avling P'!B253/'Utvikling avling P'!C253,"")</f>
        <v/>
      </c>
      <c r="C253" s="20" t="str">
        <f>IFERROR('Utvikling avling P'!D253/'Utvikling avling P'!E253,"")</f>
        <v/>
      </c>
      <c r="D253" s="20" t="str">
        <f>IFERROR('Utvikling avling P'!F253/'Utvikling avling P'!G253,"")</f>
        <v/>
      </c>
      <c r="E253" s="20" t="str">
        <f>IFERROR('Utvikling avling P'!H253/'Utvikling avling P'!I253,"")</f>
        <v/>
      </c>
      <c r="F253" s="20" t="str">
        <f>IFERROR('Utvikling avling P'!J253/'Utvikling avling P'!K253,"")</f>
        <v/>
      </c>
      <c r="G253" s="20" t="str">
        <f>IFERROR('Utvikling avling P'!L253/'Utvikling avling P'!M253,"")</f>
        <v/>
      </c>
      <c r="H253" s="20" t="str">
        <f>IFERROR('Utvikling avling P'!N253/'Utvikling avling P'!O253,"")</f>
        <v/>
      </c>
      <c r="I253" s="20" t="str">
        <f>IFERROR('Utvikling avling P'!P253/'Utvikling avling P'!Q253,"")</f>
        <v/>
      </c>
      <c r="J253" s="20" t="str">
        <f>IFERROR('Utvikling avling P'!R253/'Utvikling avling P'!S253,"")</f>
        <v/>
      </c>
      <c r="K253" s="20" t="str">
        <f>IFERROR('Utvikling avling P'!T253/'Utvikling avling P'!U253,"")</f>
        <v/>
      </c>
      <c r="L253" s="20" t="str">
        <f>IFERROR('Utvikling avling P'!V253/'Utvikling avling P'!W253,"")</f>
        <v/>
      </c>
      <c r="M253" s="20" t="str">
        <f>IFERROR('Utvikling avling P'!X253/'Utvikling avling P'!Y253,"")</f>
        <v/>
      </c>
      <c r="N253" s="20" t="str">
        <f>IFERROR('Utvikling avling P'!Z253/'Utvikling avling P'!AA253,"")</f>
        <v/>
      </c>
      <c r="O253" s="20" t="str">
        <f>IFERROR('Utvikling avling P'!AB253/'Utvikling avling P'!AC253,"")</f>
        <v/>
      </c>
      <c r="P253" s="20" t="str">
        <f>IFERROR('Utvikling avling P'!AD253/'Utvikling avling P'!AE253,"")</f>
        <v/>
      </c>
      <c r="Q253" s="20" t="str">
        <f>IFERROR('Utvikling avling P'!AF253/'Utvikling avling P'!AG253,"")</f>
        <v/>
      </c>
      <c r="R253" s="20" t="str">
        <f>IFERROR('Utvikling avling P'!AJ260/'Utvikling avling P'!AK260,"")</f>
        <v/>
      </c>
      <c r="S253" s="20" t="str">
        <f>IFERROR('Utvikling avling P'!AJ253/'Utvikling avling P'!AK253,"")</f>
        <v/>
      </c>
      <c r="T253" s="20" t="str">
        <f>IFERROR('Utvikling avling P'!AH260/'Utvikling avling P'!AI260,"")</f>
        <v/>
      </c>
      <c r="U253" s="20" t="str">
        <f>IFERROR('Utvikling avling P'!AN260/'Utvikling avling P'!AO260,"")</f>
        <v/>
      </c>
      <c r="V253" s="20" t="e">
        <f>AVERAGE(B253:U253)</f>
        <v>#DIV/0!</v>
      </c>
    </row>
    <row r="254" spans="1:22" x14ac:dyDescent="0.25">
      <c r="A254" s="19" t="str">
        <f>IF('Utvikling avling P'!A254&gt;0,'Utvikling avling P'!A254,"")</f>
        <v>5042 LIERNE</v>
      </c>
      <c r="B254" s="20" t="str">
        <f>IFERROR('Utvikling avling P'!B254/'Utvikling avling P'!C254,"")</f>
        <v/>
      </c>
      <c r="C254" s="20" t="str">
        <f>IFERROR('Utvikling avling P'!D254/'Utvikling avling P'!E254,"")</f>
        <v/>
      </c>
      <c r="D254" s="20" t="str">
        <f>IFERROR('Utvikling avling P'!F254/'Utvikling avling P'!G254,"")</f>
        <v/>
      </c>
      <c r="E254" s="20" t="str">
        <f>IFERROR('Utvikling avling P'!H254/'Utvikling avling P'!I254,"")</f>
        <v/>
      </c>
      <c r="F254" s="20" t="str">
        <f>IFERROR('Utvikling avling P'!J254/'Utvikling avling P'!K254,"")</f>
        <v/>
      </c>
      <c r="G254" s="20" t="str">
        <f>IFERROR('Utvikling avling P'!L254/'Utvikling avling P'!M254,"")</f>
        <v/>
      </c>
      <c r="H254" s="20" t="str">
        <f>IFERROR('Utvikling avling P'!N254/'Utvikling avling P'!O254,"")</f>
        <v/>
      </c>
      <c r="I254" s="20" t="str">
        <f>IFERROR('Utvikling avling P'!P254/'Utvikling avling P'!Q254,"")</f>
        <v/>
      </c>
      <c r="J254" s="20" t="str">
        <f>IFERROR('Utvikling avling P'!R254/'Utvikling avling P'!S254,"")</f>
        <v/>
      </c>
      <c r="K254" s="20" t="str">
        <f>IFERROR('Utvikling avling P'!T254/'Utvikling avling P'!U254,"")</f>
        <v/>
      </c>
      <c r="L254" s="20" t="str">
        <f>IFERROR('Utvikling avling P'!V254/'Utvikling avling P'!W254,"")</f>
        <v/>
      </c>
      <c r="M254" s="20" t="str">
        <f>IFERROR('Utvikling avling P'!X254/'Utvikling avling P'!Y254,"")</f>
        <v/>
      </c>
      <c r="N254" s="20" t="str">
        <f>IFERROR('Utvikling avling P'!Z254/'Utvikling avling P'!AA254,"")</f>
        <v/>
      </c>
      <c r="O254" s="20" t="str">
        <f>IFERROR('Utvikling avling P'!AB254/'Utvikling avling P'!AC254,"")</f>
        <v/>
      </c>
      <c r="P254" s="20" t="str">
        <f>IFERROR('Utvikling avling P'!AD254/'Utvikling avling P'!AE254,"")</f>
        <v/>
      </c>
      <c r="Q254" s="20" t="str">
        <f>IFERROR('Utvikling avling P'!AF254/'Utvikling avling P'!AG254,"")</f>
        <v/>
      </c>
      <c r="R254" s="20" t="str">
        <f>IFERROR('Utvikling avling P'!AJ261/'Utvikling avling P'!AK261,"")</f>
        <v/>
      </c>
      <c r="S254" s="20" t="str">
        <f>IFERROR('Utvikling avling P'!AJ254/'Utvikling avling P'!AK254,"")</f>
        <v/>
      </c>
      <c r="T254" s="20" t="str">
        <f>IFERROR('Utvikling avling P'!AH261/'Utvikling avling P'!AI261,"")</f>
        <v/>
      </c>
      <c r="U254" s="20" t="str">
        <f>IFERROR('Utvikling avling P'!AN261/'Utvikling avling P'!AO261,"")</f>
        <v/>
      </c>
      <c r="V254" s="20" t="e">
        <f>AVERAGE(B254:U254)</f>
        <v>#DIV/0!</v>
      </c>
    </row>
    <row r="255" spans="1:22" x14ac:dyDescent="0.25">
      <c r="A255" s="19" t="str">
        <f>IF('Utvikling avling P'!A255&gt;0,'Utvikling avling P'!A255,"")</f>
        <v>3324 GOL</v>
      </c>
      <c r="B255" s="20" t="str">
        <f>IFERROR('Utvikling avling P'!B255/'Utvikling avling P'!C255,"")</f>
        <v/>
      </c>
      <c r="C255" s="20" t="str">
        <f>IFERROR('Utvikling avling P'!D255/'Utvikling avling P'!E255,"")</f>
        <v/>
      </c>
      <c r="D255" s="20" t="str">
        <f>IFERROR('Utvikling avling P'!F255/'Utvikling avling P'!G255,"")</f>
        <v/>
      </c>
      <c r="E255" s="20" t="str">
        <f>IFERROR('Utvikling avling P'!H255/'Utvikling avling P'!I255,"")</f>
        <v/>
      </c>
      <c r="F255" s="20" t="str">
        <f>IFERROR('Utvikling avling P'!J255/'Utvikling avling P'!K255,"")</f>
        <v/>
      </c>
      <c r="G255" s="20" t="str">
        <f>IFERROR('Utvikling avling P'!L255/'Utvikling avling P'!M255,"")</f>
        <v/>
      </c>
      <c r="H255" s="20" t="str">
        <f>IFERROR('Utvikling avling P'!N255/'Utvikling avling P'!O255,"")</f>
        <v/>
      </c>
      <c r="I255" s="20" t="str">
        <f>IFERROR('Utvikling avling P'!P255/'Utvikling avling P'!Q255,"")</f>
        <v/>
      </c>
      <c r="J255" s="20" t="str">
        <f>IFERROR('Utvikling avling P'!R255/'Utvikling avling P'!S255,"")</f>
        <v/>
      </c>
      <c r="K255" s="20" t="str">
        <f>IFERROR('Utvikling avling P'!T255/'Utvikling avling P'!U255,"")</f>
        <v/>
      </c>
      <c r="L255" s="20" t="str">
        <f>IFERROR('Utvikling avling P'!V255/'Utvikling avling P'!W255,"")</f>
        <v/>
      </c>
      <c r="M255" s="20" t="str">
        <f>IFERROR('Utvikling avling P'!X255/'Utvikling avling P'!Y255,"")</f>
        <v/>
      </c>
      <c r="N255" s="20" t="str">
        <f>IFERROR('Utvikling avling P'!Z255/'Utvikling avling P'!AA255,"")</f>
        <v/>
      </c>
      <c r="O255" s="20" t="str">
        <f>IFERROR('Utvikling avling P'!AB255/'Utvikling avling P'!AC255,"")</f>
        <v/>
      </c>
      <c r="P255" s="20" t="str">
        <f>IFERROR('Utvikling avling P'!AD255/'Utvikling avling P'!AE255,"")</f>
        <v/>
      </c>
      <c r="Q255" s="20" t="str">
        <f>IFERROR('Utvikling avling P'!AF255/'Utvikling avling P'!AG255,"")</f>
        <v/>
      </c>
      <c r="R255" s="20" t="str">
        <f>IFERROR('Utvikling avling P'!AJ262/'Utvikling avling P'!AK262,"")</f>
        <v/>
      </c>
      <c r="S255" s="20" t="str">
        <f>IFERROR('Utvikling avling P'!AJ255/'Utvikling avling P'!AK255,"")</f>
        <v/>
      </c>
      <c r="T255" s="20" t="str">
        <f>IFERROR('Utvikling avling P'!AH262/'Utvikling avling P'!AI262,"")</f>
        <v/>
      </c>
      <c r="U255" s="20" t="str">
        <f>IFERROR('Utvikling avling P'!AN262/'Utvikling avling P'!AO262,"")</f>
        <v/>
      </c>
      <c r="V255" s="20" t="e">
        <f>AVERAGE(B255:U255)</f>
        <v>#DIV/0!</v>
      </c>
    </row>
    <row r="256" spans="1:22" x14ac:dyDescent="0.25">
      <c r="A256" s="19" t="str">
        <f>IF('Utvikling avling P'!A256&gt;0,'Utvikling avling P'!A256,"")</f>
        <v>4211 GJERSTAD</v>
      </c>
      <c r="B256" s="20" t="str">
        <f>IFERROR('Utvikling avling P'!B256/'Utvikling avling P'!C256,"")</f>
        <v/>
      </c>
      <c r="C256" s="20" t="str">
        <f>IFERROR('Utvikling avling P'!D256/'Utvikling avling P'!E256,"")</f>
        <v/>
      </c>
      <c r="D256" s="20" t="str">
        <f>IFERROR('Utvikling avling P'!F256/'Utvikling avling P'!G256,"")</f>
        <v/>
      </c>
      <c r="E256" s="20" t="str">
        <f>IFERROR('Utvikling avling P'!H256/'Utvikling avling P'!I256,"")</f>
        <v/>
      </c>
      <c r="F256" s="20" t="str">
        <f>IFERROR('Utvikling avling P'!J256/'Utvikling avling P'!K256,"")</f>
        <v/>
      </c>
      <c r="G256" s="20" t="str">
        <f>IFERROR('Utvikling avling P'!L256/'Utvikling avling P'!M256,"")</f>
        <v/>
      </c>
      <c r="H256" s="20" t="str">
        <f>IFERROR('Utvikling avling P'!N256/'Utvikling avling P'!O256,"")</f>
        <v/>
      </c>
      <c r="I256" s="20" t="str">
        <f>IFERROR('Utvikling avling P'!P256/'Utvikling avling P'!Q256,"")</f>
        <v/>
      </c>
      <c r="J256" s="20" t="str">
        <f>IFERROR('Utvikling avling P'!R256/'Utvikling avling P'!S256,"")</f>
        <v/>
      </c>
      <c r="K256" s="20" t="str">
        <f>IFERROR('Utvikling avling P'!T256/'Utvikling avling P'!U256,"")</f>
        <v/>
      </c>
      <c r="L256" s="20" t="str">
        <f>IFERROR('Utvikling avling P'!V256/'Utvikling avling P'!W256,"")</f>
        <v/>
      </c>
      <c r="M256" s="20" t="str">
        <f>IFERROR('Utvikling avling P'!X256/'Utvikling avling P'!Y256,"")</f>
        <v/>
      </c>
      <c r="N256" s="20" t="str">
        <f>IFERROR('Utvikling avling P'!Z256/'Utvikling avling P'!AA256,"")</f>
        <v/>
      </c>
      <c r="O256" s="20" t="str">
        <f>IFERROR('Utvikling avling P'!AB256/'Utvikling avling P'!AC256,"")</f>
        <v/>
      </c>
      <c r="P256" s="20" t="str">
        <f>IFERROR('Utvikling avling P'!AD256/'Utvikling avling P'!AE256,"")</f>
        <v/>
      </c>
      <c r="Q256" s="20" t="str">
        <f>IFERROR('Utvikling avling P'!AF256/'Utvikling avling P'!AG256,"")</f>
        <v/>
      </c>
      <c r="R256" s="20" t="str">
        <f>IFERROR('Utvikling avling P'!AJ263/'Utvikling avling P'!AK263,"")</f>
        <v/>
      </c>
      <c r="S256" s="20" t="str">
        <f>IFERROR('Utvikling avling P'!AJ256/'Utvikling avling P'!AK256,"")</f>
        <v/>
      </c>
      <c r="T256" s="20" t="str">
        <f>IFERROR('Utvikling avling P'!AH263/'Utvikling avling P'!AI263,"")</f>
        <v/>
      </c>
      <c r="U256" s="20" t="str">
        <f>IFERROR('Utvikling avling P'!AN263/'Utvikling avling P'!AO263,"")</f>
        <v/>
      </c>
      <c r="V256" s="20" t="e">
        <f>AVERAGE(B256:U256)</f>
        <v>#DIV/0!</v>
      </c>
    </row>
    <row r="257" spans="1:22" x14ac:dyDescent="0.25">
      <c r="A257" s="19" t="str">
        <f>IF('Utvikling avling P'!A257&gt;0,'Utvikling avling P'!A257,"")</f>
        <v>4650 GLOPPEN</v>
      </c>
      <c r="B257" s="20" t="str">
        <f>IFERROR('Utvikling avling P'!B257/'Utvikling avling P'!C257,"")</f>
        <v/>
      </c>
      <c r="C257" s="20" t="str">
        <f>IFERROR('Utvikling avling P'!D257/'Utvikling avling P'!E257,"")</f>
        <v/>
      </c>
      <c r="D257" s="20" t="str">
        <f>IFERROR('Utvikling avling P'!F257/'Utvikling avling P'!G257,"")</f>
        <v/>
      </c>
      <c r="E257" s="20" t="str">
        <f>IFERROR('Utvikling avling P'!H257/'Utvikling avling P'!I257,"")</f>
        <v/>
      </c>
      <c r="F257" s="20" t="str">
        <f>IFERROR('Utvikling avling P'!J257/'Utvikling avling P'!K257,"")</f>
        <v/>
      </c>
      <c r="G257" s="20" t="str">
        <f>IFERROR('Utvikling avling P'!L257/'Utvikling avling P'!M257,"")</f>
        <v/>
      </c>
      <c r="H257" s="20" t="str">
        <f>IFERROR('Utvikling avling P'!N257/'Utvikling avling P'!O257,"")</f>
        <v/>
      </c>
      <c r="I257" s="20" t="str">
        <f>IFERROR('Utvikling avling P'!P257/'Utvikling avling P'!Q257,"")</f>
        <v/>
      </c>
      <c r="J257" s="20" t="str">
        <f>IFERROR('Utvikling avling P'!R257/'Utvikling avling P'!S257,"")</f>
        <v/>
      </c>
      <c r="K257" s="20" t="str">
        <f>IFERROR('Utvikling avling P'!T257/'Utvikling avling P'!U257,"")</f>
        <v/>
      </c>
      <c r="L257" s="20" t="str">
        <f>IFERROR('Utvikling avling P'!V257/'Utvikling avling P'!W257,"")</f>
        <v/>
      </c>
      <c r="M257" s="20" t="str">
        <f>IFERROR('Utvikling avling P'!X257/'Utvikling avling P'!Y257,"")</f>
        <v/>
      </c>
      <c r="N257" s="20" t="str">
        <f>IFERROR('Utvikling avling P'!Z257/'Utvikling avling P'!AA257,"")</f>
        <v/>
      </c>
      <c r="O257" s="20" t="str">
        <f>IFERROR('Utvikling avling P'!AB257/'Utvikling avling P'!AC257,"")</f>
        <v/>
      </c>
      <c r="P257" s="20" t="str">
        <f>IFERROR('Utvikling avling P'!AD257/'Utvikling avling P'!AE257,"")</f>
        <v/>
      </c>
      <c r="Q257" s="20" t="str">
        <f>IFERROR('Utvikling avling P'!AF257/'Utvikling avling P'!AG257,"")</f>
        <v/>
      </c>
      <c r="R257" s="20" t="str">
        <f>IFERROR('Utvikling avling P'!AJ264/'Utvikling avling P'!AK264,"")</f>
        <v/>
      </c>
      <c r="S257" s="20" t="str">
        <f>IFERROR('Utvikling avling P'!AJ257/'Utvikling avling P'!AK257,"")</f>
        <v/>
      </c>
      <c r="T257" s="20" t="str">
        <f>IFERROR('Utvikling avling P'!AH264/'Utvikling avling P'!AI264,"")</f>
        <v/>
      </c>
      <c r="U257" s="20" t="str">
        <f>IFERROR('Utvikling avling P'!AN264/'Utvikling avling P'!AO264,"")</f>
        <v/>
      </c>
      <c r="V257" s="20" t="e">
        <f>AVERAGE(B257:U257)</f>
        <v>#DIV/0!</v>
      </c>
    </row>
    <row r="258" spans="1:22" x14ac:dyDescent="0.25">
      <c r="A258" s="19" t="str">
        <f>IF('Utvikling avling P'!A258&gt;0,'Utvikling avling P'!A258,"")</f>
        <v>5020 OSEN</v>
      </c>
      <c r="B258" s="20" t="str">
        <f>IFERROR('Utvikling avling P'!B258/'Utvikling avling P'!C258,"")</f>
        <v/>
      </c>
      <c r="C258" s="20" t="str">
        <f>IFERROR('Utvikling avling P'!D258/'Utvikling avling P'!E258,"")</f>
        <v/>
      </c>
      <c r="D258" s="20" t="str">
        <f>IFERROR('Utvikling avling P'!F258/'Utvikling avling P'!G258,"")</f>
        <v/>
      </c>
      <c r="E258" s="20" t="str">
        <f>IFERROR('Utvikling avling P'!H258/'Utvikling avling P'!I258,"")</f>
        <v/>
      </c>
      <c r="F258" s="20" t="str">
        <f>IFERROR('Utvikling avling P'!J258/'Utvikling avling P'!K258,"")</f>
        <v/>
      </c>
      <c r="G258" s="20" t="str">
        <f>IFERROR('Utvikling avling P'!L258/'Utvikling avling P'!M258,"")</f>
        <v/>
      </c>
      <c r="H258" s="20" t="str">
        <f>IFERROR('Utvikling avling P'!N258/'Utvikling avling P'!O258,"")</f>
        <v/>
      </c>
      <c r="I258" s="20" t="str">
        <f>IFERROR('Utvikling avling P'!P258/'Utvikling avling P'!Q258,"")</f>
        <v/>
      </c>
      <c r="J258" s="20" t="str">
        <f>IFERROR('Utvikling avling P'!R258/'Utvikling avling P'!S258,"")</f>
        <v/>
      </c>
      <c r="K258" s="20" t="str">
        <f>IFERROR('Utvikling avling P'!T258/'Utvikling avling P'!U258,"")</f>
        <v/>
      </c>
      <c r="L258" s="20" t="str">
        <f>IFERROR('Utvikling avling P'!V258/'Utvikling avling P'!W258,"")</f>
        <v/>
      </c>
      <c r="M258" s="20" t="str">
        <f>IFERROR('Utvikling avling P'!X258/'Utvikling avling P'!Y258,"")</f>
        <v/>
      </c>
      <c r="N258" s="20" t="str">
        <f>IFERROR('Utvikling avling P'!Z258/'Utvikling avling P'!AA258,"")</f>
        <v/>
      </c>
      <c r="O258" s="20" t="str">
        <f>IFERROR('Utvikling avling P'!AB258/'Utvikling avling P'!AC258,"")</f>
        <v/>
      </c>
      <c r="P258" s="20" t="str">
        <f>IFERROR('Utvikling avling P'!AD258/'Utvikling avling P'!AE258,"")</f>
        <v/>
      </c>
      <c r="Q258" s="20" t="str">
        <f>IFERROR('Utvikling avling P'!AF258/'Utvikling avling P'!AG258,"")</f>
        <v/>
      </c>
      <c r="R258" s="20" t="str">
        <f>IFERROR('Utvikling avling P'!AJ265/'Utvikling avling P'!AK265,"")</f>
        <v/>
      </c>
      <c r="S258" s="20" t="str">
        <f>IFERROR('Utvikling avling P'!AJ258/'Utvikling avling P'!AK258,"")</f>
        <v/>
      </c>
      <c r="T258" s="20" t="str">
        <f>IFERROR('Utvikling avling P'!AH265/'Utvikling avling P'!AI265,"")</f>
        <v/>
      </c>
      <c r="U258" s="20" t="str">
        <f>IFERROR('Utvikling avling P'!AN265/'Utvikling avling P'!AO265,"")</f>
        <v/>
      </c>
      <c r="V258" s="20" t="e">
        <f>AVERAGE(B258:U258)</f>
        <v>#DIV/0!</v>
      </c>
    </row>
    <row r="259" spans="1:22" x14ac:dyDescent="0.25">
      <c r="A259" s="19" t="str">
        <f>IF('Utvikling avling P'!A259&gt;0,'Utvikling avling P'!A259,"")</f>
        <v>5544 NORDREISA</v>
      </c>
      <c r="B259" s="20" t="str">
        <f>IFERROR('Utvikling avling P'!B259/'Utvikling avling P'!C259,"")</f>
        <v/>
      </c>
      <c r="C259" s="20" t="str">
        <f>IFERROR('Utvikling avling P'!D259/'Utvikling avling P'!E259,"")</f>
        <v/>
      </c>
      <c r="D259" s="20" t="str">
        <f>IFERROR('Utvikling avling P'!F259/'Utvikling avling P'!G259,"")</f>
        <v/>
      </c>
      <c r="E259" s="20" t="str">
        <f>IFERROR('Utvikling avling P'!H259/'Utvikling avling P'!I259,"")</f>
        <v/>
      </c>
      <c r="F259" s="20" t="str">
        <f>IFERROR('Utvikling avling P'!J259/'Utvikling avling P'!K259,"")</f>
        <v/>
      </c>
      <c r="G259" s="20" t="str">
        <f>IFERROR('Utvikling avling P'!L259/'Utvikling avling P'!M259,"")</f>
        <v/>
      </c>
      <c r="H259" s="20" t="str">
        <f>IFERROR('Utvikling avling P'!N259/'Utvikling avling P'!O259,"")</f>
        <v/>
      </c>
      <c r="I259" s="20" t="str">
        <f>IFERROR('Utvikling avling P'!P259/'Utvikling avling P'!Q259,"")</f>
        <v/>
      </c>
      <c r="J259" s="20" t="str">
        <f>IFERROR('Utvikling avling P'!R259/'Utvikling avling P'!S259,"")</f>
        <v/>
      </c>
      <c r="K259" s="20" t="str">
        <f>IFERROR('Utvikling avling P'!T259/'Utvikling avling P'!U259,"")</f>
        <v/>
      </c>
      <c r="L259" s="20" t="str">
        <f>IFERROR('Utvikling avling P'!V259/'Utvikling avling P'!W259,"")</f>
        <v/>
      </c>
      <c r="M259" s="20" t="str">
        <f>IFERROR('Utvikling avling P'!X259/'Utvikling avling P'!Y259,"")</f>
        <v/>
      </c>
      <c r="N259" s="20" t="str">
        <f>IFERROR('Utvikling avling P'!Z259/'Utvikling avling P'!AA259,"")</f>
        <v/>
      </c>
      <c r="O259" s="20" t="str">
        <f>IFERROR('Utvikling avling P'!AB259/'Utvikling avling P'!AC259,"")</f>
        <v/>
      </c>
      <c r="P259" s="20" t="str">
        <f>IFERROR('Utvikling avling P'!AD259/'Utvikling avling P'!AE259,"")</f>
        <v/>
      </c>
      <c r="Q259" s="20" t="str">
        <f>IFERROR('Utvikling avling P'!AF259/'Utvikling avling P'!AG259,"")</f>
        <v/>
      </c>
      <c r="R259" s="20" t="str">
        <f>IFERROR('Utvikling avling P'!AJ266/'Utvikling avling P'!AK266,"")</f>
        <v/>
      </c>
      <c r="S259" s="20" t="str">
        <f>IFERROR('Utvikling avling P'!AJ259/'Utvikling avling P'!AK259,"")</f>
        <v/>
      </c>
      <c r="T259" s="20" t="str">
        <f>IFERROR('Utvikling avling P'!AH266/'Utvikling avling P'!AI266,"")</f>
        <v/>
      </c>
      <c r="U259" s="20" t="str">
        <f>IFERROR('Utvikling avling P'!AN266/'Utvikling avling P'!AO266,"")</f>
        <v/>
      </c>
      <c r="V259" s="20" t="e">
        <f>AVERAGE(B259:U259)</f>
        <v>#DIV/0!</v>
      </c>
    </row>
    <row r="260" spans="1:22" x14ac:dyDescent="0.25">
      <c r="A260" s="19" t="str">
        <f>IF('Utvikling avling P'!A260&gt;0,'Utvikling avling P'!A260,"")</f>
        <v>4223 VENNESLA</v>
      </c>
      <c r="B260" s="20" t="str">
        <f>IFERROR('Utvikling avling P'!B260/'Utvikling avling P'!C260,"")</f>
        <v/>
      </c>
      <c r="C260" s="20" t="str">
        <f>IFERROR('Utvikling avling P'!D260/'Utvikling avling P'!E260,"")</f>
        <v/>
      </c>
      <c r="D260" s="20" t="str">
        <f>IFERROR('Utvikling avling P'!F260/'Utvikling avling P'!G260,"")</f>
        <v/>
      </c>
      <c r="E260" s="20" t="str">
        <f>IFERROR('Utvikling avling P'!H260/'Utvikling avling P'!I260,"")</f>
        <v/>
      </c>
      <c r="F260" s="20" t="str">
        <f>IFERROR('Utvikling avling P'!J260/'Utvikling avling P'!K260,"")</f>
        <v/>
      </c>
      <c r="G260" s="20" t="str">
        <f>IFERROR('Utvikling avling P'!L260/'Utvikling avling P'!M260,"")</f>
        <v/>
      </c>
      <c r="H260" s="20" t="str">
        <f>IFERROR('Utvikling avling P'!N260/'Utvikling avling P'!O260,"")</f>
        <v/>
      </c>
      <c r="I260" s="20" t="str">
        <f>IFERROR('Utvikling avling P'!P260/'Utvikling avling P'!Q260,"")</f>
        <v/>
      </c>
      <c r="J260" s="20" t="str">
        <f>IFERROR('Utvikling avling P'!R260/'Utvikling avling P'!S260,"")</f>
        <v/>
      </c>
      <c r="K260" s="20" t="str">
        <f>IFERROR('Utvikling avling P'!T260/'Utvikling avling P'!U260,"")</f>
        <v/>
      </c>
      <c r="L260" s="20" t="str">
        <f>IFERROR('Utvikling avling P'!V260/'Utvikling avling P'!W260,"")</f>
        <v/>
      </c>
      <c r="M260" s="20" t="str">
        <f>IFERROR('Utvikling avling P'!X260/'Utvikling avling P'!Y260,"")</f>
        <v/>
      </c>
      <c r="N260" s="20" t="str">
        <f>IFERROR('Utvikling avling P'!Z260/'Utvikling avling P'!AA260,"")</f>
        <v/>
      </c>
      <c r="O260" s="20" t="str">
        <f>IFERROR('Utvikling avling P'!AB260/'Utvikling avling P'!AC260,"")</f>
        <v/>
      </c>
      <c r="P260" s="20" t="str">
        <f>IFERROR('Utvikling avling P'!AD260/'Utvikling avling P'!AE260,"")</f>
        <v/>
      </c>
      <c r="Q260" s="20" t="str">
        <f>IFERROR('Utvikling avling P'!AF260/'Utvikling avling P'!AG260,"")</f>
        <v/>
      </c>
      <c r="R260" s="20" t="str">
        <f>IFERROR('Utvikling avling P'!AJ267/'Utvikling avling P'!AK267,"")</f>
        <v/>
      </c>
      <c r="S260" s="20" t="str">
        <f>IFERROR('Utvikling avling P'!AJ260/'Utvikling avling P'!AK260,"")</f>
        <v/>
      </c>
      <c r="T260" s="20" t="str">
        <f>IFERROR('Utvikling avling P'!AH267/'Utvikling avling P'!AI267,"")</f>
        <v/>
      </c>
      <c r="U260" s="20" t="str">
        <f>IFERROR('Utvikling avling P'!AN267/'Utvikling avling P'!AO267,"")</f>
        <v/>
      </c>
      <c r="V260" s="20" t="e">
        <f>AVERAGE(B260:U260)</f>
        <v>#DIV/0!</v>
      </c>
    </row>
    <row r="261" spans="1:22" x14ac:dyDescent="0.25">
      <c r="A261" s="19" t="str">
        <f>IF('Utvikling avling P'!A261&gt;0,'Utvikling avling P'!A261,"")</f>
        <v>5510 KVÆFJORD</v>
      </c>
      <c r="B261" s="20" t="str">
        <f>IFERROR('Utvikling avling P'!B261/'Utvikling avling P'!C261,"")</f>
        <v/>
      </c>
      <c r="C261" s="20" t="str">
        <f>IFERROR('Utvikling avling P'!D261/'Utvikling avling P'!E261,"")</f>
        <v/>
      </c>
      <c r="D261" s="20" t="str">
        <f>IFERROR('Utvikling avling P'!F261/'Utvikling avling P'!G261,"")</f>
        <v/>
      </c>
      <c r="E261" s="20" t="str">
        <f>IFERROR('Utvikling avling P'!H261/'Utvikling avling P'!I261,"")</f>
        <v/>
      </c>
      <c r="F261" s="20" t="str">
        <f>IFERROR('Utvikling avling P'!J261/'Utvikling avling P'!K261,"")</f>
        <v/>
      </c>
      <c r="G261" s="20" t="str">
        <f>IFERROR('Utvikling avling P'!L261/'Utvikling avling P'!M261,"")</f>
        <v/>
      </c>
      <c r="H261" s="20" t="str">
        <f>IFERROR('Utvikling avling P'!N261/'Utvikling avling P'!O261,"")</f>
        <v/>
      </c>
      <c r="I261" s="20" t="str">
        <f>IFERROR('Utvikling avling P'!P261/'Utvikling avling P'!Q261,"")</f>
        <v/>
      </c>
      <c r="J261" s="20" t="str">
        <f>IFERROR('Utvikling avling P'!R261/'Utvikling avling P'!S261,"")</f>
        <v/>
      </c>
      <c r="K261" s="20" t="str">
        <f>IFERROR('Utvikling avling P'!T261/'Utvikling avling P'!U261,"")</f>
        <v/>
      </c>
      <c r="L261" s="20" t="str">
        <f>IFERROR('Utvikling avling P'!V261/'Utvikling avling P'!W261,"")</f>
        <v/>
      </c>
      <c r="M261" s="20" t="str">
        <f>IFERROR('Utvikling avling P'!X261/'Utvikling avling P'!Y261,"")</f>
        <v/>
      </c>
      <c r="N261" s="20" t="str">
        <f>IFERROR('Utvikling avling P'!Z261/'Utvikling avling P'!AA261,"")</f>
        <v/>
      </c>
      <c r="O261" s="20" t="str">
        <f>IFERROR('Utvikling avling P'!AB261/'Utvikling avling P'!AC261,"")</f>
        <v/>
      </c>
      <c r="P261" s="20" t="str">
        <f>IFERROR('Utvikling avling P'!AD261/'Utvikling avling P'!AE261,"")</f>
        <v/>
      </c>
      <c r="Q261" s="20" t="str">
        <f>IFERROR('Utvikling avling P'!AF261/'Utvikling avling P'!AG261,"")</f>
        <v/>
      </c>
      <c r="R261" s="20" t="str">
        <f>IFERROR('Utvikling avling P'!AJ268/'Utvikling avling P'!AK268,"")</f>
        <v/>
      </c>
      <c r="S261" s="20" t="str">
        <f>IFERROR('Utvikling avling P'!AJ261/'Utvikling avling P'!AK261,"")</f>
        <v/>
      </c>
      <c r="T261" s="20" t="str">
        <f>IFERROR('Utvikling avling P'!AH268/'Utvikling avling P'!AI268,"")</f>
        <v/>
      </c>
      <c r="U261" s="20" t="str">
        <f>IFERROR('Utvikling avling P'!AN268/'Utvikling avling P'!AO268,"")</f>
        <v/>
      </c>
      <c r="V261" s="20" t="e">
        <f>AVERAGE(B261:U261)</f>
        <v>#DIV/0!</v>
      </c>
    </row>
    <row r="262" spans="1:22" x14ac:dyDescent="0.25">
      <c r="A262" s="19" t="str">
        <f>IF('Utvikling avling P'!A262&gt;0,'Utvikling avling P'!A262,"")</f>
        <v>4227 KVINESDAL</v>
      </c>
      <c r="B262" s="20" t="str">
        <f>IFERROR('Utvikling avling P'!B262/'Utvikling avling P'!C262,"")</f>
        <v/>
      </c>
      <c r="C262" s="20" t="str">
        <f>IFERROR('Utvikling avling P'!D262/'Utvikling avling P'!E262,"")</f>
        <v/>
      </c>
      <c r="D262" s="20" t="str">
        <f>IFERROR('Utvikling avling P'!F262/'Utvikling avling P'!G262,"")</f>
        <v/>
      </c>
      <c r="E262" s="20" t="str">
        <f>IFERROR('Utvikling avling P'!H262/'Utvikling avling P'!I262,"")</f>
        <v/>
      </c>
      <c r="F262" s="20" t="str">
        <f>IFERROR('Utvikling avling P'!J262/'Utvikling avling P'!K262,"")</f>
        <v/>
      </c>
      <c r="G262" s="20" t="str">
        <f>IFERROR('Utvikling avling P'!L262/'Utvikling avling P'!M262,"")</f>
        <v/>
      </c>
      <c r="H262" s="20" t="str">
        <f>IFERROR('Utvikling avling P'!N262/'Utvikling avling P'!O262,"")</f>
        <v/>
      </c>
      <c r="I262" s="20" t="str">
        <f>IFERROR('Utvikling avling P'!P262/'Utvikling avling P'!Q262,"")</f>
        <v/>
      </c>
      <c r="J262" s="20" t="str">
        <f>IFERROR('Utvikling avling P'!R262/'Utvikling avling P'!S262,"")</f>
        <v/>
      </c>
      <c r="K262" s="20" t="str">
        <f>IFERROR('Utvikling avling P'!T262/'Utvikling avling P'!U262,"")</f>
        <v/>
      </c>
      <c r="L262" s="20" t="str">
        <f>IFERROR('Utvikling avling P'!V262/'Utvikling avling P'!W262,"")</f>
        <v/>
      </c>
      <c r="M262" s="20" t="str">
        <f>IFERROR('Utvikling avling P'!X262/'Utvikling avling P'!Y262,"")</f>
        <v/>
      </c>
      <c r="N262" s="20" t="str">
        <f>IFERROR('Utvikling avling P'!Z262/'Utvikling avling P'!AA262,"")</f>
        <v/>
      </c>
      <c r="O262" s="20" t="str">
        <f>IFERROR('Utvikling avling P'!AB262/'Utvikling avling P'!AC262,"")</f>
        <v/>
      </c>
      <c r="P262" s="20" t="str">
        <f>IFERROR('Utvikling avling P'!AD262/'Utvikling avling P'!AE262,"")</f>
        <v/>
      </c>
      <c r="Q262" s="20" t="str">
        <f>IFERROR('Utvikling avling P'!AF262/'Utvikling avling P'!AG262,"")</f>
        <v/>
      </c>
      <c r="R262" s="20" t="str">
        <f>IFERROR('Utvikling avling P'!AJ269/'Utvikling avling P'!AK269,"")</f>
        <v/>
      </c>
      <c r="S262" s="20" t="str">
        <f>IFERROR('Utvikling avling P'!AJ262/'Utvikling avling P'!AK262,"")</f>
        <v/>
      </c>
      <c r="T262" s="20" t="str">
        <f>IFERROR('Utvikling avling P'!AH269/'Utvikling avling P'!AI269,"")</f>
        <v/>
      </c>
      <c r="U262" s="20" t="str">
        <f>IFERROR('Utvikling avling P'!AN269/'Utvikling avling P'!AO269,"")</f>
        <v/>
      </c>
      <c r="V262" s="20" t="e">
        <f>AVERAGE(B262:U262)</f>
        <v>#DIV/0!</v>
      </c>
    </row>
    <row r="263" spans="1:22" x14ac:dyDescent="0.25">
      <c r="A263" s="19" t="str">
        <f>IF('Utvikling avling P'!A263&gt;0,'Utvikling avling P'!A263,"")</f>
        <v>3328 ÅL</v>
      </c>
      <c r="B263" s="20" t="str">
        <f>IFERROR('Utvikling avling P'!B263/'Utvikling avling P'!C263,"")</f>
        <v/>
      </c>
      <c r="C263" s="20" t="str">
        <f>IFERROR('Utvikling avling P'!D263/'Utvikling avling P'!E263,"")</f>
        <v/>
      </c>
      <c r="D263" s="20" t="str">
        <f>IFERROR('Utvikling avling P'!F263/'Utvikling avling P'!G263,"")</f>
        <v/>
      </c>
      <c r="E263" s="20" t="str">
        <f>IFERROR('Utvikling avling P'!H263/'Utvikling avling P'!I263,"")</f>
        <v/>
      </c>
      <c r="F263" s="20" t="str">
        <f>IFERROR('Utvikling avling P'!J263/'Utvikling avling P'!K263,"")</f>
        <v/>
      </c>
      <c r="G263" s="20" t="str">
        <f>IFERROR('Utvikling avling P'!L263/'Utvikling avling P'!M263,"")</f>
        <v/>
      </c>
      <c r="H263" s="20" t="str">
        <f>IFERROR('Utvikling avling P'!N263/'Utvikling avling P'!O263,"")</f>
        <v/>
      </c>
      <c r="I263" s="20" t="str">
        <f>IFERROR('Utvikling avling P'!P263/'Utvikling avling P'!Q263,"")</f>
        <v/>
      </c>
      <c r="J263" s="20" t="str">
        <f>IFERROR('Utvikling avling P'!R263/'Utvikling avling P'!S263,"")</f>
        <v/>
      </c>
      <c r="K263" s="20" t="str">
        <f>IFERROR('Utvikling avling P'!T263/'Utvikling avling P'!U263,"")</f>
        <v/>
      </c>
      <c r="L263" s="20" t="str">
        <f>IFERROR('Utvikling avling P'!V263/'Utvikling avling P'!W263,"")</f>
        <v/>
      </c>
      <c r="M263" s="20" t="str">
        <f>IFERROR('Utvikling avling P'!X263/'Utvikling avling P'!Y263,"")</f>
        <v/>
      </c>
      <c r="N263" s="20" t="str">
        <f>IFERROR('Utvikling avling P'!Z263/'Utvikling avling P'!AA263,"")</f>
        <v/>
      </c>
      <c r="O263" s="20" t="str">
        <f>IFERROR('Utvikling avling P'!AB263/'Utvikling avling P'!AC263,"")</f>
        <v/>
      </c>
      <c r="P263" s="20" t="str">
        <f>IFERROR('Utvikling avling P'!AD263/'Utvikling avling P'!AE263,"")</f>
        <v/>
      </c>
      <c r="Q263" s="20" t="str">
        <f>IFERROR('Utvikling avling P'!AF263/'Utvikling avling P'!AG263,"")</f>
        <v/>
      </c>
      <c r="R263" s="20" t="str">
        <f>IFERROR('Utvikling avling P'!AJ270/'Utvikling avling P'!AK270,"")</f>
        <v/>
      </c>
      <c r="S263" s="20" t="str">
        <f>IFERROR('Utvikling avling P'!AJ263/'Utvikling avling P'!AK263,"")</f>
        <v/>
      </c>
      <c r="T263" s="20" t="str">
        <f>IFERROR('Utvikling avling P'!AH270/'Utvikling avling P'!AI270,"")</f>
        <v/>
      </c>
      <c r="U263" s="20" t="str">
        <f>IFERROR('Utvikling avling P'!AN270/'Utvikling avling P'!AO270,"")</f>
        <v/>
      </c>
      <c r="V263" s="20" t="e">
        <f>AVERAGE(B263:U263)</f>
        <v>#DIV/0!</v>
      </c>
    </row>
    <row r="264" spans="1:22" x14ac:dyDescent="0.25">
      <c r="A264" s="19" t="str">
        <f>IF('Utvikling avling P'!A264&gt;0,'Utvikling avling P'!A264,"")</f>
        <v>3427 TYNSET</v>
      </c>
      <c r="B264" s="20" t="str">
        <f>IFERROR('Utvikling avling P'!B264/'Utvikling avling P'!C264,"")</f>
        <v/>
      </c>
      <c r="C264" s="20" t="str">
        <f>IFERROR('Utvikling avling P'!D264/'Utvikling avling P'!E264,"")</f>
        <v/>
      </c>
      <c r="D264" s="20" t="str">
        <f>IFERROR('Utvikling avling P'!F264/'Utvikling avling P'!G264,"")</f>
        <v/>
      </c>
      <c r="E264" s="20" t="str">
        <f>IFERROR('Utvikling avling P'!H264/'Utvikling avling P'!I264,"")</f>
        <v/>
      </c>
      <c r="F264" s="20" t="str">
        <f>IFERROR('Utvikling avling P'!J264/'Utvikling avling P'!K264,"")</f>
        <v/>
      </c>
      <c r="G264" s="20" t="str">
        <f>IFERROR('Utvikling avling P'!L264/'Utvikling avling P'!M264,"")</f>
        <v/>
      </c>
      <c r="H264" s="20" t="str">
        <f>IFERROR('Utvikling avling P'!N264/'Utvikling avling P'!O264,"")</f>
        <v/>
      </c>
      <c r="I264" s="20" t="str">
        <f>IFERROR('Utvikling avling P'!P264/'Utvikling avling P'!Q264,"")</f>
        <v/>
      </c>
      <c r="J264" s="20" t="str">
        <f>IFERROR('Utvikling avling P'!R264/'Utvikling avling P'!S264,"")</f>
        <v/>
      </c>
      <c r="K264" s="20" t="str">
        <f>IFERROR('Utvikling avling P'!T264/'Utvikling avling P'!U264,"")</f>
        <v/>
      </c>
      <c r="L264" s="20" t="str">
        <f>IFERROR('Utvikling avling P'!V264/'Utvikling avling P'!W264,"")</f>
        <v/>
      </c>
      <c r="M264" s="20" t="str">
        <f>IFERROR('Utvikling avling P'!X264/'Utvikling avling P'!Y264,"")</f>
        <v/>
      </c>
      <c r="N264" s="20" t="str">
        <f>IFERROR('Utvikling avling P'!Z264/'Utvikling avling P'!AA264,"")</f>
        <v/>
      </c>
      <c r="O264" s="20" t="str">
        <f>IFERROR('Utvikling avling P'!AB264/'Utvikling avling P'!AC264,"")</f>
        <v/>
      </c>
      <c r="P264" s="20" t="str">
        <f>IFERROR('Utvikling avling P'!AD264/'Utvikling avling P'!AE264,"")</f>
        <v/>
      </c>
      <c r="Q264" s="20" t="str">
        <f>IFERROR('Utvikling avling P'!AF264/'Utvikling avling P'!AG264,"")</f>
        <v/>
      </c>
      <c r="R264" s="20" t="str">
        <f>IFERROR('Utvikling avling P'!AJ271/'Utvikling avling P'!AK271,"")</f>
        <v/>
      </c>
      <c r="S264" s="20" t="str">
        <f>IFERROR('Utvikling avling P'!AJ264/'Utvikling avling P'!AK264,"")</f>
        <v/>
      </c>
      <c r="T264" s="20" t="str">
        <f>IFERROR('Utvikling avling P'!AH271/'Utvikling avling P'!AI271,"")</f>
        <v/>
      </c>
      <c r="U264" s="20" t="str">
        <f>IFERROR('Utvikling avling P'!AN271/'Utvikling avling P'!AO271,"")</f>
        <v/>
      </c>
      <c r="V264" s="20" t="e">
        <f>AVERAGE(B264:U264)</f>
        <v>#DIV/0!</v>
      </c>
    </row>
    <row r="265" spans="1:22" x14ac:dyDescent="0.25">
      <c r="A265" s="19" t="str">
        <f>IF('Utvikling avling P'!A265&gt;0,'Utvikling avling P'!A265,"")</f>
        <v>4036 VINJE</v>
      </c>
      <c r="B265" s="20" t="str">
        <f>IFERROR('Utvikling avling P'!B265/'Utvikling avling P'!C265,"")</f>
        <v/>
      </c>
      <c r="C265" s="20" t="str">
        <f>IFERROR('Utvikling avling P'!D265/'Utvikling avling P'!E265,"")</f>
        <v/>
      </c>
      <c r="D265" s="20" t="str">
        <f>IFERROR('Utvikling avling P'!F265/'Utvikling avling P'!G265,"")</f>
        <v/>
      </c>
      <c r="E265" s="20" t="str">
        <f>IFERROR('Utvikling avling P'!H265/'Utvikling avling P'!I265,"")</f>
        <v/>
      </c>
      <c r="F265" s="20" t="str">
        <f>IFERROR('Utvikling avling P'!J265/'Utvikling avling P'!K265,"")</f>
        <v/>
      </c>
      <c r="G265" s="20" t="str">
        <f>IFERROR('Utvikling avling P'!L265/'Utvikling avling P'!M265,"")</f>
        <v/>
      </c>
      <c r="H265" s="20" t="str">
        <f>IFERROR('Utvikling avling P'!N265/'Utvikling avling P'!O265,"")</f>
        <v/>
      </c>
      <c r="I265" s="20" t="str">
        <f>IFERROR('Utvikling avling P'!P265/'Utvikling avling P'!Q265,"")</f>
        <v/>
      </c>
      <c r="J265" s="20" t="str">
        <f>IFERROR('Utvikling avling P'!R265/'Utvikling avling P'!S265,"")</f>
        <v/>
      </c>
      <c r="K265" s="20" t="str">
        <f>IFERROR('Utvikling avling P'!T265/'Utvikling avling P'!U265,"")</f>
        <v/>
      </c>
      <c r="L265" s="20" t="str">
        <f>IFERROR('Utvikling avling P'!V265/'Utvikling avling P'!W265,"")</f>
        <v/>
      </c>
      <c r="M265" s="20" t="str">
        <f>IFERROR('Utvikling avling P'!X265/'Utvikling avling P'!Y265,"")</f>
        <v/>
      </c>
      <c r="N265" s="20" t="str">
        <f>IFERROR('Utvikling avling P'!Z265/'Utvikling avling P'!AA265,"")</f>
        <v/>
      </c>
      <c r="O265" s="20" t="str">
        <f>IFERROR('Utvikling avling P'!AB265/'Utvikling avling P'!AC265,"")</f>
        <v/>
      </c>
      <c r="P265" s="20" t="str">
        <f>IFERROR('Utvikling avling P'!AD265/'Utvikling avling P'!AE265,"")</f>
        <v/>
      </c>
      <c r="Q265" s="20" t="str">
        <f>IFERROR('Utvikling avling P'!AF265/'Utvikling avling P'!AG265,"")</f>
        <v/>
      </c>
      <c r="R265" s="20" t="str">
        <f>IFERROR('Utvikling avling P'!AJ272/'Utvikling avling P'!AK272,"")</f>
        <v/>
      </c>
      <c r="S265" s="20" t="str">
        <f>IFERROR('Utvikling avling P'!AJ265/'Utvikling avling P'!AK265,"")</f>
        <v/>
      </c>
      <c r="T265" s="20" t="str">
        <f>IFERROR('Utvikling avling P'!AH272/'Utvikling avling P'!AI272,"")</f>
        <v/>
      </c>
      <c r="U265" s="20" t="str">
        <f>IFERROR('Utvikling avling P'!AN272/'Utvikling avling P'!AO272,"")</f>
        <v/>
      </c>
      <c r="V265" s="20" t="e">
        <f>AVERAGE(B265:U265)</f>
        <v>#DIV/0!</v>
      </c>
    </row>
    <row r="266" spans="1:22" x14ac:dyDescent="0.25">
      <c r="A266" s="19" t="str">
        <f>IF('Utvikling avling P'!A266&gt;0,'Utvikling avling P'!A266,"")</f>
        <v>4218 IVELAND</v>
      </c>
      <c r="B266" s="20" t="str">
        <f>IFERROR('Utvikling avling P'!B266/'Utvikling avling P'!C266,"")</f>
        <v/>
      </c>
      <c r="C266" s="20" t="str">
        <f>IFERROR('Utvikling avling P'!D266/'Utvikling avling P'!E266,"")</f>
        <v/>
      </c>
      <c r="D266" s="20" t="str">
        <f>IFERROR('Utvikling avling P'!F266/'Utvikling avling P'!G266,"")</f>
        <v/>
      </c>
      <c r="E266" s="20" t="str">
        <f>IFERROR('Utvikling avling P'!H266/'Utvikling avling P'!I266,"")</f>
        <v/>
      </c>
      <c r="F266" s="20" t="str">
        <f>IFERROR('Utvikling avling P'!J266/'Utvikling avling P'!K266,"")</f>
        <v/>
      </c>
      <c r="G266" s="20" t="str">
        <f>IFERROR('Utvikling avling P'!L266/'Utvikling avling P'!M266,"")</f>
        <v/>
      </c>
      <c r="H266" s="20" t="str">
        <f>IFERROR('Utvikling avling P'!N266/'Utvikling avling P'!O266,"")</f>
        <v/>
      </c>
      <c r="I266" s="20" t="str">
        <f>IFERROR('Utvikling avling P'!P266/'Utvikling avling P'!Q266,"")</f>
        <v/>
      </c>
      <c r="J266" s="20" t="str">
        <f>IFERROR('Utvikling avling P'!R266/'Utvikling avling P'!S266,"")</f>
        <v/>
      </c>
      <c r="K266" s="20" t="str">
        <f>IFERROR('Utvikling avling P'!T266/'Utvikling avling P'!U266,"")</f>
        <v/>
      </c>
      <c r="L266" s="20" t="str">
        <f>IFERROR('Utvikling avling P'!V266/'Utvikling avling P'!W266,"")</f>
        <v/>
      </c>
      <c r="M266" s="20" t="str">
        <f>IFERROR('Utvikling avling P'!X266/'Utvikling avling P'!Y266,"")</f>
        <v/>
      </c>
      <c r="N266" s="20" t="str">
        <f>IFERROR('Utvikling avling P'!Z266/'Utvikling avling P'!AA266,"")</f>
        <v/>
      </c>
      <c r="O266" s="20" t="str">
        <f>IFERROR('Utvikling avling P'!AB266/'Utvikling avling P'!AC266,"")</f>
        <v/>
      </c>
      <c r="P266" s="20" t="str">
        <f>IFERROR('Utvikling avling P'!AD266/'Utvikling avling P'!AE266,"")</f>
        <v/>
      </c>
      <c r="Q266" s="20" t="str">
        <f>IFERROR('Utvikling avling P'!AF266/'Utvikling avling P'!AG266,"")</f>
        <v/>
      </c>
      <c r="R266" s="20" t="str">
        <f>IFERROR('Utvikling avling P'!AJ273/'Utvikling avling P'!AK273,"")</f>
        <v/>
      </c>
      <c r="S266" s="20" t="str">
        <f>IFERROR('Utvikling avling P'!AJ266/'Utvikling avling P'!AK266,"")</f>
        <v/>
      </c>
      <c r="T266" s="20" t="str">
        <f>IFERROR('Utvikling avling P'!AH273/'Utvikling avling P'!AI273,"")</f>
        <v/>
      </c>
      <c r="U266" s="20" t="str">
        <f>IFERROR('Utvikling avling P'!AN273/'Utvikling avling P'!AO273,"")</f>
        <v/>
      </c>
      <c r="V266" s="20" t="e">
        <f>AVERAGE(B266:U266)</f>
        <v>#DIV/0!</v>
      </c>
    </row>
    <row r="267" spans="1:22" x14ac:dyDescent="0.25">
      <c r="A267" s="19" t="str">
        <f>IF('Utvikling avling P'!A267&gt;0,'Utvikling avling P'!A267,"")</f>
        <v>5607 VADSØ</v>
      </c>
      <c r="B267" s="20" t="str">
        <f>IFERROR('Utvikling avling P'!B267/'Utvikling avling P'!C267,"")</f>
        <v/>
      </c>
      <c r="C267" s="20" t="str">
        <f>IFERROR('Utvikling avling P'!D267/'Utvikling avling P'!E267,"")</f>
        <v/>
      </c>
      <c r="D267" s="20" t="str">
        <f>IFERROR('Utvikling avling P'!F267/'Utvikling avling P'!G267,"")</f>
        <v/>
      </c>
      <c r="E267" s="20" t="str">
        <f>IFERROR('Utvikling avling P'!H267/'Utvikling avling P'!I267,"")</f>
        <v/>
      </c>
      <c r="F267" s="20" t="str">
        <f>IFERROR('Utvikling avling P'!J267/'Utvikling avling P'!K267,"")</f>
        <v/>
      </c>
      <c r="G267" s="20" t="str">
        <f>IFERROR('Utvikling avling P'!L267/'Utvikling avling P'!M267,"")</f>
        <v/>
      </c>
      <c r="H267" s="20" t="str">
        <f>IFERROR('Utvikling avling P'!N267/'Utvikling avling P'!O267,"")</f>
        <v/>
      </c>
      <c r="I267" s="20" t="str">
        <f>IFERROR('Utvikling avling P'!P267/'Utvikling avling P'!Q267,"")</f>
        <v/>
      </c>
      <c r="J267" s="20" t="str">
        <f>IFERROR('Utvikling avling P'!R267/'Utvikling avling P'!S267,"")</f>
        <v/>
      </c>
      <c r="K267" s="20" t="str">
        <f>IFERROR('Utvikling avling P'!T267/'Utvikling avling P'!U267,"")</f>
        <v/>
      </c>
      <c r="L267" s="20" t="str">
        <f>IFERROR('Utvikling avling P'!V267/'Utvikling avling P'!W267,"")</f>
        <v/>
      </c>
      <c r="M267" s="20" t="str">
        <f>IFERROR('Utvikling avling P'!X267/'Utvikling avling P'!Y267,"")</f>
        <v/>
      </c>
      <c r="N267" s="20" t="str">
        <f>IFERROR('Utvikling avling P'!Z267/'Utvikling avling P'!AA267,"")</f>
        <v/>
      </c>
      <c r="O267" s="20" t="str">
        <f>IFERROR('Utvikling avling P'!AB267/'Utvikling avling P'!AC267,"")</f>
        <v/>
      </c>
      <c r="P267" s="20" t="str">
        <f>IFERROR('Utvikling avling P'!AD267/'Utvikling avling P'!AE267,"")</f>
        <v/>
      </c>
      <c r="Q267" s="20" t="str">
        <f>IFERROR('Utvikling avling P'!AF267/'Utvikling avling P'!AG267,"")</f>
        <v/>
      </c>
      <c r="R267" s="20" t="str">
        <f>IFERROR('Utvikling avling P'!AJ274/'Utvikling avling P'!AK274,"")</f>
        <v/>
      </c>
      <c r="S267" s="20" t="str">
        <f>IFERROR('Utvikling avling P'!AJ267/'Utvikling avling P'!AK267,"")</f>
        <v/>
      </c>
      <c r="T267" s="20" t="str">
        <f>IFERROR('Utvikling avling P'!AH274/'Utvikling avling P'!AI274,"")</f>
        <v/>
      </c>
      <c r="U267" s="20" t="str">
        <f>IFERROR('Utvikling avling P'!AN274/'Utvikling avling P'!AO274,"")</f>
        <v/>
      </c>
      <c r="V267" s="20" t="e">
        <f>AVERAGE(B267:U267)</f>
        <v>#DIV/0!</v>
      </c>
    </row>
    <row r="268" spans="1:22" x14ac:dyDescent="0.25">
      <c r="A268" s="19" t="str">
        <f>IF('Utvikling avling P'!A268&gt;0,'Utvikling avling P'!A268,"")</f>
        <v>1806 NARVIK</v>
      </c>
      <c r="B268" s="20" t="str">
        <f>IFERROR('Utvikling avling P'!B268/'Utvikling avling P'!C268,"")</f>
        <v/>
      </c>
      <c r="C268" s="20" t="str">
        <f>IFERROR('Utvikling avling P'!D268/'Utvikling avling P'!E268,"")</f>
        <v/>
      </c>
      <c r="D268" s="20" t="str">
        <f>IFERROR('Utvikling avling P'!F268/'Utvikling avling P'!G268,"")</f>
        <v/>
      </c>
      <c r="E268" s="20" t="str">
        <f>IFERROR('Utvikling avling P'!H268/'Utvikling avling P'!I268,"")</f>
        <v/>
      </c>
      <c r="F268" s="20" t="str">
        <f>IFERROR('Utvikling avling P'!J268/'Utvikling avling P'!K268,"")</f>
        <v/>
      </c>
      <c r="G268" s="20" t="str">
        <f>IFERROR('Utvikling avling P'!L268/'Utvikling avling P'!M268,"")</f>
        <v/>
      </c>
      <c r="H268" s="20" t="str">
        <f>IFERROR('Utvikling avling P'!N268/'Utvikling avling P'!O268,"")</f>
        <v/>
      </c>
      <c r="I268" s="20" t="str">
        <f>IFERROR('Utvikling avling P'!P268/'Utvikling avling P'!Q268,"")</f>
        <v/>
      </c>
      <c r="J268" s="20" t="str">
        <f>IFERROR('Utvikling avling P'!R268/'Utvikling avling P'!S268,"")</f>
        <v/>
      </c>
      <c r="K268" s="20" t="str">
        <f>IFERROR('Utvikling avling P'!T268/'Utvikling avling P'!U268,"")</f>
        <v/>
      </c>
      <c r="L268" s="20" t="str">
        <f>IFERROR('Utvikling avling P'!V268/'Utvikling avling P'!W268,"")</f>
        <v/>
      </c>
      <c r="M268" s="20" t="str">
        <f>IFERROR('Utvikling avling P'!X268/'Utvikling avling P'!Y268,"")</f>
        <v/>
      </c>
      <c r="N268" s="20" t="str">
        <f>IFERROR('Utvikling avling P'!Z268/'Utvikling avling P'!AA268,"")</f>
        <v/>
      </c>
      <c r="O268" s="20" t="str">
        <f>IFERROR('Utvikling avling P'!AB268/'Utvikling avling P'!AC268,"")</f>
        <v/>
      </c>
      <c r="P268" s="20" t="str">
        <f>IFERROR('Utvikling avling P'!AD268/'Utvikling avling P'!AE268,"")</f>
        <v/>
      </c>
      <c r="Q268" s="20" t="str">
        <f>IFERROR('Utvikling avling P'!AF268/'Utvikling avling P'!AG268,"")</f>
        <v/>
      </c>
      <c r="R268" s="20" t="str">
        <f>IFERROR('Utvikling avling P'!AJ275/'Utvikling avling P'!AK275,"")</f>
        <v/>
      </c>
      <c r="S268" s="20" t="str">
        <f>IFERROR('Utvikling avling P'!AJ268/'Utvikling avling P'!AK268,"")</f>
        <v/>
      </c>
      <c r="T268" s="20" t="str">
        <f>IFERROR('Utvikling avling P'!AH275/'Utvikling avling P'!AI275,"")</f>
        <v/>
      </c>
      <c r="U268" s="20" t="str">
        <f>IFERROR('Utvikling avling P'!AN275/'Utvikling avling P'!AO275,"")</f>
        <v/>
      </c>
      <c r="V268" s="20" t="e">
        <f>AVERAGE(B268:U268)</f>
        <v>#DIV/0!</v>
      </c>
    </row>
    <row r="269" spans="1:22" x14ac:dyDescent="0.25">
      <c r="A269" s="19" t="str">
        <f>IF('Utvikling avling P'!A269&gt;0,'Utvikling avling P'!A269,"")</f>
        <v>5618 MÅSØY</v>
      </c>
      <c r="B269" s="20" t="str">
        <f>IFERROR('Utvikling avling P'!B269/'Utvikling avling P'!C269,"")</f>
        <v/>
      </c>
      <c r="C269" s="20" t="str">
        <f>IFERROR('Utvikling avling P'!D269/'Utvikling avling P'!E269,"")</f>
        <v/>
      </c>
      <c r="D269" s="20" t="str">
        <f>IFERROR('Utvikling avling P'!F269/'Utvikling avling P'!G269,"")</f>
        <v/>
      </c>
      <c r="E269" s="20" t="str">
        <f>IFERROR('Utvikling avling P'!H269/'Utvikling avling P'!I269,"")</f>
        <v/>
      </c>
      <c r="F269" s="20" t="str">
        <f>IFERROR('Utvikling avling P'!J269/'Utvikling avling P'!K269,"")</f>
        <v/>
      </c>
      <c r="G269" s="20" t="str">
        <f>IFERROR('Utvikling avling P'!L269/'Utvikling avling P'!M269,"")</f>
        <v/>
      </c>
      <c r="H269" s="20" t="str">
        <f>IFERROR('Utvikling avling P'!N269/'Utvikling avling P'!O269,"")</f>
        <v/>
      </c>
      <c r="I269" s="20" t="str">
        <f>IFERROR('Utvikling avling P'!P269/'Utvikling avling P'!Q269,"")</f>
        <v/>
      </c>
      <c r="J269" s="20" t="str">
        <f>IFERROR('Utvikling avling P'!R269/'Utvikling avling P'!S269,"")</f>
        <v/>
      </c>
      <c r="K269" s="20" t="str">
        <f>IFERROR('Utvikling avling P'!T269/'Utvikling avling P'!U269,"")</f>
        <v/>
      </c>
      <c r="L269" s="20" t="str">
        <f>IFERROR('Utvikling avling P'!V269/'Utvikling avling P'!W269,"")</f>
        <v/>
      </c>
      <c r="M269" s="20" t="str">
        <f>IFERROR('Utvikling avling P'!X269/'Utvikling avling P'!Y269,"")</f>
        <v/>
      </c>
      <c r="N269" s="20" t="str">
        <f>IFERROR('Utvikling avling P'!Z269/'Utvikling avling P'!AA269,"")</f>
        <v/>
      </c>
      <c r="O269" s="20" t="str">
        <f>IFERROR('Utvikling avling P'!AB269/'Utvikling avling P'!AC269,"")</f>
        <v/>
      </c>
      <c r="P269" s="20" t="str">
        <f>IFERROR('Utvikling avling P'!AD269/'Utvikling avling P'!AE269,"")</f>
        <v/>
      </c>
      <c r="Q269" s="20" t="str">
        <f>IFERROR('Utvikling avling P'!AF269/'Utvikling avling P'!AG269,"")</f>
        <v/>
      </c>
      <c r="R269" s="20" t="str">
        <f>IFERROR('Utvikling avling P'!AJ276/'Utvikling avling P'!AK276,"")</f>
        <v/>
      </c>
      <c r="S269" s="20" t="str">
        <f>IFERROR('Utvikling avling P'!AJ269/'Utvikling avling P'!AK269,"")</f>
        <v/>
      </c>
      <c r="T269" s="20" t="str">
        <f>IFERROR('Utvikling avling P'!AH276/'Utvikling avling P'!AI276,"")</f>
        <v/>
      </c>
      <c r="U269" s="20" t="str">
        <f>IFERROR('Utvikling avling P'!AN276/'Utvikling avling P'!AO276,"")</f>
        <v/>
      </c>
      <c r="V269" s="20" t="e">
        <f>AVERAGE(B269:U269)</f>
        <v>#DIV/0!</v>
      </c>
    </row>
    <row r="270" spans="1:22" x14ac:dyDescent="0.25">
      <c r="A270" s="19" t="str">
        <f>IF('Utvikling avling P'!A270&gt;0,'Utvikling avling P'!A270,"")</f>
        <v>4648 BREMANGER</v>
      </c>
      <c r="B270" s="20" t="str">
        <f>IFERROR('Utvikling avling P'!B270/'Utvikling avling P'!C270,"")</f>
        <v/>
      </c>
      <c r="C270" s="20" t="str">
        <f>IFERROR('Utvikling avling P'!D270/'Utvikling avling P'!E270,"")</f>
        <v/>
      </c>
      <c r="D270" s="20" t="str">
        <f>IFERROR('Utvikling avling P'!F270/'Utvikling avling P'!G270,"")</f>
        <v/>
      </c>
      <c r="E270" s="20" t="str">
        <f>IFERROR('Utvikling avling P'!H270/'Utvikling avling P'!I270,"")</f>
        <v/>
      </c>
      <c r="F270" s="20" t="str">
        <f>IFERROR('Utvikling avling P'!J270/'Utvikling avling P'!K270,"")</f>
        <v/>
      </c>
      <c r="G270" s="20" t="str">
        <f>IFERROR('Utvikling avling P'!L270/'Utvikling avling P'!M270,"")</f>
        <v/>
      </c>
      <c r="H270" s="20" t="str">
        <f>IFERROR('Utvikling avling P'!N270/'Utvikling avling P'!O270,"")</f>
        <v/>
      </c>
      <c r="I270" s="20" t="str">
        <f>IFERROR('Utvikling avling P'!P270/'Utvikling avling P'!Q270,"")</f>
        <v/>
      </c>
      <c r="J270" s="20" t="str">
        <f>IFERROR('Utvikling avling P'!R270/'Utvikling avling P'!S270,"")</f>
        <v/>
      </c>
      <c r="K270" s="20" t="str">
        <f>IFERROR('Utvikling avling P'!T270/'Utvikling avling P'!U270,"")</f>
        <v/>
      </c>
      <c r="L270" s="20" t="str">
        <f>IFERROR('Utvikling avling P'!V270/'Utvikling avling P'!W270,"")</f>
        <v/>
      </c>
      <c r="M270" s="20" t="str">
        <f>IFERROR('Utvikling avling P'!X270/'Utvikling avling P'!Y270,"")</f>
        <v/>
      </c>
      <c r="N270" s="20" t="str">
        <f>IFERROR('Utvikling avling P'!Z270/'Utvikling avling P'!AA270,"")</f>
        <v/>
      </c>
      <c r="O270" s="20" t="str">
        <f>IFERROR('Utvikling avling P'!AB270/'Utvikling avling P'!AC270,"")</f>
        <v/>
      </c>
      <c r="P270" s="20" t="str">
        <f>IFERROR('Utvikling avling P'!AD270/'Utvikling avling P'!AE270,"")</f>
        <v/>
      </c>
      <c r="Q270" s="20" t="str">
        <f>IFERROR('Utvikling avling P'!AF270/'Utvikling avling P'!AG270,"")</f>
        <v/>
      </c>
      <c r="R270" s="20" t="str">
        <f>IFERROR('Utvikling avling P'!AJ277/'Utvikling avling P'!AK277,"")</f>
        <v/>
      </c>
      <c r="S270" s="20" t="str">
        <f>IFERROR('Utvikling avling P'!AJ270/'Utvikling avling P'!AK270,"")</f>
        <v/>
      </c>
      <c r="T270" s="20" t="str">
        <f>IFERROR('Utvikling avling P'!AH277/'Utvikling avling P'!AI277,"")</f>
        <v/>
      </c>
      <c r="U270" s="20" t="str">
        <f>IFERROR('Utvikling avling P'!AN277/'Utvikling avling P'!AO277,"")</f>
        <v/>
      </c>
      <c r="V270" s="20" t="e">
        <f>AVERAGE(B270:U270)</f>
        <v>#DIV/0!</v>
      </c>
    </row>
    <row r="271" spans="1:22" x14ac:dyDescent="0.25">
      <c r="A271" s="19" t="str">
        <f>IF('Utvikling avling P'!A271&gt;0,'Utvikling avling P'!A271,"")</f>
        <v>5630 BERLEVÅG</v>
      </c>
      <c r="B271" s="20" t="str">
        <f>IFERROR('Utvikling avling P'!B271/'Utvikling avling P'!C271,"")</f>
        <v/>
      </c>
      <c r="C271" s="20" t="str">
        <f>IFERROR('Utvikling avling P'!D271/'Utvikling avling P'!E271,"")</f>
        <v/>
      </c>
      <c r="D271" s="20" t="str">
        <f>IFERROR('Utvikling avling P'!F271/'Utvikling avling P'!G271,"")</f>
        <v/>
      </c>
      <c r="E271" s="20" t="str">
        <f>IFERROR('Utvikling avling P'!H271/'Utvikling avling P'!I271,"")</f>
        <v/>
      </c>
      <c r="F271" s="20" t="str">
        <f>IFERROR('Utvikling avling P'!J271/'Utvikling avling P'!K271,"")</f>
        <v/>
      </c>
      <c r="G271" s="20" t="str">
        <f>IFERROR('Utvikling avling P'!L271/'Utvikling avling P'!M271,"")</f>
        <v/>
      </c>
      <c r="H271" s="20" t="str">
        <f>IFERROR('Utvikling avling P'!N271/'Utvikling avling P'!O271,"")</f>
        <v/>
      </c>
      <c r="I271" s="20" t="str">
        <f>IFERROR('Utvikling avling P'!P271/'Utvikling avling P'!Q271,"")</f>
        <v/>
      </c>
      <c r="J271" s="20" t="str">
        <f>IFERROR('Utvikling avling P'!R271/'Utvikling avling P'!S271,"")</f>
        <v/>
      </c>
      <c r="K271" s="20" t="str">
        <f>IFERROR('Utvikling avling P'!T271/'Utvikling avling P'!U271,"")</f>
        <v/>
      </c>
      <c r="L271" s="20" t="str">
        <f>IFERROR('Utvikling avling P'!V271/'Utvikling avling P'!W271,"")</f>
        <v/>
      </c>
      <c r="M271" s="20" t="str">
        <f>IFERROR('Utvikling avling P'!X271/'Utvikling avling P'!Y271,"")</f>
        <v/>
      </c>
      <c r="N271" s="20" t="str">
        <f>IFERROR('Utvikling avling P'!Z271/'Utvikling avling P'!AA271,"")</f>
        <v/>
      </c>
      <c r="O271" s="20" t="str">
        <f>IFERROR('Utvikling avling P'!AB271/'Utvikling avling P'!AC271,"")</f>
        <v/>
      </c>
      <c r="P271" s="20" t="str">
        <f>IFERROR('Utvikling avling P'!AD271/'Utvikling avling P'!AE271,"")</f>
        <v/>
      </c>
      <c r="Q271" s="20" t="str">
        <f>IFERROR('Utvikling avling P'!AF271/'Utvikling avling P'!AG271,"")</f>
        <v/>
      </c>
      <c r="R271" s="20" t="str">
        <f>IFERROR('Utvikling avling P'!AJ278/'Utvikling avling P'!AK278,"")</f>
        <v/>
      </c>
      <c r="S271" s="20" t="str">
        <f>IFERROR('Utvikling avling P'!AJ271/'Utvikling avling P'!AK271,"")</f>
        <v/>
      </c>
      <c r="T271" s="20" t="str">
        <f>IFERROR('Utvikling avling P'!AH278/'Utvikling avling P'!AI278,"")</f>
        <v/>
      </c>
      <c r="U271" s="20" t="str">
        <f>IFERROR('Utvikling avling P'!AN278/'Utvikling avling P'!AO278,"")</f>
        <v/>
      </c>
      <c r="V271" s="20" t="e">
        <f>AVERAGE(B271:U271)</f>
        <v>#DIV/0!</v>
      </c>
    </row>
    <row r="272" spans="1:22" x14ac:dyDescent="0.25">
      <c r="A272" s="19" t="str">
        <f>IF('Utvikling avling P'!A272&gt;0,'Utvikling avling P'!A272,"")</f>
        <v>4212 VEGÅRSHEI</v>
      </c>
      <c r="B272" s="20" t="str">
        <f>IFERROR('Utvikling avling P'!B272/'Utvikling avling P'!C272,"")</f>
        <v/>
      </c>
      <c r="C272" s="20" t="str">
        <f>IFERROR('Utvikling avling P'!D272/'Utvikling avling P'!E272,"")</f>
        <v/>
      </c>
      <c r="D272" s="20" t="str">
        <f>IFERROR('Utvikling avling P'!F272/'Utvikling avling P'!G272,"")</f>
        <v/>
      </c>
      <c r="E272" s="20" t="str">
        <f>IFERROR('Utvikling avling P'!H272/'Utvikling avling P'!I272,"")</f>
        <v/>
      </c>
      <c r="F272" s="20" t="str">
        <f>IFERROR('Utvikling avling P'!J272/'Utvikling avling P'!K272,"")</f>
        <v/>
      </c>
      <c r="G272" s="20" t="str">
        <f>IFERROR('Utvikling avling P'!L272/'Utvikling avling P'!M272,"")</f>
        <v/>
      </c>
      <c r="H272" s="20" t="str">
        <f>IFERROR('Utvikling avling P'!N272/'Utvikling avling P'!O272,"")</f>
        <v/>
      </c>
      <c r="I272" s="20" t="str">
        <f>IFERROR('Utvikling avling P'!P272/'Utvikling avling P'!Q272,"")</f>
        <v/>
      </c>
      <c r="J272" s="20" t="str">
        <f>IFERROR('Utvikling avling P'!R272/'Utvikling avling P'!S272,"")</f>
        <v/>
      </c>
      <c r="K272" s="20" t="str">
        <f>IFERROR('Utvikling avling P'!T272/'Utvikling avling P'!U272,"")</f>
        <v/>
      </c>
      <c r="L272" s="20" t="str">
        <f>IFERROR('Utvikling avling P'!V272/'Utvikling avling P'!W272,"")</f>
        <v/>
      </c>
      <c r="M272" s="20" t="str">
        <f>IFERROR('Utvikling avling P'!X272/'Utvikling avling P'!Y272,"")</f>
        <v/>
      </c>
      <c r="N272" s="20" t="str">
        <f>IFERROR('Utvikling avling P'!Z272/'Utvikling avling P'!AA272,"")</f>
        <v/>
      </c>
      <c r="O272" s="20" t="str">
        <f>IFERROR('Utvikling avling P'!AB272/'Utvikling avling P'!AC272,"")</f>
        <v/>
      </c>
      <c r="P272" s="20" t="str">
        <f>IFERROR('Utvikling avling P'!AD272/'Utvikling avling P'!AE272,"")</f>
        <v/>
      </c>
      <c r="Q272" s="20" t="str">
        <f>IFERROR('Utvikling avling P'!AF272/'Utvikling avling P'!AG272,"")</f>
        <v/>
      </c>
      <c r="R272" s="20" t="str">
        <f>IFERROR('Utvikling avling P'!AJ279/'Utvikling avling P'!AK279,"")</f>
        <v/>
      </c>
      <c r="S272" s="20" t="str">
        <f>IFERROR('Utvikling avling P'!AJ272/'Utvikling avling P'!AK272,"")</f>
        <v/>
      </c>
      <c r="T272" s="20" t="str">
        <f>IFERROR('Utvikling avling P'!AH279/'Utvikling avling P'!AI279,"")</f>
        <v/>
      </c>
      <c r="U272" s="20" t="str">
        <f>IFERROR('Utvikling avling P'!AN279/'Utvikling avling P'!AO279,"")</f>
        <v/>
      </c>
      <c r="V272" s="20" t="e">
        <f>AVERAGE(B272:U272)</f>
        <v>#DIV/0!</v>
      </c>
    </row>
    <row r="273" spans="1:22" x14ac:dyDescent="0.25">
      <c r="A273" s="19" t="str">
        <f>IF('Utvikling avling P'!A273&gt;0,'Utvikling avling P'!A273,"")</f>
        <v>3430 OS</v>
      </c>
      <c r="B273" s="20" t="str">
        <f>IFERROR('Utvikling avling P'!B273/'Utvikling avling P'!C273,"")</f>
        <v/>
      </c>
      <c r="C273" s="20" t="str">
        <f>IFERROR('Utvikling avling P'!D273/'Utvikling avling P'!E273,"")</f>
        <v/>
      </c>
      <c r="D273" s="20" t="str">
        <f>IFERROR('Utvikling avling P'!F273/'Utvikling avling P'!G273,"")</f>
        <v/>
      </c>
      <c r="E273" s="20" t="str">
        <f>IFERROR('Utvikling avling P'!H273/'Utvikling avling P'!I273,"")</f>
        <v/>
      </c>
      <c r="F273" s="20" t="str">
        <f>IFERROR('Utvikling avling P'!J273/'Utvikling avling P'!K273,"")</f>
        <v/>
      </c>
      <c r="G273" s="20" t="str">
        <f>IFERROR('Utvikling avling P'!L273/'Utvikling avling P'!M273,"")</f>
        <v/>
      </c>
      <c r="H273" s="20" t="str">
        <f>IFERROR('Utvikling avling P'!N273/'Utvikling avling P'!O273,"")</f>
        <v/>
      </c>
      <c r="I273" s="20" t="str">
        <f>IFERROR('Utvikling avling P'!P273/'Utvikling avling P'!Q273,"")</f>
        <v/>
      </c>
      <c r="J273" s="20" t="str">
        <f>IFERROR('Utvikling avling P'!R273/'Utvikling avling P'!S273,"")</f>
        <v/>
      </c>
      <c r="K273" s="20" t="str">
        <f>IFERROR('Utvikling avling P'!T273/'Utvikling avling P'!U273,"")</f>
        <v/>
      </c>
      <c r="L273" s="20" t="str">
        <f>IFERROR('Utvikling avling P'!V273/'Utvikling avling P'!W273,"")</f>
        <v/>
      </c>
      <c r="M273" s="20" t="str">
        <f>IFERROR('Utvikling avling P'!X273/'Utvikling avling P'!Y273,"")</f>
        <v/>
      </c>
      <c r="N273" s="20" t="str">
        <f>IFERROR('Utvikling avling P'!Z273/'Utvikling avling P'!AA273,"")</f>
        <v/>
      </c>
      <c r="O273" s="20" t="str">
        <f>IFERROR('Utvikling avling P'!AB273/'Utvikling avling P'!AC273,"")</f>
        <v/>
      </c>
      <c r="P273" s="20" t="str">
        <f>IFERROR('Utvikling avling P'!AD273/'Utvikling avling P'!AE273,"")</f>
        <v/>
      </c>
      <c r="Q273" s="20" t="str">
        <f>IFERROR('Utvikling avling P'!AF273/'Utvikling avling P'!AG273,"")</f>
        <v/>
      </c>
      <c r="R273" s="20" t="str">
        <f>IFERROR('Utvikling avling P'!AJ280/'Utvikling avling P'!AK280,"")</f>
        <v/>
      </c>
      <c r="S273" s="20" t="str">
        <f>IFERROR('Utvikling avling P'!AJ273/'Utvikling avling P'!AK273,"")</f>
        <v/>
      </c>
      <c r="T273" s="20" t="str">
        <f>IFERROR('Utvikling avling P'!AH280/'Utvikling avling P'!AI280,"")</f>
        <v/>
      </c>
      <c r="U273" s="20" t="str">
        <f>IFERROR('Utvikling avling P'!AN280/'Utvikling avling P'!AO280,"")</f>
        <v/>
      </c>
      <c r="V273" s="20" t="e">
        <f>AVERAGE(B273:U273)</f>
        <v>#DIV/0!</v>
      </c>
    </row>
    <row r="274" spans="1:22" x14ac:dyDescent="0.25">
      <c r="A274" s="19" t="str">
        <f>IF('Utvikling avling P'!A274&gt;0,'Utvikling avling P'!A274,"")</f>
        <v>4602 KINN</v>
      </c>
      <c r="B274" s="20" t="str">
        <f>IFERROR('Utvikling avling P'!B274/'Utvikling avling P'!C274,"")</f>
        <v/>
      </c>
      <c r="C274" s="20" t="str">
        <f>IFERROR('Utvikling avling P'!D274/'Utvikling avling P'!E274,"")</f>
        <v/>
      </c>
      <c r="D274" s="20" t="str">
        <f>IFERROR('Utvikling avling P'!F274/'Utvikling avling P'!G274,"")</f>
        <v/>
      </c>
      <c r="E274" s="20" t="str">
        <f>IFERROR('Utvikling avling P'!H274/'Utvikling avling P'!I274,"")</f>
        <v/>
      </c>
      <c r="F274" s="20" t="str">
        <f>IFERROR('Utvikling avling P'!J274/'Utvikling avling P'!K274,"")</f>
        <v/>
      </c>
      <c r="G274" s="20" t="str">
        <f>IFERROR('Utvikling avling P'!L274/'Utvikling avling P'!M274,"")</f>
        <v/>
      </c>
      <c r="H274" s="20" t="str">
        <f>IFERROR('Utvikling avling P'!N274/'Utvikling avling P'!O274,"")</f>
        <v/>
      </c>
      <c r="I274" s="20" t="str">
        <f>IFERROR('Utvikling avling P'!P274/'Utvikling avling P'!Q274,"")</f>
        <v/>
      </c>
      <c r="J274" s="20" t="str">
        <f>IFERROR('Utvikling avling P'!R274/'Utvikling avling P'!S274,"")</f>
        <v/>
      </c>
      <c r="K274" s="20" t="str">
        <f>IFERROR('Utvikling avling P'!T274/'Utvikling avling P'!U274,"")</f>
        <v/>
      </c>
      <c r="L274" s="20" t="str">
        <f>IFERROR('Utvikling avling P'!V274/'Utvikling avling P'!W274,"")</f>
        <v/>
      </c>
      <c r="M274" s="20" t="str">
        <f>IFERROR('Utvikling avling P'!X274/'Utvikling avling P'!Y274,"")</f>
        <v/>
      </c>
      <c r="N274" s="20" t="str">
        <f>IFERROR('Utvikling avling P'!Z274/'Utvikling avling P'!AA274,"")</f>
        <v/>
      </c>
      <c r="O274" s="20" t="str">
        <f>IFERROR('Utvikling avling P'!AB274/'Utvikling avling P'!AC274,"")</f>
        <v/>
      </c>
      <c r="P274" s="20" t="str">
        <f>IFERROR('Utvikling avling P'!AD274/'Utvikling avling P'!AE274,"")</f>
        <v/>
      </c>
      <c r="Q274" s="20" t="str">
        <f>IFERROR('Utvikling avling P'!AF274/'Utvikling avling P'!AG274,"")</f>
        <v/>
      </c>
      <c r="R274" s="20" t="str">
        <f>IFERROR('Utvikling avling P'!AJ281/'Utvikling avling P'!AK281,"")</f>
        <v/>
      </c>
      <c r="S274" s="20" t="str">
        <f>IFERROR('Utvikling avling P'!AJ274/'Utvikling avling P'!AK274,"")</f>
        <v/>
      </c>
      <c r="T274" s="20" t="str">
        <f>IFERROR('Utvikling avling P'!AH281/'Utvikling avling P'!AI281,"")</f>
        <v/>
      </c>
      <c r="U274" s="20" t="str">
        <f>IFERROR('Utvikling avling P'!AN281/'Utvikling avling P'!AO281,"")</f>
        <v/>
      </c>
      <c r="V274" s="20" t="e">
        <f>AVERAGE(B274:U274)</f>
        <v>#DIV/0!</v>
      </c>
    </row>
    <row r="275" spans="1:22" x14ac:dyDescent="0.25">
      <c r="A275" s="19" t="str">
        <f>IF('Utvikling avling P'!A275&gt;0,'Utvikling avling P'!A275,"")</f>
        <v>1580 HARAM</v>
      </c>
      <c r="B275" s="20" t="str">
        <f>IFERROR('Utvikling avling P'!B275/'Utvikling avling P'!C275,"")</f>
        <v/>
      </c>
      <c r="C275" s="20" t="str">
        <f>IFERROR('Utvikling avling P'!D275/'Utvikling avling P'!E275,"")</f>
        <v/>
      </c>
      <c r="D275" s="20" t="str">
        <f>IFERROR('Utvikling avling P'!F275/'Utvikling avling P'!G275,"")</f>
        <v/>
      </c>
      <c r="E275" s="20" t="str">
        <f>IFERROR('Utvikling avling P'!H275/'Utvikling avling P'!I275,"")</f>
        <v/>
      </c>
      <c r="F275" s="20" t="str">
        <f>IFERROR('Utvikling avling P'!J275/'Utvikling avling P'!K275,"")</f>
        <v/>
      </c>
      <c r="G275" s="20" t="str">
        <f>IFERROR('Utvikling avling P'!L275/'Utvikling avling P'!M275,"")</f>
        <v/>
      </c>
      <c r="H275" s="20" t="str">
        <f>IFERROR('Utvikling avling P'!N275/'Utvikling avling P'!O275,"")</f>
        <v/>
      </c>
      <c r="I275" s="20" t="str">
        <f>IFERROR('Utvikling avling P'!P275/'Utvikling avling P'!Q275,"")</f>
        <v/>
      </c>
      <c r="J275" s="20" t="str">
        <f>IFERROR('Utvikling avling P'!R275/'Utvikling avling P'!S275,"")</f>
        <v/>
      </c>
      <c r="K275" s="20" t="str">
        <f>IFERROR('Utvikling avling P'!T275/'Utvikling avling P'!U275,"")</f>
        <v/>
      </c>
      <c r="L275" s="20" t="str">
        <f>IFERROR('Utvikling avling P'!V275/'Utvikling avling P'!W275,"")</f>
        <v/>
      </c>
      <c r="M275" s="20" t="str">
        <f>IFERROR('Utvikling avling P'!X275/'Utvikling avling P'!Y275,"")</f>
        <v/>
      </c>
      <c r="N275" s="20" t="str">
        <f>IFERROR('Utvikling avling P'!Z275/'Utvikling avling P'!AA275,"")</f>
        <v/>
      </c>
      <c r="O275" s="20" t="str">
        <f>IFERROR('Utvikling avling P'!AB275/'Utvikling avling P'!AC275,"")</f>
        <v/>
      </c>
      <c r="P275" s="20" t="str">
        <f>IFERROR('Utvikling avling P'!AD275/'Utvikling avling P'!AE275,"")</f>
        <v/>
      </c>
      <c r="Q275" s="20" t="str">
        <f>IFERROR('Utvikling avling P'!AF275/'Utvikling avling P'!AG275,"")</f>
        <v/>
      </c>
      <c r="R275" s="20" t="str">
        <f>IFERROR('Utvikling avling P'!AJ282/'Utvikling avling P'!AK282,"")</f>
        <v/>
      </c>
      <c r="S275" s="20" t="str">
        <f>IFERROR('Utvikling avling P'!AJ275/'Utvikling avling P'!AK275,"")</f>
        <v/>
      </c>
      <c r="T275" s="20" t="str">
        <f>IFERROR('Utvikling avling P'!AH282/'Utvikling avling P'!AI282,"")</f>
        <v/>
      </c>
      <c r="U275" s="20" t="str">
        <f>IFERROR('Utvikling avling P'!AN282/'Utvikling avling P'!AO282,"")</f>
        <v/>
      </c>
      <c r="V275" s="20" t="e">
        <f>AVERAGE(B275:U275)</f>
        <v>#DIV/0!</v>
      </c>
    </row>
    <row r="276" spans="1:22" x14ac:dyDescent="0.25">
      <c r="A276" s="19" t="str">
        <f>IF('Utvikling avling P'!A276&gt;0,'Utvikling avling P'!A276,"")</f>
        <v>4645 ASKVOLL</v>
      </c>
      <c r="B276" s="20" t="str">
        <f>IFERROR('Utvikling avling P'!B276/'Utvikling avling P'!C276,"")</f>
        <v/>
      </c>
      <c r="C276" s="20" t="str">
        <f>IFERROR('Utvikling avling P'!D276/'Utvikling avling P'!E276,"")</f>
        <v/>
      </c>
      <c r="D276" s="20" t="str">
        <f>IFERROR('Utvikling avling P'!F276/'Utvikling avling P'!G276,"")</f>
        <v/>
      </c>
      <c r="E276" s="20" t="str">
        <f>IFERROR('Utvikling avling P'!H276/'Utvikling avling P'!I276,"")</f>
        <v/>
      </c>
      <c r="F276" s="20" t="str">
        <f>IFERROR('Utvikling avling P'!J276/'Utvikling avling P'!K276,"")</f>
        <v/>
      </c>
      <c r="G276" s="20" t="str">
        <f>IFERROR('Utvikling avling P'!L276/'Utvikling avling P'!M276,"")</f>
        <v/>
      </c>
      <c r="H276" s="20" t="str">
        <f>IFERROR('Utvikling avling P'!N276/'Utvikling avling P'!O276,"")</f>
        <v/>
      </c>
      <c r="I276" s="20" t="str">
        <f>IFERROR('Utvikling avling P'!P276/'Utvikling avling P'!Q276,"")</f>
        <v/>
      </c>
      <c r="J276" s="20" t="str">
        <f>IFERROR('Utvikling avling P'!R276/'Utvikling avling P'!S276,"")</f>
        <v/>
      </c>
      <c r="K276" s="20" t="str">
        <f>IFERROR('Utvikling avling P'!T276/'Utvikling avling P'!U276,"")</f>
        <v/>
      </c>
      <c r="L276" s="20" t="str">
        <f>IFERROR('Utvikling avling P'!V276/'Utvikling avling P'!W276,"")</f>
        <v/>
      </c>
      <c r="M276" s="20" t="str">
        <f>IFERROR('Utvikling avling P'!X276/'Utvikling avling P'!Y276,"")</f>
        <v/>
      </c>
      <c r="N276" s="20" t="str">
        <f>IFERROR('Utvikling avling P'!Z276/'Utvikling avling P'!AA276,"")</f>
        <v/>
      </c>
      <c r="O276" s="20" t="str">
        <f>IFERROR('Utvikling avling P'!AB276/'Utvikling avling P'!AC276,"")</f>
        <v/>
      </c>
      <c r="P276" s="20" t="str">
        <f>IFERROR('Utvikling avling P'!AD276/'Utvikling avling P'!AE276,"")</f>
        <v/>
      </c>
      <c r="Q276" s="20" t="str">
        <f>IFERROR('Utvikling avling P'!AF276/'Utvikling avling P'!AG276,"")</f>
        <v/>
      </c>
      <c r="R276" s="20" t="str">
        <f>IFERROR('Utvikling avling P'!AJ283/'Utvikling avling P'!AK283,"")</f>
        <v/>
      </c>
      <c r="S276" s="20" t="str">
        <f>IFERROR('Utvikling avling P'!AJ276/'Utvikling avling P'!AK276,"")</f>
        <v/>
      </c>
      <c r="T276" s="20" t="str">
        <f>IFERROR('Utvikling avling P'!AH283/'Utvikling avling P'!AI283,"")</f>
        <v/>
      </c>
      <c r="U276" s="20" t="str">
        <f>IFERROR('Utvikling avling P'!AN283/'Utvikling avling P'!AO283,"")</f>
        <v/>
      </c>
      <c r="V276" s="20" t="e">
        <f>AVERAGE(B276:U276)</f>
        <v>#DIV/0!</v>
      </c>
    </row>
    <row r="277" spans="1:22" x14ac:dyDescent="0.25">
      <c r="A277" s="19" t="str">
        <f>IF('Utvikling avling P'!A277&gt;0,'Utvikling avling P'!A277,"")</f>
        <v>1856 RØST</v>
      </c>
      <c r="B277" s="20" t="str">
        <f>IFERROR('Utvikling avling P'!B277/'Utvikling avling P'!C277,"")</f>
        <v/>
      </c>
      <c r="C277" s="20" t="str">
        <f>IFERROR('Utvikling avling P'!D277/'Utvikling avling P'!E277,"")</f>
        <v/>
      </c>
      <c r="D277" s="20" t="str">
        <f>IFERROR('Utvikling avling P'!F277/'Utvikling avling P'!G277,"")</f>
        <v/>
      </c>
      <c r="E277" s="20" t="str">
        <f>IFERROR('Utvikling avling P'!H277/'Utvikling avling P'!I277,"")</f>
        <v/>
      </c>
      <c r="F277" s="20" t="str">
        <f>IFERROR('Utvikling avling P'!J277/'Utvikling avling P'!K277,"")</f>
        <v/>
      </c>
      <c r="G277" s="20" t="str">
        <f>IFERROR('Utvikling avling P'!L277/'Utvikling avling P'!M277,"")</f>
        <v/>
      </c>
      <c r="H277" s="20" t="str">
        <f>IFERROR('Utvikling avling P'!N277/'Utvikling avling P'!O277,"")</f>
        <v/>
      </c>
      <c r="I277" s="20" t="str">
        <f>IFERROR('Utvikling avling P'!P277/'Utvikling avling P'!Q277,"")</f>
        <v/>
      </c>
      <c r="J277" s="20" t="str">
        <f>IFERROR('Utvikling avling P'!R277/'Utvikling avling P'!S277,"")</f>
        <v/>
      </c>
      <c r="K277" s="20" t="str">
        <f>IFERROR('Utvikling avling P'!T277/'Utvikling avling P'!U277,"")</f>
        <v/>
      </c>
      <c r="L277" s="20" t="str">
        <f>IFERROR('Utvikling avling P'!V277/'Utvikling avling P'!W277,"")</f>
        <v/>
      </c>
      <c r="M277" s="20" t="str">
        <f>IFERROR('Utvikling avling P'!X277/'Utvikling avling P'!Y277,"")</f>
        <v/>
      </c>
      <c r="N277" s="20" t="str">
        <f>IFERROR('Utvikling avling P'!Z277/'Utvikling avling P'!AA277,"")</f>
        <v/>
      </c>
      <c r="O277" s="20" t="str">
        <f>IFERROR('Utvikling avling P'!AB277/'Utvikling avling P'!AC277,"")</f>
        <v/>
      </c>
      <c r="P277" s="20" t="str">
        <f>IFERROR('Utvikling avling P'!AD277/'Utvikling avling P'!AE277,"")</f>
        <v/>
      </c>
      <c r="Q277" s="20" t="str">
        <f>IFERROR('Utvikling avling P'!AF277/'Utvikling avling P'!AG277,"")</f>
        <v/>
      </c>
      <c r="R277" s="20" t="str">
        <f>IFERROR('Utvikling avling P'!AJ284/'Utvikling avling P'!AK284,"")</f>
        <v/>
      </c>
      <c r="S277" s="20" t="str">
        <f>IFERROR('Utvikling avling P'!AJ277/'Utvikling avling P'!AK277,"")</f>
        <v/>
      </c>
      <c r="T277" s="20" t="str">
        <f>IFERROR('Utvikling avling P'!AH284/'Utvikling avling P'!AI284,"")</f>
        <v/>
      </c>
      <c r="U277" s="20" t="str">
        <f>IFERROR('Utvikling avling P'!AN284/'Utvikling avling P'!AO284,"")</f>
        <v/>
      </c>
      <c r="V277" s="20" t="e">
        <f>AVERAGE(B277:U277)</f>
        <v>#DIV/0!</v>
      </c>
    </row>
    <row r="278" spans="1:22" x14ac:dyDescent="0.25">
      <c r="A278" s="19" t="str">
        <f>IF('Utvikling avling P'!A278&gt;0,'Utvikling avling P'!A278,"")</f>
        <v>3429 FOLLDAL</v>
      </c>
      <c r="B278" s="20" t="str">
        <f>IFERROR('Utvikling avling P'!B278/'Utvikling avling P'!C278,"")</f>
        <v/>
      </c>
      <c r="C278" s="20" t="str">
        <f>IFERROR('Utvikling avling P'!D278/'Utvikling avling P'!E278,"")</f>
        <v/>
      </c>
      <c r="D278" s="20" t="str">
        <f>IFERROR('Utvikling avling P'!F278/'Utvikling avling P'!G278,"")</f>
        <v/>
      </c>
      <c r="E278" s="20" t="str">
        <f>IFERROR('Utvikling avling P'!H278/'Utvikling avling P'!I278,"")</f>
        <v/>
      </c>
      <c r="F278" s="20" t="str">
        <f>IFERROR('Utvikling avling P'!J278/'Utvikling avling P'!K278,"")</f>
        <v/>
      </c>
      <c r="G278" s="20" t="str">
        <f>IFERROR('Utvikling avling P'!L278/'Utvikling avling P'!M278,"")</f>
        <v/>
      </c>
      <c r="H278" s="20" t="str">
        <f>IFERROR('Utvikling avling P'!N278/'Utvikling avling P'!O278,"")</f>
        <v/>
      </c>
      <c r="I278" s="20" t="str">
        <f>IFERROR('Utvikling avling P'!P278/'Utvikling avling P'!Q278,"")</f>
        <v/>
      </c>
      <c r="J278" s="20" t="str">
        <f>IFERROR('Utvikling avling P'!R278/'Utvikling avling P'!S278,"")</f>
        <v/>
      </c>
      <c r="K278" s="20" t="str">
        <f>IFERROR('Utvikling avling P'!T278/'Utvikling avling P'!U278,"")</f>
        <v/>
      </c>
      <c r="L278" s="20" t="str">
        <f>IFERROR('Utvikling avling P'!V278/'Utvikling avling P'!W278,"")</f>
        <v/>
      </c>
      <c r="M278" s="20" t="str">
        <f>IFERROR('Utvikling avling P'!X278/'Utvikling avling P'!Y278,"")</f>
        <v/>
      </c>
      <c r="N278" s="20" t="str">
        <f>IFERROR('Utvikling avling P'!Z278/'Utvikling avling P'!AA278,"")</f>
        <v/>
      </c>
      <c r="O278" s="20" t="str">
        <f>IFERROR('Utvikling avling P'!AB278/'Utvikling avling P'!AC278,"")</f>
        <v/>
      </c>
      <c r="P278" s="20" t="str">
        <f>IFERROR('Utvikling avling P'!AD278/'Utvikling avling P'!AE278,"")</f>
        <v/>
      </c>
      <c r="Q278" s="20" t="str">
        <f>IFERROR('Utvikling avling P'!AF278/'Utvikling avling P'!AG278,"")</f>
        <v/>
      </c>
      <c r="R278" s="20" t="str">
        <f>IFERROR('Utvikling avling P'!AJ285/'Utvikling avling P'!AK285,"")</f>
        <v/>
      </c>
      <c r="S278" s="20" t="str">
        <f>IFERROR('Utvikling avling P'!AJ278/'Utvikling avling P'!AK278,"")</f>
        <v/>
      </c>
      <c r="T278" s="20" t="str">
        <f>IFERROR('Utvikling avling P'!AH285/'Utvikling avling P'!AI285,"")</f>
        <v/>
      </c>
      <c r="U278" s="20" t="str">
        <f>IFERROR('Utvikling avling P'!AN285/'Utvikling avling P'!AO285,"")</f>
        <v/>
      </c>
      <c r="V278" s="20" t="e">
        <f>AVERAGE(B278:U278)</f>
        <v>#DIV/0!</v>
      </c>
    </row>
    <row r="279" spans="1:22" x14ac:dyDescent="0.25">
      <c r="A279" s="19" t="str">
        <f>IF('Utvikling avling P'!A279&gt;0,'Utvikling avling P'!A279,"")</f>
        <v>5526 SØRREISA</v>
      </c>
      <c r="B279" s="20" t="str">
        <f>IFERROR('Utvikling avling P'!B279/'Utvikling avling P'!C279,"")</f>
        <v/>
      </c>
      <c r="C279" s="20" t="str">
        <f>IFERROR('Utvikling avling P'!D279/'Utvikling avling P'!E279,"")</f>
        <v/>
      </c>
      <c r="D279" s="20" t="str">
        <f>IFERROR('Utvikling avling P'!F279/'Utvikling avling P'!G279,"")</f>
        <v/>
      </c>
      <c r="E279" s="20" t="str">
        <f>IFERROR('Utvikling avling P'!H279/'Utvikling avling P'!I279,"")</f>
        <v/>
      </c>
      <c r="F279" s="20" t="str">
        <f>IFERROR('Utvikling avling P'!J279/'Utvikling avling P'!K279,"")</f>
        <v/>
      </c>
      <c r="G279" s="20" t="str">
        <f>IFERROR('Utvikling avling P'!L279/'Utvikling avling P'!M279,"")</f>
        <v/>
      </c>
      <c r="H279" s="20" t="str">
        <f>IFERROR('Utvikling avling P'!N279/'Utvikling avling P'!O279,"")</f>
        <v/>
      </c>
      <c r="I279" s="20" t="str">
        <f>IFERROR('Utvikling avling P'!P279/'Utvikling avling P'!Q279,"")</f>
        <v/>
      </c>
      <c r="J279" s="20" t="str">
        <f>IFERROR('Utvikling avling P'!R279/'Utvikling avling P'!S279,"")</f>
        <v/>
      </c>
      <c r="K279" s="20" t="str">
        <f>IFERROR('Utvikling avling P'!T279/'Utvikling avling P'!U279,"")</f>
        <v/>
      </c>
      <c r="L279" s="20" t="str">
        <f>IFERROR('Utvikling avling P'!V279/'Utvikling avling P'!W279,"")</f>
        <v/>
      </c>
      <c r="M279" s="20" t="str">
        <f>IFERROR('Utvikling avling P'!X279/'Utvikling avling P'!Y279,"")</f>
        <v/>
      </c>
      <c r="N279" s="20" t="str">
        <f>IFERROR('Utvikling avling P'!Z279/'Utvikling avling P'!AA279,"")</f>
        <v/>
      </c>
      <c r="O279" s="20" t="str">
        <f>IFERROR('Utvikling avling P'!AB279/'Utvikling avling P'!AC279,"")</f>
        <v/>
      </c>
      <c r="P279" s="20" t="str">
        <f>IFERROR('Utvikling avling P'!AD279/'Utvikling avling P'!AE279,"")</f>
        <v/>
      </c>
      <c r="Q279" s="20" t="str">
        <f>IFERROR('Utvikling avling P'!AF279/'Utvikling avling P'!AG279,"")</f>
        <v/>
      </c>
      <c r="R279" s="20" t="str">
        <f>IFERROR('Utvikling avling P'!AJ286/'Utvikling avling P'!AK286,"")</f>
        <v/>
      </c>
      <c r="S279" s="20" t="str">
        <f>IFERROR('Utvikling avling P'!AJ279/'Utvikling avling P'!AK279,"")</f>
        <v/>
      </c>
      <c r="T279" s="20" t="str">
        <f>IFERROR('Utvikling avling P'!AH286/'Utvikling avling P'!AI286,"")</f>
        <v/>
      </c>
      <c r="U279" s="20" t="str">
        <f>IFERROR('Utvikling avling P'!AN286/'Utvikling avling P'!AO286,"")</f>
        <v/>
      </c>
      <c r="V279" s="20" t="e">
        <f>AVERAGE(B279:U279)</f>
        <v>#DIV/0!</v>
      </c>
    </row>
    <row r="280" spans="1:22" x14ac:dyDescent="0.25">
      <c r="A280" s="19" t="str">
        <f>IF('Utvikling avling P'!A280&gt;0,'Utvikling avling P'!A280,"")</f>
        <v>4222 BYKLE</v>
      </c>
      <c r="B280" s="20" t="str">
        <f>IFERROR('Utvikling avling P'!B280/'Utvikling avling P'!C280,"")</f>
        <v/>
      </c>
      <c r="C280" s="20" t="str">
        <f>IFERROR('Utvikling avling P'!D280/'Utvikling avling P'!E280,"")</f>
        <v/>
      </c>
      <c r="D280" s="20" t="str">
        <f>IFERROR('Utvikling avling P'!F280/'Utvikling avling P'!G280,"")</f>
        <v/>
      </c>
      <c r="E280" s="20" t="str">
        <f>IFERROR('Utvikling avling P'!H280/'Utvikling avling P'!I280,"")</f>
        <v/>
      </c>
      <c r="F280" s="20" t="str">
        <f>IFERROR('Utvikling avling P'!J280/'Utvikling avling P'!K280,"")</f>
        <v/>
      </c>
      <c r="G280" s="20" t="str">
        <f>IFERROR('Utvikling avling P'!L280/'Utvikling avling P'!M280,"")</f>
        <v/>
      </c>
      <c r="H280" s="20" t="str">
        <f>IFERROR('Utvikling avling P'!N280/'Utvikling avling P'!O280,"")</f>
        <v/>
      </c>
      <c r="I280" s="20" t="str">
        <f>IFERROR('Utvikling avling P'!P280/'Utvikling avling P'!Q280,"")</f>
        <v/>
      </c>
      <c r="J280" s="20" t="str">
        <f>IFERROR('Utvikling avling P'!R280/'Utvikling avling P'!S280,"")</f>
        <v/>
      </c>
      <c r="K280" s="20" t="str">
        <f>IFERROR('Utvikling avling P'!T280/'Utvikling avling P'!U280,"")</f>
        <v/>
      </c>
      <c r="L280" s="20" t="str">
        <f>IFERROR('Utvikling avling P'!V280/'Utvikling avling P'!W280,"")</f>
        <v/>
      </c>
      <c r="M280" s="20" t="str">
        <f>IFERROR('Utvikling avling P'!X280/'Utvikling avling P'!Y280,"")</f>
        <v/>
      </c>
      <c r="N280" s="20" t="str">
        <f>IFERROR('Utvikling avling P'!Z280/'Utvikling avling P'!AA280,"")</f>
        <v/>
      </c>
      <c r="O280" s="20" t="str">
        <f>IFERROR('Utvikling avling P'!AB280/'Utvikling avling P'!AC280,"")</f>
        <v/>
      </c>
      <c r="P280" s="20" t="str">
        <f>IFERROR('Utvikling avling P'!AD280/'Utvikling avling P'!AE280,"")</f>
        <v/>
      </c>
      <c r="Q280" s="20" t="str">
        <f>IFERROR('Utvikling avling P'!AF280/'Utvikling avling P'!AG280,"")</f>
        <v/>
      </c>
      <c r="R280" s="20" t="str">
        <f>IFERROR('Utvikling avling P'!AJ287/'Utvikling avling P'!AK287,"")</f>
        <v/>
      </c>
      <c r="S280" s="20" t="str">
        <f>IFERROR('Utvikling avling P'!AJ280/'Utvikling avling P'!AK280,"")</f>
        <v/>
      </c>
      <c r="T280" s="20" t="str">
        <f>IFERROR('Utvikling avling P'!AH287/'Utvikling avling P'!AI287,"")</f>
        <v/>
      </c>
      <c r="U280" s="20" t="str">
        <f>IFERROR('Utvikling avling P'!AN287/'Utvikling avling P'!AO287,"")</f>
        <v/>
      </c>
      <c r="V280" s="20" t="e">
        <f>AVERAGE(B280:U280)</f>
        <v>#DIV/0!</v>
      </c>
    </row>
    <row r="281" spans="1:22" x14ac:dyDescent="0.25">
      <c r="A281" s="19" t="str">
        <f>IF('Utvikling avling P'!A281&gt;0,'Utvikling avling P'!A281,"")</f>
        <v>4219 EVJE OG HORNNES</v>
      </c>
      <c r="B281" s="20" t="str">
        <f>IFERROR('Utvikling avling P'!B281/'Utvikling avling P'!C281,"")</f>
        <v/>
      </c>
      <c r="C281" s="20" t="str">
        <f>IFERROR('Utvikling avling P'!D281/'Utvikling avling P'!E281,"")</f>
        <v/>
      </c>
      <c r="D281" s="20" t="str">
        <f>IFERROR('Utvikling avling P'!F281/'Utvikling avling P'!G281,"")</f>
        <v/>
      </c>
      <c r="E281" s="20" t="str">
        <f>IFERROR('Utvikling avling P'!H281/'Utvikling avling P'!I281,"")</f>
        <v/>
      </c>
      <c r="F281" s="20" t="str">
        <f>IFERROR('Utvikling avling P'!J281/'Utvikling avling P'!K281,"")</f>
        <v/>
      </c>
      <c r="G281" s="20" t="str">
        <f>IFERROR('Utvikling avling P'!L281/'Utvikling avling P'!M281,"")</f>
        <v/>
      </c>
      <c r="H281" s="20" t="str">
        <f>IFERROR('Utvikling avling P'!N281/'Utvikling avling P'!O281,"")</f>
        <v/>
      </c>
      <c r="I281" s="20" t="str">
        <f>IFERROR('Utvikling avling P'!P281/'Utvikling avling P'!Q281,"")</f>
        <v/>
      </c>
      <c r="J281" s="20" t="str">
        <f>IFERROR('Utvikling avling P'!R281/'Utvikling avling P'!S281,"")</f>
        <v/>
      </c>
      <c r="K281" s="20" t="str">
        <f>IFERROR('Utvikling avling P'!T281/'Utvikling avling P'!U281,"")</f>
        <v/>
      </c>
      <c r="L281" s="20" t="str">
        <f>IFERROR('Utvikling avling P'!V281/'Utvikling avling P'!W281,"")</f>
        <v/>
      </c>
      <c r="M281" s="20" t="str">
        <f>IFERROR('Utvikling avling P'!X281/'Utvikling avling P'!Y281,"")</f>
        <v/>
      </c>
      <c r="N281" s="20" t="str">
        <f>IFERROR('Utvikling avling P'!Z281/'Utvikling avling P'!AA281,"")</f>
        <v/>
      </c>
      <c r="O281" s="20" t="str">
        <f>IFERROR('Utvikling avling P'!AB281/'Utvikling avling P'!AC281,"")</f>
        <v/>
      </c>
      <c r="P281" s="20" t="str">
        <f>IFERROR('Utvikling avling P'!AD281/'Utvikling avling P'!AE281,"")</f>
        <v/>
      </c>
      <c r="Q281" s="20" t="str">
        <f>IFERROR('Utvikling avling P'!AF281/'Utvikling avling P'!AG281,"")</f>
        <v/>
      </c>
      <c r="R281" s="20" t="str">
        <f>IFERROR('Utvikling avling P'!AJ288/'Utvikling avling P'!AK288,"")</f>
        <v/>
      </c>
      <c r="S281" s="20" t="str">
        <f>IFERROR('Utvikling avling P'!AJ281/'Utvikling avling P'!AK281,"")</f>
        <v/>
      </c>
      <c r="T281" s="20" t="str">
        <f>IFERROR('Utvikling avling P'!AH288/'Utvikling avling P'!AI288,"")</f>
        <v/>
      </c>
      <c r="U281" s="20" t="str">
        <f>IFERROR('Utvikling avling P'!AN288/'Utvikling avling P'!AO288,"")</f>
        <v/>
      </c>
      <c r="V281" s="20" t="e">
        <f>AVERAGE(B281:U281)</f>
        <v>#DIV/0!</v>
      </c>
    </row>
    <row r="282" spans="1:22" x14ac:dyDescent="0.25">
      <c r="A282" s="19" t="str">
        <f>IF('Utvikling avling P'!A282&gt;0,'Utvikling avling P'!A282,"")</f>
        <v>4207 FLEKKEFJORD</v>
      </c>
      <c r="B282" s="20" t="str">
        <f>IFERROR('Utvikling avling P'!B282/'Utvikling avling P'!C282,"")</f>
        <v/>
      </c>
      <c r="C282" s="20" t="str">
        <f>IFERROR('Utvikling avling P'!D282/'Utvikling avling P'!E282,"")</f>
        <v/>
      </c>
      <c r="D282" s="20" t="str">
        <f>IFERROR('Utvikling avling P'!F282/'Utvikling avling P'!G282,"")</f>
        <v/>
      </c>
      <c r="E282" s="20" t="str">
        <f>IFERROR('Utvikling avling P'!H282/'Utvikling avling P'!I282,"")</f>
        <v/>
      </c>
      <c r="F282" s="20" t="str">
        <f>IFERROR('Utvikling avling P'!J282/'Utvikling avling P'!K282,"")</f>
        <v/>
      </c>
      <c r="G282" s="20" t="str">
        <f>IFERROR('Utvikling avling P'!L282/'Utvikling avling P'!M282,"")</f>
        <v/>
      </c>
      <c r="H282" s="20" t="str">
        <f>IFERROR('Utvikling avling P'!N282/'Utvikling avling P'!O282,"")</f>
        <v/>
      </c>
      <c r="I282" s="20" t="str">
        <f>IFERROR('Utvikling avling P'!P282/'Utvikling avling P'!Q282,"")</f>
        <v/>
      </c>
      <c r="J282" s="20" t="str">
        <f>IFERROR('Utvikling avling P'!R282/'Utvikling avling P'!S282,"")</f>
        <v/>
      </c>
      <c r="K282" s="20" t="str">
        <f>IFERROR('Utvikling avling P'!T282/'Utvikling avling P'!U282,"")</f>
        <v/>
      </c>
      <c r="L282" s="20" t="str">
        <f>IFERROR('Utvikling avling P'!V282/'Utvikling avling P'!W282,"")</f>
        <v/>
      </c>
      <c r="M282" s="20" t="str">
        <f>IFERROR('Utvikling avling P'!X282/'Utvikling avling P'!Y282,"")</f>
        <v/>
      </c>
      <c r="N282" s="20" t="str">
        <f>IFERROR('Utvikling avling P'!Z282/'Utvikling avling P'!AA282,"")</f>
        <v/>
      </c>
      <c r="O282" s="20" t="str">
        <f>IFERROR('Utvikling avling P'!AB282/'Utvikling avling P'!AC282,"")</f>
        <v/>
      </c>
      <c r="P282" s="20" t="str">
        <f>IFERROR('Utvikling avling P'!AD282/'Utvikling avling P'!AE282,"")</f>
        <v/>
      </c>
      <c r="Q282" s="20" t="str">
        <f>IFERROR('Utvikling avling P'!AF282/'Utvikling avling P'!AG282,"")</f>
        <v/>
      </c>
      <c r="R282" s="20" t="str">
        <f>IFERROR('Utvikling avling P'!AJ289/'Utvikling avling P'!AK289,"")</f>
        <v/>
      </c>
      <c r="S282" s="20" t="str">
        <f>IFERROR('Utvikling avling P'!AJ282/'Utvikling avling P'!AK282,"")</f>
        <v/>
      </c>
      <c r="T282" s="20" t="str">
        <f>IFERROR('Utvikling avling P'!AH289/'Utvikling avling P'!AI289,"")</f>
        <v/>
      </c>
      <c r="U282" s="20" t="str">
        <f>IFERROR('Utvikling avling P'!AN289/'Utvikling avling P'!AO289,"")</f>
        <v/>
      </c>
      <c r="V282" s="20" t="e">
        <f>AVERAGE(B282:U282)</f>
        <v>#DIV/0!</v>
      </c>
    </row>
    <row r="283" spans="1:22" x14ac:dyDescent="0.25">
      <c r="A283" s="19" t="str">
        <f>IF('Utvikling avling P'!A283&gt;0,'Utvikling avling P'!A283,"")</f>
        <v>1836 RØDØY</v>
      </c>
      <c r="B283" s="20" t="str">
        <f>IFERROR('Utvikling avling P'!B283/'Utvikling avling P'!C283,"")</f>
        <v/>
      </c>
      <c r="C283" s="20" t="str">
        <f>IFERROR('Utvikling avling P'!D283/'Utvikling avling P'!E283,"")</f>
        <v/>
      </c>
      <c r="D283" s="20" t="str">
        <f>IFERROR('Utvikling avling P'!F283/'Utvikling avling P'!G283,"")</f>
        <v/>
      </c>
      <c r="E283" s="20" t="str">
        <f>IFERROR('Utvikling avling P'!H283/'Utvikling avling P'!I283,"")</f>
        <v/>
      </c>
      <c r="F283" s="20" t="str">
        <f>IFERROR('Utvikling avling P'!J283/'Utvikling avling P'!K283,"")</f>
        <v/>
      </c>
      <c r="G283" s="20" t="str">
        <f>IFERROR('Utvikling avling P'!L283/'Utvikling avling P'!M283,"")</f>
        <v/>
      </c>
      <c r="H283" s="20" t="str">
        <f>IFERROR('Utvikling avling P'!N283/'Utvikling avling P'!O283,"")</f>
        <v/>
      </c>
      <c r="I283" s="20" t="str">
        <f>IFERROR('Utvikling avling P'!P283/'Utvikling avling P'!Q283,"")</f>
        <v/>
      </c>
      <c r="J283" s="20" t="str">
        <f>IFERROR('Utvikling avling P'!R283/'Utvikling avling P'!S283,"")</f>
        <v/>
      </c>
      <c r="K283" s="20" t="str">
        <f>IFERROR('Utvikling avling P'!T283/'Utvikling avling P'!U283,"")</f>
        <v/>
      </c>
      <c r="L283" s="20" t="str">
        <f>IFERROR('Utvikling avling P'!V283/'Utvikling avling P'!W283,"")</f>
        <v/>
      </c>
      <c r="M283" s="20" t="str">
        <f>IFERROR('Utvikling avling P'!X283/'Utvikling avling P'!Y283,"")</f>
        <v/>
      </c>
      <c r="N283" s="20" t="str">
        <f>IFERROR('Utvikling avling P'!Z283/'Utvikling avling P'!AA283,"")</f>
        <v/>
      </c>
      <c r="O283" s="20" t="str">
        <f>IFERROR('Utvikling avling P'!AB283/'Utvikling avling P'!AC283,"")</f>
        <v/>
      </c>
      <c r="P283" s="20" t="str">
        <f>IFERROR('Utvikling avling P'!AD283/'Utvikling avling P'!AE283,"")</f>
        <v/>
      </c>
      <c r="Q283" s="20" t="str">
        <f>IFERROR('Utvikling avling P'!AF283/'Utvikling avling P'!AG283,"")</f>
        <v/>
      </c>
      <c r="R283" s="20" t="str">
        <f>IFERROR('Utvikling avling P'!AJ290/'Utvikling avling P'!AK290,"")</f>
        <v/>
      </c>
      <c r="S283" s="20" t="str">
        <f>IFERROR('Utvikling avling P'!AJ283/'Utvikling avling P'!AK283,"")</f>
        <v/>
      </c>
      <c r="T283" s="20" t="str">
        <f>IFERROR('Utvikling avling P'!AH290/'Utvikling avling P'!AI290,"")</f>
        <v/>
      </c>
      <c r="U283" s="20" t="str">
        <f>IFERROR('Utvikling avling P'!AN290/'Utvikling avling P'!AO290,"")</f>
        <v/>
      </c>
      <c r="V283" s="20" t="e">
        <f>AVERAGE(B283:U283)</f>
        <v>#DIV/0!</v>
      </c>
    </row>
    <row r="284" spans="1:22" x14ac:dyDescent="0.25">
      <c r="A284" s="19" t="str">
        <f>IF('Utvikling avling P'!A284&gt;0,'Utvikling avling P'!A284,"")</f>
        <v>4224 ÅSERAL</v>
      </c>
      <c r="B284" s="20" t="str">
        <f>IFERROR('Utvikling avling P'!B284/'Utvikling avling P'!C284,"")</f>
        <v/>
      </c>
      <c r="C284" s="20" t="str">
        <f>IFERROR('Utvikling avling P'!D284/'Utvikling avling P'!E284,"")</f>
        <v/>
      </c>
      <c r="D284" s="20" t="str">
        <f>IFERROR('Utvikling avling P'!F284/'Utvikling avling P'!G284,"")</f>
        <v/>
      </c>
      <c r="E284" s="20" t="str">
        <f>IFERROR('Utvikling avling P'!H284/'Utvikling avling P'!I284,"")</f>
        <v/>
      </c>
      <c r="F284" s="20" t="str">
        <f>IFERROR('Utvikling avling P'!J284/'Utvikling avling P'!K284,"")</f>
        <v/>
      </c>
      <c r="G284" s="20" t="str">
        <f>IFERROR('Utvikling avling P'!L284/'Utvikling avling P'!M284,"")</f>
        <v/>
      </c>
      <c r="H284" s="20" t="str">
        <f>IFERROR('Utvikling avling P'!N284/'Utvikling avling P'!O284,"")</f>
        <v/>
      </c>
      <c r="I284" s="20" t="str">
        <f>IFERROR('Utvikling avling P'!P284/'Utvikling avling P'!Q284,"")</f>
        <v/>
      </c>
      <c r="J284" s="20" t="str">
        <f>IFERROR('Utvikling avling P'!R284/'Utvikling avling P'!S284,"")</f>
        <v/>
      </c>
      <c r="K284" s="20" t="str">
        <f>IFERROR('Utvikling avling P'!T284/'Utvikling avling P'!U284,"")</f>
        <v/>
      </c>
      <c r="L284" s="20" t="str">
        <f>IFERROR('Utvikling avling P'!V284/'Utvikling avling P'!W284,"")</f>
        <v/>
      </c>
      <c r="M284" s="20" t="str">
        <f>IFERROR('Utvikling avling P'!X284/'Utvikling avling P'!Y284,"")</f>
        <v/>
      </c>
      <c r="N284" s="20" t="str">
        <f>IFERROR('Utvikling avling P'!Z284/'Utvikling avling P'!AA284,"")</f>
        <v/>
      </c>
      <c r="O284" s="20" t="str">
        <f>IFERROR('Utvikling avling P'!AB284/'Utvikling avling P'!AC284,"")</f>
        <v/>
      </c>
      <c r="P284" s="20" t="str">
        <f>IFERROR('Utvikling avling P'!AD284/'Utvikling avling P'!AE284,"")</f>
        <v/>
      </c>
      <c r="Q284" s="20" t="str">
        <f>IFERROR('Utvikling avling P'!AF284/'Utvikling avling P'!AG284,"")</f>
        <v/>
      </c>
      <c r="R284" s="20" t="str">
        <f>IFERROR('Utvikling avling P'!AJ291/'Utvikling avling P'!AK291,"")</f>
        <v/>
      </c>
      <c r="S284" s="20" t="str">
        <f>IFERROR('Utvikling avling P'!AJ284/'Utvikling avling P'!AK284,"")</f>
        <v/>
      </c>
      <c r="T284" s="20" t="str">
        <f>IFERROR('Utvikling avling P'!AH291/'Utvikling avling P'!AI291,"")</f>
        <v/>
      </c>
      <c r="U284" s="20" t="str">
        <f>IFERROR('Utvikling avling P'!AN291/'Utvikling avling P'!AO291,"")</f>
        <v/>
      </c>
      <c r="V284" s="20" t="e">
        <f>AVERAGE(B284:U284)</f>
        <v>#DIV/0!</v>
      </c>
    </row>
    <row r="285" spans="1:22" x14ac:dyDescent="0.25">
      <c r="A285" s="19" t="str">
        <f>IF('Utvikling avling P'!A285&gt;0,'Utvikling avling P'!A285,"")</f>
        <v>1839 BEIARN</v>
      </c>
      <c r="B285" s="20" t="str">
        <f>IFERROR('Utvikling avling P'!B285/'Utvikling avling P'!C285,"")</f>
        <v/>
      </c>
      <c r="C285" s="20" t="str">
        <f>IFERROR('Utvikling avling P'!D285/'Utvikling avling P'!E285,"")</f>
        <v/>
      </c>
      <c r="D285" s="20" t="str">
        <f>IFERROR('Utvikling avling P'!F285/'Utvikling avling P'!G285,"")</f>
        <v/>
      </c>
      <c r="E285" s="20" t="str">
        <f>IFERROR('Utvikling avling P'!H285/'Utvikling avling P'!I285,"")</f>
        <v/>
      </c>
      <c r="F285" s="20" t="str">
        <f>IFERROR('Utvikling avling P'!J285/'Utvikling avling P'!K285,"")</f>
        <v/>
      </c>
      <c r="G285" s="20" t="str">
        <f>IFERROR('Utvikling avling P'!L285/'Utvikling avling P'!M285,"")</f>
        <v/>
      </c>
      <c r="H285" s="20" t="str">
        <f>IFERROR('Utvikling avling P'!N285/'Utvikling avling P'!O285,"")</f>
        <v/>
      </c>
      <c r="I285" s="20" t="str">
        <f>IFERROR('Utvikling avling P'!P285/'Utvikling avling P'!Q285,"")</f>
        <v/>
      </c>
      <c r="J285" s="20" t="str">
        <f>IFERROR('Utvikling avling P'!R285/'Utvikling avling P'!S285,"")</f>
        <v/>
      </c>
      <c r="K285" s="20" t="str">
        <f>IFERROR('Utvikling avling P'!T285/'Utvikling avling P'!U285,"")</f>
        <v/>
      </c>
      <c r="L285" s="20" t="str">
        <f>IFERROR('Utvikling avling P'!V285/'Utvikling avling P'!W285,"")</f>
        <v/>
      </c>
      <c r="M285" s="20" t="str">
        <f>IFERROR('Utvikling avling P'!X285/'Utvikling avling P'!Y285,"")</f>
        <v/>
      </c>
      <c r="N285" s="20" t="str">
        <f>IFERROR('Utvikling avling P'!Z285/'Utvikling avling P'!AA285,"")</f>
        <v/>
      </c>
      <c r="O285" s="20" t="str">
        <f>IFERROR('Utvikling avling P'!AB285/'Utvikling avling P'!AC285,"")</f>
        <v/>
      </c>
      <c r="P285" s="20" t="str">
        <f>IFERROR('Utvikling avling P'!AD285/'Utvikling avling P'!AE285,"")</f>
        <v/>
      </c>
      <c r="Q285" s="20" t="str">
        <f>IFERROR('Utvikling avling P'!AF285/'Utvikling avling P'!AG285,"")</f>
        <v/>
      </c>
      <c r="R285" s="20" t="str">
        <f>IFERROR('Utvikling avling P'!AJ292/'Utvikling avling P'!AK292,"")</f>
        <v/>
      </c>
      <c r="S285" s="20" t="str">
        <f>IFERROR('Utvikling avling P'!AJ285/'Utvikling avling P'!AK285,"")</f>
        <v/>
      </c>
      <c r="T285" s="20" t="str">
        <f>IFERROR('Utvikling avling P'!AH292/'Utvikling avling P'!AI292,"")</f>
        <v/>
      </c>
      <c r="U285" s="20" t="str">
        <f>IFERROR('Utvikling avling P'!AN292/'Utvikling avling P'!AO292,"")</f>
        <v/>
      </c>
      <c r="V285" s="20" t="e">
        <f>AVERAGE(B285:U285)</f>
        <v>#DIV/0!</v>
      </c>
    </row>
    <row r="286" spans="1:22" x14ac:dyDescent="0.25">
      <c r="A286" s="19" t="str">
        <f>IF('Utvikling avling P'!A286&gt;0,'Utvikling avling P'!A286,"")</f>
        <v>4615 FITJAR</v>
      </c>
      <c r="B286" s="20" t="str">
        <f>IFERROR('Utvikling avling P'!B286/'Utvikling avling P'!C286,"")</f>
        <v/>
      </c>
      <c r="C286" s="20" t="str">
        <f>IFERROR('Utvikling avling P'!D286/'Utvikling avling P'!E286,"")</f>
        <v/>
      </c>
      <c r="D286" s="20" t="str">
        <f>IFERROR('Utvikling avling P'!F286/'Utvikling avling P'!G286,"")</f>
        <v/>
      </c>
      <c r="E286" s="20" t="str">
        <f>IFERROR('Utvikling avling P'!H286/'Utvikling avling P'!I286,"")</f>
        <v/>
      </c>
      <c r="F286" s="20" t="str">
        <f>IFERROR('Utvikling avling P'!J286/'Utvikling avling P'!K286,"")</f>
        <v/>
      </c>
      <c r="G286" s="20" t="str">
        <f>IFERROR('Utvikling avling P'!L286/'Utvikling avling P'!M286,"")</f>
        <v/>
      </c>
      <c r="H286" s="20" t="str">
        <f>IFERROR('Utvikling avling P'!N286/'Utvikling avling P'!O286,"")</f>
        <v/>
      </c>
      <c r="I286" s="20" t="str">
        <f>IFERROR('Utvikling avling P'!P286/'Utvikling avling P'!Q286,"")</f>
        <v/>
      </c>
      <c r="J286" s="20" t="str">
        <f>IFERROR('Utvikling avling P'!R286/'Utvikling avling P'!S286,"")</f>
        <v/>
      </c>
      <c r="K286" s="20" t="str">
        <f>IFERROR('Utvikling avling P'!T286/'Utvikling avling P'!U286,"")</f>
        <v/>
      </c>
      <c r="L286" s="20" t="str">
        <f>IFERROR('Utvikling avling P'!V286/'Utvikling avling P'!W286,"")</f>
        <v/>
      </c>
      <c r="M286" s="20" t="str">
        <f>IFERROR('Utvikling avling P'!X286/'Utvikling avling P'!Y286,"")</f>
        <v/>
      </c>
      <c r="N286" s="20" t="str">
        <f>IFERROR('Utvikling avling P'!Z286/'Utvikling avling P'!AA286,"")</f>
        <v/>
      </c>
      <c r="O286" s="20" t="str">
        <f>IFERROR('Utvikling avling P'!AB286/'Utvikling avling P'!AC286,"")</f>
        <v/>
      </c>
      <c r="P286" s="20" t="str">
        <f>IFERROR('Utvikling avling P'!AD286/'Utvikling avling P'!AE286,"")</f>
        <v/>
      </c>
      <c r="Q286" s="20" t="str">
        <f>IFERROR('Utvikling avling P'!AF286/'Utvikling avling P'!AG286,"")</f>
        <v/>
      </c>
      <c r="R286" s="20" t="str">
        <f>IFERROR('Utvikling avling P'!AJ293/'Utvikling avling P'!AK293,"")</f>
        <v/>
      </c>
      <c r="S286" s="20" t="str">
        <f>IFERROR('Utvikling avling P'!AJ286/'Utvikling avling P'!AK286,"")</f>
        <v/>
      </c>
      <c r="T286" s="20" t="str">
        <f>IFERROR('Utvikling avling P'!AH293/'Utvikling avling P'!AI293,"")</f>
        <v/>
      </c>
      <c r="U286" s="20" t="str">
        <f>IFERROR('Utvikling avling P'!AN293/'Utvikling avling P'!AO293,"")</f>
        <v/>
      </c>
      <c r="V286" s="20" t="e">
        <f>AVERAGE(B286:U286)</f>
        <v>#DIV/0!</v>
      </c>
    </row>
    <row r="287" spans="1:22" x14ac:dyDescent="0.25">
      <c r="A287" s="19" t="str">
        <f>IF('Utvikling avling P'!A287&gt;0,'Utvikling avling P'!A287,"")</f>
        <v>1841 FAUSKE</v>
      </c>
      <c r="B287" s="20" t="str">
        <f>IFERROR('Utvikling avling P'!B287/'Utvikling avling P'!C287,"")</f>
        <v/>
      </c>
      <c r="C287" s="20" t="str">
        <f>IFERROR('Utvikling avling P'!D287/'Utvikling avling P'!E287,"")</f>
        <v/>
      </c>
      <c r="D287" s="20" t="str">
        <f>IFERROR('Utvikling avling P'!F287/'Utvikling avling P'!G287,"")</f>
        <v/>
      </c>
      <c r="E287" s="20" t="str">
        <f>IFERROR('Utvikling avling P'!H287/'Utvikling avling P'!I287,"")</f>
        <v/>
      </c>
      <c r="F287" s="20" t="str">
        <f>IFERROR('Utvikling avling P'!J287/'Utvikling avling P'!K287,"")</f>
        <v/>
      </c>
      <c r="G287" s="20" t="str">
        <f>IFERROR('Utvikling avling P'!L287/'Utvikling avling P'!M287,"")</f>
        <v/>
      </c>
      <c r="H287" s="20" t="str">
        <f>IFERROR('Utvikling avling P'!N287/'Utvikling avling P'!O287,"")</f>
        <v/>
      </c>
      <c r="I287" s="20" t="str">
        <f>IFERROR('Utvikling avling P'!P287/'Utvikling avling P'!Q287,"")</f>
        <v/>
      </c>
      <c r="J287" s="20" t="str">
        <f>IFERROR('Utvikling avling P'!R287/'Utvikling avling P'!S287,"")</f>
        <v/>
      </c>
      <c r="K287" s="20" t="str">
        <f>IFERROR('Utvikling avling P'!T287/'Utvikling avling P'!U287,"")</f>
        <v/>
      </c>
      <c r="L287" s="20" t="str">
        <f>IFERROR('Utvikling avling P'!V287/'Utvikling avling P'!W287,"")</f>
        <v/>
      </c>
      <c r="M287" s="20" t="str">
        <f>IFERROR('Utvikling avling P'!X287/'Utvikling avling P'!Y287,"")</f>
        <v/>
      </c>
      <c r="N287" s="20" t="str">
        <f>IFERROR('Utvikling avling P'!Z287/'Utvikling avling P'!AA287,"")</f>
        <v/>
      </c>
      <c r="O287" s="20" t="str">
        <f>IFERROR('Utvikling avling P'!AB287/'Utvikling avling P'!AC287,"")</f>
        <v/>
      </c>
      <c r="P287" s="20" t="str">
        <f>IFERROR('Utvikling avling P'!AD287/'Utvikling avling P'!AE287,"")</f>
        <v/>
      </c>
      <c r="Q287" s="20" t="str">
        <f>IFERROR('Utvikling avling P'!AF287/'Utvikling avling P'!AG287,"")</f>
        <v/>
      </c>
      <c r="R287" s="20" t="str">
        <f>IFERROR('Utvikling avling P'!AJ294/'Utvikling avling P'!AK294,"")</f>
        <v/>
      </c>
      <c r="S287" s="20" t="str">
        <f>IFERROR('Utvikling avling P'!AJ287/'Utvikling avling P'!AK287,"")</f>
        <v/>
      </c>
      <c r="T287" s="20" t="str">
        <f>IFERROR('Utvikling avling P'!AH294/'Utvikling avling P'!AI294,"")</f>
        <v/>
      </c>
      <c r="U287" s="20" t="str">
        <f>IFERROR('Utvikling avling P'!AN294/'Utvikling avling P'!AO294,"")</f>
        <v/>
      </c>
      <c r="V287" s="20" t="e">
        <f>AVERAGE(B287:U287)</f>
        <v>#DIV/0!</v>
      </c>
    </row>
    <row r="288" spans="1:22" x14ac:dyDescent="0.25">
      <c r="A288" s="19" t="str">
        <f>IF('Utvikling avling P'!A288&gt;0,'Utvikling avling P'!A288,"")</f>
        <v>4623 SAMNANGER</v>
      </c>
      <c r="B288" s="20" t="str">
        <f>IFERROR('Utvikling avling P'!B288/'Utvikling avling P'!C288,"")</f>
        <v/>
      </c>
      <c r="C288" s="20" t="str">
        <f>IFERROR('Utvikling avling P'!D288/'Utvikling avling P'!E288,"")</f>
        <v/>
      </c>
      <c r="D288" s="20" t="str">
        <f>IFERROR('Utvikling avling P'!F288/'Utvikling avling P'!G288,"")</f>
        <v/>
      </c>
      <c r="E288" s="20" t="str">
        <f>IFERROR('Utvikling avling P'!H288/'Utvikling avling P'!I288,"")</f>
        <v/>
      </c>
      <c r="F288" s="20" t="str">
        <f>IFERROR('Utvikling avling P'!J288/'Utvikling avling P'!K288,"")</f>
        <v/>
      </c>
      <c r="G288" s="20" t="str">
        <f>IFERROR('Utvikling avling P'!L288/'Utvikling avling P'!M288,"")</f>
        <v/>
      </c>
      <c r="H288" s="20" t="str">
        <f>IFERROR('Utvikling avling P'!N288/'Utvikling avling P'!O288,"")</f>
        <v/>
      </c>
      <c r="I288" s="20" t="str">
        <f>IFERROR('Utvikling avling P'!P288/'Utvikling avling P'!Q288,"")</f>
        <v/>
      </c>
      <c r="J288" s="20" t="str">
        <f>IFERROR('Utvikling avling P'!R288/'Utvikling avling P'!S288,"")</f>
        <v/>
      </c>
      <c r="K288" s="20" t="str">
        <f>IFERROR('Utvikling avling P'!T288/'Utvikling avling P'!U288,"")</f>
        <v/>
      </c>
      <c r="L288" s="20" t="str">
        <f>IFERROR('Utvikling avling P'!V288/'Utvikling avling P'!W288,"")</f>
        <v/>
      </c>
      <c r="M288" s="20" t="str">
        <f>IFERROR('Utvikling avling P'!X288/'Utvikling avling P'!Y288,"")</f>
        <v/>
      </c>
      <c r="N288" s="20" t="str">
        <f>IFERROR('Utvikling avling P'!Z288/'Utvikling avling P'!AA288,"")</f>
        <v/>
      </c>
      <c r="O288" s="20" t="str">
        <f>IFERROR('Utvikling avling P'!AB288/'Utvikling avling P'!AC288,"")</f>
        <v/>
      </c>
      <c r="P288" s="20" t="str">
        <f>IFERROR('Utvikling avling P'!AD288/'Utvikling avling P'!AE288,"")</f>
        <v/>
      </c>
      <c r="Q288" s="20" t="str">
        <f>IFERROR('Utvikling avling P'!AF288/'Utvikling avling P'!AG288,"")</f>
        <v/>
      </c>
      <c r="R288" s="20" t="str">
        <f>IFERROR('Utvikling avling P'!AJ295/'Utvikling avling P'!AK295,"")</f>
        <v/>
      </c>
      <c r="S288" s="20" t="str">
        <f>IFERROR('Utvikling avling P'!AJ288/'Utvikling avling P'!AK288,"")</f>
        <v/>
      </c>
      <c r="T288" s="20" t="str">
        <f>IFERROR('Utvikling avling P'!AH295/'Utvikling avling P'!AI295,"")</f>
        <v/>
      </c>
      <c r="U288" s="20" t="str">
        <f>IFERROR('Utvikling avling P'!AN295/'Utvikling avling P'!AO295,"")</f>
        <v/>
      </c>
      <c r="V288" s="20" t="e">
        <f>AVERAGE(B288:U288)</f>
        <v>#DIV/0!</v>
      </c>
    </row>
    <row r="289" spans="1:22" x14ac:dyDescent="0.25">
      <c r="A289" s="19" t="str">
        <f>IF('Utvikling avling P'!A289&gt;0,'Utvikling avling P'!A289,"")</f>
        <v>1848 STEIGEN</v>
      </c>
      <c r="B289" s="20" t="str">
        <f>IFERROR('Utvikling avling P'!B289/'Utvikling avling P'!C289,"")</f>
        <v/>
      </c>
      <c r="C289" s="20" t="str">
        <f>IFERROR('Utvikling avling P'!D289/'Utvikling avling P'!E289,"")</f>
        <v/>
      </c>
      <c r="D289" s="20" t="str">
        <f>IFERROR('Utvikling avling P'!F289/'Utvikling avling P'!G289,"")</f>
        <v/>
      </c>
      <c r="E289" s="20" t="str">
        <f>IFERROR('Utvikling avling P'!H289/'Utvikling avling P'!I289,"")</f>
        <v/>
      </c>
      <c r="F289" s="20" t="str">
        <f>IFERROR('Utvikling avling P'!J289/'Utvikling avling P'!K289,"")</f>
        <v/>
      </c>
      <c r="G289" s="20" t="str">
        <f>IFERROR('Utvikling avling P'!L289/'Utvikling avling P'!M289,"")</f>
        <v/>
      </c>
      <c r="H289" s="20" t="str">
        <f>IFERROR('Utvikling avling P'!N289/'Utvikling avling P'!O289,"")</f>
        <v/>
      </c>
      <c r="I289" s="20" t="str">
        <f>IFERROR('Utvikling avling P'!P289/'Utvikling avling P'!Q289,"")</f>
        <v/>
      </c>
      <c r="J289" s="20" t="str">
        <f>IFERROR('Utvikling avling P'!R289/'Utvikling avling P'!S289,"")</f>
        <v/>
      </c>
      <c r="K289" s="20" t="str">
        <f>IFERROR('Utvikling avling P'!T289/'Utvikling avling P'!U289,"")</f>
        <v/>
      </c>
      <c r="L289" s="20" t="str">
        <f>IFERROR('Utvikling avling P'!V289/'Utvikling avling P'!W289,"")</f>
        <v/>
      </c>
      <c r="M289" s="20" t="str">
        <f>IFERROR('Utvikling avling P'!X289/'Utvikling avling P'!Y289,"")</f>
        <v/>
      </c>
      <c r="N289" s="20" t="str">
        <f>IFERROR('Utvikling avling P'!Z289/'Utvikling avling P'!AA289,"")</f>
        <v/>
      </c>
      <c r="O289" s="20" t="str">
        <f>IFERROR('Utvikling avling P'!AB289/'Utvikling avling P'!AC289,"")</f>
        <v/>
      </c>
      <c r="P289" s="20" t="str">
        <f>IFERROR('Utvikling avling P'!AD289/'Utvikling avling P'!AE289,"")</f>
        <v/>
      </c>
      <c r="Q289" s="20" t="str">
        <f>IFERROR('Utvikling avling P'!AF289/'Utvikling avling P'!AG289,"")</f>
        <v/>
      </c>
      <c r="R289" s="20" t="str">
        <f>IFERROR('Utvikling avling P'!AJ296/'Utvikling avling P'!AK296,"")</f>
        <v/>
      </c>
      <c r="S289" s="20" t="str">
        <f>IFERROR('Utvikling avling P'!AJ289/'Utvikling avling P'!AK289,"")</f>
        <v/>
      </c>
      <c r="T289" s="20" t="str">
        <f>IFERROR('Utvikling avling P'!AH296/'Utvikling avling P'!AI296,"")</f>
        <v/>
      </c>
      <c r="U289" s="20" t="str">
        <f>IFERROR('Utvikling avling P'!AN296/'Utvikling avling P'!AO296,"")</f>
        <v/>
      </c>
      <c r="V289" s="20" t="e">
        <f>AVERAGE(B289:U289)</f>
        <v>#DIV/0!</v>
      </c>
    </row>
    <row r="290" spans="1:22" x14ac:dyDescent="0.25">
      <c r="A290" s="19" t="str">
        <f>IF('Utvikling avling P'!A290&gt;0,'Utvikling avling P'!A290,"")</f>
        <v>4625 AUSTEVOLL</v>
      </c>
      <c r="B290" s="20" t="str">
        <f>IFERROR('Utvikling avling P'!B290/'Utvikling avling P'!C290,"")</f>
        <v/>
      </c>
      <c r="C290" s="20" t="str">
        <f>IFERROR('Utvikling avling P'!D290/'Utvikling avling P'!E290,"")</f>
        <v/>
      </c>
      <c r="D290" s="20" t="str">
        <f>IFERROR('Utvikling avling P'!F290/'Utvikling avling P'!G290,"")</f>
        <v/>
      </c>
      <c r="E290" s="20" t="str">
        <f>IFERROR('Utvikling avling P'!H290/'Utvikling avling P'!I290,"")</f>
        <v/>
      </c>
      <c r="F290" s="20" t="str">
        <f>IFERROR('Utvikling avling P'!J290/'Utvikling avling P'!K290,"")</f>
        <v/>
      </c>
      <c r="G290" s="20" t="str">
        <f>IFERROR('Utvikling avling P'!L290/'Utvikling avling P'!M290,"")</f>
        <v/>
      </c>
      <c r="H290" s="20" t="str">
        <f>IFERROR('Utvikling avling P'!N290/'Utvikling avling P'!O290,"")</f>
        <v/>
      </c>
      <c r="I290" s="20" t="str">
        <f>IFERROR('Utvikling avling P'!P290/'Utvikling avling P'!Q290,"")</f>
        <v/>
      </c>
      <c r="J290" s="20" t="str">
        <f>IFERROR('Utvikling avling P'!R290/'Utvikling avling P'!S290,"")</f>
        <v/>
      </c>
      <c r="K290" s="20" t="str">
        <f>IFERROR('Utvikling avling P'!T290/'Utvikling avling P'!U290,"")</f>
        <v/>
      </c>
      <c r="L290" s="20" t="str">
        <f>IFERROR('Utvikling avling P'!V290/'Utvikling avling P'!W290,"")</f>
        <v/>
      </c>
      <c r="M290" s="20" t="str">
        <f>IFERROR('Utvikling avling P'!X290/'Utvikling avling P'!Y290,"")</f>
        <v/>
      </c>
      <c r="N290" s="20" t="str">
        <f>IFERROR('Utvikling avling P'!Z290/'Utvikling avling P'!AA290,"")</f>
        <v/>
      </c>
      <c r="O290" s="20" t="str">
        <f>IFERROR('Utvikling avling P'!AB290/'Utvikling avling P'!AC290,"")</f>
        <v/>
      </c>
      <c r="P290" s="20" t="str">
        <f>IFERROR('Utvikling avling P'!AD290/'Utvikling avling P'!AE290,"")</f>
        <v/>
      </c>
      <c r="Q290" s="20" t="str">
        <f>IFERROR('Utvikling avling P'!AF290/'Utvikling avling P'!AG290,"")</f>
        <v/>
      </c>
      <c r="R290" s="20" t="str">
        <f>IFERROR('Utvikling avling P'!AJ297/'Utvikling avling P'!AK297,"")</f>
        <v/>
      </c>
      <c r="S290" s="20" t="str">
        <f>IFERROR('Utvikling avling P'!AJ290/'Utvikling avling P'!AK290,"")</f>
        <v/>
      </c>
      <c r="T290" s="20" t="str">
        <f>IFERROR('Utvikling avling P'!AH297/'Utvikling avling P'!AI297,"")</f>
        <v/>
      </c>
      <c r="U290" s="20" t="str">
        <f>IFERROR('Utvikling avling P'!AN297/'Utvikling avling P'!AO297,"")</f>
        <v/>
      </c>
      <c r="V290" s="20" t="e">
        <f>AVERAGE(B290:U290)</f>
        <v>#DIV/0!</v>
      </c>
    </row>
    <row r="291" spans="1:22" x14ac:dyDescent="0.25">
      <c r="A291" s="19" t="str">
        <f>IF('Utvikling avling P'!A291&gt;0,'Utvikling avling P'!A291,"")</f>
        <v>1853 EVENES</v>
      </c>
      <c r="B291" s="20" t="str">
        <f>IFERROR('Utvikling avling P'!B291/'Utvikling avling P'!C291,"")</f>
        <v/>
      </c>
      <c r="C291" s="20" t="str">
        <f>IFERROR('Utvikling avling P'!D291/'Utvikling avling P'!E291,"")</f>
        <v/>
      </c>
      <c r="D291" s="20" t="str">
        <f>IFERROR('Utvikling avling P'!F291/'Utvikling avling P'!G291,"")</f>
        <v/>
      </c>
      <c r="E291" s="20" t="str">
        <f>IFERROR('Utvikling avling P'!H291/'Utvikling avling P'!I291,"")</f>
        <v/>
      </c>
      <c r="F291" s="20" t="str">
        <f>IFERROR('Utvikling avling P'!J291/'Utvikling avling P'!K291,"")</f>
        <v/>
      </c>
      <c r="G291" s="20" t="str">
        <f>IFERROR('Utvikling avling P'!L291/'Utvikling avling P'!M291,"")</f>
        <v/>
      </c>
      <c r="H291" s="20" t="str">
        <f>IFERROR('Utvikling avling P'!N291/'Utvikling avling P'!O291,"")</f>
        <v/>
      </c>
      <c r="I291" s="20" t="str">
        <f>IFERROR('Utvikling avling P'!P291/'Utvikling avling P'!Q291,"")</f>
        <v/>
      </c>
      <c r="J291" s="20" t="str">
        <f>IFERROR('Utvikling avling P'!R291/'Utvikling avling P'!S291,"")</f>
        <v/>
      </c>
      <c r="K291" s="20" t="str">
        <f>IFERROR('Utvikling avling P'!T291/'Utvikling avling P'!U291,"")</f>
        <v/>
      </c>
      <c r="L291" s="20" t="str">
        <f>IFERROR('Utvikling avling P'!V291/'Utvikling avling P'!W291,"")</f>
        <v/>
      </c>
      <c r="M291" s="20" t="str">
        <f>IFERROR('Utvikling avling P'!X291/'Utvikling avling P'!Y291,"")</f>
        <v/>
      </c>
      <c r="N291" s="20" t="str">
        <f>IFERROR('Utvikling avling P'!Z291/'Utvikling avling P'!AA291,"")</f>
        <v/>
      </c>
      <c r="O291" s="20" t="str">
        <f>IFERROR('Utvikling avling P'!AB291/'Utvikling avling P'!AC291,"")</f>
        <v/>
      </c>
      <c r="P291" s="20" t="str">
        <f>IFERROR('Utvikling avling P'!AD291/'Utvikling avling P'!AE291,"")</f>
        <v/>
      </c>
      <c r="Q291" s="20" t="str">
        <f>IFERROR('Utvikling avling P'!AF291/'Utvikling avling P'!AG291,"")</f>
        <v/>
      </c>
      <c r="R291" s="20" t="str">
        <f>IFERROR('Utvikling avling P'!AJ298/'Utvikling avling P'!AK298,"")</f>
        <v/>
      </c>
      <c r="S291" s="20" t="str">
        <f>IFERROR('Utvikling avling P'!AJ291/'Utvikling avling P'!AK291,"")</f>
        <v/>
      </c>
      <c r="T291" s="20" t="str">
        <f>IFERROR('Utvikling avling P'!AH298/'Utvikling avling P'!AI298,"")</f>
        <v/>
      </c>
      <c r="U291" s="20" t="str">
        <f>IFERROR('Utvikling avling P'!AN298/'Utvikling avling P'!AO298,"")</f>
        <v/>
      </c>
      <c r="V291" s="20" t="e">
        <f>AVERAGE(B291:U291)</f>
        <v>#DIV/0!</v>
      </c>
    </row>
    <row r="292" spans="1:22" x14ac:dyDescent="0.25">
      <c r="A292" s="19" t="str">
        <f>IF('Utvikling avling P'!A292&gt;0,'Utvikling avling P'!A292,"")</f>
        <v>4628 VAKSDAL</v>
      </c>
      <c r="B292" s="20" t="str">
        <f>IFERROR('Utvikling avling P'!B292/'Utvikling avling P'!C292,"")</f>
        <v/>
      </c>
      <c r="C292" s="20" t="str">
        <f>IFERROR('Utvikling avling P'!D292/'Utvikling avling P'!E292,"")</f>
        <v/>
      </c>
      <c r="D292" s="20" t="str">
        <f>IFERROR('Utvikling avling P'!F292/'Utvikling avling P'!G292,"")</f>
        <v/>
      </c>
      <c r="E292" s="20" t="str">
        <f>IFERROR('Utvikling avling P'!H292/'Utvikling avling P'!I292,"")</f>
        <v/>
      </c>
      <c r="F292" s="20" t="str">
        <f>IFERROR('Utvikling avling P'!J292/'Utvikling avling P'!K292,"")</f>
        <v/>
      </c>
      <c r="G292" s="20" t="str">
        <f>IFERROR('Utvikling avling P'!L292/'Utvikling avling P'!M292,"")</f>
        <v/>
      </c>
      <c r="H292" s="20" t="str">
        <f>IFERROR('Utvikling avling P'!N292/'Utvikling avling P'!O292,"")</f>
        <v/>
      </c>
      <c r="I292" s="20" t="str">
        <f>IFERROR('Utvikling avling P'!P292/'Utvikling avling P'!Q292,"")</f>
        <v/>
      </c>
      <c r="J292" s="20" t="str">
        <f>IFERROR('Utvikling avling P'!R292/'Utvikling avling P'!S292,"")</f>
        <v/>
      </c>
      <c r="K292" s="20" t="str">
        <f>IFERROR('Utvikling avling P'!T292/'Utvikling avling P'!U292,"")</f>
        <v/>
      </c>
      <c r="L292" s="20" t="str">
        <f>IFERROR('Utvikling avling P'!V292/'Utvikling avling P'!W292,"")</f>
        <v/>
      </c>
      <c r="M292" s="20" t="str">
        <f>IFERROR('Utvikling avling P'!X292/'Utvikling avling P'!Y292,"")</f>
        <v/>
      </c>
      <c r="N292" s="20" t="str">
        <f>IFERROR('Utvikling avling P'!Z292/'Utvikling avling P'!AA292,"")</f>
        <v/>
      </c>
      <c r="O292" s="20" t="str">
        <f>IFERROR('Utvikling avling P'!AB292/'Utvikling avling P'!AC292,"")</f>
        <v/>
      </c>
      <c r="P292" s="20" t="str">
        <f>IFERROR('Utvikling avling P'!AD292/'Utvikling avling P'!AE292,"")</f>
        <v/>
      </c>
      <c r="Q292" s="20" t="str">
        <f>IFERROR('Utvikling avling P'!AF292/'Utvikling avling P'!AG292,"")</f>
        <v/>
      </c>
      <c r="R292" s="20" t="str">
        <f>IFERROR('Utvikling avling P'!AJ299/'Utvikling avling P'!AK299,"")</f>
        <v/>
      </c>
      <c r="S292" s="20" t="str">
        <f>IFERROR('Utvikling avling P'!AJ292/'Utvikling avling P'!AK292,"")</f>
        <v/>
      </c>
      <c r="T292" s="20" t="str">
        <f>IFERROR('Utvikling avling P'!AH299/'Utvikling avling P'!AI299,"")</f>
        <v/>
      </c>
      <c r="U292" s="20" t="str">
        <f>IFERROR('Utvikling avling P'!AN299/'Utvikling avling P'!AO299,"")</f>
        <v/>
      </c>
      <c r="V292" s="20" t="e">
        <f>AVERAGE(B292:U292)</f>
        <v>#DIV/0!</v>
      </c>
    </row>
    <row r="293" spans="1:22" x14ac:dyDescent="0.25">
      <c r="A293" s="19" t="str">
        <f>IF('Utvikling avling P'!A293&gt;0,'Utvikling avling P'!A293,"")</f>
        <v>1865 VÅGAN</v>
      </c>
      <c r="B293" s="20" t="str">
        <f>IFERROR('Utvikling avling P'!B293/'Utvikling avling P'!C293,"")</f>
        <v/>
      </c>
      <c r="C293" s="20" t="str">
        <f>IFERROR('Utvikling avling P'!D293/'Utvikling avling P'!E293,"")</f>
        <v/>
      </c>
      <c r="D293" s="20" t="str">
        <f>IFERROR('Utvikling avling P'!F293/'Utvikling avling P'!G293,"")</f>
        <v/>
      </c>
      <c r="E293" s="20" t="str">
        <f>IFERROR('Utvikling avling P'!H293/'Utvikling avling P'!I293,"")</f>
        <v/>
      </c>
      <c r="F293" s="20" t="str">
        <f>IFERROR('Utvikling avling P'!J293/'Utvikling avling P'!K293,"")</f>
        <v/>
      </c>
      <c r="G293" s="20" t="str">
        <f>IFERROR('Utvikling avling P'!L293/'Utvikling avling P'!M293,"")</f>
        <v/>
      </c>
      <c r="H293" s="20" t="str">
        <f>IFERROR('Utvikling avling P'!N293/'Utvikling avling P'!O293,"")</f>
        <v/>
      </c>
      <c r="I293" s="20" t="str">
        <f>IFERROR('Utvikling avling P'!P293/'Utvikling avling P'!Q293,"")</f>
        <v/>
      </c>
      <c r="J293" s="20" t="str">
        <f>IFERROR('Utvikling avling P'!R293/'Utvikling avling P'!S293,"")</f>
        <v/>
      </c>
      <c r="K293" s="20" t="str">
        <f>IFERROR('Utvikling avling P'!T293/'Utvikling avling P'!U293,"")</f>
        <v/>
      </c>
      <c r="L293" s="20" t="str">
        <f>IFERROR('Utvikling avling P'!V293/'Utvikling avling P'!W293,"")</f>
        <v/>
      </c>
      <c r="M293" s="20" t="str">
        <f>IFERROR('Utvikling avling P'!X293/'Utvikling avling P'!Y293,"")</f>
        <v/>
      </c>
      <c r="N293" s="20" t="str">
        <f>IFERROR('Utvikling avling P'!Z293/'Utvikling avling P'!AA293,"")</f>
        <v/>
      </c>
      <c r="O293" s="20" t="str">
        <f>IFERROR('Utvikling avling P'!AB293/'Utvikling avling P'!AC293,"")</f>
        <v/>
      </c>
      <c r="P293" s="20" t="str">
        <f>IFERROR('Utvikling avling P'!AD293/'Utvikling avling P'!AE293,"")</f>
        <v/>
      </c>
      <c r="Q293" s="20" t="str">
        <f>IFERROR('Utvikling avling P'!AF293/'Utvikling avling P'!AG293,"")</f>
        <v/>
      </c>
      <c r="R293" s="20" t="str">
        <f>IFERROR('Utvikling avling P'!AJ300/'Utvikling avling P'!AK300,"")</f>
        <v/>
      </c>
      <c r="S293" s="20" t="str">
        <f>IFERROR('Utvikling avling P'!AJ293/'Utvikling avling P'!AK293,"")</f>
        <v/>
      </c>
      <c r="T293" s="20" t="str">
        <f>IFERROR('Utvikling avling P'!AH300/'Utvikling avling P'!AI300,"")</f>
        <v/>
      </c>
      <c r="U293" s="20" t="str">
        <f>IFERROR('Utvikling avling P'!AN300/'Utvikling avling P'!AO300,"")</f>
        <v/>
      </c>
      <c r="V293" s="20" t="e">
        <f>AVERAGE(B293:U293)</f>
        <v>#DIV/0!</v>
      </c>
    </row>
    <row r="294" spans="1:22" x14ac:dyDescent="0.25">
      <c r="A294" s="19" t="str">
        <f>IF('Utvikling avling P'!A294&gt;0,'Utvikling avling P'!A294,"")</f>
        <v>5025 ROSSE</v>
      </c>
      <c r="B294" s="20" t="str">
        <f>IFERROR('Utvikling avling P'!B294/'Utvikling avling P'!C294,"")</f>
        <v/>
      </c>
      <c r="C294" s="20" t="str">
        <f>IFERROR('Utvikling avling P'!D294/'Utvikling avling P'!E294,"")</f>
        <v/>
      </c>
      <c r="D294" s="20" t="str">
        <f>IFERROR('Utvikling avling P'!F294/'Utvikling avling P'!G294,"")</f>
        <v/>
      </c>
      <c r="E294" s="20" t="str">
        <f>IFERROR('Utvikling avling P'!H294/'Utvikling avling P'!I294,"")</f>
        <v/>
      </c>
      <c r="F294" s="20" t="str">
        <f>IFERROR('Utvikling avling P'!J294/'Utvikling avling P'!K294,"")</f>
        <v/>
      </c>
      <c r="G294" s="20" t="str">
        <f>IFERROR('Utvikling avling P'!L294/'Utvikling avling P'!M294,"")</f>
        <v/>
      </c>
      <c r="H294" s="20" t="str">
        <f>IFERROR('Utvikling avling P'!N294/'Utvikling avling P'!O294,"")</f>
        <v/>
      </c>
      <c r="I294" s="20" t="str">
        <f>IFERROR('Utvikling avling P'!P294/'Utvikling avling P'!Q294,"")</f>
        <v/>
      </c>
      <c r="J294" s="20" t="str">
        <f>IFERROR('Utvikling avling P'!R294/'Utvikling avling P'!S294,"")</f>
        <v/>
      </c>
      <c r="K294" s="20" t="str">
        <f>IFERROR('Utvikling avling P'!T294/'Utvikling avling P'!U294,"")</f>
        <v/>
      </c>
      <c r="L294" s="20" t="str">
        <f>IFERROR('Utvikling avling P'!V294/'Utvikling avling P'!W294,"")</f>
        <v/>
      </c>
      <c r="M294" s="20" t="str">
        <f>IFERROR('Utvikling avling P'!X294/'Utvikling avling P'!Y294,"")</f>
        <v/>
      </c>
      <c r="N294" s="20" t="str">
        <f>IFERROR('Utvikling avling P'!Z294/'Utvikling avling P'!AA294,"")</f>
        <v/>
      </c>
      <c r="O294" s="20" t="str">
        <f>IFERROR('Utvikling avling P'!AB294/'Utvikling avling P'!AC294,"")</f>
        <v/>
      </c>
      <c r="P294" s="20" t="str">
        <f>IFERROR('Utvikling avling P'!AD294/'Utvikling avling P'!AE294,"")</f>
        <v/>
      </c>
      <c r="Q294" s="20" t="str">
        <f>IFERROR('Utvikling avling P'!AF294/'Utvikling avling P'!AG294,"")</f>
        <v/>
      </c>
      <c r="R294" s="20" t="str">
        <f>IFERROR('Utvikling avling P'!AJ301/'Utvikling avling P'!AK301,"")</f>
        <v/>
      </c>
      <c r="S294" s="20" t="str">
        <f>IFERROR('Utvikling avling P'!AJ294/'Utvikling avling P'!AK294,"")</f>
        <v/>
      </c>
      <c r="T294" s="20" t="str">
        <f>IFERROR('Utvikling avling P'!AH301/'Utvikling avling P'!AI301,"")</f>
        <v/>
      </c>
      <c r="U294" s="20" t="str">
        <f>IFERROR('Utvikling avling P'!AN301/'Utvikling avling P'!AO301,"")</f>
        <v/>
      </c>
      <c r="V294" s="20" t="e">
        <f>AVERAGE(B294:U294)</f>
        <v>#DIV/0!</v>
      </c>
    </row>
    <row r="295" spans="1:22" x14ac:dyDescent="0.25">
      <c r="A295" s="19" t="str">
        <f>IF('Utvikling avling P'!A295&gt;0,'Utvikling avling P'!A295,"")</f>
        <v>1867 BØ</v>
      </c>
      <c r="B295" s="20" t="str">
        <f>IFERROR('Utvikling avling P'!B295/'Utvikling avling P'!C295,"")</f>
        <v/>
      </c>
      <c r="C295" s="20" t="str">
        <f>IFERROR('Utvikling avling P'!D295/'Utvikling avling P'!E295,"")</f>
        <v/>
      </c>
      <c r="D295" s="20" t="str">
        <f>IFERROR('Utvikling avling P'!F295/'Utvikling avling P'!G295,"")</f>
        <v/>
      </c>
      <c r="E295" s="20" t="str">
        <f>IFERROR('Utvikling avling P'!H295/'Utvikling avling P'!I295,"")</f>
        <v/>
      </c>
      <c r="F295" s="20" t="str">
        <f>IFERROR('Utvikling avling P'!J295/'Utvikling avling P'!K295,"")</f>
        <v/>
      </c>
      <c r="G295" s="20" t="str">
        <f>IFERROR('Utvikling avling P'!L295/'Utvikling avling P'!M295,"")</f>
        <v/>
      </c>
      <c r="H295" s="20" t="str">
        <f>IFERROR('Utvikling avling P'!N295/'Utvikling avling P'!O295,"")</f>
        <v/>
      </c>
      <c r="I295" s="20" t="str">
        <f>IFERROR('Utvikling avling P'!P295/'Utvikling avling P'!Q295,"")</f>
        <v/>
      </c>
      <c r="J295" s="20" t="str">
        <f>IFERROR('Utvikling avling P'!R295/'Utvikling avling P'!S295,"")</f>
        <v/>
      </c>
      <c r="K295" s="20" t="str">
        <f>IFERROR('Utvikling avling P'!T295/'Utvikling avling P'!U295,"")</f>
        <v/>
      </c>
      <c r="L295" s="20" t="str">
        <f>IFERROR('Utvikling avling P'!V295/'Utvikling avling P'!W295,"")</f>
        <v/>
      </c>
      <c r="M295" s="20" t="str">
        <f>IFERROR('Utvikling avling P'!X295/'Utvikling avling P'!Y295,"")</f>
        <v/>
      </c>
      <c r="N295" s="20" t="str">
        <f>IFERROR('Utvikling avling P'!Z295/'Utvikling avling P'!AA295,"")</f>
        <v/>
      </c>
      <c r="O295" s="20" t="str">
        <f>IFERROR('Utvikling avling P'!AB295/'Utvikling avling P'!AC295,"")</f>
        <v/>
      </c>
      <c r="P295" s="20" t="str">
        <f>IFERROR('Utvikling avling P'!AD295/'Utvikling avling P'!AE295,"")</f>
        <v/>
      </c>
      <c r="Q295" s="20" t="str">
        <f>IFERROR('Utvikling avling P'!AF295/'Utvikling avling P'!AG295,"")</f>
        <v/>
      </c>
      <c r="R295" s="20" t="str">
        <f>IFERROR('Utvikling avling P'!AJ302/'Utvikling avling P'!AK302,"")</f>
        <v/>
      </c>
      <c r="S295" s="20" t="str">
        <f>IFERROR('Utvikling avling P'!AJ295/'Utvikling avling P'!AK295,"")</f>
        <v/>
      </c>
      <c r="T295" s="20" t="str">
        <f>IFERROR('Utvikling avling P'!AH302/'Utvikling avling P'!AI302,"")</f>
        <v/>
      </c>
      <c r="U295" s="20" t="str">
        <f>IFERROR('Utvikling avling P'!AN302/'Utvikling avling P'!AO302,"")</f>
        <v/>
      </c>
      <c r="V295" s="20" t="e">
        <f>AVERAGE(B295:U295)</f>
        <v>#DIV/0!</v>
      </c>
    </row>
    <row r="296" spans="1:22" x14ac:dyDescent="0.25">
      <c r="A296" s="19" t="str">
        <f>IF('Utvikling avling P'!A296&gt;0,'Utvikling avling P'!A296,"")</f>
        <v>5043 RAARVIHKE</v>
      </c>
      <c r="B296" s="20" t="str">
        <f>IFERROR('Utvikling avling P'!B296/'Utvikling avling P'!C296,"")</f>
        <v/>
      </c>
      <c r="C296" s="20" t="str">
        <f>IFERROR('Utvikling avling P'!D296/'Utvikling avling P'!E296,"")</f>
        <v/>
      </c>
      <c r="D296" s="20" t="str">
        <f>IFERROR('Utvikling avling P'!F296/'Utvikling avling P'!G296,"")</f>
        <v/>
      </c>
      <c r="E296" s="20" t="str">
        <f>IFERROR('Utvikling avling P'!H296/'Utvikling avling P'!I296,"")</f>
        <v/>
      </c>
      <c r="F296" s="20" t="str">
        <f>IFERROR('Utvikling avling P'!J296/'Utvikling avling P'!K296,"")</f>
        <v/>
      </c>
      <c r="G296" s="20" t="str">
        <f>IFERROR('Utvikling avling P'!L296/'Utvikling avling P'!M296,"")</f>
        <v/>
      </c>
      <c r="H296" s="20" t="str">
        <f>IFERROR('Utvikling avling P'!N296/'Utvikling avling P'!O296,"")</f>
        <v/>
      </c>
      <c r="I296" s="20" t="str">
        <f>IFERROR('Utvikling avling P'!P296/'Utvikling avling P'!Q296,"")</f>
        <v/>
      </c>
      <c r="J296" s="20" t="str">
        <f>IFERROR('Utvikling avling P'!R296/'Utvikling avling P'!S296,"")</f>
        <v/>
      </c>
      <c r="K296" s="20" t="str">
        <f>IFERROR('Utvikling avling P'!T296/'Utvikling avling P'!U296,"")</f>
        <v/>
      </c>
      <c r="L296" s="20" t="str">
        <f>IFERROR('Utvikling avling P'!V296/'Utvikling avling P'!W296,"")</f>
        <v/>
      </c>
      <c r="M296" s="20" t="str">
        <f>IFERROR('Utvikling avling P'!X296/'Utvikling avling P'!Y296,"")</f>
        <v/>
      </c>
      <c r="N296" s="20" t="str">
        <f>IFERROR('Utvikling avling P'!Z296/'Utvikling avling P'!AA296,"")</f>
        <v/>
      </c>
      <c r="O296" s="20" t="str">
        <f>IFERROR('Utvikling avling P'!AB296/'Utvikling avling P'!AC296,"")</f>
        <v/>
      </c>
      <c r="P296" s="20" t="str">
        <f>IFERROR('Utvikling avling P'!AD296/'Utvikling avling P'!AE296,"")</f>
        <v/>
      </c>
      <c r="Q296" s="20" t="str">
        <f>IFERROR('Utvikling avling P'!AF296/'Utvikling avling P'!AG296,"")</f>
        <v/>
      </c>
      <c r="R296" s="20" t="str">
        <f>IFERROR('Utvikling avling P'!AJ303/'Utvikling avling P'!AK303,"")</f>
        <v/>
      </c>
      <c r="S296" s="20" t="str">
        <f>IFERROR('Utvikling avling P'!AJ296/'Utvikling avling P'!AK296,"")</f>
        <v/>
      </c>
      <c r="T296" s="20" t="str">
        <f>IFERROR('Utvikling avling P'!AH303/'Utvikling avling P'!AI303,"")</f>
        <v/>
      </c>
      <c r="U296" s="20" t="str">
        <f>IFERROR('Utvikling avling P'!AN303/'Utvikling avling P'!AO303,"")</f>
        <v/>
      </c>
      <c r="V296" s="20" t="e">
        <f>AVERAGE(B296:U296)</f>
        <v>#DIV/0!</v>
      </c>
    </row>
    <row r="297" spans="1:22" x14ac:dyDescent="0.25">
      <c r="A297" s="19" t="str">
        <f>IF('Utvikling avling P'!A297&gt;0,'Utvikling avling P'!A297,"")</f>
        <v>1870 SORTLAND</v>
      </c>
      <c r="B297" s="20" t="str">
        <f>IFERROR('Utvikling avling P'!B297/'Utvikling avling P'!C297,"")</f>
        <v/>
      </c>
      <c r="C297" s="20" t="str">
        <f>IFERROR('Utvikling avling P'!D297/'Utvikling avling P'!E297,"")</f>
        <v/>
      </c>
      <c r="D297" s="20" t="str">
        <f>IFERROR('Utvikling avling P'!F297/'Utvikling avling P'!G297,"")</f>
        <v/>
      </c>
      <c r="E297" s="20" t="str">
        <f>IFERROR('Utvikling avling P'!H297/'Utvikling avling P'!I297,"")</f>
        <v/>
      </c>
      <c r="F297" s="20" t="str">
        <f>IFERROR('Utvikling avling P'!J297/'Utvikling avling P'!K297,"")</f>
        <v/>
      </c>
      <c r="G297" s="20" t="str">
        <f>IFERROR('Utvikling avling P'!L297/'Utvikling avling P'!M297,"")</f>
        <v/>
      </c>
      <c r="H297" s="20" t="str">
        <f>IFERROR('Utvikling avling P'!N297/'Utvikling avling P'!O297,"")</f>
        <v/>
      </c>
      <c r="I297" s="20" t="str">
        <f>IFERROR('Utvikling avling P'!P297/'Utvikling avling P'!Q297,"")</f>
        <v/>
      </c>
      <c r="J297" s="20" t="str">
        <f>IFERROR('Utvikling avling P'!R297/'Utvikling avling P'!S297,"")</f>
        <v/>
      </c>
      <c r="K297" s="20" t="str">
        <f>IFERROR('Utvikling avling P'!T297/'Utvikling avling P'!U297,"")</f>
        <v/>
      </c>
      <c r="L297" s="20" t="str">
        <f>IFERROR('Utvikling avling P'!V297/'Utvikling avling P'!W297,"")</f>
        <v/>
      </c>
      <c r="M297" s="20" t="str">
        <f>IFERROR('Utvikling avling P'!X297/'Utvikling avling P'!Y297,"")</f>
        <v/>
      </c>
      <c r="N297" s="20" t="str">
        <f>IFERROR('Utvikling avling P'!Z297/'Utvikling avling P'!AA297,"")</f>
        <v/>
      </c>
      <c r="O297" s="20" t="str">
        <f>IFERROR('Utvikling avling P'!AB297/'Utvikling avling P'!AC297,"")</f>
        <v/>
      </c>
      <c r="P297" s="20" t="str">
        <f>IFERROR('Utvikling avling P'!AD297/'Utvikling avling P'!AE297,"")</f>
        <v/>
      </c>
      <c r="Q297" s="20" t="str">
        <f>IFERROR('Utvikling avling P'!AF297/'Utvikling avling P'!AG297,"")</f>
        <v/>
      </c>
      <c r="R297" s="20" t="str">
        <f>IFERROR('Utvikling avling P'!AJ304/'Utvikling avling P'!AK304,"")</f>
        <v/>
      </c>
      <c r="S297" s="20" t="str">
        <f>IFERROR('Utvikling avling P'!AJ297/'Utvikling avling P'!AK297,"")</f>
        <v/>
      </c>
      <c r="T297" s="20" t="str">
        <f>IFERROR('Utvikling avling P'!AH304/'Utvikling avling P'!AI304,"")</f>
        <v/>
      </c>
      <c r="U297" s="20" t="str">
        <f>IFERROR('Utvikling avling P'!AN304/'Utvikling avling P'!AO304,"")</f>
        <v/>
      </c>
      <c r="V297" s="20" t="e">
        <f>AVERAGE(B297:U297)</f>
        <v>#DIV/0!</v>
      </c>
    </row>
    <row r="298" spans="1:22" x14ac:dyDescent="0.25">
      <c r="A298" s="19" t="str">
        <f>IF('Utvikling avling P'!A298&gt;0,'Utvikling avling P'!A298,"")</f>
        <v>4629 MODALEN</v>
      </c>
      <c r="B298" s="20" t="str">
        <f>IFERROR('Utvikling avling P'!B298/'Utvikling avling P'!C298,"")</f>
        <v/>
      </c>
      <c r="C298" s="20" t="str">
        <f>IFERROR('Utvikling avling P'!D298/'Utvikling avling P'!E298,"")</f>
        <v/>
      </c>
      <c r="D298" s="20" t="str">
        <f>IFERROR('Utvikling avling P'!F298/'Utvikling avling P'!G298,"")</f>
        <v/>
      </c>
      <c r="E298" s="20" t="str">
        <f>IFERROR('Utvikling avling P'!H298/'Utvikling avling P'!I298,"")</f>
        <v/>
      </c>
      <c r="F298" s="20" t="str">
        <f>IFERROR('Utvikling avling P'!J298/'Utvikling avling P'!K298,"")</f>
        <v/>
      </c>
      <c r="G298" s="20" t="str">
        <f>IFERROR('Utvikling avling P'!L298/'Utvikling avling P'!M298,"")</f>
        <v/>
      </c>
      <c r="H298" s="20" t="str">
        <f>IFERROR('Utvikling avling P'!N298/'Utvikling avling P'!O298,"")</f>
        <v/>
      </c>
      <c r="I298" s="20" t="str">
        <f>IFERROR('Utvikling avling P'!P298/'Utvikling avling P'!Q298,"")</f>
        <v/>
      </c>
      <c r="J298" s="20" t="str">
        <f>IFERROR('Utvikling avling P'!R298/'Utvikling avling P'!S298,"")</f>
        <v/>
      </c>
      <c r="K298" s="20" t="str">
        <f>IFERROR('Utvikling avling P'!T298/'Utvikling avling P'!U298,"")</f>
        <v/>
      </c>
      <c r="L298" s="20" t="str">
        <f>IFERROR('Utvikling avling P'!V298/'Utvikling avling P'!W298,"")</f>
        <v/>
      </c>
      <c r="M298" s="20" t="str">
        <f>IFERROR('Utvikling avling P'!X298/'Utvikling avling P'!Y298,"")</f>
        <v/>
      </c>
      <c r="N298" s="20" t="str">
        <f>IFERROR('Utvikling avling P'!Z298/'Utvikling avling P'!AA298,"")</f>
        <v/>
      </c>
      <c r="O298" s="20" t="str">
        <f>IFERROR('Utvikling avling P'!AB298/'Utvikling avling P'!AC298,"")</f>
        <v/>
      </c>
      <c r="P298" s="20" t="str">
        <f>IFERROR('Utvikling avling P'!AD298/'Utvikling avling P'!AE298,"")</f>
        <v/>
      </c>
      <c r="Q298" s="20" t="str">
        <f>IFERROR('Utvikling avling P'!AF298/'Utvikling avling P'!AG298,"")</f>
        <v/>
      </c>
      <c r="R298" s="20" t="str">
        <f>IFERROR('Utvikling avling P'!AJ305/'Utvikling avling P'!AK305,"")</f>
        <v/>
      </c>
      <c r="S298" s="20" t="str">
        <f>IFERROR('Utvikling avling P'!AJ298/'Utvikling avling P'!AK298,"")</f>
        <v/>
      </c>
      <c r="T298" s="20" t="str">
        <f>IFERROR('Utvikling avling P'!AH305/'Utvikling avling P'!AI305,"")</f>
        <v/>
      </c>
      <c r="U298" s="20" t="str">
        <f>IFERROR('Utvikling avling P'!AN305/'Utvikling avling P'!AO305,"")</f>
        <v/>
      </c>
      <c r="V298" s="20" t="e">
        <f>AVERAGE(B298:U298)</f>
        <v>#DIV/0!</v>
      </c>
    </row>
    <row r="299" spans="1:22" x14ac:dyDescent="0.25">
      <c r="A299" s="19" t="str">
        <f>IF('Utvikling avling P'!A299&gt;0,'Utvikling avling P'!A299,"")</f>
        <v>4614 STORD</v>
      </c>
      <c r="B299" s="20" t="str">
        <f>IFERROR('Utvikling avling P'!B299/'Utvikling avling P'!C299,"")</f>
        <v/>
      </c>
      <c r="C299" s="20" t="str">
        <f>IFERROR('Utvikling avling P'!D299/'Utvikling avling P'!E299,"")</f>
        <v/>
      </c>
      <c r="D299" s="20" t="str">
        <f>IFERROR('Utvikling avling P'!F299/'Utvikling avling P'!G299,"")</f>
        <v/>
      </c>
      <c r="E299" s="20" t="str">
        <f>IFERROR('Utvikling avling P'!H299/'Utvikling avling P'!I299,"")</f>
        <v/>
      </c>
      <c r="F299" s="20" t="str">
        <f>IFERROR('Utvikling avling P'!J299/'Utvikling avling P'!K299,"")</f>
        <v/>
      </c>
      <c r="G299" s="20" t="str">
        <f>IFERROR('Utvikling avling P'!L299/'Utvikling avling P'!M299,"")</f>
        <v/>
      </c>
      <c r="H299" s="20" t="str">
        <f>IFERROR('Utvikling avling P'!N299/'Utvikling avling P'!O299,"")</f>
        <v/>
      </c>
      <c r="I299" s="20" t="str">
        <f>IFERROR('Utvikling avling P'!P299/'Utvikling avling P'!Q299,"")</f>
        <v/>
      </c>
      <c r="J299" s="20" t="str">
        <f>IFERROR('Utvikling avling P'!R299/'Utvikling avling P'!S299,"")</f>
        <v/>
      </c>
      <c r="K299" s="20" t="str">
        <f>IFERROR('Utvikling avling P'!T299/'Utvikling avling P'!U299,"")</f>
        <v/>
      </c>
      <c r="L299" s="20" t="str">
        <f>IFERROR('Utvikling avling P'!V299/'Utvikling avling P'!W299,"")</f>
        <v/>
      </c>
      <c r="M299" s="20" t="str">
        <f>IFERROR('Utvikling avling P'!X299/'Utvikling avling P'!Y299,"")</f>
        <v/>
      </c>
      <c r="N299" s="20" t="str">
        <f>IFERROR('Utvikling avling P'!Z299/'Utvikling avling P'!AA299,"")</f>
        <v/>
      </c>
      <c r="O299" s="20" t="str">
        <f>IFERROR('Utvikling avling P'!AB299/'Utvikling avling P'!AC299,"")</f>
        <v/>
      </c>
      <c r="P299" s="20" t="str">
        <f>IFERROR('Utvikling avling P'!AD299/'Utvikling avling P'!AE299,"")</f>
        <v/>
      </c>
      <c r="Q299" s="20" t="str">
        <f>IFERROR('Utvikling avling P'!AF299/'Utvikling avling P'!AG299,"")</f>
        <v/>
      </c>
      <c r="R299" s="20" t="str">
        <f>IFERROR('Utvikling avling P'!AJ306/'Utvikling avling P'!AK306,"")</f>
        <v/>
      </c>
      <c r="S299" s="20" t="str">
        <f>IFERROR('Utvikling avling P'!AJ299/'Utvikling avling P'!AK299,"")</f>
        <v/>
      </c>
      <c r="T299" s="20" t="str">
        <f>IFERROR('Utvikling avling P'!AH306/'Utvikling avling P'!AI306,"")</f>
        <v/>
      </c>
      <c r="U299" s="20" t="str">
        <f>IFERROR('Utvikling avling P'!AN306/'Utvikling avling P'!AO306,"")</f>
        <v/>
      </c>
      <c r="V299" s="20" t="e">
        <f>AVERAGE(B299:U299)</f>
        <v>#DIV/0!</v>
      </c>
    </row>
    <row r="300" spans="1:22" x14ac:dyDescent="0.25">
      <c r="A300" s="19" t="str">
        <f>IF('Utvikling avling P'!A300&gt;0,'Utvikling avling P'!A300,"")</f>
        <v>4612 SVEIO</v>
      </c>
      <c r="B300" s="20" t="str">
        <f>IFERROR('Utvikling avling P'!B300/'Utvikling avling P'!C300,"")</f>
        <v/>
      </c>
      <c r="C300" s="20" t="str">
        <f>IFERROR('Utvikling avling P'!D300/'Utvikling avling P'!E300,"")</f>
        <v/>
      </c>
      <c r="D300" s="20" t="str">
        <f>IFERROR('Utvikling avling P'!F300/'Utvikling avling P'!G300,"")</f>
        <v/>
      </c>
      <c r="E300" s="20" t="str">
        <f>IFERROR('Utvikling avling P'!H300/'Utvikling avling P'!I300,"")</f>
        <v/>
      </c>
      <c r="F300" s="20" t="str">
        <f>IFERROR('Utvikling avling P'!J300/'Utvikling avling P'!K300,"")</f>
        <v/>
      </c>
      <c r="G300" s="20" t="str">
        <f>IFERROR('Utvikling avling P'!L300/'Utvikling avling P'!M300,"")</f>
        <v/>
      </c>
      <c r="H300" s="20" t="str">
        <f>IFERROR('Utvikling avling P'!N300/'Utvikling avling P'!O300,"")</f>
        <v/>
      </c>
      <c r="I300" s="20" t="str">
        <f>IFERROR('Utvikling avling P'!P300/'Utvikling avling P'!Q300,"")</f>
        <v/>
      </c>
      <c r="J300" s="20" t="str">
        <f>IFERROR('Utvikling avling P'!R300/'Utvikling avling P'!S300,"")</f>
        <v/>
      </c>
      <c r="K300" s="20" t="str">
        <f>IFERROR('Utvikling avling P'!T300/'Utvikling avling P'!U300,"")</f>
        <v/>
      </c>
      <c r="L300" s="20" t="str">
        <f>IFERROR('Utvikling avling P'!V300/'Utvikling avling P'!W300,"")</f>
        <v/>
      </c>
      <c r="M300" s="20" t="str">
        <f>IFERROR('Utvikling avling P'!X300/'Utvikling avling P'!Y300,"")</f>
        <v/>
      </c>
      <c r="N300" s="20" t="str">
        <f>IFERROR('Utvikling avling P'!Z300/'Utvikling avling P'!AA300,"")</f>
        <v/>
      </c>
      <c r="O300" s="20" t="str">
        <f>IFERROR('Utvikling avling P'!AB300/'Utvikling avling P'!AC300,"")</f>
        <v/>
      </c>
      <c r="P300" s="20" t="str">
        <f>IFERROR('Utvikling avling P'!AD300/'Utvikling avling P'!AE300,"")</f>
        <v/>
      </c>
      <c r="Q300" s="20" t="str">
        <f>IFERROR('Utvikling avling P'!AF300/'Utvikling avling P'!AG300,"")</f>
        <v/>
      </c>
      <c r="R300" s="20" t="str">
        <f>IFERROR('Utvikling avling P'!AJ307/'Utvikling avling P'!AK307,"")</f>
        <v/>
      </c>
      <c r="S300" s="20" t="str">
        <f>IFERROR('Utvikling avling P'!AJ300/'Utvikling avling P'!AK300,"")</f>
        <v/>
      </c>
      <c r="T300" s="20" t="str">
        <f>IFERROR('Utvikling avling P'!AH307/'Utvikling avling P'!AI307,"")</f>
        <v/>
      </c>
      <c r="U300" s="20" t="str">
        <f>IFERROR('Utvikling avling P'!AN307/'Utvikling avling P'!AO307,"")</f>
        <v/>
      </c>
      <c r="V300" s="20" t="e">
        <f>AVERAGE(B300:U300)</f>
        <v>#DIV/0!</v>
      </c>
    </row>
    <row r="301" spans="1:22" x14ac:dyDescent="0.25">
      <c r="A301" s="19" t="str">
        <f>IF('Utvikling avling P'!A301&gt;0,'Utvikling avling P'!A301,"")</f>
        <v>4621 VOSS</v>
      </c>
      <c r="B301" s="20" t="str">
        <f>IFERROR('Utvikling avling P'!B301/'Utvikling avling P'!C301,"")</f>
        <v/>
      </c>
      <c r="C301" s="20" t="str">
        <f>IFERROR('Utvikling avling P'!D301/'Utvikling avling P'!E301,"")</f>
        <v/>
      </c>
      <c r="D301" s="20" t="str">
        <f>IFERROR('Utvikling avling P'!F301/'Utvikling avling P'!G301,"")</f>
        <v/>
      </c>
      <c r="E301" s="20" t="str">
        <f>IFERROR('Utvikling avling P'!H301/'Utvikling avling P'!I301,"")</f>
        <v/>
      </c>
      <c r="F301" s="20" t="str">
        <f>IFERROR('Utvikling avling P'!J301/'Utvikling avling P'!K301,"")</f>
        <v/>
      </c>
      <c r="G301" s="20" t="str">
        <f>IFERROR('Utvikling avling P'!L301/'Utvikling avling P'!M301,"")</f>
        <v/>
      </c>
      <c r="H301" s="20" t="str">
        <f>IFERROR('Utvikling avling P'!N301/'Utvikling avling P'!O301,"")</f>
        <v/>
      </c>
      <c r="I301" s="20" t="str">
        <f>IFERROR('Utvikling avling P'!P301/'Utvikling avling P'!Q301,"")</f>
        <v/>
      </c>
      <c r="J301" s="20" t="str">
        <f>IFERROR('Utvikling avling P'!R301/'Utvikling avling P'!S301,"")</f>
        <v/>
      </c>
      <c r="K301" s="20" t="str">
        <f>IFERROR('Utvikling avling P'!T301/'Utvikling avling P'!U301,"")</f>
        <v/>
      </c>
      <c r="L301" s="20" t="str">
        <f>IFERROR('Utvikling avling P'!V301/'Utvikling avling P'!W301,"")</f>
        <v/>
      </c>
      <c r="M301" s="20" t="str">
        <f>IFERROR('Utvikling avling P'!X301/'Utvikling avling P'!Y301,"")</f>
        <v/>
      </c>
      <c r="N301" s="20" t="str">
        <f>IFERROR('Utvikling avling P'!Z301/'Utvikling avling P'!AA301,"")</f>
        <v/>
      </c>
      <c r="O301" s="20" t="str">
        <f>IFERROR('Utvikling avling P'!AB301/'Utvikling avling P'!AC301,"")</f>
        <v/>
      </c>
      <c r="P301" s="20" t="str">
        <f>IFERROR('Utvikling avling P'!AD301/'Utvikling avling P'!AE301,"")</f>
        <v/>
      </c>
      <c r="Q301" s="20" t="str">
        <f>IFERROR('Utvikling avling P'!AF301/'Utvikling avling P'!AG301,"")</f>
        <v/>
      </c>
      <c r="R301" s="20" t="str">
        <f>IFERROR('Utvikling avling P'!AJ308/'Utvikling avling P'!AK308,"")</f>
        <v/>
      </c>
      <c r="S301" s="20" t="str">
        <f>IFERROR('Utvikling avling P'!AJ301/'Utvikling avling P'!AK301,"")</f>
        <v/>
      </c>
      <c r="T301" s="20" t="str">
        <f>IFERROR('Utvikling avling P'!AH308/'Utvikling avling P'!AI308,"")</f>
        <v/>
      </c>
      <c r="U301" s="20" t="str">
        <f>IFERROR('Utvikling avling P'!AN308/'Utvikling avling P'!AO308,"")</f>
        <v/>
      </c>
      <c r="V301" s="20" t="e">
        <f>AVERAGE(B301:U301)</f>
        <v>#DIV/0!</v>
      </c>
    </row>
    <row r="302" spans="1:22" x14ac:dyDescent="0.25">
      <c r="A302" s="19" t="str">
        <f>IF('Utvikling avling P'!A302&gt;0,'Utvikling avling P'!A302,"")</f>
        <v>5014 FRØYA</v>
      </c>
      <c r="B302" s="20" t="str">
        <f>IFERROR('Utvikling avling P'!B302/'Utvikling avling P'!C302,"")</f>
        <v/>
      </c>
      <c r="C302" s="20" t="str">
        <f>IFERROR('Utvikling avling P'!D302/'Utvikling avling P'!E302,"")</f>
        <v/>
      </c>
      <c r="D302" s="20" t="str">
        <f>IFERROR('Utvikling avling P'!F302/'Utvikling avling P'!G302,"")</f>
        <v/>
      </c>
      <c r="E302" s="20" t="str">
        <f>IFERROR('Utvikling avling P'!H302/'Utvikling avling P'!I302,"")</f>
        <v/>
      </c>
      <c r="F302" s="20" t="str">
        <f>IFERROR('Utvikling avling P'!J302/'Utvikling avling P'!K302,"")</f>
        <v/>
      </c>
      <c r="G302" s="20" t="str">
        <f>IFERROR('Utvikling avling P'!L302/'Utvikling avling P'!M302,"")</f>
        <v/>
      </c>
      <c r="H302" s="20" t="str">
        <f>IFERROR('Utvikling avling P'!N302/'Utvikling avling P'!O302,"")</f>
        <v/>
      </c>
      <c r="I302" s="20" t="str">
        <f>IFERROR('Utvikling avling P'!P302/'Utvikling avling P'!Q302,"")</f>
        <v/>
      </c>
      <c r="J302" s="20" t="str">
        <f>IFERROR('Utvikling avling P'!R302/'Utvikling avling P'!S302,"")</f>
        <v/>
      </c>
      <c r="K302" s="20" t="str">
        <f>IFERROR('Utvikling avling P'!T302/'Utvikling avling P'!U302,"")</f>
        <v/>
      </c>
      <c r="L302" s="20" t="str">
        <f>IFERROR('Utvikling avling P'!V302/'Utvikling avling P'!W302,"")</f>
        <v/>
      </c>
      <c r="M302" s="20" t="str">
        <f>IFERROR('Utvikling avling P'!X302/'Utvikling avling P'!Y302,"")</f>
        <v/>
      </c>
      <c r="N302" s="20" t="str">
        <f>IFERROR('Utvikling avling P'!Z302/'Utvikling avling P'!AA302,"")</f>
        <v/>
      </c>
      <c r="O302" s="20" t="str">
        <f>IFERROR('Utvikling avling P'!AB302/'Utvikling avling P'!AC302,"")</f>
        <v/>
      </c>
      <c r="P302" s="20" t="str">
        <f>IFERROR('Utvikling avling P'!AD302/'Utvikling avling P'!AE302,"")</f>
        <v/>
      </c>
      <c r="Q302" s="20" t="str">
        <f>IFERROR('Utvikling avling P'!AF302/'Utvikling avling P'!AG302,"")</f>
        <v/>
      </c>
      <c r="R302" s="20" t="str">
        <f>IFERROR('Utvikling avling P'!AJ309/'Utvikling avling P'!AK309,"")</f>
        <v/>
      </c>
      <c r="S302" s="20" t="str">
        <f>IFERROR('Utvikling avling P'!AJ302/'Utvikling avling P'!AK302,"")</f>
        <v/>
      </c>
      <c r="T302" s="20" t="str">
        <f>IFERROR('Utvikling avling P'!AH309/'Utvikling avling P'!AI309,"")</f>
        <v/>
      </c>
      <c r="U302" s="20" t="str">
        <f>IFERROR('Utvikling avling P'!AN309/'Utvikling avling P'!AO309,"")</f>
        <v/>
      </c>
      <c r="V302" s="20" t="e">
        <f>AVERAGE(B302:U302)</f>
        <v>#DIV/0!</v>
      </c>
    </row>
    <row r="303" spans="1:22" x14ac:dyDescent="0.25">
      <c r="A303" s="19" t="str">
        <f>IF('Utvikling avling P'!A303&gt;0,'Utvikling avling P'!A303,"")</f>
        <v>5022 RENNEBU</v>
      </c>
      <c r="B303" s="20" t="str">
        <f>IFERROR('Utvikling avling P'!B303/'Utvikling avling P'!C303,"")</f>
        <v/>
      </c>
      <c r="C303" s="20" t="str">
        <f>IFERROR('Utvikling avling P'!D303/'Utvikling avling P'!E303,"")</f>
        <v/>
      </c>
      <c r="D303" s="20" t="str">
        <f>IFERROR('Utvikling avling P'!F303/'Utvikling avling P'!G303,"")</f>
        <v/>
      </c>
      <c r="E303" s="20" t="str">
        <f>IFERROR('Utvikling avling P'!H303/'Utvikling avling P'!I303,"")</f>
        <v/>
      </c>
      <c r="F303" s="20" t="str">
        <f>IFERROR('Utvikling avling P'!J303/'Utvikling avling P'!K303,"")</f>
        <v/>
      </c>
      <c r="G303" s="20" t="str">
        <f>IFERROR('Utvikling avling P'!L303/'Utvikling avling P'!M303,"")</f>
        <v/>
      </c>
      <c r="H303" s="20" t="str">
        <f>IFERROR('Utvikling avling P'!N303/'Utvikling avling P'!O303,"")</f>
        <v/>
      </c>
      <c r="I303" s="20" t="str">
        <f>IFERROR('Utvikling avling P'!P303/'Utvikling avling P'!Q303,"")</f>
        <v/>
      </c>
      <c r="J303" s="20" t="str">
        <f>IFERROR('Utvikling avling P'!R303/'Utvikling avling P'!S303,"")</f>
        <v/>
      </c>
      <c r="K303" s="20" t="str">
        <f>IFERROR('Utvikling avling P'!T303/'Utvikling avling P'!U303,"")</f>
        <v/>
      </c>
      <c r="L303" s="20" t="str">
        <f>IFERROR('Utvikling avling P'!V303/'Utvikling avling P'!W303,"")</f>
        <v/>
      </c>
      <c r="M303" s="20" t="str">
        <f>IFERROR('Utvikling avling P'!X303/'Utvikling avling P'!Y303,"")</f>
        <v/>
      </c>
      <c r="N303" s="20" t="str">
        <f>IFERROR('Utvikling avling P'!Z303/'Utvikling avling P'!AA303,"")</f>
        <v/>
      </c>
      <c r="O303" s="20" t="str">
        <f>IFERROR('Utvikling avling P'!AB303/'Utvikling avling P'!AC303,"")</f>
        <v/>
      </c>
      <c r="P303" s="20" t="str">
        <f>IFERROR('Utvikling avling P'!AD303/'Utvikling avling P'!AE303,"")</f>
        <v/>
      </c>
      <c r="Q303" s="20" t="str">
        <f>IFERROR('Utvikling avling P'!AF303/'Utvikling avling P'!AG303,"")</f>
        <v/>
      </c>
      <c r="R303" s="20" t="str">
        <f>IFERROR('Utvikling avling P'!AJ310/'Utvikling avling P'!AK310,"")</f>
        <v/>
      </c>
      <c r="S303" s="20" t="str">
        <f>IFERROR('Utvikling avling P'!AJ303/'Utvikling avling P'!AK303,"")</f>
        <v/>
      </c>
      <c r="T303" s="20" t="str">
        <f>IFERROR('Utvikling avling P'!AH310/'Utvikling avling P'!AI310,"")</f>
        <v/>
      </c>
      <c r="U303" s="20" t="str">
        <f>IFERROR('Utvikling avling P'!AN310/'Utvikling avling P'!AO310,"")</f>
        <v/>
      </c>
      <c r="V303" s="20" t="e">
        <f>AVERAGE(B303:U303)</f>
        <v>#DIV/0!</v>
      </c>
    </row>
    <row r="304" spans="1:22" x14ac:dyDescent="0.25">
      <c r="A304" s="19" t="str">
        <f>IF('Utvikling avling P'!A304&gt;0,'Utvikling avling P'!A304,"")</f>
        <v>5033 TYDAL</v>
      </c>
      <c r="B304" s="20" t="str">
        <f>IFERROR('Utvikling avling P'!B304/'Utvikling avling P'!C304,"")</f>
        <v/>
      </c>
      <c r="C304" s="20" t="str">
        <f>IFERROR('Utvikling avling P'!D304/'Utvikling avling P'!E304,"")</f>
        <v/>
      </c>
      <c r="D304" s="20" t="str">
        <f>IFERROR('Utvikling avling P'!F304/'Utvikling avling P'!G304,"")</f>
        <v/>
      </c>
      <c r="E304" s="20" t="str">
        <f>IFERROR('Utvikling avling P'!H304/'Utvikling avling P'!I304,"")</f>
        <v/>
      </c>
      <c r="F304" s="20" t="str">
        <f>IFERROR('Utvikling avling P'!J304/'Utvikling avling P'!K304,"")</f>
        <v/>
      </c>
      <c r="G304" s="20" t="str">
        <f>IFERROR('Utvikling avling P'!L304/'Utvikling avling P'!M304,"")</f>
        <v/>
      </c>
      <c r="H304" s="20" t="str">
        <f>IFERROR('Utvikling avling P'!N304/'Utvikling avling P'!O304,"")</f>
        <v/>
      </c>
      <c r="I304" s="20" t="str">
        <f>IFERROR('Utvikling avling P'!P304/'Utvikling avling P'!Q304,"")</f>
        <v/>
      </c>
      <c r="J304" s="20" t="str">
        <f>IFERROR('Utvikling avling P'!R304/'Utvikling avling P'!S304,"")</f>
        <v/>
      </c>
      <c r="K304" s="20" t="str">
        <f>IFERROR('Utvikling avling P'!T304/'Utvikling avling P'!U304,"")</f>
        <v/>
      </c>
      <c r="L304" s="20" t="str">
        <f>IFERROR('Utvikling avling P'!V304/'Utvikling avling P'!W304,"")</f>
        <v/>
      </c>
      <c r="M304" s="20" t="str">
        <f>IFERROR('Utvikling avling P'!X304/'Utvikling avling P'!Y304,"")</f>
        <v/>
      </c>
      <c r="N304" s="20" t="str">
        <f>IFERROR('Utvikling avling P'!Z304/'Utvikling avling P'!AA304,"")</f>
        <v/>
      </c>
      <c r="O304" s="20" t="str">
        <f>IFERROR('Utvikling avling P'!AB304/'Utvikling avling P'!AC304,"")</f>
        <v/>
      </c>
      <c r="P304" s="20" t="str">
        <f>IFERROR('Utvikling avling P'!AD304/'Utvikling avling P'!AE304,"")</f>
        <v/>
      </c>
      <c r="Q304" s="20" t="str">
        <f>IFERROR('Utvikling avling P'!AF304/'Utvikling avling P'!AG304,"")</f>
        <v/>
      </c>
      <c r="R304" s="20" t="str">
        <f>IFERROR('Utvikling avling P'!AJ311/'Utvikling avling P'!AK311,"")</f>
        <v/>
      </c>
      <c r="S304" s="20" t="str">
        <f>IFERROR('Utvikling avling P'!AJ304/'Utvikling avling P'!AK304,"")</f>
        <v/>
      </c>
      <c r="T304" s="20" t="str">
        <f>IFERROR('Utvikling avling P'!AH311/'Utvikling avling P'!AI311,"")</f>
        <v/>
      </c>
      <c r="U304" s="20" t="str">
        <f>IFERROR('Utvikling avling P'!AN311/'Utvikling avling P'!AO311,"")</f>
        <v/>
      </c>
      <c r="V304" s="20" t="e">
        <f>AVERAGE(B304:U304)</f>
        <v>#DIV/0!</v>
      </c>
    </row>
    <row r="305" spans="1:22" x14ac:dyDescent="0.25">
      <c r="A305" s="19" t="str">
        <f>IF('Utvikling avling P'!A305&gt;0,'Utvikling avling P'!A305,"")</f>
        <v>1106 HAUGESUND</v>
      </c>
      <c r="B305" s="20" t="str">
        <f>IFERROR('Utvikling avling P'!B305/'Utvikling avling P'!C305,"")</f>
        <v/>
      </c>
      <c r="C305" s="20" t="str">
        <f>IFERROR('Utvikling avling P'!D305/'Utvikling avling P'!E305,"")</f>
        <v/>
      </c>
      <c r="D305" s="20" t="str">
        <f>IFERROR('Utvikling avling P'!F305/'Utvikling avling P'!G305,"")</f>
        <v/>
      </c>
      <c r="E305" s="20" t="str">
        <f>IFERROR('Utvikling avling P'!H305/'Utvikling avling P'!I305,"")</f>
        <v/>
      </c>
      <c r="F305" s="20" t="str">
        <f>IFERROR('Utvikling avling P'!J305/'Utvikling avling P'!K305,"")</f>
        <v/>
      </c>
      <c r="G305" s="20" t="str">
        <f>IFERROR('Utvikling avling P'!L305/'Utvikling avling P'!M305,"")</f>
        <v/>
      </c>
      <c r="H305" s="20" t="str">
        <f>IFERROR('Utvikling avling P'!N305/'Utvikling avling P'!O305,"")</f>
        <v/>
      </c>
      <c r="I305" s="20" t="str">
        <f>IFERROR('Utvikling avling P'!P305/'Utvikling avling P'!Q305,"")</f>
        <v/>
      </c>
      <c r="J305" s="20" t="str">
        <f>IFERROR('Utvikling avling P'!R305/'Utvikling avling P'!S305,"")</f>
        <v/>
      </c>
      <c r="K305" s="20" t="str">
        <f>IFERROR('Utvikling avling P'!T305/'Utvikling avling P'!U305,"")</f>
        <v/>
      </c>
      <c r="L305" s="20" t="str">
        <f>IFERROR('Utvikling avling P'!V305/'Utvikling avling P'!W305,"")</f>
        <v/>
      </c>
      <c r="M305" s="20" t="str">
        <f>IFERROR('Utvikling avling P'!X305/'Utvikling avling P'!Y305,"")</f>
        <v/>
      </c>
      <c r="N305" s="20" t="str">
        <f>IFERROR('Utvikling avling P'!Z305/'Utvikling avling P'!AA305,"")</f>
        <v/>
      </c>
      <c r="O305" s="20" t="str">
        <f>IFERROR('Utvikling avling P'!AB305/'Utvikling avling P'!AC305,"")</f>
        <v/>
      </c>
      <c r="P305" s="20" t="str">
        <f>IFERROR('Utvikling avling P'!AD305/'Utvikling avling P'!AE305,"")</f>
        <v/>
      </c>
      <c r="Q305" s="20" t="str">
        <f>IFERROR('Utvikling avling P'!AF305/'Utvikling avling P'!AG305,"")</f>
        <v/>
      </c>
      <c r="R305" s="20" t="str">
        <f>IFERROR('Utvikling avling P'!AJ312/'Utvikling avling P'!AK312,"")</f>
        <v/>
      </c>
      <c r="S305" s="20" t="str">
        <f>IFERROR('Utvikling avling P'!AJ305/'Utvikling avling P'!AK305,"")</f>
        <v/>
      </c>
      <c r="T305" s="20" t="str">
        <f>IFERROR('Utvikling avling P'!AH312/'Utvikling avling P'!AI312,"")</f>
        <v/>
      </c>
      <c r="U305" s="20" t="str">
        <f>IFERROR('Utvikling avling P'!AN312/'Utvikling avling P'!AO312,"")</f>
        <v/>
      </c>
      <c r="V305" s="20" t="e">
        <f>AVERAGE(B305:U305)</f>
        <v>#DIV/0!</v>
      </c>
    </row>
    <row r="306" spans="1:22" x14ac:dyDescent="0.25">
      <c r="A306" s="19" t="str">
        <f>IF('Utvikling avling P'!A306&gt;0,'Utvikling avling P'!A306,"")</f>
        <v>5044 NAMSSKOGAN</v>
      </c>
      <c r="B306" s="20" t="str">
        <f>IFERROR('Utvikling avling P'!B306/'Utvikling avling P'!C306,"")</f>
        <v/>
      </c>
      <c r="C306" s="20" t="str">
        <f>IFERROR('Utvikling avling P'!D306/'Utvikling avling P'!E306,"")</f>
        <v/>
      </c>
      <c r="D306" s="20" t="str">
        <f>IFERROR('Utvikling avling P'!F306/'Utvikling avling P'!G306,"")</f>
        <v/>
      </c>
      <c r="E306" s="20" t="str">
        <f>IFERROR('Utvikling avling P'!H306/'Utvikling avling P'!I306,"")</f>
        <v/>
      </c>
      <c r="F306" s="20" t="str">
        <f>IFERROR('Utvikling avling P'!J306/'Utvikling avling P'!K306,"")</f>
        <v/>
      </c>
      <c r="G306" s="20" t="str">
        <f>IFERROR('Utvikling avling P'!L306/'Utvikling avling P'!M306,"")</f>
        <v/>
      </c>
      <c r="H306" s="20" t="str">
        <f>IFERROR('Utvikling avling P'!N306/'Utvikling avling P'!O306,"")</f>
        <v/>
      </c>
      <c r="I306" s="20" t="str">
        <f>IFERROR('Utvikling avling P'!P306/'Utvikling avling P'!Q306,"")</f>
        <v/>
      </c>
      <c r="J306" s="20" t="str">
        <f>IFERROR('Utvikling avling P'!R306/'Utvikling avling P'!S306,"")</f>
        <v/>
      </c>
      <c r="K306" s="20" t="str">
        <f>IFERROR('Utvikling avling P'!T306/'Utvikling avling P'!U306,"")</f>
        <v/>
      </c>
      <c r="L306" s="20" t="str">
        <f>IFERROR('Utvikling avling P'!V306/'Utvikling avling P'!W306,"")</f>
        <v/>
      </c>
      <c r="M306" s="20" t="str">
        <f>IFERROR('Utvikling avling P'!X306/'Utvikling avling P'!Y306,"")</f>
        <v/>
      </c>
      <c r="N306" s="20" t="str">
        <f>IFERROR('Utvikling avling P'!Z306/'Utvikling avling P'!AA306,"")</f>
        <v/>
      </c>
      <c r="O306" s="20" t="str">
        <f>IFERROR('Utvikling avling P'!AB306/'Utvikling avling P'!AC306,"")</f>
        <v/>
      </c>
      <c r="P306" s="20" t="str">
        <f>IFERROR('Utvikling avling P'!AD306/'Utvikling avling P'!AE306,"")</f>
        <v/>
      </c>
      <c r="Q306" s="20" t="str">
        <f>IFERROR('Utvikling avling P'!AF306/'Utvikling avling P'!AG306,"")</f>
        <v/>
      </c>
      <c r="R306" s="20" t="str">
        <f>IFERROR('Utvikling avling P'!AJ313/'Utvikling avling P'!AK313,"")</f>
        <v/>
      </c>
      <c r="S306" s="20" t="str">
        <f>IFERROR('Utvikling avling P'!AJ306/'Utvikling avling P'!AK306,"")</f>
        <v/>
      </c>
      <c r="T306" s="20" t="str">
        <f>IFERROR('Utvikling avling P'!AH313/'Utvikling avling P'!AI313,"")</f>
        <v/>
      </c>
      <c r="U306" s="20" t="str">
        <f>IFERROR('Utvikling avling P'!AN313/'Utvikling avling P'!AO313,"")</f>
        <v/>
      </c>
      <c r="V306" s="20" t="e">
        <f>AVERAGE(B306:U306)</f>
        <v>#DIV/0!</v>
      </c>
    </row>
    <row r="307" spans="1:22" x14ac:dyDescent="0.25">
      <c r="A307" s="19" t="str">
        <f>IF('Utvikling avling P'!A307&gt;0,'Utvikling avling P'!A307,"")</f>
        <v>3336 ROLLAG</v>
      </c>
      <c r="B307" s="20" t="str">
        <f>IFERROR('Utvikling avling P'!B307/'Utvikling avling P'!C307,"")</f>
        <v/>
      </c>
      <c r="C307" s="20" t="str">
        <f>IFERROR('Utvikling avling P'!D307/'Utvikling avling P'!E307,"")</f>
        <v/>
      </c>
      <c r="D307" s="20" t="str">
        <f>IFERROR('Utvikling avling P'!F307/'Utvikling avling P'!G307,"")</f>
        <v/>
      </c>
      <c r="E307" s="20" t="str">
        <f>IFERROR('Utvikling avling P'!H307/'Utvikling avling P'!I307,"")</f>
        <v/>
      </c>
      <c r="F307" s="20" t="str">
        <f>IFERROR('Utvikling avling P'!J307/'Utvikling avling P'!K307,"")</f>
        <v/>
      </c>
      <c r="G307" s="20" t="str">
        <f>IFERROR('Utvikling avling P'!L307/'Utvikling avling P'!M307,"")</f>
        <v/>
      </c>
      <c r="H307" s="20" t="str">
        <f>IFERROR('Utvikling avling P'!N307/'Utvikling avling P'!O307,"")</f>
        <v/>
      </c>
      <c r="I307" s="20" t="str">
        <f>IFERROR('Utvikling avling P'!P307/'Utvikling avling P'!Q307,"")</f>
        <v/>
      </c>
      <c r="J307" s="20" t="str">
        <f>IFERROR('Utvikling avling P'!R307/'Utvikling avling P'!S307,"")</f>
        <v/>
      </c>
      <c r="K307" s="20" t="str">
        <f>IFERROR('Utvikling avling P'!T307/'Utvikling avling P'!U307,"")</f>
        <v/>
      </c>
      <c r="L307" s="20" t="str">
        <f>IFERROR('Utvikling avling P'!V307/'Utvikling avling P'!W307,"")</f>
        <v/>
      </c>
      <c r="M307" s="20" t="str">
        <f>IFERROR('Utvikling avling P'!X307/'Utvikling avling P'!Y307,"")</f>
        <v/>
      </c>
      <c r="N307" s="20" t="str">
        <f>IFERROR('Utvikling avling P'!Z307/'Utvikling avling P'!AA307,"")</f>
        <v/>
      </c>
      <c r="O307" s="20" t="str">
        <f>IFERROR('Utvikling avling P'!AB307/'Utvikling avling P'!AC307,"")</f>
        <v/>
      </c>
      <c r="P307" s="20" t="str">
        <f>IFERROR('Utvikling avling P'!AD307/'Utvikling avling P'!AE307,"")</f>
        <v/>
      </c>
      <c r="Q307" s="20" t="str">
        <f>IFERROR('Utvikling avling P'!AF307/'Utvikling avling P'!AG307,"")</f>
        <v/>
      </c>
      <c r="R307" s="20" t="str">
        <f>IFERROR('Utvikling avling P'!AJ314/'Utvikling avling P'!AK314,"")</f>
        <v/>
      </c>
      <c r="S307" s="20" t="str">
        <f>IFERROR('Utvikling avling P'!AJ307/'Utvikling avling P'!AK307,"")</f>
        <v/>
      </c>
      <c r="T307" s="20" t="str">
        <f>IFERROR('Utvikling avling P'!AH314/'Utvikling avling P'!AI314,"")</f>
        <v/>
      </c>
      <c r="U307" s="20" t="str">
        <f>IFERROR('Utvikling avling P'!AN314/'Utvikling avling P'!AO314,"")</f>
        <v/>
      </c>
      <c r="V307" s="20" t="e">
        <f>AVERAGE(B307:U307)</f>
        <v>#DIV/0!</v>
      </c>
    </row>
    <row r="308" spans="1:22" x14ac:dyDescent="0.25">
      <c r="A308" s="19" t="str">
        <f>IF('Utvikling avling P'!A308&gt;0,'Utvikling avling P'!A308,"")</f>
        <v>4627 ASKØY</v>
      </c>
      <c r="B308" s="20" t="str">
        <f>IFERROR('Utvikling avling P'!B308/'Utvikling avling P'!C308,"")</f>
        <v/>
      </c>
      <c r="C308" s="20" t="str">
        <f>IFERROR('Utvikling avling P'!D308/'Utvikling avling P'!E308,"")</f>
        <v/>
      </c>
      <c r="D308" s="20" t="str">
        <f>IFERROR('Utvikling avling P'!F308/'Utvikling avling P'!G308,"")</f>
        <v/>
      </c>
      <c r="E308" s="20" t="str">
        <f>IFERROR('Utvikling avling P'!H308/'Utvikling avling P'!I308,"")</f>
        <v/>
      </c>
      <c r="F308" s="20" t="str">
        <f>IFERROR('Utvikling avling P'!J308/'Utvikling avling P'!K308,"")</f>
        <v/>
      </c>
      <c r="G308" s="20" t="str">
        <f>IFERROR('Utvikling avling P'!L308/'Utvikling avling P'!M308,"")</f>
        <v/>
      </c>
      <c r="H308" s="20" t="str">
        <f>IFERROR('Utvikling avling P'!N308/'Utvikling avling P'!O308,"")</f>
        <v/>
      </c>
      <c r="I308" s="20" t="str">
        <f>IFERROR('Utvikling avling P'!P308/'Utvikling avling P'!Q308,"")</f>
        <v/>
      </c>
      <c r="J308" s="20" t="str">
        <f>IFERROR('Utvikling avling P'!R308/'Utvikling avling P'!S308,"")</f>
        <v/>
      </c>
      <c r="K308" s="20" t="str">
        <f>IFERROR('Utvikling avling P'!T308/'Utvikling avling P'!U308,"")</f>
        <v/>
      </c>
      <c r="L308" s="20" t="str">
        <f>IFERROR('Utvikling avling P'!V308/'Utvikling avling P'!W308,"")</f>
        <v/>
      </c>
      <c r="M308" s="20" t="str">
        <f>IFERROR('Utvikling avling P'!X308/'Utvikling avling P'!Y308,"")</f>
        <v/>
      </c>
      <c r="N308" s="20" t="str">
        <f>IFERROR('Utvikling avling P'!Z308/'Utvikling avling P'!AA308,"")</f>
        <v/>
      </c>
      <c r="O308" s="20" t="str">
        <f>IFERROR('Utvikling avling P'!AB308/'Utvikling avling P'!AC308,"")</f>
        <v/>
      </c>
      <c r="P308" s="20" t="str">
        <f>IFERROR('Utvikling avling P'!AD308/'Utvikling avling P'!AE308,"")</f>
        <v/>
      </c>
      <c r="Q308" s="20" t="str">
        <f>IFERROR('Utvikling avling P'!AF308/'Utvikling avling P'!AG308,"")</f>
        <v/>
      </c>
      <c r="R308" s="20" t="str">
        <f>IFERROR('Utvikling avling P'!AJ315/'Utvikling avling P'!AK315,"")</f>
        <v/>
      </c>
      <c r="S308" s="20" t="str">
        <f>IFERROR('Utvikling avling P'!AJ308/'Utvikling avling P'!AK308,"")</f>
        <v/>
      </c>
      <c r="T308" s="20" t="str">
        <f>IFERROR('Utvikling avling P'!AH315/'Utvikling avling P'!AI315,"")</f>
        <v/>
      </c>
      <c r="U308" s="20" t="str">
        <f>IFERROR('Utvikling avling P'!AN315/'Utvikling avling P'!AO315,"")</f>
        <v/>
      </c>
      <c r="V308" s="20" t="e">
        <f>AVERAGE(B308:U308)</f>
        <v>#DIV/0!</v>
      </c>
    </row>
    <row r="309" spans="1:22" x14ac:dyDescent="0.25">
      <c r="A309" s="19" t="str">
        <f>IF('Utvikling avling P'!A309&gt;0,'Utvikling avling P'!A309,"")</f>
        <v>4649 STAD</v>
      </c>
      <c r="B309" s="20" t="str">
        <f>IFERROR('Utvikling avling P'!B309/'Utvikling avling P'!C309,"")</f>
        <v/>
      </c>
      <c r="C309" s="20" t="str">
        <f>IFERROR('Utvikling avling P'!D309/'Utvikling avling P'!E309,"")</f>
        <v/>
      </c>
      <c r="D309" s="20" t="str">
        <f>IFERROR('Utvikling avling P'!F309/'Utvikling avling P'!G309,"")</f>
        <v/>
      </c>
      <c r="E309" s="20" t="str">
        <f>IFERROR('Utvikling avling P'!H309/'Utvikling avling P'!I309,"")</f>
        <v/>
      </c>
      <c r="F309" s="20" t="str">
        <f>IFERROR('Utvikling avling P'!J309/'Utvikling avling P'!K309,"")</f>
        <v/>
      </c>
      <c r="G309" s="20" t="str">
        <f>IFERROR('Utvikling avling P'!L309/'Utvikling avling P'!M309,"")</f>
        <v/>
      </c>
      <c r="H309" s="20" t="str">
        <f>IFERROR('Utvikling avling P'!N309/'Utvikling avling P'!O309,"")</f>
        <v/>
      </c>
      <c r="I309" s="20" t="str">
        <f>IFERROR('Utvikling avling P'!P309/'Utvikling avling P'!Q309,"")</f>
        <v/>
      </c>
      <c r="J309" s="20" t="str">
        <f>IFERROR('Utvikling avling P'!R309/'Utvikling avling P'!S309,"")</f>
        <v/>
      </c>
      <c r="K309" s="20" t="str">
        <f>IFERROR('Utvikling avling P'!T309/'Utvikling avling P'!U309,"")</f>
        <v/>
      </c>
      <c r="L309" s="20" t="str">
        <f>IFERROR('Utvikling avling P'!V309/'Utvikling avling P'!W309,"")</f>
        <v/>
      </c>
      <c r="M309" s="20" t="str">
        <f>IFERROR('Utvikling avling P'!X309/'Utvikling avling P'!Y309,"")</f>
        <v/>
      </c>
      <c r="N309" s="20" t="str">
        <f>IFERROR('Utvikling avling P'!Z309/'Utvikling avling P'!AA309,"")</f>
        <v/>
      </c>
      <c r="O309" s="20" t="str">
        <f>IFERROR('Utvikling avling P'!AB309/'Utvikling avling P'!AC309,"")</f>
        <v/>
      </c>
      <c r="P309" s="20" t="str">
        <f>IFERROR('Utvikling avling P'!AD309/'Utvikling avling P'!AE309,"")</f>
        <v/>
      </c>
      <c r="Q309" s="20" t="str">
        <f>IFERROR('Utvikling avling P'!AF309/'Utvikling avling P'!AG309,"")</f>
        <v/>
      </c>
      <c r="R309" s="20" t="str">
        <f>IFERROR('Utvikling avling P'!AJ316/'Utvikling avling P'!AK316,"")</f>
        <v/>
      </c>
      <c r="S309" s="20" t="str">
        <f>IFERROR('Utvikling avling P'!AJ309/'Utvikling avling P'!AK309,"")</f>
        <v/>
      </c>
      <c r="T309" s="20" t="str">
        <f>IFERROR('Utvikling avling P'!AH316/'Utvikling avling P'!AI316,"")</f>
        <v/>
      </c>
      <c r="U309" s="20" t="str">
        <f>IFERROR('Utvikling avling P'!AN316/'Utvikling avling P'!AO316,"")</f>
        <v/>
      </c>
      <c r="V309" s="20" t="e">
        <f>AVERAGE(B309:U309)</f>
        <v>#DIV/0!</v>
      </c>
    </row>
    <row r="310" spans="1:22" x14ac:dyDescent="0.25">
      <c r="A310" s="19" t="str">
        <f>IF('Utvikling avling P'!A310&gt;0,'Utvikling avling P'!A310,"")</f>
        <v>4622 KVAM</v>
      </c>
      <c r="B310" s="20" t="str">
        <f>IFERROR('Utvikling avling P'!B310/'Utvikling avling P'!C310,"")</f>
        <v/>
      </c>
      <c r="C310" s="20" t="str">
        <f>IFERROR('Utvikling avling P'!D310/'Utvikling avling P'!E310,"")</f>
        <v/>
      </c>
      <c r="D310" s="20" t="str">
        <f>IFERROR('Utvikling avling P'!F310/'Utvikling avling P'!G310,"")</f>
        <v/>
      </c>
      <c r="E310" s="20" t="str">
        <f>IFERROR('Utvikling avling P'!H310/'Utvikling avling P'!I310,"")</f>
        <v/>
      </c>
      <c r="F310" s="20" t="str">
        <f>IFERROR('Utvikling avling P'!J310/'Utvikling avling P'!K310,"")</f>
        <v/>
      </c>
      <c r="G310" s="20" t="str">
        <f>IFERROR('Utvikling avling P'!L310/'Utvikling avling P'!M310,"")</f>
        <v/>
      </c>
      <c r="H310" s="20" t="str">
        <f>IFERROR('Utvikling avling P'!N310/'Utvikling avling P'!O310,"")</f>
        <v/>
      </c>
      <c r="I310" s="20" t="str">
        <f>IFERROR('Utvikling avling P'!P310/'Utvikling avling P'!Q310,"")</f>
        <v/>
      </c>
      <c r="J310" s="20" t="str">
        <f>IFERROR('Utvikling avling P'!R310/'Utvikling avling P'!S310,"")</f>
        <v/>
      </c>
      <c r="K310" s="20" t="str">
        <f>IFERROR('Utvikling avling P'!T310/'Utvikling avling P'!U310,"")</f>
        <v/>
      </c>
      <c r="L310" s="20" t="str">
        <f>IFERROR('Utvikling avling P'!V310/'Utvikling avling P'!W310,"")</f>
        <v/>
      </c>
      <c r="M310" s="20" t="str">
        <f>IFERROR('Utvikling avling P'!X310/'Utvikling avling P'!Y310,"")</f>
        <v/>
      </c>
      <c r="N310" s="20" t="str">
        <f>IFERROR('Utvikling avling P'!Z310/'Utvikling avling P'!AA310,"")</f>
        <v/>
      </c>
      <c r="O310" s="20" t="str">
        <f>IFERROR('Utvikling avling P'!AB310/'Utvikling avling P'!AC310,"")</f>
        <v/>
      </c>
      <c r="P310" s="20" t="str">
        <f>IFERROR('Utvikling avling P'!AD310/'Utvikling avling P'!AE310,"")</f>
        <v/>
      </c>
      <c r="Q310" s="20" t="str">
        <f>IFERROR('Utvikling avling P'!AF310/'Utvikling avling P'!AG310,"")</f>
        <v/>
      </c>
      <c r="R310" s="20" t="str">
        <f>IFERROR('Utvikling avling P'!AJ317/'Utvikling avling P'!AK317,"")</f>
        <v/>
      </c>
      <c r="S310" s="20" t="str">
        <f>IFERROR('Utvikling avling P'!AJ310/'Utvikling avling P'!AK310,"")</f>
        <v/>
      </c>
      <c r="T310" s="20" t="str">
        <f>IFERROR('Utvikling avling P'!AH317/'Utvikling avling P'!AI317,"")</f>
        <v/>
      </c>
      <c r="U310" s="20" t="str">
        <f>IFERROR('Utvikling avling P'!AN317/'Utvikling avling P'!AO317,"")</f>
        <v/>
      </c>
      <c r="V310" s="20" t="e">
        <f>AVERAGE(B310:U310)</f>
        <v>#DIV/0!</v>
      </c>
    </row>
    <row r="311" spans="1:22" x14ac:dyDescent="0.25">
      <c r="A311" s="19" t="str">
        <f>IF('Utvikling avling P'!A311&gt;0,'Utvikling avling P'!A311,"")</f>
        <v>5049 FLATANGER</v>
      </c>
      <c r="B311" s="20" t="str">
        <f>IFERROR('Utvikling avling P'!B311/'Utvikling avling P'!C311,"")</f>
        <v/>
      </c>
      <c r="C311" s="20" t="str">
        <f>IFERROR('Utvikling avling P'!D311/'Utvikling avling P'!E311,"")</f>
        <v/>
      </c>
      <c r="D311" s="20" t="str">
        <f>IFERROR('Utvikling avling P'!F311/'Utvikling avling P'!G311,"")</f>
        <v/>
      </c>
      <c r="E311" s="20" t="str">
        <f>IFERROR('Utvikling avling P'!H311/'Utvikling avling P'!I311,"")</f>
        <v/>
      </c>
      <c r="F311" s="20" t="str">
        <f>IFERROR('Utvikling avling P'!J311/'Utvikling avling P'!K311,"")</f>
        <v/>
      </c>
      <c r="G311" s="20" t="str">
        <f>IFERROR('Utvikling avling P'!L311/'Utvikling avling P'!M311,"")</f>
        <v/>
      </c>
      <c r="H311" s="20" t="str">
        <f>IFERROR('Utvikling avling P'!N311/'Utvikling avling P'!O311,"")</f>
        <v/>
      </c>
      <c r="I311" s="20" t="str">
        <f>IFERROR('Utvikling avling P'!P311/'Utvikling avling P'!Q311,"")</f>
        <v/>
      </c>
      <c r="J311" s="20" t="str">
        <f>IFERROR('Utvikling avling P'!R311/'Utvikling avling P'!S311,"")</f>
        <v/>
      </c>
      <c r="K311" s="20" t="str">
        <f>IFERROR('Utvikling avling P'!T311/'Utvikling avling P'!U311,"")</f>
        <v/>
      </c>
      <c r="L311" s="20" t="str">
        <f>IFERROR('Utvikling avling P'!V311/'Utvikling avling P'!W311,"")</f>
        <v/>
      </c>
      <c r="M311" s="20" t="str">
        <f>IFERROR('Utvikling avling P'!X311/'Utvikling avling P'!Y311,"")</f>
        <v/>
      </c>
      <c r="N311" s="20" t="str">
        <f>IFERROR('Utvikling avling P'!Z311/'Utvikling avling P'!AA311,"")</f>
        <v/>
      </c>
      <c r="O311" s="20" t="str">
        <f>IFERROR('Utvikling avling P'!AB311/'Utvikling avling P'!AC311,"")</f>
        <v/>
      </c>
      <c r="P311" s="20" t="str">
        <f>IFERROR('Utvikling avling P'!AD311/'Utvikling avling P'!AE311,"")</f>
        <v/>
      </c>
      <c r="Q311" s="20" t="str">
        <f>IFERROR('Utvikling avling P'!AF311/'Utvikling avling P'!AG311,"")</f>
        <v/>
      </c>
      <c r="R311" s="20" t="str">
        <f>IFERROR('Utvikling avling P'!AJ318/'Utvikling avling P'!AK318,"")</f>
        <v/>
      </c>
      <c r="S311" s="20" t="str">
        <f>IFERROR('Utvikling avling P'!AJ311/'Utvikling avling P'!AK311,"")</f>
        <v/>
      </c>
      <c r="T311" s="20" t="str">
        <f>IFERROR('Utvikling avling P'!AH318/'Utvikling avling P'!AI318,"")</f>
        <v/>
      </c>
      <c r="U311" s="20" t="str">
        <f>IFERROR('Utvikling avling P'!AN318/'Utvikling avling P'!AO318,"")</f>
        <v/>
      </c>
      <c r="V311" s="20" t="e">
        <f>AVERAGE(B311:U311)</f>
        <v>#DIV/0!</v>
      </c>
    </row>
    <row r="312" spans="1:22" x14ac:dyDescent="0.25">
      <c r="A312" s="19" t="str">
        <f>IF('Utvikling avling P'!A312&gt;0,'Utvikling avling P'!A312,"")</f>
        <v>1838 GILDESKÅL</v>
      </c>
      <c r="B312" s="20" t="str">
        <f>IFERROR('Utvikling avling P'!B312/'Utvikling avling P'!C312,"")</f>
        <v/>
      </c>
      <c r="C312" s="20" t="str">
        <f>IFERROR('Utvikling avling P'!D312/'Utvikling avling P'!E312,"")</f>
        <v/>
      </c>
      <c r="D312" s="20" t="str">
        <f>IFERROR('Utvikling avling P'!F312/'Utvikling avling P'!G312,"")</f>
        <v/>
      </c>
      <c r="E312" s="20" t="str">
        <f>IFERROR('Utvikling avling P'!H312/'Utvikling avling P'!I312,"")</f>
        <v/>
      </c>
      <c r="F312" s="20" t="str">
        <f>IFERROR('Utvikling avling P'!J312/'Utvikling avling P'!K312,"")</f>
        <v/>
      </c>
      <c r="G312" s="20" t="str">
        <f>IFERROR('Utvikling avling P'!L312/'Utvikling avling P'!M312,"")</f>
        <v/>
      </c>
      <c r="H312" s="20" t="str">
        <f>IFERROR('Utvikling avling P'!N312/'Utvikling avling P'!O312,"")</f>
        <v/>
      </c>
      <c r="I312" s="20" t="str">
        <f>IFERROR('Utvikling avling P'!P312/'Utvikling avling P'!Q312,"")</f>
        <v/>
      </c>
      <c r="J312" s="20" t="str">
        <f>IFERROR('Utvikling avling P'!R312/'Utvikling avling P'!S312,"")</f>
        <v/>
      </c>
      <c r="K312" s="20" t="str">
        <f>IFERROR('Utvikling avling P'!T312/'Utvikling avling P'!U312,"")</f>
        <v/>
      </c>
      <c r="L312" s="20" t="str">
        <f>IFERROR('Utvikling avling P'!V312/'Utvikling avling P'!W312,"")</f>
        <v/>
      </c>
      <c r="M312" s="20" t="str">
        <f>IFERROR('Utvikling avling P'!X312/'Utvikling avling P'!Y312,"")</f>
        <v/>
      </c>
      <c r="N312" s="20" t="str">
        <f>IFERROR('Utvikling avling P'!Z312/'Utvikling avling P'!AA312,"")</f>
        <v/>
      </c>
      <c r="O312" s="20" t="str">
        <f>IFERROR('Utvikling avling P'!AB312/'Utvikling avling P'!AC312,"")</f>
        <v/>
      </c>
      <c r="P312" s="20" t="str">
        <f>IFERROR('Utvikling avling P'!AD312/'Utvikling avling P'!AE312,"")</f>
        <v/>
      </c>
      <c r="Q312" s="20" t="str">
        <f>IFERROR('Utvikling avling P'!AF312/'Utvikling avling P'!AG312,"")</f>
        <v/>
      </c>
      <c r="R312" s="20" t="str">
        <f>IFERROR('Utvikling avling P'!AJ319/'Utvikling avling P'!AK319,"")</f>
        <v/>
      </c>
      <c r="S312" s="20" t="str">
        <f>IFERROR('Utvikling avling P'!AJ312/'Utvikling avling P'!AK312,"")</f>
        <v/>
      </c>
      <c r="T312" s="20" t="str">
        <f>IFERROR('Utvikling avling P'!AH319/'Utvikling avling P'!AI319,"")</f>
        <v/>
      </c>
      <c r="U312" s="20" t="str">
        <f>IFERROR('Utvikling avling P'!AN319/'Utvikling avling P'!AO319,"")</f>
        <v/>
      </c>
      <c r="V312" s="20" t="e">
        <f>AVERAGE(B312:U312)</f>
        <v>#DIV/0!</v>
      </c>
    </row>
    <row r="313" spans="1:22" x14ac:dyDescent="0.25">
      <c r="A313" s="19" t="str">
        <f>IF('Utvikling avling P'!A313&gt;0,'Utvikling avling P'!A313,"")</f>
        <v>1505 KRISTIANSUND</v>
      </c>
      <c r="B313" s="20" t="str">
        <f>IFERROR('Utvikling avling P'!B313/'Utvikling avling P'!C313,"")</f>
        <v/>
      </c>
      <c r="C313" s="20" t="str">
        <f>IFERROR('Utvikling avling P'!D313/'Utvikling avling P'!E313,"")</f>
        <v/>
      </c>
      <c r="D313" s="20" t="str">
        <f>IFERROR('Utvikling avling P'!F313/'Utvikling avling P'!G313,"")</f>
        <v/>
      </c>
      <c r="E313" s="20" t="str">
        <f>IFERROR('Utvikling avling P'!H313/'Utvikling avling P'!I313,"")</f>
        <v/>
      </c>
      <c r="F313" s="20" t="str">
        <f>IFERROR('Utvikling avling P'!J313/'Utvikling avling P'!K313,"")</f>
        <v/>
      </c>
      <c r="G313" s="20" t="str">
        <f>IFERROR('Utvikling avling P'!L313/'Utvikling avling P'!M313,"")</f>
        <v/>
      </c>
      <c r="H313" s="20" t="str">
        <f>IFERROR('Utvikling avling P'!N313/'Utvikling avling P'!O313,"")</f>
        <v/>
      </c>
      <c r="I313" s="20" t="str">
        <f>IFERROR('Utvikling avling P'!P313/'Utvikling avling P'!Q313,"")</f>
        <v/>
      </c>
      <c r="J313" s="20" t="str">
        <f>IFERROR('Utvikling avling P'!R313/'Utvikling avling P'!S313,"")</f>
        <v/>
      </c>
      <c r="K313" s="20" t="str">
        <f>IFERROR('Utvikling avling P'!T313/'Utvikling avling P'!U313,"")</f>
        <v/>
      </c>
      <c r="L313" s="20" t="str">
        <f>IFERROR('Utvikling avling P'!V313/'Utvikling avling P'!W313,"")</f>
        <v/>
      </c>
      <c r="M313" s="20" t="str">
        <f>IFERROR('Utvikling avling P'!X313/'Utvikling avling P'!Y313,"")</f>
        <v/>
      </c>
      <c r="N313" s="20" t="str">
        <f>IFERROR('Utvikling avling P'!Z313/'Utvikling avling P'!AA313,"")</f>
        <v/>
      </c>
      <c r="O313" s="20" t="str">
        <f>IFERROR('Utvikling avling P'!AB313/'Utvikling avling P'!AC313,"")</f>
        <v/>
      </c>
      <c r="P313" s="20" t="str">
        <f>IFERROR('Utvikling avling P'!AD313/'Utvikling avling P'!AE313,"")</f>
        <v/>
      </c>
      <c r="Q313" s="20" t="str">
        <f>IFERROR('Utvikling avling P'!AF313/'Utvikling avling P'!AG313,"")</f>
        <v/>
      </c>
      <c r="R313" s="20" t="str">
        <f>IFERROR('Utvikling avling P'!AJ320/'Utvikling avling P'!AK320,"")</f>
        <v/>
      </c>
      <c r="S313" s="20" t="str">
        <f>IFERROR('Utvikling avling P'!AJ313/'Utvikling avling P'!AK313,"")</f>
        <v/>
      </c>
      <c r="T313" s="20" t="str">
        <f>IFERROR('Utvikling avling P'!AH320/'Utvikling avling P'!AI320,"")</f>
        <v/>
      </c>
      <c r="U313" s="20" t="str">
        <f>IFERROR('Utvikling avling P'!AN320/'Utvikling avling P'!AO320,"")</f>
        <v/>
      </c>
      <c r="V313" s="20" t="e">
        <f>AVERAGE(B313:U313)</f>
        <v>#DIV/0!</v>
      </c>
    </row>
    <row r="314" spans="1:22" x14ac:dyDescent="0.25">
      <c r="A314" s="19" t="str">
        <f>IF('Utvikling avling P'!A314&gt;0,'Utvikling avling P'!A314,"")</f>
        <v>1520 ØRSTA</v>
      </c>
      <c r="B314" s="20" t="str">
        <f>IFERROR('Utvikling avling P'!B314/'Utvikling avling P'!C314,"")</f>
        <v/>
      </c>
      <c r="C314" s="20" t="str">
        <f>IFERROR('Utvikling avling P'!D314/'Utvikling avling P'!E314,"")</f>
        <v/>
      </c>
      <c r="D314" s="20" t="str">
        <f>IFERROR('Utvikling avling P'!F314/'Utvikling avling P'!G314,"")</f>
        <v/>
      </c>
      <c r="E314" s="20" t="str">
        <f>IFERROR('Utvikling avling P'!H314/'Utvikling avling P'!I314,"")</f>
        <v/>
      </c>
      <c r="F314" s="20" t="str">
        <f>IFERROR('Utvikling avling P'!J314/'Utvikling avling P'!K314,"")</f>
        <v/>
      </c>
      <c r="G314" s="20" t="str">
        <f>IFERROR('Utvikling avling P'!L314/'Utvikling avling P'!M314,"")</f>
        <v/>
      </c>
      <c r="H314" s="20" t="str">
        <f>IFERROR('Utvikling avling P'!N314/'Utvikling avling P'!O314,"")</f>
        <v/>
      </c>
      <c r="I314" s="20" t="str">
        <f>IFERROR('Utvikling avling P'!P314/'Utvikling avling P'!Q314,"")</f>
        <v/>
      </c>
      <c r="J314" s="20" t="str">
        <f>IFERROR('Utvikling avling P'!R314/'Utvikling avling P'!S314,"")</f>
        <v/>
      </c>
      <c r="K314" s="20" t="str">
        <f>IFERROR('Utvikling avling P'!T314/'Utvikling avling P'!U314,"")</f>
        <v/>
      </c>
      <c r="L314" s="20" t="str">
        <f>IFERROR('Utvikling avling P'!V314/'Utvikling avling P'!W314,"")</f>
        <v/>
      </c>
      <c r="M314" s="20" t="str">
        <f>IFERROR('Utvikling avling P'!X314/'Utvikling avling P'!Y314,"")</f>
        <v/>
      </c>
      <c r="N314" s="20" t="str">
        <f>IFERROR('Utvikling avling P'!Z314/'Utvikling avling P'!AA314,"")</f>
        <v/>
      </c>
      <c r="O314" s="20" t="str">
        <f>IFERROR('Utvikling avling P'!AB314/'Utvikling avling P'!AC314,"")</f>
        <v/>
      </c>
      <c r="P314" s="20" t="str">
        <f>IFERROR('Utvikling avling P'!AD314/'Utvikling avling P'!AE314,"")</f>
        <v/>
      </c>
      <c r="Q314" s="20" t="str">
        <f>IFERROR('Utvikling avling P'!AF314/'Utvikling avling P'!AG314,"")</f>
        <v/>
      </c>
      <c r="R314" s="20" t="str">
        <f>IFERROR('Utvikling avling P'!AJ321/'Utvikling avling P'!AK321,"")</f>
        <v/>
      </c>
      <c r="S314" s="20" t="str">
        <f>IFERROR('Utvikling avling P'!AJ314/'Utvikling avling P'!AK314,"")</f>
        <v/>
      </c>
      <c r="T314" s="20" t="str">
        <f>IFERROR('Utvikling avling P'!AH321/'Utvikling avling P'!AI321,"")</f>
        <v/>
      </c>
      <c r="U314" s="20" t="str">
        <f>IFERROR('Utvikling avling P'!AN321/'Utvikling avling P'!AO321,"")</f>
        <v/>
      </c>
      <c r="V314" s="20" t="e">
        <f>AVERAGE(B314:U314)</f>
        <v>#DIV/0!</v>
      </c>
    </row>
    <row r="315" spans="1:22" x14ac:dyDescent="0.25">
      <c r="A315" s="19" t="str">
        <f>IF('Utvikling avling P'!A315&gt;0,'Utvikling avling P'!A315,"")</f>
        <v>5034 MERÅKER</v>
      </c>
      <c r="B315" s="20" t="str">
        <f>IFERROR('Utvikling avling P'!B315/'Utvikling avling P'!C315,"")</f>
        <v/>
      </c>
      <c r="C315" s="20" t="str">
        <f>IFERROR('Utvikling avling P'!D315/'Utvikling avling P'!E315,"")</f>
        <v/>
      </c>
      <c r="D315" s="20" t="str">
        <f>IFERROR('Utvikling avling P'!F315/'Utvikling avling P'!G315,"")</f>
        <v/>
      </c>
      <c r="E315" s="20" t="str">
        <f>IFERROR('Utvikling avling P'!H315/'Utvikling avling P'!I315,"")</f>
        <v/>
      </c>
      <c r="F315" s="20" t="str">
        <f>IFERROR('Utvikling avling P'!J315/'Utvikling avling P'!K315,"")</f>
        <v/>
      </c>
      <c r="G315" s="20" t="str">
        <f>IFERROR('Utvikling avling P'!L315/'Utvikling avling P'!M315,"")</f>
        <v/>
      </c>
      <c r="H315" s="20" t="str">
        <f>IFERROR('Utvikling avling P'!N315/'Utvikling avling P'!O315,"")</f>
        <v/>
      </c>
      <c r="I315" s="20" t="str">
        <f>IFERROR('Utvikling avling P'!P315/'Utvikling avling P'!Q315,"")</f>
        <v/>
      </c>
      <c r="J315" s="20" t="str">
        <f>IFERROR('Utvikling avling P'!R315/'Utvikling avling P'!S315,"")</f>
        <v/>
      </c>
      <c r="K315" s="20" t="str">
        <f>IFERROR('Utvikling avling P'!T315/'Utvikling avling P'!U315,"")</f>
        <v/>
      </c>
      <c r="L315" s="20" t="str">
        <f>IFERROR('Utvikling avling P'!V315/'Utvikling avling P'!W315,"")</f>
        <v/>
      </c>
      <c r="M315" s="20" t="str">
        <f>IFERROR('Utvikling avling P'!X315/'Utvikling avling P'!Y315,"")</f>
        <v/>
      </c>
      <c r="N315" s="20" t="str">
        <f>IFERROR('Utvikling avling P'!Z315/'Utvikling avling P'!AA315,"")</f>
        <v/>
      </c>
      <c r="O315" s="20" t="str">
        <f>IFERROR('Utvikling avling P'!AB315/'Utvikling avling P'!AC315,"")</f>
        <v/>
      </c>
      <c r="P315" s="20" t="str">
        <f>IFERROR('Utvikling avling P'!AD315/'Utvikling avling P'!AE315,"")</f>
        <v/>
      </c>
      <c r="Q315" s="20" t="str">
        <f>IFERROR('Utvikling avling P'!AF315/'Utvikling avling P'!AG315,"")</f>
        <v/>
      </c>
      <c r="R315" s="20" t="str">
        <f>IFERROR('Utvikling avling P'!AJ322/'Utvikling avling P'!AK322,"")</f>
        <v/>
      </c>
      <c r="S315" s="20" t="str">
        <f>IFERROR('Utvikling avling P'!AJ315/'Utvikling avling P'!AK315,"")</f>
        <v/>
      </c>
      <c r="T315" s="20" t="str">
        <f>IFERROR('Utvikling avling P'!AH322/'Utvikling avling P'!AI322,"")</f>
        <v/>
      </c>
      <c r="U315" s="20" t="str">
        <f>IFERROR('Utvikling avling P'!AN322/'Utvikling avling P'!AO322,"")</f>
        <v/>
      </c>
      <c r="V315" s="20" t="e">
        <f>AVERAGE(B315:U315)</f>
        <v>#DIV/0!</v>
      </c>
    </row>
    <row r="316" spans="1:22" x14ac:dyDescent="0.25">
      <c r="A316" s="19" t="str">
        <f>IF('Utvikling avling P'!A316&gt;0,'Utvikling avling P'!A316,"")</f>
        <v>1525 STRANDA</v>
      </c>
      <c r="B316" s="20" t="str">
        <f>IFERROR('Utvikling avling P'!B316/'Utvikling avling P'!C316,"")</f>
        <v/>
      </c>
      <c r="C316" s="20" t="str">
        <f>IFERROR('Utvikling avling P'!D316/'Utvikling avling P'!E316,"")</f>
        <v/>
      </c>
      <c r="D316" s="20" t="str">
        <f>IFERROR('Utvikling avling P'!F316/'Utvikling avling P'!G316,"")</f>
        <v/>
      </c>
      <c r="E316" s="20" t="str">
        <f>IFERROR('Utvikling avling P'!H316/'Utvikling avling P'!I316,"")</f>
        <v/>
      </c>
      <c r="F316" s="20" t="str">
        <f>IFERROR('Utvikling avling P'!J316/'Utvikling avling P'!K316,"")</f>
        <v/>
      </c>
      <c r="G316" s="20" t="str">
        <f>IFERROR('Utvikling avling P'!L316/'Utvikling avling P'!M316,"")</f>
        <v/>
      </c>
      <c r="H316" s="20" t="str">
        <f>IFERROR('Utvikling avling P'!N316/'Utvikling avling P'!O316,"")</f>
        <v/>
      </c>
      <c r="I316" s="20" t="str">
        <f>IFERROR('Utvikling avling P'!P316/'Utvikling avling P'!Q316,"")</f>
        <v/>
      </c>
      <c r="J316" s="20" t="str">
        <f>IFERROR('Utvikling avling P'!R316/'Utvikling avling P'!S316,"")</f>
        <v/>
      </c>
      <c r="K316" s="20" t="str">
        <f>IFERROR('Utvikling avling P'!T316/'Utvikling avling P'!U316,"")</f>
        <v/>
      </c>
      <c r="L316" s="20" t="str">
        <f>IFERROR('Utvikling avling P'!V316/'Utvikling avling P'!W316,"")</f>
        <v/>
      </c>
      <c r="M316" s="20" t="str">
        <f>IFERROR('Utvikling avling P'!X316/'Utvikling avling P'!Y316,"")</f>
        <v/>
      </c>
      <c r="N316" s="20" t="str">
        <f>IFERROR('Utvikling avling P'!Z316/'Utvikling avling P'!AA316,"")</f>
        <v/>
      </c>
      <c r="O316" s="20" t="str">
        <f>IFERROR('Utvikling avling P'!AB316/'Utvikling avling P'!AC316,"")</f>
        <v/>
      </c>
      <c r="P316" s="20" t="str">
        <f>IFERROR('Utvikling avling P'!AD316/'Utvikling avling P'!AE316,"")</f>
        <v/>
      </c>
      <c r="Q316" s="20" t="str">
        <f>IFERROR('Utvikling avling P'!AF316/'Utvikling avling P'!AG316,"")</f>
        <v/>
      </c>
      <c r="R316" s="20" t="str">
        <f>IFERROR('Utvikling avling P'!AJ323/'Utvikling avling P'!AK323,"")</f>
        <v/>
      </c>
      <c r="S316" s="20" t="str">
        <f>IFERROR('Utvikling avling P'!AJ316/'Utvikling avling P'!AK316,"")</f>
        <v/>
      </c>
      <c r="T316" s="20" t="str">
        <f>IFERROR('Utvikling avling P'!AH323/'Utvikling avling P'!AI323,"")</f>
        <v/>
      </c>
      <c r="U316" s="20" t="str">
        <f>IFERROR('Utvikling avling P'!AN323/'Utvikling avling P'!AO323,"")</f>
        <v/>
      </c>
      <c r="V316" s="20" t="e">
        <f>AVERAGE(B316:U316)</f>
        <v>#DIV/0!</v>
      </c>
    </row>
    <row r="317" spans="1:22" x14ac:dyDescent="0.25">
      <c r="A317" s="19" t="str">
        <f>IF('Utvikling avling P'!A317&gt;0,'Utvikling avling P'!A317,"")</f>
        <v>5530 SENJA</v>
      </c>
      <c r="B317" s="20" t="str">
        <f>IFERROR('Utvikling avling P'!B317/'Utvikling avling P'!C317,"")</f>
        <v/>
      </c>
      <c r="C317" s="20" t="str">
        <f>IFERROR('Utvikling avling P'!D317/'Utvikling avling P'!E317,"")</f>
        <v/>
      </c>
      <c r="D317" s="20" t="str">
        <f>IFERROR('Utvikling avling P'!F317/'Utvikling avling P'!G317,"")</f>
        <v/>
      </c>
      <c r="E317" s="20" t="str">
        <f>IFERROR('Utvikling avling P'!H317/'Utvikling avling P'!I317,"")</f>
        <v/>
      </c>
      <c r="F317" s="20" t="str">
        <f>IFERROR('Utvikling avling P'!J317/'Utvikling avling P'!K317,"")</f>
        <v/>
      </c>
      <c r="G317" s="20" t="str">
        <f>IFERROR('Utvikling avling P'!L317/'Utvikling avling P'!M317,"")</f>
        <v/>
      </c>
      <c r="H317" s="20" t="str">
        <f>IFERROR('Utvikling avling P'!N317/'Utvikling avling P'!O317,"")</f>
        <v/>
      </c>
      <c r="I317" s="20" t="str">
        <f>IFERROR('Utvikling avling P'!P317/'Utvikling avling P'!Q317,"")</f>
        <v/>
      </c>
      <c r="J317" s="20" t="str">
        <f>IFERROR('Utvikling avling P'!R317/'Utvikling avling P'!S317,"")</f>
        <v/>
      </c>
      <c r="K317" s="20" t="str">
        <f>IFERROR('Utvikling avling P'!T317/'Utvikling avling P'!U317,"")</f>
        <v/>
      </c>
      <c r="L317" s="20" t="str">
        <f>IFERROR('Utvikling avling P'!V317/'Utvikling avling P'!W317,"")</f>
        <v/>
      </c>
      <c r="M317" s="20" t="str">
        <f>IFERROR('Utvikling avling P'!X317/'Utvikling avling P'!Y317,"")</f>
        <v/>
      </c>
      <c r="N317" s="20" t="str">
        <f>IFERROR('Utvikling avling P'!Z317/'Utvikling avling P'!AA317,"")</f>
        <v/>
      </c>
      <c r="O317" s="20" t="str">
        <f>IFERROR('Utvikling avling P'!AB317/'Utvikling avling P'!AC317,"")</f>
        <v/>
      </c>
      <c r="P317" s="20" t="str">
        <f>IFERROR('Utvikling avling P'!AD317/'Utvikling avling P'!AE317,"")</f>
        <v/>
      </c>
      <c r="Q317" s="20" t="str">
        <f>IFERROR('Utvikling avling P'!AF317/'Utvikling avling P'!AG317,"")</f>
        <v/>
      </c>
      <c r="R317" s="20" t="str">
        <f>IFERROR('Utvikling avling P'!AJ324/'Utvikling avling P'!AK324,"")</f>
        <v/>
      </c>
      <c r="S317" s="20" t="str">
        <f>IFERROR('Utvikling avling P'!AJ317/'Utvikling avling P'!AK317,"")</f>
        <v/>
      </c>
      <c r="T317" s="20" t="str">
        <f>IFERROR('Utvikling avling P'!AH324/'Utvikling avling P'!AI324,"")</f>
        <v/>
      </c>
      <c r="U317" s="20" t="str">
        <f>IFERROR('Utvikling avling P'!AN324/'Utvikling avling P'!AO324,"")</f>
        <v/>
      </c>
      <c r="V317" s="20" t="str">
        <f>IFERROR('Utvikling avling P'!AN317/'Utvikling avling P'!AO317,"")</f>
        <v/>
      </c>
    </row>
    <row r="318" spans="1:22" x14ac:dyDescent="0.25">
      <c r="A318" s="19" t="str">
        <f>IF('Utvikling avling P'!A318&gt;0,'Utvikling avling P'!A318,"")</f>
        <v>1528 SYKKYLVEN</v>
      </c>
      <c r="B318" s="20" t="str">
        <f>IFERROR('Utvikling avling P'!B318/'Utvikling avling P'!C318,"")</f>
        <v/>
      </c>
      <c r="C318" s="20" t="str">
        <f>IFERROR('Utvikling avling P'!D318/'Utvikling avling P'!E318,"")</f>
        <v/>
      </c>
      <c r="D318" s="20" t="str">
        <f>IFERROR('Utvikling avling P'!F318/'Utvikling avling P'!G318,"")</f>
        <v/>
      </c>
      <c r="E318" s="20" t="str">
        <f>IFERROR('Utvikling avling P'!H318/'Utvikling avling P'!I318,"")</f>
        <v/>
      </c>
      <c r="F318" s="20" t="str">
        <f>IFERROR('Utvikling avling P'!J318/'Utvikling avling P'!K318,"")</f>
        <v/>
      </c>
      <c r="G318" s="20" t="str">
        <f>IFERROR('Utvikling avling P'!L318/'Utvikling avling P'!M318,"")</f>
        <v/>
      </c>
      <c r="H318" s="20" t="str">
        <f>IFERROR('Utvikling avling P'!N318/'Utvikling avling P'!O318,"")</f>
        <v/>
      </c>
      <c r="I318" s="20" t="str">
        <f>IFERROR('Utvikling avling P'!P318/'Utvikling avling P'!Q318,"")</f>
        <v/>
      </c>
      <c r="J318" s="20" t="str">
        <f>IFERROR('Utvikling avling P'!R318/'Utvikling avling P'!S318,"")</f>
        <v/>
      </c>
      <c r="K318" s="20" t="str">
        <f>IFERROR('Utvikling avling P'!T318/'Utvikling avling P'!U318,"")</f>
        <v/>
      </c>
      <c r="L318" s="20" t="str">
        <f>IFERROR('Utvikling avling P'!V318/'Utvikling avling P'!W318,"")</f>
        <v/>
      </c>
      <c r="M318" s="20" t="str">
        <f>IFERROR('Utvikling avling P'!X318/'Utvikling avling P'!Y318,"")</f>
        <v/>
      </c>
      <c r="N318" s="20" t="str">
        <f>IFERROR('Utvikling avling P'!Z318/'Utvikling avling P'!AA318,"")</f>
        <v/>
      </c>
      <c r="O318" s="20" t="str">
        <f>IFERROR('Utvikling avling P'!AB318/'Utvikling avling P'!AC318,"")</f>
        <v/>
      </c>
      <c r="P318" s="20" t="str">
        <f>IFERROR('Utvikling avling P'!AD318/'Utvikling avling P'!AE318,"")</f>
        <v/>
      </c>
      <c r="Q318" s="20" t="str">
        <f>IFERROR('Utvikling avling P'!AF318/'Utvikling avling P'!AG318,"")</f>
        <v/>
      </c>
      <c r="R318" s="20" t="str">
        <f>IFERROR('Utvikling avling P'!AJ325/'Utvikling avling P'!AK325,"")</f>
        <v/>
      </c>
      <c r="S318" s="20" t="str">
        <f>IFERROR('Utvikling avling P'!AJ318/'Utvikling avling P'!AK318,"")</f>
        <v/>
      </c>
      <c r="T318" s="20" t="str">
        <f>IFERROR('Utvikling avling P'!AH325/'Utvikling avling P'!AI325,"")</f>
        <v/>
      </c>
      <c r="U318" s="20" t="str">
        <f>IFERROR('Utvikling avling P'!AN325/'Utvikling avling P'!AO325,"")</f>
        <v/>
      </c>
      <c r="V318" s="20" t="str">
        <f>IFERROR('Utvikling avling P'!AN318/'Utvikling avling P'!AO318,"")</f>
        <v/>
      </c>
    </row>
    <row r="319" spans="1:22" x14ac:dyDescent="0.25">
      <c r="A319" s="19" t="str">
        <f>IF('Utvikling avling P'!A319&gt;0,'Utvikling avling P'!A319,"")</f>
        <v>4640 SOGNDAL</v>
      </c>
      <c r="B319" s="20" t="str">
        <f>IFERROR('Utvikling avling P'!B319/'Utvikling avling P'!C319,"")</f>
        <v/>
      </c>
      <c r="C319" s="20" t="str">
        <f>IFERROR('Utvikling avling P'!D319/'Utvikling avling P'!E319,"")</f>
        <v/>
      </c>
      <c r="D319" s="20" t="str">
        <f>IFERROR('Utvikling avling P'!F319/'Utvikling avling P'!G319,"")</f>
        <v/>
      </c>
      <c r="E319" s="20" t="str">
        <f>IFERROR('Utvikling avling P'!H319/'Utvikling avling P'!I319,"")</f>
        <v/>
      </c>
      <c r="F319" s="20" t="str">
        <f>IFERROR('Utvikling avling P'!J319/'Utvikling avling P'!K319,"")</f>
        <v/>
      </c>
      <c r="G319" s="20" t="str">
        <f>IFERROR('Utvikling avling P'!L319/'Utvikling avling P'!M319,"")</f>
        <v/>
      </c>
      <c r="H319" s="20" t="str">
        <f>IFERROR('Utvikling avling P'!N319/'Utvikling avling P'!O319,"")</f>
        <v/>
      </c>
      <c r="I319" s="20" t="str">
        <f>IFERROR('Utvikling avling P'!P319/'Utvikling avling P'!Q319,"")</f>
        <v/>
      </c>
      <c r="J319" s="20" t="str">
        <f>IFERROR('Utvikling avling P'!R319/'Utvikling avling P'!S319,"")</f>
        <v/>
      </c>
      <c r="K319" s="20" t="str">
        <f>IFERROR('Utvikling avling P'!T319/'Utvikling avling P'!U319,"")</f>
        <v/>
      </c>
      <c r="L319" s="20" t="str">
        <f>IFERROR('Utvikling avling P'!V319/'Utvikling avling P'!W319,"")</f>
        <v/>
      </c>
      <c r="M319" s="20" t="str">
        <f>IFERROR('Utvikling avling P'!X319/'Utvikling avling P'!Y319,"")</f>
        <v/>
      </c>
      <c r="N319" s="20" t="str">
        <f>IFERROR('Utvikling avling P'!Z319/'Utvikling avling P'!AA319,"")</f>
        <v/>
      </c>
      <c r="O319" s="20" t="str">
        <f>IFERROR('Utvikling avling P'!AB319/'Utvikling avling P'!AC319,"")</f>
        <v/>
      </c>
      <c r="P319" s="20" t="str">
        <f>IFERROR('Utvikling avling P'!AD319/'Utvikling avling P'!AE319,"")</f>
        <v/>
      </c>
      <c r="Q319" s="20" t="str">
        <f>IFERROR('Utvikling avling P'!AF319/'Utvikling avling P'!AG319,"")</f>
        <v/>
      </c>
      <c r="R319" s="20" t="str">
        <f>IFERROR('Utvikling avling P'!AJ326/'Utvikling avling P'!AK326,"")</f>
        <v/>
      </c>
      <c r="S319" s="20" t="str">
        <f>IFERROR('Utvikling avling P'!AJ319/'Utvikling avling P'!AK319,"")</f>
        <v/>
      </c>
      <c r="T319" s="20" t="str">
        <f>IFERROR('Utvikling avling P'!AH326/'Utvikling avling P'!AI326,"")</f>
        <v/>
      </c>
      <c r="U319" s="20" t="str">
        <f>IFERROR('Utvikling avling P'!AN326/'Utvikling avling P'!AO326,"")</f>
        <v/>
      </c>
      <c r="V319" s="20" t="str">
        <f>IFERROR('Utvikling avling P'!AN319/'Utvikling avling P'!AO319,"")</f>
        <v/>
      </c>
    </row>
    <row r="320" spans="1:22" x14ac:dyDescent="0.25">
      <c r="A320" s="19" t="str">
        <f>IF('Utvikling avling P'!A320&gt;0,'Utvikling avling P'!A320,"")</f>
        <v>1531 SULA</v>
      </c>
      <c r="B320" s="20" t="str">
        <f>IFERROR('Utvikling avling P'!B320/'Utvikling avling P'!C320,"")</f>
        <v/>
      </c>
      <c r="C320" s="20" t="str">
        <f>IFERROR('Utvikling avling P'!D320/'Utvikling avling P'!E320,"")</f>
        <v/>
      </c>
      <c r="D320" s="20" t="str">
        <f>IFERROR('Utvikling avling P'!F320/'Utvikling avling P'!G320,"")</f>
        <v/>
      </c>
      <c r="E320" s="20" t="str">
        <f>IFERROR('Utvikling avling P'!H320/'Utvikling avling P'!I320,"")</f>
        <v/>
      </c>
      <c r="F320" s="20" t="str">
        <f>IFERROR('Utvikling avling P'!J320/'Utvikling avling P'!K320,"")</f>
        <v/>
      </c>
      <c r="G320" s="20" t="str">
        <f>IFERROR('Utvikling avling P'!L320/'Utvikling avling P'!M320,"")</f>
        <v/>
      </c>
      <c r="H320" s="20" t="str">
        <f>IFERROR('Utvikling avling P'!N320/'Utvikling avling P'!O320,"")</f>
        <v/>
      </c>
      <c r="I320" s="20" t="str">
        <f>IFERROR('Utvikling avling P'!P320/'Utvikling avling P'!Q320,"")</f>
        <v/>
      </c>
      <c r="J320" s="20" t="str">
        <f>IFERROR('Utvikling avling P'!R320/'Utvikling avling P'!S320,"")</f>
        <v/>
      </c>
      <c r="K320" s="20" t="str">
        <f>IFERROR('Utvikling avling P'!T320/'Utvikling avling P'!U320,"")</f>
        <v/>
      </c>
      <c r="L320" s="20" t="str">
        <f>IFERROR('Utvikling avling P'!V320/'Utvikling avling P'!W320,"")</f>
        <v/>
      </c>
      <c r="M320" s="20" t="str">
        <f>IFERROR('Utvikling avling P'!X320/'Utvikling avling P'!Y320,"")</f>
        <v/>
      </c>
      <c r="N320" s="20" t="str">
        <f>IFERROR('Utvikling avling P'!Z320/'Utvikling avling P'!AA320,"")</f>
        <v/>
      </c>
      <c r="O320" s="20" t="str">
        <f>IFERROR('Utvikling avling P'!AB320/'Utvikling avling P'!AC320,"")</f>
        <v/>
      </c>
      <c r="P320" s="20" t="str">
        <f>IFERROR('Utvikling avling P'!AD320/'Utvikling avling P'!AE320,"")</f>
        <v/>
      </c>
      <c r="Q320" s="20" t="str">
        <f>IFERROR('Utvikling avling P'!AF320/'Utvikling avling P'!AG320,"")</f>
        <v/>
      </c>
      <c r="R320" s="20" t="str">
        <f>IFERROR('Utvikling avling P'!AJ327/'Utvikling avling P'!AK327,"")</f>
        <v/>
      </c>
      <c r="S320" s="20" t="str">
        <f>IFERROR('Utvikling avling P'!AJ320/'Utvikling avling P'!AK320,"")</f>
        <v/>
      </c>
      <c r="T320" s="20" t="str">
        <f>IFERROR('Utvikling avling P'!AH327/'Utvikling avling P'!AI327,"")</f>
        <v/>
      </c>
      <c r="U320" s="20" t="str">
        <f>IFERROR('Utvikling avling P'!AN327/'Utvikling avling P'!AO327,"")</f>
        <v/>
      </c>
      <c r="V320" s="20" t="str">
        <f>IFERROR('Utvikling avling P'!AN320/'Utvikling avling P'!AO320,"")</f>
        <v/>
      </c>
    </row>
    <row r="321" spans="1:22" x14ac:dyDescent="0.25">
      <c r="A321" s="19" t="str">
        <f>IF('Utvikling avling P'!A321&gt;0,'Utvikling avling P'!A321,"")</f>
        <v>5524 MÅLSELV</v>
      </c>
      <c r="B321" s="20" t="str">
        <f>IFERROR('Utvikling avling P'!B321/'Utvikling avling P'!C321,"")</f>
        <v/>
      </c>
      <c r="C321" s="20" t="str">
        <f>IFERROR('Utvikling avling P'!D321/'Utvikling avling P'!E321,"")</f>
        <v/>
      </c>
      <c r="D321" s="20" t="str">
        <f>IFERROR('Utvikling avling P'!F321/'Utvikling avling P'!G321,"")</f>
        <v/>
      </c>
      <c r="E321" s="20" t="str">
        <f>IFERROR('Utvikling avling P'!H321/'Utvikling avling P'!I321,"")</f>
        <v/>
      </c>
      <c r="F321" s="20" t="str">
        <f>IFERROR('Utvikling avling P'!J321/'Utvikling avling P'!K321,"")</f>
        <v/>
      </c>
      <c r="G321" s="20" t="str">
        <f>IFERROR('Utvikling avling P'!L321/'Utvikling avling P'!M321,"")</f>
        <v/>
      </c>
      <c r="H321" s="20" t="str">
        <f>IFERROR('Utvikling avling P'!N321/'Utvikling avling P'!O321,"")</f>
        <v/>
      </c>
      <c r="I321" s="20" t="str">
        <f>IFERROR('Utvikling avling P'!P321/'Utvikling avling P'!Q321,"")</f>
        <v/>
      </c>
      <c r="J321" s="20" t="str">
        <f>IFERROR('Utvikling avling P'!R321/'Utvikling avling P'!S321,"")</f>
        <v/>
      </c>
      <c r="K321" s="20" t="str">
        <f>IFERROR('Utvikling avling P'!T321/'Utvikling avling P'!U321,"")</f>
        <v/>
      </c>
      <c r="L321" s="20" t="str">
        <f>IFERROR('Utvikling avling P'!V321/'Utvikling avling P'!W321,"")</f>
        <v/>
      </c>
      <c r="M321" s="20" t="str">
        <f>IFERROR('Utvikling avling P'!X321/'Utvikling avling P'!Y321,"")</f>
        <v/>
      </c>
      <c r="N321" s="20" t="str">
        <f>IFERROR('Utvikling avling P'!Z321/'Utvikling avling P'!AA321,"")</f>
        <v/>
      </c>
      <c r="O321" s="20" t="str">
        <f>IFERROR('Utvikling avling P'!AB321/'Utvikling avling P'!AC321,"")</f>
        <v/>
      </c>
      <c r="P321" s="20" t="str">
        <f>IFERROR('Utvikling avling P'!AD321/'Utvikling avling P'!AE321,"")</f>
        <v/>
      </c>
      <c r="Q321" s="20" t="str">
        <f>IFERROR('Utvikling avling P'!AF321/'Utvikling avling P'!AG321,"")</f>
        <v/>
      </c>
      <c r="R321" s="20" t="str">
        <f>IFERROR('Utvikling avling P'!AJ328/'Utvikling avling P'!AK328,"")</f>
        <v/>
      </c>
      <c r="S321" s="20" t="str">
        <f>IFERROR('Utvikling avling P'!AJ321/'Utvikling avling P'!AK321,"")</f>
        <v/>
      </c>
      <c r="T321" s="20" t="str">
        <f>IFERROR('Utvikling avling P'!AH328/'Utvikling avling P'!AI328,"")</f>
        <v/>
      </c>
      <c r="U321" s="20" t="str">
        <f>IFERROR('Utvikling avling P'!AN328/'Utvikling avling P'!AO328,"")</f>
        <v/>
      </c>
      <c r="V321" s="20" t="str">
        <f>IFERROR('Utvikling avling P'!AN321/'Utvikling avling P'!AO321,"")</f>
        <v/>
      </c>
    </row>
    <row r="322" spans="1:22" x14ac:dyDescent="0.25">
      <c r="A322" s="19" t="str">
        <f>IF('Utvikling avling P'!A322&gt;0,'Utvikling avling P'!A322,"")</f>
        <v>1532 GISKE</v>
      </c>
      <c r="B322" s="20" t="str">
        <f>IFERROR('Utvikling avling P'!B322/'Utvikling avling P'!C322,"")</f>
        <v/>
      </c>
      <c r="C322" s="20" t="str">
        <f>IFERROR('Utvikling avling P'!D322/'Utvikling avling P'!E322,"")</f>
        <v/>
      </c>
      <c r="D322" s="20" t="str">
        <f>IFERROR('Utvikling avling P'!F322/'Utvikling avling P'!G322,"")</f>
        <v/>
      </c>
      <c r="E322" s="20" t="str">
        <f>IFERROR('Utvikling avling P'!H322/'Utvikling avling P'!I322,"")</f>
        <v/>
      </c>
      <c r="F322" s="20" t="str">
        <f>IFERROR('Utvikling avling P'!J322/'Utvikling avling P'!K322,"")</f>
        <v/>
      </c>
      <c r="G322" s="20" t="str">
        <f>IFERROR('Utvikling avling P'!L322/'Utvikling avling P'!M322,"")</f>
        <v/>
      </c>
      <c r="H322" s="20" t="str">
        <f>IFERROR('Utvikling avling P'!N322/'Utvikling avling P'!O322,"")</f>
        <v/>
      </c>
      <c r="I322" s="20" t="str">
        <f>IFERROR('Utvikling avling P'!P322/'Utvikling avling P'!Q322,"")</f>
        <v/>
      </c>
      <c r="J322" s="20" t="str">
        <f>IFERROR('Utvikling avling P'!R322/'Utvikling avling P'!S322,"")</f>
        <v/>
      </c>
      <c r="K322" s="20" t="str">
        <f>IFERROR('Utvikling avling P'!T322/'Utvikling avling P'!U322,"")</f>
        <v/>
      </c>
      <c r="L322" s="20" t="str">
        <f>IFERROR('Utvikling avling P'!V322/'Utvikling avling P'!W322,"")</f>
        <v/>
      </c>
      <c r="M322" s="20" t="str">
        <f>IFERROR('Utvikling avling P'!X322/'Utvikling avling P'!Y322,"")</f>
        <v/>
      </c>
      <c r="N322" s="20" t="str">
        <f>IFERROR('Utvikling avling P'!Z322/'Utvikling avling P'!AA322,"")</f>
        <v/>
      </c>
      <c r="O322" s="20" t="str">
        <f>IFERROR('Utvikling avling P'!AB322/'Utvikling avling P'!AC322,"")</f>
        <v/>
      </c>
      <c r="P322" s="20" t="str">
        <f>IFERROR('Utvikling avling P'!AD322/'Utvikling avling P'!AE322,"")</f>
        <v/>
      </c>
      <c r="Q322" s="20" t="str">
        <f>IFERROR('Utvikling avling P'!AF322/'Utvikling avling P'!AG322,"")</f>
        <v/>
      </c>
      <c r="R322" s="20" t="str">
        <f>IFERROR('Utvikling avling P'!AJ329/'Utvikling avling P'!AK329,"")</f>
        <v/>
      </c>
      <c r="S322" s="20" t="str">
        <f>IFERROR('Utvikling avling P'!AJ322/'Utvikling avling P'!AK322,"")</f>
        <v/>
      </c>
      <c r="T322" s="20" t="str">
        <f>IFERROR('Utvikling avling P'!AH329/'Utvikling avling P'!AI329,"")</f>
        <v/>
      </c>
      <c r="U322" s="20" t="str">
        <f>IFERROR('Utvikling avling P'!AN329/'Utvikling avling P'!AO329,"")</f>
        <v/>
      </c>
      <c r="V322" s="20" t="str">
        <f>IFERROR('Utvikling avling P'!AN322/'Utvikling avling P'!AO322,"")</f>
        <v/>
      </c>
    </row>
    <row r="323" spans="1:22" x14ac:dyDescent="0.25">
      <c r="A323" s="19" t="str">
        <f>IF('Utvikling avling P'!A323&gt;0,'Utvikling avling P'!A323,"")</f>
        <v>5503 HARSTAD</v>
      </c>
      <c r="B323" s="20" t="str">
        <f>IFERROR('Utvikling avling P'!B323/'Utvikling avling P'!C323,"")</f>
        <v/>
      </c>
      <c r="C323" s="20" t="str">
        <f>IFERROR('Utvikling avling P'!D323/'Utvikling avling P'!E323,"")</f>
        <v/>
      </c>
      <c r="D323" s="20" t="str">
        <f>IFERROR('Utvikling avling P'!F323/'Utvikling avling P'!G323,"")</f>
        <v/>
      </c>
      <c r="E323" s="20" t="str">
        <f>IFERROR('Utvikling avling P'!H323/'Utvikling avling P'!I323,"")</f>
        <v/>
      </c>
      <c r="F323" s="20" t="str">
        <f>IFERROR('Utvikling avling P'!J323/'Utvikling avling P'!K323,"")</f>
        <v/>
      </c>
      <c r="G323" s="20" t="str">
        <f>IFERROR('Utvikling avling P'!L323/'Utvikling avling P'!M323,"")</f>
        <v/>
      </c>
      <c r="H323" s="20" t="str">
        <f>IFERROR('Utvikling avling P'!N323/'Utvikling avling P'!O323,"")</f>
        <v/>
      </c>
      <c r="I323" s="20" t="str">
        <f>IFERROR('Utvikling avling P'!P323/'Utvikling avling P'!Q323,"")</f>
        <v/>
      </c>
      <c r="J323" s="20" t="str">
        <f>IFERROR('Utvikling avling P'!R323/'Utvikling avling P'!S323,"")</f>
        <v/>
      </c>
      <c r="K323" s="20" t="str">
        <f>IFERROR('Utvikling avling P'!T323/'Utvikling avling P'!U323,"")</f>
        <v/>
      </c>
      <c r="L323" s="20" t="str">
        <f>IFERROR('Utvikling avling P'!V323/'Utvikling avling P'!W323,"")</f>
        <v/>
      </c>
      <c r="M323" s="20" t="str">
        <f>IFERROR('Utvikling avling P'!X323/'Utvikling avling P'!Y323,"")</f>
        <v/>
      </c>
      <c r="N323" s="20" t="str">
        <f>IFERROR('Utvikling avling P'!Z323/'Utvikling avling P'!AA323,"")</f>
        <v/>
      </c>
      <c r="O323" s="20" t="str">
        <f>IFERROR('Utvikling avling P'!AB323/'Utvikling avling P'!AC323,"")</f>
        <v/>
      </c>
      <c r="P323" s="20" t="str">
        <f>IFERROR('Utvikling avling P'!AD323/'Utvikling avling P'!AE323,"")</f>
        <v/>
      </c>
      <c r="Q323" s="20" t="str">
        <f>IFERROR('Utvikling avling P'!AF323/'Utvikling avling P'!AG323,"")</f>
        <v/>
      </c>
      <c r="R323" s="20" t="str">
        <f>IFERROR('Utvikling avling P'!AJ330/'Utvikling avling P'!AK330,"")</f>
        <v/>
      </c>
      <c r="S323" s="20" t="str">
        <f>IFERROR('Utvikling avling P'!AJ323/'Utvikling avling P'!AK323,"")</f>
        <v/>
      </c>
      <c r="T323" s="20" t="str">
        <f>IFERROR('Utvikling avling P'!AH330/'Utvikling avling P'!AI330,"")</f>
        <v/>
      </c>
      <c r="U323" s="20" t="str">
        <f>IFERROR('Utvikling avling P'!AN330/'Utvikling avling P'!AO330,"")</f>
        <v/>
      </c>
      <c r="V323" s="20" t="str">
        <f>IFERROR('Utvikling avling P'!AN323/'Utvikling avling P'!AO323,"")</f>
        <v/>
      </c>
    </row>
    <row r="324" spans="1:22" x14ac:dyDescent="0.25">
      <c r="A324" s="19" t="str">
        <f>IF('Utvikling avling P'!A324&gt;0,'Utvikling avling P'!A324,"")</f>
        <v>5605 SØR-VARANGER</v>
      </c>
      <c r="B324" s="20" t="str">
        <f>IFERROR('Utvikling avling P'!B324/'Utvikling avling P'!C324,"")</f>
        <v/>
      </c>
      <c r="C324" s="20" t="str">
        <f>IFERROR('Utvikling avling P'!D324/'Utvikling avling P'!E324,"")</f>
        <v/>
      </c>
      <c r="D324" s="20" t="str">
        <f>IFERROR('Utvikling avling P'!F324/'Utvikling avling P'!G324,"")</f>
        <v/>
      </c>
      <c r="E324" s="20" t="str">
        <f>IFERROR('Utvikling avling P'!H324/'Utvikling avling P'!I324,"")</f>
        <v/>
      </c>
      <c r="F324" s="20" t="str">
        <f>IFERROR('Utvikling avling P'!J324/'Utvikling avling P'!K324,"")</f>
        <v/>
      </c>
      <c r="G324" s="20" t="str">
        <f>IFERROR('Utvikling avling P'!L324/'Utvikling avling P'!M324,"")</f>
        <v/>
      </c>
      <c r="H324" s="20" t="str">
        <f>IFERROR('Utvikling avling P'!N324/'Utvikling avling P'!O324,"")</f>
        <v/>
      </c>
      <c r="I324" s="20" t="str">
        <f>IFERROR('Utvikling avling P'!P324/'Utvikling avling P'!Q324,"")</f>
        <v/>
      </c>
      <c r="J324" s="20" t="str">
        <f>IFERROR('Utvikling avling P'!R324/'Utvikling avling P'!S324,"")</f>
        <v/>
      </c>
      <c r="K324" s="20" t="str">
        <f>IFERROR('Utvikling avling P'!T324/'Utvikling avling P'!U324,"")</f>
        <v/>
      </c>
      <c r="L324" s="20" t="str">
        <f>IFERROR('Utvikling avling P'!V324/'Utvikling avling P'!W324,"")</f>
        <v/>
      </c>
      <c r="M324" s="20" t="str">
        <f>IFERROR('Utvikling avling P'!X324/'Utvikling avling P'!Y324,"")</f>
        <v/>
      </c>
      <c r="N324" s="20" t="str">
        <f>IFERROR('Utvikling avling P'!Z324/'Utvikling avling P'!AA324,"")</f>
        <v/>
      </c>
      <c r="O324" s="20" t="str">
        <f>IFERROR('Utvikling avling P'!AB324/'Utvikling avling P'!AC324,"")</f>
        <v/>
      </c>
      <c r="P324" s="20" t="str">
        <f>IFERROR('Utvikling avling P'!AD324/'Utvikling avling P'!AE324,"")</f>
        <v/>
      </c>
      <c r="Q324" s="20" t="str">
        <f>IFERROR('Utvikling avling P'!AF324/'Utvikling avling P'!AG324,"")</f>
        <v/>
      </c>
      <c r="R324" s="20" t="str">
        <f>IFERROR('Utvikling avling P'!AJ331/'Utvikling avling P'!AK331,"")</f>
        <v/>
      </c>
      <c r="S324" s="20" t="str">
        <f>IFERROR('Utvikling avling P'!AJ324/'Utvikling avling P'!AK324,"")</f>
        <v/>
      </c>
      <c r="T324" s="20" t="str">
        <f>IFERROR('Utvikling avling P'!AH331/'Utvikling avling P'!AI331,"")</f>
        <v/>
      </c>
      <c r="U324" s="20" t="str">
        <f>IFERROR('Utvikling avling P'!AN331/'Utvikling avling P'!AO331,"")</f>
        <v/>
      </c>
      <c r="V324" s="20" t="str">
        <f>IFERROR('Utvikling avling P'!AN324/'Utvikling avling P'!AO324,"")</f>
        <v/>
      </c>
    </row>
    <row r="325" spans="1:22" x14ac:dyDescent="0.25">
      <c r="A325" s="19" t="str">
        <f>IF('Utvikling avling P'!A325&gt;0,'Utvikling avling P'!A325,"")</f>
        <v>4626 ØYGARDEN</v>
      </c>
      <c r="B325" s="20" t="str">
        <f>IFERROR('Utvikling avling P'!B325/'Utvikling avling P'!C325,"")</f>
        <v/>
      </c>
      <c r="C325" s="20" t="str">
        <f>IFERROR('Utvikling avling P'!D325/'Utvikling avling P'!E325,"")</f>
        <v/>
      </c>
      <c r="D325" s="20" t="str">
        <f>IFERROR('Utvikling avling P'!F325/'Utvikling avling P'!G325,"")</f>
        <v/>
      </c>
      <c r="E325" s="20" t="str">
        <f>IFERROR('Utvikling avling P'!H325/'Utvikling avling P'!I325,"")</f>
        <v/>
      </c>
      <c r="F325" s="20" t="str">
        <f>IFERROR('Utvikling avling P'!J325/'Utvikling avling P'!K325,"")</f>
        <v/>
      </c>
      <c r="G325" s="20" t="str">
        <f>IFERROR('Utvikling avling P'!L325/'Utvikling avling P'!M325,"")</f>
        <v/>
      </c>
      <c r="H325" s="20" t="str">
        <f>IFERROR('Utvikling avling P'!N325/'Utvikling avling P'!O325,"")</f>
        <v/>
      </c>
      <c r="I325" s="20" t="str">
        <f>IFERROR('Utvikling avling P'!P325/'Utvikling avling P'!Q325,"")</f>
        <v/>
      </c>
      <c r="J325" s="20" t="str">
        <f>IFERROR('Utvikling avling P'!R325/'Utvikling avling P'!S325,"")</f>
        <v/>
      </c>
      <c r="K325" s="20" t="str">
        <f>IFERROR('Utvikling avling P'!T325/'Utvikling avling P'!U325,"")</f>
        <v/>
      </c>
      <c r="L325" s="20" t="str">
        <f>IFERROR('Utvikling avling P'!V325/'Utvikling avling P'!W325,"")</f>
        <v/>
      </c>
      <c r="M325" s="20" t="str">
        <f>IFERROR('Utvikling avling P'!X325/'Utvikling avling P'!Y325,"")</f>
        <v/>
      </c>
      <c r="N325" s="20" t="str">
        <f>IFERROR('Utvikling avling P'!Z325/'Utvikling avling P'!AA325,"")</f>
        <v/>
      </c>
      <c r="O325" s="20" t="str">
        <f>IFERROR('Utvikling avling P'!AB325/'Utvikling avling P'!AC325,"")</f>
        <v/>
      </c>
      <c r="P325" s="20" t="str">
        <f>IFERROR('Utvikling avling P'!AD325/'Utvikling avling P'!AE325,"")</f>
        <v/>
      </c>
      <c r="Q325" s="20" t="str">
        <f>IFERROR('Utvikling avling P'!AF325/'Utvikling avling P'!AG325,"")</f>
        <v/>
      </c>
      <c r="R325" s="20" t="str">
        <f>IFERROR('Utvikling avling P'!AJ332/'Utvikling avling P'!AK332,"")</f>
        <v/>
      </c>
      <c r="S325" s="20" t="str">
        <f>IFERROR('Utvikling avling P'!AJ325/'Utvikling avling P'!AK325,"")</f>
        <v/>
      </c>
      <c r="T325" s="20" t="str">
        <f>IFERROR('Utvikling avling P'!AH332/'Utvikling avling P'!AI332,"")</f>
        <v/>
      </c>
      <c r="U325" s="20" t="str">
        <f>IFERROR('Utvikling avling P'!AN332/'Utvikling avling P'!AO332,"")</f>
        <v/>
      </c>
      <c r="V325" s="20" t="str">
        <f>IFERROR('Utvikling avling P'!AN325/'Utvikling avling P'!AO325,"")</f>
        <v/>
      </c>
    </row>
    <row r="326" spans="1:22" x14ac:dyDescent="0.25">
      <c r="A326" s="19" t="str">
        <f>IF('Utvikling avling P'!A326&gt;0,'Utvikling avling P'!A326,"")</f>
        <v>5538 STORFJORD</v>
      </c>
      <c r="B326" s="20" t="str">
        <f>IFERROR('Utvikling avling P'!B326/'Utvikling avling P'!C326,"")</f>
        <v/>
      </c>
      <c r="C326" s="20" t="str">
        <f>IFERROR('Utvikling avling P'!D326/'Utvikling avling P'!E326,"")</f>
        <v/>
      </c>
      <c r="D326" s="20" t="str">
        <f>IFERROR('Utvikling avling P'!F326/'Utvikling avling P'!G326,"")</f>
        <v/>
      </c>
      <c r="E326" s="20" t="str">
        <f>IFERROR('Utvikling avling P'!H326/'Utvikling avling P'!I326,"")</f>
        <v/>
      </c>
      <c r="F326" s="20" t="str">
        <f>IFERROR('Utvikling avling P'!J326/'Utvikling avling P'!K326,"")</f>
        <v/>
      </c>
      <c r="G326" s="20" t="str">
        <f>IFERROR('Utvikling avling P'!L326/'Utvikling avling P'!M326,"")</f>
        <v/>
      </c>
      <c r="H326" s="20" t="str">
        <f>IFERROR('Utvikling avling P'!N326/'Utvikling avling P'!O326,"")</f>
        <v/>
      </c>
      <c r="I326" s="20" t="str">
        <f>IFERROR('Utvikling avling P'!P326/'Utvikling avling P'!Q326,"")</f>
        <v/>
      </c>
      <c r="J326" s="20" t="str">
        <f>IFERROR('Utvikling avling P'!R326/'Utvikling avling P'!S326,"")</f>
        <v/>
      </c>
      <c r="K326" s="20" t="str">
        <f>IFERROR('Utvikling avling P'!T326/'Utvikling avling P'!U326,"")</f>
        <v/>
      </c>
      <c r="L326" s="20" t="str">
        <f>IFERROR('Utvikling avling P'!V326/'Utvikling avling P'!W326,"")</f>
        <v/>
      </c>
      <c r="M326" s="20" t="str">
        <f>IFERROR('Utvikling avling P'!X326/'Utvikling avling P'!Y326,"")</f>
        <v/>
      </c>
      <c r="N326" s="20" t="str">
        <f>IFERROR('Utvikling avling P'!Z326/'Utvikling avling P'!AA326,"")</f>
        <v/>
      </c>
      <c r="O326" s="20" t="str">
        <f>IFERROR('Utvikling avling P'!AB326/'Utvikling avling P'!AC326,"")</f>
        <v/>
      </c>
      <c r="P326" s="20" t="str">
        <f>IFERROR('Utvikling avling P'!AD326/'Utvikling avling P'!AE326,"")</f>
        <v/>
      </c>
      <c r="Q326" s="20" t="str">
        <f>IFERROR('Utvikling avling P'!AF326/'Utvikling avling P'!AG326,"")</f>
        <v/>
      </c>
      <c r="R326" s="20" t="str">
        <f>IFERROR('Utvikling avling P'!AJ333/'Utvikling avling P'!AK333,"")</f>
        <v/>
      </c>
      <c r="S326" s="20" t="str">
        <f>IFERROR('Utvikling avling P'!AJ326/'Utvikling avling P'!AK326,"")</f>
        <v/>
      </c>
      <c r="T326" s="20" t="str">
        <f>IFERROR('Utvikling avling P'!AH333/'Utvikling avling P'!AI333,"")</f>
        <v/>
      </c>
      <c r="U326" s="20" t="str">
        <f>IFERROR('Utvikling avling P'!AN333/'Utvikling avling P'!AO333,"")</f>
        <v/>
      </c>
      <c r="V326" s="20" t="str">
        <f>IFERROR('Utvikling avling P'!AN326/'Utvikling avling P'!AO326,"")</f>
        <v/>
      </c>
    </row>
    <row r="327" spans="1:22" x14ac:dyDescent="0.25">
      <c r="A327" s="19" t="str">
        <f>IF('Utvikling avling P'!A327&gt;0,'Utvikling avling P'!A327,"")</f>
        <v>4644 LUSTER</v>
      </c>
      <c r="B327" s="20" t="str">
        <f>IFERROR('Utvikling avling P'!B327/'Utvikling avling P'!C327,"")</f>
        <v/>
      </c>
      <c r="C327" s="20" t="str">
        <f>IFERROR('Utvikling avling P'!D327/'Utvikling avling P'!E327,"")</f>
        <v/>
      </c>
      <c r="D327" s="20" t="str">
        <f>IFERROR('Utvikling avling P'!F327/'Utvikling avling P'!G327,"")</f>
        <v/>
      </c>
      <c r="E327" s="20" t="str">
        <f>IFERROR('Utvikling avling P'!H327/'Utvikling avling P'!I327,"")</f>
        <v/>
      </c>
      <c r="F327" s="20" t="str">
        <f>IFERROR('Utvikling avling P'!J327/'Utvikling avling P'!K327,"")</f>
        <v/>
      </c>
      <c r="G327" s="20" t="str">
        <f>IFERROR('Utvikling avling P'!L327/'Utvikling avling P'!M327,"")</f>
        <v/>
      </c>
      <c r="H327" s="20" t="str">
        <f>IFERROR('Utvikling avling P'!N327/'Utvikling avling P'!O327,"")</f>
        <v/>
      </c>
      <c r="I327" s="20" t="str">
        <f>IFERROR('Utvikling avling P'!P327/'Utvikling avling P'!Q327,"")</f>
        <v/>
      </c>
      <c r="J327" s="20" t="str">
        <f>IFERROR('Utvikling avling P'!R327/'Utvikling avling P'!S327,"")</f>
        <v/>
      </c>
      <c r="K327" s="20" t="str">
        <f>IFERROR('Utvikling avling P'!T327/'Utvikling avling P'!U327,"")</f>
        <v/>
      </c>
      <c r="L327" s="20" t="str">
        <f>IFERROR('Utvikling avling P'!V327/'Utvikling avling P'!W327,"")</f>
        <v/>
      </c>
      <c r="M327" s="20" t="str">
        <f>IFERROR('Utvikling avling P'!X327/'Utvikling avling P'!Y327,"")</f>
        <v/>
      </c>
      <c r="N327" s="20" t="str">
        <f>IFERROR('Utvikling avling P'!Z327/'Utvikling avling P'!AA327,"")</f>
        <v/>
      </c>
      <c r="O327" s="20" t="str">
        <f>IFERROR('Utvikling avling P'!AB327/'Utvikling avling P'!AC327,"")</f>
        <v/>
      </c>
      <c r="P327" s="20" t="str">
        <f>IFERROR('Utvikling avling P'!AD327/'Utvikling avling P'!AE327,"")</f>
        <v/>
      </c>
      <c r="Q327" s="20" t="str">
        <f>IFERROR('Utvikling avling P'!AF327/'Utvikling avling P'!AG327,"")</f>
        <v/>
      </c>
      <c r="R327" s="20" t="str">
        <f>IFERROR('Utvikling avling P'!AJ334/'Utvikling avling P'!AK334,"")</f>
        <v/>
      </c>
      <c r="S327" s="20" t="str">
        <f>IFERROR('Utvikling avling P'!AJ327/'Utvikling avling P'!AK327,"")</f>
        <v/>
      </c>
      <c r="T327" s="20" t="str">
        <f>IFERROR('Utvikling avling P'!AH334/'Utvikling avling P'!AI334,"")</f>
        <v/>
      </c>
      <c r="U327" s="20" t="str">
        <f>IFERROR('Utvikling avling P'!AN334/'Utvikling avling P'!AO334,"")</f>
        <v/>
      </c>
      <c r="V327" s="20" t="str">
        <f>IFERROR('Utvikling avling P'!AN327/'Utvikling avling P'!AO327,"")</f>
        <v/>
      </c>
    </row>
    <row r="328" spans="1:22" x14ac:dyDescent="0.25">
      <c r="A328" s="19" t="str">
        <f>IF('Utvikling avling P'!A328&gt;0,'Utvikling avling P'!A328,"")</f>
        <v>5536 LYNGEN</v>
      </c>
      <c r="B328" s="20" t="str">
        <f>IFERROR('Utvikling avling P'!B328/'Utvikling avling P'!C328,"")</f>
        <v/>
      </c>
      <c r="C328" s="20" t="str">
        <f>IFERROR('Utvikling avling P'!D328/'Utvikling avling P'!E328,"")</f>
        <v/>
      </c>
      <c r="D328" s="20" t="str">
        <f>IFERROR('Utvikling avling P'!F328/'Utvikling avling P'!G328,"")</f>
        <v/>
      </c>
      <c r="E328" s="20" t="str">
        <f>IFERROR('Utvikling avling P'!H328/'Utvikling avling P'!I328,"")</f>
        <v/>
      </c>
      <c r="F328" s="20" t="str">
        <f>IFERROR('Utvikling avling P'!J328/'Utvikling avling P'!K328,"")</f>
        <v/>
      </c>
      <c r="G328" s="20" t="str">
        <f>IFERROR('Utvikling avling P'!L328/'Utvikling avling P'!M328,"")</f>
        <v/>
      </c>
      <c r="H328" s="20" t="str">
        <f>IFERROR('Utvikling avling P'!N328/'Utvikling avling P'!O328,"")</f>
        <v/>
      </c>
      <c r="I328" s="20" t="str">
        <f>IFERROR('Utvikling avling P'!P328/'Utvikling avling P'!Q328,"")</f>
        <v/>
      </c>
      <c r="J328" s="20" t="str">
        <f>IFERROR('Utvikling avling P'!R328/'Utvikling avling P'!S328,"")</f>
        <v/>
      </c>
      <c r="K328" s="20" t="str">
        <f>IFERROR('Utvikling avling P'!T328/'Utvikling avling P'!U328,"")</f>
        <v/>
      </c>
      <c r="L328" s="20" t="str">
        <f>IFERROR('Utvikling avling P'!V328/'Utvikling avling P'!W328,"")</f>
        <v/>
      </c>
      <c r="M328" s="20" t="str">
        <f>IFERROR('Utvikling avling P'!X328/'Utvikling avling P'!Y328,"")</f>
        <v/>
      </c>
      <c r="N328" s="20" t="str">
        <f>IFERROR('Utvikling avling P'!Z328/'Utvikling avling P'!AA328,"")</f>
        <v/>
      </c>
      <c r="O328" s="20" t="str">
        <f>IFERROR('Utvikling avling P'!AB328/'Utvikling avling P'!AC328,"")</f>
        <v/>
      </c>
      <c r="P328" s="20" t="str">
        <f>IFERROR('Utvikling avling P'!AD328/'Utvikling avling P'!AE328,"")</f>
        <v/>
      </c>
      <c r="Q328" s="20" t="str">
        <f>IFERROR('Utvikling avling P'!AF328/'Utvikling avling P'!AG328,"")</f>
        <v/>
      </c>
      <c r="R328" s="20" t="str">
        <f>IFERROR('Utvikling avling P'!AJ335/'Utvikling avling P'!AK335,"")</f>
        <v/>
      </c>
      <c r="S328" s="20" t="str">
        <f>IFERROR('Utvikling avling P'!AJ328/'Utvikling avling P'!AK328,"")</f>
        <v/>
      </c>
      <c r="T328" s="20" t="str">
        <f>IFERROR('Utvikling avling P'!AH335/'Utvikling avling P'!AI335,"")</f>
        <v/>
      </c>
      <c r="U328" s="20" t="str">
        <f>IFERROR('Utvikling avling P'!AN335/'Utvikling avling P'!AO335,"")</f>
        <v/>
      </c>
      <c r="V328" s="20" t="str">
        <f>IFERROR('Utvikling avling P'!AN328/'Utvikling avling P'!AO328,"")</f>
        <v/>
      </c>
    </row>
    <row r="329" spans="1:22" x14ac:dyDescent="0.25">
      <c r="A329" s="19" t="str">
        <f>IF('Utvikling avling P'!A329&gt;0,'Utvikling avling P'!A329,"")</f>
        <v>4639 VIK</v>
      </c>
      <c r="B329" s="20" t="str">
        <f>IFERROR('Utvikling avling P'!B329/'Utvikling avling P'!C329,"")</f>
        <v/>
      </c>
      <c r="C329" s="20" t="str">
        <f>IFERROR('Utvikling avling P'!D329/'Utvikling avling P'!E329,"")</f>
        <v/>
      </c>
      <c r="D329" s="20" t="str">
        <f>IFERROR('Utvikling avling P'!F329/'Utvikling avling P'!G329,"")</f>
        <v/>
      </c>
      <c r="E329" s="20" t="str">
        <f>IFERROR('Utvikling avling P'!H329/'Utvikling avling P'!I329,"")</f>
        <v/>
      </c>
      <c r="F329" s="20" t="str">
        <f>IFERROR('Utvikling avling P'!J329/'Utvikling avling P'!K329,"")</f>
        <v/>
      </c>
      <c r="G329" s="20" t="str">
        <f>IFERROR('Utvikling avling P'!L329/'Utvikling avling P'!M329,"")</f>
        <v/>
      </c>
      <c r="H329" s="20" t="str">
        <f>IFERROR('Utvikling avling P'!N329/'Utvikling avling P'!O329,"")</f>
        <v/>
      </c>
      <c r="I329" s="20" t="str">
        <f>IFERROR('Utvikling avling P'!P329/'Utvikling avling P'!Q329,"")</f>
        <v/>
      </c>
      <c r="J329" s="20" t="str">
        <f>IFERROR('Utvikling avling P'!R329/'Utvikling avling P'!S329,"")</f>
        <v/>
      </c>
      <c r="K329" s="20" t="str">
        <f>IFERROR('Utvikling avling P'!T329/'Utvikling avling P'!U329,"")</f>
        <v/>
      </c>
      <c r="L329" s="20" t="str">
        <f>IFERROR('Utvikling avling P'!V329/'Utvikling avling P'!W329,"")</f>
        <v/>
      </c>
      <c r="M329" s="20" t="str">
        <f>IFERROR('Utvikling avling P'!X329/'Utvikling avling P'!Y329,"")</f>
        <v/>
      </c>
      <c r="N329" s="20" t="str">
        <f>IFERROR('Utvikling avling P'!Z329/'Utvikling avling P'!AA329,"")</f>
        <v/>
      </c>
      <c r="O329" s="20" t="str">
        <f>IFERROR('Utvikling avling P'!AB329/'Utvikling avling P'!AC329,"")</f>
        <v/>
      </c>
      <c r="P329" s="20" t="str">
        <f>IFERROR('Utvikling avling P'!AD329/'Utvikling avling P'!AE329,"")</f>
        <v/>
      </c>
      <c r="Q329" s="20" t="str">
        <f>IFERROR('Utvikling avling P'!AF329/'Utvikling avling P'!AG329,"")</f>
        <v/>
      </c>
      <c r="R329" s="20" t="str">
        <f>IFERROR('Utvikling avling P'!AJ336/'Utvikling avling P'!AK336,"")</f>
        <v/>
      </c>
      <c r="S329" s="20" t="str">
        <f>IFERROR('Utvikling avling P'!AJ329/'Utvikling avling P'!AK329,"")</f>
        <v/>
      </c>
      <c r="T329" s="20" t="str">
        <f>IFERROR('Utvikling avling P'!AH336/'Utvikling avling P'!AI336,"")</f>
        <v/>
      </c>
      <c r="U329" s="20" t="str">
        <f>IFERROR('Utvikling avling P'!AN336/'Utvikling avling P'!AO336,"")</f>
        <v/>
      </c>
      <c r="V329" s="20" t="str">
        <f>IFERROR('Utvikling avling P'!AN329/'Utvikling avling P'!AO329,"")</f>
        <v/>
      </c>
    </row>
    <row r="330" spans="1:22" x14ac:dyDescent="0.25">
      <c r="A330" s="19" t="str">
        <f>IF('Utvikling avling P'!A330&gt;0,'Utvikling avling P'!A330,"")</f>
        <v>5501 TROMSØ</v>
      </c>
      <c r="B330" s="20" t="str">
        <f>IFERROR('Utvikling avling P'!B330/'Utvikling avling P'!C330,"")</f>
        <v/>
      </c>
      <c r="C330" s="20" t="str">
        <f>IFERROR('Utvikling avling P'!D330/'Utvikling avling P'!E330,"")</f>
        <v/>
      </c>
      <c r="D330" s="20" t="str">
        <f>IFERROR('Utvikling avling P'!F330/'Utvikling avling P'!G330,"")</f>
        <v/>
      </c>
      <c r="E330" s="20" t="str">
        <f>IFERROR('Utvikling avling P'!H330/'Utvikling avling P'!I330,"")</f>
        <v/>
      </c>
      <c r="F330" s="20" t="str">
        <f>IFERROR('Utvikling avling P'!J330/'Utvikling avling P'!K330,"")</f>
        <v/>
      </c>
      <c r="G330" s="20" t="str">
        <f>IFERROR('Utvikling avling P'!L330/'Utvikling avling P'!M330,"")</f>
        <v/>
      </c>
      <c r="H330" s="20" t="str">
        <f>IFERROR('Utvikling avling P'!N330/'Utvikling avling P'!O330,"")</f>
        <v/>
      </c>
      <c r="I330" s="20" t="str">
        <f>IFERROR('Utvikling avling P'!P330/'Utvikling avling P'!Q330,"")</f>
        <v/>
      </c>
      <c r="J330" s="20" t="str">
        <f>IFERROR('Utvikling avling P'!R330/'Utvikling avling P'!S330,"")</f>
        <v/>
      </c>
      <c r="K330" s="20" t="str">
        <f>IFERROR('Utvikling avling P'!T330/'Utvikling avling P'!U330,"")</f>
        <v/>
      </c>
      <c r="L330" s="20" t="str">
        <f>IFERROR('Utvikling avling P'!V330/'Utvikling avling P'!W330,"")</f>
        <v/>
      </c>
      <c r="M330" s="20" t="str">
        <f>IFERROR('Utvikling avling P'!X330/'Utvikling avling P'!Y330,"")</f>
        <v/>
      </c>
      <c r="N330" s="20" t="str">
        <f>IFERROR('Utvikling avling P'!Z330/'Utvikling avling P'!AA330,"")</f>
        <v/>
      </c>
      <c r="O330" s="20" t="str">
        <f>IFERROR('Utvikling avling P'!AB330/'Utvikling avling P'!AC330,"")</f>
        <v/>
      </c>
      <c r="P330" s="20" t="str">
        <f>IFERROR('Utvikling avling P'!AD330/'Utvikling avling P'!AE330,"")</f>
        <v/>
      </c>
      <c r="Q330" s="20" t="str">
        <f>IFERROR('Utvikling avling P'!AF330/'Utvikling avling P'!AG330,"")</f>
        <v/>
      </c>
      <c r="R330" s="20" t="str">
        <f>IFERROR('Utvikling avling P'!AJ337/'Utvikling avling P'!AK337,"")</f>
        <v/>
      </c>
      <c r="S330" s="20" t="str">
        <f>IFERROR('Utvikling avling P'!AJ330/'Utvikling avling P'!AK330,"")</f>
        <v/>
      </c>
      <c r="T330" s="20" t="str">
        <f>IFERROR('Utvikling avling P'!AH337/'Utvikling avling P'!AI337,"")</f>
        <v/>
      </c>
      <c r="U330" s="20" t="str">
        <f>IFERROR('Utvikling avling P'!AN337/'Utvikling avling P'!AO337,"")</f>
        <v/>
      </c>
      <c r="V330" s="20" t="str">
        <f>IFERROR('Utvikling avling P'!AN330/'Utvikling avling P'!AO330,"")</f>
        <v/>
      </c>
    </row>
    <row r="331" spans="1:22" x14ac:dyDescent="0.25">
      <c r="A331" s="19" t="str">
        <f>IF('Utvikling avling P'!A331&gt;0,'Utvikling avling P'!A331,"")</f>
        <v>4636 SOLUND</v>
      </c>
      <c r="B331" s="20" t="str">
        <f>IFERROR('Utvikling avling P'!B331/'Utvikling avling P'!C331,"")</f>
        <v/>
      </c>
      <c r="C331" s="20" t="str">
        <f>IFERROR('Utvikling avling P'!D331/'Utvikling avling P'!E331,"")</f>
        <v/>
      </c>
      <c r="D331" s="20" t="str">
        <f>IFERROR('Utvikling avling P'!F331/'Utvikling avling P'!G331,"")</f>
        <v/>
      </c>
      <c r="E331" s="20" t="str">
        <f>IFERROR('Utvikling avling P'!H331/'Utvikling avling P'!I331,"")</f>
        <v/>
      </c>
      <c r="F331" s="20" t="str">
        <f>IFERROR('Utvikling avling P'!J331/'Utvikling avling P'!K331,"")</f>
        <v/>
      </c>
      <c r="G331" s="20" t="str">
        <f>IFERROR('Utvikling avling P'!L331/'Utvikling avling P'!M331,"")</f>
        <v/>
      </c>
      <c r="H331" s="20" t="str">
        <f>IFERROR('Utvikling avling P'!N331/'Utvikling avling P'!O331,"")</f>
        <v/>
      </c>
      <c r="I331" s="20" t="str">
        <f>IFERROR('Utvikling avling P'!P331/'Utvikling avling P'!Q331,"")</f>
        <v/>
      </c>
      <c r="J331" s="20" t="str">
        <f>IFERROR('Utvikling avling P'!R331/'Utvikling avling P'!S331,"")</f>
        <v/>
      </c>
      <c r="K331" s="20" t="str">
        <f>IFERROR('Utvikling avling P'!T331/'Utvikling avling P'!U331,"")</f>
        <v/>
      </c>
      <c r="L331" s="20" t="str">
        <f>IFERROR('Utvikling avling P'!V331/'Utvikling avling P'!W331,"")</f>
        <v/>
      </c>
      <c r="M331" s="20" t="str">
        <f>IFERROR('Utvikling avling P'!X331/'Utvikling avling P'!Y331,"")</f>
        <v/>
      </c>
      <c r="N331" s="20" t="str">
        <f>IFERROR('Utvikling avling P'!Z331/'Utvikling avling P'!AA331,"")</f>
        <v/>
      </c>
      <c r="O331" s="20" t="str">
        <f>IFERROR('Utvikling avling P'!AB331/'Utvikling avling P'!AC331,"")</f>
        <v/>
      </c>
      <c r="P331" s="20" t="str">
        <f>IFERROR('Utvikling avling P'!AD331/'Utvikling avling P'!AE331,"")</f>
        <v/>
      </c>
      <c r="Q331" s="20" t="str">
        <f>IFERROR('Utvikling avling P'!AF331/'Utvikling avling P'!AG331,"")</f>
        <v/>
      </c>
      <c r="R331" s="20" t="str">
        <f>IFERROR('Utvikling avling P'!AJ338/'Utvikling avling P'!AK338,"")</f>
        <v/>
      </c>
      <c r="S331" s="20" t="str">
        <f>IFERROR('Utvikling avling P'!AJ331/'Utvikling avling P'!AK331,"")</f>
        <v/>
      </c>
      <c r="T331" s="20" t="str">
        <f>IFERROR('Utvikling avling P'!AH338/'Utvikling avling P'!AI338,"")</f>
        <v/>
      </c>
      <c r="U331" s="20" t="str">
        <f>IFERROR('Utvikling avling P'!AN338/'Utvikling avling P'!AO338,"")</f>
        <v/>
      </c>
      <c r="V331" s="20" t="str">
        <f>IFERROR('Utvikling avling P'!AN331/'Utvikling avling P'!AO331,"")</f>
        <v/>
      </c>
    </row>
    <row r="332" spans="1:22" x14ac:dyDescent="0.25">
      <c r="A332" s="19" t="str">
        <f>IF('Utvikling avling P'!A332&gt;0,'Utvikling avling P'!A332,"")</f>
        <v>3326 HEMSEDAL</v>
      </c>
      <c r="B332" s="20" t="str">
        <f>IFERROR('Utvikling avling P'!B332/'Utvikling avling P'!C332,"")</f>
        <v/>
      </c>
      <c r="C332" s="20" t="str">
        <f>IFERROR('Utvikling avling P'!D332/'Utvikling avling P'!E332,"")</f>
        <v/>
      </c>
      <c r="D332" s="20" t="str">
        <f>IFERROR('Utvikling avling P'!F332/'Utvikling avling P'!G332,"")</f>
        <v/>
      </c>
      <c r="E332" s="20" t="str">
        <f>IFERROR('Utvikling avling P'!H332/'Utvikling avling P'!I332,"")</f>
        <v/>
      </c>
      <c r="F332" s="20" t="str">
        <f>IFERROR('Utvikling avling P'!J332/'Utvikling avling P'!K332,"")</f>
        <v/>
      </c>
      <c r="G332" s="20" t="str">
        <f>IFERROR('Utvikling avling P'!L332/'Utvikling avling P'!M332,"")</f>
        <v/>
      </c>
      <c r="H332" s="20" t="str">
        <f>IFERROR('Utvikling avling P'!N332/'Utvikling avling P'!O332,"")</f>
        <v/>
      </c>
      <c r="I332" s="20" t="str">
        <f>IFERROR('Utvikling avling P'!P332/'Utvikling avling P'!Q332,"")</f>
        <v/>
      </c>
      <c r="J332" s="20" t="str">
        <f>IFERROR('Utvikling avling P'!R332/'Utvikling avling P'!S332,"")</f>
        <v/>
      </c>
      <c r="K332" s="20" t="str">
        <f>IFERROR('Utvikling avling P'!T332/'Utvikling avling P'!U332,"")</f>
        <v/>
      </c>
      <c r="L332" s="20" t="str">
        <f>IFERROR('Utvikling avling P'!V332/'Utvikling avling P'!W332,"")</f>
        <v/>
      </c>
      <c r="M332" s="20" t="str">
        <f>IFERROR('Utvikling avling P'!X332/'Utvikling avling P'!Y332,"")</f>
        <v/>
      </c>
      <c r="N332" s="20" t="str">
        <f>IFERROR('Utvikling avling P'!Z332/'Utvikling avling P'!AA332,"")</f>
        <v/>
      </c>
      <c r="O332" s="20" t="str">
        <f>IFERROR('Utvikling avling P'!AB332/'Utvikling avling P'!AC332,"")</f>
        <v/>
      </c>
      <c r="P332" s="20" t="str">
        <f>IFERROR('Utvikling avling P'!AD332/'Utvikling avling P'!AE332,"")</f>
        <v/>
      </c>
      <c r="Q332" s="20" t="str">
        <f>IFERROR('Utvikling avling P'!AF332/'Utvikling avling P'!AG332,"")</f>
        <v/>
      </c>
      <c r="R332" s="20" t="str">
        <f>IFERROR('Utvikling avling P'!AJ339/'Utvikling avling P'!AK339,"")</f>
        <v/>
      </c>
      <c r="S332" s="20" t="str">
        <f>IFERROR('Utvikling avling P'!AJ332/'Utvikling avling P'!AK332,"")</f>
        <v/>
      </c>
      <c r="T332" s="20" t="str">
        <f>IFERROR('Utvikling avling P'!AH339/'Utvikling avling P'!AI339,"")</f>
        <v/>
      </c>
      <c r="U332" s="20" t="str">
        <f>IFERROR('Utvikling avling P'!AN339/'Utvikling avling P'!AO339,"")</f>
        <v/>
      </c>
      <c r="V332" s="20" t="str">
        <f>IFERROR('Utvikling avling P'!AN332/'Utvikling avling P'!AO332,"")</f>
        <v/>
      </c>
    </row>
    <row r="333" spans="1:22" x14ac:dyDescent="0.25">
      <c r="A333" s="19" t="str">
        <f>IF('Utvikling avling P'!A333&gt;0,'Utvikling avling P'!A333,"")</f>
        <v>1554 AVERØY</v>
      </c>
      <c r="B333" s="20" t="str">
        <f>IFERROR('Utvikling avling P'!B333/'Utvikling avling P'!C333,"")</f>
        <v/>
      </c>
      <c r="C333" s="20" t="str">
        <f>IFERROR('Utvikling avling P'!D333/'Utvikling avling P'!E333,"")</f>
        <v/>
      </c>
      <c r="D333" s="20" t="str">
        <f>IFERROR('Utvikling avling P'!F333/'Utvikling avling P'!G333,"")</f>
        <v/>
      </c>
      <c r="E333" s="20" t="str">
        <f>IFERROR('Utvikling avling P'!H333/'Utvikling avling P'!I333,"")</f>
        <v/>
      </c>
      <c r="F333" s="20" t="str">
        <f>IFERROR('Utvikling avling P'!J333/'Utvikling avling P'!K333,"")</f>
        <v/>
      </c>
      <c r="G333" s="20" t="str">
        <f>IFERROR('Utvikling avling P'!L333/'Utvikling avling P'!M333,"")</f>
        <v/>
      </c>
      <c r="H333" s="20" t="str">
        <f>IFERROR('Utvikling avling P'!N333/'Utvikling avling P'!O333,"")</f>
        <v/>
      </c>
      <c r="I333" s="20" t="str">
        <f>IFERROR('Utvikling avling P'!P333/'Utvikling avling P'!Q333,"")</f>
        <v/>
      </c>
      <c r="J333" s="20" t="str">
        <f>IFERROR('Utvikling avling P'!R333/'Utvikling avling P'!S333,"")</f>
        <v/>
      </c>
      <c r="K333" s="20" t="str">
        <f>IFERROR('Utvikling avling P'!T333/'Utvikling avling P'!U333,"")</f>
        <v/>
      </c>
      <c r="L333" s="20" t="str">
        <f>IFERROR('Utvikling avling P'!V333/'Utvikling avling P'!W333,"")</f>
        <v/>
      </c>
      <c r="M333" s="20" t="str">
        <f>IFERROR('Utvikling avling P'!X333/'Utvikling avling P'!Y333,"")</f>
        <v/>
      </c>
      <c r="N333" s="20" t="str">
        <f>IFERROR('Utvikling avling P'!Z333/'Utvikling avling P'!AA333,"")</f>
        <v/>
      </c>
      <c r="O333" s="20" t="str">
        <f>IFERROR('Utvikling avling P'!AB333/'Utvikling avling P'!AC333,"")</f>
        <v/>
      </c>
      <c r="P333" s="20" t="str">
        <f>IFERROR('Utvikling avling P'!AD333/'Utvikling avling P'!AE333,"")</f>
        <v/>
      </c>
      <c r="Q333" s="20" t="str">
        <f>IFERROR('Utvikling avling P'!AF333/'Utvikling avling P'!AG333,"")</f>
        <v/>
      </c>
      <c r="R333" s="20" t="str">
        <f>IFERROR('Utvikling avling P'!AJ340/'Utvikling avling P'!AK340,"")</f>
        <v/>
      </c>
      <c r="S333" s="20" t="str">
        <f>IFERROR('Utvikling avling P'!AJ333/'Utvikling avling P'!AK333,"")</f>
        <v/>
      </c>
      <c r="T333" s="20" t="str">
        <f>IFERROR('Utvikling avling P'!AH340/'Utvikling avling P'!AI340,"")</f>
        <v/>
      </c>
      <c r="U333" s="20" t="str">
        <f>IFERROR('Utvikling avling P'!AN340/'Utvikling avling P'!AO340,"")</f>
        <v/>
      </c>
      <c r="V333" s="20" t="str">
        <f>IFERROR('Utvikling avling P'!AN333/'Utvikling avling P'!AO333,"")</f>
        <v/>
      </c>
    </row>
    <row r="334" spans="1:22" x14ac:dyDescent="0.25">
      <c r="A334" s="19" t="str">
        <f>IF('Utvikling avling P'!A334&gt;0,'Utvikling avling P'!A334,"")</f>
        <v>5622 PORSANGER</v>
      </c>
      <c r="B334" s="20" t="str">
        <f>IFERROR('Utvikling avling P'!B334/'Utvikling avling P'!C334,"")</f>
        <v/>
      </c>
      <c r="C334" s="20" t="str">
        <f>IFERROR('Utvikling avling P'!D334/'Utvikling avling P'!E334,"")</f>
        <v/>
      </c>
      <c r="D334" s="20" t="str">
        <f>IFERROR('Utvikling avling P'!F334/'Utvikling avling P'!G334,"")</f>
        <v/>
      </c>
      <c r="E334" s="20" t="str">
        <f>IFERROR('Utvikling avling P'!H334/'Utvikling avling P'!I334,"")</f>
        <v/>
      </c>
      <c r="F334" s="20" t="str">
        <f>IFERROR('Utvikling avling P'!J334/'Utvikling avling P'!K334,"")</f>
        <v/>
      </c>
      <c r="G334" s="20" t="str">
        <f>IFERROR('Utvikling avling P'!L334/'Utvikling avling P'!M334,"")</f>
        <v/>
      </c>
      <c r="H334" s="20" t="str">
        <f>IFERROR('Utvikling avling P'!N334/'Utvikling avling P'!O334,"")</f>
        <v/>
      </c>
      <c r="I334" s="20" t="str">
        <f>IFERROR('Utvikling avling P'!P334/'Utvikling avling P'!Q334,"")</f>
        <v/>
      </c>
      <c r="J334" s="20" t="str">
        <f>IFERROR('Utvikling avling P'!R334/'Utvikling avling P'!S334,"")</f>
        <v/>
      </c>
      <c r="K334" s="20" t="str">
        <f>IFERROR('Utvikling avling P'!T334/'Utvikling avling P'!U334,"")</f>
        <v/>
      </c>
      <c r="L334" s="20" t="str">
        <f>IFERROR('Utvikling avling P'!V334/'Utvikling avling P'!W334,"")</f>
        <v/>
      </c>
      <c r="M334" s="20" t="str">
        <f>IFERROR('Utvikling avling P'!X334/'Utvikling avling P'!Y334,"")</f>
        <v/>
      </c>
      <c r="N334" s="20" t="str">
        <f>IFERROR('Utvikling avling P'!Z334/'Utvikling avling P'!AA334,"")</f>
        <v/>
      </c>
      <c r="O334" s="20" t="str">
        <f>IFERROR('Utvikling avling P'!AB334/'Utvikling avling P'!AC334,"")</f>
        <v/>
      </c>
      <c r="P334" s="20" t="str">
        <f>IFERROR('Utvikling avling P'!AD334/'Utvikling avling P'!AE334,"")</f>
        <v/>
      </c>
      <c r="Q334" s="20" t="str">
        <f>IFERROR('Utvikling avling P'!AF334/'Utvikling avling P'!AG334,"")</f>
        <v/>
      </c>
      <c r="R334" s="20" t="str">
        <f>IFERROR('Utvikling avling P'!AJ341/'Utvikling avling P'!AK341,"")</f>
        <v/>
      </c>
      <c r="S334" s="20" t="str">
        <f>IFERROR('Utvikling avling P'!AJ334/'Utvikling avling P'!AK334,"")</f>
        <v/>
      </c>
      <c r="T334" s="20" t="str">
        <f>IFERROR('Utvikling avling P'!AH341/'Utvikling avling P'!AI341,"")</f>
        <v/>
      </c>
      <c r="U334" s="20" t="str">
        <f>IFERROR('Utvikling avling P'!AN341/'Utvikling avling P'!AO341,"")</f>
        <v/>
      </c>
      <c r="V334" s="20" t="str">
        <f>IFERROR('Utvikling avling P'!AN334/'Utvikling avling P'!AO334,"")</f>
        <v/>
      </c>
    </row>
    <row r="335" spans="1:22" x14ac:dyDescent="0.25">
      <c r="A335" s="19" t="str">
        <f>IF('Utvikling avling P'!A335&gt;0,'Utvikling avling P'!A335,"")</f>
        <v>1557 GJEMNES</v>
      </c>
      <c r="B335" s="20" t="str">
        <f>IFERROR('Utvikling avling P'!B335/'Utvikling avling P'!C335,"")</f>
        <v/>
      </c>
      <c r="C335" s="20" t="str">
        <f>IFERROR('Utvikling avling P'!D335/'Utvikling avling P'!E335,"")</f>
        <v/>
      </c>
      <c r="D335" s="20" t="str">
        <f>IFERROR('Utvikling avling P'!F335/'Utvikling avling P'!G335,"")</f>
        <v/>
      </c>
      <c r="E335" s="20" t="str">
        <f>IFERROR('Utvikling avling P'!H335/'Utvikling avling P'!I335,"")</f>
        <v/>
      </c>
      <c r="F335" s="20" t="str">
        <f>IFERROR('Utvikling avling P'!J335/'Utvikling avling P'!K335,"")</f>
        <v/>
      </c>
      <c r="G335" s="20" t="str">
        <f>IFERROR('Utvikling avling P'!L335/'Utvikling avling P'!M335,"")</f>
        <v/>
      </c>
      <c r="H335" s="20" t="str">
        <f>IFERROR('Utvikling avling P'!N335/'Utvikling avling P'!O335,"")</f>
        <v/>
      </c>
      <c r="I335" s="20" t="str">
        <f>IFERROR('Utvikling avling P'!P335/'Utvikling avling P'!Q335,"")</f>
        <v/>
      </c>
      <c r="J335" s="20" t="str">
        <f>IFERROR('Utvikling avling P'!R335/'Utvikling avling P'!S335,"")</f>
        <v/>
      </c>
      <c r="K335" s="20" t="str">
        <f>IFERROR('Utvikling avling P'!T335/'Utvikling avling P'!U335,"")</f>
        <v/>
      </c>
      <c r="L335" s="20" t="str">
        <f>IFERROR('Utvikling avling P'!V335/'Utvikling avling P'!W335,"")</f>
        <v/>
      </c>
      <c r="M335" s="20" t="str">
        <f>IFERROR('Utvikling avling P'!X335/'Utvikling avling P'!Y335,"")</f>
        <v/>
      </c>
      <c r="N335" s="20" t="str">
        <f>IFERROR('Utvikling avling P'!Z335/'Utvikling avling P'!AA335,"")</f>
        <v/>
      </c>
      <c r="O335" s="20" t="str">
        <f>IFERROR('Utvikling avling P'!AB335/'Utvikling avling P'!AC335,"")</f>
        <v/>
      </c>
      <c r="P335" s="20" t="str">
        <f>IFERROR('Utvikling avling P'!AD335/'Utvikling avling P'!AE335,"")</f>
        <v/>
      </c>
      <c r="Q335" s="20" t="str">
        <f>IFERROR('Utvikling avling P'!AF335/'Utvikling avling P'!AG335,"")</f>
        <v/>
      </c>
      <c r="R335" s="20" t="str">
        <f>IFERROR('Utvikling avling P'!AJ342/'Utvikling avling P'!AK342,"")</f>
        <v/>
      </c>
      <c r="S335" s="20" t="str">
        <f>IFERROR('Utvikling avling P'!AJ335/'Utvikling avling P'!AK335,"")</f>
        <v/>
      </c>
      <c r="T335" s="20" t="str">
        <f>IFERROR('Utvikling avling P'!AH342/'Utvikling avling P'!AI342,"")</f>
        <v/>
      </c>
      <c r="U335" s="20" t="str">
        <f>IFERROR('Utvikling avling P'!AN342/'Utvikling avling P'!AO342,"")</f>
        <v/>
      </c>
      <c r="V335" s="20" t="str">
        <f>IFERROR('Utvikling avling P'!AN335/'Utvikling avling P'!AO335,"")</f>
        <v/>
      </c>
    </row>
    <row r="336" spans="1:22" x14ac:dyDescent="0.25">
      <c r="A336" s="19" t="str">
        <f>IF('Utvikling avling P'!A336&gt;0,'Utvikling avling P'!A336,"")</f>
        <v>5532 BALSFJORD</v>
      </c>
      <c r="B336" s="20" t="str">
        <f>IFERROR('Utvikling avling P'!B336/'Utvikling avling P'!C336,"")</f>
        <v/>
      </c>
      <c r="C336" s="20" t="str">
        <f>IFERROR('Utvikling avling P'!D336/'Utvikling avling P'!E336,"")</f>
        <v/>
      </c>
      <c r="D336" s="20" t="str">
        <f>IFERROR('Utvikling avling P'!F336/'Utvikling avling P'!G336,"")</f>
        <v/>
      </c>
      <c r="E336" s="20" t="str">
        <f>IFERROR('Utvikling avling P'!H336/'Utvikling avling P'!I336,"")</f>
        <v/>
      </c>
      <c r="F336" s="20" t="str">
        <f>IFERROR('Utvikling avling P'!J336/'Utvikling avling P'!K336,"")</f>
        <v/>
      </c>
      <c r="G336" s="20" t="str">
        <f>IFERROR('Utvikling avling P'!L336/'Utvikling avling P'!M336,"")</f>
        <v/>
      </c>
      <c r="H336" s="20" t="str">
        <f>IFERROR('Utvikling avling P'!N336/'Utvikling avling P'!O336,"")</f>
        <v/>
      </c>
      <c r="I336" s="20" t="str">
        <f>IFERROR('Utvikling avling P'!P336/'Utvikling avling P'!Q336,"")</f>
        <v/>
      </c>
      <c r="J336" s="20" t="str">
        <f>IFERROR('Utvikling avling P'!R336/'Utvikling avling P'!S336,"")</f>
        <v/>
      </c>
      <c r="K336" s="20" t="str">
        <f>IFERROR('Utvikling avling P'!T336/'Utvikling avling P'!U336,"")</f>
        <v/>
      </c>
      <c r="L336" s="20" t="str">
        <f>IFERROR('Utvikling avling P'!V336/'Utvikling avling P'!W336,"")</f>
        <v/>
      </c>
      <c r="M336" s="20" t="str">
        <f>IFERROR('Utvikling avling P'!X336/'Utvikling avling P'!Y336,"")</f>
        <v/>
      </c>
      <c r="N336" s="20" t="str">
        <f>IFERROR('Utvikling avling P'!Z336/'Utvikling avling P'!AA336,"")</f>
        <v/>
      </c>
      <c r="O336" s="20" t="str">
        <f>IFERROR('Utvikling avling P'!AB336/'Utvikling avling P'!AC336,"")</f>
        <v/>
      </c>
      <c r="P336" s="20" t="str">
        <f>IFERROR('Utvikling avling P'!AD336/'Utvikling avling P'!AE336,"")</f>
        <v/>
      </c>
      <c r="Q336" s="20" t="str">
        <f>IFERROR('Utvikling avling P'!AF336/'Utvikling avling P'!AG336,"")</f>
        <v/>
      </c>
      <c r="R336" s="20" t="str">
        <f>IFERROR('Utvikling avling P'!AJ343/'Utvikling avling P'!AK343,"")</f>
        <v/>
      </c>
      <c r="S336" s="20" t="str">
        <f>IFERROR('Utvikling avling P'!AJ336/'Utvikling avling P'!AK336,"")</f>
        <v/>
      </c>
      <c r="T336" s="20" t="str">
        <f>IFERROR('Utvikling avling P'!AH343/'Utvikling avling P'!AI343,"")</f>
        <v/>
      </c>
      <c r="U336" s="20" t="str">
        <f>IFERROR('Utvikling avling P'!AN343/'Utvikling avling P'!AO343,"")</f>
        <v/>
      </c>
      <c r="V336" s="20" t="str">
        <f>IFERROR('Utvikling avling P'!AN336/'Utvikling avling P'!AO336,"")</f>
        <v/>
      </c>
    </row>
    <row r="337" spans="1:22" x14ac:dyDescent="0.25">
      <c r="A337" s="19" t="str">
        <f>IF('Utvikling avling P'!A337&gt;0,'Utvikling avling P'!A337,"")</f>
        <v>1560 TINGVOLL</v>
      </c>
      <c r="B337" s="20" t="str">
        <f>IFERROR('Utvikling avling P'!B337/'Utvikling avling P'!C337,"")</f>
        <v/>
      </c>
      <c r="C337" s="20" t="str">
        <f>IFERROR('Utvikling avling P'!D337/'Utvikling avling P'!E337,"")</f>
        <v/>
      </c>
      <c r="D337" s="20" t="str">
        <f>IFERROR('Utvikling avling P'!F337/'Utvikling avling P'!G337,"")</f>
        <v/>
      </c>
      <c r="E337" s="20" t="str">
        <f>IFERROR('Utvikling avling P'!H337/'Utvikling avling P'!I337,"")</f>
        <v/>
      </c>
      <c r="F337" s="20" t="str">
        <f>IFERROR('Utvikling avling P'!J337/'Utvikling avling P'!K337,"")</f>
        <v/>
      </c>
      <c r="G337" s="20" t="str">
        <f>IFERROR('Utvikling avling P'!L337/'Utvikling avling P'!M337,"")</f>
        <v/>
      </c>
      <c r="H337" s="20" t="str">
        <f>IFERROR('Utvikling avling P'!N337/'Utvikling avling P'!O337,"")</f>
        <v/>
      </c>
      <c r="I337" s="20" t="str">
        <f>IFERROR('Utvikling avling P'!P337/'Utvikling avling P'!Q337,"")</f>
        <v/>
      </c>
      <c r="J337" s="20" t="str">
        <f>IFERROR('Utvikling avling P'!R337/'Utvikling avling P'!S337,"")</f>
        <v/>
      </c>
      <c r="K337" s="20" t="str">
        <f>IFERROR('Utvikling avling P'!T337/'Utvikling avling P'!U337,"")</f>
        <v/>
      </c>
      <c r="L337" s="20" t="str">
        <f>IFERROR('Utvikling avling P'!V337/'Utvikling avling P'!W337,"")</f>
        <v/>
      </c>
      <c r="M337" s="20" t="str">
        <f>IFERROR('Utvikling avling P'!X337/'Utvikling avling P'!Y337,"")</f>
        <v/>
      </c>
      <c r="N337" s="20" t="str">
        <f>IFERROR('Utvikling avling P'!Z337/'Utvikling avling P'!AA337,"")</f>
        <v/>
      </c>
      <c r="O337" s="20" t="str">
        <f>IFERROR('Utvikling avling P'!AB337/'Utvikling avling P'!AC337,"")</f>
        <v/>
      </c>
      <c r="P337" s="20" t="str">
        <f>IFERROR('Utvikling avling P'!AD337/'Utvikling avling P'!AE337,"")</f>
        <v/>
      </c>
      <c r="Q337" s="20" t="str">
        <f>IFERROR('Utvikling avling P'!AF337/'Utvikling avling P'!AG337,"")</f>
        <v/>
      </c>
      <c r="R337" s="20" t="str">
        <f>IFERROR('Utvikling avling P'!AJ344/'Utvikling avling P'!AK344,"")</f>
        <v/>
      </c>
      <c r="S337" s="20" t="str">
        <f>IFERROR('Utvikling avling P'!AJ337/'Utvikling avling P'!AK337,"")</f>
        <v/>
      </c>
      <c r="T337" s="20" t="str">
        <f>IFERROR('Utvikling avling P'!AH344/'Utvikling avling P'!AI344,"")</f>
        <v/>
      </c>
      <c r="U337" s="20" t="str">
        <f>IFERROR('Utvikling avling P'!AN344/'Utvikling avling P'!AO344,"")</f>
        <v/>
      </c>
      <c r="V337" s="20" t="str">
        <f>IFERROR('Utvikling avling P'!AN337/'Utvikling avling P'!AO337,"")</f>
        <v/>
      </c>
    </row>
    <row r="338" spans="1:22" x14ac:dyDescent="0.25">
      <c r="A338" s="19" t="str">
        <f>IF('Utvikling avling P'!A338&gt;0,'Utvikling avling P'!A338,"")</f>
        <v>3330 HOL</v>
      </c>
      <c r="B338" s="20" t="str">
        <f>IFERROR('Utvikling avling P'!B338/'Utvikling avling P'!C338,"")</f>
        <v/>
      </c>
      <c r="C338" s="20" t="str">
        <f>IFERROR('Utvikling avling P'!D338/'Utvikling avling P'!E338,"")</f>
        <v/>
      </c>
      <c r="D338" s="20" t="str">
        <f>IFERROR('Utvikling avling P'!F338/'Utvikling avling P'!G338,"")</f>
        <v/>
      </c>
      <c r="E338" s="20" t="str">
        <f>IFERROR('Utvikling avling P'!H338/'Utvikling avling P'!I338,"")</f>
        <v/>
      </c>
      <c r="F338" s="20" t="str">
        <f>IFERROR('Utvikling avling P'!J338/'Utvikling avling P'!K338,"")</f>
        <v/>
      </c>
      <c r="G338" s="20" t="str">
        <f>IFERROR('Utvikling avling P'!L338/'Utvikling avling P'!M338,"")</f>
        <v/>
      </c>
      <c r="H338" s="20" t="str">
        <f>IFERROR('Utvikling avling P'!N338/'Utvikling avling P'!O338,"")</f>
        <v/>
      </c>
      <c r="I338" s="20" t="str">
        <f>IFERROR('Utvikling avling P'!P338/'Utvikling avling P'!Q338,"")</f>
        <v/>
      </c>
      <c r="J338" s="20" t="str">
        <f>IFERROR('Utvikling avling P'!R338/'Utvikling avling P'!S338,"")</f>
        <v/>
      </c>
      <c r="K338" s="20" t="str">
        <f>IFERROR('Utvikling avling P'!T338/'Utvikling avling P'!U338,"")</f>
        <v/>
      </c>
      <c r="L338" s="20" t="str">
        <f>IFERROR('Utvikling avling P'!V338/'Utvikling avling P'!W338,"")</f>
        <v/>
      </c>
      <c r="M338" s="20" t="str">
        <f>IFERROR('Utvikling avling P'!X338/'Utvikling avling P'!Y338,"")</f>
        <v/>
      </c>
      <c r="N338" s="20" t="str">
        <f>IFERROR('Utvikling avling P'!Z338/'Utvikling avling P'!AA338,"")</f>
        <v/>
      </c>
      <c r="O338" s="20" t="str">
        <f>IFERROR('Utvikling avling P'!AB338/'Utvikling avling P'!AC338,"")</f>
        <v/>
      </c>
      <c r="P338" s="20" t="str">
        <f>IFERROR('Utvikling avling P'!AD338/'Utvikling avling P'!AE338,"")</f>
        <v/>
      </c>
      <c r="Q338" s="20" t="str">
        <f>IFERROR('Utvikling avling P'!AF338/'Utvikling avling P'!AG338,"")</f>
        <v/>
      </c>
      <c r="R338" s="20" t="str">
        <f>IFERROR('Utvikling avling P'!AJ345/'Utvikling avling P'!AK345,"")</f>
        <v/>
      </c>
      <c r="S338" s="20" t="str">
        <f>IFERROR('Utvikling avling P'!AJ338/'Utvikling avling P'!AK338,"")</f>
        <v/>
      </c>
      <c r="T338" s="20" t="str">
        <f>IFERROR('Utvikling avling P'!AH345/'Utvikling avling P'!AI345,"")</f>
        <v/>
      </c>
      <c r="U338" s="20" t="str">
        <f>IFERROR('Utvikling avling P'!AN345/'Utvikling avling P'!AO345,"")</f>
        <v/>
      </c>
      <c r="V338" s="20" t="str">
        <f>IFERROR('Utvikling avling P'!AN338/'Utvikling avling P'!AO338,"")</f>
        <v/>
      </c>
    </row>
    <row r="339" spans="1:22" x14ac:dyDescent="0.25">
      <c r="A339" s="19" t="str">
        <f>IF('Utvikling avling P'!A339&gt;0,'Utvikling avling P'!A339,"")</f>
        <v>1114 BJERKREIM</v>
      </c>
      <c r="B339" s="20" t="str">
        <f>IFERROR('Utvikling avling P'!B339/'Utvikling avling P'!C339,"")</f>
        <v/>
      </c>
      <c r="C339" s="20" t="str">
        <f>IFERROR('Utvikling avling P'!D339/'Utvikling avling P'!E339,"")</f>
        <v/>
      </c>
      <c r="D339" s="20" t="str">
        <f>IFERROR('Utvikling avling P'!F339/'Utvikling avling P'!G339,"")</f>
        <v/>
      </c>
      <c r="E339" s="20" t="str">
        <f>IFERROR('Utvikling avling P'!H339/'Utvikling avling P'!I339,"")</f>
        <v/>
      </c>
      <c r="F339" s="20" t="str">
        <f>IFERROR('Utvikling avling P'!J339/'Utvikling avling P'!K339,"")</f>
        <v/>
      </c>
      <c r="G339" s="20" t="str">
        <f>IFERROR('Utvikling avling P'!L339/'Utvikling avling P'!M339,"")</f>
        <v/>
      </c>
      <c r="H339" s="20" t="str">
        <f>IFERROR('Utvikling avling P'!N339/'Utvikling avling P'!O339,"")</f>
        <v/>
      </c>
      <c r="I339" s="20" t="str">
        <f>IFERROR('Utvikling avling P'!P339/'Utvikling avling P'!Q339,"")</f>
        <v/>
      </c>
      <c r="J339" s="20" t="str">
        <f>IFERROR('Utvikling avling P'!R339/'Utvikling avling P'!S339,"")</f>
        <v/>
      </c>
      <c r="K339" s="20" t="str">
        <f>IFERROR('Utvikling avling P'!T339/'Utvikling avling P'!U339,"")</f>
        <v/>
      </c>
      <c r="L339" s="20" t="str">
        <f>IFERROR('Utvikling avling P'!V339/'Utvikling avling P'!W339,"")</f>
        <v/>
      </c>
      <c r="M339" s="20" t="str">
        <f>IFERROR('Utvikling avling P'!X339/'Utvikling avling P'!Y339,"")</f>
        <v/>
      </c>
      <c r="N339" s="20" t="str">
        <f>IFERROR('Utvikling avling P'!Z339/'Utvikling avling P'!AA339,"")</f>
        <v/>
      </c>
      <c r="O339" s="20" t="str">
        <f>IFERROR('Utvikling avling P'!AB339/'Utvikling avling P'!AC339,"")</f>
        <v/>
      </c>
      <c r="P339" s="20" t="str">
        <f>IFERROR('Utvikling avling P'!AD339/'Utvikling avling P'!AE339,"")</f>
        <v/>
      </c>
      <c r="Q339" s="20" t="str">
        <f>IFERROR('Utvikling avling P'!AF339/'Utvikling avling P'!AG339,"")</f>
        <v/>
      </c>
      <c r="R339" s="20" t="str">
        <f>IFERROR('Utvikling avling P'!AJ346/'Utvikling avling P'!AK346,"")</f>
        <v/>
      </c>
      <c r="S339" s="20" t="str">
        <f>IFERROR('Utvikling avling P'!AJ339/'Utvikling avling P'!AK339,"")</f>
        <v/>
      </c>
      <c r="T339" s="20" t="str">
        <f>IFERROR('Utvikling avling P'!AH346/'Utvikling avling P'!AI346,"")</f>
        <v/>
      </c>
      <c r="U339" s="20" t="str">
        <f>IFERROR('Utvikling avling P'!AN346/'Utvikling avling P'!AO346,"")</f>
        <v/>
      </c>
      <c r="V339" s="20" t="str">
        <f>IFERROR('Utvikling avling P'!AN339/'Utvikling avling P'!AO339,"")</f>
        <v/>
      </c>
    </row>
    <row r="340" spans="1:22" x14ac:dyDescent="0.25">
      <c r="A340" s="19" t="str">
        <f>IF('Utvikling avling P'!A340&gt;0,'Utvikling avling P'!A340,"")</f>
        <v>4030 NISSEDAL</v>
      </c>
      <c r="B340" s="20" t="str">
        <f>IFERROR('Utvikling avling P'!B340/'Utvikling avling P'!C340,"")</f>
        <v/>
      </c>
      <c r="C340" s="20" t="str">
        <f>IFERROR('Utvikling avling P'!D340/'Utvikling avling P'!E340,"")</f>
        <v/>
      </c>
      <c r="D340" s="20" t="str">
        <f>IFERROR('Utvikling avling P'!F340/'Utvikling avling P'!G340,"")</f>
        <v/>
      </c>
      <c r="E340" s="20" t="str">
        <f>IFERROR('Utvikling avling P'!H340/'Utvikling avling P'!I340,"")</f>
        <v/>
      </c>
      <c r="F340" s="20" t="str">
        <f>IFERROR('Utvikling avling P'!J340/'Utvikling avling P'!K340,"")</f>
        <v/>
      </c>
      <c r="G340" s="20" t="str">
        <f>IFERROR('Utvikling avling P'!L340/'Utvikling avling P'!M340,"")</f>
        <v/>
      </c>
      <c r="H340" s="20" t="str">
        <f>IFERROR('Utvikling avling P'!N340/'Utvikling avling P'!O340,"")</f>
        <v/>
      </c>
      <c r="I340" s="20" t="str">
        <f>IFERROR('Utvikling avling P'!P340/'Utvikling avling P'!Q340,"")</f>
        <v/>
      </c>
      <c r="J340" s="20" t="str">
        <f>IFERROR('Utvikling avling P'!R340/'Utvikling avling P'!S340,"")</f>
        <v/>
      </c>
      <c r="K340" s="20" t="str">
        <f>IFERROR('Utvikling avling P'!T340/'Utvikling avling P'!U340,"")</f>
        <v/>
      </c>
      <c r="L340" s="20" t="str">
        <f>IFERROR('Utvikling avling P'!V340/'Utvikling avling P'!W340,"")</f>
        <v/>
      </c>
      <c r="M340" s="20" t="str">
        <f>IFERROR('Utvikling avling P'!X340/'Utvikling avling P'!Y340,"")</f>
        <v/>
      </c>
      <c r="N340" s="20" t="str">
        <f>IFERROR('Utvikling avling P'!Z340/'Utvikling avling P'!AA340,"")</f>
        <v/>
      </c>
      <c r="O340" s="20" t="str">
        <f>IFERROR('Utvikling avling P'!AB340/'Utvikling avling P'!AC340,"")</f>
        <v/>
      </c>
      <c r="P340" s="20" t="str">
        <f>IFERROR('Utvikling avling P'!AD340/'Utvikling avling P'!AE340,"")</f>
        <v/>
      </c>
      <c r="Q340" s="20" t="str">
        <f>IFERROR('Utvikling avling P'!AF340/'Utvikling avling P'!AG340,"")</f>
        <v/>
      </c>
      <c r="R340" s="20" t="str">
        <f>IFERROR('Utvikling avling P'!AJ347/'Utvikling avling P'!AK347,"")</f>
        <v/>
      </c>
      <c r="S340" s="20" t="str">
        <f>IFERROR('Utvikling avling P'!AJ340/'Utvikling avling P'!AK340,"")</f>
        <v/>
      </c>
      <c r="T340" s="20" t="str">
        <f>IFERROR('Utvikling avling P'!AH347/'Utvikling avling P'!AI347,"")</f>
        <v/>
      </c>
      <c r="U340" s="20" t="str">
        <f>IFERROR('Utvikling avling P'!AN347/'Utvikling avling P'!AO347,"")</f>
        <v/>
      </c>
      <c r="V340" s="20" t="str">
        <f>IFERROR('Utvikling avling P'!AN340/'Utvikling avling P'!AO340,"")</f>
        <v/>
      </c>
    </row>
    <row r="341" spans="1:22" x14ac:dyDescent="0.25">
      <c r="A341" s="19" t="str">
        <f>IF('Utvikling avling P'!A341&gt;0,'Utvikling avling P'!A341,"")</f>
        <v>4217 ÅMLI</v>
      </c>
      <c r="B341" s="20" t="str">
        <f>IFERROR('Utvikling avling P'!B341/'Utvikling avling P'!C341,"")</f>
        <v/>
      </c>
      <c r="C341" s="20" t="str">
        <f>IFERROR('Utvikling avling P'!D341/'Utvikling avling P'!E341,"")</f>
        <v/>
      </c>
      <c r="D341" s="20" t="str">
        <f>IFERROR('Utvikling avling P'!F341/'Utvikling avling P'!G341,"")</f>
        <v/>
      </c>
      <c r="E341" s="20" t="str">
        <f>IFERROR('Utvikling avling P'!H341/'Utvikling avling P'!I341,"")</f>
        <v/>
      </c>
      <c r="F341" s="20" t="str">
        <f>IFERROR('Utvikling avling P'!J341/'Utvikling avling P'!K341,"")</f>
        <v/>
      </c>
      <c r="G341" s="20" t="str">
        <f>IFERROR('Utvikling avling P'!L341/'Utvikling avling P'!M341,"")</f>
        <v/>
      </c>
      <c r="H341" s="20" t="str">
        <f>IFERROR('Utvikling avling P'!N341/'Utvikling avling P'!O341,"")</f>
        <v/>
      </c>
      <c r="I341" s="20" t="str">
        <f>IFERROR('Utvikling avling P'!P341/'Utvikling avling P'!Q341,"")</f>
        <v/>
      </c>
      <c r="J341" s="20" t="str">
        <f>IFERROR('Utvikling avling P'!R341/'Utvikling avling P'!S341,"")</f>
        <v/>
      </c>
      <c r="K341" s="20" t="str">
        <f>IFERROR('Utvikling avling P'!T341/'Utvikling avling P'!U341,"")</f>
        <v/>
      </c>
      <c r="L341" s="20" t="str">
        <f>IFERROR('Utvikling avling P'!V341/'Utvikling avling P'!W341,"")</f>
        <v/>
      </c>
      <c r="M341" s="20" t="str">
        <f>IFERROR('Utvikling avling P'!X341/'Utvikling avling P'!Y341,"")</f>
        <v/>
      </c>
      <c r="N341" s="20" t="str">
        <f>IFERROR('Utvikling avling P'!Z341/'Utvikling avling P'!AA341,"")</f>
        <v/>
      </c>
      <c r="O341" s="20" t="str">
        <f>IFERROR('Utvikling avling P'!AB341/'Utvikling avling P'!AC341,"")</f>
        <v/>
      </c>
      <c r="P341" s="20" t="str">
        <f>IFERROR('Utvikling avling P'!AD341/'Utvikling avling P'!AE341,"")</f>
        <v/>
      </c>
      <c r="Q341" s="20" t="str">
        <f>IFERROR('Utvikling avling P'!AF341/'Utvikling avling P'!AG341,"")</f>
        <v/>
      </c>
      <c r="R341" s="20" t="str">
        <f>IFERROR('Utvikling avling P'!AJ348/'Utvikling avling P'!AK348,"")</f>
        <v/>
      </c>
      <c r="S341" s="20" t="str">
        <f>IFERROR('Utvikling avling P'!AJ341/'Utvikling avling P'!AK341,"")</f>
        <v/>
      </c>
      <c r="T341" s="20" t="str">
        <f>IFERROR('Utvikling avling P'!AH348/'Utvikling avling P'!AI348,"")</f>
        <v/>
      </c>
      <c r="U341" s="20" t="str">
        <f>IFERROR('Utvikling avling P'!AN348/'Utvikling avling P'!AO348,"")</f>
        <v/>
      </c>
      <c r="V341" s="20" t="str">
        <f>IFERROR('Utvikling avling P'!AN341/'Utvikling avling P'!AO341,"")</f>
        <v/>
      </c>
    </row>
    <row r="342" spans="1:22" x14ac:dyDescent="0.25">
      <c r="A342" s="19" t="str">
        <f>IF('Utvikling avling P'!A342&gt;0,'Utvikling avling P'!A342,"")</f>
        <v>5603 HAMMERFEST</v>
      </c>
      <c r="B342" s="20" t="str">
        <f>IFERROR('Utvikling avling P'!B342/'Utvikling avling P'!C342,"")</f>
        <v/>
      </c>
      <c r="C342" s="20" t="str">
        <f>IFERROR('Utvikling avling P'!D342/'Utvikling avling P'!E342,"")</f>
        <v/>
      </c>
      <c r="D342" s="20" t="str">
        <f>IFERROR('Utvikling avling P'!F342/'Utvikling avling P'!G342,"")</f>
        <v/>
      </c>
      <c r="E342" s="20" t="str">
        <f>IFERROR('Utvikling avling P'!H342/'Utvikling avling P'!I342,"")</f>
        <v/>
      </c>
      <c r="F342" s="20" t="str">
        <f>IFERROR('Utvikling avling P'!J342/'Utvikling avling P'!K342,"")</f>
        <v/>
      </c>
      <c r="G342" s="20" t="str">
        <f>IFERROR('Utvikling avling P'!L342/'Utvikling avling P'!M342,"")</f>
        <v/>
      </c>
      <c r="H342" s="20" t="str">
        <f>IFERROR('Utvikling avling P'!N342/'Utvikling avling P'!O342,"")</f>
        <v/>
      </c>
      <c r="I342" s="20" t="str">
        <f>IFERROR('Utvikling avling P'!P342/'Utvikling avling P'!Q342,"")</f>
        <v/>
      </c>
      <c r="J342" s="20" t="str">
        <f>IFERROR('Utvikling avling P'!R342/'Utvikling avling P'!S342,"")</f>
        <v/>
      </c>
      <c r="K342" s="20" t="str">
        <f>IFERROR('Utvikling avling P'!T342/'Utvikling avling P'!U342,"")</f>
        <v/>
      </c>
      <c r="L342" s="20" t="str">
        <f>IFERROR('Utvikling avling P'!V342/'Utvikling avling P'!W342,"")</f>
        <v/>
      </c>
      <c r="M342" s="20" t="str">
        <f>IFERROR('Utvikling avling P'!X342/'Utvikling avling P'!Y342,"")</f>
        <v/>
      </c>
      <c r="N342" s="20" t="str">
        <f>IFERROR('Utvikling avling P'!Z342/'Utvikling avling P'!AA342,"")</f>
        <v/>
      </c>
      <c r="O342" s="20" t="str">
        <f>IFERROR('Utvikling avling P'!AB342/'Utvikling avling P'!AC342,"")</f>
        <v/>
      </c>
      <c r="P342" s="20" t="str">
        <f>IFERROR('Utvikling avling P'!AD342/'Utvikling avling P'!AE342,"")</f>
        <v/>
      </c>
      <c r="Q342" s="20" t="str">
        <f>IFERROR('Utvikling avling P'!AF342/'Utvikling avling P'!AG342,"")</f>
        <v/>
      </c>
      <c r="R342" s="20" t="str">
        <f>IFERROR('Utvikling avling P'!AJ349/'Utvikling avling P'!AK349,"")</f>
        <v/>
      </c>
      <c r="S342" s="20" t="str">
        <f>IFERROR('Utvikling avling P'!AJ342/'Utvikling avling P'!AK342,"")</f>
        <v/>
      </c>
      <c r="T342" s="20" t="str">
        <f>IFERROR('Utvikling avling P'!AH349/'Utvikling avling P'!AI349,"")</f>
        <v/>
      </c>
      <c r="U342" s="20" t="str">
        <f>IFERROR('Utvikling avling P'!AN349/'Utvikling avling P'!AO349,"")</f>
        <v/>
      </c>
      <c r="V342" s="20" t="str">
        <f>IFERROR('Utvikling avling P'!AN342/'Utvikling avling P'!AO342,"")</f>
        <v/>
      </c>
    </row>
    <row r="343" spans="1:22" x14ac:dyDescent="0.25">
      <c r="A343" s="19" t="str">
        <f>IF('Utvikling avling P'!A343&gt;0,'Utvikling avling P'!A343,"")</f>
        <v>1573 SMØLA</v>
      </c>
      <c r="B343" s="20" t="str">
        <f>IFERROR('Utvikling avling P'!B343/'Utvikling avling P'!C343,"")</f>
        <v/>
      </c>
      <c r="C343" s="20" t="str">
        <f>IFERROR('Utvikling avling P'!D343/'Utvikling avling P'!E343,"")</f>
        <v/>
      </c>
      <c r="D343" s="20" t="str">
        <f>IFERROR('Utvikling avling P'!F343/'Utvikling avling P'!G343,"")</f>
        <v/>
      </c>
      <c r="E343" s="20" t="str">
        <f>IFERROR('Utvikling avling P'!H343/'Utvikling avling P'!I343,"")</f>
        <v/>
      </c>
      <c r="F343" s="20" t="str">
        <f>IFERROR('Utvikling avling P'!J343/'Utvikling avling P'!K343,"")</f>
        <v/>
      </c>
      <c r="G343" s="20" t="str">
        <f>IFERROR('Utvikling avling P'!L343/'Utvikling avling P'!M343,"")</f>
        <v/>
      </c>
      <c r="H343" s="20" t="str">
        <f>IFERROR('Utvikling avling P'!N343/'Utvikling avling P'!O343,"")</f>
        <v/>
      </c>
      <c r="I343" s="20" t="str">
        <f>IFERROR('Utvikling avling P'!P343/'Utvikling avling P'!Q343,"")</f>
        <v/>
      </c>
      <c r="J343" s="20" t="str">
        <f>IFERROR('Utvikling avling P'!R343/'Utvikling avling P'!S343,"")</f>
        <v/>
      </c>
      <c r="K343" s="20" t="str">
        <f>IFERROR('Utvikling avling P'!T343/'Utvikling avling P'!U343,"")</f>
        <v/>
      </c>
      <c r="L343" s="20" t="str">
        <f>IFERROR('Utvikling avling P'!V343/'Utvikling avling P'!W343,"")</f>
        <v/>
      </c>
      <c r="M343" s="20" t="str">
        <f>IFERROR('Utvikling avling P'!X343/'Utvikling avling P'!Y343,"")</f>
        <v/>
      </c>
      <c r="N343" s="20" t="str">
        <f>IFERROR('Utvikling avling P'!Z343/'Utvikling avling P'!AA343,"")</f>
        <v/>
      </c>
      <c r="O343" s="20" t="str">
        <f>IFERROR('Utvikling avling P'!AB343/'Utvikling avling P'!AC343,"")</f>
        <v/>
      </c>
      <c r="P343" s="20" t="str">
        <f>IFERROR('Utvikling avling P'!AD343/'Utvikling avling P'!AE343,"")</f>
        <v/>
      </c>
      <c r="Q343" s="20" t="str">
        <f>IFERROR('Utvikling avling P'!AF343/'Utvikling avling P'!AG343,"")</f>
        <v/>
      </c>
      <c r="R343" s="20" t="str">
        <f>IFERROR('Utvikling avling P'!AJ350/'Utvikling avling P'!AK350,"")</f>
        <v/>
      </c>
      <c r="S343" s="20" t="str">
        <f>IFERROR('Utvikling avling P'!AJ343/'Utvikling avling P'!AK343,"")</f>
        <v/>
      </c>
      <c r="T343" s="20" t="str">
        <f>IFERROR('Utvikling avling P'!AH350/'Utvikling avling P'!AI350,"")</f>
        <v/>
      </c>
      <c r="U343" s="20" t="str">
        <f>IFERROR('Utvikling avling P'!AN350/'Utvikling avling P'!AO350,"")</f>
        <v/>
      </c>
      <c r="V343" s="20" t="str">
        <f>IFERROR('Utvikling avling P'!AN343/'Utvikling avling P'!AO343,"")</f>
        <v/>
      </c>
    </row>
    <row r="344" spans="1:22" x14ac:dyDescent="0.25">
      <c r="A344" s="19" t="str">
        <f>IF('Utvikling avling P'!A344&gt;0,'Utvikling avling P'!A344,"")</f>
        <v>5610 KÁRÁŠJOHKA</v>
      </c>
      <c r="B344" s="20" t="str">
        <f>IFERROR('Utvikling avling P'!B344/'Utvikling avling P'!C344,"")</f>
        <v/>
      </c>
      <c r="C344" s="20" t="str">
        <f>IFERROR('Utvikling avling P'!D344/'Utvikling avling P'!E344,"")</f>
        <v/>
      </c>
      <c r="D344" s="20" t="str">
        <f>IFERROR('Utvikling avling P'!F344/'Utvikling avling P'!G344,"")</f>
        <v/>
      </c>
      <c r="E344" s="20" t="str">
        <f>IFERROR('Utvikling avling P'!H344/'Utvikling avling P'!I344,"")</f>
        <v/>
      </c>
      <c r="F344" s="20" t="str">
        <f>IFERROR('Utvikling avling P'!J344/'Utvikling avling P'!K344,"")</f>
        <v/>
      </c>
      <c r="G344" s="20" t="str">
        <f>IFERROR('Utvikling avling P'!L344/'Utvikling avling P'!M344,"")</f>
        <v/>
      </c>
      <c r="H344" s="20" t="str">
        <f>IFERROR('Utvikling avling P'!N344/'Utvikling avling P'!O344,"")</f>
        <v/>
      </c>
      <c r="I344" s="20" t="str">
        <f>IFERROR('Utvikling avling P'!P344/'Utvikling avling P'!Q344,"")</f>
        <v/>
      </c>
      <c r="J344" s="20" t="str">
        <f>IFERROR('Utvikling avling P'!R344/'Utvikling avling P'!S344,"")</f>
        <v/>
      </c>
      <c r="K344" s="20" t="str">
        <f>IFERROR('Utvikling avling P'!T344/'Utvikling avling P'!U344,"")</f>
        <v/>
      </c>
      <c r="L344" s="20" t="str">
        <f>IFERROR('Utvikling avling P'!V344/'Utvikling avling P'!W344,"")</f>
        <v/>
      </c>
      <c r="M344" s="20" t="str">
        <f>IFERROR('Utvikling avling P'!X344/'Utvikling avling P'!Y344,"")</f>
        <v/>
      </c>
      <c r="N344" s="20" t="str">
        <f>IFERROR('Utvikling avling P'!Z344/'Utvikling avling P'!AA344,"")</f>
        <v/>
      </c>
      <c r="O344" s="20" t="str">
        <f>IFERROR('Utvikling avling P'!AB344/'Utvikling avling P'!AC344,"")</f>
        <v/>
      </c>
      <c r="P344" s="20" t="str">
        <f>IFERROR('Utvikling avling P'!AD344/'Utvikling avling P'!AE344,"")</f>
        <v/>
      </c>
      <c r="Q344" s="20" t="str">
        <f>IFERROR('Utvikling avling P'!AF344/'Utvikling avling P'!AG344,"")</f>
        <v/>
      </c>
      <c r="R344" s="20" t="str">
        <f>IFERROR('Utvikling avling P'!AJ351/'Utvikling avling P'!AK351,"")</f>
        <v/>
      </c>
      <c r="S344" s="20" t="str">
        <f>IFERROR('Utvikling avling P'!AJ344/'Utvikling avling P'!AK344,"")</f>
        <v/>
      </c>
      <c r="T344" s="20" t="str">
        <f>IFERROR('Utvikling avling P'!AH351/'Utvikling avling P'!AI351,"")</f>
        <v/>
      </c>
      <c r="U344" s="20" t="str">
        <f>IFERROR('Utvikling avling P'!AN351/'Utvikling avling P'!AO351,"")</f>
        <v/>
      </c>
      <c r="V344" s="20" t="str">
        <f>IFERROR('Utvikling avling P'!AN344/'Utvikling avling P'!AO344,"")</f>
        <v/>
      </c>
    </row>
    <row r="345" spans="1:22" x14ac:dyDescent="0.25">
      <c r="A345" s="19" t="str">
        <f>IF('Utvikling avling P'!A345&gt;0,'Utvikling avling P'!A345,"")</f>
        <v>1576 AURE</v>
      </c>
      <c r="B345" s="20" t="str">
        <f>IFERROR('Utvikling avling P'!B345/'Utvikling avling P'!C345,"")</f>
        <v/>
      </c>
      <c r="C345" s="20" t="str">
        <f>IFERROR('Utvikling avling P'!D345/'Utvikling avling P'!E345,"")</f>
        <v/>
      </c>
      <c r="D345" s="20" t="str">
        <f>IFERROR('Utvikling avling P'!F345/'Utvikling avling P'!G345,"")</f>
        <v/>
      </c>
      <c r="E345" s="20" t="str">
        <f>IFERROR('Utvikling avling P'!H345/'Utvikling avling P'!I345,"")</f>
        <v/>
      </c>
      <c r="F345" s="20" t="str">
        <f>IFERROR('Utvikling avling P'!J345/'Utvikling avling P'!K345,"")</f>
        <v/>
      </c>
      <c r="G345" s="20" t="str">
        <f>IFERROR('Utvikling avling P'!L345/'Utvikling avling P'!M345,"")</f>
        <v/>
      </c>
      <c r="H345" s="20" t="str">
        <f>IFERROR('Utvikling avling P'!N345/'Utvikling avling P'!O345,"")</f>
        <v/>
      </c>
      <c r="I345" s="20" t="str">
        <f>IFERROR('Utvikling avling P'!P345/'Utvikling avling P'!Q345,"")</f>
        <v/>
      </c>
      <c r="J345" s="20" t="str">
        <f>IFERROR('Utvikling avling P'!R345/'Utvikling avling P'!S345,"")</f>
        <v/>
      </c>
      <c r="K345" s="20" t="str">
        <f>IFERROR('Utvikling avling P'!T345/'Utvikling avling P'!U345,"")</f>
        <v/>
      </c>
      <c r="L345" s="20" t="str">
        <f>IFERROR('Utvikling avling P'!V345/'Utvikling avling P'!W345,"")</f>
        <v/>
      </c>
      <c r="M345" s="20" t="str">
        <f>IFERROR('Utvikling avling P'!X345/'Utvikling avling P'!Y345,"")</f>
        <v/>
      </c>
      <c r="N345" s="20" t="str">
        <f>IFERROR('Utvikling avling P'!Z345/'Utvikling avling P'!AA345,"")</f>
        <v/>
      </c>
      <c r="O345" s="20" t="str">
        <f>IFERROR('Utvikling avling P'!AB345/'Utvikling avling P'!AC345,"")</f>
        <v/>
      </c>
      <c r="P345" s="20" t="str">
        <f>IFERROR('Utvikling avling P'!AD345/'Utvikling avling P'!AE345,"")</f>
        <v/>
      </c>
      <c r="Q345" s="20" t="str">
        <f>IFERROR('Utvikling avling P'!AF345/'Utvikling avling P'!AG345,"")</f>
        <v/>
      </c>
      <c r="R345" s="20" t="str">
        <f>IFERROR('Utvikling avling P'!AJ352/'Utvikling avling P'!AK352,"")</f>
        <v/>
      </c>
      <c r="S345" s="20" t="str">
        <f>IFERROR('Utvikling avling P'!AJ345/'Utvikling avling P'!AK345,"")</f>
        <v/>
      </c>
      <c r="T345" s="20" t="str">
        <f>IFERROR('Utvikling avling P'!AH352/'Utvikling avling P'!AI352,"")</f>
        <v/>
      </c>
      <c r="U345" s="20" t="str">
        <f>IFERROR('Utvikling avling P'!AN352/'Utvikling avling P'!AO352,"")</f>
        <v/>
      </c>
      <c r="V345" s="20" t="str">
        <f>IFERROR('Utvikling avling P'!AN345/'Utvikling avling P'!AO345,"")</f>
        <v/>
      </c>
    </row>
    <row r="346" spans="1:22" x14ac:dyDescent="0.25">
      <c r="A346" s="19" t="str">
        <f>IF('Utvikling avling P'!A346&gt;0,'Utvikling avling P'!A346,"")</f>
        <v>5616 HASVIK</v>
      </c>
      <c r="B346" s="20" t="str">
        <f>IFERROR('Utvikling avling P'!B346/'Utvikling avling P'!C346,"")</f>
        <v/>
      </c>
      <c r="C346" s="20" t="str">
        <f>IFERROR('Utvikling avling P'!D346/'Utvikling avling P'!E346,"")</f>
        <v/>
      </c>
      <c r="D346" s="20" t="str">
        <f>IFERROR('Utvikling avling P'!F346/'Utvikling avling P'!G346,"")</f>
        <v/>
      </c>
      <c r="E346" s="20" t="str">
        <f>IFERROR('Utvikling avling P'!H346/'Utvikling avling P'!I346,"")</f>
        <v/>
      </c>
      <c r="F346" s="20" t="str">
        <f>IFERROR('Utvikling avling P'!J346/'Utvikling avling P'!K346,"")</f>
        <v/>
      </c>
      <c r="G346" s="20" t="str">
        <f>IFERROR('Utvikling avling P'!L346/'Utvikling avling P'!M346,"")</f>
        <v/>
      </c>
      <c r="H346" s="20" t="str">
        <f>IFERROR('Utvikling avling P'!N346/'Utvikling avling P'!O346,"")</f>
        <v/>
      </c>
      <c r="I346" s="20" t="str">
        <f>IFERROR('Utvikling avling P'!P346/'Utvikling avling P'!Q346,"")</f>
        <v/>
      </c>
      <c r="J346" s="20" t="str">
        <f>IFERROR('Utvikling avling P'!R346/'Utvikling avling P'!S346,"")</f>
        <v/>
      </c>
      <c r="K346" s="20" t="str">
        <f>IFERROR('Utvikling avling P'!T346/'Utvikling avling P'!U346,"")</f>
        <v/>
      </c>
      <c r="L346" s="20" t="str">
        <f>IFERROR('Utvikling avling P'!V346/'Utvikling avling P'!W346,"")</f>
        <v/>
      </c>
      <c r="M346" s="20" t="str">
        <f>IFERROR('Utvikling avling P'!X346/'Utvikling avling P'!Y346,"")</f>
        <v/>
      </c>
      <c r="N346" s="20" t="str">
        <f>IFERROR('Utvikling avling P'!Z346/'Utvikling avling P'!AA346,"")</f>
        <v/>
      </c>
      <c r="O346" s="20" t="str">
        <f>IFERROR('Utvikling avling P'!AB346/'Utvikling avling P'!AC346,"")</f>
        <v/>
      </c>
      <c r="P346" s="20" t="str">
        <f>IFERROR('Utvikling avling P'!AD346/'Utvikling avling P'!AE346,"")</f>
        <v/>
      </c>
      <c r="Q346" s="20" t="str">
        <f>IFERROR('Utvikling avling P'!AF346/'Utvikling avling P'!AG346,"")</f>
        <v/>
      </c>
      <c r="R346" s="20" t="str">
        <f>IFERROR('Utvikling avling P'!AJ353/'Utvikling avling P'!AK353,"")</f>
        <v/>
      </c>
      <c r="S346" s="20" t="str">
        <f>IFERROR('Utvikling avling P'!AJ346/'Utvikling avling P'!AK346,"")</f>
        <v/>
      </c>
      <c r="T346" s="20" t="str">
        <f>IFERROR('Utvikling avling P'!AH353/'Utvikling avling P'!AI353,"")</f>
        <v/>
      </c>
      <c r="U346" s="20" t="str">
        <f>IFERROR('Utvikling avling P'!AN353/'Utvikling avling P'!AO353,"")</f>
        <v/>
      </c>
      <c r="V346" s="20" t="str">
        <f>IFERROR('Utvikling avling P'!AN346/'Utvikling avling P'!AO346,"")</f>
        <v/>
      </c>
    </row>
    <row r="347" spans="1:22" x14ac:dyDescent="0.25">
      <c r="A347" s="19" t="str">
        <f>IF('Utvikling avling P'!A347&gt;0,'Utvikling avling P'!A347,"")</f>
        <v>1804 BODØ</v>
      </c>
      <c r="B347" s="20" t="str">
        <f>IFERROR('Utvikling avling P'!B347/'Utvikling avling P'!C347,"")</f>
        <v/>
      </c>
      <c r="C347" s="20" t="str">
        <f>IFERROR('Utvikling avling P'!D347/'Utvikling avling P'!E347,"")</f>
        <v/>
      </c>
      <c r="D347" s="20" t="str">
        <f>IFERROR('Utvikling avling P'!F347/'Utvikling avling P'!G347,"")</f>
        <v/>
      </c>
      <c r="E347" s="20" t="str">
        <f>IFERROR('Utvikling avling P'!H347/'Utvikling avling P'!I347,"")</f>
        <v/>
      </c>
      <c r="F347" s="20" t="str">
        <f>IFERROR('Utvikling avling P'!J347/'Utvikling avling P'!K347,"")</f>
        <v/>
      </c>
      <c r="G347" s="20" t="str">
        <f>IFERROR('Utvikling avling P'!L347/'Utvikling avling P'!M347,"")</f>
        <v/>
      </c>
      <c r="H347" s="20" t="str">
        <f>IFERROR('Utvikling avling P'!N347/'Utvikling avling P'!O347,"")</f>
        <v/>
      </c>
      <c r="I347" s="20" t="str">
        <f>IFERROR('Utvikling avling P'!P347/'Utvikling avling P'!Q347,"")</f>
        <v/>
      </c>
      <c r="J347" s="20" t="str">
        <f>IFERROR('Utvikling avling P'!R347/'Utvikling avling P'!S347,"")</f>
        <v/>
      </c>
      <c r="K347" s="20" t="str">
        <f>IFERROR('Utvikling avling P'!T347/'Utvikling avling P'!U347,"")</f>
        <v/>
      </c>
      <c r="L347" s="20" t="str">
        <f>IFERROR('Utvikling avling P'!V347/'Utvikling avling P'!W347,"")</f>
        <v/>
      </c>
      <c r="M347" s="20" t="str">
        <f>IFERROR('Utvikling avling P'!X347/'Utvikling avling P'!Y347,"")</f>
        <v/>
      </c>
      <c r="N347" s="20" t="str">
        <f>IFERROR('Utvikling avling P'!Z347/'Utvikling avling P'!AA347,"")</f>
        <v/>
      </c>
      <c r="O347" s="20" t="str">
        <f>IFERROR('Utvikling avling P'!AB347/'Utvikling avling P'!AC347,"")</f>
        <v/>
      </c>
      <c r="P347" s="20" t="str">
        <f>IFERROR('Utvikling avling P'!AD347/'Utvikling avling P'!AE347,"")</f>
        <v/>
      </c>
      <c r="Q347" s="20" t="str">
        <f>IFERROR('Utvikling avling P'!AF347/'Utvikling avling P'!AG347,"")</f>
        <v/>
      </c>
      <c r="R347" s="20" t="str">
        <f>IFERROR('Utvikling avling P'!AJ354/'Utvikling avling P'!AK354,"")</f>
        <v/>
      </c>
      <c r="S347" s="20" t="str">
        <f>IFERROR('Utvikling avling P'!AJ347/'Utvikling avling P'!AK347,"")</f>
        <v/>
      </c>
      <c r="T347" s="20" t="str">
        <f>IFERROR('Utvikling avling P'!AH354/'Utvikling avling P'!AI354,"")</f>
        <v/>
      </c>
      <c r="U347" s="20" t="str">
        <f>IFERROR('Utvikling avling P'!AN354/'Utvikling avling P'!AO354,"")</f>
        <v/>
      </c>
      <c r="V347" s="20" t="str">
        <f>IFERROR('Utvikling avling P'!AN347/'Utvikling avling P'!AO347,"")</f>
        <v/>
      </c>
    </row>
    <row r="348" spans="1:22" x14ac:dyDescent="0.25">
      <c r="A348" s="19" t="str">
        <f>IF('Utvikling avling P'!A348&gt;0,'Utvikling avling P'!A348,"")</f>
        <v>5624 LEBESBY</v>
      </c>
      <c r="B348" s="20" t="str">
        <f>IFERROR('Utvikling avling P'!B348/'Utvikling avling P'!C348,"")</f>
        <v/>
      </c>
      <c r="C348" s="20" t="str">
        <f>IFERROR('Utvikling avling P'!D348/'Utvikling avling P'!E348,"")</f>
        <v/>
      </c>
      <c r="D348" s="20" t="str">
        <f>IFERROR('Utvikling avling P'!F348/'Utvikling avling P'!G348,"")</f>
        <v/>
      </c>
      <c r="E348" s="20" t="str">
        <f>IFERROR('Utvikling avling P'!H348/'Utvikling avling P'!I348,"")</f>
        <v/>
      </c>
      <c r="F348" s="20" t="str">
        <f>IFERROR('Utvikling avling P'!J348/'Utvikling avling P'!K348,"")</f>
        <v/>
      </c>
      <c r="G348" s="20" t="str">
        <f>IFERROR('Utvikling avling P'!L348/'Utvikling avling P'!M348,"")</f>
        <v/>
      </c>
      <c r="H348" s="20" t="str">
        <f>IFERROR('Utvikling avling P'!N348/'Utvikling avling P'!O348,"")</f>
        <v/>
      </c>
      <c r="I348" s="20" t="str">
        <f>IFERROR('Utvikling avling P'!P348/'Utvikling avling P'!Q348,"")</f>
        <v/>
      </c>
      <c r="J348" s="20" t="str">
        <f>IFERROR('Utvikling avling P'!R348/'Utvikling avling P'!S348,"")</f>
        <v/>
      </c>
      <c r="K348" s="20" t="str">
        <f>IFERROR('Utvikling avling P'!T348/'Utvikling avling P'!U348,"")</f>
        <v/>
      </c>
      <c r="L348" s="20" t="str">
        <f>IFERROR('Utvikling avling P'!V348/'Utvikling avling P'!W348,"")</f>
        <v/>
      </c>
      <c r="M348" s="20" t="str">
        <f>IFERROR('Utvikling avling P'!X348/'Utvikling avling P'!Y348,"")</f>
        <v/>
      </c>
      <c r="N348" s="20" t="str">
        <f>IFERROR('Utvikling avling P'!Z348/'Utvikling avling P'!AA348,"")</f>
        <v/>
      </c>
      <c r="O348" s="20" t="str">
        <f>IFERROR('Utvikling avling P'!AB348/'Utvikling avling P'!AC348,"")</f>
        <v/>
      </c>
      <c r="P348" s="20" t="str">
        <f>IFERROR('Utvikling avling P'!AD348/'Utvikling avling P'!AE348,"")</f>
        <v/>
      </c>
      <c r="Q348" s="20" t="str">
        <f>IFERROR('Utvikling avling P'!AF348/'Utvikling avling P'!AG348,"")</f>
        <v/>
      </c>
      <c r="R348" s="20" t="str">
        <f>IFERROR('Utvikling avling P'!AJ355/'Utvikling avling P'!AK355,"")</f>
        <v/>
      </c>
      <c r="S348" s="20" t="str">
        <f>IFERROR('Utvikling avling P'!AJ348/'Utvikling avling P'!AK348,"")</f>
        <v/>
      </c>
      <c r="T348" s="20" t="str">
        <f>IFERROR('Utvikling avling P'!AH355/'Utvikling avling P'!AI355,"")</f>
        <v/>
      </c>
      <c r="U348" s="20" t="str">
        <f>IFERROR('Utvikling avling P'!AN355/'Utvikling avling P'!AO355,"")</f>
        <v/>
      </c>
      <c r="V348" s="20" t="str">
        <f>IFERROR('Utvikling avling P'!AN348/'Utvikling avling P'!AO348,"")</f>
        <v/>
      </c>
    </row>
    <row r="349" spans="1:22" x14ac:dyDescent="0.25">
      <c r="A349" s="19" t="str">
        <f>IF('Utvikling avling P'!A349&gt;0,'Utvikling avling P'!A349,"")</f>
        <v>1811 BINDAL</v>
      </c>
      <c r="B349" s="20" t="str">
        <f>IFERROR('Utvikling avling P'!B349/'Utvikling avling P'!C349,"")</f>
        <v/>
      </c>
      <c r="C349" s="20" t="str">
        <f>IFERROR('Utvikling avling P'!D349/'Utvikling avling P'!E349,"")</f>
        <v/>
      </c>
      <c r="D349" s="20" t="str">
        <f>IFERROR('Utvikling avling P'!F349/'Utvikling avling P'!G349,"")</f>
        <v/>
      </c>
      <c r="E349" s="20" t="str">
        <f>IFERROR('Utvikling avling P'!H349/'Utvikling avling P'!I349,"")</f>
        <v/>
      </c>
      <c r="F349" s="20" t="str">
        <f>IFERROR('Utvikling avling P'!J349/'Utvikling avling P'!K349,"")</f>
        <v/>
      </c>
      <c r="G349" s="20" t="str">
        <f>IFERROR('Utvikling avling P'!L349/'Utvikling avling P'!M349,"")</f>
        <v/>
      </c>
      <c r="H349" s="20" t="str">
        <f>IFERROR('Utvikling avling P'!N349/'Utvikling avling P'!O349,"")</f>
        <v/>
      </c>
      <c r="I349" s="20" t="str">
        <f>IFERROR('Utvikling avling P'!P349/'Utvikling avling P'!Q349,"")</f>
        <v/>
      </c>
      <c r="J349" s="20" t="str">
        <f>IFERROR('Utvikling avling P'!R349/'Utvikling avling P'!S349,"")</f>
        <v/>
      </c>
      <c r="K349" s="20" t="str">
        <f>IFERROR('Utvikling avling P'!T349/'Utvikling avling P'!U349,"")</f>
        <v/>
      </c>
      <c r="L349" s="20" t="str">
        <f>IFERROR('Utvikling avling P'!V349/'Utvikling avling P'!W349,"")</f>
        <v/>
      </c>
      <c r="M349" s="20" t="str">
        <f>IFERROR('Utvikling avling P'!X349/'Utvikling avling P'!Y349,"")</f>
        <v/>
      </c>
      <c r="N349" s="20" t="str">
        <f>IFERROR('Utvikling avling P'!Z349/'Utvikling avling P'!AA349,"")</f>
        <v/>
      </c>
      <c r="O349" s="20" t="str">
        <f>IFERROR('Utvikling avling P'!AB349/'Utvikling avling P'!AC349,"")</f>
        <v/>
      </c>
      <c r="P349" s="20" t="str">
        <f>IFERROR('Utvikling avling P'!AD349/'Utvikling avling P'!AE349,"")</f>
        <v/>
      </c>
      <c r="Q349" s="20" t="str">
        <f>IFERROR('Utvikling avling P'!AF349/'Utvikling avling P'!AG349,"")</f>
        <v/>
      </c>
      <c r="R349" s="20" t="str">
        <f>IFERROR('Utvikling avling P'!AJ356/'Utvikling avling P'!AK356,"")</f>
        <v/>
      </c>
      <c r="S349" s="20" t="str">
        <f>IFERROR('Utvikling avling P'!AJ349/'Utvikling avling P'!AK349,"")</f>
        <v/>
      </c>
      <c r="T349" s="20" t="str">
        <f>IFERROR('Utvikling avling P'!AH356/'Utvikling avling P'!AI356,"")</f>
        <v/>
      </c>
      <c r="U349" s="20" t="str">
        <f>IFERROR('Utvikling avling P'!AN356/'Utvikling avling P'!AO356,"")</f>
        <v/>
      </c>
      <c r="V349" s="20" t="str">
        <f>IFERROR('Utvikling avling P'!AN349/'Utvikling avling P'!AO349,"")</f>
        <v/>
      </c>
    </row>
    <row r="350" spans="1:22" x14ac:dyDescent="0.25">
      <c r="A350" s="19" t="str">
        <f>IF('Utvikling avling P'!A350&gt;0,'Utvikling avling P'!A350,"")</f>
        <v>5628 DEATNU</v>
      </c>
      <c r="B350" s="20" t="str">
        <f>IFERROR('Utvikling avling P'!B350/'Utvikling avling P'!C350,"")</f>
        <v/>
      </c>
      <c r="C350" s="20" t="str">
        <f>IFERROR('Utvikling avling P'!D350/'Utvikling avling P'!E350,"")</f>
        <v/>
      </c>
      <c r="D350" s="20" t="str">
        <f>IFERROR('Utvikling avling P'!F350/'Utvikling avling P'!G350,"")</f>
        <v/>
      </c>
      <c r="E350" s="20" t="str">
        <f>IFERROR('Utvikling avling P'!H350/'Utvikling avling P'!I350,"")</f>
        <v/>
      </c>
      <c r="F350" s="20" t="str">
        <f>IFERROR('Utvikling avling P'!J350/'Utvikling avling P'!K350,"")</f>
        <v/>
      </c>
      <c r="G350" s="20" t="str">
        <f>IFERROR('Utvikling avling P'!L350/'Utvikling avling P'!M350,"")</f>
        <v/>
      </c>
      <c r="H350" s="20" t="str">
        <f>IFERROR('Utvikling avling P'!N350/'Utvikling avling P'!O350,"")</f>
        <v/>
      </c>
      <c r="I350" s="20" t="str">
        <f>IFERROR('Utvikling avling P'!P350/'Utvikling avling P'!Q350,"")</f>
        <v/>
      </c>
      <c r="J350" s="20" t="str">
        <f>IFERROR('Utvikling avling P'!R350/'Utvikling avling P'!S350,"")</f>
        <v/>
      </c>
      <c r="K350" s="20" t="str">
        <f>IFERROR('Utvikling avling P'!T350/'Utvikling avling P'!U350,"")</f>
        <v/>
      </c>
      <c r="L350" s="20" t="str">
        <f>IFERROR('Utvikling avling P'!V350/'Utvikling avling P'!W350,"")</f>
        <v/>
      </c>
      <c r="M350" s="20" t="str">
        <f>IFERROR('Utvikling avling P'!X350/'Utvikling avling P'!Y350,"")</f>
        <v/>
      </c>
      <c r="N350" s="20" t="str">
        <f>IFERROR('Utvikling avling P'!Z350/'Utvikling avling P'!AA350,"")</f>
        <v/>
      </c>
      <c r="O350" s="20" t="str">
        <f>IFERROR('Utvikling avling P'!AB350/'Utvikling avling P'!AC350,"")</f>
        <v/>
      </c>
      <c r="P350" s="20" t="str">
        <f>IFERROR('Utvikling avling P'!AD350/'Utvikling avling P'!AE350,"")</f>
        <v/>
      </c>
      <c r="Q350" s="20" t="str">
        <f>IFERROR('Utvikling avling P'!AF350/'Utvikling avling P'!AG350,"")</f>
        <v/>
      </c>
      <c r="R350" s="20" t="str">
        <f>IFERROR('Utvikling avling P'!AJ357/'Utvikling avling P'!AK357,"")</f>
        <v/>
      </c>
      <c r="S350" s="20" t="str">
        <f>IFERROR('Utvikling avling P'!AJ350/'Utvikling avling P'!AK350,"")</f>
        <v/>
      </c>
      <c r="T350" s="20" t="str">
        <f>IFERROR('Utvikling avling P'!AH357/'Utvikling avling P'!AI357,"")</f>
        <v/>
      </c>
      <c r="U350" s="20" t="str">
        <f>IFERROR('Utvikling avling P'!AN357/'Utvikling avling P'!AO357,"")</f>
        <v/>
      </c>
      <c r="V350" s="20" t="str">
        <f>IFERROR('Utvikling avling P'!AN350/'Utvikling avling P'!AO350,"")</f>
        <v/>
      </c>
    </row>
    <row r="351" spans="1:22" x14ac:dyDescent="0.25">
      <c r="A351" s="19" t="str">
        <f>IF('Utvikling avling P'!A351&gt;0,'Utvikling avling P'!A351,"")</f>
        <v>1146 TYSVÆR</v>
      </c>
      <c r="B351" s="20" t="str">
        <f>IFERROR('Utvikling avling P'!B351/'Utvikling avling P'!C351,"")</f>
        <v/>
      </c>
      <c r="C351" s="20" t="str">
        <f>IFERROR('Utvikling avling P'!D351/'Utvikling avling P'!E351,"")</f>
        <v/>
      </c>
      <c r="D351" s="20" t="str">
        <f>IFERROR('Utvikling avling P'!F351/'Utvikling avling P'!G351,"")</f>
        <v/>
      </c>
      <c r="E351" s="20" t="str">
        <f>IFERROR('Utvikling avling P'!H351/'Utvikling avling P'!I351,"")</f>
        <v/>
      </c>
      <c r="F351" s="20" t="str">
        <f>IFERROR('Utvikling avling P'!J351/'Utvikling avling P'!K351,"")</f>
        <v/>
      </c>
      <c r="G351" s="20" t="str">
        <f>IFERROR('Utvikling avling P'!L351/'Utvikling avling P'!M351,"")</f>
        <v/>
      </c>
      <c r="H351" s="20" t="str">
        <f>IFERROR('Utvikling avling P'!N351/'Utvikling avling P'!O351,"")</f>
        <v/>
      </c>
      <c r="I351" s="20" t="str">
        <f>IFERROR('Utvikling avling P'!P351/'Utvikling avling P'!Q351,"")</f>
        <v/>
      </c>
      <c r="J351" s="20" t="str">
        <f>IFERROR('Utvikling avling P'!R351/'Utvikling avling P'!S351,"")</f>
        <v/>
      </c>
      <c r="K351" s="20" t="str">
        <f>IFERROR('Utvikling avling P'!T351/'Utvikling avling P'!U351,"")</f>
        <v/>
      </c>
      <c r="L351" s="20" t="str">
        <f>IFERROR('Utvikling avling P'!V351/'Utvikling avling P'!W351,"")</f>
        <v/>
      </c>
      <c r="M351" s="20" t="str">
        <f>IFERROR('Utvikling avling P'!X351/'Utvikling avling P'!Y351,"")</f>
        <v/>
      </c>
      <c r="N351" s="20" t="str">
        <f>IFERROR('Utvikling avling P'!Z351/'Utvikling avling P'!AA351,"")</f>
        <v/>
      </c>
      <c r="O351" s="20" t="str">
        <f>IFERROR('Utvikling avling P'!AB351/'Utvikling avling P'!AC351,"")</f>
        <v/>
      </c>
      <c r="P351" s="20" t="str">
        <f>IFERROR('Utvikling avling P'!AD351/'Utvikling avling P'!AE351,"")</f>
        <v/>
      </c>
      <c r="Q351" s="20" t="str">
        <f>IFERROR('Utvikling avling P'!AF351/'Utvikling avling P'!AG351,"")</f>
        <v/>
      </c>
      <c r="R351" s="20" t="str">
        <f>IFERROR('Utvikling avling P'!AJ358/'Utvikling avling P'!AK358,"")</f>
        <v/>
      </c>
      <c r="S351" s="20" t="str">
        <f>IFERROR('Utvikling avling P'!AJ351/'Utvikling avling P'!AK351,"")</f>
        <v/>
      </c>
      <c r="T351" s="20" t="str">
        <f>IFERROR('Utvikling avling P'!AH358/'Utvikling avling P'!AI358,"")</f>
        <v/>
      </c>
      <c r="U351" s="20" t="str">
        <f>IFERROR('Utvikling avling P'!AN358/'Utvikling avling P'!AO358,"")</f>
        <v/>
      </c>
      <c r="V351" s="20" t="str">
        <f>IFERROR('Utvikling avling P'!AN351/'Utvikling avling P'!AO351,"")</f>
        <v/>
      </c>
    </row>
    <row r="352" spans="1:22" x14ac:dyDescent="0.25">
      <c r="A352" s="19" t="str">
        <f>IF('Utvikling avling P'!A352&gt;0,'Utvikling avling P'!A352,"")</f>
        <v>5634 VARDØ</v>
      </c>
      <c r="B352" s="20" t="str">
        <f>IFERROR('Utvikling avling P'!B352/'Utvikling avling P'!C352,"")</f>
        <v/>
      </c>
      <c r="C352" s="20" t="str">
        <f>IFERROR('Utvikling avling P'!D352/'Utvikling avling P'!E352,"")</f>
        <v/>
      </c>
      <c r="D352" s="20" t="str">
        <f>IFERROR('Utvikling avling P'!F352/'Utvikling avling P'!G352,"")</f>
        <v/>
      </c>
      <c r="E352" s="20" t="str">
        <f>IFERROR('Utvikling avling P'!H352/'Utvikling avling P'!I352,"")</f>
        <v/>
      </c>
      <c r="F352" s="20" t="str">
        <f>IFERROR('Utvikling avling P'!J352/'Utvikling avling P'!K352,"")</f>
        <v/>
      </c>
      <c r="G352" s="20" t="str">
        <f>IFERROR('Utvikling avling P'!L352/'Utvikling avling P'!M352,"")</f>
        <v/>
      </c>
      <c r="H352" s="20" t="str">
        <f>IFERROR('Utvikling avling P'!N352/'Utvikling avling P'!O352,"")</f>
        <v/>
      </c>
      <c r="I352" s="20" t="str">
        <f>IFERROR('Utvikling avling P'!P352/'Utvikling avling P'!Q352,"")</f>
        <v/>
      </c>
      <c r="J352" s="20" t="str">
        <f>IFERROR('Utvikling avling P'!R352/'Utvikling avling P'!S352,"")</f>
        <v/>
      </c>
      <c r="K352" s="20" t="str">
        <f>IFERROR('Utvikling avling P'!T352/'Utvikling avling P'!U352,"")</f>
        <v/>
      </c>
      <c r="L352" s="20" t="str">
        <f>IFERROR('Utvikling avling P'!V352/'Utvikling avling P'!W352,"")</f>
        <v/>
      </c>
      <c r="M352" s="20" t="str">
        <f>IFERROR('Utvikling avling P'!X352/'Utvikling avling P'!Y352,"")</f>
        <v/>
      </c>
      <c r="N352" s="20" t="str">
        <f>IFERROR('Utvikling avling P'!Z352/'Utvikling avling P'!AA352,"")</f>
        <v/>
      </c>
      <c r="O352" s="20" t="str">
        <f>IFERROR('Utvikling avling P'!AB352/'Utvikling avling P'!AC352,"")</f>
        <v/>
      </c>
      <c r="P352" s="20" t="str">
        <f>IFERROR('Utvikling avling P'!AD352/'Utvikling avling P'!AE352,"")</f>
        <v/>
      </c>
      <c r="Q352" s="20" t="str">
        <f>IFERROR('Utvikling avling P'!AF352/'Utvikling avling P'!AG352,"")</f>
        <v/>
      </c>
      <c r="R352" s="20" t="str">
        <f>IFERROR('Utvikling avling P'!AJ359/'Utvikling avling P'!AK359,"")</f>
        <v/>
      </c>
      <c r="S352" s="20" t="str">
        <f>IFERROR('Utvikling avling P'!AJ352/'Utvikling avling P'!AK352,"")</f>
        <v/>
      </c>
      <c r="T352" s="20" t="str">
        <f>IFERROR('Utvikling avling P'!AH359/'Utvikling avling P'!AI359,"")</f>
        <v/>
      </c>
      <c r="U352" s="20" t="str">
        <f>IFERROR('Utvikling avling P'!AN359/'Utvikling avling P'!AO359,"")</f>
        <v/>
      </c>
      <c r="V352" s="20" t="str">
        <f>IFERROR('Utvikling avling P'!AN352/'Utvikling avling P'!AO352,"")</f>
        <v/>
      </c>
    </row>
    <row r="353" spans="1:22" x14ac:dyDescent="0.25">
      <c r="A353" s="19" t="str">
        <f>IF('Utvikling avling P'!A353&gt;0,'Utvikling avling P'!A353,"")</f>
        <v>5546 KVÆNANGEN</v>
      </c>
      <c r="B353" s="20" t="str">
        <f>IFERROR('Utvikling avling P'!B353/'Utvikling avling P'!C353,"")</f>
        <v/>
      </c>
      <c r="C353" s="20" t="str">
        <f>IFERROR('Utvikling avling P'!D353/'Utvikling avling P'!E353,"")</f>
        <v/>
      </c>
      <c r="D353" s="20" t="str">
        <f>IFERROR('Utvikling avling P'!F353/'Utvikling avling P'!G353,"")</f>
        <v/>
      </c>
      <c r="E353" s="20" t="str">
        <f>IFERROR('Utvikling avling P'!H353/'Utvikling avling P'!I353,"")</f>
        <v/>
      </c>
      <c r="F353" s="20" t="str">
        <f>IFERROR('Utvikling avling P'!J353/'Utvikling avling P'!K353,"")</f>
        <v/>
      </c>
      <c r="G353" s="20" t="str">
        <f>IFERROR('Utvikling avling P'!L353/'Utvikling avling P'!M353,"")</f>
        <v/>
      </c>
      <c r="H353" s="20" t="str">
        <f>IFERROR('Utvikling avling P'!N353/'Utvikling avling P'!O353,"")</f>
        <v/>
      </c>
      <c r="I353" s="20" t="str">
        <f>IFERROR('Utvikling avling P'!P353/'Utvikling avling P'!Q353,"")</f>
        <v/>
      </c>
      <c r="J353" s="20" t="str">
        <f>IFERROR('Utvikling avling P'!R353/'Utvikling avling P'!S353,"")</f>
        <v/>
      </c>
      <c r="K353" s="20" t="str">
        <f>IFERROR('Utvikling avling P'!T353/'Utvikling avling P'!U353,"")</f>
        <v/>
      </c>
      <c r="L353" s="20" t="str">
        <f>IFERROR('Utvikling avling P'!V353/'Utvikling avling P'!W353,"")</f>
        <v/>
      </c>
      <c r="M353" s="20" t="str">
        <f>IFERROR('Utvikling avling P'!X353/'Utvikling avling P'!Y353,"")</f>
        <v/>
      </c>
      <c r="N353" s="20" t="str">
        <f>IFERROR('Utvikling avling P'!Z353/'Utvikling avling P'!AA353,"")</f>
        <v/>
      </c>
      <c r="O353" s="20" t="str">
        <f>IFERROR('Utvikling avling P'!AB353/'Utvikling avling P'!AC353,"")</f>
        <v/>
      </c>
      <c r="P353" s="20" t="str">
        <f>IFERROR('Utvikling avling P'!AD353/'Utvikling avling P'!AE353,"")</f>
        <v/>
      </c>
      <c r="Q353" s="20" t="str">
        <f>IFERROR('Utvikling avling P'!AF353/'Utvikling avling P'!AG353,"")</f>
        <v/>
      </c>
      <c r="R353" s="20" t="str">
        <f>IFERROR('Utvikling avling P'!AJ360/'Utvikling avling P'!AK360,"")</f>
        <v/>
      </c>
      <c r="S353" s="20" t="str">
        <f>IFERROR('Utvikling avling P'!AJ353/'Utvikling avling P'!AK353,"")</f>
        <v/>
      </c>
      <c r="T353" s="20" t="str">
        <f>IFERROR('Utvikling avling P'!AH360/'Utvikling avling P'!AI360,"")</f>
        <v/>
      </c>
      <c r="U353" s="20" t="str">
        <f>IFERROR('Utvikling avling P'!AN360/'Utvikling avling P'!AO360,"")</f>
        <v/>
      </c>
      <c r="V353" s="20" t="str">
        <f>IFERROR('Utvikling avling P'!AN353/'Utvikling avling P'!AO353,"")</f>
        <v/>
      </c>
    </row>
    <row r="354" spans="1:22" x14ac:dyDescent="0.25">
      <c r="A354" s="19" t="str">
        <f>IF('Utvikling avling P'!A354&gt;0,'Utvikling avling P'!A354,"")</f>
        <v>3425 ENGERDAL</v>
      </c>
      <c r="B354" s="20" t="str">
        <f>IFERROR('Utvikling avling P'!B354/'Utvikling avling P'!C354,"")</f>
        <v/>
      </c>
      <c r="C354" s="20" t="str">
        <f>IFERROR('Utvikling avling P'!D354/'Utvikling avling P'!E354,"")</f>
        <v/>
      </c>
      <c r="D354" s="20" t="str">
        <f>IFERROR('Utvikling avling P'!F354/'Utvikling avling P'!G354,"")</f>
        <v/>
      </c>
      <c r="E354" s="20" t="str">
        <f>IFERROR('Utvikling avling P'!H354/'Utvikling avling P'!I354,"")</f>
        <v/>
      </c>
      <c r="F354" s="20" t="str">
        <f>IFERROR('Utvikling avling P'!J354/'Utvikling avling P'!K354,"")</f>
        <v/>
      </c>
      <c r="G354" s="20" t="str">
        <f>IFERROR('Utvikling avling P'!L354/'Utvikling avling P'!M354,"")</f>
        <v/>
      </c>
      <c r="H354" s="20" t="str">
        <f>IFERROR('Utvikling avling P'!N354/'Utvikling avling P'!O354,"")</f>
        <v/>
      </c>
      <c r="I354" s="20" t="str">
        <f>IFERROR('Utvikling avling P'!P354/'Utvikling avling P'!Q354,"")</f>
        <v/>
      </c>
      <c r="J354" s="20" t="str">
        <f>IFERROR('Utvikling avling P'!R354/'Utvikling avling P'!S354,"")</f>
        <v/>
      </c>
      <c r="K354" s="20" t="str">
        <f>IFERROR('Utvikling avling P'!T354/'Utvikling avling P'!U354,"")</f>
        <v/>
      </c>
      <c r="L354" s="20" t="str">
        <f>IFERROR('Utvikling avling P'!V354/'Utvikling avling P'!W354,"")</f>
        <v/>
      </c>
      <c r="M354" s="20" t="str">
        <f>IFERROR('Utvikling avling P'!X354/'Utvikling avling P'!Y354,"")</f>
        <v/>
      </c>
      <c r="N354" s="20" t="str">
        <f>IFERROR('Utvikling avling P'!Z354/'Utvikling avling P'!AA354,"")</f>
        <v/>
      </c>
      <c r="O354" s="20" t="str">
        <f>IFERROR('Utvikling avling P'!AB354/'Utvikling avling P'!AC354,"")</f>
        <v/>
      </c>
      <c r="P354" s="20" t="str">
        <f>IFERROR('Utvikling avling P'!AD354/'Utvikling avling P'!AE354,"")</f>
        <v/>
      </c>
      <c r="Q354" s="20" t="str">
        <f>IFERROR('Utvikling avling P'!AF354/'Utvikling avling P'!AG354,"")</f>
        <v/>
      </c>
      <c r="R354" s="20" t="str">
        <f>IFERROR('Utvikling avling P'!AJ361/'Utvikling avling P'!AK361,"")</f>
        <v/>
      </c>
      <c r="S354" s="20" t="str">
        <f>IFERROR('Utvikling avling P'!AJ354/'Utvikling avling P'!AK354,"")</f>
        <v/>
      </c>
      <c r="T354" s="20" t="str">
        <f>IFERROR('Utvikling avling P'!AH361/'Utvikling avling P'!AI361,"")</f>
        <v/>
      </c>
      <c r="U354" s="20" t="str">
        <f>IFERROR('Utvikling avling P'!AN361/'Utvikling avling P'!AO361,"")</f>
        <v/>
      </c>
      <c r="V354" s="20" t="str">
        <f>IFERROR('Utvikling avling P'!AN354/'Utvikling avling P'!AO354,"")</f>
        <v/>
      </c>
    </row>
    <row r="355" spans="1:22" x14ac:dyDescent="0.25">
      <c r="A355" s="19" t="str">
        <f>IF('Utvikling avling P'!A355&gt;0,'Utvikling avling P'!A355,"")</f>
        <v>1815 VEGA</v>
      </c>
      <c r="B355" s="20" t="str">
        <f>IFERROR('Utvikling avling P'!B355/'Utvikling avling P'!C355,"")</f>
        <v/>
      </c>
      <c r="C355" s="20" t="str">
        <f>IFERROR('Utvikling avling P'!D355/'Utvikling avling P'!E355,"")</f>
        <v/>
      </c>
      <c r="D355" s="20" t="str">
        <f>IFERROR('Utvikling avling P'!F355/'Utvikling avling P'!G355,"")</f>
        <v/>
      </c>
      <c r="E355" s="20" t="str">
        <f>IFERROR('Utvikling avling P'!H355/'Utvikling avling P'!I355,"")</f>
        <v/>
      </c>
      <c r="F355" s="20" t="str">
        <f>IFERROR('Utvikling avling P'!J355/'Utvikling avling P'!K355,"")</f>
        <v/>
      </c>
      <c r="G355" s="20" t="str">
        <f>IFERROR('Utvikling avling P'!L355/'Utvikling avling P'!M355,"")</f>
        <v/>
      </c>
      <c r="H355" s="20" t="str">
        <f>IFERROR('Utvikling avling P'!N355/'Utvikling avling P'!O355,"")</f>
        <v/>
      </c>
      <c r="I355" s="20" t="str">
        <f>IFERROR('Utvikling avling P'!P355/'Utvikling avling P'!Q355,"")</f>
        <v/>
      </c>
      <c r="J355" s="20" t="str">
        <f>IFERROR('Utvikling avling P'!R355/'Utvikling avling P'!S355,"")</f>
        <v/>
      </c>
      <c r="K355" s="20" t="str">
        <f>IFERROR('Utvikling avling P'!T355/'Utvikling avling P'!U355,"")</f>
        <v/>
      </c>
      <c r="L355" s="20" t="str">
        <f>IFERROR('Utvikling avling P'!V355/'Utvikling avling P'!W355,"")</f>
        <v/>
      </c>
      <c r="M355" s="20" t="str">
        <f>IFERROR('Utvikling avling P'!X355/'Utvikling avling P'!Y355,"")</f>
        <v/>
      </c>
      <c r="N355" s="20" t="str">
        <f>IFERROR('Utvikling avling P'!Z355/'Utvikling avling P'!AA355,"")</f>
        <v/>
      </c>
      <c r="O355" s="20" t="str">
        <f>IFERROR('Utvikling avling P'!AB355/'Utvikling avling P'!AC355,"")</f>
        <v/>
      </c>
      <c r="P355" s="20" t="str">
        <f>IFERROR('Utvikling avling P'!AD355/'Utvikling avling P'!AE355,"")</f>
        <v/>
      </c>
      <c r="Q355" s="20" t="str">
        <f>IFERROR('Utvikling avling P'!AF355/'Utvikling avling P'!AG355,"")</f>
        <v/>
      </c>
      <c r="R355" s="20" t="str">
        <f>IFERROR('Utvikling avling P'!AJ362/'Utvikling avling P'!AK362,"")</f>
        <v/>
      </c>
      <c r="S355" s="20" t="str">
        <f>IFERROR('Utvikling avling P'!AJ355/'Utvikling avling P'!AK355,"")</f>
        <v/>
      </c>
      <c r="T355" s="20" t="str">
        <f>IFERROR('Utvikling avling P'!AH362/'Utvikling avling P'!AI362,"")</f>
        <v/>
      </c>
      <c r="U355" s="20" t="str">
        <f>IFERROR('Utvikling avling P'!AN362/'Utvikling avling P'!AO362,"")</f>
        <v/>
      </c>
      <c r="V355" s="20" t="str">
        <f>IFERROR('Utvikling avling P'!AN355/'Utvikling avling P'!AO355,"")</f>
        <v/>
      </c>
    </row>
    <row r="356" spans="1:22" x14ac:dyDescent="0.25">
      <c r="A356" s="19" t="str">
        <f>IF('Utvikling avling P'!A356&gt;0,'Utvikling avling P'!A356,"")</f>
        <v>1511 VANYLVEN</v>
      </c>
      <c r="B356" s="20" t="str">
        <f>IFERROR('Utvikling avling P'!B356/'Utvikling avling P'!C356,"")</f>
        <v/>
      </c>
      <c r="C356" s="20" t="str">
        <f>IFERROR('Utvikling avling P'!D356/'Utvikling avling P'!E356,"")</f>
        <v/>
      </c>
      <c r="D356" s="20" t="str">
        <f>IFERROR('Utvikling avling P'!F356/'Utvikling avling P'!G356,"")</f>
        <v/>
      </c>
      <c r="E356" s="20" t="str">
        <f>IFERROR('Utvikling avling P'!H356/'Utvikling avling P'!I356,"")</f>
        <v/>
      </c>
      <c r="F356" s="20" t="str">
        <f>IFERROR('Utvikling avling P'!J356/'Utvikling avling P'!K356,"")</f>
        <v/>
      </c>
      <c r="G356" s="20" t="str">
        <f>IFERROR('Utvikling avling P'!L356/'Utvikling avling P'!M356,"")</f>
        <v/>
      </c>
      <c r="H356" s="20" t="str">
        <f>IFERROR('Utvikling avling P'!N356/'Utvikling avling P'!O356,"")</f>
        <v/>
      </c>
      <c r="I356" s="20" t="str">
        <f>IFERROR('Utvikling avling P'!P356/'Utvikling avling P'!Q356,"")</f>
        <v/>
      </c>
      <c r="J356" s="20" t="str">
        <f>IFERROR('Utvikling avling P'!R356/'Utvikling avling P'!S356,"")</f>
        <v/>
      </c>
      <c r="K356" s="20" t="str">
        <f>IFERROR('Utvikling avling P'!T356/'Utvikling avling P'!U356,"")</f>
        <v/>
      </c>
      <c r="L356" s="20" t="str">
        <f>IFERROR('Utvikling avling P'!V356/'Utvikling avling P'!W356,"")</f>
        <v/>
      </c>
      <c r="M356" s="20" t="str">
        <f>IFERROR('Utvikling avling P'!X356/'Utvikling avling P'!Y356,"")</f>
        <v/>
      </c>
      <c r="N356" s="20" t="str">
        <f>IFERROR('Utvikling avling P'!Z356/'Utvikling avling P'!AA356,"")</f>
        <v/>
      </c>
      <c r="O356" s="20" t="str">
        <f>IFERROR('Utvikling avling P'!AB356/'Utvikling avling P'!AC356,"")</f>
        <v/>
      </c>
      <c r="P356" s="20" t="str">
        <f>IFERROR('Utvikling avling P'!AD356/'Utvikling avling P'!AE356,"")</f>
        <v/>
      </c>
      <c r="Q356" s="20" t="str">
        <f>IFERROR('Utvikling avling P'!AF356/'Utvikling avling P'!AG356,"")</f>
        <v/>
      </c>
      <c r="R356" s="20" t="str">
        <f>IFERROR('Utvikling avling P'!AJ363/'Utvikling avling P'!AK363,"")</f>
        <v/>
      </c>
      <c r="S356" s="20" t="str">
        <f>IFERROR('Utvikling avling P'!AJ356/'Utvikling avling P'!AK356,"")</f>
        <v/>
      </c>
      <c r="T356" s="20" t="str">
        <f>IFERROR('Utvikling avling P'!AH363/'Utvikling avling P'!AI363,"")</f>
        <v/>
      </c>
      <c r="U356" s="20" t="str">
        <f>IFERROR('Utvikling avling P'!AN363/'Utvikling avling P'!AO363,"")</f>
        <v/>
      </c>
      <c r="V356" s="20" t="str">
        <f>IFERROR('Utvikling avling P'!AN356/'Utvikling avling P'!AO356,"")</f>
        <v/>
      </c>
    </row>
    <row r="357" spans="1:22" x14ac:dyDescent="0.25">
      <c r="A357" s="19" t="str">
        <f>IF('Utvikling avling P'!A357&gt;0,'Utvikling avling P'!A357,"")</f>
        <v>4221 VALLE</v>
      </c>
      <c r="B357" s="20" t="str">
        <f>IFERROR('Utvikling avling P'!B357/'Utvikling avling P'!C357,"")</f>
        <v/>
      </c>
      <c r="C357" s="20" t="str">
        <f>IFERROR('Utvikling avling P'!D357/'Utvikling avling P'!E357,"")</f>
        <v/>
      </c>
      <c r="D357" s="20" t="str">
        <f>IFERROR('Utvikling avling P'!F357/'Utvikling avling P'!G357,"")</f>
        <v/>
      </c>
      <c r="E357" s="20" t="str">
        <f>IFERROR('Utvikling avling P'!H357/'Utvikling avling P'!I357,"")</f>
        <v/>
      </c>
      <c r="F357" s="20" t="str">
        <f>IFERROR('Utvikling avling P'!J357/'Utvikling avling P'!K357,"")</f>
        <v/>
      </c>
      <c r="G357" s="20" t="str">
        <f>IFERROR('Utvikling avling P'!L357/'Utvikling avling P'!M357,"")</f>
        <v/>
      </c>
      <c r="H357" s="20" t="str">
        <f>IFERROR('Utvikling avling P'!N357/'Utvikling avling P'!O357,"")</f>
        <v/>
      </c>
      <c r="I357" s="20" t="str">
        <f>IFERROR('Utvikling avling P'!P357/'Utvikling avling P'!Q357,"")</f>
        <v/>
      </c>
      <c r="J357" s="20" t="str">
        <f>IFERROR('Utvikling avling P'!R357/'Utvikling avling P'!S357,"")</f>
        <v/>
      </c>
      <c r="K357" s="20" t="str">
        <f>IFERROR('Utvikling avling P'!T357/'Utvikling avling P'!U357,"")</f>
        <v/>
      </c>
      <c r="L357" s="20" t="str">
        <f>IFERROR('Utvikling avling P'!V357/'Utvikling avling P'!W357,"")</f>
        <v/>
      </c>
      <c r="M357" s="20" t="str">
        <f>IFERROR('Utvikling avling P'!X357/'Utvikling avling P'!Y357,"")</f>
        <v/>
      </c>
      <c r="N357" s="20" t="str">
        <f>IFERROR('Utvikling avling P'!Z357/'Utvikling avling P'!AA357,"")</f>
        <v/>
      </c>
      <c r="O357" s="20" t="str">
        <f>IFERROR('Utvikling avling P'!AB357/'Utvikling avling P'!AC357,"")</f>
        <v/>
      </c>
      <c r="P357" s="20" t="str">
        <f>IFERROR('Utvikling avling P'!AD357/'Utvikling avling P'!AE357,"")</f>
        <v/>
      </c>
      <c r="Q357" s="20" t="str">
        <f>IFERROR('Utvikling avling P'!AF357/'Utvikling avling P'!AG357,"")</f>
        <v/>
      </c>
      <c r="R357" s="20" t="str">
        <f>IFERROR('Utvikling avling P'!AJ364/'Utvikling avling P'!AK364,"")</f>
        <v/>
      </c>
      <c r="S357" s="20" t="str">
        <f>IFERROR('Utvikling avling P'!AJ357/'Utvikling avling P'!AK357,"")</f>
        <v/>
      </c>
      <c r="T357" s="20" t="str">
        <f>IFERROR('Utvikling avling P'!AH364/'Utvikling avling P'!AI364,"")</f>
        <v/>
      </c>
      <c r="U357" s="20" t="str">
        <f>IFERROR('Utvikling avling P'!AN364/'Utvikling avling P'!AO364,"")</f>
        <v/>
      </c>
      <c r="V357" s="20" t="str">
        <f>IFERROR('Utvikling avling P'!AN357/'Utvikling avling P'!AO357,"")</f>
        <v/>
      </c>
    </row>
    <row r="358" spans="1:22" x14ac:dyDescent="0.25">
      <c r="A358" s="19" t="str">
        <f>IF('Utvikling avling P'!A358&gt;0,'Utvikling avling P'!A358,"")</f>
        <v>1516 ULSTEIN</v>
      </c>
      <c r="B358" s="20" t="str">
        <f>IFERROR('Utvikling avling P'!B358/'Utvikling avling P'!C358,"")</f>
        <v/>
      </c>
      <c r="C358" s="20" t="str">
        <f>IFERROR('Utvikling avling P'!D358/'Utvikling avling P'!E358,"")</f>
        <v/>
      </c>
      <c r="D358" s="20" t="str">
        <f>IFERROR('Utvikling avling P'!F358/'Utvikling avling P'!G358,"")</f>
        <v/>
      </c>
      <c r="E358" s="20" t="str">
        <f>IFERROR('Utvikling avling P'!H358/'Utvikling avling P'!I358,"")</f>
        <v/>
      </c>
      <c r="F358" s="20" t="str">
        <f>IFERROR('Utvikling avling P'!J358/'Utvikling avling P'!K358,"")</f>
        <v/>
      </c>
      <c r="G358" s="20" t="str">
        <f>IFERROR('Utvikling avling P'!L358/'Utvikling avling P'!M358,"")</f>
        <v/>
      </c>
      <c r="H358" s="20" t="str">
        <f>IFERROR('Utvikling avling P'!N358/'Utvikling avling P'!O358,"")</f>
        <v/>
      </c>
      <c r="I358" s="20" t="str">
        <f>IFERROR('Utvikling avling P'!P358/'Utvikling avling P'!Q358,"")</f>
        <v/>
      </c>
      <c r="J358" s="20" t="str">
        <f>IFERROR('Utvikling avling P'!R358/'Utvikling avling P'!S358,"")</f>
        <v/>
      </c>
      <c r="K358" s="20" t="str">
        <f>IFERROR('Utvikling avling P'!T358/'Utvikling avling P'!U358,"")</f>
        <v/>
      </c>
      <c r="L358" s="20" t="str">
        <f>IFERROR('Utvikling avling P'!V358/'Utvikling avling P'!W358,"")</f>
        <v/>
      </c>
      <c r="M358" s="20" t="str">
        <f>IFERROR('Utvikling avling P'!X358/'Utvikling avling P'!Y358,"")</f>
        <v/>
      </c>
      <c r="N358" s="20" t="str">
        <f>IFERROR('Utvikling avling P'!Z358/'Utvikling avling P'!AA358,"")</f>
        <v/>
      </c>
      <c r="O358" s="20" t="str">
        <f>IFERROR('Utvikling avling P'!AB358/'Utvikling avling P'!AC358,"")</f>
        <v/>
      </c>
      <c r="P358" s="20" t="str">
        <f>IFERROR('Utvikling avling P'!AD358/'Utvikling avling P'!AE358,"")</f>
        <v/>
      </c>
      <c r="Q358" s="20" t="str">
        <f>IFERROR('Utvikling avling P'!AF358/'Utvikling avling P'!AG358,"")</f>
        <v/>
      </c>
      <c r="R358" s="20" t="str">
        <f>IFERROR('Utvikling avling P'!AJ365/'Utvikling avling P'!AK365,"")</f>
        <v/>
      </c>
      <c r="S358" s="20" t="str">
        <f>IFERROR('Utvikling avling P'!AJ358/'Utvikling avling P'!AK358,"")</f>
        <v/>
      </c>
      <c r="T358" s="20" t="str">
        <f>IFERROR('Utvikling avling P'!AH365/'Utvikling avling P'!AI365,"")</f>
        <v/>
      </c>
      <c r="U358" s="20" t="str">
        <f>IFERROR('Utvikling avling P'!AN365/'Utvikling avling P'!AO365,"")</f>
        <v/>
      </c>
      <c r="V358" s="20" t="str">
        <f>IFERROR('Utvikling avling P'!AN358/'Utvikling avling P'!AO358,"")</f>
        <v/>
      </c>
    </row>
    <row r="359" spans="1:22" x14ac:dyDescent="0.25">
      <c r="A359" s="19" t="str">
        <f>IF('Utvikling avling P'!A359&gt;0,'Utvikling avling P'!A359,"")</f>
        <v>1144 KVITSØY</v>
      </c>
      <c r="B359" s="20" t="str">
        <f>IFERROR('Utvikling avling P'!B359/'Utvikling avling P'!C359,"")</f>
        <v/>
      </c>
      <c r="C359" s="20" t="str">
        <f>IFERROR('Utvikling avling P'!D359/'Utvikling avling P'!E359,"")</f>
        <v/>
      </c>
      <c r="D359" s="20" t="str">
        <f>IFERROR('Utvikling avling P'!F359/'Utvikling avling P'!G359,"")</f>
        <v/>
      </c>
      <c r="E359" s="20" t="str">
        <f>IFERROR('Utvikling avling P'!H359/'Utvikling avling P'!I359,"")</f>
        <v/>
      </c>
      <c r="F359" s="20" t="str">
        <f>IFERROR('Utvikling avling P'!J359/'Utvikling avling P'!K359,"")</f>
        <v/>
      </c>
      <c r="G359" s="20" t="str">
        <f>IFERROR('Utvikling avling P'!L359/'Utvikling avling P'!M359,"")</f>
        <v/>
      </c>
      <c r="H359" s="20" t="str">
        <f>IFERROR('Utvikling avling P'!N359/'Utvikling avling P'!O359,"")</f>
        <v/>
      </c>
      <c r="I359" s="20" t="str">
        <f>IFERROR('Utvikling avling P'!P359/'Utvikling avling P'!Q359,"")</f>
        <v/>
      </c>
      <c r="J359" s="20" t="str">
        <f>IFERROR('Utvikling avling P'!R359/'Utvikling avling P'!S359,"")</f>
        <v/>
      </c>
      <c r="K359" s="20" t="str">
        <f>IFERROR('Utvikling avling P'!T359/'Utvikling avling P'!U359,"")</f>
        <v/>
      </c>
      <c r="L359" s="20" t="str">
        <f>IFERROR('Utvikling avling P'!V359/'Utvikling avling P'!W359,"")</f>
        <v/>
      </c>
      <c r="M359" s="20" t="str">
        <f>IFERROR('Utvikling avling P'!X359/'Utvikling avling P'!Y359,"")</f>
        <v/>
      </c>
      <c r="N359" s="20" t="str">
        <f>IFERROR('Utvikling avling P'!Z359/'Utvikling avling P'!AA359,"")</f>
        <v/>
      </c>
      <c r="O359" s="20" t="str">
        <f>IFERROR('Utvikling avling P'!AB359/'Utvikling avling P'!AC359,"")</f>
        <v/>
      </c>
      <c r="P359" s="20" t="str">
        <f>IFERROR('Utvikling avling P'!AD359/'Utvikling avling P'!AE359,"")</f>
        <v/>
      </c>
      <c r="Q359" s="20" t="str">
        <f>IFERROR('Utvikling avling P'!AF359/'Utvikling avling P'!AG359,"")</f>
        <v/>
      </c>
      <c r="R359" s="20" t="str">
        <f>IFERROR('Utvikling avling P'!AJ366/'Utvikling avling P'!AK366,"")</f>
        <v/>
      </c>
      <c r="S359" s="20" t="str">
        <f>IFERROR('Utvikling avling P'!AJ359/'Utvikling avling P'!AK359,"")</f>
        <v/>
      </c>
      <c r="T359" s="20" t="str">
        <f>IFERROR('Utvikling avling P'!AH366/'Utvikling avling P'!AI366,"")</f>
        <v/>
      </c>
      <c r="U359" s="20" t="str">
        <f>IFERROR('Utvikling avling P'!AN366/'Utvikling avling P'!AO366,"")</f>
        <v/>
      </c>
      <c r="V359" s="20" t="str">
        <f>IFERROR('Utvikling avling P'!AN359/'Utvikling avling P'!AO359,"")</f>
        <v/>
      </c>
    </row>
    <row r="360" spans="1:22" x14ac:dyDescent="0.25">
      <c r="A360" s="19" t="str">
        <f>IF('Utvikling avling P'!A360&gt;0,'Utvikling avling P'!A360,"")</f>
        <v>1818 HERØY</v>
      </c>
      <c r="B360" s="20" t="str">
        <f>IFERROR('Utvikling avling P'!B360/'Utvikling avling P'!C360,"")</f>
        <v/>
      </c>
      <c r="C360" s="20" t="str">
        <f>IFERROR('Utvikling avling P'!D360/'Utvikling avling P'!E360,"")</f>
        <v/>
      </c>
      <c r="D360" s="20" t="str">
        <f>IFERROR('Utvikling avling P'!F360/'Utvikling avling P'!G360,"")</f>
        <v/>
      </c>
      <c r="E360" s="20" t="str">
        <f>IFERROR('Utvikling avling P'!H360/'Utvikling avling P'!I360,"")</f>
        <v/>
      </c>
      <c r="F360" s="20" t="str">
        <f>IFERROR('Utvikling avling P'!J360/'Utvikling avling P'!K360,"")</f>
        <v/>
      </c>
      <c r="G360" s="20" t="str">
        <f>IFERROR('Utvikling avling P'!L360/'Utvikling avling P'!M360,"")</f>
        <v/>
      </c>
      <c r="H360" s="20" t="str">
        <f>IFERROR('Utvikling avling P'!N360/'Utvikling avling P'!O360,"")</f>
        <v/>
      </c>
      <c r="I360" s="20" t="str">
        <f>IFERROR('Utvikling avling P'!P360/'Utvikling avling P'!Q360,"")</f>
        <v/>
      </c>
      <c r="J360" s="20" t="str">
        <f>IFERROR('Utvikling avling P'!R360/'Utvikling avling P'!S360,"")</f>
        <v/>
      </c>
      <c r="K360" s="20" t="str">
        <f>IFERROR('Utvikling avling P'!T360/'Utvikling avling P'!U360,"")</f>
        <v/>
      </c>
      <c r="L360" s="20" t="str">
        <f>IFERROR('Utvikling avling P'!V360/'Utvikling avling P'!W360,"")</f>
        <v/>
      </c>
      <c r="M360" s="20" t="str">
        <f>IFERROR('Utvikling avling P'!X360/'Utvikling avling P'!Y360,"")</f>
        <v/>
      </c>
      <c r="N360" s="20" t="str">
        <f>IFERROR('Utvikling avling P'!Z360/'Utvikling avling P'!AA360,"")</f>
        <v/>
      </c>
      <c r="O360" s="20" t="str">
        <f>IFERROR('Utvikling avling P'!AB360/'Utvikling avling P'!AC360,"")</f>
        <v/>
      </c>
      <c r="P360" s="20" t="str">
        <f>IFERROR('Utvikling avling P'!AD360/'Utvikling avling P'!AE360,"")</f>
        <v/>
      </c>
      <c r="Q360" s="20" t="str">
        <f>IFERROR('Utvikling avling P'!AF360/'Utvikling avling P'!AG360,"")</f>
        <v/>
      </c>
      <c r="R360" s="20" t="str">
        <f>IFERROR('Utvikling avling P'!AJ367/'Utvikling avling P'!AK367,"")</f>
        <v/>
      </c>
      <c r="S360" s="20" t="str">
        <f>IFERROR('Utvikling avling P'!AJ360/'Utvikling avling P'!AK360,"")</f>
        <v/>
      </c>
      <c r="T360" s="20" t="str">
        <f>IFERROR('Utvikling avling P'!AH367/'Utvikling avling P'!AI367,"")</f>
        <v/>
      </c>
      <c r="U360" s="20" t="str">
        <f>IFERROR('Utvikling avling P'!AN367/'Utvikling avling P'!AO367,"")</f>
        <v/>
      </c>
      <c r="V360" s="20" t="str">
        <f>IFERROR('Utvikling avling P'!AN360/'Utvikling avling P'!AO360,"")</f>
        <v/>
      </c>
    </row>
    <row r="361" spans="1:22" x14ac:dyDescent="0.25">
      <c r="A361" s="19" t="str">
        <f>IF('Utvikling avling P'!A361&gt;0,'Utvikling avling P'!A361,"")</f>
        <v>1145 BOKN</v>
      </c>
      <c r="B361" s="20" t="str">
        <f>IFERROR('Utvikling avling P'!B361/'Utvikling avling P'!C361,"")</f>
        <v/>
      </c>
      <c r="C361" s="20" t="str">
        <f>IFERROR('Utvikling avling P'!D361/'Utvikling avling P'!E361,"")</f>
        <v/>
      </c>
      <c r="D361" s="20" t="str">
        <f>IFERROR('Utvikling avling P'!F361/'Utvikling avling P'!G361,"")</f>
        <v/>
      </c>
      <c r="E361" s="20" t="str">
        <f>IFERROR('Utvikling avling P'!H361/'Utvikling avling P'!I361,"")</f>
        <v/>
      </c>
      <c r="F361" s="20" t="str">
        <f>IFERROR('Utvikling avling P'!J361/'Utvikling avling P'!K361,"")</f>
        <v/>
      </c>
      <c r="G361" s="20" t="str">
        <f>IFERROR('Utvikling avling P'!L361/'Utvikling avling P'!M361,"")</f>
        <v/>
      </c>
      <c r="H361" s="20" t="str">
        <f>IFERROR('Utvikling avling P'!N361/'Utvikling avling P'!O361,"")</f>
        <v/>
      </c>
      <c r="I361" s="20" t="str">
        <f>IFERROR('Utvikling avling P'!P361/'Utvikling avling P'!Q361,"")</f>
        <v/>
      </c>
      <c r="J361" s="20" t="str">
        <f>IFERROR('Utvikling avling P'!R361/'Utvikling avling P'!S361,"")</f>
        <v/>
      </c>
      <c r="K361" s="20" t="str">
        <f>IFERROR('Utvikling avling P'!T361/'Utvikling avling P'!U361,"")</f>
        <v/>
      </c>
      <c r="L361" s="20" t="str">
        <f>IFERROR('Utvikling avling P'!V361/'Utvikling avling P'!W361,"")</f>
        <v/>
      </c>
      <c r="M361" s="20" t="str">
        <f>IFERROR('Utvikling avling P'!X361/'Utvikling avling P'!Y361,"")</f>
        <v/>
      </c>
      <c r="N361" s="20" t="str">
        <f>IFERROR('Utvikling avling P'!Z361/'Utvikling avling P'!AA361,"")</f>
        <v/>
      </c>
      <c r="O361" s="20" t="str">
        <f>IFERROR('Utvikling avling P'!AB361/'Utvikling avling P'!AC361,"")</f>
        <v/>
      </c>
      <c r="P361" s="20" t="str">
        <f>IFERROR('Utvikling avling P'!AD361/'Utvikling avling P'!AE361,"")</f>
        <v/>
      </c>
      <c r="Q361" s="20" t="str">
        <f>IFERROR('Utvikling avling P'!AF361/'Utvikling avling P'!AG361,"")</f>
        <v/>
      </c>
      <c r="R361" s="20" t="str">
        <f>IFERROR('Utvikling avling P'!AJ368/'Utvikling avling P'!AK368,"")</f>
        <v/>
      </c>
      <c r="S361" s="20" t="str">
        <f>IFERROR('Utvikling avling P'!AJ361/'Utvikling avling P'!AK361,"")</f>
        <v/>
      </c>
      <c r="T361" s="20" t="str">
        <f>IFERROR('Utvikling avling P'!AH368/'Utvikling avling P'!AI368,"")</f>
        <v/>
      </c>
      <c r="U361" s="20" t="str">
        <f>IFERROR('Utvikling avling P'!AN368/'Utvikling avling P'!AO368,"")</f>
        <v/>
      </c>
      <c r="V361" s="20" t="str">
        <f>IFERROR('Utvikling avling P'!AN361/'Utvikling avling P'!AO361,"")</f>
        <v/>
      </c>
    </row>
    <row r="362" spans="1:22" x14ac:dyDescent="0.25">
      <c r="A362" s="19" t="str">
        <f>IF('Utvikling avling P'!A362&gt;0,'Utvikling avling P'!A362,"")</f>
        <v>1826 AARBORTE</v>
      </c>
      <c r="B362" s="20" t="str">
        <f>IFERROR('Utvikling avling P'!B362/'Utvikling avling P'!C362,"")</f>
        <v/>
      </c>
      <c r="C362" s="20" t="str">
        <f>IFERROR('Utvikling avling P'!D362/'Utvikling avling P'!E362,"")</f>
        <v/>
      </c>
      <c r="D362" s="20" t="str">
        <f>IFERROR('Utvikling avling P'!F362/'Utvikling avling P'!G362,"")</f>
        <v/>
      </c>
      <c r="E362" s="20" t="str">
        <f>IFERROR('Utvikling avling P'!H362/'Utvikling avling P'!I362,"")</f>
        <v/>
      </c>
      <c r="F362" s="20" t="str">
        <f>IFERROR('Utvikling avling P'!J362/'Utvikling avling P'!K362,"")</f>
        <v/>
      </c>
      <c r="G362" s="20" t="str">
        <f>IFERROR('Utvikling avling P'!L362/'Utvikling avling P'!M362,"")</f>
        <v/>
      </c>
      <c r="H362" s="20" t="str">
        <f>IFERROR('Utvikling avling P'!N362/'Utvikling avling P'!O362,"")</f>
        <v/>
      </c>
      <c r="I362" s="20" t="str">
        <f>IFERROR('Utvikling avling P'!P362/'Utvikling avling P'!Q362,"")</f>
        <v/>
      </c>
      <c r="J362" s="20" t="str">
        <f>IFERROR('Utvikling avling P'!R362/'Utvikling avling P'!S362,"")</f>
        <v/>
      </c>
      <c r="K362" s="20" t="str">
        <f>IFERROR('Utvikling avling P'!T362/'Utvikling avling P'!U362,"")</f>
        <v/>
      </c>
      <c r="L362" s="20" t="str">
        <f>IFERROR('Utvikling avling P'!V362/'Utvikling avling P'!W362,"")</f>
        <v/>
      </c>
      <c r="M362" s="20" t="str">
        <f>IFERROR('Utvikling avling P'!X362/'Utvikling avling P'!Y362,"")</f>
        <v/>
      </c>
      <c r="N362" s="20" t="str">
        <f>IFERROR('Utvikling avling P'!Z362/'Utvikling avling P'!AA362,"")</f>
        <v/>
      </c>
      <c r="O362" s="20" t="str">
        <f>IFERROR('Utvikling avling P'!AB362/'Utvikling avling P'!AC362,"")</f>
        <v/>
      </c>
      <c r="P362" s="20" t="str">
        <f>IFERROR('Utvikling avling P'!AD362/'Utvikling avling P'!AE362,"")</f>
        <v/>
      </c>
      <c r="Q362" s="20" t="str">
        <f>IFERROR('Utvikling avling P'!AF362/'Utvikling avling P'!AG362,"")</f>
        <v/>
      </c>
      <c r="R362" s="20" t="str">
        <f>IFERROR('Utvikling avling P'!AJ369/'Utvikling avling P'!AK369,"")</f>
        <v/>
      </c>
      <c r="S362" s="20" t="str">
        <f>IFERROR('Utvikling avling P'!AJ362/'Utvikling avling P'!AK362,"")</f>
        <v/>
      </c>
      <c r="T362" s="20" t="str">
        <f>IFERROR('Utvikling avling P'!AH369/'Utvikling avling P'!AI369,"")</f>
        <v/>
      </c>
      <c r="U362" s="20" t="str">
        <f>IFERROR('Utvikling avling P'!AN369/'Utvikling avling P'!AO369,"")</f>
        <v/>
      </c>
      <c r="V362" s="20" t="str">
        <f>IFERROR('Utvikling avling P'!AN362/'Utvikling avling P'!AO362,"")</f>
        <v/>
      </c>
    </row>
    <row r="363" spans="1:22" x14ac:dyDescent="0.25">
      <c r="A363" s="19" t="str">
        <f>IF('Utvikling avling P'!A363&gt;0,'Utvikling avling P'!A363,"")</f>
        <v>4032 FYRESDAL</v>
      </c>
      <c r="B363" s="20" t="str">
        <f>IFERROR('Utvikling avling P'!B363/'Utvikling avling P'!C363,"")</f>
        <v/>
      </c>
      <c r="C363" s="20" t="str">
        <f>IFERROR('Utvikling avling P'!D363/'Utvikling avling P'!E363,"")</f>
        <v/>
      </c>
      <c r="D363" s="20" t="str">
        <f>IFERROR('Utvikling avling P'!F363/'Utvikling avling P'!G363,"")</f>
        <v/>
      </c>
      <c r="E363" s="20" t="str">
        <f>IFERROR('Utvikling avling P'!H363/'Utvikling avling P'!I363,"")</f>
        <v/>
      </c>
      <c r="F363" s="20" t="str">
        <f>IFERROR('Utvikling avling P'!J363/'Utvikling avling P'!K363,"")</f>
        <v/>
      </c>
      <c r="G363" s="20" t="str">
        <f>IFERROR('Utvikling avling P'!L363/'Utvikling avling P'!M363,"")</f>
        <v/>
      </c>
      <c r="H363" s="20" t="str">
        <f>IFERROR('Utvikling avling P'!N363/'Utvikling avling P'!O363,"")</f>
        <v/>
      </c>
      <c r="I363" s="20" t="str">
        <f>IFERROR('Utvikling avling P'!P363/'Utvikling avling P'!Q363,"")</f>
        <v/>
      </c>
      <c r="J363" s="20" t="str">
        <f>IFERROR('Utvikling avling P'!R363/'Utvikling avling P'!S363,"")</f>
        <v/>
      </c>
      <c r="K363" s="20" t="str">
        <f>IFERROR('Utvikling avling P'!T363/'Utvikling avling P'!U363,"")</f>
        <v/>
      </c>
      <c r="L363" s="20" t="str">
        <f>IFERROR('Utvikling avling P'!V363/'Utvikling avling P'!W363,"")</f>
        <v/>
      </c>
      <c r="M363" s="20" t="str">
        <f>IFERROR('Utvikling avling P'!X363/'Utvikling avling P'!Y363,"")</f>
        <v/>
      </c>
      <c r="N363" s="20" t="str">
        <f>IFERROR('Utvikling avling P'!Z363/'Utvikling avling P'!AA363,"")</f>
        <v/>
      </c>
      <c r="O363" s="20" t="str">
        <f>IFERROR('Utvikling avling P'!AB363/'Utvikling avling P'!AC363,"")</f>
        <v/>
      </c>
      <c r="P363" s="20" t="str">
        <f>IFERROR('Utvikling avling P'!AD363/'Utvikling avling P'!AE363,"")</f>
        <v/>
      </c>
      <c r="Q363" s="20" t="str">
        <f>IFERROR('Utvikling avling P'!AF363/'Utvikling avling P'!AG363,"")</f>
        <v/>
      </c>
      <c r="R363" s="20" t="str">
        <f>IFERROR('Utvikling avling P'!AJ370/'Utvikling avling P'!AK370,"")</f>
        <v/>
      </c>
      <c r="S363" s="20" t="str">
        <f>IFERROR('Utvikling avling P'!AJ363/'Utvikling avling P'!AK363,"")</f>
        <v/>
      </c>
      <c r="T363" s="20" t="str">
        <f>IFERROR('Utvikling avling P'!AH370/'Utvikling avling P'!AI370,"")</f>
        <v/>
      </c>
      <c r="U363" s="20" t="str">
        <f>IFERROR('Utvikling avling P'!AN370/'Utvikling avling P'!AO370,"")</f>
        <v/>
      </c>
      <c r="V363" s="20" t="str">
        <f>IFERROR('Utvikling avling P'!AN363/'Utvikling avling P'!AO363,"")</f>
        <v/>
      </c>
    </row>
    <row r="364" spans="1:22" x14ac:dyDescent="0.25">
      <c r="A364" s="19" t="str">
        <f>IF('Utvikling avling P'!A364&gt;0,'Utvikling avling P'!A364,"")</f>
        <v>1859 FLAKSTAD</v>
      </c>
      <c r="B364" s="20" t="str">
        <f>IFERROR('Utvikling avling P'!B364/'Utvikling avling P'!C364,"")</f>
        <v/>
      </c>
      <c r="C364" s="20" t="str">
        <f>IFERROR('Utvikling avling P'!D364/'Utvikling avling P'!E364,"")</f>
        <v/>
      </c>
      <c r="D364" s="20" t="str">
        <f>IFERROR('Utvikling avling P'!F364/'Utvikling avling P'!G364,"")</f>
        <v/>
      </c>
      <c r="E364" s="20" t="str">
        <f>IFERROR('Utvikling avling P'!H364/'Utvikling avling P'!I364,"")</f>
        <v/>
      </c>
      <c r="F364" s="20" t="str">
        <f>IFERROR('Utvikling avling P'!J364/'Utvikling avling P'!K364,"")</f>
        <v/>
      </c>
      <c r="G364" s="20" t="str">
        <f>IFERROR('Utvikling avling P'!L364/'Utvikling avling P'!M364,"")</f>
        <v/>
      </c>
      <c r="H364" s="20" t="str">
        <f>IFERROR('Utvikling avling P'!N364/'Utvikling avling P'!O364,"")</f>
        <v/>
      </c>
      <c r="I364" s="20" t="str">
        <f>IFERROR('Utvikling avling P'!P364/'Utvikling avling P'!Q364,"")</f>
        <v/>
      </c>
      <c r="J364" s="20" t="str">
        <f>IFERROR('Utvikling avling P'!R364/'Utvikling avling P'!S364,"")</f>
        <v/>
      </c>
      <c r="K364" s="20" t="str">
        <f>IFERROR('Utvikling avling P'!T364/'Utvikling avling P'!U364,"")</f>
        <v/>
      </c>
      <c r="L364" s="20" t="str">
        <f>IFERROR('Utvikling avling P'!V364/'Utvikling avling P'!W364,"")</f>
        <v/>
      </c>
      <c r="M364" s="20" t="str">
        <f>IFERROR('Utvikling avling P'!X364/'Utvikling avling P'!Y364,"")</f>
        <v/>
      </c>
      <c r="N364" s="20" t="str">
        <f>IFERROR('Utvikling avling P'!Z364/'Utvikling avling P'!AA364,"")</f>
        <v/>
      </c>
      <c r="O364" s="20" t="str">
        <f>IFERROR('Utvikling avling P'!AB364/'Utvikling avling P'!AC364,"")</f>
        <v/>
      </c>
      <c r="P364" s="20" t="str">
        <f>IFERROR('Utvikling avling P'!AD364/'Utvikling avling P'!AE364,"")</f>
        <v/>
      </c>
      <c r="Q364" s="20" t="str">
        <f>IFERROR('Utvikling avling P'!AF364/'Utvikling avling P'!AG364,"")</f>
        <v/>
      </c>
      <c r="R364" s="20" t="str">
        <f>IFERROR('Utvikling avling P'!AJ371/'Utvikling avling P'!AK371,"")</f>
        <v/>
      </c>
      <c r="S364" s="20" t="str">
        <f>IFERROR('Utvikling avling P'!AJ364/'Utvikling avling P'!AK364,"")</f>
        <v/>
      </c>
      <c r="T364" s="20" t="str">
        <f>IFERROR('Utvikling avling P'!AH371/'Utvikling avling P'!AI371,"")</f>
        <v/>
      </c>
      <c r="U364" s="20" t="str">
        <f>IFERROR('Utvikling avling P'!AN371/'Utvikling avling P'!AO371,"")</f>
        <v/>
      </c>
      <c r="V364" s="20" t="str">
        <f>IFERROR('Utvikling avling P'!AN364/'Utvikling avling P'!AO364,"")</f>
        <v/>
      </c>
    </row>
    <row r="365" spans="1:22" x14ac:dyDescent="0.25">
      <c r="A365" s="19" t="str">
        <f>IF('Utvikling avling P'!A365&gt;0,'Utvikling avling P'!A365,"")</f>
        <v>5514 IBESTAD</v>
      </c>
      <c r="B365" s="20" t="str">
        <f>IFERROR('Utvikling avling P'!B365/'Utvikling avling P'!C365,"")</f>
        <v/>
      </c>
      <c r="C365" s="20" t="str">
        <f>IFERROR('Utvikling avling P'!D365/'Utvikling avling P'!E365,"")</f>
        <v/>
      </c>
      <c r="D365" s="20" t="str">
        <f>IFERROR('Utvikling avling P'!F365/'Utvikling avling P'!G365,"")</f>
        <v/>
      </c>
      <c r="E365" s="20" t="str">
        <f>IFERROR('Utvikling avling P'!H365/'Utvikling avling P'!I365,"")</f>
        <v/>
      </c>
      <c r="F365" s="20" t="str">
        <f>IFERROR('Utvikling avling P'!J365/'Utvikling avling P'!K365,"")</f>
        <v/>
      </c>
      <c r="G365" s="20" t="str">
        <f>IFERROR('Utvikling avling P'!L365/'Utvikling avling P'!M365,"")</f>
        <v/>
      </c>
      <c r="H365" s="20" t="str">
        <f>IFERROR('Utvikling avling P'!N365/'Utvikling avling P'!O365,"")</f>
        <v/>
      </c>
      <c r="I365" s="20" t="str">
        <f>IFERROR('Utvikling avling P'!P365/'Utvikling avling P'!Q365,"")</f>
        <v/>
      </c>
      <c r="J365" s="20" t="str">
        <f>IFERROR('Utvikling avling P'!R365/'Utvikling avling P'!S365,"")</f>
        <v/>
      </c>
      <c r="K365" s="20" t="str">
        <f>IFERROR('Utvikling avling P'!T365/'Utvikling avling P'!U365,"")</f>
        <v/>
      </c>
      <c r="L365" s="20" t="str">
        <f>IFERROR('Utvikling avling P'!V365/'Utvikling avling P'!W365,"")</f>
        <v/>
      </c>
      <c r="M365" s="20" t="str">
        <f>IFERROR('Utvikling avling P'!X365/'Utvikling avling P'!Y365,"")</f>
        <v/>
      </c>
      <c r="N365" s="20" t="str">
        <f>IFERROR('Utvikling avling P'!Z365/'Utvikling avling P'!AA365,"")</f>
        <v/>
      </c>
      <c r="O365" s="20" t="str">
        <f>IFERROR('Utvikling avling P'!AB365/'Utvikling avling P'!AC365,"")</f>
        <v/>
      </c>
      <c r="P365" s="20" t="str">
        <f>IFERROR('Utvikling avling P'!AD365/'Utvikling avling P'!AE365,"")</f>
        <v/>
      </c>
      <c r="Q365" s="20" t="str">
        <f>IFERROR('Utvikling avling P'!AF365/'Utvikling avling P'!AG365,"")</f>
        <v/>
      </c>
      <c r="R365" s="20" t="str">
        <f>IFERROR('Utvikling avling P'!AJ372/'Utvikling avling P'!AK372,"")</f>
        <v/>
      </c>
      <c r="S365" s="20" t="str">
        <f>IFERROR('Utvikling avling P'!AJ365/'Utvikling avling P'!AK365,"")</f>
        <v/>
      </c>
      <c r="T365" s="20" t="str">
        <f>IFERROR('Utvikling avling P'!AH372/'Utvikling avling P'!AI372,"")</f>
        <v/>
      </c>
      <c r="U365" s="20" t="str">
        <f>IFERROR('Utvikling avling P'!AN372/'Utvikling avling P'!AO372,"")</f>
        <v/>
      </c>
      <c r="V365" s="20" t="str">
        <f>IFERROR('Utvikling avling P'!AN365/'Utvikling avling P'!AO365,"")</f>
        <v/>
      </c>
    </row>
    <row r="366" spans="1:22" x14ac:dyDescent="0.25">
      <c r="A366" s="19" t="str">
        <f>IF('Utvikling avling P'!A366&gt;0,'Utvikling avling P'!A366,"")</f>
        <v>3453 ØYSTRE SLIDRE</v>
      </c>
      <c r="B366" s="20" t="str">
        <f>IFERROR('Utvikling avling P'!B366/'Utvikling avling P'!C366,"")</f>
        <v/>
      </c>
      <c r="C366" s="20" t="str">
        <f>IFERROR('Utvikling avling P'!D366/'Utvikling avling P'!E366,"")</f>
        <v/>
      </c>
      <c r="D366" s="20" t="str">
        <f>IFERROR('Utvikling avling P'!F366/'Utvikling avling P'!G366,"")</f>
        <v/>
      </c>
      <c r="E366" s="20" t="str">
        <f>IFERROR('Utvikling avling P'!H366/'Utvikling avling P'!I366,"")</f>
        <v/>
      </c>
      <c r="F366" s="20" t="str">
        <f>IFERROR('Utvikling avling P'!J366/'Utvikling avling P'!K366,"")</f>
        <v/>
      </c>
      <c r="G366" s="20" t="str">
        <f>IFERROR('Utvikling avling P'!L366/'Utvikling avling P'!M366,"")</f>
        <v/>
      </c>
      <c r="H366" s="20" t="str">
        <f>IFERROR('Utvikling avling P'!N366/'Utvikling avling P'!O366,"")</f>
        <v/>
      </c>
      <c r="I366" s="20" t="str">
        <f>IFERROR('Utvikling avling P'!P366/'Utvikling avling P'!Q366,"")</f>
        <v/>
      </c>
      <c r="J366" s="20" t="str">
        <f>IFERROR('Utvikling avling P'!R366/'Utvikling avling P'!S366,"")</f>
        <v/>
      </c>
      <c r="K366" s="20" t="str">
        <f>IFERROR('Utvikling avling P'!T366/'Utvikling avling P'!U366,"")</f>
        <v/>
      </c>
      <c r="L366" s="20" t="str">
        <f>IFERROR('Utvikling avling P'!V366/'Utvikling avling P'!W366,"")</f>
        <v/>
      </c>
      <c r="M366" s="20" t="str">
        <f>IFERROR('Utvikling avling P'!X366/'Utvikling avling P'!Y366,"")</f>
        <v/>
      </c>
      <c r="N366" s="20" t="str">
        <f>IFERROR('Utvikling avling P'!Z366/'Utvikling avling P'!AA366,"")</f>
        <v/>
      </c>
      <c r="O366" s="20" t="str">
        <f>IFERROR('Utvikling avling P'!AB366/'Utvikling avling P'!AC366,"")</f>
        <v/>
      </c>
      <c r="P366" s="20" t="str">
        <f>IFERROR('Utvikling avling P'!AD366/'Utvikling avling P'!AE366,"")</f>
        <v/>
      </c>
      <c r="Q366" s="20" t="str">
        <f>IFERROR('Utvikling avling P'!AF366/'Utvikling avling P'!AG366,"")</f>
        <v/>
      </c>
      <c r="R366" s="20" t="str">
        <f>IFERROR('Utvikling avling P'!AJ373/'Utvikling avling P'!AK373,"")</f>
        <v/>
      </c>
      <c r="S366" s="20" t="str">
        <f>IFERROR('Utvikling avling P'!AJ366/'Utvikling avling P'!AK366,"")</f>
        <v/>
      </c>
      <c r="T366" s="20" t="str">
        <f>IFERROR('Utvikling avling P'!AH373/'Utvikling avling P'!AI373,"")</f>
        <v/>
      </c>
      <c r="U366" s="20" t="str">
        <f>IFERROR('Utvikling avling P'!AN373/'Utvikling avling P'!AO373,"")</f>
        <v/>
      </c>
      <c r="V366" s="20" t="str">
        <f>IFERROR('Utvikling avling P'!AN366/'Utvikling avling P'!AO366,"")</f>
        <v/>
      </c>
    </row>
    <row r="367" spans="1:22" x14ac:dyDescent="0.25">
      <c r="A367" s="19" t="str">
        <f>IF('Utvikling avling P'!A367&gt;0,'Utvikling avling P'!A367,"")</f>
        <v>5518 LOABÁK</v>
      </c>
      <c r="B367" s="20" t="str">
        <f>IFERROR('Utvikling avling P'!B367/'Utvikling avling P'!C367,"")</f>
        <v/>
      </c>
      <c r="C367" s="20" t="str">
        <f>IFERROR('Utvikling avling P'!D367/'Utvikling avling P'!E367,"")</f>
        <v/>
      </c>
      <c r="D367" s="20" t="str">
        <f>IFERROR('Utvikling avling P'!F367/'Utvikling avling P'!G367,"")</f>
        <v/>
      </c>
      <c r="E367" s="20" t="str">
        <f>IFERROR('Utvikling avling P'!H367/'Utvikling avling P'!I367,"")</f>
        <v/>
      </c>
      <c r="F367" s="20" t="str">
        <f>IFERROR('Utvikling avling P'!J367/'Utvikling avling P'!K367,"")</f>
        <v/>
      </c>
      <c r="G367" s="20" t="str">
        <f>IFERROR('Utvikling avling P'!L367/'Utvikling avling P'!M367,"")</f>
        <v/>
      </c>
      <c r="H367" s="20" t="str">
        <f>IFERROR('Utvikling avling P'!N367/'Utvikling avling P'!O367,"")</f>
        <v/>
      </c>
      <c r="I367" s="20" t="str">
        <f>IFERROR('Utvikling avling P'!P367/'Utvikling avling P'!Q367,"")</f>
        <v/>
      </c>
      <c r="J367" s="20" t="str">
        <f>IFERROR('Utvikling avling P'!R367/'Utvikling avling P'!S367,"")</f>
        <v/>
      </c>
      <c r="K367" s="20" t="str">
        <f>IFERROR('Utvikling avling P'!T367/'Utvikling avling P'!U367,"")</f>
        <v/>
      </c>
      <c r="L367" s="20" t="str">
        <f>IFERROR('Utvikling avling P'!V367/'Utvikling avling P'!W367,"")</f>
        <v/>
      </c>
      <c r="M367" s="20" t="str">
        <f>IFERROR('Utvikling avling P'!X367/'Utvikling avling P'!Y367,"")</f>
        <v/>
      </c>
      <c r="N367" s="20" t="str">
        <f>IFERROR('Utvikling avling P'!Z367/'Utvikling avling P'!AA367,"")</f>
        <v/>
      </c>
      <c r="O367" s="20" t="str">
        <f>IFERROR('Utvikling avling P'!AB367/'Utvikling avling P'!AC367,"")</f>
        <v/>
      </c>
      <c r="P367" s="20" t="str">
        <f>IFERROR('Utvikling avling P'!AD367/'Utvikling avling P'!AE367,"")</f>
        <v/>
      </c>
      <c r="Q367" s="20" t="str">
        <f>IFERROR('Utvikling avling P'!AF367/'Utvikling avling P'!AG367,"")</f>
        <v/>
      </c>
      <c r="R367" s="20" t="str">
        <f>IFERROR('Utvikling avling P'!AJ374/'Utvikling avling P'!AK374,"")</f>
        <v/>
      </c>
      <c r="S367" s="20" t="str">
        <f>IFERROR('Utvikling avling P'!AJ367/'Utvikling avling P'!AK367,"")</f>
        <v/>
      </c>
      <c r="T367" s="20" t="str">
        <f>IFERROR('Utvikling avling P'!AH374/'Utvikling avling P'!AI374,"")</f>
        <v/>
      </c>
      <c r="U367" s="20" t="str">
        <f>IFERROR('Utvikling avling P'!AN374/'Utvikling avling P'!AO374,"")</f>
        <v/>
      </c>
      <c r="V367" s="20" t="str">
        <f>IFERROR('Utvikling avling P'!AN367/'Utvikling avling P'!AO367,"")</f>
        <v/>
      </c>
    </row>
    <row r="368" spans="1:22" x14ac:dyDescent="0.25">
      <c r="A368" s="19" t="str">
        <f>IF('Utvikling avling P'!A368&gt;0,'Utvikling avling P'!A368,"")</f>
        <v>1151 UTSIRA</v>
      </c>
      <c r="B368" s="20" t="str">
        <f>IFERROR('Utvikling avling P'!B368/'Utvikling avling P'!C368,"")</f>
        <v/>
      </c>
      <c r="C368" s="20" t="str">
        <f>IFERROR('Utvikling avling P'!D368/'Utvikling avling P'!E368,"")</f>
        <v/>
      </c>
      <c r="D368" s="20" t="str">
        <f>IFERROR('Utvikling avling P'!F368/'Utvikling avling P'!G368,"")</f>
        <v/>
      </c>
      <c r="E368" s="20" t="str">
        <f>IFERROR('Utvikling avling P'!H368/'Utvikling avling P'!I368,"")</f>
        <v/>
      </c>
      <c r="F368" s="20" t="str">
        <f>IFERROR('Utvikling avling P'!J368/'Utvikling avling P'!K368,"")</f>
        <v/>
      </c>
      <c r="G368" s="20" t="str">
        <f>IFERROR('Utvikling avling P'!L368/'Utvikling avling P'!M368,"")</f>
        <v/>
      </c>
      <c r="H368" s="20" t="str">
        <f>IFERROR('Utvikling avling P'!N368/'Utvikling avling P'!O368,"")</f>
        <v/>
      </c>
      <c r="I368" s="20" t="str">
        <f>IFERROR('Utvikling avling P'!P368/'Utvikling avling P'!Q368,"")</f>
        <v/>
      </c>
      <c r="J368" s="20" t="str">
        <f>IFERROR('Utvikling avling P'!R368/'Utvikling avling P'!S368,"")</f>
        <v/>
      </c>
      <c r="K368" s="20" t="str">
        <f>IFERROR('Utvikling avling P'!T368/'Utvikling avling P'!U368,"")</f>
        <v/>
      </c>
      <c r="L368" s="20" t="str">
        <f>IFERROR('Utvikling avling P'!V368/'Utvikling avling P'!W368,"")</f>
        <v/>
      </c>
      <c r="M368" s="20" t="str">
        <f>IFERROR('Utvikling avling P'!X368/'Utvikling avling P'!Y368,"")</f>
        <v/>
      </c>
      <c r="N368" s="20" t="str">
        <f>IFERROR('Utvikling avling P'!Z368/'Utvikling avling P'!AA368,"")</f>
        <v/>
      </c>
      <c r="O368" s="20" t="str">
        <f>IFERROR('Utvikling avling P'!AB368/'Utvikling avling P'!AC368,"")</f>
        <v/>
      </c>
      <c r="P368" s="20" t="str">
        <f>IFERROR('Utvikling avling P'!AD368/'Utvikling avling P'!AE368,"")</f>
        <v/>
      </c>
      <c r="Q368" s="20" t="str">
        <f>IFERROR('Utvikling avling P'!AF368/'Utvikling avling P'!AG368,"")</f>
        <v/>
      </c>
      <c r="R368" s="20" t="str">
        <f>IFERROR('Utvikling avling P'!AJ375/'Utvikling avling P'!AK375,"")</f>
        <v/>
      </c>
      <c r="S368" s="20" t="str">
        <f>IFERROR('Utvikling avling P'!AJ368/'Utvikling avling P'!AK368,"")</f>
        <v/>
      </c>
      <c r="T368" s="20" t="str">
        <f>IFERROR('Utvikling avling P'!AH375/'Utvikling avling P'!AI375,"")</f>
        <v/>
      </c>
      <c r="U368" s="20" t="str">
        <f>IFERROR('Utvikling avling P'!AN375/'Utvikling avling P'!AO375,"")</f>
        <v/>
      </c>
      <c r="V368" s="20" t="str">
        <f>IFERROR('Utvikling avling P'!AN368/'Utvikling avling P'!AO368,"")</f>
        <v/>
      </c>
    </row>
    <row r="369" spans="1:22" x14ac:dyDescent="0.25">
      <c r="A369" s="19" t="str">
        <f>IF('Utvikling avling P'!A369&gt;0,'Utvikling avling P'!A369,"")</f>
        <v>1822 LEIRFJORD</v>
      </c>
      <c r="B369" s="20" t="str">
        <f>IFERROR('Utvikling avling P'!B369/'Utvikling avling P'!C369,"")</f>
        <v/>
      </c>
      <c r="C369" s="20" t="str">
        <f>IFERROR('Utvikling avling P'!D369/'Utvikling avling P'!E369,"")</f>
        <v/>
      </c>
      <c r="D369" s="20" t="str">
        <f>IFERROR('Utvikling avling P'!F369/'Utvikling avling P'!G369,"")</f>
        <v/>
      </c>
      <c r="E369" s="20" t="str">
        <f>IFERROR('Utvikling avling P'!H369/'Utvikling avling P'!I369,"")</f>
        <v/>
      </c>
      <c r="F369" s="20" t="str">
        <f>IFERROR('Utvikling avling P'!J369/'Utvikling avling P'!K369,"")</f>
        <v/>
      </c>
      <c r="G369" s="20" t="str">
        <f>IFERROR('Utvikling avling P'!L369/'Utvikling avling P'!M369,"")</f>
        <v/>
      </c>
      <c r="H369" s="20" t="str">
        <f>IFERROR('Utvikling avling P'!N369/'Utvikling avling P'!O369,"")</f>
        <v/>
      </c>
      <c r="I369" s="20" t="str">
        <f>IFERROR('Utvikling avling P'!P369/'Utvikling avling P'!Q369,"")</f>
        <v/>
      </c>
      <c r="J369" s="20" t="str">
        <f>IFERROR('Utvikling avling P'!R369/'Utvikling avling P'!S369,"")</f>
        <v/>
      </c>
      <c r="K369" s="20" t="str">
        <f>IFERROR('Utvikling avling P'!T369/'Utvikling avling P'!U369,"")</f>
        <v/>
      </c>
      <c r="L369" s="20" t="str">
        <f>IFERROR('Utvikling avling P'!V369/'Utvikling avling P'!W369,"")</f>
        <v/>
      </c>
      <c r="M369" s="20" t="str">
        <f>IFERROR('Utvikling avling P'!X369/'Utvikling avling P'!Y369,"")</f>
        <v/>
      </c>
      <c r="N369" s="20" t="str">
        <f>IFERROR('Utvikling avling P'!Z369/'Utvikling avling P'!AA369,"")</f>
        <v/>
      </c>
      <c r="O369" s="20" t="str">
        <f>IFERROR('Utvikling avling P'!AB369/'Utvikling avling P'!AC369,"")</f>
        <v/>
      </c>
      <c r="P369" s="20" t="str">
        <f>IFERROR('Utvikling avling P'!AD369/'Utvikling avling P'!AE369,"")</f>
        <v/>
      </c>
      <c r="Q369" s="20" t="str">
        <f>IFERROR('Utvikling avling P'!AF369/'Utvikling avling P'!AG369,"")</f>
        <v/>
      </c>
      <c r="R369" s="20" t="str">
        <f>IFERROR('Utvikling avling P'!AJ376/'Utvikling avling P'!AK376,"")</f>
        <v/>
      </c>
      <c r="S369" s="20" t="str">
        <f>IFERROR('Utvikling avling P'!AJ369/'Utvikling avling P'!AK369,"")</f>
        <v/>
      </c>
      <c r="T369" s="20" t="str">
        <f>IFERROR('Utvikling avling P'!AH376/'Utvikling avling P'!AI376,"")</f>
        <v/>
      </c>
      <c r="U369" s="20" t="str">
        <f>IFERROR('Utvikling avling P'!AN376/'Utvikling avling P'!AO376,"")</f>
        <v/>
      </c>
      <c r="V369" s="20" t="str">
        <f>IFERROR('Utvikling avling P'!AN369/'Utvikling avling P'!AO369,"")</f>
        <v/>
      </c>
    </row>
    <row r="370" spans="1:22" x14ac:dyDescent="0.25">
      <c r="A370" s="19" t="str">
        <f>IF('Utvikling avling P'!A370&gt;0,'Utvikling avling P'!A370,"")</f>
        <v>5512 DIELDDANUORRI</v>
      </c>
      <c r="B370" s="20" t="str">
        <f>IFERROR('Utvikling avling P'!B370/'Utvikling avling P'!C370,"")</f>
        <v/>
      </c>
      <c r="C370" s="20" t="str">
        <f>IFERROR('Utvikling avling P'!D370/'Utvikling avling P'!E370,"")</f>
        <v/>
      </c>
      <c r="D370" s="20" t="str">
        <f>IFERROR('Utvikling avling P'!F370/'Utvikling avling P'!G370,"")</f>
        <v/>
      </c>
      <c r="E370" s="20" t="str">
        <f>IFERROR('Utvikling avling P'!H370/'Utvikling avling P'!I370,"")</f>
        <v/>
      </c>
      <c r="F370" s="20" t="str">
        <f>IFERROR('Utvikling avling P'!J370/'Utvikling avling P'!K370,"")</f>
        <v/>
      </c>
      <c r="G370" s="20" t="str">
        <f>IFERROR('Utvikling avling P'!L370/'Utvikling avling P'!M370,"")</f>
        <v/>
      </c>
      <c r="H370" s="20" t="str">
        <f>IFERROR('Utvikling avling P'!N370/'Utvikling avling P'!O370,"")</f>
        <v/>
      </c>
      <c r="I370" s="20" t="str">
        <f>IFERROR('Utvikling avling P'!P370/'Utvikling avling P'!Q370,"")</f>
        <v/>
      </c>
      <c r="J370" s="20" t="str">
        <f>IFERROR('Utvikling avling P'!R370/'Utvikling avling P'!S370,"")</f>
        <v/>
      </c>
      <c r="K370" s="20" t="str">
        <f>IFERROR('Utvikling avling P'!T370/'Utvikling avling P'!U370,"")</f>
        <v/>
      </c>
      <c r="L370" s="20" t="str">
        <f>IFERROR('Utvikling avling P'!V370/'Utvikling avling P'!W370,"")</f>
        <v/>
      </c>
      <c r="M370" s="20" t="str">
        <f>IFERROR('Utvikling avling P'!X370/'Utvikling avling P'!Y370,"")</f>
        <v/>
      </c>
      <c r="N370" s="20" t="str">
        <f>IFERROR('Utvikling avling P'!Z370/'Utvikling avling P'!AA370,"")</f>
        <v/>
      </c>
      <c r="O370" s="20" t="str">
        <f>IFERROR('Utvikling avling P'!AB370/'Utvikling avling P'!AC370,"")</f>
        <v/>
      </c>
      <c r="P370" s="20" t="str">
        <f>IFERROR('Utvikling avling P'!AD370/'Utvikling avling P'!AE370,"")</f>
        <v/>
      </c>
      <c r="Q370" s="20" t="str">
        <f>IFERROR('Utvikling avling P'!AF370/'Utvikling avling P'!AG370,"")</f>
        <v/>
      </c>
      <c r="R370" s="20" t="str">
        <f>IFERROR('Utvikling avling P'!AJ377/'Utvikling avling P'!AK377,"")</f>
        <v/>
      </c>
      <c r="S370" s="20" t="str">
        <f>IFERROR('Utvikling avling P'!AJ370/'Utvikling avling P'!AK370,"")</f>
        <v/>
      </c>
      <c r="T370" s="20" t="str">
        <f>IFERROR('Utvikling avling P'!AH377/'Utvikling avling P'!AI377,"")</f>
        <v/>
      </c>
      <c r="U370" s="20" t="str">
        <f>IFERROR('Utvikling avling P'!AN377/'Utvikling avling P'!AO377,"")</f>
        <v/>
      </c>
      <c r="V370" s="20" t="str">
        <f>IFERROR('Utvikling avling P'!AN370/'Utvikling avling P'!AO370,"")</f>
        <v/>
      </c>
    </row>
    <row r="371" spans="1:22" x14ac:dyDescent="0.25">
      <c r="A371" s="19" t="str">
        <f>IF('Utvikling avling P'!A371&gt;0,'Utvikling avling P'!A371,"")</f>
        <v>1824 VEFSN</v>
      </c>
      <c r="B371" s="20" t="str">
        <f>IFERROR('Utvikling avling P'!B371/'Utvikling avling P'!C371,"")</f>
        <v/>
      </c>
      <c r="C371" s="20" t="str">
        <f>IFERROR('Utvikling avling P'!D371/'Utvikling avling P'!E371,"")</f>
        <v/>
      </c>
      <c r="D371" s="20" t="str">
        <f>IFERROR('Utvikling avling P'!F371/'Utvikling avling P'!G371,"")</f>
        <v/>
      </c>
      <c r="E371" s="20" t="str">
        <f>IFERROR('Utvikling avling P'!H371/'Utvikling avling P'!I371,"")</f>
        <v/>
      </c>
      <c r="F371" s="20" t="str">
        <f>IFERROR('Utvikling avling P'!J371/'Utvikling avling P'!K371,"")</f>
        <v/>
      </c>
      <c r="G371" s="20" t="str">
        <f>IFERROR('Utvikling avling P'!L371/'Utvikling avling P'!M371,"")</f>
        <v/>
      </c>
      <c r="H371" s="20" t="str">
        <f>IFERROR('Utvikling avling P'!N371/'Utvikling avling P'!O371,"")</f>
        <v/>
      </c>
      <c r="I371" s="20" t="str">
        <f>IFERROR('Utvikling avling P'!P371/'Utvikling avling P'!Q371,"")</f>
        <v/>
      </c>
      <c r="J371" s="20" t="str">
        <f>IFERROR('Utvikling avling P'!R371/'Utvikling avling P'!S371,"")</f>
        <v/>
      </c>
      <c r="K371" s="20" t="str">
        <f>IFERROR('Utvikling avling P'!T371/'Utvikling avling P'!U371,"")</f>
        <v/>
      </c>
      <c r="L371" s="20" t="str">
        <f>IFERROR('Utvikling avling P'!V371/'Utvikling avling P'!W371,"")</f>
        <v/>
      </c>
      <c r="M371" s="20" t="str">
        <f>IFERROR('Utvikling avling P'!X371/'Utvikling avling P'!Y371,"")</f>
        <v/>
      </c>
      <c r="N371" s="20" t="str">
        <f>IFERROR('Utvikling avling P'!Z371/'Utvikling avling P'!AA371,"")</f>
        <v/>
      </c>
      <c r="O371" s="20" t="str">
        <f>IFERROR('Utvikling avling P'!AB371/'Utvikling avling P'!AC371,"")</f>
        <v/>
      </c>
      <c r="P371" s="20" t="str">
        <f>IFERROR('Utvikling avling P'!AD371/'Utvikling avling P'!AE371,"")</f>
        <v/>
      </c>
      <c r="Q371" s="20" t="str">
        <f>IFERROR('Utvikling avling P'!AF371/'Utvikling avling P'!AG371,"")</f>
        <v/>
      </c>
      <c r="R371" s="20" t="str">
        <f>IFERROR('Utvikling avling P'!AJ378/'Utvikling avling P'!AK378,"")</f>
        <v/>
      </c>
      <c r="S371" s="20" t="str">
        <f>IFERROR('Utvikling avling P'!AJ371/'Utvikling avling P'!AK371,"")</f>
        <v/>
      </c>
      <c r="T371" s="20" t="str">
        <f>IFERROR('Utvikling avling P'!AH378/'Utvikling avling P'!AI378,"")</f>
        <v/>
      </c>
      <c r="U371" s="20" t="str">
        <f>IFERROR('Utvikling avling P'!AN378/'Utvikling avling P'!AO378,"")</f>
        <v/>
      </c>
      <c r="V371" s="20" t="str">
        <f>IFERROR('Utvikling avling P'!AN371/'Utvikling avling P'!AO371,"")</f>
        <v/>
      </c>
    </row>
    <row r="372" spans="1:22" x14ac:dyDescent="0.25">
      <c r="A372" s="19" t="str">
        <f>IF('Utvikling avling P'!A372&gt;0,'Utvikling avling P'!A372,"")</f>
        <v>5516 GRATANGEN</v>
      </c>
      <c r="B372" s="20" t="str">
        <f>IFERROR('Utvikling avling P'!B372/'Utvikling avling P'!C372,"")</f>
        <v/>
      </c>
      <c r="C372" s="20" t="str">
        <f>IFERROR('Utvikling avling P'!D372/'Utvikling avling P'!E372,"")</f>
        <v/>
      </c>
      <c r="D372" s="20" t="str">
        <f>IFERROR('Utvikling avling P'!F372/'Utvikling avling P'!G372,"")</f>
        <v/>
      </c>
      <c r="E372" s="20" t="str">
        <f>IFERROR('Utvikling avling P'!H372/'Utvikling avling P'!I372,"")</f>
        <v/>
      </c>
      <c r="F372" s="20" t="str">
        <f>IFERROR('Utvikling avling P'!J372/'Utvikling avling P'!K372,"")</f>
        <v/>
      </c>
      <c r="G372" s="20" t="str">
        <f>IFERROR('Utvikling avling P'!L372/'Utvikling avling P'!M372,"")</f>
        <v/>
      </c>
      <c r="H372" s="20" t="str">
        <f>IFERROR('Utvikling avling P'!N372/'Utvikling avling P'!O372,"")</f>
        <v/>
      </c>
      <c r="I372" s="20" t="str">
        <f>IFERROR('Utvikling avling P'!P372/'Utvikling avling P'!Q372,"")</f>
        <v/>
      </c>
      <c r="J372" s="20" t="str">
        <f>IFERROR('Utvikling avling P'!R372/'Utvikling avling P'!S372,"")</f>
        <v/>
      </c>
      <c r="K372" s="20" t="str">
        <f>IFERROR('Utvikling avling P'!T372/'Utvikling avling P'!U372,"")</f>
        <v/>
      </c>
      <c r="L372" s="20" t="str">
        <f>IFERROR('Utvikling avling P'!V372/'Utvikling avling P'!W372,"")</f>
        <v/>
      </c>
      <c r="M372" s="20" t="str">
        <f>IFERROR('Utvikling avling P'!X372/'Utvikling avling P'!Y372,"")</f>
        <v/>
      </c>
      <c r="N372" s="20" t="str">
        <f>IFERROR('Utvikling avling P'!Z372/'Utvikling avling P'!AA372,"")</f>
        <v/>
      </c>
      <c r="O372" s="20" t="str">
        <f>IFERROR('Utvikling avling P'!AB372/'Utvikling avling P'!AC372,"")</f>
        <v/>
      </c>
      <c r="P372" s="20" t="str">
        <f>IFERROR('Utvikling avling P'!AD372/'Utvikling avling P'!AE372,"")</f>
        <v/>
      </c>
      <c r="Q372" s="20" t="str">
        <f>IFERROR('Utvikling avling P'!AF372/'Utvikling avling P'!AG372,"")</f>
        <v/>
      </c>
      <c r="R372" s="20" t="str">
        <f>IFERROR('Utvikling avling P'!AJ379/'Utvikling avling P'!AK379,"")</f>
        <v/>
      </c>
      <c r="S372" s="20" t="str">
        <f>IFERROR('Utvikling avling P'!AJ372/'Utvikling avling P'!AK372,"")</f>
        <v/>
      </c>
      <c r="T372" s="20" t="str">
        <f>IFERROR('Utvikling avling P'!AH379/'Utvikling avling P'!AI379,"")</f>
        <v/>
      </c>
      <c r="U372" s="20" t="str">
        <f>IFERROR('Utvikling avling P'!AN379/'Utvikling avling P'!AO379,"")</f>
        <v/>
      </c>
      <c r="V372" s="20" t="str">
        <f>IFERROR('Utvikling avling P'!AN372/'Utvikling avling P'!AO372,"")</f>
        <v/>
      </c>
    </row>
    <row r="373" spans="1:22" x14ac:dyDescent="0.25">
      <c r="A373" s="19" t="str">
        <f>IF('Utvikling avling P'!A373&gt;0,'Utvikling avling P'!A373,"")</f>
        <v>1827 DØNNA</v>
      </c>
      <c r="B373" s="20" t="str">
        <f>IFERROR('Utvikling avling P'!B373/'Utvikling avling P'!C373,"")</f>
        <v/>
      </c>
      <c r="C373" s="20" t="str">
        <f>IFERROR('Utvikling avling P'!D373/'Utvikling avling P'!E373,"")</f>
        <v/>
      </c>
      <c r="D373" s="20" t="str">
        <f>IFERROR('Utvikling avling P'!F373/'Utvikling avling P'!G373,"")</f>
        <v/>
      </c>
      <c r="E373" s="20" t="str">
        <f>IFERROR('Utvikling avling P'!H373/'Utvikling avling P'!I373,"")</f>
        <v/>
      </c>
      <c r="F373" s="20" t="str">
        <f>IFERROR('Utvikling avling P'!J373/'Utvikling avling P'!K373,"")</f>
        <v/>
      </c>
      <c r="G373" s="20" t="str">
        <f>IFERROR('Utvikling avling P'!L373/'Utvikling avling P'!M373,"")</f>
        <v/>
      </c>
      <c r="H373" s="20" t="str">
        <f>IFERROR('Utvikling avling P'!N373/'Utvikling avling P'!O373,"")</f>
        <v/>
      </c>
      <c r="I373" s="20" t="str">
        <f>IFERROR('Utvikling avling P'!P373/'Utvikling avling P'!Q373,"")</f>
        <v/>
      </c>
      <c r="J373" s="20" t="str">
        <f>IFERROR('Utvikling avling P'!R373/'Utvikling avling P'!S373,"")</f>
        <v/>
      </c>
      <c r="K373" s="20" t="str">
        <f>IFERROR('Utvikling avling P'!T373/'Utvikling avling P'!U373,"")</f>
        <v/>
      </c>
      <c r="L373" s="20" t="str">
        <f>IFERROR('Utvikling avling P'!V373/'Utvikling avling P'!W373,"")</f>
        <v/>
      </c>
      <c r="M373" s="20" t="str">
        <f>IFERROR('Utvikling avling P'!X373/'Utvikling avling P'!Y373,"")</f>
        <v/>
      </c>
      <c r="N373" s="20" t="str">
        <f>IFERROR('Utvikling avling P'!Z373/'Utvikling avling P'!AA373,"")</f>
        <v/>
      </c>
      <c r="O373" s="20" t="str">
        <f>IFERROR('Utvikling avling P'!AB373/'Utvikling avling P'!AC373,"")</f>
        <v/>
      </c>
      <c r="P373" s="20" t="str">
        <f>IFERROR('Utvikling avling P'!AD373/'Utvikling avling P'!AE373,"")</f>
        <v/>
      </c>
      <c r="Q373" s="20" t="str">
        <f>IFERROR('Utvikling avling P'!AF373/'Utvikling avling P'!AG373,"")</f>
        <v/>
      </c>
      <c r="R373" s="20" t="str">
        <f>IFERROR('Utvikling avling P'!AJ380/'Utvikling avling P'!AK380,"")</f>
        <v/>
      </c>
      <c r="S373" s="20" t="str">
        <f>IFERROR('Utvikling avling P'!AJ373/'Utvikling avling P'!AK373,"")</f>
        <v/>
      </c>
      <c r="T373" s="20" t="str">
        <f>IFERROR('Utvikling avling P'!AH380/'Utvikling avling P'!AI380,"")</f>
        <v/>
      </c>
      <c r="U373" s="20" t="str">
        <f>IFERROR('Utvikling avling P'!AN380/'Utvikling avling P'!AO380,"")</f>
        <v/>
      </c>
      <c r="V373" s="20" t="str">
        <f>IFERROR('Utvikling avling P'!AN373/'Utvikling avling P'!AO373,"")</f>
        <v/>
      </c>
    </row>
    <row r="374" spans="1:22" x14ac:dyDescent="0.25">
      <c r="A374" s="19" t="str">
        <f>IF('Utvikling avling P'!A374&gt;0,'Utvikling avling P'!A374,"")</f>
        <v>5520 BARDU</v>
      </c>
      <c r="B374" s="20" t="str">
        <f>IFERROR('Utvikling avling P'!B374/'Utvikling avling P'!C374,"")</f>
        <v/>
      </c>
      <c r="C374" s="20" t="str">
        <f>IFERROR('Utvikling avling P'!D374/'Utvikling avling P'!E374,"")</f>
        <v/>
      </c>
      <c r="D374" s="20" t="str">
        <f>IFERROR('Utvikling avling P'!F374/'Utvikling avling P'!G374,"")</f>
        <v/>
      </c>
      <c r="E374" s="20" t="str">
        <f>IFERROR('Utvikling avling P'!H374/'Utvikling avling P'!I374,"")</f>
        <v/>
      </c>
      <c r="F374" s="20" t="str">
        <f>IFERROR('Utvikling avling P'!J374/'Utvikling avling P'!K374,"")</f>
        <v/>
      </c>
      <c r="G374" s="20" t="str">
        <f>IFERROR('Utvikling avling P'!L374/'Utvikling avling P'!M374,"")</f>
        <v/>
      </c>
      <c r="H374" s="20" t="str">
        <f>IFERROR('Utvikling avling P'!N374/'Utvikling avling P'!O374,"")</f>
        <v/>
      </c>
      <c r="I374" s="20" t="str">
        <f>IFERROR('Utvikling avling P'!P374/'Utvikling avling P'!Q374,"")</f>
        <v/>
      </c>
      <c r="J374" s="20" t="str">
        <f>IFERROR('Utvikling avling P'!R374/'Utvikling avling P'!S374,"")</f>
        <v/>
      </c>
      <c r="K374" s="20" t="str">
        <f>IFERROR('Utvikling avling P'!T374/'Utvikling avling P'!U374,"")</f>
        <v/>
      </c>
      <c r="L374" s="20" t="str">
        <f>IFERROR('Utvikling avling P'!V374/'Utvikling avling P'!W374,"")</f>
        <v/>
      </c>
      <c r="M374" s="20" t="str">
        <f>IFERROR('Utvikling avling P'!X374/'Utvikling avling P'!Y374,"")</f>
        <v/>
      </c>
      <c r="N374" s="20" t="str">
        <f>IFERROR('Utvikling avling P'!Z374/'Utvikling avling P'!AA374,"")</f>
        <v/>
      </c>
      <c r="O374" s="20" t="str">
        <f>IFERROR('Utvikling avling P'!AB374/'Utvikling avling P'!AC374,"")</f>
        <v/>
      </c>
      <c r="P374" s="20" t="str">
        <f>IFERROR('Utvikling avling P'!AD374/'Utvikling avling P'!AE374,"")</f>
        <v/>
      </c>
      <c r="Q374" s="20" t="str">
        <f>IFERROR('Utvikling avling P'!AF374/'Utvikling avling P'!AG374,"")</f>
        <v/>
      </c>
      <c r="R374" s="20" t="str">
        <f>IFERROR('Utvikling avling P'!AJ381/'Utvikling avling P'!AK381,"")</f>
        <v/>
      </c>
      <c r="S374" s="20" t="str">
        <f>IFERROR('Utvikling avling P'!AJ374/'Utvikling avling P'!AK374,"")</f>
        <v/>
      </c>
      <c r="T374" s="20" t="str">
        <f>IFERROR('Utvikling avling P'!AH381/'Utvikling avling P'!AI381,"")</f>
        <v/>
      </c>
      <c r="U374" s="20" t="str">
        <f>IFERROR('Utvikling avling P'!AN381/'Utvikling avling P'!AO381,"")</f>
        <v/>
      </c>
      <c r="V374" s="20" t="str">
        <f>IFERROR('Utvikling avling P'!AN374/'Utvikling avling P'!AO374,"")</f>
        <v/>
      </c>
    </row>
    <row r="375" spans="1:22" x14ac:dyDescent="0.25">
      <c r="A375" s="19" t="str">
        <f>IF('Utvikling avling P'!A375&gt;0,'Utvikling avling P'!A375,"")</f>
        <v>1828 NESNA</v>
      </c>
      <c r="B375" s="20" t="str">
        <f>IFERROR('Utvikling avling P'!B375/'Utvikling avling P'!C375,"")</f>
        <v/>
      </c>
      <c r="C375" s="20" t="str">
        <f>IFERROR('Utvikling avling P'!D375/'Utvikling avling P'!E375,"")</f>
        <v/>
      </c>
      <c r="D375" s="20" t="str">
        <f>IFERROR('Utvikling avling P'!F375/'Utvikling avling P'!G375,"")</f>
        <v/>
      </c>
      <c r="E375" s="20" t="str">
        <f>IFERROR('Utvikling avling P'!H375/'Utvikling avling P'!I375,"")</f>
        <v/>
      </c>
      <c r="F375" s="20" t="str">
        <f>IFERROR('Utvikling avling P'!J375/'Utvikling avling P'!K375,"")</f>
        <v/>
      </c>
      <c r="G375" s="20" t="str">
        <f>IFERROR('Utvikling avling P'!L375/'Utvikling avling P'!M375,"")</f>
        <v/>
      </c>
      <c r="H375" s="20" t="str">
        <f>IFERROR('Utvikling avling P'!N375/'Utvikling avling P'!O375,"")</f>
        <v/>
      </c>
      <c r="I375" s="20" t="str">
        <f>IFERROR('Utvikling avling P'!P375/'Utvikling avling P'!Q375,"")</f>
        <v/>
      </c>
      <c r="J375" s="20" t="str">
        <f>IFERROR('Utvikling avling P'!R375/'Utvikling avling P'!S375,"")</f>
        <v/>
      </c>
      <c r="K375" s="20" t="str">
        <f>IFERROR('Utvikling avling P'!T375/'Utvikling avling P'!U375,"")</f>
        <v/>
      </c>
      <c r="L375" s="20" t="str">
        <f>IFERROR('Utvikling avling P'!V375/'Utvikling avling P'!W375,"")</f>
        <v/>
      </c>
      <c r="M375" s="20" t="str">
        <f>IFERROR('Utvikling avling P'!X375/'Utvikling avling P'!Y375,"")</f>
        <v/>
      </c>
      <c r="N375" s="20" t="str">
        <f>IFERROR('Utvikling avling P'!Z375/'Utvikling avling P'!AA375,"")</f>
        <v/>
      </c>
      <c r="O375" s="20" t="str">
        <f>IFERROR('Utvikling avling P'!AB375/'Utvikling avling P'!AC375,"")</f>
        <v/>
      </c>
      <c r="P375" s="20" t="str">
        <f>IFERROR('Utvikling avling P'!AD375/'Utvikling avling P'!AE375,"")</f>
        <v/>
      </c>
      <c r="Q375" s="20" t="str">
        <f>IFERROR('Utvikling avling P'!AF375/'Utvikling avling P'!AG375,"")</f>
        <v/>
      </c>
      <c r="R375" s="20" t="str">
        <f>IFERROR('Utvikling avling P'!AJ382/'Utvikling avling P'!AK382,"")</f>
        <v/>
      </c>
      <c r="S375" s="20" t="str">
        <f>IFERROR('Utvikling avling P'!AJ375/'Utvikling avling P'!AK375,"")</f>
        <v/>
      </c>
      <c r="T375" s="20" t="str">
        <f>IFERROR('Utvikling avling P'!AH382/'Utvikling avling P'!AI382,"")</f>
        <v/>
      </c>
      <c r="U375" s="20" t="str">
        <f>IFERROR('Utvikling avling P'!AN382/'Utvikling avling P'!AO382,"")</f>
        <v/>
      </c>
      <c r="V375" s="20" t="str">
        <f>IFERROR('Utvikling avling P'!AN375/'Utvikling avling P'!AO375,"")</f>
        <v/>
      </c>
    </row>
    <row r="376" spans="1:22" x14ac:dyDescent="0.25">
      <c r="A376" s="19" t="str">
        <f>IF('Utvikling avling P'!A376&gt;0,'Utvikling avling P'!A376,"")</f>
        <v>5534 KARLSØY</v>
      </c>
      <c r="B376" s="20" t="str">
        <f>IFERROR('Utvikling avling P'!B376/'Utvikling avling P'!C376,"")</f>
        <v/>
      </c>
      <c r="C376" s="20" t="str">
        <f>IFERROR('Utvikling avling P'!D376/'Utvikling avling P'!E376,"")</f>
        <v/>
      </c>
      <c r="D376" s="20" t="str">
        <f>IFERROR('Utvikling avling P'!F376/'Utvikling avling P'!G376,"")</f>
        <v/>
      </c>
      <c r="E376" s="20" t="str">
        <f>IFERROR('Utvikling avling P'!H376/'Utvikling avling P'!I376,"")</f>
        <v/>
      </c>
      <c r="F376" s="20" t="str">
        <f>IFERROR('Utvikling avling P'!J376/'Utvikling avling P'!K376,"")</f>
        <v/>
      </c>
      <c r="G376" s="20" t="str">
        <f>IFERROR('Utvikling avling P'!L376/'Utvikling avling P'!M376,"")</f>
        <v/>
      </c>
      <c r="H376" s="20" t="str">
        <f>IFERROR('Utvikling avling P'!N376/'Utvikling avling P'!O376,"")</f>
        <v/>
      </c>
      <c r="I376" s="20" t="str">
        <f>IFERROR('Utvikling avling P'!P376/'Utvikling avling P'!Q376,"")</f>
        <v/>
      </c>
      <c r="J376" s="20" t="str">
        <f>IFERROR('Utvikling avling P'!R376/'Utvikling avling P'!S376,"")</f>
        <v/>
      </c>
      <c r="K376" s="20" t="str">
        <f>IFERROR('Utvikling avling P'!T376/'Utvikling avling P'!U376,"")</f>
        <v/>
      </c>
      <c r="L376" s="20" t="str">
        <f>IFERROR('Utvikling avling P'!V376/'Utvikling avling P'!W376,"")</f>
        <v/>
      </c>
      <c r="M376" s="20" t="str">
        <f>IFERROR('Utvikling avling P'!X376/'Utvikling avling P'!Y376,"")</f>
        <v/>
      </c>
      <c r="N376" s="20" t="str">
        <f>IFERROR('Utvikling avling P'!Z376/'Utvikling avling P'!AA376,"")</f>
        <v/>
      </c>
      <c r="O376" s="20" t="str">
        <f>IFERROR('Utvikling avling P'!AB376/'Utvikling avling P'!AC376,"")</f>
        <v/>
      </c>
      <c r="P376" s="20" t="str">
        <f>IFERROR('Utvikling avling P'!AD376/'Utvikling avling P'!AE376,"")</f>
        <v/>
      </c>
      <c r="Q376" s="20" t="str">
        <f>IFERROR('Utvikling avling P'!AF376/'Utvikling avling P'!AG376,"")</f>
        <v/>
      </c>
      <c r="R376" s="20" t="str">
        <f>IFERROR('Utvikling avling P'!AJ383/'Utvikling avling P'!AK383,"")</f>
        <v/>
      </c>
      <c r="S376" s="20" t="str">
        <f>IFERROR('Utvikling avling P'!AJ376/'Utvikling avling P'!AK376,"")</f>
        <v/>
      </c>
      <c r="T376" s="20" t="str">
        <f>IFERROR('Utvikling avling P'!AH383/'Utvikling avling P'!AI383,"")</f>
        <v/>
      </c>
      <c r="U376" s="20" t="str">
        <f>IFERROR('Utvikling avling P'!AN383/'Utvikling avling P'!AO383,"")</f>
        <v/>
      </c>
      <c r="V376" s="20" t="str">
        <f>IFERROR('Utvikling avling P'!AN376/'Utvikling avling P'!AO376,"")</f>
        <v/>
      </c>
    </row>
    <row r="377" spans="1:22" x14ac:dyDescent="0.25">
      <c r="A377" s="19" t="str">
        <f>IF('Utvikling avling P'!A377&gt;0,'Utvikling avling P'!A377,"")</f>
        <v>1832 HEMNES</v>
      </c>
      <c r="B377" s="20" t="str">
        <f>IFERROR('Utvikling avling P'!B377/'Utvikling avling P'!C377,"")</f>
        <v/>
      </c>
      <c r="C377" s="20" t="str">
        <f>IFERROR('Utvikling avling P'!D377/'Utvikling avling P'!E377,"")</f>
        <v/>
      </c>
      <c r="D377" s="20" t="str">
        <f>IFERROR('Utvikling avling P'!F377/'Utvikling avling P'!G377,"")</f>
        <v/>
      </c>
      <c r="E377" s="20" t="str">
        <f>IFERROR('Utvikling avling P'!H377/'Utvikling avling P'!I377,"")</f>
        <v/>
      </c>
      <c r="F377" s="20" t="str">
        <f>IFERROR('Utvikling avling P'!J377/'Utvikling avling P'!K377,"")</f>
        <v/>
      </c>
      <c r="G377" s="20" t="str">
        <f>IFERROR('Utvikling avling P'!L377/'Utvikling avling P'!M377,"")</f>
        <v/>
      </c>
      <c r="H377" s="20" t="str">
        <f>IFERROR('Utvikling avling P'!N377/'Utvikling avling P'!O377,"")</f>
        <v/>
      </c>
      <c r="I377" s="20" t="str">
        <f>IFERROR('Utvikling avling P'!P377/'Utvikling avling P'!Q377,"")</f>
        <v/>
      </c>
      <c r="J377" s="20" t="str">
        <f>IFERROR('Utvikling avling P'!R377/'Utvikling avling P'!S377,"")</f>
        <v/>
      </c>
      <c r="K377" s="20" t="str">
        <f>IFERROR('Utvikling avling P'!T377/'Utvikling avling P'!U377,"")</f>
        <v/>
      </c>
      <c r="L377" s="20" t="str">
        <f>IFERROR('Utvikling avling P'!V377/'Utvikling avling P'!W377,"")</f>
        <v/>
      </c>
      <c r="M377" s="20" t="str">
        <f>IFERROR('Utvikling avling P'!X377/'Utvikling avling P'!Y377,"")</f>
        <v/>
      </c>
      <c r="N377" s="20" t="str">
        <f>IFERROR('Utvikling avling P'!Z377/'Utvikling avling P'!AA377,"")</f>
        <v/>
      </c>
      <c r="O377" s="20" t="str">
        <f>IFERROR('Utvikling avling P'!AB377/'Utvikling avling P'!AC377,"")</f>
        <v/>
      </c>
      <c r="P377" s="20" t="str">
        <f>IFERROR('Utvikling avling P'!AD377/'Utvikling avling P'!AE377,"")</f>
        <v/>
      </c>
      <c r="Q377" s="20" t="str">
        <f>IFERROR('Utvikling avling P'!AF377/'Utvikling avling P'!AG377,"")</f>
        <v/>
      </c>
      <c r="R377" s="20" t="str">
        <f>IFERROR('Utvikling avling P'!AJ384/'Utvikling avling P'!AK384,"")</f>
        <v/>
      </c>
      <c r="S377" s="20" t="str">
        <f>IFERROR('Utvikling avling P'!AJ377/'Utvikling avling P'!AK377,"")</f>
        <v/>
      </c>
      <c r="T377" s="20" t="str">
        <f>IFERROR('Utvikling avling P'!AH384/'Utvikling avling P'!AI384,"")</f>
        <v/>
      </c>
      <c r="U377" s="20" t="str">
        <f>IFERROR('Utvikling avling P'!AN384/'Utvikling avling P'!AO384,"")</f>
        <v/>
      </c>
      <c r="V377" s="20" t="str">
        <f>IFERROR('Utvikling avling P'!AN377/'Utvikling avling P'!AO377,"")</f>
        <v/>
      </c>
    </row>
    <row r="378" spans="1:22" x14ac:dyDescent="0.25">
      <c r="A378" s="19" t="str">
        <f>IF('Utvikling avling P'!A378&gt;0,'Utvikling avling P'!A378,"")</f>
        <v>5542 SKJERVØY</v>
      </c>
      <c r="B378" s="20" t="str">
        <f>IFERROR('Utvikling avling P'!B378/'Utvikling avling P'!C378,"")</f>
        <v/>
      </c>
      <c r="C378" s="20" t="str">
        <f>IFERROR('Utvikling avling P'!D378/'Utvikling avling P'!E378,"")</f>
        <v/>
      </c>
      <c r="D378" s="20" t="str">
        <f>IFERROR('Utvikling avling P'!F378/'Utvikling avling P'!G378,"")</f>
        <v/>
      </c>
      <c r="E378" s="20" t="str">
        <f>IFERROR('Utvikling avling P'!H378/'Utvikling avling P'!I378,"")</f>
        <v/>
      </c>
      <c r="F378" s="20" t="str">
        <f>IFERROR('Utvikling avling P'!J378/'Utvikling avling P'!K378,"")</f>
        <v/>
      </c>
      <c r="G378" s="20" t="str">
        <f>IFERROR('Utvikling avling P'!L378/'Utvikling avling P'!M378,"")</f>
        <v/>
      </c>
      <c r="H378" s="20" t="str">
        <f>IFERROR('Utvikling avling P'!N378/'Utvikling avling P'!O378,"")</f>
        <v/>
      </c>
      <c r="I378" s="20" t="str">
        <f>IFERROR('Utvikling avling P'!P378/'Utvikling avling P'!Q378,"")</f>
        <v/>
      </c>
      <c r="J378" s="20" t="str">
        <f>IFERROR('Utvikling avling P'!R378/'Utvikling avling P'!S378,"")</f>
        <v/>
      </c>
      <c r="K378" s="20" t="str">
        <f>IFERROR('Utvikling avling P'!T378/'Utvikling avling P'!U378,"")</f>
        <v/>
      </c>
      <c r="L378" s="20" t="str">
        <f>IFERROR('Utvikling avling P'!V378/'Utvikling avling P'!W378,"")</f>
        <v/>
      </c>
      <c r="M378" s="20" t="str">
        <f>IFERROR('Utvikling avling P'!X378/'Utvikling avling P'!Y378,"")</f>
        <v/>
      </c>
      <c r="N378" s="20" t="str">
        <f>IFERROR('Utvikling avling P'!Z378/'Utvikling avling P'!AA378,"")</f>
        <v/>
      </c>
      <c r="O378" s="20" t="str">
        <f>IFERROR('Utvikling avling P'!AB378/'Utvikling avling P'!AC378,"")</f>
        <v/>
      </c>
      <c r="P378" s="20" t="str">
        <f>IFERROR('Utvikling avling P'!AD378/'Utvikling avling P'!AE378,"")</f>
        <v/>
      </c>
      <c r="Q378" s="20" t="str">
        <f>IFERROR('Utvikling avling P'!AF378/'Utvikling avling P'!AG378,"")</f>
        <v/>
      </c>
      <c r="R378" s="20" t="str">
        <f>IFERROR('Utvikling avling P'!AJ385/'Utvikling avling P'!AK385,"")</f>
        <v/>
      </c>
      <c r="S378" s="20" t="str">
        <f>IFERROR('Utvikling avling P'!AJ378/'Utvikling avling P'!AK378,"")</f>
        <v/>
      </c>
      <c r="T378" s="20" t="str">
        <f>IFERROR('Utvikling avling P'!AH385/'Utvikling avling P'!AI385,"")</f>
        <v/>
      </c>
      <c r="U378" s="20" t="str">
        <f>IFERROR('Utvikling avling P'!AN385/'Utvikling avling P'!AO385,"")</f>
        <v/>
      </c>
      <c r="V378" s="20" t="str">
        <f>IFERROR('Utvikling avling P'!AN378/'Utvikling avling P'!AO378,"")</f>
        <v/>
      </c>
    </row>
    <row r="379" spans="1:22" x14ac:dyDescent="0.25">
      <c r="A379" s="19" t="str">
        <f>IF('Utvikling avling P'!A379&gt;0,'Utvikling avling P'!A379,"")</f>
        <v>1833 RANA</v>
      </c>
      <c r="B379" s="20" t="str">
        <f>IFERROR('Utvikling avling P'!B379/'Utvikling avling P'!C379,"")</f>
        <v/>
      </c>
      <c r="C379" s="20" t="str">
        <f>IFERROR('Utvikling avling P'!D379/'Utvikling avling P'!E379,"")</f>
        <v/>
      </c>
      <c r="D379" s="20" t="str">
        <f>IFERROR('Utvikling avling P'!F379/'Utvikling avling P'!G379,"")</f>
        <v/>
      </c>
      <c r="E379" s="20" t="str">
        <f>IFERROR('Utvikling avling P'!H379/'Utvikling avling P'!I379,"")</f>
        <v/>
      </c>
      <c r="F379" s="20" t="str">
        <f>IFERROR('Utvikling avling P'!J379/'Utvikling avling P'!K379,"")</f>
        <v/>
      </c>
      <c r="G379" s="20" t="str">
        <f>IFERROR('Utvikling avling P'!L379/'Utvikling avling P'!M379,"")</f>
        <v/>
      </c>
      <c r="H379" s="20" t="str">
        <f>IFERROR('Utvikling avling P'!N379/'Utvikling avling P'!O379,"")</f>
        <v/>
      </c>
      <c r="I379" s="20" t="str">
        <f>IFERROR('Utvikling avling P'!P379/'Utvikling avling P'!Q379,"")</f>
        <v/>
      </c>
      <c r="J379" s="20" t="str">
        <f>IFERROR('Utvikling avling P'!R379/'Utvikling avling P'!S379,"")</f>
        <v/>
      </c>
      <c r="K379" s="20" t="str">
        <f>IFERROR('Utvikling avling P'!T379/'Utvikling avling P'!U379,"")</f>
        <v/>
      </c>
      <c r="L379" s="20" t="str">
        <f>IFERROR('Utvikling avling P'!V379/'Utvikling avling P'!W379,"")</f>
        <v/>
      </c>
      <c r="M379" s="20" t="str">
        <f>IFERROR('Utvikling avling P'!X379/'Utvikling avling P'!Y379,"")</f>
        <v/>
      </c>
      <c r="N379" s="20" t="str">
        <f>IFERROR('Utvikling avling P'!Z379/'Utvikling avling P'!AA379,"")</f>
        <v/>
      </c>
      <c r="O379" s="20" t="str">
        <f>IFERROR('Utvikling avling P'!AB379/'Utvikling avling P'!AC379,"")</f>
        <v/>
      </c>
      <c r="P379" s="20" t="str">
        <f>IFERROR('Utvikling avling P'!AD379/'Utvikling avling P'!AE379,"")</f>
        <v/>
      </c>
      <c r="Q379" s="20" t="str">
        <f>IFERROR('Utvikling avling P'!AF379/'Utvikling avling P'!AG379,"")</f>
        <v/>
      </c>
      <c r="R379" s="20" t="str">
        <f>IFERROR('Utvikling avling P'!AJ386/'Utvikling avling P'!AK386,"")</f>
        <v/>
      </c>
      <c r="S379" s="20" t="str">
        <f>IFERROR('Utvikling avling P'!AJ379/'Utvikling avling P'!AK379,"")</f>
        <v/>
      </c>
      <c r="T379" s="20" t="str">
        <f>IFERROR('Utvikling avling P'!AH386/'Utvikling avling P'!AI386,"")</f>
        <v/>
      </c>
      <c r="U379" s="20" t="str">
        <f>IFERROR('Utvikling avling P'!AN386/'Utvikling avling P'!AO386,"")</f>
        <v/>
      </c>
      <c r="V379" s="20" t="str">
        <f>IFERROR('Utvikling avling P'!AN379/'Utvikling avling P'!AO379,"")</f>
        <v/>
      </c>
    </row>
    <row r="380" spans="1:22" x14ac:dyDescent="0.25">
      <c r="A380" s="19" t="str">
        <f>IF('Utvikling avling P'!A380&gt;0,'Utvikling avling P'!A380,"")</f>
        <v>1834 LURØY</v>
      </c>
      <c r="B380" s="20" t="str">
        <f>IFERROR('Utvikling avling P'!B380/'Utvikling avling P'!C380,"")</f>
        <v/>
      </c>
      <c r="C380" s="20" t="str">
        <f>IFERROR('Utvikling avling P'!D380/'Utvikling avling P'!E380,"")</f>
        <v/>
      </c>
      <c r="D380" s="20" t="str">
        <f>IFERROR('Utvikling avling P'!F380/'Utvikling avling P'!G380,"")</f>
        <v/>
      </c>
      <c r="E380" s="20" t="str">
        <f>IFERROR('Utvikling avling P'!H380/'Utvikling avling P'!I380,"")</f>
        <v/>
      </c>
      <c r="F380" s="20" t="str">
        <f>IFERROR('Utvikling avling P'!J380/'Utvikling avling P'!K380,"")</f>
        <v/>
      </c>
      <c r="G380" s="20" t="str">
        <f>IFERROR('Utvikling avling P'!L380/'Utvikling avling P'!M380,"")</f>
        <v/>
      </c>
      <c r="H380" s="20" t="str">
        <f>IFERROR('Utvikling avling P'!N380/'Utvikling avling P'!O380,"")</f>
        <v/>
      </c>
      <c r="I380" s="20" t="str">
        <f>IFERROR('Utvikling avling P'!P380/'Utvikling avling P'!Q380,"")</f>
        <v/>
      </c>
      <c r="J380" s="20" t="str">
        <f>IFERROR('Utvikling avling P'!R380/'Utvikling avling P'!S380,"")</f>
        <v/>
      </c>
      <c r="K380" s="20" t="str">
        <f>IFERROR('Utvikling avling P'!T380/'Utvikling avling P'!U380,"")</f>
        <v/>
      </c>
      <c r="L380" s="20" t="str">
        <f>IFERROR('Utvikling avling P'!V380/'Utvikling avling P'!W380,"")</f>
        <v/>
      </c>
      <c r="M380" s="20" t="str">
        <f>IFERROR('Utvikling avling P'!X380/'Utvikling avling P'!Y380,"")</f>
        <v/>
      </c>
      <c r="N380" s="20" t="str">
        <f>IFERROR('Utvikling avling P'!Z380/'Utvikling avling P'!AA380,"")</f>
        <v/>
      </c>
      <c r="O380" s="20" t="str">
        <f>IFERROR('Utvikling avling P'!AB380/'Utvikling avling P'!AC380,"")</f>
        <v/>
      </c>
      <c r="P380" s="20" t="str">
        <f>IFERROR('Utvikling avling P'!AD380/'Utvikling avling P'!AE380,"")</f>
        <v/>
      </c>
      <c r="Q380" s="20" t="str">
        <f>IFERROR('Utvikling avling P'!AF380/'Utvikling avling P'!AG380,"")</f>
        <v/>
      </c>
      <c r="R380" s="20" t="str">
        <f>IFERROR('Utvikling avling P'!AJ387/'Utvikling avling P'!AK387,"")</f>
        <v/>
      </c>
      <c r="S380" s="20" t="str">
        <f>IFERROR('Utvikling avling P'!AJ380/'Utvikling avling P'!AK380,"")</f>
        <v/>
      </c>
      <c r="T380" s="20" t="str">
        <f>IFERROR('Utvikling avling P'!AH387/'Utvikling avling P'!AI387,"")</f>
        <v/>
      </c>
      <c r="U380" s="20" t="str">
        <f>IFERROR('Utvikling avling P'!AN387/'Utvikling avling P'!AO387,"")</f>
        <v/>
      </c>
      <c r="V380" s="20" t="str">
        <f>IFERROR('Utvikling avling P'!AN380/'Utvikling avling P'!AO380,"")</f>
        <v/>
      </c>
    </row>
    <row r="381" spans="1:22" x14ac:dyDescent="0.25">
      <c r="A381" s="19" t="str">
        <f>IF('Utvikling avling P'!A381&gt;0,'Utvikling avling P'!A381,"")</f>
        <v>1813 BRØNNØY</v>
      </c>
      <c r="B381" s="20" t="str">
        <f>IFERROR('Utvikling avling P'!B381/'Utvikling avling P'!C381,"")</f>
        <v/>
      </c>
      <c r="C381" s="20" t="str">
        <f>IFERROR('Utvikling avling P'!D381/'Utvikling avling P'!E381,"")</f>
        <v/>
      </c>
      <c r="D381" s="20" t="str">
        <f>IFERROR('Utvikling avling P'!F381/'Utvikling avling P'!G381,"")</f>
        <v/>
      </c>
      <c r="E381" s="20" t="str">
        <f>IFERROR('Utvikling avling P'!H381/'Utvikling avling P'!I381,"")</f>
        <v/>
      </c>
      <c r="F381" s="20" t="str">
        <f>IFERROR('Utvikling avling P'!J381/'Utvikling avling P'!K381,"")</f>
        <v/>
      </c>
      <c r="G381" s="20" t="str">
        <f>IFERROR('Utvikling avling P'!L381/'Utvikling avling P'!M381,"")</f>
        <v/>
      </c>
      <c r="H381" s="20" t="str">
        <f>IFERROR('Utvikling avling P'!N381/'Utvikling avling P'!O381,"")</f>
        <v/>
      </c>
      <c r="I381" s="20" t="str">
        <f>IFERROR('Utvikling avling P'!P381/'Utvikling avling P'!Q381,"")</f>
        <v/>
      </c>
      <c r="J381" s="20" t="str">
        <f>IFERROR('Utvikling avling P'!R381/'Utvikling avling P'!S381,"")</f>
        <v/>
      </c>
      <c r="K381" s="20" t="str">
        <f>IFERROR('Utvikling avling P'!T381/'Utvikling avling P'!U381,"")</f>
        <v/>
      </c>
      <c r="L381" s="20" t="str">
        <f>IFERROR('Utvikling avling P'!V381/'Utvikling avling P'!W381,"")</f>
        <v/>
      </c>
      <c r="M381" s="20" t="str">
        <f>IFERROR('Utvikling avling P'!X381/'Utvikling avling P'!Y381,"")</f>
        <v/>
      </c>
      <c r="N381" s="20" t="str">
        <f>IFERROR('Utvikling avling P'!Z381/'Utvikling avling P'!AA381,"")</f>
        <v/>
      </c>
      <c r="O381" s="20" t="str">
        <f>IFERROR('Utvikling avling P'!AB381/'Utvikling avling P'!AC381,"")</f>
        <v/>
      </c>
      <c r="P381" s="20" t="str">
        <f>IFERROR('Utvikling avling P'!AD381/'Utvikling avling P'!AE381,"")</f>
        <v/>
      </c>
      <c r="Q381" s="20" t="str">
        <f>IFERROR('Utvikling avling P'!AF381/'Utvikling avling P'!AG381,"")</f>
        <v/>
      </c>
      <c r="R381" s="20" t="str">
        <f>IFERROR('Utvikling avling P'!AJ388/'Utvikling avling P'!AK388,"")</f>
        <v/>
      </c>
      <c r="S381" s="20" t="str">
        <f>IFERROR('Utvikling avling P'!AJ381/'Utvikling avling P'!AK381,"")</f>
        <v/>
      </c>
      <c r="T381" s="20" t="str">
        <f>IFERROR('Utvikling avling P'!AH388/'Utvikling avling P'!AI388,"")</f>
        <v/>
      </c>
      <c r="U381" s="20" t="str">
        <f>IFERROR('Utvikling avling P'!AN388/'Utvikling avling P'!AO388,"")</f>
        <v/>
      </c>
      <c r="V381" s="20" t="str">
        <f>IFERROR('Utvikling avling P'!AN381/'Utvikling avling P'!AO381,"")</f>
        <v/>
      </c>
    </row>
    <row r="382" spans="1:22" x14ac:dyDescent="0.25">
      <c r="A382" s="19" t="str">
        <f>IF('Utvikling avling P'!A382&gt;0,'Utvikling avling P'!A382,"")</f>
        <v>4632 AUSTRHEIM</v>
      </c>
      <c r="B382" s="20" t="str">
        <f>IFERROR('Utvikling avling P'!B382/'Utvikling avling P'!C382,"")</f>
        <v/>
      </c>
      <c r="C382" s="20" t="str">
        <f>IFERROR('Utvikling avling P'!D382/'Utvikling avling P'!E382,"")</f>
        <v/>
      </c>
      <c r="D382" s="20" t="str">
        <f>IFERROR('Utvikling avling P'!F382/'Utvikling avling P'!G382,"")</f>
        <v/>
      </c>
      <c r="E382" s="20" t="str">
        <f>IFERROR('Utvikling avling P'!H382/'Utvikling avling P'!I382,"")</f>
        <v/>
      </c>
      <c r="F382" s="20" t="str">
        <f>IFERROR('Utvikling avling P'!J382/'Utvikling avling P'!K382,"")</f>
        <v/>
      </c>
      <c r="G382" s="20" t="str">
        <f>IFERROR('Utvikling avling P'!L382/'Utvikling avling P'!M382,"")</f>
        <v/>
      </c>
      <c r="H382" s="20" t="str">
        <f>IFERROR('Utvikling avling P'!N382/'Utvikling avling P'!O382,"")</f>
        <v/>
      </c>
      <c r="I382" s="20" t="str">
        <f>IFERROR('Utvikling avling P'!P382/'Utvikling avling P'!Q382,"")</f>
        <v/>
      </c>
      <c r="J382" s="20" t="str">
        <f>IFERROR('Utvikling avling P'!R382/'Utvikling avling P'!S382,"")</f>
        <v/>
      </c>
      <c r="K382" s="20" t="str">
        <f>IFERROR('Utvikling avling P'!T382/'Utvikling avling P'!U382,"")</f>
        <v/>
      </c>
      <c r="L382" s="20" t="str">
        <f>IFERROR('Utvikling avling P'!V382/'Utvikling avling P'!W382,"")</f>
        <v/>
      </c>
      <c r="M382" s="20" t="str">
        <f>IFERROR('Utvikling avling P'!X382/'Utvikling avling P'!Y382,"")</f>
        <v/>
      </c>
      <c r="N382" s="20" t="str">
        <f>IFERROR('Utvikling avling P'!Z382/'Utvikling avling P'!AA382,"")</f>
        <v/>
      </c>
      <c r="O382" s="20" t="str">
        <f>IFERROR('Utvikling avling P'!AB382/'Utvikling avling P'!AC382,"")</f>
        <v/>
      </c>
      <c r="P382" s="20" t="str">
        <f>IFERROR('Utvikling avling P'!AD382/'Utvikling avling P'!AE382,"")</f>
        <v/>
      </c>
      <c r="Q382" s="20" t="str">
        <f>IFERROR('Utvikling avling P'!AF382/'Utvikling avling P'!AG382,"")</f>
        <v/>
      </c>
      <c r="R382" s="20" t="str">
        <f>IFERROR('Utvikling avling P'!AJ389/'Utvikling avling P'!AK389,"")</f>
        <v/>
      </c>
      <c r="S382" s="20" t="str">
        <f>IFERROR('Utvikling avling P'!AJ382/'Utvikling avling P'!AK382,"")</f>
        <v/>
      </c>
      <c r="T382" s="20" t="str">
        <f>IFERROR('Utvikling avling P'!AH389/'Utvikling avling P'!AI389,"")</f>
        <v/>
      </c>
      <c r="U382" s="20" t="str">
        <f>IFERROR('Utvikling avling P'!AN389/'Utvikling avling P'!AO389,"")</f>
        <v/>
      </c>
      <c r="V382" s="20" t="str">
        <f>IFERROR('Utvikling avling P'!AN382/'Utvikling avling P'!AO382,"")</f>
        <v/>
      </c>
    </row>
    <row r="383" spans="1:22" x14ac:dyDescent="0.25">
      <c r="A383" s="19" t="str">
        <f>IF('Utvikling avling P'!A383&gt;0,'Utvikling avling P'!A383,"")</f>
        <v>4619 EIDFJORD</v>
      </c>
      <c r="B383" s="20" t="str">
        <f>IFERROR('Utvikling avling P'!B383/'Utvikling avling P'!C383,"")</f>
        <v/>
      </c>
      <c r="C383" s="20" t="str">
        <f>IFERROR('Utvikling avling P'!D383/'Utvikling avling P'!E383,"")</f>
        <v/>
      </c>
      <c r="D383" s="20" t="str">
        <f>IFERROR('Utvikling avling P'!F383/'Utvikling avling P'!G383,"")</f>
        <v/>
      </c>
      <c r="E383" s="20" t="str">
        <f>IFERROR('Utvikling avling P'!H383/'Utvikling avling P'!I383,"")</f>
        <v/>
      </c>
      <c r="F383" s="20" t="str">
        <f>IFERROR('Utvikling avling P'!J383/'Utvikling avling P'!K383,"")</f>
        <v/>
      </c>
      <c r="G383" s="20" t="str">
        <f>IFERROR('Utvikling avling P'!L383/'Utvikling avling P'!M383,"")</f>
        <v/>
      </c>
      <c r="H383" s="20" t="str">
        <f>IFERROR('Utvikling avling P'!N383/'Utvikling avling P'!O383,"")</f>
        <v/>
      </c>
      <c r="I383" s="20" t="str">
        <f>IFERROR('Utvikling avling P'!P383/'Utvikling avling P'!Q383,"")</f>
        <v/>
      </c>
      <c r="J383" s="20" t="str">
        <f>IFERROR('Utvikling avling P'!R383/'Utvikling avling P'!S383,"")</f>
        <v/>
      </c>
      <c r="K383" s="20" t="str">
        <f>IFERROR('Utvikling avling P'!T383/'Utvikling avling P'!U383,"")</f>
        <v/>
      </c>
      <c r="L383" s="20" t="str">
        <f>IFERROR('Utvikling avling P'!V383/'Utvikling avling P'!W383,"")</f>
        <v/>
      </c>
      <c r="M383" s="20" t="str">
        <f>IFERROR('Utvikling avling P'!X383/'Utvikling avling P'!Y383,"")</f>
        <v/>
      </c>
      <c r="N383" s="20" t="str">
        <f>IFERROR('Utvikling avling P'!Z383/'Utvikling avling P'!AA383,"")</f>
        <v/>
      </c>
      <c r="O383" s="20" t="str">
        <f>IFERROR('Utvikling avling P'!AB383/'Utvikling avling P'!AC383,"")</f>
        <v/>
      </c>
      <c r="P383" s="20" t="str">
        <f>IFERROR('Utvikling avling P'!AD383/'Utvikling avling P'!AE383,"")</f>
        <v/>
      </c>
      <c r="Q383" s="20" t="str">
        <f>IFERROR('Utvikling avling P'!AF383/'Utvikling avling P'!AG383,"")</f>
        <v/>
      </c>
      <c r="S383" s="20" t="str">
        <f>IFERROR('Utvikling avling P'!AJ383/'Utvikling avling P'!AK383,"")</f>
        <v/>
      </c>
      <c r="V383" s="20" t="str">
        <f>IFERROR('Utvikling avling P'!AN383/'Utvikling avling P'!AO383,"")</f>
        <v/>
      </c>
    </row>
    <row r="384" spans="1:22" x14ac:dyDescent="0.25">
      <c r="A384" s="19" t="str">
        <f>IF('Utvikling avling P'!A384&gt;0,'Utvikling avling P'!A384,"")</f>
        <v>4638 HØYANGER</v>
      </c>
      <c r="B384" s="20" t="str">
        <f>IFERROR('Utvikling avling P'!B384/'Utvikling avling P'!C384,"")</f>
        <v/>
      </c>
      <c r="C384" s="20" t="str">
        <f>IFERROR('Utvikling avling P'!D384/'Utvikling avling P'!E384,"")</f>
        <v/>
      </c>
      <c r="D384" s="20" t="str">
        <f>IFERROR('Utvikling avling P'!F384/'Utvikling avling P'!G384,"")</f>
        <v/>
      </c>
      <c r="E384" s="20" t="str">
        <f>IFERROR('Utvikling avling P'!H384/'Utvikling avling P'!I384,"")</f>
        <v/>
      </c>
      <c r="F384" s="20" t="str">
        <f>IFERROR('Utvikling avling P'!J384/'Utvikling avling P'!K384,"")</f>
        <v/>
      </c>
      <c r="G384" s="20" t="str">
        <f>IFERROR('Utvikling avling P'!L384/'Utvikling avling P'!M384,"")</f>
        <v/>
      </c>
      <c r="H384" s="20" t="str">
        <f>IFERROR('Utvikling avling P'!N384/'Utvikling avling P'!O384,"")</f>
        <v/>
      </c>
      <c r="I384" s="20" t="str">
        <f>IFERROR('Utvikling avling P'!P384/'Utvikling avling P'!Q384,"")</f>
        <v/>
      </c>
      <c r="J384" s="20" t="str">
        <f>IFERROR('Utvikling avling P'!R384/'Utvikling avling P'!S384,"")</f>
        <v/>
      </c>
      <c r="K384" s="20" t="str">
        <f>IFERROR('Utvikling avling P'!T384/'Utvikling avling P'!U384,"")</f>
        <v/>
      </c>
      <c r="L384" s="20" t="str">
        <f>IFERROR('Utvikling avling P'!V384/'Utvikling avling P'!W384,"")</f>
        <v/>
      </c>
      <c r="M384" s="20" t="str">
        <f>IFERROR('Utvikling avling P'!X384/'Utvikling avling P'!Y384,"")</f>
        <v/>
      </c>
      <c r="N384" s="20" t="str">
        <f>IFERROR('Utvikling avling P'!Z384/'Utvikling avling P'!AA384,"")</f>
        <v/>
      </c>
      <c r="O384" s="20" t="str">
        <f>IFERROR('Utvikling avling P'!AB384/'Utvikling avling P'!AC384,"")</f>
        <v/>
      </c>
      <c r="P384" s="20" t="str">
        <f>IFERROR('Utvikling avling P'!AD384/'Utvikling avling P'!AE384,"")</f>
        <v/>
      </c>
      <c r="Q384" s="20" t="str">
        <f>IFERROR('Utvikling avling P'!AF384/'Utvikling avling P'!AG384,"")</f>
        <v/>
      </c>
      <c r="R384" s="20" t="str">
        <f>IFERROR('Utvikling avling P'!AJ391/'Utvikling avling P'!AK391,"")</f>
        <v/>
      </c>
      <c r="S384" s="20" t="str">
        <f>IFERROR('Utvikling avling P'!AJ384/'Utvikling avling P'!AK384,"")</f>
        <v/>
      </c>
      <c r="T384" s="20" t="str">
        <f>IFERROR('Utvikling avling P'!AH391/'Utvikling avling P'!AI391,"")</f>
        <v/>
      </c>
      <c r="U384" s="20" t="str">
        <f>IFERROR('Utvikling avling P'!AN391/'Utvikling avling P'!AO391,"")</f>
        <v/>
      </c>
      <c r="V384" s="20" t="str">
        <f>IFERROR('Utvikling avling P'!AN384/'Utvikling avling P'!AO384,"")</f>
        <v/>
      </c>
    </row>
    <row r="385" spans="1:22" x14ac:dyDescent="0.25">
      <c r="A385" s="19" t="str">
        <f>IF('Utvikling avling P'!A385&gt;0,'Utvikling avling P'!A385,"")</f>
        <v>4633 FEDJE</v>
      </c>
      <c r="B385" s="20" t="str">
        <f>IFERROR('Utvikling avling P'!B385/'Utvikling avling P'!C385,"")</f>
        <v/>
      </c>
      <c r="C385" s="20" t="str">
        <f>IFERROR('Utvikling avling P'!D385/'Utvikling avling P'!E385,"")</f>
        <v/>
      </c>
      <c r="D385" s="20" t="str">
        <f>IFERROR('Utvikling avling P'!F385/'Utvikling avling P'!G385,"")</f>
        <v/>
      </c>
      <c r="E385" s="20" t="str">
        <f>IFERROR('Utvikling avling P'!H385/'Utvikling avling P'!I385,"")</f>
        <v/>
      </c>
      <c r="F385" s="20" t="str">
        <f>IFERROR('Utvikling avling P'!J385/'Utvikling avling P'!K385,"")</f>
        <v/>
      </c>
      <c r="G385" s="20" t="str">
        <f>IFERROR('Utvikling avling P'!L385/'Utvikling avling P'!M385,"")</f>
        <v/>
      </c>
      <c r="H385" s="20" t="str">
        <f>IFERROR('Utvikling avling P'!N385/'Utvikling avling P'!O385,"")</f>
        <v/>
      </c>
      <c r="I385" s="20" t="str">
        <f>IFERROR('Utvikling avling P'!P385/'Utvikling avling P'!Q385,"")</f>
        <v/>
      </c>
      <c r="J385" s="20" t="str">
        <f>IFERROR('Utvikling avling P'!R385/'Utvikling avling P'!S385,"")</f>
        <v/>
      </c>
      <c r="K385" s="20" t="str">
        <f>IFERROR('Utvikling avling P'!T385/'Utvikling avling P'!U385,"")</f>
        <v/>
      </c>
      <c r="L385" s="20" t="str">
        <f>IFERROR('Utvikling avling P'!V385/'Utvikling avling P'!W385,"")</f>
        <v/>
      </c>
      <c r="M385" s="20" t="str">
        <f>IFERROR('Utvikling avling P'!X385/'Utvikling avling P'!Y385,"")</f>
        <v/>
      </c>
      <c r="N385" s="20" t="str">
        <f>IFERROR('Utvikling avling P'!Z385/'Utvikling avling P'!AA385,"")</f>
        <v/>
      </c>
      <c r="O385" s="20" t="str">
        <f>IFERROR('Utvikling avling P'!AB385/'Utvikling avling P'!AC385,"")</f>
        <v/>
      </c>
      <c r="P385" s="20" t="str">
        <f>IFERROR('Utvikling avling P'!AD385/'Utvikling avling P'!AE385,"")</f>
        <v/>
      </c>
      <c r="Q385" s="20" t="str">
        <f>IFERROR('Utvikling avling P'!AF385/'Utvikling avling P'!AG385,"")</f>
        <v/>
      </c>
      <c r="R385" s="20" t="str">
        <f>IFERROR('Utvikling avling P'!AJ392/'Utvikling avling P'!AK392,"")</f>
        <v/>
      </c>
      <c r="S385" s="20" t="str">
        <f>IFERROR('Utvikling avling P'!AJ385/'Utvikling avling P'!AK385,"")</f>
        <v/>
      </c>
      <c r="T385" s="20" t="str">
        <f>IFERROR('Utvikling avling P'!AH392/'Utvikling avling P'!AI392,"")</f>
        <v/>
      </c>
      <c r="U385" s="20" t="str">
        <f>IFERROR('Utvikling avling P'!AN392/'Utvikling avling P'!AO392,"")</f>
        <v/>
      </c>
      <c r="V385" s="20" t="str">
        <f>IFERROR('Utvikling avling P'!AN385/'Utvikling avling P'!AO385,"")</f>
        <v/>
      </c>
    </row>
    <row r="386" spans="1:22" x14ac:dyDescent="0.25">
      <c r="A386" s="19" t="str">
        <f>IF('Utvikling avling P'!A386&gt;0,'Utvikling avling P'!A386,"")</f>
        <v>4634 MASFJORDEN</v>
      </c>
      <c r="B386" s="20" t="str">
        <f>IFERROR('Utvikling avling P'!B386/'Utvikling avling P'!C386,"")</f>
        <v/>
      </c>
      <c r="C386" s="20" t="str">
        <f>IFERROR('Utvikling avling P'!D386/'Utvikling avling P'!E386,"")</f>
        <v/>
      </c>
      <c r="D386" s="20" t="str">
        <f>IFERROR('Utvikling avling P'!F386/'Utvikling avling P'!G386,"")</f>
        <v/>
      </c>
      <c r="E386" s="20" t="str">
        <f>IFERROR('Utvikling avling P'!H386/'Utvikling avling P'!I386,"")</f>
        <v/>
      </c>
      <c r="F386" s="20" t="str">
        <f>IFERROR('Utvikling avling P'!J386/'Utvikling avling P'!K386,"")</f>
        <v/>
      </c>
      <c r="G386" s="20" t="str">
        <f>IFERROR('Utvikling avling P'!L386/'Utvikling avling P'!M386,"")</f>
        <v/>
      </c>
      <c r="H386" s="20" t="str">
        <f>IFERROR('Utvikling avling P'!N386/'Utvikling avling P'!O386,"")</f>
        <v/>
      </c>
      <c r="I386" s="20" t="str">
        <f>IFERROR('Utvikling avling P'!P386/'Utvikling avling P'!Q386,"")</f>
        <v/>
      </c>
      <c r="J386" s="20" t="str">
        <f>IFERROR('Utvikling avling P'!R386/'Utvikling avling P'!S386,"")</f>
        <v/>
      </c>
      <c r="K386" s="20" t="str">
        <f>IFERROR('Utvikling avling P'!T386/'Utvikling avling P'!U386,"")</f>
        <v/>
      </c>
      <c r="L386" s="20" t="str">
        <f>IFERROR('Utvikling avling P'!V386/'Utvikling avling P'!W386,"")</f>
        <v/>
      </c>
      <c r="M386" s="20" t="str">
        <f>IFERROR('Utvikling avling P'!X386/'Utvikling avling P'!Y386,"")</f>
        <v/>
      </c>
      <c r="N386" s="20" t="str">
        <f>IFERROR('Utvikling avling P'!Z386/'Utvikling avling P'!AA386,"")</f>
        <v/>
      </c>
      <c r="O386" s="20" t="str">
        <f>IFERROR('Utvikling avling P'!AB386/'Utvikling avling P'!AC386,"")</f>
        <v/>
      </c>
      <c r="P386" s="20" t="str">
        <f>IFERROR('Utvikling avling P'!AD386/'Utvikling avling P'!AE386,"")</f>
        <v/>
      </c>
      <c r="Q386" s="20" t="str">
        <f>IFERROR('Utvikling avling P'!AF386/'Utvikling avling P'!AG386,"")</f>
        <v/>
      </c>
      <c r="R386" s="20" t="str">
        <f>IFERROR('Utvikling avling P'!AJ393/'Utvikling avling P'!AK393,"")</f>
        <v/>
      </c>
      <c r="S386" s="20" t="str">
        <f>IFERROR('Utvikling avling P'!AJ386/'Utvikling avling P'!AK386,"")</f>
        <v/>
      </c>
      <c r="T386" s="20" t="str">
        <f>IFERROR('Utvikling avling P'!AH393/'Utvikling avling P'!AI393,"")</f>
        <v/>
      </c>
      <c r="U386" s="20" t="str">
        <f>IFERROR('Utvikling avling P'!AN393/'Utvikling avling P'!AO393,"")</f>
        <v/>
      </c>
      <c r="V386" s="20" t="str">
        <f>IFERROR('Utvikling avling P'!AN386/'Utvikling avling P'!AO386,"")</f>
        <v/>
      </c>
    </row>
    <row r="387" spans="1:22" x14ac:dyDescent="0.25">
      <c r="A387" s="19" t="str">
        <f>IF('Utvikling avling P'!A387&gt;0,'Utvikling avling P'!A387,"")</f>
        <v>4646 FJALER</v>
      </c>
      <c r="B387" s="20" t="str">
        <f>IFERROR('Utvikling avling P'!B387/'Utvikling avling P'!C387,"")</f>
        <v/>
      </c>
      <c r="C387" s="20" t="str">
        <f>IFERROR('Utvikling avling P'!D387/'Utvikling avling P'!E387,"")</f>
        <v/>
      </c>
      <c r="D387" s="20" t="str">
        <f>IFERROR('Utvikling avling P'!F387/'Utvikling avling P'!G387,"")</f>
        <v/>
      </c>
      <c r="E387" s="20" t="str">
        <f>IFERROR('Utvikling avling P'!H387/'Utvikling avling P'!I387,"")</f>
        <v/>
      </c>
      <c r="F387" s="20" t="str">
        <f>IFERROR('Utvikling avling P'!J387/'Utvikling avling P'!K387,"")</f>
        <v/>
      </c>
      <c r="G387" s="20" t="str">
        <f>IFERROR('Utvikling avling P'!L387/'Utvikling avling P'!M387,"")</f>
        <v/>
      </c>
      <c r="H387" s="20" t="str">
        <f>IFERROR('Utvikling avling P'!N387/'Utvikling avling P'!O387,"")</f>
        <v/>
      </c>
      <c r="I387" s="20" t="str">
        <f>IFERROR('Utvikling avling P'!P387/'Utvikling avling P'!Q387,"")</f>
        <v/>
      </c>
      <c r="J387" s="20" t="str">
        <f>IFERROR('Utvikling avling P'!R387/'Utvikling avling P'!S387,"")</f>
        <v/>
      </c>
      <c r="K387" s="20" t="str">
        <f>IFERROR('Utvikling avling P'!T387/'Utvikling avling P'!U387,"")</f>
        <v/>
      </c>
      <c r="L387" s="20" t="str">
        <f>IFERROR('Utvikling avling P'!V387/'Utvikling avling P'!W387,"")</f>
        <v/>
      </c>
      <c r="M387" s="20" t="str">
        <f>IFERROR('Utvikling avling P'!X387/'Utvikling avling P'!Y387,"")</f>
        <v/>
      </c>
      <c r="N387" s="20" t="str">
        <f>IFERROR('Utvikling avling P'!Z387/'Utvikling avling P'!AA387,"")</f>
        <v/>
      </c>
      <c r="O387" s="20" t="str">
        <f>IFERROR('Utvikling avling P'!AB387/'Utvikling avling P'!AC387,"")</f>
        <v/>
      </c>
      <c r="P387" s="20" t="str">
        <f>IFERROR('Utvikling avling P'!AD387/'Utvikling avling P'!AE387,"")</f>
        <v/>
      </c>
      <c r="Q387" s="20" t="str">
        <f>IFERROR('Utvikling avling P'!AF387/'Utvikling avling P'!AG387,"")</f>
        <v/>
      </c>
      <c r="R387" s="20" t="str">
        <f>IFERROR('Utvikling avling P'!AJ394/'Utvikling avling P'!AK394,"")</f>
        <v/>
      </c>
      <c r="S387" s="20" t="str">
        <f>IFERROR('Utvikling avling P'!AJ387/'Utvikling avling P'!AK387,"")</f>
        <v/>
      </c>
      <c r="T387" s="20" t="str">
        <f>IFERROR('Utvikling avling P'!AH394/'Utvikling avling P'!AI394,"")</f>
        <v/>
      </c>
      <c r="U387" s="20" t="str">
        <f>IFERROR('Utvikling avling P'!AN394/'Utvikling avling P'!AO394,"")</f>
        <v/>
      </c>
      <c r="V387" s="20" t="str">
        <f>IFERROR('Utvikling avling P'!AN387/'Utvikling avling P'!AO387,"")</f>
        <v/>
      </c>
    </row>
    <row r="388" spans="1:22" x14ac:dyDescent="0.25">
      <c r="A388" s="19" t="str">
        <f>IF('Utvikling avling P'!A388&gt;0,'Utvikling avling P'!A388,"")</f>
        <v>4643 ÅRDAL</v>
      </c>
      <c r="B388" s="20" t="str">
        <f>IFERROR('Utvikling avling P'!B388/'Utvikling avling P'!C388,"")</f>
        <v/>
      </c>
      <c r="C388" s="20" t="str">
        <f>IFERROR('Utvikling avling P'!D388/'Utvikling avling P'!E388,"")</f>
        <v/>
      </c>
      <c r="D388" s="20" t="str">
        <f>IFERROR('Utvikling avling P'!F388/'Utvikling avling P'!G388,"")</f>
        <v/>
      </c>
      <c r="E388" s="20" t="str">
        <f>IFERROR('Utvikling avling P'!H388/'Utvikling avling P'!I388,"")</f>
        <v/>
      </c>
      <c r="F388" s="20" t="str">
        <f>IFERROR('Utvikling avling P'!J388/'Utvikling avling P'!K388,"")</f>
        <v/>
      </c>
      <c r="G388" s="20" t="str">
        <f>IFERROR('Utvikling avling P'!L388/'Utvikling avling P'!M388,"")</f>
        <v/>
      </c>
      <c r="H388" s="20" t="str">
        <f>IFERROR('Utvikling avling P'!N388/'Utvikling avling P'!O388,"")</f>
        <v/>
      </c>
      <c r="I388" s="20" t="str">
        <f>IFERROR('Utvikling avling P'!P388/'Utvikling avling P'!Q388,"")</f>
        <v/>
      </c>
      <c r="J388" s="20" t="str">
        <f>IFERROR('Utvikling avling P'!R388/'Utvikling avling P'!S388,"")</f>
        <v/>
      </c>
      <c r="K388" s="20" t="str">
        <f>IFERROR('Utvikling avling P'!T388/'Utvikling avling P'!U388,"")</f>
        <v/>
      </c>
      <c r="L388" s="20" t="str">
        <f>IFERROR('Utvikling avling P'!V388/'Utvikling avling P'!W388,"")</f>
        <v/>
      </c>
      <c r="M388" s="20" t="str">
        <f>IFERROR('Utvikling avling P'!X388/'Utvikling avling P'!Y388,"")</f>
        <v/>
      </c>
      <c r="N388" s="20" t="str">
        <f>IFERROR('Utvikling avling P'!Z388/'Utvikling avling P'!AA388,"")</f>
        <v/>
      </c>
      <c r="O388" s="20" t="str">
        <f>IFERROR('Utvikling avling P'!AB388/'Utvikling avling P'!AC388,"")</f>
        <v/>
      </c>
      <c r="P388" s="20" t="str">
        <f>IFERROR('Utvikling avling P'!AD388/'Utvikling avling P'!AE388,"")</f>
        <v/>
      </c>
      <c r="Q388" s="20" t="str">
        <f>IFERROR('Utvikling avling P'!AF388/'Utvikling avling P'!AG388,"")</f>
        <v/>
      </c>
      <c r="R388" s="20" t="str">
        <f>IFERROR('Utvikling avling P'!AJ395/'Utvikling avling P'!AK395,"")</f>
        <v/>
      </c>
      <c r="S388" s="20" t="str">
        <f>IFERROR('Utvikling avling P'!AJ388/'Utvikling avling P'!AK388,"")</f>
        <v/>
      </c>
      <c r="T388" s="20" t="str">
        <f>IFERROR('Utvikling avling P'!AH395/'Utvikling avling P'!AI395,"")</f>
        <v/>
      </c>
      <c r="U388" s="20" t="str">
        <f>IFERROR('Utvikling avling P'!AN395/'Utvikling avling P'!AO395,"")</f>
        <v/>
      </c>
      <c r="V388" s="20" t="str">
        <f>IFERROR('Utvikling avling P'!AN388/'Utvikling avling P'!AO388,"")</f>
        <v/>
      </c>
    </row>
    <row r="389" spans="1:22" x14ac:dyDescent="0.25">
      <c r="A389" s="19" t="str">
        <f>IF('Utvikling avling P'!A389&gt;0,'Utvikling avling P'!A389,"")</f>
        <v>5056 HITRA</v>
      </c>
      <c r="B389" s="20" t="str">
        <f>IFERROR('Utvikling avling P'!B389/'Utvikling avling P'!C389,"")</f>
        <v/>
      </c>
      <c r="C389" s="20" t="str">
        <f>IFERROR('Utvikling avling P'!D389/'Utvikling avling P'!E389,"")</f>
        <v/>
      </c>
      <c r="D389" s="20" t="str">
        <f>IFERROR('Utvikling avling P'!F389/'Utvikling avling P'!G389,"")</f>
        <v/>
      </c>
      <c r="E389" s="20" t="str">
        <f>IFERROR('Utvikling avling P'!H389/'Utvikling avling P'!I389,"")</f>
        <v/>
      </c>
      <c r="F389" s="20" t="str">
        <f>IFERROR('Utvikling avling P'!J389/'Utvikling avling P'!K389,"")</f>
        <v/>
      </c>
      <c r="G389" s="20" t="str">
        <f>IFERROR('Utvikling avling P'!L389/'Utvikling avling P'!M389,"")</f>
        <v/>
      </c>
      <c r="H389" s="20" t="str">
        <f>IFERROR('Utvikling avling P'!N389/'Utvikling avling P'!O389,"")</f>
        <v/>
      </c>
      <c r="I389" s="20" t="str">
        <f>IFERROR('Utvikling avling P'!P389/'Utvikling avling P'!Q389,"")</f>
        <v/>
      </c>
      <c r="J389" s="20" t="str">
        <f>IFERROR('Utvikling avling P'!R389/'Utvikling avling P'!S389,"")</f>
        <v/>
      </c>
      <c r="K389" s="20" t="str">
        <f>IFERROR('Utvikling avling P'!T389/'Utvikling avling P'!U389,"")</f>
        <v/>
      </c>
      <c r="L389" s="20" t="str">
        <f>IFERROR('Utvikling avling P'!V389/'Utvikling avling P'!W389,"")</f>
        <v/>
      </c>
      <c r="M389" s="20" t="str">
        <f>IFERROR('Utvikling avling P'!X389/'Utvikling avling P'!Y389,"")</f>
        <v/>
      </c>
      <c r="N389" s="20" t="str">
        <f>IFERROR('Utvikling avling P'!Z389/'Utvikling avling P'!AA389,"")</f>
        <v/>
      </c>
      <c r="O389" s="20" t="str">
        <f>IFERROR('Utvikling avling P'!AB389/'Utvikling avling P'!AC389,"")</f>
        <v/>
      </c>
      <c r="P389" s="20" t="str">
        <f>IFERROR('Utvikling avling P'!AD389/'Utvikling avling P'!AE389,"")</f>
        <v/>
      </c>
      <c r="Q389" s="20" t="str">
        <f>IFERROR('Utvikling avling P'!AF389/'Utvikling avling P'!AG389,"")</f>
        <v/>
      </c>
      <c r="R389" s="20" t="str">
        <f>IFERROR('Utvikling avling P'!AJ396/'Utvikling avling P'!AK396,"")</f>
        <v/>
      </c>
      <c r="S389" s="20" t="str">
        <f>IFERROR('Utvikling avling P'!AJ389/'Utvikling avling P'!AK389,"")</f>
        <v/>
      </c>
      <c r="T389" s="20" t="str">
        <f>IFERROR('Utvikling avling P'!AH396/'Utvikling avling P'!AI396,"")</f>
        <v/>
      </c>
      <c r="U389" s="20" t="str">
        <f>IFERROR('Utvikling avling P'!AN396/'Utvikling avling P'!AO396,"")</f>
        <v/>
      </c>
      <c r="V389" s="20" t="str">
        <f>IFERROR('Utvikling avling P'!AN389/'Utvikling avling P'!AO389,"")</f>
        <v/>
      </c>
    </row>
    <row r="390" spans="1:22" x14ac:dyDescent="0.25">
      <c r="A390" s="19" t="str">
        <f>IF('Utvikling avling P'!A390&gt;0,'Utvikling avling P'!A390,"")</f>
        <v>Sum</v>
      </c>
      <c r="B390" s="20">
        <f>IFERROR('Utvikling avling P'!B390/'Utvikling avling P'!C390,"")</f>
        <v>492.04665579891082</v>
      </c>
      <c r="C390" s="20">
        <f>IFERROR('Utvikling avling P'!D390/'Utvikling avling P'!E390,"")</f>
        <v>418.48059304091817</v>
      </c>
      <c r="D390" s="20">
        <f>IFERROR('Utvikling avling P'!F390/'Utvikling avling P'!G390,"")</f>
        <v>440.33579587529721</v>
      </c>
      <c r="E390" s="20">
        <f>IFERROR('Utvikling avling P'!H390/'Utvikling avling P'!I390,"")</f>
        <v>486.70941033817246</v>
      </c>
      <c r="F390" s="20">
        <f>IFERROR('Utvikling avling P'!J390/'Utvikling avling P'!K390,"")</f>
        <v>340.10084819284197</v>
      </c>
      <c r="G390" s="20">
        <f>IFERROR('Utvikling avling P'!L390/'Utvikling avling P'!M390,"")</f>
        <v>460.44711113581411</v>
      </c>
      <c r="H390" s="20">
        <f>IFERROR('Utvikling avling P'!N390/'Utvikling avling P'!O390,"")</f>
        <v>385.44930883696469</v>
      </c>
      <c r="I390" s="20">
        <f>IFERROR('Utvikling avling P'!P390/'Utvikling avling P'!Q390,"")</f>
        <v>410.34034140615069</v>
      </c>
      <c r="J390" s="20">
        <f>IFERROR('Utvikling avling P'!R390/'Utvikling avling P'!S390,"")</f>
        <v>389.22554041434967</v>
      </c>
      <c r="K390" s="20">
        <f>IFERROR('Utvikling avling P'!T390/'Utvikling avling P'!U390,"")</f>
        <v>491.93058786052342</v>
      </c>
      <c r="L390" s="20">
        <f>IFERROR('Utvikling avling P'!V390/'Utvikling avling P'!W390,"")</f>
        <v>578.21882106040528</v>
      </c>
      <c r="M390" s="20">
        <f>IFERROR('Utvikling avling P'!X390/'Utvikling avling P'!Y390,"")</f>
        <v>464.47501652772382</v>
      </c>
      <c r="N390" s="20">
        <f>IFERROR('Utvikling avling P'!Z390/'Utvikling avling P'!AA390,"")</f>
        <v>529.39088776245262</v>
      </c>
      <c r="O390" s="20">
        <f>IFERROR('Utvikling avling P'!AB390/'Utvikling avling P'!AC390,"")</f>
        <v>235.95023871609359</v>
      </c>
      <c r="P390" s="20">
        <f>IFERROR('Utvikling avling P'!AD390/'Utvikling avling P'!AE390,"")</f>
        <v>566.15408007603719</v>
      </c>
      <c r="Q390" s="20">
        <f>IFERROR('Utvikling avling P'!AF390/'Utvikling avling P'!AG390,"")</f>
        <v>481.5441075936443</v>
      </c>
      <c r="R390" s="20">
        <f>IFERROR('Utvikling avling P'!AJ390/'Utvikling avling P'!AK390,"")</f>
        <v>346.08885936181662</v>
      </c>
      <c r="S390" s="20">
        <f>IFERROR('Utvikling avling P'!AJ390/'Utvikling avling P'!AK390,"")</f>
        <v>346.08885936181662</v>
      </c>
      <c r="T390" s="20">
        <f>IFERROR('Utvikling avling P'!AH390/'Utvikling avling P'!AI390,"")</f>
        <v>315.15672162499601</v>
      </c>
      <c r="U390" s="20">
        <f>IFERROR('Utvikling avling P'!AN390/'Utvikling avling P'!AO390,"")</f>
        <v>397.24290053693346</v>
      </c>
      <c r="V390" s="20">
        <f>IFERROR('Utvikling avling P'!AN390/'Utvikling avling P'!AO390,"")</f>
        <v>397.24290053693346</v>
      </c>
    </row>
    <row r="391" spans="1:22" x14ac:dyDescent="0.25">
      <c r="A391" s="19" t="str">
        <f>IF('Utvikling avling P'!A391&gt;0,'Utvikling avling P'!A391,"")</f>
        <v/>
      </c>
      <c r="B391" s="20" t="str">
        <f>IFERROR('Utvikling avling P'!B391/'Utvikling avling P'!C391,"")</f>
        <v/>
      </c>
      <c r="C391" s="20" t="str">
        <f>IFERROR('Utvikling avling P'!D391/'Utvikling avling P'!E391,"")</f>
        <v/>
      </c>
      <c r="D391" s="20" t="str">
        <f>IFERROR('Utvikling avling P'!F391/'Utvikling avling P'!G391,"")</f>
        <v/>
      </c>
      <c r="E391" s="20" t="str">
        <f>IFERROR('Utvikling avling P'!H391/'Utvikling avling P'!I391,"")</f>
        <v/>
      </c>
      <c r="F391" s="20" t="str">
        <f>IFERROR('Utvikling avling P'!J391/'Utvikling avling P'!K391,"")</f>
        <v/>
      </c>
      <c r="G391" s="20" t="str">
        <f>IFERROR('Utvikling avling P'!L391/'Utvikling avling P'!M391,"")</f>
        <v/>
      </c>
      <c r="H391" s="20" t="str">
        <f>IFERROR('Utvikling avling P'!N391/'Utvikling avling P'!O391,"")</f>
        <v/>
      </c>
      <c r="I391" s="20" t="str">
        <f>IFERROR('Utvikling avling P'!P391/'Utvikling avling P'!Q391,"")</f>
        <v/>
      </c>
      <c r="J391" s="20" t="str">
        <f>IFERROR('Utvikling avling P'!R391/'Utvikling avling P'!S391,"")</f>
        <v/>
      </c>
      <c r="K391" s="20" t="str">
        <f>IFERROR('Utvikling avling P'!T391/'Utvikling avling P'!U391,"")</f>
        <v/>
      </c>
      <c r="L391" s="20" t="str">
        <f>IFERROR('Utvikling avling P'!V391/'Utvikling avling P'!W391,"")</f>
        <v/>
      </c>
      <c r="M391" s="20" t="str">
        <f>IFERROR('Utvikling avling P'!X391/'Utvikling avling P'!Y391,"")</f>
        <v/>
      </c>
      <c r="N391" s="20" t="str">
        <f>IFERROR('Utvikling avling P'!Z391/'Utvikling avling P'!AA391,"")</f>
        <v/>
      </c>
      <c r="O391" s="20" t="str">
        <f>IFERROR('Utvikling avling P'!AB391/'Utvikling avling P'!AC391,"")</f>
        <v/>
      </c>
      <c r="P391" s="20" t="str">
        <f>IFERROR('Utvikling avling P'!AD391/'Utvikling avling P'!AE391,"")</f>
        <v/>
      </c>
      <c r="Q391" s="20" t="str">
        <f>IFERROR('Utvikling avling P'!AF391/'Utvikling avling P'!AG391,"")</f>
        <v/>
      </c>
      <c r="R391" s="20" t="str">
        <f>IFERROR('Utvikling avling P'!AH391/'Utvikling avling P'!AI391,"")</f>
        <v/>
      </c>
      <c r="S391" s="20" t="str">
        <f>IFERROR('Utvikling avling P'!AJ391/'Utvikling avling P'!AK391,"")</f>
        <v/>
      </c>
      <c r="T391" t="str">
        <f>IFERROR('Utvikling avling P'!AL391/'Utvikling avling P'!AM391,"")</f>
        <v/>
      </c>
      <c r="U391" t="str">
        <f>IFERROR('Utvikling avling P'!AM391/'Utvikling avling P'!AN391,"")</f>
        <v/>
      </c>
      <c r="V391" s="20" t="str">
        <f>IFERROR('Utvikling avling P'!AN391/'Utvikling avling P'!AO391,"")</f>
        <v/>
      </c>
    </row>
    <row r="392" spans="1:22" x14ac:dyDescent="0.25">
      <c r="A392" s="19" t="str">
        <f>IF('Utvikling avling P'!A392&gt;0,'Utvikling avling P'!A392,"")</f>
        <v/>
      </c>
      <c r="B392" s="20" t="str">
        <f>IFERROR('Utvikling avling P'!B392/'Utvikling avling P'!C392,"")</f>
        <v/>
      </c>
      <c r="C392" s="20" t="str">
        <f>IFERROR('Utvikling avling P'!D392/'Utvikling avling P'!E392,"")</f>
        <v/>
      </c>
      <c r="D392" s="20" t="str">
        <f>IFERROR('Utvikling avling P'!F392/'Utvikling avling P'!G392,"")</f>
        <v/>
      </c>
      <c r="E392" s="20" t="str">
        <f>IFERROR('Utvikling avling P'!H392/'Utvikling avling P'!I392,"")</f>
        <v/>
      </c>
      <c r="F392" s="20" t="str">
        <f>IFERROR('Utvikling avling P'!J392/'Utvikling avling P'!K392,"")</f>
        <v/>
      </c>
      <c r="G392" s="20" t="str">
        <f>IFERROR('Utvikling avling P'!L392/'Utvikling avling P'!M392,"")</f>
        <v/>
      </c>
      <c r="H392" s="20" t="str">
        <f>IFERROR('Utvikling avling P'!N392/'Utvikling avling P'!O392,"")</f>
        <v/>
      </c>
      <c r="I392" s="20" t="str">
        <f>IFERROR('Utvikling avling P'!P392/'Utvikling avling P'!Q392,"")</f>
        <v/>
      </c>
      <c r="J392" s="20" t="str">
        <f>IFERROR('Utvikling avling P'!R392/'Utvikling avling P'!S392,"")</f>
        <v/>
      </c>
      <c r="K392" s="20" t="str">
        <f>IFERROR('Utvikling avling P'!T392/'Utvikling avling P'!U392,"")</f>
        <v/>
      </c>
      <c r="L392" s="20" t="str">
        <f>IFERROR('Utvikling avling P'!V392/'Utvikling avling P'!W392,"")</f>
        <v/>
      </c>
      <c r="M392" s="20" t="str">
        <f>IFERROR('Utvikling avling P'!X392/'Utvikling avling P'!Y392,"")</f>
        <v/>
      </c>
      <c r="N392" s="20" t="str">
        <f>IFERROR('Utvikling avling P'!Z392/'Utvikling avling P'!AA392,"")</f>
        <v/>
      </c>
      <c r="O392" s="20" t="str">
        <f>IFERROR('Utvikling avling P'!AB392/'Utvikling avling P'!AC392,"")</f>
        <v/>
      </c>
      <c r="P392" s="20" t="str">
        <f>IFERROR('Utvikling avling P'!AD392/'Utvikling avling P'!AE392,"")</f>
        <v/>
      </c>
      <c r="Q392" s="20" t="str">
        <f>IFERROR('Utvikling avling P'!AF392/'Utvikling avling P'!AG392,"")</f>
        <v/>
      </c>
      <c r="R392" s="20" t="str">
        <f>IFERROR('Utvikling avling P'!AH392/'Utvikling avling P'!AI392,"")</f>
        <v/>
      </c>
      <c r="S392" s="20" t="str">
        <f>IFERROR('Utvikling avling P'!AJ392/'Utvikling avling P'!AK392,"")</f>
        <v/>
      </c>
      <c r="T392" t="str">
        <f>IFERROR('Utvikling avling P'!AL392/'Utvikling avling P'!AM392,"")</f>
        <v/>
      </c>
      <c r="U392" t="str">
        <f>IFERROR('Utvikling avling P'!AM392/'Utvikling avling P'!AN392,"")</f>
        <v/>
      </c>
      <c r="V392" s="20" t="str">
        <f>IFERROR('Utvikling avling P'!AN392/'Utvikling avling P'!AO392,"")</f>
        <v/>
      </c>
    </row>
    <row r="393" spans="1:22" x14ac:dyDescent="0.25">
      <c r="A393" s="19" t="str">
        <f>IF('Utvikling avling P'!A393&gt;0,'Utvikling avling P'!A393,"")</f>
        <v/>
      </c>
      <c r="B393" s="20" t="str">
        <f>IFERROR('Utvikling avling P'!B393/'Utvikling avling P'!C393,"")</f>
        <v/>
      </c>
      <c r="C393" s="20" t="str">
        <f>IFERROR('Utvikling avling P'!D393/'Utvikling avling P'!E393,"")</f>
        <v/>
      </c>
      <c r="D393" s="20" t="str">
        <f>IFERROR('Utvikling avling P'!F393/'Utvikling avling P'!G393,"")</f>
        <v/>
      </c>
      <c r="E393" s="20" t="str">
        <f>IFERROR('Utvikling avling P'!H393/'Utvikling avling P'!I393,"")</f>
        <v/>
      </c>
      <c r="F393" s="20" t="str">
        <f>IFERROR('Utvikling avling P'!J393/'Utvikling avling P'!K393,"")</f>
        <v/>
      </c>
      <c r="G393" s="20" t="str">
        <f>IFERROR('Utvikling avling P'!L393/'Utvikling avling P'!M393,"")</f>
        <v/>
      </c>
      <c r="H393" s="20" t="str">
        <f>IFERROR('Utvikling avling P'!N393/'Utvikling avling P'!O393,"")</f>
        <v/>
      </c>
      <c r="I393" s="20" t="str">
        <f>IFERROR('Utvikling avling P'!P393/'Utvikling avling P'!Q393,"")</f>
        <v/>
      </c>
      <c r="J393" s="20" t="str">
        <f>IFERROR('Utvikling avling P'!R393/'Utvikling avling P'!S393,"")</f>
        <v/>
      </c>
      <c r="K393" s="20" t="str">
        <f>IFERROR('Utvikling avling P'!T393/'Utvikling avling P'!U393,"")</f>
        <v/>
      </c>
      <c r="L393" s="20" t="str">
        <f>IFERROR('Utvikling avling P'!V393/'Utvikling avling P'!W393,"")</f>
        <v/>
      </c>
      <c r="M393" s="20" t="str">
        <f>IFERROR('Utvikling avling P'!X393/'Utvikling avling P'!Y393,"")</f>
        <v/>
      </c>
      <c r="N393" s="20" t="str">
        <f>IFERROR('Utvikling avling P'!Z393/'Utvikling avling P'!AA393,"")</f>
        <v/>
      </c>
      <c r="O393" s="20" t="str">
        <f>IFERROR('Utvikling avling P'!AB393/'Utvikling avling P'!AC393,"")</f>
        <v/>
      </c>
      <c r="P393" s="20" t="str">
        <f>IFERROR('Utvikling avling P'!AD393/'Utvikling avling P'!AE393,"")</f>
        <v/>
      </c>
      <c r="Q393" s="20" t="str">
        <f>IFERROR('Utvikling avling P'!AF393/'Utvikling avling P'!AG393,"")</f>
        <v/>
      </c>
      <c r="R393" s="20" t="str">
        <f>IFERROR('Utvikling avling P'!AH393/'Utvikling avling P'!AI393,"")</f>
        <v/>
      </c>
      <c r="S393" s="20" t="str">
        <f>IFERROR('Utvikling avling P'!AJ393/'Utvikling avling P'!AK393,"")</f>
        <v/>
      </c>
      <c r="T393" t="str">
        <f>IFERROR('Utvikling avling P'!AL393/'Utvikling avling P'!AM393,"")</f>
        <v/>
      </c>
      <c r="U393" t="str">
        <f>IFERROR('Utvikling avling P'!AM393/'Utvikling avling P'!AN393,"")</f>
        <v/>
      </c>
      <c r="V393" s="20" t="str">
        <f>IFERROR('Utvikling avling P'!AN393/'Utvikling avling P'!AO393,"")</f>
        <v/>
      </c>
    </row>
    <row r="394" spans="1:22" x14ac:dyDescent="0.25">
      <c r="A394" s="19" t="str">
        <f>IF('Utvikling avling P'!A394&gt;0,'Utvikling avling P'!A394,"")</f>
        <v/>
      </c>
      <c r="B394" s="20" t="str">
        <f>IFERROR('Utvikling avling P'!B394/'Utvikling avling P'!C394,"")</f>
        <v/>
      </c>
      <c r="C394" s="20" t="str">
        <f>IFERROR('Utvikling avling P'!D394/'Utvikling avling P'!E394,"")</f>
        <v/>
      </c>
      <c r="D394" s="20" t="str">
        <f>IFERROR('Utvikling avling P'!F394/'Utvikling avling P'!G394,"")</f>
        <v/>
      </c>
      <c r="E394" s="20" t="str">
        <f>IFERROR('Utvikling avling P'!H394/'Utvikling avling P'!I394,"")</f>
        <v/>
      </c>
      <c r="F394" s="20" t="str">
        <f>IFERROR('Utvikling avling P'!J394/'Utvikling avling P'!K394,"")</f>
        <v/>
      </c>
      <c r="G394" s="20" t="str">
        <f>IFERROR('Utvikling avling P'!L394/'Utvikling avling P'!M394,"")</f>
        <v/>
      </c>
      <c r="H394" s="20" t="str">
        <f>IFERROR('Utvikling avling P'!N394/'Utvikling avling P'!O394,"")</f>
        <v/>
      </c>
      <c r="I394" s="20" t="str">
        <f>IFERROR('Utvikling avling P'!P394/'Utvikling avling P'!Q394,"")</f>
        <v/>
      </c>
      <c r="J394" s="20" t="str">
        <f>IFERROR('Utvikling avling P'!R394/'Utvikling avling P'!S394,"")</f>
        <v/>
      </c>
      <c r="K394" s="20" t="str">
        <f>IFERROR('Utvikling avling P'!T394/'Utvikling avling P'!U394,"")</f>
        <v/>
      </c>
      <c r="L394" s="20" t="str">
        <f>IFERROR('Utvikling avling P'!V394/'Utvikling avling P'!W394,"")</f>
        <v/>
      </c>
      <c r="M394" s="20" t="str">
        <f>IFERROR('Utvikling avling P'!X394/'Utvikling avling P'!Y394,"")</f>
        <v/>
      </c>
      <c r="N394" s="20" t="str">
        <f>IFERROR('Utvikling avling P'!Z394/'Utvikling avling P'!AA394,"")</f>
        <v/>
      </c>
      <c r="O394" s="20" t="str">
        <f>IFERROR('Utvikling avling P'!AB394/'Utvikling avling P'!AC394,"")</f>
        <v/>
      </c>
      <c r="P394" s="20" t="str">
        <f>IFERROR('Utvikling avling P'!AD394/'Utvikling avling P'!AE394,"")</f>
        <v/>
      </c>
      <c r="Q394" s="20" t="str">
        <f>IFERROR('Utvikling avling P'!AF394/'Utvikling avling P'!AG394,"")</f>
        <v/>
      </c>
      <c r="R394" s="20" t="str">
        <f>IFERROR('Utvikling avling P'!AH394/'Utvikling avling P'!AI394,"")</f>
        <v/>
      </c>
      <c r="S394" s="20" t="str">
        <f>IFERROR('Utvikling avling P'!AJ394/'Utvikling avling P'!AK394,"")</f>
        <v/>
      </c>
      <c r="T394" t="str">
        <f>IFERROR('Utvikling avling P'!AL394/'Utvikling avling P'!AM394,"")</f>
        <v/>
      </c>
      <c r="U394" t="str">
        <f>IFERROR('Utvikling avling P'!AM394/'Utvikling avling P'!AN394,"")</f>
        <v/>
      </c>
      <c r="V394" s="20" t="str">
        <f>IFERROR('Utvikling avling P'!AN394/'Utvikling avling P'!AO394,"")</f>
        <v/>
      </c>
    </row>
    <row r="395" spans="1:22" x14ac:dyDescent="0.25">
      <c r="A395" s="19" t="str">
        <f>IF('Utvikling avling P'!A395&gt;0,'Utvikling avling P'!A395,"")</f>
        <v/>
      </c>
      <c r="B395" s="20" t="str">
        <f>IFERROR('Utvikling avling P'!B395/'Utvikling avling P'!C395,"")</f>
        <v/>
      </c>
      <c r="C395" s="20" t="str">
        <f>IFERROR('Utvikling avling P'!D395/'Utvikling avling P'!E395,"")</f>
        <v/>
      </c>
      <c r="D395" s="20" t="str">
        <f>IFERROR('Utvikling avling P'!F395/'Utvikling avling P'!G395,"")</f>
        <v/>
      </c>
      <c r="E395" s="20" t="str">
        <f>IFERROR('Utvikling avling P'!H395/'Utvikling avling P'!I395,"")</f>
        <v/>
      </c>
      <c r="F395" s="20" t="str">
        <f>IFERROR('Utvikling avling P'!J395/'Utvikling avling P'!K395,"")</f>
        <v/>
      </c>
      <c r="G395" s="20" t="str">
        <f>IFERROR('Utvikling avling P'!L395/'Utvikling avling P'!M395,"")</f>
        <v/>
      </c>
      <c r="H395" s="20" t="str">
        <f>IFERROR('Utvikling avling P'!N395/'Utvikling avling P'!O395,"")</f>
        <v/>
      </c>
      <c r="I395" s="20" t="str">
        <f>IFERROR('Utvikling avling P'!P395/'Utvikling avling P'!Q395,"")</f>
        <v/>
      </c>
      <c r="J395" s="20" t="str">
        <f>IFERROR('Utvikling avling P'!R395/'Utvikling avling P'!S395,"")</f>
        <v/>
      </c>
      <c r="K395" s="20" t="str">
        <f>IFERROR('Utvikling avling P'!T395/'Utvikling avling P'!U395,"")</f>
        <v/>
      </c>
      <c r="L395" s="20" t="str">
        <f>IFERROR('Utvikling avling P'!V395/'Utvikling avling P'!W395,"")</f>
        <v/>
      </c>
      <c r="M395" s="20" t="str">
        <f>IFERROR('Utvikling avling P'!X395/'Utvikling avling P'!Y395,"")</f>
        <v/>
      </c>
      <c r="N395" s="20" t="str">
        <f>IFERROR('Utvikling avling P'!Z395/'Utvikling avling P'!AA395,"")</f>
        <v/>
      </c>
      <c r="O395" s="20" t="str">
        <f>IFERROR('Utvikling avling P'!AB395/'Utvikling avling P'!AC395,"")</f>
        <v/>
      </c>
      <c r="P395" s="20" t="str">
        <f>IFERROR('Utvikling avling P'!AD395/'Utvikling avling P'!AE395,"")</f>
        <v/>
      </c>
      <c r="Q395" s="20" t="str">
        <f>IFERROR('Utvikling avling P'!AF395/'Utvikling avling P'!AG395,"")</f>
        <v/>
      </c>
      <c r="R395" s="20" t="str">
        <f>IFERROR('Utvikling avling P'!AH395/'Utvikling avling P'!AI395,"")</f>
        <v/>
      </c>
      <c r="S395" s="20" t="str">
        <f>IFERROR('Utvikling avling P'!AJ395/'Utvikling avling P'!AK395,"")</f>
        <v/>
      </c>
      <c r="T395" t="str">
        <f>IFERROR('Utvikling avling P'!AL395/'Utvikling avling P'!AM395,"")</f>
        <v/>
      </c>
      <c r="U395" t="str">
        <f>IFERROR('Utvikling avling P'!AM395/'Utvikling avling P'!AN395,"")</f>
        <v/>
      </c>
      <c r="V395" s="20" t="str">
        <f>IFERROR('Utvikling avling P'!AN395/'Utvikling avling P'!AO395,"")</f>
        <v/>
      </c>
    </row>
    <row r="396" spans="1:22" x14ac:dyDescent="0.25">
      <c r="A396" s="19" t="str">
        <f>IF('Utvikling avling P'!A396&gt;0,'Utvikling avling P'!A396,"")</f>
        <v/>
      </c>
      <c r="B396" s="20" t="str">
        <f>IFERROR('Utvikling avling P'!B396/'Utvikling avling P'!C396,"")</f>
        <v/>
      </c>
      <c r="C396" s="20" t="str">
        <f>IFERROR('Utvikling avling P'!D396/'Utvikling avling P'!E396,"")</f>
        <v/>
      </c>
      <c r="D396" s="20" t="str">
        <f>IFERROR('Utvikling avling P'!F396/'Utvikling avling P'!G396,"")</f>
        <v/>
      </c>
      <c r="E396" s="20" t="str">
        <f>IFERROR('Utvikling avling P'!H396/'Utvikling avling P'!I396,"")</f>
        <v/>
      </c>
      <c r="F396" s="20" t="str">
        <f>IFERROR('Utvikling avling P'!J396/'Utvikling avling P'!K396,"")</f>
        <v/>
      </c>
      <c r="G396" s="20" t="str">
        <f>IFERROR('Utvikling avling P'!L396/'Utvikling avling P'!M396,"")</f>
        <v/>
      </c>
      <c r="H396" s="20" t="str">
        <f>IFERROR('Utvikling avling P'!N396/'Utvikling avling P'!O396,"")</f>
        <v/>
      </c>
      <c r="I396" s="20" t="str">
        <f>IFERROR('Utvikling avling P'!P396/'Utvikling avling P'!Q396,"")</f>
        <v/>
      </c>
      <c r="J396" s="20" t="str">
        <f>IFERROR('Utvikling avling P'!R396/'Utvikling avling P'!S396,"")</f>
        <v/>
      </c>
      <c r="K396" s="20" t="str">
        <f>IFERROR('Utvikling avling P'!T396/'Utvikling avling P'!U396,"")</f>
        <v/>
      </c>
      <c r="L396" s="20" t="str">
        <f>IFERROR('Utvikling avling P'!V396/'Utvikling avling P'!W396,"")</f>
        <v/>
      </c>
      <c r="M396" s="20" t="str">
        <f>IFERROR('Utvikling avling P'!X396/'Utvikling avling P'!Y396,"")</f>
        <v/>
      </c>
      <c r="N396" s="20" t="str">
        <f>IFERROR('Utvikling avling P'!Z396/'Utvikling avling P'!AA396,"")</f>
        <v/>
      </c>
      <c r="O396" s="20" t="str">
        <f>IFERROR('Utvikling avling P'!AB396/'Utvikling avling P'!AC396,"")</f>
        <v/>
      </c>
      <c r="P396" s="20" t="str">
        <f>IFERROR('Utvikling avling P'!AD396/'Utvikling avling P'!AE396,"")</f>
        <v/>
      </c>
      <c r="Q396" s="20" t="str">
        <f>IFERROR('Utvikling avling P'!AF396/'Utvikling avling P'!AG396,"")</f>
        <v/>
      </c>
      <c r="R396" s="20" t="str">
        <f>IFERROR('Utvikling avling P'!AH396/'Utvikling avling P'!AI396,"")</f>
        <v/>
      </c>
      <c r="S396" s="20" t="str">
        <f>IFERROR('Utvikling avling P'!AJ396/'Utvikling avling P'!AK396,"")</f>
        <v/>
      </c>
      <c r="T396" t="str">
        <f>IFERROR('Utvikling avling P'!AL396/'Utvikling avling P'!AM396,"")</f>
        <v/>
      </c>
      <c r="U396" t="str">
        <f>IFERROR('Utvikling avling P'!AM396/'Utvikling avling P'!AN396,"")</f>
        <v/>
      </c>
      <c r="V396" s="20" t="str">
        <f>IFERROR('Utvikling avling P'!AN396/'Utvikling avling P'!AO396,"")</f>
        <v/>
      </c>
    </row>
    <row r="397" spans="1:22" x14ac:dyDescent="0.25">
      <c r="A397" s="19" t="str">
        <f>IF('Utvikling avling P'!A397&gt;0,'Utvikling avling P'!A397,"")</f>
        <v/>
      </c>
      <c r="B397" s="20" t="str">
        <f>IFERROR('Utvikling avling P'!B397/'Utvikling avling P'!C397,"")</f>
        <v/>
      </c>
      <c r="C397" s="20" t="str">
        <f>IFERROR('Utvikling avling P'!D397/'Utvikling avling P'!E397,"")</f>
        <v/>
      </c>
      <c r="D397" s="20" t="str">
        <f>IFERROR('Utvikling avling P'!F397/'Utvikling avling P'!G397,"")</f>
        <v/>
      </c>
      <c r="E397" s="20" t="str">
        <f>IFERROR('Utvikling avling P'!H397/'Utvikling avling P'!I397,"")</f>
        <v/>
      </c>
      <c r="F397" s="20" t="str">
        <f>IFERROR('Utvikling avling P'!J397/'Utvikling avling P'!K397,"")</f>
        <v/>
      </c>
      <c r="G397" s="20" t="str">
        <f>IFERROR('Utvikling avling P'!L397/'Utvikling avling P'!M397,"")</f>
        <v/>
      </c>
      <c r="H397" s="20" t="str">
        <f>IFERROR('Utvikling avling P'!N397/'Utvikling avling P'!O397,"")</f>
        <v/>
      </c>
      <c r="I397" s="20" t="str">
        <f>IFERROR('Utvikling avling P'!P397/'Utvikling avling P'!Q397,"")</f>
        <v/>
      </c>
      <c r="J397" s="20" t="str">
        <f>IFERROR('Utvikling avling P'!R397/'Utvikling avling P'!S397,"")</f>
        <v/>
      </c>
      <c r="K397" s="20" t="str">
        <f>IFERROR('Utvikling avling P'!T397/'Utvikling avling P'!U397,"")</f>
        <v/>
      </c>
      <c r="L397" s="20" t="str">
        <f>IFERROR('Utvikling avling P'!V397/'Utvikling avling P'!W397,"")</f>
        <v/>
      </c>
      <c r="M397" s="20" t="str">
        <f>IFERROR('Utvikling avling P'!X397/'Utvikling avling P'!Y397,"")</f>
        <v/>
      </c>
      <c r="N397" s="20" t="str">
        <f>IFERROR('Utvikling avling P'!Z397/'Utvikling avling P'!AA397,"")</f>
        <v/>
      </c>
      <c r="O397" s="20" t="str">
        <f>IFERROR('Utvikling avling P'!AB397/'Utvikling avling P'!AC397,"")</f>
        <v/>
      </c>
      <c r="P397" s="20" t="str">
        <f>IFERROR('Utvikling avling P'!AD397/'Utvikling avling P'!AE397,"")</f>
        <v/>
      </c>
      <c r="Q397" s="20" t="str">
        <f>IFERROR('Utvikling avling P'!AF397/'Utvikling avling P'!AG397,"")</f>
        <v/>
      </c>
      <c r="R397" s="20" t="str">
        <f>IFERROR('Utvikling avling P'!AH397/'Utvikling avling P'!AI397,"")</f>
        <v/>
      </c>
      <c r="S397" s="20" t="str">
        <f>IFERROR('Utvikling avling P'!AJ397/'Utvikling avling P'!AK397,"")</f>
        <v/>
      </c>
      <c r="T397" t="str">
        <f>IFERROR('Utvikling avling P'!AL397/'Utvikling avling P'!AM397,"")</f>
        <v/>
      </c>
      <c r="U397" t="str">
        <f>IFERROR('Utvikling avling P'!AM397/'Utvikling avling P'!AN397,"")</f>
        <v/>
      </c>
      <c r="V397" s="20" t="str">
        <f>IFERROR('Utvikling avling P'!AN397/'Utvikling avling P'!AO397,"")</f>
        <v/>
      </c>
    </row>
    <row r="398" spans="1:22" x14ac:dyDescent="0.25">
      <c r="A398" s="19" t="str">
        <f>IF('Utvikling avling P'!A398&gt;0,'Utvikling avling P'!A398,"")</f>
        <v/>
      </c>
      <c r="B398" s="20" t="str">
        <f>IFERROR('Utvikling avling P'!B398/'Utvikling avling P'!C398,"")</f>
        <v/>
      </c>
      <c r="C398" s="20" t="str">
        <f>IFERROR('Utvikling avling P'!D398/'Utvikling avling P'!E398,"")</f>
        <v/>
      </c>
      <c r="D398" s="20" t="str">
        <f>IFERROR('Utvikling avling P'!F398/'Utvikling avling P'!G398,"")</f>
        <v/>
      </c>
      <c r="E398" s="20" t="str">
        <f>IFERROR('Utvikling avling P'!H398/'Utvikling avling P'!I398,"")</f>
        <v/>
      </c>
      <c r="F398" s="20" t="str">
        <f>IFERROR('Utvikling avling P'!J398/'Utvikling avling P'!K398,"")</f>
        <v/>
      </c>
      <c r="G398" s="20" t="str">
        <f>IFERROR('Utvikling avling P'!L398/'Utvikling avling P'!M398,"")</f>
        <v/>
      </c>
      <c r="H398" s="20" t="str">
        <f>IFERROR('Utvikling avling P'!N398/'Utvikling avling P'!O398,"")</f>
        <v/>
      </c>
      <c r="I398" s="20" t="str">
        <f>IFERROR('Utvikling avling P'!P398/'Utvikling avling P'!Q398,"")</f>
        <v/>
      </c>
      <c r="J398" s="20" t="str">
        <f>IFERROR('Utvikling avling P'!R398/'Utvikling avling P'!S398,"")</f>
        <v/>
      </c>
      <c r="K398" s="20" t="str">
        <f>IFERROR('Utvikling avling P'!T398/'Utvikling avling P'!U398,"")</f>
        <v/>
      </c>
      <c r="L398" s="20" t="str">
        <f>IFERROR('Utvikling avling P'!V398/'Utvikling avling P'!W398,"")</f>
        <v/>
      </c>
      <c r="M398" s="20" t="str">
        <f>IFERROR('Utvikling avling P'!X398/'Utvikling avling P'!Y398,"")</f>
        <v/>
      </c>
      <c r="N398" s="20" t="str">
        <f>IFERROR('Utvikling avling P'!Z398/'Utvikling avling P'!AA398,"")</f>
        <v/>
      </c>
      <c r="O398" s="20" t="str">
        <f>IFERROR('Utvikling avling P'!AB398/'Utvikling avling P'!AC398,"")</f>
        <v/>
      </c>
      <c r="P398" s="20" t="str">
        <f>IFERROR('Utvikling avling P'!AD398/'Utvikling avling P'!AE398,"")</f>
        <v/>
      </c>
      <c r="Q398" s="20" t="str">
        <f>IFERROR('Utvikling avling P'!AF398/'Utvikling avling P'!AG398,"")</f>
        <v/>
      </c>
      <c r="R398" s="20" t="str">
        <f>IFERROR('Utvikling avling P'!AH398/'Utvikling avling P'!AI398,"")</f>
        <v/>
      </c>
      <c r="S398" s="20" t="str">
        <f>IFERROR('Utvikling avling P'!AJ398/'Utvikling avling P'!AK398,"")</f>
        <v/>
      </c>
      <c r="T398" t="str">
        <f>IFERROR('Utvikling avling P'!AL398/'Utvikling avling P'!AM398,"")</f>
        <v/>
      </c>
      <c r="U398" t="str">
        <f>IFERROR('Utvikling avling P'!AM398/'Utvikling avling P'!AN398,"")</f>
        <v/>
      </c>
      <c r="V398" s="20" t="str">
        <f>IFERROR('Utvikling avling P'!AN398/'Utvikling avling P'!AO398,"")</f>
        <v/>
      </c>
    </row>
    <row r="399" spans="1:22" x14ac:dyDescent="0.25">
      <c r="A399" s="19" t="str">
        <f>IF('Utvikling avling P'!A399&gt;0,'Utvikling avling P'!A399,"")</f>
        <v/>
      </c>
      <c r="B399" s="20" t="str">
        <f>IFERROR('Utvikling avling P'!B399/'Utvikling avling P'!C399,"")</f>
        <v/>
      </c>
      <c r="C399" s="20" t="str">
        <f>IFERROR('Utvikling avling P'!D399/'Utvikling avling P'!E399,"")</f>
        <v/>
      </c>
      <c r="D399" s="20" t="str">
        <f>IFERROR('Utvikling avling P'!F399/'Utvikling avling P'!G399,"")</f>
        <v/>
      </c>
      <c r="E399" s="20" t="str">
        <f>IFERROR('Utvikling avling P'!H399/'Utvikling avling P'!I399,"")</f>
        <v/>
      </c>
      <c r="F399" s="20" t="str">
        <f>IFERROR('Utvikling avling P'!J399/'Utvikling avling P'!K399,"")</f>
        <v/>
      </c>
      <c r="G399" s="20" t="str">
        <f>IFERROR('Utvikling avling P'!L399/'Utvikling avling P'!M399,"")</f>
        <v/>
      </c>
      <c r="H399" s="20" t="str">
        <f>IFERROR('Utvikling avling P'!N399/'Utvikling avling P'!O399,"")</f>
        <v/>
      </c>
      <c r="I399" s="20" t="str">
        <f>IFERROR('Utvikling avling P'!P399/'Utvikling avling P'!Q399,"")</f>
        <v/>
      </c>
      <c r="J399" s="20" t="str">
        <f>IFERROR('Utvikling avling P'!R399/'Utvikling avling P'!S399,"")</f>
        <v/>
      </c>
      <c r="K399" s="20" t="str">
        <f>IFERROR('Utvikling avling P'!T399/'Utvikling avling P'!U399,"")</f>
        <v/>
      </c>
      <c r="L399" s="20" t="str">
        <f>IFERROR('Utvikling avling P'!V399/'Utvikling avling P'!W399,"")</f>
        <v/>
      </c>
      <c r="M399" s="20" t="str">
        <f>IFERROR('Utvikling avling P'!X399/'Utvikling avling P'!Y399,"")</f>
        <v/>
      </c>
      <c r="N399" s="20" t="str">
        <f>IFERROR('Utvikling avling P'!Z399/'Utvikling avling P'!AA399,"")</f>
        <v/>
      </c>
      <c r="O399" s="20" t="str">
        <f>IFERROR('Utvikling avling P'!AB399/'Utvikling avling P'!AC399,"")</f>
        <v/>
      </c>
      <c r="P399" s="20" t="str">
        <f>IFERROR('Utvikling avling P'!AD399/'Utvikling avling P'!AE399,"")</f>
        <v/>
      </c>
      <c r="Q399" s="20" t="str">
        <f>IFERROR('Utvikling avling P'!AF399/'Utvikling avling P'!AG399,"")</f>
        <v/>
      </c>
      <c r="R399" s="20" t="str">
        <f>IFERROR('Utvikling avling P'!AH399/'Utvikling avling P'!AI399,"")</f>
        <v/>
      </c>
      <c r="S399" s="20" t="str">
        <f>IFERROR('Utvikling avling P'!AJ399/'Utvikling avling P'!AK399,"")</f>
        <v/>
      </c>
      <c r="T399" t="str">
        <f>IFERROR('Utvikling avling P'!AL399/'Utvikling avling P'!AM399,"")</f>
        <v/>
      </c>
      <c r="U399" t="str">
        <f>IFERROR('Utvikling avling P'!AM399/'Utvikling avling P'!AN399,"")</f>
        <v/>
      </c>
      <c r="V399" s="20" t="str">
        <f>IFERROR('Utvikling avling P'!AN399/'Utvikling avling P'!AO399,"")</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293"/>
  <sheetViews>
    <sheetView workbookViewId="0">
      <selection activeCell="AA4" sqref="AA4"/>
    </sheetView>
  </sheetViews>
  <sheetFormatPr baseColWidth="10" defaultRowHeight="15" x14ac:dyDescent="0.25"/>
  <cols>
    <col min="1" max="1" width="29" customWidth="1"/>
    <col min="2" max="2" width="129.7109375" customWidth="1"/>
    <col min="3" max="3" width="5.5703125" customWidth="1"/>
    <col min="4" max="4" width="20" customWidth="1"/>
    <col min="5" max="21" width="5.5703125" customWidth="1"/>
    <col min="22" max="22" width="5.5703125" style="5" customWidth="1"/>
    <col min="23" max="23" width="5" bestFit="1" customWidth="1"/>
    <col min="24" max="25" width="7" customWidth="1"/>
    <col min="26" max="26" width="6.5703125" customWidth="1"/>
  </cols>
  <sheetData>
    <row r="1" spans="1:27" ht="15.75" x14ac:dyDescent="0.25">
      <c r="A1" s="11" t="s">
        <v>40</v>
      </c>
    </row>
    <row r="2" spans="1:27" ht="15.75" x14ac:dyDescent="0.25">
      <c r="A2" s="27" t="s">
        <v>72</v>
      </c>
      <c r="D2" t="str">
        <f>CONCATENATE("Rangering av kommunene etter gjennomsnittsavlinger for alle kornslag i ",'Rang. kommuner avlingsnivå P '!C1)</f>
        <v>Rangering av kommunene etter gjennomsnittsavlinger for alle kornslag i Norge</v>
      </c>
    </row>
    <row r="3" spans="1:27" x14ac:dyDescent="0.25">
      <c r="D3" s="4"/>
      <c r="E3" s="36">
        <f>IF('Rang. kommuner avlingsnivå P '!B4&gt;1,'Rang. kommuner avlingsnivå P '!B4,"")</f>
        <v>2002</v>
      </c>
      <c r="F3" s="36">
        <f>IF('Rang. kommuner avlingsnivå P '!C4&gt;1,'Rang. kommuner avlingsnivå P '!C4,"")</f>
        <v>2003</v>
      </c>
      <c r="G3" s="36">
        <f>IF('Rang. kommuner avlingsnivå P '!D4&gt;1,'Rang. kommuner avlingsnivå P '!D4,"")</f>
        <v>2004</v>
      </c>
      <c r="H3" s="36">
        <f>IF('Rang. kommuner avlingsnivå P '!E4&gt;1,'Rang. kommuner avlingsnivå P '!E4,"")</f>
        <v>2005</v>
      </c>
      <c r="I3" s="36">
        <f>IF('Rang. kommuner avlingsnivå P '!F4&gt;1,'Rang. kommuner avlingsnivå P '!F4,"")</f>
        <v>2006</v>
      </c>
      <c r="J3" s="36">
        <f>IF('Rang. kommuner avlingsnivå P '!G4&gt;1,'Rang. kommuner avlingsnivå P '!G4,"")</f>
        <v>2007</v>
      </c>
      <c r="K3" s="36">
        <f>IF('Rang. kommuner avlingsnivå P '!H4&gt;1,'Rang. kommuner avlingsnivå P '!H4,"")</f>
        <v>2008</v>
      </c>
      <c r="L3" s="36">
        <f>IF('Rang. kommuner avlingsnivå P '!I4&gt;1,'Rang. kommuner avlingsnivå P '!I4,"")</f>
        <v>2009</v>
      </c>
      <c r="M3" s="36">
        <f>IF('Rang. kommuner avlingsnivå P '!J4&gt;1,'Rang. kommuner avlingsnivå P '!J4,"")</f>
        <v>2010</v>
      </c>
      <c r="N3" s="36">
        <f>IF('Rang. kommuner avlingsnivå P '!K4&gt;1,'Rang. kommuner avlingsnivå P '!K4,"")</f>
        <v>2011</v>
      </c>
      <c r="O3" s="36">
        <f>IF('Rang. kommuner avlingsnivå P '!L4&gt;1,'Rang. kommuner avlingsnivå P '!L4,"")</f>
        <v>2012</v>
      </c>
      <c r="P3" s="36">
        <f>IF('Rang. kommuner avlingsnivå P '!M4&gt;1,'Rang. kommuner avlingsnivå P '!M4,"")</f>
        <v>2013</v>
      </c>
      <c r="Q3" s="36">
        <f>IF('Rang. kommuner avlingsnivå P '!N4&gt;1,'Rang. kommuner avlingsnivå P '!N4,"")</f>
        <v>2014</v>
      </c>
      <c r="R3" s="36">
        <f>IF('Rang. kommuner avlingsnivå P '!O4&gt;1,'Rang. kommuner avlingsnivå P '!O4,"")</f>
        <v>2015</v>
      </c>
      <c r="S3" s="36">
        <f>IF('Rang. kommuner avlingsnivå P '!P4&gt;1,'Rang. kommuner avlingsnivå P '!P4,"")</f>
        <v>2016</v>
      </c>
      <c r="T3" s="36">
        <f>IF('Rang. kommuner avlingsnivå P '!Q4&gt;1,'Rang. kommuner avlingsnivå P '!Q4,"")</f>
        <v>2017</v>
      </c>
      <c r="U3" s="36">
        <f>IF('Rang. kommuner avlingsnivå P '!R4&gt;1,'Rang. kommuner avlingsnivå P '!R4,"")</f>
        <v>2018</v>
      </c>
      <c r="V3" s="36">
        <f>IF('Rang. kommuner avlingsnivå P '!S4&gt;1,'Rang. kommuner avlingsnivå P '!S4,"")</f>
        <v>2019</v>
      </c>
      <c r="W3" s="36">
        <f>IF('Rang. kommuner avlingsnivå P '!T4&gt;1,'Rang. kommuner avlingsnivå P '!T4,"")</f>
        <v>2020</v>
      </c>
      <c r="X3" s="36">
        <f>IF('Rang. kommuner avlingsnivå P '!U4&gt;1,'Rang. kommuner avlingsnivå P '!U4,"")</f>
        <v>2021</v>
      </c>
      <c r="Y3" s="36">
        <f>IF('Rang. kommuner avlingsnivå P '!V4&gt;1,'Rang. kommuner avlingsnivå P '!V4,"")</f>
        <v>2022</v>
      </c>
      <c r="Z3" s="36">
        <f>IF('Rang. kommuner avlingsnivå P '!W4&gt;1,'Rang. kommuner avlingsnivå P '!W4,"")</f>
        <v>2023</v>
      </c>
      <c r="AA3" s="36">
        <f>IF('Rang. kommuner avlingsnivå P '!X4&gt;1,'Rang. kommuner avlingsnivå P '!X4,"")</f>
        <v>2024</v>
      </c>
    </row>
    <row r="4" spans="1:27" x14ac:dyDescent="0.25">
      <c r="D4" s="4" t="str">
        <f>IF('Rang. kommuner avlingsnivå P '!A5&gt;1,'Rang. kommuner avlingsnivå P '!A5,"")</f>
        <v>3450 ETNEDAL</v>
      </c>
      <c r="E4" s="4" t="str">
        <f>IFERROR(IF('Rang. kommuner avlingsnivå P '!B5&gt;1,'Rang. kommuner avlingsnivå P '!B5,""),"")</f>
        <v/>
      </c>
      <c r="F4" s="4" t="str">
        <f>IFERROR(IF('Rang. kommuner avlingsnivå P '!C5&gt;1,'Rang. kommuner avlingsnivå P '!C5,""),"")</f>
        <v/>
      </c>
      <c r="G4" s="4" t="str">
        <f>IFERROR(IF('Rang. kommuner avlingsnivå P '!D5&gt;1,'Rang. kommuner avlingsnivå P '!D5,""),"")</f>
        <v/>
      </c>
      <c r="H4" s="4" t="str">
        <f>IFERROR(IF('Rang. kommuner avlingsnivå P '!E5&gt;1,'Rang. kommuner avlingsnivå P '!E5,""),"")</f>
        <v/>
      </c>
      <c r="I4" s="4" t="str">
        <f>IFERROR(IF('Rang. kommuner avlingsnivå P '!F5&gt;1,'Rang. kommuner avlingsnivå P '!F5,""),"")</f>
        <v/>
      </c>
      <c r="J4" s="4" t="str">
        <f>IFERROR(IF('Rang. kommuner avlingsnivå P '!G5&gt;1,'Rang. kommuner avlingsnivå P '!G5,""),"")</f>
        <v/>
      </c>
      <c r="K4" s="4" t="str">
        <f>IFERROR(IF('Rang. kommuner avlingsnivå P '!H5&gt;1,'Rang. kommuner avlingsnivå P '!H5,""),"")</f>
        <v/>
      </c>
      <c r="L4" s="4" t="str">
        <f>IFERROR(IF('Rang. kommuner avlingsnivå P '!I5&gt;1,'Rang. kommuner avlingsnivå P '!I5,""),"")</f>
        <v/>
      </c>
      <c r="M4" s="4" t="str">
        <f>IFERROR(IF('Rang. kommuner avlingsnivå P '!J5&gt;1,'Rang. kommuner avlingsnivå P '!J5,""),"")</f>
        <v/>
      </c>
      <c r="N4" s="4" t="str">
        <f>IFERROR(IF('Rang. kommuner avlingsnivå P '!K5&gt;1,'Rang. kommuner avlingsnivå P '!K5,""),"")</f>
        <v/>
      </c>
      <c r="O4" s="4" t="str">
        <f>IFERROR(IF('Rang. kommuner avlingsnivå P '!L5&gt;1,'Rang. kommuner avlingsnivå P '!L5,""),"")</f>
        <v/>
      </c>
      <c r="P4" s="4" t="str">
        <f>IFERROR(IF('Rang. kommuner avlingsnivå P '!M5&gt;1,'Rang. kommuner avlingsnivå P '!M5,""),"")</f>
        <v/>
      </c>
      <c r="Q4" s="4" t="str">
        <f>IFERROR(IF('Rang. kommuner avlingsnivå P '!N5&gt;1,'Rang. kommuner avlingsnivå P '!N5,""),"")</f>
        <v/>
      </c>
      <c r="R4" s="4" t="str">
        <f>IFERROR(IF('Rang. kommuner avlingsnivå P '!O5&gt;1,'Rang. kommuner avlingsnivå P '!O5,""),"")</f>
        <v/>
      </c>
      <c r="S4" s="4" t="str">
        <f>IFERROR(IF('Rang. kommuner avlingsnivå P '!P5&gt;1,'Rang. kommuner avlingsnivå P '!P5,""),"")</f>
        <v/>
      </c>
      <c r="T4" s="4" t="str">
        <f>IFERROR(IF('Rang. kommuner avlingsnivå P '!Q5&gt;1,'Rang. kommuner avlingsnivå P '!Q5,""),"")</f>
        <v/>
      </c>
      <c r="U4" s="4" t="str">
        <f>IFERROR(IF('Rang. kommuner avlingsnivå P '!R5&gt;1,'Rang. kommuner avlingsnivå P '!R5,""),"")</f>
        <v/>
      </c>
      <c r="V4" s="4" t="str">
        <f>IFERROR(IF('Rang. kommuner avlingsnivå P '!S5&gt;1,'Rang. kommuner avlingsnivå P '!S5,""),"")</f>
        <v/>
      </c>
      <c r="W4" s="4" t="str">
        <f>IFERROR(IF('Rang. kommuner avlingsnivå P '!T5&gt;1,'Rang. kommuner avlingsnivå P '!T5,""),"")</f>
        <v/>
      </c>
      <c r="X4" s="4" t="str">
        <f>IFERROR(IF('Rang. kommuner avlingsnivå P '!U5&gt;1,'Rang. kommuner avlingsnivå P '!U5,""),"")</f>
        <v/>
      </c>
      <c r="Y4" s="4" t="str">
        <f>IFERROR(IF('Rang. kommuner avlingsnivå P '!V5&gt;1,'Rang. kommuner avlingsnivå P '!V5,""),"")</f>
        <v/>
      </c>
      <c r="Z4" s="4">
        <f>IFERROR(IF('Rang. kommuner avlingsnivå P '!W5&gt;1,'Rang. kommuner avlingsnivå P '!W5,""),"")</f>
        <v>658.72222222222194</v>
      </c>
      <c r="AA4" s="4" t="str">
        <f>IFERROR(IF('Rang. kommuner avlingsnivå P '!X5&gt;1,'Rang. kommuner avlingsnivå P '!X5,""),"")</f>
        <v/>
      </c>
    </row>
    <row r="5" spans="1:27" x14ac:dyDescent="0.25">
      <c r="D5" s="4" t="str">
        <f>IF('Rang. kommuner avlingsnivå P '!A6&gt;1,'Rang. kommuner avlingsnivå P '!A6,"")</f>
        <v>3338 NORE OG UVDAL</v>
      </c>
      <c r="E5" s="4" t="str">
        <f>IFERROR(IF('Rang. kommuner avlingsnivå P '!B6&gt;1,'Rang. kommuner avlingsnivå P '!B6,""),"")</f>
        <v/>
      </c>
      <c r="F5" s="4" t="str">
        <f>IFERROR(IF('Rang. kommuner avlingsnivå P '!C6&gt;1,'Rang. kommuner avlingsnivå P '!C6,""),"")</f>
        <v/>
      </c>
      <c r="G5" s="4" t="str">
        <f>IFERROR(IF('Rang. kommuner avlingsnivå P '!D6&gt;1,'Rang. kommuner avlingsnivå P '!D6,""),"")</f>
        <v/>
      </c>
      <c r="H5" s="4" t="str">
        <f>IFERROR(IF('Rang. kommuner avlingsnivå P '!E6&gt;1,'Rang. kommuner avlingsnivå P '!E6,""),"")</f>
        <v/>
      </c>
      <c r="I5" s="4" t="str">
        <f>IFERROR(IF('Rang. kommuner avlingsnivå P '!F6&gt;1,'Rang. kommuner avlingsnivå P '!F6,""),"")</f>
        <v/>
      </c>
      <c r="J5" s="4" t="str">
        <f>IFERROR(IF('Rang. kommuner avlingsnivå P '!G6&gt;1,'Rang. kommuner avlingsnivå P '!G6,""),"")</f>
        <v/>
      </c>
      <c r="K5" s="4" t="str">
        <f>IFERROR(IF('Rang. kommuner avlingsnivå P '!H6&gt;1,'Rang. kommuner avlingsnivå P '!H6,""),"")</f>
        <v/>
      </c>
      <c r="L5" s="4" t="str">
        <f>IFERROR(IF('Rang. kommuner avlingsnivå P '!I6&gt;1,'Rang. kommuner avlingsnivå P '!I6,""),"")</f>
        <v/>
      </c>
      <c r="M5" s="4" t="str">
        <f>IFERROR(IF('Rang. kommuner avlingsnivå P '!J6&gt;1,'Rang. kommuner avlingsnivå P '!J6,""),"")</f>
        <v/>
      </c>
      <c r="N5" s="4" t="str">
        <f>IFERROR(IF('Rang. kommuner avlingsnivå P '!K6&gt;1,'Rang. kommuner avlingsnivå P '!K6,""),"")</f>
        <v/>
      </c>
      <c r="O5" s="4" t="str">
        <f>IFERROR(IF('Rang. kommuner avlingsnivå P '!L6&gt;1,'Rang. kommuner avlingsnivå P '!L6,""),"")</f>
        <v/>
      </c>
      <c r="P5" s="4" t="str">
        <f>IFERROR(IF('Rang. kommuner avlingsnivå P '!M6&gt;1,'Rang. kommuner avlingsnivå P '!M6,""),"")</f>
        <v/>
      </c>
      <c r="Q5" s="4" t="str">
        <f>IFERROR(IF('Rang. kommuner avlingsnivå P '!N6&gt;1,'Rang. kommuner avlingsnivå P '!N6,""),"")</f>
        <v/>
      </c>
      <c r="R5" s="4" t="str">
        <f>IFERROR(IF('Rang. kommuner avlingsnivå P '!O6&gt;1,'Rang. kommuner avlingsnivå P '!O6,""),"")</f>
        <v/>
      </c>
      <c r="S5" s="4" t="str">
        <f>IFERROR(IF('Rang. kommuner avlingsnivå P '!P6&gt;1,'Rang. kommuner avlingsnivå P '!P6,""),"")</f>
        <v/>
      </c>
      <c r="T5" s="4" t="str">
        <f>IFERROR(IF('Rang. kommuner avlingsnivå P '!Q6&gt;1,'Rang. kommuner avlingsnivå P '!Q6,""),"")</f>
        <v/>
      </c>
      <c r="U5" s="4" t="str">
        <f>IFERROR(IF('Rang. kommuner avlingsnivå P '!R6&gt;1,'Rang. kommuner avlingsnivå P '!R6,""),"")</f>
        <v/>
      </c>
      <c r="V5" s="4" t="str">
        <f>IFERROR(IF('Rang. kommuner avlingsnivå P '!S6&gt;1,'Rang. kommuner avlingsnivå P '!S6,""),"")</f>
        <v/>
      </c>
      <c r="W5" s="4" t="str">
        <f>IFERROR(IF('Rang. kommuner avlingsnivå P '!T6&gt;1,'Rang. kommuner avlingsnivå P '!T6,""),"")</f>
        <v/>
      </c>
      <c r="X5" s="4">
        <f>IFERROR(IF('Rang. kommuner avlingsnivå P '!U6&gt;1,'Rang. kommuner avlingsnivå P '!U6,""),"")</f>
        <v>526.67999999999995</v>
      </c>
      <c r="Y5" s="4">
        <f>IFERROR(IF('Rang. kommuner avlingsnivå P '!V6&gt;1,'Rang. kommuner avlingsnivå P '!V6,""),"")</f>
        <v>280.33975903614498</v>
      </c>
      <c r="Z5" s="4">
        <f>IFERROR(IF('Rang. kommuner avlingsnivå P '!W6&gt;1,'Rang. kommuner avlingsnivå P '!W6,""),"")</f>
        <v>1223.0409356725099</v>
      </c>
      <c r="AA5" s="4">
        <f>IFERROR(IF('Rang. kommuner avlingsnivå P '!X6&gt;1,'Rang. kommuner avlingsnivå P '!X6,""),"")</f>
        <v>173.92418772563178</v>
      </c>
    </row>
    <row r="6" spans="1:27" x14ac:dyDescent="0.25">
      <c r="D6" s="4" t="str">
        <f>IF('Rang. kommuner avlingsnivå P '!A7&gt;1,'Rang. kommuner avlingsnivå P '!A7,"")</f>
        <v>1122 GJESDAL</v>
      </c>
      <c r="E6" s="4" t="str">
        <f>IFERROR(IF('Rang. kommuner avlingsnivå P '!B7&gt;1,'Rang. kommuner avlingsnivå P '!B7,""),"")</f>
        <v/>
      </c>
      <c r="F6" s="4" t="str">
        <f>IFERROR(IF('Rang. kommuner avlingsnivå P '!C7&gt;1,'Rang. kommuner avlingsnivå P '!C7,""),"")</f>
        <v/>
      </c>
      <c r="G6" s="4" t="str">
        <f>IFERROR(IF('Rang. kommuner avlingsnivå P '!D7&gt;1,'Rang. kommuner avlingsnivå P '!D7,""),"")</f>
        <v/>
      </c>
      <c r="H6" s="4" t="str">
        <f>IFERROR(IF('Rang. kommuner avlingsnivå P '!E7&gt;1,'Rang. kommuner avlingsnivå P '!E7,""),"")</f>
        <v/>
      </c>
      <c r="I6" s="4" t="str">
        <f>IFERROR(IF('Rang. kommuner avlingsnivå P '!F7&gt;1,'Rang. kommuner avlingsnivå P '!F7,""),"")</f>
        <v/>
      </c>
      <c r="J6" s="4" t="str">
        <f>IFERROR(IF('Rang. kommuner avlingsnivå P '!G7&gt;1,'Rang. kommuner avlingsnivå P '!G7,""),"")</f>
        <v/>
      </c>
      <c r="K6" s="4" t="str">
        <f>IFERROR(IF('Rang. kommuner avlingsnivå P '!H7&gt;1,'Rang. kommuner avlingsnivå P '!H7,""),"")</f>
        <v/>
      </c>
      <c r="L6" s="4" t="str">
        <f>IFERROR(IF('Rang. kommuner avlingsnivå P '!I7&gt;1,'Rang. kommuner avlingsnivå P '!I7,""),"")</f>
        <v/>
      </c>
      <c r="M6" s="4" t="str">
        <f>IFERROR(IF('Rang. kommuner avlingsnivå P '!J7&gt;1,'Rang. kommuner avlingsnivå P '!J7,""),"")</f>
        <v/>
      </c>
      <c r="N6" s="4" t="str">
        <f>IFERROR(IF('Rang. kommuner avlingsnivå P '!K7&gt;1,'Rang. kommuner avlingsnivå P '!K7,""),"")</f>
        <v/>
      </c>
      <c r="O6" s="4" t="str">
        <f>IFERROR(IF('Rang. kommuner avlingsnivå P '!L7&gt;1,'Rang. kommuner avlingsnivå P '!L7,""),"")</f>
        <v/>
      </c>
      <c r="P6" s="4" t="str">
        <f>IFERROR(IF('Rang. kommuner avlingsnivå P '!M7&gt;1,'Rang. kommuner avlingsnivå P '!M7,""),"")</f>
        <v/>
      </c>
      <c r="Q6" s="4" t="str">
        <f>IFERROR(IF('Rang. kommuner avlingsnivå P '!N7&gt;1,'Rang. kommuner avlingsnivå P '!N7,""),"")</f>
        <v/>
      </c>
      <c r="R6" s="4" t="str">
        <f>IFERROR(IF('Rang. kommuner avlingsnivå P '!O7&gt;1,'Rang. kommuner avlingsnivå P '!O7,""),"")</f>
        <v/>
      </c>
      <c r="S6" s="4" t="str">
        <f>IFERROR(IF('Rang. kommuner avlingsnivå P '!P7&gt;1,'Rang. kommuner avlingsnivå P '!P7,""),"")</f>
        <v/>
      </c>
      <c r="T6" s="4" t="str">
        <f>IFERROR(IF('Rang. kommuner avlingsnivå P '!Q7&gt;1,'Rang. kommuner avlingsnivå P '!Q7,""),"")</f>
        <v/>
      </c>
      <c r="U6" s="4" t="str">
        <f>IFERROR(IF('Rang. kommuner avlingsnivå P '!R7&gt;1,'Rang. kommuner avlingsnivå P '!R7,""),"")</f>
        <v/>
      </c>
      <c r="V6" s="4" t="str">
        <f>IFERROR(IF('Rang. kommuner avlingsnivå P '!S7&gt;1,'Rang. kommuner avlingsnivå P '!S7,""),"")</f>
        <v/>
      </c>
      <c r="W6" s="4" t="str">
        <f>IFERROR(IF('Rang. kommuner avlingsnivå P '!T7&gt;1,'Rang. kommuner avlingsnivå P '!T7,""),"")</f>
        <v/>
      </c>
      <c r="X6" s="4">
        <f>IFERROR(IF('Rang. kommuner avlingsnivå P '!U7&gt;1,'Rang. kommuner avlingsnivå P '!U7,""),"")</f>
        <v>419.05797101449298</v>
      </c>
      <c r="Y6" s="4">
        <f>IFERROR(IF('Rang. kommuner avlingsnivå P '!V7&gt;1,'Rang. kommuner avlingsnivå P '!V7,""),"")</f>
        <v>555.95121951219505</v>
      </c>
      <c r="Z6" s="4">
        <f>IFERROR(IF('Rang. kommuner avlingsnivå P '!W7&gt;1,'Rang. kommuner avlingsnivå P '!W7,""),"")</f>
        <v>620.23076923076906</v>
      </c>
      <c r="AA6" s="4">
        <f>IFERROR(IF('Rang. kommuner avlingsnivå P '!X7&gt;1,'Rang. kommuner avlingsnivå P '!X7,""),"")</f>
        <v>535.20524017467244</v>
      </c>
    </row>
    <row r="7" spans="1:27" x14ac:dyDescent="0.25">
      <c r="D7" s="4" t="str">
        <f>IF('Rang. kommuner avlingsnivå P '!A8&gt;1,'Rang. kommuner avlingsnivå P '!A8,"")</f>
        <v>3413 STANGE</v>
      </c>
      <c r="E7" s="4">
        <f>IFERROR(IF('Rang. kommuner avlingsnivå P '!B8&gt;1,'Rang. kommuner avlingsnivå P '!B8,""),"")</f>
        <v>451.00663200496302</v>
      </c>
      <c r="F7" s="4">
        <f>IFERROR(IF('Rang. kommuner avlingsnivå P '!C8&gt;1,'Rang. kommuner avlingsnivå P '!C8,""),"")</f>
        <v>508.63859290199798</v>
      </c>
      <c r="G7" s="4">
        <f>IFERROR(IF('Rang. kommuner avlingsnivå P '!D8&gt;1,'Rang. kommuner avlingsnivå P '!D8,""),"")</f>
        <v>591.71226228768103</v>
      </c>
      <c r="H7" s="4">
        <f>IFERROR(IF('Rang. kommuner avlingsnivå P '!E8&gt;1,'Rang. kommuner avlingsnivå P '!E8,""),"")</f>
        <v>494.36595027391502</v>
      </c>
      <c r="I7" s="4">
        <f>IFERROR(IF('Rang. kommuner avlingsnivå P '!F8&gt;1,'Rang. kommuner avlingsnivå P '!F8,""),"")</f>
        <v>468.98225984541801</v>
      </c>
      <c r="J7" s="4">
        <f>IFERROR(IF('Rang. kommuner avlingsnivå P '!G8&gt;1,'Rang. kommuner avlingsnivå P '!G8,""),"")</f>
        <v>519.41952866029897</v>
      </c>
      <c r="K7" s="4">
        <f>IFERROR(IF('Rang. kommuner avlingsnivå P '!H8&gt;1,'Rang. kommuner avlingsnivå P '!H8,""),"")</f>
        <v>577.78696069923103</v>
      </c>
      <c r="L7" s="4">
        <f>IFERROR(IF('Rang. kommuner avlingsnivå P '!I8&gt;1,'Rang. kommuner avlingsnivå P '!I8,""),"")</f>
        <v>426.98872554268797</v>
      </c>
      <c r="M7" s="4">
        <f>IFERROR(IF('Rang. kommuner avlingsnivå P '!J8&gt;1,'Rang. kommuner avlingsnivå P '!J8,""),"")</f>
        <v>501.75753507106799</v>
      </c>
      <c r="N7" s="4">
        <f>IFERROR(IF('Rang. kommuner avlingsnivå P '!K8&gt;1,'Rang. kommuner avlingsnivå P '!K8,""),"")</f>
        <v>457.18861678929397</v>
      </c>
      <c r="O7" s="4">
        <f>IFERROR(IF('Rang. kommuner avlingsnivå P '!L8&gt;1,'Rang. kommuner avlingsnivå P '!L8,""),"")</f>
        <v>488.48708002252403</v>
      </c>
      <c r="P7" s="4">
        <f>IFERROR(IF('Rang. kommuner avlingsnivå P '!M8&gt;1,'Rang. kommuner avlingsnivå P '!M8,""),"")</f>
        <v>441.98969910544901</v>
      </c>
      <c r="Q7" s="4">
        <f>IFERROR(IF('Rang. kommuner avlingsnivå P '!N8&gt;1,'Rang. kommuner avlingsnivå P '!N8,""),"")</f>
        <v>519.64276403637098</v>
      </c>
      <c r="R7" s="4">
        <f>IFERROR(IF('Rang. kommuner avlingsnivå P '!O8&gt;1,'Rang. kommuner avlingsnivå P '!O8,""),"")</f>
        <v>608.38145045514102</v>
      </c>
      <c r="S7" s="4">
        <f>IFERROR(IF('Rang. kommuner avlingsnivå P '!P8&gt;1,'Rang. kommuner avlingsnivå P '!P8,""),"")</f>
        <v>564.10944332257395</v>
      </c>
      <c r="T7" s="4">
        <f>IFERROR(IF('Rang. kommuner avlingsnivå P '!Q8&gt;1,'Rang. kommuner avlingsnivå P '!Q8,""),"")</f>
        <v>614.25222588879899</v>
      </c>
      <c r="U7" s="4">
        <f>IFERROR(IF('Rang. kommuner avlingsnivå P '!R8&gt;1,'Rang. kommuner avlingsnivå P '!R8,""),"")</f>
        <v>388.018996185064</v>
      </c>
      <c r="V7" s="4">
        <f>IFERROR(IF('Rang. kommuner avlingsnivå P '!S8&gt;1,'Rang. kommuner avlingsnivå P '!S8,""),"")</f>
        <v>524.93978005794702</v>
      </c>
      <c r="W7" s="4">
        <f>IFERROR(IF('Rang. kommuner avlingsnivå P '!T8&gt;1,'Rang. kommuner avlingsnivå P '!T8,""),"")</f>
        <v>631.47878140368005</v>
      </c>
      <c r="X7" s="4">
        <f>IFERROR(IF('Rang. kommuner avlingsnivå P '!U8&gt;1,'Rang. kommuner avlingsnivå P '!U8,""),"")</f>
        <v>611.59437318603102</v>
      </c>
      <c r="Y7" s="4">
        <f>IFERROR(IF('Rang. kommuner avlingsnivå P '!V8&gt;1,'Rang. kommuner avlingsnivå P '!V8,""),"")</f>
        <v>499.16002403998198</v>
      </c>
      <c r="Z7" s="4">
        <f>IFERROR(IF('Rang. kommuner avlingsnivå P '!W8&gt;1,'Rang. kommuner avlingsnivå P '!W8,""),"")</f>
        <v>657.03207624681602</v>
      </c>
      <c r="AA7" s="4">
        <f>IFERROR(IF('Rang. kommuner avlingsnivå P '!X8&gt;1,'Rang. kommuner avlingsnivå P '!X8,""),"")</f>
        <v>376.72240201948284</v>
      </c>
    </row>
    <row r="8" spans="1:27" x14ac:dyDescent="0.25">
      <c r="D8" s="4" t="str">
        <f>IF('Rang. kommuner avlingsnivå P '!A9&gt;1,'Rang. kommuner avlingsnivå P '!A9,"")</f>
        <v>3310 HOLE</v>
      </c>
      <c r="E8" s="4">
        <f>IFERROR(IF('Rang. kommuner avlingsnivå P '!B9&gt;1,'Rang. kommuner avlingsnivå P '!B9,""),"")</f>
        <v>476.88321599715999</v>
      </c>
      <c r="F8" s="4">
        <f>IFERROR(IF('Rang. kommuner avlingsnivå P '!C9&gt;1,'Rang. kommuner avlingsnivå P '!C9,""),"")</f>
        <v>518.17627238872103</v>
      </c>
      <c r="G8" s="4">
        <f>IFERROR(IF('Rang. kommuner avlingsnivå P '!D9&gt;1,'Rang. kommuner avlingsnivå P '!D9,""),"")</f>
        <v>567.608372921615</v>
      </c>
      <c r="H8" s="4">
        <f>IFERROR(IF('Rang. kommuner avlingsnivå P '!E9&gt;1,'Rang. kommuner avlingsnivå P '!E9,""),"")</f>
        <v>559.33947554925601</v>
      </c>
      <c r="I8" s="4">
        <f>IFERROR(IF('Rang. kommuner avlingsnivå P '!F9&gt;1,'Rang. kommuner avlingsnivå P '!F9,""),"")</f>
        <v>460.6032187102</v>
      </c>
      <c r="J8" s="4">
        <f>IFERROR(IF('Rang. kommuner avlingsnivå P '!G9&gt;1,'Rang. kommuner avlingsnivå P '!G9,""),"")</f>
        <v>480.81638299152002</v>
      </c>
      <c r="K8" s="4">
        <f>IFERROR(IF('Rang. kommuner avlingsnivå P '!H9&gt;1,'Rang. kommuner avlingsnivå P '!H9,""),"")</f>
        <v>541.11113840108101</v>
      </c>
      <c r="L8" s="4">
        <f>IFERROR(IF('Rang. kommuner avlingsnivå P '!I9&gt;1,'Rang. kommuner avlingsnivå P '!I9,""),"")</f>
        <v>392.43411757478998</v>
      </c>
      <c r="M8" s="4">
        <f>IFERROR(IF('Rang. kommuner avlingsnivå P '!J9&gt;1,'Rang. kommuner avlingsnivå P '!J9,""),"")</f>
        <v>497.21660173432201</v>
      </c>
      <c r="N8" s="4">
        <f>IFERROR(IF('Rang. kommuner avlingsnivå P '!K9&gt;1,'Rang. kommuner avlingsnivå P '!K9,""),"")</f>
        <v>421.19564671935802</v>
      </c>
      <c r="O8" s="4">
        <f>IFERROR(IF('Rang. kommuner avlingsnivå P '!L9&gt;1,'Rang. kommuner avlingsnivå P '!L9,""),"")</f>
        <v>508.12983703306298</v>
      </c>
      <c r="P8" s="4">
        <f>IFERROR(IF('Rang. kommuner avlingsnivå P '!M9&gt;1,'Rang. kommuner avlingsnivå P '!M9,""),"")</f>
        <v>463.53378157843201</v>
      </c>
      <c r="Q8" s="4">
        <f>IFERROR(IF('Rang. kommuner avlingsnivå P '!N9&gt;1,'Rang. kommuner avlingsnivå P '!N9,""),"")</f>
        <v>597.73709868375204</v>
      </c>
      <c r="R8" s="4">
        <f>IFERROR(IF('Rang. kommuner avlingsnivå P '!O9&gt;1,'Rang. kommuner avlingsnivå P '!O9,""),"")</f>
        <v>708.47559193218399</v>
      </c>
      <c r="S8" s="4">
        <f>IFERROR(IF('Rang. kommuner avlingsnivå P '!P9&gt;1,'Rang. kommuner avlingsnivå P '!P9,""),"")</f>
        <v>586.77164469742399</v>
      </c>
      <c r="T8" s="4">
        <f>IFERROR(IF('Rang. kommuner avlingsnivå P '!Q9&gt;1,'Rang. kommuner avlingsnivå P '!Q9,""),"")</f>
        <v>613.98929489009402</v>
      </c>
      <c r="U8" s="4">
        <f>IFERROR(IF('Rang. kommuner avlingsnivå P '!R9&gt;1,'Rang. kommuner avlingsnivå P '!R9,""),"")</f>
        <v>278.98546511627899</v>
      </c>
      <c r="V8" s="4">
        <f>IFERROR(IF('Rang. kommuner avlingsnivå P '!S9&gt;1,'Rang. kommuner avlingsnivå P '!S9,""),"")</f>
        <v>596.85312007208802</v>
      </c>
      <c r="W8" s="4">
        <f>IFERROR(IF('Rang. kommuner avlingsnivå P '!T9&gt;1,'Rang. kommuner avlingsnivå P '!T9,""),"")</f>
        <v>588.02020272146603</v>
      </c>
      <c r="X8" s="4">
        <f>IFERROR(IF('Rang. kommuner avlingsnivå P '!U9&gt;1,'Rang. kommuner avlingsnivå P '!U9,""),"")</f>
        <v>586.68993222944198</v>
      </c>
      <c r="Y8" s="4">
        <f>IFERROR(IF('Rang. kommuner avlingsnivå P '!V9&gt;1,'Rang. kommuner avlingsnivå P '!V9,""),"")</f>
        <v>449.63333333333298</v>
      </c>
      <c r="Z8" s="4">
        <f>IFERROR(IF('Rang. kommuner avlingsnivå P '!W9&gt;1,'Rang. kommuner avlingsnivå P '!W9,""),"")</f>
        <v>667.499580248798</v>
      </c>
      <c r="AA8" s="4">
        <f>IFERROR(IF('Rang. kommuner avlingsnivå P '!X9&gt;1,'Rang. kommuner avlingsnivå P '!X9,""),"")</f>
        <v>291.28037878787876</v>
      </c>
    </row>
    <row r="9" spans="1:27" x14ac:dyDescent="0.25">
      <c r="D9" s="4" t="str">
        <f>IF('Rang. kommuner avlingsnivå P '!A10&gt;1,'Rang. kommuner avlingsnivå P '!A10,"")</f>
        <v>3218 ÅS</v>
      </c>
      <c r="E9" s="4">
        <f>IFERROR(IF('Rang. kommuner avlingsnivå P '!B10&gt;1,'Rang. kommuner avlingsnivå P '!B10,""),"")</f>
        <v>436.47540531429098</v>
      </c>
      <c r="F9" s="4">
        <f>IFERROR(IF('Rang. kommuner avlingsnivå P '!C10&gt;1,'Rang. kommuner avlingsnivå P '!C10,""),"")</f>
        <v>481.64501994439701</v>
      </c>
      <c r="G9" s="4">
        <f>IFERROR(IF('Rang. kommuner avlingsnivå P '!D10&gt;1,'Rang. kommuner avlingsnivå P '!D10,""),"")</f>
        <v>510.38942179193998</v>
      </c>
      <c r="H9" s="4">
        <f>IFERROR(IF('Rang. kommuner avlingsnivå P '!E10&gt;1,'Rang. kommuner avlingsnivå P '!E10,""),"")</f>
        <v>529.33567223642694</v>
      </c>
      <c r="I9" s="4">
        <f>IFERROR(IF('Rang. kommuner avlingsnivå P '!F10&gt;1,'Rang. kommuner avlingsnivå P '!F10,""),"")</f>
        <v>448.29657170160698</v>
      </c>
      <c r="J9" s="4">
        <f>IFERROR(IF('Rang. kommuner avlingsnivå P '!G10&gt;1,'Rang. kommuner avlingsnivå P '!G10,""),"")</f>
        <v>473.678865119102</v>
      </c>
      <c r="K9" s="4">
        <f>IFERROR(IF('Rang. kommuner avlingsnivå P '!H10&gt;1,'Rang. kommuner avlingsnivå P '!H10,""),"")</f>
        <v>508.55386001802299</v>
      </c>
      <c r="L9" s="4">
        <f>IFERROR(IF('Rang. kommuner avlingsnivå P '!I10&gt;1,'Rang. kommuner avlingsnivå P '!I10,""),"")</f>
        <v>324.52820496952103</v>
      </c>
      <c r="M9" s="4">
        <f>IFERROR(IF('Rang. kommuner avlingsnivå P '!J10&gt;1,'Rang. kommuner avlingsnivå P '!J10,""),"")</f>
        <v>491.43188714066798</v>
      </c>
      <c r="N9" s="4">
        <f>IFERROR(IF('Rang. kommuner avlingsnivå P '!K10&gt;1,'Rang. kommuner avlingsnivå P '!K10,""),"")</f>
        <v>414.42511163482999</v>
      </c>
      <c r="O9" s="4">
        <f>IFERROR(IF('Rang. kommuner avlingsnivå P '!L10&gt;1,'Rang. kommuner avlingsnivå P '!L10,""),"")</f>
        <v>414.00423879631097</v>
      </c>
      <c r="P9" s="4">
        <f>IFERROR(IF('Rang. kommuner avlingsnivå P '!M10&gt;1,'Rang. kommuner avlingsnivå P '!M10,""),"")</f>
        <v>394.754864690722</v>
      </c>
      <c r="Q9" s="4">
        <f>IFERROR(IF('Rang. kommuner avlingsnivå P '!N10&gt;1,'Rang. kommuner avlingsnivå P '!N10,""),"")</f>
        <v>507.05311778291002</v>
      </c>
      <c r="R9" s="4">
        <f>IFERROR(IF('Rang. kommuner avlingsnivå P '!O10&gt;1,'Rang. kommuner avlingsnivå P '!O10,""),"")</f>
        <v>862.57352744310595</v>
      </c>
      <c r="S9" s="4">
        <f>IFERROR(IF('Rang. kommuner avlingsnivå P '!P10&gt;1,'Rang. kommuner avlingsnivå P '!P10,""),"")</f>
        <v>830.13152094048496</v>
      </c>
      <c r="T9" s="4">
        <f>IFERROR(IF('Rang. kommuner avlingsnivå P '!Q10&gt;1,'Rang. kommuner avlingsnivå P '!Q10,""),"")</f>
        <v>533.78899635325797</v>
      </c>
      <c r="U9" s="4">
        <f>IFERROR(IF('Rang. kommuner avlingsnivå P '!R10&gt;1,'Rang. kommuner avlingsnivå P '!R10,""),"")</f>
        <v>293.83694939695903</v>
      </c>
      <c r="V9" s="4">
        <f>IFERROR(IF('Rang. kommuner avlingsnivå P '!S10&gt;1,'Rang. kommuner avlingsnivå P '!S10,""),"")</f>
        <v>594.68306321675698</v>
      </c>
      <c r="W9" s="4">
        <f>IFERROR(IF('Rang. kommuner avlingsnivå P '!T10&gt;1,'Rang. kommuner avlingsnivå P '!T10,""),"")</f>
        <v>554.76731871838103</v>
      </c>
      <c r="X9" s="4">
        <f>IFERROR(IF('Rang. kommuner avlingsnivå P '!U10&gt;1,'Rang. kommuner avlingsnivå P '!U10,""),"")</f>
        <v>506.62610466938298</v>
      </c>
      <c r="Y9" s="4">
        <f>IFERROR(IF('Rang. kommuner avlingsnivå P '!V10&gt;1,'Rang. kommuner avlingsnivå P '!V10,""),"")</f>
        <v>459.89289522147902</v>
      </c>
      <c r="Z9" s="4">
        <f>IFERROR(IF('Rang. kommuner avlingsnivå P '!W10&gt;1,'Rang. kommuner avlingsnivå P '!W10,""),"")</f>
        <v>541.36434030906798</v>
      </c>
      <c r="AA9" s="4">
        <f>IFERROR(IF('Rang. kommuner avlingsnivå P '!X10&gt;1,'Rang. kommuner avlingsnivå P '!X10,""),"")</f>
        <v>327.3211122358598</v>
      </c>
    </row>
    <row r="10" spans="1:27" x14ac:dyDescent="0.25">
      <c r="D10" s="4" t="str">
        <f>IF('Rang. kommuner avlingsnivå P '!A11&gt;1,'Rang. kommuner avlingsnivå P '!A11,"")</f>
        <v>3431 DOVRE</v>
      </c>
      <c r="E10" s="4" t="str">
        <f>IFERROR(IF('Rang. kommuner avlingsnivå P '!B11&gt;1,'Rang. kommuner avlingsnivå P '!B11,""),"")</f>
        <v/>
      </c>
      <c r="F10" s="4" t="str">
        <f>IFERROR(IF('Rang. kommuner avlingsnivå P '!C11&gt;1,'Rang. kommuner avlingsnivå P '!C11,""),"")</f>
        <v/>
      </c>
      <c r="G10" s="4" t="str">
        <f>IFERROR(IF('Rang. kommuner avlingsnivå P '!D11&gt;1,'Rang. kommuner avlingsnivå P '!D11,""),"")</f>
        <v/>
      </c>
      <c r="H10" s="4" t="str">
        <f>IFERROR(IF('Rang. kommuner avlingsnivå P '!E11&gt;1,'Rang. kommuner avlingsnivå P '!E11,""),"")</f>
        <v/>
      </c>
      <c r="I10" s="4" t="str">
        <f>IFERROR(IF('Rang. kommuner avlingsnivå P '!F11&gt;1,'Rang. kommuner avlingsnivå P '!F11,""),"")</f>
        <v/>
      </c>
      <c r="J10" s="4" t="str">
        <f>IFERROR(IF('Rang. kommuner avlingsnivå P '!G11&gt;1,'Rang. kommuner avlingsnivå P '!G11,""),"")</f>
        <v/>
      </c>
      <c r="K10" s="4" t="str">
        <f>IFERROR(IF('Rang. kommuner avlingsnivå P '!H11&gt;1,'Rang. kommuner avlingsnivå P '!H11,""),"")</f>
        <v/>
      </c>
      <c r="L10" s="4" t="str">
        <f>IFERROR(IF('Rang. kommuner avlingsnivå P '!I11&gt;1,'Rang. kommuner avlingsnivå P '!I11,""),"")</f>
        <v/>
      </c>
      <c r="M10" s="4" t="str">
        <f>IFERROR(IF('Rang. kommuner avlingsnivå P '!J11&gt;1,'Rang. kommuner avlingsnivå P '!J11,""),"")</f>
        <v/>
      </c>
      <c r="N10" s="4">
        <f>IFERROR(IF('Rang. kommuner avlingsnivå P '!K11&gt;1,'Rang. kommuner avlingsnivå P '!K11,""),"")</f>
        <v>175.638844301766</v>
      </c>
      <c r="O10" s="4" t="str">
        <f>IFERROR(IF('Rang. kommuner avlingsnivå P '!L11&gt;1,'Rang. kommuner avlingsnivå P '!L11,""),"")</f>
        <v/>
      </c>
      <c r="P10" s="4" t="str">
        <f>IFERROR(IF('Rang. kommuner avlingsnivå P '!M11&gt;1,'Rang. kommuner avlingsnivå P '!M11,""),"")</f>
        <v/>
      </c>
      <c r="Q10" s="4" t="str">
        <f>IFERROR(IF('Rang. kommuner avlingsnivå P '!N11&gt;1,'Rang. kommuner avlingsnivå P '!N11,""),"")</f>
        <v/>
      </c>
      <c r="R10" s="4" t="str">
        <f>IFERROR(IF('Rang. kommuner avlingsnivå P '!O11&gt;1,'Rang. kommuner avlingsnivå P '!O11,""),"")</f>
        <v/>
      </c>
      <c r="S10" s="4" t="str">
        <f>IFERROR(IF('Rang. kommuner avlingsnivå P '!P11&gt;1,'Rang. kommuner avlingsnivå P '!P11,""),"")</f>
        <v/>
      </c>
      <c r="T10" s="4" t="str">
        <f>IFERROR(IF('Rang. kommuner avlingsnivå P '!Q11&gt;1,'Rang. kommuner avlingsnivå P '!Q11,""),"")</f>
        <v/>
      </c>
      <c r="U10" s="4" t="str">
        <f>IFERROR(IF('Rang. kommuner avlingsnivå P '!R11&gt;1,'Rang. kommuner avlingsnivå P '!R11,""),"")</f>
        <v/>
      </c>
      <c r="V10" s="4" t="str">
        <f>IFERROR(IF('Rang. kommuner avlingsnivå P '!S11&gt;1,'Rang. kommuner avlingsnivå P '!S11,""),"")</f>
        <v/>
      </c>
      <c r="W10" s="4" t="str">
        <f>IFERROR(IF('Rang. kommuner avlingsnivå P '!T11&gt;1,'Rang. kommuner avlingsnivå P '!T11,""),"")</f>
        <v/>
      </c>
      <c r="X10" s="4">
        <f>IFERROR(IF('Rang. kommuner avlingsnivå P '!U11&gt;1,'Rang. kommuner avlingsnivå P '!U11,""),"")</f>
        <v>167.93890675241201</v>
      </c>
      <c r="Y10" s="4">
        <f>IFERROR(IF('Rang. kommuner avlingsnivå P '!V11&gt;1,'Rang. kommuner avlingsnivå P '!V11,""),"")</f>
        <v>186.32248520710101</v>
      </c>
      <c r="Z10" s="4">
        <f>IFERROR(IF('Rang. kommuner avlingsnivå P '!W11&gt;1,'Rang. kommuner avlingsnivå P '!W11,""),"")</f>
        <v>249.68493150684901</v>
      </c>
      <c r="AA10" s="4">
        <f>IFERROR(IF('Rang. kommuner avlingsnivå P '!X11&gt;1,'Rang. kommuner avlingsnivå P '!X11,""),"")</f>
        <v>1691.4444444444443</v>
      </c>
    </row>
    <row r="11" spans="1:27" x14ac:dyDescent="0.25">
      <c r="D11" s="4" t="str">
        <f>IF('Rang. kommuner avlingsnivå P '!A12&gt;1,'Rang. kommuner avlingsnivå P '!A12,"")</f>
        <v>3112 RÅDE</v>
      </c>
      <c r="E11" s="4">
        <f>IFERROR(IF('Rang. kommuner avlingsnivå P '!B12&gt;1,'Rang. kommuner avlingsnivå P '!B12,""),"")</f>
        <v>455.94024462127902</v>
      </c>
      <c r="F11" s="4">
        <f>IFERROR(IF('Rang. kommuner avlingsnivå P '!C12&gt;1,'Rang. kommuner avlingsnivå P '!C12,""),"")</f>
        <v>465.10424481004202</v>
      </c>
      <c r="G11" s="4">
        <f>IFERROR(IF('Rang. kommuner avlingsnivå P '!D12&gt;1,'Rang. kommuner avlingsnivå P '!D12,""),"")</f>
        <v>537.37529507229306</v>
      </c>
      <c r="H11" s="4">
        <f>IFERROR(IF('Rang. kommuner avlingsnivå P '!E12&gt;1,'Rang. kommuner avlingsnivå P '!E12,""),"")</f>
        <v>513.31590247452698</v>
      </c>
      <c r="I11" s="4">
        <f>IFERROR(IF('Rang. kommuner avlingsnivå P '!F12&gt;1,'Rang. kommuner avlingsnivå P '!F12,""),"")</f>
        <v>500.954330422125</v>
      </c>
      <c r="J11" s="4">
        <f>IFERROR(IF('Rang. kommuner avlingsnivå P '!G12&gt;1,'Rang. kommuner avlingsnivå P '!G12,""),"")</f>
        <v>434.26922933661098</v>
      </c>
      <c r="K11" s="4">
        <f>IFERROR(IF('Rang. kommuner avlingsnivå P '!H12&gt;1,'Rang. kommuner avlingsnivå P '!H12,""),"")</f>
        <v>565.67374237804904</v>
      </c>
      <c r="L11" s="4">
        <f>IFERROR(IF('Rang. kommuner avlingsnivå P '!I12&gt;1,'Rang. kommuner avlingsnivå P '!I12,""),"")</f>
        <v>384.38706075044701</v>
      </c>
      <c r="M11" s="4">
        <f>IFERROR(IF('Rang. kommuner avlingsnivå P '!J12&gt;1,'Rang. kommuner avlingsnivå P '!J12,""),"")</f>
        <v>551.25780542986399</v>
      </c>
      <c r="N11" s="4">
        <f>IFERROR(IF('Rang. kommuner avlingsnivå P '!K12&gt;1,'Rang. kommuner avlingsnivå P '!K12,""),"")</f>
        <v>431.99897236812097</v>
      </c>
      <c r="O11" s="4">
        <f>IFERROR(IF('Rang. kommuner avlingsnivå P '!L12&gt;1,'Rang. kommuner avlingsnivå P '!L12,""),"")</f>
        <v>449.37514614369201</v>
      </c>
      <c r="P11" s="4">
        <f>IFERROR(IF('Rang. kommuner avlingsnivå P '!M12&gt;1,'Rang. kommuner avlingsnivå P '!M12,""),"")</f>
        <v>388.81669772642601</v>
      </c>
      <c r="Q11" s="4">
        <f>IFERROR(IF('Rang. kommuner avlingsnivå P '!N12&gt;1,'Rang. kommuner avlingsnivå P '!N12,""),"")</f>
        <v>505.60967361981801</v>
      </c>
      <c r="R11" s="4">
        <f>IFERROR(IF('Rang. kommuner avlingsnivå P '!O12&gt;1,'Rang. kommuner avlingsnivå P '!O12,""),"")</f>
        <v>591.13720042967702</v>
      </c>
      <c r="S11" s="4">
        <f>IFERROR(IF('Rang. kommuner avlingsnivå P '!P12&gt;1,'Rang. kommuner avlingsnivå P '!P12,""),"")</f>
        <v>549.69865156820401</v>
      </c>
      <c r="T11" s="4">
        <f>IFERROR(IF('Rang. kommuner avlingsnivå P '!Q12&gt;1,'Rang. kommuner avlingsnivå P '!Q12,""),"")</f>
        <v>522.37294841735002</v>
      </c>
      <c r="U11" s="4">
        <f>IFERROR(IF('Rang. kommuner avlingsnivå P '!R12&gt;1,'Rang. kommuner avlingsnivå P '!R12,""),"")</f>
        <v>263.84274254578497</v>
      </c>
      <c r="V11" s="4">
        <f>IFERROR(IF('Rang. kommuner avlingsnivå P '!S12&gt;1,'Rang. kommuner avlingsnivå P '!S12,""),"")</f>
        <v>607.52836428389696</v>
      </c>
      <c r="W11" s="4">
        <f>IFERROR(IF('Rang. kommuner avlingsnivå P '!T12&gt;1,'Rang. kommuner avlingsnivå P '!T12,""),"")</f>
        <v>475.45667282809598</v>
      </c>
      <c r="X11" s="4">
        <f>IFERROR(IF('Rang. kommuner avlingsnivå P '!U12&gt;1,'Rang. kommuner avlingsnivå P '!U12,""),"")</f>
        <v>469.09631665750402</v>
      </c>
      <c r="Y11" s="4">
        <f>IFERROR(IF('Rang. kommuner avlingsnivå P '!V12&gt;1,'Rang. kommuner avlingsnivå P '!V12,""),"")</f>
        <v>511.35945072697899</v>
      </c>
      <c r="Z11" s="4">
        <f>IFERROR(IF('Rang. kommuner avlingsnivå P '!W12&gt;1,'Rang. kommuner avlingsnivå P '!W12,""),"")</f>
        <v>497.69787109944599</v>
      </c>
      <c r="AA11" s="4">
        <f>IFERROR(IF('Rang. kommuner avlingsnivå P '!X12&gt;1,'Rang. kommuner avlingsnivå P '!X12,""),"")</f>
        <v>329.37157079232009</v>
      </c>
    </row>
    <row r="12" spans="1:27" x14ac:dyDescent="0.25">
      <c r="D12" s="4" t="str">
        <f>IF('Rang. kommuner avlingsnivå P '!A13&gt;1,'Rang. kommuner avlingsnivå P '!A13,"")</f>
        <v>3403 HAMAR</v>
      </c>
      <c r="E12" s="4">
        <f>IFERROR(IF('Rang. kommuner avlingsnivå P '!B13&gt;1,'Rang. kommuner avlingsnivå P '!B13,""),"")</f>
        <v>411.01397914681002</v>
      </c>
      <c r="F12" s="4">
        <f>IFERROR(IF('Rang. kommuner avlingsnivå P '!C13&gt;1,'Rang. kommuner avlingsnivå P '!C13,""),"")</f>
        <v>487.38576745834803</v>
      </c>
      <c r="G12" s="4">
        <f>IFERROR(IF('Rang. kommuner avlingsnivå P '!D13&gt;1,'Rang. kommuner avlingsnivå P '!D13,""),"")</f>
        <v>563.37182434762599</v>
      </c>
      <c r="H12" s="4">
        <f>IFERROR(IF('Rang. kommuner avlingsnivå P '!E13&gt;1,'Rang. kommuner avlingsnivå P '!E13,""),"")</f>
        <v>457.741466460514</v>
      </c>
      <c r="I12" s="4">
        <f>IFERROR(IF('Rang. kommuner avlingsnivå P '!F13&gt;1,'Rang. kommuner avlingsnivå P '!F13,""),"")</f>
        <v>445.52626889608302</v>
      </c>
      <c r="J12" s="4">
        <f>IFERROR(IF('Rang. kommuner avlingsnivå P '!G13&gt;1,'Rang. kommuner avlingsnivå P '!G13,""),"")</f>
        <v>499.59514747859203</v>
      </c>
      <c r="K12" s="4">
        <f>IFERROR(IF('Rang. kommuner avlingsnivå P '!H13&gt;1,'Rang. kommuner avlingsnivå P '!H13,""),"")</f>
        <v>535.33030885178096</v>
      </c>
      <c r="L12" s="4">
        <f>IFERROR(IF('Rang. kommuner avlingsnivå P '!I13&gt;1,'Rang. kommuner avlingsnivå P '!I13,""),"")</f>
        <v>412.56493019499197</v>
      </c>
      <c r="M12" s="4">
        <f>IFERROR(IF('Rang. kommuner avlingsnivå P '!J13&gt;1,'Rang. kommuner avlingsnivå P '!J13,""),"")</f>
        <v>478.28138588862402</v>
      </c>
      <c r="N12" s="4">
        <f>IFERROR(IF('Rang. kommuner avlingsnivå P '!K13&gt;1,'Rang. kommuner avlingsnivå P '!K13,""),"")</f>
        <v>417.63919146237203</v>
      </c>
      <c r="O12" s="4">
        <f>IFERROR(IF('Rang. kommuner avlingsnivå P '!L13&gt;1,'Rang. kommuner avlingsnivå P '!L13,""),"")</f>
        <v>459.50012400451902</v>
      </c>
      <c r="P12" s="4">
        <f>IFERROR(IF('Rang. kommuner avlingsnivå P '!M13&gt;1,'Rang. kommuner avlingsnivå P '!M13,""),"")</f>
        <v>389.720200612984</v>
      </c>
      <c r="Q12" s="4">
        <f>IFERROR(IF('Rang. kommuner avlingsnivå P '!N13&gt;1,'Rang. kommuner avlingsnivå P '!N13,""),"")</f>
        <v>466.92484294688802</v>
      </c>
      <c r="R12" s="4">
        <f>IFERROR(IF('Rang. kommuner avlingsnivå P '!O13&gt;1,'Rang. kommuner avlingsnivå P '!O13,""),"")</f>
        <v>550.49028400597899</v>
      </c>
      <c r="S12" s="4">
        <f>IFERROR(IF('Rang. kommuner avlingsnivå P '!P13&gt;1,'Rang. kommuner avlingsnivå P '!P13,""),"")</f>
        <v>518.45342672173194</v>
      </c>
      <c r="T12" s="4">
        <f>IFERROR(IF('Rang. kommuner avlingsnivå P '!Q13&gt;1,'Rang. kommuner avlingsnivå P '!Q13,""),"")</f>
        <v>527.13903862804796</v>
      </c>
      <c r="U12" s="4">
        <f>IFERROR(IF('Rang. kommuner avlingsnivå P '!R13&gt;1,'Rang. kommuner avlingsnivå P '!R13,""),"")</f>
        <v>375.62122529090101</v>
      </c>
      <c r="V12" s="4">
        <f>IFERROR(IF('Rang. kommuner avlingsnivå P '!S13&gt;1,'Rang. kommuner avlingsnivå P '!S13,""),"")</f>
        <v>474.08118879526302</v>
      </c>
      <c r="W12" s="4">
        <f>IFERROR(IF('Rang. kommuner avlingsnivå P '!T13&gt;1,'Rang. kommuner avlingsnivå P '!T13,""),"")</f>
        <v>543.97476234541898</v>
      </c>
      <c r="X12" s="4">
        <f>IFERROR(IF('Rang. kommuner avlingsnivå P '!U13&gt;1,'Rang. kommuner avlingsnivå P '!U13,""),"")</f>
        <v>537.61266097404996</v>
      </c>
      <c r="Y12" s="4">
        <f>IFERROR(IF('Rang. kommuner avlingsnivå P '!V13&gt;1,'Rang. kommuner avlingsnivå P '!V13,""),"")</f>
        <v>462.40333885209702</v>
      </c>
      <c r="Z12" s="4">
        <f>IFERROR(IF('Rang. kommuner avlingsnivå P '!W13&gt;1,'Rang. kommuner avlingsnivå P '!W13,""),"")</f>
        <v>608.59118026443105</v>
      </c>
      <c r="AA12" s="4">
        <f>IFERROR(IF('Rang. kommuner avlingsnivå P '!X13&gt;1,'Rang. kommuner avlingsnivå P '!X13,""),"")</f>
        <v>305.4958897485493</v>
      </c>
    </row>
    <row r="13" spans="1:27" x14ac:dyDescent="0.25">
      <c r="D13" s="4" t="str">
        <f>IF('Rang. kommuner avlingsnivå P '!A14&gt;1,'Rang. kommuner avlingsnivå P '!A14,"")</f>
        <v>3412 LØTEN</v>
      </c>
      <c r="E13" s="4">
        <f>IFERROR(IF('Rang. kommuner avlingsnivå P '!B14&gt;1,'Rang. kommuner avlingsnivå P '!B14,""),"")</f>
        <v>398.66711988061701</v>
      </c>
      <c r="F13" s="4">
        <f>IFERROR(IF('Rang. kommuner avlingsnivå P '!C14&gt;1,'Rang. kommuner avlingsnivå P '!C14,""),"")</f>
        <v>463.833232689211</v>
      </c>
      <c r="G13" s="4">
        <f>IFERROR(IF('Rang. kommuner avlingsnivå P '!D14&gt;1,'Rang. kommuner avlingsnivå P '!D14,""),"")</f>
        <v>549.02701976974504</v>
      </c>
      <c r="H13" s="4">
        <f>IFERROR(IF('Rang. kommuner avlingsnivå P '!E14&gt;1,'Rang. kommuner avlingsnivå P '!E14,""),"")</f>
        <v>460.254159209916</v>
      </c>
      <c r="I13" s="4">
        <f>IFERROR(IF('Rang. kommuner avlingsnivå P '!F14&gt;1,'Rang. kommuner avlingsnivå P '!F14,""),"")</f>
        <v>459.151196013289</v>
      </c>
      <c r="J13" s="4">
        <f>IFERROR(IF('Rang. kommuner avlingsnivå P '!G14&gt;1,'Rang. kommuner avlingsnivå P '!G14,""),"")</f>
        <v>510.10146479651797</v>
      </c>
      <c r="K13" s="4">
        <f>IFERROR(IF('Rang. kommuner avlingsnivå P '!H14&gt;1,'Rang. kommuner avlingsnivå P '!H14,""),"")</f>
        <v>549.24162401910598</v>
      </c>
      <c r="L13" s="4">
        <f>IFERROR(IF('Rang. kommuner avlingsnivå P '!I14&gt;1,'Rang. kommuner avlingsnivå P '!I14,""),"")</f>
        <v>417.66206920154701</v>
      </c>
      <c r="M13" s="4">
        <f>IFERROR(IF('Rang. kommuner avlingsnivå P '!J14&gt;1,'Rang. kommuner avlingsnivå P '!J14,""),"")</f>
        <v>452.902177469192</v>
      </c>
      <c r="N13" s="4">
        <f>IFERROR(IF('Rang. kommuner avlingsnivå P '!K14&gt;1,'Rang. kommuner avlingsnivå P '!K14,""),"")</f>
        <v>396.39768124558702</v>
      </c>
      <c r="O13" s="4">
        <f>IFERROR(IF('Rang. kommuner avlingsnivå P '!L14&gt;1,'Rang. kommuner avlingsnivå P '!L14,""),"")</f>
        <v>442.44919043947601</v>
      </c>
      <c r="P13" s="4">
        <f>IFERROR(IF('Rang. kommuner avlingsnivå P '!M14&gt;1,'Rang. kommuner avlingsnivå P '!M14,""),"")</f>
        <v>375.93559012620102</v>
      </c>
      <c r="Q13" s="4">
        <f>IFERROR(IF('Rang. kommuner avlingsnivå P '!N14&gt;1,'Rang. kommuner avlingsnivå P '!N14,""),"")</f>
        <v>441.00652952051303</v>
      </c>
      <c r="R13" s="4">
        <f>IFERROR(IF('Rang. kommuner avlingsnivå P '!O14&gt;1,'Rang. kommuner avlingsnivå P '!O14,""),"")</f>
        <v>520.57035833201201</v>
      </c>
      <c r="S13" s="4">
        <f>IFERROR(IF('Rang. kommuner avlingsnivå P '!P14&gt;1,'Rang. kommuner avlingsnivå P '!P14,""),"")</f>
        <v>532.51697602474906</v>
      </c>
      <c r="T13" s="4">
        <f>IFERROR(IF('Rang. kommuner avlingsnivå P '!Q14&gt;1,'Rang. kommuner avlingsnivå P '!Q14,""),"")</f>
        <v>519.397993311037</v>
      </c>
      <c r="U13" s="4">
        <f>IFERROR(IF('Rang. kommuner avlingsnivå P '!R14&gt;1,'Rang. kommuner avlingsnivå P '!R14,""),"")</f>
        <v>359.84359220966599</v>
      </c>
      <c r="V13" s="4">
        <f>IFERROR(IF('Rang. kommuner avlingsnivå P '!S14&gt;1,'Rang. kommuner avlingsnivå P '!S14,""),"")</f>
        <v>455.47865285423302</v>
      </c>
      <c r="W13" s="4">
        <f>IFERROR(IF('Rang. kommuner avlingsnivå P '!T14&gt;1,'Rang. kommuner avlingsnivå P '!T14,""),"")</f>
        <v>560.55281704485299</v>
      </c>
      <c r="X13" s="4">
        <f>IFERROR(IF('Rang. kommuner avlingsnivå P '!U14&gt;1,'Rang. kommuner avlingsnivå P '!U14,""),"")</f>
        <v>524.34714411415905</v>
      </c>
      <c r="Y13" s="4">
        <f>IFERROR(IF('Rang. kommuner avlingsnivå P '!V14&gt;1,'Rang. kommuner avlingsnivå P '!V14,""),"")</f>
        <v>485.375811278225</v>
      </c>
      <c r="Z13" s="4">
        <f>IFERROR(IF('Rang. kommuner avlingsnivå P '!W14&gt;1,'Rang. kommuner avlingsnivå P '!W14,""),"")</f>
        <v>557.30023640661898</v>
      </c>
      <c r="AA13" s="4">
        <f>IFERROR(IF('Rang. kommuner avlingsnivå P '!X14&gt;1,'Rang. kommuner avlingsnivå P '!X14,""),"")</f>
        <v>318.07989405439594</v>
      </c>
    </row>
    <row r="14" spans="1:27" x14ac:dyDescent="0.25">
      <c r="D14" s="4" t="str">
        <f>IF('Rang. kommuner avlingsnivå P '!A15&gt;1,'Rang. kommuner avlingsnivå P '!A15,"")</f>
        <v>3411 RINGSAKER</v>
      </c>
      <c r="E14" s="4">
        <f>IFERROR(IF('Rang. kommuner avlingsnivå P '!B15&gt;1,'Rang. kommuner avlingsnivå P '!B15,""),"")</f>
        <v>386.66929004586598</v>
      </c>
      <c r="F14" s="4">
        <f>IFERROR(IF('Rang. kommuner avlingsnivå P '!C15&gt;1,'Rang. kommuner avlingsnivå P '!C15,""),"")</f>
        <v>447.17416955772097</v>
      </c>
      <c r="G14" s="4">
        <f>IFERROR(IF('Rang. kommuner avlingsnivå P '!D15&gt;1,'Rang. kommuner avlingsnivå P '!D15,""),"")</f>
        <v>519.71702916539004</v>
      </c>
      <c r="H14" s="4">
        <f>IFERROR(IF('Rang. kommuner avlingsnivå P '!E15&gt;1,'Rang. kommuner avlingsnivå P '!E15,""),"")</f>
        <v>465.94639199835302</v>
      </c>
      <c r="I14" s="4">
        <f>IFERROR(IF('Rang. kommuner avlingsnivå P '!F15&gt;1,'Rang. kommuner avlingsnivå P '!F15,""),"")</f>
        <v>387.07719911978802</v>
      </c>
      <c r="J14" s="4">
        <f>IFERROR(IF('Rang. kommuner avlingsnivå P '!G15&gt;1,'Rang. kommuner avlingsnivå P '!G15,""),"")</f>
        <v>500.83317635707903</v>
      </c>
      <c r="K14" s="4">
        <f>IFERROR(IF('Rang. kommuner avlingsnivå P '!H15&gt;1,'Rang. kommuner avlingsnivå P '!H15,""),"")</f>
        <v>516.39974107680302</v>
      </c>
      <c r="L14" s="4">
        <f>IFERROR(IF('Rang. kommuner avlingsnivå P '!I15&gt;1,'Rang. kommuner avlingsnivå P '!I15,""),"")</f>
        <v>368.53841935628299</v>
      </c>
      <c r="M14" s="4">
        <f>IFERROR(IF('Rang. kommuner avlingsnivå P '!J15&gt;1,'Rang. kommuner avlingsnivå P '!J15,""),"")</f>
        <v>446.75110831734298</v>
      </c>
      <c r="N14" s="4">
        <f>IFERROR(IF('Rang. kommuner avlingsnivå P '!K15&gt;1,'Rang. kommuner avlingsnivå P '!K15,""),"")</f>
        <v>417.02052412003502</v>
      </c>
      <c r="O14" s="4">
        <f>IFERROR(IF('Rang. kommuner avlingsnivå P '!L15&gt;1,'Rang. kommuner avlingsnivå P '!L15,""),"")</f>
        <v>465.85177743076298</v>
      </c>
      <c r="P14" s="4">
        <f>IFERROR(IF('Rang. kommuner avlingsnivå P '!M15&gt;1,'Rang. kommuner avlingsnivå P '!M15,""),"")</f>
        <v>399.34425533921097</v>
      </c>
      <c r="Q14" s="4">
        <f>IFERROR(IF('Rang. kommuner avlingsnivå P '!N15&gt;1,'Rang. kommuner avlingsnivå P '!N15,""),"")</f>
        <v>494.80637696372497</v>
      </c>
      <c r="R14" s="4">
        <f>IFERROR(IF('Rang. kommuner avlingsnivå P '!O15&gt;1,'Rang. kommuner avlingsnivå P '!O15,""),"")</f>
        <v>551.84785701258397</v>
      </c>
      <c r="S14" s="4">
        <f>IFERROR(IF('Rang. kommuner avlingsnivå P '!P15&gt;1,'Rang. kommuner avlingsnivå P '!P15,""),"")</f>
        <v>542.65033789866595</v>
      </c>
      <c r="T14" s="4">
        <f>IFERROR(IF('Rang. kommuner avlingsnivå P '!Q15&gt;1,'Rang. kommuner avlingsnivå P '!Q15,""),"")</f>
        <v>544.24799789943597</v>
      </c>
      <c r="U14" s="4">
        <f>IFERROR(IF('Rang. kommuner avlingsnivå P '!R15&gt;1,'Rang. kommuner avlingsnivå P '!R15,""),"")</f>
        <v>308.79740459824598</v>
      </c>
      <c r="V14" s="4">
        <f>IFERROR(IF('Rang. kommuner avlingsnivå P '!S15&gt;1,'Rang. kommuner avlingsnivå P '!S15,""),"")</f>
        <v>432.35907039277799</v>
      </c>
      <c r="W14" s="4">
        <f>IFERROR(IF('Rang. kommuner avlingsnivå P '!T15&gt;1,'Rang. kommuner avlingsnivå P '!T15,""),"")</f>
        <v>588.23174087340203</v>
      </c>
      <c r="X14" s="4">
        <f>IFERROR(IF('Rang. kommuner avlingsnivå P '!U15&gt;1,'Rang. kommuner avlingsnivå P '!U15,""),"")</f>
        <v>576.19276740277598</v>
      </c>
      <c r="Y14" s="4">
        <f>IFERROR(IF('Rang. kommuner avlingsnivå P '!V15&gt;1,'Rang. kommuner avlingsnivå P '!V15,""),"")</f>
        <v>466.63220846784498</v>
      </c>
      <c r="Z14" s="4">
        <f>IFERROR(IF('Rang. kommuner avlingsnivå P '!W15&gt;1,'Rang. kommuner avlingsnivå P '!W15,""),"")</f>
        <v>590.27931034482799</v>
      </c>
      <c r="AA14" s="4">
        <f>IFERROR(IF('Rang. kommuner avlingsnivå P '!X15&gt;1,'Rang. kommuner avlingsnivå P '!X15,""),"")</f>
        <v>322.90945290858724</v>
      </c>
    </row>
    <row r="15" spans="1:27" x14ac:dyDescent="0.25">
      <c r="D15" s="4" t="str">
        <f>IF('Rang. kommuner avlingsnivå P '!A16&gt;1,'Rang. kommuner avlingsnivå P '!A16,"")</f>
        <v>3207 NORDRE FOLLO</v>
      </c>
      <c r="E15" s="4">
        <f>IFERROR(IF('Rang. kommuner avlingsnivå P '!B16&gt;1,'Rang. kommuner avlingsnivå P '!B16,""),"")</f>
        <v>342.609218189964</v>
      </c>
      <c r="F15" s="4">
        <f>IFERROR(IF('Rang. kommuner avlingsnivå P '!C16&gt;1,'Rang. kommuner avlingsnivå P '!C16,""),"")</f>
        <v>486.59363213157098</v>
      </c>
      <c r="G15" s="4">
        <f>IFERROR(IF('Rang. kommuner avlingsnivå P '!D16&gt;1,'Rang. kommuner avlingsnivå P '!D16,""),"")</f>
        <v>445.097878821547</v>
      </c>
      <c r="H15" s="4">
        <f>IFERROR(IF('Rang. kommuner avlingsnivå P '!E16&gt;1,'Rang. kommuner avlingsnivå P '!E16,""),"")</f>
        <v>504.04293883556801</v>
      </c>
      <c r="I15" s="4">
        <f>IFERROR(IF('Rang. kommuner avlingsnivå P '!F16&gt;1,'Rang. kommuner avlingsnivå P '!F16,""),"")</f>
        <v>468.64897052886602</v>
      </c>
      <c r="J15" s="4">
        <f>IFERROR(IF('Rang. kommuner avlingsnivå P '!G16&gt;1,'Rang. kommuner avlingsnivå P '!G16,""),"")</f>
        <v>492.72349903817002</v>
      </c>
      <c r="K15" s="4">
        <f>IFERROR(IF('Rang. kommuner avlingsnivå P '!H16&gt;1,'Rang. kommuner avlingsnivå P '!H16,""),"")</f>
        <v>543.76537469454297</v>
      </c>
      <c r="L15" s="4">
        <f>IFERROR(IF('Rang. kommuner avlingsnivå P '!I16&gt;1,'Rang. kommuner avlingsnivå P '!I16,""),"")</f>
        <v>343.20297489928703</v>
      </c>
      <c r="M15" s="4">
        <f>IFERROR(IF('Rang. kommuner avlingsnivå P '!J16&gt;1,'Rang. kommuner avlingsnivå P '!J16,""),"")</f>
        <v>477.93118835893301</v>
      </c>
      <c r="N15" s="4">
        <f>IFERROR(IF('Rang. kommuner avlingsnivå P '!K16&gt;1,'Rang. kommuner avlingsnivå P '!K16,""),"")</f>
        <v>428.325452716298</v>
      </c>
      <c r="O15" s="4">
        <f>IFERROR(IF('Rang. kommuner avlingsnivå P '!L16&gt;1,'Rang. kommuner avlingsnivå P '!L16,""),"")</f>
        <v>394.81446017643498</v>
      </c>
      <c r="P15" s="4">
        <f>IFERROR(IF('Rang. kommuner avlingsnivå P '!M16&gt;1,'Rang. kommuner avlingsnivå P '!M16,""),"")</f>
        <v>396.89395700174299</v>
      </c>
      <c r="Q15" s="4">
        <f>IFERROR(IF('Rang. kommuner avlingsnivå P '!N16&gt;1,'Rang. kommuner avlingsnivå P '!N16,""),"")</f>
        <v>511.065562913907</v>
      </c>
      <c r="R15" s="4">
        <f>IFERROR(IF('Rang. kommuner avlingsnivå P '!O16&gt;1,'Rang. kommuner avlingsnivå P '!O16,""),"")</f>
        <v>601.47247442455205</v>
      </c>
      <c r="S15" s="4">
        <f>IFERROR(IF('Rang. kommuner avlingsnivå P '!P16&gt;1,'Rang. kommuner avlingsnivå P '!P16,""),"")</f>
        <v>535.48596024416997</v>
      </c>
      <c r="T15" s="4">
        <f>IFERROR(IF('Rang. kommuner avlingsnivå P '!Q16&gt;1,'Rang. kommuner avlingsnivå P '!Q16,""),"")</f>
        <v>547.94796834767305</v>
      </c>
      <c r="U15" s="4">
        <f>IFERROR(IF('Rang. kommuner avlingsnivå P '!R16&gt;1,'Rang. kommuner avlingsnivå P '!R16,""),"")</f>
        <v>228.468420718548</v>
      </c>
      <c r="V15" s="4">
        <f>IFERROR(IF('Rang. kommuner avlingsnivå P '!S16&gt;1,'Rang. kommuner avlingsnivå P '!S16,""),"")</f>
        <v>612.01793497005599</v>
      </c>
      <c r="W15" s="4">
        <f>IFERROR(IF('Rang. kommuner avlingsnivå P '!T16&gt;1,'Rang. kommuner avlingsnivå P '!T16,""),"")</f>
        <v>545.29866542520199</v>
      </c>
      <c r="X15" s="4">
        <f>IFERROR(IF('Rang. kommuner avlingsnivå P '!U16&gt;1,'Rang. kommuner avlingsnivå P '!U16,""),"")</f>
        <v>528.72435412060497</v>
      </c>
      <c r="Y15" s="4">
        <f>IFERROR(IF('Rang. kommuner avlingsnivå P '!V16&gt;1,'Rang. kommuner avlingsnivå P '!V16,""),"")</f>
        <v>470.15449008175602</v>
      </c>
      <c r="Z15" s="4">
        <f>IFERROR(IF('Rang. kommuner avlingsnivå P '!W16&gt;1,'Rang. kommuner avlingsnivå P '!W16,""),"")</f>
        <v>548.82969094922703</v>
      </c>
      <c r="AA15" s="4">
        <f>IFERROR(IF('Rang. kommuner avlingsnivå P '!X16&gt;1,'Rang. kommuner avlingsnivå P '!X16,""),"")</f>
        <v>322.80785239078426</v>
      </c>
    </row>
    <row r="16" spans="1:27" x14ac:dyDescent="0.25">
      <c r="D16" s="4" t="str">
        <f>IF('Rang. kommuner avlingsnivå P '!A17&gt;1,'Rang. kommuner avlingsnivå P '!A17,"")</f>
        <v>3905 TØNSBERG</v>
      </c>
      <c r="E16" s="4">
        <f>IFERROR(IF('Rang. kommuner avlingsnivå P '!B17&gt;1,'Rang. kommuner avlingsnivå P '!B17,""),"")</f>
        <v>428.23314941440299</v>
      </c>
      <c r="F16" s="4">
        <f>IFERROR(IF('Rang. kommuner avlingsnivå P '!C17&gt;1,'Rang. kommuner avlingsnivå P '!C17,""),"")</f>
        <v>455.6517516644725</v>
      </c>
      <c r="G16" s="4">
        <f>IFERROR(IF('Rang. kommuner avlingsnivå P '!D17&gt;1,'Rang. kommuner avlingsnivå P '!D17,""),"")</f>
        <v>477.84789940243502</v>
      </c>
      <c r="H16" s="4">
        <f>IFERROR(IF('Rang. kommuner avlingsnivå P '!E17&gt;1,'Rang. kommuner avlingsnivå P '!E17,""),"")</f>
        <v>519.43899363246499</v>
      </c>
      <c r="I16" s="4">
        <f>IFERROR(IF('Rang. kommuner avlingsnivå P '!F17&gt;1,'Rang. kommuner avlingsnivå P '!F17,""),"")</f>
        <v>385.95201808230797</v>
      </c>
      <c r="J16" s="4">
        <f>IFERROR(IF('Rang. kommuner avlingsnivå P '!G17&gt;1,'Rang. kommuner avlingsnivå P '!G17,""),"")</f>
        <v>448.50884803877199</v>
      </c>
      <c r="K16" s="4">
        <f>IFERROR(IF('Rang. kommuner avlingsnivå P '!H17&gt;1,'Rang. kommuner avlingsnivå P '!H17,""),"")</f>
        <v>542.62112976275694</v>
      </c>
      <c r="L16" s="4">
        <f>IFERROR(IF('Rang. kommuner avlingsnivå P '!I17&gt;1,'Rang. kommuner avlingsnivå P '!I17,""),"")</f>
        <v>392.62410290687598</v>
      </c>
      <c r="M16" s="4">
        <f>IFERROR(IF('Rang. kommuner avlingsnivå P '!J17&gt;1,'Rang. kommuner avlingsnivå P '!J17,""),"")</f>
        <v>526.59734267146803</v>
      </c>
      <c r="N16" s="4">
        <f>IFERROR(IF('Rang. kommuner avlingsnivå P '!K17&gt;1,'Rang. kommuner avlingsnivå P '!K17,""),"")</f>
        <v>422.37085070171952</v>
      </c>
      <c r="O16" s="4">
        <f>IFERROR(IF('Rang. kommuner avlingsnivå P '!L17&gt;1,'Rang. kommuner avlingsnivå P '!L17,""),"")</f>
        <v>447.13644032521648</v>
      </c>
      <c r="P16" s="4">
        <f>IFERROR(IF('Rang. kommuner avlingsnivå P '!M17&gt;1,'Rang. kommuner avlingsnivå P '!M17,""),"")</f>
        <v>381.43753140062847</v>
      </c>
      <c r="Q16" s="4">
        <f>IFERROR(IF('Rang. kommuner avlingsnivå P '!N17&gt;1,'Rang. kommuner avlingsnivå P '!N17,""),"")</f>
        <v>508.81795373583952</v>
      </c>
      <c r="R16" s="4">
        <f>IFERROR(IF('Rang. kommuner avlingsnivå P '!O17&gt;1,'Rang. kommuner avlingsnivå P '!O17,""),"")</f>
        <v>590.66831868658005</v>
      </c>
      <c r="S16" s="4">
        <f>IFERROR(IF('Rang. kommuner avlingsnivå P '!P17&gt;1,'Rang. kommuner avlingsnivå P '!P17,""),"")</f>
        <v>492.43362855764099</v>
      </c>
      <c r="T16" s="4">
        <f>IFERROR(IF('Rang. kommuner avlingsnivå P '!Q17&gt;1,'Rang. kommuner avlingsnivå P '!Q17,""),"")</f>
        <v>491.53261202245551</v>
      </c>
      <c r="U16" s="4">
        <f>IFERROR(IF('Rang. kommuner avlingsnivå P '!R17&gt;1,'Rang. kommuner avlingsnivå P '!R17,""),"")</f>
        <v>272.3299943111395</v>
      </c>
      <c r="V16" s="4">
        <f>IFERROR(IF('Rang. kommuner avlingsnivå P '!S17&gt;1,'Rang. kommuner avlingsnivå P '!S17,""),"")</f>
        <v>553.06529738605195</v>
      </c>
      <c r="W16" s="4">
        <f>IFERROR(IF('Rang. kommuner avlingsnivå P '!T17&gt;1,'Rang. kommuner avlingsnivå P '!T17,""),"")</f>
        <v>558.79269815617397</v>
      </c>
      <c r="X16" s="4">
        <f>IFERROR(IF('Rang. kommuner avlingsnivå P '!U17&gt;1,'Rang. kommuner avlingsnivå P '!U17,""),"")</f>
        <v>551.19184992396799</v>
      </c>
      <c r="Y16" s="4">
        <f>IFERROR(IF('Rang. kommuner avlingsnivå P '!V17&gt;1,'Rang. kommuner avlingsnivå P '!V17,""),"")</f>
        <v>459.86617015790199</v>
      </c>
      <c r="Z16" s="4">
        <f>IFERROR(IF('Rang. kommuner avlingsnivå P '!W17&gt;1,'Rang. kommuner avlingsnivå P '!W17,""),"")</f>
        <v>439.17461095168102</v>
      </c>
      <c r="AA16" s="4">
        <f>IFERROR(IF('Rang. kommuner avlingsnivå P '!X17&gt;1,'Rang. kommuner avlingsnivå P '!X17,""),"")</f>
        <v>341.61920595156761</v>
      </c>
    </row>
    <row r="17" spans="4:27" x14ac:dyDescent="0.25">
      <c r="D17" s="4" t="str">
        <f>IF('Rang. kommuner avlingsnivå P '!A18&gt;1,'Rang. kommuner avlingsnivå P '!A18,"")</f>
        <v>3120 RAKKESTAD</v>
      </c>
      <c r="E17" s="4">
        <f>IFERROR(IF('Rang. kommuner avlingsnivå P '!B18&gt;1,'Rang. kommuner avlingsnivå P '!B18,""),"")</f>
        <v>382.70554038486199</v>
      </c>
      <c r="F17" s="4">
        <f>IFERROR(IF('Rang. kommuner avlingsnivå P '!C18&gt;1,'Rang. kommuner avlingsnivå P '!C18,""),"")</f>
        <v>445.95322045914202</v>
      </c>
      <c r="G17" s="4">
        <f>IFERROR(IF('Rang. kommuner avlingsnivå P '!D18&gt;1,'Rang. kommuner avlingsnivå P '!D18,""),"")</f>
        <v>476.85758624305299</v>
      </c>
      <c r="H17" s="4">
        <f>IFERROR(IF('Rang. kommuner avlingsnivå P '!E18&gt;1,'Rang. kommuner avlingsnivå P '!E18,""),"")</f>
        <v>476.47588387042202</v>
      </c>
      <c r="I17" s="4">
        <f>IFERROR(IF('Rang. kommuner avlingsnivå P '!F18&gt;1,'Rang. kommuner avlingsnivå P '!F18,""),"")</f>
        <v>479.21754115114499</v>
      </c>
      <c r="J17" s="4">
        <f>IFERROR(IF('Rang. kommuner avlingsnivå P '!G18&gt;1,'Rang. kommuner avlingsnivå P '!G18,""),"")</f>
        <v>430.68476182197497</v>
      </c>
      <c r="K17" s="4">
        <f>IFERROR(IF('Rang. kommuner avlingsnivå P '!H18&gt;1,'Rang. kommuner avlingsnivå P '!H18,""),"")</f>
        <v>483.658759860776</v>
      </c>
      <c r="L17" s="4">
        <f>IFERROR(IF('Rang. kommuner avlingsnivå P '!I18&gt;1,'Rang. kommuner avlingsnivå P '!I18,""),"")</f>
        <v>404.860585889947</v>
      </c>
      <c r="M17" s="4">
        <f>IFERROR(IF('Rang. kommuner avlingsnivå P '!J18&gt;1,'Rang. kommuner avlingsnivå P '!J18,""),"")</f>
        <v>505.16962613062998</v>
      </c>
      <c r="N17" s="4">
        <f>IFERROR(IF('Rang. kommuner avlingsnivå P '!K18&gt;1,'Rang. kommuner avlingsnivå P '!K18,""),"")</f>
        <v>386.62563378691198</v>
      </c>
      <c r="O17" s="4">
        <f>IFERROR(IF('Rang. kommuner avlingsnivå P '!L18&gt;1,'Rang. kommuner avlingsnivå P '!L18,""),"")</f>
        <v>407.68751659873197</v>
      </c>
      <c r="P17" s="4">
        <f>IFERROR(IF('Rang. kommuner avlingsnivå P '!M18&gt;1,'Rang. kommuner avlingsnivå P '!M18,""),"")</f>
        <v>338.58901444455802</v>
      </c>
      <c r="Q17" s="4">
        <f>IFERROR(IF('Rang. kommuner avlingsnivå P '!N18&gt;1,'Rang. kommuner avlingsnivå P '!N18,""),"")</f>
        <v>476.95800442058697</v>
      </c>
      <c r="R17" s="4">
        <f>IFERROR(IF('Rang. kommuner avlingsnivå P '!O18&gt;1,'Rang. kommuner avlingsnivå P '!O18,""),"")</f>
        <v>596.27955649822104</v>
      </c>
      <c r="S17" s="4">
        <f>IFERROR(IF('Rang. kommuner avlingsnivå P '!P18&gt;1,'Rang. kommuner avlingsnivå P '!P18,""),"")</f>
        <v>491.17144422333001</v>
      </c>
      <c r="T17" s="4">
        <f>IFERROR(IF('Rang. kommuner avlingsnivå P '!Q18&gt;1,'Rang. kommuner avlingsnivå P '!Q18,""),"")</f>
        <v>568.94742522698903</v>
      </c>
      <c r="U17" s="4">
        <f>IFERROR(IF('Rang. kommuner avlingsnivå P '!R18&gt;1,'Rang. kommuner avlingsnivå P '!R18,""),"")</f>
        <v>227.479023289732</v>
      </c>
      <c r="V17" s="4">
        <f>IFERROR(IF('Rang. kommuner avlingsnivå P '!S18&gt;1,'Rang. kommuner avlingsnivå P '!S18,""),"")</f>
        <v>621.63065002152405</v>
      </c>
      <c r="W17" s="4">
        <f>IFERROR(IF('Rang. kommuner avlingsnivå P '!T18&gt;1,'Rang. kommuner avlingsnivå P '!T18,""),"")</f>
        <v>478.04405786033601</v>
      </c>
      <c r="X17" s="4">
        <f>IFERROR(IF('Rang. kommuner avlingsnivå P '!U18&gt;1,'Rang. kommuner avlingsnivå P '!U18,""),"")</f>
        <v>447.41238431695501</v>
      </c>
      <c r="Y17" s="4">
        <f>IFERROR(IF('Rang. kommuner avlingsnivå P '!V18&gt;1,'Rang. kommuner avlingsnivå P '!V18,""),"")</f>
        <v>495.89490142455298</v>
      </c>
      <c r="Z17" s="4">
        <f>IFERROR(IF('Rang. kommuner avlingsnivå P '!W18&gt;1,'Rang. kommuner avlingsnivå P '!W18,""),"")</f>
        <v>546.71495449178099</v>
      </c>
      <c r="AA17" s="4">
        <f>IFERROR(IF('Rang. kommuner avlingsnivå P '!X18&gt;1,'Rang. kommuner avlingsnivå P '!X18,""),"")</f>
        <v>341.35756426219206</v>
      </c>
    </row>
    <row r="18" spans="4:27" x14ac:dyDescent="0.25">
      <c r="D18" s="4" t="str">
        <f>IF('Rang. kommuner avlingsnivå P '!A19&gt;1,'Rang. kommuner avlingsnivå P '!A19,"")</f>
        <v>3116 SKIPTVET</v>
      </c>
      <c r="E18" s="4">
        <f>IFERROR(IF('Rang. kommuner avlingsnivå P '!B19&gt;1,'Rang. kommuner avlingsnivå P '!B19,""),"")</f>
        <v>391.42680886658297</v>
      </c>
      <c r="F18" s="4">
        <f>IFERROR(IF('Rang. kommuner avlingsnivå P '!C19&gt;1,'Rang. kommuner avlingsnivå P '!C19,""),"")</f>
        <v>470.20497783362998</v>
      </c>
      <c r="G18" s="4">
        <f>IFERROR(IF('Rang. kommuner avlingsnivå P '!D19&gt;1,'Rang. kommuner avlingsnivå P '!D19,""),"")</f>
        <v>494.00752461322099</v>
      </c>
      <c r="H18" s="4">
        <f>IFERROR(IF('Rang. kommuner avlingsnivå P '!E19&gt;1,'Rang. kommuner avlingsnivå P '!E19,""),"")</f>
        <v>480.74696478798</v>
      </c>
      <c r="I18" s="4">
        <f>IFERROR(IF('Rang. kommuner avlingsnivå P '!F19&gt;1,'Rang. kommuner avlingsnivå P '!F19,""),"")</f>
        <v>467.50981260144601</v>
      </c>
      <c r="J18" s="4">
        <f>IFERROR(IF('Rang. kommuner avlingsnivå P '!G19&gt;1,'Rang. kommuner avlingsnivå P '!G19,""),"")</f>
        <v>450.94963447338398</v>
      </c>
      <c r="K18" s="4">
        <f>IFERROR(IF('Rang. kommuner avlingsnivå P '!H19&gt;1,'Rang. kommuner avlingsnivå P '!H19,""),"")</f>
        <v>533.84987593052097</v>
      </c>
      <c r="L18" s="4">
        <f>IFERROR(IF('Rang. kommuner avlingsnivå P '!I19&gt;1,'Rang. kommuner avlingsnivå P '!I19,""),"")</f>
        <v>414.70396600566602</v>
      </c>
      <c r="M18" s="4">
        <f>IFERROR(IF('Rang. kommuner avlingsnivå P '!J19&gt;1,'Rang. kommuner avlingsnivå P '!J19,""),"")</f>
        <v>533.64115401978097</v>
      </c>
      <c r="N18" s="4">
        <f>IFERROR(IF('Rang. kommuner avlingsnivå P '!K19&gt;1,'Rang. kommuner avlingsnivå P '!K19,""),"")</f>
        <v>376.65058142066999</v>
      </c>
      <c r="O18" s="4">
        <f>IFERROR(IF('Rang. kommuner avlingsnivå P '!L19&gt;1,'Rang. kommuner avlingsnivå P '!L19,""),"")</f>
        <v>408.441162227603</v>
      </c>
      <c r="P18" s="4">
        <f>IFERROR(IF('Rang. kommuner avlingsnivå P '!M19&gt;1,'Rang. kommuner avlingsnivå P '!M19,""),"")</f>
        <v>335.22195819581998</v>
      </c>
      <c r="Q18" s="4">
        <f>IFERROR(IF('Rang. kommuner avlingsnivå P '!N19&gt;1,'Rang. kommuner avlingsnivå P '!N19,""),"")</f>
        <v>539.25352835514502</v>
      </c>
      <c r="R18" s="4">
        <f>IFERROR(IF('Rang. kommuner avlingsnivå P '!O19&gt;1,'Rang. kommuner avlingsnivå P '!O19,""),"")</f>
        <v>632.19826452800396</v>
      </c>
      <c r="S18" s="4">
        <f>IFERROR(IF('Rang. kommuner avlingsnivå P '!P19&gt;1,'Rang. kommuner avlingsnivå P '!P19,""),"")</f>
        <v>475.08026652546101</v>
      </c>
      <c r="T18" s="4">
        <f>IFERROR(IF('Rang. kommuner avlingsnivå P '!Q19&gt;1,'Rang. kommuner avlingsnivå P '!Q19,""),"")</f>
        <v>537.64780380363402</v>
      </c>
      <c r="U18" s="4">
        <f>IFERROR(IF('Rang. kommuner avlingsnivå P '!R19&gt;1,'Rang. kommuner avlingsnivå P '!R19,""),"")</f>
        <v>188.76371216398101</v>
      </c>
      <c r="V18" s="4">
        <f>IFERROR(IF('Rang. kommuner avlingsnivå P '!S19&gt;1,'Rang. kommuner avlingsnivå P '!S19,""),"")</f>
        <v>563.68584342636495</v>
      </c>
      <c r="W18" s="4">
        <f>IFERROR(IF('Rang. kommuner avlingsnivå P '!T19&gt;1,'Rang. kommuner avlingsnivå P '!T19,""),"")</f>
        <v>457.41094688829401</v>
      </c>
      <c r="X18" s="4">
        <f>IFERROR(IF('Rang. kommuner avlingsnivå P '!U19&gt;1,'Rang. kommuner avlingsnivå P '!U19,""),"")</f>
        <v>441.30964094596902</v>
      </c>
      <c r="Y18" s="4">
        <f>IFERROR(IF('Rang. kommuner avlingsnivå P '!V19&gt;1,'Rang. kommuner avlingsnivå P '!V19,""),"")</f>
        <v>461.61128689697</v>
      </c>
      <c r="Z18" s="4">
        <f>IFERROR(IF('Rang. kommuner avlingsnivå P '!W19&gt;1,'Rang. kommuner avlingsnivå P '!W19,""),"")</f>
        <v>549.35295171548898</v>
      </c>
      <c r="AA18" s="4">
        <f>IFERROR(IF('Rang. kommuner avlingsnivå P '!X19&gt;1,'Rang. kommuner avlingsnivå P '!X19,""),"")</f>
        <v>273.4462518639013</v>
      </c>
    </row>
    <row r="19" spans="4:27" x14ac:dyDescent="0.25">
      <c r="D19" s="4" t="str">
        <f>IF('Rang. kommuner avlingsnivå P '!A20&gt;1,'Rang. kommuner avlingsnivå P '!A20,"")</f>
        <v>3107 FREDRIKSTAD</v>
      </c>
      <c r="E19" s="4">
        <f>IFERROR(IF('Rang. kommuner avlingsnivå P '!B20&gt;1,'Rang. kommuner avlingsnivå P '!B20,""),"")</f>
        <v>431.91033024463201</v>
      </c>
      <c r="F19" s="4">
        <f>IFERROR(IF('Rang. kommuner avlingsnivå P '!C20&gt;1,'Rang. kommuner avlingsnivå P '!C20,""),"")</f>
        <v>408.13346762290098</v>
      </c>
      <c r="G19" s="4">
        <f>IFERROR(IF('Rang. kommuner avlingsnivå P '!D20&gt;1,'Rang. kommuner avlingsnivå P '!D20,""),"")</f>
        <v>488.86618327946201</v>
      </c>
      <c r="H19" s="4">
        <f>IFERROR(IF('Rang. kommuner avlingsnivå P '!E20&gt;1,'Rang. kommuner avlingsnivå P '!E20,""),"")</f>
        <v>456.173873488173</v>
      </c>
      <c r="I19" s="4">
        <f>IFERROR(IF('Rang. kommuner avlingsnivå P '!F20&gt;1,'Rang. kommuner avlingsnivå P '!F20,""),"")</f>
        <v>449.43178969033602</v>
      </c>
      <c r="J19" s="4">
        <f>IFERROR(IF('Rang. kommuner avlingsnivå P '!G20&gt;1,'Rang. kommuner avlingsnivå P '!G20,""),"")</f>
        <v>414.52416696831699</v>
      </c>
      <c r="K19" s="4">
        <f>IFERROR(IF('Rang. kommuner avlingsnivå P '!H20&gt;1,'Rang. kommuner avlingsnivå P '!H20,""),"")</f>
        <v>507.40681993926898</v>
      </c>
      <c r="L19" s="4">
        <f>IFERROR(IF('Rang. kommuner avlingsnivå P '!I20&gt;1,'Rang. kommuner avlingsnivå P '!I20,""),"")</f>
        <v>369.61319448396199</v>
      </c>
      <c r="M19" s="4">
        <f>IFERROR(IF('Rang. kommuner avlingsnivå P '!J20&gt;1,'Rang. kommuner avlingsnivå P '!J20,""),"")</f>
        <v>506.149639525422</v>
      </c>
      <c r="N19" s="4">
        <f>IFERROR(IF('Rang. kommuner avlingsnivå P '!K20&gt;1,'Rang. kommuner avlingsnivå P '!K20,""),"")</f>
        <v>397.65590153986199</v>
      </c>
      <c r="O19" s="4">
        <f>IFERROR(IF('Rang. kommuner avlingsnivå P '!L20&gt;1,'Rang. kommuner avlingsnivå P '!L20,""),"")</f>
        <v>439.74605473812602</v>
      </c>
      <c r="P19" s="4">
        <f>IFERROR(IF('Rang. kommuner avlingsnivå P '!M20&gt;1,'Rang. kommuner avlingsnivå P '!M20,""),"")</f>
        <v>356.42086468319098</v>
      </c>
      <c r="Q19" s="4">
        <f>IFERROR(IF('Rang. kommuner avlingsnivå P '!N20&gt;1,'Rang. kommuner avlingsnivå P '!N20,""),"")</f>
        <v>466.70196463654202</v>
      </c>
      <c r="R19" s="4">
        <f>IFERROR(IF('Rang. kommuner avlingsnivå P '!O20&gt;1,'Rang. kommuner avlingsnivå P '!O20,""),"")</f>
        <v>578.16767054484103</v>
      </c>
      <c r="S19" s="4">
        <f>IFERROR(IF('Rang. kommuner avlingsnivå P '!P20&gt;1,'Rang. kommuner avlingsnivå P '!P20,""),"")</f>
        <v>503.00076562162599</v>
      </c>
      <c r="T19" s="4">
        <f>IFERROR(IF('Rang. kommuner avlingsnivå P '!Q20&gt;1,'Rang. kommuner avlingsnivå P '!Q20,""),"")</f>
        <v>520.11800926559397</v>
      </c>
      <c r="U19" s="4">
        <f>IFERROR(IF('Rang. kommuner avlingsnivå P '!R20&gt;1,'Rang. kommuner avlingsnivå P '!R20,""),"")</f>
        <v>252.94677090277401</v>
      </c>
      <c r="V19" s="4">
        <f>IFERROR(IF('Rang. kommuner avlingsnivå P '!S20&gt;1,'Rang. kommuner avlingsnivå P '!S20,""),"")</f>
        <v>585.97375933912394</v>
      </c>
      <c r="W19" s="4">
        <f>IFERROR(IF('Rang. kommuner avlingsnivå P '!T20&gt;1,'Rang. kommuner avlingsnivå P '!T20,""),"")</f>
        <v>475.92659016799399</v>
      </c>
      <c r="X19" s="4">
        <f>IFERROR(IF('Rang. kommuner avlingsnivå P '!U20&gt;1,'Rang. kommuner avlingsnivå P '!U20,""),"")</f>
        <v>455.74046572412999</v>
      </c>
      <c r="Y19" s="4">
        <f>IFERROR(IF('Rang. kommuner avlingsnivå P '!V20&gt;1,'Rang. kommuner avlingsnivå P '!V20,""),"")</f>
        <v>488.87340925713102</v>
      </c>
      <c r="Z19" s="4">
        <f>IFERROR(IF('Rang. kommuner avlingsnivå P '!W20&gt;1,'Rang. kommuner avlingsnivå P '!W20,""),"")</f>
        <v>544.210752055169</v>
      </c>
      <c r="AA19" s="4">
        <f>IFERROR(IF('Rang. kommuner avlingsnivå P '!X20&gt;1,'Rang. kommuner avlingsnivå P '!X20,""),"")</f>
        <v>369.57085685854588</v>
      </c>
    </row>
    <row r="20" spans="4:27" x14ac:dyDescent="0.25">
      <c r="D20" s="4" t="str">
        <f>IF('Rang. kommuner avlingsnivå P '!A21&gt;1,'Rang. kommuner avlingsnivå P '!A21,"")</f>
        <v>1127 RANDABERG</v>
      </c>
      <c r="E20" s="4">
        <f>IFERROR(IF('Rang. kommuner avlingsnivå P '!B21&gt;1,'Rang. kommuner avlingsnivå P '!B21,""),"")</f>
        <v>388.137261947539</v>
      </c>
      <c r="F20" s="4">
        <f>IFERROR(IF('Rang. kommuner avlingsnivå P '!C21&gt;1,'Rang. kommuner avlingsnivå P '!C21,""),"")</f>
        <v>423.75033982782099</v>
      </c>
      <c r="G20" s="4">
        <f>IFERROR(IF('Rang. kommuner avlingsnivå P '!D21&gt;1,'Rang. kommuner avlingsnivå P '!D21,""),"")</f>
        <v>479.83020780537299</v>
      </c>
      <c r="H20" s="4">
        <f>IFERROR(IF('Rang. kommuner avlingsnivå P '!E21&gt;1,'Rang. kommuner avlingsnivå P '!E21,""),"")</f>
        <v>467.59860788863102</v>
      </c>
      <c r="I20" s="4">
        <f>IFERROR(IF('Rang. kommuner avlingsnivå P '!F21&gt;1,'Rang. kommuner avlingsnivå P '!F21,""),"")</f>
        <v>532.39915713425603</v>
      </c>
      <c r="J20" s="4">
        <f>IFERROR(IF('Rang. kommuner avlingsnivå P '!G21&gt;1,'Rang. kommuner avlingsnivå P '!G21,""),"")</f>
        <v>343.34065934065899</v>
      </c>
      <c r="K20" s="4">
        <f>IFERROR(IF('Rang. kommuner avlingsnivå P '!H21&gt;1,'Rang. kommuner avlingsnivå P '!H21,""),"")</f>
        <v>467.53223915592002</v>
      </c>
      <c r="L20" s="4">
        <f>IFERROR(IF('Rang. kommuner avlingsnivå P '!I21&gt;1,'Rang. kommuner avlingsnivå P '!I21,""),"")</f>
        <v>448.99320568252</v>
      </c>
      <c r="M20" s="4">
        <f>IFERROR(IF('Rang. kommuner avlingsnivå P '!J21&gt;1,'Rang. kommuner avlingsnivå P '!J21,""),"")</f>
        <v>470.21672240802701</v>
      </c>
      <c r="N20" s="4">
        <f>IFERROR(IF('Rang. kommuner avlingsnivå P '!K21&gt;1,'Rang. kommuner avlingsnivå P '!K21,""),"")</f>
        <v>295.08367514356001</v>
      </c>
      <c r="O20" s="4">
        <f>IFERROR(IF('Rang. kommuner avlingsnivå P '!L21&gt;1,'Rang. kommuner avlingsnivå P '!L21,""),"")</f>
        <v>351.372340425532</v>
      </c>
      <c r="P20" s="4">
        <f>IFERROR(IF('Rang. kommuner avlingsnivå P '!M21&gt;1,'Rang. kommuner avlingsnivå P '!M21,""),"")</f>
        <v>350.801652892562</v>
      </c>
      <c r="Q20" s="4">
        <f>IFERROR(IF('Rang. kommuner avlingsnivå P '!N21&gt;1,'Rang. kommuner avlingsnivå P '!N21,""),"")</f>
        <v>494.33213859020299</v>
      </c>
      <c r="R20" s="4">
        <f>IFERROR(IF('Rang. kommuner avlingsnivå P '!O21&gt;1,'Rang. kommuner avlingsnivå P '!O21,""),"")</f>
        <v>354.21029572836801</v>
      </c>
      <c r="S20" s="4">
        <f>IFERROR(IF('Rang. kommuner avlingsnivå P '!P21&gt;1,'Rang. kommuner avlingsnivå P '!P21,""),"")</f>
        <v>463.80287769784201</v>
      </c>
      <c r="T20" s="4">
        <f>IFERROR(IF('Rang. kommuner avlingsnivå P '!Q21&gt;1,'Rang. kommuner avlingsnivå P '!Q21,""),"")</f>
        <v>319.57324301439502</v>
      </c>
      <c r="U20" s="4">
        <f>IFERROR(IF('Rang. kommuner avlingsnivå P '!R21&gt;1,'Rang. kommuner avlingsnivå P '!R21,""),"")</f>
        <v>482.01436781609198</v>
      </c>
      <c r="V20" s="4">
        <f>IFERROR(IF('Rang. kommuner avlingsnivå P '!S21&gt;1,'Rang. kommuner avlingsnivå P '!S21,""),"")</f>
        <v>436.290414878398</v>
      </c>
      <c r="W20" s="4">
        <f>IFERROR(IF('Rang. kommuner avlingsnivå P '!T21&gt;1,'Rang. kommuner avlingsnivå P '!T21,""),"")</f>
        <v>552.43883188634595</v>
      </c>
      <c r="X20" s="4">
        <f>IFERROR(IF('Rang. kommuner avlingsnivå P '!U21&gt;1,'Rang. kommuner avlingsnivå P '!U21,""),"")</f>
        <v>382.49465072372601</v>
      </c>
      <c r="Y20" s="4">
        <f>IFERROR(IF('Rang. kommuner avlingsnivå P '!V21&gt;1,'Rang. kommuner avlingsnivå P '!V21,""),"")</f>
        <v>591.76885474860296</v>
      </c>
      <c r="Z20" s="4">
        <f>IFERROR(IF('Rang. kommuner avlingsnivå P '!W21&gt;1,'Rang. kommuner avlingsnivå P '!W21,""),"")</f>
        <v>658.64743083003998</v>
      </c>
      <c r="AA20" s="4">
        <f>IFERROR(IF('Rang. kommuner avlingsnivå P '!X21&gt;1,'Rang. kommuner avlingsnivå P '!X21,""),"")</f>
        <v>553.92612137203162</v>
      </c>
    </row>
    <row r="21" spans="4:27" x14ac:dyDescent="0.25">
      <c r="D21" s="4" t="str">
        <f>IF('Rang. kommuner avlingsnivå P '!A22&gt;1,'Rang. kommuner avlingsnivå P '!A22,"")</f>
        <v>3214 FROGN</v>
      </c>
      <c r="E21" s="4">
        <f>IFERROR(IF('Rang. kommuner avlingsnivå P '!B22&gt;1,'Rang. kommuner avlingsnivå P '!B22,""),"")</f>
        <v>390.51846419327001</v>
      </c>
      <c r="F21" s="4">
        <f>IFERROR(IF('Rang. kommuner avlingsnivå P '!C22&gt;1,'Rang. kommuner avlingsnivå P '!C22,""),"")</f>
        <v>447.52735794911001</v>
      </c>
      <c r="G21" s="4">
        <f>IFERROR(IF('Rang. kommuner avlingsnivå P '!D22&gt;1,'Rang. kommuner avlingsnivå P '!D22,""),"")</f>
        <v>490.34113384901599</v>
      </c>
      <c r="H21" s="4">
        <f>IFERROR(IF('Rang. kommuner avlingsnivå P '!E22&gt;1,'Rang. kommuner avlingsnivå P '!E22,""),"")</f>
        <v>476.70705893776102</v>
      </c>
      <c r="I21" s="4">
        <f>IFERROR(IF('Rang. kommuner avlingsnivå P '!F22&gt;1,'Rang. kommuner avlingsnivå P '!F22,""),"")</f>
        <v>415.45874125874099</v>
      </c>
      <c r="J21" s="4">
        <f>IFERROR(IF('Rang. kommuner avlingsnivå P '!G22&gt;1,'Rang. kommuner avlingsnivå P '!G22,""),"")</f>
        <v>411.94993168065599</v>
      </c>
      <c r="K21" s="4">
        <f>IFERROR(IF('Rang. kommuner avlingsnivå P '!H22&gt;1,'Rang. kommuner avlingsnivå P '!H22,""),"")</f>
        <v>492.64500050859499</v>
      </c>
      <c r="L21" s="4">
        <f>IFERROR(IF('Rang. kommuner avlingsnivå P '!I22&gt;1,'Rang. kommuner avlingsnivå P '!I22,""),"")</f>
        <v>331.73221757322199</v>
      </c>
      <c r="M21" s="4">
        <f>IFERROR(IF('Rang. kommuner avlingsnivå P '!J22&gt;1,'Rang. kommuner avlingsnivå P '!J22,""),"")</f>
        <v>511.01007934805898</v>
      </c>
      <c r="N21" s="4">
        <f>IFERROR(IF('Rang. kommuner avlingsnivå P '!K22&gt;1,'Rang. kommuner avlingsnivå P '!K22,""),"")</f>
        <v>385.059023715835</v>
      </c>
      <c r="O21" s="4">
        <f>IFERROR(IF('Rang. kommuner avlingsnivå P '!L22&gt;1,'Rang. kommuner avlingsnivå P '!L22,""),"")</f>
        <v>406.623178208865</v>
      </c>
      <c r="P21" s="4">
        <f>IFERROR(IF('Rang. kommuner avlingsnivå P '!M22&gt;1,'Rang. kommuner avlingsnivå P '!M22,""),"")</f>
        <v>383.52355861789403</v>
      </c>
      <c r="Q21" s="4">
        <f>IFERROR(IF('Rang. kommuner avlingsnivå P '!N22&gt;1,'Rang. kommuner avlingsnivå P '!N22,""),"")</f>
        <v>489.27967651872501</v>
      </c>
      <c r="R21" s="4">
        <f>IFERROR(IF('Rang. kommuner avlingsnivå P '!O22&gt;1,'Rang. kommuner avlingsnivå P '!O22,""),"")</f>
        <v>561.96667613367401</v>
      </c>
      <c r="S21" s="4">
        <f>IFERROR(IF('Rang. kommuner avlingsnivå P '!P22&gt;1,'Rang. kommuner avlingsnivå P '!P22,""),"")</f>
        <v>478.62865918034402</v>
      </c>
      <c r="T21" s="4">
        <f>IFERROR(IF('Rang. kommuner avlingsnivå P '!Q22&gt;1,'Rang. kommuner avlingsnivå P '!Q22,""),"")</f>
        <v>471.452901720618</v>
      </c>
      <c r="U21" s="4">
        <f>IFERROR(IF('Rang. kommuner avlingsnivå P '!R22&gt;1,'Rang. kommuner avlingsnivå P '!R22,""),"")</f>
        <v>279.625420708771</v>
      </c>
      <c r="V21" s="4">
        <f>IFERROR(IF('Rang. kommuner avlingsnivå P '!S22&gt;1,'Rang. kommuner avlingsnivå P '!S22,""),"")</f>
        <v>492.32408029968298</v>
      </c>
      <c r="W21" s="4">
        <f>IFERROR(IF('Rang. kommuner avlingsnivå P '!T22&gt;1,'Rang. kommuner avlingsnivå P '!T22,""),"")</f>
        <v>516.49024588498298</v>
      </c>
      <c r="X21" s="4">
        <f>IFERROR(IF('Rang. kommuner avlingsnivå P '!U22&gt;1,'Rang. kommuner avlingsnivå P '!U22,""),"")</f>
        <v>515.81700610997996</v>
      </c>
      <c r="Y21" s="4">
        <f>IFERROR(IF('Rang. kommuner avlingsnivå P '!V22&gt;1,'Rang. kommuner avlingsnivå P '!V22,""),"")</f>
        <v>399.81744008159097</v>
      </c>
      <c r="Z21" s="4">
        <f>IFERROR(IF('Rang. kommuner avlingsnivå P '!W22&gt;1,'Rang. kommuner avlingsnivå P '!W22,""),"")</f>
        <v>587.38950329840895</v>
      </c>
      <c r="AA21" s="4">
        <f>IFERROR(IF('Rang. kommuner avlingsnivå P '!X22&gt;1,'Rang. kommuner avlingsnivå P '!X22,""),"")</f>
        <v>330.80312337324312</v>
      </c>
    </row>
    <row r="22" spans="4:27" x14ac:dyDescent="0.25">
      <c r="D22" s="4" t="str">
        <f>IF('Rang. kommuner avlingsnivå P '!A23&gt;1,'Rang. kommuner avlingsnivå P '!A23,"")</f>
        <v>1124 SOLA</v>
      </c>
      <c r="E22" s="4">
        <f>IFERROR(IF('Rang. kommuner avlingsnivå P '!B23&gt;1,'Rang. kommuner avlingsnivå P '!B23,""),"")</f>
        <v>432.24290850978798</v>
      </c>
      <c r="F22" s="4">
        <f>IFERROR(IF('Rang. kommuner avlingsnivå P '!C23&gt;1,'Rang. kommuner avlingsnivå P '!C23,""),"")</f>
        <v>400.53041178692899</v>
      </c>
      <c r="G22" s="4">
        <f>IFERROR(IF('Rang. kommuner avlingsnivå P '!D23&gt;1,'Rang. kommuner avlingsnivå P '!D23,""),"")</f>
        <v>470.911665804449</v>
      </c>
      <c r="H22" s="4">
        <f>IFERROR(IF('Rang. kommuner avlingsnivå P '!E23&gt;1,'Rang. kommuner avlingsnivå P '!E23,""),"")</f>
        <v>500.34496411779298</v>
      </c>
      <c r="I22" s="4">
        <f>IFERROR(IF('Rang. kommuner avlingsnivå P '!F23&gt;1,'Rang. kommuner avlingsnivå P '!F23,""),"")</f>
        <v>492.88527528809198</v>
      </c>
      <c r="J22" s="4">
        <f>IFERROR(IF('Rang. kommuner avlingsnivå P '!G23&gt;1,'Rang. kommuner avlingsnivå P '!G23,""),"")</f>
        <v>365.11361826387002</v>
      </c>
      <c r="K22" s="4">
        <f>IFERROR(IF('Rang. kommuner avlingsnivå P '!H23&gt;1,'Rang. kommuner avlingsnivå P '!H23,""),"")</f>
        <v>400.84449273394</v>
      </c>
      <c r="L22" s="4">
        <f>IFERROR(IF('Rang. kommuner avlingsnivå P '!I23&gt;1,'Rang. kommuner avlingsnivå P '!I23,""),"")</f>
        <v>412.60440172725998</v>
      </c>
      <c r="M22" s="4">
        <f>IFERROR(IF('Rang. kommuner avlingsnivå P '!J23&gt;1,'Rang. kommuner avlingsnivå P '!J23,""),"")</f>
        <v>462.75587752870399</v>
      </c>
      <c r="N22" s="4">
        <f>IFERROR(IF('Rang. kommuner avlingsnivå P '!K23&gt;1,'Rang. kommuner avlingsnivå P '!K23,""),"")</f>
        <v>295.47518427518401</v>
      </c>
      <c r="O22" s="4">
        <f>IFERROR(IF('Rang. kommuner avlingsnivå P '!L23&gt;1,'Rang. kommuner avlingsnivå P '!L23,""),"")</f>
        <v>395.56640553834899</v>
      </c>
      <c r="P22" s="4">
        <f>IFERROR(IF('Rang. kommuner avlingsnivå P '!M23&gt;1,'Rang. kommuner avlingsnivå P '!M23,""),"")</f>
        <v>420.42612244897998</v>
      </c>
      <c r="Q22" s="4">
        <f>IFERROR(IF('Rang. kommuner avlingsnivå P '!N23&gt;1,'Rang. kommuner avlingsnivå P '!N23,""),"")</f>
        <v>478.334173387097</v>
      </c>
      <c r="R22" s="4">
        <f>IFERROR(IF('Rang. kommuner avlingsnivå P '!O23&gt;1,'Rang. kommuner avlingsnivå P '!O23,""),"")</f>
        <v>349.74382998171802</v>
      </c>
      <c r="S22" s="4">
        <f>IFERROR(IF('Rang. kommuner avlingsnivå P '!P23&gt;1,'Rang. kommuner avlingsnivå P '!P23,""),"")</f>
        <v>448.14476923076899</v>
      </c>
      <c r="T22" s="4">
        <f>IFERROR(IF('Rang. kommuner avlingsnivå P '!Q23&gt;1,'Rang. kommuner avlingsnivå P '!Q23,""),"")</f>
        <v>367.91048357327401</v>
      </c>
      <c r="U22" s="4">
        <f>IFERROR(IF('Rang. kommuner avlingsnivå P '!R23&gt;1,'Rang. kommuner avlingsnivå P '!R23,""),"")</f>
        <v>394.11731505744802</v>
      </c>
      <c r="V22" s="4">
        <f>IFERROR(IF('Rang. kommuner avlingsnivå P '!S23&gt;1,'Rang. kommuner avlingsnivå P '!S23,""),"")</f>
        <v>471.82544820717101</v>
      </c>
      <c r="W22" s="4">
        <f>IFERROR(IF('Rang. kommuner avlingsnivå P '!T23&gt;1,'Rang. kommuner avlingsnivå P '!T23,""),"")</f>
        <v>531.75787448905999</v>
      </c>
      <c r="X22" s="4">
        <f>IFERROR(IF('Rang. kommuner avlingsnivå P '!U23&gt;1,'Rang. kommuner avlingsnivå P '!U23,""),"")</f>
        <v>453.19282786885202</v>
      </c>
      <c r="Y22" s="4">
        <f>IFERROR(IF('Rang. kommuner avlingsnivå P '!V23&gt;1,'Rang. kommuner avlingsnivå P '!V23,""),"")</f>
        <v>527.95277830456996</v>
      </c>
      <c r="Z22" s="4">
        <f>IFERROR(IF('Rang. kommuner avlingsnivå P '!W23&gt;1,'Rang. kommuner avlingsnivå P '!W23,""),"")</f>
        <v>681.32114828583201</v>
      </c>
      <c r="AA22" s="4">
        <f>IFERROR(IF('Rang. kommuner avlingsnivå P '!X23&gt;1,'Rang. kommuner avlingsnivå P '!X23,""),"")</f>
        <v>512.05233895705521</v>
      </c>
    </row>
    <row r="23" spans="4:27" x14ac:dyDescent="0.25">
      <c r="D23" s="4" t="str">
        <f>IF('Rang. kommuner avlingsnivå P '!A24&gt;1,'Rang. kommuner avlingsnivå P '!A24,"")</f>
        <v>3101 HALDEN</v>
      </c>
      <c r="E23" s="4">
        <f>IFERROR(IF('Rang. kommuner avlingsnivå P '!B24&gt;1,'Rang. kommuner avlingsnivå P '!B24,""),"")</f>
        <v>434.63552181530002</v>
      </c>
      <c r="F23" s="4">
        <f>IFERROR(IF('Rang. kommuner avlingsnivå P '!C24&gt;1,'Rang. kommuner avlingsnivå P '!C24,""),"")</f>
        <v>375.25581873932498</v>
      </c>
      <c r="G23" s="4">
        <f>IFERROR(IF('Rang. kommuner avlingsnivå P '!D24&gt;1,'Rang. kommuner avlingsnivå P '!D24,""),"")</f>
        <v>493.63525677171401</v>
      </c>
      <c r="H23" s="4">
        <f>IFERROR(IF('Rang. kommuner avlingsnivå P '!E24&gt;1,'Rang. kommuner avlingsnivå P '!E24,""),"")</f>
        <v>430.982283132021</v>
      </c>
      <c r="I23" s="4">
        <f>IFERROR(IF('Rang. kommuner avlingsnivå P '!F24&gt;1,'Rang. kommuner avlingsnivå P '!F24,""),"")</f>
        <v>457.88932713627798</v>
      </c>
      <c r="J23" s="4">
        <f>IFERROR(IF('Rang. kommuner avlingsnivå P '!G24&gt;1,'Rang. kommuner avlingsnivå P '!G24,""),"")</f>
        <v>420.15589161940801</v>
      </c>
      <c r="K23" s="4">
        <f>IFERROR(IF('Rang. kommuner avlingsnivå P '!H24&gt;1,'Rang. kommuner avlingsnivå P '!H24,""),"")</f>
        <v>488.24469750010297</v>
      </c>
      <c r="L23" s="4">
        <f>IFERROR(IF('Rang. kommuner avlingsnivå P '!I24&gt;1,'Rang. kommuner avlingsnivå P '!I24,""),"")</f>
        <v>406.40150974191602</v>
      </c>
      <c r="M23" s="4">
        <f>IFERROR(IF('Rang. kommuner avlingsnivå P '!J24&gt;1,'Rang. kommuner avlingsnivå P '!J24,""),"")</f>
        <v>451.85986687147999</v>
      </c>
      <c r="N23" s="4">
        <f>IFERROR(IF('Rang. kommuner avlingsnivå P '!K24&gt;1,'Rang. kommuner avlingsnivå P '!K24,""),"")</f>
        <v>378.11571297684497</v>
      </c>
      <c r="O23" s="4">
        <f>IFERROR(IF('Rang. kommuner avlingsnivå P '!L24&gt;1,'Rang. kommuner avlingsnivå P '!L24,""),"")</f>
        <v>410.03394988961998</v>
      </c>
      <c r="P23" s="4">
        <f>IFERROR(IF('Rang. kommuner avlingsnivå P '!M24&gt;1,'Rang. kommuner avlingsnivå P '!M24,""),"")</f>
        <v>393.38979869247203</v>
      </c>
      <c r="Q23" s="4">
        <f>IFERROR(IF('Rang. kommuner avlingsnivå P '!N24&gt;1,'Rang. kommuner avlingsnivå P '!N24,""),"")</f>
        <v>457.86913043478302</v>
      </c>
      <c r="R23" s="4">
        <f>IFERROR(IF('Rang. kommuner avlingsnivå P '!O24&gt;1,'Rang. kommuner avlingsnivå P '!O24,""),"")</f>
        <v>542.93842622512398</v>
      </c>
      <c r="S23" s="4">
        <f>IFERROR(IF('Rang. kommuner avlingsnivå P '!P24&gt;1,'Rang. kommuner avlingsnivå P '!P24,""),"")</f>
        <v>487.69969292877198</v>
      </c>
      <c r="T23" s="4">
        <f>IFERROR(IF('Rang. kommuner avlingsnivå P '!Q24&gt;1,'Rang. kommuner avlingsnivå P '!Q24,""),"")</f>
        <v>525.85868102287998</v>
      </c>
      <c r="U23" s="4">
        <f>IFERROR(IF('Rang. kommuner avlingsnivå P '!R24&gt;1,'Rang. kommuner avlingsnivå P '!R24,""),"")</f>
        <v>323.19054149708001</v>
      </c>
      <c r="V23" s="4">
        <f>IFERROR(IF('Rang. kommuner avlingsnivå P '!S24&gt;1,'Rang. kommuner avlingsnivå P '!S24,""),"")</f>
        <v>531.59649122807002</v>
      </c>
      <c r="W23" s="4">
        <f>IFERROR(IF('Rang. kommuner avlingsnivå P '!T24&gt;1,'Rang. kommuner avlingsnivå P '!T24,""),"")</f>
        <v>486.96031225251699</v>
      </c>
      <c r="X23" s="4">
        <f>IFERROR(IF('Rang. kommuner avlingsnivå P '!U24&gt;1,'Rang. kommuner avlingsnivå P '!U24,""),"")</f>
        <v>478.29591132676001</v>
      </c>
      <c r="Y23" s="4">
        <f>IFERROR(IF('Rang. kommuner avlingsnivå P '!V24&gt;1,'Rang. kommuner avlingsnivå P '!V24,""),"")</f>
        <v>420.47769710695201</v>
      </c>
      <c r="Z23" s="4">
        <f>IFERROR(IF('Rang. kommuner avlingsnivå P '!W24&gt;1,'Rang. kommuner avlingsnivå P '!W24,""),"")</f>
        <v>436.45453218774497</v>
      </c>
      <c r="AA23" s="4">
        <f>IFERROR(IF('Rang. kommuner avlingsnivå P '!X24&gt;1,'Rang. kommuner avlingsnivå P '!X24,""),"")</f>
        <v>365.73881479763423</v>
      </c>
    </row>
    <row r="24" spans="4:27" x14ac:dyDescent="0.25">
      <c r="D24" s="4" t="str">
        <f>IF('Rang. kommuner avlingsnivå P '!A25&gt;1,'Rang. kommuner avlingsnivå P '!A25,"")</f>
        <v>3105 SARPSBORG</v>
      </c>
      <c r="E24" s="4">
        <f>IFERROR(IF('Rang. kommuner avlingsnivå P '!B25&gt;1,'Rang. kommuner avlingsnivå P '!B25,""),"")</f>
        <v>417.44687904001103</v>
      </c>
      <c r="F24" s="4">
        <f>IFERROR(IF('Rang. kommuner avlingsnivå P '!C25&gt;1,'Rang. kommuner avlingsnivå P '!C25,""),"")</f>
        <v>407.71059784931498</v>
      </c>
      <c r="G24" s="4">
        <f>IFERROR(IF('Rang. kommuner avlingsnivå P '!D25&gt;1,'Rang. kommuner avlingsnivå P '!D25,""),"")</f>
        <v>484.92748618784498</v>
      </c>
      <c r="H24" s="4">
        <f>IFERROR(IF('Rang. kommuner avlingsnivå P '!E25&gt;1,'Rang. kommuner avlingsnivå P '!E25,""),"")</f>
        <v>460.21689676130899</v>
      </c>
      <c r="I24" s="4">
        <f>IFERROR(IF('Rang. kommuner avlingsnivå P '!F25&gt;1,'Rang. kommuner avlingsnivå P '!F25,""),"")</f>
        <v>447.35288629121698</v>
      </c>
      <c r="J24" s="4">
        <f>IFERROR(IF('Rang. kommuner avlingsnivå P '!G25&gt;1,'Rang. kommuner avlingsnivå P '!G25,""),"")</f>
        <v>405.118599207778</v>
      </c>
      <c r="K24" s="4">
        <f>IFERROR(IF('Rang. kommuner avlingsnivå P '!H25&gt;1,'Rang. kommuner avlingsnivå P '!H25,""),"")</f>
        <v>472.77218613755701</v>
      </c>
      <c r="L24" s="4">
        <f>IFERROR(IF('Rang. kommuner avlingsnivå P '!I25&gt;1,'Rang. kommuner avlingsnivå P '!I25,""),"")</f>
        <v>378.23057579706699</v>
      </c>
      <c r="M24" s="4">
        <f>IFERROR(IF('Rang. kommuner avlingsnivå P '!J25&gt;1,'Rang. kommuner avlingsnivå P '!J25,""),"")</f>
        <v>472.92364364515601</v>
      </c>
      <c r="N24" s="4">
        <f>IFERROR(IF('Rang. kommuner avlingsnivå P '!K25&gt;1,'Rang. kommuner avlingsnivå P '!K25,""),"")</f>
        <v>374.27897110024497</v>
      </c>
      <c r="O24" s="4">
        <f>IFERROR(IF('Rang. kommuner avlingsnivå P '!L25&gt;1,'Rang. kommuner avlingsnivå P '!L25,""),"")</f>
        <v>404.39892495193999</v>
      </c>
      <c r="P24" s="4">
        <f>IFERROR(IF('Rang. kommuner avlingsnivå P '!M25&gt;1,'Rang. kommuner avlingsnivå P '!M25,""),"")</f>
        <v>359.71378698880602</v>
      </c>
      <c r="Q24" s="4">
        <f>IFERROR(IF('Rang. kommuner avlingsnivå P '!N25&gt;1,'Rang. kommuner avlingsnivå P '!N25,""),"")</f>
        <v>453.88319324563702</v>
      </c>
      <c r="R24" s="4">
        <f>IFERROR(IF('Rang. kommuner avlingsnivå P '!O25&gt;1,'Rang. kommuner avlingsnivå P '!O25,""),"")</f>
        <v>556.30966208052405</v>
      </c>
      <c r="S24" s="4">
        <f>IFERROR(IF('Rang. kommuner avlingsnivå P '!P25&gt;1,'Rang. kommuner avlingsnivå P '!P25,""),"")</f>
        <v>489.46381747949698</v>
      </c>
      <c r="T24" s="4">
        <f>IFERROR(IF('Rang. kommuner avlingsnivå P '!Q25&gt;1,'Rang. kommuner avlingsnivå P '!Q25,""),"")</f>
        <v>539.96368136401099</v>
      </c>
      <c r="U24" s="4">
        <f>IFERROR(IF('Rang. kommuner avlingsnivå P '!R25&gt;1,'Rang. kommuner avlingsnivå P '!R25,""),"")</f>
        <v>272.72308676589603</v>
      </c>
      <c r="V24" s="4">
        <f>IFERROR(IF('Rang. kommuner avlingsnivå P '!S25&gt;1,'Rang. kommuner avlingsnivå P '!S25,""),"")</f>
        <v>559.34743995675296</v>
      </c>
      <c r="W24" s="4">
        <f>IFERROR(IF('Rang. kommuner avlingsnivå P '!T25&gt;1,'Rang. kommuner avlingsnivå P '!T25,""),"")</f>
        <v>463.747233847389</v>
      </c>
      <c r="X24" s="4">
        <f>IFERROR(IF('Rang. kommuner avlingsnivå P '!U25&gt;1,'Rang. kommuner avlingsnivå P '!U25,""),"")</f>
        <v>455.83978276912597</v>
      </c>
      <c r="Y24" s="4">
        <f>IFERROR(IF('Rang. kommuner avlingsnivå P '!V25&gt;1,'Rang. kommuner avlingsnivå P '!V25,""),"")</f>
        <v>474.37323453159502</v>
      </c>
      <c r="Z24" s="4">
        <f>IFERROR(IF('Rang. kommuner avlingsnivå P '!W25&gt;1,'Rang. kommuner avlingsnivå P '!W25,""),"")</f>
        <v>482.43929261660003</v>
      </c>
      <c r="AA24" s="4">
        <f>IFERROR(IF('Rang. kommuner avlingsnivå P '!X25&gt;1,'Rang. kommuner avlingsnivå P '!X25,""),"")</f>
        <v>349.9928324270885</v>
      </c>
    </row>
    <row r="25" spans="4:27" x14ac:dyDescent="0.25">
      <c r="D25" s="4" t="str">
        <f>IF('Rang. kommuner avlingsnivå P '!A26&gt;1,'Rang. kommuner avlingsnivå P '!A26,"")</f>
        <v>1120 KLEPP</v>
      </c>
      <c r="E25" s="4">
        <f>IFERROR(IF('Rang. kommuner avlingsnivå P '!B26&gt;1,'Rang. kommuner avlingsnivå P '!B26,""),"")</f>
        <v>422.718384242078</v>
      </c>
      <c r="F25" s="4">
        <f>IFERROR(IF('Rang. kommuner avlingsnivå P '!C26&gt;1,'Rang. kommuner avlingsnivå P '!C26,""),"")</f>
        <v>427.10753055233198</v>
      </c>
      <c r="G25" s="4">
        <f>IFERROR(IF('Rang. kommuner avlingsnivå P '!D26&gt;1,'Rang. kommuner avlingsnivå P '!D26,""),"")</f>
        <v>463.62335703512201</v>
      </c>
      <c r="H25" s="4">
        <f>IFERROR(IF('Rang. kommuner avlingsnivå P '!E26&gt;1,'Rang. kommuner avlingsnivå P '!E26,""),"")</f>
        <v>478.845728285782</v>
      </c>
      <c r="I25" s="4">
        <f>IFERROR(IF('Rang. kommuner avlingsnivå P '!F26&gt;1,'Rang. kommuner avlingsnivå P '!F26,""),"")</f>
        <v>502.6340330351</v>
      </c>
      <c r="J25" s="4">
        <f>IFERROR(IF('Rang. kommuner avlingsnivå P '!G26&gt;1,'Rang. kommuner avlingsnivå P '!G26,""),"")</f>
        <v>382.05863342566897</v>
      </c>
      <c r="K25" s="4">
        <f>IFERROR(IF('Rang. kommuner avlingsnivå P '!H26&gt;1,'Rang. kommuner avlingsnivå P '!H26,""),"")</f>
        <v>440.56997411561701</v>
      </c>
      <c r="L25" s="4">
        <f>IFERROR(IF('Rang. kommuner avlingsnivå P '!I26&gt;1,'Rang. kommuner avlingsnivå P '!I26,""),"")</f>
        <v>430.61920292737199</v>
      </c>
      <c r="M25" s="4">
        <f>IFERROR(IF('Rang. kommuner avlingsnivå P '!J26&gt;1,'Rang. kommuner avlingsnivå P '!J26,""),"")</f>
        <v>458.17026864775602</v>
      </c>
      <c r="N25" s="4">
        <f>IFERROR(IF('Rang. kommuner avlingsnivå P '!K26&gt;1,'Rang. kommuner avlingsnivå P '!K26,""),"")</f>
        <v>316.48590925203803</v>
      </c>
      <c r="O25" s="4">
        <f>IFERROR(IF('Rang. kommuner avlingsnivå P '!L26&gt;1,'Rang. kommuner avlingsnivå P '!L26,""),"")</f>
        <v>385.78723856035703</v>
      </c>
      <c r="P25" s="4">
        <f>IFERROR(IF('Rang. kommuner avlingsnivå P '!M26&gt;1,'Rang. kommuner avlingsnivå P '!M26,""),"")</f>
        <v>393.06751175046298</v>
      </c>
      <c r="Q25" s="4">
        <f>IFERROR(IF('Rang. kommuner avlingsnivå P '!N26&gt;1,'Rang. kommuner avlingsnivå P '!N26,""),"")</f>
        <v>441.51133333333303</v>
      </c>
      <c r="R25" s="4">
        <f>IFERROR(IF('Rang. kommuner avlingsnivå P '!O26&gt;1,'Rang. kommuner avlingsnivå P '!O26,""),"")</f>
        <v>338.39650833595499</v>
      </c>
      <c r="S25" s="4">
        <f>IFERROR(IF('Rang. kommuner avlingsnivå P '!P26&gt;1,'Rang. kommuner avlingsnivå P '!P26,""),"")</f>
        <v>427.58147974713199</v>
      </c>
      <c r="T25" s="4">
        <f>IFERROR(IF('Rang. kommuner avlingsnivå P '!Q26&gt;1,'Rang. kommuner avlingsnivå P '!Q26,""),"")</f>
        <v>391.51461075172898</v>
      </c>
      <c r="U25" s="4">
        <f>IFERROR(IF('Rang. kommuner avlingsnivå P '!R26&gt;1,'Rang. kommuner avlingsnivå P '!R26,""),"")</f>
        <v>391.00718754159499</v>
      </c>
      <c r="V25" s="4">
        <f>IFERROR(IF('Rang. kommuner avlingsnivå P '!S26&gt;1,'Rang. kommuner avlingsnivå P '!S26,""),"")</f>
        <v>475.73244813278001</v>
      </c>
      <c r="W25" s="4">
        <f>IFERROR(IF('Rang. kommuner avlingsnivå P '!T26&gt;1,'Rang. kommuner avlingsnivå P '!T26,""),"")</f>
        <v>520.31899739761695</v>
      </c>
      <c r="X25" s="4">
        <f>IFERROR(IF('Rang. kommuner avlingsnivå P '!U26&gt;1,'Rang. kommuner avlingsnivå P '!U26,""),"")</f>
        <v>355.145847271337</v>
      </c>
      <c r="Y25" s="4">
        <f>IFERROR(IF('Rang. kommuner avlingsnivå P '!V26&gt;1,'Rang. kommuner avlingsnivå P '!V26,""),"")</f>
        <v>547.04151392961899</v>
      </c>
      <c r="Z25" s="4">
        <f>IFERROR(IF('Rang. kommuner avlingsnivå P '!W26&gt;1,'Rang. kommuner avlingsnivå P '!W26,""),"")</f>
        <v>590.29930913690805</v>
      </c>
      <c r="AA25" s="4">
        <f>IFERROR(IF('Rang. kommuner avlingsnivå P '!X26&gt;1,'Rang. kommuner avlingsnivå P '!X26,""),"")</f>
        <v>460.44686089454245</v>
      </c>
    </row>
    <row r="26" spans="4:27" x14ac:dyDescent="0.25">
      <c r="D26" s="4" t="str">
        <f>IF('Rang. kommuner avlingsnivå P '!A27&gt;1,'Rang. kommuner avlingsnivå P '!A27,"")</f>
        <v>3418 ÅSNES</v>
      </c>
      <c r="E26" s="4">
        <f>IFERROR(IF('Rang. kommuner avlingsnivå P '!B27&gt;1,'Rang. kommuner avlingsnivå P '!B27,""),"")</f>
        <v>373.55228916292901</v>
      </c>
      <c r="F26" s="4">
        <f>IFERROR(IF('Rang. kommuner avlingsnivå P '!C27&gt;1,'Rang. kommuner avlingsnivå P '!C27,""),"")</f>
        <v>392.71619311975502</v>
      </c>
      <c r="G26" s="4">
        <f>IFERROR(IF('Rang. kommuner avlingsnivå P '!D27&gt;1,'Rang. kommuner avlingsnivå P '!D27,""),"")</f>
        <v>488.35184973520802</v>
      </c>
      <c r="H26" s="4">
        <f>IFERROR(IF('Rang. kommuner avlingsnivå P '!E27&gt;1,'Rang. kommuner avlingsnivå P '!E27,""),"")</f>
        <v>401.87981498037101</v>
      </c>
      <c r="I26" s="4">
        <f>IFERROR(IF('Rang. kommuner avlingsnivå P '!F27&gt;1,'Rang. kommuner avlingsnivå P '!F27,""),"")</f>
        <v>433.45458272715302</v>
      </c>
      <c r="J26" s="4">
        <f>IFERROR(IF('Rang. kommuner avlingsnivå P '!G27&gt;1,'Rang. kommuner avlingsnivå P '!G27,""),"")</f>
        <v>439.18758598365298</v>
      </c>
      <c r="K26" s="4">
        <f>IFERROR(IF('Rang. kommuner avlingsnivå P '!H27&gt;1,'Rang. kommuner avlingsnivå P '!H27,""),"")</f>
        <v>471.99232896870302</v>
      </c>
      <c r="L26" s="4">
        <f>IFERROR(IF('Rang. kommuner avlingsnivå P '!I27&gt;1,'Rang. kommuner avlingsnivå P '!I27,""),"")</f>
        <v>360.37748027095</v>
      </c>
      <c r="M26" s="4">
        <f>IFERROR(IF('Rang. kommuner avlingsnivå P '!J27&gt;1,'Rang. kommuner avlingsnivå P '!J27,""),"")</f>
        <v>410.636276849642</v>
      </c>
      <c r="N26" s="4">
        <f>IFERROR(IF('Rang. kommuner avlingsnivå P '!K27&gt;1,'Rang. kommuner avlingsnivå P '!K27,""),"")</f>
        <v>334.60860368613902</v>
      </c>
      <c r="O26" s="4">
        <f>IFERROR(IF('Rang. kommuner avlingsnivå P '!L27&gt;1,'Rang. kommuner avlingsnivå P '!L27,""),"")</f>
        <v>385.10606876181799</v>
      </c>
      <c r="P26" s="4">
        <f>IFERROR(IF('Rang. kommuner avlingsnivå P '!M27&gt;1,'Rang. kommuner avlingsnivå P '!M27,""),"")</f>
        <v>463.40359959153602</v>
      </c>
      <c r="Q26" s="4">
        <f>IFERROR(IF('Rang. kommuner avlingsnivå P '!N27&gt;1,'Rang. kommuner avlingsnivå P '!N27,""),"")</f>
        <v>413.69777497016901</v>
      </c>
      <c r="R26" s="4">
        <f>IFERROR(IF('Rang. kommuner avlingsnivå P '!O27&gt;1,'Rang. kommuner avlingsnivå P '!O27,""),"")</f>
        <v>451.28616446578599</v>
      </c>
      <c r="S26" s="4">
        <f>IFERROR(IF('Rang. kommuner avlingsnivå P '!P27&gt;1,'Rang. kommuner avlingsnivå P '!P27,""),"")</f>
        <v>480.16135687682498</v>
      </c>
      <c r="T26" s="4">
        <f>IFERROR(IF('Rang. kommuner avlingsnivå P '!Q27&gt;1,'Rang. kommuner avlingsnivå P '!Q27,""),"")</f>
        <v>490.154727253126</v>
      </c>
      <c r="U26" s="4">
        <f>IFERROR(IF('Rang. kommuner avlingsnivå P '!R27&gt;1,'Rang. kommuner avlingsnivå P '!R27,""),"")</f>
        <v>349.85721208857802</v>
      </c>
      <c r="V26" s="4">
        <f>IFERROR(IF('Rang. kommuner avlingsnivå P '!S27&gt;1,'Rang. kommuner avlingsnivå P '!S27,""),"")</f>
        <v>442.775864423445</v>
      </c>
      <c r="W26" s="4">
        <f>IFERROR(IF('Rang. kommuner avlingsnivå P '!T27&gt;1,'Rang. kommuner avlingsnivå P '!T27,""),"")</f>
        <v>512.95746806441696</v>
      </c>
      <c r="X26" s="4">
        <f>IFERROR(IF('Rang. kommuner avlingsnivå P '!U27&gt;1,'Rang. kommuner avlingsnivå P '!U27,""),"")</f>
        <v>502.17375323919799</v>
      </c>
      <c r="Y26" s="4">
        <f>IFERROR(IF('Rang. kommuner avlingsnivå P '!V27&gt;1,'Rang. kommuner avlingsnivå P '!V27,""),"")</f>
        <v>457.15242429871802</v>
      </c>
      <c r="Z26" s="4">
        <f>IFERROR(IF('Rang. kommuner avlingsnivå P '!W27&gt;1,'Rang. kommuner avlingsnivå P '!W27,""),"")</f>
        <v>503.92398049079401</v>
      </c>
      <c r="AA26" s="4">
        <f>IFERROR(IF('Rang. kommuner avlingsnivå P '!X27&gt;1,'Rang. kommuner avlingsnivå P '!X27,""),"")</f>
        <v>397.35241372119697</v>
      </c>
    </row>
    <row r="27" spans="4:27" x14ac:dyDescent="0.25">
      <c r="D27" s="4" t="str">
        <f>IF('Rang. kommuner avlingsnivå P '!A28&gt;1,'Rang. kommuner avlingsnivå P '!A28,"")</f>
        <v>3442 ØSTRE TOTEN</v>
      </c>
      <c r="E27" s="4">
        <f>IFERROR(IF('Rang. kommuner avlingsnivå P '!B28&gt;1,'Rang. kommuner avlingsnivå P '!B28,""),"")</f>
        <v>343.89187845553602</v>
      </c>
      <c r="F27" s="4">
        <f>IFERROR(IF('Rang. kommuner avlingsnivå P '!C28&gt;1,'Rang. kommuner avlingsnivå P '!C28,""),"")</f>
        <v>411.50019033117599</v>
      </c>
      <c r="G27" s="4">
        <f>IFERROR(IF('Rang. kommuner avlingsnivå P '!D28&gt;1,'Rang. kommuner avlingsnivå P '!D28,""),"")</f>
        <v>463.68246327252501</v>
      </c>
      <c r="H27" s="4">
        <f>IFERROR(IF('Rang. kommuner avlingsnivå P '!E28&gt;1,'Rang. kommuner avlingsnivå P '!E28,""),"")</f>
        <v>422.09102211171302</v>
      </c>
      <c r="I27" s="4">
        <f>IFERROR(IF('Rang. kommuner avlingsnivå P '!F28&gt;1,'Rang. kommuner avlingsnivå P '!F28,""),"")</f>
        <v>356.63653679385499</v>
      </c>
      <c r="J27" s="4">
        <f>IFERROR(IF('Rang. kommuner avlingsnivå P '!G28&gt;1,'Rang. kommuner avlingsnivå P '!G28,""),"")</f>
        <v>432.07839586843198</v>
      </c>
      <c r="K27" s="4">
        <f>IFERROR(IF('Rang. kommuner avlingsnivå P '!H28&gt;1,'Rang. kommuner avlingsnivå P '!H28,""),"")</f>
        <v>454.76686144091502</v>
      </c>
      <c r="L27" s="4">
        <f>IFERROR(IF('Rang. kommuner avlingsnivå P '!I28&gt;1,'Rang. kommuner avlingsnivå P '!I28,""),"")</f>
        <v>359.98080635289301</v>
      </c>
      <c r="M27" s="4">
        <f>IFERROR(IF('Rang. kommuner avlingsnivå P '!J28&gt;1,'Rang. kommuner avlingsnivå P '!J28,""),"")</f>
        <v>374.28527415395001</v>
      </c>
      <c r="N27" s="4">
        <f>IFERROR(IF('Rang. kommuner avlingsnivå P '!K28&gt;1,'Rang. kommuner avlingsnivå P '!K28,""),"")</f>
        <v>366.01209039548002</v>
      </c>
      <c r="O27" s="4">
        <f>IFERROR(IF('Rang. kommuner avlingsnivå P '!L28&gt;1,'Rang. kommuner avlingsnivå P '!L28,""),"")</f>
        <v>424.97712743052102</v>
      </c>
      <c r="P27" s="4">
        <f>IFERROR(IF('Rang. kommuner avlingsnivå P '!M28&gt;1,'Rang. kommuner avlingsnivå P '!M28,""),"")</f>
        <v>379.22788786443198</v>
      </c>
      <c r="Q27" s="4">
        <f>IFERROR(IF('Rang. kommuner avlingsnivå P '!N28&gt;1,'Rang. kommuner avlingsnivå P '!N28,""),"")</f>
        <v>481.73155245294902</v>
      </c>
      <c r="R27" s="4">
        <f>IFERROR(IF('Rang. kommuner avlingsnivå P '!O28&gt;1,'Rang. kommuner avlingsnivå P '!O28,""),"")</f>
        <v>526.04654413306298</v>
      </c>
      <c r="S27" s="4">
        <f>IFERROR(IF('Rang. kommuner avlingsnivå P '!P28&gt;1,'Rang. kommuner avlingsnivå P '!P28,""),"")</f>
        <v>498.70410736493</v>
      </c>
      <c r="T27" s="4">
        <f>IFERROR(IF('Rang. kommuner avlingsnivå P '!Q28&gt;1,'Rang. kommuner avlingsnivå P '!Q28,""),"")</f>
        <v>503.21748825083199</v>
      </c>
      <c r="U27" s="4">
        <f>IFERROR(IF('Rang. kommuner avlingsnivå P '!R28&gt;1,'Rang. kommuner avlingsnivå P '!R28,""),"")</f>
        <v>269.64002493765599</v>
      </c>
      <c r="V27" s="4">
        <f>IFERROR(IF('Rang. kommuner avlingsnivå P '!S28&gt;1,'Rang. kommuner avlingsnivå P '!S28,""),"")</f>
        <v>389.09088794245002</v>
      </c>
      <c r="W27" s="4">
        <f>IFERROR(IF('Rang. kommuner avlingsnivå P '!T28&gt;1,'Rang. kommuner avlingsnivå P '!T28,""),"")</f>
        <v>574.26529991894097</v>
      </c>
      <c r="X27" s="4">
        <f>IFERROR(IF('Rang. kommuner avlingsnivå P '!U28&gt;1,'Rang. kommuner avlingsnivå P '!U28,""),"")</f>
        <v>571.74682059303598</v>
      </c>
      <c r="Y27" s="4">
        <f>IFERROR(IF('Rang. kommuner avlingsnivå P '!V28&gt;1,'Rang. kommuner avlingsnivå P '!V28,""),"")</f>
        <v>448.27191982440303</v>
      </c>
      <c r="Z27" s="4">
        <f>IFERROR(IF('Rang. kommuner avlingsnivå P '!W28&gt;1,'Rang. kommuner avlingsnivå P '!W28,""),"")</f>
        <v>541.61997976092596</v>
      </c>
      <c r="AA27" s="4">
        <f>IFERROR(IF('Rang. kommuner avlingsnivå P '!X28&gt;1,'Rang. kommuner avlingsnivå P '!X28,""),"")</f>
        <v>336.96428508345844</v>
      </c>
    </row>
    <row r="28" spans="4:27" x14ac:dyDescent="0.25">
      <c r="D28" s="4" t="str">
        <f>IF('Rang. kommuner avlingsnivå P '!A29&gt;1,'Rang. kommuner avlingsnivå P '!A29,"")</f>
        <v>3216 VESTBY</v>
      </c>
      <c r="E28" s="4">
        <f>IFERROR(IF('Rang. kommuner avlingsnivå P '!B29&gt;1,'Rang. kommuner avlingsnivå P '!B29,""),"")</f>
        <v>385.76079537441802</v>
      </c>
      <c r="F28" s="4">
        <f>IFERROR(IF('Rang. kommuner avlingsnivå P '!C29&gt;1,'Rang. kommuner avlingsnivå P '!C29,""),"")</f>
        <v>430.69712222343799</v>
      </c>
      <c r="G28" s="4">
        <f>IFERROR(IF('Rang. kommuner avlingsnivå P '!D29&gt;1,'Rang. kommuner avlingsnivå P '!D29,""),"")</f>
        <v>467.41374163948899</v>
      </c>
      <c r="H28" s="4">
        <f>IFERROR(IF('Rang. kommuner avlingsnivå P '!E29&gt;1,'Rang. kommuner avlingsnivå P '!E29,""),"")</f>
        <v>470.43561777167099</v>
      </c>
      <c r="I28" s="4">
        <f>IFERROR(IF('Rang. kommuner avlingsnivå P '!F29&gt;1,'Rang. kommuner avlingsnivå P '!F29,""),"")</f>
        <v>414.75425869360902</v>
      </c>
      <c r="J28" s="4">
        <f>IFERROR(IF('Rang. kommuner avlingsnivå P '!G29&gt;1,'Rang. kommuner avlingsnivå P '!G29,""),"")</f>
        <v>432.43014794322801</v>
      </c>
      <c r="K28" s="4">
        <f>IFERROR(IF('Rang. kommuner avlingsnivå P '!H29&gt;1,'Rang. kommuner avlingsnivå P '!H29,""),"")</f>
        <v>483.97181898324999</v>
      </c>
      <c r="L28" s="4">
        <f>IFERROR(IF('Rang. kommuner avlingsnivå P '!I29&gt;1,'Rang. kommuner avlingsnivå P '!I29,""),"")</f>
        <v>310.78092233738897</v>
      </c>
      <c r="M28" s="4">
        <f>IFERROR(IF('Rang. kommuner avlingsnivå P '!J29&gt;1,'Rang. kommuner avlingsnivå P '!J29,""),"")</f>
        <v>484.20396884392898</v>
      </c>
      <c r="N28" s="4">
        <f>IFERROR(IF('Rang. kommuner avlingsnivå P '!K29&gt;1,'Rang. kommuner avlingsnivå P '!K29,""),"")</f>
        <v>370.9</v>
      </c>
      <c r="O28" s="4">
        <f>IFERROR(IF('Rang. kommuner avlingsnivå P '!L29&gt;1,'Rang. kommuner avlingsnivå P '!L29,""),"")</f>
        <v>391.76777328463299</v>
      </c>
      <c r="P28" s="4">
        <f>IFERROR(IF('Rang. kommuner avlingsnivå P '!M29&gt;1,'Rang. kommuner avlingsnivå P '!M29,""),"")</f>
        <v>348.65897444266699</v>
      </c>
      <c r="Q28" s="4">
        <f>IFERROR(IF('Rang. kommuner avlingsnivå P '!N29&gt;1,'Rang. kommuner avlingsnivå P '!N29,""),"")</f>
        <v>468.48075407026602</v>
      </c>
      <c r="R28" s="4">
        <f>IFERROR(IF('Rang. kommuner avlingsnivå P '!O29&gt;1,'Rang. kommuner avlingsnivå P '!O29,""),"")</f>
        <v>574.73977877345305</v>
      </c>
      <c r="S28" s="4">
        <f>IFERROR(IF('Rang. kommuner avlingsnivå P '!P29&gt;1,'Rang. kommuner avlingsnivå P '!P29,""),"")</f>
        <v>477.86995280545398</v>
      </c>
      <c r="T28" s="4">
        <f>IFERROR(IF('Rang. kommuner avlingsnivå P '!Q29&gt;1,'Rang. kommuner avlingsnivå P '!Q29,""),"")</f>
        <v>450.62015337970399</v>
      </c>
      <c r="U28" s="4">
        <f>IFERROR(IF('Rang. kommuner avlingsnivå P '!R29&gt;1,'Rang. kommuner avlingsnivå P '!R29,""),"")</f>
        <v>232.991906535726</v>
      </c>
      <c r="V28" s="4">
        <f>IFERROR(IF('Rang. kommuner avlingsnivå P '!S29&gt;1,'Rang. kommuner avlingsnivå P '!S29,""),"")</f>
        <v>507.88156133305102</v>
      </c>
      <c r="W28" s="4">
        <f>IFERROR(IF('Rang. kommuner avlingsnivå P '!T29&gt;1,'Rang. kommuner avlingsnivå P '!T29,""),"")</f>
        <v>477.86651231776602</v>
      </c>
      <c r="X28" s="4">
        <f>IFERROR(IF('Rang. kommuner avlingsnivå P '!U29&gt;1,'Rang. kommuner avlingsnivå P '!U29,""),"")</f>
        <v>435.23642919142702</v>
      </c>
      <c r="Y28" s="4">
        <f>IFERROR(IF('Rang. kommuner avlingsnivå P '!V29&gt;1,'Rang. kommuner avlingsnivå P '!V29,""),"")</f>
        <v>415.89251199083702</v>
      </c>
      <c r="Z28" s="4">
        <f>IFERROR(IF('Rang. kommuner avlingsnivå P '!W29&gt;1,'Rang. kommuner avlingsnivå P '!W29,""),"")</f>
        <v>560.30925079414305</v>
      </c>
      <c r="AA28" s="4">
        <f>IFERROR(IF('Rang. kommuner avlingsnivå P '!X29&gt;1,'Rang. kommuner avlingsnivå P '!X29,""),"")</f>
        <v>263.2618011506122</v>
      </c>
    </row>
    <row r="29" spans="4:27" x14ac:dyDescent="0.25">
      <c r="D29" s="4" t="str">
        <f>IF('Rang. kommuner avlingsnivå P '!A30&gt;1,'Rang. kommuner avlingsnivå P '!A30,"")</f>
        <v>3417 GRUE</v>
      </c>
      <c r="E29" s="4">
        <f>IFERROR(IF('Rang. kommuner avlingsnivå P '!B30&gt;1,'Rang. kommuner avlingsnivå P '!B30,""),"")</f>
        <v>342.98845880320999</v>
      </c>
      <c r="F29" s="4">
        <f>IFERROR(IF('Rang. kommuner avlingsnivå P '!C30&gt;1,'Rang. kommuner avlingsnivå P '!C30,""),"")</f>
        <v>399.50055308622098</v>
      </c>
      <c r="G29" s="4">
        <f>IFERROR(IF('Rang. kommuner avlingsnivå P '!D30&gt;1,'Rang. kommuner avlingsnivå P '!D30,""),"")</f>
        <v>464.79718063821599</v>
      </c>
      <c r="H29" s="4">
        <f>IFERROR(IF('Rang. kommuner avlingsnivå P '!E30&gt;1,'Rang. kommuner avlingsnivå P '!E30,""),"")</f>
        <v>383.78475372650701</v>
      </c>
      <c r="I29" s="4">
        <f>IFERROR(IF('Rang. kommuner avlingsnivå P '!F30&gt;1,'Rang. kommuner avlingsnivå P '!F30,""),"")</f>
        <v>385.53186254900402</v>
      </c>
      <c r="J29" s="4">
        <f>IFERROR(IF('Rang. kommuner avlingsnivå P '!G30&gt;1,'Rang. kommuner avlingsnivå P '!G30,""),"")</f>
        <v>414.79106330161397</v>
      </c>
      <c r="K29" s="4">
        <f>IFERROR(IF('Rang. kommuner avlingsnivå P '!H30&gt;1,'Rang. kommuner avlingsnivå P '!H30,""),"")</f>
        <v>440.992263645224</v>
      </c>
      <c r="L29" s="4">
        <f>IFERROR(IF('Rang. kommuner avlingsnivå P '!I30&gt;1,'Rang. kommuner avlingsnivå P '!I30,""),"")</f>
        <v>356.56181665264899</v>
      </c>
      <c r="M29" s="4">
        <f>IFERROR(IF('Rang. kommuner avlingsnivå P '!J30&gt;1,'Rang. kommuner avlingsnivå P '!J30,""),"")</f>
        <v>387.03815313243598</v>
      </c>
      <c r="N29" s="4">
        <f>IFERROR(IF('Rang. kommuner avlingsnivå P '!K30&gt;1,'Rang. kommuner avlingsnivå P '!K30,""),"")</f>
        <v>345.27028073177701</v>
      </c>
      <c r="O29" s="4">
        <f>IFERROR(IF('Rang. kommuner avlingsnivå P '!L30&gt;1,'Rang. kommuner avlingsnivå P '!L30,""),"")</f>
        <v>356.30250831066797</v>
      </c>
      <c r="P29" s="4">
        <f>IFERROR(IF('Rang. kommuner avlingsnivå P '!M30&gt;1,'Rang. kommuner avlingsnivå P '!M30,""),"")</f>
        <v>411.80694087948899</v>
      </c>
      <c r="Q29" s="4">
        <f>IFERROR(IF('Rang. kommuner avlingsnivå P '!N30&gt;1,'Rang. kommuner avlingsnivå P '!N30,""),"")</f>
        <v>405.287487555339</v>
      </c>
      <c r="R29" s="4">
        <f>IFERROR(IF('Rang. kommuner avlingsnivå P '!O30&gt;1,'Rang. kommuner avlingsnivå P '!O30,""),"")</f>
        <v>470.91419454984498</v>
      </c>
      <c r="S29" s="4">
        <f>IFERROR(IF('Rang. kommuner avlingsnivå P '!P30&gt;1,'Rang. kommuner avlingsnivå P '!P30,""),"")</f>
        <v>480.21805751492099</v>
      </c>
      <c r="T29" s="4">
        <f>IFERROR(IF('Rang. kommuner avlingsnivå P '!Q30&gt;1,'Rang. kommuner avlingsnivå P '!Q30,""),"")</f>
        <v>486.13370509944002</v>
      </c>
      <c r="U29" s="4">
        <f>IFERROR(IF('Rang. kommuner avlingsnivå P '!R30&gt;1,'Rang. kommuner avlingsnivå P '!R30,""),"")</f>
        <v>332.66302783374999</v>
      </c>
      <c r="V29" s="4">
        <f>IFERROR(IF('Rang. kommuner avlingsnivå P '!S30&gt;1,'Rang. kommuner avlingsnivå P '!S30,""),"")</f>
        <v>491.62313767725698</v>
      </c>
      <c r="W29" s="4">
        <f>IFERROR(IF('Rang. kommuner avlingsnivå P '!T30&gt;1,'Rang. kommuner avlingsnivå P '!T30,""),"")</f>
        <v>532.34908676309499</v>
      </c>
      <c r="X29" s="4">
        <f>IFERROR(IF('Rang. kommuner avlingsnivå P '!U30&gt;1,'Rang. kommuner avlingsnivå P '!U30,""),"")</f>
        <v>533.10739985204805</v>
      </c>
      <c r="Y29" s="4">
        <f>IFERROR(IF('Rang. kommuner avlingsnivå P '!V30&gt;1,'Rang. kommuner avlingsnivå P '!V30,""),"")</f>
        <v>445.95571700011197</v>
      </c>
      <c r="Z29" s="4">
        <f>IFERROR(IF('Rang. kommuner avlingsnivå P '!W30&gt;1,'Rang. kommuner avlingsnivå P '!W30,""),"")</f>
        <v>552.99285760805901</v>
      </c>
      <c r="AA29" s="4">
        <f>IFERROR(IF('Rang. kommuner avlingsnivå P '!X30&gt;1,'Rang. kommuner avlingsnivå P '!X30,""),"")</f>
        <v>409.33073463945948</v>
      </c>
    </row>
    <row r="30" spans="4:27" x14ac:dyDescent="0.25">
      <c r="D30" s="4" t="str">
        <f>IF('Rang. kommuner avlingsnivå P '!A31&gt;1,'Rang. kommuner avlingsnivå P '!A31,"")</f>
        <v>3426 TOLGA</v>
      </c>
      <c r="E30" s="4" t="str">
        <f>IFERROR(IF('Rang. kommuner avlingsnivå P '!B31&gt;1,'Rang. kommuner avlingsnivå P '!B31,""),"")</f>
        <v/>
      </c>
      <c r="F30" s="4" t="str">
        <f>IFERROR(IF('Rang. kommuner avlingsnivå P '!C31&gt;1,'Rang. kommuner avlingsnivå P '!C31,""),"")</f>
        <v/>
      </c>
      <c r="G30" s="4" t="str">
        <f>IFERROR(IF('Rang. kommuner avlingsnivå P '!D31&gt;1,'Rang. kommuner avlingsnivå P '!D31,""),"")</f>
        <v/>
      </c>
      <c r="H30" s="4" t="str">
        <f>IFERROR(IF('Rang. kommuner avlingsnivå P '!E31&gt;1,'Rang. kommuner avlingsnivå P '!E31,""),"")</f>
        <v/>
      </c>
      <c r="I30" s="4" t="str">
        <f>IFERROR(IF('Rang. kommuner avlingsnivå P '!F31&gt;1,'Rang. kommuner avlingsnivå P '!F31,""),"")</f>
        <v/>
      </c>
      <c r="J30" s="4" t="str">
        <f>IFERROR(IF('Rang. kommuner avlingsnivå P '!G31&gt;1,'Rang. kommuner avlingsnivå P '!G31,""),"")</f>
        <v/>
      </c>
      <c r="K30" s="4" t="str">
        <f>IFERROR(IF('Rang. kommuner avlingsnivå P '!H31&gt;1,'Rang. kommuner avlingsnivå P '!H31,""),"")</f>
        <v/>
      </c>
      <c r="L30" s="4" t="str">
        <f>IFERROR(IF('Rang. kommuner avlingsnivå P '!I31&gt;1,'Rang. kommuner avlingsnivå P '!I31,""),"")</f>
        <v/>
      </c>
      <c r="M30" s="4" t="str">
        <f>IFERROR(IF('Rang. kommuner avlingsnivå P '!J31&gt;1,'Rang. kommuner avlingsnivå P '!J31,""),"")</f>
        <v/>
      </c>
      <c r="N30" s="4" t="str">
        <f>IFERROR(IF('Rang. kommuner avlingsnivå P '!K31&gt;1,'Rang. kommuner avlingsnivå P '!K31,""),"")</f>
        <v/>
      </c>
      <c r="O30" s="4" t="str">
        <f>IFERROR(IF('Rang. kommuner avlingsnivå P '!L31&gt;1,'Rang. kommuner avlingsnivå P '!L31,""),"")</f>
        <v/>
      </c>
      <c r="P30" s="4" t="str">
        <f>IFERROR(IF('Rang. kommuner avlingsnivå P '!M31&gt;1,'Rang. kommuner avlingsnivå P '!M31,""),"")</f>
        <v/>
      </c>
      <c r="Q30" s="4" t="str">
        <f>IFERROR(IF('Rang. kommuner avlingsnivå P '!N31&gt;1,'Rang. kommuner avlingsnivå P '!N31,""),"")</f>
        <v/>
      </c>
      <c r="R30" s="4" t="str">
        <f>IFERROR(IF('Rang. kommuner avlingsnivå P '!O31&gt;1,'Rang. kommuner avlingsnivå P '!O31,""),"")</f>
        <v/>
      </c>
      <c r="S30" s="4" t="str">
        <f>IFERROR(IF('Rang. kommuner avlingsnivå P '!P31&gt;1,'Rang. kommuner avlingsnivå P '!P31,""),"")</f>
        <v/>
      </c>
      <c r="T30" s="4" t="str">
        <f>IFERROR(IF('Rang. kommuner avlingsnivå P '!Q31&gt;1,'Rang. kommuner avlingsnivå P '!Q31,""),"")</f>
        <v/>
      </c>
      <c r="U30" s="4" t="str">
        <f>IFERROR(IF('Rang. kommuner avlingsnivå P '!R31&gt;1,'Rang. kommuner avlingsnivå P '!R31,""),"")</f>
        <v/>
      </c>
      <c r="V30" s="4" t="str">
        <f>IFERROR(IF('Rang. kommuner avlingsnivå P '!S31&gt;1,'Rang. kommuner avlingsnivå P '!S31,""),"")</f>
        <v/>
      </c>
      <c r="W30" s="4" t="str">
        <f>IFERROR(IF('Rang. kommuner avlingsnivå P '!T31&gt;1,'Rang. kommuner avlingsnivå P '!T31,""),"")</f>
        <v/>
      </c>
      <c r="X30" s="4">
        <f>IFERROR(IF('Rang. kommuner avlingsnivå P '!U31&gt;1,'Rang. kommuner avlingsnivå P '!U31,""),"")</f>
        <v>371.72</v>
      </c>
      <c r="Y30" s="4">
        <f>IFERROR(IF('Rang. kommuner avlingsnivå P '!V31&gt;1,'Rang. kommuner avlingsnivå P '!V31,""),"")</f>
        <v>367.027777777778</v>
      </c>
      <c r="Z30" s="4">
        <f>IFERROR(IF('Rang. kommuner avlingsnivå P '!W31&gt;1,'Rang. kommuner avlingsnivå P '!W31,""),"")</f>
        <v>830.81538461538503</v>
      </c>
      <c r="AA30" s="4">
        <f>IFERROR(IF('Rang. kommuner avlingsnivå P '!X31&gt;1,'Rang. kommuner avlingsnivå P '!X31,""),"")</f>
        <v>132.80733944954127</v>
      </c>
    </row>
    <row r="31" spans="4:27" x14ac:dyDescent="0.25">
      <c r="D31" s="4" t="str">
        <f>IF('Rang. kommuner avlingsnivå P '!A32&gt;1,'Rang. kommuner avlingsnivå P '!A32,"")</f>
        <v>4611 ETNE</v>
      </c>
      <c r="E31" s="4" t="str">
        <f>IFERROR(IF('Rang. kommuner avlingsnivå P '!B32&gt;1,'Rang. kommuner avlingsnivå P '!B32,""),"")</f>
        <v/>
      </c>
      <c r="F31" s="4" t="str">
        <f>IFERROR(IF('Rang. kommuner avlingsnivå P '!C32&gt;1,'Rang. kommuner avlingsnivå P '!C32,""),"")</f>
        <v/>
      </c>
      <c r="G31" s="4" t="str">
        <f>IFERROR(IF('Rang. kommuner avlingsnivå P '!D32&gt;1,'Rang. kommuner avlingsnivå P '!D32,""),"")</f>
        <v/>
      </c>
      <c r="H31" s="4" t="str">
        <f>IFERROR(IF('Rang. kommuner avlingsnivå P '!E32&gt;1,'Rang. kommuner avlingsnivå P '!E32,""),"")</f>
        <v/>
      </c>
      <c r="I31" s="4" t="str">
        <f>IFERROR(IF('Rang. kommuner avlingsnivå P '!F32&gt;1,'Rang. kommuner avlingsnivå P '!F32,""),"")</f>
        <v/>
      </c>
      <c r="J31" s="4" t="str">
        <f>IFERROR(IF('Rang. kommuner avlingsnivå P '!G32&gt;1,'Rang. kommuner avlingsnivå P '!G32,""),"")</f>
        <v/>
      </c>
      <c r="K31" s="4" t="str">
        <f>IFERROR(IF('Rang. kommuner avlingsnivå P '!H32&gt;1,'Rang. kommuner avlingsnivå P '!H32,""),"")</f>
        <v/>
      </c>
      <c r="L31" s="4" t="str">
        <f>IFERROR(IF('Rang. kommuner avlingsnivå P '!I32&gt;1,'Rang. kommuner avlingsnivå P '!I32,""),"")</f>
        <v/>
      </c>
      <c r="M31" s="4" t="str">
        <f>IFERROR(IF('Rang. kommuner avlingsnivå P '!J32&gt;1,'Rang. kommuner avlingsnivå P '!J32,""),"")</f>
        <v/>
      </c>
      <c r="N31" s="4" t="str">
        <f>IFERROR(IF('Rang. kommuner avlingsnivå P '!K32&gt;1,'Rang. kommuner avlingsnivå P '!K32,""),"")</f>
        <v/>
      </c>
      <c r="O31" s="4" t="str">
        <f>IFERROR(IF('Rang. kommuner avlingsnivå P '!L32&gt;1,'Rang. kommuner avlingsnivå P '!L32,""),"")</f>
        <v/>
      </c>
      <c r="P31" s="4" t="str">
        <f>IFERROR(IF('Rang. kommuner avlingsnivå P '!M32&gt;1,'Rang. kommuner avlingsnivå P '!M32,""),"")</f>
        <v/>
      </c>
      <c r="Q31" s="4" t="str">
        <f>IFERROR(IF('Rang. kommuner avlingsnivå P '!N32&gt;1,'Rang. kommuner avlingsnivå P '!N32,""),"")</f>
        <v/>
      </c>
      <c r="R31" s="4" t="str">
        <f>IFERROR(IF('Rang. kommuner avlingsnivå P '!O32&gt;1,'Rang. kommuner avlingsnivå P '!O32,""),"")</f>
        <v/>
      </c>
      <c r="S31" s="4" t="str">
        <f>IFERROR(IF('Rang. kommuner avlingsnivå P '!P32&gt;1,'Rang. kommuner avlingsnivå P '!P32,""),"")</f>
        <v/>
      </c>
      <c r="T31" s="4" t="str">
        <f>IFERROR(IF('Rang. kommuner avlingsnivå P '!Q32&gt;1,'Rang. kommuner avlingsnivå P '!Q32,""),"")</f>
        <v/>
      </c>
      <c r="U31" s="4" t="str">
        <f>IFERROR(IF('Rang. kommuner avlingsnivå P '!R32&gt;1,'Rang. kommuner avlingsnivå P '!R32,""),"")</f>
        <v/>
      </c>
      <c r="V31" s="4" t="str">
        <f>IFERROR(IF('Rang. kommuner avlingsnivå P '!S32&gt;1,'Rang. kommuner avlingsnivå P '!S32,""),"")</f>
        <v/>
      </c>
      <c r="W31" s="4" t="str">
        <f>IFERROR(IF('Rang. kommuner avlingsnivå P '!T32&gt;1,'Rang. kommuner avlingsnivå P '!T32,""),"")</f>
        <v/>
      </c>
      <c r="X31" s="4">
        <f>IFERROR(IF('Rang. kommuner avlingsnivå P '!U32&gt;1,'Rang. kommuner avlingsnivå P '!U32,""),"")</f>
        <v>347.77227722772301</v>
      </c>
      <c r="Y31" s="4">
        <f>IFERROR(IF('Rang. kommuner avlingsnivå P '!V32&gt;1,'Rang. kommuner avlingsnivå P '!V32,""),"")</f>
        <v>543.54330708661405</v>
      </c>
      <c r="Z31" s="4">
        <f>IFERROR(IF('Rang. kommuner avlingsnivå P '!W32&gt;1,'Rang. kommuner avlingsnivå P '!W32,""),"")</f>
        <v>388.444444444444</v>
      </c>
      <c r="AA31" s="4">
        <f>IFERROR(IF('Rang. kommuner avlingsnivå P '!X32&gt;1,'Rang. kommuner avlingsnivå P '!X32,""),"")</f>
        <v>403.0402298850575</v>
      </c>
    </row>
    <row r="32" spans="4:27" x14ac:dyDescent="0.25">
      <c r="D32" s="4" t="str">
        <f>IF('Rang. kommuner avlingsnivå P '!A33&gt;1,'Rang. kommuner avlingsnivå P '!A33,"")</f>
        <v>3228 NES</v>
      </c>
      <c r="E32" s="4">
        <f>IFERROR(IF('Rang. kommuner avlingsnivå P '!B33&gt;1,'Rang. kommuner avlingsnivå P '!B33,""),"")</f>
        <v>354.88888888888903</v>
      </c>
      <c r="F32" s="4">
        <f>IFERROR(IF('Rang. kommuner avlingsnivå P '!C33&gt;1,'Rang. kommuner avlingsnivå P '!C33,""),"")</f>
        <v>423.05577552370102</v>
      </c>
      <c r="G32" s="4">
        <f>IFERROR(IF('Rang. kommuner avlingsnivå P '!D33&gt;1,'Rang. kommuner avlingsnivå P '!D33,""),"")</f>
        <v>503.35207532501198</v>
      </c>
      <c r="H32" s="4">
        <f>IFERROR(IF('Rang. kommuner avlingsnivå P '!E33&gt;1,'Rang. kommuner avlingsnivå P '!E33,""),"")</f>
        <v>417.91028536414598</v>
      </c>
      <c r="I32" s="4">
        <f>IFERROR(IF('Rang. kommuner avlingsnivå P '!F33&gt;1,'Rang. kommuner avlingsnivå P '!F33,""),"")</f>
        <v>384.93215953001197</v>
      </c>
      <c r="J32" s="4">
        <f>IFERROR(IF('Rang. kommuner avlingsnivå P '!G33&gt;1,'Rang. kommuner avlingsnivå P '!G33,""),"")</f>
        <v>427.87486849541398</v>
      </c>
      <c r="K32" s="4">
        <f>IFERROR(IF('Rang. kommuner avlingsnivå P '!H33&gt;1,'Rang. kommuner avlingsnivå P '!H33,""),"")</f>
        <v>454.13745624871302</v>
      </c>
      <c r="L32" s="4">
        <f>IFERROR(IF('Rang. kommuner avlingsnivå P '!I33&gt;1,'Rang. kommuner avlingsnivå P '!I33,""),"")</f>
        <v>339.456380870776</v>
      </c>
      <c r="M32" s="4">
        <f>IFERROR(IF('Rang. kommuner avlingsnivå P '!J33&gt;1,'Rang. kommuner avlingsnivå P '!J33,""),"")</f>
        <v>398.89133326144002</v>
      </c>
      <c r="N32" s="4">
        <f>IFERROR(IF('Rang. kommuner avlingsnivå P '!K33&gt;1,'Rang. kommuner avlingsnivå P '!K33,""),"")</f>
        <v>358.736775456685</v>
      </c>
      <c r="O32" s="4">
        <f>IFERROR(IF('Rang. kommuner avlingsnivå P '!L33&gt;1,'Rang. kommuner avlingsnivå P '!L33,""),"")</f>
        <v>334.45906057262698</v>
      </c>
      <c r="P32" s="4">
        <f>IFERROR(IF('Rang. kommuner avlingsnivå P '!M33&gt;1,'Rang. kommuner avlingsnivå P '!M33,""),"")</f>
        <v>351.44953147824901</v>
      </c>
      <c r="Q32" s="4">
        <f>IFERROR(IF('Rang. kommuner avlingsnivå P '!N33&gt;1,'Rang. kommuner avlingsnivå P '!N33,""),"")</f>
        <v>443.358901161446</v>
      </c>
      <c r="R32" s="4">
        <f>IFERROR(IF('Rang. kommuner avlingsnivå P '!O33&gt;1,'Rang. kommuner avlingsnivå P '!O33,""),"")</f>
        <v>534.06935877523802</v>
      </c>
      <c r="S32" s="4">
        <f>IFERROR(IF('Rang. kommuner avlingsnivå P '!P33&gt;1,'Rang. kommuner avlingsnivå P '!P33,""),"")</f>
        <v>498.15290225829199</v>
      </c>
      <c r="T32" s="4">
        <f>IFERROR(IF('Rang. kommuner avlingsnivå P '!Q33&gt;1,'Rang. kommuner avlingsnivå P '!Q33,""),"")</f>
        <v>519.230132377421</v>
      </c>
      <c r="U32" s="4">
        <f>IFERROR(IF('Rang. kommuner avlingsnivå P '!R33&gt;1,'Rang. kommuner avlingsnivå P '!R33,""),"")</f>
        <v>245.65129548971001</v>
      </c>
      <c r="V32" s="4">
        <f>IFERROR(IF('Rang. kommuner avlingsnivå P '!S33&gt;1,'Rang. kommuner avlingsnivå P '!S33,""),"")</f>
        <v>286.51146456039697</v>
      </c>
      <c r="W32" s="4">
        <f>IFERROR(IF('Rang. kommuner avlingsnivå P '!T33&gt;1,'Rang. kommuner avlingsnivå P '!T33,""),"")</f>
        <v>529.81245440797102</v>
      </c>
      <c r="X32" s="4">
        <f>IFERROR(IF('Rang. kommuner avlingsnivå P '!U33&gt;1,'Rang. kommuner avlingsnivå P '!U33,""),"")</f>
        <v>519.44824345491202</v>
      </c>
      <c r="Y32" s="4">
        <f>IFERROR(IF('Rang. kommuner avlingsnivå P '!V33&gt;1,'Rang. kommuner avlingsnivå P '!V33,""),"")</f>
        <v>407.58178596059298</v>
      </c>
      <c r="Z32" s="4">
        <f>IFERROR(IF('Rang. kommuner avlingsnivå P '!W33&gt;1,'Rang. kommuner avlingsnivå P '!W33,""),"")</f>
        <v>584.16845220534003</v>
      </c>
      <c r="AA32" s="4">
        <f>IFERROR(IF('Rang. kommuner avlingsnivå P '!X33&gt;1,'Rang. kommuner avlingsnivå P '!X33,""),"")</f>
        <v>320.99383197511276</v>
      </c>
    </row>
    <row r="33" spans="4:27" x14ac:dyDescent="0.25">
      <c r="D33" s="4" t="str">
        <f>IF('Rang. kommuner avlingsnivå P '!A34&gt;1,'Rang. kommuner avlingsnivå P '!A34,"")</f>
        <v>3118 INDRE ØSTFOLD</v>
      </c>
      <c r="E33" s="4">
        <f>IFERROR(IF('Rang. kommuner avlingsnivå P '!B34&gt;1,'Rang. kommuner avlingsnivå P '!B34,""),"")</f>
        <v>350.39120727117273</v>
      </c>
      <c r="F33" s="4">
        <f>IFERROR(IF('Rang. kommuner avlingsnivå P '!C34&gt;1,'Rang. kommuner avlingsnivå P '!C34,""),"")</f>
        <v>400.4590978347</v>
      </c>
      <c r="G33" s="4">
        <f>IFERROR(IF('Rang. kommuner avlingsnivå P '!D34&gt;1,'Rang. kommuner avlingsnivå P '!D34,""),"")</f>
        <v>449.3308353635274</v>
      </c>
      <c r="H33" s="4">
        <f>IFERROR(IF('Rang. kommuner avlingsnivå P '!E34&gt;1,'Rang. kommuner avlingsnivå P '!E34,""),"")</f>
        <v>462.04771267845456</v>
      </c>
      <c r="I33" s="4">
        <f>IFERROR(IF('Rang. kommuner avlingsnivå P '!F34&gt;1,'Rang. kommuner avlingsnivå P '!F34,""),"")</f>
        <v>407.64563211204842</v>
      </c>
      <c r="J33" s="4">
        <f>IFERROR(IF('Rang. kommuner avlingsnivå P '!G34&gt;1,'Rang. kommuner avlingsnivå P '!G34,""),"")</f>
        <v>422.63454050744792</v>
      </c>
      <c r="K33" s="4">
        <f>IFERROR(IF('Rang. kommuner avlingsnivå P '!H34&gt;1,'Rang. kommuner avlingsnivå P '!H34,""),"")</f>
        <v>486.87867708369441</v>
      </c>
      <c r="L33" s="4">
        <f>IFERROR(IF('Rang. kommuner avlingsnivå P '!I34&gt;1,'Rang. kommuner avlingsnivå P '!I34,""),"")</f>
        <v>341.54401929224457</v>
      </c>
      <c r="M33" s="4">
        <f>IFERROR(IF('Rang. kommuner avlingsnivå P '!J34&gt;1,'Rang. kommuner avlingsnivå P '!J34,""),"")</f>
        <v>445.53796011826063</v>
      </c>
      <c r="N33" s="4">
        <f>IFERROR(IF('Rang. kommuner avlingsnivå P '!K34&gt;1,'Rang. kommuner avlingsnivå P '!K34,""),"")</f>
        <v>365.70147350937958</v>
      </c>
      <c r="O33" s="4">
        <f>IFERROR(IF('Rang. kommuner avlingsnivå P '!L34&gt;1,'Rang. kommuner avlingsnivå P '!L34,""),"")</f>
        <v>357.95574472997043</v>
      </c>
      <c r="P33" s="4">
        <f>IFERROR(IF('Rang. kommuner avlingsnivå P '!M34&gt;1,'Rang. kommuner avlingsnivå P '!M34,""),"")</f>
        <v>317.36864781947759</v>
      </c>
      <c r="Q33" s="4">
        <f>IFERROR(IF('Rang. kommuner avlingsnivå P '!N34&gt;1,'Rang. kommuner avlingsnivå P '!N34,""),"")</f>
        <v>477.90902992730736</v>
      </c>
      <c r="R33" s="4">
        <f>IFERROR(IF('Rang. kommuner avlingsnivå P '!O34&gt;1,'Rang. kommuner avlingsnivå P '!O34,""),"")</f>
        <v>554.75626673001625</v>
      </c>
      <c r="S33" s="4">
        <f>IFERROR(IF('Rang. kommuner avlingsnivå P '!P34&gt;1,'Rang. kommuner avlingsnivå P '!P34,""),"")</f>
        <v>480.37801556267186</v>
      </c>
      <c r="T33" s="4">
        <f>IFERROR(IF('Rang. kommuner avlingsnivå P '!Q34&gt;1,'Rang. kommuner avlingsnivå P '!Q34,""),"")</f>
        <v>535.83592443436896</v>
      </c>
      <c r="U33" s="4">
        <f>IFERROR(IF('Rang. kommuner avlingsnivå P '!R34&gt;1,'Rang. kommuner avlingsnivå P '!R34,""),"")</f>
        <v>206.35614048579242</v>
      </c>
      <c r="V33" s="4">
        <f>IFERROR(IF('Rang. kommuner avlingsnivå P '!S34&gt;1,'Rang. kommuner avlingsnivå P '!S34,""),"")</f>
        <v>603.20226023283703</v>
      </c>
      <c r="W33" s="4">
        <f>IFERROR(IF('Rang. kommuner avlingsnivå P '!T34&gt;1,'Rang. kommuner avlingsnivå P '!T34,""),"")</f>
        <v>466.95396588185503</v>
      </c>
      <c r="X33" s="4">
        <f>IFERROR(IF('Rang. kommuner avlingsnivå P '!U34&gt;1,'Rang. kommuner avlingsnivå P '!U34,""),"")</f>
        <v>456.10029334724402</v>
      </c>
      <c r="Y33" s="4">
        <f>IFERROR(IF('Rang. kommuner avlingsnivå P '!V34&gt;1,'Rang. kommuner avlingsnivå P '!V34,""),"")</f>
        <v>457.49587112724203</v>
      </c>
      <c r="Z33" s="4">
        <f>IFERROR(IF('Rang. kommuner avlingsnivå P '!W34&gt;1,'Rang. kommuner avlingsnivå P '!W34,""),"")</f>
        <v>436.12354312354302</v>
      </c>
      <c r="AA33" s="4">
        <f>IFERROR(IF('Rang. kommuner avlingsnivå P '!X34&gt;1,'Rang. kommuner avlingsnivå P '!X34,""),"")</f>
        <v>282.94441809785127</v>
      </c>
    </row>
    <row r="34" spans="4:27" x14ac:dyDescent="0.25">
      <c r="D34" s="4" t="str">
        <f>IF('Rang. kommuner avlingsnivå P '!A35&gt;1,'Rang. kommuner avlingsnivå P '!A35,"")</f>
        <v>3419 VÅLER (INNLANDET)</v>
      </c>
      <c r="E34" s="4">
        <f>IFERROR(IF('Rang. kommuner avlingsnivå P '!B35&gt;1,'Rang. kommuner avlingsnivå P '!B35,""),"")</f>
        <v>332.87075021073298</v>
      </c>
      <c r="F34" s="4">
        <f>IFERROR(IF('Rang. kommuner avlingsnivå P '!C35&gt;1,'Rang. kommuner avlingsnivå P '!C35,""),"")</f>
        <v>389.390187626775</v>
      </c>
      <c r="G34" s="4">
        <f>IFERROR(IF('Rang. kommuner avlingsnivå P '!D35&gt;1,'Rang. kommuner avlingsnivå P '!D35,""),"")</f>
        <v>483.71492462311602</v>
      </c>
      <c r="H34" s="4">
        <f>IFERROR(IF('Rang. kommuner avlingsnivå P '!E35&gt;1,'Rang. kommuner avlingsnivå P '!E35,""),"")</f>
        <v>394.35995546107898</v>
      </c>
      <c r="I34" s="4">
        <f>IFERROR(IF('Rang. kommuner avlingsnivå P '!F35&gt;1,'Rang. kommuner avlingsnivå P '!F35,""),"")</f>
        <v>393.41576128932599</v>
      </c>
      <c r="J34" s="4">
        <f>IFERROR(IF('Rang. kommuner avlingsnivå P '!G35&gt;1,'Rang. kommuner avlingsnivå P '!G35,""),"")</f>
        <v>436.39260436967902</v>
      </c>
      <c r="K34" s="4">
        <f>IFERROR(IF('Rang. kommuner avlingsnivå P '!H35&gt;1,'Rang. kommuner avlingsnivå P '!H35,""),"")</f>
        <v>454.15325344740501</v>
      </c>
      <c r="L34" s="4">
        <f>IFERROR(IF('Rang. kommuner avlingsnivå P '!I35&gt;1,'Rang. kommuner avlingsnivå P '!I35,""),"")</f>
        <v>356.87333612390103</v>
      </c>
      <c r="M34" s="4">
        <f>IFERROR(IF('Rang. kommuner avlingsnivå P '!J35&gt;1,'Rang. kommuner avlingsnivå P '!J35,""),"")</f>
        <v>416.74950303699597</v>
      </c>
      <c r="N34" s="4">
        <f>IFERROR(IF('Rang. kommuner avlingsnivå P '!K35&gt;1,'Rang. kommuner avlingsnivå P '!K35,""),"")</f>
        <v>363.91660143144702</v>
      </c>
      <c r="O34" s="4">
        <f>IFERROR(IF('Rang. kommuner avlingsnivå P '!L35&gt;1,'Rang. kommuner avlingsnivå P '!L35,""),"")</f>
        <v>374.36207227725498</v>
      </c>
      <c r="P34" s="4">
        <f>IFERROR(IF('Rang. kommuner avlingsnivå P '!M35&gt;1,'Rang. kommuner avlingsnivå P '!M35,""),"")</f>
        <v>419.92642059252103</v>
      </c>
      <c r="Q34" s="4">
        <f>IFERROR(IF('Rang. kommuner avlingsnivå P '!N35&gt;1,'Rang. kommuner avlingsnivå P '!N35,""),"")</f>
        <v>387.67852740570299</v>
      </c>
      <c r="R34" s="4">
        <f>IFERROR(IF('Rang. kommuner avlingsnivå P '!O35&gt;1,'Rang. kommuner avlingsnivå P '!O35,""),"")</f>
        <v>430.70403801810897</v>
      </c>
      <c r="S34" s="4">
        <f>IFERROR(IF('Rang. kommuner avlingsnivå P '!P35&gt;1,'Rang. kommuner avlingsnivå P '!P35,""),"")</f>
        <v>494.22202691410001</v>
      </c>
      <c r="T34" s="4">
        <f>IFERROR(IF('Rang. kommuner avlingsnivå P '!Q35&gt;1,'Rang. kommuner avlingsnivå P '!Q35,""),"")</f>
        <v>490.95368919034502</v>
      </c>
      <c r="U34" s="4">
        <f>IFERROR(IF('Rang. kommuner avlingsnivå P '!R35&gt;1,'Rang. kommuner avlingsnivå P '!R35,""),"")</f>
        <v>334.24583957030899</v>
      </c>
      <c r="V34" s="4">
        <f>IFERROR(IF('Rang. kommuner avlingsnivå P '!S35&gt;1,'Rang. kommuner avlingsnivå P '!S35,""),"")</f>
        <v>228.29447816256101</v>
      </c>
      <c r="W34" s="4">
        <f>IFERROR(IF('Rang. kommuner avlingsnivå P '!T35&gt;1,'Rang. kommuner avlingsnivå P '!T35,""),"")</f>
        <v>510.51524165758502</v>
      </c>
      <c r="X34" s="4">
        <f>IFERROR(IF('Rang. kommuner avlingsnivå P '!U35&gt;1,'Rang. kommuner avlingsnivå P '!U35,""),"")</f>
        <v>483.64548523689598</v>
      </c>
      <c r="Y34" s="4">
        <f>IFERROR(IF('Rang. kommuner avlingsnivå P '!V35&gt;1,'Rang. kommuner avlingsnivå P '!V35,""),"")</f>
        <v>438.26305598428502</v>
      </c>
      <c r="Z34" s="4">
        <f>IFERROR(IF('Rang. kommuner avlingsnivå P '!W35&gt;1,'Rang. kommuner avlingsnivå P '!W35,""),"")</f>
        <v>580.58813413585597</v>
      </c>
      <c r="AA34" s="4">
        <f>IFERROR(IF('Rang. kommuner avlingsnivå P '!X35&gt;1,'Rang. kommuner avlingsnivå P '!X35,""),"")</f>
        <v>380.13257990367777</v>
      </c>
    </row>
    <row r="35" spans="4:27" x14ac:dyDescent="0.25">
      <c r="D35" s="4" t="str">
        <f>IF('Rang. kommuner avlingsnivå P '!A36&gt;1,'Rang. kommuner avlingsnivå P '!A36,"")</f>
        <v>3415 SØR-ODAL</v>
      </c>
      <c r="E35" s="4">
        <f>IFERROR(IF('Rang. kommuner avlingsnivå P '!B36&gt;1,'Rang. kommuner avlingsnivå P '!B36,""),"")</f>
        <v>334.67972687677099</v>
      </c>
      <c r="F35" s="4">
        <f>IFERROR(IF('Rang. kommuner avlingsnivå P '!C36&gt;1,'Rang. kommuner avlingsnivå P '!C36,""),"")</f>
        <v>398.00134916864602</v>
      </c>
      <c r="G35" s="4">
        <f>IFERROR(IF('Rang. kommuner avlingsnivå P '!D36&gt;1,'Rang. kommuner avlingsnivå P '!D36,""),"")</f>
        <v>461.21372211394697</v>
      </c>
      <c r="H35" s="4">
        <f>IFERROR(IF('Rang. kommuner avlingsnivå P '!E36&gt;1,'Rang. kommuner avlingsnivå P '!E36,""),"")</f>
        <v>361.58825172741302</v>
      </c>
      <c r="I35" s="4">
        <f>IFERROR(IF('Rang. kommuner avlingsnivå P '!F36&gt;1,'Rang. kommuner avlingsnivå P '!F36,""),"")</f>
        <v>393.92408376963402</v>
      </c>
      <c r="J35" s="4">
        <f>IFERROR(IF('Rang. kommuner avlingsnivå P '!G36&gt;1,'Rang. kommuner avlingsnivå P '!G36,""),"")</f>
        <v>423.149403247897</v>
      </c>
      <c r="K35" s="4">
        <f>IFERROR(IF('Rang. kommuner avlingsnivå P '!H36&gt;1,'Rang. kommuner avlingsnivå P '!H36,""),"")</f>
        <v>459.25647552610599</v>
      </c>
      <c r="L35" s="4">
        <f>IFERROR(IF('Rang. kommuner avlingsnivå P '!I36&gt;1,'Rang. kommuner avlingsnivå P '!I36,""),"")</f>
        <v>344.31079478054602</v>
      </c>
      <c r="M35" s="4">
        <f>IFERROR(IF('Rang. kommuner avlingsnivå P '!J36&gt;1,'Rang. kommuner avlingsnivå P '!J36,""),"")</f>
        <v>376.37731361183302</v>
      </c>
      <c r="N35" s="4">
        <f>IFERROR(IF('Rang. kommuner avlingsnivå P '!K36&gt;1,'Rang. kommuner avlingsnivå P '!K36,""),"")</f>
        <v>333.92922153560602</v>
      </c>
      <c r="O35" s="4">
        <f>IFERROR(IF('Rang. kommuner avlingsnivå P '!L36&gt;1,'Rang. kommuner avlingsnivå P '!L36,""),"")</f>
        <v>319.51280281032302</v>
      </c>
      <c r="P35" s="4">
        <f>IFERROR(IF('Rang. kommuner avlingsnivå P '!M36&gt;1,'Rang. kommuner avlingsnivå P '!M36,""),"")</f>
        <v>387.10024007075799</v>
      </c>
      <c r="Q35" s="4">
        <f>IFERROR(IF('Rang. kommuner avlingsnivå P '!N36&gt;1,'Rang. kommuner avlingsnivå P '!N36,""),"")</f>
        <v>429.67233333333297</v>
      </c>
      <c r="R35" s="4">
        <f>IFERROR(IF('Rang. kommuner avlingsnivå P '!O36&gt;1,'Rang. kommuner avlingsnivå P '!O36,""),"")</f>
        <v>447.99631414800098</v>
      </c>
      <c r="S35" s="4">
        <f>IFERROR(IF('Rang. kommuner avlingsnivå P '!P36&gt;1,'Rang. kommuner avlingsnivå P '!P36,""),"")</f>
        <v>486.05383771484298</v>
      </c>
      <c r="T35" s="4">
        <f>IFERROR(IF('Rang. kommuner avlingsnivå P '!Q36&gt;1,'Rang. kommuner avlingsnivå P '!Q36,""),"")</f>
        <v>472.44601343897301</v>
      </c>
      <c r="U35" s="4">
        <f>IFERROR(IF('Rang. kommuner avlingsnivå P '!R36&gt;1,'Rang. kommuner avlingsnivå P '!R36,""),"")</f>
        <v>322.70571187054702</v>
      </c>
      <c r="V35" s="4">
        <f>IFERROR(IF('Rang. kommuner avlingsnivå P '!S36&gt;1,'Rang. kommuner avlingsnivå P '!S36,""),"")</f>
        <v>449.58053461274801</v>
      </c>
      <c r="W35" s="4">
        <f>IFERROR(IF('Rang. kommuner avlingsnivå P '!T36&gt;1,'Rang. kommuner avlingsnivå P '!T36,""),"")</f>
        <v>510.49578945272799</v>
      </c>
      <c r="X35" s="4">
        <f>IFERROR(IF('Rang. kommuner avlingsnivå P '!U36&gt;1,'Rang. kommuner avlingsnivå P '!U36,""),"")</f>
        <v>517.97601874861095</v>
      </c>
      <c r="Y35" s="4">
        <f>IFERROR(IF('Rang. kommuner avlingsnivå P '!V36&gt;1,'Rang. kommuner avlingsnivå P '!V36,""),"")</f>
        <v>433.869227510239</v>
      </c>
      <c r="Z35" s="4">
        <f>IFERROR(IF('Rang. kommuner avlingsnivå P '!W36&gt;1,'Rang. kommuner avlingsnivå P '!W36,""),"")</f>
        <v>463.20685438918298</v>
      </c>
      <c r="AA35" s="4">
        <f>IFERROR(IF('Rang. kommuner avlingsnivå P '!X36&gt;1,'Rang. kommuner avlingsnivå P '!X36,""),"")</f>
        <v>345.75681467684109</v>
      </c>
    </row>
    <row r="36" spans="4:27" x14ac:dyDescent="0.25">
      <c r="D36" s="4" t="str">
        <f>IF('Rang. kommuner avlingsnivå P '!A37&gt;1,'Rang. kommuner avlingsnivå P '!A37,"")</f>
        <v>3314 ØVRE EIKER</v>
      </c>
      <c r="E36" s="4">
        <f>IFERROR(IF('Rang. kommuner avlingsnivå P '!B37&gt;1,'Rang. kommuner avlingsnivå P '!B37,""),"")</f>
        <v>357.15466658788102</v>
      </c>
      <c r="F36" s="4">
        <f>IFERROR(IF('Rang. kommuner avlingsnivå P '!C37&gt;1,'Rang. kommuner avlingsnivå P '!C37,""),"")</f>
        <v>418.62292600218001</v>
      </c>
      <c r="G36" s="4">
        <f>IFERROR(IF('Rang. kommuner avlingsnivå P '!D37&gt;1,'Rang. kommuner avlingsnivå P '!D37,""),"")</f>
        <v>440.7642803924</v>
      </c>
      <c r="H36" s="4">
        <f>IFERROR(IF('Rang. kommuner avlingsnivå P '!E37&gt;1,'Rang. kommuner avlingsnivå P '!E37,""),"")</f>
        <v>465.73317609581301</v>
      </c>
      <c r="I36" s="4">
        <f>IFERROR(IF('Rang. kommuner avlingsnivå P '!F37&gt;1,'Rang. kommuner avlingsnivå P '!F37,""),"")</f>
        <v>314.76012803841201</v>
      </c>
      <c r="J36" s="4">
        <f>IFERROR(IF('Rang. kommuner avlingsnivå P '!G37&gt;1,'Rang. kommuner avlingsnivå P '!G37,""),"")</f>
        <v>392.05604388553797</v>
      </c>
      <c r="K36" s="4">
        <f>IFERROR(IF('Rang. kommuner avlingsnivå P '!H37&gt;1,'Rang. kommuner avlingsnivå P '!H37,""),"")</f>
        <v>381.83986510820802</v>
      </c>
      <c r="L36" s="4">
        <f>IFERROR(IF('Rang. kommuner avlingsnivå P '!I37&gt;1,'Rang. kommuner avlingsnivå P '!I37,""),"")</f>
        <v>331.14648805908098</v>
      </c>
      <c r="M36" s="4">
        <f>IFERROR(IF('Rang. kommuner avlingsnivå P '!J37&gt;1,'Rang. kommuner avlingsnivå P '!J37,""),"")</f>
        <v>470.203549583876</v>
      </c>
      <c r="N36" s="4">
        <f>IFERROR(IF('Rang. kommuner avlingsnivå P '!K37&gt;1,'Rang. kommuner avlingsnivå P '!K37,""),"")</f>
        <v>332.00968514831402</v>
      </c>
      <c r="O36" s="4">
        <f>IFERROR(IF('Rang. kommuner avlingsnivå P '!L37&gt;1,'Rang. kommuner avlingsnivå P '!L37,""),"")</f>
        <v>388.64344475684697</v>
      </c>
      <c r="P36" s="4">
        <f>IFERROR(IF('Rang. kommuner avlingsnivå P '!M37&gt;1,'Rang. kommuner avlingsnivå P '!M37,""),"")</f>
        <v>399.88898849008598</v>
      </c>
      <c r="Q36" s="4">
        <f>IFERROR(IF('Rang. kommuner avlingsnivå P '!N37&gt;1,'Rang. kommuner avlingsnivå P '!N37,""),"")</f>
        <v>499.106200527704</v>
      </c>
      <c r="R36" s="4">
        <f>IFERROR(IF('Rang. kommuner avlingsnivå P '!O37&gt;1,'Rang. kommuner avlingsnivå P '!O37,""),"")</f>
        <v>579.02141778729697</v>
      </c>
      <c r="S36" s="4">
        <f>IFERROR(IF('Rang. kommuner avlingsnivå P '!P37&gt;1,'Rang. kommuner avlingsnivå P '!P37,""),"")</f>
        <v>495.44754815162798</v>
      </c>
      <c r="T36" s="4">
        <f>IFERROR(IF('Rang. kommuner avlingsnivå P '!Q37&gt;1,'Rang. kommuner avlingsnivå P '!Q37,""),"")</f>
        <v>484.11944073631702</v>
      </c>
      <c r="U36" s="4">
        <f>IFERROR(IF('Rang. kommuner avlingsnivå P '!R37&gt;1,'Rang. kommuner avlingsnivå P '!R37,""),"")</f>
        <v>191.438253437084</v>
      </c>
      <c r="V36" s="4">
        <f>IFERROR(IF('Rang. kommuner avlingsnivå P '!S37&gt;1,'Rang. kommuner avlingsnivå P '!S37,""),"")</f>
        <v>463.95413211115999</v>
      </c>
      <c r="W36" s="4">
        <f>IFERROR(IF('Rang. kommuner avlingsnivå P '!T37&gt;1,'Rang. kommuner avlingsnivå P '!T37,""),"")</f>
        <v>487.87329953681802</v>
      </c>
      <c r="X36" s="4">
        <f>IFERROR(IF('Rang. kommuner avlingsnivå P '!U37&gt;1,'Rang. kommuner avlingsnivå P '!U37,""),"")</f>
        <v>453.86443625234801</v>
      </c>
      <c r="Y36" s="4">
        <f>IFERROR(IF('Rang. kommuner avlingsnivå P '!V37&gt;1,'Rang. kommuner avlingsnivå P '!V37,""),"")</f>
        <v>402.24547160280002</v>
      </c>
      <c r="Z36" s="4">
        <f>IFERROR(IF('Rang. kommuner avlingsnivå P '!W37&gt;1,'Rang. kommuner avlingsnivå P '!W37,""),"")</f>
        <v>422.81634128705701</v>
      </c>
      <c r="AA36" s="4">
        <f>IFERROR(IF('Rang. kommuner avlingsnivå P '!X37&gt;1,'Rang. kommuner avlingsnivå P '!X37,""),"")</f>
        <v>250.98304713988844</v>
      </c>
    </row>
    <row r="37" spans="4:27" x14ac:dyDescent="0.25">
      <c r="D37" s="4" t="str">
        <f>IF('Rang. kommuner avlingsnivå P '!A38&gt;1,'Rang. kommuner avlingsnivå P '!A38,"")</f>
        <v>4216 BIRKENES</v>
      </c>
      <c r="E37" s="4" t="str">
        <f>IFERROR(IF('Rang. kommuner avlingsnivå P '!B38&gt;1,'Rang. kommuner avlingsnivå P '!B38,""),"")</f>
        <v/>
      </c>
      <c r="F37" s="4" t="str">
        <f>IFERROR(IF('Rang. kommuner avlingsnivå P '!C38&gt;1,'Rang. kommuner avlingsnivå P '!C38,""),"")</f>
        <v/>
      </c>
      <c r="G37" s="4" t="str">
        <f>IFERROR(IF('Rang. kommuner avlingsnivå P '!D38&gt;1,'Rang. kommuner avlingsnivå P '!D38,""),"")</f>
        <v/>
      </c>
      <c r="H37" s="4" t="str">
        <f>IFERROR(IF('Rang. kommuner avlingsnivå P '!E38&gt;1,'Rang. kommuner avlingsnivå P '!E38,""),"")</f>
        <v/>
      </c>
      <c r="I37" s="4" t="str">
        <f>IFERROR(IF('Rang. kommuner avlingsnivå P '!F38&gt;1,'Rang. kommuner avlingsnivå P '!F38,""),"")</f>
        <v/>
      </c>
      <c r="J37" s="4" t="str">
        <f>IFERROR(IF('Rang. kommuner avlingsnivå P '!G38&gt;1,'Rang. kommuner avlingsnivå P '!G38,""),"")</f>
        <v/>
      </c>
      <c r="K37" s="4" t="str">
        <f>IFERROR(IF('Rang. kommuner avlingsnivå P '!H38&gt;1,'Rang. kommuner avlingsnivå P '!H38,""),"")</f>
        <v/>
      </c>
      <c r="L37" s="4" t="str">
        <f>IFERROR(IF('Rang. kommuner avlingsnivå P '!I38&gt;1,'Rang. kommuner avlingsnivå P '!I38,""),"")</f>
        <v/>
      </c>
      <c r="M37" s="4" t="str">
        <f>IFERROR(IF('Rang. kommuner avlingsnivå P '!J38&gt;1,'Rang. kommuner avlingsnivå P '!J38,""),"")</f>
        <v/>
      </c>
      <c r="N37" s="4" t="str">
        <f>IFERROR(IF('Rang. kommuner avlingsnivå P '!K38&gt;1,'Rang. kommuner avlingsnivå P '!K38,""),"")</f>
        <v/>
      </c>
      <c r="O37" s="4" t="str">
        <f>IFERROR(IF('Rang. kommuner avlingsnivå P '!L38&gt;1,'Rang. kommuner avlingsnivå P '!L38,""),"")</f>
        <v/>
      </c>
      <c r="P37" s="4" t="str">
        <f>IFERROR(IF('Rang. kommuner avlingsnivå P '!M38&gt;1,'Rang. kommuner avlingsnivå P '!M38,""),"")</f>
        <v/>
      </c>
      <c r="Q37" s="4" t="str">
        <f>IFERROR(IF('Rang. kommuner avlingsnivå P '!N38&gt;1,'Rang. kommuner avlingsnivå P '!N38,""),"")</f>
        <v/>
      </c>
      <c r="R37" s="4" t="str">
        <f>IFERROR(IF('Rang. kommuner avlingsnivå P '!O38&gt;1,'Rang. kommuner avlingsnivå P '!O38,""),"")</f>
        <v/>
      </c>
      <c r="S37" s="4">
        <f>IFERROR(IF('Rang. kommuner avlingsnivå P '!P38&gt;1,'Rang. kommuner avlingsnivå P '!P38,""),"")</f>
        <v>313.34951456310699</v>
      </c>
      <c r="T37" s="4">
        <f>IFERROR(IF('Rang. kommuner avlingsnivå P '!Q38&gt;1,'Rang. kommuner avlingsnivå P '!Q38,""),"")</f>
        <v>471.40501792114702</v>
      </c>
      <c r="U37" s="4" t="str">
        <f>IFERROR(IF('Rang. kommuner avlingsnivå P '!R38&gt;1,'Rang. kommuner avlingsnivå P '!R38,""),"")</f>
        <v/>
      </c>
      <c r="V37" s="4" t="str">
        <f>IFERROR(IF('Rang. kommuner avlingsnivå P '!S38&gt;1,'Rang. kommuner avlingsnivå P '!S38,""),"")</f>
        <v/>
      </c>
      <c r="W37" s="4" t="str">
        <f>IFERROR(IF('Rang. kommuner avlingsnivå P '!T38&gt;1,'Rang. kommuner avlingsnivå P '!T38,""),"")</f>
        <v/>
      </c>
      <c r="X37" s="4">
        <f>IFERROR(IF('Rang. kommuner avlingsnivå P '!U38&gt;1,'Rang. kommuner avlingsnivå P '!U38,""),"")</f>
        <v>468.90909090909099</v>
      </c>
      <c r="Y37" s="4">
        <f>IFERROR(IF('Rang. kommuner avlingsnivå P '!V38&gt;1,'Rang. kommuner avlingsnivå P '!V38,""),"")</f>
        <v>478.44067796610199</v>
      </c>
      <c r="Z37" s="4">
        <f>IFERROR(IF('Rang. kommuner avlingsnivå P '!W38&gt;1,'Rang. kommuner avlingsnivå P '!W38,""),"")</f>
        <v>314.053540587219</v>
      </c>
      <c r="AA37" s="4" t="str">
        <f>IFERROR(IF('Rang. kommuner avlingsnivå P '!X38&gt;1,'Rang. kommuner avlingsnivå P '!X38,""),"")</f>
        <v/>
      </c>
    </row>
    <row r="38" spans="4:27" x14ac:dyDescent="0.25">
      <c r="D38" s="4" t="str">
        <f>IF('Rang. kommuner avlingsnivå P '!A39&gt;1,'Rang. kommuner avlingsnivå P '!A39,"")</f>
        <v>1119 HÅ</v>
      </c>
      <c r="E38" s="4">
        <f>IFERROR(IF('Rang. kommuner avlingsnivå P '!B39&gt;1,'Rang. kommuner avlingsnivå P '!B39,""),"")</f>
        <v>349.92039004511702</v>
      </c>
      <c r="F38" s="4">
        <f>IFERROR(IF('Rang. kommuner avlingsnivå P '!C39&gt;1,'Rang. kommuner avlingsnivå P '!C39,""),"")</f>
        <v>375.84122976384998</v>
      </c>
      <c r="G38" s="4">
        <f>IFERROR(IF('Rang. kommuner avlingsnivå P '!D39&gt;1,'Rang. kommuner avlingsnivå P '!D39,""),"")</f>
        <v>428.976941946034</v>
      </c>
      <c r="H38" s="4">
        <f>IFERROR(IF('Rang. kommuner avlingsnivå P '!E39&gt;1,'Rang. kommuner avlingsnivå P '!E39,""),"")</f>
        <v>458.99638714584501</v>
      </c>
      <c r="I38" s="4">
        <f>IFERROR(IF('Rang. kommuner avlingsnivå P '!F39&gt;1,'Rang. kommuner avlingsnivå P '!F39,""),"")</f>
        <v>474.60375629867201</v>
      </c>
      <c r="J38" s="4">
        <f>IFERROR(IF('Rang. kommuner avlingsnivå P '!G39&gt;1,'Rang. kommuner avlingsnivå P '!G39,""),"")</f>
        <v>403.75356679636798</v>
      </c>
      <c r="K38" s="4">
        <f>IFERROR(IF('Rang. kommuner avlingsnivå P '!H39&gt;1,'Rang. kommuner avlingsnivå P '!H39,""),"")</f>
        <v>446.30444038929397</v>
      </c>
      <c r="L38" s="4">
        <f>IFERROR(IF('Rang. kommuner avlingsnivå P '!I39&gt;1,'Rang. kommuner avlingsnivå P '!I39,""),"")</f>
        <v>413.02161681966197</v>
      </c>
      <c r="M38" s="4">
        <f>IFERROR(IF('Rang. kommuner avlingsnivå P '!J39&gt;1,'Rang. kommuner avlingsnivå P '!J39,""),"")</f>
        <v>511.81040609137102</v>
      </c>
      <c r="N38" s="4">
        <f>IFERROR(IF('Rang. kommuner avlingsnivå P '!K39&gt;1,'Rang. kommuner avlingsnivå P '!K39,""),"")</f>
        <v>274.70412371134</v>
      </c>
      <c r="O38" s="4">
        <f>IFERROR(IF('Rang. kommuner avlingsnivå P '!L39&gt;1,'Rang. kommuner avlingsnivå P '!L39,""),"")</f>
        <v>309.48233290761999</v>
      </c>
      <c r="P38" s="4">
        <f>IFERROR(IF('Rang. kommuner avlingsnivå P '!M39&gt;1,'Rang. kommuner avlingsnivå P '!M39,""),"")</f>
        <v>296.13742690058501</v>
      </c>
      <c r="Q38" s="4">
        <f>IFERROR(IF('Rang. kommuner avlingsnivå P '!N39&gt;1,'Rang. kommuner avlingsnivå P '!N39,""),"")</f>
        <v>436.49582309582303</v>
      </c>
      <c r="R38" s="4">
        <f>IFERROR(IF('Rang. kommuner avlingsnivå P '!O39&gt;1,'Rang. kommuner avlingsnivå P '!O39,""),"")</f>
        <v>202.58979662185499</v>
      </c>
      <c r="S38" s="4">
        <f>IFERROR(IF('Rang. kommuner avlingsnivå P '!P39&gt;1,'Rang. kommuner avlingsnivå P '!P39,""),"")</f>
        <v>363.13481095176002</v>
      </c>
      <c r="T38" s="4">
        <f>IFERROR(IF('Rang. kommuner avlingsnivå P '!Q39&gt;1,'Rang. kommuner avlingsnivå P '!Q39,""),"")</f>
        <v>303.63536463536502</v>
      </c>
      <c r="U38" s="4">
        <f>IFERROR(IF('Rang. kommuner avlingsnivå P '!R39&gt;1,'Rang. kommuner avlingsnivå P '!R39,""),"")</f>
        <v>326.19509516837502</v>
      </c>
      <c r="V38" s="4">
        <f>IFERROR(IF('Rang. kommuner avlingsnivå P '!S39&gt;1,'Rang. kommuner avlingsnivå P '!S39,""),"")</f>
        <v>451.42920353982299</v>
      </c>
      <c r="W38" s="4">
        <f>IFERROR(IF('Rang. kommuner avlingsnivå P '!T39&gt;1,'Rang. kommuner avlingsnivå P '!T39,""),"")</f>
        <v>481.82794001578498</v>
      </c>
      <c r="X38" s="4">
        <f>IFERROR(IF('Rang. kommuner avlingsnivå P '!U39&gt;1,'Rang. kommuner avlingsnivå P '!U39,""),"")</f>
        <v>313.08503489273699</v>
      </c>
      <c r="Y38" s="4">
        <f>IFERROR(IF('Rang. kommuner avlingsnivå P '!V39&gt;1,'Rang. kommuner avlingsnivå P '!V39,""),"")</f>
        <v>501.52937420178802</v>
      </c>
      <c r="Z38" s="4">
        <f>IFERROR(IF('Rang. kommuner avlingsnivå P '!W39&gt;1,'Rang. kommuner avlingsnivå P '!W39,""),"")</f>
        <v>776.63239074550097</v>
      </c>
      <c r="AA38" s="4">
        <f>IFERROR(IF('Rang. kommuner avlingsnivå P '!X39&gt;1,'Rang. kommuner avlingsnivå P '!X39,""),"")</f>
        <v>504.68645720476707</v>
      </c>
    </row>
    <row r="39" spans="4:27" x14ac:dyDescent="0.25">
      <c r="D39" s="4" t="str">
        <f>IF('Rang. kommuner avlingsnivå P '!A40&gt;1,'Rang. kommuner avlingsnivå P '!A40,"")</f>
        <v>3901 HORTEN</v>
      </c>
      <c r="E39" s="4">
        <f>IFERROR(IF('Rang. kommuner avlingsnivå P '!B40&gt;1,'Rang. kommuner avlingsnivå P '!B40,""),"")</f>
        <v>333.91788669637202</v>
      </c>
      <c r="F39" s="4">
        <f>IFERROR(IF('Rang. kommuner avlingsnivå P '!C40&gt;1,'Rang. kommuner avlingsnivå P '!C40,""),"")</f>
        <v>374.15445677766598</v>
      </c>
      <c r="G39" s="4">
        <f>IFERROR(IF('Rang. kommuner avlingsnivå P '!D40&gt;1,'Rang. kommuner avlingsnivå P '!D40,""),"")</f>
        <v>386.02330678746301</v>
      </c>
      <c r="H39" s="4">
        <f>IFERROR(IF('Rang. kommuner avlingsnivå P '!E40&gt;1,'Rang. kommuner avlingsnivå P '!E40,""),"")</f>
        <v>413.41356826826097</v>
      </c>
      <c r="I39" s="4">
        <f>IFERROR(IF('Rang. kommuner avlingsnivå P '!F40&gt;1,'Rang. kommuner avlingsnivå P '!F40,""),"")</f>
        <v>313.35884899006101</v>
      </c>
      <c r="J39" s="4">
        <f>IFERROR(IF('Rang. kommuner avlingsnivå P '!G40&gt;1,'Rang. kommuner avlingsnivå P '!G40,""),"")</f>
        <v>370.09359267734601</v>
      </c>
      <c r="K39" s="4">
        <f>IFERROR(IF('Rang. kommuner avlingsnivå P '!H40&gt;1,'Rang. kommuner avlingsnivå P '!H40,""),"")</f>
        <v>422.341119919042</v>
      </c>
      <c r="L39" s="4">
        <f>IFERROR(IF('Rang. kommuner avlingsnivå P '!I40&gt;1,'Rang. kommuner avlingsnivå P '!I40,""),"")</f>
        <v>335.02062219088702</v>
      </c>
      <c r="M39" s="4">
        <f>IFERROR(IF('Rang. kommuner avlingsnivå P '!J40&gt;1,'Rang. kommuner avlingsnivå P '!J40,""),"")</f>
        <v>461.09330166270797</v>
      </c>
      <c r="N39" s="4">
        <f>IFERROR(IF('Rang. kommuner avlingsnivå P '!K40&gt;1,'Rang. kommuner avlingsnivå P '!K40,""),"")</f>
        <v>378.89096457967298</v>
      </c>
      <c r="O39" s="4">
        <f>IFERROR(IF('Rang. kommuner avlingsnivå P '!L40&gt;1,'Rang. kommuner avlingsnivå P '!L40,""),"")</f>
        <v>384.67509578544099</v>
      </c>
      <c r="P39" s="4">
        <f>IFERROR(IF('Rang. kommuner avlingsnivå P '!M40&gt;1,'Rang. kommuner avlingsnivå P '!M40,""),"")</f>
        <v>338.575448330526</v>
      </c>
      <c r="Q39" s="4">
        <f>IFERROR(IF('Rang. kommuner avlingsnivå P '!N40&gt;1,'Rang. kommuner avlingsnivå P '!N40,""),"")</f>
        <v>437.30403500243102</v>
      </c>
      <c r="R39" s="4">
        <f>IFERROR(IF('Rang. kommuner avlingsnivå P '!O40&gt;1,'Rang. kommuner avlingsnivå P '!O40,""),"")</f>
        <v>491.270593824228</v>
      </c>
      <c r="S39" s="4">
        <f>IFERROR(IF('Rang. kommuner avlingsnivå P '!P40&gt;1,'Rang. kommuner avlingsnivå P '!P40,""),"")</f>
        <v>444.75975547631202</v>
      </c>
      <c r="T39" s="4">
        <f>IFERROR(IF('Rang. kommuner avlingsnivå P '!Q40&gt;1,'Rang. kommuner avlingsnivå P '!Q40,""),"")</f>
        <v>412.97276529520502</v>
      </c>
      <c r="U39" s="4">
        <f>IFERROR(IF('Rang. kommuner avlingsnivå P '!R40&gt;1,'Rang. kommuner avlingsnivå P '!R40,""),"")</f>
        <v>253.27025963808001</v>
      </c>
      <c r="V39" s="4">
        <f>IFERROR(IF('Rang. kommuner avlingsnivå P '!S40&gt;1,'Rang. kommuner avlingsnivå P '!S40,""),"")</f>
        <v>574.49052872606205</v>
      </c>
      <c r="W39" s="4">
        <f>IFERROR(IF('Rang. kommuner avlingsnivå P '!T40&gt;1,'Rang. kommuner avlingsnivå P '!T40,""),"")</f>
        <v>572.62674339217801</v>
      </c>
      <c r="X39" s="4">
        <f>IFERROR(IF('Rang. kommuner avlingsnivå P '!U40&gt;1,'Rang. kommuner avlingsnivå P '!U40,""),"")</f>
        <v>582.91472712680604</v>
      </c>
      <c r="Y39" s="4">
        <f>IFERROR(IF('Rang. kommuner avlingsnivå P '!V40&gt;1,'Rang. kommuner avlingsnivå P '!V40,""),"")</f>
        <v>472.82163962608797</v>
      </c>
      <c r="Z39" s="4">
        <f>IFERROR(IF('Rang. kommuner avlingsnivå P '!W40&gt;1,'Rang. kommuner avlingsnivå P '!W40,""),"")</f>
        <v>377.70487342294098</v>
      </c>
      <c r="AA39" s="4">
        <f>IFERROR(IF('Rang. kommuner avlingsnivå P '!X40&gt;1,'Rang. kommuner avlingsnivå P '!X40,""),"")</f>
        <v>264.66640963855423</v>
      </c>
    </row>
    <row r="40" spans="4:27" x14ac:dyDescent="0.25">
      <c r="D40" s="4" t="str">
        <f>IF('Rang. kommuner avlingsnivå P '!A41&gt;1,'Rang. kommuner avlingsnivå P '!A41,"")</f>
        <v>4205 LINDESNES</v>
      </c>
      <c r="E40" s="4" t="str">
        <f>IFERROR(IF('Rang. kommuner avlingsnivå P '!B41&gt;1,'Rang. kommuner avlingsnivå P '!B41,""),"")</f>
        <v/>
      </c>
      <c r="F40" s="4" t="str">
        <f>IFERROR(IF('Rang. kommuner avlingsnivå P '!C41&gt;1,'Rang. kommuner avlingsnivå P '!C41,""),"")</f>
        <v/>
      </c>
      <c r="G40" s="4" t="str">
        <f>IFERROR(IF('Rang. kommuner avlingsnivå P '!D41&gt;1,'Rang. kommuner avlingsnivå P '!D41,""),"")</f>
        <v/>
      </c>
      <c r="H40" s="4" t="str">
        <f>IFERROR(IF('Rang. kommuner avlingsnivå P '!E41&gt;1,'Rang. kommuner avlingsnivå P '!E41,""),"")</f>
        <v/>
      </c>
      <c r="I40" s="4" t="str">
        <f>IFERROR(IF('Rang. kommuner avlingsnivå P '!F41&gt;1,'Rang. kommuner avlingsnivå P '!F41,""),"")</f>
        <v/>
      </c>
      <c r="J40" s="4" t="str">
        <f>IFERROR(IF('Rang. kommuner avlingsnivå P '!G41&gt;1,'Rang. kommuner avlingsnivå P '!G41,""),"")</f>
        <v/>
      </c>
      <c r="K40" s="4" t="str">
        <f>IFERROR(IF('Rang. kommuner avlingsnivå P '!H41&gt;1,'Rang. kommuner avlingsnivå P '!H41,""),"")</f>
        <v/>
      </c>
      <c r="L40" s="4" t="str">
        <f>IFERROR(IF('Rang. kommuner avlingsnivå P '!I41&gt;1,'Rang. kommuner avlingsnivå P '!I41,""),"")</f>
        <v/>
      </c>
      <c r="M40" s="4">
        <f>IFERROR(IF('Rang. kommuner avlingsnivå P '!J41&gt;1,'Rang. kommuner avlingsnivå P '!J41,""),"")</f>
        <v>367.26712328767098</v>
      </c>
      <c r="N40" s="4">
        <f>IFERROR(IF('Rang. kommuner avlingsnivå P '!K41&gt;1,'Rang. kommuner avlingsnivå P '!K41,""),"")</f>
        <v>247.42826536643</v>
      </c>
      <c r="O40" s="4" t="str">
        <f>IFERROR(IF('Rang. kommuner avlingsnivå P '!L41&gt;1,'Rang. kommuner avlingsnivå P '!L41,""),"")</f>
        <v/>
      </c>
      <c r="P40" s="4" t="str">
        <f>IFERROR(IF('Rang. kommuner avlingsnivå P '!M41&gt;1,'Rang. kommuner avlingsnivå P '!M41,""),"")</f>
        <v/>
      </c>
      <c r="Q40" s="4" t="str">
        <f>IFERROR(IF('Rang. kommuner avlingsnivå P '!N41&gt;1,'Rang. kommuner avlingsnivå P '!N41,""),"")</f>
        <v/>
      </c>
      <c r="R40" s="4" t="str">
        <f>IFERROR(IF('Rang. kommuner avlingsnivå P '!O41&gt;1,'Rang. kommuner avlingsnivå P '!O41,""),"")</f>
        <v/>
      </c>
      <c r="S40" s="4" t="str">
        <f>IFERROR(IF('Rang. kommuner avlingsnivå P '!P41&gt;1,'Rang. kommuner avlingsnivå P '!P41,""),"")</f>
        <v/>
      </c>
      <c r="T40" s="4" t="str">
        <f>IFERROR(IF('Rang. kommuner avlingsnivå P '!Q41&gt;1,'Rang. kommuner avlingsnivå P '!Q41,""),"")</f>
        <v/>
      </c>
      <c r="U40" s="4" t="str">
        <f>IFERROR(IF('Rang. kommuner avlingsnivå P '!R41&gt;1,'Rang. kommuner avlingsnivå P '!R41,""),"")</f>
        <v/>
      </c>
      <c r="V40" s="4" t="str">
        <f>IFERROR(IF('Rang. kommuner avlingsnivå P '!S41&gt;1,'Rang. kommuner avlingsnivå P '!S41,""),"")</f>
        <v/>
      </c>
      <c r="W40" s="4" t="str">
        <f>IFERROR(IF('Rang. kommuner avlingsnivå P '!T41&gt;1,'Rang. kommuner avlingsnivå P '!T41,""),"")</f>
        <v/>
      </c>
      <c r="X40" s="4">
        <f>IFERROR(IF('Rang. kommuner avlingsnivå P '!U41&gt;1,'Rang. kommuner avlingsnivå P '!U41,""),"")</f>
        <v>696.43356643356606</v>
      </c>
      <c r="Y40" s="4">
        <f>IFERROR(IF('Rang. kommuner avlingsnivå P '!V41&gt;1,'Rang. kommuner avlingsnivå P '!V41,""),"")</f>
        <v>276.45</v>
      </c>
      <c r="Z40" s="4">
        <f>IFERROR(IF('Rang. kommuner avlingsnivå P '!W41&gt;1,'Rang. kommuner avlingsnivå P '!W41,""),"")</f>
        <v>960.60810810810801</v>
      </c>
      <c r="AA40" s="4">
        <f>IFERROR(IF('Rang. kommuner avlingsnivå P '!X41&gt;1,'Rang. kommuner avlingsnivå P '!X41,""),"")</f>
        <v>47.767123287671232</v>
      </c>
    </row>
    <row r="41" spans="4:27" x14ac:dyDescent="0.25">
      <c r="D41" s="4" t="str">
        <f>IF('Rang. kommuner avlingsnivå P '!A42&gt;1,'Rang. kommuner avlingsnivå P '!A42,"")</f>
        <v>3209 ULLENSAKER</v>
      </c>
      <c r="E41" s="4">
        <f>IFERROR(IF('Rang. kommuner avlingsnivå P '!B42&gt;1,'Rang. kommuner avlingsnivå P '!B42,""),"")</f>
        <v>363.32851965736899</v>
      </c>
      <c r="F41" s="4">
        <f>IFERROR(IF('Rang. kommuner avlingsnivå P '!C42&gt;1,'Rang. kommuner avlingsnivå P '!C42,""),"")</f>
        <v>416.66342898597497</v>
      </c>
      <c r="G41" s="4">
        <f>IFERROR(IF('Rang. kommuner avlingsnivå P '!D42&gt;1,'Rang. kommuner avlingsnivå P '!D42,""),"")</f>
        <v>468.672060453131</v>
      </c>
      <c r="H41" s="4">
        <f>IFERROR(IF('Rang. kommuner avlingsnivå P '!E42&gt;1,'Rang. kommuner avlingsnivå P '!E42,""),"")</f>
        <v>375.95536609829497</v>
      </c>
      <c r="I41" s="4">
        <f>IFERROR(IF('Rang. kommuner avlingsnivå P '!F42&gt;1,'Rang. kommuner avlingsnivå P '!F42,""),"")</f>
        <v>327.448654269803</v>
      </c>
      <c r="J41" s="4">
        <f>IFERROR(IF('Rang. kommuner avlingsnivå P '!G42&gt;1,'Rang. kommuner avlingsnivå P '!G42,""),"")</f>
        <v>402.32553574789603</v>
      </c>
      <c r="K41" s="4">
        <f>IFERROR(IF('Rang. kommuner avlingsnivå P '!H42&gt;1,'Rang. kommuner avlingsnivå P '!H42,""),"")</f>
        <v>452.83067101221798</v>
      </c>
      <c r="L41" s="4">
        <f>IFERROR(IF('Rang. kommuner avlingsnivå P '!I42&gt;1,'Rang. kommuner avlingsnivå P '!I42,""),"")</f>
        <v>327.52653921922303</v>
      </c>
      <c r="M41" s="4">
        <f>IFERROR(IF('Rang. kommuner avlingsnivå P '!J42&gt;1,'Rang. kommuner avlingsnivå P '!J42,""),"")</f>
        <v>396.050372365275</v>
      </c>
      <c r="N41" s="4">
        <f>IFERROR(IF('Rang. kommuner avlingsnivå P '!K42&gt;1,'Rang. kommuner avlingsnivå P '!K42,""),"")</f>
        <v>375.588462649409</v>
      </c>
      <c r="O41" s="4">
        <f>IFERROR(IF('Rang. kommuner avlingsnivå P '!L42&gt;1,'Rang. kommuner avlingsnivå P '!L42,""),"")</f>
        <v>314.53730455237297</v>
      </c>
      <c r="P41" s="4">
        <f>IFERROR(IF('Rang. kommuner avlingsnivå P '!M42&gt;1,'Rang. kommuner avlingsnivå P '!M42,""),"")</f>
        <v>356.843007390563</v>
      </c>
      <c r="Q41" s="4">
        <f>IFERROR(IF('Rang. kommuner avlingsnivå P '!N42&gt;1,'Rang. kommuner avlingsnivå P '!N42,""),"")</f>
        <v>457.538437070773</v>
      </c>
      <c r="R41" s="4">
        <f>IFERROR(IF('Rang. kommuner avlingsnivå P '!O42&gt;1,'Rang. kommuner avlingsnivå P '!O42,""),"")</f>
        <v>523.73205693083696</v>
      </c>
      <c r="S41" s="4">
        <f>IFERROR(IF('Rang. kommuner avlingsnivå P '!P42&gt;1,'Rang. kommuner avlingsnivå P '!P42,""),"")</f>
        <v>478.65301780666198</v>
      </c>
      <c r="T41" s="4">
        <f>IFERROR(IF('Rang. kommuner avlingsnivå P '!Q42&gt;1,'Rang. kommuner avlingsnivå P '!Q42,""),"")</f>
        <v>488.69300544245101</v>
      </c>
      <c r="U41" s="4">
        <f>IFERROR(IF('Rang. kommuner avlingsnivå P '!R42&gt;1,'Rang. kommuner avlingsnivå P '!R42,""),"")</f>
        <v>194.64352575242</v>
      </c>
      <c r="V41" s="4">
        <f>IFERROR(IF('Rang. kommuner avlingsnivå P '!S42&gt;1,'Rang. kommuner avlingsnivå P '!S42,""),"")</f>
        <v>516.43400912695404</v>
      </c>
      <c r="W41" s="4">
        <f>IFERROR(IF('Rang. kommuner avlingsnivå P '!T42&gt;1,'Rang. kommuner avlingsnivå P '!T42,""),"")</f>
        <v>484.84639128725598</v>
      </c>
      <c r="X41" s="4">
        <f>IFERROR(IF('Rang. kommuner avlingsnivå P '!U42&gt;1,'Rang. kommuner avlingsnivå P '!U42,""),"")</f>
        <v>468.79239660335298</v>
      </c>
      <c r="Y41" s="4">
        <f>IFERROR(IF('Rang. kommuner avlingsnivå P '!V42&gt;1,'Rang. kommuner avlingsnivå P '!V42,""),"")</f>
        <v>390.280897211769</v>
      </c>
      <c r="Z41" s="4">
        <f>IFERROR(IF('Rang. kommuner avlingsnivå P '!W42&gt;1,'Rang. kommuner avlingsnivå P '!W42,""),"")</f>
        <v>509.696503797106</v>
      </c>
      <c r="AA41" s="4">
        <f>IFERROR(IF('Rang. kommuner avlingsnivå P '!X42&gt;1,'Rang. kommuner avlingsnivå P '!X42,""),"")</f>
        <v>245.90006538631144</v>
      </c>
    </row>
    <row r="42" spans="4:27" x14ac:dyDescent="0.25">
      <c r="D42" s="4" t="str">
        <f>IF('Rang. kommuner avlingsnivå P '!A43&gt;1,'Rang. kommuner avlingsnivå P '!A43,"")</f>
        <v>1103 STAVANGER</v>
      </c>
      <c r="E42" s="4">
        <f>IFERROR(IF('Rang. kommuner avlingsnivå P '!B43&gt;1,'Rang. kommuner avlingsnivå P '!B43,""),"")</f>
        <v>360.08961168270798</v>
      </c>
      <c r="F42" s="4">
        <f>IFERROR(IF('Rang. kommuner avlingsnivå P '!C43&gt;1,'Rang. kommuner avlingsnivå P '!C43,""),"")</f>
        <v>404.18872549019602</v>
      </c>
      <c r="G42" s="4">
        <f>IFERROR(IF('Rang. kommuner avlingsnivå P '!D43&gt;1,'Rang. kommuner avlingsnivå P '!D43,""),"")</f>
        <v>416.90082644628097</v>
      </c>
      <c r="H42" s="4">
        <f>IFERROR(IF('Rang. kommuner avlingsnivå P '!E43&gt;1,'Rang. kommuner avlingsnivå P '!E43,""),"")</f>
        <v>434.19411080976403</v>
      </c>
      <c r="I42" s="4">
        <f>IFERROR(IF('Rang. kommuner avlingsnivå P '!F43&gt;1,'Rang. kommuner avlingsnivå P '!F43,""),"")</f>
        <v>421.44122516556303</v>
      </c>
      <c r="J42" s="4">
        <f>IFERROR(IF('Rang. kommuner avlingsnivå P '!G43&gt;1,'Rang. kommuner avlingsnivå P '!G43,""),"")</f>
        <v>259.03449928126503</v>
      </c>
      <c r="K42" s="4">
        <f>IFERROR(IF('Rang. kommuner avlingsnivå P '!H43&gt;1,'Rang. kommuner avlingsnivå P '!H43,""),"")</f>
        <v>397.06711409396001</v>
      </c>
      <c r="L42" s="4">
        <f>IFERROR(IF('Rang. kommuner avlingsnivå P '!I43&gt;1,'Rang. kommuner avlingsnivå P '!I43,""),"")</f>
        <v>403.545765485983</v>
      </c>
      <c r="M42" s="4">
        <f>IFERROR(IF('Rang. kommuner avlingsnivå P '!J43&gt;1,'Rang. kommuner avlingsnivå P '!J43,""),"")</f>
        <v>470.64961686445298</v>
      </c>
      <c r="N42" s="4">
        <f>IFERROR(IF('Rang. kommuner avlingsnivå P '!K43&gt;1,'Rang. kommuner avlingsnivå P '!K43,""),"")</f>
        <v>272.50714658385101</v>
      </c>
      <c r="O42" s="4">
        <f>IFERROR(IF('Rang. kommuner avlingsnivå P '!L43&gt;1,'Rang. kommuner avlingsnivå P '!L43,""),"")</f>
        <v>341.78875387456299</v>
      </c>
      <c r="P42" s="4">
        <f>IFERROR(IF('Rang. kommuner avlingsnivå P '!M43&gt;1,'Rang. kommuner avlingsnivå P '!M43,""),"")</f>
        <v>397.10240963855398</v>
      </c>
      <c r="Q42" s="4">
        <f>IFERROR(IF('Rang. kommuner avlingsnivå P '!N43&gt;1,'Rang. kommuner avlingsnivå P '!N43,""),"")</f>
        <v>482.25</v>
      </c>
      <c r="R42" s="4">
        <f>IFERROR(IF('Rang. kommuner avlingsnivå P '!O43&gt;1,'Rang. kommuner avlingsnivå P '!O43,""),"")</f>
        <v>327.57512953367899</v>
      </c>
      <c r="S42" s="4">
        <f>IFERROR(IF('Rang. kommuner avlingsnivå P '!P43&gt;1,'Rang. kommuner avlingsnivå P '!P43,""),"")</f>
        <v>450.33608815426999</v>
      </c>
      <c r="T42" s="4">
        <f>IFERROR(IF('Rang. kommuner avlingsnivå P '!Q43&gt;1,'Rang. kommuner avlingsnivå P '!Q43,""),"")</f>
        <v>319.10269121813002</v>
      </c>
      <c r="U42" s="4">
        <f>IFERROR(IF('Rang. kommuner avlingsnivå P '!R43&gt;1,'Rang. kommuner avlingsnivå P '!R43,""),"")</f>
        <v>440.362678705794</v>
      </c>
      <c r="V42" s="4">
        <f>IFERROR(IF('Rang. kommuner avlingsnivå P '!S43&gt;1,'Rang. kommuner avlingsnivå P '!S43,""),"")</f>
        <v>423.00369003690003</v>
      </c>
      <c r="W42" s="4">
        <f>IFERROR(IF('Rang. kommuner avlingsnivå P '!T43&gt;1,'Rang. kommuner avlingsnivå P '!T43,""),"")</f>
        <v>502.36720751494403</v>
      </c>
      <c r="X42" s="4">
        <f>IFERROR(IF('Rang. kommuner avlingsnivå P '!U43&gt;1,'Rang. kommuner avlingsnivå P '!U43,""),"")</f>
        <v>382.24301494476902</v>
      </c>
      <c r="Y42" s="4">
        <f>IFERROR(IF('Rang. kommuner avlingsnivå P '!V43&gt;1,'Rang. kommuner avlingsnivå P '!V43,""),"")</f>
        <v>529.85771113831095</v>
      </c>
      <c r="Z42" s="4">
        <f>IFERROR(IF('Rang. kommuner avlingsnivå P '!W43&gt;1,'Rang. kommuner avlingsnivå P '!W43,""),"")</f>
        <v>555.66477611940297</v>
      </c>
      <c r="AA42" s="4">
        <f>IFERROR(IF('Rang. kommuner avlingsnivå P '!X43&gt;1,'Rang. kommuner avlingsnivå P '!X43,""),"")</f>
        <v>471.03096366508692</v>
      </c>
    </row>
    <row r="43" spans="4:27" x14ac:dyDescent="0.25">
      <c r="D43" s="4" t="str">
        <f>IF('Rang. kommuner avlingsnivå P '!A44&gt;1,'Rang. kommuner avlingsnivå P '!A44,"")</f>
        <v>3907 SANDEFJORD</v>
      </c>
      <c r="E43" s="4">
        <f>IFERROR(IF('Rang. kommuner avlingsnivå P '!B44&gt;1,'Rang. kommuner avlingsnivå P '!B44,""),"")</f>
        <v>376.30265646417502</v>
      </c>
      <c r="F43" s="4">
        <f>IFERROR(IF('Rang. kommuner avlingsnivå P '!C44&gt;1,'Rang. kommuner avlingsnivå P '!C44,""),"")</f>
        <v>421.41385914771428</v>
      </c>
      <c r="G43" s="4">
        <f>IFERROR(IF('Rang. kommuner avlingsnivå P '!D44&gt;1,'Rang. kommuner avlingsnivå P '!D44,""),"")</f>
        <v>441.89336947185194</v>
      </c>
      <c r="H43" s="4">
        <f>IFERROR(IF('Rang. kommuner avlingsnivå P '!E44&gt;1,'Rang. kommuner avlingsnivå P '!E44,""),"")</f>
        <v>450.14149054853834</v>
      </c>
      <c r="I43" s="4">
        <f>IFERROR(IF('Rang. kommuner avlingsnivå P '!F44&gt;1,'Rang. kommuner avlingsnivå P '!F44,""),"")</f>
        <v>337.14800193058636</v>
      </c>
      <c r="J43" s="4">
        <f>IFERROR(IF('Rang. kommuner avlingsnivå P '!G44&gt;1,'Rang. kommuner avlingsnivå P '!G44,""),"")</f>
        <v>388.54555027314495</v>
      </c>
      <c r="K43" s="4">
        <f>IFERROR(IF('Rang. kommuner avlingsnivå P '!H44&gt;1,'Rang. kommuner avlingsnivå P '!H44,""),"")</f>
        <v>464.15085487481662</v>
      </c>
      <c r="L43" s="4">
        <f>IFERROR(IF('Rang. kommuner avlingsnivå P '!I44&gt;1,'Rang. kommuner avlingsnivå P '!I44,""),"")</f>
        <v>348.13009862723402</v>
      </c>
      <c r="M43" s="4">
        <f>IFERROR(IF('Rang. kommuner avlingsnivå P '!J44&gt;1,'Rang. kommuner avlingsnivå P '!J44,""),"")</f>
        <v>474.07849301032661</v>
      </c>
      <c r="N43" s="4">
        <f>IFERROR(IF('Rang. kommuner avlingsnivå P '!K44&gt;1,'Rang. kommuner avlingsnivå P '!K44,""),"")</f>
        <v>346.54262857275967</v>
      </c>
      <c r="O43" s="4">
        <f>IFERROR(IF('Rang. kommuner avlingsnivå P '!L44&gt;1,'Rang. kommuner avlingsnivå P '!L44,""),"")</f>
        <v>395.28998228950303</v>
      </c>
      <c r="P43" s="4">
        <f>IFERROR(IF('Rang. kommuner avlingsnivå P '!M44&gt;1,'Rang. kommuner avlingsnivå P '!M44,""),"")</f>
        <v>268.83497949615736</v>
      </c>
      <c r="Q43" s="4">
        <f>IFERROR(IF('Rang. kommuner avlingsnivå P '!N44&gt;1,'Rang. kommuner avlingsnivå P '!N44,""),"")</f>
        <v>473.88198941810066</v>
      </c>
      <c r="R43" s="4">
        <f>IFERROR(IF('Rang. kommuner avlingsnivå P '!O44&gt;1,'Rang. kommuner avlingsnivå P '!O44,""),"")</f>
        <v>464.24880480130304</v>
      </c>
      <c r="S43" s="4">
        <f>IFERROR(IF('Rang. kommuner avlingsnivå P '!P44&gt;1,'Rang. kommuner avlingsnivå P '!P44,""),"")</f>
        <v>464.81331546174903</v>
      </c>
      <c r="T43" s="4">
        <f>IFERROR(IF('Rang. kommuner avlingsnivå P '!Q44&gt;1,'Rang. kommuner avlingsnivå P '!Q44,""),"")</f>
        <v>357.66184927487598</v>
      </c>
      <c r="U43" s="4">
        <f>IFERROR(IF('Rang. kommuner avlingsnivå P '!R44&gt;1,'Rang. kommuner avlingsnivå P '!R44,""),"")</f>
        <v>230.30840960110501</v>
      </c>
      <c r="V43" s="4">
        <f>IFERROR(IF('Rang. kommuner avlingsnivå P '!S44&gt;1,'Rang. kommuner avlingsnivå P '!S44,""),"")</f>
        <v>502.91663132897997</v>
      </c>
      <c r="W43" s="4">
        <f>IFERROR(IF('Rang. kommuner avlingsnivå P '!T44&gt;1,'Rang. kommuner avlingsnivå P '!T44,""),"")</f>
        <v>494.78784639283703</v>
      </c>
      <c r="X43" s="4">
        <f>IFERROR(IF('Rang. kommuner avlingsnivå P '!U44&gt;1,'Rang. kommuner avlingsnivå P '!U44,""),"")</f>
        <v>509.88056522416701</v>
      </c>
      <c r="Y43" s="4">
        <f>IFERROR(IF('Rang. kommuner avlingsnivå P '!V44&gt;1,'Rang. kommuner avlingsnivå P '!V44,""),"")</f>
        <v>385.75905142796699</v>
      </c>
      <c r="Z43" s="4">
        <f>IFERROR(IF('Rang. kommuner avlingsnivå P '!W44&gt;1,'Rang. kommuner avlingsnivå P '!W44,""),"")</f>
        <v>474.32335872912898</v>
      </c>
      <c r="AA43" s="4">
        <f>IFERROR(IF('Rang. kommuner avlingsnivå P '!X44&gt;1,'Rang. kommuner avlingsnivå P '!X44,""),"")</f>
        <v>294.67183449223108</v>
      </c>
    </row>
    <row r="44" spans="4:27" x14ac:dyDescent="0.25">
      <c r="D44" s="4" t="str">
        <f>IF('Rang. kommuner avlingsnivå P '!A45&gt;1,'Rang. kommuner avlingsnivå P '!A45,"")</f>
        <v>3114 VÅLER (ØSTF.)</v>
      </c>
      <c r="E44" s="4">
        <f>IFERROR(IF('Rang. kommuner avlingsnivå P '!B45&gt;1,'Rang. kommuner avlingsnivå P '!B45,""),"")</f>
        <v>329.88681099027701</v>
      </c>
      <c r="F44" s="4">
        <f>IFERROR(IF('Rang. kommuner avlingsnivå P '!C45&gt;1,'Rang. kommuner avlingsnivå P '!C45,""),"")</f>
        <v>395.897732672595</v>
      </c>
      <c r="G44" s="4">
        <f>IFERROR(IF('Rang. kommuner avlingsnivå P '!D45&gt;1,'Rang. kommuner avlingsnivå P '!D45,""),"")</f>
        <v>429.61529657308301</v>
      </c>
      <c r="H44" s="4">
        <f>IFERROR(IF('Rang. kommuner avlingsnivå P '!E45&gt;1,'Rang. kommuner avlingsnivå P '!E45,""),"")</f>
        <v>444.38739805759502</v>
      </c>
      <c r="I44" s="4">
        <f>IFERROR(IF('Rang. kommuner avlingsnivå P '!F45&gt;1,'Rang. kommuner avlingsnivå P '!F45,""),"")</f>
        <v>412.08223606667798</v>
      </c>
      <c r="J44" s="4">
        <f>IFERROR(IF('Rang. kommuner avlingsnivå P '!G45&gt;1,'Rang. kommuner avlingsnivå P '!G45,""),"")</f>
        <v>390.58516038449102</v>
      </c>
      <c r="K44" s="4">
        <f>IFERROR(IF('Rang. kommuner avlingsnivå P '!H45&gt;1,'Rang. kommuner avlingsnivå P '!H45,""),"")</f>
        <v>471.83543188575999</v>
      </c>
      <c r="L44" s="4">
        <f>IFERROR(IF('Rang. kommuner avlingsnivå P '!I45&gt;1,'Rang. kommuner avlingsnivå P '!I45,""),"")</f>
        <v>357.963894237891</v>
      </c>
      <c r="M44" s="4">
        <f>IFERROR(IF('Rang. kommuner avlingsnivå P '!J45&gt;1,'Rang. kommuner avlingsnivå P '!J45,""),"")</f>
        <v>467.77240048433498</v>
      </c>
      <c r="N44" s="4">
        <f>IFERROR(IF('Rang. kommuner avlingsnivå P '!K45&gt;1,'Rang. kommuner avlingsnivå P '!K45,""),"")</f>
        <v>361.79923125723002</v>
      </c>
      <c r="O44" s="4">
        <f>IFERROR(IF('Rang. kommuner avlingsnivå P '!L45&gt;1,'Rang. kommuner avlingsnivå P '!L45,""),"")</f>
        <v>352.75616157005902</v>
      </c>
      <c r="P44" s="4">
        <f>IFERROR(IF('Rang. kommuner avlingsnivå P '!M45&gt;1,'Rang. kommuner avlingsnivå P '!M45,""),"")</f>
        <v>297.63578698923101</v>
      </c>
      <c r="Q44" s="4">
        <f>IFERROR(IF('Rang. kommuner avlingsnivå P '!N45&gt;1,'Rang. kommuner avlingsnivå P '!N45,""),"")</f>
        <v>464.17999046408102</v>
      </c>
      <c r="R44" s="4">
        <f>IFERROR(IF('Rang. kommuner avlingsnivå P '!O45&gt;1,'Rang. kommuner avlingsnivå P '!O45,""),"")</f>
        <v>505.03922387606298</v>
      </c>
      <c r="S44" s="4">
        <f>IFERROR(IF('Rang. kommuner avlingsnivå P '!P45&gt;1,'Rang. kommuner avlingsnivå P '!P45,""),"")</f>
        <v>466.18769685422097</v>
      </c>
      <c r="T44" s="4">
        <f>IFERROR(IF('Rang. kommuner avlingsnivå P '!Q45&gt;1,'Rang. kommuner avlingsnivå P '!Q45,""),"")</f>
        <v>443.280986740206</v>
      </c>
      <c r="U44" s="4">
        <f>IFERROR(IF('Rang. kommuner avlingsnivå P '!R45&gt;1,'Rang. kommuner avlingsnivå P '!R45,""),"")</f>
        <v>221.111513196712</v>
      </c>
      <c r="V44" s="4">
        <f>IFERROR(IF('Rang. kommuner avlingsnivå P '!S45&gt;1,'Rang. kommuner avlingsnivå P '!S45,""),"")</f>
        <v>409.36470081453598</v>
      </c>
      <c r="W44" s="4">
        <f>IFERROR(IF('Rang. kommuner avlingsnivå P '!T45&gt;1,'Rang. kommuner avlingsnivå P '!T45,""),"")</f>
        <v>455.15884336602198</v>
      </c>
      <c r="X44" s="4">
        <f>IFERROR(IF('Rang. kommuner avlingsnivå P '!U45&gt;1,'Rang. kommuner avlingsnivå P '!U45,""),"")</f>
        <v>433.26089217397799</v>
      </c>
      <c r="Y44" s="4">
        <f>IFERROR(IF('Rang. kommuner avlingsnivå P '!V45&gt;1,'Rang. kommuner avlingsnivå P '!V45,""),"")</f>
        <v>448.96290292871601</v>
      </c>
      <c r="Z44" s="4">
        <f>IFERROR(IF('Rang. kommuner avlingsnivå P '!W45&gt;1,'Rang. kommuner avlingsnivå P '!W45,""),"")</f>
        <v>456.050261226109</v>
      </c>
      <c r="AA44" s="4">
        <f>IFERROR(IF('Rang. kommuner avlingsnivå P '!X45&gt;1,'Rang. kommuner avlingsnivå P '!X45,""),"")</f>
        <v>287.62176707449282</v>
      </c>
    </row>
    <row r="45" spans="4:27" x14ac:dyDescent="0.25">
      <c r="D45" s="4" t="str">
        <f>IF('Rang. kommuner avlingsnivå P '!A46&gt;1,'Rang. kommuner avlingsnivå P '!A46,"")</f>
        <v>3205 LILLESTRØM</v>
      </c>
      <c r="E45" s="4">
        <f>IFERROR(IF('Rang. kommuner avlingsnivå P '!B46&gt;1,'Rang. kommuner avlingsnivå P '!B46,""),"")</f>
        <v>358.09401290132536</v>
      </c>
      <c r="F45" s="4">
        <f>IFERROR(IF('Rang. kommuner avlingsnivå P '!C46&gt;1,'Rang. kommuner avlingsnivå P '!C46,""),"")</f>
        <v>411.00651128899466</v>
      </c>
      <c r="G45" s="4">
        <f>IFERROR(IF('Rang. kommuner avlingsnivå P '!D46&gt;1,'Rang. kommuner avlingsnivå P '!D46,""),"")</f>
        <v>451.50676564121233</v>
      </c>
      <c r="H45" s="4">
        <f>IFERROR(IF('Rang. kommuner avlingsnivå P '!E46&gt;1,'Rang. kommuner avlingsnivå P '!E46,""),"")</f>
        <v>425.47147738286799</v>
      </c>
      <c r="I45" s="4">
        <f>IFERROR(IF('Rang. kommuner avlingsnivå P '!F46&gt;1,'Rang. kommuner avlingsnivå P '!F46,""),"")</f>
        <v>326.70304095964462</v>
      </c>
      <c r="J45" s="4">
        <f>IFERROR(IF('Rang. kommuner avlingsnivå P '!G46&gt;1,'Rang. kommuner avlingsnivå P '!G46,""),"")</f>
        <v>428.66324954127936</v>
      </c>
      <c r="K45" s="4">
        <f>IFERROR(IF('Rang. kommuner avlingsnivå P '!H46&gt;1,'Rang. kommuner avlingsnivå P '!H46,""),"")</f>
        <v>456.342537270913</v>
      </c>
      <c r="L45" s="4">
        <f>IFERROR(IF('Rang. kommuner avlingsnivå P '!I46&gt;1,'Rang. kommuner avlingsnivå P '!I46,""),"")</f>
        <v>322.56415866842536</v>
      </c>
      <c r="M45" s="4">
        <f>IFERROR(IF('Rang. kommuner avlingsnivå P '!J46&gt;1,'Rang. kommuner avlingsnivå P '!J46,""),"")</f>
        <v>395.13690762347136</v>
      </c>
      <c r="N45" s="4">
        <f>IFERROR(IF('Rang. kommuner avlingsnivå P '!K46&gt;1,'Rang. kommuner avlingsnivå P '!K46,""),"")</f>
        <v>360.6530295294267</v>
      </c>
      <c r="O45" s="4">
        <f>IFERROR(IF('Rang. kommuner avlingsnivå P '!L46&gt;1,'Rang. kommuner avlingsnivå P '!L46,""),"")</f>
        <v>318.79207352297635</v>
      </c>
      <c r="P45" s="4">
        <f>IFERROR(IF('Rang. kommuner avlingsnivå P '!M46&gt;1,'Rang. kommuner avlingsnivå P '!M46,""),"")</f>
        <v>311.359132423642</v>
      </c>
      <c r="Q45" s="4">
        <f>IFERROR(IF('Rang. kommuner avlingsnivå P '!N46&gt;1,'Rang. kommuner avlingsnivå P '!N46,""),"")</f>
        <v>483.2652392923863</v>
      </c>
      <c r="R45" s="4">
        <f>IFERROR(IF('Rang. kommuner avlingsnivå P '!O46&gt;1,'Rang. kommuner avlingsnivå P '!O46,""),"")</f>
        <v>545.34025103315662</v>
      </c>
      <c r="S45" s="4">
        <f>IFERROR(IF('Rang. kommuner avlingsnivå P '!P46&gt;1,'Rang. kommuner avlingsnivå P '!P46,""),"")</f>
        <v>483.97629953830665</v>
      </c>
      <c r="T45" s="4">
        <f>IFERROR(IF('Rang. kommuner avlingsnivå P '!Q46&gt;1,'Rang. kommuner avlingsnivå P '!Q46,""),"")</f>
        <v>482.80227272566998</v>
      </c>
      <c r="U45" s="4">
        <f>IFERROR(IF('Rang. kommuner avlingsnivå P '!R46&gt;1,'Rang. kommuner avlingsnivå P '!R46,""),"")</f>
        <v>197.76820864587432</v>
      </c>
      <c r="V45" s="4">
        <f>IFERROR(IF('Rang. kommuner avlingsnivå P '!S46&gt;1,'Rang. kommuner avlingsnivå P '!S46,""),"")</f>
        <v>500.88819387395802</v>
      </c>
      <c r="W45" s="4">
        <f>IFERROR(IF('Rang. kommuner avlingsnivå P '!T46&gt;1,'Rang. kommuner avlingsnivå P '!T46,""),"")</f>
        <v>507.07015509494101</v>
      </c>
      <c r="X45" s="4">
        <f>IFERROR(IF('Rang. kommuner avlingsnivå P '!U46&gt;1,'Rang. kommuner avlingsnivå P '!U46,""),"")</f>
        <v>506.43016306977597</v>
      </c>
      <c r="Y45" s="4">
        <f>IFERROR(IF('Rang. kommuner avlingsnivå P '!V46&gt;1,'Rang. kommuner avlingsnivå P '!V46,""),"")</f>
        <v>394.12641367786301</v>
      </c>
      <c r="Z45" s="4">
        <f>IFERROR(IF('Rang. kommuner avlingsnivå P '!W46&gt;1,'Rang. kommuner avlingsnivå P '!W46,""),"")</f>
        <v>570.73739118007802</v>
      </c>
      <c r="AA45" s="4">
        <f>IFERROR(IF('Rang. kommuner avlingsnivå P '!X46&gt;1,'Rang. kommuner avlingsnivå P '!X46,""),"")</f>
        <v>246.28127369219106</v>
      </c>
    </row>
    <row r="46" spans="4:27" x14ac:dyDescent="0.25">
      <c r="D46" s="4" t="str">
        <f>IF('Rang. kommuner avlingsnivå P '!A47&gt;1,'Rang. kommuner avlingsnivå P '!A47,"")</f>
        <v>3433 SKJÅK</v>
      </c>
      <c r="E46" s="4">
        <f>IFERROR(IF('Rang. kommuner avlingsnivå P '!B47&gt;1,'Rang. kommuner avlingsnivå P '!B47,""),"")</f>
        <v>370.34030197444798</v>
      </c>
      <c r="F46" s="4">
        <f>IFERROR(IF('Rang. kommuner avlingsnivå P '!C47&gt;1,'Rang. kommuner avlingsnivå P '!C47,""),"")</f>
        <v>318.85932203389802</v>
      </c>
      <c r="G46" s="4">
        <f>IFERROR(IF('Rang. kommuner avlingsnivå P '!D47&gt;1,'Rang. kommuner avlingsnivå P '!D47,""),"")</f>
        <v>388.62305295950199</v>
      </c>
      <c r="H46" s="4">
        <f>IFERROR(IF('Rang. kommuner avlingsnivå P '!E47&gt;1,'Rang. kommuner avlingsnivå P '!E47,""),"")</f>
        <v>448.98021828103703</v>
      </c>
      <c r="I46" s="4">
        <f>IFERROR(IF('Rang. kommuner avlingsnivå P '!F47&gt;1,'Rang. kommuner avlingsnivå P '!F47,""),"")</f>
        <v>219.004739336493</v>
      </c>
      <c r="J46" s="4">
        <f>IFERROR(IF('Rang. kommuner avlingsnivå P '!G47&gt;1,'Rang. kommuner avlingsnivå P '!G47,""),"")</f>
        <v>479.98533455545402</v>
      </c>
      <c r="K46" s="4">
        <f>IFERROR(IF('Rang. kommuner avlingsnivå P '!H47&gt;1,'Rang. kommuner avlingsnivå P '!H47,""),"")</f>
        <v>538.84628975265002</v>
      </c>
      <c r="L46" s="4">
        <f>IFERROR(IF('Rang. kommuner avlingsnivå P '!I47&gt;1,'Rang. kommuner avlingsnivå P '!I47,""),"")</f>
        <v>424.80669456066897</v>
      </c>
      <c r="M46" s="4">
        <f>IFERROR(IF('Rang. kommuner avlingsnivå P '!J47&gt;1,'Rang. kommuner avlingsnivå P '!J47,""),"")</f>
        <v>429.20947030497598</v>
      </c>
      <c r="N46" s="4">
        <f>IFERROR(IF('Rang. kommuner avlingsnivå P '!K47&gt;1,'Rang. kommuner avlingsnivå P '!K47,""),"")</f>
        <v>294.39152119700702</v>
      </c>
      <c r="O46" s="4">
        <f>IFERROR(IF('Rang. kommuner avlingsnivå P '!L47&gt;1,'Rang. kommuner avlingsnivå P '!L47,""),"")</f>
        <v>410.98132427843802</v>
      </c>
      <c r="P46" s="4">
        <f>IFERROR(IF('Rang. kommuner avlingsnivå P '!M47&gt;1,'Rang. kommuner avlingsnivå P '!M47,""),"")</f>
        <v>331.37463126843699</v>
      </c>
      <c r="Q46" s="4">
        <f>IFERROR(IF('Rang. kommuner avlingsnivå P '!N47&gt;1,'Rang. kommuner avlingsnivå P '!N47,""),"")</f>
        <v>441.34104627766601</v>
      </c>
      <c r="R46" s="4">
        <f>IFERROR(IF('Rang. kommuner avlingsnivå P '!O47&gt;1,'Rang. kommuner avlingsnivå P '!O47,""),"")</f>
        <v>466.04844606947</v>
      </c>
      <c r="S46" s="4">
        <f>IFERROR(IF('Rang. kommuner avlingsnivå P '!P47&gt;1,'Rang. kommuner avlingsnivå P '!P47,""),"")</f>
        <v>404.106796116505</v>
      </c>
      <c r="T46" s="4">
        <f>IFERROR(IF('Rang. kommuner avlingsnivå P '!Q47&gt;1,'Rang. kommuner avlingsnivå P '!Q47,""),"")</f>
        <v>469.06162464985999</v>
      </c>
      <c r="U46" s="4">
        <f>IFERROR(IF('Rang. kommuner avlingsnivå P '!R47&gt;1,'Rang. kommuner avlingsnivå P '!R47,""),"")</f>
        <v>330.28827037773402</v>
      </c>
      <c r="V46" s="4">
        <f>IFERROR(IF('Rang. kommuner avlingsnivå P '!S47&gt;1,'Rang. kommuner avlingsnivå P '!S47,""),"")</f>
        <v>456.04347826087002</v>
      </c>
      <c r="W46" s="4">
        <f>IFERROR(IF('Rang. kommuner avlingsnivå P '!T47&gt;1,'Rang. kommuner avlingsnivå P '!T47,""),"")</f>
        <v>450.31270010672398</v>
      </c>
      <c r="X46" s="4">
        <f>IFERROR(IF('Rang. kommuner avlingsnivå P '!U47&gt;1,'Rang. kommuner avlingsnivå P '!U47,""),"")</f>
        <v>440.81049250535301</v>
      </c>
      <c r="Y46" s="4">
        <f>IFERROR(IF('Rang. kommuner avlingsnivå P '!V47&gt;1,'Rang. kommuner avlingsnivå P '!V47,""),"")</f>
        <v>376.34865470851997</v>
      </c>
      <c r="Z46" s="4">
        <f>IFERROR(IF('Rang. kommuner avlingsnivå P '!W47&gt;1,'Rang. kommuner avlingsnivå P '!W47,""),"")</f>
        <v>476.09071038251398</v>
      </c>
      <c r="AA46" s="4">
        <f>IFERROR(IF('Rang. kommuner avlingsnivå P '!X47&gt;1,'Rang. kommuner avlingsnivå P '!X47,""),"")</f>
        <v>311.32415902140673</v>
      </c>
    </row>
    <row r="47" spans="4:27" x14ac:dyDescent="0.25">
      <c r="D47" s="4" t="str">
        <f>IF('Rang. kommuner avlingsnivå P '!A48&gt;1,'Rang. kommuner avlingsnivå P '!A48,"")</f>
        <v>3446 GRAN</v>
      </c>
      <c r="E47" s="4">
        <f>IFERROR(IF('Rang. kommuner avlingsnivå P '!B48&gt;1,'Rang. kommuner avlingsnivå P '!B48,""),"")</f>
        <v>352.65742743825501</v>
      </c>
      <c r="F47" s="4">
        <f>IFERROR(IF('Rang. kommuner avlingsnivå P '!C48&gt;1,'Rang. kommuner avlingsnivå P '!C48,""),"")</f>
        <v>406.22763262074398</v>
      </c>
      <c r="G47" s="4">
        <f>IFERROR(IF('Rang. kommuner avlingsnivå P '!D48&gt;1,'Rang. kommuner avlingsnivå P '!D48,""),"")</f>
        <v>441.58947246645101</v>
      </c>
      <c r="H47" s="4">
        <f>IFERROR(IF('Rang. kommuner avlingsnivå P '!E48&gt;1,'Rang. kommuner avlingsnivå P '!E48,""),"")</f>
        <v>371.22277111818698</v>
      </c>
      <c r="I47" s="4">
        <f>IFERROR(IF('Rang. kommuner avlingsnivå P '!F48&gt;1,'Rang. kommuner avlingsnivå P '!F48,""),"")</f>
        <v>314.70381601610802</v>
      </c>
      <c r="J47" s="4">
        <f>IFERROR(IF('Rang. kommuner avlingsnivå P '!G48&gt;1,'Rang. kommuner avlingsnivå P '!G48,""),"")</f>
        <v>398.46614084794697</v>
      </c>
      <c r="K47" s="4">
        <f>IFERROR(IF('Rang. kommuner avlingsnivå P '!H48&gt;1,'Rang. kommuner avlingsnivå P '!H48,""),"")</f>
        <v>416.74998037111698</v>
      </c>
      <c r="L47" s="4">
        <f>IFERROR(IF('Rang. kommuner avlingsnivå P '!I48&gt;1,'Rang. kommuner avlingsnivå P '!I48,""),"")</f>
        <v>325.05253308028898</v>
      </c>
      <c r="M47" s="4">
        <f>IFERROR(IF('Rang. kommuner avlingsnivå P '!J48&gt;1,'Rang. kommuner avlingsnivå P '!J48,""),"")</f>
        <v>418.37522436841999</v>
      </c>
      <c r="N47" s="4">
        <f>IFERROR(IF('Rang. kommuner avlingsnivå P '!K48&gt;1,'Rang. kommuner avlingsnivå P '!K48,""),"")</f>
        <v>353.443461731394</v>
      </c>
      <c r="O47" s="4">
        <f>IFERROR(IF('Rang. kommuner avlingsnivå P '!L48&gt;1,'Rang. kommuner avlingsnivå P '!L48,""),"")</f>
        <v>386.238870459677</v>
      </c>
      <c r="P47" s="4">
        <f>IFERROR(IF('Rang. kommuner avlingsnivå P '!M48&gt;1,'Rang. kommuner avlingsnivå P '!M48,""),"")</f>
        <v>355.027396856292</v>
      </c>
      <c r="Q47" s="4">
        <f>IFERROR(IF('Rang. kommuner avlingsnivå P '!N48&gt;1,'Rang. kommuner avlingsnivå P '!N48,""),"")</f>
        <v>433.06165726524102</v>
      </c>
      <c r="R47" s="4">
        <f>IFERROR(IF('Rang. kommuner avlingsnivå P '!O48&gt;1,'Rang. kommuner avlingsnivå P '!O48,""),"")</f>
        <v>521.66227493657004</v>
      </c>
      <c r="S47" s="4">
        <f>IFERROR(IF('Rang. kommuner avlingsnivå P '!P48&gt;1,'Rang. kommuner avlingsnivå P '!P48,""),"")</f>
        <v>471.25704162448602</v>
      </c>
      <c r="T47" s="4">
        <f>IFERROR(IF('Rang. kommuner avlingsnivå P '!Q48&gt;1,'Rang. kommuner avlingsnivå P '!Q48,""),"")</f>
        <v>469.33427475696402</v>
      </c>
      <c r="U47" s="4">
        <f>IFERROR(IF('Rang. kommuner avlingsnivå P '!R48&gt;1,'Rang. kommuner avlingsnivå P '!R48,""),"")</f>
        <v>172.292684444721</v>
      </c>
      <c r="V47" s="4">
        <f>IFERROR(IF('Rang. kommuner avlingsnivå P '!S48&gt;1,'Rang. kommuner avlingsnivå P '!S48,""),"")</f>
        <v>401.858088385038</v>
      </c>
      <c r="W47" s="4">
        <f>IFERROR(IF('Rang. kommuner avlingsnivå P '!T48&gt;1,'Rang. kommuner avlingsnivå P '!T48,""),"")</f>
        <v>500.56917330989899</v>
      </c>
      <c r="X47" s="4">
        <f>IFERROR(IF('Rang. kommuner avlingsnivå P '!U48&gt;1,'Rang. kommuner avlingsnivå P '!U48,""),"")</f>
        <v>495.27794278568098</v>
      </c>
      <c r="Y47" s="4">
        <f>IFERROR(IF('Rang. kommuner avlingsnivå P '!V48&gt;1,'Rang. kommuner avlingsnivå P '!V48,""),"")</f>
        <v>396.79632026627201</v>
      </c>
      <c r="Z47" s="4">
        <f>IFERROR(IF('Rang. kommuner avlingsnivå P '!W48&gt;1,'Rang. kommuner avlingsnivå P '!W48,""),"")</f>
        <v>555.41244167962702</v>
      </c>
      <c r="AA47" s="4">
        <f>IFERROR(IF('Rang. kommuner avlingsnivå P '!X48&gt;1,'Rang. kommuner avlingsnivå P '!X48,""),"")</f>
        <v>306.21054333764556</v>
      </c>
    </row>
    <row r="48" spans="4:27" x14ac:dyDescent="0.25">
      <c r="D48" s="4" t="str">
        <f>IF('Rang. kommuner avlingsnivå P '!A49&gt;1,'Rang. kommuner avlingsnivå P '!A49,"")</f>
        <v>4022 SELJORD</v>
      </c>
      <c r="E48" s="4">
        <f>IFERROR(IF('Rang. kommuner avlingsnivå P '!B49&gt;1,'Rang. kommuner avlingsnivå P '!B49,""),"")</f>
        <v>231.242763772176</v>
      </c>
      <c r="F48" s="4">
        <f>IFERROR(IF('Rang. kommuner avlingsnivå P '!C49&gt;1,'Rang. kommuner avlingsnivå P '!C49,""),"")</f>
        <v>304.20185614849203</v>
      </c>
      <c r="G48" s="4">
        <f>IFERROR(IF('Rang. kommuner avlingsnivå P '!D49&gt;1,'Rang. kommuner avlingsnivå P '!D49,""),"")</f>
        <v>410.23035522066698</v>
      </c>
      <c r="H48" s="4">
        <f>IFERROR(IF('Rang. kommuner avlingsnivå P '!E49&gt;1,'Rang. kommuner avlingsnivå P '!E49,""),"")</f>
        <v>324.988222698073</v>
      </c>
      <c r="I48" s="4">
        <f>IFERROR(IF('Rang. kommuner avlingsnivå P '!F49&gt;1,'Rang. kommuner avlingsnivå P '!F49,""),"")</f>
        <v>347.20509708737899</v>
      </c>
      <c r="J48" s="4">
        <f>IFERROR(IF('Rang. kommuner avlingsnivå P '!G49&gt;1,'Rang. kommuner avlingsnivå P '!G49,""),"")</f>
        <v>362.40806045340003</v>
      </c>
      <c r="K48" s="4">
        <f>IFERROR(IF('Rang. kommuner avlingsnivå P '!H49&gt;1,'Rang. kommuner avlingsnivå P '!H49,""),"")</f>
        <v>547.419562419562</v>
      </c>
      <c r="L48" s="4">
        <f>IFERROR(IF('Rang. kommuner avlingsnivå P '!I49&gt;1,'Rang. kommuner avlingsnivå P '!I49,""),"")</f>
        <v>377.68635170603699</v>
      </c>
      <c r="M48" s="4">
        <f>IFERROR(IF('Rang. kommuner avlingsnivå P '!J49&gt;1,'Rang. kommuner avlingsnivå P '!J49,""),"")</f>
        <v>510.580080753701</v>
      </c>
      <c r="N48" s="4">
        <f>IFERROR(IF('Rang. kommuner avlingsnivå P '!K49&gt;1,'Rang. kommuner avlingsnivå P '!K49,""),"")</f>
        <v>289.52284263959399</v>
      </c>
      <c r="O48" s="4">
        <f>IFERROR(IF('Rang. kommuner avlingsnivå P '!L49&gt;1,'Rang. kommuner avlingsnivå P '!L49,""),"")</f>
        <v>403.989389920424</v>
      </c>
      <c r="P48" s="4">
        <f>IFERROR(IF('Rang. kommuner avlingsnivå P '!M49&gt;1,'Rang. kommuner avlingsnivå P '!M49,""),"")</f>
        <v>281.24793388429799</v>
      </c>
      <c r="Q48" s="4">
        <f>IFERROR(IF('Rang. kommuner avlingsnivå P '!N49&gt;1,'Rang. kommuner avlingsnivå P '!N49,""),"")</f>
        <v>449.85840707964599</v>
      </c>
      <c r="R48" s="4" t="str">
        <f>IFERROR(IF('Rang. kommuner avlingsnivå P '!O49&gt;1,'Rang. kommuner avlingsnivå P '!O49,""),"")</f>
        <v/>
      </c>
      <c r="S48" s="4" t="str">
        <f>IFERROR(IF('Rang. kommuner avlingsnivå P '!P49&gt;1,'Rang. kommuner avlingsnivå P '!P49,""),"")</f>
        <v/>
      </c>
      <c r="T48" s="4" t="str">
        <f>IFERROR(IF('Rang. kommuner avlingsnivå P '!Q49&gt;1,'Rang. kommuner avlingsnivå P '!Q49,""),"")</f>
        <v/>
      </c>
      <c r="U48" s="4" t="str">
        <f>IFERROR(IF('Rang. kommuner avlingsnivå P '!R49&gt;1,'Rang. kommuner avlingsnivå P '!R49,""),"")</f>
        <v/>
      </c>
      <c r="V48" s="4" t="str">
        <f>IFERROR(IF('Rang. kommuner avlingsnivå P '!S49&gt;1,'Rang. kommuner avlingsnivå P '!S49,""),"")</f>
        <v/>
      </c>
      <c r="W48" s="4" t="str">
        <f>IFERROR(IF('Rang. kommuner avlingsnivå P '!T49&gt;1,'Rang. kommuner avlingsnivå P '!T49,""),"")</f>
        <v/>
      </c>
      <c r="X48" s="4">
        <f>IFERROR(IF('Rang. kommuner avlingsnivå P '!U49&gt;1,'Rang. kommuner avlingsnivå P '!U49,""),"")</f>
        <v>575.84340659340705</v>
      </c>
      <c r="Y48" s="4">
        <f>IFERROR(IF('Rang. kommuner avlingsnivå P '!V49&gt;1,'Rang. kommuner avlingsnivå P '!V49,""),"")</f>
        <v>449.73901098901098</v>
      </c>
      <c r="Z48" s="4">
        <f>IFERROR(IF('Rang. kommuner avlingsnivå P '!W49&gt;1,'Rang. kommuner avlingsnivå P '!W49,""),"")</f>
        <v>594.30769230769204</v>
      </c>
      <c r="AA48" s="4">
        <f>IFERROR(IF('Rang. kommuner avlingsnivå P '!X49&gt;1,'Rang. kommuner avlingsnivå P '!X49,""),"")</f>
        <v>355.69387755102042</v>
      </c>
    </row>
    <row r="49" spans="4:27" x14ac:dyDescent="0.25">
      <c r="D49" s="4" t="str">
        <f>IF('Rang. kommuner avlingsnivå P '!A50&gt;1,'Rang. kommuner avlingsnivå P '!A50,"")</f>
        <v>3301 DRAMMEN</v>
      </c>
      <c r="E49" s="4">
        <f>IFERROR(IF('Rang. kommuner avlingsnivå P '!B50&gt;1,'Rang. kommuner avlingsnivå P '!B50,""),"")</f>
        <v>344.48006801813864</v>
      </c>
      <c r="F49" s="4">
        <f>IFERROR(IF('Rang. kommuner avlingsnivå P '!C50&gt;1,'Rang. kommuner avlingsnivå P '!C50,""),"")</f>
        <v>413.61940466506434</v>
      </c>
      <c r="G49" s="4">
        <f>IFERROR(IF('Rang. kommuner avlingsnivå P '!D50&gt;1,'Rang. kommuner avlingsnivå P '!D50,""),"")</f>
        <v>382.64394282629064</v>
      </c>
      <c r="H49" s="4">
        <f>IFERROR(IF('Rang. kommuner avlingsnivå P '!E50&gt;1,'Rang. kommuner avlingsnivå P '!E50,""),"")</f>
        <v>456.10126266188263</v>
      </c>
      <c r="I49" s="4">
        <f>IFERROR(IF('Rang. kommuner avlingsnivå P '!F50&gt;1,'Rang. kommuner avlingsnivå P '!F50,""),"")</f>
        <v>324.68559016760133</v>
      </c>
      <c r="J49" s="4">
        <f>IFERROR(IF('Rang. kommuner avlingsnivå P '!G50&gt;1,'Rang. kommuner avlingsnivå P '!G50,""),"")</f>
        <v>401.48383407520737</v>
      </c>
      <c r="K49" s="4">
        <f>IFERROR(IF('Rang. kommuner avlingsnivå P '!H50&gt;1,'Rang. kommuner avlingsnivå P '!H50,""),"")</f>
        <v>433.07774083415569</v>
      </c>
      <c r="L49" s="4">
        <f>IFERROR(IF('Rang. kommuner avlingsnivå P '!I50&gt;1,'Rang. kommuner avlingsnivå P '!I50,""),"")</f>
        <v>331.02317715743169</v>
      </c>
      <c r="M49" s="4">
        <f>IFERROR(IF('Rang. kommuner avlingsnivå P '!J50&gt;1,'Rang. kommuner avlingsnivå P '!J50,""),"")</f>
        <v>434.80418793236151</v>
      </c>
      <c r="N49" s="4">
        <f>IFERROR(IF('Rang. kommuner avlingsnivå P '!K50&gt;1,'Rang. kommuner avlingsnivå P '!K50,""),"")</f>
        <v>347.79079377299399</v>
      </c>
      <c r="O49" s="4">
        <f>IFERROR(IF('Rang. kommuner avlingsnivå P '!L50&gt;1,'Rang. kommuner avlingsnivå P '!L50,""),"")</f>
        <v>402.68595910971027</v>
      </c>
      <c r="P49" s="4">
        <f>IFERROR(IF('Rang. kommuner avlingsnivå P '!M50&gt;1,'Rang. kommuner avlingsnivå P '!M50,""),"")</f>
        <v>385.42660538991601</v>
      </c>
      <c r="Q49" s="4">
        <f>IFERROR(IF('Rang. kommuner avlingsnivå P '!N50&gt;1,'Rang. kommuner avlingsnivå P '!N50,""),"")</f>
        <v>507.15935190597452</v>
      </c>
      <c r="R49" s="4">
        <f>IFERROR(IF('Rang. kommuner avlingsnivå P '!O50&gt;1,'Rang. kommuner avlingsnivå P '!O50,""),"")</f>
        <v>565.62016593151657</v>
      </c>
      <c r="S49" s="4">
        <f>IFERROR(IF('Rang. kommuner avlingsnivå P '!P50&gt;1,'Rang. kommuner avlingsnivå P '!P50,""),"")</f>
        <v>483.228759507544</v>
      </c>
      <c r="T49" s="4">
        <f>IFERROR(IF('Rang. kommuner avlingsnivå P '!Q50&gt;1,'Rang. kommuner avlingsnivå P '!Q50,""),"")</f>
        <v>445.37452437727848</v>
      </c>
      <c r="U49" s="4">
        <f>IFERROR(IF('Rang. kommuner avlingsnivå P '!R50&gt;1,'Rang. kommuner avlingsnivå P '!R50,""),"")</f>
        <v>191.621188748219</v>
      </c>
      <c r="V49" s="4">
        <f>IFERROR(IF('Rang. kommuner avlingsnivå P '!S50&gt;1,'Rang. kommuner avlingsnivå P '!S50,""),"")</f>
        <v>464.15694600918602</v>
      </c>
      <c r="W49" s="4">
        <f>IFERROR(IF('Rang. kommuner avlingsnivå P '!T50&gt;1,'Rang. kommuner avlingsnivå P '!T50,""),"")</f>
        <v>490.27051882699999</v>
      </c>
      <c r="X49" s="4">
        <f>IFERROR(IF('Rang. kommuner avlingsnivå P '!U50&gt;1,'Rang. kommuner avlingsnivå P '!U50,""),"")</f>
        <v>434.59912165806298</v>
      </c>
      <c r="Y49" s="4">
        <f>IFERROR(IF('Rang. kommuner avlingsnivå P '!V50&gt;1,'Rang. kommuner avlingsnivå P '!V50,""),"")</f>
        <v>449.54141051912598</v>
      </c>
      <c r="Z49" s="4">
        <f>IFERROR(IF('Rang. kommuner avlingsnivå P '!W50&gt;1,'Rang. kommuner avlingsnivå P '!W50,""),"")</f>
        <v>401.69340625949599</v>
      </c>
      <c r="AA49" s="4">
        <f>IFERROR(IF('Rang. kommuner avlingsnivå P '!X50&gt;1,'Rang. kommuner avlingsnivå P '!X50,""),"")</f>
        <v>236.09513693953417</v>
      </c>
    </row>
    <row r="50" spans="4:27" x14ac:dyDescent="0.25">
      <c r="D50" s="4" t="str">
        <f>IF('Rang. kommuner avlingsnivå P '!A51&gt;1,'Rang. kommuner avlingsnivå P '!A51,"")</f>
        <v>1108 SANDNES</v>
      </c>
      <c r="E50" s="4">
        <f>IFERROR(IF('Rang. kommuner avlingsnivå P '!B51&gt;1,'Rang. kommuner avlingsnivå P '!B51,""),"")</f>
        <v>297.38007213705998</v>
      </c>
      <c r="F50" s="4">
        <f>IFERROR(IF('Rang. kommuner avlingsnivå P '!C51&gt;1,'Rang. kommuner avlingsnivå P '!C51,""),"")</f>
        <v>338.99202780049097</v>
      </c>
      <c r="G50" s="4">
        <f>IFERROR(IF('Rang. kommuner avlingsnivå P '!D51&gt;1,'Rang. kommuner avlingsnivå P '!D51,""),"")</f>
        <v>378.24152173913001</v>
      </c>
      <c r="H50" s="4">
        <f>IFERROR(IF('Rang. kommuner avlingsnivå P '!E51&gt;1,'Rang. kommuner avlingsnivå P '!E51,""),"")</f>
        <v>448.152001918005</v>
      </c>
      <c r="I50" s="4">
        <f>IFERROR(IF('Rang. kommuner avlingsnivå P '!F51&gt;1,'Rang. kommuner avlingsnivå P '!F51,""),"")</f>
        <v>512.66985784740405</v>
      </c>
      <c r="J50" s="4">
        <f>IFERROR(IF('Rang. kommuner avlingsnivå P '!G51&gt;1,'Rang. kommuner avlingsnivå P '!G51,""),"")</f>
        <v>307.976031553398</v>
      </c>
      <c r="K50" s="4">
        <f>IFERROR(IF('Rang. kommuner avlingsnivå P '!H51&gt;1,'Rang. kommuner avlingsnivå P '!H51,""),"")</f>
        <v>420.671947194719</v>
      </c>
      <c r="L50" s="4">
        <f>IFERROR(IF('Rang. kommuner avlingsnivå P '!I51&gt;1,'Rang. kommuner avlingsnivå P '!I51,""),"")</f>
        <v>414.42665323934199</v>
      </c>
      <c r="M50" s="4">
        <f>IFERROR(IF('Rang. kommuner avlingsnivå P '!J51&gt;1,'Rang. kommuner avlingsnivå P '!J51,""),"")</f>
        <v>458.44489039827101</v>
      </c>
      <c r="N50" s="4">
        <f>IFERROR(IF('Rang. kommuner avlingsnivå P '!K51&gt;1,'Rang. kommuner avlingsnivå P '!K51,""),"")</f>
        <v>267.48036465638103</v>
      </c>
      <c r="O50" s="4">
        <f>IFERROR(IF('Rang. kommuner avlingsnivå P '!L51&gt;1,'Rang. kommuner avlingsnivå P '!L51,""),"")</f>
        <v>389.82521847690401</v>
      </c>
      <c r="P50" s="4">
        <f>IFERROR(IF('Rang. kommuner avlingsnivå P '!M51&gt;1,'Rang. kommuner avlingsnivå P '!M51,""),"")</f>
        <v>372.39797882579398</v>
      </c>
      <c r="Q50" s="4">
        <f>IFERROR(IF('Rang. kommuner avlingsnivå P '!N51&gt;1,'Rang. kommuner avlingsnivå P '!N51,""),"")</f>
        <v>485.57611241217802</v>
      </c>
      <c r="R50" s="4">
        <f>IFERROR(IF('Rang. kommuner avlingsnivå P '!O51&gt;1,'Rang. kommuner avlingsnivå P '!O51,""),"")</f>
        <v>354.35084838533101</v>
      </c>
      <c r="S50" s="4">
        <f>IFERROR(IF('Rang. kommuner avlingsnivå P '!P51&gt;1,'Rang. kommuner avlingsnivå P '!P51,""),"")</f>
        <v>428.19478527607401</v>
      </c>
      <c r="T50" s="4">
        <f>IFERROR(IF('Rang. kommuner avlingsnivå P '!Q51&gt;1,'Rang. kommuner avlingsnivå P '!Q51,""),"")</f>
        <v>266.94348041645998</v>
      </c>
      <c r="U50" s="4">
        <f>IFERROR(IF('Rang. kommuner avlingsnivå P '!R51&gt;1,'Rang. kommuner avlingsnivå P '!R51,""),"")</f>
        <v>458.27637130801702</v>
      </c>
      <c r="V50" s="4">
        <f>IFERROR(IF('Rang. kommuner avlingsnivå P '!S51&gt;1,'Rang. kommuner avlingsnivå P '!S51,""),"")</f>
        <v>388.62204142011802</v>
      </c>
      <c r="W50" s="4">
        <f>IFERROR(IF('Rang. kommuner avlingsnivå P '!T51&gt;1,'Rang. kommuner avlingsnivå P '!T51,""),"")</f>
        <v>449.317545748116</v>
      </c>
      <c r="X50" s="4">
        <f>IFERROR(IF('Rang. kommuner avlingsnivå P '!U51&gt;1,'Rang. kommuner avlingsnivå P '!U51,""),"")</f>
        <v>300.94881038211997</v>
      </c>
      <c r="Y50" s="4">
        <f>IFERROR(IF('Rang. kommuner avlingsnivå P '!V51&gt;1,'Rang. kommuner avlingsnivå P '!V51,""),"")</f>
        <v>467.286917098446</v>
      </c>
      <c r="Z50" s="4">
        <f>IFERROR(IF('Rang. kommuner avlingsnivå P '!W51&gt;1,'Rang. kommuner avlingsnivå P '!W51,""),"")</f>
        <v>591.17905529110203</v>
      </c>
      <c r="AA50" s="4">
        <f>IFERROR(IF('Rang. kommuner avlingsnivå P '!X51&gt;1,'Rang. kommuner avlingsnivå P '!X51,""),"")</f>
        <v>396.9046257796258</v>
      </c>
    </row>
    <row r="51" spans="4:27" x14ac:dyDescent="0.25">
      <c r="D51" s="4" t="str">
        <f>IF('Rang. kommuner avlingsnivå P '!A52&gt;1,'Rang. kommuner avlingsnivå P '!A52,"")</f>
        <v>1121 TIME</v>
      </c>
      <c r="E51" s="4">
        <f>IFERROR(IF('Rang. kommuner avlingsnivå P '!B52&gt;1,'Rang. kommuner avlingsnivå P '!B52,""),"")</f>
        <v>362.60283870967697</v>
      </c>
      <c r="F51" s="4">
        <f>IFERROR(IF('Rang. kommuner avlingsnivå P '!C52&gt;1,'Rang. kommuner avlingsnivå P '!C52,""),"")</f>
        <v>401.31706234746002</v>
      </c>
      <c r="G51" s="4">
        <f>IFERROR(IF('Rang. kommuner avlingsnivå P '!D52&gt;1,'Rang. kommuner avlingsnivå P '!D52,""),"")</f>
        <v>460.09307875895001</v>
      </c>
      <c r="H51" s="4">
        <f>IFERROR(IF('Rang. kommuner avlingsnivå P '!E52&gt;1,'Rang. kommuner avlingsnivå P '!E52,""),"")</f>
        <v>476.82297154899902</v>
      </c>
      <c r="I51" s="4">
        <f>IFERROR(IF('Rang. kommuner avlingsnivå P '!F52&gt;1,'Rang. kommuner avlingsnivå P '!F52,""),"")</f>
        <v>481.87237977805199</v>
      </c>
      <c r="J51" s="4">
        <f>IFERROR(IF('Rang. kommuner avlingsnivå P '!G52&gt;1,'Rang. kommuner avlingsnivå P '!G52,""),"")</f>
        <v>381.09298365122601</v>
      </c>
      <c r="K51" s="4">
        <f>IFERROR(IF('Rang. kommuner avlingsnivå P '!H52&gt;1,'Rang. kommuner avlingsnivå P '!H52,""),"")</f>
        <v>491.58383339216402</v>
      </c>
      <c r="L51" s="4">
        <f>IFERROR(IF('Rang. kommuner avlingsnivå P '!I52&gt;1,'Rang. kommuner avlingsnivå P '!I52,""),"")</f>
        <v>476.26146341463402</v>
      </c>
      <c r="M51" s="4">
        <f>IFERROR(IF('Rang. kommuner avlingsnivå P '!J52&gt;1,'Rang. kommuner avlingsnivå P '!J52,""),"")</f>
        <v>478.63911933631101</v>
      </c>
      <c r="N51" s="4">
        <f>IFERROR(IF('Rang. kommuner avlingsnivå P '!K52&gt;1,'Rang. kommuner avlingsnivå P '!K52,""),"")</f>
        <v>283.29457065845202</v>
      </c>
      <c r="O51" s="4">
        <f>IFERROR(IF('Rang. kommuner avlingsnivå P '!L52&gt;1,'Rang. kommuner avlingsnivå P '!L52,""),"")</f>
        <v>395.69660071029898</v>
      </c>
      <c r="P51" s="4">
        <f>IFERROR(IF('Rang. kommuner avlingsnivå P '!M52&gt;1,'Rang. kommuner avlingsnivå P '!M52,""),"")</f>
        <v>260.517857142857</v>
      </c>
      <c r="Q51" s="4">
        <f>IFERROR(IF('Rang. kommuner avlingsnivå P '!N52&gt;1,'Rang. kommuner avlingsnivå P '!N52,""),"")</f>
        <v>478.30525606469001</v>
      </c>
      <c r="R51" s="4">
        <f>IFERROR(IF('Rang. kommuner avlingsnivå P '!O52&gt;1,'Rang. kommuner avlingsnivå P '!O52,""),"")</f>
        <v>227.05170575693001</v>
      </c>
      <c r="S51" s="4">
        <f>IFERROR(IF('Rang. kommuner avlingsnivå P '!P52&gt;1,'Rang. kommuner avlingsnivå P '!P52,""),"")</f>
        <v>282.94062765055099</v>
      </c>
      <c r="T51" s="4">
        <f>IFERROR(IF('Rang. kommuner avlingsnivå P '!Q52&gt;1,'Rang. kommuner avlingsnivå P '!Q52,""),"")</f>
        <v>324.41419068736099</v>
      </c>
      <c r="U51" s="4">
        <f>IFERROR(IF('Rang. kommuner avlingsnivå P '!R52&gt;1,'Rang. kommuner avlingsnivå P '!R52,""),"")</f>
        <v>342.44</v>
      </c>
      <c r="V51" s="4">
        <f>IFERROR(IF('Rang. kommuner avlingsnivå P '!S52&gt;1,'Rang. kommuner avlingsnivå P '!S52,""),"")</f>
        <v>370.800191204589</v>
      </c>
      <c r="W51" s="4">
        <f>IFERROR(IF('Rang. kommuner avlingsnivå P '!T52&gt;1,'Rang. kommuner avlingsnivå P '!T52,""),"")</f>
        <v>423.86016779864201</v>
      </c>
      <c r="X51" s="4">
        <f>IFERROR(IF('Rang. kommuner avlingsnivå P '!U52&gt;1,'Rang. kommuner avlingsnivå P '!U52,""),"")</f>
        <v>315.00059382422802</v>
      </c>
      <c r="Y51" s="4">
        <f>IFERROR(IF('Rang. kommuner avlingsnivå P '!V52&gt;1,'Rang. kommuner avlingsnivå P '!V52,""),"")</f>
        <v>454.24243939015201</v>
      </c>
      <c r="Z51" s="4">
        <f>IFERROR(IF('Rang. kommuner avlingsnivå P '!W52&gt;1,'Rang. kommuner avlingsnivå P '!W52,""),"")</f>
        <v>531.95434421693403</v>
      </c>
      <c r="AA51" s="4">
        <f>IFERROR(IF('Rang. kommuner avlingsnivå P '!X52&gt;1,'Rang. kommuner avlingsnivå P '!X52,""),"")</f>
        <v>476.77750743444176</v>
      </c>
    </row>
    <row r="52" spans="4:27" x14ac:dyDescent="0.25">
      <c r="D52" s="4" t="str">
        <f>IF('Rang. kommuner avlingsnivå P '!A53&gt;1,'Rang. kommuner avlingsnivå P '!A53,"")</f>
        <v>3911 FÆRDER</v>
      </c>
      <c r="E52" s="4">
        <f>IFERROR(IF('Rang. kommuner avlingsnivå P '!B53&gt;1,'Rang. kommuner avlingsnivå P '!B53,""),"")</f>
        <v>308.65531794534547</v>
      </c>
      <c r="F52" s="4">
        <f>IFERROR(IF('Rang. kommuner avlingsnivå P '!C53&gt;1,'Rang. kommuner avlingsnivå P '!C53,""),"")</f>
        <v>355.62090884899999</v>
      </c>
      <c r="G52" s="4">
        <f>IFERROR(IF('Rang. kommuner avlingsnivå P '!D53&gt;1,'Rang. kommuner avlingsnivå P '!D53,""),"")</f>
        <v>413.71460873948899</v>
      </c>
      <c r="H52" s="4">
        <f>IFERROR(IF('Rang. kommuner avlingsnivå P '!E53&gt;1,'Rang. kommuner avlingsnivå P '!E53,""),"")</f>
        <v>366.87077187554002</v>
      </c>
      <c r="I52" s="4">
        <f>IFERROR(IF('Rang. kommuner avlingsnivå P '!F53&gt;1,'Rang. kommuner avlingsnivå P '!F53,""),"")</f>
        <v>315.61590885972902</v>
      </c>
      <c r="J52" s="4">
        <f>IFERROR(IF('Rang. kommuner avlingsnivå P '!G53&gt;1,'Rang. kommuner avlingsnivå P '!G53,""),"")</f>
        <v>451.03987908382697</v>
      </c>
      <c r="K52" s="4">
        <f>IFERROR(IF('Rang. kommuner avlingsnivå P '!H53&gt;1,'Rang. kommuner avlingsnivå P '!H53,""),"")</f>
        <v>423.73899718033601</v>
      </c>
      <c r="L52" s="4">
        <f>IFERROR(IF('Rang. kommuner avlingsnivå P '!I53&gt;1,'Rang. kommuner avlingsnivå P '!I53,""),"")</f>
        <v>280.30230219043398</v>
      </c>
      <c r="M52" s="4">
        <f>IFERROR(IF('Rang. kommuner avlingsnivå P '!J53&gt;1,'Rang. kommuner avlingsnivå P '!J53,""),"")</f>
        <v>486.357726306367</v>
      </c>
      <c r="N52" s="4">
        <f>IFERROR(IF('Rang. kommuner avlingsnivå P '!K53&gt;1,'Rang. kommuner avlingsnivå P '!K53,""),"")</f>
        <v>382.85409119300402</v>
      </c>
      <c r="O52" s="4">
        <f>IFERROR(IF('Rang. kommuner avlingsnivå P '!L53&gt;1,'Rang. kommuner avlingsnivå P '!L53,""),"")</f>
        <v>444.58375089477499</v>
      </c>
      <c r="P52" s="4">
        <f>IFERROR(IF('Rang. kommuner avlingsnivå P '!M53&gt;1,'Rang. kommuner avlingsnivå P '!M53,""),"")</f>
        <v>318.710825043885</v>
      </c>
      <c r="Q52" s="4">
        <f>IFERROR(IF('Rang. kommuner avlingsnivå P '!N53&gt;1,'Rang. kommuner avlingsnivå P '!N53,""),"")</f>
        <v>442.93809701029602</v>
      </c>
      <c r="R52" s="4">
        <f>IFERROR(IF('Rang. kommuner avlingsnivå P '!O53&gt;1,'Rang. kommuner avlingsnivå P '!O53,""),"")</f>
        <v>552.36094890510901</v>
      </c>
      <c r="S52" s="4">
        <f>IFERROR(IF('Rang. kommuner avlingsnivå P '!P53&gt;1,'Rang. kommuner avlingsnivå P '!P53,""),"")</f>
        <v>432.59479988314303</v>
      </c>
      <c r="T52" s="4">
        <f>IFERROR(IF('Rang. kommuner avlingsnivå P '!Q53&gt;1,'Rang. kommuner avlingsnivå P '!Q53,""),"")</f>
        <v>297.72789301310002</v>
      </c>
      <c r="U52" s="4">
        <f>IFERROR(IF('Rang. kommuner avlingsnivå P '!R53&gt;1,'Rang. kommuner avlingsnivå P '!R53,""),"")</f>
        <v>206.796168017686</v>
      </c>
      <c r="V52" s="4">
        <f>IFERROR(IF('Rang. kommuner avlingsnivå P '!S53&gt;1,'Rang. kommuner avlingsnivå P '!S53,""),"")</f>
        <v>492.66927676537603</v>
      </c>
      <c r="W52" s="4">
        <f>IFERROR(IF('Rang. kommuner avlingsnivå P '!T53&gt;1,'Rang. kommuner avlingsnivå P '!T53,""),"")</f>
        <v>588.86594761171</v>
      </c>
      <c r="X52" s="4">
        <f>IFERROR(IF('Rang. kommuner avlingsnivå P '!U53&gt;1,'Rang. kommuner avlingsnivå P '!U53,""),"")</f>
        <v>605.46836067595905</v>
      </c>
      <c r="Y52" s="4">
        <f>IFERROR(IF('Rang. kommuner avlingsnivå P '!V53&gt;1,'Rang. kommuner avlingsnivå P '!V53,""),"")</f>
        <v>460.64936469316001</v>
      </c>
      <c r="Z52" s="4">
        <f>IFERROR(IF('Rang. kommuner avlingsnivå P '!W53&gt;1,'Rang. kommuner avlingsnivå P '!W53,""),"")</f>
        <v>357.40980873837498</v>
      </c>
      <c r="AA52" s="4">
        <f>IFERROR(IF('Rang. kommuner avlingsnivå P '!X53&gt;1,'Rang. kommuner avlingsnivå P '!X53,""),"")</f>
        <v>309.47904662126768</v>
      </c>
    </row>
    <row r="53" spans="4:27" x14ac:dyDescent="0.25">
      <c r="D53" s="4" t="str">
        <f>IF('Rang. kommuner avlingsnivå P '!A54&gt;1,'Rang. kommuner avlingsnivå P '!A54,"")</f>
        <v>3903 HOLMESTRAND</v>
      </c>
      <c r="E53" s="4">
        <f>IFERROR(IF('Rang. kommuner avlingsnivå P '!B54&gt;1,'Rang. kommuner avlingsnivå P '!B54,""),"")</f>
        <v>346.95199067246267</v>
      </c>
      <c r="F53" s="4">
        <f>IFERROR(IF('Rang. kommuner avlingsnivå P '!C54&gt;1,'Rang. kommuner avlingsnivå P '!C54,""),"")</f>
        <v>384.91556372149898</v>
      </c>
      <c r="G53" s="4">
        <f>IFERROR(IF('Rang. kommuner avlingsnivå P '!D54&gt;1,'Rang. kommuner avlingsnivå P '!D54,""),"")</f>
        <v>406.62193014794798</v>
      </c>
      <c r="H53" s="4">
        <f>IFERROR(IF('Rang. kommuner avlingsnivå P '!E54&gt;1,'Rang. kommuner avlingsnivå P '!E54,""),"")</f>
        <v>458.82178103494402</v>
      </c>
      <c r="I53" s="4">
        <f>IFERROR(IF('Rang. kommuner avlingsnivå P '!F54&gt;1,'Rang. kommuner avlingsnivå P '!F54,""),"")</f>
        <v>344.18688507684834</v>
      </c>
      <c r="J53" s="4">
        <f>IFERROR(IF('Rang. kommuner avlingsnivå P '!G54&gt;1,'Rang. kommuner avlingsnivå P '!G54,""),"")</f>
        <v>372.38114120623368</v>
      </c>
      <c r="K53" s="4">
        <f>IFERROR(IF('Rang. kommuner avlingsnivå P '!H54&gt;1,'Rang. kommuner avlingsnivå P '!H54,""),"")</f>
        <v>446.82321691751031</v>
      </c>
      <c r="L53" s="4">
        <f>IFERROR(IF('Rang. kommuner avlingsnivå P '!I54&gt;1,'Rang. kommuner avlingsnivå P '!I54,""),"")</f>
        <v>321.58437069012797</v>
      </c>
      <c r="M53" s="4">
        <f>IFERROR(IF('Rang. kommuner avlingsnivå P '!J54&gt;1,'Rang. kommuner avlingsnivå P '!J54,""),"")</f>
        <v>434.4544477674097</v>
      </c>
      <c r="N53" s="4">
        <f>IFERROR(IF('Rang. kommuner avlingsnivå P '!K54&gt;1,'Rang. kommuner avlingsnivå P '!K54,""),"")</f>
        <v>342.79550670480603</v>
      </c>
      <c r="O53" s="4">
        <f>IFERROR(IF('Rang. kommuner avlingsnivå P '!L54&gt;1,'Rang. kommuner avlingsnivå P '!L54,""),"")</f>
        <v>376.61756111560231</v>
      </c>
      <c r="P53" s="4">
        <f>IFERROR(IF('Rang. kommuner avlingsnivå P '!M54&gt;1,'Rang. kommuner avlingsnivå P '!M54,""),"")</f>
        <v>350.74846668492972</v>
      </c>
      <c r="Q53" s="4">
        <f>IFERROR(IF('Rang. kommuner avlingsnivå P '!N54&gt;1,'Rang. kommuner avlingsnivå P '!N54,""),"")</f>
        <v>471.81016139443801</v>
      </c>
      <c r="R53" s="4">
        <f>IFERROR(IF('Rang. kommuner avlingsnivå P '!O54&gt;1,'Rang. kommuner avlingsnivå P '!O54,""),"")</f>
        <v>516.10998765749264</v>
      </c>
      <c r="S53" s="4">
        <f>IFERROR(IF('Rang. kommuner avlingsnivå P '!P54&gt;1,'Rang. kommuner avlingsnivå P '!P54,""),"")</f>
        <v>485.118679747513</v>
      </c>
      <c r="T53" s="4">
        <f>IFERROR(IF('Rang. kommuner avlingsnivå P '!Q54&gt;1,'Rang. kommuner avlingsnivå P '!Q54,""),"")</f>
        <v>318.10752796587002</v>
      </c>
      <c r="U53" s="4">
        <f>IFERROR(IF('Rang. kommuner avlingsnivå P '!R54&gt;1,'Rang. kommuner avlingsnivå P '!R54,""),"")</f>
        <v>235.81884755976301</v>
      </c>
      <c r="V53" s="4">
        <f>IFERROR(IF('Rang. kommuner avlingsnivå P '!S54&gt;1,'Rang. kommuner avlingsnivå P '!S54,""),"")</f>
        <v>466.30843585237301</v>
      </c>
      <c r="W53" s="4">
        <f>IFERROR(IF('Rang. kommuner avlingsnivå P '!T54&gt;1,'Rang. kommuner avlingsnivå P '!T54,""),"")</f>
        <v>519.69266332186305</v>
      </c>
      <c r="X53" s="4">
        <f>IFERROR(IF('Rang. kommuner avlingsnivå P '!U54&gt;1,'Rang. kommuner avlingsnivå P '!U54,""),"")</f>
        <v>494.570057725467</v>
      </c>
      <c r="Y53" s="4">
        <f>IFERROR(IF('Rang. kommuner avlingsnivå P '!V54&gt;1,'Rang. kommuner avlingsnivå P '!V54,""),"")</f>
        <v>416.820794794579</v>
      </c>
      <c r="Z53" s="4">
        <f>IFERROR(IF('Rang. kommuner avlingsnivå P '!W54&gt;1,'Rang. kommuner avlingsnivå P '!W54,""),"")</f>
        <v>448.38217440543599</v>
      </c>
      <c r="AA53" s="4">
        <f>IFERROR(IF('Rang. kommuner avlingsnivå P '!X54&gt;1,'Rang. kommuner avlingsnivå P '!X54,""),"")</f>
        <v>306.33904222564325</v>
      </c>
    </row>
    <row r="54" spans="4:27" x14ac:dyDescent="0.25">
      <c r="D54" s="4" t="str">
        <f>IF('Rang. kommuner avlingsnivå P '!A55&gt;1,'Rang. kommuner avlingsnivå P '!A55,"")</f>
        <v>3434 LOM</v>
      </c>
      <c r="E54" s="4" t="str">
        <f>IFERROR(IF('Rang. kommuner avlingsnivå P '!B55&gt;1,'Rang. kommuner avlingsnivå P '!B55,""),"")</f>
        <v/>
      </c>
      <c r="F54" s="4" t="str">
        <f>IFERROR(IF('Rang. kommuner avlingsnivå P '!C55&gt;1,'Rang. kommuner avlingsnivå P '!C55,""),"")</f>
        <v/>
      </c>
      <c r="G54" s="4" t="str">
        <f>IFERROR(IF('Rang. kommuner avlingsnivå P '!D55&gt;1,'Rang. kommuner avlingsnivå P '!D55,""),"")</f>
        <v/>
      </c>
      <c r="H54" s="4" t="str">
        <f>IFERROR(IF('Rang. kommuner avlingsnivå P '!E55&gt;1,'Rang. kommuner avlingsnivå P '!E55,""),"")</f>
        <v/>
      </c>
      <c r="I54" s="4" t="str">
        <f>IFERROR(IF('Rang. kommuner avlingsnivå P '!F55&gt;1,'Rang. kommuner avlingsnivå P '!F55,""),"")</f>
        <v/>
      </c>
      <c r="J54" s="4" t="str">
        <f>IFERROR(IF('Rang. kommuner avlingsnivå P '!G55&gt;1,'Rang. kommuner avlingsnivå P '!G55,""),"")</f>
        <v/>
      </c>
      <c r="K54" s="4" t="str">
        <f>IFERROR(IF('Rang. kommuner avlingsnivå P '!H55&gt;1,'Rang. kommuner avlingsnivå P '!H55,""),"")</f>
        <v/>
      </c>
      <c r="L54" s="4" t="str">
        <f>IFERROR(IF('Rang. kommuner avlingsnivå P '!I55&gt;1,'Rang. kommuner avlingsnivå P '!I55,""),"")</f>
        <v/>
      </c>
      <c r="M54" s="4" t="str">
        <f>IFERROR(IF('Rang. kommuner avlingsnivå P '!J55&gt;1,'Rang. kommuner avlingsnivå P '!J55,""),"")</f>
        <v/>
      </c>
      <c r="N54" s="4" t="str">
        <f>IFERROR(IF('Rang. kommuner avlingsnivå P '!K55&gt;1,'Rang. kommuner avlingsnivå P '!K55,""),"")</f>
        <v/>
      </c>
      <c r="O54" s="4" t="str">
        <f>IFERROR(IF('Rang. kommuner avlingsnivå P '!L55&gt;1,'Rang. kommuner avlingsnivå P '!L55,""),"")</f>
        <v/>
      </c>
      <c r="P54" s="4" t="str">
        <f>IFERROR(IF('Rang. kommuner avlingsnivå P '!M55&gt;1,'Rang. kommuner avlingsnivå P '!M55,""),"")</f>
        <v/>
      </c>
      <c r="Q54" s="4" t="str">
        <f>IFERROR(IF('Rang. kommuner avlingsnivå P '!N55&gt;1,'Rang. kommuner avlingsnivå P '!N55,""),"")</f>
        <v/>
      </c>
      <c r="R54" s="4" t="str">
        <f>IFERROR(IF('Rang. kommuner avlingsnivå P '!O55&gt;1,'Rang. kommuner avlingsnivå P '!O55,""),"")</f>
        <v/>
      </c>
      <c r="S54" s="4" t="str">
        <f>IFERROR(IF('Rang. kommuner avlingsnivå P '!P55&gt;1,'Rang. kommuner avlingsnivå P '!P55,""),"")</f>
        <v/>
      </c>
      <c r="T54" s="4" t="str">
        <f>IFERROR(IF('Rang. kommuner avlingsnivå P '!Q55&gt;1,'Rang. kommuner avlingsnivå P '!Q55,""),"")</f>
        <v/>
      </c>
      <c r="U54" s="4" t="str">
        <f>IFERROR(IF('Rang. kommuner avlingsnivå P '!R55&gt;1,'Rang. kommuner avlingsnivå P '!R55,""),"")</f>
        <v/>
      </c>
      <c r="V54" s="4" t="str">
        <f>IFERROR(IF('Rang. kommuner avlingsnivå P '!S55&gt;1,'Rang. kommuner avlingsnivå P '!S55,""),"")</f>
        <v/>
      </c>
      <c r="W54" s="4" t="str">
        <f>IFERROR(IF('Rang. kommuner avlingsnivå P '!T55&gt;1,'Rang. kommuner avlingsnivå P '!T55,""),"")</f>
        <v/>
      </c>
      <c r="X54" s="4">
        <f>IFERROR(IF('Rang. kommuner avlingsnivå P '!U55&gt;1,'Rang. kommuner avlingsnivå P '!U55,""),"")</f>
        <v>560.132947976879</v>
      </c>
      <c r="Y54" s="4">
        <f>IFERROR(IF('Rang. kommuner avlingsnivå P '!V55&gt;1,'Rang. kommuner avlingsnivå P '!V55,""),"")</f>
        <v>429.88439306358401</v>
      </c>
      <c r="Z54" s="4">
        <f>IFERROR(IF('Rang. kommuner avlingsnivå P '!W55&gt;1,'Rang. kommuner avlingsnivå P '!W55,""),"")</f>
        <v>200.91182364729499</v>
      </c>
      <c r="AA54" s="4">
        <f>IFERROR(IF('Rang. kommuner avlingsnivå P '!X55&gt;1,'Rang. kommuner avlingsnivå P '!X55,""),"")</f>
        <v>389.25806451612902</v>
      </c>
    </row>
    <row r="55" spans="4:27" x14ac:dyDescent="0.25">
      <c r="D55" s="4" t="str">
        <f>IF('Rang. kommuner avlingsnivå P '!A56&gt;1,'Rang. kommuner avlingsnivå P '!A56,"")</f>
        <v>3220 ENEBAKK</v>
      </c>
      <c r="E55" s="4">
        <f>IFERROR(IF('Rang. kommuner avlingsnivå P '!B56&gt;1,'Rang. kommuner avlingsnivå P '!B56,""),"")</f>
        <v>315.83471541650999</v>
      </c>
      <c r="F55" s="4">
        <f>IFERROR(IF('Rang. kommuner avlingsnivå P '!C56&gt;1,'Rang. kommuner avlingsnivå P '!C56,""),"")</f>
        <v>379.436654868863</v>
      </c>
      <c r="G55" s="4">
        <f>IFERROR(IF('Rang. kommuner avlingsnivå P '!D56&gt;1,'Rang. kommuner avlingsnivå P '!D56,""),"")</f>
        <v>408.21238099535299</v>
      </c>
      <c r="H55" s="4">
        <f>IFERROR(IF('Rang. kommuner avlingsnivå P '!E56&gt;1,'Rang. kommuner avlingsnivå P '!E56,""),"")</f>
        <v>414.35238225131798</v>
      </c>
      <c r="I55" s="4">
        <f>IFERROR(IF('Rang. kommuner avlingsnivå P '!F56&gt;1,'Rang. kommuner avlingsnivå P '!F56,""),"")</f>
        <v>298.79570922325502</v>
      </c>
      <c r="J55" s="4">
        <f>IFERROR(IF('Rang. kommuner avlingsnivå P '!G56&gt;1,'Rang. kommuner avlingsnivå P '!G56,""),"")</f>
        <v>411.57734258800201</v>
      </c>
      <c r="K55" s="4">
        <f>IFERROR(IF('Rang. kommuner avlingsnivå P '!H56&gt;1,'Rang. kommuner avlingsnivå P '!H56,""),"")</f>
        <v>441.46655197837299</v>
      </c>
      <c r="L55" s="4">
        <f>IFERROR(IF('Rang. kommuner avlingsnivå P '!I56&gt;1,'Rang. kommuner avlingsnivå P '!I56,""),"")</f>
        <v>287.82115261577798</v>
      </c>
      <c r="M55" s="4">
        <f>IFERROR(IF('Rang. kommuner avlingsnivå P '!J56&gt;1,'Rang. kommuner avlingsnivå P '!J56,""),"")</f>
        <v>365.99868400273698</v>
      </c>
      <c r="N55" s="4">
        <f>IFERROR(IF('Rang. kommuner avlingsnivå P '!K56&gt;1,'Rang. kommuner avlingsnivå P '!K56,""),"")</f>
        <v>346.52458509432</v>
      </c>
      <c r="O55" s="4">
        <f>IFERROR(IF('Rang. kommuner avlingsnivå P '!L56&gt;1,'Rang. kommuner avlingsnivå P '!L56,""),"")</f>
        <v>262.72910320615398</v>
      </c>
      <c r="P55" s="4">
        <f>IFERROR(IF('Rang. kommuner avlingsnivå P '!M56&gt;1,'Rang. kommuner avlingsnivå P '!M56,""),"")</f>
        <v>281.66679235119801</v>
      </c>
      <c r="Q55" s="4">
        <f>IFERROR(IF('Rang. kommuner avlingsnivå P '!N56&gt;1,'Rang. kommuner avlingsnivå P '!N56,""),"")</f>
        <v>426.04493712055501</v>
      </c>
      <c r="R55" s="4">
        <f>IFERROR(IF('Rang. kommuner avlingsnivå P '!O56&gt;1,'Rang. kommuner avlingsnivå P '!O56,""),"")</f>
        <v>499.84807922516097</v>
      </c>
      <c r="S55" s="4">
        <f>IFERROR(IF('Rang. kommuner avlingsnivå P '!P56&gt;1,'Rang. kommuner avlingsnivå P '!P56,""),"")</f>
        <v>471.99146646374601</v>
      </c>
      <c r="T55" s="4">
        <f>IFERROR(IF('Rang. kommuner avlingsnivå P '!Q56&gt;1,'Rang. kommuner avlingsnivå P '!Q56,""),"")</f>
        <v>493.13669376693798</v>
      </c>
      <c r="U55" s="4">
        <f>IFERROR(IF('Rang. kommuner avlingsnivå P '!R56&gt;1,'Rang. kommuner avlingsnivå P '!R56,""),"")</f>
        <v>210.69093189377799</v>
      </c>
      <c r="V55" s="4">
        <f>IFERROR(IF('Rang. kommuner avlingsnivå P '!S56&gt;1,'Rang. kommuner avlingsnivå P '!S56,""),"")</f>
        <v>560.78511901519698</v>
      </c>
      <c r="W55" s="4">
        <f>IFERROR(IF('Rang. kommuner avlingsnivå P '!T56&gt;1,'Rang. kommuner avlingsnivå P '!T56,""),"")</f>
        <v>497.12220160074202</v>
      </c>
      <c r="X55" s="4">
        <f>IFERROR(IF('Rang. kommuner avlingsnivå P '!U56&gt;1,'Rang. kommuner avlingsnivå P '!U56,""),"")</f>
        <v>478.81658629583899</v>
      </c>
      <c r="Y55" s="4">
        <f>IFERROR(IF('Rang. kommuner avlingsnivå P '!V56&gt;1,'Rang. kommuner avlingsnivå P '!V56,""),"")</f>
        <v>401.14090303135703</v>
      </c>
      <c r="Z55" s="4">
        <f>IFERROR(IF('Rang. kommuner avlingsnivå P '!W56&gt;1,'Rang. kommuner avlingsnivå P '!W56,""),"")</f>
        <v>576.36480131671794</v>
      </c>
      <c r="AA55" s="4">
        <f>IFERROR(IF('Rang. kommuner avlingsnivå P '!X56&gt;1,'Rang. kommuner avlingsnivå P '!X56,""),"")</f>
        <v>243.8123612571562</v>
      </c>
    </row>
    <row r="56" spans="4:27" x14ac:dyDescent="0.25">
      <c r="D56" s="4" t="str">
        <f>IF('Rang. kommuner avlingsnivå P '!A57&gt;1,'Rang. kommuner avlingsnivå P '!A57,"")</f>
        <v>5037 LEVANGER</v>
      </c>
      <c r="E56" s="4">
        <f>IFERROR(IF('Rang. kommuner avlingsnivå P '!B57&gt;1,'Rang. kommuner avlingsnivå P '!B57,""),"")</f>
        <v>367.72647171693899</v>
      </c>
      <c r="F56" s="4">
        <f>IFERROR(IF('Rang. kommuner avlingsnivå P '!C57&gt;1,'Rang. kommuner avlingsnivå P '!C57,""),"")</f>
        <v>389.58907748412901</v>
      </c>
      <c r="G56" s="4">
        <f>IFERROR(IF('Rang. kommuner avlingsnivå P '!D57&gt;1,'Rang. kommuner avlingsnivå P '!D57,""),"")</f>
        <v>440.93873306394102</v>
      </c>
      <c r="H56" s="4">
        <f>IFERROR(IF('Rang. kommuner avlingsnivå P '!E57&gt;1,'Rang. kommuner avlingsnivå P '!E57,""),"")</f>
        <v>371.88030144995702</v>
      </c>
      <c r="I56" s="4">
        <f>IFERROR(IF('Rang. kommuner avlingsnivå P '!F57&gt;1,'Rang. kommuner avlingsnivå P '!F57,""),"")</f>
        <v>403.40499134064601</v>
      </c>
      <c r="J56" s="4">
        <f>IFERROR(IF('Rang. kommuner avlingsnivå P '!G57&gt;1,'Rang. kommuner avlingsnivå P '!G57,""),"")</f>
        <v>314.27801826375702</v>
      </c>
      <c r="K56" s="4">
        <f>IFERROR(IF('Rang. kommuner avlingsnivå P '!H57&gt;1,'Rang. kommuner avlingsnivå P '!H57,""),"")</f>
        <v>451.79522397140499</v>
      </c>
      <c r="L56" s="4">
        <f>IFERROR(IF('Rang. kommuner avlingsnivå P '!I57&gt;1,'Rang. kommuner avlingsnivå P '!I57,""),"")</f>
        <v>406.55242080282301</v>
      </c>
      <c r="M56" s="4">
        <f>IFERROR(IF('Rang. kommuner avlingsnivå P '!J57&gt;1,'Rang. kommuner avlingsnivå P '!J57,""),"")</f>
        <v>288.286599511124</v>
      </c>
      <c r="N56" s="4">
        <f>IFERROR(IF('Rang. kommuner avlingsnivå P '!K57&gt;1,'Rang. kommuner avlingsnivå P '!K57,""),"")</f>
        <v>326.94290245836601</v>
      </c>
      <c r="O56" s="4">
        <f>IFERROR(IF('Rang. kommuner avlingsnivå P '!L57&gt;1,'Rang. kommuner avlingsnivå P '!L57,""),"")</f>
        <v>407.22649362981701</v>
      </c>
      <c r="P56" s="4">
        <f>IFERROR(IF('Rang. kommuner avlingsnivå P '!M57&gt;1,'Rang. kommuner avlingsnivå P '!M57,""),"")</f>
        <v>330.05038679320501</v>
      </c>
      <c r="Q56" s="4">
        <f>IFERROR(IF('Rang. kommuner avlingsnivå P '!N57&gt;1,'Rang. kommuner avlingsnivå P '!N57,""),"")</f>
        <v>402.63163386757498</v>
      </c>
      <c r="R56" s="4">
        <f>IFERROR(IF('Rang. kommuner avlingsnivå P '!O57&gt;1,'Rang. kommuner avlingsnivå P '!O57,""),"")</f>
        <v>361.18399302640898</v>
      </c>
      <c r="S56" s="4">
        <f>IFERROR(IF('Rang. kommuner avlingsnivå P '!P57&gt;1,'Rang. kommuner avlingsnivå P '!P57,""),"")</f>
        <v>439.46834054088902</v>
      </c>
      <c r="T56" s="4">
        <f>IFERROR(IF('Rang. kommuner avlingsnivå P '!Q57&gt;1,'Rang. kommuner avlingsnivå P '!Q57,""),"")</f>
        <v>423.25833415443202</v>
      </c>
      <c r="U56" s="4">
        <f>IFERROR(IF('Rang. kommuner avlingsnivå P '!R57&gt;1,'Rang. kommuner avlingsnivå P '!R57,""),"")</f>
        <v>390.31077330024198</v>
      </c>
      <c r="V56" s="4">
        <f>IFERROR(IF('Rang. kommuner avlingsnivå P '!S57&gt;1,'Rang. kommuner avlingsnivå P '!S57,""),"")</f>
        <v>500.30139295827701</v>
      </c>
      <c r="W56" s="4">
        <f>IFERROR(IF('Rang. kommuner avlingsnivå P '!T57&gt;1,'Rang. kommuner avlingsnivå P '!T57,""),"")</f>
        <v>372.252087597882</v>
      </c>
      <c r="X56" s="4">
        <f>IFERROR(IF('Rang. kommuner avlingsnivå P '!U57&gt;1,'Rang. kommuner avlingsnivå P '!U57,""),"")</f>
        <v>358.42530276195498</v>
      </c>
      <c r="Y56" s="4">
        <f>IFERROR(IF('Rang. kommuner avlingsnivå P '!V57&gt;1,'Rang. kommuner avlingsnivå P '!V57,""),"")</f>
        <v>400.15617056882598</v>
      </c>
      <c r="Z56" s="4">
        <f>IFERROR(IF('Rang. kommuner avlingsnivå P '!W57&gt;1,'Rang. kommuner avlingsnivå P '!W57,""),"")</f>
        <v>392.95051598588299</v>
      </c>
      <c r="AA56" s="4">
        <f>IFERROR(IF('Rang. kommuner avlingsnivå P '!X57&gt;1,'Rang. kommuner avlingsnivå P '!X57,""),"")</f>
        <v>435.11551544287721</v>
      </c>
    </row>
    <row r="57" spans="4:27" x14ac:dyDescent="0.25">
      <c r="D57" s="4" t="str">
        <f>IF('Rang. kommuner avlingsnivå P '!A58&gt;1,'Rang. kommuner avlingsnivå P '!A58,"")</f>
        <v>3305 RINGERIKE</v>
      </c>
      <c r="E57" s="4">
        <f>IFERROR(IF('Rang. kommuner avlingsnivå P '!B58&gt;1,'Rang. kommuner avlingsnivå P '!B58,""),"")</f>
        <v>361.72552459946098</v>
      </c>
      <c r="F57" s="4">
        <f>IFERROR(IF('Rang. kommuner avlingsnivå P '!C58&gt;1,'Rang. kommuner avlingsnivå P '!C58,""),"")</f>
        <v>406.29006467840497</v>
      </c>
      <c r="G57" s="4">
        <f>IFERROR(IF('Rang. kommuner avlingsnivå P '!D58&gt;1,'Rang. kommuner avlingsnivå P '!D58,""),"")</f>
        <v>432.60090054676101</v>
      </c>
      <c r="H57" s="4">
        <f>IFERROR(IF('Rang. kommuner avlingsnivå P '!E58&gt;1,'Rang. kommuner avlingsnivå P '!E58,""),"")</f>
        <v>389.33064616589297</v>
      </c>
      <c r="I57" s="4">
        <f>IFERROR(IF('Rang. kommuner avlingsnivå P '!F58&gt;1,'Rang. kommuner avlingsnivå P '!F58,""),"")</f>
        <v>315.47452078710899</v>
      </c>
      <c r="J57" s="4">
        <f>IFERROR(IF('Rang. kommuner avlingsnivå P '!G58&gt;1,'Rang. kommuner avlingsnivå P '!G58,""),"")</f>
        <v>369.36623347524102</v>
      </c>
      <c r="K57" s="4">
        <f>IFERROR(IF('Rang. kommuner avlingsnivå P '!H58&gt;1,'Rang. kommuner avlingsnivå P '!H58,""),"")</f>
        <v>402.93544744518698</v>
      </c>
      <c r="L57" s="4">
        <f>IFERROR(IF('Rang. kommuner avlingsnivå P '!I58&gt;1,'Rang. kommuner avlingsnivå P '!I58,""),"")</f>
        <v>313.18277693769102</v>
      </c>
      <c r="M57" s="4">
        <f>IFERROR(IF('Rang. kommuner avlingsnivå P '!J58&gt;1,'Rang. kommuner avlingsnivå P '!J58,""),"")</f>
        <v>386.72441226779102</v>
      </c>
      <c r="N57" s="4">
        <f>IFERROR(IF('Rang. kommuner avlingsnivå P '!K58&gt;1,'Rang. kommuner avlingsnivå P '!K58,""),"")</f>
        <v>330.70787798727002</v>
      </c>
      <c r="O57" s="4">
        <f>IFERROR(IF('Rang. kommuner avlingsnivå P '!L58&gt;1,'Rang. kommuner avlingsnivå P '!L58,""),"")</f>
        <v>376.29740503049402</v>
      </c>
      <c r="P57" s="4">
        <f>IFERROR(IF('Rang. kommuner avlingsnivå P '!M58&gt;1,'Rang. kommuner avlingsnivå P '!M58,""),"")</f>
        <v>350.28187379606698</v>
      </c>
      <c r="Q57" s="4">
        <f>IFERROR(IF('Rang. kommuner avlingsnivå P '!N58&gt;1,'Rang. kommuner avlingsnivå P '!N58,""),"")</f>
        <v>475.50455384873698</v>
      </c>
      <c r="R57" s="4">
        <f>IFERROR(IF('Rang. kommuner avlingsnivå P '!O58&gt;1,'Rang. kommuner avlingsnivå P '!O58,""),"")</f>
        <v>521.57614319092102</v>
      </c>
      <c r="S57" s="4">
        <f>IFERROR(IF('Rang. kommuner avlingsnivå P '!P58&gt;1,'Rang. kommuner avlingsnivå P '!P58,""),"")</f>
        <v>455.88003343433297</v>
      </c>
      <c r="T57" s="4">
        <f>IFERROR(IF('Rang. kommuner avlingsnivå P '!Q58&gt;1,'Rang. kommuner avlingsnivå P '!Q58,""),"")</f>
        <v>435.21486526253801</v>
      </c>
      <c r="U57" s="4">
        <f>IFERROR(IF('Rang. kommuner avlingsnivå P '!R58&gt;1,'Rang. kommuner avlingsnivå P '!R58,""),"")</f>
        <v>219.70744908437399</v>
      </c>
      <c r="V57" s="4">
        <f>IFERROR(IF('Rang. kommuner avlingsnivå P '!S58&gt;1,'Rang. kommuner avlingsnivå P '!S58,""),"")</f>
        <v>404.17770580179598</v>
      </c>
      <c r="W57" s="4">
        <f>IFERROR(IF('Rang. kommuner avlingsnivå P '!T58&gt;1,'Rang. kommuner avlingsnivå P '!T58,""),"")</f>
        <v>445.21681342759098</v>
      </c>
      <c r="X57" s="4">
        <f>IFERROR(IF('Rang. kommuner avlingsnivå P '!U58&gt;1,'Rang. kommuner avlingsnivå P '!U58,""),"")</f>
        <v>428.57226836804301</v>
      </c>
      <c r="Y57" s="4">
        <f>IFERROR(IF('Rang. kommuner avlingsnivå P '!V58&gt;1,'Rang. kommuner avlingsnivå P '!V58,""),"")</f>
        <v>388.34392834656899</v>
      </c>
      <c r="Z57" s="4">
        <f>IFERROR(IF('Rang. kommuner avlingsnivå P '!W58&gt;1,'Rang. kommuner avlingsnivå P '!W58,""),"")</f>
        <v>508.18690030899302</v>
      </c>
      <c r="AA57" s="4">
        <f>IFERROR(IF('Rang. kommuner avlingsnivå P '!X58&gt;1,'Rang. kommuner avlingsnivå P '!X58,""),"")</f>
        <v>236.2901506798971</v>
      </c>
    </row>
    <row r="58" spans="4:27" x14ac:dyDescent="0.25">
      <c r="D58" s="4" t="str">
        <f>IF('Rang. kommuner avlingsnivå P '!A59&gt;1,'Rang. kommuner avlingsnivå P '!A59,"")</f>
        <v>3122 MARKER</v>
      </c>
      <c r="E58" s="4">
        <f>IFERROR(IF('Rang. kommuner avlingsnivå P '!B59&gt;1,'Rang. kommuner avlingsnivå P '!B59,""),"")</f>
        <v>295.42906015394902</v>
      </c>
      <c r="F58" s="4">
        <f>IFERROR(IF('Rang. kommuner avlingsnivå P '!C59&gt;1,'Rang. kommuner avlingsnivå P '!C59,""),"")</f>
        <v>384.72338076158599</v>
      </c>
      <c r="G58" s="4">
        <f>IFERROR(IF('Rang. kommuner avlingsnivå P '!D59&gt;1,'Rang. kommuner avlingsnivå P '!D59,""),"")</f>
        <v>463.61780438104898</v>
      </c>
      <c r="H58" s="4">
        <f>IFERROR(IF('Rang. kommuner avlingsnivå P '!E59&gt;1,'Rang. kommuner avlingsnivå P '!E59,""),"")</f>
        <v>389.616051648839</v>
      </c>
      <c r="I58" s="4">
        <f>IFERROR(IF('Rang. kommuner avlingsnivå P '!F59&gt;1,'Rang. kommuner avlingsnivå P '!F59,""),"")</f>
        <v>388.36008607123398</v>
      </c>
      <c r="J58" s="4">
        <f>IFERROR(IF('Rang. kommuner avlingsnivå P '!G59&gt;1,'Rang. kommuner avlingsnivå P '!G59,""),"")</f>
        <v>390.22241020301902</v>
      </c>
      <c r="K58" s="4">
        <f>IFERROR(IF('Rang. kommuner avlingsnivå P '!H59&gt;1,'Rang. kommuner avlingsnivå P '!H59,""),"")</f>
        <v>434.07958054554803</v>
      </c>
      <c r="L58" s="4">
        <f>IFERROR(IF('Rang. kommuner avlingsnivå P '!I59&gt;1,'Rang. kommuner avlingsnivå P '!I59,""),"")</f>
        <v>301.44449490689698</v>
      </c>
      <c r="M58" s="4">
        <f>IFERROR(IF('Rang. kommuner avlingsnivå P '!J59&gt;1,'Rang. kommuner avlingsnivå P '!J59,""),"")</f>
        <v>366.64114896908899</v>
      </c>
      <c r="N58" s="4">
        <f>IFERROR(IF('Rang. kommuner avlingsnivå P '!K59&gt;1,'Rang. kommuner avlingsnivå P '!K59,""),"")</f>
        <v>283.68820717405498</v>
      </c>
      <c r="O58" s="4">
        <f>IFERROR(IF('Rang. kommuner avlingsnivå P '!L59&gt;1,'Rang. kommuner avlingsnivå P '!L59,""),"")</f>
        <v>303.33437226405198</v>
      </c>
      <c r="P58" s="4">
        <f>IFERROR(IF('Rang. kommuner avlingsnivå P '!M59&gt;1,'Rang. kommuner avlingsnivå P '!M59,""),"")</f>
        <v>255.364956402681</v>
      </c>
      <c r="Q58" s="4">
        <f>IFERROR(IF('Rang. kommuner avlingsnivå P '!N59&gt;1,'Rang. kommuner avlingsnivå P '!N59,""),"")</f>
        <v>407.71687003405202</v>
      </c>
      <c r="R58" s="4">
        <f>IFERROR(IF('Rang. kommuner avlingsnivå P '!O59&gt;1,'Rang. kommuner avlingsnivå P '!O59,""),"")</f>
        <v>500.73642722721303</v>
      </c>
      <c r="S58" s="4">
        <f>IFERROR(IF('Rang. kommuner avlingsnivå P '!P59&gt;1,'Rang. kommuner avlingsnivå P '!P59,""),"")</f>
        <v>427.13262955194102</v>
      </c>
      <c r="T58" s="4">
        <f>IFERROR(IF('Rang. kommuner avlingsnivå P '!Q59&gt;1,'Rang. kommuner avlingsnivå P '!Q59,""),"")</f>
        <v>494.63355781921598</v>
      </c>
      <c r="U58" s="4">
        <f>IFERROR(IF('Rang. kommuner avlingsnivå P '!R59&gt;1,'Rang. kommuner avlingsnivå P '!R59,""),"")</f>
        <v>231.88873249349001</v>
      </c>
      <c r="V58" s="4">
        <f>IFERROR(IF('Rang. kommuner avlingsnivå P '!S59&gt;1,'Rang. kommuner avlingsnivå P '!S59,""),"")</f>
        <v>540.07653828663399</v>
      </c>
      <c r="W58" s="4">
        <f>IFERROR(IF('Rang. kommuner avlingsnivå P '!T59&gt;1,'Rang. kommuner avlingsnivå P '!T59,""),"")</f>
        <v>480.77093806641398</v>
      </c>
      <c r="X58" s="4">
        <f>IFERROR(IF('Rang. kommuner avlingsnivå P '!U59&gt;1,'Rang. kommuner avlingsnivå P '!U59,""),"")</f>
        <v>469.19998628587098</v>
      </c>
      <c r="Y58" s="4">
        <f>IFERROR(IF('Rang. kommuner avlingsnivå P '!V59&gt;1,'Rang. kommuner avlingsnivå P '!V59,""),"")</f>
        <v>344.066666666667</v>
      </c>
      <c r="Z58" s="4">
        <f>IFERROR(IF('Rang. kommuner avlingsnivå P '!W59&gt;1,'Rang. kommuner avlingsnivå P '!W59,""),"")</f>
        <v>521.653777716945</v>
      </c>
      <c r="AA58" s="4">
        <f>IFERROR(IF('Rang. kommuner avlingsnivå P '!X59&gt;1,'Rang. kommuner avlingsnivå P '!X59,""),"")</f>
        <v>273.73385799828912</v>
      </c>
    </row>
    <row r="59" spans="4:27" x14ac:dyDescent="0.25">
      <c r="D59" s="4" t="str">
        <f>IF('Rang. kommuner avlingsnivå P '!A60&gt;1,'Rang. kommuner avlingsnivå P '!A60,"")</f>
        <v>3443 VESTRE TOTEN</v>
      </c>
      <c r="E59" s="4">
        <f>IFERROR(IF('Rang. kommuner avlingsnivå P '!B60&gt;1,'Rang. kommuner avlingsnivå P '!B60,""),"")</f>
        <v>360.89560875603502</v>
      </c>
      <c r="F59" s="4">
        <f>IFERROR(IF('Rang. kommuner avlingsnivå P '!C60&gt;1,'Rang. kommuner avlingsnivå P '!C60,""),"")</f>
        <v>388.22067493393001</v>
      </c>
      <c r="G59" s="4">
        <f>IFERROR(IF('Rang. kommuner avlingsnivå P '!D60&gt;1,'Rang. kommuner avlingsnivå P '!D60,""),"")</f>
        <v>459.30872168880302</v>
      </c>
      <c r="H59" s="4">
        <f>IFERROR(IF('Rang. kommuner avlingsnivå P '!E60&gt;1,'Rang. kommuner avlingsnivå P '!E60,""),"")</f>
        <v>375.24692819659498</v>
      </c>
      <c r="I59" s="4">
        <f>IFERROR(IF('Rang. kommuner avlingsnivå P '!F60&gt;1,'Rang. kommuner avlingsnivå P '!F60,""),"")</f>
        <v>304.67240048871503</v>
      </c>
      <c r="J59" s="4">
        <f>IFERROR(IF('Rang. kommuner avlingsnivå P '!G60&gt;1,'Rang. kommuner avlingsnivå P '!G60,""),"")</f>
        <v>400.89206307316698</v>
      </c>
      <c r="K59" s="4">
        <f>IFERROR(IF('Rang. kommuner avlingsnivå P '!H60&gt;1,'Rang. kommuner avlingsnivå P '!H60,""),"")</f>
        <v>432.247930922124</v>
      </c>
      <c r="L59" s="4">
        <f>IFERROR(IF('Rang. kommuner avlingsnivå P '!I60&gt;1,'Rang. kommuner avlingsnivå P '!I60,""),"")</f>
        <v>357.62165422358402</v>
      </c>
      <c r="M59" s="4">
        <f>IFERROR(IF('Rang. kommuner avlingsnivå P '!J60&gt;1,'Rang. kommuner avlingsnivå P '!J60,""),"")</f>
        <v>317.56823517740798</v>
      </c>
      <c r="N59" s="4">
        <f>IFERROR(IF('Rang. kommuner avlingsnivå P '!K60&gt;1,'Rang. kommuner avlingsnivå P '!K60,""),"")</f>
        <v>312.39324823648002</v>
      </c>
      <c r="O59" s="4">
        <f>IFERROR(IF('Rang. kommuner avlingsnivå P '!L60&gt;1,'Rang. kommuner avlingsnivå P '!L60,""),"")</f>
        <v>352.05762782900302</v>
      </c>
      <c r="P59" s="4">
        <f>IFERROR(IF('Rang. kommuner avlingsnivå P '!M60&gt;1,'Rang. kommuner avlingsnivå P '!M60,""),"")</f>
        <v>285.72391559202799</v>
      </c>
      <c r="Q59" s="4">
        <f>IFERROR(IF('Rang. kommuner avlingsnivå P '!N60&gt;1,'Rang. kommuner avlingsnivå P '!N60,""),"")</f>
        <v>440.02621057307903</v>
      </c>
      <c r="R59" s="4">
        <f>IFERROR(IF('Rang. kommuner avlingsnivå P '!O60&gt;1,'Rang. kommuner avlingsnivå P '!O60,""),"")</f>
        <v>427.47205860698</v>
      </c>
      <c r="S59" s="4">
        <f>IFERROR(IF('Rang. kommuner avlingsnivå P '!P60&gt;1,'Rang. kommuner avlingsnivå P '!P60,""),"")</f>
        <v>486.81081269619801</v>
      </c>
      <c r="T59" s="4">
        <f>IFERROR(IF('Rang. kommuner avlingsnivå P '!Q60&gt;1,'Rang. kommuner avlingsnivå P '!Q60,""),"")</f>
        <v>411.27524738578097</v>
      </c>
      <c r="U59" s="4">
        <f>IFERROR(IF('Rang. kommuner avlingsnivå P '!R60&gt;1,'Rang. kommuner avlingsnivå P '!R60,""),"")</f>
        <v>232.08424359770601</v>
      </c>
      <c r="V59" s="4">
        <f>IFERROR(IF('Rang. kommuner avlingsnivå P '!S60&gt;1,'Rang. kommuner avlingsnivå P '!S60,""),"")</f>
        <v>319.48841368288902</v>
      </c>
      <c r="W59" s="4">
        <f>IFERROR(IF('Rang. kommuner avlingsnivå P '!T60&gt;1,'Rang. kommuner avlingsnivå P '!T60,""),"")</f>
        <v>522.25163398692803</v>
      </c>
      <c r="X59" s="4">
        <f>IFERROR(IF('Rang. kommuner avlingsnivå P '!U60&gt;1,'Rang. kommuner avlingsnivå P '!U60,""),"")</f>
        <v>505.39172964192397</v>
      </c>
      <c r="Y59" s="4">
        <f>IFERROR(IF('Rang. kommuner avlingsnivå P '!V60&gt;1,'Rang. kommuner avlingsnivå P '!V60,""),"")</f>
        <v>364.81447335635198</v>
      </c>
      <c r="Z59" s="4">
        <f>IFERROR(IF('Rang. kommuner avlingsnivå P '!W60&gt;1,'Rang. kommuner avlingsnivå P '!W60,""),"")</f>
        <v>570.61736976374505</v>
      </c>
      <c r="AA59" s="4">
        <f>IFERROR(IF('Rang. kommuner avlingsnivå P '!X60&gt;1,'Rang. kommuner avlingsnivå P '!X60,""),"")</f>
        <v>309.75482393573088</v>
      </c>
    </row>
    <row r="60" spans="4:27" x14ac:dyDescent="0.25">
      <c r="D60" s="4" t="str">
        <f>IF('Rang. kommuner avlingsnivå P '!A61&gt;1,'Rang. kommuner avlingsnivå P '!A61,"")</f>
        <v>3103 MOSS</v>
      </c>
      <c r="E60" s="4">
        <f>IFERROR(IF('Rang. kommuner avlingsnivå P '!B61&gt;1,'Rang. kommuner avlingsnivå P '!B61,""),"")</f>
        <v>398.21044775684652</v>
      </c>
      <c r="F60" s="4">
        <f>IFERROR(IF('Rang. kommuner avlingsnivå P '!C61&gt;1,'Rang. kommuner avlingsnivå P '!C61,""),"")</f>
        <v>364.74122528228304</v>
      </c>
      <c r="G60" s="4">
        <f>IFERROR(IF('Rang. kommuner avlingsnivå P '!D61&gt;1,'Rang. kommuner avlingsnivå P '!D61,""),"")</f>
        <v>407.90538828046499</v>
      </c>
      <c r="H60" s="4">
        <f>IFERROR(IF('Rang. kommuner avlingsnivå P '!E61&gt;1,'Rang. kommuner avlingsnivå P '!E61,""),"")</f>
        <v>388.47852518871753</v>
      </c>
      <c r="I60" s="4">
        <f>IFERROR(IF('Rang. kommuner avlingsnivå P '!F61&gt;1,'Rang. kommuner avlingsnivå P '!F61,""),"")</f>
        <v>358.211715052665</v>
      </c>
      <c r="J60" s="4">
        <f>IFERROR(IF('Rang. kommuner avlingsnivå P '!G61&gt;1,'Rang. kommuner avlingsnivå P '!G61,""),"")</f>
        <v>346.69285113169752</v>
      </c>
      <c r="K60" s="4">
        <f>IFERROR(IF('Rang. kommuner avlingsnivå P '!H61&gt;1,'Rang. kommuner avlingsnivå P '!H61,""),"")</f>
        <v>431.2665401900515</v>
      </c>
      <c r="L60" s="4">
        <f>IFERROR(IF('Rang. kommuner avlingsnivå P '!I61&gt;1,'Rang. kommuner avlingsnivå P '!I61,""),"")</f>
        <v>286.6353300458195</v>
      </c>
      <c r="M60" s="4">
        <f>IFERROR(IF('Rang. kommuner avlingsnivå P '!J61&gt;1,'Rang. kommuner avlingsnivå P '!J61,""),"")</f>
        <v>429.89427069099702</v>
      </c>
      <c r="N60" s="4">
        <f>IFERROR(IF('Rang. kommuner avlingsnivå P '!K61&gt;1,'Rang. kommuner avlingsnivå P '!K61,""),"")</f>
        <v>328.60764202089848</v>
      </c>
      <c r="O60" s="4">
        <f>IFERROR(IF('Rang. kommuner avlingsnivå P '!L61&gt;1,'Rang. kommuner avlingsnivå P '!L61,""),"")</f>
        <v>382.06965207940448</v>
      </c>
      <c r="P60" s="4">
        <f>IFERROR(IF('Rang. kommuner avlingsnivå P '!M61&gt;1,'Rang. kommuner avlingsnivå P '!M61,""),"")</f>
        <v>332.8548453077965</v>
      </c>
      <c r="Q60" s="4">
        <f>IFERROR(IF('Rang. kommuner avlingsnivå P '!N61&gt;1,'Rang. kommuner avlingsnivå P '!N61,""),"")</f>
        <v>378.53316494281398</v>
      </c>
      <c r="R60" s="4">
        <f>IFERROR(IF('Rang. kommuner avlingsnivå P '!O61&gt;1,'Rang. kommuner avlingsnivå P '!O61,""),"")</f>
        <v>489.84902167728751</v>
      </c>
      <c r="S60" s="4">
        <f>IFERROR(IF('Rang. kommuner avlingsnivå P '!P61&gt;1,'Rang. kommuner avlingsnivå P '!P61,""),"")</f>
        <v>443.48562902031199</v>
      </c>
      <c r="T60" s="4">
        <f>IFERROR(IF('Rang. kommuner avlingsnivå P '!Q61&gt;1,'Rang. kommuner avlingsnivå P '!Q61,""),"")</f>
        <v>398.42135369742999</v>
      </c>
      <c r="U60" s="4">
        <f>IFERROR(IF('Rang. kommuner avlingsnivå P '!R61&gt;1,'Rang. kommuner avlingsnivå P '!R61,""),"")</f>
        <v>215.791328255026</v>
      </c>
      <c r="V60" s="4">
        <f>IFERROR(IF('Rang. kommuner avlingsnivå P '!S61&gt;1,'Rang. kommuner avlingsnivå P '!S61,""),"")</f>
        <v>512.14036939313996</v>
      </c>
      <c r="W60" s="4">
        <f>IFERROR(IF('Rang. kommuner avlingsnivå P '!T61&gt;1,'Rang. kommuner avlingsnivå P '!T61,""),"")</f>
        <v>462.61472730400902</v>
      </c>
      <c r="X60" s="4">
        <f>IFERROR(IF('Rang. kommuner avlingsnivå P '!U61&gt;1,'Rang. kommuner avlingsnivå P '!U61,""),"")</f>
        <v>465.47103289094099</v>
      </c>
      <c r="Y60" s="4">
        <f>IFERROR(IF('Rang. kommuner avlingsnivå P '!V61&gt;1,'Rang. kommuner avlingsnivå P '!V61,""),"")</f>
        <v>458.24827875232</v>
      </c>
      <c r="Z60" s="4">
        <f>IFERROR(IF('Rang. kommuner avlingsnivå P '!W61&gt;1,'Rang. kommuner avlingsnivå P '!W61,""),"")</f>
        <v>485.148882113821</v>
      </c>
      <c r="AA60" s="4">
        <f>IFERROR(IF('Rang. kommuner avlingsnivå P '!X61&gt;1,'Rang. kommuner avlingsnivå P '!X61,""),"")</f>
        <v>384.38480287611969</v>
      </c>
    </row>
    <row r="61" spans="4:27" x14ac:dyDescent="0.25">
      <c r="D61" s="4" t="str">
        <f>IF('Rang. kommuner avlingsnivå P '!A62&gt;1,'Rang. kommuner avlingsnivå P '!A62,"")</f>
        <v>5022 RENNEBU</v>
      </c>
      <c r="E61" s="4">
        <f>IFERROR(IF('Rang. kommuner avlingsnivå P '!B62&gt;1,'Rang. kommuner avlingsnivå P '!B62,""),"")</f>
        <v>312.066439522998</v>
      </c>
      <c r="F61" s="4">
        <f>IFERROR(IF('Rang. kommuner avlingsnivå P '!C62&gt;1,'Rang. kommuner avlingsnivå P '!C62,""),"")</f>
        <v>317.35591603053399</v>
      </c>
      <c r="G61" s="4">
        <f>IFERROR(IF('Rang. kommuner avlingsnivå P '!D62&gt;1,'Rang. kommuner avlingsnivå P '!D62,""),"")</f>
        <v>321.58077709611501</v>
      </c>
      <c r="H61" s="4">
        <f>IFERROR(IF('Rang. kommuner avlingsnivå P '!E62&gt;1,'Rang. kommuner avlingsnivå P '!E62,""),"")</f>
        <v>336.691358024691</v>
      </c>
      <c r="I61" s="4">
        <f>IFERROR(IF('Rang. kommuner avlingsnivå P '!F62&gt;1,'Rang. kommuner avlingsnivå P '!F62,""),"")</f>
        <v>365.42211538461498</v>
      </c>
      <c r="J61" s="4">
        <f>IFERROR(IF('Rang. kommuner avlingsnivå P '!G62&gt;1,'Rang. kommuner avlingsnivå P '!G62,""),"")</f>
        <v>349.94553805774302</v>
      </c>
      <c r="K61" s="4">
        <f>IFERROR(IF('Rang. kommuner avlingsnivå P '!H62&gt;1,'Rang. kommuner avlingsnivå P '!H62,""),"")</f>
        <v>439.17784476262199</v>
      </c>
      <c r="L61" s="4">
        <f>IFERROR(IF('Rang. kommuner avlingsnivå P '!I62&gt;1,'Rang. kommuner avlingsnivå P '!I62,""),"")</f>
        <v>393.73898963730602</v>
      </c>
      <c r="M61" s="4">
        <f>IFERROR(IF('Rang. kommuner avlingsnivå P '!J62&gt;1,'Rang. kommuner avlingsnivå P '!J62,""),"")</f>
        <v>393.995518207283</v>
      </c>
      <c r="N61" s="4">
        <f>IFERROR(IF('Rang. kommuner avlingsnivå P '!K62&gt;1,'Rang. kommuner avlingsnivå P '!K62,""),"")</f>
        <v>337.46375074895099</v>
      </c>
      <c r="O61" s="4">
        <f>IFERROR(IF('Rang. kommuner avlingsnivå P '!L62&gt;1,'Rang. kommuner avlingsnivå P '!L62,""),"")</f>
        <v>361.20313479623798</v>
      </c>
      <c r="P61" s="4">
        <f>IFERROR(IF('Rang. kommuner avlingsnivå P '!M62&gt;1,'Rang. kommuner avlingsnivå P '!M62,""),"")</f>
        <v>359.45295698924701</v>
      </c>
      <c r="Q61" s="4">
        <f>IFERROR(IF('Rang. kommuner avlingsnivå P '!N62&gt;1,'Rang. kommuner avlingsnivå P '!N62,""),"")</f>
        <v>442.40836236933802</v>
      </c>
      <c r="R61" s="4">
        <f>IFERROR(IF('Rang. kommuner avlingsnivå P '!O62&gt;1,'Rang. kommuner avlingsnivå P '!O62,""),"")</f>
        <v>398.71270358306202</v>
      </c>
      <c r="S61" s="4">
        <f>IFERROR(IF('Rang. kommuner avlingsnivå P '!P62&gt;1,'Rang. kommuner avlingsnivå P '!P62,""),"")</f>
        <v>465.49071428571398</v>
      </c>
      <c r="T61" s="4">
        <f>IFERROR(IF('Rang. kommuner avlingsnivå P '!Q62&gt;1,'Rang. kommuner avlingsnivå P '!Q62,""),"")</f>
        <v>472.63936889556697</v>
      </c>
      <c r="U61" s="4">
        <f>IFERROR(IF('Rang. kommuner avlingsnivå P '!R62&gt;1,'Rang. kommuner avlingsnivå P '!R62,""),"")</f>
        <v>375.31831831831801</v>
      </c>
      <c r="V61" s="4">
        <f>IFERROR(IF('Rang. kommuner avlingsnivå P '!S62&gt;1,'Rang. kommuner avlingsnivå P '!S62,""),"")</f>
        <v>468.97559274755901</v>
      </c>
      <c r="W61" s="4">
        <f>IFERROR(IF('Rang. kommuner avlingsnivå P '!T62&gt;1,'Rang. kommuner avlingsnivå P '!T62,""),"")</f>
        <v>345.11633986928098</v>
      </c>
      <c r="X61" s="4">
        <f>IFERROR(IF('Rang. kommuner avlingsnivå P '!U62&gt;1,'Rang. kommuner avlingsnivå P '!U62,""),"")</f>
        <v>338.47948717948702</v>
      </c>
      <c r="Y61" s="4">
        <f>IFERROR(IF('Rang. kommuner avlingsnivå P '!V62&gt;1,'Rang. kommuner avlingsnivå P '!V62,""),"")</f>
        <v>405.45905867182501</v>
      </c>
      <c r="Z61" s="4">
        <f>IFERROR(IF('Rang. kommuner avlingsnivå P '!W62&gt;1,'Rang. kommuner avlingsnivå P '!W62,""),"")</f>
        <v>483.40772818121297</v>
      </c>
      <c r="AA61" s="4">
        <f>IFERROR(IF('Rang. kommuner avlingsnivå P '!X62&gt;1,'Rang. kommuner avlingsnivå P '!X62,""),"")</f>
        <v>422.07215793056503</v>
      </c>
    </row>
    <row r="62" spans="4:27" x14ac:dyDescent="0.25">
      <c r="D62" s="4" t="str">
        <f>IF('Rang. kommuner avlingsnivå P '!A63&gt;1,'Rang. kommuner avlingsnivå P '!A63,"")</f>
        <v>3437 SEL</v>
      </c>
      <c r="E62" s="4">
        <f>IFERROR(IF('Rang. kommuner avlingsnivå P '!B63&gt;1,'Rang. kommuner avlingsnivå P '!B63,""),"")</f>
        <v>377.36113981987302</v>
      </c>
      <c r="F62" s="4">
        <f>IFERROR(IF('Rang. kommuner avlingsnivå P '!C63&gt;1,'Rang. kommuner avlingsnivå P '!C63,""),"")</f>
        <v>392.14366364581798</v>
      </c>
      <c r="G62" s="4">
        <f>IFERROR(IF('Rang. kommuner avlingsnivå P '!D63&gt;1,'Rang. kommuner avlingsnivå P '!D63,""),"")</f>
        <v>442.84962974157497</v>
      </c>
      <c r="H62" s="4">
        <f>IFERROR(IF('Rang. kommuner avlingsnivå P '!E63&gt;1,'Rang. kommuner avlingsnivå P '!E63,""),"")</f>
        <v>397.13566193669101</v>
      </c>
      <c r="I62" s="4">
        <f>IFERROR(IF('Rang. kommuner avlingsnivå P '!F63&gt;1,'Rang. kommuner avlingsnivå P '!F63,""),"")</f>
        <v>272.79584432717701</v>
      </c>
      <c r="J62" s="4">
        <f>IFERROR(IF('Rang. kommuner avlingsnivå P '!G63&gt;1,'Rang. kommuner avlingsnivå P '!G63,""),"")</f>
        <v>459.30506437768202</v>
      </c>
      <c r="K62" s="4">
        <f>IFERROR(IF('Rang. kommuner avlingsnivå P '!H63&gt;1,'Rang. kommuner avlingsnivå P '!H63,""),"")</f>
        <v>416.95220841960003</v>
      </c>
      <c r="L62" s="4">
        <f>IFERROR(IF('Rang. kommuner avlingsnivå P '!I63&gt;1,'Rang. kommuner avlingsnivå P '!I63,""),"")</f>
        <v>394.98532110091702</v>
      </c>
      <c r="M62" s="4">
        <f>IFERROR(IF('Rang. kommuner avlingsnivå P '!J63&gt;1,'Rang. kommuner avlingsnivå P '!J63,""),"")</f>
        <v>452.13781575037098</v>
      </c>
      <c r="N62" s="4">
        <f>IFERROR(IF('Rang. kommuner avlingsnivå P '!K63&gt;1,'Rang. kommuner avlingsnivå P '!K63,""),"")</f>
        <v>177.88809569747201</v>
      </c>
      <c r="O62" s="4">
        <f>IFERROR(IF('Rang. kommuner avlingsnivå P '!L63&gt;1,'Rang. kommuner avlingsnivå P '!L63,""),"")</f>
        <v>406.96538912788401</v>
      </c>
      <c r="P62" s="4">
        <f>IFERROR(IF('Rang. kommuner avlingsnivå P '!M63&gt;1,'Rang. kommuner avlingsnivå P '!M63,""),"")</f>
        <v>178.16334334881199</v>
      </c>
      <c r="Q62" s="4">
        <f>IFERROR(IF('Rang. kommuner avlingsnivå P '!N63&gt;1,'Rang. kommuner avlingsnivå P '!N63,""),"")</f>
        <v>379.87440633245399</v>
      </c>
      <c r="R62" s="4">
        <f>IFERROR(IF('Rang. kommuner avlingsnivå P '!O63&gt;1,'Rang. kommuner avlingsnivå P '!O63,""),"")</f>
        <v>517.66840882694498</v>
      </c>
      <c r="S62" s="4">
        <f>IFERROR(IF('Rang. kommuner avlingsnivå P '!P63&gt;1,'Rang. kommuner avlingsnivå P '!P63,""),"")</f>
        <v>397.78541255984197</v>
      </c>
      <c r="T62" s="4">
        <f>IFERROR(IF('Rang. kommuner avlingsnivå P '!Q63&gt;1,'Rang. kommuner avlingsnivå P '!Q63,""),"")</f>
        <v>495.56624744077197</v>
      </c>
      <c r="U62" s="4">
        <f>IFERROR(IF('Rang. kommuner avlingsnivå P '!R63&gt;1,'Rang. kommuner avlingsnivå P '!R63,""),"")</f>
        <v>203.582203889216</v>
      </c>
      <c r="V62" s="4">
        <f>IFERROR(IF('Rang. kommuner avlingsnivå P '!S63&gt;1,'Rang. kommuner avlingsnivå P '!S63,""),"")</f>
        <v>475.94077784325299</v>
      </c>
      <c r="W62" s="4">
        <f>IFERROR(IF('Rang. kommuner avlingsnivå P '!T63&gt;1,'Rang. kommuner avlingsnivå P '!T63,""),"")</f>
        <v>461.21795989537901</v>
      </c>
      <c r="X62" s="4">
        <f>IFERROR(IF('Rang. kommuner avlingsnivå P '!U63&gt;1,'Rang. kommuner avlingsnivå P '!U63,""),"")</f>
        <v>476.16291629162902</v>
      </c>
      <c r="Y62" s="4">
        <f>IFERROR(IF('Rang. kommuner avlingsnivå P '!V63&gt;1,'Rang. kommuner avlingsnivå P '!V63,""),"")</f>
        <v>388.59324043877899</v>
      </c>
      <c r="Z62" s="4">
        <f>IFERROR(IF('Rang. kommuner avlingsnivå P '!W63&gt;1,'Rang. kommuner avlingsnivå P '!W63,""),"")</f>
        <v>534.32265598932304</v>
      </c>
      <c r="AA62" s="4">
        <f>IFERROR(IF('Rang. kommuner avlingsnivå P '!X63&gt;1,'Rang. kommuner avlingsnivå P '!X63,""),"")</f>
        <v>197.08375778155064</v>
      </c>
    </row>
    <row r="63" spans="4:27" x14ac:dyDescent="0.25">
      <c r="D63" s="4" t="str">
        <f>IF('Rang. kommuner avlingsnivå P '!A64&gt;1,'Rang. kommuner avlingsnivå P '!A64,"")</f>
        <v>5036 FROSTA</v>
      </c>
      <c r="E63" s="4">
        <f>IFERROR(IF('Rang. kommuner avlingsnivå P '!B64&gt;1,'Rang. kommuner avlingsnivå P '!B64,""),"")</f>
        <v>329.68151491365802</v>
      </c>
      <c r="F63" s="4">
        <f>IFERROR(IF('Rang. kommuner avlingsnivå P '!C64&gt;1,'Rang. kommuner avlingsnivå P '!C64,""),"")</f>
        <v>406.509282819715</v>
      </c>
      <c r="G63" s="4">
        <f>IFERROR(IF('Rang. kommuner avlingsnivå P '!D64&gt;1,'Rang. kommuner avlingsnivå P '!D64,""),"")</f>
        <v>424.47914172575702</v>
      </c>
      <c r="H63" s="4">
        <f>IFERROR(IF('Rang. kommuner avlingsnivå P '!E64&gt;1,'Rang. kommuner avlingsnivå P '!E64,""),"")</f>
        <v>411.498989156405</v>
      </c>
      <c r="I63" s="4">
        <f>IFERROR(IF('Rang. kommuner avlingsnivå P '!F64&gt;1,'Rang. kommuner avlingsnivå P '!F64,""),"")</f>
        <v>396.98962422882801</v>
      </c>
      <c r="J63" s="4">
        <f>IFERROR(IF('Rang. kommuner avlingsnivå P '!G64&gt;1,'Rang. kommuner avlingsnivå P '!G64,""),"")</f>
        <v>293.77846124727898</v>
      </c>
      <c r="K63" s="4">
        <f>IFERROR(IF('Rang. kommuner avlingsnivå P '!H64&gt;1,'Rang. kommuner avlingsnivå P '!H64,""),"")</f>
        <v>445.46623195156002</v>
      </c>
      <c r="L63" s="4">
        <f>IFERROR(IF('Rang. kommuner avlingsnivå P '!I64&gt;1,'Rang. kommuner avlingsnivå P '!I64,""),"")</f>
        <v>382.36906854130098</v>
      </c>
      <c r="M63" s="4">
        <f>IFERROR(IF('Rang. kommuner avlingsnivå P '!J64&gt;1,'Rang. kommuner avlingsnivå P '!J64,""),"")</f>
        <v>390.09147212958499</v>
      </c>
      <c r="N63" s="4">
        <f>IFERROR(IF('Rang. kommuner avlingsnivå P '!K64&gt;1,'Rang. kommuner avlingsnivå P '!K64,""),"")</f>
        <v>302.33408071748897</v>
      </c>
      <c r="O63" s="4">
        <f>IFERROR(IF('Rang. kommuner avlingsnivå P '!L64&gt;1,'Rang. kommuner avlingsnivå P '!L64,""),"")</f>
        <v>406.89194720147299</v>
      </c>
      <c r="P63" s="4">
        <f>IFERROR(IF('Rang. kommuner avlingsnivå P '!M64&gt;1,'Rang. kommuner avlingsnivå P '!M64,""),"")</f>
        <v>360.737468225724</v>
      </c>
      <c r="Q63" s="4">
        <f>IFERROR(IF('Rang. kommuner avlingsnivå P '!N64&gt;1,'Rang. kommuner avlingsnivå P '!N64,""),"")</f>
        <v>384.29918076391101</v>
      </c>
      <c r="R63" s="4">
        <f>IFERROR(IF('Rang. kommuner avlingsnivå P '!O64&gt;1,'Rang. kommuner avlingsnivå P '!O64,""),"")</f>
        <v>348.32769932169498</v>
      </c>
      <c r="S63" s="4">
        <f>IFERROR(IF('Rang. kommuner avlingsnivå P '!P64&gt;1,'Rang. kommuner avlingsnivå P '!P64,""),"")</f>
        <v>429.70820568927797</v>
      </c>
      <c r="T63" s="4">
        <f>IFERROR(IF('Rang. kommuner avlingsnivå P '!Q64&gt;1,'Rang. kommuner avlingsnivå P '!Q64,""),"")</f>
        <v>424.70021164021199</v>
      </c>
      <c r="U63" s="4">
        <f>IFERROR(IF('Rang. kommuner avlingsnivå P '!R64&gt;1,'Rang. kommuner avlingsnivå P '!R64,""),"")</f>
        <v>328.81032781493298</v>
      </c>
      <c r="V63" s="4">
        <f>IFERROR(IF('Rang. kommuner avlingsnivå P '!S64&gt;1,'Rang. kommuner avlingsnivå P '!S64,""),"")</f>
        <v>496.94239581060401</v>
      </c>
      <c r="W63" s="4">
        <f>IFERROR(IF('Rang. kommuner avlingsnivå P '!T64&gt;1,'Rang. kommuner avlingsnivå P '!T64,""),"")</f>
        <v>325.19839829151101</v>
      </c>
      <c r="X63" s="4">
        <f>IFERROR(IF('Rang. kommuner avlingsnivå P '!U64&gt;1,'Rang. kommuner avlingsnivå P '!U64,""),"")</f>
        <v>324.02130449033098</v>
      </c>
      <c r="Y63" s="4">
        <f>IFERROR(IF('Rang. kommuner avlingsnivå P '!V64&gt;1,'Rang. kommuner avlingsnivå P '!V64,""),"")</f>
        <v>351.66154721274199</v>
      </c>
      <c r="Z63" s="4">
        <f>IFERROR(IF('Rang. kommuner avlingsnivå P '!W64&gt;1,'Rang. kommuner avlingsnivå P '!W64,""),"")</f>
        <v>506.43763969602099</v>
      </c>
      <c r="AA63" s="4">
        <f>IFERROR(IF('Rang. kommuner avlingsnivå P '!X64&gt;1,'Rang. kommuner avlingsnivå P '!X64,""),"")</f>
        <v>383.63841029175279</v>
      </c>
    </row>
    <row r="64" spans="4:27" x14ac:dyDescent="0.25">
      <c r="D64" s="4" t="str">
        <f>IF('Rang. kommuner avlingsnivå P '!A65&gt;1,'Rang. kommuner avlingsnivå P '!A65,"")</f>
        <v>3909 LARVIK</v>
      </c>
      <c r="E64" s="4">
        <f>IFERROR(IF('Rang. kommuner avlingsnivå P '!B65&gt;1,'Rang. kommuner avlingsnivå P '!B65,""),"")</f>
        <v>337.90741808367045</v>
      </c>
      <c r="F64" s="4">
        <f>IFERROR(IF('Rang. kommuner avlingsnivå P '!C65&gt;1,'Rang. kommuner avlingsnivå P '!C65,""),"")</f>
        <v>395.69573783374096</v>
      </c>
      <c r="G64" s="4">
        <f>IFERROR(IF('Rang. kommuner avlingsnivå P '!D65&gt;1,'Rang. kommuner avlingsnivå P '!D65,""),"")</f>
        <v>426.09338701141598</v>
      </c>
      <c r="H64" s="4">
        <f>IFERROR(IF('Rang. kommuner avlingsnivå P '!E65&gt;1,'Rang. kommuner avlingsnivå P '!E65,""),"")</f>
        <v>408.03070225955048</v>
      </c>
      <c r="I64" s="4">
        <f>IFERROR(IF('Rang. kommuner avlingsnivå P '!F65&gt;1,'Rang. kommuner avlingsnivå P '!F65,""),"")</f>
        <v>354.0191346053935</v>
      </c>
      <c r="J64" s="4">
        <f>IFERROR(IF('Rang. kommuner avlingsnivå P '!G65&gt;1,'Rang. kommuner avlingsnivå P '!G65,""),"")</f>
        <v>340.51516406098153</v>
      </c>
      <c r="K64" s="4">
        <f>IFERROR(IF('Rang. kommuner avlingsnivå P '!H65&gt;1,'Rang. kommuner avlingsnivå P '!H65,""),"")</f>
        <v>438.04286810107197</v>
      </c>
      <c r="L64" s="4">
        <f>IFERROR(IF('Rang. kommuner avlingsnivå P '!I65&gt;1,'Rang. kommuner avlingsnivå P '!I65,""),"")</f>
        <v>328.98165568182253</v>
      </c>
      <c r="M64" s="4">
        <f>IFERROR(IF('Rang. kommuner avlingsnivå P '!J65&gt;1,'Rang. kommuner avlingsnivå P '!J65,""),"")</f>
        <v>463.19825300849902</v>
      </c>
      <c r="N64" s="4">
        <f>IFERROR(IF('Rang. kommuner avlingsnivå P '!K65&gt;1,'Rang. kommuner avlingsnivå P '!K65,""),"")</f>
        <v>316.19286165531202</v>
      </c>
      <c r="O64" s="4">
        <f>IFERROR(IF('Rang. kommuner avlingsnivå P '!L65&gt;1,'Rang. kommuner avlingsnivå P '!L65,""),"")</f>
        <v>374.98917444688948</v>
      </c>
      <c r="P64" s="4">
        <f>IFERROR(IF('Rang. kommuner avlingsnivå P '!M65&gt;1,'Rang. kommuner avlingsnivå P '!M65,""),"")</f>
        <v>289.74108349496248</v>
      </c>
      <c r="Q64" s="4">
        <f>IFERROR(IF('Rang. kommuner avlingsnivå P '!N65&gt;1,'Rang. kommuner avlingsnivå P '!N65,""),"")</f>
        <v>415.957607698294</v>
      </c>
      <c r="R64" s="4">
        <f>IFERROR(IF('Rang. kommuner avlingsnivå P '!O65&gt;1,'Rang. kommuner avlingsnivå P '!O65,""),"")</f>
        <v>442.48952704350552</v>
      </c>
      <c r="S64" s="4">
        <f>IFERROR(IF('Rang. kommuner avlingsnivå P '!P65&gt;1,'Rang. kommuner avlingsnivå P '!P65,""),"")</f>
        <v>427.63388533131399</v>
      </c>
      <c r="T64" s="4">
        <f>IFERROR(IF('Rang. kommuner avlingsnivå P '!Q65&gt;1,'Rang. kommuner avlingsnivå P '!Q65,""),"")</f>
        <v>298.74040583077152</v>
      </c>
      <c r="U64" s="4">
        <f>IFERROR(IF('Rang. kommuner avlingsnivå P '!R65&gt;1,'Rang. kommuner avlingsnivå P '!R65,""),"")</f>
        <v>239.83532291470499</v>
      </c>
      <c r="V64" s="4">
        <f>IFERROR(IF('Rang. kommuner avlingsnivå P '!S65&gt;1,'Rang. kommuner avlingsnivå P '!S65,""),"")</f>
        <v>459.45909064287503</v>
      </c>
      <c r="W64" s="4">
        <f>IFERROR(IF('Rang. kommuner avlingsnivå P '!T65&gt;1,'Rang. kommuner avlingsnivå P '!T65,""),"")</f>
        <v>469.66535038827101</v>
      </c>
      <c r="X64" s="4">
        <f>IFERROR(IF('Rang. kommuner avlingsnivå P '!U65&gt;1,'Rang. kommuner avlingsnivå P '!U65,""),"")</f>
        <v>446.48415241835397</v>
      </c>
      <c r="Y64" s="4">
        <f>IFERROR(IF('Rang. kommuner avlingsnivå P '!V65&gt;1,'Rang. kommuner avlingsnivå P '!V65,""),"")</f>
        <v>375.99145810663799</v>
      </c>
      <c r="Z64" s="4">
        <f>IFERROR(IF('Rang. kommuner avlingsnivå P '!W65&gt;1,'Rang. kommuner avlingsnivå P '!W65,""),"")</f>
        <v>457.45074402632702</v>
      </c>
      <c r="AA64" s="4">
        <f>IFERROR(IF('Rang. kommuner avlingsnivå P '!X65&gt;1,'Rang. kommuner avlingsnivå P '!X65,""),"")</f>
        <v>311.39484549443631</v>
      </c>
    </row>
    <row r="65" spans="4:27" x14ac:dyDescent="0.25">
      <c r="D65" s="4" t="str">
        <f>IF('Rang. kommuner avlingsnivå P '!A66&gt;1,'Rang. kommuner avlingsnivå P '!A66,"")</f>
        <v>1539 RAUMA</v>
      </c>
      <c r="E65" s="4">
        <f>IFERROR(IF('Rang. kommuner avlingsnivå P '!B66&gt;1,'Rang. kommuner avlingsnivå P '!B66,""),"")</f>
        <v>333.80469289164898</v>
      </c>
      <c r="F65" s="4">
        <f>IFERROR(IF('Rang. kommuner avlingsnivå P '!C66&gt;1,'Rang. kommuner avlingsnivå P '!C66,""),"")</f>
        <v>337.55570032573303</v>
      </c>
      <c r="G65" s="4">
        <f>IFERROR(IF('Rang. kommuner avlingsnivå P '!D66&gt;1,'Rang. kommuner avlingsnivå P '!D66,""),"")</f>
        <v>319.694744420446</v>
      </c>
      <c r="H65" s="4">
        <f>IFERROR(IF('Rang. kommuner avlingsnivå P '!E66&gt;1,'Rang. kommuner avlingsnivå P '!E66,""),"")</f>
        <v>412.94297976701398</v>
      </c>
      <c r="I65" s="4">
        <f>IFERROR(IF('Rang. kommuner avlingsnivå P '!F66&gt;1,'Rang. kommuner avlingsnivå P '!F66,""),"")</f>
        <v>414.89312039312</v>
      </c>
      <c r="J65" s="4">
        <f>IFERROR(IF('Rang. kommuner avlingsnivå P '!G66&gt;1,'Rang. kommuner avlingsnivå P '!G66,""),"")</f>
        <v>344.96793349168598</v>
      </c>
      <c r="K65" s="4">
        <f>IFERROR(IF('Rang. kommuner avlingsnivå P '!H66&gt;1,'Rang. kommuner avlingsnivå P '!H66,""),"")</f>
        <v>410.58823529411802</v>
      </c>
      <c r="L65" s="4">
        <f>IFERROR(IF('Rang. kommuner avlingsnivå P '!I66&gt;1,'Rang. kommuner avlingsnivå P '!I66,""),"")</f>
        <v>362.49012345679</v>
      </c>
      <c r="M65" s="4">
        <f>IFERROR(IF('Rang. kommuner avlingsnivå P '!J66&gt;1,'Rang. kommuner avlingsnivå P '!J66,""),"")</f>
        <v>399.47781774580301</v>
      </c>
      <c r="N65" s="4">
        <f>IFERROR(IF('Rang. kommuner avlingsnivå P '!K66&gt;1,'Rang. kommuner avlingsnivå P '!K66,""),"")</f>
        <v>351.44883866917797</v>
      </c>
      <c r="O65" s="4">
        <f>IFERROR(IF('Rang. kommuner avlingsnivå P '!L66&gt;1,'Rang. kommuner avlingsnivå P '!L66,""),"")</f>
        <v>388.34560092006899</v>
      </c>
      <c r="P65" s="4">
        <f>IFERROR(IF('Rang. kommuner avlingsnivå P '!M66&gt;1,'Rang. kommuner avlingsnivå P '!M66,""),"")</f>
        <v>334.88956680902999</v>
      </c>
      <c r="Q65" s="4">
        <f>IFERROR(IF('Rang. kommuner avlingsnivå P '!N66&gt;1,'Rang. kommuner avlingsnivå P '!N66,""),"")</f>
        <v>407.08803611738102</v>
      </c>
      <c r="R65" s="4">
        <f>IFERROR(IF('Rang. kommuner avlingsnivå P '!O66&gt;1,'Rang. kommuner avlingsnivå P '!O66,""),"")</f>
        <v>381.86574585635401</v>
      </c>
      <c r="S65" s="4">
        <f>IFERROR(IF('Rang. kommuner avlingsnivå P '!P66&gt;1,'Rang. kommuner avlingsnivå P '!P66,""),"")</f>
        <v>420.658885941645</v>
      </c>
      <c r="T65" s="4">
        <f>IFERROR(IF('Rang. kommuner avlingsnivå P '!Q66&gt;1,'Rang. kommuner avlingsnivå P '!Q66,""),"")</f>
        <v>463.15297297297298</v>
      </c>
      <c r="U65" s="4">
        <f>IFERROR(IF('Rang. kommuner avlingsnivå P '!R66&gt;1,'Rang. kommuner avlingsnivå P '!R66,""),"")</f>
        <v>340.43592552026303</v>
      </c>
      <c r="V65" s="4">
        <f>IFERROR(IF('Rang. kommuner avlingsnivå P '!S66&gt;1,'Rang. kommuner avlingsnivå P '!S66,""),"")</f>
        <v>524.24623115577901</v>
      </c>
      <c r="W65" s="4">
        <f>IFERROR(IF('Rang. kommuner avlingsnivå P '!T66&gt;1,'Rang. kommuner avlingsnivå P '!T66,""),"")</f>
        <v>307.47975596228503</v>
      </c>
      <c r="X65" s="4">
        <f>IFERROR(IF('Rang. kommuner avlingsnivå P '!U66&gt;1,'Rang. kommuner avlingsnivå P '!U66,""),"")</f>
        <v>280.276036400404</v>
      </c>
      <c r="Y65" s="4">
        <f>IFERROR(IF('Rang. kommuner avlingsnivå P '!V66&gt;1,'Rang. kommuner avlingsnivå P '!V66,""),"")</f>
        <v>464.45430672268901</v>
      </c>
      <c r="Z65" s="4">
        <f>IFERROR(IF('Rang. kommuner avlingsnivå P '!W66&gt;1,'Rang. kommuner avlingsnivå P '!W66,""),"")</f>
        <v>413.47209821428601</v>
      </c>
      <c r="AA65" s="4">
        <f>IFERROR(IF('Rang. kommuner avlingsnivå P '!X66&gt;1,'Rang. kommuner avlingsnivå P '!X66,""),"")</f>
        <v>352.15274725274725</v>
      </c>
    </row>
    <row r="66" spans="4:27" x14ac:dyDescent="0.25">
      <c r="D66" s="4" t="str">
        <f>IF('Rang. kommuner avlingsnivå P '!A67&gt;1,'Rang. kommuner avlingsnivå P '!A67,"")</f>
        <v>3441 GAUSDAL</v>
      </c>
      <c r="E66" s="4">
        <f>IFERROR(IF('Rang. kommuner avlingsnivå P '!B67&gt;1,'Rang. kommuner avlingsnivå P '!B67,""),"")</f>
        <v>254.67493975903599</v>
      </c>
      <c r="F66" s="4">
        <f>IFERROR(IF('Rang. kommuner avlingsnivå P '!C67&gt;1,'Rang. kommuner avlingsnivå P '!C67,""),"")</f>
        <v>295.36067551266598</v>
      </c>
      <c r="G66" s="4">
        <f>IFERROR(IF('Rang. kommuner avlingsnivå P '!D67&gt;1,'Rang. kommuner avlingsnivå P '!D67,""),"")</f>
        <v>279.09515819750698</v>
      </c>
      <c r="H66" s="4">
        <f>IFERROR(IF('Rang. kommuner avlingsnivå P '!E67&gt;1,'Rang. kommuner avlingsnivå P '!E67,""),"")</f>
        <v>435.65389082462298</v>
      </c>
      <c r="I66" s="4">
        <f>IFERROR(IF('Rang. kommuner avlingsnivå P '!F67&gt;1,'Rang. kommuner avlingsnivå P '!F67,""),"")</f>
        <v>330.86524822694997</v>
      </c>
      <c r="J66" s="4">
        <f>IFERROR(IF('Rang. kommuner avlingsnivå P '!G67&gt;1,'Rang. kommuner avlingsnivå P '!G67,""),"")</f>
        <v>383.19782608695698</v>
      </c>
      <c r="K66" s="4">
        <f>IFERROR(IF('Rang. kommuner avlingsnivå P '!H67&gt;1,'Rang. kommuner avlingsnivå P '!H67,""),"")</f>
        <v>421.90416082281399</v>
      </c>
      <c r="L66" s="4">
        <f>IFERROR(IF('Rang. kommuner avlingsnivå P '!I67&gt;1,'Rang. kommuner avlingsnivå P '!I67,""),"")</f>
        <v>321.65016347501199</v>
      </c>
      <c r="M66" s="4">
        <f>IFERROR(IF('Rang. kommuner avlingsnivå P '!J67&gt;1,'Rang. kommuner avlingsnivå P '!J67,""),"")</f>
        <v>436.38024809160299</v>
      </c>
      <c r="N66" s="4">
        <f>IFERROR(IF('Rang. kommuner avlingsnivå P '!K67&gt;1,'Rang. kommuner avlingsnivå P '!K67,""),"")</f>
        <v>243.39372659175999</v>
      </c>
      <c r="O66" s="4">
        <f>IFERROR(IF('Rang. kommuner avlingsnivå P '!L67&gt;1,'Rang. kommuner avlingsnivå P '!L67,""),"")</f>
        <v>344.50692520775601</v>
      </c>
      <c r="P66" s="4">
        <f>IFERROR(IF('Rang. kommuner avlingsnivå P '!M67&gt;1,'Rang. kommuner avlingsnivå P '!M67,""),"")</f>
        <v>265.25682087781701</v>
      </c>
      <c r="Q66" s="4">
        <f>IFERROR(IF('Rang. kommuner avlingsnivå P '!N67&gt;1,'Rang. kommuner avlingsnivå P '!N67,""),"")</f>
        <v>440.62627474505098</v>
      </c>
      <c r="R66" s="4">
        <f>IFERROR(IF('Rang. kommuner avlingsnivå P '!O67&gt;1,'Rang. kommuner avlingsnivå P '!O67,""),"")</f>
        <v>429.55024711696899</v>
      </c>
      <c r="S66" s="4">
        <f>IFERROR(IF('Rang. kommuner avlingsnivå P '!P67&gt;1,'Rang. kommuner avlingsnivå P '!P67,""),"")</f>
        <v>511.52565880721198</v>
      </c>
      <c r="T66" s="4">
        <f>IFERROR(IF('Rang. kommuner avlingsnivå P '!Q67&gt;1,'Rang. kommuner avlingsnivå P '!Q67,""),"")</f>
        <v>361.42650701899299</v>
      </c>
      <c r="U66" s="4">
        <f>IFERROR(IF('Rang. kommuner avlingsnivå P '!R67&gt;1,'Rang. kommuner avlingsnivå P '!R67,""),"")</f>
        <v>214.262519768055</v>
      </c>
      <c r="V66" s="4">
        <f>IFERROR(IF('Rang. kommuner avlingsnivå P '!S67&gt;1,'Rang. kommuner avlingsnivå P '!S67,""),"")</f>
        <v>342.35373749264301</v>
      </c>
      <c r="W66" s="4">
        <f>IFERROR(IF('Rang. kommuner avlingsnivå P '!T67&gt;1,'Rang. kommuner avlingsnivå P '!T67,""),"")</f>
        <v>535.399319066148</v>
      </c>
      <c r="X66" s="4">
        <f>IFERROR(IF('Rang. kommuner avlingsnivå P '!U67&gt;1,'Rang. kommuner avlingsnivå P '!U67,""),"")</f>
        <v>596.95281995661605</v>
      </c>
      <c r="Y66" s="4">
        <f>IFERROR(IF('Rang. kommuner avlingsnivå P '!V67&gt;1,'Rang. kommuner avlingsnivå P '!V67,""),"")</f>
        <v>357.68873168266799</v>
      </c>
      <c r="Z66" s="4">
        <f>IFERROR(IF('Rang. kommuner avlingsnivå P '!W67&gt;1,'Rang. kommuner avlingsnivå P '!W67,""),"")</f>
        <v>667.45322128851501</v>
      </c>
      <c r="AA66" s="4">
        <f>IFERROR(IF('Rang. kommuner avlingsnivå P '!X67&gt;1,'Rang. kommuner avlingsnivå P '!X67,""),"")</f>
        <v>239.19442131557037</v>
      </c>
    </row>
    <row r="67" spans="4:27" x14ac:dyDescent="0.25">
      <c r="D67" s="4" t="str">
        <f>IF('Rang. kommuner avlingsnivå P '!A68&gt;1,'Rang. kommuner avlingsnivå P '!A68,"")</f>
        <v>5031 MALVIK</v>
      </c>
      <c r="E67" s="4">
        <f>IFERROR(IF('Rang. kommuner avlingsnivå P '!B68&gt;1,'Rang. kommuner avlingsnivå P '!B68,""),"")</f>
        <v>372.59719268396401</v>
      </c>
      <c r="F67" s="4">
        <f>IFERROR(IF('Rang. kommuner avlingsnivå P '!C68&gt;1,'Rang. kommuner avlingsnivå P '!C68,""),"")</f>
        <v>385.820915926179</v>
      </c>
      <c r="G67" s="4">
        <f>IFERROR(IF('Rang. kommuner avlingsnivå P '!D68&gt;1,'Rang. kommuner avlingsnivå P '!D68,""),"")</f>
        <v>390.84611245628201</v>
      </c>
      <c r="H67" s="4">
        <f>IFERROR(IF('Rang. kommuner avlingsnivå P '!E68&gt;1,'Rang. kommuner avlingsnivå P '!E68,""),"")</f>
        <v>356.77891061452499</v>
      </c>
      <c r="I67" s="4">
        <f>IFERROR(IF('Rang. kommuner avlingsnivå P '!F68&gt;1,'Rang. kommuner avlingsnivå P '!F68,""),"")</f>
        <v>358.52664440249703</v>
      </c>
      <c r="J67" s="4">
        <f>IFERROR(IF('Rang. kommuner avlingsnivå P '!G68&gt;1,'Rang. kommuner avlingsnivå P '!G68,""),"")</f>
        <v>336.09771796372098</v>
      </c>
      <c r="K67" s="4">
        <f>IFERROR(IF('Rang. kommuner avlingsnivå P '!H68&gt;1,'Rang. kommuner avlingsnivå P '!H68,""),"")</f>
        <v>457.764787005823</v>
      </c>
      <c r="L67" s="4">
        <f>IFERROR(IF('Rang. kommuner avlingsnivå P '!I68&gt;1,'Rang. kommuner avlingsnivå P '!I68,""),"")</f>
        <v>327.09297851875601</v>
      </c>
      <c r="M67" s="4">
        <f>IFERROR(IF('Rang. kommuner avlingsnivå P '!J68&gt;1,'Rang. kommuner avlingsnivå P '!J68,""),"")</f>
        <v>325.08203546646098</v>
      </c>
      <c r="N67" s="4">
        <f>IFERROR(IF('Rang. kommuner avlingsnivå P '!K68&gt;1,'Rang. kommuner avlingsnivå P '!K68,""),"")</f>
        <v>323.11612903225802</v>
      </c>
      <c r="O67" s="4">
        <f>IFERROR(IF('Rang. kommuner avlingsnivå P '!L68&gt;1,'Rang. kommuner avlingsnivå P '!L68,""),"")</f>
        <v>366.08559602649001</v>
      </c>
      <c r="P67" s="4">
        <f>IFERROR(IF('Rang. kommuner avlingsnivå P '!M68&gt;1,'Rang. kommuner avlingsnivå P '!M68,""),"")</f>
        <v>346.921551724138</v>
      </c>
      <c r="Q67" s="4">
        <f>IFERROR(IF('Rang. kommuner avlingsnivå P '!N68&gt;1,'Rang. kommuner avlingsnivå P '!N68,""),"")</f>
        <v>423.765167975932</v>
      </c>
      <c r="R67" s="4">
        <f>IFERROR(IF('Rang. kommuner avlingsnivå P '!O68&gt;1,'Rang. kommuner avlingsnivå P '!O68,""),"")</f>
        <v>325.56969192339699</v>
      </c>
      <c r="S67" s="4">
        <f>IFERROR(IF('Rang. kommuner avlingsnivå P '!P68&gt;1,'Rang. kommuner avlingsnivå P '!P68,""),"")</f>
        <v>439.66978841484598</v>
      </c>
      <c r="T67" s="4">
        <f>IFERROR(IF('Rang. kommuner avlingsnivå P '!Q68&gt;1,'Rang. kommuner avlingsnivå P '!Q68,""),"")</f>
        <v>329.12115796997898</v>
      </c>
      <c r="U67" s="4">
        <f>IFERROR(IF('Rang. kommuner avlingsnivå P '!R68&gt;1,'Rang. kommuner avlingsnivå P '!R68,""),"")</f>
        <v>394.37683986522399</v>
      </c>
      <c r="V67" s="4">
        <f>IFERROR(IF('Rang. kommuner avlingsnivå P '!S68&gt;1,'Rang. kommuner avlingsnivå P '!S68,""),"")</f>
        <v>427.90813859790501</v>
      </c>
      <c r="W67" s="4">
        <f>IFERROR(IF('Rang. kommuner avlingsnivå P '!T68&gt;1,'Rang. kommuner avlingsnivå P '!T68,""),"")</f>
        <v>370.658064516129</v>
      </c>
      <c r="X67" s="4">
        <f>IFERROR(IF('Rang. kommuner avlingsnivå P '!U68&gt;1,'Rang. kommuner avlingsnivå P '!U68,""),"")</f>
        <v>387.08482234545102</v>
      </c>
      <c r="Y67" s="4">
        <f>IFERROR(IF('Rang. kommuner avlingsnivå P '!V68&gt;1,'Rang. kommuner avlingsnivå P '!V68,""),"")</f>
        <v>397.62235841082003</v>
      </c>
      <c r="Z67" s="4">
        <f>IFERROR(IF('Rang. kommuner avlingsnivå P '!W68&gt;1,'Rang. kommuner avlingsnivå P '!W68,""),"")</f>
        <v>404.446597353497</v>
      </c>
      <c r="AA67" s="4">
        <f>IFERROR(IF('Rang. kommuner avlingsnivå P '!X68&gt;1,'Rang. kommuner avlingsnivå P '!X68,""),"")</f>
        <v>412.90840809513873</v>
      </c>
    </row>
    <row r="68" spans="4:27" x14ac:dyDescent="0.25">
      <c r="D68" s="4" t="str">
        <f>IF('Rang. kommuner avlingsnivå P '!A69&gt;1,'Rang. kommuner avlingsnivå P '!A69,"")</f>
        <v>3203 ASKER</v>
      </c>
      <c r="E68" s="4">
        <f>IFERROR(IF('Rang. kommuner avlingsnivå P '!B69&gt;1,'Rang. kommuner avlingsnivå P '!B69,""),"")</f>
        <v>280.06369331947332</v>
      </c>
      <c r="F68" s="4">
        <f>IFERROR(IF('Rang. kommuner avlingsnivå P '!C69&gt;1,'Rang. kommuner avlingsnivå P '!C69,""),"")</f>
        <v>397.44065132641896</v>
      </c>
      <c r="G68" s="4">
        <f>IFERROR(IF('Rang. kommuner avlingsnivå P '!D69&gt;1,'Rang. kommuner avlingsnivå P '!D69,""),"")</f>
        <v>388.02602647936828</v>
      </c>
      <c r="H68" s="4">
        <f>IFERROR(IF('Rang. kommuner avlingsnivå P '!E69&gt;1,'Rang. kommuner avlingsnivå P '!E69,""),"")</f>
        <v>405.62032436458838</v>
      </c>
      <c r="I68" s="4">
        <f>IFERROR(IF('Rang. kommuner avlingsnivå P '!F69&gt;1,'Rang. kommuner avlingsnivå P '!F69,""),"")</f>
        <v>333.23493892262371</v>
      </c>
      <c r="J68" s="4">
        <f>IFERROR(IF('Rang. kommuner avlingsnivå P '!G69&gt;1,'Rang. kommuner avlingsnivå P '!G69,""),"")</f>
        <v>347.83204020781335</v>
      </c>
      <c r="K68" s="4">
        <f>IFERROR(IF('Rang. kommuner avlingsnivå P '!H69&gt;1,'Rang. kommuner avlingsnivå P '!H69,""),"")</f>
        <v>401.4160985073313</v>
      </c>
      <c r="L68" s="4">
        <f>IFERROR(IF('Rang. kommuner avlingsnivå P '!I69&gt;1,'Rang. kommuner avlingsnivå P '!I69,""),"")</f>
        <v>302.74220237463265</v>
      </c>
      <c r="M68" s="4">
        <f>IFERROR(IF('Rang. kommuner avlingsnivå P '!J69&gt;1,'Rang. kommuner avlingsnivå P '!J69,""),"")</f>
        <v>412.25833034200195</v>
      </c>
      <c r="N68" s="4">
        <f>IFERROR(IF('Rang. kommuner avlingsnivå P '!K69&gt;1,'Rang. kommuner avlingsnivå P '!K69,""),"")</f>
        <v>328.21220291168464</v>
      </c>
      <c r="O68" s="4">
        <f>IFERROR(IF('Rang. kommuner avlingsnivå P '!L69&gt;1,'Rang. kommuner avlingsnivå P '!L69,""),"")</f>
        <v>343.072360038949</v>
      </c>
      <c r="P68" s="4">
        <f>IFERROR(IF('Rang. kommuner avlingsnivå P '!M69&gt;1,'Rang. kommuner avlingsnivå P '!M69,""),"")</f>
        <v>344.14448250003267</v>
      </c>
      <c r="Q68" s="4">
        <f>IFERROR(IF('Rang. kommuner avlingsnivå P '!N69&gt;1,'Rang. kommuner avlingsnivå P '!N69,""),"")</f>
        <v>461.06708812376866</v>
      </c>
      <c r="R68" s="4">
        <f>IFERROR(IF('Rang. kommuner avlingsnivå P '!O69&gt;1,'Rang. kommuner avlingsnivå P '!O69,""),"")</f>
        <v>457.0316425943077</v>
      </c>
      <c r="S68" s="4">
        <f>IFERROR(IF('Rang. kommuner avlingsnivå P '!P69&gt;1,'Rang. kommuner avlingsnivå P '!P69,""),"")</f>
        <v>433.01055876081233</v>
      </c>
      <c r="T68" s="4">
        <f>IFERROR(IF('Rang. kommuner avlingsnivå P '!Q69&gt;1,'Rang. kommuner avlingsnivå P '!Q69,""),"")</f>
        <v>357.98968995030464</v>
      </c>
      <c r="U68" s="4">
        <f>IFERROR(IF('Rang. kommuner avlingsnivå P '!R69&gt;1,'Rang. kommuner avlingsnivå P '!R69,""),"")</f>
        <v>211.29237308259403</v>
      </c>
      <c r="V68" s="4">
        <f>IFERROR(IF('Rang. kommuner avlingsnivå P '!S69&gt;1,'Rang. kommuner avlingsnivå P '!S69,""),"")</f>
        <v>460.09597239445702</v>
      </c>
      <c r="W68" s="4">
        <f>IFERROR(IF('Rang. kommuner avlingsnivå P '!T69&gt;1,'Rang. kommuner avlingsnivå P '!T69,""),"")</f>
        <v>502.17668674083899</v>
      </c>
      <c r="X68" s="4">
        <f>IFERROR(IF('Rang. kommuner avlingsnivå P '!U69&gt;1,'Rang. kommuner avlingsnivå P '!U69,""),"")</f>
        <v>511.524065847923</v>
      </c>
      <c r="Y68" s="4">
        <f>IFERROR(IF('Rang. kommuner avlingsnivå P '!V69&gt;1,'Rang. kommuner avlingsnivå P '!V69,""),"")</f>
        <v>411.904151690368</v>
      </c>
      <c r="Z68" s="4">
        <f>IFERROR(IF('Rang. kommuner avlingsnivå P '!W69&gt;1,'Rang. kommuner avlingsnivå P '!W69,""),"")</f>
        <v>569.89589171469402</v>
      </c>
      <c r="AA68" s="4">
        <f>IFERROR(IF('Rang. kommuner avlingsnivå P '!X69&gt;1,'Rang. kommuner avlingsnivå P '!X69,""),"")</f>
        <v>279.91153311718386</v>
      </c>
    </row>
    <row r="69" spans="4:27" x14ac:dyDescent="0.25">
      <c r="D69" s="4" t="str">
        <f>IF('Rang. kommuner avlingsnivå P '!A70&gt;1,'Rang. kommuner avlingsnivå P '!A70,"")</f>
        <v>3234 LUNNER</v>
      </c>
      <c r="E69" s="4">
        <f>IFERROR(IF('Rang. kommuner avlingsnivå P '!B70&gt;1,'Rang. kommuner avlingsnivå P '!B70,""),"")</f>
        <v>291.82249276921999</v>
      </c>
      <c r="F69" s="4">
        <f>IFERROR(IF('Rang. kommuner avlingsnivå P '!C70&gt;1,'Rang. kommuner avlingsnivå P '!C70,""),"")</f>
        <v>400.696078431373</v>
      </c>
      <c r="G69" s="4">
        <f>IFERROR(IF('Rang. kommuner avlingsnivå P '!D70&gt;1,'Rang. kommuner avlingsnivå P '!D70,""),"")</f>
        <v>432.65460229246298</v>
      </c>
      <c r="H69" s="4">
        <f>IFERROR(IF('Rang. kommuner avlingsnivå P '!E70&gt;1,'Rang. kommuner avlingsnivå P '!E70,""),"")</f>
        <v>359.91267567198798</v>
      </c>
      <c r="I69" s="4">
        <f>IFERROR(IF('Rang. kommuner avlingsnivå P '!F70&gt;1,'Rang. kommuner avlingsnivå P '!F70,""),"")</f>
        <v>324.83886731824902</v>
      </c>
      <c r="J69" s="4">
        <f>IFERROR(IF('Rang. kommuner avlingsnivå P '!G70&gt;1,'Rang. kommuner avlingsnivå P '!G70,""),"")</f>
        <v>345.77805160916199</v>
      </c>
      <c r="K69" s="4">
        <f>IFERROR(IF('Rang. kommuner avlingsnivå P '!H70&gt;1,'Rang. kommuner avlingsnivå P '!H70,""),"")</f>
        <v>408.40393045002901</v>
      </c>
      <c r="L69" s="4">
        <f>IFERROR(IF('Rang. kommuner avlingsnivå P '!I70&gt;1,'Rang. kommuner avlingsnivå P '!I70,""),"")</f>
        <v>334.26073168845198</v>
      </c>
      <c r="M69" s="4">
        <f>IFERROR(IF('Rang. kommuner avlingsnivå P '!J70&gt;1,'Rang. kommuner avlingsnivå P '!J70,""),"")</f>
        <v>404.57815910288298</v>
      </c>
      <c r="N69" s="4">
        <f>IFERROR(IF('Rang. kommuner avlingsnivå P '!K70&gt;1,'Rang. kommuner avlingsnivå P '!K70,""),"")</f>
        <v>294.41394973990799</v>
      </c>
      <c r="O69" s="4">
        <f>IFERROR(IF('Rang. kommuner avlingsnivå P '!L70&gt;1,'Rang. kommuner avlingsnivå P '!L70,""),"")</f>
        <v>316.73151471643899</v>
      </c>
      <c r="P69" s="4">
        <f>IFERROR(IF('Rang. kommuner avlingsnivå P '!M70&gt;1,'Rang. kommuner avlingsnivå P '!M70,""),"")</f>
        <v>330.54473626454001</v>
      </c>
      <c r="Q69" s="4">
        <f>IFERROR(IF('Rang. kommuner avlingsnivå P '!N70&gt;1,'Rang. kommuner avlingsnivå P '!N70,""),"")</f>
        <v>456.71464848001199</v>
      </c>
      <c r="R69" s="4">
        <f>IFERROR(IF('Rang. kommuner avlingsnivå P '!O70&gt;1,'Rang. kommuner avlingsnivå P '!O70,""),"")</f>
        <v>453.96654193264402</v>
      </c>
      <c r="S69" s="4">
        <f>IFERROR(IF('Rang. kommuner avlingsnivå P '!P70&gt;1,'Rang. kommuner avlingsnivå P '!P70,""),"")</f>
        <v>459.55947968389398</v>
      </c>
      <c r="T69" s="4">
        <f>IFERROR(IF('Rang. kommuner avlingsnivå P '!Q70&gt;1,'Rang. kommuner avlingsnivå P '!Q70,""),"")</f>
        <v>430.93016495402901</v>
      </c>
      <c r="U69" s="4">
        <f>IFERROR(IF('Rang. kommuner avlingsnivå P '!R70&gt;1,'Rang. kommuner avlingsnivå P '!R70,""),"")</f>
        <v>201.29768014781399</v>
      </c>
      <c r="V69" s="4">
        <f>IFERROR(IF('Rang. kommuner avlingsnivå P '!S70&gt;1,'Rang. kommuner avlingsnivå P '!S70,""),"")</f>
        <v>232.64673720088001</v>
      </c>
      <c r="W69" s="4">
        <f>IFERROR(IF('Rang. kommuner avlingsnivå P '!T70&gt;1,'Rang. kommuner avlingsnivå P '!T70,""),"")</f>
        <v>491.60579537166001</v>
      </c>
      <c r="X69" s="4">
        <f>IFERROR(IF('Rang. kommuner avlingsnivå P '!U70&gt;1,'Rang. kommuner avlingsnivå P '!U70,""),"")</f>
        <v>466.30491265687101</v>
      </c>
      <c r="Y69" s="4">
        <f>IFERROR(IF('Rang. kommuner avlingsnivå P '!V70&gt;1,'Rang. kommuner avlingsnivå P '!V70,""),"")</f>
        <v>383.01335234638299</v>
      </c>
      <c r="Z69" s="4">
        <f>IFERROR(IF('Rang. kommuner avlingsnivå P '!W70&gt;1,'Rang. kommuner avlingsnivå P '!W70,""),"")</f>
        <v>558.05690677683697</v>
      </c>
      <c r="AA69" s="4">
        <f>IFERROR(IF('Rang. kommuner avlingsnivå P '!X70&gt;1,'Rang. kommuner avlingsnivå P '!X70,""),"")</f>
        <v>227.79280381050464</v>
      </c>
    </row>
    <row r="70" spans="4:27" x14ac:dyDescent="0.25">
      <c r="D70" s="4" t="str">
        <f>IF('Rang. kommuner avlingsnivå P '!A71&gt;1,'Rang. kommuner avlingsnivå P '!A71,"")</f>
        <v>3405 LILLEHAMMER</v>
      </c>
      <c r="E70" s="4">
        <f>IFERROR(IF('Rang. kommuner avlingsnivå P '!B71&gt;1,'Rang. kommuner avlingsnivå P '!B71,""),"")</f>
        <v>254.83854887842699</v>
      </c>
      <c r="F70" s="4">
        <f>IFERROR(IF('Rang. kommuner avlingsnivå P '!C71&gt;1,'Rang. kommuner avlingsnivå P '!C71,""),"")</f>
        <v>358.87463195413</v>
      </c>
      <c r="G70" s="4">
        <f>IFERROR(IF('Rang. kommuner avlingsnivå P '!D71&gt;1,'Rang. kommuner avlingsnivå P '!D71,""),"")</f>
        <v>382.00323425227202</v>
      </c>
      <c r="H70" s="4">
        <f>IFERROR(IF('Rang. kommuner avlingsnivå P '!E71&gt;1,'Rang. kommuner avlingsnivå P '!E71,""),"")</f>
        <v>388.29641800854398</v>
      </c>
      <c r="I70" s="4">
        <f>IFERROR(IF('Rang. kommuner avlingsnivå P '!F71&gt;1,'Rang. kommuner avlingsnivå P '!F71,""),"")</f>
        <v>239.71500721500701</v>
      </c>
      <c r="J70" s="4">
        <f>IFERROR(IF('Rang. kommuner avlingsnivå P '!G71&gt;1,'Rang. kommuner avlingsnivå P '!G71,""),"")</f>
        <v>389.72851939147199</v>
      </c>
      <c r="K70" s="4">
        <f>IFERROR(IF('Rang. kommuner avlingsnivå P '!H71&gt;1,'Rang. kommuner avlingsnivå P '!H71,""),"")</f>
        <v>425.61206516952899</v>
      </c>
      <c r="L70" s="4">
        <f>IFERROR(IF('Rang. kommuner avlingsnivå P '!I71&gt;1,'Rang. kommuner avlingsnivå P '!I71,""),"")</f>
        <v>283.823580034423</v>
      </c>
      <c r="M70" s="4">
        <f>IFERROR(IF('Rang. kommuner avlingsnivå P '!J71&gt;1,'Rang. kommuner avlingsnivå P '!J71,""),"")</f>
        <v>396.96369848387798</v>
      </c>
      <c r="N70" s="4">
        <f>IFERROR(IF('Rang. kommuner avlingsnivå P '!K71&gt;1,'Rang. kommuner avlingsnivå P '!K71,""),"")</f>
        <v>252.25891506375601</v>
      </c>
      <c r="O70" s="4">
        <f>IFERROR(IF('Rang. kommuner avlingsnivå P '!L71&gt;1,'Rang. kommuner avlingsnivå P '!L71,""),"")</f>
        <v>372.36622759663101</v>
      </c>
      <c r="P70" s="4">
        <f>IFERROR(IF('Rang. kommuner avlingsnivå P '!M71&gt;1,'Rang. kommuner avlingsnivå P '!M71,""),"")</f>
        <v>257.77646038172401</v>
      </c>
      <c r="Q70" s="4">
        <f>IFERROR(IF('Rang. kommuner avlingsnivå P '!N71&gt;1,'Rang. kommuner avlingsnivå P '!N71,""),"")</f>
        <v>428.01623108665802</v>
      </c>
      <c r="R70" s="4">
        <f>IFERROR(IF('Rang. kommuner avlingsnivå P '!O71&gt;1,'Rang. kommuner avlingsnivå P '!O71,""),"")</f>
        <v>448.95753313497403</v>
      </c>
      <c r="S70" s="4">
        <f>IFERROR(IF('Rang. kommuner avlingsnivå P '!P71&gt;1,'Rang. kommuner avlingsnivå P '!P71,""),"")</f>
        <v>471.11294982926199</v>
      </c>
      <c r="T70" s="4">
        <f>IFERROR(IF('Rang. kommuner avlingsnivå P '!Q71&gt;1,'Rang. kommuner avlingsnivå P '!Q71,""),"")</f>
        <v>448.62323672736602</v>
      </c>
      <c r="U70" s="4">
        <f>IFERROR(IF('Rang. kommuner avlingsnivå P '!R71&gt;1,'Rang. kommuner avlingsnivå P '!R71,""),"")</f>
        <v>213.763042284459</v>
      </c>
      <c r="V70" s="4">
        <f>IFERROR(IF('Rang. kommuner avlingsnivå P '!S71&gt;1,'Rang. kommuner avlingsnivå P '!S71,""),"")</f>
        <v>319.56349435927098</v>
      </c>
      <c r="W70" s="4">
        <f>IFERROR(IF('Rang. kommuner avlingsnivå P '!T71&gt;1,'Rang. kommuner avlingsnivå P '!T71,""),"")</f>
        <v>471.97060624617302</v>
      </c>
      <c r="X70" s="4">
        <f>IFERROR(IF('Rang. kommuner avlingsnivå P '!U71&gt;1,'Rang. kommuner avlingsnivå P '!U71,""),"")</f>
        <v>479.60672059738602</v>
      </c>
      <c r="Y70" s="4">
        <f>IFERROR(IF('Rang. kommuner avlingsnivå P '!V71&gt;1,'Rang. kommuner avlingsnivå P '!V71,""),"")</f>
        <v>392.63955293387102</v>
      </c>
      <c r="Z70" s="4">
        <f>IFERROR(IF('Rang. kommuner avlingsnivå P '!W71&gt;1,'Rang. kommuner avlingsnivå P '!W71,""),"")</f>
        <v>618.19951422623205</v>
      </c>
      <c r="AA70" s="4">
        <f>IFERROR(IF('Rang. kommuner avlingsnivå P '!X71&gt;1,'Rang. kommuner avlingsnivå P '!X71,""),"")</f>
        <v>270.87570247933883</v>
      </c>
    </row>
    <row r="71" spans="4:27" x14ac:dyDescent="0.25">
      <c r="D71" s="4" t="str">
        <f>IF('Rang. kommuner avlingsnivå P '!A72&gt;1,'Rang. kommuner avlingsnivå P '!A72,"")</f>
        <v>4018 NOME</v>
      </c>
      <c r="E71" s="4">
        <f>IFERROR(IF('Rang. kommuner avlingsnivå P '!B72&gt;1,'Rang. kommuner avlingsnivå P '!B72,""),"")</f>
        <v>301.76972717398297</v>
      </c>
      <c r="F71" s="4">
        <f>IFERROR(IF('Rang. kommuner avlingsnivå P '!C72&gt;1,'Rang. kommuner avlingsnivå P '!C72,""),"")</f>
        <v>355.81357015077901</v>
      </c>
      <c r="G71" s="4">
        <f>IFERROR(IF('Rang. kommuner avlingsnivå P '!D72&gt;1,'Rang. kommuner avlingsnivå P '!D72,""),"")</f>
        <v>423.41400818660298</v>
      </c>
      <c r="H71" s="4">
        <f>IFERROR(IF('Rang. kommuner avlingsnivå P '!E72&gt;1,'Rang. kommuner avlingsnivå P '!E72,""),"")</f>
        <v>411.14569836745301</v>
      </c>
      <c r="I71" s="4">
        <f>IFERROR(IF('Rang. kommuner avlingsnivå P '!F72&gt;1,'Rang. kommuner avlingsnivå P '!F72,""),"")</f>
        <v>310.80233683628302</v>
      </c>
      <c r="J71" s="4">
        <f>IFERROR(IF('Rang. kommuner avlingsnivå P '!G72&gt;1,'Rang. kommuner avlingsnivå P '!G72,""),"")</f>
        <v>353.38822770289602</v>
      </c>
      <c r="K71" s="4">
        <f>IFERROR(IF('Rang. kommuner avlingsnivå P '!H72&gt;1,'Rang. kommuner avlingsnivå P '!H72,""),"")</f>
        <v>389.801910177894</v>
      </c>
      <c r="L71" s="4">
        <f>IFERROR(IF('Rang. kommuner avlingsnivå P '!I72&gt;1,'Rang. kommuner avlingsnivå P '!I72,""),"")</f>
        <v>322.59735245449502</v>
      </c>
      <c r="M71" s="4">
        <f>IFERROR(IF('Rang. kommuner avlingsnivå P '!J72&gt;1,'Rang. kommuner avlingsnivå P '!J72,""),"")</f>
        <v>382.28255297334198</v>
      </c>
      <c r="N71" s="4">
        <f>IFERROR(IF('Rang. kommuner avlingsnivå P '!K72&gt;1,'Rang. kommuner avlingsnivå P '!K72,""),"")</f>
        <v>267.33127295529903</v>
      </c>
      <c r="O71" s="4">
        <f>IFERROR(IF('Rang. kommuner avlingsnivå P '!L72&gt;1,'Rang. kommuner avlingsnivå P '!L72,""),"")</f>
        <v>381.57034929356399</v>
      </c>
      <c r="P71" s="4">
        <f>IFERROR(IF('Rang. kommuner avlingsnivå P '!M72&gt;1,'Rang. kommuner avlingsnivå P '!M72,""),"")</f>
        <v>296.07559417862001</v>
      </c>
      <c r="Q71" s="4">
        <f>IFERROR(IF('Rang. kommuner avlingsnivå P '!N72&gt;1,'Rang. kommuner avlingsnivå P '!N72,""),"")</f>
        <v>418.59291001168702</v>
      </c>
      <c r="R71" s="4">
        <f>IFERROR(IF('Rang. kommuner avlingsnivå P '!O72&gt;1,'Rang. kommuner avlingsnivå P '!O72,""),"")</f>
        <v>462.59205814198401</v>
      </c>
      <c r="S71" s="4">
        <f>IFERROR(IF('Rang. kommuner avlingsnivå P '!P72&gt;1,'Rang. kommuner avlingsnivå P '!P72,""),"")</f>
        <v>453.55328151136501</v>
      </c>
      <c r="T71" s="4">
        <f>IFERROR(IF('Rang. kommuner avlingsnivå P '!Q72&gt;1,'Rang. kommuner avlingsnivå P '!Q72,""),"")</f>
        <v>332.28921337729599</v>
      </c>
      <c r="U71" s="4">
        <f>IFERROR(IF('Rang. kommuner avlingsnivå P '!R72&gt;1,'Rang. kommuner avlingsnivå P '!R72,""),"")</f>
        <v>208.83500578927101</v>
      </c>
      <c r="V71" s="4">
        <f>IFERROR(IF('Rang. kommuner avlingsnivå P '!S72&gt;1,'Rang. kommuner avlingsnivå P '!S72,""),"")</f>
        <v>439.236945304438</v>
      </c>
      <c r="W71" s="4">
        <f>IFERROR(IF('Rang. kommuner avlingsnivå P '!T72&gt;1,'Rang. kommuner avlingsnivå P '!T72,""),"")</f>
        <v>482.463919430842</v>
      </c>
      <c r="X71" s="4">
        <f>IFERROR(IF('Rang. kommuner avlingsnivå P '!U72&gt;1,'Rang. kommuner avlingsnivå P '!U72,""),"")</f>
        <v>466.30386197031999</v>
      </c>
      <c r="Y71" s="4">
        <f>IFERROR(IF('Rang. kommuner avlingsnivå P '!V72&gt;1,'Rang. kommuner avlingsnivå P '!V72,""),"")</f>
        <v>408.32898415657002</v>
      </c>
      <c r="Z71" s="4">
        <f>IFERROR(IF('Rang. kommuner avlingsnivå P '!W72&gt;1,'Rang. kommuner avlingsnivå P '!W72,""),"")</f>
        <v>400.56199071234602</v>
      </c>
      <c r="AA71" s="4">
        <f>IFERROR(IF('Rang. kommuner avlingsnivå P '!X72&gt;1,'Rang. kommuner avlingsnivå P '!X72,""),"")</f>
        <v>292.0867996029956</v>
      </c>
    </row>
    <row r="72" spans="4:27" x14ac:dyDescent="0.25">
      <c r="D72" s="4" t="str">
        <f>IF('Rang. kommuner avlingsnivå P '!A73&gt;1,'Rang. kommuner avlingsnivå P '!A73,"")</f>
        <v>3407 GJØVIK</v>
      </c>
      <c r="E72" s="4">
        <f>IFERROR(IF('Rang. kommuner avlingsnivå P '!B73&gt;1,'Rang. kommuner avlingsnivå P '!B73,""),"")</f>
        <v>281.96511156186602</v>
      </c>
      <c r="F72" s="4">
        <f>IFERROR(IF('Rang. kommuner avlingsnivå P '!C73&gt;1,'Rang. kommuner avlingsnivå P '!C73,""),"")</f>
        <v>350.53464483595798</v>
      </c>
      <c r="G72" s="4">
        <f>IFERROR(IF('Rang. kommuner avlingsnivå P '!D73&gt;1,'Rang. kommuner avlingsnivå P '!D73,""),"")</f>
        <v>413.80611747501803</v>
      </c>
      <c r="H72" s="4">
        <f>IFERROR(IF('Rang. kommuner avlingsnivå P '!E73&gt;1,'Rang. kommuner avlingsnivå P '!E73,""),"")</f>
        <v>367.456942530113</v>
      </c>
      <c r="I72" s="4">
        <f>IFERROR(IF('Rang. kommuner avlingsnivå P '!F73&gt;1,'Rang. kommuner avlingsnivå P '!F73,""),"")</f>
        <v>260.19555945810299</v>
      </c>
      <c r="J72" s="4">
        <f>IFERROR(IF('Rang. kommuner avlingsnivå P '!G73&gt;1,'Rang. kommuner avlingsnivå P '!G73,""),"")</f>
        <v>371.66173445690401</v>
      </c>
      <c r="K72" s="4">
        <f>IFERROR(IF('Rang. kommuner avlingsnivå P '!H73&gt;1,'Rang. kommuner avlingsnivå P '!H73,""),"")</f>
        <v>392.52662264681101</v>
      </c>
      <c r="L72" s="4">
        <f>IFERROR(IF('Rang. kommuner avlingsnivå P '!I73&gt;1,'Rang. kommuner avlingsnivå P '!I73,""),"")</f>
        <v>306.01637307214401</v>
      </c>
      <c r="M72" s="4">
        <f>IFERROR(IF('Rang. kommuner avlingsnivå P '!J73&gt;1,'Rang. kommuner avlingsnivå P '!J73,""),"")</f>
        <v>363.29911424029098</v>
      </c>
      <c r="N72" s="4">
        <f>IFERROR(IF('Rang. kommuner avlingsnivå P '!K73&gt;1,'Rang. kommuner avlingsnivå P '!K73,""),"")</f>
        <v>274.30355880273402</v>
      </c>
      <c r="O72" s="4">
        <f>IFERROR(IF('Rang. kommuner avlingsnivå P '!L73&gt;1,'Rang. kommuner avlingsnivå P '!L73,""),"")</f>
        <v>356.39246479962901</v>
      </c>
      <c r="P72" s="4">
        <f>IFERROR(IF('Rang. kommuner avlingsnivå P '!M73&gt;1,'Rang. kommuner avlingsnivå P '!M73,""),"")</f>
        <v>286.505030718547</v>
      </c>
      <c r="Q72" s="4">
        <f>IFERROR(IF('Rang. kommuner avlingsnivå P '!N73&gt;1,'Rang. kommuner avlingsnivå P '!N73,""),"")</f>
        <v>459.66485038788301</v>
      </c>
      <c r="R72" s="4">
        <f>IFERROR(IF('Rang. kommuner avlingsnivå P '!O73&gt;1,'Rang. kommuner avlingsnivå P '!O73,""),"")</f>
        <v>380.39150049625601</v>
      </c>
      <c r="S72" s="4">
        <f>IFERROR(IF('Rang. kommuner avlingsnivå P '!P73&gt;1,'Rang. kommuner avlingsnivå P '!P73,""),"")</f>
        <v>490.78629170966599</v>
      </c>
      <c r="T72" s="4">
        <f>IFERROR(IF('Rang. kommuner avlingsnivå P '!Q73&gt;1,'Rang. kommuner avlingsnivå P '!Q73,""),"")</f>
        <v>399.85639949643303</v>
      </c>
      <c r="U72" s="4">
        <f>IFERROR(IF('Rang. kommuner avlingsnivå P '!R73&gt;1,'Rang. kommuner avlingsnivå P '!R73,""),"")</f>
        <v>199.02002945508099</v>
      </c>
      <c r="V72" s="4">
        <f>IFERROR(IF('Rang. kommuner avlingsnivå P '!S73&gt;1,'Rang. kommuner avlingsnivå P '!S73,""),"")</f>
        <v>294.053989488772</v>
      </c>
      <c r="W72" s="4">
        <f>IFERROR(IF('Rang. kommuner avlingsnivå P '!T73&gt;1,'Rang. kommuner avlingsnivå P '!T73,""),"")</f>
        <v>501.05182875442398</v>
      </c>
      <c r="X72" s="4">
        <f>IFERROR(IF('Rang. kommuner avlingsnivå P '!U73&gt;1,'Rang. kommuner avlingsnivå P '!U73,""),"")</f>
        <v>533.75356854295705</v>
      </c>
      <c r="Y72" s="4">
        <f>IFERROR(IF('Rang. kommuner avlingsnivå P '!V73&gt;1,'Rang. kommuner avlingsnivå P '!V73,""),"")</f>
        <v>389.28515878159402</v>
      </c>
      <c r="Z72" s="4">
        <f>IFERROR(IF('Rang. kommuner avlingsnivå P '!W73&gt;1,'Rang. kommuner avlingsnivå P '!W73,""),"")</f>
        <v>577.07129229842303</v>
      </c>
      <c r="AA72" s="4">
        <f>IFERROR(IF('Rang. kommuner avlingsnivå P '!X73&gt;1,'Rang. kommuner avlingsnivå P '!X73,""),"")</f>
        <v>304.8079520593551</v>
      </c>
    </row>
    <row r="73" spans="4:27" x14ac:dyDescent="0.25">
      <c r="D73" s="4" t="str">
        <f>IF('Rang. kommuner avlingsnivå P '!A74&gt;1,'Rang. kommuner avlingsnivå P '!A74,"")</f>
        <v>4003 SKIEN</v>
      </c>
      <c r="E73" s="4">
        <f>IFERROR(IF('Rang. kommuner avlingsnivå P '!B74&gt;1,'Rang. kommuner avlingsnivå P '!B74,""),"")</f>
        <v>254.026673792634</v>
      </c>
      <c r="F73" s="4">
        <f>IFERROR(IF('Rang. kommuner avlingsnivå P '!C74&gt;1,'Rang. kommuner avlingsnivå P '!C74,""),"")</f>
        <v>323.32258232596899</v>
      </c>
      <c r="G73" s="4">
        <f>IFERROR(IF('Rang. kommuner avlingsnivå P '!D74&gt;1,'Rang. kommuner avlingsnivå P '!D74,""),"")</f>
        <v>397.909100671141</v>
      </c>
      <c r="H73" s="4">
        <f>IFERROR(IF('Rang. kommuner avlingsnivå P '!E74&gt;1,'Rang. kommuner avlingsnivå P '!E74,""),"")</f>
        <v>386.96501650164998</v>
      </c>
      <c r="I73" s="4">
        <f>IFERROR(IF('Rang. kommuner avlingsnivå P '!F74&gt;1,'Rang. kommuner avlingsnivå P '!F74,""),"")</f>
        <v>359.45941653923097</v>
      </c>
      <c r="J73" s="4">
        <f>IFERROR(IF('Rang. kommuner avlingsnivå P '!G74&gt;1,'Rang. kommuner avlingsnivå P '!G74,""),"")</f>
        <v>289.01184095724801</v>
      </c>
      <c r="K73" s="4">
        <f>IFERROR(IF('Rang. kommuner avlingsnivå P '!H74&gt;1,'Rang. kommuner avlingsnivå P '!H74,""),"")</f>
        <v>408.17544311956198</v>
      </c>
      <c r="L73" s="4">
        <f>IFERROR(IF('Rang. kommuner avlingsnivå P '!I74&gt;1,'Rang. kommuner avlingsnivå P '!I74,""),"")</f>
        <v>327.90213569475202</v>
      </c>
      <c r="M73" s="4">
        <f>IFERROR(IF('Rang. kommuner avlingsnivå P '!J74&gt;1,'Rang. kommuner avlingsnivå P '!J74,""),"")</f>
        <v>421.55731361846199</v>
      </c>
      <c r="N73" s="4">
        <f>IFERROR(IF('Rang. kommuner avlingsnivå P '!K74&gt;1,'Rang. kommuner avlingsnivå P '!K74,""),"")</f>
        <v>241.169756785337</v>
      </c>
      <c r="O73" s="4">
        <f>IFERROR(IF('Rang. kommuner avlingsnivå P '!L74&gt;1,'Rang. kommuner avlingsnivå P '!L74,""),"")</f>
        <v>370.18034747133697</v>
      </c>
      <c r="P73" s="4">
        <f>IFERROR(IF('Rang. kommuner avlingsnivå P '!M74&gt;1,'Rang. kommuner avlingsnivå P '!M74,""),"")</f>
        <v>267.68211395016698</v>
      </c>
      <c r="Q73" s="4">
        <f>IFERROR(IF('Rang. kommuner avlingsnivå P '!N74&gt;1,'Rang. kommuner avlingsnivå P '!N74,""),"")</f>
        <v>423.33586253068501</v>
      </c>
      <c r="R73" s="4">
        <f>IFERROR(IF('Rang. kommuner avlingsnivå P '!O74&gt;1,'Rang. kommuner avlingsnivå P '!O74,""),"")</f>
        <v>419.126909954013</v>
      </c>
      <c r="S73" s="4">
        <f>IFERROR(IF('Rang. kommuner avlingsnivå P '!P74&gt;1,'Rang. kommuner avlingsnivå P '!P74,""),"")</f>
        <v>419.46199480904698</v>
      </c>
      <c r="T73" s="4">
        <f>IFERROR(IF('Rang. kommuner avlingsnivå P '!Q74&gt;1,'Rang. kommuner avlingsnivå P '!Q74,""),"")</f>
        <v>332.45998034918</v>
      </c>
      <c r="U73" s="4">
        <f>IFERROR(IF('Rang. kommuner avlingsnivå P '!R74&gt;1,'Rang. kommuner avlingsnivå P '!R74,""),"")</f>
        <v>297.842879256966</v>
      </c>
      <c r="V73" s="4">
        <f>IFERROR(IF('Rang. kommuner avlingsnivå P '!S74&gt;1,'Rang. kommuner avlingsnivå P '!S74,""),"")</f>
        <v>430.508447043535</v>
      </c>
      <c r="W73" s="4">
        <f>IFERROR(IF('Rang. kommuner avlingsnivå P '!T74&gt;1,'Rang. kommuner avlingsnivå P '!T74,""),"")</f>
        <v>504.08547276142798</v>
      </c>
      <c r="X73" s="4">
        <f>IFERROR(IF('Rang. kommuner avlingsnivå P '!U74&gt;1,'Rang. kommuner avlingsnivå P '!U74,""),"")</f>
        <v>467.48398733711298</v>
      </c>
      <c r="Y73" s="4">
        <f>IFERROR(IF('Rang. kommuner avlingsnivå P '!V74&gt;1,'Rang. kommuner avlingsnivå P '!V74,""),"")</f>
        <v>406.33703461789702</v>
      </c>
      <c r="Z73" s="4">
        <f>IFERROR(IF('Rang. kommuner avlingsnivå P '!W74&gt;1,'Rang. kommuner avlingsnivå P '!W74,""),"")</f>
        <v>439.20356553836501</v>
      </c>
      <c r="AA73" s="4">
        <f>IFERROR(IF('Rang. kommuner avlingsnivå P '!X74&gt;1,'Rang. kommuner avlingsnivå P '!X74,""),"")</f>
        <v>354.16889077773055</v>
      </c>
    </row>
    <row r="74" spans="4:27" x14ac:dyDescent="0.25">
      <c r="D74" s="4" t="str">
        <f>IF('Rang. kommuner avlingsnivå P '!A75&gt;1,'Rang. kommuner avlingsnivå P '!A75,"")</f>
        <v>3318 KRØDSHERAD</v>
      </c>
      <c r="E74" s="4">
        <f>IFERROR(IF('Rang. kommuner avlingsnivå P '!B75&gt;1,'Rang. kommuner avlingsnivå P '!B75,""),"")</f>
        <v>303.62745530787902</v>
      </c>
      <c r="F74" s="4">
        <f>IFERROR(IF('Rang. kommuner avlingsnivå P '!C75&gt;1,'Rang. kommuner avlingsnivå P '!C75,""),"")</f>
        <v>421.13446676970602</v>
      </c>
      <c r="G74" s="4">
        <f>IFERROR(IF('Rang. kommuner avlingsnivå P '!D75&gt;1,'Rang. kommuner avlingsnivå P '!D75,""),"")</f>
        <v>364.835132482826</v>
      </c>
      <c r="H74" s="4">
        <f>IFERROR(IF('Rang. kommuner avlingsnivå P '!E75&gt;1,'Rang. kommuner avlingsnivå P '!E75,""),"")</f>
        <v>342.66961059815299</v>
      </c>
      <c r="I74" s="4">
        <f>IFERROR(IF('Rang. kommuner avlingsnivå P '!F75&gt;1,'Rang. kommuner avlingsnivå P '!F75,""),"")</f>
        <v>289.42693005442499</v>
      </c>
      <c r="J74" s="4">
        <f>IFERROR(IF('Rang. kommuner avlingsnivå P '!G75&gt;1,'Rang. kommuner avlingsnivå P '!G75,""),"")</f>
        <v>334.64200735453198</v>
      </c>
      <c r="K74" s="4">
        <f>IFERROR(IF('Rang. kommuner avlingsnivå P '!H75&gt;1,'Rang. kommuner avlingsnivå P '!H75,""),"")</f>
        <v>432.21220355731202</v>
      </c>
      <c r="L74" s="4">
        <f>IFERROR(IF('Rang. kommuner avlingsnivå P '!I75&gt;1,'Rang. kommuner avlingsnivå P '!I75,""),"")</f>
        <v>322.65094810379202</v>
      </c>
      <c r="M74" s="4">
        <f>IFERROR(IF('Rang. kommuner avlingsnivå P '!J75&gt;1,'Rang. kommuner avlingsnivå P '!J75,""),"")</f>
        <v>388.853128689492</v>
      </c>
      <c r="N74" s="4">
        <f>IFERROR(IF('Rang. kommuner avlingsnivå P '!K75&gt;1,'Rang. kommuner avlingsnivå P '!K75,""),"")</f>
        <v>247.03444929645801</v>
      </c>
      <c r="O74" s="4">
        <f>IFERROR(IF('Rang. kommuner avlingsnivå P '!L75&gt;1,'Rang. kommuner avlingsnivå P '!L75,""),"")</f>
        <v>368.35722762876799</v>
      </c>
      <c r="P74" s="4">
        <f>IFERROR(IF('Rang. kommuner avlingsnivå P '!M75&gt;1,'Rang. kommuner avlingsnivå P '!M75,""),"")</f>
        <v>297.84185222672102</v>
      </c>
      <c r="Q74" s="4">
        <f>IFERROR(IF('Rang. kommuner avlingsnivå P '!N75&gt;1,'Rang. kommuner avlingsnivå P '!N75,""),"")</f>
        <v>448.57464006062099</v>
      </c>
      <c r="R74" s="4">
        <f>IFERROR(IF('Rang. kommuner avlingsnivå P '!O75&gt;1,'Rang. kommuner avlingsnivå P '!O75,""),"")</f>
        <v>487.07686084142398</v>
      </c>
      <c r="S74" s="4">
        <f>IFERROR(IF('Rang. kommuner avlingsnivå P '!P75&gt;1,'Rang. kommuner avlingsnivå P '!P75,""),"")</f>
        <v>499.076220308014</v>
      </c>
      <c r="T74" s="4">
        <f>IFERROR(IF('Rang. kommuner avlingsnivå P '!Q75&gt;1,'Rang. kommuner avlingsnivå P '!Q75,""),"")</f>
        <v>352.81611349036399</v>
      </c>
      <c r="U74" s="4">
        <f>IFERROR(IF('Rang. kommuner avlingsnivå P '!R75&gt;1,'Rang. kommuner avlingsnivå P '!R75,""),"")</f>
        <v>293.68785399622402</v>
      </c>
      <c r="V74" s="4">
        <f>IFERROR(IF('Rang. kommuner avlingsnivå P '!S75&gt;1,'Rang. kommuner avlingsnivå P '!S75,""),"")</f>
        <v>362.51890756302498</v>
      </c>
      <c r="W74" s="4">
        <f>IFERROR(IF('Rang. kommuner avlingsnivå P '!T75&gt;1,'Rang. kommuner avlingsnivå P '!T75,""),"")</f>
        <v>426.422129931771</v>
      </c>
      <c r="X74" s="4">
        <f>IFERROR(IF('Rang. kommuner avlingsnivå P '!U75&gt;1,'Rang. kommuner avlingsnivå P '!U75,""),"")</f>
        <v>410.00256702795201</v>
      </c>
      <c r="Y74" s="4">
        <f>IFERROR(IF('Rang. kommuner avlingsnivå P '!V75&gt;1,'Rang. kommuner avlingsnivå P '!V75,""),"")</f>
        <v>325.35216040666501</v>
      </c>
      <c r="Z74" s="4">
        <f>IFERROR(IF('Rang. kommuner avlingsnivå P '!W75&gt;1,'Rang. kommuner avlingsnivå P '!W75,""),"")</f>
        <v>515.77590290112505</v>
      </c>
      <c r="AA74" s="4">
        <f>IFERROR(IF('Rang. kommuner avlingsnivå P '!X75&gt;1,'Rang. kommuner avlingsnivå P '!X75,""),"")</f>
        <v>283.55827505827506</v>
      </c>
    </row>
    <row r="75" spans="4:27" x14ac:dyDescent="0.25">
      <c r="D75" s="4" t="str">
        <f>IF('Rang. kommuner avlingsnivå P '!A76&gt;1,'Rang. kommuner avlingsnivå P '!A76,"")</f>
        <v>3238 NANNESTAD</v>
      </c>
      <c r="E75" s="4">
        <f>IFERROR(IF('Rang. kommuner avlingsnivå P '!B76&gt;1,'Rang. kommuner avlingsnivå P '!B76,""),"")</f>
        <v>327.05194130987201</v>
      </c>
      <c r="F75" s="4">
        <f>IFERROR(IF('Rang. kommuner avlingsnivå P '!C76&gt;1,'Rang. kommuner avlingsnivå P '!C76,""),"")</f>
        <v>384.75542841937198</v>
      </c>
      <c r="G75" s="4">
        <f>IFERROR(IF('Rang. kommuner avlingsnivå P '!D76&gt;1,'Rang. kommuner avlingsnivå P '!D76,""),"")</f>
        <v>419.527216962262</v>
      </c>
      <c r="H75" s="4">
        <f>IFERROR(IF('Rang. kommuner avlingsnivå P '!E76&gt;1,'Rang. kommuner avlingsnivå P '!E76,""),"")</f>
        <v>358.79614170278802</v>
      </c>
      <c r="I75" s="4">
        <f>IFERROR(IF('Rang. kommuner avlingsnivå P '!F76&gt;1,'Rang. kommuner avlingsnivå P '!F76,""),"")</f>
        <v>300.61768294336099</v>
      </c>
      <c r="J75" s="4">
        <f>IFERROR(IF('Rang. kommuner avlingsnivå P '!G76&gt;1,'Rang. kommuner avlingsnivå P '!G76,""),"")</f>
        <v>357.90853000581001</v>
      </c>
      <c r="K75" s="4">
        <f>IFERROR(IF('Rang. kommuner avlingsnivå P '!H76&gt;1,'Rang. kommuner avlingsnivå P '!H76,""),"")</f>
        <v>430.22512691836403</v>
      </c>
      <c r="L75" s="4">
        <f>IFERROR(IF('Rang. kommuner avlingsnivå P '!I76&gt;1,'Rang. kommuner avlingsnivå P '!I76,""),"")</f>
        <v>297.30626237550598</v>
      </c>
      <c r="M75" s="4">
        <f>IFERROR(IF('Rang. kommuner avlingsnivå P '!J76&gt;1,'Rang. kommuner avlingsnivå P '!J76,""),"")</f>
        <v>350.91934418353298</v>
      </c>
      <c r="N75" s="4">
        <f>IFERROR(IF('Rang. kommuner avlingsnivå P '!K76&gt;1,'Rang. kommuner avlingsnivå P '!K76,""),"")</f>
        <v>317.30657395701598</v>
      </c>
      <c r="O75" s="4">
        <f>IFERROR(IF('Rang. kommuner avlingsnivå P '!L76&gt;1,'Rang. kommuner avlingsnivå P '!L76,""),"")</f>
        <v>272.21449667733202</v>
      </c>
      <c r="P75" s="4">
        <f>IFERROR(IF('Rang. kommuner avlingsnivå P '!M76&gt;1,'Rang. kommuner avlingsnivå P '!M76,""),"")</f>
        <v>285.87745393422301</v>
      </c>
      <c r="Q75" s="4">
        <f>IFERROR(IF('Rang. kommuner avlingsnivå P '!N76&gt;1,'Rang. kommuner avlingsnivå P '!N76,""),"")</f>
        <v>423.20916695823701</v>
      </c>
      <c r="R75" s="4">
        <f>IFERROR(IF('Rang. kommuner avlingsnivå P '!O76&gt;1,'Rang. kommuner avlingsnivå P '!O76,""),"")</f>
        <v>433.26711765821602</v>
      </c>
      <c r="S75" s="4">
        <f>IFERROR(IF('Rang. kommuner avlingsnivå P '!P76&gt;1,'Rang. kommuner avlingsnivå P '!P76,""),"")</f>
        <v>451.74364481487402</v>
      </c>
      <c r="T75" s="4">
        <f>IFERROR(IF('Rang. kommuner avlingsnivå P '!Q76&gt;1,'Rang. kommuner avlingsnivå P '!Q76,""),"")</f>
        <v>425.841556099446</v>
      </c>
      <c r="U75" s="4">
        <f>IFERROR(IF('Rang. kommuner avlingsnivå P '!R76&gt;1,'Rang. kommuner avlingsnivå P '!R76,""),"")</f>
        <v>216.24539957084301</v>
      </c>
      <c r="V75" s="4">
        <f>IFERROR(IF('Rang. kommuner avlingsnivå P '!S76&gt;1,'Rang. kommuner avlingsnivå P '!S76,""),"")</f>
        <v>408.74009497964698</v>
      </c>
      <c r="W75" s="4">
        <f>IFERROR(IF('Rang. kommuner avlingsnivå P '!T76&gt;1,'Rang. kommuner avlingsnivå P '!T76,""),"")</f>
        <v>470.69046398359399</v>
      </c>
      <c r="X75" s="4">
        <f>IFERROR(IF('Rang. kommuner avlingsnivå P '!U76&gt;1,'Rang. kommuner avlingsnivå P '!U76,""),"")</f>
        <v>444.17489643494298</v>
      </c>
      <c r="Y75" s="4">
        <f>IFERROR(IF('Rang. kommuner avlingsnivå P '!V76&gt;1,'Rang. kommuner avlingsnivå P '!V76,""),"")</f>
        <v>367.07598939534302</v>
      </c>
      <c r="Z75" s="4">
        <f>IFERROR(IF('Rang. kommuner avlingsnivå P '!W76&gt;1,'Rang. kommuner avlingsnivå P '!W76,""),"")</f>
        <v>521.00573760794998</v>
      </c>
      <c r="AA75" s="4">
        <f>IFERROR(IF('Rang. kommuner avlingsnivå P '!X76&gt;1,'Rang. kommuner avlingsnivå P '!X76,""),"")</f>
        <v>252.38283329300751</v>
      </c>
    </row>
    <row r="76" spans="4:27" x14ac:dyDescent="0.25">
      <c r="D76" s="4" t="str">
        <f>IF('Rang. kommuner avlingsnivå P '!A77&gt;1,'Rang. kommuner avlingsnivå P '!A77,"")</f>
        <v>3401 KONGSVINGER</v>
      </c>
      <c r="E76" s="4">
        <f>IFERROR(IF('Rang. kommuner avlingsnivå P '!B77&gt;1,'Rang. kommuner avlingsnivå P '!B77,""),"")</f>
        <v>247.171056167697</v>
      </c>
      <c r="F76" s="4">
        <f>IFERROR(IF('Rang. kommuner avlingsnivå P '!C77&gt;1,'Rang. kommuner avlingsnivå P '!C77,""),"")</f>
        <v>348.38769979536499</v>
      </c>
      <c r="G76" s="4">
        <f>IFERROR(IF('Rang. kommuner avlingsnivå P '!D77&gt;1,'Rang. kommuner avlingsnivå P '!D77,""),"")</f>
        <v>411.13370274866998</v>
      </c>
      <c r="H76" s="4">
        <f>IFERROR(IF('Rang. kommuner avlingsnivå P '!E77&gt;1,'Rang. kommuner avlingsnivå P '!E77,""),"")</f>
        <v>307.657201438041</v>
      </c>
      <c r="I76" s="4">
        <f>IFERROR(IF('Rang. kommuner avlingsnivå P '!F77&gt;1,'Rang. kommuner avlingsnivå P '!F77,""),"")</f>
        <v>347.95081489256199</v>
      </c>
      <c r="J76" s="4">
        <f>IFERROR(IF('Rang. kommuner avlingsnivå P '!G77&gt;1,'Rang. kommuner avlingsnivå P '!G77,""),"")</f>
        <v>382.45045858203503</v>
      </c>
      <c r="K76" s="4">
        <f>IFERROR(IF('Rang. kommuner avlingsnivå P '!H77&gt;1,'Rang. kommuner avlingsnivå P '!H77,""),"")</f>
        <v>386.54349992450602</v>
      </c>
      <c r="L76" s="4">
        <f>IFERROR(IF('Rang. kommuner avlingsnivå P '!I77&gt;1,'Rang. kommuner avlingsnivå P '!I77,""),"")</f>
        <v>296.102181435234</v>
      </c>
      <c r="M76" s="4">
        <f>IFERROR(IF('Rang. kommuner avlingsnivå P '!J77&gt;1,'Rang. kommuner avlingsnivå P '!J77,""),"")</f>
        <v>310.07775566061201</v>
      </c>
      <c r="N76" s="4">
        <f>IFERROR(IF('Rang. kommuner avlingsnivå P '!K77&gt;1,'Rang. kommuner avlingsnivå P '!K77,""),"")</f>
        <v>291.76491395793499</v>
      </c>
      <c r="O76" s="4">
        <f>IFERROR(IF('Rang. kommuner avlingsnivå P '!L77&gt;1,'Rang. kommuner avlingsnivå P '!L77,""),"")</f>
        <v>300.75831153085301</v>
      </c>
      <c r="P76" s="4">
        <f>IFERROR(IF('Rang. kommuner avlingsnivå P '!M77&gt;1,'Rang. kommuner avlingsnivå P '!M77,""),"")</f>
        <v>335.751491716391</v>
      </c>
      <c r="Q76" s="4">
        <f>IFERROR(IF('Rang. kommuner avlingsnivå P '!N77&gt;1,'Rang. kommuner avlingsnivå P '!N77,""),"")</f>
        <v>371.055018393723</v>
      </c>
      <c r="R76" s="4">
        <f>IFERROR(IF('Rang. kommuner avlingsnivå P '!O77&gt;1,'Rang. kommuner avlingsnivå P '!O77,""),"")</f>
        <v>398.69334013453602</v>
      </c>
      <c r="S76" s="4">
        <f>IFERROR(IF('Rang. kommuner avlingsnivå P '!P77&gt;1,'Rang. kommuner avlingsnivå P '!P77,""),"")</f>
        <v>442.45886376591301</v>
      </c>
      <c r="T76" s="4">
        <f>IFERROR(IF('Rang. kommuner avlingsnivå P '!Q77&gt;1,'Rang. kommuner avlingsnivå P '!Q77,""),"")</f>
        <v>443.92454807440402</v>
      </c>
      <c r="U76" s="4">
        <f>IFERROR(IF('Rang. kommuner avlingsnivå P '!R77&gt;1,'Rang. kommuner avlingsnivå P '!R77,""),"")</f>
        <v>286.128810578426</v>
      </c>
      <c r="V76" s="4">
        <f>IFERROR(IF('Rang. kommuner avlingsnivå P '!S77&gt;1,'Rang. kommuner avlingsnivå P '!S77,""),"")</f>
        <v>432.800026399155</v>
      </c>
      <c r="W76" s="4">
        <f>IFERROR(IF('Rang. kommuner avlingsnivå P '!T77&gt;1,'Rang. kommuner avlingsnivå P '!T77,""),"")</f>
        <v>460.74417634601798</v>
      </c>
      <c r="X76" s="4">
        <f>IFERROR(IF('Rang. kommuner avlingsnivå P '!U77&gt;1,'Rang. kommuner avlingsnivå P '!U77,""),"")</f>
        <v>456.22304476849899</v>
      </c>
      <c r="Y76" s="4">
        <f>IFERROR(IF('Rang. kommuner avlingsnivå P '!V77&gt;1,'Rang. kommuner avlingsnivå P '!V77,""),"")</f>
        <v>400.61451181381602</v>
      </c>
      <c r="Z76" s="4">
        <f>IFERROR(IF('Rang. kommuner avlingsnivå P '!W77&gt;1,'Rang. kommuner avlingsnivå P '!W77,""),"")</f>
        <v>500.20154112281801</v>
      </c>
      <c r="AA76" s="4">
        <f>IFERROR(IF('Rang. kommuner avlingsnivå P '!X77&gt;1,'Rang. kommuner avlingsnivå P '!X77,""),"")</f>
        <v>340.55153707052443</v>
      </c>
    </row>
    <row r="77" spans="4:27" x14ac:dyDescent="0.25">
      <c r="D77" s="4" t="str">
        <f>IF('Rang. kommuner avlingsnivå P '!A78&gt;1,'Rang. kommuner avlingsnivå P '!A78,"")</f>
        <v>5038 VERDAL</v>
      </c>
      <c r="E77" s="4">
        <f>IFERROR(IF('Rang. kommuner avlingsnivå P '!B78&gt;1,'Rang. kommuner avlingsnivå P '!B78,""),"")</f>
        <v>340.355532403697</v>
      </c>
      <c r="F77" s="4">
        <f>IFERROR(IF('Rang. kommuner avlingsnivå P '!C78&gt;1,'Rang. kommuner avlingsnivå P '!C78,""),"")</f>
        <v>356.489166731382</v>
      </c>
      <c r="G77" s="4">
        <f>IFERROR(IF('Rang. kommuner avlingsnivå P '!D78&gt;1,'Rang. kommuner avlingsnivå P '!D78,""),"")</f>
        <v>419.45347826086999</v>
      </c>
      <c r="H77" s="4">
        <f>IFERROR(IF('Rang. kommuner avlingsnivå P '!E78&gt;1,'Rang. kommuner avlingsnivå P '!E78,""),"")</f>
        <v>330.01804180961102</v>
      </c>
      <c r="I77" s="4">
        <f>IFERROR(IF('Rang. kommuner avlingsnivå P '!F78&gt;1,'Rang. kommuner avlingsnivå P '!F78,""),"")</f>
        <v>358.40609073018101</v>
      </c>
      <c r="J77" s="4">
        <f>IFERROR(IF('Rang. kommuner avlingsnivå P '!G78&gt;1,'Rang. kommuner avlingsnivå P '!G78,""),"")</f>
        <v>287.53612224827901</v>
      </c>
      <c r="K77" s="4">
        <f>IFERROR(IF('Rang. kommuner avlingsnivå P '!H78&gt;1,'Rang. kommuner avlingsnivå P '!H78,""),"")</f>
        <v>480.045842302479</v>
      </c>
      <c r="L77" s="4">
        <f>IFERROR(IF('Rang. kommuner avlingsnivå P '!I78&gt;1,'Rang. kommuner avlingsnivå P '!I78,""),"")</f>
        <v>370.27844708765099</v>
      </c>
      <c r="M77" s="4">
        <f>IFERROR(IF('Rang. kommuner avlingsnivå P '!J78&gt;1,'Rang. kommuner avlingsnivå P '!J78,""),"")</f>
        <v>269.93492087722001</v>
      </c>
      <c r="N77" s="4">
        <f>IFERROR(IF('Rang. kommuner avlingsnivå P '!K78&gt;1,'Rang. kommuner avlingsnivå P '!K78,""),"")</f>
        <v>341.33971771601898</v>
      </c>
      <c r="O77" s="4">
        <f>IFERROR(IF('Rang. kommuner avlingsnivå P '!L78&gt;1,'Rang. kommuner avlingsnivå P '!L78,""),"")</f>
        <v>421.35351557467902</v>
      </c>
      <c r="P77" s="4">
        <f>IFERROR(IF('Rang. kommuner avlingsnivå P '!M78&gt;1,'Rang. kommuner avlingsnivå P '!M78,""),"")</f>
        <v>302.74367506470202</v>
      </c>
      <c r="Q77" s="4">
        <f>IFERROR(IF('Rang. kommuner avlingsnivå P '!N78&gt;1,'Rang. kommuner avlingsnivå P '!N78,""),"")</f>
        <v>433.04707104611202</v>
      </c>
      <c r="R77" s="4">
        <f>IFERROR(IF('Rang. kommuner avlingsnivå P '!O78&gt;1,'Rang. kommuner avlingsnivå P '!O78,""),"")</f>
        <v>304.630873987727</v>
      </c>
      <c r="S77" s="4">
        <f>IFERROR(IF('Rang. kommuner avlingsnivå P '!P78&gt;1,'Rang. kommuner avlingsnivå P '!P78,""),"")</f>
        <v>419.56418618440603</v>
      </c>
      <c r="T77" s="4">
        <f>IFERROR(IF('Rang. kommuner avlingsnivå P '!Q78&gt;1,'Rang. kommuner avlingsnivå P '!Q78,""),"")</f>
        <v>415.535435411094</v>
      </c>
      <c r="U77" s="4">
        <f>IFERROR(IF('Rang. kommuner avlingsnivå P '!R78&gt;1,'Rang. kommuner avlingsnivå P '!R78,""),"")</f>
        <v>383.74584407746698</v>
      </c>
      <c r="V77" s="4">
        <f>IFERROR(IF('Rang. kommuner avlingsnivå P '!S78&gt;1,'Rang. kommuner avlingsnivå P '!S78,""),"")</f>
        <v>448.84439816742997</v>
      </c>
      <c r="W77" s="4">
        <f>IFERROR(IF('Rang. kommuner avlingsnivå P '!T78&gt;1,'Rang. kommuner avlingsnivå P '!T78,""),"")</f>
        <v>337.95908468386199</v>
      </c>
      <c r="X77" s="4">
        <f>IFERROR(IF('Rang. kommuner avlingsnivå P '!U78&gt;1,'Rang. kommuner avlingsnivå P '!U78,""),"")</f>
        <v>338.53604735094598</v>
      </c>
      <c r="Y77" s="4">
        <f>IFERROR(IF('Rang. kommuner avlingsnivå P '!V78&gt;1,'Rang. kommuner avlingsnivå P '!V78,""),"")</f>
        <v>354.74704710602401</v>
      </c>
      <c r="Z77" s="4">
        <f>IFERROR(IF('Rang. kommuner avlingsnivå P '!W78&gt;1,'Rang. kommuner avlingsnivå P '!W78,""),"")</f>
        <v>394.70248447205</v>
      </c>
      <c r="AA77" s="4">
        <f>IFERROR(IF('Rang. kommuner avlingsnivå P '!X78&gt;1,'Rang. kommuner avlingsnivå P '!X78,""),"")</f>
        <v>387.35932696974601</v>
      </c>
    </row>
    <row r="78" spans="4:27" x14ac:dyDescent="0.25">
      <c r="D78" s="4" t="str">
        <f>IF('Rang. kommuner avlingsnivå P '!A79&gt;1,'Rang. kommuner avlingsnivå P '!A79,"")</f>
        <v>5028 MELHUS</v>
      </c>
      <c r="E78" s="4">
        <f>IFERROR(IF('Rang. kommuner avlingsnivå P '!B79&gt;1,'Rang. kommuner avlingsnivå P '!B79,""),"")</f>
        <v>343.59872218797301</v>
      </c>
      <c r="F78" s="4">
        <f>IFERROR(IF('Rang. kommuner avlingsnivå P '!C79&gt;1,'Rang. kommuner avlingsnivå P '!C79,""),"")</f>
        <v>358.44181885313401</v>
      </c>
      <c r="G78" s="4">
        <f>IFERROR(IF('Rang. kommuner avlingsnivå P '!D79&gt;1,'Rang. kommuner avlingsnivå P '!D79,""),"")</f>
        <v>369.07797827808599</v>
      </c>
      <c r="H78" s="4">
        <f>IFERROR(IF('Rang. kommuner avlingsnivå P '!E79&gt;1,'Rang. kommuner avlingsnivå P '!E79,""),"")</f>
        <v>354.391408386509</v>
      </c>
      <c r="I78" s="4">
        <f>IFERROR(IF('Rang. kommuner avlingsnivå P '!F79&gt;1,'Rang. kommuner avlingsnivå P '!F79,""),"")</f>
        <v>380.17925530387902</v>
      </c>
      <c r="J78" s="4">
        <f>IFERROR(IF('Rang. kommuner avlingsnivå P '!G79&gt;1,'Rang. kommuner avlingsnivå P '!G79,""),"")</f>
        <v>336.24118411552303</v>
      </c>
      <c r="K78" s="4">
        <f>IFERROR(IF('Rang. kommuner avlingsnivå P '!H79&gt;1,'Rang. kommuner avlingsnivå P '!H79,""),"")</f>
        <v>434.04085165310698</v>
      </c>
      <c r="L78" s="4">
        <f>IFERROR(IF('Rang. kommuner avlingsnivå P '!I79&gt;1,'Rang. kommuner avlingsnivå P '!I79,""),"")</f>
        <v>348.47873843226603</v>
      </c>
      <c r="M78" s="4">
        <f>IFERROR(IF('Rang. kommuner avlingsnivå P '!J79&gt;1,'Rang. kommuner avlingsnivå P '!J79,""),"")</f>
        <v>305.80269083699199</v>
      </c>
      <c r="N78" s="4">
        <f>IFERROR(IF('Rang. kommuner avlingsnivå P '!K79&gt;1,'Rang. kommuner avlingsnivå P '!K79,""),"")</f>
        <v>335.50460118274901</v>
      </c>
      <c r="O78" s="4">
        <f>IFERROR(IF('Rang. kommuner avlingsnivå P '!L79&gt;1,'Rang. kommuner avlingsnivå P '!L79,""),"")</f>
        <v>359.02993253395402</v>
      </c>
      <c r="P78" s="4">
        <f>IFERROR(IF('Rang. kommuner avlingsnivå P '!M79&gt;1,'Rang. kommuner avlingsnivå P '!M79,""),"")</f>
        <v>314.53509557945</v>
      </c>
      <c r="Q78" s="4">
        <f>IFERROR(IF('Rang. kommuner avlingsnivå P '!N79&gt;1,'Rang. kommuner avlingsnivå P '!N79,""),"")</f>
        <v>409.01207142009702</v>
      </c>
      <c r="R78" s="4">
        <f>IFERROR(IF('Rang. kommuner avlingsnivå P '!O79&gt;1,'Rang. kommuner avlingsnivå P '!O79,""),"")</f>
        <v>372.38461314294</v>
      </c>
      <c r="S78" s="4">
        <f>IFERROR(IF('Rang. kommuner avlingsnivå P '!P79&gt;1,'Rang. kommuner avlingsnivå P '!P79,""),"")</f>
        <v>421.59901761816502</v>
      </c>
      <c r="T78" s="4">
        <f>IFERROR(IF('Rang. kommuner avlingsnivå P '!Q79&gt;1,'Rang. kommuner avlingsnivå P '!Q79,""),"")</f>
        <v>362.251285029766</v>
      </c>
      <c r="U78" s="4">
        <f>IFERROR(IF('Rang. kommuner avlingsnivå P '!R79&gt;1,'Rang. kommuner avlingsnivå P '!R79,""),"")</f>
        <v>373.85485862266302</v>
      </c>
      <c r="V78" s="4">
        <f>IFERROR(IF('Rang. kommuner avlingsnivå P '!S79&gt;1,'Rang. kommuner avlingsnivå P '!S79,""),"")</f>
        <v>454.40016403900501</v>
      </c>
      <c r="W78" s="4">
        <f>IFERROR(IF('Rang. kommuner avlingsnivå P '!T79&gt;1,'Rang. kommuner avlingsnivå P '!T79,""),"")</f>
        <v>370.21870431997002</v>
      </c>
      <c r="X78" s="4">
        <f>IFERROR(IF('Rang. kommuner avlingsnivå P '!U79&gt;1,'Rang. kommuner avlingsnivå P '!U79,""),"")</f>
        <v>368.92757096613502</v>
      </c>
      <c r="Y78" s="4">
        <f>IFERROR(IF('Rang. kommuner avlingsnivå P '!V79&gt;1,'Rang. kommuner avlingsnivå P '!V79,""),"")</f>
        <v>400.03053899501202</v>
      </c>
      <c r="Z78" s="4">
        <f>IFERROR(IF('Rang. kommuner avlingsnivå P '!W79&gt;1,'Rang. kommuner avlingsnivå P '!W79,""),"")</f>
        <v>349.231277330968</v>
      </c>
      <c r="AA78" s="4">
        <f>IFERROR(IF('Rang. kommuner avlingsnivå P '!X79&gt;1,'Rang. kommuner avlingsnivå P '!X79,""),"")</f>
        <v>370.9760509784972</v>
      </c>
    </row>
    <row r="79" spans="4:27" x14ac:dyDescent="0.25">
      <c r="D79" s="4" t="str">
        <f>IF('Rang. kommuner avlingsnivå P '!A80&gt;1,'Rang. kommuner avlingsnivå P '!A80,"")</f>
        <v>5059 ORKLAND</v>
      </c>
      <c r="E79" s="4">
        <f>IFERROR(IF('Rang. kommuner avlingsnivå P '!B80&gt;1,'Rang. kommuner avlingsnivå P '!B80,""),"")</f>
        <v>384.59997458042835</v>
      </c>
      <c r="F79" s="4">
        <f>IFERROR(IF('Rang. kommuner avlingsnivå P '!C80&gt;1,'Rang. kommuner avlingsnivå P '!C80,""),"")</f>
        <v>338.42600956135669</v>
      </c>
      <c r="G79" s="4">
        <f>IFERROR(IF('Rang. kommuner avlingsnivå P '!D80&gt;1,'Rang. kommuner avlingsnivå P '!D80,""),"")</f>
        <v>384.64340742933337</v>
      </c>
      <c r="H79" s="4">
        <f>IFERROR(IF('Rang. kommuner avlingsnivå P '!E80&gt;1,'Rang. kommuner avlingsnivå P '!E80,""),"")</f>
        <v>349.33093491316032</v>
      </c>
      <c r="I79" s="4">
        <f>IFERROR(IF('Rang. kommuner avlingsnivå P '!F80&gt;1,'Rang. kommuner avlingsnivå P '!F80,""),"")</f>
        <v>386.24773206445894</v>
      </c>
      <c r="J79" s="4">
        <f>IFERROR(IF('Rang. kommuner avlingsnivå P '!G80&gt;1,'Rang. kommuner avlingsnivå P '!G80,""),"")</f>
        <v>308.50444789120769</v>
      </c>
      <c r="K79" s="4">
        <f>IFERROR(IF('Rang. kommuner avlingsnivå P '!H80&gt;1,'Rang. kommuner avlingsnivå P '!H80,""),"")</f>
        <v>430.73111600523862</v>
      </c>
      <c r="L79" s="4">
        <f>IFERROR(IF('Rang. kommuner avlingsnivå P '!I80&gt;1,'Rang. kommuner avlingsnivå P '!I80,""),"")</f>
        <v>375.56328376559333</v>
      </c>
      <c r="M79" s="4">
        <f>IFERROR(IF('Rang. kommuner avlingsnivå P '!J80&gt;1,'Rang. kommuner avlingsnivå P '!J80,""),"")</f>
        <v>356.36079340264104</v>
      </c>
      <c r="N79" s="4">
        <f>IFERROR(IF('Rang. kommuner avlingsnivå P '!K80&gt;1,'Rang. kommuner avlingsnivå P '!K80,""),"")</f>
        <v>315.30100419683669</v>
      </c>
      <c r="O79" s="4">
        <f>IFERROR(IF('Rang. kommuner avlingsnivå P '!L80&gt;1,'Rang. kommuner avlingsnivå P '!L80,""),"")</f>
        <v>343.75103325831606</v>
      </c>
      <c r="P79" s="4">
        <f>IFERROR(IF('Rang. kommuner avlingsnivå P '!M80&gt;1,'Rang. kommuner avlingsnivå P '!M80,""),"")</f>
        <v>319.0163658882347</v>
      </c>
      <c r="Q79" s="4">
        <f>IFERROR(IF('Rang. kommuner avlingsnivå P '!N80&gt;1,'Rang. kommuner avlingsnivå P '!N80,""),"")</f>
        <v>372.47356569444804</v>
      </c>
      <c r="R79" s="4">
        <f>IFERROR(IF('Rang. kommuner avlingsnivå P '!O80&gt;1,'Rang. kommuner avlingsnivå P '!O80,""),"")</f>
        <v>345.2851429651476</v>
      </c>
      <c r="S79" s="4">
        <f>IFERROR(IF('Rang. kommuner avlingsnivå P '!P80&gt;1,'Rang. kommuner avlingsnivå P '!P80,""),"")</f>
        <v>379.17356779823427</v>
      </c>
      <c r="T79" s="4">
        <f>IFERROR(IF('Rang. kommuner avlingsnivå P '!Q80&gt;1,'Rang. kommuner avlingsnivå P '!Q80,""),"")</f>
        <v>418.84410230342536</v>
      </c>
      <c r="U79" s="4">
        <f>IFERROR(IF('Rang. kommuner avlingsnivå P '!R80&gt;1,'Rang. kommuner avlingsnivå P '!R80,""),"")</f>
        <v>375.07054413277473</v>
      </c>
      <c r="V79" s="4">
        <f>IFERROR(IF('Rang. kommuner avlingsnivå P '!S80&gt;1,'Rang. kommuner avlingsnivå P '!S80,""),"")</f>
        <v>439.84868421052602</v>
      </c>
      <c r="W79" s="4">
        <f>IFERROR(IF('Rang. kommuner avlingsnivå P '!T80&gt;1,'Rang. kommuner avlingsnivå P '!T80,""),"")</f>
        <v>412.290626105412</v>
      </c>
      <c r="X79" s="4">
        <f>IFERROR(IF('Rang. kommuner avlingsnivå P '!U80&gt;1,'Rang. kommuner avlingsnivå P '!U80,""),"")</f>
        <v>423.90273733255702</v>
      </c>
      <c r="Y79" s="4">
        <f>IFERROR(IF('Rang. kommuner avlingsnivå P '!V80&gt;1,'Rang. kommuner avlingsnivå P '!V80,""),"")</f>
        <v>428.26839304717998</v>
      </c>
      <c r="Z79" s="4">
        <f>IFERROR(IF('Rang. kommuner avlingsnivå P '!W80&gt;1,'Rang. kommuner avlingsnivå P '!W80,""),"")</f>
        <v>378.526649380582</v>
      </c>
      <c r="AA79" s="4">
        <f>IFERROR(IF('Rang. kommuner avlingsnivå P '!X80&gt;1,'Rang. kommuner avlingsnivå P '!X80,""),"")</f>
        <v>408.97597015995984</v>
      </c>
    </row>
    <row r="80" spans="4:27" x14ac:dyDescent="0.25">
      <c r="D80" s="4" t="str">
        <f>IF('Rang. kommuner avlingsnivå P '!A81&gt;1,'Rang. kommuner avlingsnivå P '!A81,"")</f>
        <v>3230 GJERDRUM</v>
      </c>
      <c r="E80" s="4">
        <f>IFERROR(IF('Rang. kommuner avlingsnivå P '!B81&gt;1,'Rang. kommuner avlingsnivå P '!B81,""),"")</f>
        <v>356.95149199593698</v>
      </c>
      <c r="F80" s="4">
        <f>IFERROR(IF('Rang. kommuner avlingsnivå P '!C81&gt;1,'Rang. kommuner avlingsnivå P '!C81,""),"")</f>
        <v>399.30583580613302</v>
      </c>
      <c r="G80" s="4">
        <f>IFERROR(IF('Rang. kommuner avlingsnivå P '!D81&gt;1,'Rang. kommuner avlingsnivå P '!D81,""),"")</f>
        <v>421.88290782323401</v>
      </c>
      <c r="H80" s="4">
        <f>IFERROR(IF('Rang. kommuner avlingsnivå P '!E81&gt;1,'Rang. kommuner avlingsnivå P '!E81,""),"")</f>
        <v>384.79300380228102</v>
      </c>
      <c r="I80" s="4">
        <f>IFERROR(IF('Rang. kommuner avlingsnivå P '!F81&gt;1,'Rang. kommuner avlingsnivå P '!F81,""),"")</f>
        <v>262.53781134340301</v>
      </c>
      <c r="J80" s="4">
        <f>IFERROR(IF('Rang. kommuner avlingsnivå P '!G81&gt;1,'Rang. kommuner avlingsnivå P '!G81,""),"")</f>
        <v>398.88329803172002</v>
      </c>
      <c r="K80" s="4">
        <f>IFERROR(IF('Rang. kommuner avlingsnivå P '!H81&gt;1,'Rang. kommuner avlingsnivå P '!H81,""),"")</f>
        <v>415.54244200866702</v>
      </c>
      <c r="L80" s="4">
        <f>IFERROR(IF('Rang. kommuner avlingsnivå P '!I81&gt;1,'Rang. kommuner avlingsnivå P '!I81,""),"")</f>
        <v>301.543365536816</v>
      </c>
      <c r="M80" s="4">
        <f>IFERROR(IF('Rang. kommuner avlingsnivå P '!J81&gt;1,'Rang. kommuner avlingsnivå P '!J81,""),"")</f>
        <v>354.15449014901998</v>
      </c>
      <c r="N80" s="4">
        <f>IFERROR(IF('Rang. kommuner avlingsnivå P '!K81&gt;1,'Rang. kommuner avlingsnivå P '!K81,""),"")</f>
        <v>333.71329293378602</v>
      </c>
      <c r="O80" s="4">
        <f>IFERROR(IF('Rang. kommuner avlingsnivå P '!L81&gt;1,'Rang. kommuner avlingsnivå P '!L81,""),"")</f>
        <v>254.97614826752601</v>
      </c>
      <c r="P80" s="4">
        <f>IFERROR(IF('Rang. kommuner avlingsnivå P '!M81&gt;1,'Rang. kommuner avlingsnivå P '!M81,""),"")</f>
        <v>254.58253213784201</v>
      </c>
      <c r="Q80" s="4">
        <f>IFERROR(IF('Rang. kommuner avlingsnivå P '!N81&gt;1,'Rang. kommuner avlingsnivå P '!N81,""),"")</f>
        <v>451.39912654452502</v>
      </c>
      <c r="R80" s="4">
        <f>IFERROR(IF('Rang. kommuner avlingsnivå P '!O81&gt;1,'Rang. kommuner avlingsnivå P '!O81,""),"")</f>
        <v>505.62771653543302</v>
      </c>
      <c r="S80" s="4">
        <f>IFERROR(IF('Rang. kommuner avlingsnivå P '!P81&gt;1,'Rang. kommuner avlingsnivå P '!P81,""),"")</f>
        <v>450.80434174453097</v>
      </c>
      <c r="T80" s="4">
        <f>IFERROR(IF('Rang. kommuner avlingsnivå P '!Q81&gt;1,'Rang. kommuner avlingsnivå P '!Q81,""),"")</f>
        <v>450.940752986348</v>
      </c>
      <c r="U80" s="4">
        <f>IFERROR(IF('Rang. kommuner avlingsnivå P '!R81&gt;1,'Rang. kommuner avlingsnivå P '!R81,""),"")</f>
        <v>160.249855832241</v>
      </c>
      <c r="V80" s="4">
        <f>IFERROR(IF('Rang. kommuner avlingsnivå P '!S81&gt;1,'Rang. kommuner avlingsnivå P '!S81,""),"")</f>
        <v>473.53560758324699</v>
      </c>
      <c r="W80" s="4">
        <f>IFERROR(IF('Rang. kommuner avlingsnivå P '!T81&gt;1,'Rang. kommuner avlingsnivå P '!T81,""),"")</f>
        <v>426.52812026822397</v>
      </c>
      <c r="X80" s="4">
        <f>IFERROR(IF('Rang. kommuner avlingsnivå P '!U81&gt;1,'Rang. kommuner avlingsnivå P '!U81,""),"")</f>
        <v>425.12574785748899</v>
      </c>
      <c r="Y80" s="4">
        <f>IFERROR(IF('Rang. kommuner avlingsnivå P '!V81&gt;1,'Rang. kommuner avlingsnivå P '!V81,""),"")</f>
        <v>370.94654651293001</v>
      </c>
      <c r="Z80" s="4">
        <f>IFERROR(IF('Rang. kommuner avlingsnivå P '!W81&gt;1,'Rang. kommuner avlingsnivå P '!W81,""),"")</f>
        <v>461.81432504400402</v>
      </c>
      <c r="AA80" s="4">
        <f>IFERROR(IF('Rang. kommuner avlingsnivå P '!X81&gt;1,'Rang. kommuner avlingsnivå P '!X81,""),"")</f>
        <v>167.9091213016103</v>
      </c>
    </row>
    <row r="81" spans="4:27" x14ac:dyDescent="0.25">
      <c r="D81" s="4" t="str">
        <f>IF('Rang. kommuner avlingsnivå P '!A82&gt;1,'Rang. kommuner avlingsnivå P '!A82,"")</f>
        <v>3420 ELVERUM</v>
      </c>
      <c r="E81" s="4">
        <f>IFERROR(IF('Rang. kommuner avlingsnivå P '!B82&gt;1,'Rang. kommuner avlingsnivå P '!B82,""),"")</f>
        <v>308.740527089696</v>
      </c>
      <c r="F81" s="4">
        <f>IFERROR(IF('Rang. kommuner avlingsnivå P '!C82&gt;1,'Rang. kommuner avlingsnivå P '!C82,""),"")</f>
        <v>369.71523255813997</v>
      </c>
      <c r="G81" s="4">
        <f>IFERROR(IF('Rang. kommuner avlingsnivå P '!D82&gt;1,'Rang. kommuner avlingsnivå P '!D82,""),"")</f>
        <v>416.833836511637</v>
      </c>
      <c r="H81" s="4">
        <f>IFERROR(IF('Rang. kommuner avlingsnivå P '!E82&gt;1,'Rang. kommuner avlingsnivå P '!E82,""),"")</f>
        <v>315.78855531850002</v>
      </c>
      <c r="I81" s="4">
        <f>IFERROR(IF('Rang. kommuner avlingsnivå P '!F82&gt;1,'Rang. kommuner avlingsnivå P '!F82,""),"")</f>
        <v>318.54125014586299</v>
      </c>
      <c r="J81" s="4">
        <f>IFERROR(IF('Rang. kommuner avlingsnivå P '!G82&gt;1,'Rang. kommuner avlingsnivå P '!G82,""),"")</f>
        <v>375.28715188392198</v>
      </c>
      <c r="K81" s="4">
        <f>IFERROR(IF('Rang. kommuner avlingsnivå P '!H82&gt;1,'Rang. kommuner avlingsnivå P '!H82,""),"")</f>
        <v>390.53711552669398</v>
      </c>
      <c r="L81" s="4">
        <f>IFERROR(IF('Rang. kommuner avlingsnivå P '!I82&gt;1,'Rang. kommuner avlingsnivå P '!I82,""),"")</f>
        <v>301.33105094295303</v>
      </c>
      <c r="M81" s="4">
        <f>IFERROR(IF('Rang. kommuner avlingsnivå P '!J82&gt;1,'Rang. kommuner avlingsnivå P '!J82,""),"")</f>
        <v>364.71208348156102</v>
      </c>
      <c r="N81" s="4">
        <f>IFERROR(IF('Rang. kommuner avlingsnivå P '!K82&gt;1,'Rang. kommuner avlingsnivå P '!K82,""),"")</f>
        <v>329.74440461967299</v>
      </c>
      <c r="O81" s="4">
        <f>IFERROR(IF('Rang. kommuner avlingsnivå P '!L82&gt;1,'Rang. kommuner avlingsnivå P '!L82,""),"")</f>
        <v>340.27819336056001</v>
      </c>
      <c r="P81" s="4">
        <f>IFERROR(IF('Rang. kommuner avlingsnivå P '!M82&gt;1,'Rang. kommuner avlingsnivå P '!M82,""),"")</f>
        <v>340.40791116084898</v>
      </c>
      <c r="Q81" s="4">
        <f>IFERROR(IF('Rang. kommuner avlingsnivå P '!N82&gt;1,'Rang. kommuner avlingsnivå P '!N82,""),"")</f>
        <v>344.476147146757</v>
      </c>
      <c r="R81" s="4">
        <f>IFERROR(IF('Rang. kommuner avlingsnivå P '!O82&gt;1,'Rang. kommuner avlingsnivå P '!O82,""),"")</f>
        <v>400.61588302250198</v>
      </c>
      <c r="S81" s="4">
        <f>IFERROR(IF('Rang. kommuner avlingsnivå P '!P82&gt;1,'Rang. kommuner avlingsnivå P '!P82,""),"")</f>
        <v>416.248383149799</v>
      </c>
      <c r="T81" s="4">
        <f>IFERROR(IF('Rang. kommuner avlingsnivå P '!Q82&gt;1,'Rang. kommuner avlingsnivå P '!Q82,""),"")</f>
        <v>413.23828213109601</v>
      </c>
      <c r="U81" s="4">
        <f>IFERROR(IF('Rang. kommuner avlingsnivå P '!R82&gt;1,'Rang. kommuner avlingsnivå P '!R82,""),"")</f>
        <v>288.50563770794798</v>
      </c>
      <c r="V81" s="4">
        <f>IFERROR(IF('Rang. kommuner avlingsnivå P '!S82&gt;1,'Rang. kommuner avlingsnivå P '!S82,""),"")</f>
        <v>317.31613439624402</v>
      </c>
      <c r="W81" s="4">
        <f>IFERROR(IF('Rang. kommuner avlingsnivå P '!T82&gt;1,'Rang. kommuner avlingsnivå P '!T82,""),"")</f>
        <v>457.77054454274497</v>
      </c>
      <c r="X81" s="4">
        <f>IFERROR(IF('Rang. kommuner avlingsnivå P '!U82&gt;1,'Rang. kommuner avlingsnivå P '!U82,""),"")</f>
        <v>440.594647939043</v>
      </c>
      <c r="Y81" s="4">
        <f>IFERROR(IF('Rang. kommuner avlingsnivå P '!V82&gt;1,'Rang. kommuner avlingsnivå P '!V82,""),"")</f>
        <v>430.37179105957</v>
      </c>
      <c r="Z81" s="4">
        <f>IFERROR(IF('Rang. kommuner avlingsnivå P '!W82&gt;1,'Rang. kommuner avlingsnivå P '!W82,""),"")</f>
        <v>494.21707184772401</v>
      </c>
      <c r="AA81" s="4">
        <f>IFERROR(IF('Rang. kommuner avlingsnivå P '!X82&gt;1,'Rang. kommuner avlingsnivå P '!X82,""),"")</f>
        <v>304.20414424382636</v>
      </c>
    </row>
    <row r="82" spans="4:27" x14ac:dyDescent="0.25">
      <c r="D82" s="4" t="str">
        <f>IF('Rang. kommuner avlingsnivå P '!A83&gt;1,'Rang. kommuner avlingsnivå P '!A83,"")</f>
        <v>5035 STJØRDAL</v>
      </c>
      <c r="E82" s="4">
        <f>IFERROR(IF('Rang. kommuner avlingsnivå P '!B83&gt;1,'Rang. kommuner avlingsnivå P '!B83,""),"")</f>
        <v>339.09363857282398</v>
      </c>
      <c r="F82" s="4">
        <f>IFERROR(IF('Rang. kommuner avlingsnivå P '!C83&gt;1,'Rang. kommuner avlingsnivå P '!C83,""),"")</f>
        <v>371.14890615553401</v>
      </c>
      <c r="G82" s="4">
        <f>IFERROR(IF('Rang. kommuner avlingsnivå P '!D83&gt;1,'Rang. kommuner avlingsnivå P '!D83,""),"")</f>
        <v>395.12490309433599</v>
      </c>
      <c r="H82" s="4">
        <f>IFERROR(IF('Rang. kommuner avlingsnivå P '!E83&gt;1,'Rang. kommuner avlingsnivå P '!E83,""),"")</f>
        <v>370.87338973683097</v>
      </c>
      <c r="I82" s="4">
        <f>IFERROR(IF('Rang. kommuner avlingsnivå P '!F83&gt;1,'Rang. kommuner avlingsnivå P '!F83,""),"")</f>
        <v>357.35441278665701</v>
      </c>
      <c r="J82" s="4">
        <f>IFERROR(IF('Rang. kommuner avlingsnivå P '!G83&gt;1,'Rang. kommuner avlingsnivå P '!G83,""),"")</f>
        <v>316.40205287713798</v>
      </c>
      <c r="K82" s="4">
        <f>IFERROR(IF('Rang. kommuner avlingsnivå P '!H83&gt;1,'Rang. kommuner avlingsnivå P '!H83,""),"")</f>
        <v>446.22392723981102</v>
      </c>
      <c r="L82" s="4">
        <f>IFERROR(IF('Rang. kommuner avlingsnivå P '!I83&gt;1,'Rang. kommuner avlingsnivå P '!I83,""),"")</f>
        <v>368.48966978247603</v>
      </c>
      <c r="M82" s="4">
        <f>IFERROR(IF('Rang. kommuner avlingsnivå P '!J83&gt;1,'Rang. kommuner avlingsnivå P '!J83,""),"")</f>
        <v>301.59310160784599</v>
      </c>
      <c r="N82" s="4">
        <f>IFERROR(IF('Rang. kommuner avlingsnivå P '!K83&gt;1,'Rang. kommuner avlingsnivå P '!K83,""),"")</f>
        <v>328.381838514874</v>
      </c>
      <c r="O82" s="4">
        <f>IFERROR(IF('Rang. kommuner avlingsnivå P '!L83&gt;1,'Rang. kommuner avlingsnivå P '!L83,""),"")</f>
        <v>380.23541873253401</v>
      </c>
      <c r="P82" s="4">
        <f>IFERROR(IF('Rang. kommuner avlingsnivå P '!M83&gt;1,'Rang. kommuner avlingsnivå P '!M83,""),"")</f>
        <v>312.17190071311001</v>
      </c>
      <c r="Q82" s="4">
        <f>IFERROR(IF('Rang. kommuner avlingsnivå P '!N83&gt;1,'Rang. kommuner avlingsnivå P '!N83,""),"")</f>
        <v>386.15757211002602</v>
      </c>
      <c r="R82" s="4">
        <f>IFERROR(IF('Rang. kommuner avlingsnivå P '!O83&gt;1,'Rang. kommuner avlingsnivå P '!O83,""),"")</f>
        <v>338.52838748415502</v>
      </c>
      <c r="S82" s="4">
        <f>IFERROR(IF('Rang. kommuner avlingsnivå P '!P83&gt;1,'Rang. kommuner avlingsnivå P '!P83,""),"")</f>
        <v>450.75506482091902</v>
      </c>
      <c r="T82" s="4">
        <f>IFERROR(IF('Rang. kommuner avlingsnivå P '!Q83&gt;1,'Rang. kommuner avlingsnivå P '!Q83,""),"")</f>
        <v>397.34287990792802</v>
      </c>
      <c r="U82" s="4">
        <f>IFERROR(IF('Rang. kommuner avlingsnivå P '!R83&gt;1,'Rang. kommuner avlingsnivå P '!R83,""),"")</f>
        <v>381.6574546105</v>
      </c>
      <c r="V82" s="4">
        <f>IFERROR(IF('Rang. kommuner avlingsnivå P '!S83&gt;1,'Rang. kommuner avlingsnivå P '!S83,""),"")</f>
        <v>421.66519574564398</v>
      </c>
      <c r="W82" s="4">
        <f>IFERROR(IF('Rang. kommuner avlingsnivå P '!T83&gt;1,'Rang. kommuner avlingsnivå P '!T83,""),"")</f>
        <v>336.72362689181301</v>
      </c>
      <c r="X82" s="4">
        <f>IFERROR(IF('Rang. kommuner avlingsnivå P '!U83&gt;1,'Rang. kommuner avlingsnivå P '!U83,""),"")</f>
        <v>334.89092711948399</v>
      </c>
      <c r="Y82" s="4">
        <f>IFERROR(IF('Rang. kommuner avlingsnivå P '!V83&gt;1,'Rang. kommuner avlingsnivå P '!V83,""),"")</f>
        <v>361.536266781763</v>
      </c>
      <c r="Z82" s="4">
        <f>IFERROR(IF('Rang. kommuner avlingsnivå P '!W83&gt;1,'Rang. kommuner avlingsnivå P '!W83,""),"")</f>
        <v>302.19450049455997</v>
      </c>
      <c r="AA82" s="4">
        <f>IFERROR(IF('Rang. kommuner avlingsnivå P '!X83&gt;1,'Rang. kommuner avlingsnivå P '!X83,""),"")</f>
        <v>375.85460236809871</v>
      </c>
    </row>
    <row r="83" spans="4:27" x14ac:dyDescent="0.25">
      <c r="D83" s="4" t="str">
        <f>IF('Rang. kommuner avlingsnivå P '!A84&gt;1,'Rang. kommuner avlingsnivå P '!A84,"")</f>
        <v>3236 JEVNAKER</v>
      </c>
      <c r="E83" s="4">
        <f>IFERROR(IF('Rang. kommuner avlingsnivå P '!B84&gt;1,'Rang. kommuner avlingsnivå P '!B84,""),"")</f>
        <v>288.21564307353299</v>
      </c>
      <c r="F83" s="4">
        <f>IFERROR(IF('Rang. kommuner avlingsnivå P '!C84&gt;1,'Rang. kommuner avlingsnivå P '!C84,""),"")</f>
        <v>355.47666896077101</v>
      </c>
      <c r="G83" s="4">
        <f>IFERROR(IF('Rang. kommuner avlingsnivå P '!D84&gt;1,'Rang. kommuner avlingsnivå P '!D84,""),"")</f>
        <v>401.62787178428903</v>
      </c>
      <c r="H83" s="4">
        <f>IFERROR(IF('Rang. kommuner avlingsnivå P '!E84&gt;1,'Rang. kommuner avlingsnivå P '!E84,""),"")</f>
        <v>341.51894633046902</v>
      </c>
      <c r="I83" s="4">
        <f>IFERROR(IF('Rang. kommuner avlingsnivå P '!F84&gt;1,'Rang. kommuner avlingsnivå P '!F84,""),"")</f>
        <v>288.38816283611197</v>
      </c>
      <c r="J83" s="4">
        <f>IFERROR(IF('Rang. kommuner avlingsnivå P '!G84&gt;1,'Rang. kommuner avlingsnivå P '!G84,""),"")</f>
        <v>355.62119137281798</v>
      </c>
      <c r="K83" s="4">
        <f>IFERROR(IF('Rang. kommuner avlingsnivå P '!H84&gt;1,'Rang. kommuner avlingsnivå P '!H84,""),"")</f>
        <v>388.63769378157099</v>
      </c>
      <c r="L83" s="4">
        <f>IFERROR(IF('Rang. kommuner avlingsnivå P '!I84&gt;1,'Rang. kommuner avlingsnivå P '!I84,""),"")</f>
        <v>320.14206871995702</v>
      </c>
      <c r="M83" s="4">
        <f>IFERROR(IF('Rang. kommuner avlingsnivå P '!J84&gt;1,'Rang. kommuner avlingsnivå P '!J84,""),"")</f>
        <v>385.36213683224003</v>
      </c>
      <c r="N83" s="4">
        <f>IFERROR(IF('Rang. kommuner avlingsnivå P '!K84&gt;1,'Rang. kommuner avlingsnivå P '!K84,""),"")</f>
        <v>310.80053650124501</v>
      </c>
      <c r="O83" s="4">
        <f>IFERROR(IF('Rang. kommuner avlingsnivå P '!L84&gt;1,'Rang. kommuner avlingsnivå P '!L84,""),"")</f>
        <v>334.627959218939</v>
      </c>
      <c r="P83" s="4">
        <f>IFERROR(IF('Rang. kommuner avlingsnivå P '!M84&gt;1,'Rang. kommuner avlingsnivå P '!M84,""),"")</f>
        <v>349.71458571974</v>
      </c>
      <c r="Q83" s="4">
        <f>IFERROR(IF('Rang. kommuner avlingsnivå P '!N84&gt;1,'Rang. kommuner avlingsnivå P '!N84,""),"")</f>
        <v>414.757259001161</v>
      </c>
      <c r="R83" s="4">
        <f>IFERROR(IF('Rang. kommuner avlingsnivå P '!O84&gt;1,'Rang. kommuner avlingsnivå P '!O84,""),"")</f>
        <v>489.545194003527</v>
      </c>
      <c r="S83" s="4">
        <f>IFERROR(IF('Rang. kommuner avlingsnivå P '!P84&gt;1,'Rang. kommuner avlingsnivå P '!P84,""),"")</f>
        <v>424.88773431132802</v>
      </c>
      <c r="T83" s="4">
        <f>IFERROR(IF('Rang. kommuner avlingsnivå P '!Q84&gt;1,'Rang. kommuner avlingsnivå P '!Q84,""),"")</f>
        <v>450.40465608465598</v>
      </c>
      <c r="U83" s="4">
        <f>IFERROR(IF('Rang. kommuner avlingsnivå P '!R84&gt;1,'Rang. kommuner avlingsnivå P '!R84,""),"")</f>
        <v>130.83896668276199</v>
      </c>
      <c r="V83" s="4">
        <f>IFERROR(IF('Rang. kommuner avlingsnivå P '!S84&gt;1,'Rang. kommuner avlingsnivå P '!S84,""),"")</f>
        <v>310.75650364204</v>
      </c>
      <c r="W83" s="4">
        <f>IFERROR(IF('Rang. kommuner avlingsnivå P '!T84&gt;1,'Rang. kommuner avlingsnivå P '!T84,""),"")</f>
        <v>447.61964201601501</v>
      </c>
      <c r="X83" s="4">
        <f>IFERROR(IF('Rang. kommuner avlingsnivå P '!U84&gt;1,'Rang. kommuner avlingsnivå P '!U84,""),"")</f>
        <v>421.01920796774999</v>
      </c>
      <c r="Y83" s="4">
        <f>IFERROR(IF('Rang. kommuner avlingsnivå P '!V84&gt;1,'Rang. kommuner avlingsnivå P '!V84,""),"")</f>
        <v>355.45855496453902</v>
      </c>
      <c r="Z83" s="4">
        <f>IFERROR(IF('Rang. kommuner avlingsnivå P '!W84&gt;1,'Rang. kommuner avlingsnivå P '!W84,""),"")</f>
        <v>497.95906744972399</v>
      </c>
      <c r="AA83" s="4">
        <f>IFERROR(IF('Rang. kommuner avlingsnivå P '!X84&gt;1,'Rang. kommuner avlingsnivå P '!X84,""),"")</f>
        <v>305.50508558670305</v>
      </c>
    </row>
    <row r="84" spans="4:27" x14ac:dyDescent="0.25">
      <c r="D84" s="4" t="str">
        <f>IF('Rang. kommuner avlingsnivå P '!A85&gt;1,'Rang. kommuner avlingsnivå P '!A85,"")</f>
        <v>1547 AUKRA</v>
      </c>
      <c r="E84" s="4" t="str">
        <f>IFERROR(IF('Rang. kommuner avlingsnivå P '!B85&gt;1,'Rang. kommuner avlingsnivå P '!B85,""),"")</f>
        <v/>
      </c>
      <c r="F84" s="4" t="str">
        <f>IFERROR(IF('Rang. kommuner avlingsnivå P '!C85&gt;1,'Rang. kommuner avlingsnivå P '!C85,""),"")</f>
        <v/>
      </c>
      <c r="G84" s="4" t="str">
        <f>IFERROR(IF('Rang. kommuner avlingsnivå P '!D85&gt;1,'Rang. kommuner avlingsnivå P '!D85,""),"")</f>
        <v/>
      </c>
      <c r="H84" s="4" t="str">
        <f>IFERROR(IF('Rang. kommuner avlingsnivå P '!E85&gt;1,'Rang. kommuner avlingsnivå P '!E85,""),"")</f>
        <v/>
      </c>
      <c r="I84" s="4" t="str">
        <f>IFERROR(IF('Rang. kommuner avlingsnivå P '!F85&gt;1,'Rang. kommuner avlingsnivå P '!F85,""),"")</f>
        <v/>
      </c>
      <c r="J84" s="4" t="str">
        <f>IFERROR(IF('Rang. kommuner avlingsnivå P '!G85&gt;1,'Rang. kommuner avlingsnivå P '!G85,""),"")</f>
        <v/>
      </c>
      <c r="K84" s="4" t="str">
        <f>IFERROR(IF('Rang. kommuner avlingsnivå P '!H85&gt;1,'Rang. kommuner avlingsnivå P '!H85,""),"")</f>
        <v/>
      </c>
      <c r="L84" s="4" t="str">
        <f>IFERROR(IF('Rang. kommuner avlingsnivå P '!I85&gt;1,'Rang. kommuner avlingsnivå P '!I85,""),"")</f>
        <v/>
      </c>
      <c r="M84" s="4" t="str">
        <f>IFERROR(IF('Rang. kommuner avlingsnivå P '!J85&gt;1,'Rang. kommuner avlingsnivå P '!J85,""),"")</f>
        <v/>
      </c>
      <c r="N84" s="4" t="str">
        <f>IFERROR(IF('Rang. kommuner avlingsnivå P '!K85&gt;1,'Rang. kommuner avlingsnivå P '!K85,""),"")</f>
        <v/>
      </c>
      <c r="O84" s="4">
        <f>IFERROR(IF('Rang. kommuner avlingsnivå P '!L85&gt;1,'Rang. kommuner avlingsnivå P '!L85,""),"")</f>
        <v>333.99826388888903</v>
      </c>
      <c r="P84" s="4" t="str">
        <f>IFERROR(IF('Rang. kommuner avlingsnivå P '!M85&gt;1,'Rang. kommuner avlingsnivå P '!M85,""),"")</f>
        <v/>
      </c>
      <c r="Q84" s="4">
        <f>IFERROR(IF('Rang. kommuner avlingsnivå P '!N85&gt;1,'Rang. kommuner avlingsnivå P '!N85,""),"")</f>
        <v>310.15444617784698</v>
      </c>
      <c r="R84" s="4">
        <f>IFERROR(IF('Rang. kommuner avlingsnivå P '!O85&gt;1,'Rang. kommuner avlingsnivå P '!O85,""),"")</f>
        <v>255.077793493635</v>
      </c>
      <c r="S84" s="4" t="str">
        <f>IFERROR(IF('Rang. kommuner avlingsnivå P '!P85&gt;1,'Rang. kommuner avlingsnivå P '!P85,""),"")</f>
        <v/>
      </c>
      <c r="T84" s="4" t="str">
        <f>IFERROR(IF('Rang. kommuner avlingsnivå P '!Q85&gt;1,'Rang. kommuner avlingsnivå P '!Q85,""),"")</f>
        <v/>
      </c>
      <c r="U84" s="4" t="str">
        <f>IFERROR(IF('Rang. kommuner avlingsnivå P '!R85&gt;1,'Rang. kommuner avlingsnivå P '!R85,""),"")</f>
        <v/>
      </c>
      <c r="V84" s="4" t="str">
        <f>IFERROR(IF('Rang. kommuner avlingsnivå P '!S85&gt;1,'Rang. kommuner avlingsnivå P '!S85,""),"")</f>
        <v/>
      </c>
      <c r="W84" s="4" t="str">
        <f>IFERROR(IF('Rang. kommuner avlingsnivå P '!T85&gt;1,'Rang. kommuner avlingsnivå P '!T85,""),"")</f>
        <v/>
      </c>
      <c r="X84" s="4">
        <f>IFERROR(IF('Rang. kommuner avlingsnivå P '!U85&gt;1,'Rang. kommuner avlingsnivå P '!U85,""),"")</f>
        <v>427.53299492385798</v>
      </c>
      <c r="Y84" s="4">
        <f>IFERROR(IF('Rang. kommuner avlingsnivå P '!V85&gt;1,'Rang. kommuner avlingsnivå P '!V85,""),"")</f>
        <v>443.63033175355503</v>
      </c>
      <c r="Z84" s="4">
        <f>IFERROR(IF('Rang. kommuner avlingsnivå P '!W85&gt;1,'Rang. kommuner avlingsnivå P '!W85,""),"")</f>
        <v>328.18159203980099</v>
      </c>
      <c r="AA84" s="4">
        <f>IFERROR(IF('Rang. kommuner avlingsnivå P '!X85&gt;1,'Rang. kommuner avlingsnivå P '!X85,""),"")</f>
        <v>448.41645885286783</v>
      </c>
    </row>
    <row r="85" spans="4:27" x14ac:dyDescent="0.25">
      <c r="D85" s="4" t="str">
        <f>IF('Rang. kommuner avlingsnivå P '!A86&gt;1,'Rang. kommuner avlingsnivå P '!A86,"")</f>
        <v>3312 LIER</v>
      </c>
      <c r="E85" s="4">
        <f>IFERROR(IF('Rang. kommuner avlingsnivå P '!B86&gt;1,'Rang. kommuner avlingsnivå P '!B86,""),"")</f>
        <v>293.09782794595498</v>
      </c>
      <c r="F85" s="4">
        <f>IFERROR(IF('Rang. kommuner avlingsnivå P '!C86&gt;1,'Rang. kommuner avlingsnivå P '!C86,""),"")</f>
        <v>357.73720657276999</v>
      </c>
      <c r="G85" s="4">
        <f>IFERROR(IF('Rang. kommuner avlingsnivå P '!D86&gt;1,'Rang. kommuner avlingsnivå P '!D86,""),"")</f>
        <v>350.68777622702999</v>
      </c>
      <c r="H85" s="4">
        <f>IFERROR(IF('Rang. kommuner avlingsnivå P '!E86&gt;1,'Rang. kommuner avlingsnivå P '!E86,""),"")</f>
        <v>414.32814371257501</v>
      </c>
      <c r="I85" s="4">
        <f>IFERROR(IF('Rang. kommuner avlingsnivå P '!F86&gt;1,'Rang. kommuner avlingsnivå P '!F86,""),"")</f>
        <v>291.793324250681</v>
      </c>
      <c r="J85" s="4">
        <f>IFERROR(IF('Rang. kommuner avlingsnivå P '!G86&gt;1,'Rang. kommuner avlingsnivå P '!G86,""),"")</f>
        <v>348.261897567608</v>
      </c>
      <c r="K85" s="4">
        <f>IFERROR(IF('Rang. kommuner avlingsnivå P '!H86&gt;1,'Rang. kommuner avlingsnivå P '!H86,""),"")</f>
        <v>365.75931750275203</v>
      </c>
      <c r="L85" s="4">
        <f>IFERROR(IF('Rang. kommuner avlingsnivå P '!I86&gt;1,'Rang. kommuner avlingsnivå P '!I86,""),"")</f>
        <v>296.28422654810498</v>
      </c>
      <c r="M85" s="4">
        <f>IFERROR(IF('Rang. kommuner avlingsnivå P '!J86&gt;1,'Rang. kommuner avlingsnivå P '!J86,""),"")</f>
        <v>363.65051571120199</v>
      </c>
      <c r="N85" s="4">
        <f>IFERROR(IF('Rang. kommuner avlingsnivå P '!K86&gt;1,'Rang. kommuner avlingsnivå P '!K86,""),"")</f>
        <v>269.73304175606501</v>
      </c>
      <c r="O85" s="4">
        <f>IFERROR(IF('Rang. kommuner avlingsnivå P '!L86&gt;1,'Rang. kommuner avlingsnivå P '!L86,""),"")</f>
        <v>307.01636634154403</v>
      </c>
      <c r="P85" s="4">
        <f>IFERROR(IF('Rang. kommuner avlingsnivå P '!M86&gt;1,'Rang. kommuner avlingsnivå P '!M86,""),"")</f>
        <v>318.06683995544</v>
      </c>
      <c r="Q85" s="4">
        <f>IFERROR(IF('Rang. kommuner avlingsnivå P '!N86&gt;1,'Rang. kommuner avlingsnivå P '!N86,""),"")</f>
        <v>439.666696596929</v>
      </c>
      <c r="R85" s="4">
        <f>IFERROR(IF('Rang. kommuner avlingsnivå P '!O86&gt;1,'Rang. kommuner avlingsnivå P '!O86,""),"")</f>
        <v>474.95903544450903</v>
      </c>
      <c r="S85" s="4">
        <f>IFERROR(IF('Rang. kommuner avlingsnivå P '!P86&gt;1,'Rang. kommuner avlingsnivå P '!P86,""),"")</f>
        <v>448.05184049079799</v>
      </c>
      <c r="T85" s="4">
        <f>IFERROR(IF('Rang. kommuner avlingsnivå P '!Q86&gt;1,'Rang. kommuner avlingsnivå P '!Q86,""),"")</f>
        <v>393.68537945373799</v>
      </c>
      <c r="U85" s="4">
        <f>IFERROR(IF('Rang. kommuner avlingsnivå P '!R86&gt;1,'Rang. kommuner avlingsnivå P '!R86,""),"")</f>
        <v>188.85720524017501</v>
      </c>
      <c r="V85" s="4">
        <f>IFERROR(IF('Rang. kommuner avlingsnivå P '!S86&gt;1,'Rang. kommuner avlingsnivå P '!S86,""),"")</f>
        <v>410.54184834627199</v>
      </c>
      <c r="W85" s="4">
        <f>IFERROR(IF('Rang. kommuner avlingsnivå P '!T86&gt;1,'Rang. kommuner avlingsnivå P '!T86,""),"")</f>
        <v>437.10211546065602</v>
      </c>
      <c r="X85" s="4">
        <f>IFERROR(IF('Rang. kommuner avlingsnivå P '!U86&gt;1,'Rang. kommuner avlingsnivå P '!U86,""),"")</f>
        <v>430.723368874107</v>
      </c>
      <c r="Y85" s="4">
        <f>IFERROR(IF('Rang. kommuner avlingsnivå P '!V86&gt;1,'Rang. kommuner avlingsnivå P '!V86,""),"")</f>
        <v>382.91419141914201</v>
      </c>
      <c r="Z85" s="4">
        <f>IFERROR(IF('Rang. kommuner avlingsnivå P '!W86&gt;1,'Rang. kommuner avlingsnivå P '!W86,""),"")</f>
        <v>544.87606708848</v>
      </c>
      <c r="AA85" s="4">
        <f>IFERROR(IF('Rang. kommuner avlingsnivå P '!X86&gt;1,'Rang. kommuner avlingsnivå P '!X86,""),"")</f>
        <v>225.86997266692697</v>
      </c>
    </row>
    <row r="86" spans="4:27" x14ac:dyDescent="0.25">
      <c r="D86" s="4" t="str">
        <f>IF('Rang. kommuner avlingsnivå P '!A87&gt;1,'Rang. kommuner avlingsnivå P '!A87,"")</f>
        <v>5053 INDERØY</v>
      </c>
      <c r="E86" s="4" t="str">
        <f>IFERROR(IF('Rang. kommuner avlingsnivå P '!B87&gt;1,'Rang. kommuner avlingsnivå P '!B87,""),"")</f>
        <v/>
      </c>
      <c r="F86" s="4" t="str">
        <f>IFERROR(IF('Rang. kommuner avlingsnivå P '!C87&gt;1,'Rang. kommuner avlingsnivå P '!C87,""),"")</f>
        <v/>
      </c>
      <c r="G86" s="4" t="str">
        <f>IFERROR(IF('Rang. kommuner avlingsnivå P '!D87&gt;1,'Rang. kommuner avlingsnivå P '!D87,""),"")</f>
        <v/>
      </c>
      <c r="H86" s="4" t="str">
        <f>IFERROR(IF('Rang. kommuner avlingsnivå P '!E87&gt;1,'Rang. kommuner avlingsnivå P '!E87,""),"")</f>
        <v/>
      </c>
      <c r="I86" s="4" t="str">
        <f>IFERROR(IF('Rang. kommuner avlingsnivå P '!F87&gt;1,'Rang. kommuner avlingsnivå P '!F87,""),"")</f>
        <v/>
      </c>
      <c r="J86" s="4" t="str">
        <f>IFERROR(IF('Rang. kommuner avlingsnivå P '!G87&gt;1,'Rang. kommuner avlingsnivå P '!G87,""),"")</f>
        <v/>
      </c>
      <c r="K86" s="4" t="str">
        <f>IFERROR(IF('Rang. kommuner avlingsnivå P '!H87&gt;1,'Rang. kommuner avlingsnivå P '!H87,""),"")</f>
        <v/>
      </c>
      <c r="L86" s="4" t="str">
        <f>IFERROR(IF('Rang. kommuner avlingsnivå P '!I87&gt;1,'Rang. kommuner avlingsnivå P '!I87,""),"")</f>
        <v/>
      </c>
      <c r="M86" s="4" t="str">
        <f>IFERROR(IF('Rang. kommuner avlingsnivå P '!J87&gt;1,'Rang. kommuner avlingsnivå P '!J87,""),"")</f>
        <v/>
      </c>
      <c r="N86" s="4">
        <f>IFERROR(IF('Rang. kommuner avlingsnivå P '!K87&gt;1,'Rang. kommuner avlingsnivå P '!K87,""),"")</f>
        <v>131.473966912555</v>
      </c>
      <c r="O86" s="4">
        <f>IFERROR(IF('Rang. kommuner avlingsnivå P '!L87&gt;1,'Rang. kommuner avlingsnivå P '!L87,""),"")</f>
        <v>415.44513479735798</v>
      </c>
      <c r="P86" s="4">
        <f>IFERROR(IF('Rang. kommuner avlingsnivå P '!M87&gt;1,'Rang. kommuner avlingsnivå P '!M87,""),"")</f>
        <v>354.94514037285398</v>
      </c>
      <c r="Q86" s="4">
        <f>IFERROR(IF('Rang. kommuner avlingsnivå P '!N87&gt;1,'Rang. kommuner avlingsnivå P '!N87,""),"")</f>
        <v>407.11511218245897</v>
      </c>
      <c r="R86" s="4">
        <f>IFERROR(IF('Rang. kommuner avlingsnivå P '!O87&gt;1,'Rang. kommuner avlingsnivå P '!O87,""),"")</f>
        <v>318.20827628175903</v>
      </c>
      <c r="S86" s="4">
        <f>IFERROR(IF('Rang. kommuner avlingsnivå P '!P87&gt;1,'Rang. kommuner avlingsnivå P '!P87,""),"")</f>
        <v>379.50752005971299</v>
      </c>
      <c r="T86" s="4">
        <f>IFERROR(IF('Rang. kommuner avlingsnivå P '!Q87&gt;1,'Rang. kommuner avlingsnivå P '!Q87,""),"")</f>
        <v>434.31981114258701</v>
      </c>
      <c r="U86" s="4">
        <f>IFERROR(IF('Rang. kommuner avlingsnivå P '!R87&gt;1,'Rang. kommuner avlingsnivå P '!R87,""),"")</f>
        <v>313.49458442594897</v>
      </c>
      <c r="V86" s="4">
        <f>IFERROR(IF('Rang. kommuner avlingsnivå P '!S87&gt;1,'Rang. kommuner avlingsnivå P '!S87,""),"")</f>
        <v>497.76069278286002</v>
      </c>
      <c r="W86" s="4">
        <f>IFERROR(IF('Rang. kommuner avlingsnivå P '!T87&gt;1,'Rang. kommuner avlingsnivå P '!T87,""),"")</f>
        <v>322.63424970933499</v>
      </c>
      <c r="X86" s="4">
        <f>IFERROR(IF('Rang. kommuner avlingsnivå P '!U87&gt;1,'Rang. kommuner avlingsnivå P '!U87,""),"")</f>
        <v>323.49718164040002</v>
      </c>
      <c r="Y86" s="4">
        <f>IFERROR(IF('Rang. kommuner avlingsnivå P '!V87&gt;1,'Rang. kommuner avlingsnivå P '!V87,""),"")</f>
        <v>372.10801288122798</v>
      </c>
      <c r="Z86" s="4">
        <f>IFERROR(IF('Rang. kommuner avlingsnivå P '!W87&gt;1,'Rang. kommuner avlingsnivå P '!W87,""),"")</f>
        <v>402.31627571273901</v>
      </c>
      <c r="AA86" s="4">
        <f>IFERROR(IF('Rang. kommuner avlingsnivå P '!X87&gt;1,'Rang. kommuner avlingsnivå P '!X87,""),"")</f>
        <v>403.10196679629075</v>
      </c>
    </row>
    <row r="87" spans="4:27" x14ac:dyDescent="0.25">
      <c r="D87" s="4" t="str">
        <f>IF('Rang. kommuner avlingsnivå P '!A88&gt;1,'Rang. kommuner avlingsnivå P '!A88,"")</f>
        <v>4028 KVITESEID</v>
      </c>
      <c r="E87" s="4">
        <f>IFERROR(IF('Rang. kommuner avlingsnivå P '!B88&gt;1,'Rang. kommuner avlingsnivå P '!B88,""),"")</f>
        <v>161.56455026455001</v>
      </c>
      <c r="F87" s="4">
        <f>IFERROR(IF('Rang. kommuner avlingsnivå P '!C88&gt;1,'Rang. kommuner avlingsnivå P '!C88,""),"")</f>
        <v>214.635822510823</v>
      </c>
      <c r="G87" s="4">
        <f>IFERROR(IF('Rang. kommuner avlingsnivå P '!D88&gt;1,'Rang. kommuner avlingsnivå P '!D88,""),"")</f>
        <v>445.18374999999997</v>
      </c>
      <c r="H87" s="4">
        <f>IFERROR(IF('Rang. kommuner avlingsnivå P '!E88&gt;1,'Rang. kommuner avlingsnivå P '!E88,""),"")</f>
        <v>416.20850767085102</v>
      </c>
      <c r="I87" s="4">
        <f>IFERROR(IF('Rang. kommuner avlingsnivå P '!F88&gt;1,'Rang. kommuner avlingsnivå P '!F88,""),"")</f>
        <v>353.01326455416398</v>
      </c>
      <c r="J87" s="4">
        <f>IFERROR(IF('Rang. kommuner avlingsnivå P '!G88&gt;1,'Rang. kommuner avlingsnivå P '!G88,""),"")</f>
        <v>356.92923076923103</v>
      </c>
      <c r="K87" s="4">
        <f>IFERROR(IF('Rang. kommuner avlingsnivå P '!H88&gt;1,'Rang. kommuner avlingsnivå P '!H88,""),"")</f>
        <v>401.91014492753601</v>
      </c>
      <c r="L87" s="4">
        <f>IFERROR(IF('Rang. kommuner avlingsnivå P '!I88&gt;1,'Rang. kommuner avlingsnivå P '!I88,""),"")</f>
        <v>339.20979532163699</v>
      </c>
      <c r="M87" s="4">
        <f>IFERROR(IF('Rang. kommuner avlingsnivå P '!J88&gt;1,'Rang. kommuner avlingsnivå P '!J88,""),"")</f>
        <v>429.811851851852</v>
      </c>
      <c r="N87" s="4">
        <f>IFERROR(IF('Rang. kommuner avlingsnivå P '!K88&gt;1,'Rang. kommuner avlingsnivå P '!K88,""),"")</f>
        <v>303.18907905460497</v>
      </c>
      <c r="O87" s="4">
        <f>IFERROR(IF('Rang. kommuner avlingsnivå P '!L88&gt;1,'Rang. kommuner avlingsnivå P '!L88,""),"")</f>
        <v>377.23836126629402</v>
      </c>
      <c r="P87" s="4">
        <f>IFERROR(IF('Rang. kommuner avlingsnivå P '!M88&gt;1,'Rang. kommuner avlingsnivå P '!M88,""),"")</f>
        <v>315.87963891675003</v>
      </c>
      <c r="Q87" s="4">
        <f>IFERROR(IF('Rang. kommuner avlingsnivå P '!N88&gt;1,'Rang. kommuner avlingsnivå P '!N88,""),"")</f>
        <v>480.47326732673298</v>
      </c>
      <c r="R87" s="4">
        <f>IFERROR(IF('Rang. kommuner avlingsnivå P '!O88&gt;1,'Rang. kommuner avlingsnivå P '!O88,""),"")</f>
        <v>421.52561669829203</v>
      </c>
      <c r="S87" s="4">
        <f>IFERROR(IF('Rang. kommuner avlingsnivå P '!P88&gt;1,'Rang. kommuner avlingsnivå P '!P88,""),"")</f>
        <v>352.93574958813798</v>
      </c>
      <c r="T87" s="4">
        <f>IFERROR(IF('Rang. kommuner avlingsnivå P '!Q88&gt;1,'Rang. kommuner avlingsnivå P '!Q88,""),"")</f>
        <v>233.63380281690101</v>
      </c>
      <c r="U87" s="4" t="str">
        <f>IFERROR(IF('Rang. kommuner avlingsnivå P '!R88&gt;1,'Rang. kommuner avlingsnivå P '!R88,""),"")</f>
        <v/>
      </c>
      <c r="V87" s="4" t="str">
        <f>IFERROR(IF('Rang. kommuner avlingsnivå P '!S88&gt;1,'Rang. kommuner avlingsnivå P '!S88,""),"")</f>
        <v/>
      </c>
      <c r="W87" s="4" t="str">
        <f>IFERROR(IF('Rang. kommuner avlingsnivå P '!T88&gt;1,'Rang. kommuner avlingsnivå P '!T88,""),"")</f>
        <v/>
      </c>
      <c r="X87" s="4">
        <f>IFERROR(IF('Rang. kommuner avlingsnivå P '!U88&gt;1,'Rang. kommuner avlingsnivå P '!U88,""),"")</f>
        <v>470.25187969924798</v>
      </c>
      <c r="Y87" s="4">
        <f>IFERROR(IF('Rang. kommuner avlingsnivå P '!V88&gt;1,'Rang. kommuner avlingsnivå P '!V88,""),"")</f>
        <v>378.18421052631601</v>
      </c>
      <c r="Z87" s="4">
        <f>IFERROR(IF('Rang. kommuner avlingsnivå P '!W88&gt;1,'Rang. kommuner avlingsnivå P '!W88,""),"")</f>
        <v>444.672932330827</v>
      </c>
      <c r="AA87" s="4">
        <f>IFERROR(IF('Rang. kommuner avlingsnivå P '!X88&gt;1,'Rang. kommuner avlingsnivå P '!X88,""),"")</f>
        <v>353.67293233082705</v>
      </c>
    </row>
    <row r="88" spans="4:27" x14ac:dyDescent="0.25">
      <c r="D88" s="4" t="str">
        <f>IF('Rang. kommuner avlingsnivå P '!A89&gt;1,'Rang. kommuner avlingsnivå P '!A89,"")</f>
        <v>3110 HVALER</v>
      </c>
      <c r="E88" s="4">
        <f>IFERROR(IF('Rang. kommuner avlingsnivå P '!B89&gt;1,'Rang. kommuner avlingsnivå P '!B89,""),"")</f>
        <v>344.58372310570599</v>
      </c>
      <c r="F88" s="4">
        <f>IFERROR(IF('Rang. kommuner avlingsnivå P '!C89&gt;1,'Rang. kommuner avlingsnivå P '!C89,""),"")</f>
        <v>349.04939516129002</v>
      </c>
      <c r="G88" s="4">
        <f>IFERROR(IF('Rang. kommuner avlingsnivå P '!D89&gt;1,'Rang. kommuner avlingsnivå P '!D89,""),"")</f>
        <v>416.45235707121401</v>
      </c>
      <c r="H88" s="4">
        <f>IFERROR(IF('Rang. kommuner avlingsnivå P '!E89&gt;1,'Rang. kommuner avlingsnivå P '!E89,""),"")</f>
        <v>416.25458715596301</v>
      </c>
      <c r="I88" s="4">
        <f>IFERROR(IF('Rang. kommuner avlingsnivå P '!F89&gt;1,'Rang. kommuner avlingsnivå P '!F89,""),"")</f>
        <v>406.47283236994201</v>
      </c>
      <c r="J88" s="4">
        <f>IFERROR(IF('Rang. kommuner avlingsnivå P '!G89&gt;1,'Rang. kommuner avlingsnivå P '!G89,""),"")</f>
        <v>379.47903563941298</v>
      </c>
      <c r="K88" s="4">
        <f>IFERROR(IF('Rang. kommuner avlingsnivå P '!H89&gt;1,'Rang. kommuner avlingsnivå P '!H89,""),"")</f>
        <v>420.991916859122</v>
      </c>
      <c r="L88" s="4">
        <f>IFERROR(IF('Rang. kommuner avlingsnivå P '!I89&gt;1,'Rang. kommuner avlingsnivå P '!I89,""),"")</f>
        <v>274.51888111888098</v>
      </c>
      <c r="M88" s="4" t="str">
        <f>IFERROR(IF('Rang. kommuner avlingsnivå P '!J89&gt;1,'Rang. kommuner avlingsnivå P '!J89,""),"")</f>
        <v/>
      </c>
      <c r="N88" s="4" t="str">
        <f>IFERROR(IF('Rang. kommuner avlingsnivå P '!K89&gt;1,'Rang. kommuner avlingsnivå P '!K89,""),"")</f>
        <v/>
      </c>
      <c r="O88" s="4" t="str">
        <f>IFERROR(IF('Rang. kommuner avlingsnivå P '!L89&gt;1,'Rang. kommuner avlingsnivå P '!L89,""),"")</f>
        <v/>
      </c>
      <c r="P88" s="4" t="str">
        <f>IFERROR(IF('Rang. kommuner avlingsnivå P '!M89&gt;1,'Rang. kommuner avlingsnivå P '!M89,""),"")</f>
        <v/>
      </c>
      <c r="Q88" s="4" t="str">
        <f>IFERROR(IF('Rang. kommuner avlingsnivå P '!N89&gt;1,'Rang. kommuner avlingsnivå P '!N89,""),"")</f>
        <v/>
      </c>
      <c r="R88" s="4" t="str">
        <f>IFERROR(IF('Rang. kommuner avlingsnivå P '!O89&gt;1,'Rang. kommuner avlingsnivå P '!O89,""),"")</f>
        <v/>
      </c>
      <c r="S88" s="4" t="str">
        <f>IFERROR(IF('Rang. kommuner avlingsnivå P '!P89&gt;1,'Rang. kommuner avlingsnivå P '!P89,""),"")</f>
        <v/>
      </c>
      <c r="T88" s="4" t="str">
        <f>IFERROR(IF('Rang. kommuner avlingsnivå P '!Q89&gt;1,'Rang. kommuner avlingsnivå P '!Q89,""),"")</f>
        <v/>
      </c>
      <c r="U88" s="4" t="str">
        <f>IFERROR(IF('Rang. kommuner avlingsnivå P '!R89&gt;1,'Rang. kommuner avlingsnivå P '!R89,""),"")</f>
        <v/>
      </c>
      <c r="V88" s="4" t="str">
        <f>IFERROR(IF('Rang. kommuner avlingsnivå P '!S89&gt;1,'Rang. kommuner avlingsnivå P '!S89,""),"")</f>
        <v/>
      </c>
      <c r="W88" s="4" t="str">
        <f>IFERROR(IF('Rang. kommuner avlingsnivå P '!T89&gt;1,'Rang. kommuner avlingsnivå P '!T89,""),"")</f>
        <v/>
      </c>
      <c r="X88" s="4">
        <f>IFERROR(IF('Rang. kommuner avlingsnivå P '!U89&gt;1,'Rang. kommuner avlingsnivå P '!U89,""),"")</f>
        <v>214.64589235127499</v>
      </c>
      <c r="Y88" s="4">
        <f>IFERROR(IF('Rang. kommuner avlingsnivå P '!V89&gt;1,'Rang. kommuner avlingsnivå P '!V89,""),"")</f>
        <v>336.95663956639601</v>
      </c>
      <c r="Z88" s="4">
        <f>IFERROR(IF('Rang. kommuner avlingsnivå P '!W89&gt;1,'Rang. kommuner avlingsnivå P '!W89,""),"")</f>
        <v>681.02790697674402</v>
      </c>
      <c r="AA88" s="4">
        <f>IFERROR(IF('Rang. kommuner avlingsnivå P '!X89&gt;1,'Rang. kommuner avlingsnivå P '!X89,""),"")</f>
        <v>102.92894736842105</v>
      </c>
    </row>
    <row r="89" spans="4:27" x14ac:dyDescent="0.25">
      <c r="D89" s="4" t="str">
        <f>IF('Rang. kommuner avlingsnivå P '!A90&gt;1,'Rang. kommuner avlingsnivå P '!A90,"")</f>
        <v>3440 ØYER</v>
      </c>
      <c r="E89" s="4">
        <f>IFERROR(IF('Rang. kommuner avlingsnivå P '!B90&gt;1,'Rang. kommuner avlingsnivå P '!B90,""),"")</f>
        <v>286.92152142513203</v>
      </c>
      <c r="F89" s="4">
        <f>IFERROR(IF('Rang. kommuner avlingsnivå P '!C90&gt;1,'Rang. kommuner avlingsnivå P '!C90,""),"")</f>
        <v>329.11814345991598</v>
      </c>
      <c r="G89" s="4">
        <f>IFERROR(IF('Rang. kommuner avlingsnivå P '!D90&gt;1,'Rang. kommuner avlingsnivå P '!D90,""),"")</f>
        <v>385.39885222381599</v>
      </c>
      <c r="H89" s="4">
        <f>IFERROR(IF('Rang. kommuner avlingsnivå P '!E90&gt;1,'Rang. kommuner avlingsnivå P '!E90,""),"")</f>
        <v>364.30222956234502</v>
      </c>
      <c r="I89" s="4">
        <f>IFERROR(IF('Rang. kommuner avlingsnivå P '!F90&gt;1,'Rang. kommuner avlingsnivå P '!F90,""),"")</f>
        <v>257.87857142857098</v>
      </c>
      <c r="J89" s="4">
        <f>IFERROR(IF('Rang. kommuner avlingsnivå P '!G90&gt;1,'Rang. kommuner avlingsnivå P '!G90,""),"")</f>
        <v>390.91658676893599</v>
      </c>
      <c r="K89" s="4">
        <f>IFERROR(IF('Rang. kommuner avlingsnivå P '!H90&gt;1,'Rang. kommuner avlingsnivå P '!H90,""),"")</f>
        <v>452.47666905958403</v>
      </c>
      <c r="L89" s="4">
        <f>IFERROR(IF('Rang. kommuner avlingsnivå P '!I90&gt;1,'Rang. kommuner avlingsnivå P '!I90,""),"")</f>
        <v>314.68745519713298</v>
      </c>
      <c r="M89" s="4">
        <f>IFERROR(IF('Rang. kommuner avlingsnivå P '!J90&gt;1,'Rang. kommuner avlingsnivå P '!J90,""),"")</f>
        <v>479.85610465116298</v>
      </c>
      <c r="N89" s="4">
        <f>IFERROR(IF('Rang. kommuner avlingsnivå P '!K90&gt;1,'Rang. kommuner avlingsnivå P '!K90,""),"")</f>
        <v>267.65484429065702</v>
      </c>
      <c r="O89" s="4">
        <f>IFERROR(IF('Rang. kommuner avlingsnivå P '!L90&gt;1,'Rang. kommuner avlingsnivå P '!L90,""),"")</f>
        <v>385.39134709931199</v>
      </c>
      <c r="P89" s="4">
        <f>IFERROR(IF('Rang. kommuner avlingsnivå P '!M90&gt;1,'Rang. kommuner avlingsnivå P '!M90,""),"")</f>
        <v>228.35561877667101</v>
      </c>
      <c r="Q89" s="4" t="str">
        <f>IFERROR(IF('Rang. kommuner avlingsnivå P '!N90&gt;1,'Rang. kommuner avlingsnivå P '!N90,""),"")</f>
        <v/>
      </c>
      <c r="R89" s="4" t="str">
        <f>IFERROR(IF('Rang. kommuner avlingsnivå P '!O90&gt;1,'Rang. kommuner avlingsnivå P '!O90,""),"")</f>
        <v/>
      </c>
      <c r="S89" s="4">
        <f>IFERROR(IF('Rang. kommuner avlingsnivå P '!P90&gt;1,'Rang. kommuner avlingsnivå P '!P90,""),"")</f>
        <v>462.280137772675</v>
      </c>
      <c r="T89" s="4">
        <f>IFERROR(IF('Rang. kommuner avlingsnivå P '!Q90&gt;1,'Rang. kommuner avlingsnivå P '!Q90,""),"")</f>
        <v>419.99698189134801</v>
      </c>
      <c r="U89" s="4">
        <f>IFERROR(IF('Rang. kommuner avlingsnivå P '!R90&gt;1,'Rang. kommuner avlingsnivå P '!R90,""),"")</f>
        <v>203.753743760399</v>
      </c>
      <c r="V89" s="4">
        <f>IFERROR(IF('Rang. kommuner avlingsnivå P '!S90&gt;1,'Rang. kommuner avlingsnivå P '!S90,""),"")</f>
        <v>270.71755725190798</v>
      </c>
      <c r="W89" s="4">
        <f>IFERROR(IF('Rang. kommuner avlingsnivå P '!T90&gt;1,'Rang. kommuner avlingsnivå P '!T90,""),"")</f>
        <v>462.92006950477798</v>
      </c>
      <c r="X89" s="4">
        <f>IFERROR(IF('Rang. kommuner avlingsnivå P '!U90&gt;1,'Rang. kommuner avlingsnivå P '!U90,""),"")</f>
        <v>438.27824620573398</v>
      </c>
      <c r="Y89" s="4">
        <f>IFERROR(IF('Rang. kommuner avlingsnivå P '!V90&gt;1,'Rang. kommuner avlingsnivå P '!V90,""),"")</f>
        <v>400.79443447037698</v>
      </c>
      <c r="Z89" s="4">
        <f>IFERROR(IF('Rang. kommuner avlingsnivå P '!W90&gt;1,'Rang. kommuner avlingsnivå P '!W90,""),"")</f>
        <v>523.98438934802596</v>
      </c>
      <c r="AA89" s="4">
        <f>IFERROR(IF('Rang. kommuner avlingsnivå P '!X90&gt;1,'Rang. kommuner avlingsnivå P '!X90,""),"")</f>
        <v>273.91456310679609</v>
      </c>
    </row>
    <row r="90" spans="4:27" x14ac:dyDescent="0.25">
      <c r="D90" s="4" t="str">
        <f>IF('Rang. kommuner avlingsnivå P '!A91&gt;1,'Rang. kommuner avlingsnivå P '!A91,"")</f>
        <v>3435 VÅGÅ</v>
      </c>
      <c r="E90" s="4">
        <f>IFERROR(IF('Rang. kommuner avlingsnivå P '!B91&gt;1,'Rang. kommuner avlingsnivå P '!B91,""),"")</f>
        <v>332.66871584699498</v>
      </c>
      <c r="F90" s="4">
        <f>IFERROR(IF('Rang. kommuner avlingsnivå P '!C91&gt;1,'Rang. kommuner avlingsnivå P '!C91,""),"")</f>
        <v>412.62666666666701</v>
      </c>
      <c r="G90" s="4">
        <f>IFERROR(IF('Rang. kommuner avlingsnivå P '!D91&gt;1,'Rang. kommuner avlingsnivå P '!D91,""),"")</f>
        <v>414.49402023918998</v>
      </c>
      <c r="H90" s="4">
        <f>IFERROR(IF('Rang. kommuner avlingsnivå P '!E91&gt;1,'Rang. kommuner avlingsnivå P '!E91,""),"")</f>
        <v>334.94076655052299</v>
      </c>
      <c r="I90" s="4">
        <f>IFERROR(IF('Rang. kommuner avlingsnivå P '!F91&gt;1,'Rang. kommuner avlingsnivå P '!F91,""),"")</f>
        <v>255.363957597173</v>
      </c>
      <c r="J90" s="4">
        <f>IFERROR(IF('Rang. kommuner avlingsnivå P '!G91&gt;1,'Rang. kommuner avlingsnivå P '!G91,""),"")</f>
        <v>346.67152103559903</v>
      </c>
      <c r="K90" s="4">
        <f>IFERROR(IF('Rang. kommuner avlingsnivå P '!H91&gt;1,'Rang. kommuner avlingsnivå P '!H91,""),"")</f>
        <v>376.72936660268698</v>
      </c>
      <c r="L90" s="4">
        <f>IFERROR(IF('Rang. kommuner avlingsnivå P '!I91&gt;1,'Rang. kommuner avlingsnivå P '!I91,""),"")</f>
        <v>343.28884462151399</v>
      </c>
      <c r="M90" s="4" t="str">
        <f>IFERROR(IF('Rang. kommuner avlingsnivå P '!J91&gt;1,'Rang. kommuner avlingsnivå P '!J91,""),"")</f>
        <v/>
      </c>
      <c r="N90" s="4" t="str">
        <f>IFERROR(IF('Rang. kommuner avlingsnivå P '!K91&gt;1,'Rang. kommuner avlingsnivå P '!K91,""),"")</f>
        <v/>
      </c>
      <c r="O90" s="4" t="str">
        <f>IFERROR(IF('Rang. kommuner avlingsnivå P '!L91&gt;1,'Rang. kommuner avlingsnivå P '!L91,""),"")</f>
        <v/>
      </c>
      <c r="P90" s="4" t="str">
        <f>IFERROR(IF('Rang. kommuner avlingsnivå P '!M91&gt;1,'Rang. kommuner avlingsnivå P '!M91,""),"")</f>
        <v/>
      </c>
      <c r="Q90" s="4" t="str">
        <f>IFERROR(IF('Rang. kommuner avlingsnivå P '!N91&gt;1,'Rang. kommuner avlingsnivå P '!N91,""),"")</f>
        <v/>
      </c>
      <c r="R90" s="4" t="str">
        <f>IFERROR(IF('Rang. kommuner avlingsnivå P '!O91&gt;1,'Rang. kommuner avlingsnivå P '!O91,""),"")</f>
        <v/>
      </c>
      <c r="S90" s="4" t="str">
        <f>IFERROR(IF('Rang. kommuner avlingsnivå P '!P91&gt;1,'Rang. kommuner avlingsnivå P '!P91,""),"")</f>
        <v/>
      </c>
      <c r="T90" s="4" t="str">
        <f>IFERROR(IF('Rang. kommuner avlingsnivå P '!Q91&gt;1,'Rang. kommuner avlingsnivå P '!Q91,""),"")</f>
        <v/>
      </c>
      <c r="U90" s="4" t="str">
        <f>IFERROR(IF('Rang. kommuner avlingsnivå P '!R91&gt;1,'Rang. kommuner avlingsnivå P '!R91,""),"")</f>
        <v/>
      </c>
      <c r="V90" s="4" t="str">
        <f>IFERROR(IF('Rang. kommuner avlingsnivå P '!S91&gt;1,'Rang. kommuner avlingsnivå P '!S91,""),"")</f>
        <v/>
      </c>
      <c r="W90" s="4" t="str">
        <f>IFERROR(IF('Rang. kommuner avlingsnivå P '!T91&gt;1,'Rang. kommuner avlingsnivå P '!T91,""),"")</f>
        <v/>
      </c>
      <c r="X90" s="4">
        <f>IFERROR(IF('Rang. kommuner avlingsnivå P '!U91&gt;1,'Rang. kommuner avlingsnivå P '!U91,""),"")</f>
        <v>423.491017964072</v>
      </c>
      <c r="Y90" s="4">
        <f>IFERROR(IF('Rang. kommuner avlingsnivå P '!V91&gt;1,'Rang. kommuner avlingsnivå P '!V91,""),"")</f>
        <v>293.53939393939402</v>
      </c>
      <c r="Z90" s="4">
        <f>IFERROR(IF('Rang. kommuner avlingsnivå P '!W91&gt;1,'Rang. kommuner avlingsnivå P '!W91,""),"")</f>
        <v>482.50887573964502</v>
      </c>
      <c r="AA90" s="4">
        <f>IFERROR(IF('Rang. kommuner avlingsnivå P '!X91&gt;1,'Rang. kommuner avlingsnivå P '!X91,""),"")</f>
        <v>325.50649350649348</v>
      </c>
    </row>
    <row r="91" spans="4:27" x14ac:dyDescent="0.25">
      <c r="D91" s="4" t="str">
        <f>IF('Rang. kommuner avlingsnivå P '!A92&gt;1,'Rang. kommuner avlingsnivå P '!A92,"")</f>
        <v>3240 EIDSVOLL</v>
      </c>
      <c r="E91" s="4">
        <f>IFERROR(IF('Rang. kommuner avlingsnivå P '!B92&gt;1,'Rang. kommuner avlingsnivå P '!B92,""),"")</f>
        <v>290.29467074440402</v>
      </c>
      <c r="F91" s="4">
        <f>IFERROR(IF('Rang. kommuner avlingsnivå P '!C92&gt;1,'Rang. kommuner avlingsnivå P '!C92,""),"")</f>
        <v>392.59801773604602</v>
      </c>
      <c r="G91" s="4">
        <f>IFERROR(IF('Rang. kommuner avlingsnivå P '!D92&gt;1,'Rang. kommuner avlingsnivå P '!D92,""),"")</f>
        <v>440.24669511814301</v>
      </c>
      <c r="H91" s="4">
        <f>IFERROR(IF('Rang. kommuner avlingsnivå P '!E92&gt;1,'Rang. kommuner avlingsnivå P '!E92,""),"")</f>
        <v>333.98785969631501</v>
      </c>
      <c r="I91" s="4">
        <f>IFERROR(IF('Rang. kommuner avlingsnivå P '!F92&gt;1,'Rang. kommuner avlingsnivå P '!F92,""),"")</f>
        <v>318.49072607609202</v>
      </c>
      <c r="J91" s="4">
        <f>IFERROR(IF('Rang. kommuner avlingsnivå P '!G92&gt;1,'Rang. kommuner avlingsnivå P '!G92,""),"")</f>
        <v>370.57232269707799</v>
      </c>
      <c r="K91" s="4">
        <f>IFERROR(IF('Rang. kommuner avlingsnivå P '!H92&gt;1,'Rang. kommuner avlingsnivå P '!H92,""),"")</f>
        <v>390.05208767081803</v>
      </c>
      <c r="L91" s="4">
        <f>IFERROR(IF('Rang. kommuner avlingsnivå P '!I92&gt;1,'Rang. kommuner avlingsnivå P '!I92,""),"")</f>
        <v>279.02528926242798</v>
      </c>
      <c r="M91" s="4">
        <f>IFERROR(IF('Rang. kommuner avlingsnivå P '!J92&gt;1,'Rang. kommuner avlingsnivå P '!J92,""),"")</f>
        <v>343.03616894705499</v>
      </c>
      <c r="N91" s="4">
        <f>IFERROR(IF('Rang. kommuner avlingsnivå P '!K92&gt;1,'Rang. kommuner avlingsnivå P '!K92,""),"")</f>
        <v>317.05639451606299</v>
      </c>
      <c r="O91" s="4">
        <f>IFERROR(IF('Rang. kommuner avlingsnivå P '!L92&gt;1,'Rang. kommuner avlingsnivå P '!L92,""),"")</f>
        <v>284.33622311278299</v>
      </c>
      <c r="P91" s="4">
        <f>IFERROR(IF('Rang. kommuner avlingsnivå P '!M92&gt;1,'Rang. kommuner avlingsnivå P '!M92,""),"")</f>
        <v>317.86667248374903</v>
      </c>
      <c r="Q91" s="4">
        <f>IFERROR(IF('Rang. kommuner avlingsnivå P '!N92&gt;1,'Rang. kommuner avlingsnivå P '!N92,""),"")</f>
        <v>382.788412878457</v>
      </c>
      <c r="R91" s="4">
        <f>IFERROR(IF('Rang. kommuner avlingsnivå P '!O92&gt;1,'Rang. kommuner avlingsnivå P '!O92,""),"")</f>
        <v>408.01751283994298</v>
      </c>
      <c r="S91" s="4">
        <f>IFERROR(IF('Rang. kommuner avlingsnivå P '!P92&gt;1,'Rang. kommuner avlingsnivå P '!P92,""),"")</f>
        <v>423.63914124100103</v>
      </c>
      <c r="T91" s="4">
        <f>IFERROR(IF('Rang. kommuner avlingsnivå P '!Q92&gt;1,'Rang. kommuner avlingsnivå P '!Q92,""),"")</f>
        <v>422.48814715661302</v>
      </c>
      <c r="U91" s="4">
        <f>IFERROR(IF('Rang. kommuner avlingsnivå P '!R92&gt;1,'Rang. kommuner avlingsnivå P '!R92,""),"")</f>
        <v>208.719347757918</v>
      </c>
      <c r="V91" s="4">
        <f>IFERROR(IF('Rang. kommuner avlingsnivå P '!S92&gt;1,'Rang. kommuner avlingsnivå P '!S92,""),"")</f>
        <v>368.42493235047101</v>
      </c>
      <c r="W91" s="4">
        <f>IFERROR(IF('Rang. kommuner avlingsnivå P '!T92&gt;1,'Rang. kommuner avlingsnivå P '!T92,""),"")</f>
        <v>467.53832450006701</v>
      </c>
      <c r="X91" s="4">
        <f>IFERROR(IF('Rang. kommuner avlingsnivå P '!U92&gt;1,'Rang. kommuner avlingsnivå P '!U92,""),"")</f>
        <v>453.02621577265302</v>
      </c>
      <c r="Y91" s="4">
        <f>IFERROR(IF('Rang. kommuner avlingsnivå P '!V92&gt;1,'Rang. kommuner avlingsnivå P '!V92,""),"")</f>
        <v>356.08185145317498</v>
      </c>
      <c r="Z91" s="4">
        <f>IFERROR(IF('Rang. kommuner avlingsnivå P '!W92&gt;1,'Rang. kommuner avlingsnivå P '!W92,""),"")</f>
        <v>480.68733921716102</v>
      </c>
      <c r="AA91" s="4">
        <f>IFERROR(IF('Rang. kommuner avlingsnivå P '!X92&gt;1,'Rang. kommuner avlingsnivå P '!X92,""),"")</f>
        <v>238.11229643821301</v>
      </c>
    </row>
    <row r="92" spans="4:27" x14ac:dyDescent="0.25">
      <c r="D92" s="4" t="str">
        <f>IF('Rang. kommuner avlingsnivå P '!A93&gt;1,'Rang. kommuner avlingsnivå P '!A93,"")</f>
        <v>3316 MODUM</v>
      </c>
      <c r="E92" s="4">
        <f>IFERROR(IF('Rang. kommuner avlingsnivå P '!B93&gt;1,'Rang. kommuner avlingsnivå P '!B93,""),"")</f>
        <v>355.28986677432403</v>
      </c>
      <c r="F92" s="4">
        <f>IFERROR(IF('Rang. kommuner avlingsnivå P '!C93&gt;1,'Rang. kommuner avlingsnivå P '!C93,""),"")</f>
        <v>371.05315075207602</v>
      </c>
      <c r="G92" s="4">
        <f>IFERROR(IF('Rang. kommuner avlingsnivå P '!D93&gt;1,'Rang. kommuner avlingsnivå P '!D93,""),"")</f>
        <v>392.60003666025102</v>
      </c>
      <c r="H92" s="4">
        <f>IFERROR(IF('Rang. kommuner avlingsnivå P '!E93&gt;1,'Rang. kommuner avlingsnivå P '!E93,""),"")</f>
        <v>384.16815802288801</v>
      </c>
      <c r="I92" s="4">
        <f>IFERROR(IF('Rang. kommuner avlingsnivå P '!F93&gt;1,'Rang. kommuner avlingsnivå P '!F93,""),"")</f>
        <v>233.67305709498601</v>
      </c>
      <c r="J92" s="4">
        <f>IFERROR(IF('Rang. kommuner avlingsnivå P '!G93&gt;1,'Rang. kommuner avlingsnivå P '!G93,""),"")</f>
        <v>317.668756043077</v>
      </c>
      <c r="K92" s="4">
        <f>IFERROR(IF('Rang. kommuner avlingsnivå P '!H93&gt;1,'Rang. kommuner avlingsnivå P '!H93,""),"")</f>
        <v>311.78230857296802</v>
      </c>
      <c r="L92" s="4">
        <f>IFERROR(IF('Rang. kommuner avlingsnivå P '!I93&gt;1,'Rang. kommuner avlingsnivå P '!I93,""),"")</f>
        <v>280.908099472076</v>
      </c>
      <c r="M92" s="4">
        <f>IFERROR(IF('Rang. kommuner avlingsnivå P '!J93&gt;1,'Rang. kommuner avlingsnivå P '!J93,""),"")</f>
        <v>359.10096700796402</v>
      </c>
      <c r="N92" s="4">
        <f>IFERROR(IF('Rang. kommuner avlingsnivå P '!K93&gt;1,'Rang. kommuner avlingsnivå P '!K93,""),"")</f>
        <v>272.87586085734398</v>
      </c>
      <c r="O92" s="4">
        <f>IFERROR(IF('Rang. kommuner avlingsnivå P '!L93&gt;1,'Rang. kommuner avlingsnivå P '!L93,""),"")</f>
        <v>355.50459491251303</v>
      </c>
      <c r="P92" s="4">
        <f>IFERROR(IF('Rang. kommuner avlingsnivå P '!M93&gt;1,'Rang. kommuner avlingsnivå P '!M93,""),"")</f>
        <v>344.52894403257397</v>
      </c>
      <c r="Q92" s="4">
        <f>IFERROR(IF('Rang. kommuner avlingsnivå P '!N93&gt;1,'Rang. kommuner avlingsnivå P '!N93,""),"")</f>
        <v>447.63439466158201</v>
      </c>
      <c r="R92" s="4">
        <f>IFERROR(IF('Rang. kommuner avlingsnivå P '!O93&gt;1,'Rang. kommuner avlingsnivå P '!O93,""),"")</f>
        <v>523.77731217088206</v>
      </c>
      <c r="S92" s="4">
        <f>IFERROR(IF('Rang. kommuner avlingsnivå P '!P93&gt;1,'Rang. kommuner avlingsnivå P '!P93,""),"")</f>
        <v>449.91901154401199</v>
      </c>
      <c r="T92" s="4">
        <f>IFERROR(IF('Rang. kommuner avlingsnivå P '!Q93&gt;1,'Rang. kommuner avlingsnivå P '!Q93,""),"")</f>
        <v>442.40282621984102</v>
      </c>
      <c r="U92" s="4">
        <f>IFERROR(IF('Rang. kommuner avlingsnivå P '!R93&gt;1,'Rang. kommuner avlingsnivå P '!R93,""),"")</f>
        <v>152.10018592677301</v>
      </c>
      <c r="V92" s="4">
        <f>IFERROR(IF('Rang. kommuner avlingsnivå P '!S93&gt;1,'Rang. kommuner avlingsnivå P '!S93,""),"")</f>
        <v>408.80985655131599</v>
      </c>
      <c r="W92" s="4">
        <f>IFERROR(IF('Rang. kommuner avlingsnivå P '!T93&gt;1,'Rang. kommuner avlingsnivå P '!T93,""),"")</f>
        <v>455.15295743700602</v>
      </c>
      <c r="X92" s="4">
        <f>IFERROR(IF('Rang. kommuner avlingsnivå P '!U93&gt;1,'Rang. kommuner avlingsnivå P '!U93,""),"")</f>
        <v>448.40573755976601</v>
      </c>
      <c r="Y92" s="4">
        <f>IFERROR(IF('Rang. kommuner avlingsnivå P '!V93&gt;1,'Rang. kommuner avlingsnivå P '!V93,""),"")</f>
        <v>385.342713053647</v>
      </c>
      <c r="Z92" s="4">
        <f>IFERROR(IF('Rang. kommuner avlingsnivå P '!W93&gt;1,'Rang. kommuner avlingsnivå P '!W93,""),"")</f>
        <v>415.11272040302299</v>
      </c>
      <c r="AA92" s="4">
        <f>IFERROR(IF('Rang. kommuner avlingsnivå P '!X93&gt;1,'Rang. kommuner avlingsnivå P '!X93,""),"")</f>
        <v>171.18015122182854</v>
      </c>
    </row>
    <row r="93" spans="4:27" x14ac:dyDescent="0.25">
      <c r="D93" s="4" t="str">
        <f>IF('Rang. kommuner avlingsnivå P '!A94&gt;1,'Rang. kommuner avlingsnivå P '!A94,"")</f>
        <v>3201 BÆRUM</v>
      </c>
      <c r="E93" s="4">
        <f>IFERROR(IF('Rang. kommuner avlingsnivå P '!B94&gt;1,'Rang. kommuner avlingsnivå P '!B94,""),"")</f>
        <v>273.38290206354401</v>
      </c>
      <c r="F93" s="4">
        <f>IFERROR(IF('Rang. kommuner avlingsnivå P '!C94&gt;1,'Rang. kommuner avlingsnivå P '!C94,""),"")</f>
        <v>358.22141499944098</v>
      </c>
      <c r="G93" s="4">
        <f>IFERROR(IF('Rang. kommuner avlingsnivå P '!D94&gt;1,'Rang. kommuner avlingsnivå P '!D94,""),"")</f>
        <v>361.821464618145</v>
      </c>
      <c r="H93" s="4">
        <f>IFERROR(IF('Rang. kommuner avlingsnivå P '!E94&gt;1,'Rang. kommuner avlingsnivå P '!E94,""),"")</f>
        <v>350.41798545765602</v>
      </c>
      <c r="I93" s="4">
        <f>IFERROR(IF('Rang. kommuner avlingsnivå P '!F94&gt;1,'Rang. kommuner avlingsnivå P '!F94,""),"")</f>
        <v>305.08772935779803</v>
      </c>
      <c r="J93" s="4">
        <f>IFERROR(IF('Rang. kommuner avlingsnivå P '!G94&gt;1,'Rang. kommuner avlingsnivå P '!G94,""),"")</f>
        <v>380.74376494704501</v>
      </c>
      <c r="K93" s="4">
        <f>IFERROR(IF('Rang. kommuner avlingsnivå P '!H94&gt;1,'Rang. kommuner avlingsnivå P '!H94,""),"")</f>
        <v>400.77162989488301</v>
      </c>
      <c r="L93" s="4">
        <f>IFERROR(IF('Rang. kommuner avlingsnivå P '!I94&gt;1,'Rang. kommuner avlingsnivå P '!I94,""),"")</f>
        <v>291.74759196936299</v>
      </c>
      <c r="M93" s="4">
        <f>IFERROR(IF('Rang. kommuner avlingsnivå P '!J94&gt;1,'Rang. kommuner avlingsnivå P '!J94,""),"")</f>
        <v>360.67302518953301</v>
      </c>
      <c r="N93" s="4">
        <f>IFERROR(IF('Rang. kommuner avlingsnivå P '!K94&gt;1,'Rang. kommuner avlingsnivå P '!K94,""),"")</f>
        <v>314.11150291828801</v>
      </c>
      <c r="O93" s="4">
        <f>IFERROR(IF('Rang. kommuner avlingsnivå P '!L94&gt;1,'Rang. kommuner avlingsnivå P '!L94,""),"")</f>
        <v>317.70110651913097</v>
      </c>
      <c r="P93" s="4">
        <f>IFERROR(IF('Rang. kommuner avlingsnivå P '!M94&gt;1,'Rang. kommuner avlingsnivå P '!M94,""),"")</f>
        <v>298.76817746131701</v>
      </c>
      <c r="Q93" s="4">
        <f>IFERROR(IF('Rang. kommuner avlingsnivå P '!N94&gt;1,'Rang. kommuner avlingsnivå P '!N94,""),"")</f>
        <v>441.85550428477302</v>
      </c>
      <c r="R93" s="4">
        <f>IFERROR(IF('Rang. kommuner avlingsnivå P '!O94&gt;1,'Rang. kommuner avlingsnivå P '!O94,""),"")</f>
        <v>458.16931724705199</v>
      </c>
      <c r="S93" s="4">
        <f>IFERROR(IF('Rang. kommuner avlingsnivå P '!P94&gt;1,'Rang. kommuner avlingsnivå P '!P94,""),"")</f>
        <v>437.34254307783698</v>
      </c>
      <c r="T93" s="4">
        <f>IFERROR(IF('Rang. kommuner avlingsnivå P '!Q94&gt;1,'Rang. kommuner avlingsnivå P '!Q94,""),"")</f>
        <v>415.36492693110603</v>
      </c>
      <c r="U93" s="4">
        <f>IFERROR(IF('Rang. kommuner avlingsnivå P '!R94&gt;1,'Rang. kommuner avlingsnivå P '!R94,""),"")</f>
        <v>206.82217604274899</v>
      </c>
      <c r="V93" s="4">
        <f>IFERROR(IF('Rang. kommuner avlingsnivå P '!S94&gt;1,'Rang. kommuner avlingsnivå P '!S94,""),"")</f>
        <v>356.86174475955602</v>
      </c>
      <c r="W93" s="4">
        <f>IFERROR(IF('Rang. kommuner avlingsnivå P '!T94&gt;1,'Rang. kommuner avlingsnivå P '!T94,""),"")</f>
        <v>457.45225903614499</v>
      </c>
      <c r="X93" s="4">
        <f>IFERROR(IF('Rang. kommuner avlingsnivå P '!U94&gt;1,'Rang. kommuner avlingsnivå P '!U94,""),"")</f>
        <v>481.29979401045802</v>
      </c>
      <c r="Y93" s="4">
        <f>IFERROR(IF('Rang. kommuner avlingsnivå P '!V94&gt;1,'Rang. kommuner avlingsnivå P '!V94,""),"")</f>
        <v>326.98898778096202</v>
      </c>
      <c r="Z93" s="4">
        <f>IFERROR(IF('Rang. kommuner avlingsnivå P '!W94&gt;1,'Rang. kommuner avlingsnivå P '!W94,""),"")</f>
        <v>409.076589416285</v>
      </c>
      <c r="AA93" s="4">
        <f>IFERROR(IF('Rang. kommuner avlingsnivå P '!X94&gt;1,'Rang. kommuner avlingsnivå P '!X94,""),"")</f>
        <v>195.80299613402062</v>
      </c>
    </row>
    <row r="94" spans="4:27" x14ac:dyDescent="0.25">
      <c r="D94" s="4" t="str">
        <f>IF('Rang. kommuner avlingsnivå P '!A95&gt;1,'Rang. kommuner avlingsnivå P '!A95,"")</f>
        <v>3416 EIDSKOG</v>
      </c>
      <c r="E94" s="4">
        <f>IFERROR(IF('Rang. kommuner avlingsnivå P '!B95&gt;1,'Rang. kommuner avlingsnivå P '!B95,""),"")</f>
        <v>297.98117011701203</v>
      </c>
      <c r="F94" s="4">
        <f>IFERROR(IF('Rang. kommuner avlingsnivå P '!C95&gt;1,'Rang. kommuner avlingsnivå P '!C95,""),"")</f>
        <v>357.91560497827498</v>
      </c>
      <c r="G94" s="4">
        <f>IFERROR(IF('Rang. kommuner avlingsnivå P '!D95&gt;1,'Rang. kommuner avlingsnivå P '!D95,""),"")</f>
        <v>384.78843348891502</v>
      </c>
      <c r="H94" s="4">
        <f>IFERROR(IF('Rang. kommuner avlingsnivå P '!E95&gt;1,'Rang. kommuner avlingsnivå P '!E95,""),"")</f>
        <v>302.02994161207602</v>
      </c>
      <c r="I94" s="4">
        <f>IFERROR(IF('Rang. kommuner avlingsnivå P '!F95&gt;1,'Rang. kommuner avlingsnivå P '!F95,""),"")</f>
        <v>313.78964649228402</v>
      </c>
      <c r="J94" s="4">
        <f>IFERROR(IF('Rang. kommuner avlingsnivå P '!G95&gt;1,'Rang. kommuner avlingsnivå P '!G95,""),"")</f>
        <v>361.746848116286</v>
      </c>
      <c r="K94" s="4">
        <f>IFERROR(IF('Rang. kommuner avlingsnivå P '!H95&gt;1,'Rang. kommuner avlingsnivå P '!H95,""),"")</f>
        <v>376.94487536712103</v>
      </c>
      <c r="L94" s="4">
        <f>IFERROR(IF('Rang. kommuner avlingsnivå P '!I95&gt;1,'Rang. kommuner avlingsnivå P '!I95,""),"")</f>
        <v>274.37765367402397</v>
      </c>
      <c r="M94" s="4">
        <f>IFERROR(IF('Rang. kommuner avlingsnivå P '!J95&gt;1,'Rang. kommuner avlingsnivå P '!J95,""),"")</f>
        <v>290.550063321197</v>
      </c>
      <c r="N94" s="4">
        <f>IFERROR(IF('Rang. kommuner avlingsnivå P '!K95&gt;1,'Rang. kommuner avlingsnivå P '!K95,""),"")</f>
        <v>272.595307333785</v>
      </c>
      <c r="O94" s="4">
        <f>IFERROR(IF('Rang. kommuner avlingsnivå P '!L95&gt;1,'Rang. kommuner avlingsnivå P '!L95,""),"")</f>
        <v>303.88956391478001</v>
      </c>
      <c r="P94" s="4">
        <f>IFERROR(IF('Rang. kommuner avlingsnivå P '!M95&gt;1,'Rang. kommuner avlingsnivå P '!M95,""),"")</f>
        <v>293.63957763337902</v>
      </c>
      <c r="Q94" s="4">
        <f>IFERROR(IF('Rang. kommuner avlingsnivå P '!N95&gt;1,'Rang. kommuner avlingsnivå P '!N95,""),"")</f>
        <v>360.40642289073298</v>
      </c>
      <c r="R94" s="4">
        <f>IFERROR(IF('Rang. kommuner avlingsnivå P '!O95&gt;1,'Rang. kommuner avlingsnivå P '!O95,""),"")</f>
        <v>387.24430276138401</v>
      </c>
      <c r="S94" s="4">
        <f>IFERROR(IF('Rang. kommuner avlingsnivå P '!P95&gt;1,'Rang. kommuner avlingsnivå P '!P95,""),"")</f>
        <v>424.58274261603401</v>
      </c>
      <c r="T94" s="4">
        <f>IFERROR(IF('Rang. kommuner avlingsnivå P '!Q95&gt;1,'Rang. kommuner avlingsnivå P '!Q95,""),"")</f>
        <v>422.06033269883301</v>
      </c>
      <c r="U94" s="4">
        <f>IFERROR(IF('Rang. kommuner avlingsnivå P '!R95&gt;1,'Rang. kommuner avlingsnivå P '!R95,""),"")</f>
        <v>254.49504282158401</v>
      </c>
      <c r="V94" s="4">
        <f>IFERROR(IF('Rang. kommuner avlingsnivå P '!S95&gt;1,'Rang. kommuner avlingsnivå P '!S95,""),"")</f>
        <v>438.48795077029001</v>
      </c>
      <c r="W94" s="4">
        <f>IFERROR(IF('Rang. kommuner avlingsnivå P '!T95&gt;1,'Rang. kommuner avlingsnivå P '!T95,""),"")</f>
        <v>430.29440073652501</v>
      </c>
      <c r="X94" s="4">
        <f>IFERROR(IF('Rang. kommuner avlingsnivå P '!U95&gt;1,'Rang. kommuner avlingsnivå P '!U95,""),"")</f>
        <v>415.31146280255803</v>
      </c>
      <c r="Y94" s="4">
        <f>IFERROR(IF('Rang. kommuner avlingsnivå P '!V95&gt;1,'Rang. kommuner avlingsnivå P '!V95,""),"")</f>
        <v>382.04154314720802</v>
      </c>
      <c r="Z94" s="4">
        <f>IFERROR(IF('Rang. kommuner avlingsnivå P '!W95&gt;1,'Rang. kommuner avlingsnivå P '!W95,""),"")</f>
        <v>492.479583864468</v>
      </c>
      <c r="AA94" s="4">
        <f>IFERROR(IF('Rang. kommuner avlingsnivå P '!X95&gt;1,'Rang. kommuner avlingsnivå P '!X95,""),"")</f>
        <v>332.20663873141075</v>
      </c>
    </row>
    <row r="95" spans="4:27" x14ac:dyDescent="0.25">
      <c r="D95" s="4" t="str">
        <f>IF('Rang. kommuner avlingsnivå P '!A96&gt;1,'Rang. kommuner avlingsnivå P '!A96,"")</f>
        <v>5054 INDRE FOSEN</v>
      </c>
      <c r="E95" s="4">
        <f>IFERROR(IF('Rang. kommuner avlingsnivå P '!B96&gt;1,'Rang. kommuner avlingsnivå P '!B96,""),"")</f>
        <v>344.74895594162297</v>
      </c>
      <c r="F95" s="4">
        <f>IFERROR(IF('Rang. kommuner avlingsnivå P '!C96&gt;1,'Rang. kommuner avlingsnivå P '!C96,""),"")</f>
        <v>418.15642688005801</v>
      </c>
      <c r="G95" s="4">
        <f>IFERROR(IF('Rang. kommuner avlingsnivå P '!D96&gt;1,'Rang. kommuner avlingsnivå P '!D96,""),"")</f>
        <v>401.86073666347602</v>
      </c>
      <c r="H95" s="4">
        <f>IFERROR(IF('Rang. kommuner avlingsnivå P '!E96&gt;1,'Rang. kommuner avlingsnivå P '!E96,""),"")</f>
        <v>327.72803187996652</v>
      </c>
      <c r="I95" s="4">
        <f>IFERROR(IF('Rang. kommuner avlingsnivå P '!F96&gt;1,'Rang. kommuner avlingsnivå P '!F96,""),"")</f>
        <v>346.82186604131948</v>
      </c>
      <c r="J95" s="4">
        <f>IFERROR(IF('Rang. kommuner avlingsnivå P '!G96&gt;1,'Rang. kommuner avlingsnivå P '!G96,""),"")</f>
        <v>261.91419881242302</v>
      </c>
      <c r="K95" s="4">
        <f>IFERROR(IF('Rang. kommuner avlingsnivå P '!H96&gt;1,'Rang. kommuner avlingsnivå P '!H96,""),"")</f>
        <v>454.71466242316251</v>
      </c>
      <c r="L95" s="4">
        <f>IFERROR(IF('Rang. kommuner avlingsnivå P '!I96&gt;1,'Rang. kommuner avlingsnivå P '!I96,""),"")</f>
        <v>342.01988901717198</v>
      </c>
      <c r="M95" s="4">
        <f>IFERROR(IF('Rang. kommuner avlingsnivå P '!J96&gt;1,'Rang. kommuner avlingsnivå P '!J96,""),"")</f>
        <v>352.52389005964102</v>
      </c>
      <c r="N95" s="4">
        <f>IFERROR(IF('Rang. kommuner avlingsnivå P '!K96&gt;1,'Rang. kommuner avlingsnivå P '!K96,""),"")</f>
        <v>303.58250419677552</v>
      </c>
      <c r="O95" s="4">
        <f>IFERROR(IF('Rang. kommuner avlingsnivå P '!L96&gt;1,'Rang. kommuner avlingsnivå P '!L96,""),"")</f>
        <v>371.93339400878403</v>
      </c>
      <c r="P95" s="4">
        <f>IFERROR(IF('Rang. kommuner avlingsnivå P '!M96&gt;1,'Rang. kommuner avlingsnivå P '!M96,""),"")</f>
        <v>366.759984550431</v>
      </c>
      <c r="Q95" s="4">
        <f>IFERROR(IF('Rang. kommuner avlingsnivå P '!N96&gt;1,'Rang. kommuner avlingsnivå P '!N96,""),"")</f>
        <v>394.5213623517825</v>
      </c>
      <c r="R95" s="4">
        <f>IFERROR(IF('Rang. kommuner avlingsnivå P '!O96&gt;1,'Rang. kommuner avlingsnivå P '!O96,""),"")</f>
        <v>320.2066058503105</v>
      </c>
      <c r="S95" s="4">
        <f>IFERROR(IF('Rang. kommuner avlingsnivå P '!P96&gt;1,'Rang. kommuner avlingsnivå P '!P96,""),"")</f>
        <v>430.0682835828465</v>
      </c>
      <c r="T95" s="4">
        <f>IFERROR(IF('Rang. kommuner avlingsnivå P '!Q96&gt;1,'Rang. kommuner avlingsnivå P '!Q96,""),"")</f>
        <v>281.17679713855051</v>
      </c>
      <c r="U95" s="4" t="str">
        <f>IFERROR(IF('Rang. kommuner avlingsnivå P '!R96&gt;1,'Rang. kommuner avlingsnivå P '!R96,""),"")</f>
        <v/>
      </c>
      <c r="V95" s="4" t="str">
        <f>IFERROR(IF('Rang. kommuner avlingsnivå P '!S96&gt;1,'Rang. kommuner avlingsnivå P '!S96,""),"")</f>
        <v/>
      </c>
      <c r="W95" s="4" t="str">
        <f>IFERROR(IF('Rang. kommuner avlingsnivå P '!T96&gt;1,'Rang. kommuner avlingsnivå P '!T96,""),"")</f>
        <v/>
      </c>
      <c r="X95" s="4">
        <f>IFERROR(IF('Rang. kommuner avlingsnivå P '!U96&gt;1,'Rang. kommuner avlingsnivå P '!U96,""),"")</f>
        <v>323.30548464987902</v>
      </c>
      <c r="Y95" s="4">
        <f>IFERROR(IF('Rang. kommuner avlingsnivå P '!V96&gt;1,'Rang. kommuner avlingsnivå P '!V96,""),"")</f>
        <v>400.46095033940702</v>
      </c>
      <c r="Z95" s="4">
        <f>IFERROR(IF('Rang. kommuner avlingsnivå P '!W96&gt;1,'Rang. kommuner avlingsnivå P '!W96,""),"")</f>
        <v>284.76108166244097</v>
      </c>
      <c r="AA95" s="4">
        <f>IFERROR(IF('Rang. kommuner avlingsnivå P '!X96&gt;1,'Rang. kommuner avlingsnivå P '!X96,""),"")</f>
        <v>336.07001892403355</v>
      </c>
    </row>
    <row r="96" spans="4:27" x14ac:dyDescent="0.25">
      <c r="D96" s="4" t="str">
        <f>IF('Rang. kommuner avlingsnivå P '!A97&gt;1,'Rang. kommuner avlingsnivå P '!A97,"")</f>
        <v>4203 ARENDAL</v>
      </c>
      <c r="E96" s="4">
        <f>IFERROR(IF('Rang. kommuner avlingsnivå P '!B97&gt;1,'Rang. kommuner avlingsnivå P '!B97,""),"")</f>
        <v>183.159862778731</v>
      </c>
      <c r="F96" s="4">
        <f>IFERROR(IF('Rang. kommuner avlingsnivå P '!C97&gt;1,'Rang. kommuner avlingsnivå P '!C97,""),"")</f>
        <v>260.51638719512198</v>
      </c>
      <c r="G96" s="4">
        <f>IFERROR(IF('Rang. kommuner avlingsnivå P '!D97&gt;1,'Rang. kommuner avlingsnivå P '!D97,""),"")</f>
        <v>374.36557059961302</v>
      </c>
      <c r="H96" s="4">
        <f>IFERROR(IF('Rang. kommuner avlingsnivå P '!E97&gt;1,'Rang. kommuner avlingsnivå P '!E97,""),"")</f>
        <v>286.98088937890498</v>
      </c>
      <c r="I96" s="4">
        <f>IFERROR(IF('Rang. kommuner avlingsnivå P '!F97&gt;1,'Rang. kommuner avlingsnivå P '!F97,""),"")</f>
        <v>267.89961055819998</v>
      </c>
      <c r="J96" s="4">
        <f>IFERROR(IF('Rang. kommuner avlingsnivå P '!G97&gt;1,'Rang. kommuner avlingsnivå P '!G97,""),"")</f>
        <v>268.69062027231502</v>
      </c>
      <c r="K96" s="4">
        <f>IFERROR(IF('Rang. kommuner avlingsnivå P '!H97&gt;1,'Rang. kommuner avlingsnivå P '!H97,""),"")</f>
        <v>296.785431512272</v>
      </c>
      <c r="L96" s="4">
        <f>IFERROR(IF('Rang. kommuner avlingsnivå P '!I97&gt;1,'Rang. kommuner avlingsnivå P '!I97,""),"")</f>
        <v>269.92423105776402</v>
      </c>
      <c r="M96" s="4">
        <f>IFERROR(IF('Rang. kommuner avlingsnivå P '!J97&gt;1,'Rang. kommuner avlingsnivå P '!J97,""),"")</f>
        <v>412.99559039686397</v>
      </c>
      <c r="N96" s="4">
        <f>IFERROR(IF('Rang. kommuner avlingsnivå P '!K97&gt;1,'Rang. kommuner avlingsnivå P '!K97,""),"")</f>
        <v>201.63968668407301</v>
      </c>
      <c r="O96" s="4">
        <f>IFERROR(IF('Rang. kommuner avlingsnivå P '!L97&gt;1,'Rang. kommuner avlingsnivå P '!L97,""),"")</f>
        <v>267.88181056160897</v>
      </c>
      <c r="P96" s="4">
        <f>IFERROR(IF('Rang. kommuner avlingsnivå P '!M97&gt;1,'Rang. kommuner avlingsnivå P '!M97,""),"")</f>
        <v>151.22860962566801</v>
      </c>
      <c r="Q96" s="4">
        <f>IFERROR(IF('Rang. kommuner avlingsnivå P '!N97&gt;1,'Rang. kommuner avlingsnivå P '!N97,""),"")</f>
        <v>302.76007677543203</v>
      </c>
      <c r="R96" s="4">
        <f>IFERROR(IF('Rang. kommuner avlingsnivå P '!O97&gt;1,'Rang. kommuner avlingsnivå P '!O97,""),"")</f>
        <v>242.91025641025601</v>
      </c>
      <c r="S96" s="4">
        <f>IFERROR(IF('Rang. kommuner avlingsnivå P '!P97&gt;1,'Rang. kommuner avlingsnivå P '!P97,""),"")</f>
        <v>201.40688775510199</v>
      </c>
      <c r="T96" s="4">
        <f>IFERROR(IF('Rang. kommuner avlingsnivå P '!Q97&gt;1,'Rang. kommuner avlingsnivå P '!Q97,""),"")</f>
        <v>339.78995433789999</v>
      </c>
      <c r="U96" s="4">
        <f>IFERROR(IF('Rang. kommuner avlingsnivå P '!R97&gt;1,'Rang. kommuner avlingsnivå P '!R97,""),"")</f>
        <v>125.33153638813999</v>
      </c>
      <c r="V96" s="4">
        <f>IFERROR(IF('Rang. kommuner avlingsnivå P '!S97&gt;1,'Rang. kommuner avlingsnivå P '!S97,""),"")</f>
        <v>301.25765054294197</v>
      </c>
      <c r="W96" s="4">
        <f>IFERROR(IF('Rang. kommuner avlingsnivå P '!T97&gt;1,'Rang. kommuner avlingsnivå P '!T97,""),"")</f>
        <v>874.70094562647796</v>
      </c>
      <c r="X96" s="4">
        <f>IFERROR(IF('Rang. kommuner avlingsnivå P '!U97&gt;1,'Rang. kommuner avlingsnivå P '!U97,""),"")</f>
        <v>637.92844827586202</v>
      </c>
      <c r="Y96" s="4">
        <f>IFERROR(IF('Rang. kommuner avlingsnivå P '!V97&gt;1,'Rang. kommuner avlingsnivå P '!V97,""),"")</f>
        <v>816.13440860215098</v>
      </c>
      <c r="Z96" s="4">
        <f>IFERROR(IF('Rang. kommuner avlingsnivå P '!W97&gt;1,'Rang. kommuner avlingsnivå P '!W97,""),"")</f>
        <v>582.21635012386503</v>
      </c>
      <c r="AA96" s="4">
        <f>IFERROR(IF('Rang. kommuner avlingsnivå P '!X97&gt;1,'Rang. kommuner avlingsnivå P '!X97,""),"")</f>
        <v>440.69236821400472</v>
      </c>
    </row>
    <row r="97" spans="4:27" x14ac:dyDescent="0.25">
      <c r="D97" s="4" t="str">
        <f>IF('Rang. kommuner avlingsnivå P '!A98&gt;1,'Rang. kommuner avlingsnivå P '!A98,"")</f>
        <v>4020 MIDT-TELEMARK</v>
      </c>
      <c r="E97" s="4">
        <f>IFERROR(IF('Rang. kommuner avlingsnivå P '!B98&gt;1,'Rang. kommuner avlingsnivå P '!B98,""),"")</f>
        <v>296.028553296724</v>
      </c>
      <c r="F97" s="4">
        <f>IFERROR(IF('Rang. kommuner avlingsnivå P '!C98&gt;1,'Rang. kommuner avlingsnivå P '!C98,""),"")</f>
        <v>352.25564883413949</v>
      </c>
      <c r="G97" s="4">
        <f>IFERROR(IF('Rang. kommuner avlingsnivå P '!D98&gt;1,'Rang. kommuner avlingsnivå P '!D98,""),"")</f>
        <v>419.99253978098398</v>
      </c>
      <c r="H97" s="4">
        <f>IFERROR(IF('Rang. kommuner avlingsnivå P '!E98&gt;1,'Rang. kommuner avlingsnivå P '!E98,""),"")</f>
        <v>391.15675600592147</v>
      </c>
      <c r="I97" s="4">
        <f>IFERROR(IF('Rang. kommuner avlingsnivå P '!F98&gt;1,'Rang. kommuner avlingsnivå P '!F98,""),"")</f>
        <v>332.95937582045849</v>
      </c>
      <c r="J97" s="4">
        <f>IFERROR(IF('Rang. kommuner avlingsnivå P '!G98&gt;1,'Rang. kommuner avlingsnivå P '!G98,""),"")</f>
        <v>346.21609629700754</v>
      </c>
      <c r="K97" s="4">
        <f>IFERROR(IF('Rang. kommuner avlingsnivå P '!H98&gt;1,'Rang. kommuner avlingsnivå P '!H98,""),"")</f>
        <v>381.84687256447603</v>
      </c>
      <c r="L97" s="4">
        <f>IFERROR(IF('Rang. kommuner avlingsnivå P '!I98&gt;1,'Rang. kommuner avlingsnivå P '!I98,""),"")</f>
        <v>314.85134564107648</v>
      </c>
      <c r="M97" s="4">
        <f>IFERROR(IF('Rang. kommuner avlingsnivå P '!J98&gt;1,'Rang. kommuner avlingsnivå P '!J98,""),"")</f>
        <v>387.06078374045148</v>
      </c>
      <c r="N97" s="4">
        <f>IFERROR(IF('Rang. kommuner avlingsnivå P '!K98&gt;1,'Rang. kommuner avlingsnivå P '!K98,""),"")</f>
        <v>235.79719730634099</v>
      </c>
      <c r="O97" s="4">
        <f>IFERROR(IF('Rang. kommuner avlingsnivå P '!L98&gt;1,'Rang. kommuner avlingsnivå P '!L98,""),"")</f>
        <v>337.72016275333897</v>
      </c>
      <c r="P97" s="4">
        <f>IFERROR(IF('Rang. kommuner avlingsnivå P '!M98&gt;1,'Rang. kommuner avlingsnivå P '!M98,""),"")</f>
        <v>271.67403533426699</v>
      </c>
      <c r="Q97" s="4">
        <f>IFERROR(IF('Rang. kommuner avlingsnivå P '!N98&gt;1,'Rang. kommuner avlingsnivå P '!N98,""),"")</f>
        <v>358.83149663208201</v>
      </c>
      <c r="R97" s="4">
        <f>IFERROR(IF('Rang. kommuner avlingsnivå P '!O98&gt;1,'Rang. kommuner avlingsnivå P '!O98,""),"")</f>
        <v>465.69299286614546</v>
      </c>
      <c r="S97" s="4">
        <f>IFERROR(IF('Rang. kommuner avlingsnivå P '!P98&gt;1,'Rang. kommuner avlingsnivå P '!P98,""),"")</f>
        <v>431.29984949471452</v>
      </c>
      <c r="T97" s="4">
        <f>IFERROR(IF('Rang. kommuner avlingsnivå P '!Q98&gt;1,'Rang. kommuner avlingsnivå P '!Q98,""),"")</f>
        <v>351.39119367901048</v>
      </c>
      <c r="U97" s="4">
        <f>IFERROR(IF('Rang. kommuner avlingsnivå P '!R98&gt;1,'Rang. kommuner avlingsnivå P '!R98,""),"")</f>
        <v>186.10276664734948</v>
      </c>
      <c r="V97" s="4">
        <f>IFERROR(IF('Rang. kommuner avlingsnivå P '!S98&gt;1,'Rang. kommuner avlingsnivå P '!S98,""),"")</f>
        <v>434.72565498737401</v>
      </c>
      <c r="W97" s="4">
        <f>IFERROR(IF('Rang. kommuner avlingsnivå P '!T98&gt;1,'Rang. kommuner avlingsnivå P '!T98,""),"")</f>
        <v>422.00328852715103</v>
      </c>
      <c r="X97" s="4">
        <f>IFERROR(IF('Rang. kommuner avlingsnivå P '!U98&gt;1,'Rang. kommuner avlingsnivå P '!U98,""),"")</f>
        <v>425.07863028446002</v>
      </c>
      <c r="Y97" s="4">
        <f>IFERROR(IF('Rang. kommuner avlingsnivå P '!V98&gt;1,'Rang. kommuner avlingsnivå P '!V98,""),"")</f>
        <v>370.05293030055498</v>
      </c>
      <c r="Z97" s="4">
        <f>IFERROR(IF('Rang. kommuner avlingsnivå P '!W98&gt;1,'Rang. kommuner avlingsnivå P '!W98,""),"")</f>
        <v>435.38765054826501</v>
      </c>
      <c r="AA97" s="4">
        <f>IFERROR(IF('Rang. kommuner avlingsnivå P '!X98&gt;1,'Rang. kommuner avlingsnivå P '!X98,""),"")</f>
        <v>275.96716628022523</v>
      </c>
    </row>
    <row r="98" spans="4:27" x14ac:dyDescent="0.25">
      <c r="D98" s="4" t="str">
        <f>IF('Rang. kommuner avlingsnivå P '!A99&gt;1,'Rang. kommuner avlingsnivå P '!A99,"")</f>
        <v>3232 NITTEDAL</v>
      </c>
      <c r="E98" s="4">
        <f>IFERROR(IF('Rang. kommuner avlingsnivå P '!B99&gt;1,'Rang. kommuner avlingsnivå P '!B99,""),"")</f>
        <v>332.21470174733901</v>
      </c>
      <c r="F98" s="4">
        <f>IFERROR(IF('Rang. kommuner avlingsnivå P '!C99&gt;1,'Rang. kommuner avlingsnivå P '!C99,""),"")</f>
        <v>360.16555787873</v>
      </c>
      <c r="G98" s="4">
        <f>IFERROR(IF('Rang. kommuner avlingsnivå P '!D99&gt;1,'Rang. kommuner avlingsnivå P '!D99,""),"")</f>
        <v>375.49615660551399</v>
      </c>
      <c r="H98" s="4">
        <f>IFERROR(IF('Rang. kommuner avlingsnivå P '!E99&gt;1,'Rang. kommuner avlingsnivå P '!E99,""),"")</f>
        <v>314.56234199615699</v>
      </c>
      <c r="I98" s="4">
        <f>IFERROR(IF('Rang. kommuner avlingsnivå P '!F99&gt;1,'Rang. kommuner avlingsnivå P '!F99,""),"")</f>
        <v>268.96371431559101</v>
      </c>
      <c r="J98" s="4">
        <f>IFERROR(IF('Rang. kommuner avlingsnivå P '!G99&gt;1,'Rang. kommuner avlingsnivå P '!G99,""),"")</f>
        <v>351.26781944304798</v>
      </c>
      <c r="K98" s="4">
        <f>IFERROR(IF('Rang. kommuner avlingsnivå P '!H99&gt;1,'Rang. kommuner avlingsnivå P '!H99,""),"")</f>
        <v>394.3881565181</v>
      </c>
      <c r="L98" s="4">
        <f>IFERROR(IF('Rang. kommuner avlingsnivå P '!I99&gt;1,'Rang. kommuner avlingsnivå P '!I99,""),"")</f>
        <v>270.45328256842998</v>
      </c>
      <c r="M98" s="4">
        <f>IFERROR(IF('Rang. kommuner avlingsnivå P '!J99&gt;1,'Rang. kommuner avlingsnivå P '!J99,""),"")</f>
        <v>335.35717115689403</v>
      </c>
      <c r="N98" s="4">
        <f>IFERROR(IF('Rang. kommuner avlingsnivå P '!K99&gt;1,'Rang. kommuner avlingsnivå P '!K99,""),"")</f>
        <v>302.87283236994199</v>
      </c>
      <c r="O98" s="4">
        <f>IFERROR(IF('Rang. kommuner avlingsnivå P '!L99&gt;1,'Rang. kommuner avlingsnivå P '!L99,""),"")</f>
        <v>243.03371182114299</v>
      </c>
      <c r="P98" s="4">
        <f>IFERROR(IF('Rang. kommuner avlingsnivå P '!M99&gt;1,'Rang. kommuner avlingsnivå P '!M99,""),"")</f>
        <v>242.27867383512501</v>
      </c>
      <c r="Q98" s="4">
        <f>IFERROR(IF('Rang. kommuner avlingsnivå P '!N99&gt;1,'Rang. kommuner avlingsnivå P '!N99,""),"")</f>
        <v>426.51726907630501</v>
      </c>
      <c r="R98" s="4">
        <f>IFERROR(IF('Rang. kommuner avlingsnivå P '!O99&gt;1,'Rang. kommuner avlingsnivå P '!O99,""),"")</f>
        <v>434.39340314136098</v>
      </c>
      <c r="S98" s="4">
        <f>IFERROR(IF('Rang. kommuner avlingsnivå P '!P99&gt;1,'Rang. kommuner avlingsnivå P '!P99,""),"")</f>
        <v>453.32432991824498</v>
      </c>
      <c r="T98" s="4">
        <f>IFERROR(IF('Rang. kommuner avlingsnivå P '!Q99&gt;1,'Rang. kommuner avlingsnivå P '!Q99,""),"")</f>
        <v>409.86906692615401</v>
      </c>
      <c r="U98" s="4">
        <f>IFERROR(IF('Rang. kommuner avlingsnivå P '!R99&gt;1,'Rang. kommuner avlingsnivå P '!R99,""),"")</f>
        <v>197.26251947473801</v>
      </c>
      <c r="V98" s="4">
        <f>IFERROR(IF('Rang. kommuner avlingsnivå P '!S99&gt;1,'Rang. kommuner avlingsnivå P '!S99,""),"")</f>
        <v>376.63096177697599</v>
      </c>
      <c r="W98" s="4">
        <f>IFERROR(IF('Rang. kommuner avlingsnivå P '!T99&gt;1,'Rang. kommuner avlingsnivå P '!T99,""),"")</f>
        <v>435.67237327962403</v>
      </c>
      <c r="X98" s="4">
        <f>IFERROR(IF('Rang. kommuner avlingsnivå P '!U99&gt;1,'Rang. kommuner avlingsnivå P '!U99,""),"")</f>
        <v>420.321958617701</v>
      </c>
      <c r="Y98" s="4">
        <f>IFERROR(IF('Rang. kommuner avlingsnivå P '!V99&gt;1,'Rang. kommuner avlingsnivå P '!V99,""),"")</f>
        <v>366.88426966292099</v>
      </c>
      <c r="Z98" s="4">
        <f>IFERROR(IF('Rang. kommuner avlingsnivå P '!W99&gt;1,'Rang. kommuner avlingsnivå P '!W99,""),"")</f>
        <v>600.00142579390797</v>
      </c>
      <c r="AA98" s="4">
        <f>IFERROR(IF('Rang. kommuner avlingsnivå P '!X99&gt;1,'Rang. kommuner avlingsnivå P '!X99,""),"")</f>
        <v>184.45349084716901</v>
      </c>
    </row>
    <row r="99" spans="4:27" x14ac:dyDescent="0.25">
      <c r="D99" s="4" t="str">
        <f>IF('Rang. kommuner avlingsnivå P '!A100&gt;1,'Rang. kommuner avlingsnivå P '!A100,"")</f>
        <v>3414 NORD-ODAL</v>
      </c>
      <c r="E99" s="4">
        <f>IFERROR(IF('Rang. kommuner avlingsnivå P '!B100&gt;1,'Rang. kommuner avlingsnivå P '!B100,""),"")</f>
        <v>274.05061775431301</v>
      </c>
      <c r="F99" s="4">
        <f>IFERROR(IF('Rang. kommuner avlingsnivå P '!C100&gt;1,'Rang. kommuner avlingsnivå P '!C100,""),"")</f>
        <v>370.520323850718</v>
      </c>
      <c r="G99" s="4">
        <f>IFERROR(IF('Rang. kommuner avlingsnivå P '!D100&gt;1,'Rang. kommuner avlingsnivå P '!D100,""),"")</f>
        <v>404.81596029018698</v>
      </c>
      <c r="H99" s="4">
        <f>IFERROR(IF('Rang. kommuner avlingsnivå P '!E100&gt;1,'Rang. kommuner avlingsnivå P '!E100,""),"")</f>
        <v>307.933531799729</v>
      </c>
      <c r="I99" s="4">
        <f>IFERROR(IF('Rang. kommuner avlingsnivå P '!F100&gt;1,'Rang. kommuner avlingsnivå P '!F100,""),"")</f>
        <v>347.27451090622901</v>
      </c>
      <c r="J99" s="4">
        <f>IFERROR(IF('Rang. kommuner avlingsnivå P '!G100&gt;1,'Rang. kommuner avlingsnivå P '!G100,""),"")</f>
        <v>377.55991594729699</v>
      </c>
      <c r="K99" s="4">
        <f>IFERROR(IF('Rang. kommuner avlingsnivå P '!H100&gt;1,'Rang. kommuner avlingsnivå P '!H100,""),"")</f>
        <v>405.59681106093598</v>
      </c>
      <c r="L99" s="4">
        <f>IFERROR(IF('Rang. kommuner avlingsnivå P '!I100&gt;1,'Rang. kommuner avlingsnivå P '!I100,""),"")</f>
        <v>317.70755225166999</v>
      </c>
      <c r="M99" s="4">
        <f>IFERROR(IF('Rang. kommuner avlingsnivå P '!J100&gt;1,'Rang. kommuner avlingsnivå P '!J100,""),"")</f>
        <v>302.74579383592197</v>
      </c>
      <c r="N99" s="4">
        <f>IFERROR(IF('Rang. kommuner avlingsnivå P '!K100&gt;1,'Rang. kommuner avlingsnivå P '!K100,""),"")</f>
        <v>240.849488819638</v>
      </c>
      <c r="O99" s="4">
        <f>IFERROR(IF('Rang. kommuner avlingsnivå P '!L100&gt;1,'Rang. kommuner avlingsnivå P '!L100,""),"")</f>
        <v>281.75737685173999</v>
      </c>
      <c r="P99" s="4">
        <f>IFERROR(IF('Rang. kommuner avlingsnivå P '!M100&gt;1,'Rang. kommuner avlingsnivå P '!M100,""),"")</f>
        <v>303.97215961011301</v>
      </c>
      <c r="Q99" s="4">
        <f>IFERROR(IF('Rang. kommuner avlingsnivå P '!N100&gt;1,'Rang. kommuner avlingsnivå P '!N100,""),"")</f>
        <v>382.98945454545498</v>
      </c>
      <c r="R99" s="4">
        <f>IFERROR(IF('Rang. kommuner avlingsnivå P '!O100&gt;1,'Rang. kommuner avlingsnivå P '!O100,""),"")</f>
        <v>347.20982952484599</v>
      </c>
      <c r="S99" s="4">
        <f>IFERROR(IF('Rang. kommuner avlingsnivå P '!P100&gt;1,'Rang. kommuner avlingsnivå P '!P100,""),"")</f>
        <v>418.49541397352999</v>
      </c>
      <c r="T99" s="4">
        <f>IFERROR(IF('Rang. kommuner avlingsnivå P '!Q100&gt;1,'Rang. kommuner avlingsnivå P '!Q100,""),"")</f>
        <v>407.63974271754603</v>
      </c>
      <c r="U99" s="4">
        <f>IFERROR(IF('Rang. kommuner avlingsnivå P '!R100&gt;1,'Rang. kommuner avlingsnivå P '!R100,""),"")</f>
        <v>224.62422858553401</v>
      </c>
      <c r="V99" s="4">
        <f>IFERROR(IF('Rang. kommuner avlingsnivå P '!S100&gt;1,'Rang. kommuner avlingsnivå P '!S100,""),"")</f>
        <v>300.63007280785098</v>
      </c>
      <c r="W99" s="4">
        <f>IFERROR(IF('Rang. kommuner avlingsnivå P '!T100&gt;1,'Rang. kommuner avlingsnivå P '!T100,""),"")</f>
        <v>460.62198105514102</v>
      </c>
      <c r="X99" s="4">
        <f>IFERROR(IF('Rang. kommuner avlingsnivå P '!U100&gt;1,'Rang. kommuner avlingsnivå P '!U100,""),"")</f>
        <v>451.68782351491302</v>
      </c>
      <c r="Y99" s="4">
        <f>IFERROR(IF('Rang. kommuner avlingsnivå P '!V100&gt;1,'Rang. kommuner avlingsnivå P '!V100,""),"")</f>
        <v>432.48150003130303</v>
      </c>
      <c r="Z99" s="4">
        <f>IFERROR(IF('Rang. kommuner avlingsnivå P '!W100&gt;1,'Rang. kommuner avlingsnivå P '!W100,""),"")</f>
        <v>436.37710863234201</v>
      </c>
      <c r="AA99" s="4">
        <f>IFERROR(IF('Rang. kommuner avlingsnivå P '!X100&gt;1,'Rang. kommuner avlingsnivå P '!X100,""),"")</f>
        <v>297.5016940799606</v>
      </c>
    </row>
    <row r="100" spans="4:27" x14ac:dyDescent="0.25">
      <c r="D100" s="4" t="str">
        <f>IF('Rang. kommuner avlingsnivå P '!A101&gt;1,'Rang. kommuner avlingsnivå P '!A101,"")</f>
        <v>3124 AREMARK</v>
      </c>
      <c r="E100" s="4">
        <f>IFERROR(IF('Rang. kommuner avlingsnivå P '!B101&gt;1,'Rang. kommuner avlingsnivå P '!B101,""),"")</f>
        <v>303.43553915106799</v>
      </c>
      <c r="F100" s="4">
        <f>IFERROR(IF('Rang. kommuner avlingsnivå P '!C101&gt;1,'Rang. kommuner avlingsnivå P '!C101,""),"")</f>
        <v>304.253972405676</v>
      </c>
      <c r="G100" s="4">
        <f>IFERROR(IF('Rang. kommuner avlingsnivå P '!D101&gt;1,'Rang. kommuner avlingsnivå P '!D101,""),"")</f>
        <v>421.72305732484102</v>
      </c>
      <c r="H100" s="4">
        <f>IFERROR(IF('Rang. kommuner avlingsnivå P '!E101&gt;1,'Rang. kommuner avlingsnivå P '!E101,""),"")</f>
        <v>345.10736594718298</v>
      </c>
      <c r="I100" s="4">
        <f>IFERROR(IF('Rang. kommuner avlingsnivå P '!F101&gt;1,'Rang. kommuner avlingsnivå P '!F101,""),"")</f>
        <v>375.49962742175899</v>
      </c>
      <c r="J100" s="4">
        <f>IFERROR(IF('Rang. kommuner avlingsnivå P '!G101&gt;1,'Rang. kommuner avlingsnivå P '!G101,""),"")</f>
        <v>377.26791177970398</v>
      </c>
      <c r="K100" s="4">
        <f>IFERROR(IF('Rang. kommuner avlingsnivå P '!H101&gt;1,'Rang. kommuner avlingsnivå P '!H101,""),"")</f>
        <v>372.94703429389398</v>
      </c>
      <c r="L100" s="4">
        <f>IFERROR(IF('Rang. kommuner avlingsnivå P '!I101&gt;1,'Rang. kommuner avlingsnivå P '!I101,""),"")</f>
        <v>314.62273149581898</v>
      </c>
      <c r="M100" s="4">
        <f>IFERROR(IF('Rang. kommuner avlingsnivå P '!J101&gt;1,'Rang. kommuner avlingsnivå P '!J101,""),"")</f>
        <v>376.15373609936898</v>
      </c>
      <c r="N100" s="4">
        <f>IFERROR(IF('Rang. kommuner avlingsnivå P '!K101&gt;1,'Rang. kommuner avlingsnivå P '!K101,""),"")</f>
        <v>277.647211331731</v>
      </c>
      <c r="O100" s="4">
        <f>IFERROR(IF('Rang. kommuner avlingsnivå P '!L101&gt;1,'Rang. kommuner avlingsnivå P '!L101,""),"")</f>
        <v>253.62085125505601</v>
      </c>
      <c r="P100" s="4">
        <f>IFERROR(IF('Rang. kommuner avlingsnivå P '!M101&gt;1,'Rang. kommuner avlingsnivå P '!M101,""),"")</f>
        <v>291.36026696961102</v>
      </c>
      <c r="Q100" s="4">
        <f>IFERROR(IF('Rang. kommuner avlingsnivå P '!N101&gt;1,'Rang. kommuner avlingsnivå P '!N101,""),"")</f>
        <v>341.017577854671</v>
      </c>
      <c r="R100" s="4">
        <f>IFERROR(IF('Rang. kommuner avlingsnivå P '!O101&gt;1,'Rang. kommuner avlingsnivå P '!O101,""),"")</f>
        <v>394.313116265872</v>
      </c>
      <c r="S100" s="4">
        <f>IFERROR(IF('Rang. kommuner avlingsnivå P '!P101&gt;1,'Rang. kommuner avlingsnivå P '!P101,""),"")</f>
        <v>363.15490832264402</v>
      </c>
      <c r="T100" s="4">
        <f>IFERROR(IF('Rang. kommuner avlingsnivå P '!Q101&gt;1,'Rang. kommuner avlingsnivå P '!Q101,""),"")</f>
        <v>438.55142903277903</v>
      </c>
      <c r="U100" s="4">
        <f>IFERROR(IF('Rang. kommuner avlingsnivå P '!R101&gt;1,'Rang. kommuner avlingsnivå P '!R101,""),"")</f>
        <v>251.848893326677</v>
      </c>
      <c r="V100" s="4">
        <f>IFERROR(IF('Rang. kommuner avlingsnivå P '!S101&gt;1,'Rang. kommuner avlingsnivå P '!S101,""),"")</f>
        <v>463.94047223145998</v>
      </c>
      <c r="W100" s="4">
        <f>IFERROR(IF('Rang. kommuner avlingsnivå P '!T101&gt;1,'Rang. kommuner avlingsnivå P '!T101,""),"")</f>
        <v>407.64519094175603</v>
      </c>
      <c r="X100" s="4">
        <f>IFERROR(IF('Rang. kommuner avlingsnivå P '!U101&gt;1,'Rang. kommuner avlingsnivå P '!U101,""),"")</f>
        <v>396.06838300982702</v>
      </c>
      <c r="Y100" s="4">
        <f>IFERROR(IF('Rang. kommuner avlingsnivå P '!V101&gt;1,'Rang. kommuner avlingsnivå P '!V101,""),"")</f>
        <v>353.32735006380301</v>
      </c>
      <c r="Z100" s="4">
        <f>IFERROR(IF('Rang. kommuner avlingsnivå P '!W101&gt;1,'Rang. kommuner avlingsnivå P '!W101,""),"")</f>
        <v>399.556979639666</v>
      </c>
      <c r="AA100" s="4">
        <f>IFERROR(IF('Rang. kommuner avlingsnivå P '!X101&gt;1,'Rang. kommuner avlingsnivå P '!X101,""),"")</f>
        <v>253.38216115510014</v>
      </c>
    </row>
    <row r="101" spans="4:27" x14ac:dyDescent="0.25">
      <c r="D101" s="4" t="str">
        <f>IF('Rang. kommuner avlingsnivå P '!A102&gt;1,'Rang. kommuner avlingsnivå P '!A102,"")</f>
        <v>3423 STOR-ELVDAL</v>
      </c>
      <c r="E101" s="4">
        <f>IFERROR(IF('Rang. kommuner avlingsnivå P '!B102&gt;1,'Rang. kommuner avlingsnivå P '!B102,""),"")</f>
        <v>322.50752622776298</v>
      </c>
      <c r="F101" s="4">
        <f>IFERROR(IF('Rang. kommuner avlingsnivå P '!C102&gt;1,'Rang. kommuner avlingsnivå P '!C102,""),"")</f>
        <v>368.85553410553399</v>
      </c>
      <c r="G101" s="4">
        <f>IFERROR(IF('Rang. kommuner avlingsnivå P '!D102&gt;1,'Rang. kommuner avlingsnivå P '!D102,""),"")</f>
        <v>367.15169504764901</v>
      </c>
      <c r="H101" s="4">
        <f>IFERROR(IF('Rang. kommuner avlingsnivå P '!E102&gt;1,'Rang. kommuner avlingsnivå P '!E102,""),"")</f>
        <v>376.72770919067199</v>
      </c>
      <c r="I101" s="4">
        <f>IFERROR(IF('Rang. kommuner avlingsnivå P '!F102&gt;1,'Rang. kommuner avlingsnivå P '!F102,""),"")</f>
        <v>281.00420521446603</v>
      </c>
      <c r="J101" s="4">
        <f>IFERROR(IF('Rang. kommuner avlingsnivå P '!G102&gt;1,'Rang. kommuner avlingsnivå P '!G102,""),"")</f>
        <v>412.45687739850501</v>
      </c>
      <c r="K101" s="4">
        <f>IFERROR(IF('Rang. kommuner avlingsnivå P '!H102&gt;1,'Rang. kommuner avlingsnivå P '!H102,""),"")</f>
        <v>378.139138405133</v>
      </c>
      <c r="L101" s="4">
        <f>IFERROR(IF('Rang. kommuner avlingsnivå P '!I102&gt;1,'Rang. kommuner avlingsnivå P '!I102,""),"")</f>
        <v>311.21927836848499</v>
      </c>
      <c r="M101" s="4">
        <f>IFERROR(IF('Rang. kommuner avlingsnivå P '!J102&gt;1,'Rang. kommuner avlingsnivå P '!J102,""),"")</f>
        <v>344.84765129073202</v>
      </c>
      <c r="N101" s="4">
        <f>IFERROR(IF('Rang. kommuner avlingsnivå P '!K102&gt;1,'Rang. kommuner avlingsnivå P '!K102,""),"")</f>
        <v>219.04355942750499</v>
      </c>
      <c r="O101" s="4">
        <f>IFERROR(IF('Rang. kommuner avlingsnivå P '!L102&gt;1,'Rang. kommuner avlingsnivå P '!L102,""),"")</f>
        <v>297.22600548446098</v>
      </c>
      <c r="P101" s="4">
        <f>IFERROR(IF('Rang. kommuner avlingsnivå P '!M102&gt;1,'Rang. kommuner avlingsnivå P '!M102,""),"")</f>
        <v>281.72198275862098</v>
      </c>
      <c r="Q101" s="4">
        <f>IFERROR(IF('Rang. kommuner avlingsnivå P '!N102&gt;1,'Rang. kommuner avlingsnivå P '!N102,""),"")</f>
        <v>307.76499032881998</v>
      </c>
      <c r="R101" s="4">
        <f>IFERROR(IF('Rang. kommuner avlingsnivå P '!O102&gt;1,'Rang. kommuner avlingsnivå P '!O102,""),"")</f>
        <v>396.97994336951399</v>
      </c>
      <c r="S101" s="4">
        <f>IFERROR(IF('Rang. kommuner avlingsnivå P '!P102&gt;1,'Rang. kommuner avlingsnivå P '!P102,""),"")</f>
        <v>424.80387467113098</v>
      </c>
      <c r="T101" s="4">
        <f>IFERROR(IF('Rang. kommuner avlingsnivå P '!Q102&gt;1,'Rang. kommuner avlingsnivå P '!Q102,""),"")</f>
        <v>393.39242565055798</v>
      </c>
      <c r="U101" s="4">
        <f>IFERROR(IF('Rang. kommuner avlingsnivå P '!R102&gt;1,'Rang. kommuner avlingsnivå P '!R102,""),"")</f>
        <v>321.63863698818398</v>
      </c>
      <c r="V101" s="4">
        <f>IFERROR(IF('Rang. kommuner avlingsnivå P '!S102&gt;1,'Rang. kommuner avlingsnivå P '!S102,""),"")</f>
        <v>309.69074742984202</v>
      </c>
      <c r="W101" s="4">
        <f>IFERROR(IF('Rang. kommuner avlingsnivå P '!T102&gt;1,'Rang. kommuner avlingsnivå P '!T102,""),"")</f>
        <v>466.54530477759499</v>
      </c>
      <c r="X101" s="4">
        <f>IFERROR(IF('Rang. kommuner avlingsnivå P '!U102&gt;1,'Rang. kommuner avlingsnivå P '!U102,""),"")</f>
        <v>477.82845894263198</v>
      </c>
      <c r="Y101" s="4">
        <f>IFERROR(IF('Rang. kommuner avlingsnivå P '!V102&gt;1,'Rang. kommuner avlingsnivå P '!V102,""),"")</f>
        <v>386.30056558039303</v>
      </c>
      <c r="Z101" s="4">
        <f>IFERROR(IF('Rang. kommuner avlingsnivå P '!W102&gt;1,'Rang. kommuner avlingsnivå P '!W102,""),"")</f>
        <v>462.09182617692699</v>
      </c>
      <c r="AA101" s="4">
        <f>IFERROR(IF('Rang. kommuner avlingsnivå P '!X102&gt;1,'Rang. kommuner avlingsnivå P '!X102,""),"")</f>
        <v>154.82150858849889</v>
      </c>
    </row>
    <row r="102" spans="4:27" x14ac:dyDescent="0.25">
      <c r="D102" s="4" t="str">
        <f>IF('Rang. kommuner avlingsnivå P '!A103&gt;1,'Rang. kommuner avlingsnivå P '!A103,"")</f>
        <v>5032 SELBU</v>
      </c>
      <c r="E102" s="4">
        <f>IFERROR(IF('Rang. kommuner avlingsnivå P '!B103&gt;1,'Rang. kommuner avlingsnivå P '!B103,""),"")</f>
        <v>333.104540833616</v>
      </c>
      <c r="F102" s="4">
        <f>IFERROR(IF('Rang. kommuner avlingsnivå P '!C103&gt;1,'Rang. kommuner avlingsnivå P '!C103,""),"")</f>
        <v>331.87094723458398</v>
      </c>
      <c r="G102" s="4">
        <f>IFERROR(IF('Rang. kommuner avlingsnivå P '!D103&gt;1,'Rang. kommuner avlingsnivå P '!D103,""),"")</f>
        <v>340.33568152031501</v>
      </c>
      <c r="H102" s="4">
        <f>IFERROR(IF('Rang. kommuner avlingsnivå P '!E103&gt;1,'Rang. kommuner avlingsnivå P '!E103,""),"")</f>
        <v>343.91133501259401</v>
      </c>
      <c r="I102" s="4">
        <f>IFERROR(IF('Rang. kommuner avlingsnivå P '!F103&gt;1,'Rang. kommuner avlingsnivå P '!F103,""),"")</f>
        <v>339.96436318562098</v>
      </c>
      <c r="J102" s="4">
        <f>IFERROR(IF('Rang. kommuner avlingsnivå P '!G103&gt;1,'Rang. kommuner avlingsnivå P '!G103,""),"")</f>
        <v>346.26333333333298</v>
      </c>
      <c r="K102" s="4">
        <f>IFERROR(IF('Rang. kommuner avlingsnivå P '!H103&gt;1,'Rang. kommuner avlingsnivå P '!H103,""),"")</f>
        <v>412.68642560758701</v>
      </c>
      <c r="L102" s="4">
        <f>IFERROR(IF('Rang. kommuner avlingsnivå P '!I103&gt;1,'Rang. kommuner avlingsnivå P '!I103,""),"")</f>
        <v>285.76810764385903</v>
      </c>
      <c r="M102" s="4">
        <f>IFERROR(IF('Rang. kommuner avlingsnivå P '!J103&gt;1,'Rang. kommuner avlingsnivå P '!J103,""),"")</f>
        <v>300.95990495990497</v>
      </c>
      <c r="N102" s="4">
        <f>IFERROR(IF('Rang. kommuner avlingsnivå P '!K103&gt;1,'Rang. kommuner avlingsnivå P '!K103,""),"")</f>
        <v>311.29855847822898</v>
      </c>
      <c r="O102" s="4">
        <f>IFERROR(IF('Rang. kommuner avlingsnivå P '!L103&gt;1,'Rang. kommuner avlingsnivå P '!L103,""),"")</f>
        <v>345.101540719002</v>
      </c>
      <c r="P102" s="4">
        <f>IFERROR(IF('Rang. kommuner avlingsnivå P '!M103&gt;1,'Rang. kommuner avlingsnivå P '!M103,""),"")</f>
        <v>317.26538745387501</v>
      </c>
      <c r="Q102" s="4">
        <f>IFERROR(IF('Rang. kommuner avlingsnivå P '!N103&gt;1,'Rang. kommuner avlingsnivå P '!N103,""),"")</f>
        <v>351.16863309352499</v>
      </c>
      <c r="R102" s="4">
        <f>IFERROR(IF('Rang. kommuner avlingsnivå P '!O103&gt;1,'Rang. kommuner avlingsnivå P '!O103,""),"")</f>
        <v>328.47971572401502</v>
      </c>
      <c r="S102" s="4">
        <f>IFERROR(IF('Rang. kommuner avlingsnivå P '!P103&gt;1,'Rang. kommuner avlingsnivå P '!P103,""),"")</f>
        <v>420.89547289503997</v>
      </c>
      <c r="T102" s="4">
        <f>IFERROR(IF('Rang. kommuner avlingsnivå P '!Q103&gt;1,'Rang. kommuner avlingsnivå P '!Q103,""),"")</f>
        <v>333.69688068261303</v>
      </c>
      <c r="U102" s="4">
        <f>IFERROR(IF('Rang. kommuner avlingsnivå P '!R103&gt;1,'Rang. kommuner avlingsnivå P '!R103,""),"")</f>
        <v>375.84318652083903</v>
      </c>
      <c r="V102" s="4">
        <f>IFERROR(IF('Rang. kommuner avlingsnivå P '!S103&gt;1,'Rang. kommuner avlingsnivå P '!S103,""),"")</f>
        <v>397.68516776418898</v>
      </c>
      <c r="W102" s="4">
        <f>IFERROR(IF('Rang. kommuner avlingsnivå P '!T103&gt;1,'Rang. kommuner avlingsnivå P '!T103,""),"")</f>
        <v>350.282655246253</v>
      </c>
      <c r="X102" s="4">
        <f>IFERROR(IF('Rang. kommuner avlingsnivå P '!U103&gt;1,'Rang. kommuner avlingsnivå P '!U103,""),"")</f>
        <v>359.46010818120402</v>
      </c>
      <c r="Y102" s="4">
        <f>IFERROR(IF('Rang. kommuner avlingsnivå P '!V103&gt;1,'Rang. kommuner avlingsnivå P '!V103,""),"")</f>
        <v>357.94008154582502</v>
      </c>
      <c r="Z102" s="4">
        <f>IFERROR(IF('Rang. kommuner avlingsnivå P '!W103&gt;1,'Rang. kommuner avlingsnivå P '!W103,""),"")</f>
        <v>350.79371353284398</v>
      </c>
      <c r="AA102" s="4">
        <f>IFERROR(IF('Rang. kommuner avlingsnivå P '!X103&gt;1,'Rang. kommuner avlingsnivå P '!X103,""),"")</f>
        <v>352.79080299599372</v>
      </c>
    </row>
    <row r="103" spans="4:27" x14ac:dyDescent="0.25">
      <c r="D103" s="4" t="str">
        <f>IF('Rang. kommuner avlingsnivå P '!A104&gt;1,'Rang. kommuner avlingsnivå P '!A104,"")</f>
        <v>1563 SUNNDAL</v>
      </c>
      <c r="E103" s="4">
        <f>IFERROR(IF('Rang. kommuner avlingsnivå P '!B104&gt;1,'Rang. kommuner avlingsnivå P '!B104,""),"")</f>
        <v>315.23928706863899</v>
      </c>
      <c r="F103" s="4">
        <f>IFERROR(IF('Rang. kommuner avlingsnivå P '!C104&gt;1,'Rang. kommuner avlingsnivå P '!C104,""),"")</f>
        <v>285.62005707297197</v>
      </c>
      <c r="G103" s="4">
        <f>IFERROR(IF('Rang. kommuner avlingsnivå P '!D104&gt;1,'Rang. kommuner avlingsnivå P '!D104,""),"")</f>
        <v>291.34007919049702</v>
      </c>
      <c r="H103" s="4">
        <f>IFERROR(IF('Rang. kommuner avlingsnivå P '!E104&gt;1,'Rang. kommuner avlingsnivå P '!E104,""),"")</f>
        <v>328.60295395308401</v>
      </c>
      <c r="I103" s="4">
        <f>IFERROR(IF('Rang. kommuner avlingsnivå P '!F104&gt;1,'Rang. kommuner avlingsnivå P '!F104,""),"")</f>
        <v>277.802550390786</v>
      </c>
      <c r="J103" s="4">
        <f>IFERROR(IF('Rang. kommuner avlingsnivå P '!G104&gt;1,'Rang. kommuner avlingsnivå P '!G104,""),"")</f>
        <v>275.04652213188803</v>
      </c>
      <c r="K103" s="4">
        <f>IFERROR(IF('Rang. kommuner avlingsnivå P '!H104&gt;1,'Rang. kommuner avlingsnivå P '!H104,""),"")</f>
        <v>381.65503657850297</v>
      </c>
      <c r="L103" s="4">
        <f>IFERROR(IF('Rang. kommuner avlingsnivå P '!I104&gt;1,'Rang. kommuner avlingsnivå P '!I104,""),"")</f>
        <v>294.77508825012598</v>
      </c>
      <c r="M103" s="4" t="str">
        <f>IFERROR(IF('Rang. kommuner avlingsnivå P '!J104&gt;1,'Rang. kommuner avlingsnivå P '!J104,""),"")</f>
        <v/>
      </c>
      <c r="N103" s="4">
        <f>IFERROR(IF('Rang. kommuner avlingsnivå P '!K104&gt;1,'Rang. kommuner avlingsnivå P '!K104,""),"")</f>
        <v>651.05353430353398</v>
      </c>
      <c r="O103" s="4">
        <f>IFERROR(IF('Rang. kommuner avlingsnivå P '!L104&gt;1,'Rang. kommuner avlingsnivå P '!L104,""),"")</f>
        <v>381.730324711062</v>
      </c>
      <c r="P103" s="4">
        <f>IFERROR(IF('Rang. kommuner avlingsnivå P '!M104&gt;1,'Rang. kommuner avlingsnivå P '!M104,""),"")</f>
        <v>309.75902934537203</v>
      </c>
      <c r="Q103" s="4">
        <f>IFERROR(IF('Rang. kommuner avlingsnivå P '!N104&gt;1,'Rang. kommuner avlingsnivå P '!N104,""),"")</f>
        <v>317.22331606217602</v>
      </c>
      <c r="R103" s="4">
        <f>IFERROR(IF('Rang. kommuner avlingsnivå P '!O104&gt;1,'Rang. kommuner avlingsnivå P '!O104,""),"")</f>
        <v>385.50174042764797</v>
      </c>
      <c r="S103" s="4">
        <f>IFERROR(IF('Rang. kommuner avlingsnivå P '!P104&gt;1,'Rang. kommuner avlingsnivå P '!P104,""),"")</f>
        <v>335.33102812355901</v>
      </c>
      <c r="T103" s="4" t="str">
        <f>IFERROR(IF('Rang. kommuner avlingsnivå P '!Q104&gt;1,'Rang. kommuner avlingsnivå P '!Q104,""),"")</f>
        <v/>
      </c>
      <c r="U103" s="4" t="str">
        <f>IFERROR(IF('Rang. kommuner avlingsnivå P '!R104&gt;1,'Rang. kommuner avlingsnivå P '!R104,""),"")</f>
        <v/>
      </c>
      <c r="V103" s="4" t="str">
        <f>IFERROR(IF('Rang. kommuner avlingsnivå P '!S104&gt;1,'Rang. kommuner avlingsnivå P '!S104,""),"")</f>
        <v/>
      </c>
      <c r="W103" s="4">
        <f>IFERROR(IF('Rang. kommuner avlingsnivå P '!T104&gt;1,'Rang. kommuner avlingsnivå P '!T104,""),"")</f>
        <v>316.86343825665898</v>
      </c>
      <c r="X103" s="4">
        <f>IFERROR(IF('Rang. kommuner avlingsnivå P '!U104&gt;1,'Rang. kommuner avlingsnivå P '!U104,""),"")</f>
        <v>378.87840185292401</v>
      </c>
      <c r="Y103" s="4">
        <f>IFERROR(IF('Rang. kommuner avlingsnivå P '!V104&gt;1,'Rang. kommuner avlingsnivå P '!V104,""),"")</f>
        <v>349.58293269230802</v>
      </c>
      <c r="Z103" s="4">
        <f>IFERROR(IF('Rang. kommuner avlingsnivå P '!W104&gt;1,'Rang. kommuner avlingsnivå P '!W104,""),"")</f>
        <v>356.15637860082302</v>
      </c>
      <c r="AA103" s="4" t="str">
        <f>IFERROR(IF('Rang. kommuner avlingsnivå P '!X104&gt;1,'Rang. kommuner avlingsnivå P '!X104,""),"")</f>
        <v/>
      </c>
    </row>
    <row r="104" spans="4:27" x14ac:dyDescent="0.25">
      <c r="D104" s="4" t="str">
        <f>IF('Rang. kommuner avlingsnivå P '!A105&gt;1,'Rang. kommuner avlingsnivå P '!A105,"")</f>
        <v>3320 FLÅ</v>
      </c>
      <c r="E104" s="4">
        <f>IFERROR(IF('Rang. kommuner avlingsnivå P '!B105&gt;1,'Rang. kommuner avlingsnivå P '!B105,""),"")</f>
        <v>281.04257028112397</v>
      </c>
      <c r="F104" s="4">
        <f>IFERROR(IF('Rang. kommuner avlingsnivå P '!C105&gt;1,'Rang. kommuner avlingsnivå P '!C105,""),"")</f>
        <v>359.64675110132202</v>
      </c>
      <c r="G104" s="4">
        <f>IFERROR(IF('Rang. kommuner avlingsnivå P '!D105&gt;1,'Rang. kommuner avlingsnivå P '!D105,""),"")</f>
        <v>399.92561044860901</v>
      </c>
      <c r="H104" s="4">
        <f>IFERROR(IF('Rang. kommuner avlingsnivå P '!E105&gt;1,'Rang. kommuner avlingsnivå P '!E105,""),"")</f>
        <v>358.07466000555098</v>
      </c>
      <c r="I104" s="4">
        <f>IFERROR(IF('Rang. kommuner avlingsnivå P '!F105&gt;1,'Rang. kommuner avlingsnivå P '!F105,""),"")</f>
        <v>204.773299028016</v>
      </c>
      <c r="J104" s="4">
        <f>IFERROR(IF('Rang. kommuner avlingsnivå P '!G105&gt;1,'Rang. kommuner avlingsnivå P '!G105,""),"")</f>
        <v>299.72418058132303</v>
      </c>
      <c r="K104" s="4">
        <f>IFERROR(IF('Rang. kommuner avlingsnivå P '!H105&gt;1,'Rang. kommuner avlingsnivå P '!H105,""),"")</f>
        <v>383.04703389830502</v>
      </c>
      <c r="L104" s="4">
        <f>IFERROR(IF('Rang. kommuner avlingsnivå P '!I105&gt;1,'Rang. kommuner avlingsnivå P '!I105,""),"")</f>
        <v>277.89219165927199</v>
      </c>
      <c r="M104" s="4">
        <f>IFERROR(IF('Rang. kommuner avlingsnivå P '!J105&gt;1,'Rang. kommuner avlingsnivå P '!J105,""),"")</f>
        <v>390.81562819203299</v>
      </c>
      <c r="N104" s="4">
        <f>IFERROR(IF('Rang. kommuner avlingsnivå P '!K105&gt;1,'Rang. kommuner avlingsnivå P '!K105,""),"")</f>
        <v>271.57965629354402</v>
      </c>
      <c r="O104" s="4">
        <f>IFERROR(IF('Rang. kommuner avlingsnivå P '!L105&gt;1,'Rang. kommuner avlingsnivå P '!L105,""),"")</f>
        <v>314.37204910292701</v>
      </c>
      <c r="P104" s="4">
        <f>IFERROR(IF('Rang. kommuner avlingsnivå P '!M105&gt;1,'Rang. kommuner avlingsnivå P '!M105,""),"")</f>
        <v>211.16449438202201</v>
      </c>
      <c r="Q104" s="4">
        <f>IFERROR(IF('Rang. kommuner avlingsnivå P '!N105&gt;1,'Rang. kommuner avlingsnivå P '!N105,""),"")</f>
        <v>391.44402634054597</v>
      </c>
      <c r="R104" s="4">
        <f>IFERROR(IF('Rang. kommuner avlingsnivå P '!O105&gt;1,'Rang. kommuner avlingsnivå P '!O105,""),"")</f>
        <v>461.35758513931899</v>
      </c>
      <c r="S104" s="4">
        <f>IFERROR(IF('Rang. kommuner avlingsnivå P '!P105&gt;1,'Rang. kommuner avlingsnivå P '!P105,""),"")</f>
        <v>466.30208333333297</v>
      </c>
      <c r="T104" s="4">
        <f>IFERROR(IF('Rang. kommuner avlingsnivå P '!Q105&gt;1,'Rang. kommuner avlingsnivå P '!Q105,""),"")</f>
        <v>397.92299407646698</v>
      </c>
      <c r="U104" s="4">
        <f>IFERROR(IF('Rang. kommuner avlingsnivå P '!R105&gt;1,'Rang. kommuner avlingsnivå P '!R105,""),"")</f>
        <v>212.18663594469999</v>
      </c>
      <c r="V104" s="4">
        <f>IFERROR(IF('Rang. kommuner avlingsnivå P '!S105&gt;1,'Rang. kommuner avlingsnivå P '!S105,""),"")</f>
        <v>358.78117647058798</v>
      </c>
      <c r="W104" s="4">
        <f>IFERROR(IF('Rang. kommuner avlingsnivå P '!T105&gt;1,'Rang. kommuner avlingsnivå P '!T105,""),"")</f>
        <v>462.00748416810598</v>
      </c>
      <c r="X104" s="4">
        <f>IFERROR(IF('Rang. kommuner avlingsnivå P '!U105&gt;1,'Rang. kommuner avlingsnivå P '!U105,""),"")</f>
        <v>463.341224018476</v>
      </c>
      <c r="Y104" s="4">
        <f>IFERROR(IF('Rang. kommuner avlingsnivå P '!V105&gt;1,'Rang. kommuner avlingsnivå P '!V105,""),"")</f>
        <v>383.37073170731702</v>
      </c>
      <c r="Z104" s="4">
        <f>IFERROR(IF('Rang. kommuner avlingsnivå P '!W105&gt;1,'Rang. kommuner avlingsnivå P '!W105,""),"")</f>
        <v>392.64229249011902</v>
      </c>
      <c r="AA104" s="4">
        <f>IFERROR(IF('Rang. kommuner avlingsnivå P '!X105&gt;1,'Rang. kommuner avlingsnivå P '!X105,""),"")</f>
        <v>186.30301481859991</v>
      </c>
    </row>
    <row r="105" spans="4:27" x14ac:dyDescent="0.25">
      <c r="D105" s="4" t="str">
        <f>IF('Rang. kommuner avlingsnivå P '!A106&gt;1,'Rang. kommuner avlingsnivå P '!A106,"")</f>
        <v>5057 ØRLAND</v>
      </c>
      <c r="E105" s="4">
        <f>IFERROR(IF('Rang. kommuner avlingsnivå P '!B106&gt;1,'Rang. kommuner avlingsnivå P '!B106,""),"")</f>
        <v>345.22293983720897</v>
      </c>
      <c r="F105" s="4">
        <f>IFERROR(IF('Rang. kommuner avlingsnivå P '!C106&gt;1,'Rang. kommuner avlingsnivå P '!C106,""),"")</f>
        <v>341.89511472893298</v>
      </c>
      <c r="G105" s="4">
        <f>IFERROR(IF('Rang. kommuner avlingsnivå P '!D106&gt;1,'Rang. kommuner avlingsnivå P '!D106,""),"")</f>
        <v>390.17486818996048</v>
      </c>
      <c r="H105" s="4">
        <f>IFERROR(IF('Rang. kommuner avlingsnivå P '!E106&gt;1,'Rang. kommuner avlingsnivå P '!E106,""),"")</f>
        <v>283.41884640626353</v>
      </c>
      <c r="I105" s="4">
        <f>IFERROR(IF('Rang. kommuner avlingsnivå P '!F106&gt;1,'Rang. kommuner avlingsnivå P '!F106,""),"")</f>
        <v>344.16153280726701</v>
      </c>
      <c r="J105" s="4">
        <f>IFERROR(IF('Rang. kommuner avlingsnivå P '!G106&gt;1,'Rang. kommuner avlingsnivå P '!G106,""),"")</f>
        <v>254.176368365923</v>
      </c>
      <c r="K105" s="4">
        <f>IFERROR(IF('Rang. kommuner avlingsnivå P '!H106&gt;1,'Rang. kommuner avlingsnivå P '!H106,""),"")</f>
        <v>416.14215807680301</v>
      </c>
      <c r="L105" s="4">
        <f>IFERROR(IF('Rang. kommuner avlingsnivå P '!I106&gt;1,'Rang. kommuner avlingsnivå P '!I106,""),"")</f>
        <v>341.19954780704097</v>
      </c>
      <c r="M105" s="4">
        <f>IFERROR(IF('Rang. kommuner avlingsnivå P '!J106&gt;1,'Rang. kommuner avlingsnivå P '!J106,""),"")</f>
        <v>327.83738075869746</v>
      </c>
      <c r="N105" s="4">
        <f>IFERROR(IF('Rang. kommuner avlingsnivå P '!K106&gt;1,'Rang. kommuner avlingsnivå P '!K106,""),"")</f>
        <v>297.95229220846198</v>
      </c>
      <c r="O105" s="4">
        <f>IFERROR(IF('Rang. kommuner avlingsnivå P '!L106&gt;1,'Rang. kommuner avlingsnivå P '!L106,""),"")</f>
        <v>344.95691897205148</v>
      </c>
      <c r="P105" s="4">
        <f>IFERROR(IF('Rang. kommuner avlingsnivå P '!M106&gt;1,'Rang. kommuner avlingsnivå P '!M106,""),"")</f>
        <v>310.14475201476603</v>
      </c>
      <c r="Q105" s="4">
        <f>IFERROR(IF('Rang. kommuner avlingsnivå P '!N106&gt;1,'Rang. kommuner avlingsnivå P '!N106,""),"")</f>
        <v>386.457907672506</v>
      </c>
      <c r="R105" s="4">
        <f>IFERROR(IF('Rang. kommuner avlingsnivå P '!O106&gt;1,'Rang. kommuner avlingsnivå P '!O106,""),"")</f>
        <v>286.07112903454998</v>
      </c>
      <c r="S105" s="4">
        <f>IFERROR(IF('Rang. kommuner avlingsnivå P '!P106&gt;1,'Rang. kommuner avlingsnivå P '!P106,""),"")</f>
        <v>422.36113214460704</v>
      </c>
      <c r="T105" s="4">
        <f>IFERROR(IF('Rang. kommuner avlingsnivå P '!Q106&gt;1,'Rang. kommuner avlingsnivå P '!Q106,""),"")</f>
        <v>377.20619090942051</v>
      </c>
      <c r="U105" s="4">
        <f>IFERROR(IF('Rang. kommuner avlingsnivå P '!R106&gt;1,'Rang. kommuner avlingsnivå P '!R106,""),"")</f>
        <v>324.05483451314751</v>
      </c>
      <c r="V105" s="4">
        <f>IFERROR(IF('Rang. kommuner avlingsnivå P '!S106&gt;1,'Rang. kommuner avlingsnivå P '!S106,""),"")</f>
        <v>422.32790422201498</v>
      </c>
      <c r="W105" s="4">
        <f>IFERROR(IF('Rang. kommuner avlingsnivå P '!T106&gt;1,'Rang. kommuner avlingsnivå P '!T106,""),"")</f>
        <v>322.658275019668</v>
      </c>
      <c r="X105" s="4">
        <f>IFERROR(IF('Rang. kommuner avlingsnivå P '!U106&gt;1,'Rang. kommuner avlingsnivå P '!U106,""),"")</f>
        <v>330.96283712040798</v>
      </c>
      <c r="Y105" s="4">
        <f>IFERROR(IF('Rang. kommuner avlingsnivå P '!V106&gt;1,'Rang. kommuner avlingsnivå P '!V106,""),"")</f>
        <v>427.00668312617103</v>
      </c>
      <c r="Z105" s="4">
        <f>IFERROR(IF('Rang. kommuner avlingsnivå P '!W106&gt;1,'Rang. kommuner avlingsnivå P '!W106,""),"")</f>
        <v>303.06616583453899</v>
      </c>
      <c r="AA105" s="4">
        <f>IFERROR(IF('Rang. kommuner avlingsnivå P '!X106&gt;1,'Rang. kommuner avlingsnivå P '!X106,""),"")</f>
        <v>384.6235753387777</v>
      </c>
    </row>
    <row r="106" spans="4:27" x14ac:dyDescent="0.25">
      <c r="D106" s="4" t="str">
        <f>IF('Rang. kommuner avlingsnivå P '!A107&gt;1,'Rang. kommuner avlingsnivå P '!A107,"")</f>
        <v>4005 NOTODDEN</v>
      </c>
      <c r="E106" s="4">
        <f>IFERROR(IF('Rang. kommuner avlingsnivå P '!B107&gt;1,'Rang. kommuner avlingsnivå P '!B107,""),"")</f>
        <v>274.86441068139999</v>
      </c>
      <c r="F106" s="4">
        <f>IFERROR(IF('Rang. kommuner avlingsnivå P '!C107&gt;1,'Rang. kommuner avlingsnivå P '!C107,""),"")</f>
        <v>289.51112895823798</v>
      </c>
      <c r="G106" s="4">
        <f>IFERROR(IF('Rang. kommuner avlingsnivå P '!D107&gt;1,'Rang. kommuner avlingsnivå P '!D107,""),"")</f>
        <v>385.91463832704801</v>
      </c>
      <c r="H106" s="4">
        <f>IFERROR(IF('Rang. kommuner avlingsnivå P '!E107&gt;1,'Rang. kommuner avlingsnivå P '!E107,""),"")</f>
        <v>383.32160742640798</v>
      </c>
      <c r="I106" s="4">
        <f>IFERROR(IF('Rang. kommuner avlingsnivå P '!F107&gt;1,'Rang. kommuner avlingsnivå P '!F107,""),"")</f>
        <v>343.14235145385601</v>
      </c>
      <c r="J106" s="4">
        <f>IFERROR(IF('Rang. kommuner avlingsnivå P '!G107&gt;1,'Rang. kommuner avlingsnivå P '!G107,""),"")</f>
        <v>304.88518708354701</v>
      </c>
      <c r="K106" s="4">
        <f>IFERROR(IF('Rang. kommuner avlingsnivå P '!H107&gt;1,'Rang. kommuner avlingsnivå P '!H107,""),"")</f>
        <v>360.88930557351603</v>
      </c>
      <c r="L106" s="4">
        <f>IFERROR(IF('Rang. kommuner avlingsnivå P '!I107&gt;1,'Rang. kommuner avlingsnivå P '!I107,""),"")</f>
        <v>310.235395874917</v>
      </c>
      <c r="M106" s="4">
        <f>IFERROR(IF('Rang. kommuner avlingsnivå P '!J107&gt;1,'Rang. kommuner avlingsnivå P '!J107,""),"")</f>
        <v>376.80514062710301</v>
      </c>
      <c r="N106" s="4">
        <f>IFERROR(IF('Rang. kommuner avlingsnivå P '!K107&gt;1,'Rang. kommuner avlingsnivå P '!K107,""),"")</f>
        <v>206.665393228824</v>
      </c>
      <c r="O106" s="4">
        <f>IFERROR(IF('Rang. kommuner avlingsnivå P '!L107&gt;1,'Rang. kommuner avlingsnivå P '!L107,""),"")</f>
        <v>309.04569787178502</v>
      </c>
      <c r="P106" s="4">
        <f>IFERROR(IF('Rang. kommuner avlingsnivå P '!M107&gt;1,'Rang. kommuner avlingsnivå P '!M107,""),"")</f>
        <v>264.938349446546</v>
      </c>
      <c r="Q106" s="4">
        <f>IFERROR(IF('Rang. kommuner avlingsnivå P '!N107&gt;1,'Rang. kommuner avlingsnivå P '!N107,""),"")</f>
        <v>362.74499369836201</v>
      </c>
      <c r="R106" s="4">
        <f>IFERROR(IF('Rang. kommuner avlingsnivå P '!O107&gt;1,'Rang. kommuner avlingsnivå P '!O107,""),"")</f>
        <v>455.14647730437201</v>
      </c>
      <c r="S106" s="4">
        <f>IFERROR(IF('Rang. kommuner avlingsnivå P '!P107&gt;1,'Rang. kommuner avlingsnivå P '!P107,""),"")</f>
        <v>406.11894824707798</v>
      </c>
      <c r="T106" s="4">
        <f>IFERROR(IF('Rang. kommuner avlingsnivå P '!Q107&gt;1,'Rang. kommuner avlingsnivå P '!Q107,""),"")</f>
        <v>385.58470540209601</v>
      </c>
      <c r="U106" s="4">
        <f>IFERROR(IF('Rang. kommuner avlingsnivå P '!R107&gt;1,'Rang. kommuner avlingsnivå P '!R107,""),"")</f>
        <v>175.90232876712301</v>
      </c>
      <c r="V106" s="4">
        <f>IFERROR(IF('Rang. kommuner avlingsnivå P '!S107&gt;1,'Rang. kommuner avlingsnivå P '!S107,""),"")</f>
        <v>393.25147725711099</v>
      </c>
      <c r="W106" s="4">
        <f>IFERROR(IF('Rang. kommuner avlingsnivå P '!T107&gt;1,'Rang. kommuner avlingsnivå P '!T107,""),"")</f>
        <v>435.74186307519602</v>
      </c>
      <c r="X106" s="4">
        <f>IFERROR(IF('Rang. kommuner avlingsnivå P '!U107&gt;1,'Rang. kommuner avlingsnivå P '!U107,""),"")</f>
        <v>434.27964205816602</v>
      </c>
      <c r="Y106" s="4">
        <f>IFERROR(IF('Rang. kommuner avlingsnivå P '!V107&gt;1,'Rang. kommuner avlingsnivå P '!V107,""),"")</f>
        <v>357.161917740337</v>
      </c>
      <c r="Z106" s="4">
        <f>IFERROR(IF('Rang. kommuner avlingsnivå P '!W107&gt;1,'Rang. kommuner avlingsnivå P '!W107,""),"")</f>
        <v>425.57745418026599</v>
      </c>
      <c r="AA106" s="4">
        <f>IFERROR(IF('Rang. kommuner avlingsnivå P '!X107&gt;1,'Rang. kommuner avlingsnivå P '!X107,""),"")</f>
        <v>275.69199375825229</v>
      </c>
    </row>
    <row r="107" spans="4:27" x14ac:dyDescent="0.25">
      <c r="D107" s="4" t="str">
        <f>IF('Rang. kommuner avlingsnivå P '!A108&gt;1,'Rang. kommuner avlingsnivå P '!A108,"")</f>
        <v>4012 BAMBLE</v>
      </c>
      <c r="E107" s="4">
        <f>IFERROR(IF('Rang. kommuner avlingsnivå P '!B108&gt;1,'Rang. kommuner avlingsnivå P '!B108,""),"")</f>
        <v>202.24467713787101</v>
      </c>
      <c r="F107" s="4">
        <f>IFERROR(IF('Rang. kommuner avlingsnivå P '!C108&gt;1,'Rang. kommuner avlingsnivå P '!C108,""),"")</f>
        <v>331.08482995796697</v>
      </c>
      <c r="G107" s="4">
        <f>IFERROR(IF('Rang. kommuner avlingsnivå P '!D108&gt;1,'Rang. kommuner avlingsnivå P '!D108,""),"")</f>
        <v>396.803336883209</v>
      </c>
      <c r="H107" s="4">
        <f>IFERROR(IF('Rang. kommuner avlingsnivå P '!E108&gt;1,'Rang. kommuner avlingsnivå P '!E108,""),"")</f>
        <v>346.40589135424602</v>
      </c>
      <c r="I107" s="4">
        <f>IFERROR(IF('Rang. kommuner avlingsnivå P '!F108&gt;1,'Rang. kommuner avlingsnivå P '!F108,""),"")</f>
        <v>319.66112469437701</v>
      </c>
      <c r="J107" s="4">
        <f>IFERROR(IF('Rang. kommuner avlingsnivå P '!G108&gt;1,'Rang. kommuner avlingsnivå P '!G108,""),"")</f>
        <v>263.60365853658499</v>
      </c>
      <c r="K107" s="4">
        <f>IFERROR(IF('Rang. kommuner avlingsnivå P '!H108&gt;1,'Rang. kommuner avlingsnivå P '!H108,""),"")</f>
        <v>426.01810436634702</v>
      </c>
      <c r="L107" s="4">
        <f>IFERROR(IF('Rang. kommuner avlingsnivå P '!I108&gt;1,'Rang. kommuner avlingsnivå P '!I108,""),"")</f>
        <v>329.12374934175898</v>
      </c>
      <c r="M107" s="4">
        <f>IFERROR(IF('Rang. kommuner avlingsnivå P '!J108&gt;1,'Rang. kommuner avlingsnivå P '!J108,""),"")</f>
        <v>453.99095263437999</v>
      </c>
      <c r="N107" s="4">
        <f>IFERROR(IF('Rang. kommuner avlingsnivå P '!K108&gt;1,'Rang. kommuner avlingsnivå P '!K108,""),"")</f>
        <v>249.81179624664901</v>
      </c>
      <c r="O107" s="4">
        <f>IFERROR(IF('Rang. kommuner avlingsnivå P '!L108&gt;1,'Rang. kommuner avlingsnivå P '!L108,""),"")</f>
        <v>343.70916079436302</v>
      </c>
      <c r="P107" s="4">
        <f>IFERROR(IF('Rang. kommuner avlingsnivå P '!M108&gt;1,'Rang. kommuner avlingsnivå P '!M108,""),"")</f>
        <v>262.01538461538502</v>
      </c>
      <c r="Q107" s="4">
        <f>IFERROR(IF('Rang. kommuner avlingsnivå P '!N108&gt;1,'Rang. kommuner avlingsnivå P '!N108,""),"")</f>
        <v>351.434691011236</v>
      </c>
      <c r="R107" s="4">
        <f>IFERROR(IF('Rang. kommuner avlingsnivå P '!O108&gt;1,'Rang. kommuner avlingsnivå P '!O108,""),"")</f>
        <v>368.81871775976401</v>
      </c>
      <c r="S107" s="4">
        <f>IFERROR(IF('Rang. kommuner avlingsnivå P '!P108&gt;1,'Rang. kommuner avlingsnivå P '!P108,""),"")</f>
        <v>377.881176470588</v>
      </c>
      <c r="T107" s="4">
        <f>IFERROR(IF('Rang. kommuner avlingsnivå P '!Q108&gt;1,'Rang. kommuner avlingsnivå P '!Q108,""),"")</f>
        <v>269.62619198982799</v>
      </c>
      <c r="U107" s="4">
        <f>IFERROR(IF('Rang. kommuner avlingsnivå P '!R108&gt;1,'Rang. kommuner avlingsnivå P '!R108,""),"")</f>
        <v>319.62574850299399</v>
      </c>
      <c r="V107" s="4">
        <f>IFERROR(IF('Rang. kommuner avlingsnivå P '!S108&gt;1,'Rang. kommuner avlingsnivå P '!S108,""),"")</f>
        <v>364.44301221166899</v>
      </c>
      <c r="W107" s="4">
        <f>IFERROR(IF('Rang. kommuner avlingsnivå P '!T108&gt;1,'Rang. kommuner avlingsnivå P '!T108,""),"")</f>
        <v>424.53587786259499</v>
      </c>
      <c r="X107" s="4">
        <f>IFERROR(IF('Rang. kommuner avlingsnivå P '!U108&gt;1,'Rang. kommuner avlingsnivå P '!U108,""),"")</f>
        <v>391.64929577464801</v>
      </c>
      <c r="Y107" s="4">
        <f>IFERROR(IF('Rang. kommuner avlingsnivå P '!V108&gt;1,'Rang. kommuner avlingsnivå P '!V108,""),"")</f>
        <v>330.45057034220503</v>
      </c>
      <c r="Z107" s="4">
        <f>IFERROR(IF('Rang. kommuner avlingsnivå P '!W108&gt;1,'Rang. kommuner avlingsnivå P '!W108,""),"")</f>
        <v>426.843373493976</v>
      </c>
      <c r="AA107" s="4">
        <f>IFERROR(IF('Rang. kommuner avlingsnivå P '!X108&gt;1,'Rang. kommuner avlingsnivå P '!X108,""),"")</f>
        <v>298.31859410430837</v>
      </c>
    </row>
    <row r="108" spans="4:27" x14ac:dyDescent="0.25">
      <c r="D108" s="4" t="str">
        <f>IF('Rang. kommuner avlingsnivå P '!A109&gt;1,'Rang. kommuner avlingsnivå P '!A109,"")</f>
        <v>5006 STEINKJER</v>
      </c>
      <c r="E108" s="4">
        <f>IFERROR(IF('Rang. kommuner avlingsnivå P '!B109&gt;1,'Rang. kommuner avlingsnivå P '!B109,""),"")</f>
        <v>325.644678858654</v>
      </c>
      <c r="F108" s="4">
        <f>IFERROR(IF('Rang. kommuner avlingsnivå P '!C109&gt;1,'Rang. kommuner avlingsnivå P '!C109,""),"")</f>
        <v>345.20681790412601</v>
      </c>
      <c r="G108" s="4">
        <f>IFERROR(IF('Rang. kommuner avlingsnivå P '!D109&gt;1,'Rang. kommuner avlingsnivå P '!D109,""),"")</f>
        <v>320.107037942989</v>
      </c>
      <c r="H108" s="4">
        <f>IFERROR(IF('Rang. kommuner avlingsnivå P '!E109&gt;1,'Rang. kommuner avlingsnivå P '!E109,""),"")</f>
        <v>295.912127388535</v>
      </c>
      <c r="I108" s="4">
        <f>IFERROR(IF('Rang. kommuner avlingsnivå P '!F109&gt;1,'Rang. kommuner avlingsnivå P '!F109,""),"")</f>
        <v>385.57337998096398</v>
      </c>
      <c r="J108" s="4">
        <f>IFERROR(IF('Rang. kommuner avlingsnivå P '!G109&gt;1,'Rang. kommuner avlingsnivå P '!G109,""),"")</f>
        <v>248.39628009340001</v>
      </c>
      <c r="K108" s="4">
        <f>IFERROR(IF('Rang. kommuner avlingsnivå P '!H109&gt;1,'Rang. kommuner avlingsnivå P '!H109,""),"")</f>
        <v>447.41367792805102</v>
      </c>
      <c r="L108" s="4">
        <f>IFERROR(IF('Rang. kommuner avlingsnivå P '!I109&gt;1,'Rang. kommuner avlingsnivå P '!I109,""),"")</f>
        <v>379.56026184571903</v>
      </c>
      <c r="M108" s="4">
        <f>IFERROR(IF('Rang. kommuner avlingsnivå P '!J109&gt;1,'Rang. kommuner avlingsnivå P '!J109,""),"")</f>
        <v>292.01230514696402</v>
      </c>
      <c r="N108" s="4">
        <f>IFERROR(IF('Rang. kommuner avlingsnivå P '!K109&gt;1,'Rang. kommuner avlingsnivå P '!K109,""),"")</f>
        <v>329.32894804992998</v>
      </c>
      <c r="O108" s="4">
        <f>IFERROR(IF('Rang. kommuner avlingsnivå P '!L109&gt;1,'Rang. kommuner avlingsnivå P '!L109,""),"")</f>
        <v>382.90602171005202</v>
      </c>
      <c r="P108" s="4">
        <f>IFERROR(IF('Rang. kommuner avlingsnivå P '!M109&gt;1,'Rang. kommuner avlingsnivå P '!M109,""),"")</f>
        <v>330.59184828406148</v>
      </c>
      <c r="Q108" s="4">
        <f>IFERROR(IF('Rang. kommuner avlingsnivå P '!N109&gt;1,'Rang. kommuner avlingsnivå P '!N109,""),"")</f>
        <v>396.69069172740097</v>
      </c>
      <c r="R108" s="4">
        <f>IFERROR(IF('Rang. kommuner avlingsnivå P '!O109&gt;1,'Rang. kommuner avlingsnivå P '!O109,""),"")</f>
        <v>258.44821969442</v>
      </c>
      <c r="S108" s="4">
        <f>IFERROR(IF('Rang. kommuner avlingsnivå P '!P109&gt;1,'Rang. kommuner avlingsnivå P '!P109,""),"")</f>
        <v>374.59668880172899</v>
      </c>
      <c r="T108" s="4">
        <f>IFERROR(IF('Rang. kommuner avlingsnivå P '!Q109&gt;1,'Rang. kommuner avlingsnivå P '!Q109,""),"")</f>
        <v>355.72984278090303</v>
      </c>
      <c r="U108" s="4">
        <f>IFERROR(IF('Rang. kommuner avlingsnivå P '!R109&gt;1,'Rang. kommuner avlingsnivå P '!R109,""),"")</f>
        <v>333.51970896406999</v>
      </c>
      <c r="V108" s="4">
        <f>IFERROR(IF('Rang. kommuner avlingsnivå P '!S109&gt;1,'Rang. kommuner avlingsnivå P '!S109,""),"")</f>
        <v>416.80368843870099</v>
      </c>
      <c r="W108" s="4">
        <f>IFERROR(IF('Rang. kommuner avlingsnivå P '!T109&gt;1,'Rang. kommuner avlingsnivå P '!T109,""),"")</f>
        <v>290.169169416942</v>
      </c>
      <c r="X108" s="4">
        <f>IFERROR(IF('Rang. kommuner avlingsnivå P '!U109&gt;1,'Rang. kommuner avlingsnivå P '!U109,""),"")</f>
        <v>281.98133857162901</v>
      </c>
      <c r="Y108" s="4">
        <f>IFERROR(IF('Rang. kommuner avlingsnivå P '!V109&gt;1,'Rang. kommuner avlingsnivå P '!V109,""),"")</f>
        <v>367.42892187784702</v>
      </c>
      <c r="Z108" s="4">
        <f>IFERROR(IF('Rang. kommuner avlingsnivå P '!W109&gt;1,'Rang. kommuner avlingsnivå P '!W109,""),"")</f>
        <v>349.48636537837899</v>
      </c>
      <c r="AA108" s="4">
        <f>IFERROR(IF('Rang. kommuner avlingsnivå P '!X109&gt;1,'Rang. kommuner avlingsnivå P '!X109,""),"")</f>
        <v>357.30078761542637</v>
      </c>
    </row>
    <row r="109" spans="4:27" x14ac:dyDescent="0.25">
      <c r="D109" s="4" t="str">
        <f>IF('Rang. kommuner avlingsnivå P '!A110&gt;1,'Rang. kommuner avlingsnivå P '!A110,"")</f>
        <v>3332 SIGDAL</v>
      </c>
      <c r="E109" s="4">
        <f>IFERROR(IF('Rang. kommuner avlingsnivå P '!B110&gt;1,'Rang. kommuner avlingsnivå P '!B110,""),"")</f>
        <v>333.91174805742799</v>
      </c>
      <c r="F109" s="4">
        <f>IFERROR(IF('Rang. kommuner avlingsnivå P '!C110&gt;1,'Rang. kommuner avlingsnivå P '!C110,""),"")</f>
        <v>389.74685285094699</v>
      </c>
      <c r="G109" s="4">
        <f>IFERROR(IF('Rang. kommuner avlingsnivå P '!D110&gt;1,'Rang. kommuner avlingsnivå P '!D110,""),"")</f>
        <v>400.66476099729999</v>
      </c>
      <c r="H109" s="4">
        <f>IFERROR(IF('Rang. kommuner avlingsnivå P '!E110&gt;1,'Rang. kommuner avlingsnivå P '!E110,""),"")</f>
        <v>320.41593469050298</v>
      </c>
      <c r="I109" s="4">
        <f>IFERROR(IF('Rang. kommuner avlingsnivå P '!F110&gt;1,'Rang. kommuner avlingsnivå P '!F110,""),"")</f>
        <v>247.47088124635701</v>
      </c>
      <c r="J109" s="4">
        <f>IFERROR(IF('Rang. kommuner avlingsnivå P '!G110&gt;1,'Rang. kommuner avlingsnivå P '!G110,""),"")</f>
        <v>271.43216546605498</v>
      </c>
      <c r="K109" s="4">
        <f>IFERROR(IF('Rang. kommuner avlingsnivå P '!H110&gt;1,'Rang. kommuner avlingsnivå P '!H110,""),"")</f>
        <v>374.20783636161002</v>
      </c>
      <c r="L109" s="4">
        <f>IFERROR(IF('Rang. kommuner avlingsnivå P '!I110&gt;1,'Rang. kommuner avlingsnivå P '!I110,""),"")</f>
        <v>295.94748919365998</v>
      </c>
      <c r="M109" s="4">
        <f>IFERROR(IF('Rang. kommuner avlingsnivå P '!J110&gt;1,'Rang. kommuner avlingsnivå P '!J110,""),"")</f>
        <v>341.51858436579801</v>
      </c>
      <c r="N109" s="4">
        <f>IFERROR(IF('Rang. kommuner avlingsnivå P '!K110&gt;1,'Rang. kommuner avlingsnivå P '!K110,""),"")</f>
        <v>209.70837892312099</v>
      </c>
      <c r="O109" s="4">
        <f>IFERROR(IF('Rang. kommuner avlingsnivå P '!L110&gt;1,'Rang. kommuner avlingsnivå P '!L110,""),"")</f>
        <v>326.98458943940398</v>
      </c>
      <c r="P109" s="4">
        <f>IFERROR(IF('Rang. kommuner avlingsnivå P '!M110&gt;1,'Rang. kommuner avlingsnivå P '!M110,""),"")</f>
        <v>274.14979332064797</v>
      </c>
      <c r="Q109" s="4">
        <f>IFERROR(IF('Rang. kommuner avlingsnivå P '!N110&gt;1,'Rang. kommuner avlingsnivå P '!N110,""),"")</f>
        <v>393.58029581038397</v>
      </c>
      <c r="R109" s="4">
        <f>IFERROR(IF('Rang. kommuner avlingsnivå P '!O110&gt;1,'Rang. kommuner avlingsnivå P '!O110,""),"")</f>
        <v>420.18985148514798</v>
      </c>
      <c r="S109" s="4">
        <f>IFERROR(IF('Rang. kommuner avlingsnivå P '!P110&gt;1,'Rang. kommuner avlingsnivå P '!P110,""),"")</f>
        <v>449.75613810741697</v>
      </c>
      <c r="T109" s="4">
        <f>IFERROR(IF('Rang. kommuner avlingsnivå P '!Q110&gt;1,'Rang. kommuner avlingsnivå P '!Q110,""),"")</f>
        <v>315.76245523654001</v>
      </c>
      <c r="U109" s="4">
        <f>IFERROR(IF('Rang. kommuner avlingsnivå P '!R110&gt;1,'Rang. kommuner avlingsnivå P '!R110,""),"")</f>
        <v>214.499494029549</v>
      </c>
      <c r="V109" s="4">
        <f>IFERROR(IF('Rang. kommuner avlingsnivå P '!S110&gt;1,'Rang. kommuner avlingsnivå P '!S110,""),"")</f>
        <v>329.201181399821</v>
      </c>
      <c r="W109" s="4">
        <f>IFERROR(IF('Rang. kommuner avlingsnivå P '!T110&gt;1,'Rang. kommuner avlingsnivå P '!T110,""),"")</f>
        <v>432.10028412759902</v>
      </c>
      <c r="X109" s="4">
        <f>IFERROR(IF('Rang. kommuner avlingsnivå P '!U110&gt;1,'Rang. kommuner avlingsnivå P '!U110,""),"")</f>
        <v>430.23886066996698</v>
      </c>
      <c r="Y109" s="4">
        <f>IFERROR(IF('Rang. kommuner avlingsnivå P '!V110&gt;1,'Rang. kommuner avlingsnivå P '!V110,""),"")</f>
        <v>348.77823422013603</v>
      </c>
      <c r="Z109" s="4">
        <f>IFERROR(IF('Rang. kommuner avlingsnivå P '!W110&gt;1,'Rang. kommuner avlingsnivå P '!W110,""),"")</f>
        <v>432.196532172996</v>
      </c>
      <c r="AA109" s="4">
        <f>IFERROR(IF('Rang. kommuner avlingsnivå P '!X110&gt;1,'Rang. kommuner avlingsnivå P '!X110,""),"")</f>
        <v>257.23452768729641</v>
      </c>
    </row>
    <row r="110" spans="4:27" x14ac:dyDescent="0.25">
      <c r="D110" s="4" t="str">
        <f>IF('Rang. kommuner avlingsnivå P '!A111&gt;1,'Rang. kommuner avlingsnivå P '!A111,"")</f>
        <v>4206 FARSUND</v>
      </c>
      <c r="E110" s="4">
        <f>IFERROR(IF('Rang. kommuner avlingsnivå P '!B111&gt;1,'Rang. kommuner avlingsnivå P '!B111,""),"")</f>
        <v>351.31649365628601</v>
      </c>
      <c r="F110" s="4">
        <f>IFERROR(IF('Rang. kommuner avlingsnivå P '!C111&gt;1,'Rang. kommuner avlingsnivå P '!C111,""),"")</f>
        <v>395.99781037880399</v>
      </c>
      <c r="G110" s="4">
        <f>IFERROR(IF('Rang. kommuner avlingsnivå P '!D111&gt;1,'Rang. kommuner avlingsnivå P '!D111,""),"")</f>
        <v>435.47691360558201</v>
      </c>
      <c r="H110" s="4">
        <f>IFERROR(IF('Rang. kommuner avlingsnivå P '!E111&gt;1,'Rang. kommuner avlingsnivå P '!E111,""),"")</f>
        <v>375.36550010354102</v>
      </c>
      <c r="I110" s="4">
        <f>IFERROR(IF('Rang. kommuner avlingsnivå P '!F111&gt;1,'Rang. kommuner avlingsnivå P '!F111,""),"")</f>
        <v>350.60883571099902</v>
      </c>
      <c r="J110" s="4">
        <f>IFERROR(IF('Rang. kommuner avlingsnivå P '!G111&gt;1,'Rang. kommuner avlingsnivå P '!G111,""),"")</f>
        <v>300.552995391705</v>
      </c>
      <c r="K110" s="4">
        <f>IFERROR(IF('Rang. kommuner avlingsnivå P '!H111&gt;1,'Rang. kommuner avlingsnivå P '!H111,""),"")</f>
        <v>301.18457619268202</v>
      </c>
      <c r="L110" s="4">
        <f>IFERROR(IF('Rang. kommuner avlingsnivå P '!I111&gt;1,'Rang. kommuner avlingsnivå P '!I111,""),"")</f>
        <v>374.17282420034701</v>
      </c>
      <c r="M110" s="4">
        <f>IFERROR(IF('Rang. kommuner avlingsnivå P '!J111&gt;1,'Rang. kommuner avlingsnivå P '!J111,""),"")</f>
        <v>311.18257918552001</v>
      </c>
      <c r="N110" s="4">
        <f>IFERROR(IF('Rang. kommuner avlingsnivå P '!K111&gt;1,'Rang. kommuner avlingsnivå P '!K111,""),"")</f>
        <v>284.94971228421298</v>
      </c>
      <c r="O110" s="4">
        <f>IFERROR(IF('Rang. kommuner avlingsnivå P '!L111&gt;1,'Rang. kommuner avlingsnivå P '!L111,""),"")</f>
        <v>332.92706013362999</v>
      </c>
      <c r="P110" s="4">
        <f>IFERROR(IF('Rang. kommuner avlingsnivå P '!M111&gt;1,'Rang. kommuner avlingsnivå P '!M111,""),"")</f>
        <v>310.87090246863602</v>
      </c>
      <c r="Q110" s="4">
        <f>IFERROR(IF('Rang. kommuner avlingsnivå P '!N111&gt;1,'Rang. kommuner avlingsnivå P '!N111,""),"")</f>
        <v>208.81207770270299</v>
      </c>
      <c r="R110" s="4">
        <f>IFERROR(IF('Rang. kommuner avlingsnivå P '!O111&gt;1,'Rang. kommuner avlingsnivå P '!O111,""),"")</f>
        <v>300.36759729272399</v>
      </c>
      <c r="S110" s="4">
        <f>IFERROR(IF('Rang. kommuner avlingsnivå P '!P111&gt;1,'Rang. kommuner avlingsnivå P '!P111,""),"")</f>
        <v>302.96052112119997</v>
      </c>
      <c r="T110" s="4">
        <f>IFERROR(IF('Rang. kommuner avlingsnivå P '!Q111&gt;1,'Rang. kommuner avlingsnivå P '!Q111,""),"")</f>
        <v>286.56880000000001</v>
      </c>
      <c r="U110" s="4">
        <f>IFERROR(IF('Rang. kommuner avlingsnivå P '!R111&gt;1,'Rang. kommuner avlingsnivå P '!R111,""),"")</f>
        <v>288.55883649184699</v>
      </c>
      <c r="V110" s="4">
        <f>IFERROR(IF('Rang. kommuner avlingsnivå P '!S111&gt;1,'Rang. kommuner avlingsnivå P '!S111,""),"")</f>
        <v>373.84658143412997</v>
      </c>
      <c r="W110" s="4">
        <f>IFERROR(IF('Rang. kommuner avlingsnivå P '!T111&gt;1,'Rang. kommuner avlingsnivå P '!T111,""),"")</f>
        <v>390.10683391003499</v>
      </c>
      <c r="X110" s="4">
        <f>IFERROR(IF('Rang. kommuner avlingsnivå P '!U111&gt;1,'Rang. kommuner avlingsnivå P '!U111,""),"")</f>
        <v>317.803735024665</v>
      </c>
      <c r="Y110" s="4">
        <f>IFERROR(IF('Rang. kommuner avlingsnivå P '!V111&gt;1,'Rang. kommuner avlingsnivå P '!V111,""),"")</f>
        <v>402.75635738831602</v>
      </c>
      <c r="Z110" s="4">
        <f>IFERROR(IF('Rang. kommuner avlingsnivå P '!W111&gt;1,'Rang. kommuner avlingsnivå P '!W111,""),"")</f>
        <v>515.59075661572899</v>
      </c>
      <c r="AA110" s="4">
        <f>IFERROR(IF('Rang. kommuner avlingsnivå P '!X111&gt;1,'Rang. kommuner avlingsnivå P '!X111,""),"")</f>
        <v>280.74710347582902</v>
      </c>
    </row>
    <row r="111" spans="4:27" x14ac:dyDescent="0.25">
      <c r="D111" s="4" t="str">
        <f>IF('Rang. kommuner avlingsnivå P '!A112&gt;1,'Rang. kommuner avlingsnivå P '!A112,"")</f>
        <v>3438 SØR-FRON</v>
      </c>
      <c r="E111" s="4">
        <f>IFERROR(IF('Rang. kommuner avlingsnivå P '!B112&gt;1,'Rang. kommuner avlingsnivå P '!B112,""),"")</f>
        <v>319.80374015747998</v>
      </c>
      <c r="F111" s="4">
        <f>IFERROR(IF('Rang. kommuner avlingsnivå P '!C112&gt;1,'Rang. kommuner avlingsnivå P '!C112,""),"")</f>
        <v>341.83248730964499</v>
      </c>
      <c r="G111" s="4">
        <f>IFERROR(IF('Rang. kommuner avlingsnivå P '!D112&gt;1,'Rang. kommuner avlingsnivå P '!D112,""),"")</f>
        <v>376.50977835723597</v>
      </c>
      <c r="H111" s="4">
        <f>IFERROR(IF('Rang. kommuner avlingsnivå P '!E112&gt;1,'Rang. kommuner avlingsnivå P '!E112,""),"")</f>
        <v>262.561535068372</v>
      </c>
      <c r="I111" s="4">
        <f>IFERROR(IF('Rang. kommuner avlingsnivå P '!F112&gt;1,'Rang. kommuner avlingsnivå P '!F112,""),"")</f>
        <v>180.049297396913</v>
      </c>
      <c r="J111" s="4">
        <f>IFERROR(IF('Rang. kommuner avlingsnivå P '!G112&gt;1,'Rang. kommuner avlingsnivå P '!G112,""),"")</f>
        <v>338.00644163875302</v>
      </c>
      <c r="K111" s="4">
        <f>IFERROR(IF('Rang. kommuner avlingsnivå P '!H112&gt;1,'Rang. kommuner avlingsnivå P '!H112,""),"")</f>
        <v>350.085891089109</v>
      </c>
      <c r="L111" s="4">
        <f>IFERROR(IF('Rang. kommuner avlingsnivå P '!I112&gt;1,'Rang. kommuner avlingsnivå P '!I112,""),"")</f>
        <v>254.39171656686599</v>
      </c>
      <c r="M111" s="4">
        <f>IFERROR(IF('Rang. kommuner avlingsnivå P '!J112&gt;1,'Rang. kommuner avlingsnivå P '!J112,""),"")</f>
        <v>418.71169354838702</v>
      </c>
      <c r="N111" s="4">
        <f>IFERROR(IF('Rang. kommuner avlingsnivå P '!K112&gt;1,'Rang. kommuner avlingsnivå P '!K112,""),"")</f>
        <v>217.41758806891201</v>
      </c>
      <c r="O111" s="4">
        <f>IFERROR(IF('Rang. kommuner avlingsnivå P '!L112&gt;1,'Rang. kommuner avlingsnivå P '!L112,""),"")</f>
        <v>390.56735606484102</v>
      </c>
      <c r="P111" s="4">
        <f>IFERROR(IF('Rang. kommuner avlingsnivå P '!M112&gt;1,'Rang. kommuner avlingsnivå P '!M112,""),"")</f>
        <v>217.182985553772</v>
      </c>
      <c r="Q111" s="4">
        <f>IFERROR(IF('Rang. kommuner avlingsnivå P '!N112&gt;1,'Rang. kommuner avlingsnivå P '!N112,""),"")</f>
        <v>327.66741717594101</v>
      </c>
      <c r="R111" s="4">
        <f>IFERROR(IF('Rang. kommuner avlingsnivå P '!O112&gt;1,'Rang. kommuner avlingsnivå P '!O112,""),"")</f>
        <v>461.23354123354102</v>
      </c>
      <c r="S111" s="4">
        <f>IFERROR(IF('Rang. kommuner avlingsnivå P '!P112&gt;1,'Rang. kommuner avlingsnivå P '!P112,""),"")</f>
        <v>472.42767062314499</v>
      </c>
      <c r="T111" s="4">
        <f>IFERROR(IF('Rang. kommuner avlingsnivå P '!Q112&gt;1,'Rang. kommuner avlingsnivå P '!Q112,""),"")</f>
        <v>427.14758463293998</v>
      </c>
      <c r="U111" s="4">
        <f>IFERROR(IF('Rang. kommuner avlingsnivå P '!R112&gt;1,'Rang. kommuner avlingsnivå P '!R112,""),"")</f>
        <v>147.38202764977001</v>
      </c>
      <c r="V111" s="4">
        <f>IFERROR(IF('Rang. kommuner avlingsnivå P '!S112&gt;1,'Rang. kommuner avlingsnivå P '!S112,""),"")</f>
        <v>354.57159090909101</v>
      </c>
      <c r="W111" s="4">
        <f>IFERROR(IF('Rang. kommuner avlingsnivå P '!T112&gt;1,'Rang. kommuner avlingsnivå P '!T112,""),"")</f>
        <v>434.37610463061202</v>
      </c>
      <c r="X111" s="4">
        <f>IFERROR(IF('Rang. kommuner avlingsnivå P '!U112&gt;1,'Rang. kommuner avlingsnivå P '!U112,""),"")</f>
        <v>414.312204989885</v>
      </c>
      <c r="Y111" s="4">
        <f>IFERROR(IF('Rang. kommuner avlingsnivå P '!V112&gt;1,'Rang. kommuner avlingsnivå P '!V112,""),"")</f>
        <v>328.30010493179401</v>
      </c>
      <c r="Z111" s="4">
        <f>IFERROR(IF('Rang. kommuner avlingsnivå P '!W112&gt;1,'Rang. kommuner avlingsnivå P '!W112,""),"")</f>
        <v>559.33106092884498</v>
      </c>
      <c r="AA111" s="4">
        <f>IFERROR(IF('Rang. kommuner avlingsnivå P '!X112&gt;1,'Rang. kommuner avlingsnivå P '!X112,""),"")</f>
        <v>173.74475524475525</v>
      </c>
    </row>
    <row r="112" spans="4:27" x14ac:dyDescent="0.25">
      <c r="D112" s="4" t="str">
        <f>IF('Rang. kommuner avlingsnivå P '!A113&gt;1,'Rang. kommuner avlingsnivå P '!A113,"")</f>
        <v>3242 HURDAL</v>
      </c>
      <c r="E112" s="4">
        <f>IFERROR(IF('Rang. kommuner avlingsnivå P '!B113&gt;1,'Rang. kommuner avlingsnivå P '!B113,""),"")</f>
        <v>236.51503006012001</v>
      </c>
      <c r="F112" s="4">
        <f>IFERROR(IF('Rang. kommuner avlingsnivå P '!C113&gt;1,'Rang. kommuner avlingsnivå P '!C113,""),"")</f>
        <v>350.173027989822</v>
      </c>
      <c r="G112" s="4">
        <f>IFERROR(IF('Rang. kommuner avlingsnivå P '!D113&gt;1,'Rang. kommuner avlingsnivå P '!D113,""),"")</f>
        <v>389.54227590591199</v>
      </c>
      <c r="H112" s="4">
        <f>IFERROR(IF('Rang. kommuner avlingsnivå P '!E113&gt;1,'Rang. kommuner avlingsnivå P '!E113,""),"")</f>
        <v>314.14822006472502</v>
      </c>
      <c r="I112" s="4">
        <f>IFERROR(IF('Rang. kommuner avlingsnivå P '!F113&gt;1,'Rang. kommuner avlingsnivå P '!F113,""),"")</f>
        <v>321.90704032809299</v>
      </c>
      <c r="J112" s="4">
        <f>IFERROR(IF('Rang. kommuner avlingsnivå P '!G113&gt;1,'Rang. kommuner avlingsnivå P '!G113,""),"")</f>
        <v>331.04383358098102</v>
      </c>
      <c r="K112" s="4">
        <f>IFERROR(IF('Rang. kommuner avlingsnivå P '!H113&gt;1,'Rang. kommuner avlingsnivå P '!H113,""),"")</f>
        <v>383.36621823617298</v>
      </c>
      <c r="L112" s="4">
        <f>IFERROR(IF('Rang. kommuner avlingsnivå P '!I113&gt;1,'Rang. kommuner avlingsnivå P '!I113,""),"")</f>
        <v>226.61413843888101</v>
      </c>
      <c r="M112" s="4">
        <f>IFERROR(IF('Rang. kommuner avlingsnivå P '!J113&gt;1,'Rang. kommuner avlingsnivå P '!J113,""),"")</f>
        <v>351.59484777517599</v>
      </c>
      <c r="N112" s="4">
        <f>IFERROR(IF('Rang. kommuner avlingsnivå P '!K113&gt;1,'Rang. kommuner avlingsnivå P '!K113,""),"")</f>
        <v>287.41769041768998</v>
      </c>
      <c r="O112" s="4">
        <f>IFERROR(IF('Rang. kommuner avlingsnivå P '!L113&gt;1,'Rang. kommuner avlingsnivå P '!L113,""),"")</f>
        <v>277.522413793103</v>
      </c>
      <c r="P112" s="4">
        <f>IFERROR(IF('Rang. kommuner avlingsnivå P '!M113&gt;1,'Rang. kommuner avlingsnivå P '!M113,""),"")</f>
        <v>294.18482490272402</v>
      </c>
      <c r="Q112" s="4">
        <f>IFERROR(IF('Rang. kommuner avlingsnivå P '!N113&gt;1,'Rang. kommuner avlingsnivå P '!N113,""),"")</f>
        <v>358.32589718719697</v>
      </c>
      <c r="R112" s="4">
        <f>IFERROR(IF('Rang. kommuner avlingsnivå P '!O113&gt;1,'Rang. kommuner avlingsnivå P '!O113,""),"")</f>
        <v>411.26183282980901</v>
      </c>
      <c r="S112" s="4">
        <f>IFERROR(IF('Rang. kommuner avlingsnivå P '!P113&gt;1,'Rang. kommuner avlingsnivå P '!P113,""),"")</f>
        <v>403.55520504731902</v>
      </c>
      <c r="T112" s="4">
        <f>IFERROR(IF('Rang. kommuner avlingsnivå P '!Q113&gt;1,'Rang. kommuner avlingsnivå P '!Q113,""),"")</f>
        <v>375.87417943107198</v>
      </c>
      <c r="U112" s="4">
        <f>IFERROR(IF('Rang. kommuner avlingsnivå P '!R113&gt;1,'Rang. kommuner avlingsnivå P '!R113,""),"")</f>
        <v>259.74249422632801</v>
      </c>
      <c r="V112" s="4">
        <f>IFERROR(IF('Rang. kommuner avlingsnivå P '!S113&gt;1,'Rang. kommuner avlingsnivå P '!S113,""),"")</f>
        <v>244.37784371909001</v>
      </c>
      <c r="W112" s="4">
        <f>IFERROR(IF('Rang. kommuner avlingsnivå P '!T113&gt;1,'Rang. kommuner avlingsnivå P '!T113,""),"")</f>
        <v>402.89224952741</v>
      </c>
      <c r="X112" s="4">
        <f>IFERROR(IF('Rang. kommuner avlingsnivå P '!U113&gt;1,'Rang. kommuner avlingsnivå P '!U113,""),"")</f>
        <v>383.67236723672403</v>
      </c>
      <c r="Y112" s="4">
        <f>IFERROR(IF('Rang. kommuner avlingsnivå P '!V113&gt;1,'Rang. kommuner avlingsnivå P '!V113,""),"")</f>
        <v>335.30754892823899</v>
      </c>
      <c r="Z112" s="4">
        <f>IFERROR(IF('Rang. kommuner avlingsnivå P '!W113&gt;1,'Rang. kommuner avlingsnivå P '!W113,""),"")</f>
        <v>510.81682242990701</v>
      </c>
      <c r="AA112" s="4">
        <f>IFERROR(IF('Rang. kommuner avlingsnivå P '!X113&gt;1,'Rang. kommuner avlingsnivå P '!X113,""),"")</f>
        <v>308.1421383647799</v>
      </c>
    </row>
    <row r="113" spans="4:27" x14ac:dyDescent="0.25">
      <c r="D113" s="4" t="str">
        <f>IF('Rang. kommuner avlingsnivå P '!A114&gt;1,'Rang. kommuner avlingsnivå P '!A114,"")</f>
        <v>3436 NORD-FRON</v>
      </c>
      <c r="E113" s="4">
        <f>IFERROR(IF('Rang. kommuner avlingsnivå P '!B114&gt;1,'Rang. kommuner avlingsnivå P '!B114,""),"")</f>
        <v>356.84575471698099</v>
      </c>
      <c r="F113" s="4">
        <f>IFERROR(IF('Rang. kommuner avlingsnivå P '!C114&gt;1,'Rang. kommuner avlingsnivå P '!C114,""),"")</f>
        <v>350.27420071047999</v>
      </c>
      <c r="G113" s="4">
        <f>IFERROR(IF('Rang. kommuner avlingsnivå P '!D114&gt;1,'Rang. kommuner avlingsnivå P '!D114,""),"")</f>
        <v>373.64928101389199</v>
      </c>
      <c r="H113" s="4">
        <f>IFERROR(IF('Rang. kommuner avlingsnivå P '!E114&gt;1,'Rang. kommuner avlingsnivå P '!E114,""),"")</f>
        <v>328.82252747252699</v>
      </c>
      <c r="I113" s="4">
        <f>IFERROR(IF('Rang. kommuner avlingsnivå P '!F114&gt;1,'Rang. kommuner avlingsnivå P '!F114,""),"")</f>
        <v>205.11387397569899</v>
      </c>
      <c r="J113" s="4">
        <f>IFERROR(IF('Rang. kommuner avlingsnivå P '!G114&gt;1,'Rang. kommuner avlingsnivå P '!G114,""),"")</f>
        <v>392.987092808851</v>
      </c>
      <c r="K113" s="4">
        <f>IFERROR(IF('Rang. kommuner avlingsnivå P '!H114&gt;1,'Rang. kommuner avlingsnivå P '!H114,""),"")</f>
        <v>355.75396085740903</v>
      </c>
      <c r="L113" s="4">
        <f>IFERROR(IF('Rang. kommuner avlingsnivå P '!I114&gt;1,'Rang. kommuner avlingsnivå P '!I114,""),"")</f>
        <v>280.06752293578</v>
      </c>
      <c r="M113" s="4">
        <f>IFERROR(IF('Rang. kommuner avlingsnivå P '!J114&gt;1,'Rang. kommuner avlingsnivå P '!J114,""),"")</f>
        <v>355.884852887759</v>
      </c>
      <c r="N113" s="4">
        <f>IFERROR(IF('Rang. kommuner avlingsnivå P '!K114&gt;1,'Rang. kommuner avlingsnivå P '!K114,""),"")</f>
        <v>186.57648401826501</v>
      </c>
      <c r="O113" s="4">
        <f>IFERROR(IF('Rang. kommuner avlingsnivå P '!L114&gt;1,'Rang. kommuner avlingsnivå P '!L114,""),"")</f>
        <v>369.51859678782802</v>
      </c>
      <c r="P113" s="4">
        <f>IFERROR(IF('Rang. kommuner avlingsnivå P '!M114&gt;1,'Rang. kommuner avlingsnivå P '!M114,""),"")</f>
        <v>193.30282015718899</v>
      </c>
      <c r="Q113" s="4">
        <f>IFERROR(IF('Rang. kommuner avlingsnivå P '!N114&gt;1,'Rang. kommuner avlingsnivå P '!N114,""),"")</f>
        <v>317.95170454545502</v>
      </c>
      <c r="R113" s="4">
        <f>IFERROR(IF('Rang. kommuner avlingsnivå P '!O114&gt;1,'Rang. kommuner avlingsnivå P '!O114,""),"")</f>
        <v>472.33630172865401</v>
      </c>
      <c r="S113" s="4">
        <f>IFERROR(IF('Rang. kommuner avlingsnivå P '!P114&gt;1,'Rang. kommuner avlingsnivå P '!P114,""),"")</f>
        <v>405.34876260311597</v>
      </c>
      <c r="T113" s="4">
        <f>IFERROR(IF('Rang. kommuner avlingsnivå P '!Q114&gt;1,'Rang. kommuner avlingsnivå P '!Q114,""),"")</f>
        <v>376.37159533073901</v>
      </c>
      <c r="U113" s="4">
        <f>IFERROR(IF('Rang. kommuner avlingsnivå P '!R114&gt;1,'Rang. kommuner avlingsnivå P '!R114,""),"")</f>
        <v>165.09655532359099</v>
      </c>
      <c r="V113" s="4">
        <f>IFERROR(IF('Rang. kommuner avlingsnivå P '!S114&gt;1,'Rang. kommuner avlingsnivå P '!S114,""),"")</f>
        <v>359.81212777476998</v>
      </c>
      <c r="W113" s="4">
        <f>IFERROR(IF('Rang. kommuner avlingsnivå P '!T114&gt;1,'Rang. kommuner avlingsnivå P '!T114,""),"")</f>
        <v>427.6</v>
      </c>
      <c r="X113" s="4">
        <f>IFERROR(IF('Rang. kommuner avlingsnivå P '!U114&gt;1,'Rang. kommuner avlingsnivå P '!U114,""),"")</f>
        <v>452.32722143864601</v>
      </c>
      <c r="Y113" s="4">
        <f>IFERROR(IF('Rang. kommuner avlingsnivå P '!V114&gt;1,'Rang. kommuner avlingsnivå P '!V114,""),"")</f>
        <v>318.95710681244702</v>
      </c>
      <c r="Z113" s="4">
        <f>IFERROR(IF('Rang. kommuner avlingsnivå P '!W114&gt;1,'Rang. kommuner avlingsnivå P '!W114,""),"")</f>
        <v>465.63376068376101</v>
      </c>
      <c r="AA113" s="4">
        <f>IFERROR(IF('Rang. kommuner avlingsnivå P '!X114&gt;1,'Rang. kommuner avlingsnivå P '!X114,""),"")</f>
        <v>196.93017843289371</v>
      </c>
    </row>
    <row r="114" spans="4:27" x14ac:dyDescent="0.25">
      <c r="D114" s="4" t="str">
        <f>IF('Rang. kommuner avlingsnivå P '!A115&gt;1,'Rang. kommuner avlingsnivå P '!A115,"")</f>
        <v>3224 RÆLINGEN</v>
      </c>
      <c r="E114" s="4">
        <f>IFERROR(IF('Rang. kommuner avlingsnivå P '!B115&gt;1,'Rang. kommuner avlingsnivå P '!B115,""),"")</f>
        <v>286.10064935064901</v>
      </c>
      <c r="F114" s="4">
        <f>IFERROR(IF('Rang. kommuner avlingsnivå P '!C115&gt;1,'Rang. kommuner avlingsnivå P '!C115,""),"")</f>
        <v>309.85104052573899</v>
      </c>
      <c r="G114" s="4">
        <f>IFERROR(IF('Rang. kommuner avlingsnivå P '!D115&gt;1,'Rang. kommuner avlingsnivå P '!D115,""),"")</f>
        <v>341.11745298581297</v>
      </c>
      <c r="H114" s="4">
        <f>IFERROR(IF('Rang. kommuner avlingsnivå P '!E115&gt;1,'Rang. kommuner avlingsnivå P '!E115,""),"")</f>
        <v>316.12281280950799</v>
      </c>
      <c r="I114" s="4">
        <f>IFERROR(IF('Rang. kommuner avlingsnivå P '!F115&gt;1,'Rang. kommuner avlingsnivå P '!F115,""),"")</f>
        <v>278.58678343948998</v>
      </c>
      <c r="J114" s="4">
        <f>IFERROR(IF('Rang. kommuner avlingsnivå P '!G115&gt;1,'Rang. kommuner avlingsnivå P '!G115,""),"")</f>
        <v>356.37712017322298</v>
      </c>
      <c r="K114" s="4">
        <f>IFERROR(IF('Rang. kommuner avlingsnivå P '!H115&gt;1,'Rang. kommuner avlingsnivå P '!H115,""),"")</f>
        <v>392.79502074688799</v>
      </c>
      <c r="L114" s="4">
        <f>IFERROR(IF('Rang. kommuner avlingsnivå P '!I115&gt;1,'Rang. kommuner avlingsnivå P '!I115,""),"")</f>
        <v>293.704800358905</v>
      </c>
      <c r="M114" s="4">
        <f>IFERROR(IF('Rang. kommuner avlingsnivå P '!J115&gt;1,'Rang. kommuner avlingsnivå P '!J115,""),"")</f>
        <v>304.43136246786599</v>
      </c>
      <c r="N114" s="4">
        <f>IFERROR(IF('Rang. kommuner avlingsnivå P '!K115&gt;1,'Rang. kommuner avlingsnivå P '!K115,""),"")</f>
        <v>299.87071876507503</v>
      </c>
      <c r="O114" s="4">
        <f>IFERROR(IF('Rang. kommuner avlingsnivå P '!L115&gt;1,'Rang. kommuner avlingsnivå P '!L115,""),"")</f>
        <v>212.939664218258</v>
      </c>
      <c r="P114" s="4">
        <f>IFERROR(IF('Rang. kommuner avlingsnivå P '!M115&gt;1,'Rang. kommuner avlingsnivå P '!M115,""),"")</f>
        <v>216.495833333333</v>
      </c>
      <c r="Q114" s="4">
        <f>IFERROR(IF('Rang. kommuner avlingsnivå P '!N115&gt;1,'Rang. kommuner avlingsnivå P '!N115,""),"")</f>
        <v>435.430555555556</v>
      </c>
      <c r="R114" s="4">
        <f>IFERROR(IF('Rang. kommuner avlingsnivå P '!O115&gt;1,'Rang. kommuner avlingsnivå P '!O115,""),"")</f>
        <v>470.62193877550999</v>
      </c>
      <c r="S114" s="4">
        <f>IFERROR(IF('Rang. kommuner avlingsnivå P '!P115&gt;1,'Rang. kommuner avlingsnivå P '!P115,""),"")</f>
        <v>415.14278776104902</v>
      </c>
      <c r="T114" s="4">
        <f>IFERROR(IF('Rang. kommuner avlingsnivå P '!Q115&gt;1,'Rang. kommuner avlingsnivå P '!Q115,""),"")</f>
        <v>437.26473296500899</v>
      </c>
      <c r="U114" s="4">
        <f>IFERROR(IF('Rang. kommuner avlingsnivå P '!R115&gt;1,'Rang. kommuner avlingsnivå P '!R115,""),"")</f>
        <v>107.79239766081901</v>
      </c>
      <c r="V114" s="4">
        <f>IFERROR(IF('Rang. kommuner avlingsnivå P '!S115&gt;1,'Rang. kommuner avlingsnivå P '!S115,""),"")</f>
        <v>390.05387713997999</v>
      </c>
      <c r="W114" s="4">
        <f>IFERROR(IF('Rang. kommuner avlingsnivå P '!T115&gt;1,'Rang. kommuner avlingsnivå P '!T115,""),"")</f>
        <v>420.57481412639402</v>
      </c>
      <c r="X114" s="4">
        <f>IFERROR(IF('Rang. kommuner avlingsnivå P '!U115&gt;1,'Rang. kommuner avlingsnivå P '!U115,""),"")</f>
        <v>367.618602761982</v>
      </c>
      <c r="Y114" s="4">
        <f>IFERROR(IF('Rang. kommuner avlingsnivå P '!V115&gt;1,'Rang. kommuner avlingsnivå P '!V115,""),"")</f>
        <v>283.78514202476299</v>
      </c>
      <c r="Z114" s="4">
        <f>IFERROR(IF('Rang. kommuner avlingsnivå P '!W115&gt;1,'Rang. kommuner avlingsnivå P '!W115,""),"")</f>
        <v>605.24204591220303</v>
      </c>
      <c r="AA114" s="4">
        <f>IFERROR(IF('Rang. kommuner avlingsnivå P '!X115&gt;1,'Rang. kommuner avlingsnivå P '!X115,""),"")</f>
        <v>146.8172568172568</v>
      </c>
    </row>
    <row r="115" spans="4:27" x14ac:dyDescent="0.25">
      <c r="D115" s="4" t="str">
        <f>IF('Rang. kommuner avlingsnivå P '!A116&gt;1,'Rang. kommuner avlingsnivå P '!A116,"")</f>
        <v>0301 OSLO</v>
      </c>
      <c r="E115" s="4">
        <f>IFERROR(IF('Rang. kommuner avlingsnivå P '!B116&gt;1,'Rang. kommuner avlingsnivå P '!B116,""),"")</f>
        <v>256.17677869925802</v>
      </c>
      <c r="F115" s="4">
        <f>IFERROR(IF('Rang. kommuner avlingsnivå P '!C116&gt;1,'Rang. kommuner avlingsnivå P '!C116,""),"")</f>
        <v>366.60235798499502</v>
      </c>
      <c r="G115" s="4">
        <f>IFERROR(IF('Rang. kommuner avlingsnivå P '!D116&gt;1,'Rang. kommuner avlingsnivå P '!D116,""),"")</f>
        <v>370.09718374884602</v>
      </c>
      <c r="H115" s="4">
        <f>IFERROR(IF('Rang. kommuner avlingsnivå P '!E116&gt;1,'Rang. kommuner avlingsnivå P '!E116,""),"")</f>
        <v>290.758547008547</v>
      </c>
      <c r="I115" s="4">
        <f>IFERROR(IF('Rang. kommuner avlingsnivå P '!F116&gt;1,'Rang. kommuner avlingsnivå P '!F116,""),"")</f>
        <v>272.21312032630902</v>
      </c>
      <c r="J115" s="4">
        <f>IFERROR(IF('Rang. kommuner avlingsnivå P '!G116&gt;1,'Rang. kommuner avlingsnivå P '!G116,""),"")</f>
        <v>319.165857775902</v>
      </c>
      <c r="K115" s="4">
        <f>IFERROR(IF('Rang. kommuner avlingsnivå P '!H116&gt;1,'Rang. kommuner avlingsnivå P '!H116,""),"")</f>
        <v>390.34095405583599</v>
      </c>
      <c r="L115" s="4">
        <f>IFERROR(IF('Rang. kommuner avlingsnivå P '!I116&gt;1,'Rang. kommuner avlingsnivå P '!I116,""),"")</f>
        <v>253.64113217346099</v>
      </c>
      <c r="M115" s="4">
        <f>IFERROR(IF('Rang. kommuner avlingsnivå P '!J116&gt;1,'Rang. kommuner avlingsnivå P '!J116,""),"")</f>
        <v>346.59694444444398</v>
      </c>
      <c r="N115" s="4">
        <f>IFERROR(IF('Rang. kommuner avlingsnivå P '!K116&gt;1,'Rang. kommuner avlingsnivå P '!K116,""),"")</f>
        <v>275.70523891767402</v>
      </c>
      <c r="O115" s="4">
        <f>IFERROR(IF('Rang. kommuner avlingsnivå P '!L116&gt;1,'Rang. kommuner avlingsnivå P '!L116,""),"")</f>
        <v>271.68260989770499</v>
      </c>
      <c r="P115" s="4">
        <f>IFERROR(IF('Rang. kommuner avlingsnivå P '!M116&gt;1,'Rang. kommuner avlingsnivå P '!M116,""),"")</f>
        <v>271.072488199595</v>
      </c>
      <c r="Q115" s="4">
        <f>IFERROR(IF('Rang. kommuner avlingsnivå P '!N116&gt;1,'Rang. kommuner avlingsnivå P '!N116,""),"")</f>
        <v>390.84964483030802</v>
      </c>
      <c r="R115" s="4">
        <f>IFERROR(IF('Rang. kommuner avlingsnivå P '!O116&gt;1,'Rang. kommuner avlingsnivå P '!O116,""),"")</f>
        <v>444.603050288541</v>
      </c>
      <c r="S115" s="4">
        <f>IFERROR(IF('Rang. kommuner avlingsnivå P '!P116&gt;1,'Rang. kommuner avlingsnivå P '!P116,""),"")</f>
        <v>347.61513277555503</v>
      </c>
      <c r="T115" s="4">
        <f>IFERROR(IF('Rang. kommuner avlingsnivå P '!Q116&gt;1,'Rang. kommuner avlingsnivå P '!Q116,""),"")</f>
        <v>357.58545869813503</v>
      </c>
      <c r="U115" s="4">
        <f>IFERROR(IF('Rang. kommuner avlingsnivå P '!R116&gt;1,'Rang. kommuner avlingsnivå P '!R116,""),"")</f>
        <v>129.91875240662301</v>
      </c>
      <c r="V115" s="4">
        <f>IFERROR(IF('Rang. kommuner avlingsnivå P '!S116&gt;1,'Rang. kommuner avlingsnivå P '!S116,""),"")</f>
        <v>391.37552581262003</v>
      </c>
      <c r="W115" s="4">
        <f>IFERROR(IF('Rang. kommuner avlingsnivå P '!T116&gt;1,'Rang. kommuner avlingsnivå P '!T116,""),"")</f>
        <v>420.54605504587198</v>
      </c>
      <c r="X115" s="4">
        <f>IFERROR(IF('Rang. kommuner avlingsnivå P '!U116&gt;1,'Rang. kommuner avlingsnivå P '!U116,""),"")</f>
        <v>497.606600086843</v>
      </c>
      <c r="Y115" s="4">
        <f>IFERROR(IF('Rang. kommuner avlingsnivå P '!V116&gt;1,'Rang. kommuner avlingsnivå P '!V116,""),"")</f>
        <v>315.67486548808603</v>
      </c>
      <c r="Z115" s="4">
        <f>IFERROR(IF('Rang. kommuner avlingsnivå P '!W116&gt;1,'Rang. kommuner avlingsnivå P '!W116,""),"")</f>
        <v>392.05666031054199</v>
      </c>
      <c r="AA115" s="4">
        <f>IFERROR(IF('Rang. kommuner avlingsnivå P '!X116&gt;1,'Rang. kommuner avlingsnivå P '!X116,""),"")</f>
        <v>307.27138514980459</v>
      </c>
    </row>
    <row r="116" spans="4:27" x14ac:dyDescent="0.25">
      <c r="D116" s="4" t="str">
        <f>IF('Rang. kommuner avlingsnivå P '!A117&gt;1,'Rang. kommuner avlingsnivå P '!A117,"")</f>
        <v>3222 LØRENSKOG</v>
      </c>
      <c r="E116" s="4">
        <f>IFERROR(IF('Rang. kommuner avlingsnivå P '!B117&gt;1,'Rang. kommuner avlingsnivå P '!B117,""),"")</f>
        <v>270.416342412451</v>
      </c>
      <c r="F116" s="4">
        <f>IFERROR(IF('Rang. kommuner avlingsnivå P '!C117&gt;1,'Rang. kommuner avlingsnivå P '!C117,""),"")</f>
        <v>346.60563380281701</v>
      </c>
      <c r="G116" s="4">
        <f>IFERROR(IF('Rang. kommuner avlingsnivå P '!D117&gt;1,'Rang. kommuner avlingsnivå P '!D117,""),"")</f>
        <v>383.75866084425002</v>
      </c>
      <c r="H116" s="4">
        <f>IFERROR(IF('Rang. kommuner avlingsnivå P '!E117&gt;1,'Rang. kommuner avlingsnivå P '!E117,""),"")</f>
        <v>323.11912974263703</v>
      </c>
      <c r="I116" s="4">
        <f>IFERROR(IF('Rang. kommuner avlingsnivå P '!F117&gt;1,'Rang. kommuner avlingsnivå P '!F117,""),"")</f>
        <v>250.321832415193</v>
      </c>
      <c r="J116" s="4">
        <f>IFERROR(IF('Rang. kommuner avlingsnivå P '!G117&gt;1,'Rang. kommuner avlingsnivå P '!G117,""),"")</f>
        <v>305.982253771074</v>
      </c>
      <c r="K116" s="4">
        <f>IFERROR(IF('Rang. kommuner avlingsnivå P '!H117&gt;1,'Rang. kommuner avlingsnivå P '!H117,""),"")</f>
        <v>387.0102262163</v>
      </c>
      <c r="L116" s="4">
        <f>IFERROR(IF('Rang. kommuner avlingsnivå P '!I117&gt;1,'Rang. kommuner avlingsnivå P '!I117,""),"")</f>
        <v>248.398468606432</v>
      </c>
      <c r="M116" s="4">
        <f>IFERROR(IF('Rang. kommuner avlingsnivå P '!J117&gt;1,'Rang. kommuner avlingsnivå P '!J117,""),"")</f>
        <v>320.89365730514402</v>
      </c>
      <c r="N116" s="4">
        <f>IFERROR(IF('Rang. kommuner avlingsnivå P '!K117&gt;1,'Rang. kommuner avlingsnivå P '!K117,""),"")</f>
        <v>270.78938906752398</v>
      </c>
      <c r="O116" s="4">
        <f>IFERROR(IF('Rang. kommuner avlingsnivå P '!L117&gt;1,'Rang. kommuner avlingsnivå P '!L117,""),"")</f>
        <v>218.94375987361801</v>
      </c>
      <c r="P116" s="4">
        <f>IFERROR(IF('Rang. kommuner avlingsnivå P '!M117&gt;1,'Rang. kommuner avlingsnivå P '!M117,""),"")</f>
        <v>255.254821501847</v>
      </c>
      <c r="Q116" s="4">
        <f>IFERROR(IF('Rang. kommuner avlingsnivå P '!N117&gt;1,'Rang. kommuner avlingsnivå P '!N117,""),"")</f>
        <v>419.81698389458302</v>
      </c>
      <c r="R116" s="4">
        <f>IFERROR(IF('Rang. kommuner avlingsnivå P '!O117&gt;1,'Rang. kommuner avlingsnivå P '!O117,""),"")</f>
        <v>436.46956184567699</v>
      </c>
      <c r="S116" s="4">
        <f>IFERROR(IF('Rang. kommuner avlingsnivå P '!P117&gt;1,'Rang. kommuner avlingsnivå P '!P117,""),"")</f>
        <v>441.56348293057198</v>
      </c>
      <c r="T116" s="4">
        <f>IFERROR(IF('Rang. kommuner avlingsnivå P '!Q117&gt;1,'Rang. kommuner avlingsnivå P '!Q117,""),"")</f>
        <v>390.64551671732499</v>
      </c>
      <c r="U116" s="4">
        <f>IFERROR(IF('Rang. kommuner avlingsnivå P '!R117&gt;1,'Rang. kommuner avlingsnivå P '!R117,""),"")</f>
        <v>161.92238337906701</v>
      </c>
      <c r="V116" s="4">
        <f>IFERROR(IF('Rang. kommuner avlingsnivå P '!S117&gt;1,'Rang. kommuner avlingsnivå P '!S117,""),"")</f>
        <v>346.184662342617</v>
      </c>
      <c r="W116" s="4">
        <f>IFERROR(IF('Rang. kommuner avlingsnivå P '!T117&gt;1,'Rang. kommuner avlingsnivå P '!T117,""),"")</f>
        <v>411.76839339339301</v>
      </c>
      <c r="X116" s="4">
        <f>IFERROR(IF('Rang. kommuner avlingsnivå P '!U117&gt;1,'Rang. kommuner avlingsnivå P '!U117,""),"")</f>
        <v>403.14259463432597</v>
      </c>
      <c r="Y116" s="4">
        <f>IFERROR(IF('Rang. kommuner avlingsnivå P '!V117&gt;1,'Rang. kommuner avlingsnivå P '!V117,""),"")</f>
        <v>348.30362654320999</v>
      </c>
      <c r="Z116" s="4">
        <f>IFERROR(IF('Rang. kommuner avlingsnivå P '!W117&gt;1,'Rang. kommuner avlingsnivå P '!W117,""),"")</f>
        <v>554.75145228215797</v>
      </c>
      <c r="AA116" s="4">
        <f>IFERROR(IF('Rang. kommuner avlingsnivå P '!X117&gt;1,'Rang. kommuner avlingsnivå P '!X117,""),"")</f>
        <v>156.32529644268774</v>
      </c>
    </row>
    <row r="117" spans="4:27" x14ac:dyDescent="0.25">
      <c r="D117" s="4" t="str">
        <f>IF('Rang. kommuner avlingsnivå P '!A118&gt;1,'Rang. kommuner avlingsnivå P '!A118,"")</f>
        <v>4001 PORSGRUNN</v>
      </c>
      <c r="E117" s="4">
        <f>IFERROR(IF('Rang. kommuner avlingsnivå P '!B118&gt;1,'Rang. kommuner avlingsnivå P '!B118,""),"")</f>
        <v>225.78428351309699</v>
      </c>
      <c r="F117" s="4">
        <f>IFERROR(IF('Rang. kommuner avlingsnivå P '!C118&gt;1,'Rang. kommuner avlingsnivå P '!C118,""),"")</f>
        <v>285.93306693306698</v>
      </c>
      <c r="G117" s="4">
        <f>IFERROR(IF('Rang. kommuner avlingsnivå P '!D118&gt;1,'Rang. kommuner avlingsnivå P '!D118,""),"")</f>
        <v>291.57924743443601</v>
      </c>
      <c r="H117" s="4">
        <f>IFERROR(IF('Rang. kommuner avlingsnivå P '!E118&gt;1,'Rang. kommuner avlingsnivå P '!E118,""),"")</f>
        <v>279.66089108910899</v>
      </c>
      <c r="I117" s="4">
        <f>IFERROR(IF('Rang. kommuner avlingsnivå P '!F118&gt;1,'Rang. kommuner avlingsnivå P '!F118,""),"")</f>
        <v>241.962543554007</v>
      </c>
      <c r="J117" s="4">
        <f>IFERROR(IF('Rang. kommuner avlingsnivå P '!G118&gt;1,'Rang. kommuner avlingsnivå P '!G118,""),"")</f>
        <v>246.911131059246</v>
      </c>
      <c r="K117" s="4">
        <f>IFERROR(IF('Rang. kommuner avlingsnivå P '!H118&gt;1,'Rang. kommuner avlingsnivå P '!H118,""),"")</f>
        <v>348.8466796875</v>
      </c>
      <c r="L117" s="4">
        <f>IFERROR(IF('Rang. kommuner avlingsnivå P '!I118&gt;1,'Rang. kommuner avlingsnivå P '!I118,""),"")</f>
        <v>304.17986577181199</v>
      </c>
      <c r="M117" s="4">
        <f>IFERROR(IF('Rang. kommuner avlingsnivå P '!J118&gt;1,'Rang. kommuner avlingsnivå P '!J118,""),"")</f>
        <v>400.38186813186798</v>
      </c>
      <c r="N117" s="4">
        <f>IFERROR(IF('Rang. kommuner avlingsnivå P '!K118&gt;1,'Rang. kommuner avlingsnivå P '!K118,""),"")</f>
        <v>214.94269340974199</v>
      </c>
      <c r="O117" s="4">
        <f>IFERROR(IF('Rang. kommuner avlingsnivå P '!L118&gt;1,'Rang. kommuner avlingsnivå P '!L118,""),"")</f>
        <v>316.83199999999999</v>
      </c>
      <c r="P117" s="4" t="str">
        <f>IFERROR(IF('Rang. kommuner avlingsnivå P '!M118&gt;1,'Rang. kommuner avlingsnivå P '!M118,""),"")</f>
        <v/>
      </c>
      <c r="Q117" s="4">
        <f>IFERROR(IF('Rang. kommuner avlingsnivå P '!N118&gt;1,'Rang. kommuner avlingsnivå P '!N118,""),"")</f>
        <v>387.664092664093</v>
      </c>
      <c r="R117" s="4">
        <f>IFERROR(IF('Rang. kommuner avlingsnivå P '!O118&gt;1,'Rang. kommuner avlingsnivå P '!O118,""),"")</f>
        <v>348.50187969924798</v>
      </c>
      <c r="S117" s="4" t="str">
        <f>IFERROR(IF('Rang. kommuner avlingsnivå P '!P118&gt;1,'Rang. kommuner avlingsnivå P '!P118,""),"")</f>
        <v/>
      </c>
      <c r="T117" s="4">
        <f>IFERROR(IF('Rang. kommuner avlingsnivå P '!Q118&gt;1,'Rang. kommuner avlingsnivå P '!Q118,""),"")</f>
        <v>210.39851024208599</v>
      </c>
      <c r="U117" s="4" t="str">
        <f>IFERROR(IF('Rang. kommuner avlingsnivå P '!R118&gt;1,'Rang. kommuner avlingsnivå P '!R118,""),"")</f>
        <v/>
      </c>
      <c r="V117" s="4" t="str">
        <f>IFERROR(IF('Rang. kommuner avlingsnivå P '!S118&gt;1,'Rang. kommuner avlingsnivå P '!S118,""),"")</f>
        <v/>
      </c>
      <c r="W117" s="4">
        <f>IFERROR(IF('Rang. kommuner avlingsnivå P '!T118&gt;1,'Rang. kommuner avlingsnivå P '!T118,""),"")</f>
        <v>474.56949806949802</v>
      </c>
      <c r="X117" s="4">
        <f>IFERROR(IF('Rang. kommuner avlingsnivå P '!U118&gt;1,'Rang. kommuner avlingsnivå P '!U118,""),"")</f>
        <v>567.72979214780605</v>
      </c>
      <c r="Y117" s="4">
        <f>IFERROR(IF('Rang. kommuner avlingsnivå P '!V118&gt;1,'Rang. kommuner avlingsnivå P '!V118,""),"")</f>
        <v>411.02373887240401</v>
      </c>
      <c r="Z117" s="4">
        <f>IFERROR(IF('Rang. kommuner avlingsnivå P '!W118&gt;1,'Rang. kommuner avlingsnivå P '!W118,""),"")</f>
        <v>449.09062499999999</v>
      </c>
      <c r="AA117" s="4">
        <f>IFERROR(IF('Rang. kommuner avlingsnivå P '!X118&gt;1,'Rang. kommuner avlingsnivå P '!X118,""),"")</f>
        <v>308.29354207436398</v>
      </c>
    </row>
    <row r="118" spans="4:27" x14ac:dyDescent="0.25">
      <c r="D118" s="4" t="str">
        <f>IF('Rang. kommuner avlingsnivå P '!A119&gt;1,'Rang. kommuner avlingsnivå P '!A119,"")</f>
        <v>4213 TVEDESTRAND</v>
      </c>
      <c r="E118" s="4">
        <f>IFERROR(IF('Rang. kommuner avlingsnivå P '!B119&gt;1,'Rang. kommuner avlingsnivå P '!B119,""),"")</f>
        <v>163.38782816229099</v>
      </c>
      <c r="F118" s="4">
        <f>IFERROR(IF('Rang. kommuner avlingsnivå P '!C119&gt;1,'Rang. kommuner avlingsnivå P '!C119,""),"")</f>
        <v>235.57359009628601</v>
      </c>
      <c r="G118" s="4">
        <f>IFERROR(IF('Rang. kommuner avlingsnivå P '!D119&gt;1,'Rang. kommuner avlingsnivå P '!D119,""),"")</f>
        <v>326.62809917355401</v>
      </c>
      <c r="H118" s="4">
        <f>IFERROR(IF('Rang. kommuner avlingsnivå P '!E119&gt;1,'Rang. kommuner avlingsnivå P '!E119,""),"")</f>
        <v>247.26173285198601</v>
      </c>
      <c r="I118" s="4" t="str">
        <f>IFERROR(IF('Rang. kommuner avlingsnivå P '!F119&gt;1,'Rang. kommuner avlingsnivå P '!F119,""),"")</f>
        <v/>
      </c>
      <c r="J118" s="4" t="str">
        <f>IFERROR(IF('Rang. kommuner avlingsnivå P '!G119&gt;1,'Rang. kommuner avlingsnivå P '!G119,""),"")</f>
        <v/>
      </c>
      <c r="K118" s="4" t="str">
        <f>IFERROR(IF('Rang. kommuner avlingsnivå P '!H119&gt;1,'Rang. kommuner avlingsnivå P '!H119,""),"")</f>
        <v/>
      </c>
      <c r="L118" s="4" t="str">
        <f>IFERROR(IF('Rang. kommuner avlingsnivå P '!I119&gt;1,'Rang. kommuner avlingsnivå P '!I119,""),"")</f>
        <v/>
      </c>
      <c r="M118" s="4" t="str">
        <f>IFERROR(IF('Rang. kommuner avlingsnivå P '!J119&gt;1,'Rang. kommuner avlingsnivå P '!J119,""),"")</f>
        <v/>
      </c>
      <c r="N118" s="4" t="str">
        <f>IFERROR(IF('Rang. kommuner avlingsnivå P '!K119&gt;1,'Rang. kommuner avlingsnivå P '!K119,""),"")</f>
        <v/>
      </c>
      <c r="O118" s="4" t="str">
        <f>IFERROR(IF('Rang. kommuner avlingsnivå P '!L119&gt;1,'Rang. kommuner avlingsnivå P '!L119,""),"")</f>
        <v/>
      </c>
      <c r="P118" s="4" t="str">
        <f>IFERROR(IF('Rang. kommuner avlingsnivå P '!M119&gt;1,'Rang. kommuner avlingsnivå P '!M119,""),"")</f>
        <v/>
      </c>
      <c r="Q118" s="4" t="str">
        <f>IFERROR(IF('Rang. kommuner avlingsnivå P '!N119&gt;1,'Rang. kommuner avlingsnivå P '!N119,""),"")</f>
        <v/>
      </c>
      <c r="R118" s="4" t="str">
        <f>IFERROR(IF('Rang. kommuner avlingsnivå P '!O119&gt;1,'Rang. kommuner avlingsnivå P '!O119,""),"")</f>
        <v/>
      </c>
      <c r="S118" s="4" t="str">
        <f>IFERROR(IF('Rang. kommuner avlingsnivå P '!P119&gt;1,'Rang. kommuner avlingsnivå P '!P119,""),"")</f>
        <v/>
      </c>
      <c r="T118" s="4" t="str">
        <f>IFERROR(IF('Rang. kommuner avlingsnivå P '!Q119&gt;1,'Rang. kommuner avlingsnivå P '!Q119,""),"")</f>
        <v/>
      </c>
      <c r="U118" s="4" t="str">
        <f>IFERROR(IF('Rang. kommuner avlingsnivå P '!R119&gt;1,'Rang. kommuner avlingsnivå P '!R119,""),"")</f>
        <v/>
      </c>
      <c r="V118" s="4" t="str">
        <f>IFERROR(IF('Rang. kommuner avlingsnivå P '!S119&gt;1,'Rang. kommuner avlingsnivå P '!S119,""),"")</f>
        <v/>
      </c>
      <c r="W118" s="4" t="str">
        <f>IFERROR(IF('Rang. kommuner avlingsnivå P '!T119&gt;1,'Rang. kommuner avlingsnivå P '!T119,""),"")</f>
        <v/>
      </c>
      <c r="X118" s="4">
        <f>IFERROR(IF('Rang. kommuner avlingsnivå P '!U119&gt;1,'Rang. kommuner avlingsnivå P '!U119,""),"")</f>
        <v>494.614678899083</v>
      </c>
      <c r="Y118" s="4">
        <f>IFERROR(IF('Rang. kommuner avlingsnivå P '!V119&gt;1,'Rang. kommuner avlingsnivå P '!V119,""),"")</f>
        <v>385.10909090909098</v>
      </c>
      <c r="Z118" s="4">
        <f>IFERROR(IF('Rang. kommuner avlingsnivå P '!W119&gt;1,'Rang. kommuner avlingsnivå P '!W119,""),"")</f>
        <v>440.84126984126999</v>
      </c>
      <c r="AA118" s="4">
        <f>IFERROR(IF('Rang. kommuner avlingsnivå P '!X119&gt;1,'Rang. kommuner avlingsnivå P '!X119,""),"")</f>
        <v>350.85714285714283</v>
      </c>
    </row>
    <row r="119" spans="4:27" x14ac:dyDescent="0.25">
      <c r="D119" s="4" t="str">
        <f>IF('Rang. kommuner avlingsnivå P '!A120&gt;1,'Rang. kommuner avlingsnivå P '!A120,"")</f>
        <v>5001 TRONDHEIM</v>
      </c>
      <c r="E119" s="4">
        <f>IFERROR(IF('Rang. kommuner avlingsnivå P '!B120&gt;1,'Rang. kommuner avlingsnivå P '!B120,""),"")</f>
        <v>314.27400019758898</v>
      </c>
      <c r="F119" s="4">
        <f>IFERROR(IF('Rang. kommuner avlingsnivå P '!C120&gt;1,'Rang. kommuner avlingsnivå P '!C120,""),"")</f>
        <v>333.36074290369697</v>
      </c>
      <c r="G119" s="4">
        <f>IFERROR(IF('Rang. kommuner avlingsnivå P '!D120&gt;1,'Rang. kommuner avlingsnivå P '!D120,""),"")</f>
        <v>336.45591500276555</v>
      </c>
      <c r="H119" s="4">
        <f>IFERROR(IF('Rang. kommuner avlingsnivå P '!E120&gt;1,'Rang. kommuner avlingsnivå P '!E120,""),"")</f>
        <v>308.23375270013599</v>
      </c>
      <c r="I119" s="4">
        <f>IFERROR(IF('Rang. kommuner avlingsnivå P '!F120&gt;1,'Rang. kommuner avlingsnivå P '!F120,""),"")</f>
        <v>345.10394313304698</v>
      </c>
      <c r="J119" s="4">
        <f>IFERROR(IF('Rang. kommuner avlingsnivå P '!G120&gt;1,'Rang. kommuner avlingsnivå P '!G120,""),"")</f>
        <v>280.66525963470849</v>
      </c>
      <c r="K119" s="4">
        <f>IFERROR(IF('Rang. kommuner avlingsnivå P '!H120&gt;1,'Rang. kommuner avlingsnivå P '!H120,""),"")</f>
        <v>403.17470420634601</v>
      </c>
      <c r="L119" s="4">
        <f>IFERROR(IF('Rang. kommuner avlingsnivå P '!I120&gt;1,'Rang. kommuner avlingsnivå P '!I120,""),"")</f>
        <v>316.90226494900952</v>
      </c>
      <c r="M119" s="4">
        <f>IFERROR(IF('Rang. kommuner avlingsnivå P '!J120&gt;1,'Rang. kommuner avlingsnivå P '!J120,""),"")</f>
        <v>294.98427369238101</v>
      </c>
      <c r="N119" s="4">
        <f>IFERROR(IF('Rang. kommuner avlingsnivå P '!K120&gt;1,'Rang. kommuner avlingsnivå P '!K120,""),"")</f>
        <v>291.707003574959</v>
      </c>
      <c r="O119" s="4">
        <f>IFERROR(IF('Rang. kommuner avlingsnivå P '!L120&gt;1,'Rang. kommuner avlingsnivå P '!L120,""),"")</f>
        <v>321.88919069746055</v>
      </c>
      <c r="P119" s="4">
        <f>IFERROR(IF('Rang. kommuner avlingsnivå P '!M120&gt;1,'Rang. kommuner avlingsnivå P '!M120,""),"")</f>
        <v>267.7597576432795</v>
      </c>
      <c r="Q119" s="4">
        <f>IFERROR(IF('Rang. kommuner avlingsnivå P '!N120&gt;1,'Rang. kommuner avlingsnivå P '!N120,""),"")</f>
        <v>369.37954108946599</v>
      </c>
      <c r="R119" s="4">
        <f>IFERROR(IF('Rang. kommuner avlingsnivå P '!O120&gt;1,'Rang. kommuner avlingsnivå P '!O120,""),"")</f>
        <v>299.03637891697201</v>
      </c>
      <c r="S119" s="4">
        <f>IFERROR(IF('Rang. kommuner avlingsnivå P '!P120&gt;1,'Rang. kommuner avlingsnivå P '!P120,""),"")</f>
        <v>363.58661901534151</v>
      </c>
      <c r="T119" s="4">
        <f>IFERROR(IF('Rang. kommuner avlingsnivå P '!Q120&gt;1,'Rang. kommuner avlingsnivå P '!Q120,""),"")</f>
        <v>282.90527719297103</v>
      </c>
      <c r="U119" s="4">
        <f>IFERROR(IF('Rang. kommuner avlingsnivå P '!R120&gt;1,'Rang. kommuner avlingsnivå P '!R120,""),"")</f>
        <v>329.86483807611205</v>
      </c>
      <c r="V119" s="4">
        <f>IFERROR(IF('Rang. kommuner avlingsnivå P '!S120&gt;1,'Rang. kommuner avlingsnivå P '!S120,""),"")</f>
        <v>447.80302108924599</v>
      </c>
      <c r="W119" s="4">
        <f>IFERROR(IF('Rang. kommuner avlingsnivå P '!T120&gt;1,'Rang. kommuner avlingsnivå P '!T120,""),"")</f>
        <v>377.81030247567702</v>
      </c>
      <c r="X119" s="4">
        <f>IFERROR(IF('Rang. kommuner avlingsnivå P '!U120&gt;1,'Rang. kommuner avlingsnivå P '!U120,""),"")</f>
        <v>372.09736516104402</v>
      </c>
      <c r="Y119" s="4">
        <f>IFERROR(IF('Rang. kommuner avlingsnivå P '!V120&gt;1,'Rang. kommuner avlingsnivå P '!V120,""),"")</f>
        <v>403.98980201093798</v>
      </c>
      <c r="Z119" s="4">
        <f>IFERROR(IF('Rang. kommuner avlingsnivå P '!W120&gt;1,'Rang. kommuner avlingsnivå P '!W120,""),"")</f>
        <v>296.40672663277297</v>
      </c>
      <c r="AA119" s="4">
        <f>IFERROR(IF('Rang. kommuner avlingsnivå P '!X120&gt;1,'Rang. kommuner avlingsnivå P '!X120,""),"")</f>
        <v>356.19210865238261</v>
      </c>
    </row>
    <row r="120" spans="4:27" x14ac:dyDescent="0.25">
      <c r="D120" s="4" t="str">
        <f>IF('Rang. kommuner avlingsnivå P '!A121&gt;1,'Rang. kommuner avlingsnivå P '!A121,"")</f>
        <v>3336 ROLLAG</v>
      </c>
      <c r="E120" s="4">
        <f>IFERROR(IF('Rang. kommuner avlingsnivå P '!B121&gt;1,'Rang. kommuner avlingsnivå P '!B121,""),"")</f>
        <v>331.62737642585603</v>
      </c>
      <c r="F120" s="4">
        <f>IFERROR(IF('Rang. kommuner avlingsnivå P '!C121&gt;1,'Rang. kommuner avlingsnivå P '!C121,""),"")</f>
        <v>378.82481751824798</v>
      </c>
      <c r="G120" s="4">
        <f>IFERROR(IF('Rang. kommuner avlingsnivå P '!D121&gt;1,'Rang. kommuner avlingsnivå P '!D121,""),"")</f>
        <v>399.93769230769198</v>
      </c>
      <c r="H120" s="4">
        <f>IFERROR(IF('Rang. kommuner avlingsnivå P '!E121&gt;1,'Rang. kommuner avlingsnivå P '!E121,""),"")</f>
        <v>335.56980392156902</v>
      </c>
      <c r="I120" s="4">
        <f>IFERROR(IF('Rang. kommuner avlingsnivå P '!F121&gt;1,'Rang. kommuner avlingsnivå P '!F121,""),"")</f>
        <v>246.70087088224199</v>
      </c>
      <c r="J120" s="4">
        <f>IFERROR(IF('Rang. kommuner avlingsnivå P '!G121&gt;1,'Rang. kommuner avlingsnivå P '!G121,""),"")</f>
        <v>240.57592446892201</v>
      </c>
      <c r="K120" s="4">
        <f>IFERROR(IF('Rang. kommuner avlingsnivå P '!H121&gt;1,'Rang. kommuner avlingsnivå P '!H121,""),"")</f>
        <v>352.22860847018097</v>
      </c>
      <c r="L120" s="4">
        <f>IFERROR(IF('Rang. kommuner avlingsnivå P '!I121&gt;1,'Rang. kommuner avlingsnivå P '!I121,""),"")</f>
        <v>320.99104744852298</v>
      </c>
      <c r="M120" s="4">
        <f>IFERROR(IF('Rang. kommuner avlingsnivå P '!J121&gt;1,'Rang. kommuner avlingsnivå P '!J121,""),"")</f>
        <v>329.74921064501598</v>
      </c>
      <c r="N120" s="4">
        <f>IFERROR(IF('Rang. kommuner avlingsnivå P '!K121&gt;1,'Rang. kommuner avlingsnivå P '!K121,""),"")</f>
        <v>220.13621418506301</v>
      </c>
      <c r="O120" s="4">
        <f>IFERROR(IF('Rang. kommuner avlingsnivå P '!L121&gt;1,'Rang. kommuner avlingsnivå P '!L121,""),"")</f>
        <v>331.497139885595</v>
      </c>
      <c r="P120" s="4">
        <f>IFERROR(IF('Rang. kommuner avlingsnivå P '!M121&gt;1,'Rang. kommuner avlingsnivå P '!M121,""),"")</f>
        <v>294.46684931506798</v>
      </c>
      <c r="Q120" s="4">
        <f>IFERROR(IF('Rang. kommuner avlingsnivå P '!N121&gt;1,'Rang. kommuner avlingsnivå P '!N121,""),"")</f>
        <v>350.23819301848101</v>
      </c>
      <c r="R120" s="4">
        <f>IFERROR(IF('Rang. kommuner avlingsnivå P '!O121&gt;1,'Rang. kommuner avlingsnivå P '!O121,""),"")</f>
        <v>443.500265533723</v>
      </c>
      <c r="S120" s="4">
        <f>IFERROR(IF('Rang. kommuner avlingsnivå P '!P121&gt;1,'Rang. kommuner avlingsnivå P '!P121,""),"")</f>
        <v>452.769230769231</v>
      </c>
      <c r="T120" s="4">
        <f>IFERROR(IF('Rang. kommuner avlingsnivå P '!Q121&gt;1,'Rang. kommuner avlingsnivå P '!Q121,""),"")</f>
        <v>284.77288732394402</v>
      </c>
      <c r="U120" s="4">
        <f>IFERROR(IF('Rang. kommuner avlingsnivå P '!R121&gt;1,'Rang. kommuner avlingsnivå P '!R121,""),"")</f>
        <v>126.015060240964</v>
      </c>
      <c r="V120" s="4">
        <f>IFERROR(IF('Rang. kommuner avlingsnivå P '!S121&gt;1,'Rang. kommuner avlingsnivå P '!S121,""),"")</f>
        <v>298.75280199252802</v>
      </c>
      <c r="W120" s="4">
        <f>IFERROR(IF('Rang. kommuner avlingsnivå P '!T121&gt;1,'Rang. kommuner avlingsnivå P '!T121,""),"")</f>
        <v>453.72030169704601</v>
      </c>
      <c r="X120" s="4">
        <f>IFERROR(IF('Rang. kommuner avlingsnivå P '!U121&gt;1,'Rang. kommuner avlingsnivå P '!U121,""),"")</f>
        <v>438.29326047358802</v>
      </c>
      <c r="Y120" s="4">
        <f>IFERROR(IF('Rang. kommuner avlingsnivå P '!V121&gt;1,'Rang. kommuner avlingsnivå P '!V121,""),"")</f>
        <v>228.037214885954</v>
      </c>
      <c r="Z120" s="4">
        <f>IFERROR(IF('Rang. kommuner avlingsnivå P '!W121&gt;1,'Rang. kommuner avlingsnivå P '!W121,""),"")</f>
        <v>411.31237721021603</v>
      </c>
      <c r="AA120" s="4">
        <f>IFERROR(IF('Rang. kommuner avlingsnivå P '!X121&gt;1,'Rang. kommuner avlingsnivå P '!X121,""),"")</f>
        <v>275.55344418052255</v>
      </c>
    </row>
    <row r="121" spans="4:27" x14ac:dyDescent="0.25">
      <c r="D121" s="4" t="str">
        <f>IF('Rang. kommuner avlingsnivå P '!A122&gt;1,'Rang. kommuner avlingsnivå P '!A122,"")</f>
        <v>5029 SKAUN</v>
      </c>
      <c r="E121" s="4">
        <f>IFERROR(IF('Rang. kommuner avlingsnivå P '!B122&gt;1,'Rang. kommuner avlingsnivå P '!B122,""),"")</f>
        <v>354.20534124629103</v>
      </c>
      <c r="F121" s="4">
        <f>IFERROR(IF('Rang. kommuner avlingsnivå P '!C122&gt;1,'Rang. kommuner avlingsnivå P '!C122,""),"")</f>
        <v>290.68041549776302</v>
      </c>
      <c r="G121" s="4">
        <f>IFERROR(IF('Rang. kommuner avlingsnivå P '!D122&gt;1,'Rang. kommuner avlingsnivå P '!D122,""),"")</f>
        <v>305.33420445810901</v>
      </c>
      <c r="H121" s="4">
        <f>IFERROR(IF('Rang. kommuner avlingsnivå P '!E122&gt;1,'Rang. kommuner avlingsnivå P '!E122,""),"")</f>
        <v>316.37186511304901</v>
      </c>
      <c r="I121" s="4">
        <f>IFERROR(IF('Rang. kommuner avlingsnivå P '!F122&gt;1,'Rang. kommuner avlingsnivå P '!F122,""),"")</f>
        <v>340.55038759689899</v>
      </c>
      <c r="J121" s="4">
        <f>IFERROR(IF('Rang. kommuner avlingsnivå P '!G122&gt;1,'Rang. kommuner avlingsnivå P '!G122,""),"")</f>
        <v>294.974757830729</v>
      </c>
      <c r="K121" s="4">
        <f>IFERROR(IF('Rang. kommuner avlingsnivå P '!H122&gt;1,'Rang. kommuner avlingsnivå P '!H122,""),"")</f>
        <v>400.80404310769899</v>
      </c>
      <c r="L121" s="4">
        <f>IFERROR(IF('Rang. kommuner avlingsnivå P '!I122&gt;1,'Rang. kommuner avlingsnivå P '!I122,""),"")</f>
        <v>295.34478705752201</v>
      </c>
      <c r="M121" s="4">
        <f>IFERROR(IF('Rang. kommuner avlingsnivå P '!J122&gt;1,'Rang. kommuner avlingsnivå P '!J122,""),"")</f>
        <v>289.63132461625901</v>
      </c>
      <c r="N121" s="4">
        <f>IFERROR(IF('Rang. kommuner avlingsnivå P '!K122&gt;1,'Rang. kommuner avlingsnivå P '!K122,""),"")</f>
        <v>271.55426384064702</v>
      </c>
      <c r="O121" s="4">
        <f>IFERROR(IF('Rang. kommuner avlingsnivå P '!L122&gt;1,'Rang. kommuner avlingsnivå P '!L122,""),"")</f>
        <v>299.95223734043998</v>
      </c>
      <c r="P121" s="4">
        <f>IFERROR(IF('Rang. kommuner avlingsnivå P '!M122&gt;1,'Rang. kommuner avlingsnivå P '!M122,""),"")</f>
        <v>232.80683735602699</v>
      </c>
      <c r="Q121" s="4">
        <f>IFERROR(IF('Rang. kommuner avlingsnivå P '!N122&gt;1,'Rang. kommuner avlingsnivå P '!N122,""),"")</f>
        <v>361.18193999851098</v>
      </c>
      <c r="R121" s="4">
        <f>IFERROR(IF('Rang. kommuner avlingsnivå P '!O122&gt;1,'Rang. kommuner avlingsnivå P '!O122,""),"")</f>
        <v>305.53772717629602</v>
      </c>
      <c r="S121" s="4">
        <f>IFERROR(IF('Rang. kommuner avlingsnivå P '!P122&gt;1,'Rang. kommuner avlingsnivå P '!P122,""),"")</f>
        <v>374.97855133614598</v>
      </c>
      <c r="T121" s="4">
        <f>IFERROR(IF('Rang. kommuner avlingsnivå P '!Q122&gt;1,'Rang. kommuner avlingsnivå P '!Q122,""),"")</f>
        <v>264.81864263587698</v>
      </c>
      <c r="U121" s="4">
        <f>IFERROR(IF('Rang. kommuner avlingsnivå P '!R122&gt;1,'Rang. kommuner avlingsnivå P '!R122,""),"")</f>
        <v>375.15095986038398</v>
      </c>
      <c r="V121" s="4">
        <f>IFERROR(IF('Rang. kommuner avlingsnivå P '!S122&gt;1,'Rang. kommuner avlingsnivå P '!S122,""),"")</f>
        <v>371.27985212569303</v>
      </c>
      <c r="W121" s="4">
        <f>IFERROR(IF('Rang. kommuner avlingsnivå P '!T122&gt;1,'Rang. kommuner avlingsnivå P '!T122,""),"")</f>
        <v>363.94788154229599</v>
      </c>
      <c r="X121" s="4">
        <f>IFERROR(IF('Rang. kommuner avlingsnivå P '!U122&gt;1,'Rang. kommuner avlingsnivå P '!U122,""),"")</f>
        <v>358.40822877151999</v>
      </c>
      <c r="Y121" s="4">
        <f>IFERROR(IF('Rang. kommuner avlingsnivå P '!V122&gt;1,'Rang. kommuner avlingsnivå P '!V122,""),"")</f>
        <v>400.38054298642498</v>
      </c>
      <c r="Z121" s="4">
        <f>IFERROR(IF('Rang. kommuner avlingsnivå P '!W122&gt;1,'Rang. kommuner avlingsnivå P '!W122,""),"")</f>
        <v>290.12962670041099</v>
      </c>
      <c r="AA121" s="4">
        <f>IFERROR(IF('Rang. kommuner avlingsnivå P '!X122&gt;1,'Rang. kommuner avlingsnivå P '!X122,""),"")</f>
        <v>356.82491856677524</v>
      </c>
    </row>
    <row r="122" spans="4:27" x14ac:dyDescent="0.25">
      <c r="D122" s="4" t="str">
        <f>IF('Rang. kommuner avlingsnivå P '!A123&gt;1,'Rang. kommuner avlingsnivå P '!A123,"")</f>
        <v>3226 AURSKOG-HØLAND</v>
      </c>
      <c r="E122" s="4">
        <f>IFERROR(IF('Rang. kommuner avlingsnivå P '!B123&gt;1,'Rang. kommuner avlingsnivå P '!B123,""),"")</f>
        <v>260.11656754828846</v>
      </c>
      <c r="F122" s="4">
        <f>IFERROR(IF('Rang. kommuner avlingsnivå P '!C123&gt;1,'Rang. kommuner avlingsnivå P '!C123,""),"")</f>
        <v>332.15609787353503</v>
      </c>
      <c r="G122" s="4">
        <f>IFERROR(IF('Rang. kommuner avlingsnivå P '!D123&gt;1,'Rang. kommuner avlingsnivå P '!D123,""),"")</f>
        <v>382.01071622133901</v>
      </c>
      <c r="H122" s="4">
        <f>IFERROR(IF('Rang. kommuner avlingsnivå P '!E123&gt;1,'Rang. kommuner avlingsnivå P '!E123,""),"")</f>
        <v>299.01937656993653</v>
      </c>
      <c r="I122" s="4">
        <f>IFERROR(IF('Rang. kommuner avlingsnivå P '!F123&gt;1,'Rang. kommuner avlingsnivå P '!F123,""),"")</f>
        <v>303.96980747705049</v>
      </c>
      <c r="J122" s="4">
        <f>IFERROR(IF('Rang. kommuner avlingsnivå P '!G123&gt;1,'Rang. kommuner avlingsnivå P '!G123,""),"")</f>
        <v>362.65984185218599</v>
      </c>
      <c r="K122" s="4">
        <f>IFERROR(IF('Rang. kommuner avlingsnivå P '!H123&gt;1,'Rang. kommuner avlingsnivå P '!H123,""),"")</f>
        <v>366.213329182233</v>
      </c>
      <c r="L122" s="4">
        <f>IFERROR(IF('Rang. kommuner avlingsnivå P '!I123&gt;1,'Rang. kommuner avlingsnivå P '!I123,""),"")</f>
        <v>272.34804654399551</v>
      </c>
      <c r="M122" s="4">
        <f>IFERROR(IF('Rang. kommuner avlingsnivå P '!J123&gt;1,'Rang. kommuner avlingsnivå P '!J123,""),"")</f>
        <v>282.45880948044049</v>
      </c>
      <c r="N122" s="4">
        <f>IFERROR(IF('Rang. kommuner avlingsnivå P '!K123&gt;1,'Rang. kommuner avlingsnivå P '!K123,""),"")</f>
        <v>269.20253043397702</v>
      </c>
      <c r="O122" s="4">
        <f>IFERROR(IF('Rang. kommuner avlingsnivå P '!L123&gt;1,'Rang. kommuner avlingsnivå P '!L123,""),"")</f>
        <v>255.76995115466499</v>
      </c>
      <c r="P122" s="4">
        <f>IFERROR(IF('Rang. kommuner avlingsnivå P '!M123&gt;1,'Rang. kommuner avlingsnivå P '!M123,""),"")</f>
        <v>218.7686209868605</v>
      </c>
      <c r="Q122" s="4">
        <f>IFERROR(IF('Rang. kommuner avlingsnivå P '!N123&gt;1,'Rang. kommuner avlingsnivå P '!N123,""),"")</f>
        <v>312.8000636817485</v>
      </c>
      <c r="R122" s="4">
        <f>IFERROR(IF('Rang. kommuner avlingsnivå P '!O123&gt;1,'Rang. kommuner avlingsnivå P '!O123,""),"")</f>
        <v>387.15569413990801</v>
      </c>
      <c r="S122" s="4">
        <f>IFERROR(IF('Rang. kommuner avlingsnivå P '!P123&gt;1,'Rang. kommuner avlingsnivå P '!P123,""),"")</f>
        <v>374.2782754680905</v>
      </c>
      <c r="T122" s="4">
        <f>IFERROR(IF('Rang. kommuner avlingsnivå P '!Q123&gt;1,'Rang. kommuner avlingsnivå P '!Q123,""),"")</f>
        <v>411.02753371771098</v>
      </c>
      <c r="U122" s="4">
        <f>IFERROR(IF('Rang. kommuner avlingsnivå P '!R123&gt;1,'Rang. kommuner avlingsnivå P '!R123,""),"")</f>
        <v>169.3433081071795</v>
      </c>
      <c r="V122" s="4">
        <f>IFERROR(IF('Rang. kommuner avlingsnivå P '!S123&gt;1,'Rang. kommuner avlingsnivå P '!S123,""),"")</f>
        <v>508.35224030877703</v>
      </c>
      <c r="W122" s="4">
        <f>IFERROR(IF('Rang. kommuner avlingsnivå P '!T123&gt;1,'Rang. kommuner avlingsnivå P '!T123,""),"")</f>
        <v>460.15057184732399</v>
      </c>
      <c r="X122" s="4">
        <f>IFERROR(IF('Rang. kommuner avlingsnivå P '!U123&gt;1,'Rang. kommuner avlingsnivå P '!U123,""),"")</f>
        <v>454.16849830542299</v>
      </c>
      <c r="Y122" s="4">
        <f>IFERROR(IF('Rang. kommuner avlingsnivå P '!V123&gt;1,'Rang. kommuner avlingsnivå P '!V123,""),"")</f>
        <v>383.08412419597403</v>
      </c>
      <c r="Z122" s="4">
        <f>IFERROR(IF('Rang. kommuner avlingsnivå P '!W123&gt;1,'Rang. kommuner avlingsnivå P '!W123,""),"")</f>
        <v>501.52872606161498</v>
      </c>
      <c r="AA122" s="4">
        <f>IFERROR(IF('Rang. kommuner avlingsnivå P '!X123&gt;1,'Rang. kommuner avlingsnivå P '!X123,""),"")</f>
        <v>234.8929786339487</v>
      </c>
    </row>
    <row r="123" spans="4:27" x14ac:dyDescent="0.25">
      <c r="D123" s="4" t="str">
        <f>IF('Rang. kommuner avlingsnivå P '!A124&gt;1,'Rang. kommuner avlingsnivå P '!A124,"")</f>
        <v>4214 FROLAND</v>
      </c>
      <c r="E123" s="4">
        <f>IFERROR(IF('Rang. kommuner avlingsnivå P '!B124&gt;1,'Rang. kommuner avlingsnivå P '!B124,""),"")</f>
        <v>210.25360824742299</v>
      </c>
      <c r="F123" s="4">
        <f>IFERROR(IF('Rang. kommuner avlingsnivå P '!C124&gt;1,'Rang. kommuner avlingsnivå P '!C124,""),"")</f>
        <v>283.331786542923</v>
      </c>
      <c r="G123" s="4">
        <f>IFERROR(IF('Rang. kommuner avlingsnivå P '!D124&gt;1,'Rang. kommuner avlingsnivå P '!D124,""),"")</f>
        <v>323.21847690387</v>
      </c>
      <c r="H123" s="4">
        <f>IFERROR(IF('Rang. kommuner avlingsnivå P '!E124&gt;1,'Rang. kommuner avlingsnivå P '!E124,""),"")</f>
        <v>404.88291746641102</v>
      </c>
      <c r="I123" s="4">
        <f>IFERROR(IF('Rang. kommuner avlingsnivå P '!F124&gt;1,'Rang. kommuner avlingsnivå P '!F124,""),"")</f>
        <v>327.68880455407998</v>
      </c>
      <c r="J123" s="4" t="str">
        <f>IFERROR(IF('Rang. kommuner avlingsnivå P '!G124&gt;1,'Rang. kommuner avlingsnivå P '!G124,""),"")</f>
        <v/>
      </c>
      <c r="K123" s="4" t="str">
        <f>IFERROR(IF('Rang. kommuner avlingsnivå P '!H124&gt;1,'Rang. kommuner avlingsnivå P '!H124,""),"")</f>
        <v/>
      </c>
      <c r="L123" s="4">
        <f>IFERROR(IF('Rang. kommuner avlingsnivå P '!I124&gt;1,'Rang. kommuner avlingsnivå P '!I124,""),"")</f>
        <v>355.77559055118098</v>
      </c>
      <c r="M123" s="4" t="str">
        <f>IFERROR(IF('Rang. kommuner avlingsnivå P '!J124&gt;1,'Rang. kommuner avlingsnivå P '!J124,""),"")</f>
        <v/>
      </c>
      <c r="N123" s="4">
        <f>IFERROR(IF('Rang. kommuner avlingsnivå P '!K124&gt;1,'Rang. kommuner avlingsnivå P '!K124,""),"")</f>
        <v>186.89510489510499</v>
      </c>
      <c r="O123" s="4">
        <f>IFERROR(IF('Rang. kommuner avlingsnivå P '!L124&gt;1,'Rang. kommuner avlingsnivå P '!L124,""),"")</f>
        <v>265.38899430740003</v>
      </c>
      <c r="P123" s="4" t="str">
        <f>IFERROR(IF('Rang. kommuner avlingsnivå P '!M124&gt;1,'Rang. kommuner avlingsnivå P '!M124,""),"")</f>
        <v/>
      </c>
      <c r="Q123" s="4" t="str">
        <f>IFERROR(IF('Rang. kommuner avlingsnivå P '!N124&gt;1,'Rang. kommuner avlingsnivå P '!N124,""),"")</f>
        <v/>
      </c>
      <c r="R123" s="4" t="str">
        <f>IFERROR(IF('Rang. kommuner avlingsnivå P '!O124&gt;1,'Rang. kommuner avlingsnivå P '!O124,""),"")</f>
        <v/>
      </c>
      <c r="S123" s="4" t="str">
        <f>IFERROR(IF('Rang. kommuner avlingsnivå P '!P124&gt;1,'Rang. kommuner avlingsnivå P '!P124,""),"")</f>
        <v/>
      </c>
      <c r="T123" s="4">
        <f>IFERROR(IF('Rang. kommuner avlingsnivå P '!Q124&gt;1,'Rang. kommuner avlingsnivå P '!Q124,""),"")</f>
        <v>349.86655405405401</v>
      </c>
      <c r="U123" s="4" t="str">
        <f>IFERROR(IF('Rang. kommuner avlingsnivå P '!R124&gt;1,'Rang. kommuner avlingsnivå P '!R124,""),"")</f>
        <v/>
      </c>
      <c r="V123" s="4" t="str">
        <f>IFERROR(IF('Rang. kommuner avlingsnivå P '!S124&gt;1,'Rang. kommuner avlingsnivå P '!S124,""),"")</f>
        <v/>
      </c>
      <c r="W123" s="4" t="str">
        <f>IFERROR(IF('Rang. kommuner avlingsnivå P '!T124&gt;1,'Rang. kommuner avlingsnivå P '!T124,""),"")</f>
        <v/>
      </c>
      <c r="X123" s="4">
        <f>IFERROR(IF('Rang. kommuner avlingsnivå P '!U124&gt;1,'Rang. kommuner avlingsnivå P '!U124,""),"")</f>
        <v>530.57446808510599</v>
      </c>
      <c r="Y123" s="4">
        <f>IFERROR(IF('Rang. kommuner avlingsnivå P '!V124&gt;1,'Rang. kommuner avlingsnivå P '!V124,""),"")</f>
        <v>308.602385685885</v>
      </c>
      <c r="Z123" s="4">
        <f>IFERROR(IF('Rang. kommuner avlingsnivå P '!W124&gt;1,'Rang. kommuner avlingsnivå P '!W124,""),"")</f>
        <v>365.90625</v>
      </c>
      <c r="AA123" s="4">
        <f>IFERROR(IF('Rang. kommuner avlingsnivå P '!X124&gt;1,'Rang. kommuner avlingsnivå P '!X124,""),"")</f>
        <v>324.25818181818181</v>
      </c>
    </row>
    <row r="124" spans="4:27" x14ac:dyDescent="0.25">
      <c r="D124" s="4" t="str">
        <f>IF('Rang. kommuner avlingsnivå P '!A125&gt;1,'Rang. kommuner avlingsnivå P '!A125,"")</f>
        <v>4215 LILLESAND</v>
      </c>
      <c r="E124" s="4">
        <f>IFERROR(IF('Rang. kommuner avlingsnivå P '!B125&gt;1,'Rang. kommuner avlingsnivå P '!B125,""),"")</f>
        <v>187.06195652173901</v>
      </c>
      <c r="F124" s="4">
        <f>IFERROR(IF('Rang. kommuner avlingsnivå P '!C125&gt;1,'Rang. kommuner avlingsnivå P '!C125,""),"")</f>
        <v>240.358808290155</v>
      </c>
      <c r="G124" s="4">
        <f>IFERROR(IF('Rang. kommuner avlingsnivå P '!D125&gt;1,'Rang. kommuner avlingsnivå P '!D125,""),"")</f>
        <v>406.48366834170901</v>
      </c>
      <c r="H124" s="4">
        <f>IFERROR(IF('Rang. kommuner avlingsnivå P '!E125&gt;1,'Rang. kommuner avlingsnivå P '!E125,""),"")</f>
        <v>329.28524590163897</v>
      </c>
      <c r="I124" s="4">
        <f>IFERROR(IF('Rang. kommuner avlingsnivå P '!F125&gt;1,'Rang. kommuner avlingsnivå P '!F125,""),"")</f>
        <v>293.12981298129802</v>
      </c>
      <c r="J124" s="4">
        <f>IFERROR(IF('Rang. kommuner avlingsnivå P '!G125&gt;1,'Rang. kommuner avlingsnivå P '!G125,""),"")</f>
        <v>318.170387779083</v>
      </c>
      <c r="K124" s="4">
        <f>IFERROR(IF('Rang. kommuner avlingsnivå P '!H125&gt;1,'Rang. kommuner avlingsnivå P '!H125,""),"")</f>
        <v>335.60106382978699</v>
      </c>
      <c r="L124" s="4">
        <f>IFERROR(IF('Rang. kommuner avlingsnivå P '!I125&gt;1,'Rang. kommuner avlingsnivå P '!I125,""),"")</f>
        <v>295.53295932678799</v>
      </c>
      <c r="M124" s="4">
        <f>IFERROR(IF('Rang. kommuner avlingsnivå P '!J125&gt;1,'Rang. kommuner avlingsnivå P '!J125,""),"")</f>
        <v>388.10359712230201</v>
      </c>
      <c r="N124" s="4">
        <f>IFERROR(IF('Rang. kommuner avlingsnivå P '!K125&gt;1,'Rang. kommuner avlingsnivå P '!K125,""),"")</f>
        <v>190.16778523489899</v>
      </c>
      <c r="O124" s="4">
        <f>IFERROR(IF('Rang. kommuner avlingsnivå P '!L125&gt;1,'Rang. kommuner avlingsnivå P '!L125,""),"")</f>
        <v>324</v>
      </c>
      <c r="P124" s="4">
        <f>IFERROR(IF('Rang. kommuner avlingsnivå P '!M125&gt;1,'Rang. kommuner avlingsnivå P '!M125,""),"")</f>
        <v>227.81327800829899</v>
      </c>
      <c r="Q124" s="4">
        <f>IFERROR(IF('Rang. kommuner avlingsnivå P '!N125&gt;1,'Rang. kommuner avlingsnivå P '!N125,""),"")</f>
        <v>289.22056833558901</v>
      </c>
      <c r="R124" s="4">
        <f>IFERROR(IF('Rang. kommuner avlingsnivå P '!O125&gt;1,'Rang. kommuner avlingsnivå P '!O125,""),"")</f>
        <v>365.06009244992299</v>
      </c>
      <c r="S124" s="4">
        <f>IFERROR(IF('Rang. kommuner avlingsnivå P '!P125&gt;1,'Rang. kommuner avlingsnivå P '!P125,""),"")</f>
        <v>296.96141975308598</v>
      </c>
      <c r="T124" s="4">
        <f>IFERROR(IF('Rang. kommuner avlingsnivå P '!Q125&gt;1,'Rang. kommuner avlingsnivå P '!Q125,""),"")</f>
        <v>349.70897832817298</v>
      </c>
      <c r="U124" s="4" t="str">
        <f>IFERROR(IF('Rang. kommuner avlingsnivå P '!R125&gt;1,'Rang. kommuner avlingsnivå P '!R125,""),"")</f>
        <v/>
      </c>
      <c r="V124" s="4">
        <f>IFERROR(IF('Rang. kommuner avlingsnivå P '!S125&gt;1,'Rang. kommuner avlingsnivå P '!S125,""),"")</f>
        <v>407.67988252569802</v>
      </c>
      <c r="W124" s="4">
        <f>IFERROR(IF('Rang. kommuner avlingsnivå P '!T125&gt;1,'Rang. kommuner avlingsnivå P '!T125,""),"")</f>
        <v>390.84604904632198</v>
      </c>
      <c r="X124" s="4">
        <f>IFERROR(IF('Rang. kommuner avlingsnivå P '!U125&gt;1,'Rang. kommuner avlingsnivå P '!U125,""),"")</f>
        <v>422.50515463917498</v>
      </c>
      <c r="Y124" s="4">
        <f>IFERROR(IF('Rang. kommuner avlingsnivå P '!V125&gt;1,'Rang. kommuner avlingsnivå P '!V125,""),"")</f>
        <v>361.00911854103299</v>
      </c>
      <c r="Z124" s="4">
        <f>IFERROR(IF('Rang. kommuner avlingsnivå P '!W125&gt;1,'Rang. kommuner avlingsnivå P '!W125,""),"")</f>
        <v>384.99374021909199</v>
      </c>
      <c r="AA124" s="4">
        <f>IFERROR(IF('Rang. kommuner avlingsnivå P '!X125&gt;1,'Rang. kommuner avlingsnivå P '!X125,""),"")</f>
        <v>365.28571428571428</v>
      </c>
    </row>
    <row r="125" spans="4:27" x14ac:dyDescent="0.25">
      <c r="D125" s="4" t="str">
        <f>IF('Rang. kommuner avlingsnivå P '!A126&gt;1,'Rang. kommuner avlingsnivå P '!A126,"")</f>
        <v>3447 SØNDRE LAND</v>
      </c>
      <c r="E125" s="4">
        <f>IFERROR(IF('Rang. kommuner avlingsnivå P '!B126&gt;1,'Rang. kommuner avlingsnivå P '!B126,""),"")</f>
        <v>296.59034683482901</v>
      </c>
      <c r="F125" s="4">
        <f>IFERROR(IF('Rang. kommuner avlingsnivå P '!C126&gt;1,'Rang. kommuner avlingsnivå P '!C126,""),"")</f>
        <v>348.94308480364299</v>
      </c>
      <c r="G125" s="4">
        <f>IFERROR(IF('Rang. kommuner avlingsnivå P '!D126&gt;1,'Rang. kommuner avlingsnivå P '!D126,""),"")</f>
        <v>390.04354087251198</v>
      </c>
      <c r="H125" s="4">
        <f>IFERROR(IF('Rang. kommuner avlingsnivå P '!E126&gt;1,'Rang. kommuner avlingsnivå P '!E126,""),"")</f>
        <v>328.54888053324203</v>
      </c>
      <c r="I125" s="4">
        <f>IFERROR(IF('Rang. kommuner avlingsnivå P '!F126&gt;1,'Rang. kommuner avlingsnivå P '!F126,""),"")</f>
        <v>215.565636902243</v>
      </c>
      <c r="J125" s="4">
        <f>IFERROR(IF('Rang. kommuner avlingsnivå P '!G126&gt;1,'Rang. kommuner avlingsnivå P '!G126,""),"")</f>
        <v>338.15772842181298</v>
      </c>
      <c r="K125" s="4">
        <f>IFERROR(IF('Rang. kommuner avlingsnivå P '!H126&gt;1,'Rang. kommuner avlingsnivå P '!H126,""),"")</f>
        <v>360.90972545369902</v>
      </c>
      <c r="L125" s="4">
        <f>IFERROR(IF('Rang. kommuner avlingsnivå P '!I126&gt;1,'Rang. kommuner avlingsnivå P '!I126,""),"")</f>
        <v>277.65293676111799</v>
      </c>
      <c r="M125" s="4">
        <f>IFERROR(IF('Rang. kommuner avlingsnivå P '!J126&gt;1,'Rang. kommuner avlingsnivå P '!J126,""),"")</f>
        <v>300.84641084383298</v>
      </c>
      <c r="N125" s="4">
        <f>IFERROR(IF('Rang. kommuner avlingsnivå P '!K126&gt;1,'Rang. kommuner avlingsnivå P '!K126,""),"")</f>
        <v>252.08122374232499</v>
      </c>
      <c r="O125" s="4">
        <f>IFERROR(IF('Rang. kommuner avlingsnivå P '!L126&gt;1,'Rang. kommuner avlingsnivå P '!L126,""),"")</f>
        <v>304.21609144867</v>
      </c>
      <c r="P125" s="4">
        <f>IFERROR(IF('Rang. kommuner avlingsnivå P '!M126&gt;1,'Rang. kommuner avlingsnivå P '!M126,""),"")</f>
        <v>266.57485104270103</v>
      </c>
      <c r="Q125" s="4">
        <f>IFERROR(IF('Rang. kommuner avlingsnivå P '!N126&gt;1,'Rang. kommuner avlingsnivå P '!N126,""),"")</f>
        <v>358.03241637608198</v>
      </c>
      <c r="R125" s="4">
        <f>IFERROR(IF('Rang. kommuner avlingsnivå P '!O126&gt;1,'Rang. kommuner avlingsnivå P '!O126,""),"")</f>
        <v>398.21878579610501</v>
      </c>
      <c r="S125" s="4">
        <f>IFERROR(IF('Rang. kommuner avlingsnivå P '!P126&gt;1,'Rang. kommuner avlingsnivå P '!P126,""),"")</f>
        <v>397.43257726819502</v>
      </c>
      <c r="T125" s="4">
        <f>IFERROR(IF('Rang. kommuner avlingsnivå P '!Q126&gt;1,'Rang. kommuner avlingsnivå P '!Q126,""),"")</f>
        <v>372.54347275031699</v>
      </c>
      <c r="U125" s="4">
        <f>IFERROR(IF('Rang. kommuner avlingsnivå P '!R126&gt;1,'Rang. kommuner avlingsnivå P '!R126,""),"")</f>
        <v>203.47549504950501</v>
      </c>
      <c r="V125" s="4">
        <f>IFERROR(IF('Rang. kommuner avlingsnivå P '!S126&gt;1,'Rang. kommuner avlingsnivå P '!S126,""),"")</f>
        <v>307.266705658722</v>
      </c>
      <c r="W125" s="4">
        <f>IFERROR(IF('Rang. kommuner avlingsnivå P '!T126&gt;1,'Rang. kommuner avlingsnivå P '!T126,""),"")</f>
        <v>414.94564478869398</v>
      </c>
      <c r="X125" s="4">
        <f>IFERROR(IF('Rang. kommuner avlingsnivå P '!U126&gt;1,'Rang. kommuner avlingsnivå P '!U126,""),"")</f>
        <v>414.88926630434798</v>
      </c>
      <c r="Y125" s="4">
        <f>IFERROR(IF('Rang. kommuner avlingsnivå P '!V126&gt;1,'Rang. kommuner avlingsnivå P '!V126,""),"")</f>
        <v>291.241832567637</v>
      </c>
      <c r="Z125" s="4">
        <f>IFERROR(IF('Rang. kommuner avlingsnivå P '!W126&gt;1,'Rang. kommuner avlingsnivå P '!W126,""),"")</f>
        <v>485.95670628183399</v>
      </c>
      <c r="AA125" s="4">
        <f>IFERROR(IF('Rang. kommuner avlingsnivå P '!X126&gt;1,'Rang. kommuner avlingsnivå P '!X126,""),"")</f>
        <v>165.19501072961373</v>
      </c>
    </row>
    <row r="126" spans="4:27" x14ac:dyDescent="0.25">
      <c r="D126" s="4" t="str">
        <f>IF('Rang. kommuner avlingsnivå P '!A127&gt;1,'Rang. kommuner avlingsnivå P '!A127,"")</f>
        <v>4204 KRISTIANSAND</v>
      </c>
      <c r="E126" s="4">
        <f>IFERROR(IF('Rang. kommuner avlingsnivå P '!B127&gt;1,'Rang. kommuner avlingsnivå P '!B127,""),"")</f>
        <v>323.37414107718899</v>
      </c>
      <c r="F126" s="4">
        <f>IFERROR(IF('Rang. kommuner avlingsnivå P '!C127&gt;1,'Rang. kommuner avlingsnivå P '!C127,""),"")</f>
        <v>354.55645095645104</v>
      </c>
      <c r="G126" s="4">
        <f>IFERROR(IF('Rang. kommuner avlingsnivå P '!D127&gt;1,'Rang. kommuner avlingsnivå P '!D127,""),"")</f>
        <v>445.01869247581902</v>
      </c>
      <c r="H126" s="4">
        <f>IFERROR(IF('Rang. kommuner avlingsnivå P '!E127&gt;1,'Rang. kommuner avlingsnivå P '!E127,""),"")</f>
        <v>331.37916223037365</v>
      </c>
      <c r="I126" s="4">
        <f>IFERROR(IF('Rang. kommuner avlingsnivå P '!F127&gt;1,'Rang. kommuner avlingsnivå P '!F127,""),"")</f>
        <v>296.94823798053602</v>
      </c>
      <c r="J126" s="4">
        <f>IFERROR(IF('Rang. kommuner avlingsnivå P '!G127&gt;1,'Rang. kommuner avlingsnivå P '!G127,""),"")</f>
        <v>269.130983643646</v>
      </c>
      <c r="K126" s="4">
        <f>IFERROR(IF('Rang. kommuner avlingsnivå P '!H127&gt;1,'Rang. kommuner avlingsnivå P '!H127,""),"")</f>
        <v>336.76981475837567</v>
      </c>
      <c r="L126" s="4">
        <f>IFERROR(IF('Rang. kommuner avlingsnivå P '!I127&gt;1,'Rang. kommuner avlingsnivå P '!I127,""),"")</f>
        <v>351.56191897460502</v>
      </c>
      <c r="M126" s="4">
        <f>IFERROR(IF('Rang. kommuner avlingsnivå P '!J127&gt;1,'Rang. kommuner avlingsnivå P '!J127,""),"")</f>
        <v>357.65111529101796</v>
      </c>
      <c r="N126" s="4">
        <f>IFERROR(IF('Rang. kommuner avlingsnivå P '!K127&gt;1,'Rang. kommuner avlingsnivå P '!K127,""),"")</f>
        <v>198.5070614576567</v>
      </c>
      <c r="O126" s="4">
        <f>IFERROR(IF('Rang. kommuner avlingsnivå P '!L127&gt;1,'Rang. kommuner avlingsnivå P '!L127,""),"")</f>
        <v>307.89954691744634</v>
      </c>
      <c r="P126" s="4">
        <f>IFERROR(IF('Rang. kommuner avlingsnivå P '!M127&gt;1,'Rang. kommuner avlingsnivå P '!M127,""),"")</f>
        <v>223.26190476190499</v>
      </c>
      <c r="Q126" s="4">
        <f>IFERROR(IF('Rang. kommuner avlingsnivå P '!N127&gt;1,'Rang. kommuner avlingsnivå P '!N127,""),"")</f>
        <v>283.13749999999999</v>
      </c>
      <c r="R126" s="4">
        <f>IFERROR(IF('Rang. kommuner avlingsnivå P '!O127&gt;1,'Rang. kommuner avlingsnivå P '!O127,""),"")</f>
        <v>401.59678640242203</v>
      </c>
      <c r="S126" s="4">
        <f>IFERROR(IF('Rang. kommuner avlingsnivå P '!P127&gt;1,'Rang. kommuner avlingsnivå P '!P127,""),"")</f>
        <v>280.67908000998199</v>
      </c>
      <c r="T126" s="4">
        <f>IFERROR(IF('Rang. kommuner avlingsnivå P '!Q127&gt;1,'Rang. kommuner avlingsnivå P '!Q127,""),"")</f>
        <v>309.04680187207498</v>
      </c>
      <c r="U126" s="4">
        <f>IFERROR(IF('Rang. kommuner avlingsnivå P '!R127&gt;1,'Rang. kommuner avlingsnivå P '!R127,""),"")</f>
        <v>165.39530685920599</v>
      </c>
      <c r="V126" s="4">
        <f>IFERROR(IF('Rang. kommuner avlingsnivå P '!S127&gt;1,'Rang. kommuner avlingsnivå P '!S127,""),"")</f>
        <v>382.75626620570398</v>
      </c>
      <c r="W126" s="4">
        <f>IFERROR(IF('Rang. kommuner avlingsnivå P '!T127&gt;1,'Rang. kommuner avlingsnivå P '!T127,""),"")</f>
        <v>476.23473774720497</v>
      </c>
      <c r="X126" s="4">
        <f>IFERROR(IF('Rang. kommuner avlingsnivå P '!U127&gt;1,'Rang. kommuner avlingsnivå P '!U127,""),"")</f>
        <v>400.18858381502901</v>
      </c>
      <c r="Y126" s="4">
        <f>IFERROR(IF('Rang. kommuner avlingsnivå P '!V127&gt;1,'Rang. kommuner avlingsnivå P '!V127,""),"")</f>
        <v>292.45982142857099</v>
      </c>
      <c r="Z126" s="4">
        <f>IFERROR(IF('Rang. kommuner avlingsnivå P '!W127&gt;1,'Rang. kommuner avlingsnivå P '!W127,""),"")</f>
        <v>408.10973724884099</v>
      </c>
      <c r="AA126" s="4">
        <f>IFERROR(IF('Rang. kommuner avlingsnivå P '!X127&gt;1,'Rang. kommuner avlingsnivå P '!X127,""),"")</f>
        <v>309.43859649122805</v>
      </c>
    </row>
    <row r="127" spans="4:27" x14ac:dyDescent="0.25">
      <c r="D127" s="4" t="str">
        <f>IF('Rang. kommuner avlingsnivå P '!A128&gt;1,'Rang. kommuner avlingsnivå P '!A128,"")</f>
        <v>5047 OVERHALLA</v>
      </c>
      <c r="E127" s="4">
        <f>IFERROR(IF('Rang. kommuner avlingsnivå P '!B128&gt;1,'Rang. kommuner avlingsnivå P '!B128,""),"")</f>
        <v>313.62975355511202</v>
      </c>
      <c r="F127" s="4">
        <f>IFERROR(IF('Rang. kommuner avlingsnivå P '!C128&gt;1,'Rang. kommuner avlingsnivå P '!C128,""),"")</f>
        <v>329.19809500093402</v>
      </c>
      <c r="G127" s="4">
        <f>IFERROR(IF('Rang. kommuner avlingsnivå P '!D128&gt;1,'Rang. kommuner avlingsnivå P '!D128,""),"")</f>
        <v>370.31477659396398</v>
      </c>
      <c r="H127" s="4">
        <f>IFERROR(IF('Rang. kommuner avlingsnivå P '!E128&gt;1,'Rang. kommuner avlingsnivå P '!E128,""),"")</f>
        <v>182.169363477476</v>
      </c>
      <c r="I127" s="4">
        <f>IFERROR(IF('Rang. kommuner avlingsnivå P '!F128&gt;1,'Rang. kommuner avlingsnivå P '!F128,""),"")</f>
        <v>327.56185178747302</v>
      </c>
      <c r="J127" s="4">
        <f>IFERROR(IF('Rang. kommuner avlingsnivå P '!G128&gt;1,'Rang. kommuner avlingsnivå P '!G128,""),"")</f>
        <v>229.56712345019901</v>
      </c>
      <c r="K127" s="4">
        <f>IFERROR(IF('Rang. kommuner avlingsnivå P '!H128&gt;1,'Rang. kommuner avlingsnivå P '!H128,""),"")</f>
        <v>410.35045280496001</v>
      </c>
      <c r="L127" s="4">
        <f>IFERROR(IF('Rang. kommuner avlingsnivå P '!I128&gt;1,'Rang. kommuner avlingsnivå P '!I128,""),"")</f>
        <v>333.32908502948402</v>
      </c>
      <c r="M127" s="4">
        <f>IFERROR(IF('Rang. kommuner avlingsnivå P '!J128&gt;1,'Rang. kommuner avlingsnivå P '!J128,""),"")</f>
        <v>331.722732720735</v>
      </c>
      <c r="N127" s="4">
        <f>IFERROR(IF('Rang. kommuner avlingsnivå P '!K128&gt;1,'Rang. kommuner avlingsnivå P '!K128,""),"")</f>
        <v>340.04907256752398</v>
      </c>
      <c r="O127" s="4">
        <f>IFERROR(IF('Rang. kommuner avlingsnivå P '!L128&gt;1,'Rang. kommuner avlingsnivå P '!L128,""),"")</f>
        <v>360.84492715579501</v>
      </c>
      <c r="P127" s="4">
        <f>IFERROR(IF('Rang. kommuner avlingsnivå P '!M128&gt;1,'Rang. kommuner avlingsnivå P '!M128,""),"")</f>
        <v>325.90583545710001</v>
      </c>
      <c r="Q127" s="4">
        <f>IFERROR(IF('Rang. kommuner avlingsnivå P '!N128&gt;1,'Rang. kommuner avlingsnivå P '!N128,""),"")</f>
        <v>333.35811959997301</v>
      </c>
      <c r="R127" s="4">
        <f>IFERROR(IF('Rang. kommuner avlingsnivå P '!O128&gt;1,'Rang. kommuner avlingsnivå P '!O128,""),"")</f>
        <v>310.84303075565202</v>
      </c>
      <c r="S127" s="4">
        <f>IFERROR(IF('Rang. kommuner avlingsnivå P '!P128&gt;1,'Rang. kommuner avlingsnivå P '!P128,""),"")</f>
        <v>380.56321282919703</v>
      </c>
      <c r="T127" s="4">
        <f>IFERROR(IF('Rang. kommuner avlingsnivå P '!Q128&gt;1,'Rang. kommuner avlingsnivå P '!Q128,""),"")</f>
        <v>329.26495726495699</v>
      </c>
      <c r="U127" s="4">
        <f>IFERROR(IF('Rang. kommuner avlingsnivå P '!R128&gt;1,'Rang. kommuner avlingsnivå P '!R128,""),"")</f>
        <v>388.29193026852198</v>
      </c>
      <c r="V127" s="4">
        <f>IFERROR(IF('Rang. kommuner avlingsnivå P '!S128&gt;1,'Rang. kommuner avlingsnivå P '!S128,""),"")</f>
        <v>325.52074975791902</v>
      </c>
      <c r="W127" s="4">
        <f>IFERROR(IF('Rang. kommuner avlingsnivå P '!T128&gt;1,'Rang. kommuner avlingsnivå P '!T128,""),"")</f>
        <v>254.30317348378</v>
      </c>
      <c r="X127" s="4">
        <f>IFERROR(IF('Rang. kommuner avlingsnivå P '!U128&gt;1,'Rang. kommuner avlingsnivå P '!U128,""),"")</f>
        <v>243.711730479132</v>
      </c>
      <c r="Y127" s="4">
        <f>IFERROR(IF('Rang. kommuner avlingsnivå P '!V128&gt;1,'Rang. kommuner avlingsnivå P '!V128,""),"")</f>
        <v>364.60559305689497</v>
      </c>
      <c r="Z127" s="4">
        <f>IFERROR(IF('Rang. kommuner avlingsnivå P '!W128&gt;1,'Rang. kommuner avlingsnivå P '!W128,""),"")</f>
        <v>306.82695976773101</v>
      </c>
      <c r="AA127" s="4">
        <f>IFERROR(IF('Rang. kommuner avlingsnivå P '!X128&gt;1,'Rang. kommuner avlingsnivå P '!X128,""),"")</f>
        <v>286.62343604775862</v>
      </c>
    </row>
    <row r="128" spans="4:27" x14ac:dyDescent="0.25">
      <c r="D128" s="4" t="str">
        <f>IF('Rang. kommuner avlingsnivå P '!A129&gt;1,'Rang. kommuner avlingsnivå P '!A129,"")</f>
        <v>3303 KONGSBERG</v>
      </c>
      <c r="E128" s="4">
        <f>IFERROR(IF('Rang. kommuner avlingsnivå P '!B129&gt;1,'Rang. kommuner avlingsnivå P '!B129,""),"")</f>
        <v>282.53600786275899</v>
      </c>
      <c r="F128" s="4">
        <f>IFERROR(IF('Rang. kommuner avlingsnivå P '!C129&gt;1,'Rang. kommuner avlingsnivå P '!C129,""),"")</f>
        <v>353.83896593510201</v>
      </c>
      <c r="G128" s="4">
        <f>IFERROR(IF('Rang. kommuner avlingsnivå P '!D129&gt;1,'Rang. kommuner avlingsnivå P '!D129,""),"")</f>
        <v>373.97396460669</v>
      </c>
      <c r="H128" s="4">
        <f>IFERROR(IF('Rang. kommuner avlingsnivå P '!E129&gt;1,'Rang. kommuner avlingsnivå P '!E129,""),"")</f>
        <v>363.15772903225798</v>
      </c>
      <c r="I128" s="4">
        <f>IFERROR(IF('Rang. kommuner avlingsnivå P '!F129&gt;1,'Rang. kommuner avlingsnivå P '!F129,""),"")</f>
        <v>247.62301263758701</v>
      </c>
      <c r="J128" s="4">
        <f>IFERROR(IF('Rang. kommuner avlingsnivå P '!G129&gt;1,'Rang. kommuner avlingsnivå P '!G129,""),"")</f>
        <v>265.35942333186</v>
      </c>
      <c r="K128" s="4">
        <f>IFERROR(IF('Rang. kommuner avlingsnivå P '!H129&gt;1,'Rang. kommuner avlingsnivå P '!H129,""),"")</f>
        <v>363.15693372371601</v>
      </c>
      <c r="L128" s="4">
        <f>IFERROR(IF('Rang. kommuner avlingsnivå P '!I129&gt;1,'Rang. kommuner avlingsnivå P '!I129,""),"")</f>
        <v>274.25268817204301</v>
      </c>
      <c r="M128" s="4">
        <f>IFERROR(IF('Rang. kommuner avlingsnivå P '!J129&gt;1,'Rang. kommuner avlingsnivå P '!J129,""),"")</f>
        <v>377.46858593434501</v>
      </c>
      <c r="N128" s="4">
        <f>IFERROR(IF('Rang. kommuner avlingsnivå P '!K129&gt;1,'Rang. kommuner avlingsnivå P '!K129,""),"")</f>
        <v>242.16753358102301</v>
      </c>
      <c r="O128" s="4">
        <f>IFERROR(IF('Rang. kommuner avlingsnivå P '!L129&gt;1,'Rang. kommuner avlingsnivå P '!L129,""),"")</f>
        <v>261.10041420118301</v>
      </c>
      <c r="P128" s="4">
        <f>IFERROR(IF('Rang. kommuner avlingsnivå P '!M129&gt;1,'Rang. kommuner avlingsnivå P '!M129,""),"")</f>
        <v>243.579762129507</v>
      </c>
      <c r="Q128" s="4">
        <f>IFERROR(IF('Rang. kommuner avlingsnivå P '!N129&gt;1,'Rang. kommuner avlingsnivå P '!N129,""),"")</f>
        <v>366.01654771679398</v>
      </c>
      <c r="R128" s="4">
        <f>IFERROR(IF('Rang. kommuner avlingsnivå P '!O129&gt;1,'Rang. kommuner avlingsnivå P '!O129,""),"")</f>
        <v>384.10214665528798</v>
      </c>
      <c r="S128" s="4">
        <f>IFERROR(IF('Rang. kommuner avlingsnivå P '!P129&gt;1,'Rang. kommuner avlingsnivå P '!P129,""),"")</f>
        <v>384.53027893320302</v>
      </c>
      <c r="T128" s="4">
        <f>IFERROR(IF('Rang. kommuner avlingsnivå P '!Q129&gt;1,'Rang. kommuner avlingsnivå P '!Q129,""),"")</f>
        <v>295.00111460791999</v>
      </c>
      <c r="U128" s="4">
        <f>IFERROR(IF('Rang. kommuner avlingsnivå P '!R129&gt;1,'Rang. kommuner avlingsnivå P '!R129,""),"")</f>
        <v>191.65090840510501</v>
      </c>
      <c r="V128" s="4">
        <f>IFERROR(IF('Rang. kommuner avlingsnivå P '!S129&gt;1,'Rang. kommuner avlingsnivå P '!S129,""),"")</f>
        <v>301.752628504673</v>
      </c>
      <c r="W128" s="4">
        <f>IFERROR(IF('Rang. kommuner avlingsnivå P '!T129&gt;1,'Rang. kommuner avlingsnivå P '!T129,""),"")</f>
        <v>435.5747160789</v>
      </c>
      <c r="X128" s="4">
        <f>IFERROR(IF('Rang. kommuner avlingsnivå P '!U129&gt;1,'Rang. kommuner avlingsnivå P '!U129,""),"")</f>
        <v>450.54914245933799</v>
      </c>
      <c r="Y128" s="4">
        <f>IFERROR(IF('Rang. kommuner avlingsnivå P '!V129&gt;1,'Rang. kommuner avlingsnivå P '!V129,""),"")</f>
        <v>267.38890560134797</v>
      </c>
      <c r="Z128" s="4">
        <f>IFERROR(IF('Rang. kommuner avlingsnivå P '!W129&gt;1,'Rang. kommuner avlingsnivå P '!W129,""),"")</f>
        <v>382.69972338296702</v>
      </c>
      <c r="AA128" s="4">
        <f>IFERROR(IF('Rang. kommuner avlingsnivå P '!X129&gt;1,'Rang. kommuner avlingsnivå P '!X129,""),"")</f>
        <v>233.95446192718504</v>
      </c>
    </row>
    <row r="129" spans="4:27" x14ac:dyDescent="0.25">
      <c r="D129" s="4" t="str">
        <f>IF('Rang. kommuner avlingsnivå P '!A130&gt;1,'Rang. kommuner avlingsnivå P '!A130,"")</f>
        <v>3452 VESTRE SLIDRE</v>
      </c>
      <c r="E129" s="4">
        <f>IFERROR(IF('Rang. kommuner avlingsnivå P '!B130&gt;1,'Rang. kommuner avlingsnivå P '!B130,""),"")</f>
        <v>177.895948434622</v>
      </c>
      <c r="F129" s="4">
        <f>IFERROR(IF('Rang. kommuner avlingsnivå P '!C130&gt;1,'Rang. kommuner avlingsnivå P '!C130,""),"")</f>
        <v>270.83223992502298</v>
      </c>
      <c r="G129" s="4">
        <f>IFERROR(IF('Rang. kommuner avlingsnivå P '!D130&gt;1,'Rang. kommuner avlingsnivå P '!D130,""),"")</f>
        <v>266.260612043435</v>
      </c>
      <c r="H129" s="4">
        <f>IFERROR(IF('Rang. kommuner avlingsnivå P '!E130&gt;1,'Rang. kommuner avlingsnivå P '!E130,""),"")</f>
        <v>249.97245762711901</v>
      </c>
      <c r="I129" s="4">
        <f>IFERROR(IF('Rang. kommuner avlingsnivå P '!F130&gt;1,'Rang. kommuner avlingsnivå P '!F130,""),"")</f>
        <v>229.63372717508099</v>
      </c>
      <c r="J129" s="4">
        <f>IFERROR(IF('Rang. kommuner avlingsnivå P '!G130&gt;1,'Rang. kommuner avlingsnivå P '!G130,""),"")</f>
        <v>306.30643127364402</v>
      </c>
      <c r="K129" s="4">
        <f>IFERROR(IF('Rang. kommuner avlingsnivå P '!H130&gt;1,'Rang. kommuner avlingsnivå P '!H130,""),"")</f>
        <v>274.53140703517602</v>
      </c>
      <c r="L129" s="4">
        <f>IFERROR(IF('Rang. kommuner avlingsnivå P '!I130&gt;1,'Rang. kommuner avlingsnivå P '!I130,""),"")</f>
        <v>296.81350482315099</v>
      </c>
      <c r="M129" s="4">
        <f>IFERROR(IF('Rang. kommuner avlingsnivå P '!J130&gt;1,'Rang. kommuner avlingsnivå P '!J130,""),"")</f>
        <v>389.54740061162101</v>
      </c>
      <c r="N129" s="4">
        <f>IFERROR(IF('Rang. kommuner avlingsnivå P '!K130&gt;1,'Rang. kommuner avlingsnivå P '!K130,""),"")</f>
        <v>237.05925925925899</v>
      </c>
      <c r="O129" s="4">
        <f>IFERROR(IF('Rang. kommuner avlingsnivå P '!L130&gt;1,'Rang. kommuner avlingsnivå P '!L130,""),"")</f>
        <v>349.64760147601498</v>
      </c>
      <c r="P129" s="4">
        <f>IFERROR(IF('Rang. kommuner avlingsnivå P '!M130&gt;1,'Rang. kommuner avlingsnivå P '!M130,""),"")</f>
        <v>162.21946564885499</v>
      </c>
      <c r="Q129" s="4" t="str">
        <f>IFERROR(IF('Rang. kommuner avlingsnivå P '!N130&gt;1,'Rang. kommuner avlingsnivå P '!N130,""),"")</f>
        <v/>
      </c>
      <c r="R129" s="4" t="str">
        <f>IFERROR(IF('Rang. kommuner avlingsnivå P '!O130&gt;1,'Rang. kommuner avlingsnivå P '!O130,""),"")</f>
        <v/>
      </c>
      <c r="S129" s="4" t="str">
        <f>IFERROR(IF('Rang. kommuner avlingsnivå P '!P130&gt;1,'Rang. kommuner avlingsnivå P '!P130,""),"")</f>
        <v/>
      </c>
      <c r="T129" s="4" t="str">
        <f>IFERROR(IF('Rang. kommuner avlingsnivå P '!Q130&gt;1,'Rang. kommuner avlingsnivå P '!Q130,""),"")</f>
        <v/>
      </c>
      <c r="U129" s="4" t="str">
        <f>IFERROR(IF('Rang. kommuner avlingsnivå P '!R130&gt;1,'Rang. kommuner avlingsnivå P '!R130,""),"")</f>
        <v/>
      </c>
      <c r="V129" s="4" t="str">
        <f>IFERROR(IF('Rang. kommuner avlingsnivå P '!S130&gt;1,'Rang. kommuner avlingsnivå P '!S130,""),"")</f>
        <v/>
      </c>
      <c r="W129" s="4" t="str">
        <f>IFERROR(IF('Rang. kommuner avlingsnivå P '!T130&gt;1,'Rang. kommuner avlingsnivå P '!T130,""),"")</f>
        <v/>
      </c>
      <c r="X129" s="4">
        <f>IFERROR(IF('Rang. kommuner avlingsnivå P '!U130&gt;1,'Rang. kommuner avlingsnivå P '!U130,""),"")</f>
        <v>469.60110803324102</v>
      </c>
      <c r="Y129" s="4">
        <f>IFERROR(IF('Rang. kommuner avlingsnivå P '!V130&gt;1,'Rang. kommuner avlingsnivå P '!V130,""),"")</f>
        <v>363.53351955307301</v>
      </c>
      <c r="Z129" s="4">
        <f>IFERROR(IF('Rang. kommuner avlingsnivå P '!W130&gt;1,'Rang. kommuner avlingsnivå P '!W130,""),"")</f>
        <v>686.274436090226</v>
      </c>
      <c r="AA129" s="4">
        <f>IFERROR(IF('Rang. kommuner avlingsnivå P '!X130&gt;1,'Rang. kommuner avlingsnivå P '!X130,""),"")</f>
        <v>334.03484320557493</v>
      </c>
    </row>
    <row r="130" spans="4:27" x14ac:dyDescent="0.25">
      <c r="D130" s="4" t="str">
        <f>IF('Rang. kommuner avlingsnivå P '!A131&gt;1,'Rang. kommuner avlingsnivå P '!A131,"")</f>
        <v>4219 EVJE OG HORNNES</v>
      </c>
      <c r="E130" s="4">
        <f>IFERROR(IF('Rang. kommuner avlingsnivå P '!B131&gt;1,'Rang. kommuner avlingsnivå P '!B131,""),"")</f>
        <v>252.113842173351</v>
      </c>
      <c r="F130" s="4">
        <f>IFERROR(IF('Rang. kommuner avlingsnivå P '!C131&gt;1,'Rang. kommuner avlingsnivå P '!C131,""),"")</f>
        <v>246.225074037512</v>
      </c>
      <c r="G130" s="4">
        <f>IFERROR(IF('Rang. kommuner avlingsnivå P '!D131&gt;1,'Rang. kommuner avlingsnivå P '!D131,""),"")</f>
        <v>307.605198019802</v>
      </c>
      <c r="H130" s="4">
        <f>IFERROR(IF('Rang. kommuner avlingsnivå P '!E131&gt;1,'Rang. kommuner avlingsnivå P '!E131,""),"")</f>
        <v>256.50062266500601</v>
      </c>
      <c r="I130" s="4">
        <f>IFERROR(IF('Rang. kommuner avlingsnivå P '!F131&gt;1,'Rang. kommuner avlingsnivå P '!F131,""),"")</f>
        <v>224.69402985074601</v>
      </c>
      <c r="J130" s="4">
        <f>IFERROR(IF('Rang. kommuner avlingsnivå P '!G131&gt;1,'Rang. kommuner avlingsnivå P '!G131,""),"")</f>
        <v>279.27662957074699</v>
      </c>
      <c r="K130" s="4">
        <f>IFERROR(IF('Rang. kommuner avlingsnivå P '!H131&gt;1,'Rang. kommuner avlingsnivå P '!H131,""),"")</f>
        <v>364.84954407294799</v>
      </c>
      <c r="L130" s="4">
        <f>IFERROR(IF('Rang. kommuner avlingsnivå P '!I131&gt;1,'Rang. kommuner avlingsnivå P '!I131,""),"")</f>
        <v>319.50866141732303</v>
      </c>
      <c r="M130" s="4">
        <f>IFERROR(IF('Rang. kommuner avlingsnivå P '!J131&gt;1,'Rang. kommuner avlingsnivå P '!J131,""),"")</f>
        <v>362.04</v>
      </c>
      <c r="N130" s="4">
        <f>IFERROR(IF('Rang. kommuner avlingsnivå P '!K131&gt;1,'Rang. kommuner avlingsnivå P '!K131,""),"")</f>
        <v>148.79330708661399</v>
      </c>
      <c r="O130" s="4" t="str">
        <f>IFERROR(IF('Rang. kommuner avlingsnivå P '!L131&gt;1,'Rang. kommuner avlingsnivå P '!L131,""),"")</f>
        <v/>
      </c>
      <c r="P130" s="4" t="str">
        <f>IFERROR(IF('Rang. kommuner avlingsnivå P '!M131&gt;1,'Rang. kommuner avlingsnivå P '!M131,""),"")</f>
        <v/>
      </c>
      <c r="Q130" s="4" t="str">
        <f>IFERROR(IF('Rang. kommuner avlingsnivå P '!N131&gt;1,'Rang. kommuner avlingsnivå P '!N131,""),"")</f>
        <v/>
      </c>
      <c r="R130" s="4" t="str">
        <f>IFERROR(IF('Rang. kommuner avlingsnivå P '!O131&gt;1,'Rang. kommuner avlingsnivå P '!O131,""),"")</f>
        <v/>
      </c>
      <c r="S130" s="4" t="str">
        <f>IFERROR(IF('Rang. kommuner avlingsnivå P '!P131&gt;1,'Rang. kommuner avlingsnivå P '!P131,""),"")</f>
        <v/>
      </c>
      <c r="T130" s="4" t="str">
        <f>IFERROR(IF('Rang. kommuner avlingsnivå P '!Q131&gt;1,'Rang. kommuner avlingsnivå P '!Q131,""),"")</f>
        <v/>
      </c>
      <c r="U130" s="4" t="str">
        <f>IFERROR(IF('Rang. kommuner avlingsnivå P '!R131&gt;1,'Rang. kommuner avlingsnivå P '!R131,""),"")</f>
        <v/>
      </c>
      <c r="V130" s="4" t="str">
        <f>IFERROR(IF('Rang. kommuner avlingsnivå P '!S131&gt;1,'Rang. kommuner avlingsnivå P '!S131,""),"")</f>
        <v/>
      </c>
      <c r="W130" s="4" t="str">
        <f>IFERROR(IF('Rang. kommuner avlingsnivå P '!T131&gt;1,'Rang. kommuner avlingsnivå P '!T131,""),"")</f>
        <v/>
      </c>
      <c r="X130" s="4">
        <f>IFERROR(IF('Rang. kommuner avlingsnivå P '!U131&gt;1,'Rang. kommuner avlingsnivå P '!U131,""),"")</f>
        <v>493.37354085603101</v>
      </c>
      <c r="Y130" s="4">
        <f>IFERROR(IF('Rang. kommuner avlingsnivå P '!V131&gt;1,'Rang. kommuner avlingsnivå P '!V131,""),"")</f>
        <v>406.81027667984199</v>
      </c>
      <c r="Z130" s="4">
        <f>IFERROR(IF('Rang. kommuner avlingsnivå P '!W131&gt;1,'Rang. kommuner avlingsnivå P '!W131,""),"")</f>
        <v>359.68928571428597</v>
      </c>
      <c r="AA130" s="4">
        <f>IFERROR(IF('Rang. kommuner avlingsnivå P '!X131&gt;1,'Rang. kommuner avlingsnivå P '!X131,""),"")</f>
        <v>409.54135338345867</v>
      </c>
    </row>
    <row r="131" spans="4:27" x14ac:dyDescent="0.25">
      <c r="D131" s="4" t="str">
        <f>IF('Rang. kommuner avlingsnivå P '!A132&gt;1,'Rang. kommuner avlingsnivå P '!A132,"")</f>
        <v>3422 ÅMOT</v>
      </c>
      <c r="E131" s="4">
        <f>IFERROR(IF('Rang. kommuner avlingsnivå P '!B132&gt;1,'Rang. kommuner avlingsnivå P '!B132,""),"")</f>
        <v>255.13329057087901</v>
      </c>
      <c r="F131" s="4">
        <f>IFERROR(IF('Rang. kommuner avlingsnivå P '!C132&gt;1,'Rang. kommuner avlingsnivå P '!C132,""),"")</f>
        <v>360.04773022049301</v>
      </c>
      <c r="G131" s="4">
        <f>IFERROR(IF('Rang. kommuner avlingsnivå P '!D132&gt;1,'Rang. kommuner avlingsnivå P '!D132,""),"")</f>
        <v>389.457065217391</v>
      </c>
      <c r="H131" s="4">
        <f>IFERROR(IF('Rang. kommuner avlingsnivå P '!E132&gt;1,'Rang. kommuner avlingsnivå P '!E132,""),"")</f>
        <v>286.53948224274802</v>
      </c>
      <c r="I131" s="4">
        <f>IFERROR(IF('Rang. kommuner avlingsnivå P '!F132&gt;1,'Rang. kommuner avlingsnivå P '!F132,""),"")</f>
        <v>219.37231730508</v>
      </c>
      <c r="J131" s="4">
        <f>IFERROR(IF('Rang. kommuner avlingsnivå P '!G132&gt;1,'Rang. kommuner avlingsnivå P '!G132,""),"")</f>
        <v>347.312509187123</v>
      </c>
      <c r="K131" s="4">
        <f>IFERROR(IF('Rang. kommuner avlingsnivå P '!H132&gt;1,'Rang. kommuner avlingsnivå P '!H132,""),"")</f>
        <v>324.11411556413998</v>
      </c>
      <c r="L131" s="4">
        <f>IFERROR(IF('Rang. kommuner avlingsnivå P '!I132&gt;1,'Rang. kommuner avlingsnivå P '!I132,""),"")</f>
        <v>268.51203703703698</v>
      </c>
      <c r="M131" s="4">
        <f>IFERROR(IF('Rang. kommuner avlingsnivå P '!J132&gt;1,'Rang. kommuner avlingsnivå P '!J132,""),"")</f>
        <v>323.108278249921</v>
      </c>
      <c r="N131" s="4">
        <f>IFERROR(IF('Rang. kommuner avlingsnivå P '!K132&gt;1,'Rang. kommuner avlingsnivå P '!K132,""),"")</f>
        <v>186.25214702851301</v>
      </c>
      <c r="O131" s="4">
        <f>IFERROR(IF('Rang. kommuner avlingsnivå P '!L132&gt;1,'Rang. kommuner avlingsnivå P '!L132,""),"")</f>
        <v>315.95452967719501</v>
      </c>
      <c r="P131" s="4">
        <f>IFERROR(IF('Rang. kommuner avlingsnivå P '!M132&gt;1,'Rang. kommuner avlingsnivå P '!M132,""),"")</f>
        <v>273.54460180246502</v>
      </c>
      <c r="Q131" s="4">
        <f>IFERROR(IF('Rang. kommuner avlingsnivå P '!N132&gt;1,'Rang. kommuner avlingsnivå P '!N132,""),"")</f>
        <v>305.03795264624</v>
      </c>
      <c r="R131" s="4">
        <f>IFERROR(IF('Rang. kommuner avlingsnivå P '!O132&gt;1,'Rang. kommuner avlingsnivå P '!O132,""),"")</f>
        <v>391.49203012786802</v>
      </c>
      <c r="S131" s="4">
        <f>IFERROR(IF('Rang. kommuner avlingsnivå P '!P132&gt;1,'Rang. kommuner avlingsnivå P '!P132,""),"")</f>
        <v>420.31074687394403</v>
      </c>
      <c r="T131" s="4">
        <f>IFERROR(IF('Rang. kommuner avlingsnivå P '!Q132&gt;1,'Rang. kommuner avlingsnivå P '!Q132,""),"")</f>
        <v>371.69321039396499</v>
      </c>
      <c r="U131" s="4">
        <f>IFERROR(IF('Rang. kommuner avlingsnivå P '!R132&gt;1,'Rang. kommuner avlingsnivå P '!R132,""),"")</f>
        <v>217.189225141337</v>
      </c>
      <c r="V131" s="4">
        <f>IFERROR(IF('Rang. kommuner avlingsnivå P '!S132&gt;1,'Rang. kommuner avlingsnivå P '!S132,""),"")</f>
        <v>262.39837533156498</v>
      </c>
      <c r="W131" s="4">
        <f>IFERROR(IF('Rang. kommuner avlingsnivå P '!T132&gt;1,'Rang. kommuner avlingsnivå P '!T132,""),"")</f>
        <v>352.961649550706</v>
      </c>
      <c r="X131" s="4">
        <f>IFERROR(IF('Rang. kommuner avlingsnivå P '!U132&gt;1,'Rang. kommuner avlingsnivå P '!U132,""),"")</f>
        <v>342.14605692953802</v>
      </c>
      <c r="Y131" s="4">
        <f>IFERROR(IF('Rang. kommuner avlingsnivå P '!V132&gt;1,'Rang. kommuner avlingsnivå P '!V132,""),"")</f>
        <v>356.07196495619502</v>
      </c>
      <c r="Z131" s="4">
        <f>IFERROR(IF('Rang. kommuner avlingsnivå P '!W132&gt;1,'Rang. kommuner avlingsnivå P '!W132,""),"")</f>
        <v>480.361747632142</v>
      </c>
      <c r="AA131" s="4">
        <f>IFERROR(IF('Rang. kommuner avlingsnivå P '!X132&gt;1,'Rang. kommuner avlingsnivå P '!X132,""),"")</f>
        <v>199.89666187509982</v>
      </c>
    </row>
    <row r="132" spans="4:27" x14ac:dyDescent="0.25">
      <c r="D132" s="4" t="str">
        <f>IF('Rang. kommuner avlingsnivå P '!A133&gt;1,'Rang. kommuner avlingsnivå P '!A133,"")</f>
        <v>4010 SILJAN</v>
      </c>
      <c r="E132" s="4">
        <f>IFERROR(IF('Rang. kommuner avlingsnivå P '!B133&gt;1,'Rang. kommuner avlingsnivå P '!B133,""),"")</f>
        <v>243.08764940239001</v>
      </c>
      <c r="F132" s="4">
        <f>IFERROR(IF('Rang. kommuner avlingsnivå P '!C133&gt;1,'Rang. kommuner avlingsnivå P '!C133,""),"")</f>
        <v>323.49518716577501</v>
      </c>
      <c r="G132" s="4">
        <f>IFERROR(IF('Rang. kommuner avlingsnivå P '!D133&gt;1,'Rang. kommuner avlingsnivå P '!D133,""),"")</f>
        <v>385.75093353248701</v>
      </c>
      <c r="H132" s="4">
        <f>IFERROR(IF('Rang. kommuner avlingsnivå P '!E133&gt;1,'Rang. kommuner avlingsnivå P '!E133,""),"")</f>
        <v>289.89309090909097</v>
      </c>
      <c r="I132" s="4">
        <f>IFERROR(IF('Rang. kommuner avlingsnivå P '!F133&gt;1,'Rang. kommuner avlingsnivå P '!F133,""),"")</f>
        <v>300.56838095238101</v>
      </c>
      <c r="J132" s="4">
        <f>IFERROR(IF('Rang. kommuner avlingsnivå P '!G133&gt;1,'Rang. kommuner avlingsnivå P '!G133,""),"")</f>
        <v>254.44022169437801</v>
      </c>
      <c r="K132" s="4">
        <f>IFERROR(IF('Rang. kommuner avlingsnivå P '!H133&gt;1,'Rang. kommuner avlingsnivå P '!H133,""),"")</f>
        <v>399.56568778979897</v>
      </c>
      <c r="L132" s="4">
        <f>IFERROR(IF('Rang. kommuner avlingsnivå P '!I133&gt;1,'Rang. kommuner avlingsnivå P '!I133,""),"")</f>
        <v>276.704845814978</v>
      </c>
      <c r="M132" s="4">
        <f>IFERROR(IF('Rang. kommuner avlingsnivå P '!J133&gt;1,'Rang. kommuner avlingsnivå P '!J133,""),"")</f>
        <v>403.33333333333297</v>
      </c>
      <c r="N132" s="4">
        <f>IFERROR(IF('Rang. kommuner avlingsnivå P '!K133&gt;1,'Rang. kommuner avlingsnivå P '!K133,""),"")</f>
        <v>218.04159935379599</v>
      </c>
      <c r="O132" s="4">
        <f>IFERROR(IF('Rang. kommuner avlingsnivå P '!L133&gt;1,'Rang. kommuner avlingsnivå P '!L133,""),"")</f>
        <v>305.383647798742</v>
      </c>
      <c r="P132" s="4">
        <f>IFERROR(IF('Rang. kommuner avlingsnivå P '!M133&gt;1,'Rang. kommuner avlingsnivå P '!M133,""),"")</f>
        <v>175.21680347658099</v>
      </c>
      <c r="Q132" s="4">
        <f>IFERROR(IF('Rang. kommuner avlingsnivå P '!N133&gt;1,'Rang. kommuner avlingsnivå P '!N133,""),"")</f>
        <v>356.13929889298902</v>
      </c>
      <c r="R132" s="4">
        <f>IFERROR(IF('Rang. kommuner avlingsnivå P '!O133&gt;1,'Rang. kommuner avlingsnivå P '!O133,""),"")</f>
        <v>321.79365079365101</v>
      </c>
      <c r="S132" s="4">
        <f>IFERROR(IF('Rang. kommuner avlingsnivå P '!P133&gt;1,'Rang. kommuner avlingsnivå P '!P133,""),"")</f>
        <v>383.41823270691702</v>
      </c>
      <c r="T132" s="4">
        <f>IFERROR(IF('Rang. kommuner avlingsnivå P '!Q133&gt;1,'Rang. kommuner avlingsnivå P '!Q133,""),"")</f>
        <v>214.46342443729901</v>
      </c>
      <c r="U132" s="4">
        <f>IFERROR(IF('Rang. kommuner avlingsnivå P '!R133&gt;1,'Rang. kommuner avlingsnivå P '!R133,""),"")</f>
        <v>271.39469320066303</v>
      </c>
      <c r="V132" s="4">
        <f>IFERROR(IF('Rang. kommuner avlingsnivå P '!S133&gt;1,'Rang. kommuner avlingsnivå P '!S133,""),"")</f>
        <v>287.25809768637498</v>
      </c>
      <c r="W132" s="4">
        <f>IFERROR(IF('Rang. kommuner avlingsnivå P '!T133&gt;1,'Rang. kommuner avlingsnivå P '!T133,""),"")</f>
        <v>438.97621225983499</v>
      </c>
      <c r="X132" s="4">
        <f>IFERROR(IF('Rang. kommuner avlingsnivå P '!U133&gt;1,'Rang. kommuner avlingsnivå P '!U133,""),"")</f>
        <v>436.77833409194398</v>
      </c>
      <c r="Y132" s="4">
        <f>IFERROR(IF('Rang. kommuner avlingsnivå P '!V133&gt;1,'Rang. kommuner avlingsnivå P '!V133,""),"")</f>
        <v>266.28835978836003</v>
      </c>
      <c r="Z132" s="4">
        <f>IFERROR(IF('Rang. kommuner avlingsnivå P '!W133&gt;1,'Rang. kommuner avlingsnivå P '!W133,""),"")</f>
        <v>409.11794871794899</v>
      </c>
      <c r="AA132" s="4">
        <f>IFERROR(IF('Rang. kommuner avlingsnivå P '!X133&gt;1,'Rang. kommuner avlingsnivå P '!X133,""),"")</f>
        <v>226.32664756446991</v>
      </c>
    </row>
    <row r="133" spans="4:27" x14ac:dyDescent="0.25">
      <c r="D133" s="4" t="str">
        <f>IF('Rang. kommuner avlingsnivå P '!A134&gt;1,'Rang. kommuner avlingsnivå P '!A134,"")</f>
        <v>1133 HJELMELAND</v>
      </c>
      <c r="E133" s="4">
        <f>IFERROR(IF('Rang. kommuner avlingsnivå P '!B134&gt;1,'Rang. kommuner avlingsnivå P '!B134,""),"")</f>
        <v>225.63450292397701</v>
      </c>
      <c r="F133" s="4">
        <f>IFERROR(IF('Rang. kommuner avlingsnivå P '!C134&gt;1,'Rang. kommuner avlingsnivå P '!C134,""),"")</f>
        <v>309.69470404984401</v>
      </c>
      <c r="G133" s="4">
        <f>IFERROR(IF('Rang. kommuner avlingsnivå P '!D134&gt;1,'Rang. kommuner avlingsnivå P '!D134,""),"")</f>
        <v>392.89863013698601</v>
      </c>
      <c r="H133" s="4">
        <f>IFERROR(IF('Rang. kommuner avlingsnivå P '!E134&gt;1,'Rang. kommuner avlingsnivå P '!E134,""),"")</f>
        <v>320.68998628257901</v>
      </c>
      <c r="I133" s="4">
        <f>IFERROR(IF('Rang. kommuner avlingsnivå P '!F134&gt;1,'Rang. kommuner avlingsnivå P '!F134,""),"")</f>
        <v>348.05038167938898</v>
      </c>
      <c r="J133" s="4">
        <f>IFERROR(IF('Rang. kommuner avlingsnivå P '!G134&gt;1,'Rang. kommuner avlingsnivå P '!G134,""),"")</f>
        <v>255.22439024390201</v>
      </c>
      <c r="K133" s="4">
        <f>IFERROR(IF('Rang. kommuner avlingsnivå P '!H134&gt;1,'Rang. kommuner avlingsnivå P '!H134,""),"")</f>
        <v>309.21141975308598</v>
      </c>
      <c r="L133" s="4">
        <f>IFERROR(IF('Rang. kommuner avlingsnivå P '!I134&gt;1,'Rang. kommuner avlingsnivå P '!I134,""),"")</f>
        <v>325.44133099824899</v>
      </c>
      <c r="M133" s="4">
        <f>IFERROR(IF('Rang. kommuner avlingsnivå P '!J134&gt;1,'Rang. kommuner avlingsnivå P '!J134,""),"")</f>
        <v>359.91499227202502</v>
      </c>
      <c r="N133" s="4">
        <f>IFERROR(IF('Rang. kommuner avlingsnivå P '!K134&gt;1,'Rang. kommuner avlingsnivå P '!K134,""),"")</f>
        <v>217.640410958904</v>
      </c>
      <c r="O133" s="4">
        <f>IFERROR(IF('Rang. kommuner avlingsnivå P '!L134&gt;1,'Rang. kommuner avlingsnivå P '!L134,""),"")</f>
        <v>258.76491862567798</v>
      </c>
      <c r="P133" s="4" t="str">
        <f>IFERROR(IF('Rang. kommuner avlingsnivå P '!M134&gt;1,'Rang. kommuner avlingsnivå P '!M134,""),"")</f>
        <v/>
      </c>
      <c r="Q133" s="4" t="str">
        <f>IFERROR(IF('Rang. kommuner avlingsnivå P '!N134&gt;1,'Rang. kommuner avlingsnivå P '!N134,""),"")</f>
        <v/>
      </c>
      <c r="R133" s="4" t="str">
        <f>IFERROR(IF('Rang. kommuner avlingsnivå P '!O134&gt;1,'Rang. kommuner avlingsnivå P '!O134,""),"")</f>
        <v/>
      </c>
      <c r="S133" s="4" t="str">
        <f>IFERROR(IF('Rang. kommuner avlingsnivå P '!P134&gt;1,'Rang. kommuner avlingsnivå P '!P134,""),"")</f>
        <v/>
      </c>
      <c r="T133" s="4" t="str">
        <f>IFERROR(IF('Rang. kommuner avlingsnivå P '!Q134&gt;1,'Rang. kommuner avlingsnivå P '!Q134,""),"")</f>
        <v/>
      </c>
      <c r="U133" s="4" t="str">
        <f>IFERROR(IF('Rang. kommuner avlingsnivå P '!R134&gt;1,'Rang. kommuner avlingsnivå P '!R134,""),"")</f>
        <v/>
      </c>
      <c r="V133" s="4" t="str">
        <f>IFERROR(IF('Rang. kommuner avlingsnivå P '!S134&gt;1,'Rang. kommuner avlingsnivå P '!S134,""),"")</f>
        <v/>
      </c>
      <c r="W133" s="4" t="str">
        <f>IFERROR(IF('Rang. kommuner avlingsnivå P '!T134&gt;1,'Rang. kommuner avlingsnivå P '!T134,""),"")</f>
        <v/>
      </c>
      <c r="X133" s="4">
        <f>IFERROR(IF('Rang. kommuner avlingsnivå P '!U134&gt;1,'Rang. kommuner avlingsnivå P '!U134,""),"")</f>
        <v>407.24651162790701</v>
      </c>
      <c r="Y133" s="4">
        <f>IFERROR(IF('Rang. kommuner avlingsnivå P '!V134&gt;1,'Rang. kommuner avlingsnivå P '!V134,""),"")</f>
        <v>425.47555555555601</v>
      </c>
      <c r="Z133" s="4">
        <f>IFERROR(IF('Rang. kommuner avlingsnivå P '!W134&gt;1,'Rang. kommuner avlingsnivå P '!W134,""),"")</f>
        <v>303.60975609756099</v>
      </c>
      <c r="AA133" s="4">
        <f>IFERROR(IF('Rang. kommuner avlingsnivå P '!X134&gt;1,'Rang. kommuner avlingsnivå P '!X134,""),"")</f>
        <v>226.2078853046595</v>
      </c>
    </row>
    <row r="134" spans="4:27" x14ac:dyDescent="0.25">
      <c r="D134" s="4" t="str">
        <f>IF('Rang. kommuner avlingsnivå P '!A135&gt;1,'Rang. kommuner avlingsnivå P '!A135,"")</f>
        <v>3453 ØYSTRE SLIDRE</v>
      </c>
      <c r="E134" s="4" t="str">
        <f>IFERROR(IF('Rang. kommuner avlingsnivå P '!B135&gt;1,'Rang. kommuner avlingsnivå P '!B135,""),"")</f>
        <v/>
      </c>
      <c r="F134" s="4" t="str">
        <f>IFERROR(IF('Rang. kommuner avlingsnivå P '!C135&gt;1,'Rang. kommuner avlingsnivå P '!C135,""),"")</f>
        <v/>
      </c>
      <c r="G134" s="4" t="str">
        <f>IFERROR(IF('Rang. kommuner avlingsnivå P '!D135&gt;1,'Rang. kommuner avlingsnivå P '!D135,""),"")</f>
        <v/>
      </c>
      <c r="H134" s="4">
        <f>IFERROR(IF('Rang. kommuner avlingsnivå P '!E135&gt;1,'Rang. kommuner avlingsnivå P '!E135,""),"")</f>
        <v>238.62799263351701</v>
      </c>
      <c r="I134" s="4">
        <f>IFERROR(IF('Rang. kommuner avlingsnivå P '!F135&gt;1,'Rang. kommuner avlingsnivå P '!F135,""),"")</f>
        <v>224.93553719008301</v>
      </c>
      <c r="J134" s="4">
        <f>IFERROR(IF('Rang. kommuner avlingsnivå P '!G135&gt;1,'Rang. kommuner avlingsnivå P '!G135,""),"")</f>
        <v>345.51381215469598</v>
      </c>
      <c r="K134" s="4">
        <f>IFERROR(IF('Rang. kommuner avlingsnivå P '!H135&gt;1,'Rang. kommuner avlingsnivå P '!H135,""),"")</f>
        <v>260.63754646840101</v>
      </c>
      <c r="L134" s="4">
        <f>IFERROR(IF('Rang. kommuner avlingsnivå P '!I135&gt;1,'Rang. kommuner avlingsnivå P '!I135,""),"")</f>
        <v>263.57198443579802</v>
      </c>
      <c r="M134" s="4">
        <f>IFERROR(IF('Rang. kommuner avlingsnivå P '!J135&gt;1,'Rang. kommuner avlingsnivå P '!J135,""),"")</f>
        <v>264.76977152899798</v>
      </c>
      <c r="N134" s="4" t="str">
        <f>IFERROR(IF('Rang. kommuner avlingsnivå P '!K135&gt;1,'Rang. kommuner avlingsnivå P '!K135,""),"")</f>
        <v/>
      </c>
      <c r="O134" s="4" t="str">
        <f>IFERROR(IF('Rang. kommuner avlingsnivå P '!L135&gt;1,'Rang. kommuner avlingsnivå P '!L135,""),"")</f>
        <v/>
      </c>
      <c r="P134" s="4" t="str">
        <f>IFERROR(IF('Rang. kommuner avlingsnivå P '!M135&gt;1,'Rang. kommuner avlingsnivå P '!M135,""),"")</f>
        <v/>
      </c>
      <c r="Q134" s="4" t="str">
        <f>IFERROR(IF('Rang. kommuner avlingsnivå P '!N135&gt;1,'Rang. kommuner avlingsnivå P '!N135,""),"")</f>
        <v/>
      </c>
      <c r="R134" s="4" t="str">
        <f>IFERROR(IF('Rang. kommuner avlingsnivå P '!O135&gt;1,'Rang. kommuner avlingsnivå P '!O135,""),"")</f>
        <v/>
      </c>
      <c r="S134" s="4" t="str">
        <f>IFERROR(IF('Rang. kommuner avlingsnivå P '!P135&gt;1,'Rang. kommuner avlingsnivå P '!P135,""),"")</f>
        <v/>
      </c>
      <c r="T134" s="4" t="str">
        <f>IFERROR(IF('Rang. kommuner avlingsnivå P '!Q135&gt;1,'Rang. kommuner avlingsnivå P '!Q135,""),"")</f>
        <v/>
      </c>
      <c r="U134" s="4" t="str">
        <f>IFERROR(IF('Rang. kommuner avlingsnivå P '!R135&gt;1,'Rang. kommuner avlingsnivå P '!R135,""),"")</f>
        <v/>
      </c>
      <c r="V134" s="4" t="str">
        <f>IFERROR(IF('Rang. kommuner avlingsnivå P '!S135&gt;1,'Rang. kommuner avlingsnivå P '!S135,""),"")</f>
        <v/>
      </c>
      <c r="W134" s="4" t="str">
        <f>IFERROR(IF('Rang. kommuner avlingsnivå P '!T135&gt;1,'Rang. kommuner avlingsnivå P '!T135,""),"")</f>
        <v/>
      </c>
      <c r="X134" s="4">
        <f>IFERROR(IF('Rang. kommuner avlingsnivå P '!U135&gt;1,'Rang. kommuner avlingsnivå P '!U135,""),"")</f>
        <v>426.296875</v>
      </c>
      <c r="Y134" s="4">
        <f>IFERROR(IF('Rang. kommuner avlingsnivå P '!V135&gt;1,'Rang. kommuner avlingsnivå P '!V135,""),"")</f>
        <v>607.48571428571404</v>
      </c>
      <c r="Z134" s="4">
        <f>IFERROR(IF('Rang. kommuner avlingsnivå P '!W135&gt;1,'Rang. kommuner avlingsnivå P '!W135,""),"")</f>
        <v>306.51351351351298</v>
      </c>
      <c r="AA134" s="4">
        <f>IFERROR(IF('Rang. kommuner avlingsnivå P '!X135&gt;1,'Rang. kommuner avlingsnivå P '!X135,""),"")</f>
        <v>165.86538461538461</v>
      </c>
    </row>
    <row r="135" spans="4:27" x14ac:dyDescent="0.25">
      <c r="D135" s="4" t="str">
        <f>IF('Rang. kommuner avlingsnivå P '!A136&gt;1,'Rang. kommuner avlingsnivå P '!A136,"")</f>
        <v>3424 RENDALEN</v>
      </c>
      <c r="E135" s="4">
        <f>IFERROR(IF('Rang. kommuner avlingsnivå P '!B136&gt;1,'Rang. kommuner avlingsnivå P '!B136,""),"")</f>
        <v>258.42347107438002</v>
      </c>
      <c r="F135" s="4">
        <f>IFERROR(IF('Rang. kommuner avlingsnivå P '!C136&gt;1,'Rang. kommuner avlingsnivå P '!C136,""),"")</f>
        <v>333.75615212527998</v>
      </c>
      <c r="G135" s="4">
        <f>IFERROR(IF('Rang. kommuner avlingsnivå P '!D136&gt;1,'Rang. kommuner avlingsnivå P '!D136,""),"")</f>
        <v>365.69195552648802</v>
      </c>
      <c r="H135" s="4">
        <f>IFERROR(IF('Rang. kommuner avlingsnivå P '!E136&gt;1,'Rang. kommuner avlingsnivå P '!E136,""),"")</f>
        <v>294.03888334995003</v>
      </c>
      <c r="I135" s="4">
        <f>IFERROR(IF('Rang. kommuner avlingsnivå P '!F136&gt;1,'Rang. kommuner avlingsnivå P '!F136,""),"")</f>
        <v>240.982840800763</v>
      </c>
      <c r="J135" s="4">
        <f>IFERROR(IF('Rang. kommuner avlingsnivå P '!G136&gt;1,'Rang. kommuner avlingsnivå P '!G136,""),"")</f>
        <v>361.823679005369</v>
      </c>
      <c r="K135" s="4">
        <f>IFERROR(IF('Rang. kommuner avlingsnivå P '!H136&gt;1,'Rang. kommuner avlingsnivå P '!H136,""),"")</f>
        <v>340.21535001405698</v>
      </c>
      <c r="L135" s="4">
        <f>IFERROR(IF('Rang. kommuner avlingsnivå P '!I136&gt;1,'Rang. kommuner avlingsnivå P '!I136,""),"")</f>
        <v>258.90641711229898</v>
      </c>
      <c r="M135" s="4">
        <f>IFERROR(IF('Rang. kommuner avlingsnivå P '!J136&gt;1,'Rang. kommuner avlingsnivå P '!J136,""),"")</f>
        <v>340.74893730074399</v>
      </c>
      <c r="N135" s="4">
        <f>IFERROR(IF('Rang. kommuner avlingsnivå P '!K136&gt;1,'Rang. kommuner avlingsnivå P '!K136,""),"")</f>
        <v>192.482660602615</v>
      </c>
      <c r="O135" s="4">
        <f>IFERROR(IF('Rang. kommuner avlingsnivå P '!L136&gt;1,'Rang. kommuner avlingsnivå P '!L136,""),"")</f>
        <v>256.25915750915698</v>
      </c>
      <c r="P135" s="4">
        <f>IFERROR(IF('Rang. kommuner avlingsnivå P '!M136&gt;1,'Rang. kommuner avlingsnivå P '!M136,""),"")</f>
        <v>236.392633517495</v>
      </c>
      <c r="Q135" s="4">
        <f>IFERROR(IF('Rang. kommuner avlingsnivå P '!N136&gt;1,'Rang. kommuner avlingsnivå P '!N136,""),"")</f>
        <v>312.65343562374898</v>
      </c>
      <c r="R135" s="4">
        <f>IFERROR(IF('Rang. kommuner avlingsnivå P '!O136&gt;1,'Rang. kommuner avlingsnivå P '!O136,""),"")</f>
        <v>388.183836281651</v>
      </c>
      <c r="S135" s="4">
        <f>IFERROR(IF('Rang. kommuner avlingsnivå P '!P136&gt;1,'Rang. kommuner avlingsnivå P '!P136,""),"")</f>
        <v>401.47800799709199</v>
      </c>
      <c r="T135" s="4">
        <f>IFERROR(IF('Rang. kommuner avlingsnivå P '!Q136&gt;1,'Rang. kommuner avlingsnivå P '!Q136,""),"")</f>
        <v>376.04627621113502</v>
      </c>
      <c r="U135" s="4">
        <f>IFERROR(IF('Rang. kommuner avlingsnivå P '!R136&gt;1,'Rang. kommuner avlingsnivå P '!R136,""),"")</f>
        <v>187.64872192099099</v>
      </c>
      <c r="V135" s="4">
        <f>IFERROR(IF('Rang. kommuner avlingsnivå P '!S136&gt;1,'Rang. kommuner avlingsnivå P '!S136,""),"")</f>
        <v>273.63728323699399</v>
      </c>
      <c r="W135" s="4">
        <f>IFERROR(IF('Rang. kommuner avlingsnivå P '!T136&gt;1,'Rang. kommuner avlingsnivå P '!T136,""),"")</f>
        <v>419.99010533035403</v>
      </c>
      <c r="X135" s="4">
        <f>IFERROR(IF('Rang. kommuner avlingsnivå P '!U136&gt;1,'Rang. kommuner avlingsnivå P '!U136,""),"")</f>
        <v>338.52045279135598</v>
      </c>
      <c r="Y135" s="4">
        <f>IFERROR(IF('Rang. kommuner avlingsnivå P '!V136&gt;1,'Rang. kommuner avlingsnivå P '!V136,""),"")</f>
        <v>312.686717407316</v>
      </c>
      <c r="Z135" s="4">
        <f>IFERROR(IF('Rang. kommuner avlingsnivå P '!W136&gt;1,'Rang. kommuner avlingsnivå P '!W136,""),"")</f>
        <v>362.45899745899698</v>
      </c>
      <c r="AA135" s="4">
        <f>IFERROR(IF('Rang. kommuner avlingsnivå P '!X136&gt;1,'Rang. kommuner avlingsnivå P '!X136,""),"")</f>
        <v>234.09299307958477</v>
      </c>
    </row>
    <row r="136" spans="4:27" x14ac:dyDescent="0.25">
      <c r="D136" s="4" t="str">
        <f>IF('Rang. kommuner avlingsnivå P '!A137&gt;1,'Rang. kommuner avlingsnivå P '!A137,"")</f>
        <v>1566 SURNADAL</v>
      </c>
      <c r="E136" s="4">
        <f>IFERROR(IF('Rang. kommuner avlingsnivå P '!B137&gt;1,'Rang. kommuner avlingsnivå P '!B137,""),"")</f>
        <v>342.37119883040901</v>
      </c>
      <c r="F136" s="4">
        <f>IFERROR(IF('Rang. kommuner avlingsnivå P '!C137&gt;1,'Rang. kommuner avlingsnivå P '!C137,""),"")</f>
        <v>277.54412583518899</v>
      </c>
      <c r="G136" s="4">
        <f>IFERROR(IF('Rang. kommuner avlingsnivå P '!D137&gt;1,'Rang. kommuner avlingsnivå P '!D137,""),"")</f>
        <v>273.53480328577598</v>
      </c>
      <c r="H136" s="4">
        <f>IFERROR(IF('Rang. kommuner avlingsnivå P '!E137&gt;1,'Rang. kommuner avlingsnivå P '!E137,""),"")</f>
        <v>282.73405327573801</v>
      </c>
      <c r="I136" s="4">
        <f>IFERROR(IF('Rang. kommuner avlingsnivå P '!F137&gt;1,'Rang. kommuner avlingsnivå P '!F137,""),"")</f>
        <v>302.46733449477398</v>
      </c>
      <c r="J136" s="4">
        <f>IFERROR(IF('Rang. kommuner avlingsnivå P '!G137&gt;1,'Rang. kommuner avlingsnivå P '!G137,""),"")</f>
        <v>294.21639251276201</v>
      </c>
      <c r="K136" s="4">
        <f>IFERROR(IF('Rang. kommuner avlingsnivå P '!H137&gt;1,'Rang. kommuner avlingsnivå P '!H137,""),"")</f>
        <v>367.99751552794999</v>
      </c>
      <c r="L136" s="4">
        <f>IFERROR(IF('Rang. kommuner avlingsnivå P '!I137&gt;1,'Rang. kommuner avlingsnivå P '!I137,""),"")</f>
        <v>313.17269841269803</v>
      </c>
      <c r="M136" s="4">
        <f>IFERROR(IF('Rang. kommuner avlingsnivå P '!J137&gt;1,'Rang. kommuner avlingsnivå P '!J137,""),"")</f>
        <v>14.943888794711</v>
      </c>
      <c r="N136" s="4">
        <f>IFERROR(IF('Rang. kommuner avlingsnivå P '!K137&gt;1,'Rang. kommuner avlingsnivå P '!K137,""),"")</f>
        <v>638.96808703535805</v>
      </c>
      <c r="O136" s="4">
        <f>IFERROR(IF('Rang. kommuner avlingsnivå P '!L137&gt;1,'Rang. kommuner avlingsnivå P '!L137,""),"")</f>
        <v>392.47509648961602</v>
      </c>
      <c r="P136" s="4">
        <f>IFERROR(IF('Rang. kommuner avlingsnivå P '!M137&gt;1,'Rang. kommuner avlingsnivå P '!M137,""),"")</f>
        <v>248.053905614321</v>
      </c>
      <c r="Q136" s="4">
        <f>IFERROR(IF('Rang. kommuner avlingsnivå P '!N137&gt;1,'Rang. kommuner avlingsnivå P '!N137,""),"")</f>
        <v>411.596790783789</v>
      </c>
      <c r="R136" s="4">
        <f>IFERROR(IF('Rang. kommuner avlingsnivå P '!O137&gt;1,'Rang. kommuner avlingsnivå P '!O137,""),"")</f>
        <v>315.64647688269702</v>
      </c>
      <c r="S136" s="4">
        <f>IFERROR(IF('Rang. kommuner avlingsnivå P '!P137&gt;1,'Rang. kommuner avlingsnivå P '!P137,""),"")</f>
        <v>348.70529669454402</v>
      </c>
      <c r="T136" s="4" t="str">
        <f>IFERROR(IF('Rang. kommuner avlingsnivå P '!Q137&gt;1,'Rang. kommuner avlingsnivå P '!Q137,""),"")</f>
        <v/>
      </c>
      <c r="U136" s="4" t="str">
        <f>IFERROR(IF('Rang. kommuner avlingsnivå P '!R137&gt;1,'Rang. kommuner avlingsnivå P '!R137,""),"")</f>
        <v/>
      </c>
      <c r="V136" s="4">
        <f>IFERROR(IF('Rang. kommuner avlingsnivå P '!S137&gt;1,'Rang. kommuner avlingsnivå P '!S137,""),"")</f>
        <v>12.322685940778699</v>
      </c>
      <c r="W136" s="4">
        <f>IFERROR(IF('Rang. kommuner avlingsnivå P '!T137&gt;1,'Rang. kommuner avlingsnivå P '!T137,""),"")</f>
        <v>344.83696145124702</v>
      </c>
      <c r="X136" s="4">
        <f>IFERROR(IF('Rang. kommuner avlingsnivå P '!U137&gt;1,'Rang. kommuner avlingsnivå P '!U137,""),"")</f>
        <v>367.50386660222301</v>
      </c>
      <c r="Y136" s="4">
        <f>IFERROR(IF('Rang. kommuner avlingsnivå P '!V137&gt;1,'Rang. kommuner avlingsnivå P '!V137,""),"")</f>
        <v>459.12063413425801</v>
      </c>
      <c r="Z136" s="4">
        <f>IFERROR(IF('Rang. kommuner avlingsnivå P '!W137&gt;1,'Rang. kommuner avlingsnivå P '!W137,""),"")</f>
        <v>409.77830814107699</v>
      </c>
      <c r="AA136" s="4">
        <f>IFERROR(IF('Rang. kommuner avlingsnivå P '!X137&gt;1,'Rang. kommuner avlingsnivå P '!X137,""),"")</f>
        <v>2.1592545531554426</v>
      </c>
    </row>
    <row r="137" spans="4:27" x14ac:dyDescent="0.25">
      <c r="D137" s="4" t="str">
        <f>IF('Rang. kommuner avlingsnivå P '!A138&gt;1,'Rang. kommuner avlingsnivå P '!A138,"")</f>
        <v>3322 NESBYEN</v>
      </c>
      <c r="E137" s="4">
        <f>IFERROR(IF('Rang. kommuner avlingsnivå P '!B138&gt;1,'Rang. kommuner avlingsnivå P '!B138,""),"")</f>
        <v>252.68693918245299</v>
      </c>
      <c r="F137" s="4">
        <f>IFERROR(IF('Rang. kommuner avlingsnivå P '!C138&gt;1,'Rang. kommuner avlingsnivå P '!C138,""),"")</f>
        <v>307.71825396825398</v>
      </c>
      <c r="G137" s="4">
        <f>IFERROR(IF('Rang. kommuner avlingsnivå P '!D138&gt;1,'Rang. kommuner avlingsnivå P '!D138,""),"")</f>
        <v>383.31931818181801</v>
      </c>
      <c r="H137" s="4">
        <f>IFERROR(IF('Rang. kommuner avlingsnivå P '!E138&gt;1,'Rang. kommuner avlingsnivå P '!E138,""),"")</f>
        <v>255.18049327354299</v>
      </c>
      <c r="I137" s="4">
        <f>IFERROR(IF('Rang. kommuner avlingsnivå P '!F138&gt;1,'Rang. kommuner avlingsnivå P '!F138,""),"")</f>
        <v>159.03444034440301</v>
      </c>
      <c r="J137" s="4">
        <f>IFERROR(IF('Rang. kommuner avlingsnivå P '!G138&gt;1,'Rang. kommuner avlingsnivå P '!G138,""),"")</f>
        <v>407.23817034700301</v>
      </c>
      <c r="K137" s="4">
        <f>IFERROR(IF('Rang. kommuner avlingsnivå P '!H138&gt;1,'Rang. kommuner avlingsnivå P '!H138,""),"")</f>
        <v>360.68012422360198</v>
      </c>
      <c r="L137" s="4">
        <f>IFERROR(IF('Rang. kommuner avlingsnivå P '!I138&gt;1,'Rang. kommuner avlingsnivå P '!I138,""),"")</f>
        <v>261.74844720496901</v>
      </c>
      <c r="M137" s="4">
        <f>IFERROR(IF('Rang. kommuner avlingsnivå P '!J138&gt;1,'Rang. kommuner avlingsnivå P '!J138,""),"")</f>
        <v>321.61003236246</v>
      </c>
      <c r="N137" s="4">
        <f>IFERROR(IF('Rang. kommuner avlingsnivå P '!K138&gt;1,'Rang. kommuner avlingsnivå P '!K138,""),"")</f>
        <v>182.21212121212099</v>
      </c>
      <c r="O137" s="4">
        <f>IFERROR(IF('Rang. kommuner avlingsnivå P '!L138&gt;1,'Rang. kommuner avlingsnivå P '!L138,""),"")</f>
        <v>268.19970845480998</v>
      </c>
      <c r="P137" s="4">
        <f>IFERROR(IF('Rang. kommuner avlingsnivå P '!M138&gt;1,'Rang. kommuner avlingsnivå P '!M138,""),"")</f>
        <v>195.14835948644799</v>
      </c>
      <c r="Q137" s="4">
        <f>IFERROR(IF('Rang. kommuner avlingsnivå P '!N138&gt;1,'Rang. kommuner avlingsnivå P '!N138,""),"")</f>
        <v>245.65487977369199</v>
      </c>
      <c r="R137" s="4" t="str">
        <f>IFERROR(IF('Rang. kommuner avlingsnivå P '!O138&gt;1,'Rang. kommuner avlingsnivå P '!O138,""),"")</f>
        <v/>
      </c>
      <c r="S137" s="4" t="str">
        <f>IFERROR(IF('Rang. kommuner avlingsnivå P '!P138&gt;1,'Rang. kommuner avlingsnivå P '!P138,""),"")</f>
        <v/>
      </c>
      <c r="T137" s="4" t="str">
        <f>IFERROR(IF('Rang. kommuner avlingsnivå P '!Q138&gt;1,'Rang. kommuner avlingsnivå P '!Q138,""),"")</f>
        <v/>
      </c>
      <c r="U137" s="4" t="str">
        <f>IFERROR(IF('Rang. kommuner avlingsnivå P '!R138&gt;1,'Rang. kommuner avlingsnivå P '!R138,""),"")</f>
        <v/>
      </c>
      <c r="V137" s="4" t="str">
        <f>IFERROR(IF('Rang. kommuner avlingsnivå P '!S138&gt;1,'Rang. kommuner avlingsnivå P '!S138,""),"")</f>
        <v/>
      </c>
      <c r="W137" s="4" t="str">
        <f>IFERROR(IF('Rang. kommuner avlingsnivå P '!T138&gt;1,'Rang. kommuner avlingsnivå P '!T138,""),"")</f>
        <v/>
      </c>
      <c r="X137" s="4">
        <f>IFERROR(IF('Rang. kommuner avlingsnivå P '!U138&gt;1,'Rang. kommuner avlingsnivå P '!U138,""),"")</f>
        <v>433.35087719298201</v>
      </c>
      <c r="Y137" s="4">
        <f>IFERROR(IF('Rang. kommuner avlingsnivå P '!V138&gt;1,'Rang. kommuner avlingsnivå P '!V138,""),"")</f>
        <v>306.99577167018998</v>
      </c>
      <c r="Z137" s="4">
        <f>IFERROR(IF('Rang. kommuner avlingsnivå P '!W138&gt;1,'Rang. kommuner avlingsnivå P '!W138,""),"")</f>
        <v>428.18930957683699</v>
      </c>
      <c r="AA137" s="4">
        <f>IFERROR(IF('Rang. kommuner avlingsnivå P '!X138&gt;1,'Rang. kommuner avlingsnivå P '!X138,""),"")</f>
        <v>290.01126126126127</v>
      </c>
    </row>
    <row r="138" spans="4:27" x14ac:dyDescent="0.25">
      <c r="D138" s="4" t="str">
        <f>IF('Rang. kommuner avlingsnivå P '!A139&gt;1,'Rang. kommuner avlingsnivå P '!A139,"")</f>
        <v>4024 HJARTDAL</v>
      </c>
      <c r="E138" s="4">
        <f>IFERROR(IF('Rang. kommuner avlingsnivå P '!B139&gt;1,'Rang. kommuner avlingsnivå P '!B139,""),"")</f>
        <v>228.48098859315601</v>
      </c>
      <c r="F138" s="4">
        <f>IFERROR(IF('Rang. kommuner avlingsnivå P '!C139&gt;1,'Rang. kommuner avlingsnivå P '!C139,""),"")</f>
        <v>313.42168674698797</v>
      </c>
      <c r="G138" s="4">
        <f>IFERROR(IF('Rang. kommuner avlingsnivå P '!D139&gt;1,'Rang. kommuner avlingsnivå P '!D139,""),"")</f>
        <v>370.46074074074102</v>
      </c>
      <c r="H138" s="4">
        <f>IFERROR(IF('Rang. kommuner avlingsnivå P '!E139&gt;1,'Rang. kommuner avlingsnivå P '!E139,""),"")</f>
        <v>286.67328519855602</v>
      </c>
      <c r="I138" s="4">
        <f>IFERROR(IF('Rang. kommuner avlingsnivå P '!F139&gt;1,'Rang. kommuner avlingsnivå P '!F139,""),"")</f>
        <v>281.69867549668902</v>
      </c>
      <c r="J138" s="4">
        <f>IFERROR(IF('Rang. kommuner avlingsnivå P '!G139&gt;1,'Rang. kommuner avlingsnivå P '!G139,""),"")</f>
        <v>250.26204238921</v>
      </c>
      <c r="K138" s="4" t="str">
        <f>IFERROR(IF('Rang. kommuner avlingsnivå P '!H139&gt;1,'Rang. kommuner avlingsnivå P '!H139,""),"")</f>
        <v/>
      </c>
      <c r="L138" s="4" t="str">
        <f>IFERROR(IF('Rang. kommuner avlingsnivå P '!I139&gt;1,'Rang. kommuner avlingsnivå P '!I139,""),"")</f>
        <v/>
      </c>
      <c r="M138" s="4" t="str">
        <f>IFERROR(IF('Rang. kommuner avlingsnivå P '!J139&gt;1,'Rang. kommuner avlingsnivå P '!J139,""),"")</f>
        <v/>
      </c>
      <c r="N138" s="4" t="str">
        <f>IFERROR(IF('Rang. kommuner avlingsnivå P '!K139&gt;1,'Rang. kommuner avlingsnivå P '!K139,""),"")</f>
        <v/>
      </c>
      <c r="O138" s="4" t="str">
        <f>IFERROR(IF('Rang. kommuner avlingsnivå P '!L139&gt;1,'Rang. kommuner avlingsnivå P '!L139,""),"")</f>
        <v/>
      </c>
      <c r="P138" s="4" t="str">
        <f>IFERROR(IF('Rang. kommuner avlingsnivå P '!M139&gt;1,'Rang. kommuner avlingsnivå P '!M139,""),"")</f>
        <v/>
      </c>
      <c r="Q138" s="4" t="str">
        <f>IFERROR(IF('Rang. kommuner avlingsnivå P '!N139&gt;1,'Rang. kommuner avlingsnivå P '!N139,""),"")</f>
        <v/>
      </c>
      <c r="R138" s="4" t="str">
        <f>IFERROR(IF('Rang. kommuner avlingsnivå P '!O139&gt;1,'Rang. kommuner avlingsnivå P '!O139,""),"")</f>
        <v/>
      </c>
      <c r="S138" s="4" t="str">
        <f>IFERROR(IF('Rang. kommuner avlingsnivå P '!P139&gt;1,'Rang. kommuner avlingsnivå P '!P139,""),"")</f>
        <v/>
      </c>
      <c r="T138" s="4" t="str">
        <f>IFERROR(IF('Rang. kommuner avlingsnivå P '!Q139&gt;1,'Rang. kommuner avlingsnivå P '!Q139,""),"")</f>
        <v/>
      </c>
      <c r="U138" s="4" t="str">
        <f>IFERROR(IF('Rang. kommuner avlingsnivå P '!R139&gt;1,'Rang. kommuner avlingsnivå P '!R139,""),"")</f>
        <v/>
      </c>
      <c r="V138" s="4" t="str">
        <f>IFERROR(IF('Rang. kommuner avlingsnivå P '!S139&gt;1,'Rang. kommuner avlingsnivå P '!S139,""),"")</f>
        <v/>
      </c>
      <c r="W138" s="4" t="str">
        <f>IFERROR(IF('Rang. kommuner avlingsnivå P '!T139&gt;1,'Rang. kommuner avlingsnivå P '!T139,""),"")</f>
        <v/>
      </c>
      <c r="X138" s="4">
        <f>IFERROR(IF('Rang. kommuner avlingsnivå P '!U139&gt;1,'Rang. kommuner avlingsnivå P '!U139,""),"")</f>
        <v>351.96587030716699</v>
      </c>
      <c r="Y138" s="4">
        <f>IFERROR(IF('Rang. kommuner avlingsnivå P '!V139&gt;1,'Rang. kommuner avlingsnivå P '!V139,""),"")</f>
        <v>300.08896797153</v>
      </c>
      <c r="Z138" s="4">
        <f>IFERROR(IF('Rang. kommuner avlingsnivå P '!W139&gt;1,'Rang. kommuner avlingsnivå P '!W139,""),"")</f>
        <v>355.892857142857</v>
      </c>
      <c r="AA138" s="4">
        <f>IFERROR(IF('Rang. kommuner avlingsnivå P '!X139&gt;1,'Rang. kommuner avlingsnivå P '!X139,""),"")</f>
        <v>236.27799227799227</v>
      </c>
    </row>
    <row r="139" spans="4:27" x14ac:dyDescent="0.25">
      <c r="D139" s="4" t="str">
        <f>IF('Rang. kommuner avlingsnivå P '!A140&gt;1,'Rang. kommuner avlingsnivå P '!A140,"")</f>
        <v>3439 RINGEBU</v>
      </c>
      <c r="E139" s="4">
        <f>IFERROR(IF('Rang. kommuner avlingsnivå P '!B140&gt;1,'Rang. kommuner avlingsnivå P '!B140,""),"")</f>
        <v>270.35096582466599</v>
      </c>
      <c r="F139" s="4">
        <f>IFERROR(IF('Rang. kommuner avlingsnivå P '!C140&gt;1,'Rang. kommuner avlingsnivå P '!C140,""),"")</f>
        <v>319.57381258023099</v>
      </c>
      <c r="G139" s="4">
        <f>IFERROR(IF('Rang. kommuner avlingsnivå P '!D140&gt;1,'Rang. kommuner avlingsnivå P '!D140,""),"")</f>
        <v>351.076801517067</v>
      </c>
      <c r="H139" s="4">
        <f>IFERROR(IF('Rang. kommuner avlingsnivå P '!E140&gt;1,'Rang. kommuner avlingsnivå P '!E140,""),"")</f>
        <v>324.70940460081198</v>
      </c>
      <c r="I139" s="4">
        <f>IFERROR(IF('Rang. kommuner avlingsnivå P '!F140&gt;1,'Rang. kommuner avlingsnivå P '!F140,""),"")</f>
        <v>192.00508690122899</v>
      </c>
      <c r="J139" s="4">
        <f>IFERROR(IF('Rang. kommuner avlingsnivå P '!G140&gt;1,'Rang. kommuner avlingsnivå P '!G140,""),"")</f>
        <v>361.640976236352</v>
      </c>
      <c r="K139" s="4">
        <f>IFERROR(IF('Rang. kommuner avlingsnivå P '!H140&gt;1,'Rang. kommuner avlingsnivå P '!H140,""),"")</f>
        <v>368.47183098591597</v>
      </c>
      <c r="L139" s="4">
        <f>IFERROR(IF('Rang. kommuner avlingsnivå P '!I140&gt;1,'Rang. kommuner avlingsnivå P '!I140,""),"")</f>
        <v>299.05423353624798</v>
      </c>
      <c r="M139" s="4">
        <f>IFERROR(IF('Rang. kommuner avlingsnivå P '!J140&gt;1,'Rang. kommuner avlingsnivå P '!J140,""),"")</f>
        <v>403.81880877742901</v>
      </c>
      <c r="N139" s="4">
        <f>IFERROR(IF('Rang. kommuner avlingsnivå P '!K140&gt;1,'Rang. kommuner avlingsnivå P '!K140,""),"")</f>
        <v>174.207482993197</v>
      </c>
      <c r="O139" s="4">
        <f>IFERROR(IF('Rang. kommuner avlingsnivå P '!L140&gt;1,'Rang. kommuner avlingsnivå P '!L140,""),"")</f>
        <v>310.704015544041</v>
      </c>
      <c r="P139" s="4">
        <f>IFERROR(IF('Rang. kommuner avlingsnivå P '!M140&gt;1,'Rang. kommuner avlingsnivå P '!M140,""),"")</f>
        <v>136.587436332767</v>
      </c>
      <c r="Q139" s="4">
        <f>IFERROR(IF('Rang. kommuner avlingsnivå P '!N140&gt;1,'Rang. kommuner avlingsnivå P '!N140,""),"")</f>
        <v>297.24387646432399</v>
      </c>
      <c r="R139" s="4">
        <f>IFERROR(IF('Rang. kommuner avlingsnivå P '!O140&gt;1,'Rang. kommuner avlingsnivå P '!O140,""),"")</f>
        <v>417.804347826087</v>
      </c>
      <c r="S139" s="4">
        <f>IFERROR(IF('Rang. kommuner avlingsnivå P '!P140&gt;1,'Rang. kommuner avlingsnivå P '!P140,""),"")</f>
        <v>366.951165371809</v>
      </c>
      <c r="T139" s="4">
        <f>IFERROR(IF('Rang. kommuner avlingsnivå P '!Q140&gt;1,'Rang. kommuner avlingsnivå P '!Q140,""),"")</f>
        <v>245.607142857143</v>
      </c>
      <c r="U139" s="4">
        <f>IFERROR(IF('Rang. kommuner avlingsnivå P '!R140&gt;1,'Rang. kommuner avlingsnivå P '!R140,""),"")</f>
        <v>166.222351571595</v>
      </c>
      <c r="V139" s="4">
        <f>IFERROR(IF('Rang. kommuner avlingsnivå P '!S140&gt;1,'Rang. kommuner avlingsnivå P '!S140,""),"")</f>
        <v>249.50738007380099</v>
      </c>
      <c r="W139" s="4">
        <f>IFERROR(IF('Rang. kommuner avlingsnivå P '!T140&gt;1,'Rang. kommuner avlingsnivå P '!T140,""),"")</f>
        <v>375.03137789904503</v>
      </c>
      <c r="X139" s="4">
        <f>IFERROR(IF('Rang. kommuner avlingsnivå P '!U140&gt;1,'Rang. kommuner avlingsnivå P '!U140,""),"")</f>
        <v>364.58620689655203</v>
      </c>
      <c r="Y139" s="4">
        <f>IFERROR(IF('Rang. kommuner avlingsnivå P '!V140&gt;1,'Rang. kommuner avlingsnivå P '!V140,""),"")</f>
        <v>247.97699757869299</v>
      </c>
      <c r="Z139" s="4">
        <f>IFERROR(IF('Rang. kommuner avlingsnivå P '!W140&gt;1,'Rang. kommuner avlingsnivå P '!W140,""),"")</f>
        <v>471.336609336609</v>
      </c>
      <c r="AA139" s="4">
        <f>IFERROR(IF('Rang. kommuner avlingsnivå P '!X140&gt;1,'Rang. kommuner avlingsnivå P '!X140,""),"")</f>
        <v>86.624892703862656</v>
      </c>
    </row>
    <row r="140" spans="4:27" x14ac:dyDescent="0.25">
      <c r="D140" s="4" t="str">
        <f>IF('Rang. kommuner avlingsnivå P '!A141&gt;1,'Rang. kommuner avlingsnivå P '!A141,"")</f>
        <v>3212 NESODDEN</v>
      </c>
      <c r="E140" s="4">
        <f>IFERROR(IF('Rang. kommuner avlingsnivå P '!B141&gt;1,'Rang. kommuner avlingsnivå P '!B141,""),"")</f>
        <v>259.55587121212102</v>
      </c>
      <c r="F140" s="4">
        <f>IFERROR(IF('Rang. kommuner avlingsnivå P '!C141&gt;1,'Rang. kommuner avlingsnivå P '!C141,""),"")</f>
        <v>314.13337742504399</v>
      </c>
      <c r="G140" s="4">
        <f>IFERROR(IF('Rang. kommuner avlingsnivå P '!D141&gt;1,'Rang. kommuner avlingsnivå P '!D141,""),"")</f>
        <v>353.33688264612601</v>
      </c>
      <c r="H140" s="4">
        <f>IFERROR(IF('Rang. kommuner avlingsnivå P '!E141&gt;1,'Rang. kommuner avlingsnivå P '!E141,""),"")</f>
        <v>373.49618708693401</v>
      </c>
      <c r="I140" s="4">
        <f>IFERROR(IF('Rang. kommuner avlingsnivå P '!F141&gt;1,'Rang. kommuner avlingsnivå P '!F141,""),"")</f>
        <v>303.70340136054398</v>
      </c>
      <c r="J140" s="4">
        <f>IFERROR(IF('Rang. kommuner avlingsnivå P '!G141&gt;1,'Rang. kommuner avlingsnivå P '!G141,""),"")</f>
        <v>313.48813559322002</v>
      </c>
      <c r="K140" s="4">
        <f>IFERROR(IF('Rang. kommuner avlingsnivå P '!H141&gt;1,'Rang. kommuner avlingsnivå P '!H141,""),"")</f>
        <v>316.43433734939799</v>
      </c>
      <c r="L140" s="4">
        <f>IFERROR(IF('Rang. kommuner avlingsnivå P '!I141&gt;1,'Rang. kommuner avlingsnivå P '!I141,""),"")</f>
        <v>259.18051492100602</v>
      </c>
      <c r="M140" s="4">
        <f>IFERROR(IF('Rang. kommuner avlingsnivå P '!J141&gt;1,'Rang. kommuner avlingsnivå P '!J141,""),"")</f>
        <v>317.18790560472002</v>
      </c>
      <c r="N140" s="4">
        <f>IFERROR(IF('Rang. kommuner avlingsnivå P '!K141&gt;1,'Rang. kommuner avlingsnivå P '!K141,""),"")</f>
        <v>232.239156268568</v>
      </c>
      <c r="O140" s="4">
        <f>IFERROR(IF('Rang. kommuner avlingsnivå P '!L141&gt;1,'Rang. kommuner avlingsnivå P '!L141,""),"")</f>
        <v>198.24793875147199</v>
      </c>
      <c r="P140" s="4">
        <f>IFERROR(IF('Rang. kommuner avlingsnivå P '!M141&gt;1,'Rang. kommuner avlingsnivå P '!M141,""),"")</f>
        <v>242.622377622378</v>
      </c>
      <c r="Q140" s="4">
        <f>IFERROR(IF('Rang. kommuner avlingsnivå P '!N141&gt;1,'Rang. kommuner avlingsnivå P '!N141,""),"")</f>
        <v>327.08280678416997</v>
      </c>
      <c r="R140" s="4">
        <f>IFERROR(IF('Rang. kommuner avlingsnivå P '!O141&gt;1,'Rang. kommuner avlingsnivå P '!O141,""),"")</f>
        <v>316.70266953053101</v>
      </c>
      <c r="S140" s="4">
        <f>IFERROR(IF('Rang. kommuner avlingsnivå P '!P141&gt;1,'Rang. kommuner avlingsnivå P '!P141,""),"")</f>
        <v>306.21710526315798</v>
      </c>
      <c r="T140" s="4">
        <f>IFERROR(IF('Rang. kommuner avlingsnivå P '!Q141&gt;1,'Rang. kommuner avlingsnivå P '!Q141,""),"")</f>
        <v>293.41276595744699</v>
      </c>
      <c r="U140" s="4">
        <f>IFERROR(IF('Rang. kommuner avlingsnivå P '!R141&gt;1,'Rang. kommuner avlingsnivå P '!R141,""),"")</f>
        <v>177.65763888888901</v>
      </c>
      <c r="V140" s="4">
        <f>IFERROR(IF('Rang. kommuner avlingsnivå P '!S141&gt;1,'Rang. kommuner avlingsnivå P '!S141,""),"")</f>
        <v>350.992415169661</v>
      </c>
      <c r="W140" s="4">
        <f>IFERROR(IF('Rang. kommuner avlingsnivå P '!T141&gt;1,'Rang. kommuner avlingsnivå P '!T141,""),"")</f>
        <v>361.36134779240899</v>
      </c>
      <c r="X140" s="4">
        <f>IFERROR(IF('Rang. kommuner avlingsnivå P '!U141&gt;1,'Rang. kommuner avlingsnivå P '!U141,""),"")</f>
        <v>350.48940998487097</v>
      </c>
      <c r="Y140" s="4">
        <f>IFERROR(IF('Rang. kommuner avlingsnivå P '!V141&gt;1,'Rang. kommuner avlingsnivå P '!V141,""),"")</f>
        <v>263.66025641025601</v>
      </c>
      <c r="Z140" s="4">
        <f>IFERROR(IF('Rang. kommuner avlingsnivå P '!W141&gt;1,'Rang. kommuner avlingsnivå P '!W141,""),"")</f>
        <v>348.71663563004302</v>
      </c>
      <c r="AA140" s="4">
        <f>IFERROR(IF('Rang. kommuner avlingsnivå P '!X141&gt;1,'Rang. kommuner avlingsnivå P '!X141,""),"")</f>
        <v>198.89690026954179</v>
      </c>
    </row>
    <row r="141" spans="4:27" x14ac:dyDescent="0.25">
      <c r="D141" s="4" t="str">
        <f>IF('Rang. kommuner avlingsnivå P '!A142&gt;1,'Rang. kommuner avlingsnivå P '!A142,"")</f>
        <v>5007 NAMSOS</v>
      </c>
      <c r="E141" s="4">
        <f>IFERROR(IF('Rang. kommuner avlingsnivå P '!B142&gt;1,'Rang. kommuner avlingsnivå P '!B142,""),"")</f>
        <v>335.09418267911769</v>
      </c>
      <c r="F141" s="4">
        <f>IFERROR(IF('Rang. kommuner avlingsnivå P '!C142&gt;1,'Rang. kommuner avlingsnivå P '!C142,""),"")</f>
        <v>334.59194244654634</v>
      </c>
      <c r="G141" s="4">
        <f>IFERROR(IF('Rang. kommuner avlingsnivå P '!D142&gt;1,'Rang. kommuner avlingsnivå P '!D142,""),"")</f>
        <v>365.06092902585925</v>
      </c>
      <c r="H141" s="4">
        <f>IFERROR(IF('Rang. kommuner avlingsnivå P '!E142&gt;1,'Rang. kommuner avlingsnivå P '!E142,""),"")</f>
        <v>181.35927388868933</v>
      </c>
      <c r="I141" s="4">
        <f>IFERROR(IF('Rang. kommuner avlingsnivå P '!F142&gt;1,'Rang. kommuner avlingsnivå P '!F142,""),"")</f>
        <v>285.31955749360901</v>
      </c>
      <c r="J141" s="4">
        <f>IFERROR(IF('Rang. kommuner avlingsnivå P '!G142&gt;1,'Rang. kommuner avlingsnivå P '!G142,""),"")</f>
        <v>172.4598050617823</v>
      </c>
      <c r="K141" s="4">
        <f>IFERROR(IF('Rang. kommuner avlingsnivå P '!H142&gt;1,'Rang. kommuner avlingsnivå P '!H142,""),"")</f>
        <v>357.88003343611172</v>
      </c>
      <c r="L141" s="4">
        <f>IFERROR(IF('Rang. kommuner avlingsnivå P '!I142&gt;1,'Rang. kommuner avlingsnivå P '!I142,""),"")</f>
        <v>246.97622852541531</v>
      </c>
      <c r="M141" s="4">
        <f>IFERROR(IF('Rang. kommuner avlingsnivå P '!J142&gt;1,'Rang. kommuner avlingsnivå P '!J142,""),"")</f>
        <v>233.15501628744468</v>
      </c>
      <c r="N141" s="4">
        <f>IFERROR(IF('Rang. kommuner avlingsnivå P '!K142&gt;1,'Rang. kommuner avlingsnivå P '!K142,""),"")</f>
        <v>253.50983851791167</v>
      </c>
      <c r="O141" s="4">
        <f>IFERROR(IF('Rang. kommuner avlingsnivå P '!L142&gt;1,'Rang. kommuner avlingsnivå P '!L142,""),"")</f>
        <v>252.55240610359201</v>
      </c>
      <c r="P141" s="4">
        <f>IFERROR(IF('Rang. kommuner avlingsnivå P '!M142&gt;1,'Rang. kommuner avlingsnivå P '!M142,""),"")</f>
        <v>303.84576807416147</v>
      </c>
      <c r="Q141" s="4">
        <f>IFERROR(IF('Rang. kommuner avlingsnivå P '!N142&gt;1,'Rang. kommuner avlingsnivå P '!N142,""),"")</f>
        <v>303.92908805278302</v>
      </c>
      <c r="R141" s="4">
        <f>IFERROR(IF('Rang. kommuner avlingsnivå P '!O142&gt;1,'Rang. kommuner avlingsnivå P '!O142,""),"")</f>
        <v>202.779283867038</v>
      </c>
      <c r="S141" s="4">
        <f>IFERROR(IF('Rang. kommuner avlingsnivå P '!P142&gt;1,'Rang. kommuner avlingsnivå P '!P142,""),"")</f>
        <v>362.64054198472996</v>
      </c>
      <c r="T141" s="4">
        <f>IFERROR(IF('Rang. kommuner avlingsnivå P '!Q142&gt;1,'Rang. kommuner avlingsnivå P '!Q142,""),"")</f>
        <v>273.11859147386866</v>
      </c>
      <c r="U141" s="4">
        <f>IFERROR(IF('Rang. kommuner avlingsnivå P '!R142&gt;1,'Rang. kommuner avlingsnivå P '!R142,""),"")</f>
        <v>314.38767140127067</v>
      </c>
      <c r="V141" s="4">
        <f>IFERROR(IF('Rang. kommuner avlingsnivå P '!S142&gt;1,'Rang. kommuner avlingsnivå P '!S142,""),"")</f>
        <v>489.74566666666698</v>
      </c>
      <c r="W141" s="4">
        <f>IFERROR(IF('Rang. kommuner avlingsnivå P '!T142&gt;1,'Rang. kommuner avlingsnivå P '!T142,""),"")</f>
        <v>278.03419376466599</v>
      </c>
      <c r="X141" s="4">
        <f>IFERROR(IF('Rang. kommuner avlingsnivå P '!U142&gt;1,'Rang. kommuner avlingsnivå P '!U142,""),"")</f>
        <v>362.70325109522702</v>
      </c>
      <c r="Y141" s="4">
        <f>IFERROR(IF('Rang. kommuner avlingsnivå P '!V142&gt;1,'Rang. kommuner avlingsnivå P '!V142,""),"")</f>
        <v>400.25750719868398</v>
      </c>
      <c r="Z141" s="4">
        <f>IFERROR(IF('Rang. kommuner avlingsnivå P '!W142&gt;1,'Rang. kommuner avlingsnivå P '!W142,""),"")</f>
        <v>377.52428425357903</v>
      </c>
      <c r="AA141" s="4">
        <f>IFERROR(IF('Rang. kommuner avlingsnivå P '!X142&gt;1,'Rang. kommuner avlingsnivå P '!X142,""),"")</f>
        <v>389.58319246558801</v>
      </c>
    </row>
    <row r="142" spans="4:27" x14ac:dyDescent="0.25">
      <c r="D142" s="4" t="str">
        <f>IF('Rang. kommuner avlingsnivå P '!A143&gt;1,'Rang. kommuner avlingsnivå P '!A143,"")</f>
        <v>3428 ALVDAL</v>
      </c>
      <c r="E142" s="4">
        <f>IFERROR(IF('Rang. kommuner avlingsnivå P '!B143&gt;1,'Rang. kommuner avlingsnivå P '!B143,""),"")</f>
        <v>282.64419475655399</v>
      </c>
      <c r="F142" s="4">
        <f>IFERROR(IF('Rang. kommuner avlingsnivå P '!C143&gt;1,'Rang. kommuner avlingsnivå P '!C143,""),"")</f>
        <v>337.61397984886702</v>
      </c>
      <c r="G142" s="4">
        <f>IFERROR(IF('Rang. kommuner avlingsnivå P '!D143&gt;1,'Rang. kommuner avlingsnivå P '!D143,""),"")</f>
        <v>303.48610323312499</v>
      </c>
      <c r="H142" s="4">
        <f>IFERROR(IF('Rang. kommuner avlingsnivå P '!E143&gt;1,'Rang. kommuner avlingsnivå P '!E143,""),"")</f>
        <v>313.84404283801899</v>
      </c>
      <c r="I142" s="4">
        <f>IFERROR(IF('Rang. kommuner avlingsnivå P '!F143&gt;1,'Rang. kommuner avlingsnivå P '!F143,""),"")</f>
        <v>280.30086410054997</v>
      </c>
      <c r="J142" s="4">
        <f>IFERROR(IF('Rang. kommuner avlingsnivå P '!G143&gt;1,'Rang. kommuner avlingsnivå P '!G143,""),"")</f>
        <v>412.88866259334702</v>
      </c>
      <c r="K142" s="4">
        <f>IFERROR(IF('Rang. kommuner avlingsnivå P '!H143&gt;1,'Rang. kommuner avlingsnivå P '!H143,""),"")</f>
        <v>322.62463851937503</v>
      </c>
      <c r="L142" s="4">
        <f>IFERROR(IF('Rang. kommuner avlingsnivå P '!I143&gt;1,'Rang. kommuner avlingsnivå P '!I143,""),"")</f>
        <v>351.372604284104</v>
      </c>
      <c r="M142" s="4">
        <f>IFERROR(IF('Rang. kommuner avlingsnivå P '!J143&gt;1,'Rang. kommuner avlingsnivå P '!J143,""),"")</f>
        <v>77.107393416082004</v>
      </c>
      <c r="N142" s="4">
        <f>IFERROR(IF('Rang. kommuner avlingsnivå P '!K143&gt;1,'Rang. kommuner avlingsnivå P '!K143,""),"")</f>
        <v>438.12595837896998</v>
      </c>
      <c r="O142" s="4">
        <f>IFERROR(IF('Rang. kommuner avlingsnivå P '!L143&gt;1,'Rang. kommuner avlingsnivå P '!L143,""),"")</f>
        <v>284.56652092442198</v>
      </c>
      <c r="P142" s="4">
        <f>IFERROR(IF('Rang. kommuner avlingsnivå P '!M143&gt;1,'Rang. kommuner avlingsnivå P '!M143,""),"")</f>
        <v>208.93682310469299</v>
      </c>
      <c r="Q142" s="4">
        <f>IFERROR(IF('Rang. kommuner avlingsnivå P '!N143&gt;1,'Rang. kommuner avlingsnivå P '!N143,""),"")</f>
        <v>319.86460807600997</v>
      </c>
      <c r="R142" s="4">
        <f>IFERROR(IF('Rang. kommuner avlingsnivå P '!O143&gt;1,'Rang. kommuner avlingsnivå P '!O143,""),"")</f>
        <v>349.84381778741903</v>
      </c>
      <c r="S142" s="4">
        <f>IFERROR(IF('Rang. kommuner avlingsnivå P '!P143&gt;1,'Rang. kommuner avlingsnivå P '!P143,""),"")</f>
        <v>309.55577557755799</v>
      </c>
      <c r="T142" s="4">
        <f>IFERROR(IF('Rang. kommuner avlingsnivå P '!Q143&gt;1,'Rang. kommuner avlingsnivå P '!Q143,""),"")</f>
        <v>88.134365325077397</v>
      </c>
      <c r="U142" s="4" t="str">
        <f>IFERROR(IF('Rang. kommuner avlingsnivå P '!R143&gt;1,'Rang. kommuner avlingsnivå P '!R143,""),"")</f>
        <v/>
      </c>
      <c r="V142" s="4" t="str">
        <f>IFERROR(IF('Rang. kommuner avlingsnivå P '!S143&gt;1,'Rang. kommuner avlingsnivå P '!S143,""),"")</f>
        <v/>
      </c>
      <c r="W142" s="4">
        <f>IFERROR(IF('Rang. kommuner avlingsnivå P '!T143&gt;1,'Rang. kommuner avlingsnivå P '!T143,""),"")</f>
        <v>344.83265306122502</v>
      </c>
      <c r="X142" s="4">
        <f>IFERROR(IF('Rang. kommuner avlingsnivå P '!U143&gt;1,'Rang. kommuner avlingsnivå P '!U143,""),"")</f>
        <v>335.698013245033</v>
      </c>
      <c r="Y142" s="4">
        <f>IFERROR(IF('Rang. kommuner avlingsnivå P '!V143&gt;1,'Rang. kommuner avlingsnivå P '!V143,""),"")</f>
        <v>302.27902843601902</v>
      </c>
      <c r="Z142" s="4">
        <f>IFERROR(IF('Rang. kommuner avlingsnivå P '!W143&gt;1,'Rang. kommuner avlingsnivå P '!W143,""),"")</f>
        <v>408.93984039287898</v>
      </c>
      <c r="AA142" s="4" t="str">
        <f>IFERROR(IF('Rang. kommuner avlingsnivå P '!X143&gt;1,'Rang. kommuner avlingsnivå P '!X143,""),"")</f>
        <v/>
      </c>
    </row>
    <row r="143" spans="4:27" x14ac:dyDescent="0.25">
      <c r="D143" s="4" t="str">
        <f>IF('Rang. kommuner avlingsnivå P '!A144&gt;1,'Rang. kommuner avlingsnivå P '!A144,"")</f>
        <v>1532 GISKE</v>
      </c>
      <c r="E143" s="4" t="str">
        <f>IFERROR(IF('Rang. kommuner avlingsnivå P '!B144&gt;1,'Rang. kommuner avlingsnivå P '!B144,""),"")</f>
        <v/>
      </c>
      <c r="F143" s="4" t="str">
        <f>IFERROR(IF('Rang. kommuner avlingsnivå P '!C144&gt;1,'Rang. kommuner avlingsnivå P '!C144,""),"")</f>
        <v/>
      </c>
      <c r="G143" s="4" t="str">
        <f>IFERROR(IF('Rang. kommuner avlingsnivå P '!D144&gt;1,'Rang. kommuner avlingsnivå P '!D144,""),"")</f>
        <v/>
      </c>
      <c r="H143" s="4" t="str">
        <f>IFERROR(IF('Rang. kommuner avlingsnivå P '!E144&gt;1,'Rang. kommuner avlingsnivå P '!E144,""),"")</f>
        <v/>
      </c>
      <c r="I143" s="4" t="str">
        <f>IFERROR(IF('Rang. kommuner avlingsnivå P '!F144&gt;1,'Rang. kommuner avlingsnivå P '!F144,""),"")</f>
        <v/>
      </c>
      <c r="J143" s="4" t="str">
        <f>IFERROR(IF('Rang. kommuner avlingsnivå P '!G144&gt;1,'Rang. kommuner avlingsnivå P '!G144,""),"")</f>
        <v/>
      </c>
      <c r="K143" s="4" t="str">
        <f>IFERROR(IF('Rang. kommuner avlingsnivå P '!H144&gt;1,'Rang. kommuner avlingsnivå P '!H144,""),"")</f>
        <v/>
      </c>
      <c r="L143" s="4" t="str">
        <f>IFERROR(IF('Rang. kommuner avlingsnivå P '!I144&gt;1,'Rang. kommuner avlingsnivå P '!I144,""),"")</f>
        <v/>
      </c>
      <c r="M143" s="4" t="str">
        <f>IFERROR(IF('Rang. kommuner avlingsnivå P '!J144&gt;1,'Rang. kommuner avlingsnivå P '!J144,""),"")</f>
        <v/>
      </c>
      <c r="N143" s="4" t="str">
        <f>IFERROR(IF('Rang. kommuner avlingsnivå P '!K144&gt;1,'Rang. kommuner avlingsnivå P '!K144,""),"")</f>
        <v/>
      </c>
      <c r="O143" s="4" t="str">
        <f>IFERROR(IF('Rang. kommuner avlingsnivå P '!L144&gt;1,'Rang. kommuner avlingsnivå P '!L144,""),"")</f>
        <v/>
      </c>
      <c r="P143" s="4" t="str">
        <f>IFERROR(IF('Rang. kommuner avlingsnivå P '!M144&gt;1,'Rang. kommuner avlingsnivå P '!M144,""),"")</f>
        <v/>
      </c>
      <c r="Q143" s="4" t="str">
        <f>IFERROR(IF('Rang. kommuner avlingsnivå P '!N144&gt;1,'Rang. kommuner avlingsnivå P '!N144,""),"")</f>
        <v/>
      </c>
      <c r="R143" s="4" t="str">
        <f>IFERROR(IF('Rang. kommuner avlingsnivå P '!O144&gt;1,'Rang. kommuner avlingsnivå P '!O144,""),"")</f>
        <v/>
      </c>
      <c r="S143" s="4" t="str">
        <f>IFERROR(IF('Rang. kommuner avlingsnivå P '!P144&gt;1,'Rang. kommuner avlingsnivå P '!P144,""),"")</f>
        <v/>
      </c>
      <c r="T143" s="4" t="str">
        <f>IFERROR(IF('Rang. kommuner avlingsnivå P '!Q144&gt;1,'Rang. kommuner avlingsnivå P '!Q144,""),"")</f>
        <v/>
      </c>
      <c r="U143" s="4" t="str">
        <f>IFERROR(IF('Rang. kommuner avlingsnivå P '!R144&gt;1,'Rang. kommuner avlingsnivå P '!R144,""),"")</f>
        <v/>
      </c>
      <c r="V143" s="4" t="str">
        <f>IFERROR(IF('Rang. kommuner avlingsnivå P '!S144&gt;1,'Rang. kommuner avlingsnivå P '!S144,""),"")</f>
        <v/>
      </c>
      <c r="W143" s="4" t="str">
        <f>IFERROR(IF('Rang. kommuner avlingsnivå P '!T144&gt;1,'Rang. kommuner avlingsnivå P '!T144,""),"")</f>
        <v/>
      </c>
      <c r="X143" s="4">
        <f>IFERROR(IF('Rang. kommuner avlingsnivå P '!U144&gt;1,'Rang. kommuner avlingsnivå P '!U144,""),"")</f>
        <v>230.46994535519099</v>
      </c>
      <c r="Y143" s="4">
        <f>IFERROR(IF('Rang. kommuner avlingsnivå P '!V144&gt;1,'Rang. kommuner avlingsnivå P '!V144,""),"")</f>
        <v>299.65929203539798</v>
      </c>
      <c r="Z143" s="4">
        <f>IFERROR(IF('Rang. kommuner avlingsnivå P '!W144&gt;1,'Rang. kommuner avlingsnivå P '!W144,""),"")</f>
        <v>316.16371681415899</v>
      </c>
      <c r="AA143" s="4">
        <f>IFERROR(IF('Rang. kommuner avlingsnivå P '!X144&gt;1,'Rang. kommuner avlingsnivå P '!X144,""),"")</f>
        <v>305.4460966542751</v>
      </c>
    </row>
    <row r="144" spans="4:27" x14ac:dyDescent="0.25">
      <c r="D144" s="4" t="str">
        <f>IF('Rang. kommuner avlingsnivå P '!A145&gt;1,'Rang. kommuner avlingsnivå P '!A145,"")</f>
        <v>4642 LÆRDAL</v>
      </c>
      <c r="E144" s="4">
        <f>IFERROR(IF('Rang. kommuner avlingsnivå P '!B145&gt;1,'Rang. kommuner avlingsnivå P '!B145,""),"")</f>
        <v>269.10939907550102</v>
      </c>
      <c r="F144" s="4">
        <f>IFERROR(IF('Rang. kommuner avlingsnivå P '!C145&gt;1,'Rang. kommuner avlingsnivå P '!C145,""),"")</f>
        <v>243.54857997010501</v>
      </c>
      <c r="G144" s="4">
        <f>IFERROR(IF('Rang. kommuner avlingsnivå P '!D145&gt;1,'Rang. kommuner avlingsnivå P '!D145,""),"")</f>
        <v>324.76879699248099</v>
      </c>
      <c r="H144" s="4">
        <f>IFERROR(IF('Rang. kommuner avlingsnivå P '!E145&gt;1,'Rang. kommuner avlingsnivå P '!E145,""),"")</f>
        <v>288.01711026615999</v>
      </c>
      <c r="I144" s="4" t="str">
        <f>IFERROR(IF('Rang. kommuner avlingsnivå P '!F145&gt;1,'Rang. kommuner avlingsnivå P '!F145,""),"")</f>
        <v/>
      </c>
      <c r="J144" s="4" t="str">
        <f>IFERROR(IF('Rang. kommuner avlingsnivå P '!G145&gt;1,'Rang. kommuner avlingsnivå P '!G145,""),"")</f>
        <v/>
      </c>
      <c r="K144" s="4" t="str">
        <f>IFERROR(IF('Rang. kommuner avlingsnivå P '!H145&gt;1,'Rang. kommuner avlingsnivå P '!H145,""),"")</f>
        <v/>
      </c>
      <c r="L144" s="4" t="str">
        <f>IFERROR(IF('Rang. kommuner avlingsnivå P '!I145&gt;1,'Rang. kommuner avlingsnivå P '!I145,""),"")</f>
        <v/>
      </c>
      <c r="M144" s="4" t="str">
        <f>IFERROR(IF('Rang. kommuner avlingsnivå P '!J145&gt;1,'Rang. kommuner avlingsnivå P '!J145,""),"")</f>
        <v/>
      </c>
      <c r="N144" s="4" t="str">
        <f>IFERROR(IF('Rang. kommuner avlingsnivå P '!K145&gt;1,'Rang. kommuner avlingsnivå P '!K145,""),"")</f>
        <v/>
      </c>
      <c r="O144" s="4" t="str">
        <f>IFERROR(IF('Rang. kommuner avlingsnivå P '!L145&gt;1,'Rang. kommuner avlingsnivå P '!L145,""),"")</f>
        <v/>
      </c>
      <c r="P144" s="4" t="str">
        <f>IFERROR(IF('Rang. kommuner avlingsnivå P '!M145&gt;1,'Rang. kommuner avlingsnivå P '!M145,""),"")</f>
        <v/>
      </c>
      <c r="Q144" s="4" t="str">
        <f>IFERROR(IF('Rang. kommuner avlingsnivå P '!N145&gt;1,'Rang. kommuner avlingsnivå P '!N145,""),"")</f>
        <v/>
      </c>
      <c r="R144" s="4" t="str">
        <f>IFERROR(IF('Rang. kommuner avlingsnivå P '!O145&gt;1,'Rang. kommuner avlingsnivå P '!O145,""),"")</f>
        <v/>
      </c>
      <c r="S144" s="4" t="str">
        <f>IFERROR(IF('Rang. kommuner avlingsnivå P '!P145&gt;1,'Rang. kommuner avlingsnivå P '!P145,""),"")</f>
        <v/>
      </c>
      <c r="T144" s="4" t="str">
        <f>IFERROR(IF('Rang. kommuner avlingsnivå P '!Q145&gt;1,'Rang. kommuner avlingsnivå P '!Q145,""),"")</f>
        <v/>
      </c>
      <c r="U144" s="4" t="str">
        <f>IFERROR(IF('Rang. kommuner avlingsnivå P '!R145&gt;1,'Rang. kommuner avlingsnivå P '!R145,""),"")</f>
        <v/>
      </c>
      <c r="V144" s="4" t="str">
        <f>IFERROR(IF('Rang. kommuner avlingsnivå P '!S145&gt;1,'Rang. kommuner avlingsnivå P '!S145,""),"")</f>
        <v/>
      </c>
      <c r="W144" s="4" t="str">
        <f>IFERROR(IF('Rang. kommuner avlingsnivå P '!T145&gt;1,'Rang. kommuner avlingsnivå P '!T145,""),"")</f>
        <v/>
      </c>
      <c r="X144" s="4">
        <f>IFERROR(IF('Rang. kommuner avlingsnivå P '!U145&gt;1,'Rang. kommuner avlingsnivå P '!U145,""),"")</f>
        <v>196.10465116279099</v>
      </c>
      <c r="Y144" s="4">
        <f>IFERROR(IF('Rang. kommuner avlingsnivå P '!V145&gt;1,'Rang. kommuner avlingsnivå P '!V145,""),"")</f>
        <v>398.25581395348797</v>
      </c>
      <c r="Z144" s="4">
        <f>IFERROR(IF('Rang. kommuner avlingsnivå P '!W145&gt;1,'Rang. kommuner avlingsnivå P '!W145,""),"")</f>
        <v>441.86666666666702</v>
      </c>
      <c r="AA144" s="4">
        <f>IFERROR(IF('Rang. kommuner avlingsnivå P '!X145&gt;1,'Rang. kommuner avlingsnivå P '!X145,""),"")</f>
        <v>133.9156626506024</v>
      </c>
    </row>
    <row r="145" spans="4:27" x14ac:dyDescent="0.25">
      <c r="D145" s="4" t="str">
        <f>IF('Rang. kommuner avlingsnivå P '!A146&gt;1,'Rang. kommuner avlingsnivå P '!A146,"")</f>
        <v>5041 SNÅSA</v>
      </c>
      <c r="E145" s="4">
        <f>IFERROR(IF('Rang. kommuner avlingsnivå P '!B146&gt;1,'Rang. kommuner avlingsnivå P '!B146,""),"")</f>
        <v>316.58941176470603</v>
      </c>
      <c r="F145" s="4">
        <f>IFERROR(IF('Rang. kommuner avlingsnivå P '!C146&gt;1,'Rang. kommuner avlingsnivå P '!C146,""),"")</f>
        <v>313.30418687771299</v>
      </c>
      <c r="G145" s="4">
        <f>IFERROR(IF('Rang. kommuner avlingsnivå P '!D146&gt;1,'Rang. kommuner avlingsnivå P '!D146,""),"")</f>
        <v>360.72860320805501</v>
      </c>
      <c r="H145" s="4">
        <f>IFERROR(IF('Rang. kommuner avlingsnivå P '!E146&gt;1,'Rang. kommuner avlingsnivå P '!E146,""),"")</f>
        <v>233.76167280503699</v>
      </c>
      <c r="I145" s="4">
        <f>IFERROR(IF('Rang. kommuner avlingsnivå P '!F146&gt;1,'Rang. kommuner avlingsnivå P '!F146,""),"")</f>
        <v>374.35215183752399</v>
      </c>
      <c r="J145" s="4">
        <f>IFERROR(IF('Rang. kommuner avlingsnivå P '!G146&gt;1,'Rang. kommuner avlingsnivå P '!G146,""),"")</f>
        <v>180.75195911413999</v>
      </c>
      <c r="K145" s="4">
        <f>IFERROR(IF('Rang. kommuner avlingsnivå P '!H146&gt;1,'Rang. kommuner avlingsnivå P '!H146,""),"")</f>
        <v>416.792975970425</v>
      </c>
      <c r="L145" s="4">
        <f>IFERROR(IF('Rang. kommuner avlingsnivå P '!I146&gt;1,'Rang. kommuner avlingsnivå P '!I146,""),"")</f>
        <v>319.75778807804198</v>
      </c>
      <c r="M145" s="4">
        <f>IFERROR(IF('Rang. kommuner avlingsnivå P '!J146&gt;1,'Rang. kommuner avlingsnivå P '!J146,""),"")</f>
        <v>248.48048910154199</v>
      </c>
      <c r="N145" s="4">
        <f>IFERROR(IF('Rang. kommuner avlingsnivå P '!K146&gt;1,'Rang. kommuner avlingsnivå P '!K146,""),"")</f>
        <v>256.09068923821002</v>
      </c>
      <c r="O145" s="4">
        <f>IFERROR(IF('Rang. kommuner avlingsnivå P '!L146&gt;1,'Rang. kommuner avlingsnivå P '!L146,""),"")</f>
        <v>339.07772070937102</v>
      </c>
      <c r="P145" s="4">
        <f>IFERROR(IF('Rang. kommuner avlingsnivå P '!M146&gt;1,'Rang. kommuner avlingsnivå P '!M146,""),"")</f>
        <v>311.03108147857603</v>
      </c>
      <c r="Q145" s="4">
        <f>IFERROR(IF('Rang. kommuner avlingsnivå P '!N146&gt;1,'Rang. kommuner avlingsnivå P '!N146,""),"")</f>
        <v>262.93463858400099</v>
      </c>
      <c r="R145" s="4">
        <f>IFERROR(IF('Rang. kommuner avlingsnivå P '!O146&gt;1,'Rang. kommuner avlingsnivå P '!O146,""),"")</f>
        <v>243.056269046582</v>
      </c>
      <c r="S145" s="4">
        <f>IFERROR(IF('Rang. kommuner avlingsnivå P '!P146&gt;1,'Rang. kommuner avlingsnivå P '!P146,""),"")</f>
        <v>321.15445908673001</v>
      </c>
      <c r="T145" s="4">
        <f>IFERROR(IF('Rang. kommuner avlingsnivå P '!Q146&gt;1,'Rang. kommuner avlingsnivå P '!Q146,""),"")</f>
        <v>64.602394636015305</v>
      </c>
      <c r="U145" s="4">
        <f>IFERROR(IF('Rang. kommuner avlingsnivå P '!R146&gt;1,'Rang. kommuner avlingsnivå P '!R146,""),"")</f>
        <v>278.875357459817</v>
      </c>
      <c r="V145" s="4">
        <f>IFERROR(IF('Rang. kommuner avlingsnivå P '!S146&gt;1,'Rang. kommuner avlingsnivå P '!S146,""),"")</f>
        <v>328.35404035384198</v>
      </c>
      <c r="W145" s="4">
        <f>IFERROR(IF('Rang. kommuner avlingsnivå P '!T146&gt;1,'Rang. kommuner avlingsnivå P '!T146,""),"")</f>
        <v>231.96607570675599</v>
      </c>
      <c r="X145" s="4">
        <f>IFERROR(IF('Rang. kommuner avlingsnivå P '!U146&gt;1,'Rang. kommuner avlingsnivå P '!U146,""),"")</f>
        <v>222.173242169454</v>
      </c>
      <c r="Y145" s="4">
        <f>IFERROR(IF('Rang. kommuner avlingsnivå P '!V146&gt;1,'Rang. kommuner avlingsnivå P '!V146,""),"")</f>
        <v>291.67271235873102</v>
      </c>
      <c r="Z145" s="4">
        <f>IFERROR(IF('Rang. kommuner avlingsnivå P '!W146&gt;1,'Rang. kommuner avlingsnivå P '!W146,""),"")</f>
        <v>313.25558177527699</v>
      </c>
      <c r="AA145" s="4">
        <f>IFERROR(IF('Rang. kommuner avlingsnivå P '!X146&gt;1,'Rang. kommuner avlingsnivå P '!X146,""),"")</f>
        <v>337.46882857886067</v>
      </c>
    </row>
    <row r="146" spans="4:27" x14ac:dyDescent="0.25">
      <c r="D146" s="4" t="str">
        <f>IF('Rang. kommuner avlingsnivå P '!A147&gt;1,'Rang. kommuner avlingsnivå P '!A147,"")</f>
        <v>3448 NORDRE LAND</v>
      </c>
      <c r="E146" s="4">
        <f>IFERROR(IF('Rang. kommuner avlingsnivå P '!B147&gt;1,'Rang. kommuner avlingsnivå P '!B147,""),"")</f>
        <v>250.463728486408</v>
      </c>
      <c r="F146" s="4">
        <f>IFERROR(IF('Rang. kommuner avlingsnivå P '!C147&gt;1,'Rang. kommuner avlingsnivå P '!C147,""),"")</f>
        <v>330.37858445218001</v>
      </c>
      <c r="G146" s="4">
        <f>IFERROR(IF('Rang. kommuner avlingsnivå P '!D147&gt;1,'Rang. kommuner avlingsnivå P '!D147,""),"")</f>
        <v>342.56118909991699</v>
      </c>
      <c r="H146" s="4">
        <f>IFERROR(IF('Rang. kommuner avlingsnivå P '!E147&gt;1,'Rang. kommuner avlingsnivå P '!E147,""),"")</f>
        <v>298.185791427607</v>
      </c>
      <c r="I146" s="4">
        <f>IFERROR(IF('Rang. kommuner avlingsnivå P '!F147&gt;1,'Rang. kommuner avlingsnivå P '!F147,""),"")</f>
        <v>193.467490010897</v>
      </c>
      <c r="J146" s="4">
        <f>IFERROR(IF('Rang. kommuner avlingsnivå P '!G147&gt;1,'Rang. kommuner avlingsnivå P '!G147,""),"")</f>
        <v>284.36207963688901</v>
      </c>
      <c r="K146" s="4">
        <f>IFERROR(IF('Rang. kommuner avlingsnivå P '!H147&gt;1,'Rang. kommuner avlingsnivå P '!H147,""),"")</f>
        <v>322.48287895310801</v>
      </c>
      <c r="L146" s="4">
        <f>IFERROR(IF('Rang. kommuner avlingsnivå P '!I147&gt;1,'Rang. kommuner avlingsnivå P '!I147,""),"")</f>
        <v>232.87538802660799</v>
      </c>
      <c r="M146" s="4">
        <f>IFERROR(IF('Rang. kommuner avlingsnivå P '!J147&gt;1,'Rang. kommuner avlingsnivå P '!J147,""),"")</f>
        <v>273.53444343065701</v>
      </c>
      <c r="N146" s="4">
        <f>IFERROR(IF('Rang. kommuner avlingsnivå P '!K147&gt;1,'Rang. kommuner avlingsnivå P '!K147,""),"")</f>
        <v>206.98636926889699</v>
      </c>
      <c r="O146" s="4">
        <f>IFERROR(IF('Rang. kommuner avlingsnivå P '!L147&gt;1,'Rang. kommuner avlingsnivå P '!L147,""),"")</f>
        <v>283.70325759649597</v>
      </c>
      <c r="P146" s="4">
        <f>IFERROR(IF('Rang. kommuner avlingsnivå P '!M147&gt;1,'Rang. kommuner avlingsnivå P '!M147,""),"")</f>
        <v>212.76682986536099</v>
      </c>
      <c r="Q146" s="4">
        <f>IFERROR(IF('Rang. kommuner avlingsnivå P '!N147&gt;1,'Rang. kommuner avlingsnivå P '!N147,""),"")</f>
        <v>288.40416925949</v>
      </c>
      <c r="R146" s="4">
        <f>IFERROR(IF('Rang. kommuner avlingsnivå P '!O147&gt;1,'Rang. kommuner avlingsnivå P '!O147,""),"")</f>
        <v>364.94449885732899</v>
      </c>
      <c r="S146" s="4">
        <f>IFERROR(IF('Rang. kommuner avlingsnivå P '!P147&gt;1,'Rang. kommuner avlingsnivå P '!P147,""),"")</f>
        <v>380.24197138314798</v>
      </c>
      <c r="T146" s="4">
        <f>IFERROR(IF('Rang. kommuner avlingsnivå P '!Q147&gt;1,'Rang. kommuner avlingsnivå P '!Q147,""),"")</f>
        <v>279.973815048061</v>
      </c>
      <c r="U146" s="4">
        <f>IFERROR(IF('Rang. kommuner avlingsnivå P '!R147&gt;1,'Rang. kommuner avlingsnivå P '!R147,""),"")</f>
        <v>178.44487552538001</v>
      </c>
      <c r="V146" s="4">
        <f>IFERROR(IF('Rang. kommuner avlingsnivå P '!S147&gt;1,'Rang. kommuner avlingsnivå P '!S147,""),"")</f>
        <v>203.84576023391801</v>
      </c>
      <c r="W146" s="4">
        <f>IFERROR(IF('Rang. kommuner avlingsnivå P '!T147&gt;1,'Rang. kommuner avlingsnivå P '!T147,""),"")</f>
        <v>389.23172193367998</v>
      </c>
      <c r="X146" s="4">
        <f>IFERROR(IF('Rang. kommuner avlingsnivå P '!U147&gt;1,'Rang. kommuner avlingsnivå P '!U147,""),"")</f>
        <v>409.86411442995399</v>
      </c>
      <c r="Y146" s="4">
        <f>IFERROR(IF('Rang. kommuner avlingsnivå P '!V147&gt;1,'Rang. kommuner avlingsnivå P '!V147,""),"")</f>
        <v>236.09666823087801</v>
      </c>
      <c r="Z146" s="4">
        <f>IFERROR(IF('Rang. kommuner avlingsnivå P '!W147&gt;1,'Rang. kommuner avlingsnivå P '!W147,""),"")</f>
        <v>403.69340390879501</v>
      </c>
      <c r="AA146" s="4">
        <f>IFERROR(IF('Rang. kommuner avlingsnivå P '!X147&gt;1,'Rang. kommuner avlingsnivå P '!X147,""),"")</f>
        <v>191.63329764453962</v>
      </c>
    </row>
    <row r="147" spans="4:27" x14ac:dyDescent="0.25">
      <c r="D147" s="4" t="str">
        <f>IF('Rang. kommuner avlingsnivå P '!A148&gt;1,'Rang. kommuner avlingsnivå P '!A148,"")</f>
        <v>1578 FJORD</v>
      </c>
      <c r="E147" s="4" t="str">
        <f>IFERROR(IF('Rang. kommuner avlingsnivå P '!B148&gt;1,'Rang. kommuner avlingsnivå P '!B148,""),"")</f>
        <v/>
      </c>
      <c r="F147" s="4" t="str">
        <f>IFERROR(IF('Rang. kommuner avlingsnivå P '!C148&gt;1,'Rang. kommuner avlingsnivå P '!C148,""),"")</f>
        <v/>
      </c>
      <c r="G147" s="4" t="str">
        <f>IFERROR(IF('Rang. kommuner avlingsnivå P '!D148&gt;1,'Rang. kommuner avlingsnivå P '!D148,""),"")</f>
        <v/>
      </c>
      <c r="H147" s="4" t="str">
        <f>IFERROR(IF('Rang. kommuner avlingsnivå P '!E148&gt;1,'Rang. kommuner avlingsnivå P '!E148,""),"")</f>
        <v/>
      </c>
      <c r="I147" s="4" t="str">
        <f>IFERROR(IF('Rang. kommuner avlingsnivå P '!F148&gt;1,'Rang. kommuner avlingsnivå P '!F148,""),"")</f>
        <v/>
      </c>
      <c r="J147" s="4" t="str">
        <f>IFERROR(IF('Rang. kommuner avlingsnivå P '!G148&gt;1,'Rang. kommuner avlingsnivå P '!G148,""),"")</f>
        <v/>
      </c>
      <c r="K147" s="4" t="str">
        <f>IFERROR(IF('Rang. kommuner avlingsnivå P '!H148&gt;1,'Rang. kommuner avlingsnivå P '!H148,""),"")</f>
        <v/>
      </c>
      <c r="L147" s="4" t="str">
        <f>IFERROR(IF('Rang. kommuner avlingsnivå P '!I148&gt;1,'Rang. kommuner avlingsnivå P '!I148,""),"")</f>
        <v/>
      </c>
      <c r="M147" s="4" t="str">
        <f>IFERROR(IF('Rang. kommuner avlingsnivå P '!J148&gt;1,'Rang. kommuner avlingsnivå P '!J148,""),"")</f>
        <v/>
      </c>
      <c r="N147" s="4" t="str">
        <f>IFERROR(IF('Rang. kommuner avlingsnivå P '!K148&gt;1,'Rang. kommuner avlingsnivå P '!K148,""),"")</f>
        <v/>
      </c>
      <c r="O147" s="4" t="str">
        <f>IFERROR(IF('Rang. kommuner avlingsnivå P '!L148&gt;1,'Rang. kommuner avlingsnivå P '!L148,""),"")</f>
        <v/>
      </c>
      <c r="P147" s="4" t="str">
        <f>IFERROR(IF('Rang. kommuner avlingsnivå P '!M148&gt;1,'Rang. kommuner avlingsnivå P '!M148,""),"")</f>
        <v/>
      </c>
      <c r="Q147" s="4" t="str">
        <f>IFERROR(IF('Rang. kommuner avlingsnivå P '!N148&gt;1,'Rang. kommuner avlingsnivå P '!N148,""),"")</f>
        <v/>
      </c>
      <c r="R147" s="4" t="str">
        <f>IFERROR(IF('Rang. kommuner avlingsnivå P '!O148&gt;1,'Rang. kommuner avlingsnivå P '!O148,""),"")</f>
        <v/>
      </c>
      <c r="S147" s="4" t="str">
        <f>IFERROR(IF('Rang. kommuner avlingsnivå P '!P148&gt;1,'Rang. kommuner avlingsnivå P '!P148,""),"")</f>
        <v/>
      </c>
      <c r="T147" s="4" t="str">
        <f>IFERROR(IF('Rang. kommuner avlingsnivå P '!Q148&gt;1,'Rang. kommuner avlingsnivå P '!Q148,""),"")</f>
        <v/>
      </c>
      <c r="U147" s="4" t="str">
        <f>IFERROR(IF('Rang. kommuner avlingsnivå P '!R148&gt;1,'Rang. kommuner avlingsnivå P '!R148,""),"")</f>
        <v/>
      </c>
      <c r="V147" s="4" t="str">
        <f>IFERROR(IF('Rang. kommuner avlingsnivå P '!S148&gt;1,'Rang. kommuner avlingsnivå P '!S148,""),"")</f>
        <v/>
      </c>
      <c r="W147" s="4" t="str">
        <f>IFERROR(IF('Rang. kommuner avlingsnivå P '!T148&gt;1,'Rang. kommuner avlingsnivå P '!T148,""),"")</f>
        <v/>
      </c>
      <c r="X147" s="4">
        <f>IFERROR(IF('Rang. kommuner avlingsnivå P '!U148&gt;1,'Rang. kommuner avlingsnivå P '!U148,""),"")</f>
        <v>284.04285714285697</v>
      </c>
      <c r="Y147" s="4">
        <f>IFERROR(IF('Rang. kommuner avlingsnivå P '!V148&gt;1,'Rang. kommuner avlingsnivå P '!V148,""),"")</f>
        <v>360.48387096774201</v>
      </c>
      <c r="Z147" s="4">
        <f>IFERROR(IF('Rang. kommuner avlingsnivå P '!W148&gt;1,'Rang. kommuner avlingsnivå P '!W148,""),"")</f>
        <v>427.65217391304299</v>
      </c>
      <c r="AA147" s="4">
        <f>IFERROR(IF('Rang. kommuner avlingsnivå P '!X148&gt;1,'Rang. kommuner avlingsnivå P '!X148,""),"")</f>
        <v>57.6875</v>
      </c>
    </row>
    <row r="148" spans="4:27" x14ac:dyDescent="0.25">
      <c r="D148" s="4" t="str">
        <f>IF('Rang. kommuner avlingsnivå P '!A149&gt;1,'Rang. kommuner avlingsnivå P '!A149,"")</f>
        <v>1557 GJEMNES</v>
      </c>
      <c r="E148" s="4" t="str">
        <f>IFERROR(IF('Rang. kommuner avlingsnivå P '!B149&gt;1,'Rang. kommuner avlingsnivå P '!B149,""),"")</f>
        <v/>
      </c>
      <c r="F148" s="4" t="str">
        <f>IFERROR(IF('Rang. kommuner avlingsnivå P '!C149&gt;1,'Rang. kommuner avlingsnivå P '!C149,""),"")</f>
        <v/>
      </c>
      <c r="G148" s="4" t="str">
        <f>IFERROR(IF('Rang. kommuner avlingsnivå P '!D149&gt;1,'Rang. kommuner avlingsnivå P '!D149,""),"")</f>
        <v/>
      </c>
      <c r="H148" s="4" t="str">
        <f>IFERROR(IF('Rang. kommuner avlingsnivå P '!E149&gt;1,'Rang. kommuner avlingsnivå P '!E149,""),"")</f>
        <v/>
      </c>
      <c r="I148" s="4" t="str">
        <f>IFERROR(IF('Rang. kommuner avlingsnivå P '!F149&gt;1,'Rang. kommuner avlingsnivå P '!F149,""),"")</f>
        <v/>
      </c>
      <c r="J148" s="4" t="str">
        <f>IFERROR(IF('Rang. kommuner avlingsnivå P '!G149&gt;1,'Rang. kommuner avlingsnivå P '!G149,""),"")</f>
        <v/>
      </c>
      <c r="K148" s="4" t="str">
        <f>IFERROR(IF('Rang. kommuner avlingsnivå P '!H149&gt;1,'Rang. kommuner avlingsnivå P '!H149,""),"")</f>
        <v/>
      </c>
      <c r="L148" s="4" t="str">
        <f>IFERROR(IF('Rang. kommuner avlingsnivå P '!I149&gt;1,'Rang. kommuner avlingsnivå P '!I149,""),"")</f>
        <v/>
      </c>
      <c r="M148" s="4" t="str">
        <f>IFERROR(IF('Rang. kommuner avlingsnivå P '!J149&gt;1,'Rang. kommuner avlingsnivå P '!J149,""),"")</f>
        <v/>
      </c>
      <c r="N148" s="4" t="str">
        <f>IFERROR(IF('Rang. kommuner avlingsnivå P '!K149&gt;1,'Rang. kommuner avlingsnivå P '!K149,""),"")</f>
        <v/>
      </c>
      <c r="O148" s="4" t="str">
        <f>IFERROR(IF('Rang. kommuner avlingsnivå P '!L149&gt;1,'Rang. kommuner avlingsnivå P '!L149,""),"")</f>
        <v/>
      </c>
      <c r="P148" s="4" t="str">
        <f>IFERROR(IF('Rang. kommuner avlingsnivå P '!M149&gt;1,'Rang. kommuner avlingsnivå P '!M149,""),"")</f>
        <v/>
      </c>
      <c r="Q148" s="4" t="str">
        <f>IFERROR(IF('Rang. kommuner avlingsnivå P '!N149&gt;1,'Rang. kommuner avlingsnivå P '!N149,""),"")</f>
        <v/>
      </c>
      <c r="R148" s="4" t="str">
        <f>IFERROR(IF('Rang. kommuner avlingsnivå P '!O149&gt;1,'Rang. kommuner avlingsnivå P '!O149,""),"")</f>
        <v/>
      </c>
      <c r="S148" s="4" t="str">
        <f>IFERROR(IF('Rang. kommuner avlingsnivå P '!P149&gt;1,'Rang. kommuner avlingsnivå P '!P149,""),"")</f>
        <v/>
      </c>
      <c r="T148" s="4" t="str">
        <f>IFERROR(IF('Rang. kommuner avlingsnivå P '!Q149&gt;1,'Rang. kommuner avlingsnivå P '!Q149,""),"")</f>
        <v/>
      </c>
      <c r="U148" s="4" t="str">
        <f>IFERROR(IF('Rang. kommuner avlingsnivå P '!R149&gt;1,'Rang. kommuner avlingsnivå P '!R149,""),"")</f>
        <v/>
      </c>
      <c r="V148" s="4" t="str">
        <f>IFERROR(IF('Rang. kommuner avlingsnivå P '!S149&gt;1,'Rang. kommuner avlingsnivå P '!S149,""),"")</f>
        <v/>
      </c>
      <c r="W148" s="4" t="str">
        <f>IFERROR(IF('Rang. kommuner avlingsnivå P '!T149&gt;1,'Rang. kommuner avlingsnivå P '!T149,""),"")</f>
        <v/>
      </c>
      <c r="X148" s="4">
        <f>IFERROR(IF('Rang. kommuner avlingsnivå P '!U149&gt;1,'Rang. kommuner avlingsnivå P '!U149,""),"")</f>
        <v>250.63350785340299</v>
      </c>
      <c r="Y148" s="4">
        <f>IFERROR(IF('Rang. kommuner avlingsnivå P '!V149&gt;1,'Rang. kommuner avlingsnivå P '!V149,""),"")</f>
        <v>384.35555555555601</v>
      </c>
      <c r="Z148" s="4">
        <f>IFERROR(IF('Rang. kommuner avlingsnivå P '!W149&gt;1,'Rang. kommuner avlingsnivå P '!W149,""),"")</f>
        <v>270.30813953488399</v>
      </c>
      <c r="AA148" s="4">
        <f>IFERROR(IF('Rang. kommuner avlingsnivå P '!X149&gt;1,'Rang. kommuner avlingsnivå P '!X149,""),"")</f>
        <v>220.12844036697248</v>
      </c>
    </row>
    <row r="149" spans="4:27" x14ac:dyDescent="0.25">
      <c r="D149" s="4" t="str">
        <f>IF('Rang. kommuner avlingsnivå P '!A150&gt;1,'Rang. kommuner avlingsnivå P '!A150,"")</f>
        <v>4223 VENNESLA</v>
      </c>
      <c r="E149" s="4" t="str">
        <f>IFERROR(IF('Rang. kommuner avlingsnivå P '!B150&gt;1,'Rang. kommuner avlingsnivå P '!B150,""),"")</f>
        <v/>
      </c>
      <c r="F149" s="4" t="str">
        <f>IFERROR(IF('Rang. kommuner avlingsnivå P '!C150&gt;1,'Rang. kommuner avlingsnivå P '!C150,""),"")</f>
        <v/>
      </c>
      <c r="G149" s="4" t="str">
        <f>IFERROR(IF('Rang. kommuner avlingsnivå P '!D150&gt;1,'Rang. kommuner avlingsnivå P '!D150,""),"")</f>
        <v/>
      </c>
      <c r="H149" s="4" t="str">
        <f>IFERROR(IF('Rang. kommuner avlingsnivå P '!E150&gt;1,'Rang. kommuner avlingsnivå P '!E150,""),"")</f>
        <v/>
      </c>
      <c r="I149" s="4" t="str">
        <f>IFERROR(IF('Rang. kommuner avlingsnivå P '!F150&gt;1,'Rang. kommuner avlingsnivå P '!F150,""),"")</f>
        <v/>
      </c>
      <c r="J149" s="4" t="str">
        <f>IFERROR(IF('Rang. kommuner avlingsnivå P '!G150&gt;1,'Rang. kommuner avlingsnivå P '!G150,""),"")</f>
        <v/>
      </c>
      <c r="K149" s="4" t="str">
        <f>IFERROR(IF('Rang. kommuner avlingsnivå P '!H150&gt;1,'Rang. kommuner avlingsnivå P '!H150,""),"")</f>
        <v/>
      </c>
      <c r="L149" s="4" t="str">
        <f>IFERROR(IF('Rang. kommuner avlingsnivå P '!I150&gt;1,'Rang. kommuner avlingsnivå P '!I150,""),"")</f>
        <v/>
      </c>
      <c r="M149" s="4" t="str">
        <f>IFERROR(IF('Rang. kommuner avlingsnivå P '!J150&gt;1,'Rang. kommuner avlingsnivå P '!J150,""),"")</f>
        <v/>
      </c>
      <c r="N149" s="4" t="str">
        <f>IFERROR(IF('Rang. kommuner avlingsnivå P '!K150&gt;1,'Rang. kommuner avlingsnivå P '!K150,""),"")</f>
        <v/>
      </c>
      <c r="O149" s="4" t="str">
        <f>IFERROR(IF('Rang. kommuner avlingsnivå P '!L150&gt;1,'Rang. kommuner avlingsnivå P '!L150,""),"")</f>
        <v/>
      </c>
      <c r="P149" s="4" t="str">
        <f>IFERROR(IF('Rang. kommuner avlingsnivå P '!M150&gt;1,'Rang. kommuner avlingsnivå P '!M150,""),"")</f>
        <v/>
      </c>
      <c r="Q149" s="4" t="str">
        <f>IFERROR(IF('Rang. kommuner avlingsnivå P '!N150&gt;1,'Rang. kommuner avlingsnivå P '!N150,""),"")</f>
        <v/>
      </c>
      <c r="R149" s="4" t="str">
        <f>IFERROR(IF('Rang. kommuner avlingsnivå P '!O150&gt;1,'Rang. kommuner avlingsnivå P '!O150,""),"")</f>
        <v/>
      </c>
      <c r="S149" s="4" t="str">
        <f>IFERROR(IF('Rang. kommuner avlingsnivå P '!P150&gt;1,'Rang. kommuner avlingsnivå P '!P150,""),"")</f>
        <v/>
      </c>
      <c r="T149" s="4" t="str">
        <f>IFERROR(IF('Rang. kommuner avlingsnivå P '!Q150&gt;1,'Rang. kommuner avlingsnivå P '!Q150,""),"")</f>
        <v/>
      </c>
      <c r="U149" s="4" t="str">
        <f>IFERROR(IF('Rang. kommuner avlingsnivå P '!R150&gt;1,'Rang. kommuner avlingsnivå P '!R150,""),"")</f>
        <v/>
      </c>
      <c r="V149" s="4" t="str">
        <f>IFERROR(IF('Rang. kommuner avlingsnivå P '!S150&gt;1,'Rang. kommuner avlingsnivå P '!S150,""),"")</f>
        <v/>
      </c>
      <c r="W149" s="4" t="str">
        <f>IFERROR(IF('Rang. kommuner avlingsnivå P '!T150&gt;1,'Rang. kommuner avlingsnivå P '!T150,""),"")</f>
        <v/>
      </c>
      <c r="X149" s="4">
        <f>IFERROR(IF('Rang. kommuner avlingsnivå P '!U150&gt;1,'Rang. kommuner avlingsnivå P '!U150,""),"")</f>
        <v>433.8125</v>
      </c>
      <c r="Y149" s="4">
        <f>IFERROR(IF('Rang. kommuner avlingsnivå P '!V150&gt;1,'Rang. kommuner avlingsnivå P '!V150,""),"")</f>
        <v>178.01666666666699</v>
      </c>
      <c r="Z149" s="4" t="str">
        <f>IFERROR(IF('Rang. kommuner avlingsnivå P '!W150&gt;1,'Rang. kommuner avlingsnivå P '!W150,""),"")</f>
        <v/>
      </c>
      <c r="AA149" s="4">
        <f>IFERROR(IF('Rang. kommuner avlingsnivå P '!X150&gt;1,'Rang. kommuner avlingsnivå P '!X150,""),"")</f>
        <v>230.84615384615384</v>
      </c>
    </row>
    <row r="150" spans="4:27" x14ac:dyDescent="0.25">
      <c r="D150" s="4" t="str">
        <f>IF('Rang. kommuner avlingsnivå P '!A151&gt;1,'Rang. kommuner avlingsnivå P '!A151,"")</f>
        <v>1820 ALSTAHAUG</v>
      </c>
      <c r="E150" s="4" t="str">
        <f>IFERROR(IF('Rang. kommuner avlingsnivå P '!B151&gt;1,'Rang. kommuner avlingsnivå P '!B151,""),"")</f>
        <v/>
      </c>
      <c r="F150" s="4" t="str">
        <f>IFERROR(IF('Rang. kommuner avlingsnivå P '!C151&gt;1,'Rang. kommuner avlingsnivå P '!C151,""),"")</f>
        <v/>
      </c>
      <c r="G150" s="4" t="str">
        <f>IFERROR(IF('Rang. kommuner avlingsnivå P '!D151&gt;1,'Rang. kommuner avlingsnivå P '!D151,""),"")</f>
        <v/>
      </c>
      <c r="H150" s="4" t="str">
        <f>IFERROR(IF('Rang. kommuner avlingsnivå P '!E151&gt;1,'Rang. kommuner avlingsnivå P '!E151,""),"")</f>
        <v/>
      </c>
      <c r="I150" s="4" t="str">
        <f>IFERROR(IF('Rang. kommuner avlingsnivå P '!F151&gt;1,'Rang. kommuner avlingsnivå P '!F151,""),"")</f>
        <v/>
      </c>
      <c r="J150" s="4" t="str">
        <f>IFERROR(IF('Rang. kommuner avlingsnivå P '!G151&gt;1,'Rang. kommuner avlingsnivå P '!G151,""),"")</f>
        <v/>
      </c>
      <c r="K150" s="4" t="str">
        <f>IFERROR(IF('Rang. kommuner avlingsnivå P '!H151&gt;1,'Rang. kommuner avlingsnivå P '!H151,""),"")</f>
        <v/>
      </c>
      <c r="L150" s="4" t="str">
        <f>IFERROR(IF('Rang. kommuner avlingsnivå P '!I151&gt;1,'Rang. kommuner avlingsnivå P '!I151,""),"")</f>
        <v/>
      </c>
      <c r="M150" s="4" t="str">
        <f>IFERROR(IF('Rang. kommuner avlingsnivå P '!J151&gt;1,'Rang. kommuner avlingsnivå P '!J151,""),"")</f>
        <v/>
      </c>
      <c r="N150" s="4" t="str">
        <f>IFERROR(IF('Rang. kommuner avlingsnivå P '!K151&gt;1,'Rang. kommuner avlingsnivå P '!K151,""),"")</f>
        <v/>
      </c>
      <c r="O150" s="4" t="str">
        <f>IFERROR(IF('Rang. kommuner avlingsnivå P '!L151&gt;1,'Rang. kommuner avlingsnivå P '!L151,""),"")</f>
        <v/>
      </c>
      <c r="P150" s="4" t="str">
        <f>IFERROR(IF('Rang. kommuner avlingsnivå P '!M151&gt;1,'Rang. kommuner avlingsnivå P '!M151,""),"")</f>
        <v/>
      </c>
      <c r="Q150" s="4" t="str">
        <f>IFERROR(IF('Rang. kommuner avlingsnivå P '!N151&gt;1,'Rang. kommuner avlingsnivå P '!N151,""),"")</f>
        <v/>
      </c>
      <c r="R150" s="4" t="str">
        <f>IFERROR(IF('Rang. kommuner avlingsnivå P '!O151&gt;1,'Rang. kommuner avlingsnivå P '!O151,""),"")</f>
        <v/>
      </c>
      <c r="S150" s="4" t="str">
        <f>IFERROR(IF('Rang. kommuner avlingsnivå P '!P151&gt;1,'Rang. kommuner avlingsnivå P '!P151,""),"")</f>
        <v/>
      </c>
      <c r="T150" s="4" t="str">
        <f>IFERROR(IF('Rang. kommuner avlingsnivå P '!Q151&gt;1,'Rang. kommuner avlingsnivå P '!Q151,""),"")</f>
        <v/>
      </c>
      <c r="U150" s="4" t="str">
        <f>IFERROR(IF('Rang. kommuner avlingsnivå P '!R151&gt;1,'Rang. kommuner avlingsnivå P '!R151,""),"")</f>
        <v/>
      </c>
      <c r="V150" s="4" t="str">
        <f>IFERROR(IF('Rang. kommuner avlingsnivå P '!S151&gt;1,'Rang. kommuner avlingsnivå P '!S151,""),"")</f>
        <v/>
      </c>
      <c r="W150" s="4" t="str">
        <f>IFERROR(IF('Rang. kommuner avlingsnivå P '!T151&gt;1,'Rang. kommuner avlingsnivå P '!T151,""),"")</f>
        <v/>
      </c>
      <c r="X150" s="4" t="str">
        <f>IFERROR(IF('Rang. kommuner avlingsnivå P '!U151&gt;1,'Rang. kommuner avlingsnivå P '!U151,""),"")</f>
        <v/>
      </c>
      <c r="Y150" s="4">
        <f>IFERROR(IF('Rang. kommuner avlingsnivå P '!V151&gt;1,'Rang. kommuner avlingsnivå P '!V151,""),"")</f>
        <v>545.875</v>
      </c>
      <c r="Z150" s="4">
        <f>IFERROR(IF('Rang. kommuner avlingsnivå P '!W151&gt;1,'Rang. kommuner avlingsnivå P '!W151,""),"")</f>
        <v>142.458333333333</v>
      </c>
      <c r="AA150" s="4">
        <f>IFERROR(IF('Rang. kommuner avlingsnivå P '!X151&gt;1,'Rang. kommuner avlingsnivå P '!X151,""),"")</f>
        <v>140.13559322033899</v>
      </c>
    </row>
    <row r="151" spans="4:27" x14ac:dyDescent="0.25">
      <c r="D151" s="4" t="str">
        <f>IF('Rang. kommuner avlingsnivå P '!A152&gt;1,'Rang. kommuner avlingsnivå P '!A152,"")</f>
        <v>4202 GRIMSTAD</v>
      </c>
      <c r="E151" s="4">
        <f>IFERROR(IF('Rang. kommuner avlingsnivå P '!B152&gt;1,'Rang. kommuner avlingsnivå P '!B152,""),"")</f>
        <v>191.04558331187201</v>
      </c>
      <c r="F151" s="4">
        <f>IFERROR(IF('Rang. kommuner avlingsnivå P '!C152&gt;1,'Rang. kommuner avlingsnivå P '!C152,""),"")</f>
        <v>243.02269543289401</v>
      </c>
      <c r="G151" s="4">
        <f>IFERROR(IF('Rang. kommuner avlingsnivå P '!D152&gt;1,'Rang. kommuner avlingsnivå P '!D152,""),"")</f>
        <v>300.81302657161399</v>
      </c>
      <c r="H151" s="4">
        <f>IFERROR(IF('Rang. kommuner avlingsnivå P '!E152&gt;1,'Rang. kommuner avlingsnivå P '!E152,""),"")</f>
        <v>260.905809556549</v>
      </c>
      <c r="I151" s="4">
        <f>IFERROR(IF('Rang. kommuner avlingsnivå P '!F152&gt;1,'Rang. kommuner avlingsnivå P '!F152,""),"")</f>
        <v>296.49428571428598</v>
      </c>
      <c r="J151" s="4">
        <f>IFERROR(IF('Rang. kommuner avlingsnivå P '!G152&gt;1,'Rang. kommuner avlingsnivå P '!G152,""),"")</f>
        <v>252.370155902004</v>
      </c>
      <c r="K151" s="4">
        <f>IFERROR(IF('Rang. kommuner avlingsnivå P '!H152&gt;1,'Rang. kommuner avlingsnivå P '!H152,""),"")</f>
        <v>228.31899265477401</v>
      </c>
      <c r="L151" s="4">
        <f>IFERROR(IF('Rang. kommuner avlingsnivå P '!I152&gt;1,'Rang. kommuner avlingsnivå P '!I152,""),"")</f>
        <v>225.77855603448299</v>
      </c>
      <c r="M151" s="4">
        <f>IFERROR(IF('Rang. kommuner avlingsnivå P '!J152&gt;1,'Rang. kommuner avlingsnivå P '!J152,""),"")</f>
        <v>325.73329853862202</v>
      </c>
      <c r="N151" s="4">
        <f>IFERROR(IF('Rang. kommuner avlingsnivå P '!K152&gt;1,'Rang. kommuner avlingsnivå P '!K152,""),"")</f>
        <v>188.39632395175201</v>
      </c>
      <c r="O151" s="4">
        <f>IFERROR(IF('Rang. kommuner avlingsnivå P '!L152&gt;1,'Rang. kommuner avlingsnivå P '!L152,""),"")</f>
        <v>275.377175025589</v>
      </c>
      <c r="P151" s="4">
        <f>IFERROR(IF('Rang. kommuner avlingsnivå P '!M152&gt;1,'Rang. kommuner avlingsnivå P '!M152,""),"")</f>
        <v>213.919306634788</v>
      </c>
      <c r="Q151" s="4">
        <f>IFERROR(IF('Rang. kommuner avlingsnivå P '!N152&gt;1,'Rang. kommuner avlingsnivå P '!N152,""),"")</f>
        <v>289.67758046614898</v>
      </c>
      <c r="R151" s="4">
        <f>IFERROR(IF('Rang. kommuner avlingsnivå P '!O152&gt;1,'Rang. kommuner avlingsnivå P '!O152,""),"")</f>
        <v>324.50408163265303</v>
      </c>
      <c r="S151" s="4">
        <f>IFERROR(IF('Rang. kommuner avlingsnivå P '!P152&gt;1,'Rang. kommuner avlingsnivå P '!P152,""),"")</f>
        <v>198.69300766283499</v>
      </c>
      <c r="T151" s="4">
        <f>IFERROR(IF('Rang. kommuner avlingsnivå P '!Q152&gt;1,'Rang. kommuner avlingsnivå P '!Q152,""),"")</f>
        <v>266.79814970563501</v>
      </c>
      <c r="U151" s="4">
        <f>IFERROR(IF('Rang. kommuner avlingsnivå P '!R152&gt;1,'Rang. kommuner avlingsnivå P '!R152,""),"")</f>
        <v>105.693213949105</v>
      </c>
      <c r="V151" s="4">
        <f>IFERROR(IF('Rang. kommuner avlingsnivå P '!S152&gt;1,'Rang. kommuner avlingsnivå P '!S152,""),"")</f>
        <v>248.56384065372799</v>
      </c>
      <c r="W151" s="4">
        <f>IFERROR(IF('Rang. kommuner avlingsnivå P '!T152&gt;1,'Rang. kommuner avlingsnivå P '!T152,""),"")</f>
        <v>334.54944500504502</v>
      </c>
      <c r="X151" s="4">
        <f>IFERROR(IF('Rang. kommuner avlingsnivå P '!U152&gt;1,'Rang. kommuner avlingsnivå P '!U152,""),"")</f>
        <v>301.398636363636</v>
      </c>
      <c r="Y151" s="4">
        <f>IFERROR(IF('Rang. kommuner avlingsnivå P '!V152&gt;1,'Rang. kommuner avlingsnivå P '!V152,""),"")</f>
        <v>345.651376146789</v>
      </c>
      <c r="Z151" s="4">
        <f>IFERROR(IF('Rang. kommuner avlingsnivå P '!W152&gt;1,'Rang. kommuner avlingsnivå P '!W152,""),"")</f>
        <v>452.80928607089402</v>
      </c>
      <c r="AA151" s="4">
        <f>IFERROR(IF('Rang. kommuner avlingsnivå P '!X152&gt;1,'Rang. kommuner avlingsnivå P '!X152,""),"")</f>
        <v>396.98134511536574</v>
      </c>
    </row>
    <row r="152" spans="4:27" x14ac:dyDescent="0.25">
      <c r="D152" s="4" t="str">
        <f>IF('Rang. kommuner avlingsnivå P '!A153&gt;1,'Rang. kommuner avlingsnivå P '!A153,"")</f>
        <v>5027 MIDTRE GAULDAL</v>
      </c>
      <c r="E152" s="4">
        <f>IFERROR(IF('Rang. kommuner avlingsnivå P '!B153&gt;1,'Rang. kommuner avlingsnivå P '!B153,""),"")</f>
        <v>269.87061994609201</v>
      </c>
      <c r="F152" s="4">
        <f>IFERROR(IF('Rang. kommuner avlingsnivå P '!C153&gt;1,'Rang. kommuner avlingsnivå P '!C153,""),"")</f>
        <v>227.91791044776099</v>
      </c>
      <c r="G152" s="4">
        <f>IFERROR(IF('Rang. kommuner avlingsnivå P '!D153&gt;1,'Rang. kommuner avlingsnivå P '!D153,""),"")</f>
        <v>252.63333333333301</v>
      </c>
      <c r="H152" s="4">
        <f>IFERROR(IF('Rang. kommuner avlingsnivå P '!E153&gt;1,'Rang. kommuner avlingsnivå P '!E153,""),"")</f>
        <v>303.98333333333301</v>
      </c>
      <c r="I152" s="4">
        <f>IFERROR(IF('Rang. kommuner avlingsnivå P '!F153&gt;1,'Rang. kommuner avlingsnivå P '!F153,""),"")</f>
        <v>283.18886198547199</v>
      </c>
      <c r="J152" s="4">
        <f>IFERROR(IF('Rang. kommuner avlingsnivå P '!G153&gt;1,'Rang. kommuner avlingsnivå P '!G153,""),"")</f>
        <v>251.22880000000001</v>
      </c>
      <c r="K152" s="4">
        <f>IFERROR(IF('Rang. kommuner avlingsnivå P '!H153&gt;1,'Rang. kommuner avlingsnivå P '!H153,""),"")</f>
        <v>315.36909090909103</v>
      </c>
      <c r="L152" s="4">
        <f>IFERROR(IF('Rang. kommuner avlingsnivå P '!I153&gt;1,'Rang. kommuner avlingsnivå P '!I153,""),"")</f>
        <v>213.17521781219699</v>
      </c>
      <c r="M152" s="4">
        <f>IFERROR(IF('Rang. kommuner avlingsnivå P '!J153&gt;1,'Rang. kommuner avlingsnivå P '!J153,""),"")</f>
        <v>225.80961357210199</v>
      </c>
      <c r="N152" s="4">
        <f>IFERROR(IF('Rang. kommuner avlingsnivå P '!K153&gt;1,'Rang. kommuner avlingsnivå P '!K153,""),"")</f>
        <v>251.433488372093</v>
      </c>
      <c r="O152" s="4">
        <f>IFERROR(IF('Rang. kommuner avlingsnivå P '!L153&gt;1,'Rang. kommuner avlingsnivå P '!L153,""),"")</f>
        <v>236.78139114724499</v>
      </c>
      <c r="P152" s="4">
        <f>IFERROR(IF('Rang. kommuner avlingsnivå P '!M153&gt;1,'Rang. kommuner avlingsnivå P '!M153,""),"")</f>
        <v>202.87632850241499</v>
      </c>
      <c r="Q152" s="4">
        <f>IFERROR(IF('Rang. kommuner avlingsnivå P '!N153&gt;1,'Rang. kommuner avlingsnivå P '!N153,""),"")</f>
        <v>310.630715123095</v>
      </c>
      <c r="R152" s="4">
        <f>IFERROR(IF('Rang. kommuner avlingsnivå P '!O153&gt;1,'Rang. kommuner avlingsnivå P '!O153,""),"")</f>
        <v>255.98013245033101</v>
      </c>
      <c r="S152" s="4">
        <f>IFERROR(IF('Rang. kommuner avlingsnivå P '!P153&gt;1,'Rang. kommuner avlingsnivå P '!P153,""),"")</f>
        <v>373.89746543778801</v>
      </c>
      <c r="T152" s="4">
        <f>IFERROR(IF('Rang. kommuner avlingsnivå P '!Q153&gt;1,'Rang. kommuner avlingsnivå P '!Q153,""),"")</f>
        <v>231.823907455013</v>
      </c>
      <c r="U152" s="4">
        <f>IFERROR(IF('Rang. kommuner avlingsnivå P '!R153&gt;1,'Rang. kommuner avlingsnivå P '!R153,""),"")</f>
        <v>281.34609929077999</v>
      </c>
      <c r="V152" s="4">
        <f>IFERROR(IF('Rang. kommuner avlingsnivå P '!S153&gt;1,'Rang. kommuner avlingsnivå P '!S153,""),"")</f>
        <v>374.27653213751898</v>
      </c>
      <c r="W152" s="4">
        <f>IFERROR(IF('Rang. kommuner avlingsnivå P '!T153&gt;1,'Rang. kommuner avlingsnivå P '!T153,""),"")</f>
        <v>280.00840336134502</v>
      </c>
      <c r="X152" s="4">
        <f>IFERROR(IF('Rang. kommuner avlingsnivå P '!U153&gt;1,'Rang. kommuner avlingsnivå P '!U153,""),"")</f>
        <v>298.24740932642499</v>
      </c>
      <c r="Y152" s="4">
        <f>IFERROR(IF('Rang. kommuner avlingsnivå P '!V153&gt;1,'Rang. kommuner avlingsnivå P '!V153,""),"")</f>
        <v>335.343089430894</v>
      </c>
      <c r="Z152" s="4">
        <f>IFERROR(IF('Rang. kommuner avlingsnivå P '!W153&gt;1,'Rang. kommuner avlingsnivå P '!W153,""),"")</f>
        <v>261.197368421053</v>
      </c>
      <c r="AA152" s="4">
        <f>IFERROR(IF('Rang. kommuner avlingsnivå P '!X153&gt;1,'Rang. kommuner avlingsnivå P '!X153,""),"")</f>
        <v>204.69774436090225</v>
      </c>
    </row>
    <row r="153" spans="4:27" x14ac:dyDescent="0.25">
      <c r="D153" s="4" t="str">
        <f>IF('Rang. kommuner avlingsnivå P '!A154&gt;1,'Rang. kommuner avlingsnivå P '!A154,"")</f>
        <v>1812 SØMNA</v>
      </c>
      <c r="E153" s="4">
        <f>IFERROR(IF('Rang. kommuner avlingsnivå P '!B154&gt;1,'Rang. kommuner avlingsnivå P '!B154,""),"")</f>
        <v>239.622088655147</v>
      </c>
      <c r="F153" s="4">
        <f>IFERROR(IF('Rang. kommuner avlingsnivå P '!C154&gt;1,'Rang. kommuner avlingsnivå P '!C154,""),"")</f>
        <v>364.14232488822699</v>
      </c>
      <c r="G153" s="4">
        <f>IFERROR(IF('Rang. kommuner avlingsnivå P '!D154&gt;1,'Rang. kommuner avlingsnivå P '!D154,""),"")</f>
        <v>349.55609167671901</v>
      </c>
      <c r="H153" s="4">
        <f>IFERROR(IF('Rang. kommuner avlingsnivå P '!E154&gt;1,'Rang. kommuner avlingsnivå P '!E154,""),"")</f>
        <v>188.94523809523801</v>
      </c>
      <c r="I153" s="4">
        <f>IFERROR(IF('Rang. kommuner avlingsnivå P '!F154&gt;1,'Rang. kommuner avlingsnivå P '!F154,""),"")</f>
        <v>239.59287531806601</v>
      </c>
      <c r="J153" s="4">
        <f>IFERROR(IF('Rang. kommuner avlingsnivå P '!G154&gt;1,'Rang. kommuner avlingsnivå P '!G154,""),"")</f>
        <v>209.125</v>
      </c>
      <c r="K153" s="4">
        <f>IFERROR(IF('Rang. kommuner avlingsnivå P '!H154&gt;1,'Rang. kommuner avlingsnivå P '!H154,""),"")</f>
        <v>328.88974056603797</v>
      </c>
      <c r="L153" s="4">
        <f>IFERROR(IF('Rang. kommuner avlingsnivå P '!I154&gt;1,'Rang. kommuner avlingsnivå P '!I154,""),"")</f>
        <v>212.44450460205701</v>
      </c>
      <c r="M153" s="4">
        <f>IFERROR(IF('Rang. kommuner avlingsnivå P '!J154&gt;1,'Rang. kommuner avlingsnivå P '!J154,""),"")</f>
        <v>286.14959839357402</v>
      </c>
      <c r="N153" s="4">
        <f>IFERROR(IF('Rang. kommuner avlingsnivå P '!K154&gt;1,'Rang. kommuner avlingsnivå P '!K154,""),"")</f>
        <v>278.67151767151802</v>
      </c>
      <c r="O153" s="4">
        <f>IFERROR(IF('Rang. kommuner avlingsnivå P '!L154&gt;1,'Rang. kommuner avlingsnivå P '!L154,""),"")</f>
        <v>301.40168539325799</v>
      </c>
      <c r="P153" s="4">
        <f>IFERROR(IF('Rang. kommuner avlingsnivå P '!M154&gt;1,'Rang. kommuner avlingsnivå P '!M154,""),"")</f>
        <v>167.63114754098399</v>
      </c>
      <c r="Q153" s="4">
        <f>IFERROR(IF('Rang. kommuner avlingsnivå P '!N154&gt;1,'Rang. kommuner avlingsnivå P '!N154,""),"")</f>
        <v>311.77026074700501</v>
      </c>
      <c r="R153" s="4">
        <f>IFERROR(IF('Rang. kommuner avlingsnivå P '!O154&gt;1,'Rang. kommuner avlingsnivå P '!O154,""),"")</f>
        <v>317.50478796169602</v>
      </c>
      <c r="S153" s="4">
        <f>IFERROR(IF('Rang. kommuner avlingsnivå P '!P154&gt;1,'Rang. kommuner avlingsnivå P '!P154,""),"")</f>
        <v>398.95507147719502</v>
      </c>
      <c r="T153" s="4">
        <f>IFERROR(IF('Rang. kommuner avlingsnivå P '!Q154&gt;1,'Rang. kommuner avlingsnivå P '!Q154,""),"")</f>
        <v>311.89310344827601</v>
      </c>
      <c r="U153" s="4">
        <f>IFERROR(IF('Rang. kommuner avlingsnivå P '!R154&gt;1,'Rang. kommuner avlingsnivå P '!R154,""),"")</f>
        <v>205.39922048997801</v>
      </c>
      <c r="V153" s="4">
        <f>IFERROR(IF('Rang. kommuner avlingsnivå P '!S154&gt;1,'Rang. kommuner avlingsnivå P '!S154,""),"")</f>
        <v>259.52775873886202</v>
      </c>
      <c r="W153" s="4">
        <f>IFERROR(IF('Rang. kommuner avlingsnivå P '!T154&gt;1,'Rang. kommuner avlingsnivå P '!T154,""),"")</f>
        <v>222.189424364123</v>
      </c>
      <c r="X153" s="4">
        <f>IFERROR(IF('Rang. kommuner avlingsnivå P '!U154&gt;1,'Rang. kommuner avlingsnivå P '!U154,""),"")</f>
        <v>227.052667578659</v>
      </c>
      <c r="Y153" s="4">
        <f>IFERROR(IF('Rang. kommuner avlingsnivå P '!V154&gt;1,'Rang. kommuner avlingsnivå P '!V154,""),"")</f>
        <v>201.85778635778601</v>
      </c>
      <c r="Z153" s="4">
        <f>IFERROR(IF('Rang. kommuner avlingsnivå P '!W154&gt;1,'Rang. kommuner avlingsnivå P '!W154,""),"")</f>
        <v>303.82793017456402</v>
      </c>
      <c r="AA153" s="4">
        <f>IFERROR(IF('Rang. kommuner avlingsnivå P '!X154&gt;1,'Rang. kommuner avlingsnivå P '!X154,""),"")</f>
        <v>294.89711934156378</v>
      </c>
    </row>
    <row r="154" spans="4:27" x14ac:dyDescent="0.25">
      <c r="D154" s="4" t="str">
        <f>IF('Rang. kommuner avlingsnivå P '!A155&gt;1,'Rang. kommuner avlingsnivå P '!A155,"")</f>
        <v>1535 VESTNES</v>
      </c>
      <c r="E154" s="4">
        <f>IFERROR(IF('Rang. kommuner avlingsnivå P '!B155&gt;1,'Rang. kommuner avlingsnivå P '!B155,""),"")</f>
        <v>412.37184115523502</v>
      </c>
      <c r="F154" s="4">
        <f>IFERROR(IF('Rang. kommuner avlingsnivå P '!C155&gt;1,'Rang. kommuner avlingsnivå P '!C155,""),"")</f>
        <v>184.61899563318801</v>
      </c>
      <c r="G154" s="4">
        <f>IFERROR(IF('Rang. kommuner avlingsnivå P '!D155&gt;1,'Rang. kommuner avlingsnivå P '!D155,""),"")</f>
        <v>265.43657817109101</v>
      </c>
      <c r="H154" s="4">
        <f>IFERROR(IF('Rang. kommuner avlingsnivå P '!E155&gt;1,'Rang. kommuner avlingsnivå P '!E155,""),"")</f>
        <v>192.47939560439599</v>
      </c>
      <c r="I154" s="4">
        <f>IFERROR(IF('Rang. kommuner avlingsnivå P '!F155&gt;1,'Rang. kommuner avlingsnivå P '!F155,""),"")</f>
        <v>326.64428312159703</v>
      </c>
      <c r="J154" s="4" t="str">
        <f>IFERROR(IF('Rang. kommuner avlingsnivå P '!G155&gt;1,'Rang. kommuner avlingsnivå P '!G155,""),"")</f>
        <v/>
      </c>
      <c r="K154" s="4" t="str">
        <f>IFERROR(IF('Rang. kommuner avlingsnivå P '!H155&gt;1,'Rang. kommuner avlingsnivå P '!H155,""),"")</f>
        <v/>
      </c>
      <c r="L154" s="4">
        <f>IFERROR(IF('Rang. kommuner avlingsnivå P '!I155&gt;1,'Rang. kommuner avlingsnivå P '!I155,""),"")</f>
        <v>285.60647359454902</v>
      </c>
      <c r="M154" s="4">
        <f>IFERROR(IF('Rang. kommuner avlingsnivå P '!J155&gt;1,'Rang. kommuner avlingsnivå P '!J155,""),"")</f>
        <v>189.39243027888401</v>
      </c>
      <c r="N154" s="4" t="str">
        <f>IFERROR(IF('Rang. kommuner avlingsnivå P '!K155&gt;1,'Rang. kommuner avlingsnivå P '!K155,""),"")</f>
        <v/>
      </c>
      <c r="O154" s="4" t="str">
        <f>IFERROR(IF('Rang. kommuner avlingsnivå P '!L155&gt;1,'Rang. kommuner avlingsnivå P '!L155,""),"")</f>
        <v/>
      </c>
      <c r="P154" s="4" t="str">
        <f>IFERROR(IF('Rang. kommuner avlingsnivå P '!M155&gt;1,'Rang. kommuner avlingsnivå P '!M155,""),"")</f>
        <v/>
      </c>
      <c r="Q154" s="4" t="str">
        <f>IFERROR(IF('Rang. kommuner avlingsnivå P '!N155&gt;1,'Rang. kommuner avlingsnivå P '!N155,""),"")</f>
        <v/>
      </c>
      <c r="R154" s="4" t="str">
        <f>IFERROR(IF('Rang. kommuner avlingsnivå P '!O155&gt;1,'Rang. kommuner avlingsnivå P '!O155,""),"")</f>
        <v/>
      </c>
      <c r="S154" s="4" t="str">
        <f>IFERROR(IF('Rang. kommuner avlingsnivå P '!P155&gt;1,'Rang. kommuner avlingsnivå P '!P155,""),"")</f>
        <v/>
      </c>
      <c r="T154" s="4" t="str">
        <f>IFERROR(IF('Rang. kommuner avlingsnivå P '!Q155&gt;1,'Rang. kommuner avlingsnivå P '!Q155,""),"")</f>
        <v/>
      </c>
      <c r="U154" s="4" t="str">
        <f>IFERROR(IF('Rang. kommuner avlingsnivå P '!R155&gt;1,'Rang. kommuner avlingsnivå P '!R155,""),"")</f>
        <v/>
      </c>
      <c r="V154" s="4" t="str">
        <f>IFERROR(IF('Rang. kommuner avlingsnivå P '!S155&gt;1,'Rang. kommuner avlingsnivå P '!S155,""),"")</f>
        <v/>
      </c>
      <c r="W154" s="4" t="str">
        <f>IFERROR(IF('Rang. kommuner avlingsnivå P '!T155&gt;1,'Rang. kommuner avlingsnivå P '!T155,""),"")</f>
        <v/>
      </c>
      <c r="X154" s="4">
        <f>IFERROR(IF('Rang. kommuner avlingsnivå P '!U155&gt;1,'Rang. kommuner avlingsnivå P '!U155,""),"")</f>
        <v>176.23333333333301</v>
      </c>
      <c r="Y154" s="4">
        <f>IFERROR(IF('Rang. kommuner avlingsnivå P '!V155&gt;1,'Rang. kommuner avlingsnivå P '!V155,""),"")</f>
        <v>360.4</v>
      </c>
      <c r="Z154" s="4">
        <f>IFERROR(IF('Rang. kommuner avlingsnivå P '!W155&gt;1,'Rang. kommuner avlingsnivå P '!W155,""),"")</f>
        <v>257.78294573643399</v>
      </c>
      <c r="AA154" s="4">
        <f>IFERROR(IF('Rang. kommuner avlingsnivå P '!X155&gt;1,'Rang. kommuner avlingsnivå P '!X155,""),"")</f>
        <v>314.10526315789474</v>
      </c>
    </row>
    <row r="155" spans="4:27" x14ac:dyDescent="0.25">
      <c r="D155" s="4" t="str">
        <f>IF('Rang. kommuner avlingsnivå P '!A156&gt;1,'Rang. kommuner avlingsnivå P '!A156,"")</f>
        <v>1508 ÅLESUND</v>
      </c>
      <c r="E155" s="4" t="str">
        <f>IFERROR(IF('Rang. kommuner avlingsnivå P '!B156&gt;1,'Rang. kommuner avlingsnivå P '!B156,""),"")</f>
        <v/>
      </c>
      <c r="F155" s="4" t="str">
        <f>IFERROR(IF('Rang. kommuner avlingsnivå P '!C156&gt;1,'Rang. kommuner avlingsnivå P '!C156,""),"")</f>
        <v/>
      </c>
      <c r="G155" s="4" t="str">
        <f>IFERROR(IF('Rang. kommuner avlingsnivå P '!D156&gt;1,'Rang. kommuner avlingsnivå P '!D156,""),"")</f>
        <v/>
      </c>
      <c r="H155" s="4" t="str">
        <f>IFERROR(IF('Rang. kommuner avlingsnivå P '!E156&gt;1,'Rang. kommuner avlingsnivå P '!E156,""),"")</f>
        <v/>
      </c>
      <c r="I155" s="4" t="str">
        <f>IFERROR(IF('Rang. kommuner avlingsnivå P '!F156&gt;1,'Rang. kommuner avlingsnivå P '!F156,""),"")</f>
        <v/>
      </c>
      <c r="J155" s="4" t="str">
        <f>IFERROR(IF('Rang. kommuner avlingsnivå P '!G156&gt;1,'Rang. kommuner avlingsnivå P '!G156,""),"")</f>
        <v/>
      </c>
      <c r="K155" s="4" t="str">
        <f>IFERROR(IF('Rang. kommuner avlingsnivå P '!H156&gt;1,'Rang. kommuner avlingsnivå P '!H156,""),"")</f>
        <v/>
      </c>
      <c r="L155" s="4" t="str">
        <f>IFERROR(IF('Rang. kommuner avlingsnivå P '!I156&gt;1,'Rang. kommuner avlingsnivå P '!I156,""),"")</f>
        <v/>
      </c>
      <c r="M155" s="4" t="str">
        <f>IFERROR(IF('Rang. kommuner avlingsnivå P '!J156&gt;1,'Rang. kommuner avlingsnivå P '!J156,""),"")</f>
        <v/>
      </c>
      <c r="N155" s="4" t="str">
        <f>IFERROR(IF('Rang. kommuner avlingsnivå P '!K156&gt;1,'Rang. kommuner avlingsnivå P '!K156,""),"")</f>
        <v/>
      </c>
      <c r="O155" s="4" t="str">
        <f>IFERROR(IF('Rang. kommuner avlingsnivå P '!L156&gt;1,'Rang. kommuner avlingsnivå P '!L156,""),"")</f>
        <v/>
      </c>
      <c r="P155" s="4" t="str">
        <f>IFERROR(IF('Rang. kommuner avlingsnivå P '!M156&gt;1,'Rang. kommuner avlingsnivå P '!M156,""),"")</f>
        <v/>
      </c>
      <c r="Q155" s="4" t="str">
        <f>IFERROR(IF('Rang. kommuner avlingsnivå P '!N156&gt;1,'Rang. kommuner avlingsnivå P '!N156,""),"")</f>
        <v/>
      </c>
      <c r="R155" s="4" t="str">
        <f>IFERROR(IF('Rang. kommuner avlingsnivå P '!O156&gt;1,'Rang. kommuner avlingsnivå P '!O156,""),"")</f>
        <v/>
      </c>
      <c r="S155" s="4" t="str">
        <f>IFERROR(IF('Rang. kommuner avlingsnivå P '!P156&gt;1,'Rang. kommuner avlingsnivå P '!P156,""),"")</f>
        <v/>
      </c>
      <c r="T155" s="4" t="str">
        <f>IFERROR(IF('Rang. kommuner avlingsnivå P '!Q156&gt;1,'Rang. kommuner avlingsnivå P '!Q156,""),"")</f>
        <v/>
      </c>
      <c r="U155" s="4" t="str">
        <f>IFERROR(IF('Rang. kommuner avlingsnivå P '!R156&gt;1,'Rang. kommuner avlingsnivå P '!R156,""),"")</f>
        <v/>
      </c>
      <c r="V155" s="4" t="str">
        <f>IFERROR(IF('Rang. kommuner avlingsnivå P '!S156&gt;1,'Rang. kommuner avlingsnivå P '!S156,""),"")</f>
        <v/>
      </c>
      <c r="W155" s="4" t="str">
        <f>IFERROR(IF('Rang. kommuner avlingsnivå P '!T156&gt;1,'Rang. kommuner avlingsnivå P '!T156,""),"")</f>
        <v/>
      </c>
      <c r="X155" s="4">
        <f>IFERROR(IF('Rang. kommuner avlingsnivå P '!U156&gt;1,'Rang. kommuner avlingsnivå P '!U156,""),"")</f>
        <v>198.73333333333301</v>
      </c>
      <c r="Y155" s="4">
        <f>IFERROR(IF('Rang. kommuner avlingsnivå P '!V156&gt;1,'Rang. kommuner avlingsnivå P '!V156,""),"")</f>
        <v>336.53</v>
      </c>
      <c r="Z155" s="4">
        <f>IFERROR(IF('Rang. kommuner avlingsnivå P '!W156&gt;1,'Rang. kommuner avlingsnivå P '!W156,""),"")</f>
        <v>186.97752808988801</v>
      </c>
      <c r="AA155" s="4">
        <f>IFERROR(IF('Rang. kommuner avlingsnivå P '!X156&gt;1,'Rang. kommuner avlingsnivå P '!X156,""),"")</f>
        <v>331.46428571428572</v>
      </c>
    </row>
    <row r="156" spans="4:27" x14ac:dyDescent="0.25">
      <c r="D156" s="4" t="str">
        <f>IF('Rang. kommuner avlingsnivå P '!A157&gt;1,'Rang. kommuner avlingsnivå P '!A157,"")</f>
        <v>4217 ÅMLI</v>
      </c>
      <c r="E156" s="4">
        <f>IFERROR(IF('Rang. kommuner avlingsnivå P '!B157&gt;1,'Rang. kommuner avlingsnivå P '!B157,""),"")</f>
        <v>273.60861182519301</v>
      </c>
      <c r="F156" s="4">
        <f>IFERROR(IF('Rang. kommuner avlingsnivå P '!C157&gt;1,'Rang. kommuner avlingsnivå P '!C157,""),"")</f>
        <v>234.391623806025</v>
      </c>
      <c r="G156" s="4">
        <f>IFERROR(IF('Rang. kommuner avlingsnivå P '!D157&gt;1,'Rang. kommuner avlingsnivå P '!D157,""),"")</f>
        <v>340.74099810486399</v>
      </c>
      <c r="H156" s="4">
        <f>IFERROR(IF('Rang. kommuner avlingsnivå P '!E157&gt;1,'Rang. kommuner avlingsnivå P '!E157,""),"")</f>
        <v>290.46968590211799</v>
      </c>
      <c r="I156" s="4">
        <f>IFERROR(IF('Rang. kommuner avlingsnivå P '!F157&gt;1,'Rang. kommuner avlingsnivå P '!F157,""),"")</f>
        <v>260.87015043547098</v>
      </c>
      <c r="J156" s="4">
        <f>IFERROR(IF('Rang. kommuner avlingsnivå P '!G157&gt;1,'Rang. kommuner avlingsnivå P '!G157,""),"")</f>
        <v>318.370615486433</v>
      </c>
      <c r="K156" s="4">
        <f>IFERROR(IF('Rang. kommuner avlingsnivå P '!H157&gt;1,'Rang. kommuner avlingsnivå P '!H157,""),"")</f>
        <v>303.70453134698897</v>
      </c>
      <c r="L156" s="4">
        <f>IFERROR(IF('Rang. kommuner avlingsnivå P '!I157&gt;1,'Rang. kommuner avlingsnivå P '!I157,""),"")</f>
        <v>237.76615589606899</v>
      </c>
      <c r="M156" s="4">
        <f>IFERROR(IF('Rang. kommuner avlingsnivå P '!J157&gt;1,'Rang. kommuner avlingsnivå P '!J157,""),"")</f>
        <v>320.336241610738</v>
      </c>
      <c r="N156" s="4">
        <f>IFERROR(IF('Rang. kommuner avlingsnivå P '!K157&gt;1,'Rang. kommuner avlingsnivå P '!K157,""),"")</f>
        <v>140.67238095238099</v>
      </c>
      <c r="O156" s="4">
        <f>IFERROR(IF('Rang. kommuner avlingsnivå P '!L157&gt;1,'Rang. kommuner avlingsnivå P '!L157,""),"")</f>
        <v>247.54466858789601</v>
      </c>
      <c r="P156" s="4">
        <f>IFERROR(IF('Rang. kommuner avlingsnivå P '!M157&gt;1,'Rang. kommuner avlingsnivå P '!M157,""),"")</f>
        <v>246.67640186915901</v>
      </c>
      <c r="Q156" s="4">
        <f>IFERROR(IF('Rang. kommuner avlingsnivå P '!N157&gt;1,'Rang. kommuner avlingsnivå P '!N157,""),"")</f>
        <v>282.44545454545499</v>
      </c>
      <c r="R156" s="4">
        <f>IFERROR(IF('Rang. kommuner avlingsnivå P '!O157&gt;1,'Rang. kommuner avlingsnivå P '!O157,""),"")</f>
        <v>361.15756951596302</v>
      </c>
      <c r="S156" s="4">
        <f>IFERROR(IF('Rang. kommuner avlingsnivå P '!P157&gt;1,'Rang. kommuner avlingsnivå P '!P157,""),"")</f>
        <v>389.70737605804101</v>
      </c>
      <c r="T156" s="4">
        <f>IFERROR(IF('Rang. kommuner avlingsnivå P '!Q157&gt;1,'Rang. kommuner avlingsnivå P '!Q157,""),"")</f>
        <v>206.72552783109401</v>
      </c>
      <c r="U156" s="4" t="str">
        <f>IFERROR(IF('Rang. kommuner avlingsnivå P '!R157&gt;1,'Rang. kommuner avlingsnivå P '!R157,""),"")</f>
        <v/>
      </c>
      <c r="V156" s="4">
        <f>IFERROR(IF('Rang. kommuner avlingsnivå P '!S157&gt;1,'Rang. kommuner avlingsnivå P '!S157,""),"")</f>
        <v>254.633082706767</v>
      </c>
      <c r="W156" s="4">
        <f>IFERROR(IF('Rang. kommuner avlingsnivå P '!T157&gt;1,'Rang. kommuner avlingsnivå P '!T157,""),"")</f>
        <v>211.00150375939899</v>
      </c>
      <c r="X156" s="4">
        <f>IFERROR(IF('Rang. kommuner avlingsnivå P '!U157&gt;1,'Rang. kommuner avlingsnivå P '!U157,""),"")</f>
        <v>145.55601659750999</v>
      </c>
      <c r="Y156" s="4">
        <f>IFERROR(IF('Rang. kommuner avlingsnivå P '!V157&gt;1,'Rang. kommuner avlingsnivå P '!V157,""),"")</f>
        <v>216.58528037383201</v>
      </c>
      <c r="Z156" s="4">
        <f>IFERROR(IF('Rang. kommuner avlingsnivå P '!W157&gt;1,'Rang. kommuner avlingsnivå P '!W157,""),"")</f>
        <v>405.97350993377501</v>
      </c>
      <c r="AA156" s="4">
        <f>IFERROR(IF('Rang. kommuner avlingsnivå P '!X157&gt;1,'Rang. kommuner avlingsnivå P '!X157,""),"")</f>
        <v>96.480719794344466</v>
      </c>
    </row>
    <row r="157" spans="4:27" x14ac:dyDescent="0.25">
      <c r="D157" s="4" t="str">
        <f>IF('Rang. kommuner avlingsnivå P '!A158&gt;1,'Rang. kommuner avlingsnivå P '!A158,"")</f>
        <v>3334 FLESBERG</v>
      </c>
      <c r="E157" s="4">
        <f>IFERROR(IF('Rang. kommuner avlingsnivå P '!B158&gt;1,'Rang. kommuner avlingsnivå P '!B158,""),"")</f>
        <v>225.127380952381</v>
      </c>
      <c r="F157" s="4">
        <f>IFERROR(IF('Rang. kommuner avlingsnivå P '!C158&gt;1,'Rang. kommuner avlingsnivå P '!C158,""),"")</f>
        <v>320.16348717948699</v>
      </c>
      <c r="G157" s="4">
        <f>IFERROR(IF('Rang. kommuner avlingsnivå P '!D158&gt;1,'Rang. kommuner avlingsnivå P '!D158,""),"")</f>
        <v>332.28054020871701</v>
      </c>
      <c r="H157" s="4">
        <f>IFERROR(IF('Rang. kommuner avlingsnivå P '!E158&gt;1,'Rang. kommuner avlingsnivå P '!E158,""),"")</f>
        <v>255.84851545142399</v>
      </c>
      <c r="I157" s="4">
        <f>IFERROR(IF('Rang. kommuner avlingsnivå P '!F158&gt;1,'Rang. kommuner avlingsnivå P '!F158,""),"")</f>
        <v>164.47908073070101</v>
      </c>
      <c r="J157" s="4">
        <f>IFERROR(IF('Rang. kommuner avlingsnivå P '!G158&gt;1,'Rang. kommuner avlingsnivå P '!G158,""),"")</f>
        <v>170.79498906343201</v>
      </c>
      <c r="K157" s="4">
        <f>IFERROR(IF('Rang. kommuner avlingsnivå P '!H158&gt;1,'Rang. kommuner avlingsnivå P '!H158,""),"")</f>
        <v>292.801868044515</v>
      </c>
      <c r="L157" s="4">
        <f>IFERROR(IF('Rang. kommuner avlingsnivå P '!I158&gt;1,'Rang. kommuner avlingsnivå P '!I158,""),"")</f>
        <v>225.84813084112201</v>
      </c>
      <c r="M157" s="4">
        <f>IFERROR(IF('Rang. kommuner avlingsnivå P '!J158&gt;1,'Rang. kommuner avlingsnivå P '!J158,""),"")</f>
        <v>252.70770202020199</v>
      </c>
      <c r="N157" s="4">
        <f>IFERROR(IF('Rang. kommuner avlingsnivå P '!K158&gt;1,'Rang. kommuner avlingsnivå P '!K158,""),"")</f>
        <v>149.187941696113</v>
      </c>
      <c r="O157" s="4">
        <f>IFERROR(IF('Rang. kommuner avlingsnivå P '!L158&gt;1,'Rang. kommuner avlingsnivå P '!L158,""),"")</f>
        <v>244.74411958672201</v>
      </c>
      <c r="P157" s="4">
        <f>IFERROR(IF('Rang. kommuner avlingsnivå P '!M158&gt;1,'Rang. kommuner avlingsnivå P '!M158,""),"")</f>
        <v>219.859133463967</v>
      </c>
      <c r="Q157" s="4">
        <f>IFERROR(IF('Rang. kommuner avlingsnivå P '!N158&gt;1,'Rang. kommuner avlingsnivå P '!N158,""),"")</f>
        <v>290.61091290661102</v>
      </c>
      <c r="R157" s="4">
        <f>IFERROR(IF('Rang. kommuner avlingsnivå P '!O158&gt;1,'Rang. kommuner avlingsnivå P '!O158,""),"")</f>
        <v>304.08846857840098</v>
      </c>
      <c r="S157" s="4">
        <f>IFERROR(IF('Rang. kommuner avlingsnivå P '!P158&gt;1,'Rang. kommuner avlingsnivå P '!P158,""),"")</f>
        <v>376.19378427787899</v>
      </c>
      <c r="T157" s="4">
        <f>IFERROR(IF('Rang. kommuner avlingsnivå P '!Q158&gt;1,'Rang. kommuner avlingsnivå P '!Q158,""),"")</f>
        <v>235.70896750308501</v>
      </c>
      <c r="U157" s="4">
        <f>IFERROR(IF('Rang. kommuner avlingsnivå P '!R158&gt;1,'Rang. kommuner avlingsnivå P '!R158,""),"")</f>
        <v>125.68756574794899</v>
      </c>
      <c r="V157" s="4">
        <f>IFERROR(IF('Rang. kommuner avlingsnivå P '!S158&gt;1,'Rang. kommuner avlingsnivå P '!S158,""),"")</f>
        <v>233.80447693010501</v>
      </c>
      <c r="W157" s="4">
        <f>IFERROR(IF('Rang. kommuner avlingsnivå P '!T158&gt;1,'Rang. kommuner avlingsnivå P '!T158,""),"")</f>
        <v>358.29019873532098</v>
      </c>
      <c r="X157" s="4">
        <f>IFERROR(IF('Rang. kommuner avlingsnivå P '!U158&gt;1,'Rang. kommuner avlingsnivå P '!U158,""),"")</f>
        <v>373.559924652696</v>
      </c>
      <c r="Y157" s="4">
        <f>IFERROR(IF('Rang. kommuner avlingsnivå P '!V158&gt;1,'Rang. kommuner avlingsnivå P '!V158,""),"")</f>
        <v>221.437818665484</v>
      </c>
      <c r="Z157" s="4">
        <f>IFERROR(IF('Rang. kommuner avlingsnivå P '!W158&gt;1,'Rang. kommuner avlingsnivå P '!W158,""),"")</f>
        <v>361.109898477157</v>
      </c>
      <c r="AA157" s="4">
        <f>IFERROR(IF('Rang. kommuner avlingsnivå P '!X158&gt;1,'Rang. kommuner avlingsnivå P '!X158,""),"")</f>
        <v>283.04564971751415</v>
      </c>
    </row>
    <row r="158" spans="4:27" x14ac:dyDescent="0.25">
      <c r="D158" s="4" t="str">
        <f>IF('Rang. kommuner avlingsnivå P '!A159&gt;1,'Rang. kommuner avlingsnivå P '!A159,"")</f>
        <v>5034 MERÅKER</v>
      </c>
      <c r="E158" s="4">
        <f>IFERROR(IF('Rang. kommuner avlingsnivå P '!B159&gt;1,'Rang. kommuner avlingsnivå P '!B159,""),"")</f>
        <v>280.29311809685601</v>
      </c>
      <c r="F158" s="4">
        <f>IFERROR(IF('Rang. kommuner avlingsnivå P '!C159&gt;1,'Rang. kommuner avlingsnivå P '!C159,""),"")</f>
        <v>259.48684210526301</v>
      </c>
      <c r="G158" s="4">
        <f>IFERROR(IF('Rang. kommuner avlingsnivå P '!D159&gt;1,'Rang. kommuner avlingsnivå P '!D159,""),"")</f>
        <v>241.27753686036399</v>
      </c>
      <c r="H158" s="4">
        <f>IFERROR(IF('Rang. kommuner avlingsnivå P '!E159&gt;1,'Rang. kommuner avlingsnivå P '!E159,""),"")</f>
        <v>219.216921692169</v>
      </c>
      <c r="I158" s="4">
        <f>IFERROR(IF('Rang. kommuner avlingsnivå P '!F159&gt;1,'Rang. kommuner avlingsnivå P '!F159,""),"")</f>
        <v>233.41134751773001</v>
      </c>
      <c r="J158" s="4">
        <f>IFERROR(IF('Rang. kommuner avlingsnivå P '!G159&gt;1,'Rang. kommuner avlingsnivå P '!G159,""),"")</f>
        <v>110.147849462366</v>
      </c>
      <c r="K158" s="4">
        <f>IFERROR(IF('Rang. kommuner avlingsnivå P '!H159&gt;1,'Rang. kommuner avlingsnivå P '!H159,""),"")</f>
        <v>282.95704467354</v>
      </c>
      <c r="L158" s="4">
        <f>IFERROR(IF('Rang. kommuner avlingsnivå P '!I159&gt;1,'Rang. kommuner avlingsnivå P '!I159,""),"")</f>
        <v>105.458646616541</v>
      </c>
      <c r="M158" s="4">
        <f>IFERROR(IF('Rang. kommuner avlingsnivå P '!J159&gt;1,'Rang. kommuner avlingsnivå P '!J159,""),"")</f>
        <v>152.81845536609799</v>
      </c>
      <c r="N158" s="4">
        <f>IFERROR(IF('Rang. kommuner avlingsnivå P '!K159&gt;1,'Rang. kommuner avlingsnivå P '!K159,""),"")</f>
        <v>286.19639065817398</v>
      </c>
      <c r="O158" s="4">
        <f>IFERROR(IF('Rang. kommuner avlingsnivå P '!L159&gt;1,'Rang. kommuner avlingsnivå P '!L159,""),"")</f>
        <v>264.69390103567298</v>
      </c>
      <c r="P158" s="4">
        <f>IFERROR(IF('Rang. kommuner avlingsnivå P '!M159&gt;1,'Rang. kommuner avlingsnivå P '!M159,""),"")</f>
        <v>206.67055771725001</v>
      </c>
      <c r="Q158" s="4">
        <f>IFERROR(IF('Rang. kommuner avlingsnivå P '!N159&gt;1,'Rang. kommuner avlingsnivå P '!N159,""),"")</f>
        <v>267.716770186335</v>
      </c>
      <c r="R158" s="4">
        <f>IFERROR(IF('Rang. kommuner avlingsnivå P '!O159&gt;1,'Rang. kommuner avlingsnivå P '!O159,""),"")</f>
        <v>148.43627450980401</v>
      </c>
      <c r="S158" s="4">
        <f>IFERROR(IF('Rang. kommuner avlingsnivå P '!P159&gt;1,'Rang. kommuner avlingsnivå P '!P159,""),"")</f>
        <v>331.05476190476202</v>
      </c>
      <c r="T158" s="4">
        <f>IFERROR(IF('Rang. kommuner avlingsnivå P '!Q159&gt;1,'Rang. kommuner avlingsnivå P '!Q159,""),"")</f>
        <v>299.38443396226398</v>
      </c>
      <c r="U158" s="4">
        <f>IFERROR(IF('Rang. kommuner avlingsnivå P '!R159&gt;1,'Rang. kommuner avlingsnivå P '!R159,""),"")</f>
        <v>366.12521440823298</v>
      </c>
      <c r="V158" s="4">
        <f>IFERROR(IF('Rang. kommuner avlingsnivå P '!S159&gt;1,'Rang. kommuner avlingsnivå P '!S159,""),"")</f>
        <v>207.06359300476899</v>
      </c>
      <c r="W158" s="4">
        <f>IFERROR(IF('Rang. kommuner avlingsnivå P '!T159&gt;1,'Rang. kommuner avlingsnivå P '!T159,""),"")</f>
        <v>243.233585858586</v>
      </c>
      <c r="X158" s="4">
        <f>IFERROR(IF('Rang. kommuner avlingsnivå P '!U159&gt;1,'Rang. kommuner avlingsnivå P '!U159,""),"")</f>
        <v>261.38534599728598</v>
      </c>
      <c r="Y158" s="4">
        <f>IFERROR(IF('Rang. kommuner avlingsnivå P '!V159&gt;1,'Rang. kommuner avlingsnivå P '!V159,""),"")</f>
        <v>425.29787234042601</v>
      </c>
      <c r="Z158" s="4">
        <f>IFERROR(IF('Rang. kommuner avlingsnivå P '!W159&gt;1,'Rang. kommuner avlingsnivå P '!W159,""),"")</f>
        <v>506.96205962059599</v>
      </c>
      <c r="AA158" s="4">
        <f>IFERROR(IF('Rang. kommuner avlingsnivå P '!X159&gt;1,'Rang. kommuner avlingsnivå P '!X159,""),"")</f>
        <v>215.75</v>
      </c>
    </row>
    <row r="159" spans="4:27" x14ac:dyDescent="0.25">
      <c r="D159" s="4" t="str">
        <f>IF('Rang. kommuner avlingsnivå P '!A160&gt;1,'Rang. kommuner avlingsnivå P '!A160,"")</f>
        <v>4211 GJERSTAD</v>
      </c>
      <c r="E159" s="4" t="str">
        <f>IFERROR(IF('Rang. kommuner avlingsnivå P '!B160&gt;1,'Rang. kommuner avlingsnivå P '!B160,""),"")</f>
        <v/>
      </c>
      <c r="F159" s="4" t="str">
        <f>IFERROR(IF('Rang. kommuner avlingsnivå P '!C160&gt;1,'Rang. kommuner avlingsnivå P '!C160,""),"")</f>
        <v/>
      </c>
      <c r="G159" s="4" t="str">
        <f>IFERROR(IF('Rang. kommuner avlingsnivå P '!D160&gt;1,'Rang. kommuner avlingsnivå P '!D160,""),"")</f>
        <v/>
      </c>
      <c r="H159" s="4" t="str">
        <f>IFERROR(IF('Rang. kommuner avlingsnivå P '!E160&gt;1,'Rang. kommuner avlingsnivå P '!E160,""),"")</f>
        <v/>
      </c>
      <c r="I159" s="4" t="str">
        <f>IFERROR(IF('Rang. kommuner avlingsnivå P '!F160&gt;1,'Rang. kommuner avlingsnivå P '!F160,""),"")</f>
        <v/>
      </c>
      <c r="J159" s="4" t="str">
        <f>IFERROR(IF('Rang. kommuner avlingsnivå P '!G160&gt;1,'Rang. kommuner avlingsnivå P '!G160,""),"")</f>
        <v/>
      </c>
      <c r="K159" s="4" t="str">
        <f>IFERROR(IF('Rang. kommuner avlingsnivå P '!H160&gt;1,'Rang. kommuner avlingsnivå P '!H160,""),"")</f>
        <v/>
      </c>
      <c r="L159" s="4" t="str">
        <f>IFERROR(IF('Rang. kommuner avlingsnivå P '!I160&gt;1,'Rang. kommuner avlingsnivå P '!I160,""),"")</f>
        <v/>
      </c>
      <c r="M159" s="4" t="str">
        <f>IFERROR(IF('Rang. kommuner avlingsnivå P '!J160&gt;1,'Rang. kommuner avlingsnivå P '!J160,""),"")</f>
        <v/>
      </c>
      <c r="N159" s="4" t="str">
        <f>IFERROR(IF('Rang. kommuner avlingsnivå P '!K160&gt;1,'Rang. kommuner avlingsnivå P '!K160,""),"")</f>
        <v/>
      </c>
      <c r="O159" s="4" t="str">
        <f>IFERROR(IF('Rang. kommuner avlingsnivå P '!L160&gt;1,'Rang. kommuner avlingsnivå P '!L160,""),"")</f>
        <v/>
      </c>
      <c r="P159" s="4" t="str">
        <f>IFERROR(IF('Rang. kommuner avlingsnivå P '!M160&gt;1,'Rang. kommuner avlingsnivå P '!M160,""),"")</f>
        <v/>
      </c>
      <c r="Q159" s="4" t="str">
        <f>IFERROR(IF('Rang. kommuner avlingsnivå P '!N160&gt;1,'Rang. kommuner avlingsnivå P '!N160,""),"")</f>
        <v/>
      </c>
      <c r="R159" s="4" t="str">
        <f>IFERROR(IF('Rang. kommuner avlingsnivå P '!O160&gt;1,'Rang. kommuner avlingsnivå P '!O160,""),"")</f>
        <v/>
      </c>
      <c r="S159" s="4" t="str">
        <f>IFERROR(IF('Rang. kommuner avlingsnivå P '!P160&gt;1,'Rang. kommuner avlingsnivå P '!P160,""),"")</f>
        <v/>
      </c>
      <c r="T159" s="4" t="str">
        <f>IFERROR(IF('Rang. kommuner avlingsnivå P '!Q160&gt;1,'Rang. kommuner avlingsnivå P '!Q160,""),"")</f>
        <v/>
      </c>
      <c r="U159" s="4" t="str">
        <f>IFERROR(IF('Rang. kommuner avlingsnivå P '!R160&gt;1,'Rang. kommuner avlingsnivå P '!R160,""),"")</f>
        <v/>
      </c>
      <c r="V159" s="4" t="str">
        <f>IFERROR(IF('Rang. kommuner avlingsnivå P '!S160&gt;1,'Rang. kommuner avlingsnivå P '!S160,""),"")</f>
        <v/>
      </c>
      <c r="W159" s="4" t="str">
        <f>IFERROR(IF('Rang. kommuner avlingsnivå P '!T160&gt;1,'Rang. kommuner avlingsnivå P '!T160,""),"")</f>
        <v/>
      </c>
      <c r="X159" s="4">
        <f>IFERROR(IF('Rang. kommuner avlingsnivå P '!U160&gt;1,'Rang. kommuner avlingsnivå P '!U160,""),"")</f>
        <v>413.33809523809498</v>
      </c>
      <c r="Y159" s="4">
        <f>IFERROR(IF('Rang. kommuner avlingsnivå P '!V160&gt;1,'Rang. kommuner avlingsnivå P '!V160,""),"")</f>
        <v>234.21028037383201</v>
      </c>
      <c r="Z159" s="4" t="str">
        <f>IFERROR(IF('Rang. kommuner avlingsnivå P '!W160&gt;1,'Rang. kommuner avlingsnivå P '!W160,""),"")</f>
        <v/>
      </c>
      <c r="AA159" s="4">
        <f>IFERROR(IF('Rang. kommuner avlingsnivå P '!X160&gt;1,'Rang. kommuner avlingsnivå P '!X160,""),"")</f>
        <v>120.01027397260275</v>
      </c>
    </row>
    <row r="160" spans="4:27" x14ac:dyDescent="0.25">
      <c r="D160" s="4" t="str">
        <f>IF('Rang. kommuner avlingsnivå P '!A161&gt;1,'Rang. kommuner avlingsnivå P '!A161,"")</f>
        <v>5045 GRONG</v>
      </c>
      <c r="E160" s="4">
        <f>IFERROR(IF('Rang. kommuner avlingsnivå P '!B161&gt;1,'Rang. kommuner avlingsnivå P '!B161,""),"")</f>
        <v>278.52020202020202</v>
      </c>
      <c r="F160" s="4">
        <f>IFERROR(IF('Rang. kommuner avlingsnivå P '!C161&gt;1,'Rang. kommuner avlingsnivå P '!C161,""),"")</f>
        <v>259.66862493115502</v>
      </c>
      <c r="G160" s="4">
        <f>IFERROR(IF('Rang. kommuner avlingsnivå P '!D161&gt;1,'Rang. kommuner avlingsnivå P '!D161,""),"")</f>
        <v>293.773103448276</v>
      </c>
      <c r="H160" s="4">
        <f>IFERROR(IF('Rang. kommuner avlingsnivå P '!E161&gt;1,'Rang. kommuner avlingsnivå P '!E161,""),"")</f>
        <v>147.91006711409401</v>
      </c>
      <c r="I160" s="4">
        <f>IFERROR(IF('Rang. kommuner avlingsnivå P '!F161&gt;1,'Rang. kommuner avlingsnivå P '!F161,""),"")</f>
        <v>264.522530980098</v>
      </c>
      <c r="J160" s="4">
        <f>IFERROR(IF('Rang. kommuner avlingsnivå P '!G161&gt;1,'Rang. kommuner avlingsnivå P '!G161,""),"")</f>
        <v>162.170003850597</v>
      </c>
      <c r="K160" s="4">
        <f>IFERROR(IF('Rang. kommuner avlingsnivå P '!H161&gt;1,'Rang. kommuner avlingsnivå P '!H161,""),"")</f>
        <v>382.20113038394101</v>
      </c>
      <c r="L160" s="4">
        <f>IFERROR(IF('Rang. kommuner avlingsnivå P '!I161&gt;1,'Rang. kommuner avlingsnivå P '!I161,""),"")</f>
        <v>244.52137222528</v>
      </c>
      <c r="M160" s="4">
        <f>IFERROR(IF('Rang. kommuner avlingsnivå P '!J161&gt;1,'Rang. kommuner avlingsnivå P '!J161,""),"")</f>
        <v>246.08545269582899</v>
      </c>
      <c r="N160" s="4">
        <f>IFERROR(IF('Rang. kommuner avlingsnivå P '!K161&gt;1,'Rang. kommuner avlingsnivå P '!K161,""),"")</f>
        <v>243.565891472868</v>
      </c>
      <c r="O160" s="4">
        <f>IFERROR(IF('Rang. kommuner avlingsnivå P '!L161&gt;1,'Rang. kommuner avlingsnivå P '!L161,""),"")</f>
        <v>255.21271977425701</v>
      </c>
      <c r="P160" s="4">
        <f>IFERROR(IF('Rang. kommuner avlingsnivå P '!M161&gt;1,'Rang. kommuner avlingsnivå P '!M161,""),"")</f>
        <v>252.610196987254</v>
      </c>
      <c r="Q160" s="4">
        <f>IFERROR(IF('Rang. kommuner avlingsnivå P '!N161&gt;1,'Rang. kommuner avlingsnivå P '!N161,""),"")</f>
        <v>249.190826588178</v>
      </c>
      <c r="R160" s="4">
        <f>IFERROR(IF('Rang. kommuner avlingsnivå P '!O161&gt;1,'Rang. kommuner avlingsnivå P '!O161,""),"")</f>
        <v>195.85013623978199</v>
      </c>
      <c r="S160" s="4">
        <f>IFERROR(IF('Rang. kommuner avlingsnivå P '!P161&gt;1,'Rang. kommuner avlingsnivå P '!P161,""),"")</f>
        <v>354.44054178145097</v>
      </c>
      <c r="T160" s="4">
        <f>IFERROR(IF('Rang. kommuner avlingsnivå P '!Q161&gt;1,'Rang. kommuner avlingsnivå P '!Q161,""),"")</f>
        <v>256.49555181533998</v>
      </c>
      <c r="U160" s="4">
        <f>IFERROR(IF('Rang. kommuner avlingsnivå P '!R161&gt;1,'Rang. kommuner avlingsnivå P '!R161,""),"")</f>
        <v>326.20683923058698</v>
      </c>
      <c r="V160" s="4">
        <f>IFERROR(IF('Rang. kommuner avlingsnivå P '!S161&gt;1,'Rang. kommuner avlingsnivå P '!S161,""),"")</f>
        <v>244.32238656304801</v>
      </c>
      <c r="W160" s="4">
        <f>IFERROR(IF('Rang. kommuner avlingsnivå P '!T161&gt;1,'Rang. kommuner avlingsnivå P '!T161,""),"")</f>
        <v>217.68810378139699</v>
      </c>
      <c r="X160" s="4">
        <f>IFERROR(IF('Rang. kommuner avlingsnivå P '!U161&gt;1,'Rang. kommuner avlingsnivå P '!U161,""),"")</f>
        <v>220.93929173693101</v>
      </c>
      <c r="Y160" s="4">
        <f>IFERROR(IF('Rang. kommuner avlingsnivå P '!V161&gt;1,'Rang. kommuner avlingsnivå P '!V161,""),"")</f>
        <v>290.43008948545901</v>
      </c>
      <c r="Z160" s="4">
        <f>IFERROR(IF('Rang. kommuner avlingsnivå P '!W161&gt;1,'Rang. kommuner avlingsnivå P '!W161,""),"")</f>
        <v>267.991314418066</v>
      </c>
      <c r="AA160" s="4">
        <f>IFERROR(IF('Rang. kommuner avlingsnivå P '!X161&gt;1,'Rang. kommuner avlingsnivå P '!X161,""),"")</f>
        <v>218.48593272171254</v>
      </c>
    </row>
    <row r="161" spans="4:27" x14ac:dyDescent="0.25">
      <c r="D161" s="4" t="str">
        <f>IF('Rang. kommuner avlingsnivå P '!A162&gt;1,'Rang. kommuner avlingsnivå P '!A162,"")</f>
        <v>4225 LYNGDAL</v>
      </c>
      <c r="E161" s="4" t="str">
        <f>IFERROR(IF('Rang. kommuner avlingsnivå P '!B162&gt;1,'Rang. kommuner avlingsnivå P '!B162,""),"")</f>
        <v/>
      </c>
      <c r="F161" s="4" t="str">
        <f>IFERROR(IF('Rang. kommuner avlingsnivå P '!C162&gt;1,'Rang. kommuner avlingsnivå P '!C162,""),"")</f>
        <v/>
      </c>
      <c r="G161" s="4" t="str">
        <f>IFERROR(IF('Rang. kommuner avlingsnivå P '!D162&gt;1,'Rang. kommuner avlingsnivå P '!D162,""),"")</f>
        <v/>
      </c>
      <c r="H161" s="4" t="str">
        <f>IFERROR(IF('Rang. kommuner avlingsnivå P '!E162&gt;1,'Rang. kommuner avlingsnivå P '!E162,""),"")</f>
        <v/>
      </c>
      <c r="I161" s="4" t="str">
        <f>IFERROR(IF('Rang. kommuner avlingsnivå P '!F162&gt;1,'Rang. kommuner avlingsnivå P '!F162,""),"")</f>
        <v/>
      </c>
      <c r="J161" s="4" t="str">
        <f>IFERROR(IF('Rang. kommuner avlingsnivå P '!G162&gt;1,'Rang. kommuner avlingsnivå P '!G162,""),"")</f>
        <v/>
      </c>
      <c r="K161" s="4" t="str">
        <f>IFERROR(IF('Rang. kommuner avlingsnivå P '!H162&gt;1,'Rang. kommuner avlingsnivå P '!H162,""),"")</f>
        <v/>
      </c>
      <c r="L161" s="4" t="str">
        <f>IFERROR(IF('Rang. kommuner avlingsnivå P '!I162&gt;1,'Rang. kommuner avlingsnivå P '!I162,""),"")</f>
        <v/>
      </c>
      <c r="M161" s="4" t="str">
        <f>IFERROR(IF('Rang. kommuner avlingsnivå P '!J162&gt;1,'Rang. kommuner avlingsnivå P '!J162,""),"")</f>
        <v/>
      </c>
      <c r="N161" s="4" t="str">
        <f>IFERROR(IF('Rang. kommuner avlingsnivå P '!K162&gt;1,'Rang. kommuner avlingsnivå P '!K162,""),"")</f>
        <v/>
      </c>
      <c r="O161" s="4" t="str">
        <f>IFERROR(IF('Rang. kommuner avlingsnivå P '!L162&gt;1,'Rang. kommuner avlingsnivå P '!L162,""),"")</f>
        <v/>
      </c>
      <c r="P161" s="4" t="str">
        <f>IFERROR(IF('Rang. kommuner avlingsnivå P '!M162&gt;1,'Rang. kommuner avlingsnivå P '!M162,""),"")</f>
        <v/>
      </c>
      <c r="Q161" s="4" t="str">
        <f>IFERROR(IF('Rang. kommuner avlingsnivå P '!N162&gt;1,'Rang. kommuner avlingsnivå P '!N162,""),"")</f>
        <v/>
      </c>
      <c r="R161" s="4" t="str">
        <f>IFERROR(IF('Rang. kommuner avlingsnivå P '!O162&gt;1,'Rang. kommuner avlingsnivå P '!O162,""),"")</f>
        <v/>
      </c>
      <c r="S161" s="4" t="str">
        <f>IFERROR(IF('Rang. kommuner avlingsnivå P '!P162&gt;1,'Rang. kommuner avlingsnivå P '!P162,""),"")</f>
        <v/>
      </c>
      <c r="T161" s="4" t="str">
        <f>IFERROR(IF('Rang. kommuner avlingsnivå P '!Q162&gt;1,'Rang. kommuner avlingsnivå P '!Q162,""),"")</f>
        <v/>
      </c>
      <c r="U161" s="4" t="str">
        <f>IFERROR(IF('Rang. kommuner avlingsnivå P '!R162&gt;1,'Rang. kommuner avlingsnivå P '!R162,""),"")</f>
        <v/>
      </c>
      <c r="V161" s="4" t="str">
        <f>IFERROR(IF('Rang. kommuner avlingsnivå P '!S162&gt;1,'Rang. kommuner avlingsnivå P '!S162,""),"")</f>
        <v/>
      </c>
      <c r="W161" s="4" t="str">
        <f>IFERROR(IF('Rang. kommuner avlingsnivå P '!T162&gt;1,'Rang. kommuner avlingsnivå P '!T162,""),"")</f>
        <v/>
      </c>
      <c r="X161" s="4">
        <f>IFERROR(IF('Rang. kommuner avlingsnivå P '!U162&gt;1,'Rang. kommuner avlingsnivå P '!U162,""),"")</f>
        <v>211.107843137255</v>
      </c>
      <c r="Y161" s="4">
        <f>IFERROR(IF('Rang. kommuner avlingsnivå P '!V162&gt;1,'Rang. kommuner avlingsnivå P '!V162,""),"")</f>
        <v>263.39999999999998</v>
      </c>
      <c r="Z161" s="4">
        <f>IFERROR(IF('Rang. kommuner avlingsnivå P '!W162&gt;1,'Rang. kommuner avlingsnivå P '!W162,""),"")</f>
        <v>341.04964539007102</v>
      </c>
      <c r="AA161" s="4">
        <f>IFERROR(IF('Rang. kommuner avlingsnivå P '!X162&gt;1,'Rang. kommuner avlingsnivå P '!X162,""),"")</f>
        <v>178.46601941747574</v>
      </c>
    </row>
    <row r="162" spans="4:27" x14ac:dyDescent="0.25">
      <c r="D162" s="4" t="str">
        <f>IF('Rang. kommuner avlingsnivå P '!A163&gt;1,'Rang. kommuner avlingsnivå P '!A163,"")</f>
        <v>5049 FLATANGER</v>
      </c>
      <c r="E162" s="4" t="str">
        <f>IFERROR(IF('Rang. kommuner avlingsnivå P '!B163&gt;1,'Rang. kommuner avlingsnivå P '!B163,""),"")</f>
        <v/>
      </c>
      <c r="F162" s="4" t="str">
        <f>IFERROR(IF('Rang. kommuner avlingsnivå P '!C163&gt;1,'Rang. kommuner avlingsnivå P '!C163,""),"")</f>
        <v/>
      </c>
      <c r="G162" s="4">
        <f>IFERROR(IF('Rang. kommuner avlingsnivå P '!D163&gt;1,'Rang. kommuner avlingsnivå P '!D163,""),"")</f>
        <v>352.20795660036202</v>
      </c>
      <c r="H162" s="4">
        <f>IFERROR(IF('Rang. kommuner avlingsnivå P '!E163&gt;1,'Rang. kommuner avlingsnivå P '!E163,""),"")</f>
        <v>223.67338709677401</v>
      </c>
      <c r="I162" s="4">
        <f>IFERROR(IF('Rang. kommuner avlingsnivå P '!F163&gt;1,'Rang. kommuner avlingsnivå P '!F163,""),"")</f>
        <v>277.88443396226398</v>
      </c>
      <c r="J162" s="4">
        <f>IFERROR(IF('Rang. kommuner avlingsnivå P '!G163&gt;1,'Rang. kommuner avlingsnivå P '!G163,""),"")</f>
        <v>191.018181818182</v>
      </c>
      <c r="K162" s="4">
        <f>IFERROR(IF('Rang. kommuner avlingsnivå P '!H163&gt;1,'Rang. kommuner avlingsnivå P '!H163,""),"")</f>
        <v>328.718170580964</v>
      </c>
      <c r="L162" s="4">
        <f>IFERROR(IF('Rang. kommuner avlingsnivå P '!I163&gt;1,'Rang. kommuner avlingsnivå P '!I163,""),"")</f>
        <v>222.23391089108901</v>
      </c>
      <c r="M162" s="4">
        <f>IFERROR(IF('Rang. kommuner avlingsnivå P '!J163&gt;1,'Rang. kommuner avlingsnivå P '!J163,""),"")</f>
        <v>210.80968096809701</v>
      </c>
      <c r="N162" s="4">
        <f>IFERROR(IF('Rang. kommuner avlingsnivå P '!K163&gt;1,'Rang. kommuner avlingsnivå P '!K163,""),"")</f>
        <v>205.89646464646501</v>
      </c>
      <c r="O162" s="4">
        <f>IFERROR(IF('Rang. kommuner avlingsnivå P '!L163&gt;1,'Rang. kommuner avlingsnivå P '!L163,""),"")</f>
        <v>236.54678692221</v>
      </c>
      <c r="P162" s="4">
        <f>IFERROR(IF('Rang. kommuner avlingsnivå P '!M163&gt;1,'Rang. kommuner avlingsnivå P '!M163,""),"")</f>
        <v>172.12280701754401</v>
      </c>
      <c r="Q162" s="4">
        <f>IFERROR(IF('Rang. kommuner avlingsnivå P '!N163&gt;1,'Rang. kommuner avlingsnivå P '!N163,""),"")</f>
        <v>277.82963988919698</v>
      </c>
      <c r="R162" s="4">
        <f>IFERROR(IF('Rang. kommuner avlingsnivå P '!O163&gt;1,'Rang. kommuner avlingsnivå P '!O163,""),"")</f>
        <v>148.11413969335601</v>
      </c>
      <c r="S162" s="4">
        <f>IFERROR(IF('Rang. kommuner avlingsnivå P '!P163&gt;1,'Rang. kommuner avlingsnivå P '!P163,""),"")</f>
        <v>321.38814531548798</v>
      </c>
      <c r="T162" s="4" t="str">
        <f>IFERROR(IF('Rang. kommuner avlingsnivå P '!Q163&gt;1,'Rang. kommuner avlingsnivå P '!Q163,""),"")</f>
        <v/>
      </c>
      <c r="U162" s="4">
        <f>IFERROR(IF('Rang. kommuner avlingsnivå P '!R163&gt;1,'Rang. kommuner avlingsnivå P '!R163,""),"")</f>
        <v>275.80075901328303</v>
      </c>
      <c r="V162" s="4">
        <f>IFERROR(IF('Rang. kommuner avlingsnivå P '!S163&gt;1,'Rang. kommuner avlingsnivå P '!S163,""),"")</f>
        <v>313.09886547811999</v>
      </c>
      <c r="W162" s="4">
        <f>IFERROR(IF('Rang. kommuner avlingsnivå P '!T163&gt;1,'Rang. kommuner avlingsnivå P '!T163,""),"")</f>
        <v>185.99027552674201</v>
      </c>
      <c r="X162" s="4">
        <f>IFERROR(IF('Rang. kommuner avlingsnivå P '!U163&gt;1,'Rang. kommuner avlingsnivå P '!U163,""),"")</f>
        <v>177.366306027821</v>
      </c>
      <c r="Y162" s="4">
        <f>IFERROR(IF('Rang. kommuner avlingsnivå P '!V163&gt;1,'Rang. kommuner avlingsnivå P '!V163,""),"")</f>
        <v>371.08450704225402</v>
      </c>
      <c r="Z162" s="4">
        <f>IFERROR(IF('Rang. kommuner avlingsnivå P '!W163&gt;1,'Rang. kommuner avlingsnivå P '!W163,""),"")</f>
        <v>205.17841409691599</v>
      </c>
      <c r="AA162" s="4">
        <f>IFERROR(IF('Rang. kommuner avlingsnivå P '!X163&gt;1,'Rang. kommuner avlingsnivå P '!X163,""),"")</f>
        <v>173.81239242685027</v>
      </c>
    </row>
    <row r="163" spans="4:27" x14ac:dyDescent="0.25">
      <c r="D163" s="4" t="str">
        <f>IF('Rang. kommuner avlingsnivå P '!A164&gt;1,'Rang. kommuner avlingsnivå P '!A164,"")</f>
        <v>4016 DRANGEDAL</v>
      </c>
      <c r="E163" s="4">
        <f>IFERROR(IF('Rang. kommuner avlingsnivå P '!B164&gt;1,'Rang. kommuner avlingsnivå P '!B164,""),"")</f>
        <v>127.038975501114</v>
      </c>
      <c r="F163" s="4">
        <f>IFERROR(IF('Rang. kommuner avlingsnivå P '!C164&gt;1,'Rang. kommuner avlingsnivå P '!C164,""),"")</f>
        <v>255.87606001304599</v>
      </c>
      <c r="G163" s="4">
        <f>IFERROR(IF('Rang. kommuner avlingsnivå P '!D164&gt;1,'Rang. kommuner avlingsnivå P '!D164,""),"")</f>
        <v>301.21820708825601</v>
      </c>
      <c r="H163" s="4">
        <f>IFERROR(IF('Rang. kommuner avlingsnivå P '!E164&gt;1,'Rang. kommuner avlingsnivå P '!E164,""),"")</f>
        <v>229.109991603694</v>
      </c>
      <c r="I163" s="4">
        <f>IFERROR(IF('Rang. kommuner avlingsnivå P '!F164&gt;1,'Rang. kommuner avlingsnivå P '!F164,""),"")</f>
        <v>247.63514902363801</v>
      </c>
      <c r="J163" s="4">
        <f>IFERROR(IF('Rang. kommuner avlingsnivå P '!G164&gt;1,'Rang. kommuner avlingsnivå P '!G164,""),"")</f>
        <v>248.729936305732</v>
      </c>
      <c r="K163" s="4">
        <f>IFERROR(IF('Rang. kommuner avlingsnivå P '!H164&gt;1,'Rang. kommuner avlingsnivå P '!H164,""),"")</f>
        <v>278.067605633803</v>
      </c>
      <c r="L163" s="4">
        <f>IFERROR(IF('Rang. kommuner avlingsnivå P '!I164&gt;1,'Rang. kommuner avlingsnivå P '!I164,""),"")</f>
        <v>178.493487698987</v>
      </c>
      <c r="M163" s="4">
        <f>IFERROR(IF('Rang. kommuner avlingsnivå P '!J164&gt;1,'Rang. kommuner avlingsnivå P '!J164,""),"")</f>
        <v>220.515895953757</v>
      </c>
      <c r="N163" s="4">
        <f>IFERROR(IF('Rang. kommuner avlingsnivå P '!K164&gt;1,'Rang. kommuner avlingsnivå P '!K164,""),"")</f>
        <v>112.676300578035</v>
      </c>
      <c r="O163" s="4" t="str">
        <f>IFERROR(IF('Rang. kommuner avlingsnivå P '!L164&gt;1,'Rang. kommuner avlingsnivå P '!L164,""),"")</f>
        <v/>
      </c>
      <c r="P163" s="4" t="str">
        <f>IFERROR(IF('Rang. kommuner avlingsnivå P '!M164&gt;1,'Rang. kommuner avlingsnivå P '!M164,""),"")</f>
        <v/>
      </c>
      <c r="Q163" s="4" t="str">
        <f>IFERROR(IF('Rang. kommuner avlingsnivå P '!N164&gt;1,'Rang. kommuner avlingsnivå P '!N164,""),"")</f>
        <v/>
      </c>
      <c r="R163" s="4" t="str">
        <f>IFERROR(IF('Rang. kommuner avlingsnivå P '!O164&gt;1,'Rang. kommuner avlingsnivå P '!O164,""),"")</f>
        <v/>
      </c>
      <c r="S163" s="4" t="str">
        <f>IFERROR(IF('Rang. kommuner avlingsnivå P '!P164&gt;1,'Rang. kommuner avlingsnivå P '!P164,""),"")</f>
        <v/>
      </c>
      <c r="T163" s="4" t="str">
        <f>IFERROR(IF('Rang. kommuner avlingsnivå P '!Q164&gt;1,'Rang. kommuner avlingsnivå P '!Q164,""),"")</f>
        <v/>
      </c>
      <c r="U163" s="4" t="str">
        <f>IFERROR(IF('Rang. kommuner avlingsnivå P '!R164&gt;1,'Rang. kommuner avlingsnivå P '!R164,""),"")</f>
        <v/>
      </c>
      <c r="V163" s="4" t="str">
        <f>IFERROR(IF('Rang. kommuner avlingsnivå P '!S164&gt;1,'Rang. kommuner avlingsnivå P '!S164,""),"")</f>
        <v/>
      </c>
      <c r="W163" s="4" t="str">
        <f>IFERROR(IF('Rang. kommuner avlingsnivå P '!T164&gt;1,'Rang. kommuner avlingsnivå P '!T164,""),"")</f>
        <v/>
      </c>
      <c r="X163" s="4">
        <f>IFERROR(IF('Rang. kommuner avlingsnivå P '!U164&gt;1,'Rang. kommuner avlingsnivå P '!U164,""),"")</f>
        <v>299.91616766467098</v>
      </c>
      <c r="Y163" s="4">
        <f>IFERROR(IF('Rang. kommuner avlingsnivå P '!V164&gt;1,'Rang. kommuner avlingsnivå P '!V164,""),"")</f>
        <v>429.82119205298</v>
      </c>
      <c r="Z163" s="4">
        <f>IFERROR(IF('Rang. kommuner avlingsnivå P '!W164&gt;1,'Rang. kommuner avlingsnivå P '!W164,""),"")</f>
        <v>315.747191011236</v>
      </c>
      <c r="AA163" s="4">
        <f>IFERROR(IF('Rang. kommuner avlingsnivå P '!X164&gt;1,'Rang. kommuner avlingsnivå P '!X164,""),"")</f>
        <v>159.94192634560906</v>
      </c>
    </row>
    <row r="164" spans="4:27" x14ac:dyDescent="0.25">
      <c r="D164" s="4" t="str">
        <f>IF('Rang. kommuner avlingsnivå P '!A165&gt;1,'Rang. kommuner avlingsnivå P '!A165,"")</f>
        <v>5046 HØYLANDET</v>
      </c>
      <c r="E164" s="4">
        <f>IFERROR(IF('Rang. kommuner avlingsnivå P '!B165&gt;1,'Rang. kommuner avlingsnivå P '!B165,""),"")</f>
        <v>265.44453507340899</v>
      </c>
      <c r="F164" s="4">
        <f>IFERROR(IF('Rang. kommuner avlingsnivå P '!C165&gt;1,'Rang. kommuner avlingsnivå P '!C165,""),"")</f>
        <v>253.47257926306801</v>
      </c>
      <c r="G164" s="4">
        <f>IFERROR(IF('Rang. kommuner avlingsnivå P '!D165&gt;1,'Rang. kommuner avlingsnivå P '!D165,""),"")</f>
        <v>284.34883720930202</v>
      </c>
      <c r="H164" s="4">
        <f>IFERROR(IF('Rang. kommuner avlingsnivå P '!E165&gt;1,'Rang. kommuner avlingsnivå P '!E165,""),"")</f>
        <v>139.04439592430899</v>
      </c>
      <c r="I164" s="4">
        <f>IFERROR(IF('Rang. kommuner avlingsnivå P '!F165&gt;1,'Rang. kommuner avlingsnivå P '!F165,""),"")</f>
        <v>260.44831419044101</v>
      </c>
      <c r="J164" s="4">
        <f>IFERROR(IF('Rang. kommuner avlingsnivå P '!G165&gt;1,'Rang. kommuner avlingsnivå P '!G165,""),"")</f>
        <v>190.019736842105</v>
      </c>
      <c r="K164" s="4">
        <f>IFERROR(IF('Rang. kommuner avlingsnivå P '!H165&gt;1,'Rang. kommuner avlingsnivå P '!H165,""),"")</f>
        <v>376.93596798399199</v>
      </c>
      <c r="L164" s="4">
        <f>IFERROR(IF('Rang. kommuner avlingsnivå P '!I165&gt;1,'Rang. kommuner avlingsnivå P '!I165,""),"")</f>
        <v>255.89587155963301</v>
      </c>
      <c r="M164" s="4">
        <f>IFERROR(IF('Rang. kommuner avlingsnivå P '!J165&gt;1,'Rang. kommuner avlingsnivå P '!J165,""),"")</f>
        <v>228.735237173282</v>
      </c>
      <c r="N164" s="4">
        <f>IFERROR(IF('Rang. kommuner avlingsnivå P '!K165&gt;1,'Rang. kommuner avlingsnivå P '!K165,""),"")</f>
        <v>162.84006092916999</v>
      </c>
      <c r="O164" s="4">
        <f>IFERROR(IF('Rang. kommuner avlingsnivå P '!L165&gt;1,'Rang. kommuner avlingsnivå P '!L165,""),"")</f>
        <v>162.682587438887</v>
      </c>
      <c r="P164" s="4">
        <f>IFERROR(IF('Rang. kommuner avlingsnivå P '!M165&gt;1,'Rang. kommuner avlingsnivå P '!M165,""),"")</f>
        <v>214.90920770877901</v>
      </c>
      <c r="Q164" s="4">
        <f>IFERROR(IF('Rang. kommuner avlingsnivå P '!N165&gt;1,'Rang. kommuner avlingsnivå P '!N165,""),"")</f>
        <v>256.98803497468901</v>
      </c>
      <c r="R164" s="4">
        <f>IFERROR(IF('Rang. kommuner avlingsnivå P '!O165&gt;1,'Rang. kommuner avlingsnivå P '!O165,""),"")</f>
        <v>174.51176983434999</v>
      </c>
      <c r="S164" s="4">
        <f>IFERROR(IF('Rang. kommuner avlingsnivå P '!P165&gt;1,'Rang. kommuner avlingsnivå P '!P165,""),"")</f>
        <v>306.137839879154</v>
      </c>
      <c r="T164" s="4">
        <f>IFERROR(IF('Rang. kommuner avlingsnivå P '!Q165&gt;1,'Rang. kommuner avlingsnivå P '!Q165,""),"")</f>
        <v>178.46406015037601</v>
      </c>
      <c r="U164" s="4">
        <f>IFERROR(IF('Rang. kommuner avlingsnivå P '!R165&gt;1,'Rang. kommuner avlingsnivå P '!R165,""),"")</f>
        <v>287.43840214837201</v>
      </c>
      <c r="V164" s="4">
        <f>IFERROR(IF('Rang. kommuner avlingsnivå P '!S165&gt;1,'Rang. kommuner avlingsnivå P '!S165,""),"")</f>
        <v>274.59577464788703</v>
      </c>
      <c r="W164" s="4">
        <f>IFERROR(IF('Rang. kommuner avlingsnivå P '!T165&gt;1,'Rang. kommuner avlingsnivå P '!T165,""),"")</f>
        <v>228.81963470319599</v>
      </c>
      <c r="X164" s="4">
        <f>IFERROR(IF('Rang. kommuner avlingsnivå P '!U165&gt;1,'Rang. kommuner avlingsnivå P '!U165,""),"")</f>
        <v>238.43695479778</v>
      </c>
      <c r="Y164" s="4">
        <f>IFERROR(IF('Rang. kommuner avlingsnivå P '!V165&gt;1,'Rang. kommuner avlingsnivå P '!V165,""),"")</f>
        <v>324.34088200238398</v>
      </c>
      <c r="Z164" s="4">
        <f>IFERROR(IF('Rang. kommuner avlingsnivå P '!W165&gt;1,'Rang. kommuner avlingsnivå P '!W165,""),"")</f>
        <v>274.862998315553</v>
      </c>
      <c r="AA164" s="4">
        <f>IFERROR(IF('Rang. kommuner avlingsnivå P '!X165&gt;1,'Rang. kommuner avlingsnivå P '!X165,""),"")</f>
        <v>243.7405</v>
      </c>
    </row>
    <row r="165" spans="4:27" x14ac:dyDescent="0.25">
      <c r="D165" s="4" t="str">
        <f>IF('Rang. kommuner avlingsnivå P '!A166&gt;1,'Rang. kommuner avlingsnivå P '!A166,"")</f>
        <v>5058 ÅFJORD</v>
      </c>
      <c r="E165" s="4">
        <f>IFERROR(IF('Rang. kommuner avlingsnivå P '!B166&gt;1,'Rang. kommuner avlingsnivå P '!B166,""),"")</f>
        <v>301.03842940685001</v>
      </c>
      <c r="F165" s="4">
        <f>IFERROR(IF('Rang. kommuner avlingsnivå P '!C166&gt;1,'Rang. kommuner avlingsnivå P '!C166,""),"")</f>
        <v>328.17587939698501</v>
      </c>
      <c r="G165" s="4">
        <f>IFERROR(IF('Rang. kommuner avlingsnivå P '!D166&gt;1,'Rang. kommuner avlingsnivå P '!D166,""),"")</f>
        <v>350.461538461538</v>
      </c>
      <c r="H165" s="4">
        <f>IFERROR(IF('Rang. kommuner avlingsnivå P '!E166&gt;1,'Rang. kommuner avlingsnivå P '!E166,""),"")</f>
        <v>198.46069344318599</v>
      </c>
      <c r="I165" s="4">
        <f>IFERROR(IF('Rang. kommuner avlingsnivå P '!F166&gt;1,'Rang. kommuner avlingsnivå P '!F166,""),"")</f>
        <v>290.80134016555002</v>
      </c>
      <c r="J165" s="4">
        <f>IFERROR(IF('Rang. kommuner avlingsnivå P '!G166&gt;1,'Rang. kommuner avlingsnivå P '!G166,""),"")</f>
        <v>154.98842691813101</v>
      </c>
      <c r="K165" s="4">
        <f>IFERROR(IF('Rang. kommuner avlingsnivå P '!H166&gt;1,'Rang. kommuner avlingsnivå P '!H166,""),"")</f>
        <v>319.85533970084998</v>
      </c>
      <c r="L165" s="4">
        <f>IFERROR(IF('Rang. kommuner avlingsnivå P '!I166&gt;1,'Rang. kommuner avlingsnivå P '!I166,""),"")</f>
        <v>237.960261764118</v>
      </c>
      <c r="M165" s="4">
        <f>IFERROR(IF('Rang. kommuner avlingsnivå P '!J166&gt;1,'Rang. kommuner avlingsnivå P '!J166,""),"")</f>
        <v>214.90353676499399</v>
      </c>
      <c r="N165" s="4">
        <f>IFERROR(IF('Rang. kommuner avlingsnivå P '!K166&gt;1,'Rang. kommuner avlingsnivå P '!K166,""),"")</f>
        <v>226.40967275426851</v>
      </c>
      <c r="O165" s="4">
        <f>IFERROR(IF('Rang. kommuner avlingsnivå P '!L166&gt;1,'Rang. kommuner avlingsnivå P '!L166,""),"")</f>
        <v>242.07841192593099</v>
      </c>
      <c r="P165" s="4">
        <f>IFERROR(IF('Rang. kommuner avlingsnivå P '!M166&gt;1,'Rang. kommuner avlingsnivå P '!M166,""),"")</f>
        <v>185.47999424944601</v>
      </c>
      <c r="Q165" s="4">
        <f>IFERROR(IF('Rang. kommuner avlingsnivå P '!N166&gt;1,'Rang. kommuner avlingsnivå P '!N166,""),"")</f>
        <v>341.92584963954698</v>
      </c>
      <c r="R165" s="4">
        <f>IFERROR(IF('Rang. kommuner avlingsnivå P '!O166&gt;1,'Rang. kommuner avlingsnivå P '!O166,""),"")</f>
        <v>197.06569888850049</v>
      </c>
      <c r="S165" s="4">
        <f>IFERROR(IF('Rang. kommuner avlingsnivå P '!P166&gt;1,'Rang. kommuner avlingsnivå P '!P166,""),"")</f>
        <v>275.23344663088852</v>
      </c>
      <c r="T165" s="4">
        <f>IFERROR(IF('Rang. kommuner avlingsnivå P '!Q166&gt;1,'Rang. kommuner avlingsnivå P '!Q166,""),"")</f>
        <v>266.877541998232</v>
      </c>
      <c r="U165" s="4">
        <f>IFERROR(IF('Rang. kommuner avlingsnivå P '!R166&gt;1,'Rang. kommuner avlingsnivå P '!R166,""),"")</f>
        <v>261.920912280702</v>
      </c>
      <c r="V165" s="4">
        <f>IFERROR(IF('Rang. kommuner avlingsnivå P '!S166&gt;1,'Rang. kommuner avlingsnivå P '!S166,""),"")</f>
        <v>307.02423768569201</v>
      </c>
      <c r="W165" s="4">
        <f>IFERROR(IF('Rang. kommuner avlingsnivå P '!T166&gt;1,'Rang. kommuner avlingsnivå P '!T166,""),"")</f>
        <v>159.53157894736799</v>
      </c>
      <c r="X165" s="4">
        <f>IFERROR(IF('Rang. kommuner avlingsnivå P '!U166&gt;1,'Rang. kommuner avlingsnivå P '!U166,""),"")</f>
        <v>165.569254779555</v>
      </c>
      <c r="Y165" s="4">
        <f>IFERROR(IF('Rang. kommuner avlingsnivå P '!V166&gt;1,'Rang. kommuner avlingsnivå P '!V166,""),"")</f>
        <v>240.769565217391</v>
      </c>
      <c r="Z165" s="4">
        <f>IFERROR(IF('Rang. kommuner avlingsnivå P '!W166&gt;1,'Rang. kommuner avlingsnivå P '!W166,""),"")</f>
        <v>141.58170784568699</v>
      </c>
      <c r="AA165" s="4">
        <f>IFERROR(IF('Rang. kommuner avlingsnivå P '!X166&gt;1,'Rang. kommuner avlingsnivå P '!X166,""),"")</f>
        <v>178.75773786778754</v>
      </c>
    </row>
    <row r="166" spans="4:27" x14ac:dyDescent="0.25">
      <c r="D166" s="4" t="str">
        <f>IF('Rang. kommuner avlingsnivå P '!A167&gt;1,'Rang. kommuner avlingsnivå P '!A167,"")</f>
        <v>3427 TYNSET</v>
      </c>
      <c r="E166" s="4">
        <f>IFERROR(IF('Rang. kommuner avlingsnivå P '!B167&gt;1,'Rang. kommuner avlingsnivå P '!B167,""),"")</f>
        <v>110.08630136986299</v>
      </c>
      <c r="F166" s="4" t="str">
        <f>IFERROR(IF('Rang. kommuner avlingsnivå P '!C167&gt;1,'Rang. kommuner avlingsnivå P '!C167,""),"")</f>
        <v/>
      </c>
      <c r="G166" s="4" t="str">
        <f>IFERROR(IF('Rang. kommuner avlingsnivå P '!D167&gt;1,'Rang. kommuner avlingsnivå P '!D167,""),"")</f>
        <v/>
      </c>
      <c r="H166" s="4" t="str">
        <f>IFERROR(IF('Rang. kommuner avlingsnivå P '!E167&gt;1,'Rang. kommuner avlingsnivå P '!E167,""),"")</f>
        <v/>
      </c>
      <c r="I166" s="4" t="str">
        <f>IFERROR(IF('Rang. kommuner avlingsnivå P '!F167&gt;1,'Rang. kommuner avlingsnivå P '!F167,""),"")</f>
        <v/>
      </c>
      <c r="J166" s="4">
        <f>IFERROR(IF('Rang. kommuner avlingsnivå P '!G167&gt;1,'Rang. kommuner avlingsnivå P '!G167,""),"")</f>
        <v>282.27898966704902</v>
      </c>
      <c r="K166" s="4">
        <f>IFERROR(IF('Rang. kommuner avlingsnivå P '!H167&gt;1,'Rang. kommuner avlingsnivå P '!H167,""),"")</f>
        <v>267.78266666666701</v>
      </c>
      <c r="L166" s="4">
        <f>IFERROR(IF('Rang. kommuner avlingsnivå P '!I167&gt;1,'Rang. kommuner avlingsnivå P '!I167,""),"")</f>
        <v>304.03153153153198</v>
      </c>
      <c r="M166" s="4">
        <f>IFERROR(IF('Rang. kommuner avlingsnivå P '!J167&gt;1,'Rang. kommuner avlingsnivå P '!J167,""),"")</f>
        <v>76.902843601895697</v>
      </c>
      <c r="N166" s="4">
        <f>IFERROR(IF('Rang. kommuner avlingsnivå P '!K167&gt;1,'Rang. kommuner avlingsnivå P '!K167,""),"")</f>
        <v>337.63576158940401</v>
      </c>
      <c r="O166" s="4">
        <f>IFERROR(IF('Rang. kommuner avlingsnivå P '!L167&gt;1,'Rang. kommuner avlingsnivå P '!L167,""),"")</f>
        <v>147.51376146788999</v>
      </c>
      <c r="P166" s="4" t="str">
        <f>IFERROR(IF('Rang. kommuner avlingsnivå P '!M167&gt;1,'Rang. kommuner avlingsnivå P '!M167,""),"")</f>
        <v/>
      </c>
      <c r="Q166" s="4" t="str">
        <f>IFERROR(IF('Rang. kommuner avlingsnivå P '!N167&gt;1,'Rang. kommuner avlingsnivå P '!N167,""),"")</f>
        <v/>
      </c>
      <c r="R166" s="4" t="str">
        <f>IFERROR(IF('Rang. kommuner avlingsnivå P '!O167&gt;1,'Rang. kommuner avlingsnivå P '!O167,""),"")</f>
        <v/>
      </c>
      <c r="S166" s="4" t="str">
        <f>IFERROR(IF('Rang. kommuner avlingsnivå P '!P167&gt;1,'Rang. kommuner avlingsnivå P '!P167,""),"")</f>
        <v/>
      </c>
      <c r="T166" s="4" t="str">
        <f>IFERROR(IF('Rang. kommuner avlingsnivå P '!Q167&gt;1,'Rang. kommuner avlingsnivå P '!Q167,""),"")</f>
        <v/>
      </c>
      <c r="U166" s="4" t="str">
        <f>IFERROR(IF('Rang. kommuner avlingsnivå P '!R167&gt;1,'Rang. kommuner avlingsnivå P '!R167,""),"")</f>
        <v/>
      </c>
      <c r="V166" s="4" t="str">
        <f>IFERROR(IF('Rang. kommuner avlingsnivå P '!S167&gt;1,'Rang. kommuner avlingsnivå P '!S167,""),"")</f>
        <v/>
      </c>
      <c r="W166" s="4" t="str">
        <f>IFERROR(IF('Rang. kommuner avlingsnivå P '!T167&gt;1,'Rang. kommuner avlingsnivå P '!T167,""),"")</f>
        <v/>
      </c>
      <c r="X166" s="4">
        <f>IFERROR(IF('Rang. kommuner avlingsnivå P '!U167&gt;1,'Rang. kommuner avlingsnivå P '!U167,""),"")</f>
        <v>255.67447306791601</v>
      </c>
      <c r="Y166" s="4">
        <f>IFERROR(IF('Rang. kommuner avlingsnivå P '!V167&gt;1,'Rang. kommuner avlingsnivå P '!V167,""),"")</f>
        <v>253.16508538899399</v>
      </c>
      <c r="Z166" s="4">
        <f>IFERROR(IF('Rang. kommuner avlingsnivå P '!W167&gt;1,'Rang. kommuner avlingsnivå P '!W167,""),"")</f>
        <v>372.50557620817801</v>
      </c>
      <c r="AA166" s="4">
        <f>IFERROR(IF('Rang. kommuner avlingsnivå P '!X167&gt;1,'Rang. kommuner avlingsnivå P '!X167,""),"")</f>
        <v>144.03076923076924</v>
      </c>
    </row>
    <row r="167" spans="4:27" x14ac:dyDescent="0.25">
      <c r="D167" s="4" t="str">
        <f>IF('Rang. kommuner avlingsnivå P '!A168&gt;1,'Rang. kommuner avlingsnivå P '!A168,"")</f>
        <v>5021 OPPDAL</v>
      </c>
      <c r="E167" s="4" t="str">
        <f>IFERROR(IF('Rang. kommuner avlingsnivå P '!B168&gt;1,'Rang. kommuner avlingsnivå P '!B168,""),"")</f>
        <v/>
      </c>
      <c r="F167" s="4" t="str">
        <f>IFERROR(IF('Rang. kommuner avlingsnivå P '!C168&gt;1,'Rang. kommuner avlingsnivå P '!C168,""),"")</f>
        <v/>
      </c>
      <c r="G167" s="4" t="str">
        <f>IFERROR(IF('Rang. kommuner avlingsnivå P '!D168&gt;1,'Rang. kommuner avlingsnivå P '!D168,""),"")</f>
        <v/>
      </c>
      <c r="H167" s="4" t="str">
        <f>IFERROR(IF('Rang. kommuner avlingsnivå P '!E168&gt;1,'Rang. kommuner avlingsnivå P '!E168,""),"")</f>
        <v/>
      </c>
      <c r="I167" s="4" t="str">
        <f>IFERROR(IF('Rang. kommuner avlingsnivå P '!F168&gt;1,'Rang. kommuner avlingsnivå P '!F168,""),"")</f>
        <v/>
      </c>
      <c r="J167" s="4">
        <f>IFERROR(IF('Rang. kommuner avlingsnivå P '!G168&gt;1,'Rang. kommuner avlingsnivå P '!G168,""),"")</f>
        <v>346.52475247524802</v>
      </c>
      <c r="K167" s="4" t="str">
        <f>IFERROR(IF('Rang. kommuner avlingsnivå P '!H168&gt;1,'Rang. kommuner avlingsnivå P '!H168,""),"")</f>
        <v/>
      </c>
      <c r="L167" s="4" t="str">
        <f>IFERROR(IF('Rang. kommuner avlingsnivå P '!I168&gt;1,'Rang. kommuner avlingsnivå P '!I168,""),"")</f>
        <v/>
      </c>
      <c r="M167" s="4" t="str">
        <f>IFERROR(IF('Rang. kommuner avlingsnivå P '!J168&gt;1,'Rang. kommuner avlingsnivå P '!J168,""),"")</f>
        <v/>
      </c>
      <c r="N167" s="4">
        <f>IFERROR(IF('Rang. kommuner avlingsnivå P '!K168&gt;1,'Rang. kommuner avlingsnivå P '!K168,""),"")</f>
        <v>252.29715302491101</v>
      </c>
      <c r="O167" s="4">
        <f>IFERROR(IF('Rang. kommuner avlingsnivå P '!L168&gt;1,'Rang. kommuner avlingsnivå P '!L168,""),"")</f>
        <v>182.890756302521</v>
      </c>
      <c r="P167" s="4">
        <f>IFERROR(IF('Rang. kommuner avlingsnivå P '!M168&gt;1,'Rang. kommuner avlingsnivå P '!M168,""),"")</f>
        <v>251.02531645569599</v>
      </c>
      <c r="Q167" s="4">
        <f>IFERROR(IF('Rang. kommuner avlingsnivå P '!N168&gt;1,'Rang. kommuner avlingsnivå P '!N168,""),"")</f>
        <v>356.855737704918</v>
      </c>
      <c r="R167" s="4" t="str">
        <f>IFERROR(IF('Rang. kommuner avlingsnivå P '!O168&gt;1,'Rang. kommuner avlingsnivå P '!O168,""),"")</f>
        <v/>
      </c>
      <c r="S167" s="4" t="str">
        <f>IFERROR(IF('Rang. kommuner avlingsnivå P '!P168&gt;1,'Rang. kommuner avlingsnivå P '!P168,""),"")</f>
        <v/>
      </c>
      <c r="T167" s="4" t="str">
        <f>IFERROR(IF('Rang. kommuner avlingsnivå P '!Q168&gt;1,'Rang. kommuner avlingsnivå P '!Q168,""),"")</f>
        <v/>
      </c>
      <c r="U167" s="4" t="str">
        <f>IFERROR(IF('Rang. kommuner avlingsnivå P '!R168&gt;1,'Rang. kommuner avlingsnivå P '!R168,""),"")</f>
        <v/>
      </c>
      <c r="V167" s="4" t="str">
        <f>IFERROR(IF('Rang. kommuner avlingsnivå P '!S168&gt;1,'Rang. kommuner avlingsnivå P '!S168,""),"")</f>
        <v/>
      </c>
      <c r="W167" s="4" t="str">
        <f>IFERROR(IF('Rang. kommuner avlingsnivå P '!T168&gt;1,'Rang. kommuner avlingsnivå P '!T168,""),"")</f>
        <v/>
      </c>
      <c r="X167" s="4" t="str">
        <f>IFERROR(IF('Rang. kommuner avlingsnivå P '!U168&gt;1,'Rang. kommuner avlingsnivå P '!U168,""),"")</f>
        <v/>
      </c>
      <c r="Y167" s="4" t="str">
        <f>IFERROR(IF('Rang. kommuner avlingsnivå P '!V168&gt;1,'Rang. kommuner avlingsnivå P '!V168,""),"")</f>
        <v/>
      </c>
      <c r="Z167" s="4" t="str">
        <f>IFERROR(IF('Rang. kommuner avlingsnivå P '!W168&gt;1,'Rang. kommuner avlingsnivå P '!W168,""),"")</f>
        <v/>
      </c>
      <c r="AA167" s="4" t="str">
        <f>IFERROR(IF('Rang. kommuner avlingsnivå P '!X168&gt;1,'Rang. kommuner avlingsnivå P '!X168,""),"")</f>
        <v/>
      </c>
    </row>
    <row r="168" spans="4:27" x14ac:dyDescent="0.25">
      <c r="D168" s="4" t="str">
        <f>IF('Rang. kommuner avlingsnivå P '!A169&gt;1,'Rang. kommuner avlingsnivå P '!A169,"")</f>
        <v>3449 SØR-AURDAL</v>
      </c>
      <c r="E168" s="4">
        <f>IFERROR(IF('Rang. kommuner avlingsnivå P '!B169&gt;1,'Rang. kommuner avlingsnivå P '!B169,""),"")</f>
        <v>222.90952380952399</v>
      </c>
      <c r="F168" s="4">
        <f>IFERROR(IF('Rang. kommuner avlingsnivå P '!C169&gt;1,'Rang. kommuner avlingsnivå P '!C169,""),"")</f>
        <v>304.03661162957599</v>
      </c>
      <c r="G168" s="4">
        <f>IFERROR(IF('Rang. kommuner avlingsnivå P '!D169&gt;1,'Rang. kommuner avlingsnivå P '!D169,""),"")</f>
        <v>324.58333333333297</v>
      </c>
      <c r="H168" s="4">
        <f>IFERROR(IF('Rang. kommuner avlingsnivå P '!E169&gt;1,'Rang. kommuner avlingsnivå P '!E169,""),"")</f>
        <v>253.04694167852099</v>
      </c>
      <c r="I168" s="4">
        <f>IFERROR(IF('Rang. kommuner avlingsnivå P '!F169&gt;1,'Rang. kommuner avlingsnivå P '!F169,""),"")</f>
        <v>121.47693510555099</v>
      </c>
      <c r="J168" s="4">
        <f>IFERROR(IF('Rang. kommuner avlingsnivå P '!G169&gt;1,'Rang. kommuner avlingsnivå P '!G169,""),"")</f>
        <v>201.56045895851699</v>
      </c>
      <c r="K168" s="4">
        <f>IFERROR(IF('Rang. kommuner avlingsnivå P '!H169&gt;1,'Rang. kommuner avlingsnivå P '!H169,""),"")</f>
        <v>307.08852755194198</v>
      </c>
      <c r="L168" s="4">
        <f>IFERROR(IF('Rang. kommuner avlingsnivå P '!I169&gt;1,'Rang. kommuner avlingsnivå P '!I169,""),"")</f>
        <v>189.66500829187399</v>
      </c>
      <c r="M168" s="4">
        <f>IFERROR(IF('Rang. kommuner avlingsnivå P '!J169&gt;1,'Rang. kommuner avlingsnivå P '!J169,""),"")</f>
        <v>268.43673851921301</v>
      </c>
      <c r="N168" s="4">
        <f>IFERROR(IF('Rang. kommuner avlingsnivå P '!K169&gt;1,'Rang. kommuner avlingsnivå P '!K169,""),"")</f>
        <v>174.67105263157899</v>
      </c>
      <c r="O168" s="4">
        <f>IFERROR(IF('Rang. kommuner avlingsnivå P '!L169&gt;1,'Rang. kommuner avlingsnivå P '!L169,""),"")</f>
        <v>255.64981036662499</v>
      </c>
      <c r="P168" s="4">
        <f>IFERROR(IF('Rang. kommuner avlingsnivå P '!M169&gt;1,'Rang. kommuner avlingsnivå P '!M169,""),"")</f>
        <v>129.49567723342901</v>
      </c>
      <c r="Q168" s="4">
        <f>IFERROR(IF('Rang. kommuner avlingsnivå P '!N169&gt;1,'Rang. kommuner avlingsnivå P '!N169,""),"")</f>
        <v>203.443977591036</v>
      </c>
      <c r="R168" s="4">
        <f>IFERROR(IF('Rang. kommuner avlingsnivå P '!O169&gt;1,'Rang. kommuner avlingsnivå P '!O169,""),"")</f>
        <v>253.93344709897599</v>
      </c>
      <c r="S168" s="4">
        <f>IFERROR(IF('Rang. kommuner avlingsnivå P '!P169&gt;1,'Rang. kommuner avlingsnivå P '!P169,""),"")</f>
        <v>294.28675136116198</v>
      </c>
      <c r="T168" s="4">
        <f>IFERROR(IF('Rang. kommuner avlingsnivå P '!Q169&gt;1,'Rang. kommuner avlingsnivå P '!Q169,""),"")</f>
        <v>237.9375</v>
      </c>
      <c r="U168" s="4" t="str">
        <f>IFERROR(IF('Rang. kommuner avlingsnivå P '!R169&gt;1,'Rang. kommuner avlingsnivå P '!R169,""),"")</f>
        <v/>
      </c>
      <c r="V168" s="4" t="str">
        <f>IFERROR(IF('Rang. kommuner avlingsnivå P '!S169&gt;1,'Rang. kommuner avlingsnivå P '!S169,""),"")</f>
        <v/>
      </c>
      <c r="W168" s="4" t="str">
        <f>IFERROR(IF('Rang. kommuner avlingsnivå P '!T169&gt;1,'Rang. kommuner avlingsnivå P '!T169,""),"")</f>
        <v/>
      </c>
      <c r="X168" s="4">
        <f>IFERROR(IF('Rang. kommuner avlingsnivå P '!U169&gt;1,'Rang. kommuner avlingsnivå P '!U169,""),"")</f>
        <v>305.58333333333297</v>
      </c>
      <c r="Y168" s="4">
        <f>IFERROR(IF('Rang. kommuner avlingsnivå P '!V169&gt;1,'Rang. kommuner avlingsnivå P '!V169,""),"")</f>
        <v>42.9965277777778</v>
      </c>
      <c r="Z168" s="4">
        <f>IFERROR(IF('Rang. kommuner avlingsnivå P '!W169&gt;1,'Rang. kommuner avlingsnivå P '!W169,""),"")</f>
        <v>299.32740213523101</v>
      </c>
      <c r="AA168" s="4">
        <f>IFERROR(IF('Rang. kommuner avlingsnivå P '!X169&gt;1,'Rang. kommuner avlingsnivå P '!X169,""),"")</f>
        <v>61.686098654708523</v>
      </c>
    </row>
    <row r="169" spans="4:27" x14ac:dyDescent="0.25">
      <c r="D169" s="4" t="str">
        <f>IF('Rang. kommuner avlingsnivå P '!A170&gt;1,'Rang. kommuner avlingsnivå P '!A170,"")</f>
        <v>5052 LEKA</v>
      </c>
      <c r="E169" s="4" t="str">
        <f>IFERROR(IF('Rang. kommuner avlingsnivå P '!B170&gt;1,'Rang. kommuner avlingsnivå P '!B170,""),"")</f>
        <v/>
      </c>
      <c r="F169" s="4" t="str">
        <f>IFERROR(IF('Rang. kommuner avlingsnivå P '!C170&gt;1,'Rang. kommuner avlingsnivå P '!C170,""),"")</f>
        <v/>
      </c>
      <c r="G169" s="4" t="str">
        <f>IFERROR(IF('Rang. kommuner avlingsnivå P '!D170&gt;1,'Rang. kommuner avlingsnivå P '!D170,""),"")</f>
        <v/>
      </c>
      <c r="H169" s="4" t="str">
        <f>IFERROR(IF('Rang. kommuner avlingsnivå P '!E170&gt;1,'Rang. kommuner avlingsnivå P '!E170,""),"")</f>
        <v/>
      </c>
      <c r="I169" s="4" t="str">
        <f>IFERROR(IF('Rang. kommuner avlingsnivå P '!F170&gt;1,'Rang. kommuner avlingsnivå P '!F170,""),"")</f>
        <v/>
      </c>
      <c r="J169" s="4" t="str">
        <f>IFERROR(IF('Rang. kommuner avlingsnivå P '!G170&gt;1,'Rang. kommuner avlingsnivå P '!G170,""),"")</f>
        <v/>
      </c>
      <c r="K169" s="4" t="str">
        <f>IFERROR(IF('Rang. kommuner avlingsnivå P '!H170&gt;1,'Rang. kommuner avlingsnivå P '!H170,""),"")</f>
        <v/>
      </c>
      <c r="L169" s="4" t="str">
        <f>IFERROR(IF('Rang. kommuner avlingsnivå P '!I170&gt;1,'Rang. kommuner avlingsnivå P '!I170,""),"")</f>
        <v/>
      </c>
      <c r="M169" s="4" t="str">
        <f>IFERROR(IF('Rang. kommuner avlingsnivå P '!J170&gt;1,'Rang. kommuner avlingsnivå P '!J170,""),"")</f>
        <v/>
      </c>
      <c r="N169" s="4" t="str">
        <f>IFERROR(IF('Rang. kommuner avlingsnivå P '!K170&gt;1,'Rang. kommuner avlingsnivå P '!K170,""),"")</f>
        <v/>
      </c>
      <c r="O169" s="4" t="str">
        <f>IFERROR(IF('Rang. kommuner avlingsnivå P '!L170&gt;1,'Rang. kommuner avlingsnivå P '!L170,""),"")</f>
        <v/>
      </c>
      <c r="P169" s="4" t="str">
        <f>IFERROR(IF('Rang. kommuner avlingsnivå P '!M170&gt;1,'Rang. kommuner avlingsnivå P '!M170,""),"")</f>
        <v/>
      </c>
      <c r="Q169" s="4" t="str">
        <f>IFERROR(IF('Rang. kommuner avlingsnivå P '!N170&gt;1,'Rang. kommuner avlingsnivå P '!N170,""),"")</f>
        <v/>
      </c>
      <c r="R169" s="4" t="str">
        <f>IFERROR(IF('Rang. kommuner avlingsnivå P '!O170&gt;1,'Rang. kommuner avlingsnivå P '!O170,""),"")</f>
        <v/>
      </c>
      <c r="S169" s="4" t="str">
        <f>IFERROR(IF('Rang. kommuner avlingsnivå P '!P170&gt;1,'Rang. kommuner avlingsnivå P '!P170,""),"")</f>
        <v/>
      </c>
      <c r="T169" s="4" t="str">
        <f>IFERROR(IF('Rang. kommuner avlingsnivå P '!Q170&gt;1,'Rang. kommuner avlingsnivå P '!Q170,""),"")</f>
        <v/>
      </c>
      <c r="U169" s="4" t="str">
        <f>IFERROR(IF('Rang. kommuner avlingsnivå P '!R170&gt;1,'Rang. kommuner avlingsnivå P '!R170,""),"")</f>
        <v/>
      </c>
      <c r="V169" s="4" t="str">
        <f>IFERROR(IF('Rang. kommuner avlingsnivå P '!S170&gt;1,'Rang. kommuner avlingsnivå P '!S170,""),"")</f>
        <v/>
      </c>
      <c r="W169" s="4" t="str">
        <f>IFERROR(IF('Rang. kommuner avlingsnivå P '!T170&gt;1,'Rang. kommuner avlingsnivå P '!T170,""),"")</f>
        <v/>
      </c>
      <c r="X169" s="4">
        <f>IFERROR(IF('Rang. kommuner avlingsnivå P '!U170&gt;1,'Rang. kommuner avlingsnivå P '!U170,""),"")</f>
        <v>232.84162895927599</v>
      </c>
      <c r="Y169" s="4">
        <f>IFERROR(IF('Rang. kommuner avlingsnivå P '!V170&gt;1,'Rang. kommuner avlingsnivå P '!V170,""),"")</f>
        <v>295.48677248677302</v>
      </c>
      <c r="Z169" s="4">
        <f>IFERROR(IF('Rang. kommuner avlingsnivå P '!W170&gt;1,'Rang. kommuner avlingsnivå P '!W170,""),"")</f>
        <v>186.08673469387799</v>
      </c>
      <c r="AA169" s="4">
        <f>IFERROR(IF('Rang. kommuner avlingsnivå P '!X170&gt;1,'Rang. kommuner avlingsnivå P '!X170,""),"")</f>
        <v>167.79558011049724</v>
      </c>
    </row>
    <row r="170" spans="4:27" x14ac:dyDescent="0.25">
      <c r="D170" s="4" t="str">
        <f>IF('Rang. kommuner avlingsnivå P '!A171&gt;1,'Rang. kommuner avlingsnivå P '!A171,"")</f>
        <v>1506 MOLDE</v>
      </c>
      <c r="E170" s="4">
        <f>IFERROR(IF('Rang. kommuner avlingsnivå P '!B171&gt;1,'Rang. kommuner avlingsnivå P '!B171,""),"")</f>
        <v>250.852430555556</v>
      </c>
      <c r="F170" s="4">
        <f>IFERROR(IF('Rang. kommuner avlingsnivå P '!C171&gt;1,'Rang. kommuner avlingsnivå P '!C171,""),"")</f>
        <v>152.207395498392</v>
      </c>
      <c r="G170" s="4">
        <f>IFERROR(IF('Rang. kommuner avlingsnivå P '!D171&gt;1,'Rang. kommuner avlingsnivå P '!D171,""),"")</f>
        <v>173.83544303797501</v>
      </c>
      <c r="H170" s="4">
        <f>IFERROR(IF('Rang. kommuner avlingsnivå P '!E171&gt;1,'Rang. kommuner avlingsnivå P '!E171,""),"")</f>
        <v>155.43546867760071</v>
      </c>
      <c r="I170" s="4">
        <f>IFERROR(IF('Rang. kommuner avlingsnivå P '!F171&gt;1,'Rang. kommuner avlingsnivå P '!F171,""),"")</f>
        <v>148.29911289442089</v>
      </c>
      <c r="J170" s="4" t="str">
        <f>IFERROR(IF('Rang. kommuner avlingsnivå P '!G171&gt;1,'Rang. kommuner avlingsnivå P '!G171,""),"")</f>
        <v/>
      </c>
      <c r="K170" s="4" t="str">
        <f>IFERROR(IF('Rang. kommuner avlingsnivå P '!H171&gt;1,'Rang. kommuner avlingsnivå P '!H171,""),"")</f>
        <v/>
      </c>
      <c r="L170" s="4" t="str">
        <f>IFERROR(IF('Rang. kommuner avlingsnivå P '!I171&gt;1,'Rang. kommuner avlingsnivå P '!I171,""),"")</f>
        <v/>
      </c>
      <c r="M170" s="4" t="str">
        <f>IFERROR(IF('Rang. kommuner avlingsnivå P '!J171&gt;1,'Rang. kommuner avlingsnivå P '!J171,""),"")</f>
        <v/>
      </c>
      <c r="N170" s="4" t="str">
        <f>IFERROR(IF('Rang. kommuner avlingsnivå P '!K171&gt;1,'Rang. kommuner avlingsnivå P '!K171,""),"")</f>
        <v/>
      </c>
      <c r="O170" s="4" t="str">
        <f>IFERROR(IF('Rang. kommuner avlingsnivå P '!L171&gt;1,'Rang. kommuner avlingsnivå P '!L171,""),"")</f>
        <v/>
      </c>
      <c r="P170" s="4" t="str">
        <f>IFERROR(IF('Rang. kommuner avlingsnivå P '!M171&gt;1,'Rang. kommuner avlingsnivå P '!M171,""),"")</f>
        <v/>
      </c>
      <c r="Q170" s="4" t="str">
        <f>IFERROR(IF('Rang. kommuner avlingsnivå P '!N171&gt;1,'Rang. kommuner avlingsnivå P '!N171,""),"")</f>
        <v/>
      </c>
      <c r="R170" s="4" t="str">
        <f>IFERROR(IF('Rang. kommuner avlingsnivå P '!O171&gt;1,'Rang. kommuner avlingsnivå P '!O171,""),"")</f>
        <v/>
      </c>
      <c r="S170" s="4" t="str">
        <f>IFERROR(IF('Rang. kommuner avlingsnivå P '!P171&gt;1,'Rang. kommuner avlingsnivå P '!P171,""),"")</f>
        <v/>
      </c>
      <c r="T170" s="4" t="str">
        <f>IFERROR(IF('Rang. kommuner avlingsnivå P '!Q171&gt;1,'Rang. kommuner avlingsnivå P '!Q171,""),"")</f>
        <v/>
      </c>
      <c r="U170" s="4" t="str">
        <f>IFERROR(IF('Rang. kommuner avlingsnivå P '!R171&gt;1,'Rang. kommuner avlingsnivå P '!R171,""),"")</f>
        <v/>
      </c>
      <c r="V170" s="4">
        <f>IFERROR(IF('Rang. kommuner avlingsnivå P '!S171&gt;1,'Rang. kommuner avlingsnivå P '!S171,""),"")</f>
        <v>194.969696969697</v>
      </c>
      <c r="W170" s="4">
        <f>IFERROR(IF('Rang. kommuner avlingsnivå P '!T171&gt;1,'Rang. kommuner avlingsnivå P '!T171,""),"")</f>
        <v>253.63946869070199</v>
      </c>
      <c r="X170" s="4">
        <f>IFERROR(IF('Rang. kommuner avlingsnivå P '!U171&gt;1,'Rang. kommuner avlingsnivå P '!U171,""),"")</f>
        <v>311.58041958042003</v>
      </c>
      <c r="Y170" s="4">
        <f>IFERROR(IF('Rang. kommuner avlingsnivå P '!V171&gt;1,'Rang. kommuner avlingsnivå P '!V171,""),"")</f>
        <v>270.28361858190698</v>
      </c>
      <c r="Z170" s="4">
        <f>IFERROR(IF('Rang. kommuner avlingsnivå P '!W171&gt;1,'Rang. kommuner avlingsnivå P '!W171,""),"")</f>
        <v>269.84280936454797</v>
      </c>
      <c r="AA170" s="4">
        <f>IFERROR(IF('Rang. kommuner avlingsnivå P '!X171&gt;1,'Rang. kommuner avlingsnivå P '!X171,""),"")</f>
        <v>243.73275862068965</v>
      </c>
    </row>
    <row r="171" spans="4:27" x14ac:dyDescent="0.25">
      <c r="D171" s="4" t="str">
        <f>IF('Rang. kommuner avlingsnivå P '!A172&gt;1,'Rang. kommuner avlingsnivå P '!A172,"")</f>
        <v>5060 NÆRØYSUND</v>
      </c>
      <c r="E171" s="4">
        <f>IFERROR(IF('Rang. kommuner avlingsnivå P '!B172&gt;1,'Rang. kommuner avlingsnivå P '!B172,""),"")</f>
        <v>229.65867913500901</v>
      </c>
      <c r="F171" s="4">
        <f>IFERROR(IF('Rang. kommuner avlingsnivå P '!C172&gt;1,'Rang. kommuner avlingsnivå P '!C172,""),"")</f>
        <v>295.00001797551647</v>
      </c>
      <c r="G171" s="4">
        <f>IFERROR(IF('Rang. kommuner avlingsnivå P '!D172&gt;1,'Rang. kommuner avlingsnivå P '!D172,""),"")</f>
        <v>274.3519826854465</v>
      </c>
      <c r="H171" s="4">
        <f>IFERROR(IF('Rang. kommuner avlingsnivå P '!E172&gt;1,'Rang. kommuner avlingsnivå P '!E172,""),"")</f>
        <v>84.526926263463096</v>
      </c>
      <c r="I171" s="4">
        <f>IFERROR(IF('Rang. kommuner avlingsnivå P '!F172&gt;1,'Rang. kommuner avlingsnivå P '!F172,""),"")</f>
        <v>173.98330058939101</v>
      </c>
      <c r="J171" s="4">
        <f>IFERROR(IF('Rang. kommuner avlingsnivå P '!G172&gt;1,'Rang. kommuner avlingsnivå P '!G172,""),"")</f>
        <v>67.923440860215095</v>
      </c>
      <c r="K171" s="4">
        <f>IFERROR(IF('Rang. kommuner avlingsnivå P '!H172&gt;1,'Rang. kommuner avlingsnivå P '!H172,""),"")</f>
        <v>267.34208144796401</v>
      </c>
      <c r="L171" s="4">
        <f>IFERROR(IF('Rang. kommuner avlingsnivå P '!I172&gt;1,'Rang. kommuner avlingsnivå P '!I172,""),"")</f>
        <v>88.6348027842227</v>
      </c>
      <c r="M171" s="4">
        <f>IFERROR(IF('Rang. kommuner avlingsnivå P '!J172&gt;1,'Rang. kommuner avlingsnivå P '!J172,""),"")</f>
        <v>179.39348970799401</v>
      </c>
      <c r="N171" s="4">
        <f>IFERROR(IF('Rang. kommuner avlingsnivå P '!K172&gt;1,'Rang. kommuner avlingsnivå P '!K172,""),"")</f>
        <v>147.18854211201401</v>
      </c>
      <c r="O171" s="4">
        <f>IFERROR(IF('Rang. kommuner avlingsnivå P '!L172&gt;1,'Rang. kommuner avlingsnivå P '!L172,""),"")</f>
        <v>203.649048625793</v>
      </c>
      <c r="P171" s="4">
        <f>IFERROR(IF('Rang. kommuner avlingsnivå P '!M172&gt;1,'Rang. kommuner avlingsnivå P '!M172,""),"")</f>
        <v>150.11226357535099</v>
      </c>
      <c r="Q171" s="4">
        <f>IFERROR(IF('Rang. kommuner avlingsnivå P '!N172&gt;1,'Rang. kommuner avlingsnivå P '!N172,""),"")</f>
        <v>272.27773695811902</v>
      </c>
      <c r="R171" s="4">
        <f>IFERROR(IF('Rang. kommuner avlingsnivå P '!O172&gt;1,'Rang. kommuner avlingsnivå P '!O172,""),"")</f>
        <v>141.269585253456</v>
      </c>
      <c r="S171" s="4">
        <f>IFERROR(IF('Rang. kommuner avlingsnivå P '!P172&gt;1,'Rang. kommuner avlingsnivå P '!P172,""),"")</f>
        <v>276.94919786096301</v>
      </c>
      <c r="T171" s="4">
        <f>IFERROR(IF('Rang. kommuner avlingsnivå P '!Q172&gt;1,'Rang. kommuner avlingsnivå P '!Q172,""),"")</f>
        <v>135.35137138621201</v>
      </c>
      <c r="U171" s="4">
        <f>IFERROR(IF('Rang. kommuner avlingsnivå P '!R172&gt;1,'Rang. kommuner avlingsnivå P '!R172,""),"")</f>
        <v>135.731256085686</v>
      </c>
      <c r="V171" s="4">
        <f>IFERROR(IF('Rang. kommuner avlingsnivå P '!S172&gt;1,'Rang. kommuner avlingsnivå P '!S172,""),"")</f>
        <v>190.60205032618799</v>
      </c>
      <c r="W171" s="4">
        <f>IFERROR(IF('Rang. kommuner avlingsnivå P '!T172&gt;1,'Rang. kommuner avlingsnivå P '!T172,""),"")</f>
        <v>243.25974025974</v>
      </c>
      <c r="X171" s="4">
        <f>IFERROR(IF('Rang. kommuner avlingsnivå P '!U172&gt;1,'Rang. kommuner avlingsnivå P '!U172,""),"")</f>
        <v>299.69600000000003</v>
      </c>
      <c r="Y171" s="4">
        <f>IFERROR(IF('Rang. kommuner avlingsnivå P '!V172&gt;1,'Rang. kommuner avlingsnivå P '!V172,""),"")</f>
        <v>208.696267696268</v>
      </c>
      <c r="Z171" s="4">
        <f>IFERROR(IF('Rang. kommuner avlingsnivå P '!W172&gt;1,'Rang. kommuner avlingsnivå P '!W172,""),"")</f>
        <v>156.53133514986399</v>
      </c>
      <c r="AA171" s="4">
        <f>IFERROR(IF('Rang. kommuner avlingsnivå P '!X172&gt;1,'Rang. kommuner avlingsnivå P '!X172,""),"")</f>
        <v>186.96412556053812</v>
      </c>
    </row>
    <row r="172" spans="4:27" x14ac:dyDescent="0.25">
      <c r="D172" s="4" t="str">
        <f>IF('Rang. kommuner avlingsnivå P '!A173&gt;1,'Rang. kommuner avlingsnivå P '!A173,"")</f>
        <v>3421 TRYSIL</v>
      </c>
      <c r="E172" s="4" t="str">
        <f>IFERROR(IF('Rang. kommuner avlingsnivå P '!B173&gt;1,'Rang. kommuner avlingsnivå P '!B173,""),"")</f>
        <v/>
      </c>
      <c r="F172" s="4" t="str">
        <f>IFERROR(IF('Rang. kommuner avlingsnivå P '!C173&gt;1,'Rang. kommuner avlingsnivå P '!C173,""),"")</f>
        <v/>
      </c>
      <c r="G172" s="4" t="str">
        <f>IFERROR(IF('Rang. kommuner avlingsnivå P '!D173&gt;1,'Rang. kommuner avlingsnivå P '!D173,""),"")</f>
        <v/>
      </c>
      <c r="H172" s="4" t="str">
        <f>IFERROR(IF('Rang. kommuner avlingsnivå P '!E173&gt;1,'Rang. kommuner avlingsnivå P '!E173,""),"")</f>
        <v/>
      </c>
      <c r="I172" s="4" t="str">
        <f>IFERROR(IF('Rang. kommuner avlingsnivå P '!F173&gt;1,'Rang. kommuner avlingsnivå P '!F173,""),"")</f>
        <v/>
      </c>
      <c r="J172" s="4" t="str">
        <f>IFERROR(IF('Rang. kommuner avlingsnivå P '!G173&gt;1,'Rang. kommuner avlingsnivå P '!G173,""),"")</f>
        <v/>
      </c>
      <c r="K172" s="4" t="str">
        <f>IFERROR(IF('Rang. kommuner avlingsnivå P '!H173&gt;1,'Rang. kommuner avlingsnivå P '!H173,""),"")</f>
        <v/>
      </c>
      <c r="L172" s="4" t="str">
        <f>IFERROR(IF('Rang. kommuner avlingsnivå P '!I173&gt;1,'Rang. kommuner avlingsnivå P '!I173,""),"")</f>
        <v/>
      </c>
      <c r="M172" s="4" t="str">
        <f>IFERROR(IF('Rang. kommuner avlingsnivå P '!J173&gt;1,'Rang. kommuner avlingsnivå P '!J173,""),"")</f>
        <v/>
      </c>
      <c r="N172" s="4" t="str">
        <f>IFERROR(IF('Rang. kommuner avlingsnivå P '!K173&gt;1,'Rang. kommuner avlingsnivå P '!K173,""),"")</f>
        <v/>
      </c>
      <c r="O172" s="4" t="str">
        <f>IFERROR(IF('Rang. kommuner avlingsnivå P '!L173&gt;1,'Rang. kommuner avlingsnivå P '!L173,""),"")</f>
        <v/>
      </c>
      <c r="P172" s="4" t="str">
        <f>IFERROR(IF('Rang. kommuner avlingsnivå P '!M173&gt;1,'Rang. kommuner avlingsnivå P '!M173,""),"")</f>
        <v/>
      </c>
      <c r="Q172" s="4" t="str">
        <f>IFERROR(IF('Rang. kommuner avlingsnivå P '!N173&gt;1,'Rang. kommuner avlingsnivå P '!N173,""),"")</f>
        <v/>
      </c>
      <c r="R172" s="4" t="str">
        <f>IFERROR(IF('Rang. kommuner avlingsnivå P '!O173&gt;1,'Rang. kommuner avlingsnivå P '!O173,""),"")</f>
        <v/>
      </c>
      <c r="S172" s="4" t="str">
        <f>IFERROR(IF('Rang. kommuner avlingsnivå P '!P173&gt;1,'Rang. kommuner avlingsnivå P '!P173,""),"")</f>
        <v/>
      </c>
      <c r="T172" s="4" t="str">
        <f>IFERROR(IF('Rang. kommuner avlingsnivå P '!Q173&gt;1,'Rang. kommuner avlingsnivå P '!Q173,""),"")</f>
        <v/>
      </c>
      <c r="U172" s="4" t="str">
        <f>IFERROR(IF('Rang. kommuner avlingsnivå P '!R173&gt;1,'Rang. kommuner avlingsnivå P '!R173,""),"")</f>
        <v/>
      </c>
      <c r="V172" s="4" t="str">
        <f>IFERROR(IF('Rang. kommuner avlingsnivå P '!S173&gt;1,'Rang. kommuner avlingsnivå P '!S173,""),"")</f>
        <v/>
      </c>
      <c r="W172" s="4" t="str">
        <f>IFERROR(IF('Rang. kommuner avlingsnivå P '!T173&gt;1,'Rang. kommuner avlingsnivå P '!T173,""),"")</f>
        <v/>
      </c>
      <c r="X172" s="4">
        <f>IFERROR(IF('Rang. kommuner avlingsnivå P '!U173&gt;1,'Rang. kommuner avlingsnivå P '!U173,""),"")</f>
        <v>67.102325581395306</v>
      </c>
      <c r="Y172" s="4">
        <f>IFERROR(IF('Rang. kommuner avlingsnivå P '!V173&gt;1,'Rang. kommuner avlingsnivå P '!V173,""),"")</f>
        <v>213.522727272727</v>
      </c>
      <c r="Z172" s="4">
        <f>IFERROR(IF('Rang. kommuner avlingsnivå P '!W173&gt;1,'Rang. kommuner avlingsnivå P '!W173,""),"")</f>
        <v>336.26818181818197</v>
      </c>
      <c r="AA172" s="4">
        <f>IFERROR(IF('Rang. kommuner avlingsnivå P '!X173&gt;1,'Rang. kommuner avlingsnivå P '!X173,""),"")</f>
        <v>144.99428571428572</v>
      </c>
    </row>
    <row r="173" spans="4:27" x14ac:dyDescent="0.25">
      <c r="D173" s="4" t="str">
        <f>IF('Rang. kommuner avlingsnivå P '!A174&gt;1,'Rang. kommuner avlingsnivå P '!A174,"")</f>
        <v>3328 ÅL</v>
      </c>
      <c r="E173" s="4" t="str">
        <f>IFERROR(IF('Rang. kommuner avlingsnivå P '!B174&gt;1,'Rang. kommuner avlingsnivå P '!B174,""),"")</f>
        <v/>
      </c>
      <c r="F173" s="4" t="str">
        <f>IFERROR(IF('Rang. kommuner avlingsnivå P '!C174&gt;1,'Rang. kommuner avlingsnivå P '!C174,""),"")</f>
        <v/>
      </c>
      <c r="G173" s="4" t="str">
        <f>IFERROR(IF('Rang. kommuner avlingsnivå P '!D174&gt;1,'Rang. kommuner avlingsnivå P '!D174,""),"")</f>
        <v/>
      </c>
      <c r="H173" s="4" t="str">
        <f>IFERROR(IF('Rang. kommuner avlingsnivå P '!E174&gt;1,'Rang. kommuner avlingsnivå P '!E174,""),"")</f>
        <v/>
      </c>
      <c r="I173" s="4" t="str">
        <f>IFERROR(IF('Rang. kommuner avlingsnivå P '!F174&gt;1,'Rang. kommuner avlingsnivå P '!F174,""),"")</f>
        <v/>
      </c>
      <c r="J173" s="4" t="str">
        <f>IFERROR(IF('Rang. kommuner avlingsnivå P '!G174&gt;1,'Rang. kommuner avlingsnivå P '!G174,""),"")</f>
        <v/>
      </c>
      <c r="K173" s="4" t="str">
        <f>IFERROR(IF('Rang. kommuner avlingsnivå P '!H174&gt;1,'Rang. kommuner avlingsnivå P '!H174,""),"")</f>
        <v/>
      </c>
      <c r="L173" s="4" t="str">
        <f>IFERROR(IF('Rang. kommuner avlingsnivå P '!I174&gt;1,'Rang. kommuner avlingsnivå P '!I174,""),"")</f>
        <v/>
      </c>
      <c r="M173" s="4" t="str">
        <f>IFERROR(IF('Rang. kommuner avlingsnivå P '!J174&gt;1,'Rang. kommuner avlingsnivå P '!J174,""),"")</f>
        <v/>
      </c>
      <c r="N173" s="4" t="str">
        <f>IFERROR(IF('Rang. kommuner avlingsnivå P '!K174&gt;1,'Rang. kommuner avlingsnivå P '!K174,""),"")</f>
        <v/>
      </c>
      <c r="O173" s="4" t="str">
        <f>IFERROR(IF('Rang. kommuner avlingsnivå P '!L174&gt;1,'Rang. kommuner avlingsnivå P '!L174,""),"")</f>
        <v/>
      </c>
      <c r="P173" s="4" t="str">
        <f>IFERROR(IF('Rang. kommuner avlingsnivå P '!M174&gt;1,'Rang. kommuner avlingsnivå P '!M174,""),"")</f>
        <v/>
      </c>
      <c r="Q173" s="4" t="str">
        <f>IFERROR(IF('Rang. kommuner avlingsnivå P '!N174&gt;1,'Rang. kommuner avlingsnivå P '!N174,""),"")</f>
        <v/>
      </c>
      <c r="R173" s="4" t="str">
        <f>IFERROR(IF('Rang. kommuner avlingsnivå P '!O174&gt;1,'Rang. kommuner avlingsnivå P '!O174,""),"")</f>
        <v/>
      </c>
      <c r="S173" s="4" t="str">
        <f>IFERROR(IF('Rang. kommuner avlingsnivå P '!P174&gt;1,'Rang. kommuner avlingsnivå P '!P174,""),"")</f>
        <v/>
      </c>
      <c r="T173" s="4" t="str">
        <f>IFERROR(IF('Rang. kommuner avlingsnivå P '!Q174&gt;1,'Rang. kommuner avlingsnivå P '!Q174,""),"")</f>
        <v/>
      </c>
      <c r="U173" s="4" t="str">
        <f>IFERROR(IF('Rang. kommuner avlingsnivå P '!R174&gt;1,'Rang. kommuner avlingsnivå P '!R174,""),"")</f>
        <v/>
      </c>
      <c r="V173" s="4" t="str">
        <f>IFERROR(IF('Rang. kommuner avlingsnivå P '!S174&gt;1,'Rang. kommuner avlingsnivå P '!S174,""),"")</f>
        <v/>
      </c>
      <c r="W173" s="4" t="str">
        <f>IFERROR(IF('Rang. kommuner avlingsnivå P '!T174&gt;1,'Rang. kommuner avlingsnivå P '!T174,""),"")</f>
        <v/>
      </c>
      <c r="X173" s="4" t="str">
        <f>IFERROR(IF('Rang. kommuner avlingsnivå P '!U174&gt;1,'Rang. kommuner avlingsnivå P '!U174,""),"")</f>
        <v/>
      </c>
      <c r="Y173" s="4" t="str">
        <f>IFERROR(IF('Rang. kommuner avlingsnivå P '!V174&gt;1,'Rang. kommuner avlingsnivå P '!V174,""),"")</f>
        <v/>
      </c>
      <c r="Z173" s="4">
        <f>IFERROR(IF('Rang. kommuner avlingsnivå P '!W174&gt;1,'Rang. kommuner avlingsnivå P '!W174,""),"")</f>
        <v>375.696296296296</v>
      </c>
      <c r="AA173" s="4" t="str">
        <f>IFERROR(IF('Rang. kommuner avlingsnivå P '!X174&gt;1,'Rang. kommuner avlingsnivå P '!X174,""),"")</f>
        <v/>
      </c>
    </row>
    <row r="174" spans="4:27" x14ac:dyDescent="0.25">
      <c r="D174" s="4" t="str">
        <f>IF('Rang. kommuner avlingsnivå P '!A175&gt;1,'Rang. kommuner avlingsnivå P '!A175,"")</f>
        <v>1579 HUSTADVIKA</v>
      </c>
      <c r="E174" s="4">
        <f>IFERROR(IF('Rang. kommuner avlingsnivå P '!B175&gt;1,'Rang. kommuner avlingsnivå P '!B175,""),"")</f>
        <v>231.28250964473651</v>
      </c>
      <c r="F174" s="4">
        <f>IFERROR(IF('Rang. kommuner avlingsnivå P '!C175&gt;1,'Rang. kommuner avlingsnivå P '!C175,""),"")</f>
        <v>127.08481201978356</v>
      </c>
      <c r="G174" s="4">
        <f>IFERROR(IF('Rang. kommuner avlingsnivå P '!D175&gt;1,'Rang. kommuner avlingsnivå P '!D175,""),"")</f>
        <v>138.11428005545699</v>
      </c>
      <c r="H174" s="4">
        <f>IFERROR(IF('Rang. kommuner avlingsnivå P '!E175&gt;1,'Rang. kommuner avlingsnivå P '!E175,""),"")</f>
        <v>114.350391549809</v>
      </c>
      <c r="I174" s="4">
        <f>IFERROR(IF('Rang. kommuner avlingsnivå P '!F175&gt;1,'Rang. kommuner avlingsnivå P '!F175,""),"")</f>
        <v>104.5013665592669</v>
      </c>
      <c r="J174" s="4">
        <f>IFERROR(IF('Rang. kommuner avlingsnivå P '!G175&gt;1,'Rang. kommuner avlingsnivå P '!G175,""),"")</f>
        <v>144.136505113384</v>
      </c>
      <c r="K174" s="4">
        <f>IFERROR(IF('Rang. kommuner avlingsnivå P '!H175&gt;1,'Rang. kommuner avlingsnivå P '!H175,""),"")</f>
        <v>164.47949015063699</v>
      </c>
      <c r="L174" s="4">
        <f>IFERROR(IF('Rang. kommuner avlingsnivå P '!I175&gt;1,'Rang. kommuner avlingsnivå P '!I175,""),"")</f>
        <v>125.886014551334</v>
      </c>
      <c r="M174" s="4">
        <f>IFERROR(IF('Rang. kommuner avlingsnivå P '!J175&gt;1,'Rang. kommuner avlingsnivå P '!J175,""),"")</f>
        <v>112.03052586086041</v>
      </c>
      <c r="N174" s="4">
        <f>IFERROR(IF('Rang. kommuner avlingsnivå P '!K175&gt;1,'Rang. kommuner avlingsnivå P '!K175,""),"")</f>
        <v>113.052050138092</v>
      </c>
      <c r="O174" s="4">
        <f>IFERROR(IF('Rang. kommuner avlingsnivå P '!L175&gt;1,'Rang. kommuner avlingsnivå P '!L175,""),"")</f>
        <v>165.84132324081901</v>
      </c>
      <c r="P174" s="4">
        <f>IFERROR(IF('Rang. kommuner avlingsnivå P '!M175&gt;1,'Rang. kommuner avlingsnivå P '!M175,""),"")</f>
        <v>104.62204142011799</v>
      </c>
      <c r="Q174" s="4">
        <f>IFERROR(IF('Rang. kommuner avlingsnivå P '!N175&gt;1,'Rang. kommuner avlingsnivå P '!N175,""),"")</f>
        <v>194.858038513211</v>
      </c>
      <c r="R174" s="4">
        <f>IFERROR(IF('Rang. kommuner avlingsnivå P '!O175&gt;1,'Rang. kommuner avlingsnivå P '!O175,""),"")</f>
        <v>153.84704448507</v>
      </c>
      <c r="S174" s="4">
        <f>IFERROR(IF('Rang. kommuner avlingsnivå P '!P175&gt;1,'Rang. kommuner avlingsnivå P '!P175,""),"")</f>
        <v>218.43960826985901</v>
      </c>
      <c r="T174" s="4">
        <f>IFERROR(IF('Rang. kommuner avlingsnivå P '!Q175&gt;1,'Rang. kommuner avlingsnivå P '!Q175,""),"")</f>
        <v>267.72054287476902</v>
      </c>
      <c r="U174" s="4">
        <f>IFERROR(IF('Rang. kommuner avlingsnivå P '!R175&gt;1,'Rang. kommuner avlingsnivå P '!R175,""),"")</f>
        <v>123.208513263418</v>
      </c>
      <c r="V174" s="4">
        <f>IFERROR(IF('Rang. kommuner avlingsnivå P '!S175&gt;1,'Rang. kommuner avlingsnivå P '!S175,""),"")</f>
        <v>214.27602674307499</v>
      </c>
      <c r="W174" s="4">
        <f>IFERROR(IF('Rang. kommuner avlingsnivå P '!T175&gt;1,'Rang. kommuner avlingsnivå P '!T175,""),"")</f>
        <v>222.584728033473</v>
      </c>
      <c r="X174" s="4">
        <f>IFERROR(IF('Rang. kommuner avlingsnivå P '!U175&gt;1,'Rang. kommuner avlingsnivå P '!U175,""),"")</f>
        <v>284.47994652406402</v>
      </c>
      <c r="Y174" s="4">
        <f>IFERROR(IF('Rang. kommuner avlingsnivå P '!V175&gt;1,'Rang. kommuner avlingsnivå P '!V175,""),"")</f>
        <v>411.00710479573701</v>
      </c>
      <c r="Z174" s="4">
        <f>IFERROR(IF('Rang. kommuner avlingsnivå P '!W175&gt;1,'Rang. kommuner avlingsnivå P '!W175,""),"")</f>
        <v>248.66589327146201</v>
      </c>
      <c r="AA174" s="4">
        <f>IFERROR(IF('Rang. kommuner avlingsnivå P '!X175&gt;1,'Rang. kommuner avlingsnivå P '!X175,""),"")</f>
        <v>269.65079365079367</v>
      </c>
    </row>
    <row r="175" spans="4:27" x14ac:dyDescent="0.25">
      <c r="D175" s="4" t="str">
        <f>IF('Rang. kommuner avlingsnivå P '!A176&gt;1,'Rang. kommuner avlingsnivå P '!A176,"")</f>
        <v>5020 OSEN</v>
      </c>
      <c r="E175" s="4" t="str">
        <f>IFERROR(IF('Rang. kommuner avlingsnivå P '!B176&gt;1,'Rang. kommuner avlingsnivå P '!B176,""),"")</f>
        <v/>
      </c>
      <c r="F175" s="4" t="str">
        <f>IFERROR(IF('Rang. kommuner avlingsnivå P '!C176&gt;1,'Rang. kommuner avlingsnivå P '!C176,""),"")</f>
        <v/>
      </c>
      <c r="G175" s="4" t="str">
        <f>IFERROR(IF('Rang. kommuner avlingsnivå P '!D176&gt;1,'Rang. kommuner avlingsnivå P '!D176,""),"")</f>
        <v/>
      </c>
      <c r="H175" s="4">
        <f>IFERROR(IF('Rang. kommuner avlingsnivå P '!E176&gt;1,'Rang. kommuner avlingsnivå P '!E176,""),"")</f>
        <v>133.796147672552</v>
      </c>
      <c r="I175" s="4">
        <f>IFERROR(IF('Rang. kommuner avlingsnivå P '!F176&gt;1,'Rang. kommuner avlingsnivå P '!F176,""),"")</f>
        <v>215.12479201331101</v>
      </c>
      <c r="J175" s="4">
        <f>IFERROR(IF('Rang. kommuner avlingsnivå P '!G176&gt;1,'Rang. kommuner avlingsnivå P '!G176,""),"")</f>
        <v>153.54761904761901</v>
      </c>
      <c r="K175" s="4" t="str">
        <f>IFERROR(IF('Rang. kommuner avlingsnivå P '!H176&gt;1,'Rang. kommuner avlingsnivå P '!H176,""),"")</f>
        <v/>
      </c>
      <c r="L175" s="4" t="str">
        <f>IFERROR(IF('Rang. kommuner avlingsnivå P '!I176&gt;1,'Rang. kommuner avlingsnivå P '!I176,""),"")</f>
        <v/>
      </c>
      <c r="M175" s="4" t="str">
        <f>IFERROR(IF('Rang. kommuner avlingsnivå P '!J176&gt;1,'Rang. kommuner avlingsnivå P '!J176,""),"")</f>
        <v/>
      </c>
      <c r="N175" s="4" t="str">
        <f>IFERROR(IF('Rang. kommuner avlingsnivå P '!K176&gt;1,'Rang. kommuner avlingsnivå P '!K176,""),"")</f>
        <v/>
      </c>
      <c r="O175" s="4" t="str">
        <f>IFERROR(IF('Rang. kommuner avlingsnivå P '!L176&gt;1,'Rang. kommuner avlingsnivå P '!L176,""),"")</f>
        <v/>
      </c>
      <c r="P175" s="4" t="str">
        <f>IFERROR(IF('Rang. kommuner avlingsnivå P '!M176&gt;1,'Rang. kommuner avlingsnivå P '!M176,""),"")</f>
        <v/>
      </c>
      <c r="Q175" s="4" t="str">
        <f>IFERROR(IF('Rang. kommuner avlingsnivå P '!N176&gt;1,'Rang. kommuner avlingsnivå P '!N176,""),"")</f>
        <v/>
      </c>
      <c r="R175" s="4" t="str">
        <f>IFERROR(IF('Rang. kommuner avlingsnivå P '!O176&gt;1,'Rang. kommuner avlingsnivå P '!O176,""),"")</f>
        <v/>
      </c>
      <c r="S175" s="4" t="str">
        <f>IFERROR(IF('Rang. kommuner avlingsnivå P '!P176&gt;1,'Rang. kommuner avlingsnivå P '!P176,""),"")</f>
        <v/>
      </c>
      <c r="T175" s="4" t="str">
        <f>IFERROR(IF('Rang. kommuner avlingsnivå P '!Q176&gt;1,'Rang. kommuner avlingsnivå P '!Q176,""),"")</f>
        <v/>
      </c>
      <c r="U175" s="4" t="str">
        <f>IFERROR(IF('Rang. kommuner avlingsnivå P '!R176&gt;1,'Rang. kommuner avlingsnivå P '!R176,""),"")</f>
        <v/>
      </c>
      <c r="V175" s="4" t="str">
        <f>IFERROR(IF('Rang. kommuner avlingsnivå P '!S176&gt;1,'Rang. kommuner avlingsnivå P '!S176,""),"")</f>
        <v/>
      </c>
      <c r="W175" s="4" t="str">
        <f>IFERROR(IF('Rang. kommuner avlingsnivå P '!T176&gt;1,'Rang. kommuner avlingsnivå P '!T176,""),"")</f>
        <v/>
      </c>
      <c r="X175" s="4" t="str">
        <f>IFERROR(IF('Rang. kommuner avlingsnivå P '!U176&gt;1,'Rang. kommuner avlingsnivå P '!U176,""),"")</f>
        <v/>
      </c>
      <c r="Y175" s="4" t="str">
        <f>IFERROR(IF('Rang. kommuner avlingsnivå P '!V176&gt;1,'Rang. kommuner avlingsnivå P '!V176,""),"")</f>
        <v/>
      </c>
      <c r="Z175" s="4" t="str">
        <f>IFERROR(IF('Rang. kommuner avlingsnivå P '!W176&gt;1,'Rang. kommuner avlingsnivå P '!W176,""),"")</f>
        <v/>
      </c>
      <c r="AA175" s="4" t="str">
        <f>IFERROR(IF('Rang. kommuner avlingsnivå P '!X176&gt;1,'Rang. kommuner avlingsnivå P '!X176,""),"")</f>
        <v/>
      </c>
    </row>
    <row r="176" spans="4:27" x14ac:dyDescent="0.25">
      <c r="D176" s="4" t="str">
        <f>IF('Rang. kommuner avlingsnivå P '!A177&gt;1,'Rang. kommuner avlingsnivå P '!A177,"")</f>
        <v>1813 BRØNNØY</v>
      </c>
      <c r="E176" s="4" t="str">
        <f>IFERROR(IF('Rang. kommuner avlingsnivå P '!B177&gt;1,'Rang. kommuner avlingsnivå P '!B177,""),"")</f>
        <v/>
      </c>
      <c r="F176" s="4" t="str">
        <f>IFERROR(IF('Rang. kommuner avlingsnivå P '!C177&gt;1,'Rang. kommuner avlingsnivå P '!C177,""),"")</f>
        <v/>
      </c>
      <c r="G176" s="4" t="str">
        <f>IFERROR(IF('Rang. kommuner avlingsnivå P '!D177&gt;1,'Rang. kommuner avlingsnivå P '!D177,""),"")</f>
        <v/>
      </c>
      <c r="H176" s="4" t="str">
        <f>IFERROR(IF('Rang. kommuner avlingsnivå P '!E177&gt;1,'Rang. kommuner avlingsnivå P '!E177,""),"")</f>
        <v/>
      </c>
      <c r="I176" s="4" t="str">
        <f>IFERROR(IF('Rang. kommuner avlingsnivå P '!F177&gt;1,'Rang. kommuner avlingsnivå P '!F177,""),"")</f>
        <v/>
      </c>
      <c r="J176" s="4" t="str">
        <f>IFERROR(IF('Rang. kommuner avlingsnivå P '!G177&gt;1,'Rang. kommuner avlingsnivå P '!G177,""),"")</f>
        <v/>
      </c>
      <c r="K176" s="4" t="str">
        <f>IFERROR(IF('Rang. kommuner avlingsnivå P '!H177&gt;1,'Rang. kommuner avlingsnivå P '!H177,""),"")</f>
        <v/>
      </c>
      <c r="L176" s="4" t="str">
        <f>IFERROR(IF('Rang. kommuner avlingsnivå P '!I177&gt;1,'Rang. kommuner avlingsnivå P '!I177,""),"")</f>
        <v/>
      </c>
      <c r="M176" s="4" t="str">
        <f>IFERROR(IF('Rang. kommuner avlingsnivå P '!J177&gt;1,'Rang. kommuner avlingsnivå P '!J177,""),"")</f>
        <v/>
      </c>
      <c r="N176" s="4" t="str">
        <f>IFERROR(IF('Rang. kommuner avlingsnivå P '!K177&gt;1,'Rang. kommuner avlingsnivå P '!K177,""),"")</f>
        <v/>
      </c>
      <c r="O176" s="4" t="str">
        <f>IFERROR(IF('Rang. kommuner avlingsnivå P '!L177&gt;1,'Rang. kommuner avlingsnivå P '!L177,""),"")</f>
        <v/>
      </c>
      <c r="P176" s="4" t="str">
        <f>IFERROR(IF('Rang. kommuner avlingsnivå P '!M177&gt;1,'Rang. kommuner avlingsnivå P '!M177,""),"")</f>
        <v/>
      </c>
      <c r="Q176" s="4" t="str">
        <f>IFERROR(IF('Rang. kommuner avlingsnivå P '!N177&gt;1,'Rang. kommuner avlingsnivå P '!N177,""),"")</f>
        <v/>
      </c>
      <c r="R176" s="4" t="str">
        <f>IFERROR(IF('Rang. kommuner avlingsnivå P '!O177&gt;1,'Rang. kommuner avlingsnivå P '!O177,""),"")</f>
        <v/>
      </c>
      <c r="S176" s="4" t="str">
        <f>IFERROR(IF('Rang. kommuner avlingsnivå P '!P177&gt;1,'Rang. kommuner avlingsnivå P '!P177,""),"")</f>
        <v/>
      </c>
      <c r="T176" s="4" t="str">
        <f>IFERROR(IF('Rang. kommuner avlingsnivå P '!Q177&gt;1,'Rang. kommuner avlingsnivå P '!Q177,""),"")</f>
        <v/>
      </c>
      <c r="U176" s="4" t="str">
        <f>IFERROR(IF('Rang. kommuner avlingsnivå P '!R177&gt;1,'Rang. kommuner avlingsnivå P '!R177,""),"")</f>
        <v/>
      </c>
      <c r="V176" s="4" t="str">
        <f>IFERROR(IF('Rang. kommuner avlingsnivå P '!S177&gt;1,'Rang. kommuner avlingsnivå P '!S177,""),"")</f>
        <v/>
      </c>
      <c r="W176" s="4" t="str">
        <f>IFERROR(IF('Rang. kommuner avlingsnivå P '!T177&gt;1,'Rang. kommuner avlingsnivå P '!T177,""),"")</f>
        <v/>
      </c>
      <c r="X176" s="4">
        <f>IFERROR(IF('Rang. kommuner avlingsnivå P '!U177&gt;1,'Rang. kommuner avlingsnivå P '!U177,""),"")</f>
        <v>165.95161290322599</v>
      </c>
      <c r="Y176" s="4" t="str">
        <f>IFERROR(IF('Rang. kommuner avlingsnivå P '!V177&gt;1,'Rang. kommuner avlingsnivå P '!V177,""),"")</f>
        <v/>
      </c>
      <c r="Z176" s="4" t="str">
        <f>IFERROR(IF('Rang. kommuner avlingsnivå P '!W177&gt;1,'Rang. kommuner avlingsnivå P '!W177,""),"")</f>
        <v/>
      </c>
      <c r="AA176" s="4" t="str">
        <f>IFERROR(IF('Rang. kommuner avlingsnivå P '!X177&gt;1,'Rang. kommuner avlingsnivå P '!X177,""),"")</f>
        <v/>
      </c>
    </row>
    <row r="177" spans="4:27" x14ac:dyDescent="0.25">
      <c r="D177" s="4" t="str">
        <f>IF('Rang. kommuner avlingsnivå P '!A178&gt;1,'Rang. kommuner avlingsnivå P '!A178,"")</f>
        <v>4030 NISSEDAL</v>
      </c>
      <c r="E177" s="4" t="str">
        <f>IFERROR(IF('Rang. kommuner avlingsnivå P '!B178&gt;1,'Rang. kommuner avlingsnivå P '!B178,""),"")</f>
        <v/>
      </c>
      <c r="F177" s="4" t="str">
        <f>IFERROR(IF('Rang. kommuner avlingsnivå P '!C178&gt;1,'Rang. kommuner avlingsnivå P '!C178,""),"")</f>
        <v/>
      </c>
      <c r="G177" s="4" t="str">
        <f>IFERROR(IF('Rang. kommuner avlingsnivå P '!D178&gt;1,'Rang. kommuner avlingsnivå P '!D178,""),"")</f>
        <v/>
      </c>
      <c r="H177" s="4" t="str">
        <f>IFERROR(IF('Rang. kommuner avlingsnivå P '!E178&gt;1,'Rang. kommuner avlingsnivå P '!E178,""),"")</f>
        <v/>
      </c>
      <c r="I177" s="4" t="str">
        <f>IFERROR(IF('Rang. kommuner avlingsnivå P '!F178&gt;1,'Rang. kommuner avlingsnivå P '!F178,""),"")</f>
        <v/>
      </c>
      <c r="J177" s="4" t="str">
        <f>IFERROR(IF('Rang. kommuner avlingsnivå P '!G178&gt;1,'Rang. kommuner avlingsnivå P '!G178,""),"")</f>
        <v/>
      </c>
      <c r="K177" s="4" t="str">
        <f>IFERROR(IF('Rang. kommuner avlingsnivå P '!H178&gt;1,'Rang. kommuner avlingsnivå P '!H178,""),"")</f>
        <v/>
      </c>
      <c r="L177" s="4" t="str">
        <f>IFERROR(IF('Rang. kommuner avlingsnivå P '!I178&gt;1,'Rang. kommuner avlingsnivå P '!I178,""),"")</f>
        <v/>
      </c>
      <c r="M177" s="4" t="str">
        <f>IFERROR(IF('Rang. kommuner avlingsnivå P '!J178&gt;1,'Rang. kommuner avlingsnivå P '!J178,""),"")</f>
        <v/>
      </c>
      <c r="N177" s="4" t="str">
        <f>IFERROR(IF('Rang. kommuner avlingsnivå P '!K178&gt;1,'Rang. kommuner avlingsnivå P '!K178,""),"")</f>
        <v/>
      </c>
      <c r="O177" s="4" t="str">
        <f>IFERROR(IF('Rang. kommuner avlingsnivå P '!L178&gt;1,'Rang. kommuner avlingsnivå P '!L178,""),"")</f>
        <v/>
      </c>
      <c r="P177" s="4" t="str">
        <f>IFERROR(IF('Rang. kommuner avlingsnivå P '!M178&gt;1,'Rang. kommuner avlingsnivå P '!M178,""),"")</f>
        <v/>
      </c>
      <c r="Q177" s="4" t="str">
        <f>IFERROR(IF('Rang. kommuner avlingsnivå P '!N178&gt;1,'Rang. kommuner avlingsnivå P '!N178,""),"")</f>
        <v/>
      </c>
      <c r="R177" s="4" t="str">
        <f>IFERROR(IF('Rang. kommuner avlingsnivå P '!O178&gt;1,'Rang. kommuner avlingsnivå P '!O178,""),"")</f>
        <v/>
      </c>
      <c r="S177" s="4" t="str">
        <f>IFERROR(IF('Rang. kommuner avlingsnivå P '!P178&gt;1,'Rang. kommuner avlingsnivå P '!P178,""),"")</f>
        <v/>
      </c>
      <c r="T177" s="4" t="str">
        <f>IFERROR(IF('Rang. kommuner avlingsnivå P '!Q178&gt;1,'Rang. kommuner avlingsnivå P '!Q178,""),"")</f>
        <v/>
      </c>
      <c r="U177" s="4" t="str">
        <f>IFERROR(IF('Rang. kommuner avlingsnivå P '!R178&gt;1,'Rang. kommuner avlingsnivå P '!R178,""),"")</f>
        <v/>
      </c>
      <c r="V177" s="4" t="str">
        <f>IFERROR(IF('Rang. kommuner avlingsnivå P '!S178&gt;1,'Rang. kommuner avlingsnivå P '!S178,""),"")</f>
        <v/>
      </c>
      <c r="W177" s="4" t="str">
        <f>IFERROR(IF('Rang. kommuner avlingsnivå P '!T178&gt;1,'Rang. kommuner avlingsnivå P '!T178,""),"")</f>
        <v/>
      </c>
      <c r="X177" s="4" t="str">
        <f>IFERROR(IF('Rang. kommuner avlingsnivå P '!U178&gt;1,'Rang. kommuner avlingsnivå P '!U178,""),"")</f>
        <v/>
      </c>
      <c r="Y177" s="4" t="str">
        <f>IFERROR(IF('Rang. kommuner avlingsnivå P '!V178&gt;1,'Rang. kommuner avlingsnivå P '!V178,""),"")</f>
        <v/>
      </c>
      <c r="Z177" s="4">
        <f>IFERROR(IF('Rang. kommuner avlingsnivå P '!W178&gt;1,'Rang. kommuner avlingsnivå P '!W178,""),"")</f>
        <v>179.40384615384599</v>
      </c>
      <c r="AA177" s="4">
        <f>IFERROR(IF('Rang. kommuner avlingsnivå P '!X178&gt;1,'Rang. kommuner avlingsnivå P '!X178,""),"")</f>
        <v>145.29090909090908</v>
      </c>
    </row>
    <row r="178" spans="4:27" x14ac:dyDescent="0.25">
      <c r="D178" s="4" t="str">
        <f>IF('Rang. kommuner avlingsnivå P '!A179&gt;1,'Rang. kommuner avlingsnivå P '!A179,"")</f>
        <v>3324 GOL</v>
      </c>
      <c r="E178" s="4" t="str">
        <f>IFERROR(IF('Rang. kommuner avlingsnivå P '!B179&gt;1,'Rang. kommuner avlingsnivå P '!B179,""),"")</f>
        <v/>
      </c>
      <c r="F178" s="4" t="str">
        <f>IFERROR(IF('Rang. kommuner avlingsnivå P '!C179&gt;1,'Rang. kommuner avlingsnivå P '!C179,""),"")</f>
        <v/>
      </c>
      <c r="G178" s="4" t="str">
        <f>IFERROR(IF('Rang. kommuner avlingsnivå P '!D179&gt;1,'Rang. kommuner avlingsnivå P '!D179,""),"")</f>
        <v/>
      </c>
      <c r="H178" s="4" t="str">
        <f>IFERROR(IF('Rang. kommuner avlingsnivå P '!E179&gt;1,'Rang. kommuner avlingsnivå P '!E179,""),"")</f>
        <v/>
      </c>
      <c r="I178" s="4" t="str">
        <f>IFERROR(IF('Rang. kommuner avlingsnivå P '!F179&gt;1,'Rang. kommuner avlingsnivå P '!F179,""),"")</f>
        <v/>
      </c>
      <c r="J178" s="4" t="str">
        <f>IFERROR(IF('Rang. kommuner avlingsnivå P '!G179&gt;1,'Rang. kommuner avlingsnivå P '!G179,""),"")</f>
        <v/>
      </c>
      <c r="K178" s="4" t="str">
        <f>IFERROR(IF('Rang. kommuner avlingsnivå P '!H179&gt;1,'Rang. kommuner avlingsnivå P '!H179,""),"")</f>
        <v/>
      </c>
      <c r="L178" s="4" t="str">
        <f>IFERROR(IF('Rang. kommuner avlingsnivå P '!I179&gt;1,'Rang. kommuner avlingsnivå P '!I179,""),"")</f>
        <v/>
      </c>
      <c r="M178" s="4" t="str">
        <f>IFERROR(IF('Rang. kommuner avlingsnivå P '!J179&gt;1,'Rang. kommuner avlingsnivå P '!J179,""),"")</f>
        <v/>
      </c>
      <c r="N178" s="4" t="str">
        <f>IFERROR(IF('Rang. kommuner avlingsnivå P '!K179&gt;1,'Rang. kommuner avlingsnivå P '!K179,""),"")</f>
        <v/>
      </c>
      <c r="O178" s="4" t="str">
        <f>IFERROR(IF('Rang. kommuner avlingsnivå P '!L179&gt;1,'Rang. kommuner avlingsnivå P '!L179,""),"")</f>
        <v/>
      </c>
      <c r="P178" s="4" t="str">
        <f>IFERROR(IF('Rang. kommuner avlingsnivå P '!M179&gt;1,'Rang. kommuner avlingsnivå P '!M179,""),"")</f>
        <v/>
      </c>
      <c r="Q178" s="4" t="str">
        <f>IFERROR(IF('Rang. kommuner avlingsnivå P '!N179&gt;1,'Rang. kommuner avlingsnivå P '!N179,""),"")</f>
        <v/>
      </c>
      <c r="R178" s="4" t="str">
        <f>IFERROR(IF('Rang. kommuner avlingsnivå P '!O179&gt;1,'Rang. kommuner avlingsnivå P '!O179,""),"")</f>
        <v/>
      </c>
      <c r="S178" s="4" t="str">
        <f>IFERROR(IF('Rang. kommuner avlingsnivå P '!P179&gt;1,'Rang. kommuner avlingsnivå P '!P179,""),"")</f>
        <v/>
      </c>
      <c r="T178" s="4" t="str">
        <f>IFERROR(IF('Rang. kommuner avlingsnivå P '!Q179&gt;1,'Rang. kommuner avlingsnivå P '!Q179,""),"")</f>
        <v/>
      </c>
      <c r="U178" s="4" t="str">
        <f>IFERROR(IF('Rang. kommuner avlingsnivå P '!R179&gt;1,'Rang. kommuner avlingsnivå P '!R179,""),"")</f>
        <v/>
      </c>
      <c r="V178" s="4" t="str">
        <f>IFERROR(IF('Rang. kommuner avlingsnivå P '!S179&gt;1,'Rang. kommuner avlingsnivå P '!S179,""),"")</f>
        <v/>
      </c>
      <c r="W178" s="4" t="str">
        <f>IFERROR(IF('Rang. kommuner avlingsnivå P '!T179&gt;1,'Rang. kommuner avlingsnivå P '!T179,""),"")</f>
        <v/>
      </c>
      <c r="X178" s="4">
        <f>IFERROR(IF('Rang. kommuner avlingsnivå P '!U179&gt;1,'Rang. kommuner avlingsnivå P '!U179,""),"")</f>
        <v>198.212765957447</v>
      </c>
      <c r="Y178" s="4">
        <f>IFERROR(IF('Rang. kommuner avlingsnivå P '!V179&gt;1,'Rang. kommuner avlingsnivå P '!V179,""),"")</f>
        <v>124.6</v>
      </c>
      <c r="Z178" s="4">
        <f>IFERROR(IF('Rang. kommuner avlingsnivå P '!W179&gt;1,'Rang. kommuner avlingsnivå P '!W179,""),"")</f>
        <v>137.52380952381</v>
      </c>
      <c r="AA178" s="4" t="str">
        <f>IFERROR(IF('Rang. kommuner avlingsnivå P '!X179&gt;1,'Rang. kommuner avlingsnivå P '!X179,""),"")</f>
        <v/>
      </c>
    </row>
    <row r="179" spans="4:27" x14ac:dyDescent="0.25">
      <c r="D179" s="4" t="str">
        <f>IF('Rang. kommuner avlingsnivå P '!A180&gt;1,'Rang. kommuner avlingsnivå P '!A180,"")</f>
        <v>1824 VEFSN</v>
      </c>
      <c r="E179" s="4" t="str">
        <f>IFERROR(IF('Rang. kommuner avlingsnivå P '!B180&gt;1,'Rang. kommuner avlingsnivå P '!B180,""),"")</f>
        <v/>
      </c>
      <c r="F179" s="4" t="str">
        <f>IFERROR(IF('Rang. kommuner avlingsnivå P '!C180&gt;1,'Rang. kommuner avlingsnivå P '!C180,""),"")</f>
        <v/>
      </c>
      <c r="G179" s="4" t="str">
        <f>IFERROR(IF('Rang. kommuner avlingsnivå P '!D180&gt;1,'Rang. kommuner avlingsnivå P '!D180,""),"")</f>
        <v/>
      </c>
      <c r="H179" s="4" t="str">
        <f>IFERROR(IF('Rang. kommuner avlingsnivå P '!E180&gt;1,'Rang. kommuner avlingsnivå P '!E180,""),"")</f>
        <v/>
      </c>
      <c r="I179" s="4">
        <f>IFERROR(IF('Rang. kommuner avlingsnivå P '!F180&gt;1,'Rang. kommuner avlingsnivå P '!F180,""),"")</f>
        <v>129.448154657293</v>
      </c>
      <c r="J179" s="4">
        <f>IFERROR(IF('Rang. kommuner avlingsnivå P '!G180&gt;1,'Rang. kommuner avlingsnivå P '!G180,""),"")</f>
        <v>144.160186625194</v>
      </c>
      <c r="K179" s="4">
        <f>IFERROR(IF('Rang. kommuner avlingsnivå P '!H180&gt;1,'Rang. kommuner avlingsnivå P '!H180,""),"")</f>
        <v>160.425185185185</v>
      </c>
      <c r="L179" s="4">
        <f>IFERROR(IF('Rang. kommuner avlingsnivå P '!I180&gt;1,'Rang. kommuner avlingsnivå P '!I180,""),"")</f>
        <v>131.40740740740699</v>
      </c>
      <c r="M179" s="4">
        <f>IFERROR(IF('Rang. kommuner avlingsnivå P '!J180&gt;1,'Rang. kommuner avlingsnivå P '!J180,""),"")</f>
        <v>87.018092105263193</v>
      </c>
      <c r="N179" s="4">
        <f>IFERROR(IF('Rang. kommuner avlingsnivå P '!K180&gt;1,'Rang. kommuner avlingsnivå P '!K180,""),"")</f>
        <v>119.070532915361</v>
      </c>
      <c r="O179" s="4">
        <f>IFERROR(IF('Rang. kommuner avlingsnivå P '!L180&gt;1,'Rang. kommuner avlingsnivå P '!L180,""),"")</f>
        <v>98.929663608562706</v>
      </c>
      <c r="P179" s="4" t="str">
        <f>IFERROR(IF('Rang. kommuner avlingsnivå P '!M180&gt;1,'Rang. kommuner avlingsnivå P '!M180,""),"")</f>
        <v/>
      </c>
      <c r="Q179" s="4" t="str">
        <f>IFERROR(IF('Rang. kommuner avlingsnivå P '!N180&gt;1,'Rang. kommuner avlingsnivå P '!N180,""),"")</f>
        <v/>
      </c>
      <c r="R179" s="4">
        <f>IFERROR(IF('Rang. kommuner avlingsnivå P '!O180&gt;1,'Rang. kommuner avlingsnivå P '!O180,""),"")</f>
        <v>145.25624999999999</v>
      </c>
      <c r="S179" s="4" t="str">
        <f>IFERROR(IF('Rang. kommuner avlingsnivå P '!P180&gt;1,'Rang. kommuner avlingsnivå P '!P180,""),"")</f>
        <v/>
      </c>
      <c r="T179" s="4" t="str">
        <f>IFERROR(IF('Rang. kommuner avlingsnivå P '!Q180&gt;1,'Rang. kommuner avlingsnivå P '!Q180,""),"")</f>
        <v/>
      </c>
      <c r="U179" s="4" t="str">
        <f>IFERROR(IF('Rang. kommuner avlingsnivå P '!R180&gt;1,'Rang. kommuner avlingsnivå P '!R180,""),"")</f>
        <v/>
      </c>
      <c r="V179" s="4" t="str">
        <f>IFERROR(IF('Rang. kommuner avlingsnivå P '!S180&gt;1,'Rang. kommuner avlingsnivå P '!S180,""),"")</f>
        <v/>
      </c>
      <c r="W179" s="4" t="str">
        <f>IFERROR(IF('Rang. kommuner avlingsnivå P '!T180&gt;1,'Rang. kommuner avlingsnivå P '!T180,""),"")</f>
        <v/>
      </c>
      <c r="X179" s="4">
        <f>IFERROR(IF('Rang. kommuner avlingsnivå P '!U180&gt;1,'Rang. kommuner avlingsnivå P '!U180,""),"")</f>
        <v>89.931330472102999</v>
      </c>
      <c r="Y179" s="4">
        <f>IFERROR(IF('Rang. kommuner avlingsnivå P '!V180&gt;1,'Rang. kommuner avlingsnivå P '!V180,""),"")</f>
        <v>84.462562396006703</v>
      </c>
      <c r="Z179" s="4">
        <f>IFERROR(IF('Rang. kommuner avlingsnivå P '!W180&gt;1,'Rang. kommuner avlingsnivå P '!W180,""),"")</f>
        <v>156.65682656826601</v>
      </c>
      <c r="AA179" s="4" t="str">
        <f>IFERROR(IF('Rang. kommuner avlingsnivå P '!X180&gt;1,'Rang. kommuner avlingsnivå P '!X180,""),"")</f>
        <v/>
      </c>
    </row>
    <row r="180" spans="4:27" x14ac:dyDescent="0.25">
      <c r="D180" s="4" t="str">
        <f>IF('Rang. kommuner avlingsnivå P '!A181&gt;1,'Rang. kommuner avlingsnivå P '!A181,"")</f>
        <v>1573 SMØLA</v>
      </c>
      <c r="E180" s="4" t="str">
        <f>IFERROR(IF('Rang. kommuner avlingsnivå P '!B181&gt;1,'Rang. kommuner avlingsnivå P '!B181,""),"")</f>
        <v/>
      </c>
      <c r="F180" s="4" t="str">
        <f>IFERROR(IF('Rang. kommuner avlingsnivå P '!C181&gt;1,'Rang. kommuner avlingsnivå P '!C181,""),"")</f>
        <v/>
      </c>
      <c r="G180" s="4" t="str">
        <f>IFERROR(IF('Rang. kommuner avlingsnivå P '!D181&gt;1,'Rang. kommuner avlingsnivå P '!D181,""),"")</f>
        <v/>
      </c>
      <c r="H180" s="4" t="str">
        <f>IFERROR(IF('Rang. kommuner avlingsnivå P '!E181&gt;1,'Rang. kommuner avlingsnivå P '!E181,""),"")</f>
        <v/>
      </c>
      <c r="I180" s="4" t="str">
        <f>IFERROR(IF('Rang. kommuner avlingsnivå P '!F181&gt;1,'Rang. kommuner avlingsnivå P '!F181,""),"")</f>
        <v/>
      </c>
      <c r="J180" s="4" t="str">
        <f>IFERROR(IF('Rang. kommuner avlingsnivå P '!G181&gt;1,'Rang. kommuner avlingsnivå P '!G181,""),"")</f>
        <v/>
      </c>
      <c r="K180" s="4" t="str">
        <f>IFERROR(IF('Rang. kommuner avlingsnivå P '!H181&gt;1,'Rang. kommuner avlingsnivå P '!H181,""),"")</f>
        <v/>
      </c>
      <c r="L180" s="4" t="str">
        <f>IFERROR(IF('Rang. kommuner avlingsnivå P '!I181&gt;1,'Rang. kommuner avlingsnivå P '!I181,""),"")</f>
        <v/>
      </c>
      <c r="M180" s="4" t="str">
        <f>IFERROR(IF('Rang. kommuner avlingsnivå P '!J181&gt;1,'Rang. kommuner avlingsnivå P '!J181,""),"")</f>
        <v/>
      </c>
      <c r="N180" s="4" t="str">
        <f>IFERROR(IF('Rang. kommuner avlingsnivå P '!K181&gt;1,'Rang. kommuner avlingsnivå P '!K181,""),"")</f>
        <v/>
      </c>
      <c r="O180" s="4" t="str">
        <f>IFERROR(IF('Rang. kommuner avlingsnivå P '!L181&gt;1,'Rang. kommuner avlingsnivå P '!L181,""),"")</f>
        <v/>
      </c>
      <c r="P180" s="4" t="str">
        <f>IFERROR(IF('Rang. kommuner avlingsnivå P '!M181&gt;1,'Rang. kommuner avlingsnivå P '!M181,""),"")</f>
        <v/>
      </c>
      <c r="Q180" s="4" t="str">
        <f>IFERROR(IF('Rang. kommuner avlingsnivå P '!N181&gt;1,'Rang. kommuner avlingsnivå P '!N181,""),"")</f>
        <v/>
      </c>
      <c r="R180" s="4" t="str">
        <f>IFERROR(IF('Rang. kommuner avlingsnivå P '!O181&gt;1,'Rang. kommuner avlingsnivå P '!O181,""),"")</f>
        <v/>
      </c>
      <c r="S180" s="4" t="str">
        <f>IFERROR(IF('Rang. kommuner avlingsnivå P '!P181&gt;1,'Rang. kommuner avlingsnivå P '!P181,""),"")</f>
        <v/>
      </c>
      <c r="T180" s="4" t="str">
        <f>IFERROR(IF('Rang. kommuner avlingsnivå P '!Q181&gt;1,'Rang. kommuner avlingsnivå P '!Q181,""),"")</f>
        <v/>
      </c>
      <c r="U180" s="4" t="str">
        <f>IFERROR(IF('Rang. kommuner avlingsnivå P '!R181&gt;1,'Rang. kommuner avlingsnivå P '!R181,""),"")</f>
        <v/>
      </c>
      <c r="V180" s="4" t="str">
        <f>IFERROR(IF('Rang. kommuner avlingsnivå P '!S181&gt;1,'Rang. kommuner avlingsnivå P '!S181,""),"")</f>
        <v/>
      </c>
      <c r="W180" s="4" t="str">
        <f>IFERROR(IF('Rang. kommuner avlingsnivå P '!T181&gt;1,'Rang. kommuner avlingsnivå P '!T181,""),"")</f>
        <v/>
      </c>
      <c r="X180" s="4" t="str">
        <f>IFERROR(IF('Rang. kommuner avlingsnivå P '!U181&gt;1,'Rang. kommuner avlingsnivå P '!U181,""),"")</f>
        <v/>
      </c>
      <c r="Y180" s="4" t="str">
        <f>IFERROR(IF('Rang. kommuner avlingsnivå P '!V181&gt;1,'Rang. kommuner avlingsnivå P '!V181,""),"")</f>
        <v/>
      </c>
      <c r="Z180" s="4">
        <f>IFERROR(IF('Rang. kommuner avlingsnivå P '!W181&gt;1,'Rang. kommuner avlingsnivå P '!W181,""),"")</f>
        <v>216.25</v>
      </c>
      <c r="AA180" s="4" t="str">
        <f>IFERROR(IF('Rang. kommuner avlingsnivå P '!X181&gt;1,'Rang. kommuner avlingsnivå P '!X181,""),"")</f>
        <v/>
      </c>
    </row>
    <row r="181" spans="4:27" x14ac:dyDescent="0.25">
      <c r="D181" s="4" t="str">
        <f>IF('Rang. kommuner avlingsnivå P '!A182&gt;1,'Rang. kommuner avlingsnivå P '!A182,"")</f>
        <v>3451 NORD-AURDAL</v>
      </c>
      <c r="E181" s="4" t="str">
        <f>IFERROR(IF('Rang. kommuner avlingsnivå P '!B182&gt;1,'Rang. kommuner avlingsnivå P '!B182,""),"")</f>
        <v/>
      </c>
      <c r="F181" s="4" t="str">
        <f>IFERROR(IF('Rang. kommuner avlingsnivå P '!C182&gt;1,'Rang. kommuner avlingsnivå P '!C182,""),"")</f>
        <v/>
      </c>
      <c r="G181" s="4" t="str">
        <f>IFERROR(IF('Rang. kommuner avlingsnivå P '!D182&gt;1,'Rang. kommuner avlingsnivå P '!D182,""),"")</f>
        <v/>
      </c>
      <c r="H181" s="4" t="str">
        <f>IFERROR(IF('Rang. kommuner avlingsnivå P '!E182&gt;1,'Rang. kommuner avlingsnivå P '!E182,""),"")</f>
        <v/>
      </c>
      <c r="I181" s="4" t="str">
        <f>IFERROR(IF('Rang. kommuner avlingsnivå P '!F182&gt;1,'Rang. kommuner avlingsnivå P '!F182,""),"")</f>
        <v/>
      </c>
      <c r="J181" s="4" t="str">
        <f>IFERROR(IF('Rang. kommuner avlingsnivå P '!G182&gt;1,'Rang. kommuner avlingsnivå P '!G182,""),"")</f>
        <v/>
      </c>
      <c r="K181" s="4" t="str">
        <f>IFERROR(IF('Rang. kommuner avlingsnivå P '!H182&gt;1,'Rang. kommuner avlingsnivå P '!H182,""),"")</f>
        <v/>
      </c>
      <c r="L181" s="4" t="str">
        <f>IFERROR(IF('Rang. kommuner avlingsnivå P '!I182&gt;1,'Rang. kommuner avlingsnivå P '!I182,""),"")</f>
        <v/>
      </c>
      <c r="M181" s="4" t="str">
        <f>IFERROR(IF('Rang. kommuner avlingsnivå P '!J182&gt;1,'Rang. kommuner avlingsnivå P '!J182,""),"")</f>
        <v/>
      </c>
      <c r="N181" s="4" t="str">
        <f>IFERROR(IF('Rang. kommuner avlingsnivå P '!K182&gt;1,'Rang. kommuner avlingsnivå P '!K182,""),"")</f>
        <v/>
      </c>
      <c r="O181" s="4" t="str">
        <f>IFERROR(IF('Rang. kommuner avlingsnivå P '!L182&gt;1,'Rang. kommuner avlingsnivå P '!L182,""),"")</f>
        <v/>
      </c>
      <c r="P181" s="4" t="str">
        <f>IFERROR(IF('Rang. kommuner avlingsnivå P '!M182&gt;1,'Rang. kommuner avlingsnivå P '!M182,""),"")</f>
        <v/>
      </c>
      <c r="Q181" s="4" t="str">
        <f>IFERROR(IF('Rang. kommuner avlingsnivå P '!N182&gt;1,'Rang. kommuner avlingsnivå P '!N182,""),"")</f>
        <v/>
      </c>
      <c r="R181" s="4" t="str">
        <f>IFERROR(IF('Rang. kommuner avlingsnivå P '!O182&gt;1,'Rang. kommuner avlingsnivå P '!O182,""),"")</f>
        <v/>
      </c>
      <c r="S181" s="4" t="str">
        <f>IFERROR(IF('Rang. kommuner avlingsnivå P '!P182&gt;1,'Rang. kommuner avlingsnivå P '!P182,""),"")</f>
        <v/>
      </c>
      <c r="T181" s="4" t="str">
        <f>IFERROR(IF('Rang. kommuner avlingsnivå P '!Q182&gt;1,'Rang. kommuner avlingsnivå P '!Q182,""),"")</f>
        <v/>
      </c>
      <c r="U181" s="4" t="str">
        <f>IFERROR(IF('Rang. kommuner avlingsnivå P '!R182&gt;1,'Rang. kommuner avlingsnivå P '!R182,""),"")</f>
        <v/>
      </c>
      <c r="V181" s="4" t="str">
        <f>IFERROR(IF('Rang. kommuner avlingsnivå P '!S182&gt;1,'Rang. kommuner avlingsnivå P '!S182,""),"")</f>
        <v/>
      </c>
      <c r="W181" s="4" t="str">
        <f>IFERROR(IF('Rang. kommuner avlingsnivå P '!T182&gt;1,'Rang. kommuner avlingsnivå P '!T182,""),"")</f>
        <v/>
      </c>
      <c r="X181" s="4" t="str">
        <f>IFERROR(IF('Rang. kommuner avlingsnivå P '!U182&gt;1,'Rang. kommuner avlingsnivå P '!U182,""),"")</f>
        <v/>
      </c>
      <c r="Y181" s="4" t="str">
        <f>IFERROR(IF('Rang. kommuner avlingsnivå P '!V182&gt;1,'Rang. kommuner avlingsnivå P '!V182,""),"")</f>
        <v/>
      </c>
      <c r="Z181" s="4" t="str">
        <f>IFERROR(IF('Rang. kommuner avlingsnivå P '!W182&gt;1,'Rang. kommuner avlingsnivå P '!W182,""),"")</f>
        <v/>
      </c>
      <c r="AA181" s="4">
        <f>IFERROR(IF('Rang. kommuner avlingsnivå P '!X182&gt;1,'Rang. kommuner avlingsnivå P '!X182,""),"")</f>
        <v>84.672727272727272</v>
      </c>
    </row>
    <row r="182" spans="4:27" x14ac:dyDescent="0.25">
      <c r="D182" s="4" t="str">
        <f>IF('Rang. kommuner avlingsnivå P '!A183&gt;1,'Rang. kommuner avlingsnivå P '!A183,"")</f>
        <v>4034 TOKKE</v>
      </c>
      <c r="E182" s="4" t="str">
        <f>IFERROR(IF('Rang. kommuner avlingsnivå P '!B183&gt;1,'Rang. kommuner avlingsnivå P '!B183,""),"")</f>
        <v/>
      </c>
      <c r="F182" s="4" t="str">
        <f>IFERROR(IF('Rang. kommuner avlingsnivå P '!C183&gt;1,'Rang. kommuner avlingsnivå P '!C183,""),"")</f>
        <v/>
      </c>
      <c r="G182" s="4" t="str">
        <f>IFERROR(IF('Rang. kommuner avlingsnivå P '!D183&gt;1,'Rang. kommuner avlingsnivå P '!D183,""),"")</f>
        <v/>
      </c>
      <c r="H182" s="4" t="str">
        <f>IFERROR(IF('Rang. kommuner avlingsnivå P '!E183&gt;1,'Rang. kommuner avlingsnivå P '!E183,""),"")</f>
        <v/>
      </c>
      <c r="I182" s="4" t="str">
        <f>IFERROR(IF('Rang. kommuner avlingsnivå P '!F183&gt;1,'Rang. kommuner avlingsnivå P '!F183,""),"")</f>
        <v/>
      </c>
      <c r="J182" s="4" t="str">
        <f>IFERROR(IF('Rang. kommuner avlingsnivå P '!G183&gt;1,'Rang. kommuner avlingsnivå P '!G183,""),"")</f>
        <v/>
      </c>
      <c r="K182" s="4" t="str">
        <f>IFERROR(IF('Rang. kommuner avlingsnivå P '!H183&gt;1,'Rang. kommuner avlingsnivå P '!H183,""),"")</f>
        <v/>
      </c>
      <c r="L182" s="4" t="str">
        <f>IFERROR(IF('Rang. kommuner avlingsnivå P '!I183&gt;1,'Rang. kommuner avlingsnivå P '!I183,""),"")</f>
        <v/>
      </c>
      <c r="M182" s="4" t="str">
        <f>IFERROR(IF('Rang. kommuner avlingsnivå P '!J183&gt;1,'Rang. kommuner avlingsnivå P '!J183,""),"")</f>
        <v/>
      </c>
      <c r="N182" s="4" t="str">
        <f>IFERROR(IF('Rang. kommuner avlingsnivå P '!K183&gt;1,'Rang. kommuner avlingsnivå P '!K183,""),"")</f>
        <v/>
      </c>
      <c r="O182" s="4" t="str">
        <f>IFERROR(IF('Rang. kommuner avlingsnivå P '!L183&gt;1,'Rang. kommuner avlingsnivå P '!L183,""),"")</f>
        <v/>
      </c>
      <c r="P182" s="4" t="str">
        <f>IFERROR(IF('Rang. kommuner avlingsnivå P '!M183&gt;1,'Rang. kommuner avlingsnivå P '!M183,""),"")</f>
        <v/>
      </c>
      <c r="Q182" s="4" t="str">
        <f>IFERROR(IF('Rang. kommuner avlingsnivå P '!N183&gt;1,'Rang. kommuner avlingsnivå P '!N183,""),"")</f>
        <v/>
      </c>
      <c r="R182" s="4" t="str">
        <f>IFERROR(IF('Rang. kommuner avlingsnivå P '!O183&gt;1,'Rang. kommuner avlingsnivå P '!O183,""),"")</f>
        <v/>
      </c>
      <c r="S182" s="4" t="str">
        <f>IFERROR(IF('Rang. kommuner avlingsnivå P '!P183&gt;1,'Rang. kommuner avlingsnivå P '!P183,""),"")</f>
        <v/>
      </c>
      <c r="T182" s="4" t="str">
        <f>IFERROR(IF('Rang. kommuner avlingsnivå P '!Q183&gt;1,'Rang. kommuner avlingsnivå P '!Q183,""),"")</f>
        <v/>
      </c>
      <c r="U182" s="4" t="str">
        <f>IFERROR(IF('Rang. kommuner avlingsnivå P '!R183&gt;1,'Rang. kommuner avlingsnivå P '!R183,""),"")</f>
        <v/>
      </c>
      <c r="V182" s="4" t="str">
        <f>IFERROR(IF('Rang. kommuner avlingsnivå P '!S183&gt;1,'Rang. kommuner avlingsnivå P '!S183,""),"")</f>
        <v/>
      </c>
      <c r="W182" s="4" t="str">
        <f>IFERROR(IF('Rang. kommuner avlingsnivå P '!T183&gt;1,'Rang. kommuner avlingsnivå P '!T183,""),"")</f>
        <v/>
      </c>
      <c r="X182" s="4" t="str">
        <f>IFERROR(IF('Rang. kommuner avlingsnivå P '!U183&gt;1,'Rang. kommuner avlingsnivå P '!U183,""),"")</f>
        <v/>
      </c>
      <c r="Y182" s="4" t="str">
        <f>IFERROR(IF('Rang. kommuner avlingsnivå P '!V183&gt;1,'Rang. kommuner avlingsnivå P '!V183,""),"")</f>
        <v/>
      </c>
      <c r="Z182" s="4" t="str">
        <f>IFERROR(IF('Rang. kommuner avlingsnivå P '!W183&gt;1,'Rang. kommuner avlingsnivå P '!W183,""),"")</f>
        <v/>
      </c>
      <c r="AA182" s="4" t="str">
        <f>IFERROR(IF('Rang. kommuner avlingsnivå P '!X183&gt;1,'Rang. kommuner avlingsnivå P '!X183,""),"")</f>
        <v/>
      </c>
    </row>
    <row r="183" spans="4:27" x14ac:dyDescent="0.25">
      <c r="D183" s="4" t="str">
        <f>IF('Rang. kommuner avlingsnivå P '!A184&gt;1,'Rang. kommuner avlingsnivå P '!A184,"")</f>
        <v>4641 AURLAND</v>
      </c>
      <c r="E183" s="4" t="str">
        <f>IFERROR(IF('Rang. kommuner avlingsnivå P '!B184&gt;1,'Rang. kommuner avlingsnivå P '!B184,""),"")</f>
        <v/>
      </c>
      <c r="F183" s="4" t="str">
        <f>IFERROR(IF('Rang. kommuner avlingsnivå P '!C184&gt;1,'Rang. kommuner avlingsnivå P '!C184,""),"")</f>
        <v/>
      </c>
      <c r="G183" s="4" t="str">
        <f>IFERROR(IF('Rang. kommuner avlingsnivå P '!D184&gt;1,'Rang. kommuner avlingsnivå P '!D184,""),"")</f>
        <v/>
      </c>
      <c r="H183" s="4" t="str">
        <f>IFERROR(IF('Rang. kommuner avlingsnivå P '!E184&gt;1,'Rang. kommuner avlingsnivå P '!E184,""),"")</f>
        <v/>
      </c>
      <c r="I183" s="4" t="str">
        <f>IFERROR(IF('Rang. kommuner avlingsnivå P '!F184&gt;1,'Rang. kommuner avlingsnivå P '!F184,""),"")</f>
        <v/>
      </c>
      <c r="J183" s="4" t="str">
        <f>IFERROR(IF('Rang. kommuner avlingsnivå P '!G184&gt;1,'Rang. kommuner avlingsnivå P '!G184,""),"")</f>
        <v/>
      </c>
      <c r="K183" s="4" t="str">
        <f>IFERROR(IF('Rang. kommuner avlingsnivå P '!H184&gt;1,'Rang. kommuner avlingsnivå P '!H184,""),"")</f>
        <v/>
      </c>
      <c r="L183" s="4" t="str">
        <f>IFERROR(IF('Rang. kommuner avlingsnivå P '!I184&gt;1,'Rang. kommuner avlingsnivå P '!I184,""),"")</f>
        <v/>
      </c>
      <c r="M183" s="4" t="str">
        <f>IFERROR(IF('Rang. kommuner avlingsnivå P '!J184&gt;1,'Rang. kommuner avlingsnivå P '!J184,""),"")</f>
        <v/>
      </c>
      <c r="N183" s="4" t="str">
        <f>IFERROR(IF('Rang. kommuner avlingsnivå P '!K184&gt;1,'Rang. kommuner avlingsnivå P '!K184,""),"")</f>
        <v/>
      </c>
      <c r="O183" s="4" t="str">
        <f>IFERROR(IF('Rang. kommuner avlingsnivå P '!L184&gt;1,'Rang. kommuner avlingsnivå P '!L184,""),"")</f>
        <v/>
      </c>
      <c r="P183" s="4" t="str">
        <f>IFERROR(IF('Rang. kommuner avlingsnivå P '!M184&gt;1,'Rang. kommuner avlingsnivå P '!M184,""),"")</f>
        <v/>
      </c>
      <c r="Q183" s="4" t="str">
        <f>IFERROR(IF('Rang. kommuner avlingsnivå P '!N184&gt;1,'Rang. kommuner avlingsnivå P '!N184,""),"")</f>
        <v/>
      </c>
      <c r="R183" s="4" t="str">
        <f>IFERROR(IF('Rang. kommuner avlingsnivå P '!O184&gt;1,'Rang. kommuner avlingsnivå P '!O184,""),"")</f>
        <v/>
      </c>
      <c r="S183" s="4" t="str">
        <f>IFERROR(IF('Rang. kommuner avlingsnivå P '!P184&gt;1,'Rang. kommuner avlingsnivå P '!P184,""),"")</f>
        <v/>
      </c>
      <c r="T183" s="4" t="str">
        <f>IFERROR(IF('Rang. kommuner avlingsnivå P '!Q184&gt;1,'Rang. kommuner avlingsnivå P '!Q184,""),"")</f>
        <v/>
      </c>
      <c r="U183" s="4" t="str">
        <f>IFERROR(IF('Rang. kommuner avlingsnivå P '!R184&gt;1,'Rang. kommuner avlingsnivå P '!R184,""),"")</f>
        <v/>
      </c>
      <c r="V183" s="4" t="str">
        <f>IFERROR(IF('Rang. kommuner avlingsnivå P '!S184&gt;1,'Rang. kommuner avlingsnivå P '!S184,""),"")</f>
        <v/>
      </c>
      <c r="W183" s="4" t="str">
        <f>IFERROR(IF('Rang. kommuner avlingsnivå P '!T184&gt;1,'Rang. kommuner avlingsnivå P '!T184,""),"")</f>
        <v/>
      </c>
      <c r="X183" s="4" t="str">
        <f>IFERROR(IF('Rang. kommuner avlingsnivå P '!U184&gt;1,'Rang. kommuner avlingsnivå P '!U184,""),"")</f>
        <v/>
      </c>
      <c r="Y183" s="4" t="str">
        <f>IFERROR(IF('Rang. kommuner avlingsnivå P '!V184&gt;1,'Rang. kommuner avlingsnivå P '!V184,""),"")</f>
        <v/>
      </c>
      <c r="Z183" s="4" t="str">
        <f>IFERROR(IF('Rang. kommuner avlingsnivå P '!W184&gt;1,'Rang. kommuner avlingsnivå P '!W184,""),"")</f>
        <v/>
      </c>
      <c r="AA183" s="4" t="str">
        <f>IFERROR(IF('Rang. kommuner avlingsnivå P '!X184&gt;1,'Rang. kommuner avlingsnivå P '!X184,""),"")</f>
        <v/>
      </c>
    </row>
    <row r="184" spans="4:27" x14ac:dyDescent="0.25">
      <c r="D184" s="4" t="str">
        <f>IF('Rang. kommuner avlingsnivå P '!A185&gt;1,'Rang. kommuner avlingsnivå P '!A185,"")</f>
        <v>1833 RANA</v>
      </c>
      <c r="E184" s="4" t="str">
        <f>IFERROR(IF('Rang. kommuner avlingsnivå P '!B185&gt;1,'Rang. kommuner avlingsnivå P '!B185,""),"")</f>
        <v/>
      </c>
      <c r="F184" s="4" t="str">
        <f>IFERROR(IF('Rang. kommuner avlingsnivå P '!C185&gt;1,'Rang. kommuner avlingsnivå P '!C185,""),"")</f>
        <v/>
      </c>
      <c r="G184" s="4" t="str">
        <f>IFERROR(IF('Rang. kommuner avlingsnivå P '!D185&gt;1,'Rang. kommuner avlingsnivå P '!D185,""),"")</f>
        <v/>
      </c>
      <c r="H184" s="4" t="str">
        <f>IFERROR(IF('Rang. kommuner avlingsnivå P '!E185&gt;1,'Rang. kommuner avlingsnivå P '!E185,""),"")</f>
        <v/>
      </c>
      <c r="I184" s="4" t="str">
        <f>IFERROR(IF('Rang. kommuner avlingsnivå P '!F185&gt;1,'Rang. kommuner avlingsnivå P '!F185,""),"")</f>
        <v/>
      </c>
      <c r="J184" s="4" t="str">
        <f>IFERROR(IF('Rang. kommuner avlingsnivå P '!G185&gt;1,'Rang. kommuner avlingsnivå P '!G185,""),"")</f>
        <v/>
      </c>
      <c r="K184" s="4" t="str">
        <f>IFERROR(IF('Rang. kommuner avlingsnivå P '!H185&gt;1,'Rang. kommuner avlingsnivå P '!H185,""),"")</f>
        <v/>
      </c>
      <c r="L184" s="4" t="str">
        <f>IFERROR(IF('Rang. kommuner avlingsnivå P '!I185&gt;1,'Rang. kommuner avlingsnivå P '!I185,""),"")</f>
        <v/>
      </c>
      <c r="M184" s="4" t="str">
        <f>IFERROR(IF('Rang. kommuner avlingsnivå P '!J185&gt;1,'Rang. kommuner avlingsnivå P '!J185,""),"")</f>
        <v/>
      </c>
      <c r="N184" s="4" t="str">
        <f>IFERROR(IF('Rang. kommuner avlingsnivå P '!K185&gt;1,'Rang. kommuner avlingsnivå P '!K185,""),"")</f>
        <v/>
      </c>
      <c r="O184" s="4" t="str">
        <f>IFERROR(IF('Rang. kommuner avlingsnivå P '!L185&gt;1,'Rang. kommuner avlingsnivå P '!L185,""),"")</f>
        <v/>
      </c>
      <c r="P184" s="4" t="str">
        <f>IFERROR(IF('Rang. kommuner avlingsnivå P '!M185&gt;1,'Rang. kommuner avlingsnivå P '!M185,""),"")</f>
        <v/>
      </c>
      <c r="Q184" s="4" t="str">
        <f>IFERROR(IF('Rang. kommuner avlingsnivå P '!N185&gt;1,'Rang. kommuner avlingsnivå P '!N185,""),"")</f>
        <v/>
      </c>
      <c r="R184" s="4" t="str">
        <f>IFERROR(IF('Rang. kommuner avlingsnivå P '!O185&gt;1,'Rang. kommuner avlingsnivå P '!O185,""),"")</f>
        <v/>
      </c>
      <c r="S184" s="4" t="str">
        <f>IFERROR(IF('Rang. kommuner avlingsnivå P '!P185&gt;1,'Rang. kommuner avlingsnivå P '!P185,""),"")</f>
        <v/>
      </c>
      <c r="T184" s="4" t="str">
        <f>IFERROR(IF('Rang. kommuner avlingsnivå P '!Q185&gt;1,'Rang. kommuner avlingsnivå P '!Q185,""),"")</f>
        <v/>
      </c>
      <c r="U184" s="4" t="str">
        <f>IFERROR(IF('Rang. kommuner avlingsnivå P '!R185&gt;1,'Rang. kommuner avlingsnivå P '!R185,""),"")</f>
        <v/>
      </c>
      <c r="V184" s="4" t="str">
        <f>IFERROR(IF('Rang. kommuner avlingsnivå P '!S185&gt;1,'Rang. kommuner avlingsnivå P '!S185,""),"")</f>
        <v/>
      </c>
      <c r="W184" s="4" t="str">
        <f>IFERROR(IF('Rang. kommuner avlingsnivå P '!T185&gt;1,'Rang. kommuner avlingsnivå P '!T185,""),"")</f>
        <v/>
      </c>
      <c r="X184" s="4" t="str">
        <f>IFERROR(IF('Rang. kommuner avlingsnivå P '!U185&gt;1,'Rang. kommuner avlingsnivå P '!U185,""),"")</f>
        <v/>
      </c>
      <c r="Y184" s="4" t="str">
        <f>IFERROR(IF('Rang. kommuner avlingsnivå P '!V185&gt;1,'Rang. kommuner avlingsnivå P '!V185,""),"")</f>
        <v/>
      </c>
      <c r="Z184" s="4" t="str">
        <f>IFERROR(IF('Rang. kommuner avlingsnivå P '!W185&gt;1,'Rang. kommuner avlingsnivå P '!W185,""),"")</f>
        <v/>
      </c>
      <c r="AA184" s="4" t="str">
        <f>IFERROR(IF('Rang. kommuner avlingsnivå P '!X185&gt;1,'Rang. kommuner avlingsnivå P '!X185,""),"")</f>
        <v/>
      </c>
    </row>
    <row r="185" spans="4:27" x14ac:dyDescent="0.25">
      <c r="D185" s="4" t="str">
        <f>IF('Rang. kommuner avlingsnivå P '!A186&gt;1,'Rang. kommuner avlingsnivå P '!A186,"")</f>
        <v>4650 GLOPPEN</v>
      </c>
      <c r="E185" s="4" t="str">
        <f>IFERROR(IF('Rang. kommuner avlingsnivå P '!B186&gt;1,'Rang. kommuner avlingsnivå P '!B186,""),"")</f>
        <v/>
      </c>
      <c r="F185" s="4" t="str">
        <f>IFERROR(IF('Rang. kommuner avlingsnivå P '!C186&gt;1,'Rang. kommuner avlingsnivå P '!C186,""),"")</f>
        <v/>
      </c>
      <c r="G185" s="4" t="str">
        <f>IFERROR(IF('Rang. kommuner avlingsnivå P '!D186&gt;1,'Rang. kommuner avlingsnivå P '!D186,""),"")</f>
        <v/>
      </c>
      <c r="H185" s="4" t="str">
        <f>IFERROR(IF('Rang. kommuner avlingsnivå P '!E186&gt;1,'Rang. kommuner avlingsnivå P '!E186,""),"")</f>
        <v/>
      </c>
      <c r="I185" s="4" t="str">
        <f>IFERROR(IF('Rang. kommuner avlingsnivå P '!F186&gt;1,'Rang. kommuner avlingsnivå P '!F186,""),"")</f>
        <v/>
      </c>
      <c r="J185" s="4" t="str">
        <f>IFERROR(IF('Rang. kommuner avlingsnivå P '!G186&gt;1,'Rang. kommuner avlingsnivå P '!G186,""),"")</f>
        <v/>
      </c>
      <c r="K185" s="4" t="str">
        <f>IFERROR(IF('Rang. kommuner avlingsnivå P '!H186&gt;1,'Rang. kommuner avlingsnivå P '!H186,""),"")</f>
        <v/>
      </c>
      <c r="L185" s="4" t="str">
        <f>IFERROR(IF('Rang. kommuner avlingsnivå P '!I186&gt;1,'Rang. kommuner avlingsnivå P '!I186,""),"")</f>
        <v/>
      </c>
      <c r="M185" s="4" t="str">
        <f>IFERROR(IF('Rang. kommuner avlingsnivå P '!J186&gt;1,'Rang. kommuner avlingsnivå P '!J186,""),"")</f>
        <v/>
      </c>
      <c r="N185" s="4" t="str">
        <f>IFERROR(IF('Rang. kommuner avlingsnivå P '!K186&gt;1,'Rang. kommuner avlingsnivå P '!K186,""),"")</f>
        <v/>
      </c>
      <c r="O185" s="4" t="str">
        <f>IFERROR(IF('Rang. kommuner avlingsnivå P '!L186&gt;1,'Rang. kommuner avlingsnivå P '!L186,""),"")</f>
        <v/>
      </c>
      <c r="P185" s="4" t="str">
        <f>IFERROR(IF('Rang. kommuner avlingsnivå P '!M186&gt;1,'Rang. kommuner avlingsnivå P '!M186,""),"")</f>
        <v/>
      </c>
      <c r="Q185" s="4" t="str">
        <f>IFERROR(IF('Rang. kommuner avlingsnivå P '!N186&gt;1,'Rang. kommuner avlingsnivå P '!N186,""),"")</f>
        <v/>
      </c>
      <c r="R185" s="4" t="str">
        <f>IFERROR(IF('Rang. kommuner avlingsnivå P '!O186&gt;1,'Rang. kommuner avlingsnivå P '!O186,""),"")</f>
        <v/>
      </c>
      <c r="S185" s="4" t="str">
        <f>IFERROR(IF('Rang. kommuner avlingsnivå P '!P186&gt;1,'Rang. kommuner avlingsnivå P '!P186,""),"")</f>
        <v/>
      </c>
      <c r="T185" s="4" t="str">
        <f>IFERROR(IF('Rang. kommuner avlingsnivå P '!Q186&gt;1,'Rang. kommuner avlingsnivå P '!Q186,""),"")</f>
        <v/>
      </c>
      <c r="U185" s="4" t="str">
        <f>IFERROR(IF('Rang. kommuner avlingsnivå P '!R186&gt;1,'Rang. kommuner avlingsnivå P '!R186,""),"")</f>
        <v/>
      </c>
      <c r="V185" s="4" t="str">
        <f>IFERROR(IF('Rang. kommuner avlingsnivå P '!S186&gt;1,'Rang. kommuner avlingsnivå P '!S186,""),"")</f>
        <v/>
      </c>
      <c r="W185" s="4" t="str">
        <f>IFERROR(IF('Rang. kommuner avlingsnivå P '!T186&gt;1,'Rang. kommuner avlingsnivå P '!T186,""),"")</f>
        <v/>
      </c>
      <c r="X185" s="4" t="str">
        <f>IFERROR(IF('Rang. kommuner avlingsnivå P '!U186&gt;1,'Rang. kommuner avlingsnivå P '!U186,""),"")</f>
        <v/>
      </c>
      <c r="Y185" s="4" t="str">
        <f>IFERROR(IF('Rang. kommuner avlingsnivå P '!V186&gt;1,'Rang. kommuner avlingsnivå P '!V186,""),"")</f>
        <v/>
      </c>
      <c r="Z185" s="4" t="str">
        <f>IFERROR(IF('Rang. kommuner avlingsnivå P '!W186&gt;1,'Rang. kommuner avlingsnivå P '!W186,""),"")</f>
        <v/>
      </c>
      <c r="AA185" s="4" t="str">
        <f>IFERROR(IF('Rang. kommuner avlingsnivå P '!X186&gt;1,'Rang. kommuner avlingsnivå P '!X186,""),"")</f>
        <v/>
      </c>
    </row>
    <row r="186" spans="4:27" x14ac:dyDescent="0.25">
      <c r="D186" s="4" t="str">
        <f>IF('Rang. kommuner avlingsnivå P '!A187&gt;1,'Rang. kommuner avlingsnivå P '!A187,"")</f>
        <v>4631 ALVER</v>
      </c>
      <c r="E186" s="4" t="str">
        <f>IFERROR(IF('Rang. kommuner avlingsnivå P '!B187&gt;1,'Rang. kommuner avlingsnivå P '!B187,""),"")</f>
        <v/>
      </c>
      <c r="F186" s="4" t="str">
        <f>IFERROR(IF('Rang. kommuner avlingsnivå P '!C187&gt;1,'Rang. kommuner avlingsnivå P '!C187,""),"")</f>
        <v/>
      </c>
      <c r="G186" s="4" t="str">
        <f>IFERROR(IF('Rang. kommuner avlingsnivå P '!D187&gt;1,'Rang. kommuner avlingsnivå P '!D187,""),"")</f>
        <v/>
      </c>
      <c r="H186" s="4" t="str">
        <f>IFERROR(IF('Rang. kommuner avlingsnivå P '!E187&gt;1,'Rang. kommuner avlingsnivå P '!E187,""),"")</f>
        <v/>
      </c>
      <c r="I186" s="4" t="str">
        <f>IFERROR(IF('Rang. kommuner avlingsnivå P '!F187&gt;1,'Rang. kommuner avlingsnivå P '!F187,""),"")</f>
        <v/>
      </c>
      <c r="J186" s="4" t="str">
        <f>IFERROR(IF('Rang. kommuner avlingsnivå P '!G187&gt;1,'Rang. kommuner avlingsnivå P '!G187,""),"")</f>
        <v/>
      </c>
      <c r="K186" s="4" t="str">
        <f>IFERROR(IF('Rang. kommuner avlingsnivå P '!H187&gt;1,'Rang. kommuner avlingsnivå P '!H187,""),"")</f>
        <v/>
      </c>
      <c r="L186" s="4" t="str">
        <f>IFERROR(IF('Rang. kommuner avlingsnivå P '!I187&gt;1,'Rang. kommuner avlingsnivå P '!I187,""),"")</f>
        <v/>
      </c>
      <c r="M186" s="4" t="str">
        <f>IFERROR(IF('Rang. kommuner avlingsnivå P '!J187&gt;1,'Rang. kommuner avlingsnivå P '!J187,""),"")</f>
        <v/>
      </c>
      <c r="N186" s="4" t="str">
        <f>IFERROR(IF('Rang. kommuner avlingsnivå P '!K187&gt;1,'Rang. kommuner avlingsnivå P '!K187,""),"")</f>
        <v/>
      </c>
      <c r="O186" s="4" t="str">
        <f>IFERROR(IF('Rang. kommuner avlingsnivå P '!L187&gt;1,'Rang. kommuner avlingsnivå P '!L187,""),"")</f>
        <v/>
      </c>
      <c r="P186" s="4" t="str">
        <f>IFERROR(IF('Rang. kommuner avlingsnivå P '!M187&gt;1,'Rang. kommuner avlingsnivå P '!M187,""),"")</f>
        <v/>
      </c>
      <c r="Q186" s="4" t="str">
        <f>IFERROR(IF('Rang. kommuner avlingsnivå P '!N187&gt;1,'Rang. kommuner avlingsnivå P '!N187,""),"")</f>
        <v/>
      </c>
      <c r="R186" s="4" t="str">
        <f>IFERROR(IF('Rang. kommuner avlingsnivå P '!O187&gt;1,'Rang. kommuner avlingsnivå P '!O187,""),"")</f>
        <v/>
      </c>
      <c r="S186" s="4" t="str">
        <f>IFERROR(IF('Rang. kommuner avlingsnivå P '!P187&gt;1,'Rang. kommuner avlingsnivå P '!P187,""),"")</f>
        <v/>
      </c>
      <c r="T186" s="4" t="str">
        <f>IFERROR(IF('Rang. kommuner avlingsnivå P '!Q187&gt;1,'Rang. kommuner avlingsnivå P '!Q187,""),"")</f>
        <v/>
      </c>
      <c r="U186" s="4" t="str">
        <f>IFERROR(IF('Rang. kommuner avlingsnivå P '!R187&gt;1,'Rang. kommuner avlingsnivå P '!R187,""),"")</f>
        <v/>
      </c>
      <c r="V186" s="4" t="str">
        <f>IFERROR(IF('Rang. kommuner avlingsnivå P '!S187&gt;1,'Rang. kommuner avlingsnivå P '!S187,""),"")</f>
        <v/>
      </c>
      <c r="W186" s="4" t="str">
        <f>IFERROR(IF('Rang. kommuner avlingsnivå P '!T187&gt;1,'Rang. kommuner avlingsnivå P '!T187,""),"")</f>
        <v/>
      </c>
      <c r="X186" s="4" t="str">
        <f>IFERROR(IF('Rang. kommuner avlingsnivå P '!U187&gt;1,'Rang. kommuner avlingsnivå P '!U187,""),"")</f>
        <v/>
      </c>
      <c r="Y186" s="4" t="str">
        <f>IFERROR(IF('Rang. kommuner avlingsnivå P '!V187&gt;1,'Rang. kommuner avlingsnivå P '!V187,""),"")</f>
        <v/>
      </c>
      <c r="Z186" s="4" t="str">
        <f>IFERROR(IF('Rang. kommuner avlingsnivå P '!W187&gt;1,'Rang. kommuner avlingsnivå P '!W187,""),"")</f>
        <v/>
      </c>
      <c r="AA186" s="4" t="str">
        <f>IFERROR(IF('Rang. kommuner avlingsnivå P '!X187&gt;1,'Rang. kommuner avlingsnivå P '!X187,""),"")</f>
        <v/>
      </c>
    </row>
    <row r="187" spans="4:27" x14ac:dyDescent="0.25">
      <c r="D187" s="4" t="str">
        <f>IF('Rang. kommuner avlingsnivå P '!A188&gt;1,'Rang. kommuner avlingsnivå P '!A188,"")</f>
        <v>1834 LURØY</v>
      </c>
      <c r="E187" s="4" t="str">
        <f>IFERROR(IF('Rang. kommuner avlingsnivå P '!B188&gt;1,'Rang. kommuner avlingsnivå P '!B188,""),"")</f>
        <v/>
      </c>
      <c r="F187" s="4" t="str">
        <f>IFERROR(IF('Rang. kommuner avlingsnivå P '!C188&gt;1,'Rang. kommuner avlingsnivå P '!C188,""),"")</f>
        <v/>
      </c>
      <c r="G187" s="4" t="str">
        <f>IFERROR(IF('Rang. kommuner avlingsnivå P '!D188&gt;1,'Rang. kommuner avlingsnivå P '!D188,""),"")</f>
        <v/>
      </c>
      <c r="H187" s="4" t="str">
        <f>IFERROR(IF('Rang. kommuner avlingsnivå P '!E188&gt;1,'Rang. kommuner avlingsnivå P '!E188,""),"")</f>
        <v/>
      </c>
      <c r="I187" s="4" t="str">
        <f>IFERROR(IF('Rang. kommuner avlingsnivå P '!F188&gt;1,'Rang. kommuner avlingsnivå P '!F188,""),"")</f>
        <v/>
      </c>
      <c r="J187" s="4" t="str">
        <f>IFERROR(IF('Rang. kommuner avlingsnivå P '!G188&gt;1,'Rang. kommuner avlingsnivå P '!G188,""),"")</f>
        <v/>
      </c>
      <c r="K187" s="4" t="str">
        <f>IFERROR(IF('Rang. kommuner avlingsnivå P '!H188&gt;1,'Rang. kommuner avlingsnivå P '!H188,""),"")</f>
        <v/>
      </c>
      <c r="L187" s="4" t="str">
        <f>IFERROR(IF('Rang. kommuner avlingsnivå P '!I188&gt;1,'Rang. kommuner avlingsnivå P '!I188,""),"")</f>
        <v/>
      </c>
      <c r="M187" s="4" t="str">
        <f>IFERROR(IF('Rang. kommuner avlingsnivå P '!J188&gt;1,'Rang. kommuner avlingsnivå P '!J188,""),"")</f>
        <v/>
      </c>
      <c r="N187" s="4" t="str">
        <f>IFERROR(IF('Rang. kommuner avlingsnivå P '!K188&gt;1,'Rang. kommuner avlingsnivå P '!K188,""),"")</f>
        <v/>
      </c>
      <c r="O187" s="4" t="str">
        <f>IFERROR(IF('Rang. kommuner avlingsnivå P '!L188&gt;1,'Rang. kommuner avlingsnivå P '!L188,""),"")</f>
        <v/>
      </c>
      <c r="P187" s="4" t="str">
        <f>IFERROR(IF('Rang. kommuner avlingsnivå P '!M188&gt;1,'Rang. kommuner avlingsnivå P '!M188,""),"")</f>
        <v/>
      </c>
      <c r="Q187" s="4" t="str">
        <f>IFERROR(IF('Rang. kommuner avlingsnivå P '!N188&gt;1,'Rang. kommuner avlingsnivå P '!N188,""),"")</f>
        <v/>
      </c>
      <c r="R187" s="4" t="str">
        <f>IFERROR(IF('Rang. kommuner avlingsnivå P '!O188&gt;1,'Rang. kommuner avlingsnivå P '!O188,""),"")</f>
        <v/>
      </c>
      <c r="S187" s="4" t="str">
        <f>IFERROR(IF('Rang. kommuner avlingsnivå P '!P188&gt;1,'Rang. kommuner avlingsnivå P '!P188,""),"")</f>
        <v/>
      </c>
      <c r="T187" s="4" t="str">
        <f>IFERROR(IF('Rang. kommuner avlingsnivå P '!Q188&gt;1,'Rang. kommuner avlingsnivå P '!Q188,""),"")</f>
        <v/>
      </c>
      <c r="U187" s="4" t="str">
        <f>IFERROR(IF('Rang. kommuner avlingsnivå P '!R188&gt;1,'Rang. kommuner avlingsnivå P '!R188,""),"")</f>
        <v/>
      </c>
      <c r="V187" s="4" t="str">
        <f>IFERROR(IF('Rang. kommuner avlingsnivå P '!S188&gt;1,'Rang. kommuner avlingsnivå P '!S188,""),"")</f>
        <v/>
      </c>
      <c r="W187" s="4" t="str">
        <f>IFERROR(IF('Rang. kommuner avlingsnivå P '!T188&gt;1,'Rang. kommuner avlingsnivå P '!T188,""),"")</f>
        <v/>
      </c>
      <c r="X187" s="4" t="str">
        <f>IFERROR(IF('Rang. kommuner avlingsnivå P '!U188&gt;1,'Rang. kommuner avlingsnivå P '!U188,""),"")</f>
        <v/>
      </c>
      <c r="Y187" s="4" t="str">
        <f>IFERROR(IF('Rang. kommuner avlingsnivå P '!V188&gt;1,'Rang. kommuner avlingsnivå P '!V188,""),"")</f>
        <v/>
      </c>
      <c r="Z187" s="4" t="str">
        <f>IFERROR(IF('Rang. kommuner avlingsnivå P '!W188&gt;1,'Rang. kommuner avlingsnivå P '!W188,""),"")</f>
        <v/>
      </c>
      <c r="AA187" s="4" t="str">
        <f>IFERROR(IF('Rang. kommuner avlingsnivå P '!X188&gt;1,'Rang. kommuner avlingsnivå P '!X188,""),"")</f>
        <v/>
      </c>
    </row>
    <row r="188" spans="4:27" x14ac:dyDescent="0.25">
      <c r="D188" s="4" t="str">
        <f>IF('Rang. kommuner avlingsnivå P '!A189&gt;1,'Rang. kommuner avlingsnivå P '!A189,"")</f>
        <v>5532 BALSFJORD</v>
      </c>
      <c r="E188" s="4" t="str">
        <f>IFERROR(IF('Rang. kommuner avlingsnivå P '!B189&gt;1,'Rang. kommuner avlingsnivå P '!B189,""),"")</f>
        <v/>
      </c>
      <c r="F188" s="4" t="str">
        <f>IFERROR(IF('Rang. kommuner avlingsnivå P '!C189&gt;1,'Rang. kommuner avlingsnivå P '!C189,""),"")</f>
        <v/>
      </c>
      <c r="G188" s="4" t="str">
        <f>IFERROR(IF('Rang. kommuner avlingsnivå P '!D189&gt;1,'Rang. kommuner avlingsnivå P '!D189,""),"")</f>
        <v/>
      </c>
      <c r="H188" s="4" t="str">
        <f>IFERROR(IF('Rang. kommuner avlingsnivå P '!E189&gt;1,'Rang. kommuner avlingsnivå P '!E189,""),"")</f>
        <v/>
      </c>
      <c r="I188" s="4" t="str">
        <f>IFERROR(IF('Rang. kommuner avlingsnivå P '!F189&gt;1,'Rang. kommuner avlingsnivå P '!F189,""),"")</f>
        <v/>
      </c>
      <c r="J188" s="4" t="str">
        <f>IFERROR(IF('Rang. kommuner avlingsnivå P '!G189&gt;1,'Rang. kommuner avlingsnivå P '!G189,""),"")</f>
        <v/>
      </c>
      <c r="K188" s="4" t="str">
        <f>IFERROR(IF('Rang. kommuner avlingsnivå P '!H189&gt;1,'Rang. kommuner avlingsnivå P '!H189,""),"")</f>
        <v/>
      </c>
      <c r="L188" s="4" t="str">
        <f>IFERROR(IF('Rang. kommuner avlingsnivå P '!I189&gt;1,'Rang. kommuner avlingsnivå P '!I189,""),"")</f>
        <v/>
      </c>
      <c r="M188" s="4" t="str">
        <f>IFERROR(IF('Rang. kommuner avlingsnivå P '!J189&gt;1,'Rang. kommuner avlingsnivå P '!J189,""),"")</f>
        <v/>
      </c>
      <c r="N188" s="4" t="str">
        <f>IFERROR(IF('Rang. kommuner avlingsnivå P '!K189&gt;1,'Rang. kommuner avlingsnivå P '!K189,""),"")</f>
        <v/>
      </c>
      <c r="O188" s="4" t="str">
        <f>IFERROR(IF('Rang. kommuner avlingsnivå P '!L189&gt;1,'Rang. kommuner avlingsnivå P '!L189,""),"")</f>
        <v/>
      </c>
      <c r="P188" s="4" t="str">
        <f>IFERROR(IF('Rang. kommuner avlingsnivå P '!M189&gt;1,'Rang. kommuner avlingsnivå P '!M189,""),"")</f>
        <v/>
      </c>
      <c r="Q188" s="4" t="str">
        <f>IFERROR(IF('Rang. kommuner avlingsnivå P '!N189&gt;1,'Rang. kommuner avlingsnivå P '!N189,""),"")</f>
        <v/>
      </c>
      <c r="R188" s="4" t="str">
        <f>IFERROR(IF('Rang. kommuner avlingsnivå P '!O189&gt;1,'Rang. kommuner avlingsnivå P '!O189,""),"")</f>
        <v/>
      </c>
      <c r="S188" s="4" t="str">
        <f>IFERROR(IF('Rang. kommuner avlingsnivå P '!P189&gt;1,'Rang. kommuner avlingsnivå P '!P189,""),"")</f>
        <v/>
      </c>
      <c r="T188" s="4" t="str">
        <f>IFERROR(IF('Rang. kommuner avlingsnivå P '!Q189&gt;1,'Rang. kommuner avlingsnivå P '!Q189,""),"")</f>
        <v/>
      </c>
      <c r="U188" s="4" t="str">
        <f>IFERROR(IF('Rang. kommuner avlingsnivå P '!R189&gt;1,'Rang. kommuner avlingsnivå P '!R189,""),"")</f>
        <v/>
      </c>
      <c r="V188" s="4" t="str">
        <f>IFERROR(IF('Rang. kommuner avlingsnivå P '!S189&gt;1,'Rang. kommuner avlingsnivå P '!S189,""),"")</f>
        <v/>
      </c>
      <c r="W188" s="4" t="str">
        <f>IFERROR(IF('Rang. kommuner avlingsnivå P '!T189&gt;1,'Rang. kommuner avlingsnivå P '!T189,""),"")</f>
        <v/>
      </c>
      <c r="X188" s="4" t="str">
        <f>IFERROR(IF('Rang. kommuner avlingsnivå P '!U189&gt;1,'Rang. kommuner avlingsnivå P '!U189,""),"")</f>
        <v/>
      </c>
      <c r="Y188" s="4" t="str">
        <f>IFERROR(IF('Rang. kommuner avlingsnivå P '!V189&gt;1,'Rang. kommuner avlingsnivå P '!V189,""),"")</f>
        <v/>
      </c>
      <c r="Z188" s="4" t="str">
        <f>IFERROR(IF('Rang. kommuner avlingsnivå P '!W189&gt;1,'Rang. kommuner avlingsnivå P '!W189,""),"")</f>
        <v/>
      </c>
      <c r="AA188" s="4" t="str">
        <f>IFERROR(IF('Rang. kommuner avlingsnivå P '!X189&gt;1,'Rang. kommuner avlingsnivå P '!X189,""),"")</f>
        <v/>
      </c>
    </row>
    <row r="189" spans="4:27" x14ac:dyDescent="0.25">
      <c r="D189" s="4" t="str">
        <f>IF('Rang. kommuner avlingsnivå P '!A190&gt;1,'Rang. kommuner avlingsnivå P '!A190,"")</f>
        <v>4026 TINN</v>
      </c>
      <c r="E189" s="4" t="str">
        <f>IFERROR(IF('Rang. kommuner avlingsnivå P '!B190&gt;1,'Rang. kommuner avlingsnivå P '!B190,""),"")</f>
        <v/>
      </c>
      <c r="F189" s="4" t="str">
        <f>IFERROR(IF('Rang. kommuner avlingsnivå P '!C190&gt;1,'Rang. kommuner avlingsnivå P '!C190,""),"")</f>
        <v/>
      </c>
      <c r="G189" s="4" t="str">
        <f>IFERROR(IF('Rang. kommuner avlingsnivå P '!D190&gt;1,'Rang. kommuner avlingsnivå P '!D190,""),"")</f>
        <v/>
      </c>
      <c r="H189" s="4" t="str">
        <f>IFERROR(IF('Rang. kommuner avlingsnivå P '!E190&gt;1,'Rang. kommuner avlingsnivå P '!E190,""),"")</f>
        <v/>
      </c>
      <c r="I189" s="4" t="str">
        <f>IFERROR(IF('Rang. kommuner avlingsnivå P '!F190&gt;1,'Rang. kommuner avlingsnivå P '!F190,""),"")</f>
        <v/>
      </c>
      <c r="J189" s="4" t="str">
        <f>IFERROR(IF('Rang. kommuner avlingsnivå P '!G190&gt;1,'Rang. kommuner avlingsnivå P '!G190,""),"")</f>
        <v/>
      </c>
      <c r="K189" s="4" t="str">
        <f>IFERROR(IF('Rang. kommuner avlingsnivå P '!H190&gt;1,'Rang. kommuner avlingsnivå P '!H190,""),"")</f>
        <v/>
      </c>
      <c r="L189" s="4" t="str">
        <f>IFERROR(IF('Rang. kommuner avlingsnivå P '!I190&gt;1,'Rang. kommuner avlingsnivå P '!I190,""),"")</f>
        <v/>
      </c>
      <c r="M189" s="4" t="str">
        <f>IFERROR(IF('Rang. kommuner avlingsnivå P '!J190&gt;1,'Rang. kommuner avlingsnivå P '!J190,""),"")</f>
        <v/>
      </c>
      <c r="N189" s="4" t="str">
        <f>IFERROR(IF('Rang. kommuner avlingsnivå P '!K190&gt;1,'Rang. kommuner avlingsnivå P '!K190,""),"")</f>
        <v/>
      </c>
      <c r="O189" s="4" t="str">
        <f>IFERROR(IF('Rang. kommuner avlingsnivå P '!L190&gt;1,'Rang. kommuner avlingsnivå P '!L190,""),"")</f>
        <v/>
      </c>
      <c r="P189" s="4" t="str">
        <f>IFERROR(IF('Rang. kommuner avlingsnivå P '!M190&gt;1,'Rang. kommuner avlingsnivå P '!M190,""),"")</f>
        <v/>
      </c>
      <c r="Q189" s="4" t="str">
        <f>IFERROR(IF('Rang. kommuner avlingsnivå P '!N190&gt;1,'Rang. kommuner avlingsnivå P '!N190,""),"")</f>
        <v/>
      </c>
      <c r="R189" s="4" t="str">
        <f>IFERROR(IF('Rang. kommuner avlingsnivå P '!O190&gt;1,'Rang. kommuner avlingsnivå P '!O190,""),"")</f>
        <v/>
      </c>
      <c r="S189" s="4" t="str">
        <f>IFERROR(IF('Rang. kommuner avlingsnivå P '!P190&gt;1,'Rang. kommuner avlingsnivå P '!P190,""),"")</f>
        <v/>
      </c>
      <c r="T189" s="4" t="str">
        <f>IFERROR(IF('Rang. kommuner avlingsnivå P '!Q190&gt;1,'Rang. kommuner avlingsnivå P '!Q190,""),"")</f>
        <v/>
      </c>
      <c r="U189" s="4" t="str">
        <f>IFERROR(IF('Rang. kommuner avlingsnivå P '!R190&gt;1,'Rang. kommuner avlingsnivå P '!R190,""),"")</f>
        <v/>
      </c>
      <c r="V189" s="4" t="str">
        <f>IFERROR(IF('Rang. kommuner avlingsnivå P '!S190&gt;1,'Rang. kommuner avlingsnivå P '!S190,""),"")</f>
        <v/>
      </c>
      <c r="W189" s="4" t="str">
        <f>IFERROR(IF('Rang. kommuner avlingsnivå P '!T190&gt;1,'Rang. kommuner avlingsnivå P '!T190,""),"")</f>
        <v/>
      </c>
      <c r="X189" s="4" t="str">
        <f>IFERROR(IF('Rang. kommuner avlingsnivå P '!U190&gt;1,'Rang. kommuner avlingsnivå P '!U190,""),"")</f>
        <v/>
      </c>
      <c r="Y189" s="4" t="str">
        <f>IFERROR(IF('Rang. kommuner avlingsnivå P '!V190&gt;1,'Rang. kommuner avlingsnivå P '!V190,""),"")</f>
        <v/>
      </c>
      <c r="Z189" s="4" t="str">
        <f>IFERROR(IF('Rang. kommuner avlingsnivå P '!W190&gt;1,'Rang. kommuner avlingsnivå P '!W190,""),"")</f>
        <v/>
      </c>
      <c r="AA189" s="4" t="str">
        <f>IFERROR(IF('Rang. kommuner avlingsnivå P '!X190&gt;1,'Rang. kommuner avlingsnivå P '!X190,""),"")</f>
        <v/>
      </c>
    </row>
    <row r="190" spans="4:27" x14ac:dyDescent="0.25">
      <c r="D190" s="4" t="str">
        <f>IF('Rang. kommuner avlingsnivå P '!A191&gt;1,'Rang. kommuner avlingsnivå P '!A191,"")</f>
        <v>1804 BODØ</v>
      </c>
      <c r="E190" s="4" t="str">
        <f>IFERROR(IF('Rang. kommuner avlingsnivå P '!B191&gt;1,'Rang. kommuner avlingsnivå P '!B191,""),"")</f>
        <v/>
      </c>
      <c r="F190" s="4" t="str">
        <f>IFERROR(IF('Rang. kommuner avlingsnivå P '!C191&gt;1,'Rang. kommuner avlingsnivå P '!C191,""),"")</f>
        <v/>
      </c>
      <c r="G190" s="4" t="str">
        <f>IFERROR(IF('Rang. kommuner avlingsnivå P '!D191&gt;1,'Rang. kommuner avlingsnivå P '!D191,""),"")</f>
        <v/>
      </c>
      <c r="H190" s="4" t="str">
        <f>IFERROR(IF('Rang. kommuner avlingsnivå P '!E191&gt;1,'Rang. kommuner avlingsnivå P '!E191,""),"")</f>
        <v/>
      </c>
      <c r="I190" s="4" t="str">
        <f>IFERROR(IF('Rang. kommuner avlingsnivå P '!F191&gt;1,'Rang. kommuner avlingsnivå P '!F191,""),"")</f>
        <v/>
      </c>
      <c r="J190" s="4" t="str">
        <f>IFERROR(IF('Rang. kommuner avlingsnivå P '!G191&gt;1,'Rang. kommuner avlingsnivå P '!G191,""),"")</f>
        <v/>
      </c>
      <c r="K190" s="4" t="str">
        <f>IFERROR(IF('Rang. kommuner avlingsnivå P '!H191&gt;1,'Rang. kommuner avlingsnivå P '!H191,""),"")</f>
        <v/>
      </c>
      <c r="L190" s="4" t="str">
        <f>IFERROR(IF('Rang. kommuner avlingsnivå P '!I191&gt;1,'Rang. kommuner avlingsnivå P '!I191,""),"")</f>
        <v/>
      </c>
      <c r="M190" s="4" t="str">
        <f>IFERROR(IF('Rang. kommuner avlingsnivå P '!J191&gt;1,'Rang. kommuner avlingsnivå P '!J191,""),"")</f>
        <v/>
      </c>
      <c r="N190" s="4" t="str">
        <f>IFERROR(IF('Rang. kommuner avlingsnivå P '!K191&gt;1,'Rang. kommuner avlingsnivå P '!K191,""),"")</f>
        <v/>
      </c>
      <c r="O190" s="4" t="str">
        <f>IFERROR(IF('Rang. kommuner avlingsnivå P '!L191&gt;1,'Rang. kommuner avlingsnivå P '!L191,""),"")</f>
        <v/>
      </c>
      <c r="P190" s="4" t="str">
        <f>IFERROR(IF('Rang. kommuner avlingsnivå P '!M191&gt;1,'Rang. kommuner avlingsnivå P '!M191,""),"")</f>
        <v/>
      </c>
      <c r="Q190" s="4" t="str">
        <f>IFERROR(IF('Rang. kommuner avlingsnivå P '!N191&gt;1,'Rang. kommuner avlingsnivå P '!N191,""),"")</f>
        <v/>
      </c>
      <c r="R190" s="4" t="str">
        <f>IFERROR(IF('Rang. kommuner avlingsnivå P '!O191&gt;1,'Rang. kommuner avlingsnivå P '!O191,""),"")</f>
        <v/>
      </c>
      <c r="S190" s="4" t="str">
        <f>IFERROR(IF('Rang. kommuner avlingsnivå P '!P191&gt;1,'Rang. kommuner avlingsnivå P '!P191,""),"")</f>
        <v/>
      </c>
      <c r="T190" s="4" t="str">
        <f>IFERROR(IF('Rang. kommuner avlingsnivå P '!Q191&gt;1,'Rang. kommuner avlingsnivå P '!Q191,""),"")</f>
        <v/>
      </c>
      <c r="U190" s="4" t="str">
        <f>IFERROR(IF('Rang. kommuner avlingsnivå P '!R191&gt;1,'Rang. kommuner avlingsnivå P '!R191,""),"")</f>
        <v/>
      </c>
      <c r="V190" s="4" t="str">
        <f>IFERROR(IF('Rang. kommuner avlingsnivå P '!S191&gt;1,'Rang. kommuner avlingsnivå P '!S191,""),"")</f>
        <v/>
      </c>
      <c r="W190" s="4" t="str">
        <f>IFERROR(IF('Rang. kommuner avlingsnivå P '!T191&gt;1,'Rang. kommuner avlingsnivå P '!T191,""),"")</f>
        <v/>
      </c>
      <c r="X190" s="4" t="str">
        <f>IFERROR(IF('Rang. kommuner avlingsnivå P '!U191&gt;1,'Rang. kommuner avlingsnivå P '!U191,""),"")</f>
        <v/>
      </c>
      <c r="Y190" s="4" t="str">
        <f>IFERROR(IF('Rang. kommuner avlingsnivå P '!V191&gt;1,'Rang. kommuner avlingsnivå P '!V191,""),"")</f>
        <v/>
      </c>
      <c r="Z190" s="4" t="str">
        <f>IFERROR(IF('Rang. kommuner avlingsnivå P '!W191&gt;1,'Rang. kommuner avlingsnivå P '!W191,""),"")</f>
        <v/>
      </c>
      <c r="AA190" s="4" t="str">
        <f>IFERROR(IF('Rang. kommuner avlingsnivå P '!X191&gt;1,'Rang. kommuner avlingsnivå P '!X191,""),"")</f>
        <v/>
      </c>
    </row>
    <row r="191" spans="4:27" x14ac:dyDescent="0.25">
      <c r="D191" s="4" t="str">
        <f>IF('Rang. kommuner avlingsnivå P '!A192&gt;1,'Rang. kommuner avlingsnivå P '!A192,"")</f>
        <v>1835 TRÆNA</v>
      </c>
      <c r="E191" s="4" t="str">
        <f>IFERROR(IF('Rang. kommuner avlingsnivå P '!B192&gt;1,'Rang. kommuner avlingsnivå P '!B192,""),"")</f>
        <v/>
      </c>
      <c r="F191" s="4" t="str">
        <f>IFERROR(IF('Rang. kommuner avlingsnivå P '!C192&gt;1,'Rang. kommuner avlingsnivå P '!C192,""),"")</f>
        <v/>
      </c>
      <c r="G191" s="4" t="str">
        <f>IFERROR(IF('Rang. kommuner avlingsnivå P '!D192&gt;1,'Rang. kommuner avlingsnivå P '!D192,""),"")</f>
        <v/>
      </c>
      <c r="H191" s="4" t="str">
        <f>IFERROR(IF('Rang. kommuner avlingsnivå P '!E192&gt;1,'Rang. kommuner avlingsnivå P '!E192,""),"")</f>
        <v/>
      </c>
      <c r="I191" s="4" t="str">
        <f>IFERROR(IF('Rang. kommuner avlingsnivå P '!F192&gt;1,'Rang. kommuner avlingsnivå P '!F192,""),"")</f>
        <v/>
      </c>
      <c r="J191" s="4" t="str">
        <f>IFERROR(IF('Rang. kommuner avlingsnivå P '!G192&gt;1,'Rang. kommuner avlingsnivå P '!G192,""),"")</f>
        <v/>
      </c>
      <c r="K191" s="4" t="str">
        <f>IFERROR(IF('Rang. kommuner avlingsnivå P '!H192&gt;1,'Rang. kommuner avlingsnivå P '!H192,""),"")</f>
        <v/>
      </c>
      <c r="L191" s="4" t="str">
        <f>IFERROR(IF('Rang. kommuner avlingsnivå P '!I192&gt;1,'Rang. kommuner avlingsnivå P '!I192,""),"")</f>
        <v/>
      </c>
      <c r="M191" s="4" t="str">
        <f>IFERROR(IF('Rang. kommuner avlingsnivå P '!J192&gt;1,'Rang. kommuner avlingsnivå P '!J192,""),"")</f>
        <v/>
      </c>
      <c r="N191" s="4" t="str">
        <f>IFERROR(IF('Rang. kommuner avlingsnivå P '!K192&gt;1,'Rang. kommuner avlingsnivå P '!K192,""),"")</f>
        <v/>
      </c>
      <c r="O191" s="4" t="str">
        <f>IFERROR(IF('Rang. kommuner avlingsnivå P '!L192&gt;1,'Rang. kommuner avlingsnivå P '!L192,""),"")</f>
        <v/>
      </c>
      <c r="P191" s="4" t="str">
        <f>IFERROR(IF('Rang. kommuner avlingsnivå P '!M192&gt;1,'Rang. kommuner avlingsnivå P '!M192,""),"")</f>
        <v/>
      </c>
      <c r="Q191" s="4" t="str">
        <f>IFERROR(IF('Rang. kommuner avlingsnivå P '!N192&gt;1,'Rang. kommuner avlingsnivå P '!N192,""),"")</f>
        <v/>
      </c>
      <c r="R191" s="4" t="str">
        <f>IFERROR(IF('Rang. kommuner avlingsnivå P '!O192&gt;1,'Rang. kommuner avlingsnivå P '!O192,""),"")</f>
        <v/>
      </c>
      <c r="S191" s="4" t="str">
        <f>IFERROR(IF('Rang. kommuner avlingsnivå P '!P192&gt;1,'Rang. kommuner avlingsnivå P '!P192,""),"")</f>
        <v/>
      </c>
      <c r="T191" s="4" t="str">
        <f>IFERROR(IF('Rang. kommuner avlingsnivå P '!Q192&gt;1,'Rang. kommuner avlingsnivå P '!Q192,""),"")</f>
        <v/>
      </c>
      <c r="U191" s="4" t="str">
        <f>IFERROR(IF('Rang. kommuner avlingsnivå P '!R192&gt;1,'Rang. kommuner avlingsnivå P '!R192,""),"")</f>
        <v/>
      </c>
      <c r="V191" s="4" t="str">
        <f>IFERROR(IF('Rang. kommuner avlingsnivå P '!S192&gt;1,'Rang. kommuner avlingsnivå P '!S192,""),"")</f>
        <v/>
      </c>
      <c r="W191" s="4" t="str">
        <f>IFERROR(IF('Rang. kommuner avlingsnivå P '!T192&gt;1,'Rang. kommuner avlingsnivå P '!T192,""),"")</f>
        <v/>
      </c>
      <c r="X191" s="4" t="str">
        <f>IFERROR(IF('Rang. kommuner avlingsnivå P '!U192&gt;1,'Rang. kommuner avlingsnivå P '!U192,""),"")</f>
        <v/>
      </c>
      <c r="Y191" s="4" t="str">
        <f>IFERROR(IF('Rang. kommuner avlingsnivå P '!V192&gt;1,'Rang. kommuner avlingsnivå P '!V192,""),"")</f>
        <v/>
      </c>
      <c r="Z191" s="4" t="str">
        <f>IFERROR(IF('Rang. kommuner avlingsnivå P '!W192&gt;1,'Rang. kommuner avlingsnivå P '!W192,""),"")</f>
        <v/>
      </c>
      <c r="AA191" s="4" t="str">
        <f>IFERROR(IF('Rang. kommuner avlingsnivå P '!X192&gt;1,'Rang. kommuner avlingsnivå P '!X192,""),"")</f>
        <v/>
      </c>
    </row>
    <row r="192" spans="4:27" x14ac:dyDescent="0.25">
      <c r="D192" s="4" t="str">
        <f>IF('Rang. kommuner avlingsnivå P '!A193&gt;1,'Rang. kommuner avlingsnivå P '!A193,"")</f>
        <v>3430 OS (INNLANDET)</v>
      </c>
      <c r="E192" s="4" t="str">
        <f>IFERROR(IF('Rang. kommuner avlingsnivå P '!B193&gt;1,'Rang. kommuner avlingsnivå P '!B193,""),"")</f>
        <v/>
      </c>
      <c r="F192" s="4" t="str">
        <f>IFERROR(IF('Rang. kommuner avlingsnivå P '!C193&gt;1,'Rang. kommuner avlingsnivå P '!C193,""),"")</f>
        <v/>
      </c>
      <c r="G192" s="4" t="str">
        <f>IFERROR(IF('Rang. kommuner avlingsnivå P '!D193&gt;1,'Rang. kommuner avlingsnivå P '!D193,""),"")</f>
        <v/>
      </c>
      <c r="H192" s="4" t="str">
        <f>IFERROR(IF('Rang. kommuner avlingsnivå P '!E193&gt;1,'Rang. kommuner avlingsnivå P '!E193,""),"")</f>
        <v/>
      </c>
      <c r="I192" s="4" t="str">
        <f>IFERROR(IF('Rang. kommuner avlingsnivå P '!F193&gt;1,'Rang. kommuner avlingsnivå P '!F193,""),"")</f>
        <v/>
      </c>
      <c r="J192" s="4" t="str">
        <f>IFERROR(IF('Rang. kommuner avlingsnivå P '!G193&gt;1,'Rang. kommuner avlingsnivå P '!G193,""),"")</f>
        <v/>
      </c>
      <c r="K192" s="4" t="str">
        <f>IFERROR(IF('Rang. kommuner avlingsnivå P '!H193&gt;1,'Rang. kommuner avlingsnivå P '!H193,""),"")</f>
        <v/>
      </c>
      <c r="L192" s="4" t="str">
        <f>IFERROR(IF('Rang. kommuner avlingsnivå P '!I193&gt;1,'Rang. kommuner avlingsnivå P '!I193,""),"")</f>
        <v/>
      </c>
      <c r="M192" s="4" t="str">
        <f>IFERROR(IF('Rang. kommuner avlingsnivå P '!J193&gt;1,'Rang. kommuner avlingsnivå P '!J193,""),"")</f>
        <v/>
      </c>
      <c r="N192" s="4" t="str">
        <f>IFERROR(IF('Rang. kommuner avlingsnivå P '!K193&gt;1,'Rang. kommuner avlingsnivå P '!K193,""),"")</f>
        <v/>
      </c>
      <c r="O192" s="4" t="str">
        <f>IFERROR(IF('Rang. kommuner avlingsnivå P '!L193&gt;1,'Rang. kommuner avlingsnivå P '!L193,""),"")</f>
        <v/>
      </c>
      <c r="P192" s="4" t="str">
        <f>IFERROR(IF('Rang. kommuner avlingsnivå P '!M193&gt;1,'Rang. kommuner avlingsnivå P '!M193,""),"")</f>
        <v/>
      </c>
      <c r="Q192" s="4" t="str">
        <f>IFERROR(IF('Rang. kommuner avlingsnivå P '!N193&gt;1,'Rang. kommuner avlingsnivå P '!N193,""),"")</f>
        <v/>
      </c>
      <c r="R192" s="4" t="str">
        <f>IFERROR(IF('Rang. kommuner avlingsnivå P '!O193&gt;1,'Rang. kommuner avlingsnivå P '!O193,""),"")</f>
        <v/>
      </c>
      <c r="S192" s="4" t="str">
        <f>IFERROR(IF('Rang. kommuner avlingsnivå P '!P193&gt;1,'Rang. kommuner avlingsnivå P '!P193,""),"")</f>
        <v/>
      </c>
      <c r="T192" s="4" t="str">
        <f>IFERROR(IF('Rang. kommuner avlingsnivå P '!Q193&gt;1,'Rang. kommuner avlingsnivå P '!Q193,""),"")</f>
        <v/>
      </c>
      <c r="U192" s="4" t="str">
        <f>IFERROR(IF('Rang. kommuner avlingsnivå P '!R193&gt;1,'Rang. kommuner avlingsnivå P '!R193,""),"")</f>
        <v/>
      </c>
      <c r="V192" s="4" t="str">
        <f>IFERROR(IF('Rang. kommuner avlingsnivå P '!S193&gt;1,'Rang. kommuner avlingsnivå P '!S193,""),"")</f>
        <v/>
      </c>
      <c r="W192" s="4" t="str">
        <f>IFERROR(IF('Rang. kommuner avlingsnivå P '!T193&gt;1,'Rang. kommuner avlingsnivå P '!T193,""),"")</f>
        <v/>
      </c>
      <c r="X192" s="4" t="str">
        <f>IFERROR(IF('Rang. kommuner avlingsnivå P '!U193&gt;1,'Rang. kommuner avlingsnivå P '!U193,""),"")</f>
        <v/>
      </c>
      <c r="Y192" s="4" t="str">
        <f>IFERROR(IF('Rang. kommuner avlingsnivå P '!V193&gt;1,'Rang. kommuner avlingsnivå P '!V193,""),"")</f>
        <v/>
      </c>
      <c r="Z192" s="4" t="str">
        <f>IFERROR(IF('Rang. kommuner avlingsnivå P '!W193&gt;1,'Rang. kommuner avlingsnivå P '!W193,""),"")</f>
        <v/>
      </c>
      <c r="AA192" s="4" t="str">
        <f>IFERROR(IF('Rang. kommuner avlingsnivå P '!X193&gt;1,'Rang. kommuner avlingsnivå P '!X193,""),"")</f>
        <v/>
      </c>
    </row>
    <row r="193" spans="4:27" x14ac:dyDescent="0.25">
      <c r="D193" s="4" t="str">
        <f>IF('Rang. kommuner avlingsnivå P '!A194&gt;1,'Rang. kommuner avlingsnivå P '!A194,"")</f>
        <v>4618 ULLENSVANG</v>
      </c>
      <c r="E193" s="4" t="str">
        <f>IFERROR(IF('Rang. kommuner avlingsnivå P '!B194&gt;1,'Rang. kommuner avlingsnivå P '!B194,""),"")</f>
        <v/>
      </c>
      <c r="F193" s="4" t="str">
        <f>IFERROR(IF('Rang. kommuner avlingsnivå P '!C194&gt;1,'Rang. kommuner avlingsnivå P '!C194,""),"")</f>
        <v/>
      </c>
      <c r="G193" s="4" t="str">
        <f>IFERROR(IF('Rang. kommuner avlingsnivå P '!D194&gt;1,'Rang. kommuner avlingsnivå P '!D194,""),"")</f>
        <v/>
      </c>
      <c r="H193" s="4" t="str">
        <f>IFERROR(IF('Rang. kommuner avlingsnivå P '!E194&gt;1,'Rang. kommuner avlingsnivå P '!E194,""),"")</f>
        <v/>
      </c>
      <c r="I193" s="4" t="str">
        <f>IFERROR(IF('Rang. kommuner avlingsnivå P '!F194&gt;1,'Rang. kommuner avlingsnivå P '!F194,""),"")</f>
        <v/>
      </c>
      <c r="J193" s="4" t="str">
        <f>IFERROR(IF('Rang. kommuner avlingsnivå P '!G194&gt;1,'Rang. kommuner avlingsnivå P '!G194,""),"")</f>
        <v/>
      </c>
      <c r="K193" s="4" t="str">
        <f>IFERROR(IF('Rang. kommuner avlingsnivå P '!H194&gt;1,'Rang. kommuner avlingsnivå P '!H194,""),"")</f>
        <v/>
      </c>
      <c r="L193" s="4" t="str">
        <f>IFERROR(IF('Rang. kommuner avlingsnivå P '!I194&gt;1,'Rang. kommuner avlingsnivå P '!I194,""),"")</f>
        <v/>
      </c>
      <c r="M193" s="4" t="str">
        <f>IFERROR(IF('Rang. kommuner avlingsnivå P '!J194&gt;1,'Rang. kommuner avlingsnivå P '!J194,""),"")</f>
        <v/>
      </c>
      <c r="N193" s="4" t="str">
        <f>IFERROR(IF('Rang. kommuner avlingsnivå P '!K194&gt;1,'Rang. kommuner avlingsnivå P '!K194,""),"")</f>
        <v/>
      </c>
      <c r="O193" s="4" t="str">
        <f>IFERROR(IF('Rang. kommuner avlingsnivå P '!L194&gt;1,'Rang. kommuner avlingsnivå P '!L194,""),"")</f>
        <v/>
      </c>
      <c r="P193" s="4" t="str">
        <f>IFERROR(IF('Rang. kommuner avlingsnivå P '!M194&gt;1,'Rang. kommuner avlingsnivå P '!M194,""),"")</f>
        <v/>
      </c>
      <c r="Q193" s="4" t="str">
        <f>IFERROR(IF('Rang. kommuner avlingsnivå P '!N194&gt;1,'Rang. kommuner avlingsnivå P '!N194,""),"")</f>
        <v/>
      </c>
      <c r="R193" s="4" t="str">
        <f>IFERROR(IF('Rang. kommuner avlingsnivå P '!O194&gt;1,'Rang. kommuner avlingsnivå P '!O194,""),"")</f>
        <v/>
      </c>
      <c r="S193" s="4" t="str">
        <f>IFERROR(IF('Rang. kommuner avlingsnivå P '!P194&gt;1,'Rang. kommuner avlingsnivå P '!P194,""),"")</f>
        <v/>
      </c>
      <c r="T193" s="4" t="str">
        <f>IFERROR(IF('Rang. kommuner avlingsnivå P '!Q194&gt;1,'Rang. kommuner avlingsnivå P '!Q194,""),"")</f>
        <v/>
      </c>
      <c r="U193" s="4" t="str">
        <f>IFERROR(IF('Rang. kommuner avlingsnivå P '!R194&gt;1,'Rang. kommuner avlingsnivå P '!R194,""),"")</f>
        <v/>
      </c>
      <c r="V193" s="4" t="str">
        <f>IFERROR(IF('Rang. kommuner avlingsnivå P '!S194&gt;1,'Rang. kommuner avlingsnivå P '!S194,""),"")</f>
        <v/>
      </c>
      <c r="W193" s="4" t="str">
        <f>IFERROR(IF('Rang. kommuner avlingsnivå P '!T194&gt;1,'Rang. kommuner avlingsnivå P '!T194,""),"")</f>
        <v/>
      </c>
      <c r="X193" s="4" t="str">
        <f>IFERROR(IF('Rang. kommuner avlingsnivå P '!U194&gt;1,'Rang. kommuner avlingsnivå P '!U194,""),"")</f>
        <v/>
      </c>
      <c r="Y193" s="4" t="str">
        <f>IFERROR(IF('Rang. kommuner avlingsnivå P '!V194&gt;1,'Rang. kommuner avlingsnivå P '!V194,""),"")</f>
        <v/>
      </c>
      <c r="Z193" s="4" t="str">
        <f>IFERROR(IF('Rang. kommuner avlingsnivå P '!W194&gt;1,'Rang. kommuner avlingsnivå P '!W194,""),"")</f>
        <v/>
      </c>
      <c r="AA193" s="4" t="str">
        <f>IFERROR(IF('Rang. kommuner avlingsnivå P '!X194&gt;1,'Rang. kommuner avlingsnivå P '!X194,""),"")</f>
        <v/>
      </c>
    </row>
    <row r="194" spans="4:27" x14ac:dyDescent="0.25">
      <c r="D194" s="4" t="str">
        <f>IF('Rang. kommuner avlingsnivå P '!A195&gt;1,'Rang. kommuner avlingsnivå P '!A195,"")</f>
        <v>5536 LYNGEN</v>
      </c>
      <c r="E194" s="4" t="str">
        <f>IFERROR(IF('Rang. kommuner avlingsnivå P '!B195&gt;1,'Rang. kommuner avlingsnivå P '!B195,""),"")</f>
        <v/>
      </c>
      <c r="F194" s="4" t="str">
        <f>IFERROR(IF('Rang. kommuner avlingsnivå P '!C195&gt;1,'Rang. kommuner avlingsnivå P '!C195,""),"")</f>
        <v/>
      </c>
      <c r="G194" s="4" t="str">
        <f>IFERROR(IF('Rang. kommuner avlingsnivå P '!D195&gt;1,'Rang. kommuner avlingsnivå P '!D195,""),"")</f>
        <v/>
      </c>
      <c r="H194" s="4" t="str">
        <f>IFERROR(IF('Rang. kommuner avlingsnivå P '!E195&gt;1,'Rang. kommuner avlingsnivå P '!E195,""),"")</f>
        <v/>
      </c>
      <c r="I194" s="4" t="str">
        <f>IFERROR(IF('Rang. kommuner avlingsnivå P '!F195&gt;1,'Rang. kommuner avlingsnivå P '!F195,""),"")</f>
        <v/>
      </c>
      <c r="J194" s="4" t="str">
        <f>IFERROR(IF('Rang. kommuner avlingsnivå P '!G195&gt;1,'Rang. kommuner avlingsnivå P '!G195,""),"")</f>
        <v/>
      </c>
      <c r="K194" s="4" t="str">
        <f>IFERROR(IF('Rang. kommuner avlingsnivå P '!H195&gt;1,'Rang. kommuner avlingsnivå P '!H195,""),"")</f>
        <v/>
      </c>
      <c r="L194" s="4" t="str">
        <f>IFERROR(IF('Rang. kommuner avlingsnivå P '!I195&gt;1,'Rang. kommuner avlingsnivå P '!I195,""),"")</f>
        <v/>
      </c>
      <c r="M194" s="4" t="str">
        <f>IFERROR(IF('Rang. kommuner avlingsnivå P '!J195&gt;1,'Rang. kommuner avlingsnivå P '!J195,""),"")</f>
        <v/>
      </c>
      <c r="N194" s="4" t="str">
        <f>IFERROR(IF('Rang. kommuner avlingsnivå P '!K195&gt;1,'Rang. kommuner avlingsnivå P '!K195,""),"")</f>
        <v/>
      </c>
      <c r="O194" s="4" t="str">
        <f>IFERROR(IF('Rang. kommuner avlingsnivå P '!L195&gt;1,'Rang. kommuner avlingsnivå P '!L195,""),"")</f>
        <v/>
      </c>
      <c r="P194" s="4" t="str">
        <f>IFERROR(IF('Rang. kommuner avlingsnivå P '!M195&gt;1,'Rang. kommuner avlingsnivå P '!M195,""),"")</f>
        <v/>
      </c>
      <c r="Q194" s="4" t="str">
        <f>IFERROR(IF('Rang. kommuner avlingsnivå P '!N195&gt;1,'Rang. kommuner avlingsnivå P '!N195,""),"")</f>
        <v/>
      </c>
      <c r="R194" s="4" t="str">
        <f>IFERROR(IF('Rang. kommuner avlingsnivå P '!O195&gt;1,'Rang. kommuner avlingsnivå P '!O195,""),"")</f>
        <v/>
      </c>
      <c r="S194" s="4" t="str">
        <f>IFERROR(IF('Rang. kommuner avlingsnivå P '!P195&gt;1,'Rang. kommuner avlingsnivå P '!P195,""),"")</f>
        <v/>
      </c>
      <c r="T194" s="4" t="str">
        <f>IFERROR(IF('Rang. kommuner avlingsnivå P '!Q195&gt;1,'Rang. kommuner avlingsnivå P '!Q195,""),"")</f>
        <v/>
      </c>
      <c r="U194" s="4" t="str">
        <f>IFERROR(IF('Rang. kommuner avlingsnivå P '!R195&gt;1,'Rang. kommuner avlingsnivå P '!R195,""),"")</f>
        <v/>
      </c>
      <c r="V194" s="4" t="str">
        <f>IFERROR(IF('Rang. kommuner avlingsnivå P '!S195&gt;1,'Rang. kommuner avlingsnivå P '!S195,""),"")</f>
        <v/>
      </c>
      <c r="W194" s="4" t="str">
        <f>IFERROR(IF('Rang. kommuner avlingsnivå P '!T195&gt;1,'Rang. kommuner avlingsnivå P '!T195,""),"")</f>
        <v/>
      </c>
      <c r="X194" s="4" t="str">
        <f>IFERROR(IF('Rang. kommuner avlingsnivå P '!U195&gt;1,'Rang. kommuner avlingsnivå P '!U195,""),"")</f>
        <v/>
      </c>
      <c r="Y194" s="4" t="str">
        <f>IFERROR(IF('Rang. kommuner avlingsnivå P '!V195&gt;1,'Rang. kommuner avlingsnivå P '!V195,""),"")</f>
        <v/>
      </c>
      <c r="Z194" s="4" t="str">
        <f>IFERROR(IF('Rang. kommuner avlingsnivå P '!W195&gt;1,'Rang. kommuner avlingsnivå P '!W195,""),"")</f>
        <v/>
      </c>
      <c r="AA194" s="4" t="str">
        <f>IFERROR(IF('Rang. kommuner avlingsnivå P '!X195&gt;1,'Rang. kommuner avlingsnivå P '!X195,""),"")</f>
        <v/>
      </c>
    </row>
    <row r="195" spans="4:27" x14ac:dyDescent="0.25">
      <c r="D195" s="4" t="str">
        <f>IF('Rang. kommuner avlingsnivå P '!A196&gt;1,'Rang. kommuner avlingsnivå P '!A196,"")</f>
        <v>1836 RØDØY</v>
      </c>
      <c r="E195" s="4" t="str">
        <f>IFERROR(IF('Rang. kommuner avlingsnivå P '!B196&gt;1,'Rang. kommuner avlingsnivå P '!B196,""),"")</f>
        <v/>
      </c>
      <c r="F195" s="4" t="str">
        <f>IFERROR(IF('Rang. kommuner avlingsnivå P '!C196&gt;1,'Rang. kommuner avlingsnivå P '!C196,""),"")</f>
        <v/>
      </c>
      <c r="G195" s="4" t="str">
        <f>IFERROR(IF('Rang. kommuner avlingsnivå P '!D196&gt;1,'Rang. kommuner avlingsnivå P '!D196,""),"")</f>
        <v/>
      </c>
      <c r="H195" s="4" t="str">
        <f>IFERROR(IF('Rang. kommuner avlingsnivå P '!E196&gt;1,'Rang. kommuner avlingsnivå P '!E196,""),"")</f>
        <v/>
      </c>
      <c r="I195" s="4" t="str">
        <f>IFERROR(IF('Rang. kommuner avlingsnivå P '!F196&gt;1,'Rang. kommuner avlingsnivå P '!F196,""),"")</f>
        <v/>
      </c>
      <c r="J195" s="4" t="str">
        <f>IFERROR(IF('Rang. kommuner avlingsnivå P '!G196&gt;1,'Rang. kommuner avlingsnivå P '!G196,""),"")</f>
        <v/>
      </c>
      <c r="K195" s="4" t="str">
        <f>IFERROR(IF('Rang. kommuner avlingsnivå P '!H196&gt;1,'Rang. kommuner avlingsnivå P '!H196,""),"")</f>
        <v/>
      </c>
      <c r="L195" s="4" t="str">
        <f>IFERROR(IF('Rang. kommuner avlingsnivå P '!I196&gt;1,'Rang. kommuner avlingsnivå P '!I196,""),"")</f>
        <v/>
      </c>
      <c r="M195" s="4" t="str">
        <f>IFERROR(IF('Rang. kommuner avlingsnivå P '!J196&gt;1,'Rang. kommuner avlingsnivå P '!J196,""),"")</f>
        <v/>
      </c>
      <c r="N195" s="4" t="str">
        <f>IFERROR(IF('Rang. kommuner avlingsnivå P '!K196&gt;1,'Rang. kommuner avlingsnivå P '!K196,""),"")</f>
        <v/>
      </c>
      <c r="O195" s="4" t="str">
        <f>IFERROR(IF('Rang. kommuner avlingsnivå P '!L196&gt;1,'Rang. kommuner avlingsnivå P '!L196,""),"")</f>
        <v/>
      </c>
      <c r="P195" s="4" t="str">
        <f>IFERROR(IF('Rang. kommuner avlingsnivå P '!M196&gt;1,'Rang. kommuner avlingsnivå P '!M196,""),"")</f>
        <v/>
      </c>
      <c r="Q195" s="4" t="str">
        <f>IFERROR(IF('Rang. kommuner avlingsnivå P '!N196&gt;1,'Rang. kommuner avlingsnivå P '!N196,""),"")</f>
        <v/>
      </c>
      <c r="R195" s="4" t="str">
        <f>IFERROR(IF('Rang. kommuner avlingsnivå P '!O196&gt;1,'Rang. kommuner avlingsnivå P '!O196,""),"")</f>
        <v/>
      </c>
      <c r="S195" s="4" t="str">
        <f>IFERROR(IF('Rang. kommuner avlingsnivå P '!P196&gt;1,'Rang. kommuner avlingsnivå P '!P196,""),"")</f>
        <v/>
      </c>
      <c r="T195" s="4" t="str">
        <f>IFERROR(IF('Rang. kommuner avlingsnivå P '!Q196&gt;1,'Rang. kommuner avlingsnivå P '!Q196,""),"")</f>
        <v/>
      </c>
      <c r="U195" s="4" t="str">
        <f>IFERROR(IF('Rang. kommuner avlingsnivå P '!R196&gt;1,'Rang. kommuner avlingsnivå P '!R196,""),"")</f>
        <v/>
      </c>
      <c r="V195" s="4" t="str">
        <f>IFERROR(IF('Rang. kommuner avlingsnivå P '!S196&gt;1,'Rang. kommuner avlingsnivå P '!S196,""),"")</f>
        <v/>
      </c>
      <c r="W195" s="4" t="str">
        <f>IFERROR(IF('Rang. kommuner avlingsnivå P '!T196&gt;1,'Rang. kommuner avlingsnivå P '!T196,""),"")</f>
        <v/>
      </c>
      <c r="X195" s="4" t="str">
        <f>IFERROR(IF('Rang. kommuner avlingsnivå P '!U196&gt;1,'Rang. kommuner avlingsnivå P '!U196,""),"")</f>
        <v/>
      </c>
      <c r="Y195" s="4" t="str">
        <f>IFERROR(IF('Rang. kommuner avlingsnivå P '!V196&gt;1,'Rang. kommuner avlingsnivå P '!V196,""),"")</f>
        <v/>
      </c>
      <c r="Z195" s="4" t="str">
        <f>IFERROR(IF('Rang. kommuner avlingsnivå P '!W196&gt;1,'Rang. kommuner avlingsnivå P '!W196,""),"")</f>
        <v/>
      </c>
      <c r="AA195" s="4" t="str">
        <f>IFERROR(IF('Rang. kommuner avlingsnivå P '!X196&gt;1,'Rang. kommuner avlingsnivå P '!X196,""),"")</f>
        <v/>
      </c>
    </row>
    <row r="196" spans="4:27" x14ac:dyDescent="0.25">
      <c r="D196" s="4" t="str">
        <f>IF('Rang. kommuner avlingsnivå P '!A197&gt;1,'Rang. kommuner avlingsnivå P '!A197,"")</f>
        <v>5522 SALANGEN</v>
      </c>
      <c r="E196" s="4" t="str">
        <f>IFERROR(IF('Rang. kommuner avlingsnivå P '!B197&gt;1,'Rang. kommuner avlingsnivå P '!B197,""),"")</f>
        <v/>
      </c>
      <c r="F196" s="4" t="str">
        <f>IFERROR(IF('Rang. kommuner avlingsnivå P '!C197&gt;1,'Rang. kommuner avlingsnivå P '!C197,""),"")</f>
        <v/>
      </c>
      <c r="G196" s="4" t="str">
        <f>IFERROR(IF('Rang. kommuner avlingsnivå P '!D197&gt;1,'Rang. kommuner avlingsnivå P '!D197,""),"")</f>
        <v/>
      </c>
      <c r="H196" s="4" t="str">
        <f>IFERROR(IF('Rang. kommuner avlingsnivå P '!E197&gt;1,'Rang. kommuner avlingsnivå P '!E197,""),"")</f>
        <v/>
      </c>
      <c r="I196" s="4" t="str">
        <f>IFERROR(IF('Rang. kommuner avlingsnivå P '!F197&gt;1,'Rang. kommuner avlingsnivå P '!F197,""),"")</f>
        <v/>
      </c>
      <c r="J196" s="4" t="str">
        <f>IFERROR(IF('Rang. kommuner avlingsnivå P '!G197&gt;1,'Rang. kommuner avlingsnivå P '!G197,""),"")</f>
        <v/>
      </c>
      <c r="K196" s="4" t="str">
        <f>IFERROR(IF('Rang. kommuner avlingsnivå P '!H197&gt;1,'Rang. kommuner avlingsnivå P '!H197,""),"")</f>
        <v/>
      </c>
      <c r="L196" s="4" t="str">
        <f>IFERROR(IF('Rang. kommuner avlingsnivå P '!I197&gt;1,'Rang. kommuner avlingsnivå P '!I197,""),"")</f>
        <v/>
      </c>
      <c r="M196" s="4" t="str">
        <f>IFERROR(IF('Rang. kommuner avlingsnivå P '!J197&gt;1,'Rang. kommuner avlingsnivå P '!J197,""),"")</f>
        <v/>
      </c>
      <c r="N196" s="4" t="str">
        <f>IFERROR(IF('Rang. kommuner avlingsnivå P '!K197&gt;1,'Rang. kommuner avlingsnivå P '!K197,""),"")</f>
        <v/>
      </c>
      <c r="O196" s="4" t="str">
        <f>IFERROR(IF('Rang. kommuner avlingsnivå P '!L197&gt;1,'Rang. kommuner avlingsnivå P '!L197,""),"")</f>
        <v/>
      </c>
      <c r="P196" s="4" t="str">
        <f>IFERROR(IF('Rang. kommuner avlingsnivå P '!M197&gt;1,'Rang. kommuner avlingsnivå P '!M197,""),"")</f>
        <v/>
      </c>
      <c r="Q196" s="4" t="str">
        <f>IFERROR(IF('Rang. kommuner avlingsnivå P '!N197&gt;1,'Rang. kommuner avlingsnivå P '!N197,""),"")</f>
        <v/>
      </c>
      <c r="R196" s="4" t="str">
        <f>IFERROR(IF('Rang. kommuner avlingsnivå P '!O197&gt;1,'Rang. kommuner avlingsnivå P '!O197,""),"")</f>
        <v/>
      </c>
      <c r="S196" s="4" t="str">
        <f>IFERROR(IF('Rang. kommuner avlingsnivå P '!P197&gt;1,'Rang. kommuner avlingsnivå P '!P197,""),"")</f>
        <v/>
      </c>
      <c r="T196" s="4" t="str">
        <f>IFERROR(IF('Rang. kommuner avlingsnivå P '!Q197&gt;1,'Rang. kommuner avlingsnivå P '!Q197,""),"")</f>
        <v/>
      </c>
      <c r="U196" s="4" t="str">
        <f>IFERROR(IF('Rang. kommuner avlingsnivå P '!R197&gt;1,'Rang. kommuner avlingsnivå P '!R197,""),"")</f>
        <v/>
      </c>
      <c r="V196" s="4" t="str">
        <f>IFERROR(IF('Rang. kommuner avlingsnivå P '!S197&gt;1,'Rang. kommuner avlingsnivå P '!S197,""),"")</f>
        <v/>
      </c>
      <c r="W196" s="4" t="str">
        <f>IFERROR(IF('Rang. kommuner avlingsnivå P '!T197&gt;1,'Rang. kommuner avlingsnivå P '!T197,""),"")</f>
        <v/>
      </c>
      <c r="X196" s="4" t="str">
        <f>IFERROR(IF('Rang. kommuner avlingsnivå P '!U197&gt;1,'Rang. kommuner avlingsnivå P '!U197,""),"")</f>
        <v/>
      </c>
      <c r="Y196" s="4" t="str">
        <f>IFERROR(IF('Rang. kommuner avlingsnivå P '!V197&gt;1,'Rang. kommuner avlingsnivå P '!V197,""),"")</f>
        <v/>
      </c>
      <c r="Z196" s="4" t="str">
        <f>IFERROR(IF('Rang. kommuner avlingsnivå P '!W197&gt;1,'Rang. kommuner avlingsnivå P '!W197,""),"")</f>
        <v/>
      </c>
      <c r="AA196" s="4" t="str">
        <f>IFERROR(IF('Rang. kommuner avlingsnivå P '!X197&gt;1,'Rang. kommuner avlingsnivå P '!X197,""),"")</f>
        <v/>
      </c>
    </row>
    <row r="197" spans="4:27" x14ac:dyDescent="0.25">
      <c r="D197" s="4" t="str">
        <f>IF('Rang. kommuner avlingsnivå P '!A198&gt;1,'Rang. kommuner avlingsnivå P '!A198,"")</f>
        <v>4032 FYRESDAL</v>
      </c>
      <c r="E197" s="4" t="str">
        <f>IFERROR(IF('Rang. kommuner avlingsnivå P '!B198&gt;1,'Rang. kommuner avlingsnivå P '!B198,""),"")</f>
        <v/>
      </c>
      <c r="F197" s="4" t="str">
        <f>IFERROR(IF('Rang. kommuner avlingsnivå P '!C198&gt;1,'Rang. kommuner avlingsnivå P '!C198,""),"")</f>
        <v/>
      </c>
      <c r="G197" s="4" t="str">
        <f>IFERROR(IF('Rang. kommuner avlingsnivå P '!D198&gt;1,'Rang. kommuner avlingsnivå P '!D198,""),"")</f>
        <v/>
      </c>
      <c r="H197" s="4" t="str">
        <f>IFERROR(IF('Rang. kommuner avlingsnivå P '!E198&gt;1,'Rang. kommuner avlingsnivå P '!E198,""),"")</f>
        <v/>
      </c>
      <c r="I197" s="4" t="str">
        <f>IFERROR(IF('Rang. kommuner avlingsnivå P '!F198&gt;1,'Rang. kommuner avlingsnivå P '!F198,""),"")</f>
        <v/>
      </c>
      <c r="J197" s="4" t="str">
        <f>IFERROR(IF('Rang. kommuner avlingsnivå P '!G198&gt;1,'Rang. kommuner avlingsnivå P '!G198,""),"")</f>
        <v/>
      </c>
      <c r="K197" s="4" t="str">
        <f>IFERROR(IF('Rang. kommuner avlingsnivå P '!H198&gt;1,'Rang. kommuner avlingsnivå P '!H198,""),"")</f>
        <v/>
      </c>
      <c r="L197" s="4" t="str">
        <f>IFERROR(IF('Rang. kommuner avlingsnivå P '!I198&gt;1,'Rang. kommuner avlingsnivå P '!I198,""),"")</f>
        <v/>
      </c>
      <c r="M197" s="4" t="str">
        <f>IFERROR(IF('Rang. kommuner avlingsnivå P '!J198&gt;1,'Rang. kommuner avlingsnivå P '!J198,""),"")</f>
        <v/>
      </c>
      <c r="N197" s="4" t="str">
        <f>IFERROR(IF('Rang. kommuner avlingsnivå P '!K198&gt;1,'Rang. kommuner avlingsnivå P '!K198,""),"")</f>
        <v/>
      </c>
      <c r="O197" s="4" t="str">
        <f>IFERROR(IF('Rang. kommuner avlingsnivå P '!L198&gt;1,'Rang. kommuner avlingsnivå P '!L198,""),"")</f>
        <v/>
      </c>
      <c r="P197" s="4" t="str">
        <f>IFERROR(IF('Rang. kommuner avlingsnivå P '!M198&gt;1,'Rang. kommuner avlingsnivå P '!M198,""),"")</f>
        <v/>
      </c>
      <c r="Q197" s="4" t="str">
        <f>IFERROR(IF('Rang. kommuner avlingsnivå P '!N198&gt;1,'Rang. kommuner avlingsnivå P '!N198,""),"")</f>
        <v/>
      </c>
      <c r="R197" s="4" t="str">
        <f>IFERROR(IF('Rang. kommuner avlingsnivå P '!O198&gt;1,'Rang. kommuner avlingsnivå P '!O198,""),"")</f>
        <v/>
      </c>
      <c r="S197" s="4" t="str">
        <f>IFERROR(IF('Rang. kommuner avlingsnivå P '!P198&gt;1,'Rang. kommuner avlingsnivå P '!P198,""),"")</f>
        <v/>
      </c>
      <c r="T197" s="4" t="str">
        <f>IFERROR(IF('Rang. kommuner avlingsnivå P '!Q198&gt;1,'Rang. kommuner avlingsnivå P '!Q198,""),"")</f>
        <v/>
      </c>
      <c r="U197" s="4" t="str">
        <f>IFERROR(IF('Rang. kommuner avlingsnivå P '!R198&gt;1,'Rang. kommuner avlingsnivå P '!R198,""),"")</f>
        <v/>
      </c>
      <c r="V197" s="4" t="str">
        <f>IFERROR(IF('Rang. kommuner avlingsnivå P '!S198&gt;1,'Rang. kommuner avlingsnivå P '!S198,""),"")</f>
        <v/>
      </c>
      <c r="W197" s="4" t="str">
        <f>IFERROR(IF('Rang. kommuner avlingsnivå P '!T198&gt;1,'Rang. kommuner avlingsnivå P '!T198,""),"")</f>
        <v/>
      </c>
      <c r="X197" s="4" t="str">
        <f>IFERROR(IF('Rang. kommuner avlingsnivå P '!U198&gt;1,'Rang. kommuner avlingsnivå P '!U198,""),"")</f>
        <v/>
      </c>
      <c r="Y197" s="4" t="str">
        <f>IFERROR(IF('Rang. kommuner avlingsnivå P '!V198&gt;1,'Rang. kommuner avlingsnivå P '!V198,""),"")</f>
        <v/>
      </c>
      <c r="Z197" s="4" t="str">
        <f>IFERROR(IF('Rang. kommuner avlingsnivå P '!W198&gt;1,'Rang. kommuner avlingsnivå P '!W198,""),"")</f>
        <v/>
      </c>
      <c r="AA197" s="4" t="str">
        <f>IFERROR(IF('Rang. kommuner avlingsnivå P '!X198&gt;1,'Rang. kommuner avlingsnivå P '!X198,""),"")</f>
        <v/>
      </c>
    </row>
    <row r="198" spans="4:27" x14ac:dyDescent="0.25">
      <c r="D198" s="4" t="str">
        <f>IF('Rang. kommuner avlingsnivå P '!A199&gt;1,'Rang. kommuner avlingsnivå P '!A199,"")</f>
        <v>5524 MÅLSELV</v>
      </c>
      <c r="E198" s="4" t="str">
        <f>IFERROR(IF('Rang. kommuner avlingsnivå P '!B199&gt;1,'Rang. kommuner avlingsnivå P '!B199,""),"")</f>
        <v/>
      </c>
      <c r="F198" s="4" t="str">
        <f>IFERROR(IF('Rang. kommuner avlingsnivå P '!C199&gt;1,'Rang. kommuner avlingsnivå P '!C199,""),"")</f>
        <v/>
      </c>
      <c r="G198" s="4" t="str">
        <f>IFERROR(IF('Rang. kommuner avlingsnivå P '!D199&gt;1,'Rang. kommuner avlingsnivå P '!D199,""),"")</f>
        <v/>
      </c>
      <c r="H198" s="4" t="str">
        <f>IFERROR(IF('Rang. kommuner avlingsnivå P '!E199&gt;1,'Rang. kommuner avlingsnivå P '!E199,""),"")</f>
        <v/>
      </c>
      <c r="I198" s="4" t="str">
        <f>IFERROR(IF('Rang. kommuner avlingsnivå P '!F199&gt;1,'Rang. kommuner avlingsnivå P '!F199,""),"")</f>
        <v/>
      </c>
      <c r="J198" s="4" t="str">
        <f>IFERROR(IF('Rang. kommuner avlingsnivå P '!G199&gt;1,'Rang. kommuner avlingsnivå P '!G199,""),"")</f>
        <v/>
      </c>
      <c r="K198" s="4" t="str">
        <f>IFERROR(IF('Rang. kommuner avlingsnivå P '!H199&gt;1,'Rang. kommuner avlingsnivå P '!H199,""),"")</f>
        <v/>
      </c>
      <c r="L198" s="4" t="str">
        <f>IFERROR(IF('Rang. kommuner avlingsnivå P '!I199&gt;1,'Rang. kommuner avlingsnivå P '!I199,""),"")</f>
        <v/>
      </c>
      <c r="M198" s="4" t="str">
        <f>IFERROR(IF('Rang. kommuner avlingsnivå P '!J199&gt;1,'Rang. kommuner avlingsnivå P '!J199,""),"")</f>
        <v/>
      </c>
      <c r="N198" s="4" t="str">
        <f>IFERROR(IF('Rang. kommuner avlingsnivå P '!K199&gt;1,'Rang. kommuner avlingsnivå P '!K199,""),"")</f>
        <v/>
      </c>
      <c r="O198" s="4" t="str">
        <f>IFERROR(IF('Rang. kommuner avlingsnivå P '!L199&gt;1,'Rang. kommuner avlingsnivå P '!L199,""),"")</f>
        <v/>
      </c>
      <c r="P198" s="4" t="str">
        <f>IFERROR(IF('Rang. kommuner avlingsnivå P '!M199&gt;1,'Rang. kommuner avlingsnivå P '!M199,""),"")</f>
        <v/>
      </c>
      <c r="Q198" s="4" t="str">
        <f>IFERROR(IF('Rang. kommuner avlingsnivå P '!N199&gt;1,'Rang. kommuner avlingsnivå P '!N199,""),"")</f>
        <v/>
      </c>
      <c r="R198" s="4" t="str">
        <f>IFERROR(IF('Rang. kommuner avlingsnivå P '!O199&gt;1,'Rang. kommuner avlingsnivå P '!O199,""),"")</f>
        <v/>
      </c>
      <c r="S198" s="4" t="str">
        <f>IFERROR(IF('Rang. kommuner avlingsnivå P '!P199&gt;1,'Rang. kommuner avlingsnivå P '!P199,""),"")</f>
        <v/>
      </c>
      <c r="T198" s="4" t="str">
        <f>IFERROR(IF('Rang. kommuner avlingsnivå P '!Q199&gt;1,'Rang. kommuner avlingsnivå P '!Q199,""),"")</f>
        <v/>
      </c>
      <c r="U198" s="4" t="str">
        <f>IFERROR(IF('Rang. kommuner avlingsnivå P '!R199&gt;1,'Rang. kommuner avlingsnivå P '!R199,""),"")</f>
        <v/>
      </c>
      <c r="V198" s="4" t="str">
        <f>IFERROR(IF('Rang. kommuner avlingsnivå P '!S199&gt;1,'Rang. kommuner avlingsnivå P '!S199,""),"")</f>
        <v/>
      </c>
      <c r="W198" s="4" t="str">
        <f>IFERROR(IF('Rang. kommuner avlingsnivå P '!T199&gt;1,'Rang. kommuner avlingsnivå P '!T199,""),"")</f>
        <v/>
      </c>
      <c r="X198" s="4" t="str">
        <f>IFERROR(IF('Rang. kommuner avlingsnivå P '!U199&gt;1,'Rang. kommuner avlingsnivå P '!U199,""),"")</f>
        <v/>
      </c>
      <c r="Y198" s="4" t="str">
        <f>IFERROR(IF('Rang. kommuner avlingsnivå P '!V199&gt;1,'Rang. kommuner avlingsnivå P '!V199,""),"")</f>
        <v/>
      </c>
      <c r="Z198" s="4" t="str">
        <f>IFERROR(IF('Rang. kommuner avlingsnivå P '!W199&gt;1,'Rang. kommuner avlingsnivå P '!W199,""),"")</f>
        <v/>
      </c>
      <c r="AA198" s="4" t="str">
        <f>IFERROR(IF('Rang. kommuner avlingsnivå P '!X199&gt;1,'Rang. kommuner avlingsnivå P '!X199,""),"")</f>
        <v/>
      </c>
    </row>
    <row r="199" spans="4:27" x14ac:dyDescent="0.25">
      <c r="D199" s="4" t="str">
        <f>IF('Rang. kommuner avlingsnivå P '!A200&gt;1,'Rang. kommuner avlingsnivå P '!A200,"")</f>
        <v>4227 KVINESDAL</v>
      </c>
      <c r="E199" s="4" t="str">
        <f>IFERROR(IF('Rang. kommuner avlingsnivå P '!B200&gt;1,'Rang. kommuner avlingsnivå P '!B200,""),"")</f>
        <v/>
      </c>
      <c r="F199" s="4" t="str">
        <f>IFERROR(IF('Rang. kommuner avlingsnivå P '!C200&gt;1,'Rang. kommuner avlingsnivå P '!C200,""),"")</f>
        <v/>
      </c>
      <c r="G199" s="4" t="str">
        <f>IFERROR(IF('Rang. kommuner avlingsnivå P '!D200&gt;1,'Rang. kommuner avlingsnivå P '!D200,""),"")</f>
        <v/>
      </c>
      <c r="H199" s="4" t="str">
        <f>IFERROR(IF('Rang. kommuner avlingsnivå P '!E200&gt;1,'Rang. kommuner avlingsnivå P '!E200,""),"")</f>
        <v/>
      </c>
      <c r="I199" s="4" t="str">
        <f>IFERROR(IF('Rang. kommuner avlingsnivå P '!F200&gt;1,'Rang. kommuner avlingsnivå P '!F200,""),"")</f>
        <v/>
      </c>
      <c r="J199" s="4" t="str">
        <f>IFERROR(IF('Rang. kommuner avlingsnivå P '!G200&gt;1,'Rang. kommuner avlingsnivå P '!G200,""),"")</f>
        <v/>
      </c>
      <c r="K199" s="4" t="str">
        <f>IFERROR(IF('Rang. kommuner avlingsnivå P '!H200&gt;1,'Rang. kommuner avlingsnivå P '!H200,""),"")</f>
        <v/>
      </c>
      <c r="L199" s="4" t="str">
        <f>IFERROR(IF('Rang. kommuner avlingsnivå P '!I200&gt;1,'Rang. kommuner avlingsnivå P '!I200,""),"")</f>
        <v/>
      </c>
      <c r="M199" s="4" t="str">
        <f>IFERROR(IF('Rang. kommuner avlingsnivå P '!J200&gt;1,'Rang. kommuner avlingsnivå P '!J200,""),"")</f>
        <v/>
      </c>
      <c r="N199" s="4" t="str">
        <f>IFERROR(IF('Rang. kommuner avlingsnivå P '!K200&gt;1,'Rang. kommuner avlingsnivå P '!K200,""),"")</f>
        <v/>
      </c>
      <c r="O199" s="4" t="str">
        <f>IFERROR(IF('Rang. kommuner avlingsnivå P '!L200&gt;1,'Rang. kommuner avlingsnivå P '!L200,""),"")</f>
        <v/>
      </c>
      <c r="P199" s="4" t="str">
        <f>IFERROR(IF('Rang. kommuner avlingsnivå P '!M200&gt;1,'Rang. kommuner avlingsnivå P '!M200,""),"")</f>
        <v/>
      </c>
      <c r="Q199" s="4" t="str">
        <f>IFERROR(IF('Rang. kommuner avlingsnivå P '!N200&gt;1,'Rang. kommuner avlingsnivå P '!N200,""),"")</f>
        <v/>
      </c>
      <c r="R199" s="4" t="str">
        <f>IFERROR(IF('Rang. kommuner avlingsnivå P '!O200&gt;1,'Rang. kommuner avlingsnivå P '!O200,""),"")</f>
        <v/>
      </c>
      <c r="S199" s="4" t="str">
        <f>IFERROR(IF('Rang. kommuner avlingsnivå P '!P200&gt;1,'Rang. kommuner avlingsnivå P '!P200,""),"")</f>
        <v/>
      </c>
      <c r="T199" s="4" t="str">
        <f>IFERROR(IF('Rang. kommuner avlingsnivå P '!Q200&gt;1,'Rang. kommuner avlingsnivå P '!Q200,""),"")</f>
        <v/>
      </c>
      <c r="U199" s="4" t="str">
        <f>IFERROR(IF('Rang. kommuner avlingsnivå P '!R200&gt;1,'Rang. kommuner avlingsnivå P '!R200,""),"")</f>
        <v/>
      </c>
      <c r="V199" s="4" t="str">
        <f>IFERROR(IF('Rang. kommuner avlingsnivå P '!S200&gt;1,'Rang. kommuner avlingsnivå P '!S200,""),"")</f>
        <v/>
      </c>
      <c r="W199" s="4" t="str">
        <f>IFERROR(IF('Rang. kommuner avlingsnivå P '!T200&gt;1,'Rang. kommuner avlingsnivå P '!T200,""),"")</f>
        <v/>
      </c>
      <c r="X199" s="4" t="str">
        <f>IFERROR(IF('Rang. kommuner avlingsnivå P '!U200&gt;1,'Rang. kommuner avlingsnivå P '!U200,""),"")</f>
        <v/>
      </c>
      <c r="Y199" s="4" t="str">
        <f>IFERROR(IF('Rang. kommuner avlingsnivå P '!V200&gt;1,'Rang. kommuner avlingsnivå P '!V200,""),"")</f>
        <v/>
      </c>
      <c r="Z199" s="4" t="str">
        <f>IFERROR(IF('Rang. kommuner avlingsnivå P '!W200&gt;1,'Rang. kommuner avlingsnivå P '!W200,""),"")</f>
        <v/>
      </c>
      <c r="AA199" s="4" t="str">
        <f>IFERROR(IF('Rang. kommuner avlingsnivå P '!X200&gt;1,'Rang. kommuner avlingsnivå P '!X200,""),"")</f>
        <v/>
      </c>
    </row>
    <row r="200" spans="4:27" x14ac:dyDescent="0.25">
      <c r="D200" s="4" t="str">
        <f>IF('Rang. kommuner avlingsnivå P '!A201&gt;1,'Rang. kommuner avlingsnivå P '!A201,"")</f>
        <v>1576 AURE</v>
      </c>
      <c r="E200" s="4" t="str">
        <f>IFERROR(IF('Rang. kommuner avlingsnivå P '!B201&gt;1,'Rang. kommuner avlingsnivå P '!B201,""),"")</f>
        <v/>
      </c>
      <c r="F200" s="4" t="str">
        <f>IFERROR(IF('Rang. kommuner avlingsnivå P '!C201&gt;1,'Rang. kommuner avlingsnivå P '!C201,""),"")</f>
        <v/>
      </c>
      <c r="G200" s="4" t="str">
        <f>IFERROR(IF('Rang. kommuner avlingsnivå P '!D201&gt;1,'Rang. kommuner avlingsnivå P '!D201,""),"")</f>
        <v/>
      </c>
      <c r="H200" s="4" t="str">
        <f>IFERROR(IF('Rang. kommuner avlingsnivå P '!E201&gt;1,'Rang. kommuner avlingsnivå P '!E201,""),"")</f>
        <v/>
      </c>
      <c r="I200" s="4" t="str">
        <f>IFERROR(IF('Rang. kommuner avlingsnivå P '!F201&gt;1,'Rang. kommuner avlingsnivå P '!F201,""),"")</f>
        <v/>
      </c>
      <c r="J200" s="4" t="str">
        <f>IFERROR(IF('Rang. kommuner avlingsnivå P '!G201&gt;1,'Rang. kommuner avlingsnivå P '!G201,""),"")</f>
        <v/>
      </c>
      <c r="K200" s="4" t="str">
        <f>IFERROR(IF('Rang. kommuner avlingsnivå P '!H201&gt;1,'Rang. kommuner avlingsnivå P '!H201,""),"")</f>
        <v/>
      </c>
      <c r="L200" s="4" t="str">
        <f>IFERROR(IF('Rang. kommuner avlingsnivå P '!I201&gt;1,'Rang. kommuner avlingsnivå P '!I201,""),"")</f>
        <v/>
      </c>
      <c r="M200" s="4" t="str">
        <f>IFERROR(IF('Rang. kommuner avlingsnivå P '!J201&gt;1,'Rang. kommuner avlingsnivå P '!J201,""),"")</f>
        <v/>
      </c>
      <c r="N200" s="4" t="str">
        <f>IFERROR(IF('Rang. kommuner avlingsnivå P '!K201&gt;1,'Rang. kommuner avlingsnivå P '!K201,""),"")</f>
        <v/>
      </c>
      <c r="O200" s="4" t="str">
        <f>IFERROR(IF('Rang. kommuner avlingsnivå P '!L201&gt;1,'Rang. kommuner avlingsnivå P '!L201,""),"")</f>
        <v/>
      </c>
      <c r="P200" s="4" t="str">
        <f>IFERROR(IF('Rang. kommuner avlingsnivå P '!M201&gt;1,'Rang. kommuner avlingsnivå P '!M201,""),"")</f>
        <v/>
      </c>
      <c r="Q200" s="4" t="str">
        <f>IFERROR(IF('Rang. kommuner avlingsnivå P '!N201&gt;1,'Rang. kommuner avlingsnivå P '!N201,""),"")</f>
        <v/>
      </c>
      <c r="R200" s="4" t="str">
        <f>IFERROR(IF('Rang. kommuner avlingsnivå P '!O201&gt;1,'Rang. kommuner avlingsnivå P '!O201,""),"")</f>
        <v/>
      </c>
      <c r="S200" s="4" t="str">
        <f>IFERROR(IF('Rang. kommuner avlingsnivå P '!P201&gt;1,'Rang. kommuner avlingsnivå P '!P201,""),"")</f>
        <v/>
      </c>
      <c r="T200" s="4" t="str">
        <f>IFERROR(IF('Rang. kommuner avlingsnivå P '!Q201&gt;1,'Rang. kommuner avlingsnivå P '!Q201,""),"")</f>
        <v/>
      </c>
      <c r="U200" s="4" t="str">
        <f>IFERROR(IF('Rang. kommuner avlingsnivå P '!R201&gt;1,'Rang. kommuner avlingsnivå P '!R201,""),"")</f>
        <v/>
      </c>
      <c r="V200" s="4" t="str">
        <f>IFERROR(IF('Rang. kommuner avlingsnivå P '!S201&gt;1,'Rang. kommuner avlingsnivå P '!S201,""),"")</f>
        <v/>
      </c>
      <c r="W200" s="4" t="str">
        <f>IFERROR(IF('Rang. kommuner avlingsnivå P '!T201&gt;1,'Rang. kommuner avlingsnivå P '!T201,""),"")</f>
        <v/>
      </c>
      <c r="X200" s="4" t="str">
        <f>IFERROR(IF('Rang. kommuner avlingsnivå P '!U201&gt;1,'Rang. kommuner avlingsnivå P '!U201,""),"")</f>
        <v/>
      </c>
      <c r="Y200" s="4" t="str">
        <f>IFERROR(IF('Rang. kommuner avlingsnivå P '!V201&gt;1,'Rang. kommuner avlingsnivå P '!V201,""),"")</f>
        <v/>
      </c>
      <c r="Z200" s="4" t="str">
        <f>IFERROR(IF('Rang. kommuner avlingsnivå P '!W201&gt;1,'Rang. kommuner avlingsnivå P '!W201,""),"")</f>
        <v/>
      </c>
      <c r="AA200" s="4" t="str">
        <f>IFERROR(IF('Rang. kommuner avlingsnivå P '!X201&gt;1,'Rang. kommuner avlingsnivå P '!X201,""),"")</f>
        <v/>
      </c>
    </row>
    <row r="201" spans="4:27" x14ac:dyDescent="0.25">
      <c r="D201" s="4" t="str">
        <f>IF('Rang. kommuner avlingsnivå P '!A202&gt;1,'Rang. kommuner avlingsnivå P '!A202,"")</f>
        <v>1114 BJERKREIM</v>
      </c>
      <c r="E201" s="4" t="str">
        <f>IFERROR(IF('Rang. kommuner avlingsnivå P '!B202&gt;1,'Rang. kommuner avlingsnivå P '!B202,""),"")</f>
        <v/>
      </c>
      <c r="F201" s="4" t="str">
        <f>IFERROR(IF('Rang. kommuner avlingsnivå P '!C202&gt;1,'Rang. kommuner avlingsnivå P '!C202,""),"")</f>
        <v/>
      </c>
      <c r="G201" s="4" t="str">
        <f>IFERROR(IF('Rang. kommuner avlingsnivå P '!D202&gt;1,'Rang. kommuner avlingsnivå P '!D202,""),"")</f>
        <v/>
      </c>
      <c r="H201" s="4" t="str">
        <f>IFERROR(IF('Rang. kommuner avlingsnivå P '!E202&gt;1,'Rang. kommuner avlingsnivå P '!E202,""),"")</f>
        <v/>
      </c>
      <c r="I201" s="4" t="str">
        <f>IFERROR(IF('Rang. kommuner avlingsnivå P '!F202&gt;1,'Rang. kommuner avlingsnivå P '!F202,""),"")</f>
        <v/>
      </c>
      <c r="J201" s="4" t="str">
        <f>IFERROR(IF('Rang. kommuner avlingsnivå P '!G202&gt;1,'Rang. kommuner avlingsnivå P '!G202,""),"")</f>
        <v/>
      </c>
      <c r="K201" s="4" t="str">
        <f>IFERROR(IF('Rang. kommuner avlingsnivå P '!H202&gt;1,'Rang. kommuner avlingsnivå P '!H202,""),"")</f>
        <v/>
      </c>
      <c r="L201" s="4" t="str">
        <f>IFERROR(IF('Rang. kommuner avlingsnivå P '!I202&gt;1,'Rang. kommuner avlingsnivå P '!I202,""),"")</f>
        <v/>
      </c>
      <c r="M201" s="4" t="str">
        <f>IFERROR(IF('Rang. kommuner avlingsnivå P '!J202&gt;1,'Rang. kommuner avlingsnivå P '!J202,""),"")</f>
        <v/>
      </c>
      <c r="N201" s="4" t="str">
        <f>IFERROR(IF('Rang. kommuner avlingsnivå P '!K202&gt;1,'Rang. kommuner avlingsnivå P '!K202,""),"")</f>
        <v/>
      </c>
      <c r="O201" s="4" t="str">
        <f>IFERROR(IF('Rang. kommuner avlingsnivå P '!L202&gt;1,'Rang. kommuner avlingsnivå P '!L202,""),"")</f>
        <v/>
      </c>
      <c r="P201" s="4" t="str">
        <f>IFERROR(IF('Rang. kommuner avlingsnivå P '!M202&gt;1,'Rang. kommuner avlingsnivå P '!M202,""),"")</f>
        <v/>
      </c>
      <c r="Q201" s="4" t="str">
        <f>IFERROR(IF('Rang. kommuner avlingsnivå P '!N202&gt;1,'Rang. kommuner avlingsnivå P '!N202,""),"")</f>
        <v/>
      </c>
      <c r="R201" s="4" t="str">
        <f>IFERROR(IF('Rang. kommuner avlingsnivå P '!O202&gt;1,'Rang. kommuner avlingsnivå P '!O202,""),"")</f>
        <v/>
      </c>
      <c r="S201" s="4" t="str">
        <f>IFERROR(IF('Rang. kommuner avlingsnivå P '!P202&gt;1,'Rang. kommuner avlingsnivå P '!P202,""),"")</f>
        <v/>
      </c>
      <c r="T201" s="4" t="str">
        <f>IFERROR(IF('Rang. kommuner avlingsnivå P '!Q202&gt;1,'Rang. kommuner avlingsnivå P '!Q202,""),"")</f>
        <v/>
      </c>
      <c r="U201" s="4" t="str">
        <f>IFERROR(IF('Rang. kommuner avlingsnivå P '!R202&gt;1,'Rang. kommuner avlingsnivå P '!R202,""),"")</f>
        <v/>
      </c>
      <c r="V201" s="4" t="str">
        <f>IFERROR(IF('Rang. kommuner avlingsnivå P '!S202&gt;1,'Rang. kommuner avlingsnivå P '!S202,""),"")</f>
        <v/>
      </c>
      <c r="W201" s="4" t="str">
        <f>IFERROR(IF('Rang. kommuner avlingsnivå P '!T202&gt;1,'Rang. kommuner avlingsnivå P '!T202,""),"")</f>
        <v/>
      </c>
      <c r="X201" s="4" t="str">
        <f>IFERROR(IF('Rang. kommuner avlingsnivå P '!U202&gt;1,'Rang. kommuner avlingsnivå P '!U202,""),"")</f>
        <v/>
      </c>
      <c r="Y201" s="4" t="str">
        <f>IFERROR(IF('Rang. kommuner avlingsnivå P '!V202&gt;1,'Rang. kommuner avlingsnivå P '!V202,""),"")</f>
        <v/>
      </c>
      <c r="Z201" s="4" t="str">
        <f>IFERROR(IF('Rang. kommuner avlingsnivå P '!W202&gt;1,'Rang. kommuner avlingsnivå P '!W202,""),"")</f>
        <v/>
      </c>
      <c r="AA201" s="4" t="str">
        <f>IFERROR(IF('Rang. kommuner avlingsnivå P '!X202&gt;1,'Rang. kommuner avlingsnivå P '!X202,""),"")</f>
        <v/>
      </c>
    </row>
    <row r="202" spans="4:27" x14ac:dyDescent="0.25">
      <c r="D202" s="4" t="str">
        <f>IF('Rang. kommuner avlingsnivå P '!A203&gt;1,'Rang. kommuner avlingsnivå P '!A203,"")</f>
        <v>1837 MELØY</v>
      </c>
      <c r="E202" s="4" t="str">
        <f>IFERROR(IF('Rang. kommuner avlingsnivå P '!B203&gt;1,'Rang. kommuner avlingsnivå P '!B203,""),"")</f>
        <v/>
      </c>
      <c r="F202" s="4" t="str">
        <f>IFERROR(IF('Rang. kommuner avlingsnivå P '!C203&gt;1,'Rang. kommuner avlingsnivå P '!C203,""),"")</f>
        <v/>
      </c>
      <c r="G202" s="4" t="str">
        <f>IFERROR(IF('Rang. kommuner avlingsnivå P '!D203&gt;1,'Rang. kommuner avlingsnivå P '!D203,""),"")</f>
        <v/>
      </c>
      <c r="H202" s="4" t="str">
        <f>IFERROR(IF('Rang. kommuner avlingsnivå P '!E203&gt;1,'Rang. kommuner avlingsnivå P '!E203,""),"")</f>
        <v/>
      </c>
      <c r="I202" s="4" t="str">
        <f>IFERROR(IF('Rang. kommuner avlingsnivå P '!F203&gt;1,'Rang. kommuner avlingsnivå P '!F203,""),"")</f>
        <v/>
      </c>
      <c r="J202" s="4" t="str">
        <f>IFERROR(IF('Rang. kommuner avlingsnivå P '!G203&gt;1,'Rang. kommuner avlingsnivå P '!G203,""),"")</f>
        <v/>
      </c>
      <c r="K202" s="4" t="str">
        <f>IFERROR(IF('Rang. kommuner avlingsnivå P '!H203&gt;1,'Rang. kommuner avlingsnivå P '!H203,""),"")</f>
        <v/>
      </c>
      <c r="L202" s="4" t="str">
        <f>IFERROR(IF('Rang. kommuner avlingsnivå P '!I203&gt;1,'Rang. kommuner avlingsnivå P '!I203,""),"")</f>
        <v/>
      </c>
      <c r="M202" s="4" t="str">
        <f>IFERROR(IF('Rang. kommuner avlingsnivå P '!J203&gt;1,'Rang. kommuner avlingsnivå P '!J203,""),"")</f>
        <v/>
      </c>
      <c r="N202" s="4" t="str">
        <f>IFERROR(IF('Rang. kommuner avlingsnivå P '!K203&gt;1,'Rang. kommuner avlingsnivå P '!K203,""),"")</f>
        <v/>
      </c>
      <c r="O202" s="4" t="str">
        <f>IFERROR(IF('Rang. kommuner avlingsnivå P '!L203&gt;1,'Rang. kommuner avlingsnivå P '!L203,""),"")</f>
        <v/>
      </c>
      <c r="P202" s="4" t="str">
        <f>IFERROR(IF('Rang. kommuner avlingsnivå P '!M203&gt;1,'Rang. kommuner avlingsnivå P '!M203,""),"")</f>
        <v/>
      </c>
      <c r="Q202" s="4" t="str">
        <f>IFERROR(IF('Rang. kommuner avlingsnivå P '!N203&gt;1,'Rang. kommuner avlingsnivå P '!N203,""),"")</f>
        <v/>
      </c>
      <c r="R202" s="4" t="str">
        <f>IFERROR(IF('Rang. kommuner avlingsnivå P '!O203&gt;1,'Rang. kommuner avlingsnivå P '!O203,""),"")</f>
        <v/>
      </c>
      <c r="S202" s="4" t="str">
        <f>IFERROR(IF('Rang. kommuner avlingsnivå P '!P203&gt;1,'Rang. kommuner avlingsnivå P '!P203,""),"")</f>
        <v/>
      </c>
      <c r="T202" s="4" t="str">
        <f>IFERROR(IF('Rang. kommuner avlingsnivå P '!Q203&gt;1,'Rang. kommuner avlingsnivå P '!Q203,""),"")</f>
        <v/>
      </c>
      <c r="U202" s="4" t="str">
        <f>IFERROR(IF('Rang. kommuner avlingsnivå P '!R203&gt;1,'Rang. kommuner avlingsnivå P '!R203,""),"")</f>
        <v/>
      </c>
      <c r="V202" s="4" t="str">
        <f>IFERROR(IF('Rang. kommuner avlingsnivå P '!S203&gt;1,'Rang. kommuner avlingsnivå P '!S203,""),"")</f>
        <v/>
      </c>
      <c r="W202" s="4" t="str">
        <f>IFERROR(IF('Rang. kommuner avlingsnivå P '!T203&gt;1,'Rang. kommuner avlingsnivå P '!T203,""),"")</f>
        <v/>
      </c>
      <c r="X202" s="4" t="str">
        <f>IFERROR(IF('Rang. kommuner avlingsnivå P '!U203&gt;1,'Rang. kommuner avlingsnivå P '!U203,""),"")</f>
        <v/>
      </c>
      <c r="Y202" s="4" t="str">
        <f>IFERROR(IF('Rang. kommuner avlingsnivå P '!V203&gt;1,'Rang. kommuner avlingsnivå P '!V203,""),"")</f>
        <v/>
      </c>
      <c r="Z202" s="4" t="str">
        <f>IFERROR(IF('Rang. kommuner avlingsnivå P '!W203&gt;1,'Rang. kommuner avlingsnivå P '!W203,""),"")</f>
        <v/>
      </c>
      <c r="AA202" s="4" t="str">
        <f>IFERROR(IF('Rang. kommuner avlingsnivå P '!X203&gt;1,'Rang. kommuner avlingsnivå P '!X203,""),"")</f>
        <v/>
      </c>
    </row>
    <row r="203" spans="4:27" x14ac:dyDescent="0.25">
      <c r="D203" s="4" t="str">
        <f>IF('Rang. kommuner avlingsnivå P '!A204&gt;1,'Rang. kommuner avlingsnivå P '!A204,"")</f>
        <v>4621 VOSS</v>
      </c>
      <c r="E203" s="4" t="str">
        <f>IFERROR(IF('Rang. kommuner avlingsnivå P '!B204&gt;1,'Rang. kommuner avlingsnivå P '!B204,""),"")</f>
        <v/>
      </c>
      <c r="F203" s="4" t="str">
        <f>IFERROR(IF('Rang. kommuner avlingsnivå P '!C204&gt;1,'Rang. kommuner avlingsnivå P '!C204,""),"")</f>
        <v/>
      </c>
      <c r="G203" s="4" t="str">
        <f>IFERROR(IF('Rang. kommuner avlingsnivå P '!D204&gt;1,'Rang. kommuner avlingsnivå P '!D204,""),"")</f>
        <v/>
      </c>
      <c r="H203" s="4" t="str">
        <f>IFERROR(IF('Rang. kommuner avlingsnivå P '!E204&gt;1,'Rang. kommuner avlingsnivå P '!E204,""),"")</f>
        <v/>
      </c>
      <c r="I203" s="4" t="str">
        <f>IFERROR(IF('Rang. kommuner avlingsnivå P '!F204&gt;1,'Rang. kommuner avlingsnivå P '!F204,""),"")</f>
        <v/>
      </c>
      <c r="J203" s="4" t="str">
        <f>IFERROR(IF('Rang. kommuner avlingsnivå P '!G204&gt;1,'Rang. kommuner avlingsnivå P '!G204,""),"")</f>
        <v/>
      </c>
      <c r="K203" s="4" t="str">
        <f>IFERROR(IF('Rang. kommuner avlingsnivå P '!H204&gt;1,'Rang. kommuner avlingsnivå P '!H204,""),"")</f>
        <v/>
      </c>
      <c r="L203" s="4" t="str">
        <f>IFERROR(IF('Rang. kommuner avlingsnivå P '!I204&gt;1,'Rang. kommuner avlingsnivå P '!I204,""),"")</f>
        <v/>
      </c>
      <c r="M203" s="4" t="str">
        <f>IFERROR(IF('Rang. kommuner avlingsnivå P '!J204&gt;1,'Rang. kommuner avlingsnivå P '!J204,""),"")</f>
        <v/>
      </c>
      <c r="N203" s="4" t="str">
        <f>IFERROR(IF('Rang. kommuner avlingsnivå P '!K204&gt;1,'Rang. kommuner avlingsnivå P '!K204,""),"")</f>
        <v/>
      </c>
      <c r="O203" s="4" t="str">
        <f>IFERROR(IF('Rang. kommuner avlingsnivå P '!L204&gt;1,'Rang. kommuner avlingsnivå P '!L204,""),"")</f>
        <v/>
      </c>
      <c r="P203" s="4" t="str">
        <f>IFERROR(IF('Rang. kommuner avlingsnivå P '!M204&gt;1,'Rang. kommuner avlingsnivå P '!M204,""),"")</f>
        <v/>
      </c>
      <c r="Q203" s="4" t="str">
        <f>IFERROR(IF('Rang. kommuner avlingsnivå P '!N204&gt;1,'Rang. kommuner avlingsnivå P '!N204,""),"")</f>
        <v/>
      </c>
      <c r="R203" s="4" t="str">
        <f>IFERROR(IF('Rang. kommuner avlingsnivå P '!O204&gt;1,'Rang. kommuner avlingsnivå P '!O204,""),"")</f>
        <v/>
      </c>
      <c r="S203" s="4" t="str">
        <f>IFERROR(IF('Rang. kommuner avlingsnivå P '!P204&gt;1,'Rang. kommuner avlingsnivå P '!P204,""),"")</f>
        <v/>
      </c>
      <c r="T203" s="4" t="str">
        <f>IFERROR(IF('Rang. kommuner avlingsnivå P '!Q204&gt;1,'Rang. kommuner avlingsnivå P '!Q204,""),"")</f>
        <v/>
      </c>
      <c r="U203" s="4" t="str">
        <f>IFERROR(IF('Rang. kommuner avlingsnivå P '!R204&gt;1,'Rang. kommuner avlingsnivå P '!R204,""),"")</f>
        <v/>
      </c>
      <c r="V203" s="4" t="str">
        <f>IFERROR(IF('Rang. kommuner avlingsnivå P '!S204&gt;1,'Rang. kommuner avlingsnivå P '!S204,""),"")</f>
        <v/>
      </c>
      <c r="W203" s="4" t="str">
        <f>IFERROR(IF('Rang. kommuner avlingsnivå P '!T204&gt;1,'Rang. kommuner avlingsnivå P '!T204,""),"")</f>
        <v/>
      </c>
      <c r="X203" s="4" t="str">
        <f>IFERROR(IF('Rang. kommuner avlingsnivå P '!U204&gt;1,'Rang. kommuner avlingsnivå P '!U204,""),"")</f>
        <v/>
      </c>
      <c r="Y203" s="4" t="str">
        <f>IFERROR(IF('Rang. kommuner avlingsnivå P '!V204&gt;1,'Rang. kommuner avlingsnivå P '!V204,""),"")</f>
        <v/>
      </c>
      <c r="Z203" s="4" t="str">
        <f>IFERROR(IF('Rang. kommuner avlingsnivå P '!W204&gt;1,'Rang. kommuner avlingsnivå P '!W204,""),"")</f>
        <v/>
      </c>
      <c r="AA203" s="4" t="str">
        <f>IFERROR(IF('Rang. kommuner avlingsnivå P '!X204&gt;1,'Rang. kommuner avlingsnivå P '!X204,""),"")</f>
        <v/>
      </c>
    </row>
    <row r="204" spans="4:27" x14ac:dyDescent="0.25">
      <c r="D204" s="4" t="str">
        <f>IF('Rang. kommuner avlingsnivå P '!A205&gt;1,'Rang. kommuner avlingsnivå P '!A205,"")</f>
        <v>1840 SALTDAL</v>
      </c>
      <c r="E204" s="4" t="str">
        <f>IFERROR(IF('Rang. kommuner avlingsnivå P '!B205&gt;1,'Rang. kommuner avlingsnivå P '!B205,""),"")</f>
        <v/>
      </c>
      <c r="F204" s="4" t="str">
        <f>IFERROR(IF('Rang. kommuner avlingsnivå P '!C205&gt;1,'Rang. kommuner avlingsnivå P '!C205,""),"")</f>
        <v/>
      </c>
      <c r="G204" s="4" t="str">
        <f>IFERROR(IF('Rang. kommuner avlingsnivå P '!D205&gt;1,'Rang. kommuner avlingsnivå P '!D205,""),"")</f>
        <v/>
      </c>
      <c r="H204" s="4" t="str">
        <f>IFERROR(IF('Rang. kommuner avlingsnivå P '!E205&gt;1,'Rang. kommuner avlingsnivå P '!E205,""),"")</f>
        <v/>
      </c>
      <c r="I204" s="4" t="str">
        <f>IFERROR(IF('Rang. kommuner avlingsnivå P '!F205&gt;1,'Rang. kommuner avlingsnivå P '!F205,""),"")</f>
        <v/>
      </c>
      <c r="J204" s="4" t="str">
        <f>IFERROR(IF('Rang. kommuner avlingsnivå P '!G205&gt;1,'Rang. kommuner avlingsnivå P '!G205,""),"")</f>
        <v/>
      </c>
      <c r="K204" s="4" t="str">
        <f>IFERROR(IF('Rang. kommuner avlingsnivå P '!H205&gt;1,'Rang. kommuner avlingsnivå P '!H205,""),"")</f>
        <v/>
      </c>
      <c r="L204" s="4" t="str">
        <f>IFERROR(IF('Rang. kommuner avlingsnivå P '!I205&gt;1,'Rang. kommuner avlingsnivå P '!I205,""),"")</f>
        <v/>
      </c>
      <c r="M204" s="4" t="str">
        <f>IFERROR(IF('Rang. kommuner avlingsnivå P '!J205&gt;1,'Rang. kommuner avlingsnivå P '!J205,""),"")</f>
        <v/>
      </c>
      <c r="N204" s="4" t="str">
        <f>IFERROR(IF('Rang. kommuner avlingsnivå P '!K205&gt;1,'Rang. kommuner avlingsnivå P '!K205,""),"")</f>
        <v/>
      </c>
      <c r="O204" s="4" t="str">
        <f>IFERROR(IF('Rang. kommuner avlingsnivå P '!L205&gt;1,'Rang. kommuner avlingsnivå P '!L205,""),"")</f>
        <v/>
      </c>
      <c r="P204" s="4" t="str">
        <f>IFERROR(IF('Rang. kommuner avlingsnivå P '!M205&gt;1,'Rang. kommuner avlingsnivå P '!M205,""),"")</f>
        <v/>
      </c>
      <c r="Q204" s="4" t="str">
        <f>IFERROR(IF('Rang. kommuner avlingsnivå P '!N205&gt;1,'Rang. kommuner avlingsnivå P '!N205,""),"")</f>
        <v/>
      </c>
      <c r="R204" s="4" t="str">
        <f>IFERROR(IF('Rang. kommuner avlingsnivå P '!O205&gt;1,'Rang. kommuner avlingsnivå P '!O205,""),"")</f>
        <v/>
      </c>
      <c r="S204" s="4" t="str">
        <f>IFERROR(IF('Rang. kommuner avlingsnivå P '!P205&gt;1,'Rang. kommuner avlingsnivå P '!P205,""),"")</f>
        <v/>
      </c>
      <c r="T204" s="4" t="str">
        <f>IFERROR(IF('Rang. kommuner avlingsnivå P '!Q205&gt;1,'Rang. kommuner avlingsnivå P '!Q205,""),"")</f>
        <v/>
      </c>
      <c r="U204" s="4" t="str">
        <f>IFERROR(IF('Rang. kommuner avlingsnivå P '!R205&gt;1,'Rang. kommuner avlingsnivå P '!R205,""),"")</f>
        <v/>
      </c>
      <c r="V204" s="4" t="str">
        <f>IFERROR(IF('Rang. kommuner avlingsnivå P '!S205&gt;1,'Rang. kommuner avlingsnivå P '!S205,""),"")</f>
        <v/>
      </c>
      <c r="W204" s="4" t="str">
        <f>IFERROR(IF('Rang. kommuner avlingsnivå P '!T205&gt;1,'Rang. kommuner avlingsnivå P '!T205,""),"")</f>
        <v/>
      </c>
      <c r="X204" s="4" t="str">
        <f>IFERROR(IF('Rang. kommuner avlingsnivå P '!U205&gt;1,'Rang. kommuner avlingsnivå P '!U205,""),"")</f>
        <v/>
      </c>
      <c r="Y204" s="4" t="str">
        <f>IFERROR(IF('Rang. kommuner avlingsnivå P '!V205&gt;1,'Rang. kommuner avlingsnivå P '!V205,""),"")</f>
        <v/>
      </c>
      <c r="Z204" s="4" t="str">
        <f>IFERROR(IF('Rang. kommuner avlingsnivå P '!W205&gt;1,'Rang. kommuner avlingsnivå P '!W205,""),"")</f>
        <v/>
      </c>
      <c r="AA204" s="4" t="str">
        <f>IFERROR(IF('Rang. kommuner avlingsnivå P '!X205&gt;1,'Rang. kommuner avlingsnivå P '!X205,""),"")</f>
        <v/>
      </c>
    </row>
    <row r="205" spans="4:27" x14ac:dyDescent="0.25">
      <c r="D205" s="4" t="str">
        <f>IF('Rang. kommuner avlingsnivå P '!A206&gt;1,'Rang. kommuner avlingsnivå P '!A206,"")</f>
        <v>4644 LUSTER</v>
      </c>
      <c r="E205" s="4" t="str">
        <f>IFERROR(IF('Rang. kommuner avlingsnivå P '!B206&gt;1,'Rang. kommuner avlingsnivå P '!B206,""),"")</f>
        <v/>
      </c>
      <c r="F205" s="4" t="str">
        <f>IFERROR(IF('Rang. kommuner avlingsnivå P '!C206&gt;1,'Rang. kommuner avlingsnivå P '!C206,""),"")</f>
        <v/>
      </c>
      <c r="G205" s="4" t="str">
        <f>IFERROR(IF('Rang. kommuner avlingsnivå P '!D206&gt;1,'Rang. kommuner avlingsnivå P '!D206,""),"")</f>
        <v/>
      </c>
      <c r="H205" s="4" t="str">
        <f>IFERROR(IF('Rang. kommuner avlingsnivå P '!E206&gt;1,'Rang. kommuner avlingsnivå P '!E206,""),"")</f>
        <v/>
      </c>
      <c r="I205" s="4" t="str">
        <f>IFERROR(IF('Rang. kommuner avlingsnivå P '!F206&gt;1,'Rang. kommuner avlingsnivå P '!F206,""),"")</f>
        <v/>
      </c>
      <c r="J205" s="4" t="str">
        <f>IFERROR(IF('Rang. kommuner avlingsnivå P '!G206&gt;1,'Rang. kommuner avlingsnivå P '!G206,""),"")</f>
        <v/>
      </c>
      <c r="K205" s="4" t="str">
        <f>IFERROR(IF('Rang. kommuner avlingsnivå P '!H206&gt;1,'Rang. kommuner avlingsnivå P '!H206,""),"")</f>
        <v/>
      </c>
      <c r="L205" s="4" t="str">
        <f>IFERROR(IF('Rang. kommuner avlingsnivå P '!I206&gt;1,'Rang. kommuner avlingsnivå P '!I206,""),"")</f>
        <v/>
      </c>
      <c r="M205" s="4" t="str">
        <f>IFERROR(IF('Rang. kommuner avlingsnivå P '!J206&gt;1,'Rang. kommuner avlingsnivå P '!J206,""),"")</f>
        <v/>
      </c>
      <c r="N205" s="4" t="str">
        <f>IFERROR(IF('Rang. kommuner avlingsnivå P '!K206&gt;1,'Rang. kommuner avlingsnivå P '!K206,""),"")</f>
        <v/>
      </c>
      <c r="O205" s="4" t="str">
        <f>IFERROR(IF('Rang. kommuner avlingsnivå P '!L206&gt;1,'Rang. kommuner avlingsnivå P '!L206,""),"")</f>
        <v/>
      </c>
      <c r="P205" s="4" t="str">
        <f>IFERROR(IF('Rang. kommuner avlingsnivå P '!M206&gt;1,'Rang. kommuner avlingsnivå P '!M206,""),"")</f>
        <v/>
      </c>
      <c r="Q205" s="4" t="str">
        <f>IFERROR(IF('Rang. kommuner avlingsnivå P '!N206&gt;1,'Rang. kommuner avlingsnivå P '!N206,""),"")</f>
        <v/>
      </c>
      <c r="R205" s="4" t="str">
        <f>IFERROR(IF('Rang. kommuner avlingsnivå P '!O206&gt;1,'Rang. kommuner avlingsnivå P '!O206,""),"")</f>
        <v/>
      </c>
      <c r="S205" s="4" t="str">
        <f>IFERROR(IF('Rang. kommuner avlingsnivå P '!P206&gt;1,'Rang. kommuner avlingsnivå P '!P206,""),"")</f>
        <v/>
      </c>
      <c r="T205" s="4" t="str">
        <f>IFERROR(IF('Rang. kommuner avlingsnivå P '!Q206&gt;1,'Rang. kommuner avlingsnivå P '!Q206,""),"")</f>
        <v/>
      </c>
      <c r="U205" s="4" t="str">
        <f>IFERROR(IF('Rang. kommuner avlingsnivå P '!R206&gt;1,'Rang. kommuner avlingsnivå P '!R206,""),"")</f>
        <v/>
      </c>
      <c r="V205" s="4" t="str">
        <f>IFERROR(IF('Rang. kommuner avlingsnivå P '!S206&gt;1,'Rang. kommuner avlingsnivå P '!S206,""),"")</f>
        <v/>
      </c>
      <c r="W205" s="4" t="str">
        <f>IFERROR(IF('Rang. kommuner avlingsnivå P '!T206&gt;1,'Rang. kommuner avlingsnivå P '!T206,""),"")</f>
        <v/>
      </c>
      <c r="X205" s="4" t="str">
        <f>IFERROR(IF('Rang. kommuner avlingsnivå P '!U206&gt;1,'Rang. kommuner avlingsnivå P '!U206,""),"")</f>
        <v/>
      </c>
      <c r="Y205" s="4" t="str">
        <f>IFERROR(IF('Rang. kommuner avlingsnivå P '!V206&gt;1,'Rang. kommuner avlingsnivå P '!V206,""),"")</f>
        <v/>
      </c>
      <c r="Z205" s="4" t="str">
        <f>IFERROR(IF('Rang. kommuner avlingsnivå P '!W206&gt;1,'Rang. kommuner avlingsnivå P '!W206,""),"")</f>
        <v/>
      </c>
      <c r="AA205" s="4" t="str">
        <f>IFERROR(IF('Rang. kommuner avlingsnivå P '!X206&gt;1,'Rang. kommuner avlingsnivå P '!X206,""),"")</f>
        <v/>
      </c>
    </row>
    <row r="206" spans="4:27" x14ac:dyDescent="0.25">
      <c r="D206" s="4" t="str">
        <f>IF('Rang. kommuner avlingsnivå P '!A207&gt;1,'Rang. kommuner avlingsnivå P '!A207,"")</f>
        <v>3454 VANG</v>
      </c>
      <c r="E206" s="4" t="str">
        <f>IFERROR(IF('Rang. kommuner avlingsnivå P '!B207&gt;1,'Rang. kommuner avlingsnivå P '!B207,""),"")</f>
        <v/>
      </c>
      <c r="F206" s="4" t="str">
        <f>IFERROR(IF('Rang. kommuner avlingsnivå P '!C207&gt;1,'Rang. kommuner avlingsnivå P '!C207,""),"")</f>
        <v/>
      </c>
      <c r="G206" s="4" t="str">
        <f>IFERROR(IF('Rang. kommuner avlingsnivå P '!D207&gt;1,'Rang. kommuner avlingsnivå P '!D207,""),"")</f>
        <v/>
      </c>
      <c r="H206" s="4" t="str">
        <f>IFERROR(IF('Rang. kommuner avlingsnivå P '!E207&gt;1,'Rang. kommuner avlingsnivå P '!E207,""),"")</f>
        <v/>
      </c>
      <c r="I206" s="4" t="str">
        <f>IFERROR(IF('Rang. kommuner avlingsnivå P '!F207&gt;1,'Rang. kommuner avlingsnivå P '!F207,""),"")</f>
        <v/>
      </c>
      <c r="J206" s="4" t="str">
        <f>IFERROR(IF('Rang. kommuner avlingsnivå P '!G207&gt;1,'Rang. kommuner avlingsnivå P '!G207,""),"")</f>
        <v/>
      </c>
      <c r="K206" s="4" t="str">
        <f>IFERROR(IF('Rang. kommuner avlingsnivå P '!H207&gt;1,'Rang. kommuner avlingsnivå P '!H207,""),"")</f>
        <v/>
      </c>
      <c r="L206" s="4" t="str">
        <f>IFERROR(IF('Rang. kommuner avlingsnivå P '!I207&gt;1,'Rang. kommuner avlingsnivå P '!I207,""),"")</f>
        <v/>
      </c>
      <c r="M206" s="4" t="str">
        <f>IFERROR(IF('Rang. kommuner avlingsnivå P '!J207&gt;1,'Rang. kommuner avlingsnivå P '!J207,""),"")</f>
        <v/>
      </c>
      <c r="N206" s="4" t="str">
        <f>IFERROR(IF('Rang. kommuner avlingsnivå P '!K207&gt;1,'Rang. kommuner avlingsnivå P '!K207,""),"")</f>
        <v/>
      </c>
      <c r="O206" s="4" t="str">
        <f>IFERROR(IF('Rang. kommuner avlingsnivå P '!L207&gt;1,'Rang. kommuner avlingsnivå P '!L207,""),"")</f>
        <v/>
      </c>
      <c r="P206" s="4" t="str">
        <f>IFERROR(IF('Rang. kommuner avlingsnivå P '!M207&gt;1,'Rang. kommuner avlingsnivå P '!M207,""),"")</f>
        <v/>
      </c>
      <c r="Q206" s="4" t="str">
        <f>IFERROR(IF('Rang. kommuner avlingsnivå P '!N207&gt;1,'Rang. kommuner avlingsnivå P '!N207,""),"")</f>
        <v/>
      </c>
      <c r="R206" s="4" t="str">
        <f>IFERROR(IF('Rang. kommuner avlingsnivå P '!O207&gt;1,'Rang. kommuner avlingsnivå P '!O207,""),"")</f>
        <v/>
      </c>
      <c r="S206" s="4" t="str">
        <f>IFERROR(IF('Rang. kommuner avlingsnivå P '!P207&gt;1,'Rang. kommuner avlingsnivå P '!P207,""),"")</f>
        <v/>
      </c>
      <c r="T206" s="4" t="str">
        <f>IFERROR(IF('Rang. kommuner avlingsnivå P '!Q207&gt;1,'Rang. kommuner avlingsnivå P '!Q207,""),"")</f>
        <v/>
      </c>
      <c r="U206" s="4" t="str">
        <f>IFERROR(IF('Rang. kommuner avlingsnivå P '!R207&gt;1,'Rang. kommuner avlingsnivå P '!R207,""),"")</f>
        <v/>
      </c>
      <c r="V206" s="4" t="str">
        <f>IFERROR(IF('Rang. kommuner avlingsnivå P '!S207&gt;1,'Rang. kommuner avlingsnivå P '!S207,""),"")</f>
        <v/>
      </c>
      <c r="W206" s="4" t="str">
        <f>IFERROR(IF('Rang. kommuner avlingsnivå P '!T207&gt;1,'Rang. kommuner avlingsnivå P '!T207,""),"")</f>
        <v/>
      </c>
      <c r="X206" s="4" t="str">
        <f>IFERROR(IF('Rang. kommuner avlingsnivå P '!U207&gt;1,'Rang. kommuner avlingsnivå P '!U207,""),"")</f>
        <v/>
      </c>
      <c r="Y206" s="4" t="str">
        <f>IFERROR(IF('Rang. kommuner avlingsnivå P '!V207&gt;1,'Rang. kommuner avlingsnivå P '!V207,""),"")</f>
        <v/>
      </c>
      <c r="Z206" s="4" t="str">
        <f>IFERROR(IF('Rang. kommuner avlingsnivå P '!W207&gt;1,'Rang. kommuner avlingsnivå P '!W207,""),"")</f>
        <v/>
      </c>
      <c r="AA206" s="4" t="str">
        <f>IFERROR(IF('Rang. kommuner avlingsnivå P '!X207&gt;1,'Rang. kommuner avlingsnivå P '!X207,""),"")</f>
        <v/>
      </c>
    </row>
    <row r="207" spans="4:27" x14ac:dyDescent="0.25">
      <c r="D207" s="4" t="str">
        <f>IF('Rang. kommuner avlingsnivå P '!A208&gt;1,'Rang. kommuner avlingsnivå P '!A208,"")</f>
        <v>4630 OSTERØY</v>
      </c>
      <c r="E207" s="4" t="str">
        <f>IFERROR(IF('Rang. kommuner avlingsnivå P '!B208&gt;1,'Rang. kommuner avlingsnivå P '!B208,""),"")</f>
        <v/>
      </c>
      <c r="F207" s="4" t="str">
        <f>IFERROR(IF('Rang. kommuner avlingsnivå P '!C208&gt;1,'Rang. kommuner avlingsnivå P '!C208,""),"")</f>
        <v/>
      </c>
      <c r="G207" s="4" t="str">
        <f>IFERROR(IF('Rang. kommuner avlingsnivå P '!D208&gt;1,'Rang. kommuner avlingsnivå P '!D208,""),"")</f>
        <v/>
      </c>
      <c r="H207" s="4" t="str">
        <f>IFERROR(IF('Rang. kommuner avlingsnivå P '!E208&gt;1,'Rang. kommuner avlingsnivå P '!E208,""),"")</f>
        <v/>
      </c>
      <c r="I207" s="4" t="str">
        <f>IFERROR(IF('Rang. kommuner avlingsnivå P '!F208&gt;1,'Rang. kommuner avlingsnivå P '!F208,""),"")</f>
        <v/>
      </c>
      <c r="J207" s="4" t="str">
        <f>IFERROR(IF('Rang. kommuner avlingsnivå P '!G208&gt;1,'Rang. kommuner avlingsnivå P '!G208,""),"")</f>
        <v/>
      </c>
      <c r="K207" s="4" t="str">
        <f>IFERROR(IF('Rang. kommuner avlingsnivå P '!H208&gt;1,'Rang. kommuner avlingsnivå P '!H208,""),"")</f>
        <v/>
      </c>
      <c r="L207" s="4" t="str">
        <f>IFERROR(IF('Rang. kommuner avlingsnivå P '!I208&gt;1,'Rang. kommuner avlingsnivå P '!I208,""),"")</f>
        <v/>
      </c>
      <c r="M207" s="4" t="str">
        <f>IFERROR(IF('Rang. kommuner avlingsnivå P '!J208&gt;1,'Rang. kommuner avlingsnivå P '!J208,""),"")</f>
        <v/>
      </c>
      <c r="N207" s="4" t="str">
        <f>IFERROR(IF('Rang. kommuner avlingsnivå P '!K208&gt;1,'Rang. kommuner avlingsnivå P '!K208,""),"")</f>
        <v/>
      </c>
      <c r="O207" s="4" t="str">
        <f>IFERROR(IF('Rang. kommuner avlingsnivå P '!L208&gt;1,'Rang. kommuner avlingsnivå P '!L208,""),"")</f>
        <v/>
      </c>
      <c r="P207" s="4" t="str">
        <f>IFERROR(IF('Rang. kommuner avlingsnivå P '!M208&gt;1,'Rang. kommuner avlingsnivå P '!M208,""),"")</f>
        <v/>
      </c>
      <c r="Q207" s="4" t="str">
        <f>IFERROR(IF('Rang. kommuner avlingsnivå P '!N208&gt;1,'Rang. kommuner avlingsnivå P '!N208,""),"")</f>
        <v/>
      </c>
      <c r="R207" s="4" t="str">
        <f>IFERROR(IF('Rang. kommuner avlingsnivå P '!O208&gt;1,'Rang. kommuner avlingsnivå P '!O208,""),"")</f>
        <v/>
      </c>
      <c r="S207" s="4" t="str">
        <f>IFERROR(IF('Rang. kommuner avlingsnivå P '!P208&gt;1,'Rang. kommuner avlingsnivå P '!P208,""),"")</f>
        <v/>
      </c>
      <c r="T207" s="4" t="str">
        <f>IFERROR(IF('Rang. kommuner avlingsnivå P '!Q208&gt;1,'Rang. kommuner avlingsnivå P '!Q208,""),"")</f>
        <v/>
      </c>
      <c r="U207" s="4" t="str">
        <f>IFERROR(IF('Rang. kommuner avlingsnivå P '!R208&gt;1,'Rang. kommuner avlingsnivå P '!R208,""),"")</f>
        <v/>
      </c>
      <c r="V207" s="4" t="str">
        <f>IFERROR(IF('Rang. kommuner avlingsnivå P '!S208&gt;1,'Rang. kommuner avlingsnivå P '!S208,""),"")</f>
        <v/>
      </c>
      <c r="W207" s="4" t="str">
        <f>IFERROR(IF('Rang. kommuner avlingsnivå P '!T208&gt;1,'Rang. kommuner avlingsnivå P '!T208,""),"")</f>
        <v/>
      </c>
      <c r="X207" s="4" t="str">
        <f>IFERROR(IF('Rang. kommuner avlingsnivå P '!U208&gt;1,'Rang. kommuner avlingsnivå P '!U208,""),"")</f>
        <v/>
      </c>
      <c r="Y207" s="4" t="str">
        <f>IFERROR(IF('Rang. kommuner avlingsnivå P '!V208&gt;1,'Rang. kommuner avlingsnivå P '!V208,""),"")</f>
        <v/>
      </c>
      <c r="Z207" s="4" t="str">
        <f>IFERROR(IF('Rang. kommuner avlingsnivå P '!W208&gt;1,'Rang. kommuner avlingsnivå P '!W208,""),"")</f>
        <v/>
      </c>
      <c r="AA207" s="4" t="str">
        <f>IFERROR(IF('Rang. kommuner avlingsnivå P '!X208&gt;1,'Rang. kommuner avlingsnivå P '!X208,""),"")</f>
        <v/>
      </c>
    </row>
    <row r="208" spans="4:27" x14ac:dyDescent="0.25">
      <c r="D208" s="4" t="str">
        <f>IF('Rang. kommuner avlingsnivå P '!A209&gt;1,'Rang. kommuner avlingsnivå P '!A209,"")</f>
        <v>1841 FAUSKE</v>
      </c>
      <c r="E208" s="4" t="str">
        <f>IFERROR(IF('Rang. kommuner avlingsnivå P '!B209&gt;1,'Rang. kommuner avlingsnivå P '!B209,""),"")</f>
        <v/>
      </c>
      <c r="F208" s="4" t="str">
        <f>IFERROR(IF('Rang. kommuner avlingsnivå P '!C209&gt;1,'Rang. kommuner avlingsnivå P '!C209,""),"")</f>
        <v/>
      </c>
      <c r="G208" s="4" t="str">
        <f>IFERROR(IF('Rang. kommuner avlingsnivå P '!D209&gt;1,'Rang. kommuner avlingsnivå P '!D209,""),"")</f>
        <v/>
      </c>
      <c r="H208" s="4" t="str">
        <f>IFERROR(IF('Rang. kommuner avlingsnivå P '!E209&gt;1,'Rang. kommuner avlingsnivå P '!E209,""),"")</f>
        <v/>
      </c>
      <c r="I208" s="4" t="str">
        <f>IFERROR(IF('Rang. kommuner avlingsnivå P '!F209&gt;1,'Rang. kommuner avlingsnivå P '!F209,""),"")</f>
        <v/>
      </c>
      <c r="J208" s="4" t="str">
        <f>IFERROR(IF('Rang. kommuner avlingsnivå P '!G209&gt;1,'Rang. kommuner avlingsnivå P '!G209,""),"")</f>
        <v/>
      </c>
      <c r="K208" s="4" t="str">
        <f>IFERROR(IF('Rang. kommuner avlingsnivå P '!H209&gt;1,'Rang. kommuner avlingsnivå P '!H209,""),"")</f>
        <v/>
      </c>
      <c r="L208" s="4" t="str">
        <f>IFERROR(IF('Rang. kommuner avlingsnivå P '!I209&gt;1,'Rang. kommuner avlingsnivå P '!I209,""),"")</f>
        <v/>
      </c>
      <c r="M208" s="4" t="str">
        <f>IFERROR(IF('Rang. kommuner avlingsnivå P '!J209&gt;1,'Rang. kommuner avlingsnivå P '!J209,""),"")</f>
        <v/>
      </c>
      <c r="N208" s="4" t="str">
        <f>IFERROR(IF('Rang. kommuner avlingsnivå P '!K209&gt;1,'Rang. kommuner avlingsnivå P '!K209,""),"")</f>
        <v/>
      </c>
      <c r="O208" s="4" t="str">
        <f>IFERROR(IF('Rang. kommuner avlingsnivå P '!L209&gt;1,'Rang. kommuner avlingsnivå P '!L209,""),"")</f>
        <v/>
      </c>
      <c r="P208" s="4" t="str">
        <f>IFERROR(IF('Rang. kommuner avlingsnivå P '!M209&gt;1,'Rang. kommuner avlingsnivå P '!M209,""),"")</f>
        <v/>
      </c>
      <c r="Q208" s="4" t="str">
        <f>IFERROR(IF('Rang. kommuner avlingsnivå P '!N209&gt;1,'Rang. kommuner avlingsnivå P '!N209,""),"")</f>
        <v/>
      </c>
      <c r="R208" s="4" t="str">
        <f>IFERROR(IF('Rang. kommuner avlingsnivå P '!O209&gt;1,'Rang. kommuner avlingsnivå P '!O209,""),"")</f>
        <v/>
      </c>
      <c r="S208" s="4" t="str">
        <f>IFERROR(IF('Rang. kommuner avlingsnivå P '!P209&gt;1,'Rang. kommuner avlingsnivå P '!P209,""),"")</f>
        <v/>
      </c>
      <c r="T208" s="4" t="str">
        <f>IFERROR(IF('Rang. kommuner avlingsnivå P '!Q209&gt;1,'Rang. kommuner avlingsnivå P '!Q209,""),"")</f>
        <v/>
      </c>
      <c r="U208" s="4" t="str">
        <f>IFERROR(IF('Rang. kommuner avlingsnivå P '!R209&gt;1,'Rang. kommuner avlingsnivå P '!R209,""),"")</f>
        <v/>
      </c>
      <c r="V208" s="4" t="str">
        <f>IFERROR(IF('Rang. kommuner avlingsnivå P '!S209&gt;1,'Rang. kommuner avlingsnivå P '!S209,""),"")</f>
        <v/>
      </c>
      <c r="W208" s="4" t="str">
        <f>IFERROR(IF('Rang. kommuner avlingsnivå P '!T209&gt;1,'Rang. kommuner avlingsnivå P '!T209,""),"")</f>
        <v/>
      </c>
      <c r="X208" s="4" t="str">
        <f>IFERROR(IF('Rang. kommuner avlingsnivå P '!U209&gt;1,'Rang. kommuner avlingsnivå P '!U209,""),"")</f>
        <v/>
      </c>
      <c r="Y208" s="4" t="str">
        <f>IFERROR(IF('Rang. kommuner avlingsnivå P '!V209&gt;1,'Rang. kommuner avlingsnivå P '!V209,""),"")</f>
        <v/>
      </c>
      <c r="Z208" s="4" t="str">
        <f>IFERROR(IF('Rang. kommuner avlingsnivå P '!W209&gt;1,'Rang. kommuner avlingsnivå P '!W209,""),"")</f>
        <v/>
      </c>
      <c r="AA208" s="4" t="str">
        <f>IFERROR(IF('Rang. kommuner avlingsnivå P '!X209&gt;1,'Rang. kommuner avlingsnivå P '!X209,""),"")</f>
        <v/>
      </c>
    </row>
    <row r="209" spans="4:27" x14ac:dyDescent="0.25">
      <c r="D209" s="4" t="str">
        <f>IF('Rang. kommuner avlingsnivå P '!A210&gt;1,'Rang. kommuner avlingsnivå P '!A210,"")</f>
        <v>5520 BARDU</v>
      </c>
      <c r="E209" s="4" t="str">
        <f>IFERROR(IF('Rang. kommuner avlingsnivå P '!B210&gt;1,'Rang. kommuner avlingsnivå P '!B210,""),"")</f>
        <v/>
      </c>
      <c r="F209" s="4" t="str">
        <f>IFERROR(IF('Rang. kommuner avlingsnivå P '!C210&gt;1,'Rang. kommuner avlingsnivå P '!C210,""),"")</f>
        <v/>
      </c>
      <c r="G209" s="4" t="str">
        <f>IFERROR(IF('Rang. kommuner avlingsnivå P '!D210&gt;1,'Rang. kommuner avlingsnivå P '!D210,""),"")</f>
        <v/>
      </c>
      <c r="H209" s="4" t="str">
        <f>IFERROR(IF('Rang. kommuner avlingsnivå P '!E210&gt;1,'Rang. kommuner avlingsnivå P '!E210,""),"")</f>
        <v/>
      </c>
      <c r="I209" s="4" t="str">
        <f>IFERROR(IF('Rang. kommuner avlingsnivå P '!F210&gt;1,'Rang. kommuner avlingsnivå P '!F210,""),"")</f>
        <v/>
      </c>
      <c r="J209" s="4" t="str">
        <f>IFERROR(IF('Rang. kommuner avlingsnivå P '!G210&gt;1,'Rang. kommuner avlingsnivå P '!G210,""),"")</f>
        <v/>
      </c>
      <c r="K209" s="4" t="str">
        <f>IFERROR(IF('Rang. kommuner avlingsnivå P '!H210&gt;1,'Rang. kommuner avlingsnivå P '!H210,""),"")</f>
        <v/>
      </c>
      <c r="L209" s="4" t="str">
        <f>IFERROR(IF('Rang. kommuner avlingsnivå P '!I210&gt;1,'Rang. kommuner avlingsnivå P '!I210,""),"")</f>
        <v/>
      </c>
      <c r="M209" s="4" t="str">
        <f>IFERROR(IF('Rang. kommuner avlingsnivå P '!J210&gt;1,'Rang. kommuner avlingsnivå P '!J210,""),"")</f>
        <v/>
      </c>
      <c r="N209" s="4" t="str">
        <f>IFERROR(IF('Rang. kommuner avlingsnivå P '!K210&gt;1,'Rang. kommuner avlingsnivå P '!K210,""),"")</f>
        <v/>
      </c>
      <c r="O209" s="4" t="str">
        <f>IFERROR(IF('Rang. kommuner avlingsnivå P '!L210&gt;1,'Rang. kommuner avlingsnivå P '!L210,""),"")</f>
        <v/>
      </c>
      <c r="P209" s="4" t="str">
        <f>IFERROR(IF('Rang. kommuner avlingsnivå P '!M210&gt;1,'Rang. kommuner avlingsnivå P '!M210,""),"")</f>
        <v/>
      </c>
      <c r="Q209" s="4" t="str">
        <f>IFERROR(IF('Rang. kommuner avlingsnivå P '!N210&gt;1,'Rang. kommuner avlingsnivå P '!N210,""),"")</f>
        <v/>
      </c>
      <c r="R209" s="4" t="str">
        <f>IFERROR(IF('Rang. kommuner avlingsnivå P '!O210&gt;1,'Rang. kommuner avlingsnivå P '!O210,""),"")</f>
        <v/>
      </c>
      <c r="S209" s="4" t="str">
        <f>IFERROR(IF('Rang. kommuner avlingsnivå P '!P210&gt;1,'Rang. kommuner avlingsnivå P '!P210,""),"")</f>
        <v/>
      </c>
      <c r="T209" s="4" t="str">
        <f>IFERROR(IF('Rang. kommuner avlingsnivå P '!Q210&gt;1,'Rang. kommuner avlingsnivå P '!Q210,""),"")</f>
        <v/>
      </c>
      <c r="U209" s="4" t="str">
        <f>IFERROR(IF('Rang. kommuner avlingsnivå P '!R210&gt;1,'Rang. kommuner avlingsnivå P '!R210,""),"")</f>
        <v/>
      </c>
      <c r="V209" s="4" t="str">
        <f>IFERROR(IF('Rang. kommuner avlingsnivå P '!S210&gt;1,'Rang. kommuner avlingsnivå P '!S210,""),"")</f>
        <v/>
      </c>
      <c r="W209" s="4" t="str">
        <f>IFERROR(IF('Rang. kommuner avlingsnivå P '!T210&gt;1,'Rang. kommuner avlingsnivå P '!T210,""),"")</f>
        <v/>
      </c>
      <c r="X209" s="4" t="str">
        <f>IFERROR(IF('Rang. kommuner avlingsnivå P '!U210&gt;1,'Rang. kommuner avlingsnivå P '!U210,""),"")</f>
        <v/>
      </c>
      <c r="Y209" s="4" t="str">
        <f>IFERROR(IF('Rang. kommuner avlingsnivå P '!V210&gt;1,'Rang. kommuner avlingsnivå P '!V210,""),"")</f>
        <v/>
      </c>
      <c r="Z209" s="4" t="str">
        <f>IFERROR(IF('Rang. kommuner avlingsnivå P '!W210&gt;1,'Rang. kommuner avlingsnivå P '!W210,""),"")</f>
        <v/>
      </c>
      <c r="AA209" s="4" t="str">
        <f>IFERROR(IF('Rang. kommuner avlingsnivå P '!X210&gt;1,'Rang. kommuner avlingsnivå P '!X210,""),"")</f>
        <v/>
      </c>
    </row>
    <row r="210" spans="4:27" x14ac:dyDescent="0.25">
      <c r="D210" s="4" t="str">
        <f>IF('Rang. kommuner avlingsnivå P '!A211&gt;1,'Rang. kommuner avlingsnivå P '!A211,"")</f>
        <v>4201 RISØR</v>
      </c>
      <c r="E210" s="4" t="str">
        <f>IFERROR(IF('Rang. kommuner avlingsnivå P '!B211&gt;1,'Rang. kommuner avlingsnivå P '!B211,""),"")</f>
        <v/>
      </c>
      <c r="F210" s="4" t="str">
        <f>IFERROR(IF('Rang. kommuner avlingsnivå P '!C211&gt;1,'Rang. kommuner avlingsnivå P '!C211,""),"")</f>
        <v/>
      </c>
      <c r="G210" s="4" t="str">
        <f>IFERROR(IF('Rang. kommuner avlingsnivå P '!D211&gt;1,'Rang. kommuner avlingsnivå P '!D211,""),"")</f>
        <v/>
      </c>
      <c r="H210" s="4" t="str">
        <f>IFERROR(IF('Rang. kommuner avlingsnivå P '!E211&gt;1,'Rang. kommuner avlingsnivå P '!E211,""),"")</f>
        <v/>
      </c>
      <c r="I210" s="4" t="str">
        <f>IFERROR(IF('Rang. kommuner avlingsnivå P '!F211&gt;1,'Rang. kommuner avlingsnivå P '!F211,""),"")</f>
        <v/>
      </c>
      <c r="J210" s="4" t="str">
        <f>IFERROR(IF('Rang. kommuner avlingsnivå P '!G211&gt;1,'Rang. kommuner avlingsnivå P '!G211,""),"")</f>
        <v/>
      </c>
      <c r="K210" s="4" t="str">
        <f>IFERROR(IF('Rang. kommuner avlingsnivå P '!H211&gt;1,'Rang. kommuner avlingsnivå P '!H211,""),"")</f>
        <v/>
      </c>
      <c r="L210" s="4" t="str">
        <f>IFERROR(IF('Rang. kommuner avlingsnivå P '!I211&gt;1,'Rang. kommuner avlingsnivå P '!I211,""),"")</f>
        <v/>
      </c>
      <c r="M210" s="4" t="str">
        <f>IFERROR(IF('Rang. kommuner avlingsnivå P '!J211&gt;1,'Rang. kommuner avlingsnivå P '!J211,""),"")</f>
        <v/>
      </c>
      <c r="N210" s="4" t="str">
        <f>IFERROR(IF('Rang. kommuner avlingsnivå P '!K211&gt;1,'Rang. kommuner avlingsnivå P '!K211,""),"")</f>
        <v/>
      </c>
      <c r="O210" s="4" t="str">
        <f>IFERROR(IF('Rang. kommuner avlingsnivå P '!L211&gt;1,'Rang. kommuner avlingsnivå P '!L211,""),"")</f>
        <v/>
      </c>
      <c r="P210" s="4" t="str">
        <f>IFERROR(IF('Rang. kommuner avlingsnivå P '!M211&gt;1,'Rang. kommuner avlingsnivå P '!M211,""),"")</f>
        <v/>
      </c>
      <c r="Q210" s="4" t="str">
        <f>IFERROR(IF('Rang. kommuner avlingsnivå P '!N211&gt;1,'Rang. kommuner avlingsnivå P '!N211,""),"")</f>
        <v/>
      </c>
      <c r="R210" s="4" t="str">
        <f>IFERROR(IF('Rang. kommuner avlingsnivå P '!O211&gt;1,'Rang. kommuner avlingsnivå P '!O211,""),"")</f>
        <v/>
      </c>
      <c r="S210" s="4" t="str">
        <f>IFERROR(IF('Rang. kommuner avlingsnivå P '!P211&gt;1,'Rang. kommuner avlingsnivå P '!P211,""),"")</f>
        <v/>
      </c>
      <c r="T210" s="4" t="str">
        <f>IFERROR(IF('Rang. kommuner avlingsnivå P '!Q211&gt;1,'Rang. kommuner avlingsnivå P '!Q211,""),"")</f>
        <v/>
      </c>
      <c r="U210" s="4" t="str">
        <f>IFERROR(IF('Rang. kommuner avlingsnivå P '!R211&gt;1,'Rang. kommuner avlingsnivå P '!R211,""),"")</f>
        <v/>
      </c>
      <c r="V210" s="4" t="str">
        <f>IFERROR(IF('Rang. kommuner avlingsnivå P '!S211&gt;1,'Rang. kommuner avlingsnivå P '!S211,""),"")</f>
        <v/>
      </c>
      <c r="W210" s="4" t="str">
        <f>IFERROR(IF('Rang. kommuner avlingsnivå P '!T211&gt;1,'Rang. kommuner avlingsnivå P '!T211,""),"")</f>
        <v/>
      </c>
      <c r="X210" s="4" t="str">
        <f>IFERROR(IF('Rang. kommuner avlingsnivå P '!U211&gt;1,'Rang. kommuner avlingsnivå P '!U211,""),"")</f>
        <v/>
      </c>
      <c r="Y210" s="4" t="str">
        <f>IFERROR(IF('Rang. kommuner avlingsnivå P '!V211&gt;1,'Rang. kommuner avlingsnivå P '!V211,""),"")</f>
        <v/>
      </c>
      <c r="Z210" s="4" t="str">
        <f>IFERROR(IF('Rang. kommuner avlingsnivå P '!W211&gt;1,'Rang. kommuner avlingsnivå P '!W211,""),"")</f>
        <v/>
      </c>
      <c r="AA210" s="4" t="str">
        <f>IFERROR(IF('Rang. kommuner avlingsnivå P '!X211&gt;1,'Rang. kommuner avlingsnivå P '!X211,""),"")</f>
        <v/>
      </c>
    </row>
    <row r="211" spans="4:27" x14ac:dyDescent="0.25">
      <c r="D211" s="4" t="str">
        <f>IF('Rang. kommuner avlingsnivå P '!A212&gt;1,'Rang. kommuner avlingsnivå P '!A212,"")</f>
        <v>5628 TANA</v>
      </c>
      <c r="E211" s="4" t="str">
        <f>IFERROR(IF('Rang. kommuner avlingsnivå P '!B212&gt;1,'Rang. kommuner avlingsnivå P '!B212,""),"")</f>
        <v/>
      </c>
      <c r="F211" s="4" t="str">
        <f>IFERROR(IF('Rang. kommuner avlingsnivå P '!C212&gt;1,'Rang. kommuner avlingsnivå P '!C212,""),"")</f>
        <v/>
      </c>
      <c r="G211" s="4" t="str">
        <f>IFERROR(IF('Rang. kommuner avlingsnivå P '!D212&gt;1,'Rang. kommuner avlingsnivå P '!D212,""),"")</f>
        <v/>
      </c>
      <c r="H211" s="4" t="str">
        <f>IFERROR(IF('Rang. kommuner avlingsnivå P '!E212&gt;1,'Rang. kommuner avlingsnivå P '!E212,""),"")</f>
        <v/>
      </c>
      <c r="I211" s="4" t="str">
        <f>IFERROR(IF('Rang. kommuner avlingsnivå P '!F212&gt;1,'Rang. kommuner avlingsnivå P '!F212,""),"")</f>
        <v/>
      </c>
      <c r="J211" s="4" t="str">
        <f>IFERROR(IF('Rang. kommuner avlingsnivå P '!G212&gt;1,'Rang. kommuner avlingsnivå P '!G212,""),"")</f>
        <v/>
      </c>
      <c r="K211" s="4" t="str">
        <f>IFERROR(IF('Rang. kommuner avlingsnivå P '!H212&gt;1,'Rang. kommuner avlingsnivå P '!H212,""),"")</f>
        <v/>
      </c>
      <c r="L211" s="4" t="str">
        <f>IFERROR(IF('Rang. kommuner avlingsnivå P '!I212&gt;1,'Rang. kommuner avlingsnivå P '!I212,""),"")</f>
        <v/>
      </c>
      <c r="M211" s="4" t="str">
        <f>IFERROR(IF('Rang. kommuner avlingsnivå P '!J212&gt;1,'Rang. kommuner avlingsnivå P '!J212,""),"")</f>
        <v/>
      </c>
      <c r="N211" s="4" t="str">
        <f>IFERROR(IF('Rang. kommuner avlingsnivå P '!K212&gt;1,'Rang. kommuner avlingsnivå P '!K212,""),"")</f>
        <v/>
      </c>
      <c r="O211" s="4" t="str">
        <f>IFERROR(IF('Rang. kommuner avlingsnivå P '!L212&gt;1,'Rang. kommuner avlingsnivå P '!L212,""),"")</f>
        <v/>
      </c>
      <c r="P211" s="4" t="str">
        <f>IFERROR(IF('Rang. kommuner avlingsnivå P '!M212&gt;1,'Rang. kommuner avlingsnivå P '!M212,""),"")</f>
        <v/>
      </c>
      <c r="Q211" s="4" t="str">
        <f>IFERROR(IF('Rang. kommuner avlingsnivå P '!N212&gt;1,'Rang. kommuner avlingsnivå P '!N212,""),"")</f>
        <v/>
      </c>
      <c r="R211" s="4" t="str">
        <f>IFERROR(IF('Rang. kommuner avlingsnivå P '!O212&gt;1,'Rang. kommuner avlingsnivå P '!O212,""),"")</f>
        <v/>
      </c>
      <c r="S211" s="4" t="str">
        <f>IFERROR(IF('Rang. kommuner avlingsnivå P '!P212&gt;1,'Rang. kommuner avlingsnivå P '!P212,""),"")</f>
        <v/>
      </c>
      <c r="T211" s="4" t="str">
        <f>IFERROR(IF('Rang. kommuner avlingsnivå P '!Q212&gt;1,'Rang. kommuner avlingsnivå P '!Q212,""),"")</f>
        <v/>
      </c>
      <c r="U211" s="4" t="str">
        <f>IFERROR(IF('Rang. kommuner avlingsnivå P '!R212&gt;1,'Rang. kommuner avlingsnivå P '!R212,""),"")</f>
        <v/>
      </c>
      <c r="V211" s="4" t="str">
        <f>IFERROR(IF('Rang. kommuner avlingsnivå P '!S212&gt;1,'Rang. kommuner avlingsnivå P '!S212,""),"")</f>
        <v/>
      </c>
      <c r="W211" s="4" t="str">
        <f>IFERROR(IF('Rang. kommuner avlingsnivå P '!T212&gt;1,'Rang. kommuner avlingsnivå P '!T212,""),"")</f>
        <v/>
      </c>
      <c r="X211" s="4" t="str">
        <f>IFERROR(IF('Rang. kommuner avlingsnivå P '!U212&gt;1,'Rang. kommuner avlingsnivå P '!U212,""),"")</f>
        <v/>
      </c>
      <c r="Y211" s="4" t="str">
        <f>IFERROR(IF('Rang. kommuner avlingsnivå P '!V212&gt;1,'Rang. kommuner avlingsnivå P '!V212,""),"")</f>
        <v/>
      </c>
      <c r="Z211" s="4" t="str">
        <f>IFERROR(IF('Rang. kommuner avlingsnivå P '!W212&gt;1,'Rang. kommuner avlingsnivå P '!W212,""),"")</f>
        <v/>
      </c>
      <c r="AA211" s="4" t="str">
        <f>IFERROR(IF('Rang. kommuner avlingsnivå P '!X212&gt;1,'Rang. kommuner avlingsnivå P '!X212,""),"")</f>
        <v/>
      </c>
    </row>
    <row r="212" spans="4:27" x14ac:dyDescent="0.25">
      <c r="D212" s="4" t="str">
        <f>IF('Rang. kommuner avlingsnivå P '!A213&gt;1,'Rang. kommuner avlingsnivå P '!A213,"")</f>
        <v>1848 STEIGEN</v>
      </c>
      <c r="E212" s="4" t="str">
        <f>IFERROR(IF('Rang. kommuner avlingsnivå P '!B213&gt;1,'Rang. kommuner avlingsnivå P '!B213,""),"")</f>
        <v/>
      </c>
      <c r="F212" s="4" t="str">
        <f>IFERROR(IF('Rang. kommuner avlingsnivå P '!C213&gt;1,'Rang. kommuner avlingsnivå P '!C213,""),"")</f>
        <v/>
      </c>
      <c r="G212" s="4" t="str">
        <f>IFERROR(IF('Rang. kommuner avlingsnivå P '!D213&gt;1,'Rang. kommuner avlingsnivå P '!D213,""),"")</f>
        <v/>
      </c>
      <c r="H212" s="4" t="str">
        <f>IFERROR(IF('Rang. kommuner avlingsnivå P '!E213&gt;1,'Rang. kommuner avlingsnivå P '!E213,""),"")</f>
        <v/>
      </c>
      <c r="I212" s="4" t="str">
        <f>IFERROR(IF('Rang. kommuner avlingsnivå P '!F213&gt;1,'Rang. kommuner avlingsnivå P '!F213,""),"")</f>
        <v/>
      </c>
      <c r="J212" s="4" t="str">
        <f>IFERROR(IF('Rang. kommuner avlingsnivå P '!G213&gt;1,'Rang. kommuner avlingsnivå P '!G213,""),"")</f>
        <v/>
      </c>
      <c r="K212" s="4" t="str">
        <f>IFERROR(IF('Rang. kommuner avlingsnivå P '!H213&gt;1,'Rang. kommuner avlingsnivå P '!H213,""),"")</f>
        <v/>
      </c>
      <c r="L212" s="4" t="str">
        <f>IFERROR(IF('Rang. kommuner avlingsnivå P '!I213&gt;1,'Rang. kommuner avlingsnivå P '!I213,""),"")</f>
        <v/>
      </c>
      <c r="M212" s="4" t="str">
        <f>IFERROR(IF('Rang. kommuner avlingsnivå P '!J213&gt;1,'Rang. kommuner avlingsnivå P '!J213,""),"")</f>
        <v/>
      </c>
      <c r="N212" s="4" t="str">
        <f>IFERROR(IF('Rang. kommuner avlingsnivå P '!K213&gt;1,'Rang. kommuner avlingsnivå P '!K213,""),"")</f>
        <v/>
      </c>
      <c r="O212" s="4" t="str">
        <f>IFERROR(IF('Rang. kommuner avlingsnivå P '!L213&gt;1,'Rang. kommuner avlingsnivå P '!L213,""),"")</f>
        <v/>
      </c>
      <c r="P212" s="4" t="str">
        <f>IFERROR(IF('Rang. kommuner avlingsnivå P '!M213&gt;1,'Rang. kommuner avlingsnivå P '!M213,""),"")</f>
        <v/>
      </c>
      <c r="Q212" s="4" t="str">
        <f>IFERROR(IF('Rang. kommuner avlingsnivå P '!N213&gt;1,'Rang. kommuner avlingsnivå P '!N213,""),"")</f>
        <v/>
      </c>
      <c r="R212" s="4" t="str">
        <f>IFERROR(IF('Rang. kommuner avlingsnivå P '!O213&gt;1,'Rang. kommuner avlingsnivå P '!O213,""),"")</f>
        <v/>
      </c>
      <c r="S212" s="4" t="str">
        <f>IFERROR(IF('Rang. kommuner avlingsnivå P '!P213&gt;1,'Rang. kommuner avlingsnivå P '!P213,""),"")</f>
        <v/>
      </c>
      <c r="T212" s="4" t="str">
        <f>IFERROR(IF('Rang. kommuner avlingsnivå P '!Q213&gt;1,'Rang. kommuner avlingsnivå P '!Q213,""),"")</f>
        <v/>
      </c>
      <c r="U212" s="4" t="str">
        <f>IFERROR(IF('Rang. kommuner avlingsnivå P '!R213&gt;1,'Rang. kommuner avlingsnivå P '!R213,""),"")</f>
        <v/>
      </c>
      <c r="V212" s="4" t="str">
        <f>IFERROR(IF('Rang. kommuner avlingsnivå P '!S213&gt;1,'Rang. kommuner avlingsnivå P '!S213,""),"")</f>
        <v/>
      </c>
      <c r="W212" s="4" t="str">
        <f>IFERROR(IF('Rang. kommuner avlingsnivå P '!T213&gt;1,'Rang. kommuner avlingsnivå P '!T213,""),"")</f>
        <v/>
      </c>
      <c r="X212" s="4" t="str">
        <f>IFERROR(IF('Rang. kommuner avlingsnivå P '!U213&gt;1,'Rang. kommuner avlingsnivå P '!U213,""),"")</f>
        <v/>
      </c>
      <c r="Y212" s="4" t="str">
        <f>IFERROR(IF('Rang. kommuner avlingsnivå P '!V213&gt;1,'Rang. kommuner avlingsnivå P '!V213,""),"")</f>
        <v/>
      </c>
      <c r="Z212" s="4" t="str">
        <f>IFERROR(IF('Rang. kommuner avlingsnivå P '!W213&gt;1,'Rang. kommuner avlingsnivå P '!W213,""),"")</f>
        <v/>
      </c>
      <c r="AA212" s="4" t="str">
        <f>IFERROR(IF('Rang. kommuner avlingsnivå P '!X213&gt;1,'Rang. kommuner avlingsnivå P '!X213,""),"")</f>
        <v/>
      </c>
    </row>
    <row r="213" spans="4:27" x14ac:dyDescent="0.25">
      <c r="D213" s="4" t="str">
        <f>IF('Rang. kommuner avlingsnivå P '!A214&gt;1,'Rang. kommuner avlingsnivå P '!A214,"")</f>
        <v>5503 HARSTAD</v>
      </c>
      <c r="E213" s="4" t="str">
        <f>IFERROR(IF('Rang. kommuner avlingsnivå P '!B214&gt;1,'Rang. kommuner avlingsnivå P '!B214,""),"")</f>
        <v/>
      </c>
      <c r="F213" s="4" t="str">
        <f>IFERROR(IF('Rang. kommuner avlingsnivå P '!C214&gt;1,'Rang. kommuner avlingsnivå P '!C214,""),"")</f>
        <v/>
      </c>
      <c r="G213" s="4" t="str">
        <f>IFERROR(IF('Rang. kommuner avlingsnivå P '!D214&gt;1,'Rang. kommuner avlingsnivå P '!D214,""),"")</f>
        <v/>
      </c>
      <c r="H213" s="4" t="str">
        <f>IFERROR(IF('Rang. kommuner avlingsnivå P '!E214&gt;1,'Rang. kommuner avlingsnivå P '!E214,""),"")</f>
        <v/>
      </c>
      <c r="I213" s="4" t="str">
        <f>IFERROR(IF('Rang. kommuner avlingsnivå P '!F214&gt;1,'Rang. kommuner avlingsnivå P '!F214,""),"")</f>
        <v/>
      </c>
      <c r="J213" s="4" t="str">
        <f>IFERROR(IF('Rang. kommuner avlingsnivå P '!G214&gt;1,'Rang. kommuner avlingsnivå P '!G214,""),"")</f>
        <v/>
      </c>
      <c r="K213" s="4" t="str">
        <f>IFERROR(IF('Rang. kommuner avlingsnivå P '!H214&gt;1,'Rang. kommuner avlingsnivå P '!H214,""),"")</f>
        <v/>
      </c>
      <c r="L213" s="4" t="str">
        <f>IFERROR(IF('Rang. kommuner avlingsnivå P '!I214&gt;1,'Rang. kommuner avlingsnivå P '!I214,""),"")</f>
        <v/>
      </c>
      <c r="M213" s="4" t="str">
        <f>IFERROR(IF('Rang. kommuner avlingsnivå P '!J214&gt;1,'Rang. kommuner avlingsnivå P '!J214,""),"")</f>
        <v/>
      </c>
      <c r="N213" s="4" t="str">
        <f>IFERROR(IF('Rang. kommuner avlingsnivå P '!K214&gt;1,'Rang. kommuner avlingsnivå P '!K214,""),"")</f>
        <v/>
      </c>
      <c r="O213" s="4" t="str">
        <f>IFERROR(IF('Rang. kommuner avlingsnivå P '!L214&gt;1,'Rang. kommuner avlingsnivå P '!L214,""),"")</f>
        <v/>
      </c>
      <c r="P213" s="4" t="str">
        <f>IFERROR(IF('Rang. kommuner avlingsnivå P '!M214&gt;1,'Rang. kommuner avlingsnivå P '!M214,""),"")</f>
        <v/>
      </c>
      <c r="Q213" s="4" t="str">
        <f>IFERROR(IF('Rang. kommuner avlingsnivå P '!N214&gt;1,'Rang. kommuner avlingsnivå P '!N214,""),"")</f>
        <v/>
      </c>
      <c r="R213" s="4" t="str">
        <f>IFERROR(IF('Rang. kommuner avlingsnivå P '!O214&gt;1,'Rang. kommuner avlingsnivå P '!O214,""),"")</f>
        <v/>
      </c>
      <c r="S213" s="4" t="str">
        <f>IFERROR(IF('Rang. kommuner avlingsnivå P '!P214&gt;1,'Rang. kommuner avlingsnivå P '!P214,""),"")</f>
        <v/>
      </c>
      <c r="T213" s="4" t="str">
        <f>IFERROR(IF('Rang. kommuner avlingsnivå P '!Q214&gt;1,'Rang. kommuner avlingsnivå P '!Q214,""),"")</f>
        <v/>
      </c>
      <c r="U213" s="4" t="str">
        <f>IFERROR(IF('Rang. kommuner avlingsnivå P '!R214&gt;1,'Rang. kommuner avlingsnivå P '!R214,""),"")</f>
        <v/>
      </c>
      <c r="V213" s="4" t="str">
        <f>IFERROR(IF('Rang. kommuner avlingsnivå P '!S214&gt;1,'Rang. kommuner avlingsnivå P '!S214,""),"")</f>
        <v/>
      </c>
      <c r="W213" s="4" t="str">
        <f>IFERROR(IF('Rang. kommuner avlingsnivå P '!T214&gt;1,'Rang. kommuner avlingsnivå P '!T214,""),"")</f>
        <v/>
      </c>
      <c r="X213" s="4" t="str">
        <f>IFERROR(IF('Rang. kommuner avlingsnivå P '!U214&gt;1,'Rang. kommuner avlingsnivå P '!U214,""),"")</f>
        <v/>
      </c>
      <c r="Y213" s="4" t="str">
        <f>IFERROR(IF('Rang. kommuner avlingsnivå P '!V214&gt;1,'Rang. kommuner avlingsnivå P '!V214,""),"")</f>
        <v/>
      </c>
      <c r="Z213" s="4" t="str">
        <f>IFERROR(IF('Rang. kommuner avlingsnivå P '!W214&gt;1,'Rang. kommuner avlingsnivå P '!W214,""),"")</f>
        <v/>
      </c>
      <c r="AA213" s="4" t="str">
        <f>IFERROR(IF('Rang. kommuner avlingsnivå P '!X214&gt;1,'Rang. kommuner avlingsnivå P '!X214,""),"")</f>
        <v/>
      </c>
    </row>
    <row r="214" spans="4:27" x14ac:dyDescent="0.25">
      <c r="D214" s="4" t="str">
        <f>IF('Rang. kommuner avlingsnivå P '!A215&gt;1,'Rang. kommuner avlingsnivå P '!A215,"")</f>
        <v>1853 EVENES</v>
      </c>
      <c r="E214" s="4" t="str">
        <f>IFERROR(IF('Rang. kommuner avlingsnivå P '!B215&gt;1,'Rang. kommuner avlingsnivå P '!B215,""),"")</f>
        <v/>
      </c>
      <c r="F214" s="4" t="str">
        <f>IFERROR(IF('Rang. kommuner avlingsnivå P '!C215&gt;1,'Rang. kommuner avlingsnivå P '!C215,""),"")</f>
        <v/>
      </c>
      <c r="G214" s="4" t="str">
        <f>IFERROR(IF('Rang. kommuner avlingsnivå P '!D215&gt;1,'Rang. kommuner avlingsnivå P '!D215,""),"")</f>
        <v/>
      </c>
      <c r="H214" s="4" t="str">
        <f>IFERROR(IF('Rang. kommuner avlingsnivå P '!E215&gt;1,'Rang. kommuner avlingsnivå P '!E215,""),"")</f>
        <v/>
      </c>
      <c r="I214" s="4" t="str">
        <f>IFERROR(IF('Rang. kommuner avlingsnivå P '!F215&gt;1,'Rang. kommuner avlingsnivå P '!F215,""),"")</f>
        <v/>
      </c>
      <c r="J214" s="4" t="str">
        <f>IFERROR(IF('Rang. kommuner avlingsnivå P '!G215&gt;1,'Rang. kommuner avlingsnivå P '!G215,""),"")</f>
        <v/>
      </c>
      <c r="K214" s="4" t="str">
        <f>IFERROR(IF('Rang. kommuner avlingsnivå P '!H215&gt;1,'Rang. kommuner avlingsnivå P '!H215,""),"")</f>
        <v/>
      </c>
      <c r="L214" s="4" t="str">
        <f>IFERROR(IF('Rang. kommuner avlingsnivå P '!I215&gt;1,'Rang. kommuner avlingsnivå P '!I215,""),"")</f>
        <v/>
      </c>
      <c r="M214" s="4" t="str">
        <f>IFERROR(IF('Rang. kommuner avlingsnivå P '!J215&gt;1,'Rang. kommuner avlingsnivå P '!J215,""),"")</f>
        <v/>
      </c>
      <c r="N214" s="4" t="str">
        <f>IFERROR(IF('Rang. kommuner avlingsnivå P '!K215&gt;1,'Rang. kommuner avlingsnivå P '!K215,""),"")</f>
        <v/>
      </c>
      <c r="O214" s="4" t="str">
        <f>IFERROR(IF('Rang. kommuner avlingsnivå P '!L215&gt;1,'Rang. kommuner avlingsnivå P '!L215,""),"")</f>
        <v/>
      </c>
      <c r="P214" s="4" t="str">
        <f>IFERROR(IF('Rang. kommuner avlingsnivå P '!M215&gt;1,'Rang. kommuner avlingsnivå P '!M215,""),"")</f>
        <v/>
      </c>
      <c r="Q214" s="4" t="str">
        <f>IFERROR(IF('Rang. kommuner avlingsnivå P '!N215&gt;1,'Rang. kommuner avlingsnivå P '!N215,""),"")</f>
        <v/>
      </c>
      <c r="R214" s="4" t="str">
        <f>IFERROR(IF('Rang. kommuner avlingsnivå P '!O215&gt;1,'Rang. kommuner avlingsnivå P '!O215,""),"")</f>
        <v/>
      </c>
      <c r="S214" s="4" t="str">
        <f>IFERROR(IF('Rang. kommuner avlingsnivå P '!P215&gt;1,'Rang. kommuner avlingsnivå P '!P215,""),"")</f>
        <v/>
      </c>
      <c r="T214" s="4" t="str">
        <f>IFERROR(IF('Rang. kommuner avlingsnivå P '!Q215&gt;1,'Rang. kommuner avlingsnivå P '!Q215,""),"")</f>
        <v/>
      </c>
      <c r="U214" s="4" t="str">
        <f>IFERROR(IF('Rang. kommuner avlingsnivå P '!R215&gt;1,'Rang. kommuner avlingsnivå P '!R215,""),"")</f>
        <v/>
      </c>
      <c r="V214" s="4" t="str">
        <f>IFERROR(IF('Rang. kommuner avlingsnivå P '!S215&gt;1,'Rang. kommuner avlingsnivå P '!S215,""),"")</f>
        <v/>
      </c>
      <c r="W214" s="4" t="str">
        <f>IFERROR(IF('Rang. kommuner avlingsnivå P '!T215&gt;1,'Rang. kommuner avlingsnivå P '!T215,""),"")</f>
        <v/>
      </c>
      <c r="X214" s="4" t="str">
        <f>IFERROR(IF('Rang. kommuner avlingsnivå P '!U215&gt;1,'Rang. kommuner avlingsnivå P '!U215,""),"")</f>
        <v/>
      </c>
      <c r="Y214" s="4" t="str">
        <f>IFERROR(IF('Rang. kommuner avlingsnivå P '!V215&gt;1,'Rang. kommuner avlingsnivå P '!V215,""),"")</f>
        <v/>
      </c>
      <c r="Z214" s="4" t="str">
        <f>IFERROR(IF('Rang. kommuner avlingsnivå P '!W215&gt;1,'Rang. kommuner avlingsnivå P '!W215,""),"")</f>
        <v/>
      </c>
      <c r="AA214" s="4" t="str">
        <f>IFERROR(IF('Rang. kommuner avlingsnivå P '!X215&gt;1,'Rang. kommuner avlingsnivå P '!X215,""),"")</f>
        <v/>
      </c>
    </row>
    <row r="215" spans="4:27" x14ac:dyDescent="0.25">
      <c r="D215" s="4" t="str">
        <f>IF('Rang. kommuner avlingsnivå P '!A216&gt;1,'Rang. kommuner avlingsnivå P '!A216,"")</f>
        <v>5622 PORSANGER</v>
      </c>
      <c r="E215" s="4" t="str">
        <f>IFERROR(IF('Rang. kommuner avlingsnivå P '!B216&gt;1,'Rang. kommuner avlingsnivå P '!B216,""),"")</f>
        <v/>
      </c>
      <c r="F215" s="4" t="str">
        <f>IFERROR(IF('Rang. kommuner avlingsnivå P '!C216&gt;1,'Rang. kommuner avlingsnivå P '!C216,""),"")</f>
        <v/>
      </c>
      <c r="G215" s="4" t="str">
        <f>IFERROR(IF('Rang. kommuner avlingsnivå P '!D216&gt;1,'Rang. kommuner avlingsnivå P '!D216,""),"")</f>
        <v/>
      </c>
      <c r="H215" s="4" t="str">
        <f>IFERROR(IF('Rang. kommuner avlingsnivå P '!E216&gt;1,'Rang. kommuner avlingsnivå P '!E216,""),"")</f>
        <v/>
      </c>
      <c r="I215" s="4" t="str">
        <f>IFERROR(IF('Rang. kommuner avlingsnivå P '!F216&gt;1,'Rang. kommuner avlingsnivå P '!F216,""),"")</f>
        <v/>
      </c>
      <c r="J215" s="4" t="str">
        <f>IFERROR(IF('Rang. kommuner avlingsnivå P '!G216&gt;1,'Rang. kommuner avlingsnivå P '!G216,""),"")</f>
        <v/>
      </c>
      <c r="K215" s="4" t="str">
        <f>IFERROR(IF('Rang. kommuner avlingsnivå P '!H216&gt;1,'Rang. kommuner avlingsnivå P '!H216,""),"")</f>
        <v/>
      </c>
      <c r="L215" s="4" t="str">
        <f>IFERROR(IF('Rang. kommuner avlingsnivå P '!I216&gt;1,'Rang. kommuner avlingsnivå P '!I216,""),"")</f>
        <v/>
      </c>
      <c r="M215" s="4" t="str">
        <f>IFERROR(IF('Rang. kommuner avlingsnivå P '!J216&gt;1,'Rang. kommuner avlingsnivå P '!J216,""),"")</f>
        <v/>
      </c>
      <c r="N215" s="4" t="str">
        <f>IFERROR(IF('Rang. kommuner avlingsnivå P '!K216&gt;1,'Rang. kommuner avlingsnivå P '!K216,""),"")</f>
        <v/>
      </c>
      <c r="O215" s="4" t="str">
        <f>IFERROR(IF('Rang. kommuner avlingsnivå P '!L216&gt;1,'Rang. kommuner avlingsnivå P '!L216,""),"")</f>
        <v/>
      </c>
      <c r="P215" s="4" t="str">
        <f>IFERROR(IF('Rang. kommuner avlingsnivå P '!M216&gt;1,'Rang. kommuner avlingsnivå P '!M216,""),"")</f>
        <v/>
      </c>
      <c r="Q215" s="4" t="str">
        <f>IFERROR(IF('Rang. kommuner avlingsnivå P '!N216&gt;1,'Rang. kommuner avlingsnivå P '!N216,""),"")</f>
        <v/>
      </c>
      <c r="R215" s="4" t="str">
        <f>IFERROR(IF('Rang. kommuner avlingsnivå P '!O216&gt;1,'Rang. kommuner avlingsnivå P '!O216,""),"")</f>
        <v/>
      </c>
      <c r="S215" s="4" t="str">
        <f>IFERROR(IF('Rang. kommuner avlingsnivå P '!P216&gt;1,'Rang. kommuner avlingsnivå P '!P216,""),"")</f>
        <v/>
      </c>
      <c r="T215" s="4" t="str">
        <f>IFERROR(IF('Rang. kommuner avlingsnivå P '!Q216&gt;1,'Rang. kommuner avlingsnivå P '!Q216,""),"")</f>
        <v/>
      </c>
      <c r="U215" s="4" t="str">
        <f>IFERROR(IF('Rang. kommuner avlingsnivå P '!R216&gt;1,'Rang. kommuner avlingsnivå P '!R216,""),"")</f>
        <v/>
      </c>
      <c r="V215" s="4" t="str">
        <f>IFERROR(IF('Rang. kommuner avlingsnivå P '!S216&gt;1,'Rang. kommuner avlingsnivå P '!S216,""),"")</f>
        <v/>
      </c>
      <c r="W215" s="4" t="str">
        <f>IFERROR(IF('Rang. kommuner avlingsnivå P '!T216&gt;1,'Rang. kommuner avlingsnivå P '!T216,""),"")</f>
        <v/>
      </c>
      <c r="X215" s="4" t="str">
        <f>IFERROR(IF('Rang. kommuner avlingsnivå P '!U216&gt;1,'Rang. kommuner avlingsnivå P '!U216,""),"")</f>
        <v/>
      </c>
      <c r="Y215" s="4" t="str">
        <f>IFERROR(IF('Rang. kommuner avlingsnivå P '!V216&gt;1,'Rang. kommuner avlingsnivå P '!V216,""),"")</f>
        <v/>
      </c>
      <c r="Z215" s="4" t="str">
        <f>IFERROR(IF('Rang. kommuner avlingsnivå P '!W216&gt;1,'Rang. kommuner avlingsnivå P '!W216,""),"")</f>
        <v/>
      </c>
      <c r="AA215" s="4" t="str">
        <f>IFERROR(IF('Rang. kommuner avlingsnivå P '!X216&gt;1,'Rang. kommuner avlingsnivå P '!X216,""),"")</f>
        <v/>
      </c>
    </row>
    <row r="216" spans="4:27" x14ac:dyDescent="0.25">
      <c r="D216" s="4" t="str">
        <f>IF('Rang. kommuner avlingsnivå P '!A217&gt;1,'Rang. kommuner avlingsnivå P '!A217,"")</f>
        <v>1860 VESTVÅGØY</v>
      </c>
      <c r="E216" s="4" t="str">
        <f>IFERROR(IF('Rang. kommuner avlingsnivå P '!B217&gt;1,'Rang. kommuner avlingsnivå P '!B217,""),"")</f>
        <v/>
      </c>
      <c r="F216" s="4" t="str">
        <f>IFERROR(IF('Rang. kommuner avlingsnivå P '!C217&gt;1,'Rang. kommuner avlingsnivå P '!C217,""),"")</f>
        <v/>
      </c>
      <c r="G216" s="4" t="str">
        <f>IFERROR(IF('Rang. kommuner avlingsnivå P '!D217&gt;1,'Rang. kommuner avlingsnivå P '!D217,""),"")</f>
        <v/>
      </c>
      <c r="H216" s="4" t="str">
        <f>IFERROR(IF('Rang. kommuner avlingsnivå P '!E217&gt;1,'Rang. kommuner avlingsnivå P '!E217,""),"")</f>
        <v/>
      </c>
      <c r="I216" s="4" t="str">
        <f>IFERROR(IF('Rang. kommuner avlingsnivå P '!F217&gt;1,'Rang. kommuner avlingsnivå P '!F217,""),"")</f>
        <v/>
      </c>
      <c r="J216" s="4" t="str">
        <f>IFERROR(IF('Rang. kommuner avlingsnivå P '!G217&gt;1,'Rang. kommuner avlingsnivå P '!G217,""),"")</f>
        <v/>
      </c>
      <c r="K216" s="4" t="str">
        <f>IFERROR(IF('Rang. kommuner avlingsnivå P '!H217&gt;1,'Rang. kommuner avlingsnivå P '!H217,""),"")</f>
        <v/>
      </c>
      <c r="L216" s="4" t="str">
        <f>IFERROR(IF('Rang. kommuner avlingsnivå P '!I217&gt;1,'Rang. kommuner avlingsnivå P '!I217,""),"")</f>
        <v/>
      </c>
      <c r="M216" s="4" t="str">
        <f>IFERROR(IF('Rang. kommuner avlingsnivå P '!J217&gt;1,'Rang. kommuner avlingsnivå P '!J217,""),"")</f>
        <v/>
      </c>
      <c r="N216" s="4" t="str">
        <f>IFERROR(IF('Rang. kommuner avlingsnivå P '!K217&gt;1,'Rang. kommuner avlingsnivå P '!K217,""),"")</f>
        <v/>
      </c>
      <c r="O216" s="4" t="str">
        <f>IFERROR(IF('Rang. kommuner avlingsnivå P '!L217&gt;1,'Rang. kommuner avlingsnivå P '!L217,""),"")</f>
        <v/>
      </c>
      <c r="P216" s="4" t="str">
        <f>IFERROR(IF('Rang. kommuner avlingsnivå P '!M217&gt;1,'Rang. kommuner avlingsnivå P '!M217,""),"")</f>
        <v/>
      </c>
      <c r="Q216" s="4" t="str">
        <f>IFERROR(IF('Rang. kommuner avlingsnivå P '!N217&gt;1,'Rang. kommuner avlingsnivå P '!N217,""),"")</f>
        <v/>
      </c>
      <c r="R216" s="4" t="str">
        <f>IFERROR(IF('Rang. kommuner avlingsnivå P '!O217&gt;1,'Rang. kommuner avlingsnivå P '!O217,""),"")</f>
        <v/>
      </c>
      <c r="S216" s="4" t="str">
        <f>IFERROR(IF('Rang. kommuner avlingsnivå P '!P217&gt;1,'Rang. kommuner avlingsnivå P '!P217,""),"")</f>
        <v/>
      </c>
      <c r="T216" s="4" t="str">
        <f>IFERROR(IF('Rang. kommuner avlingsnivå P '!Q217&gt;1,'Rang. kommuner avlingsnivå P '!Q217,""),"")</f>
        <v/>
      </c>
      <c r="U216" s="4" t="str">
        <f>IFERROR(IF('Rang. kommuner avlingsnivå P '!R217&gt;1,'Rang. kommuner avlingsnivå P '!R217,""),"")</f>
        <v/>
      </c>
      <c r="V216" s="4" t="str">
        <f>IFERROR(IF('Rang. kommuner avlingsnivå P '!S217&gt;1,'Rang. kommuner avlingsnivå P '!S217,""),"")</f>
        <v/>
      </c>
      <c r="W216" s="4" t="str">
        <f>IFERROR(IF('Rang. kommuner avlingsnivå P '!T217&gt;1,'Rang. kommuner avlingsnivå P '!T217,""),"")</f>
        <v/>
      </c>
      <c r="X216" s="4" t="str">
        <f>IFERROR(IF('Rang. kommuner avlingsnivå P '!U217&gt;1,'Rang. kommuner avlingsnivå P '!U217,""),"")</f>
        <v/>
      </c>
      <c r="Y216" s="4" t="str">
        <f>IFERROR(IF('Rang. kommuner avlingsnivå P '!V217&gt;1,'Rang. kommuner avlingsnivå P '!V217,""),"")</f>
        <v/>
      </c>
      <c r="Z216" s="4" t="str">
        <f>IFERROR(IF('Rang. kommuner avlingsnivå P '!W217&gt;1,'Rang. kommuner avlingsnivå P '!W217,""),"")</f>
        <v/>
      </c>
      <c r="AA216" s="4" t="str">
        <f>IFERROR(IF('Rang. kommuner avlingsnivå P '!X217&gt;1,'Rang. kommuner avlingsnivå P '!X217,""),"")</f>
        <v/>
      </c>
    </row>
    <row r="217" spans="4:27" x14ac:dyDescent="0.25">
      <c r="D217" s="4" t="str">
        <f>IF('Rang. kommuner avlingsnivå P '!A218&gt;1,'Rang. kommuner avlingsnivå P '!A218,"")</f>
        <v>5544 NORDREISA</v>
      </c>
      <c r="E217" s="4" t="str">
        <f>IFERROR(IF('Rang. kommuner avlingsnivå P '!B218&gt;1,'Rang. kommuner avlingsnivå P '!B218,""),"")</f>
        <v/>
      </c>
      <c r="F217" s="4" t="str">
        <f>IFERROR(IF('Rang. kommuner avlingsnivå P '!C218&gt;1,'Rang. kommuner avlingsnivå P '!C218,""),"")</f>
        <v/>
      </c>
      <c r="G217" s="4" t="str">
        <f>IFERROR(IF('Rang. kommuner avlingsnivå P '!D218&gt;1,'Rang. kommuner avlingsnivå P '!D218,""),"")</f>
        <v/>
      </c>
      <c r="H217" s="4" t="str">
        <f>IFERROR(IF('Rang. kommuner avlingsnivå P '!E218&gt;1,'Rang. kommuner avlingsnivå P '!E218,""),"")</f>
        <v/>
      </c>
      <c r="I217" s="4" t="str">
        <f>IFERROR(IF('Rang. kommuner avlingsnivå P '!F218&gt;1,'Rang. kommuner avlingsnivå P '!F218,""),"")</f>
        <v/>
      </c>
      <c r="J217" s="4" t="str">
        <f>IFERROR(IF('Rang. kommuner avlingsnivå P '!G218&gt;1,'Rang. kommuner avlingsnivå P '!G218,""),"")</f>
        <v/>
      </c>
      <c r="K217" s="4" t="str">
        <f>IFERROR(IF('Rang. kommuner avlingsnivå P '!H218&gt;1,'Rang. kommuner avlingsnivå P '!H218,""),"")</f>
        <v/>
      </c>
      <c r="L217" s="4" t="str">
        <f>IFERROR(IF('Rang. kommuner avlingsnivå P '!I218&gt;1,'Rang. kommuner avlingsnivå P '!I218,""),"")</f>
        <v/>
      </c>
      <c r="M217" s="4" t="str">
        <f>IFERROR(IF('Rang. kommuner avlingsnivå P '!J218&gt;1,'Rang. kommuner avlingsnivå P '!J218,""),"")</f>
        <v/>
      </c>
      <c r="N217" s="4" t="str">
        <f>IFERROR(IF('Rang. kommuner avlingsnivå P '!K218&gt;1,'Rang. kommuner avlingsnivå P '!K218,""),"")</f>
        <v/>
      </c>
      <c r="O217" s="4" t="str">
        <f>IFERROR(IF('Rang. kommuner avlingsnivå P '!L218&gt;1,'Rang. kommuner avlingsnivå P '!L218,""),"")</f>
        <v/>
      </c>
      <c r="P217" s="4" t="str">
        <f>IFERROR(IF('Rang. kommuner avlingsnivå P '!M218&gt;1,'Rang. kommuner avlingsnivå P '!M218,""),"")</f>
        <v/>
      </c>
      <c r="Q217" s="4" t="str">
        <f>IFERROR(IF('Rang. kommuner avlingsnivå P '!N218&gt;1,'Rang. kommuner avlingsnivå P '!N218,""),"")</f>
        <v/>
      </c>
      <c r="R217" s="4" t="str">
        <f>IFERROR(IF('Rang. kommuner avlingsnivå P '!O218&gt;1,'Rang. kommuner avlingsnivå P '!O218,""),"")</f>
        <v/>
      </c>
      <c r="S217" s="4" t="str">
        <f>IFERROR(IF('Rang. kommuner avlingsnivå P '!P218&gt;1,'Rang. kommuner avlingsnivå P '!P218,""),"")</f>
        <v/>
      </c>
      <c r="T217" s="4" t="str">
        <f>IFERROR(IF('Rang. kommuner avlingsnivå P '!Q218&gt;1,'Rang. kommuner avlingsnivå P '!Q218,""),"")</f>
        <v/>
      </c>
      <c r="U217" s="4" t="str">
        <f>IFERROR(IF('Rang. kommuner avlingsnivå P '!R218&gt;1,'Rang. kommuner avlingsnivå P '!R218,""),"")</f>
        <v/>
      </c>
      <c r="V217" s="4" t="str">
        <f>IFERROR(IF('Rang. kommuner avlingsnivå P '!S218&gt;1,'Rang. kommuner avlingsnivå P '!S218,""),"")</f>
        <v/>
      </c>
      <c r="W217" s="4" t="str">
        <f>IFERROR(IF('Rang. kommuner avlingsnivå P '!T218&gt;1,'Rang. kommuner avlingsnivå P '!T218,""),"")</f>
        <v/>
      </c>
      <c r="X217" s="4" t="str">
        <f>IFERROR(IF('Rang. kommuner avlingsnivå P '!U218&gt;1,'Rang. kommuner avlingsnivå P '!U218,""),"")</f>
        <v/>
      </c>
      <c r="Y217" s="4" t="str">
        <f>IFERROR(IF('Rang. kommuner avlingsnivå P '!V218&gt;1,'Rang. kommuner avlingsnivå P '!V218,""),"")</f>
        <v/>
      </c>
      <c r="Z217" s="4" t="str">
        <f>IFERROR(IF('Rang. kommuner avlingsnivå P '!W218&gt;1,'Rang. kommuner avlingsnivå P '!W218,""),"")</f>
        <v/>
      </c>
      <c r="AA217" s="4" t="str">
        <f>IFERROR(IF('Rang. kommuner avlingsnivå P '!X218&gt;1,'Rang. kommuner avlingsnivå P '!X218,""),"")</f>
        <v/>
      </c>
    </row>
    <row r="218" spans="4:27" x14ac:dyDescent="0.25">
      <c r="D218" s="4" t="str">
        <f>IF('Rang. kommuner avlingsnivå P '!A219&gt;1,'Rang. kommuner avlingsnivå P '!A219,"")</f>
        <v>4212 VEGÅRSHEI</v>
      </c>
      <c r="E218" s="4" t="str">
        <f>IFERROR(IF('Rang. kommuner avlingsnivå P '!B219&gt;1,'Rang. kommuner avlingsnivå P '!B219,""),"")</f>
        <v/>
      </c>
      <c r="F218" s="4" t="str">
        <f>IFERROR(IF('Rang. kommuner avlingsnivå P '!C219&gt;1,'Rang. kommuner avlingsnivå P '!C219,""),"")</f>
        <v/>
      </c>
      <c r="G218" s="4" t="str">
        <f>IFERROR(IF('Rang. kommuner avlingsnivå P '!D219&gt;1,'Rang. kommuner avlingsnivå P '!D219,""),"")</f>
        <v/>
      </c>
      <c r="H218" s="4" t="str">
        <f>IFERROR(IF('Rang. kommuner avlingsnivå P '!E219&gt;1,'Rang. kommuner avlingsnivå P '!E219,""),"")</f>
        <v/>
      </c>
      <c r="I218" s="4" t="str">
        <f>IFERROR(IF('Rang. kommuner avlingsnivå P '!F219&gt;1,'Rang. kommuner avlingsnivå P '!F219,""),"")</f>
        <v/>
      </c>
      <c r="J218" s="4" t="str">
        <f>IFERROR(IF('Rang. kommuner avlingsnivå P '!G219&gt;1,'Rang. kommuner avlingsnivå P '!G219,""),"")</f>
        <v/>
      </c>
      <c r="K218" s="4" t="str">
        <f>IFERROR(IF('Rang. kommuner avlingsnivå P '!H219&gt;1,'Rang. kommuner avlingsnivå P '!H219,""),"")</f>
        <v/>
      </c>
      <c r="L218" s="4" t="str">
        <f>IFERROR(IF('Rang. kommuner avlingsnivå P '!I219&gt;1,'Rang. kommuner avlingsnivå P '!I219,""),"")</f>
        <v/>
      </c>
      <c r="M218" s="4" t="str">
        <f>IFERROR(IF('Rang. kommuner avlingsnivå P '!J219&gt;1,'Rang. kommuner avlingsnivå P '!J219,""),"")</f>
        <v/>
      </c>
      <c r="N218" s="4" t="str">
        <f>IFERROR(IF('Rang. kommuner avlingsnivå P '!K219&gt;1,'Rang. kommuner avlingsnivå P '!K219,""),"")</f>
        <v/>
      </c>
      <c r="O218" s="4" t="str">
        <f>IFERROR(IF('Rang. kommuner avlingsnivå P '!L219&gt;1,'Rang. kommuner avlingsnivå P '!L219,""),"")</f>
        <v/>
      </c>
      <c r="P218" s="4" t="str">
        <f>IFERROR(IF('Rang. kommuner avlingsnivå P '!M219&gt;1,'Rang. kommuner avlingsnivå P '!M219,""),"")</f>
        <v/>
      </c>
      <c r="Q218" s="4" t="str">
        <f>IFERROR(IF('Rang. kommuner avlingsnivå P '!N219&gt;1,'Rang. kommuner avlingsnivå P '!N219,""),"")</f>
        <v/>
      </c>
      <c r="R218" s="4" t="str">
        <f>IFERROR(IF('Rang. kommuner avlingsnivå P '!O219&gt;1,'Rang. kommuner avlingsnivå P '!O219,""),"")</f>
        <v/>
      </c>
      <c r="S218" s="4" t="str">
        <f>IFERROR(IF('Rang. kommuner avlingsnivå P '!P219&gt;1,'Rang. kommuner avlingsnivå P '!P219,""),"")</f>
        <v/>
      </c>
      <c r="T218" s="4" t="str">
        <f>IFERROR(IF('Rang. kommuner avlingsnivå P '!Q219&gt;1,'Rang. kommuner avlingsnivå P '!Q219,""),"")</f>
        <v/>
      </c>
      <c r="U218" s="4" t="str">
        <f>IFERROR(IF('Rang. kommuner avlingsnivå P '!R219&gt;1,'Rang. kommuner avlingsnivå P '!R219,""),"")</f>
        <v/>
      </c>
      <c r="V218" s="4" t="str">
        <f>IFERROR(IF('Rang. kommuner avlingsnivå P '!S219&gt;1,'Rang. kommuner avlingsnivå P '!S219,""),"")</f>
        <v/>
      </c>
      <c r="W218" s="4" t="str">
        <f>IFERROR(IF('Rang. kommuner avlingsnivå P '!T219&gt;1,'Rang. kommuner avlingsnivå P '!T219,""),"")</f>
        <v/>
      </c>
      <c r="X218" s="4" t="str">
        <f>IFERROR(IF('Rang. kommuner avlingsnivå P '!U219&gt;1,'Rang. kommuner avlingsnivå P '!U219,""),"")</f>
        <v/>
      </c>
      <c r="Y218" s="4" t="str">
        <f>IFERROR(IF('Rang. kommuner avlingsnivå P '!V219&gt;1,'Rang. kommuner avlingsnivå P '!V219,""),"")</f>
        <v/>
      </c>
      <c r="Z218" s="4" t="str">
        <f>IFERROR(IF('Rang. kommuner avlingsnivå P '!W219&gt;1,'Rang. kommuner avlingsnivå P '!W219,""),"")</f>
        <v/>
      </c>
      <c r="AA218" s="4" t="str">
        <f>IFERROR(IF('Rang. kommuner avlingsnivå P '!X219&gt;1,'Rang. kommuner avlingsnivå P '!X219,""),"")</f>
        <v/>
      </c>
    </row>
    <row r="219" spans="4:27" x14ac:dyDescent="0.25">
      <c r="D219" s="4" t="str">
        <f>IF('Rang. kommuner avlingsnivå P '!A220&gt;1,'Rang. kommuner avlingsnivå P '!A220,"")</f>
        <v>3432 LESJA</v>
      </c>
      <c r="E219" s="4" t="str">
        <f>IFERROR(IF('Rang. kommuner avlingsnivå P '!B220&gt;1,'Rang. kommuner avlingsnivå P '!B220,""),"")</f>
        <v/>
      </c>
      <c r="F219" s="4" t="str">
        <f>IFERROR(IF('Rang. kommuner avlingsnivå P '!C220&gt;1,'Rang. kommuner avlingsnivå P '!C220,""),"")</f>
        <v/>
      </c>
      <c r="G219" s="4" t="str">
        <f>IFERROR(IF('Rang. kommuner avlingsnivå P '!D220&gt;1,'Rang. kommuner avlingsnivå P '!D220,""),"")</f>
        <v/>
      </c>
      <c r="H219" s="4" t="str">
        <f>IFERROR(IF('Rang. kommuner avlingsnivå P '!E220&gt;1,'Rang. kommuner avlingsnivå P '!E220,""),"")</f>
        <v/>
      </c>
      <c r="I219" s="4" t="str">
        <f>IFERROR(IF('Rang. kommuner avlingsnivå P '!F220&gt;1,'Rang. kommuner avlingsnivå P '!F220,""),"")</f>
        <v/>
      </c>
      <c r="J219" s="4" t="str">
        <f>IFERROR(IF('Rang. kommuner avlingsnivå P '!G220&gt;1,'Rang. kommuner avlingsnivå P '!G220,""),"")</f>
        <v/>
      </c>
      <c r="K219" s="4" t="str">
        <f>IFERROR(IF('Rang. kommuner avlingsnivå P '!H220&gt;1,'Rang. kommuner avlingsnivå P '!H220,""),"")</f>
        <v/>
      </c>
      <c r="L219" s="4" t="str">
        <f>IFERROR(IF('Rang. kommuner avlingsnivå P '!I220&gt;1,'Rang. kommuner avlingsnivå P '!I220,""),"")</f>
        <v/>
      </c>
      <c r="M219" s="4" t="str">
        <f>IFERROR(IF('Rang. kommuner avlingsnivå P '!J220&gt;1,'Rang. kommuner avlingsnivå P '!J220,""),"")</f>
        <v/>
      </c>
      <c r="N219" s="4" t="str">
        <f>IFERROR(IF('Rang. kommuner avlingsnivå P '!K220&gt;1,'Rang. kommuner avlingsnivå P '!K220,""),"")</f>
        <v/>
      </c>
      <c r="O219" s="4" t="str">
        <f>IFERROR(IF('Rang. kommuner avlingsnivå P '!L220&gt;1,'Rang. kommuner avlingsnivå P '!L220,""),"")</f>
        <v/>
      </c>
      <c r="P219" s="4" t="str">
        <f>IFERROR(IF('Rang. kommuner avlingsnivå P '!M220&gt;1,'Rang. kommuner avlingsnivå P '!M220,""),"")</f>
        <v/>
      </c>
      <c r="Q219" s="4" t="str">
        <f>IFERROR(IF('Rang. kommuner avlingsnivå P '!N220&gt;1,'Rang. kommuner avlingsnivå P '!N220,""),"")</f>
        <v/>
      </c>
      <c r="R219" s="4" t="str">
        <f>IFERROR(IF('Rang. kommuner avlingsnivå P '!O220&gt;1,'Rang. kommuner avlingsnivå P '!O220,""),"")</f>
        <v/>
      </c>
      <c r="S219" s="4" t="str">
        <f>IFERROR(IF('Rang. kommuner avlingsnivå P '!P220&gt;1,'Rang. kommuner avlingsnivå P '!P220,""),"")</f>
        <v/>
      </c>
      <c r="T219" s="4" t="str">
        <f>IFERROR(IF('Rang. kommuner avlingsnivå P '!Q220&gt;1,'Rang. kommuner avlingsnivå P '!Q220,""),"")</f>
        <v/>
      </c>
      <c r="U219" s="4" t="str">
        <f>IFERROR(IF('Rang. kommuner avlingsnivå P '!R220&gt;1,'Rang. kommuner avlingsnivå P '!R220,""),"")</f>
        <v/>
      </c>
      <c r="V219" s="4" t="str">
        <f>IFERROR(IF('Rang. kommuner avlingsnivå P '!S220&gt;1,'Rang. kommuner avlingsnivå P '!S220,""),"")</f>
        <v/>
      </c>
      <c r="W219" s="4" t="str">
        <f>IFERROR(IF('Rang. kommuner avlingsnivå P '!T220&gt;1,'Rang. kommuner avlingsnivå P '!T220,""),"")</f>
        <v/>
      </c>
      <c r="X219" s="4" t="str">
        <f>IFERROR(IF('Rang. kommuner avlingsnivå P '!U220&gt;1,'Rang. kommuner avlingsnivå P '!U220,""),"")</f>
        <v/>
      </c>
      <c r="Y219" s="4" t="str">
        <f>IFERROR(IF('Rang. kommuner avlingsnivå P '!V220&gt;1,'Rang. kommuner avlingsnivå P '!V220,""),"")</f>
        <v/>
      </c>
      <c r="Z219" s="4" t="str">
        <f>IFERROR(IF('Rang. kommuner avlingsnivå P '!W220&gt;1,'Rang. kommuner avlingsnivå P '!W220,""),"")</f>
        <v/>
      </c>
      <c r="AA219" s="4" t="str">
        <f>IFERROR(IF('Rang. kommuner avlingsnivå P '!X220&gt;1,'Rang. kommuner avlingsnivå P '!X220,""),"")</f>
        <v/>
      </c>
    </row>
    <row r="220" spans="4:27" x14ac:dyDescent="0.25">
      <c r="D220" s="4" t="str">
        <f>IF('Rang. kommuner avlingsnivå P '!A221&gt;1,'Rang. kommuner avlingsnivå P '!A221,"")</f>
        <v>1160 VINDAFJORD</v>
      </c>
      <c r="E220" s="4" t="str">
        <f>IFERROR(IF('Rang. kommuner avlingsnivå P '!B221&gt;1,'Rang. kommuner avlingsnivå P '!B221,""),"")</f>
        <v/>
      </c>
      <c r="F220" s="4" t="str">
        <f>IFERROR(IF('Rang. kommuner avlingsnivå P '!C221&gt;1,'Rang. kommuner avlingsnivå P '!C221,""),"")</f>
        <v/>
      </c>
      <c r="G220" s="4" t="str">
        <f>IFERROR(IF('Rang. kommuner avlingsnivå P '!D221&gt;1,'Rang. kommuner avlingsnivå P '!D221,""),"")</f>
        <v/>
      </c>
      <c r="H220" s="4" t="str">
        <f>IFERROR(IF('Rang. kommuner avlingsnivå P '!E221&gt;1,'Rang. kommuner avlingsnivå P '!E221,""),"")</f>
        <v/>
      </c>
      <c r="I220" s="4" t="str">
        <f>IFERROR(IF('Rang. kommuner avlingsnivå P '!F221&gt;1,'Rang. kommuner avlingsnivå P '!F221,""),"")</f>
        <v/>
      </c>
      <c r="J220" s="4" t="str">
        <f>IFERROR(IF('Rang. kommuner avlingsnivå P '!G221&gt;1,'Rang. kommuner avlingsnivå P '!G221,""),"")</f>
        <v/>
      </c>
      <c r="K220" s="4" t="str">
        <f>IFERROR(IF('Rang. kommuner avlingsnivå P '!H221&gt;1,'Rang. kommuner avlingsnivå P '!H221,""),"")</f>
        <v/>
      </c>
      <c r="L220" s="4" t="str">
        <f>IFERROR(IF('Rang. kommuner avlingsnivå P '!I221&gt;1,'Rang. kommuner avlingsnivå P '!I221,""),"")</f>
        <v/>
      </c>
      <c r="M220" s="4" t="str">
        <f>IFERROR(IF('Rang. kommuner avlingsnivå P '!J221&gt;1,'Rang. kommuner avlingsnivå P '!J221,""),"")</f>
        <v/>
      </c>
      <c r="N220" s="4" t="str">
        <f>IFERROR(IF('Rang. kommuner avlingsnivå P '!K221&gt;1,'Rang. kommuner avlingsnivå P '!K221,""),"")</f>
        <v/>
      </c>
      <c r="O220" s="4" t="str">
        <f>IFERROR(IF('Rang. kommuner avlingsnivå P '!L221&gt;1,'Rang. kommuner avlingsnivå P '!L221,""),"")</f>
        <v/>
      </c>
      <c r="P220" s="4" t="str">
        <f>IFERROR(IF('Rang. kommuner avlingsnivå P '!M221&gt;1,'Rang. kommuner avlingsnivå P '!M221,""),"")</f>
        <v/>
      </c>
      <c r="Q220" s="4" t="str">
        <f>IFERROR(IF('Rang. kommuner avlingsnivå P '!N221&gt;1,'Rang. kommuner avlingsnivå P '!N221,""),"")</f>
        <v/>
      </c>
      <c r="R220" s="4" t="str">
        <f>IFERROR(IF('Rang. kommuner avlingsnivå P '!O221&gt;1,'Rang. kommuner avlingsnivå P '!O221,""),"")</f>
        <v/>
      </c>
      <c r="S220" s="4" t="str">
        <f>IFERROR(IF('Rang. kommuner avlingsnivå P '!P221&gt;1,'Rang. kommuner avlingsnivå P '!P221,""),"")</f>
        <v/>
      </c>
      <c r="T220" s="4" t="str">
        <f>IFERROR(IF('Rang. kommuner avlingsnivå P '!Q221&gt;1,'Rang. kommuner avlingsnivå P '!Q221,""),"")</f>
        <v/>
      </c>
      <c r="U220" s="4" t="str">
        <f>IFERROR(IF('Rang. kommuner avlingsnivå P '!R221&gt;1,'Rang. kommuner avlingsnivå P '!R221,""),"")</f>
        <v/>
      </c>
      <c r="V220" s="4" t="str">
        <f>IFERROR(IF('Rang. kommuner avlingsnivå P '!S221&gt;1,'Rang. kommuner avlingsnivå P '!S221,""),"")</f>
        <v/>
      </c>
      <c r="W220" s="4" t="str">
        <f>IFERROR(IF('Rang. kommuner avlingsnivå P '!T221&gt;1,'Rang. kommuner avlingsnivå P '!T221,""),"")</f>
        <v/>
      </c>
      <c r="X220" s="4" t="str">
        <f>IFERROR(IF('Rang. kommuner avlingsnivå P '!U221&gt;1,'Rang. kommuner avlingsnivå P '!U221,""),"")</f>
        <v/>
      </c>
      <c r="Y220" s="4" t="str">
        <f>IFERROR(IF('Rang. kommuner avlingsnivå P '!V221&gt;1,'Rang. kommuner avlingsnivå P '!V221,""),"")</f>
        <v/>
      </c>
      <c r="Z220" s="4" t="str">
        <f>IFERROR(IF('Rang. kommuner avlingsnivå P '!W221&gt;1,'Rang. kommuner avlingsnivå P '!W221,""),"")</f>
        <v/>
      </c>
      <c r="AA220" s="4" t="str">
        <f>IFERROR(IF('Rang. kommuner avlingsnivå P '!X221&gt;1,'Rang. kommuner avlingsnivå P '!X221,""),"")</f>
        <v/>
      </c>
    </row>
    <row r="221" spans="4:27" x14ac:dyDescent="0.25">
      <c r="D221" s="4" t="str">
        <f>IF('Rang. kommuner avlingsnivå P '!A222&gt;1,'Rang. kommuner avlingsnivå P '!A222,"")</f>
        <v>4014 KRAGERØ</v>
      </c>
      <c r="E221" s="4" t="str">
        <f>IFERROR(IF('Rang. kommuner avlingsnivå P '!B222&gt;1,'Rang. kommuner avlingsnivå P '!B222,""),"")</f>
        <v/>
      </c>
      <c r="F221" s="4" t="str">
        <f>IFERROR(IF('Rang. kommuner avlingsnivå P '!C222&gt;1,'Rang. kommuner avlingsnivå P '!C222,""),"")</f>
        <v/>
      </c>
      <c r="G221" s="4" t="str">
        <f>IFERROR(IF('Rang. kommuner avlingsnivå P '!D222&gt;1,'Rang. kommuner avlingsnivå P '!D222,""),"")</f>
        <v/>
      </c>
      <c r="H221" s="4" t="str">
        <f>IFERROR(IF('Rang. kommuner avlingsnivå P '!E222&gt;1,'Rang. kommuner avlingsnivå P '!E222,""),"")</f>
        <v/>
      </c>
      <c r="I221" s="4" t="str">
        <f>IFERROR(IF('Rang. kommuner avlingsnivå P '!F222&gt;1,'Rang. kommuner avlingsnivå P '!F222,""),"")</f>
        <v/>
      </c>
      <c r="J221" s="4" t="str">
        <f>IFERROR(IF('Rang. kommuner avlingsnivå P '!G222&gt;1,'Rang. kommuner avlingsnivå P '!G222,""),"")</f>
        <v/>
      </c>
      <c r="K221" s="4" t="str">
        <f>IFERROR(IF('Rang. kommuner avlingsnivå P '!H222&gt;1,'Rang. kommuner avlingsnivå P '!H222,""),"")</f>
        <v/>
      </c>
      <c r="L221" s="4" t="str">
        <f>IFERROR(IF('Rang. kommuner avlingsnivå P '!I222&gt;1,'Rang. kommuner avlingsnivå P '!I222,""),"")</f>
        <v/>
      </c>
      <c r="M221" s="4" t="str">
        <f>IFERROR(IF('Rang. kommuner avlingsnivå P '!J222&gt;1,'Rang. kommuner avlingsnivå P '!J222,""),"")</f>
        <v/>
      </c>
      <c r="N221" s="4" t="str">
        <f>IFERROR(IF('Rang. kommuner avlingsnivå P '!K222&gt;1,'Rang. kommuner avlingsnivå P '!K222,""),"")</f>
        <v/>
      </c>
      <c r="O221" s="4" t="str">
        <f>IFERROR(IF('Rang. kommuner avlingsnivå P '!L222&gt;1,'Rang. kommuner avlingsnivå P '!L222,""),"")</f>
        <v/>
      </c>
      <c r="P221" s="4" t="str">
        <f>IFERROR(IF('Rang. kommuner avlingsnivå P '!M222&gt;1,'Rang. kommuner avlingsnivå P '!M222,""),"")</f>
        <v/>
      </c>
      <c r="Q221" s="4" t="str">
        <f>IFERROR(IF('Rang. kommuner avlingsnivå P '!N222&gt;1,'Rang. kommuner avlingsnivå P '!N222,""),"")</f>
        <v/>
      </c>
      <c r="R221" s="4" t="str">
        <f>IFERROR(IF('Rang. kommuner avlingsnivå P '!O222&gt;1,'Rang. kommuner avlingsnivå P '!O222,""),"")</f>
        <v/>
      </c>
      <c r="S221" s="4" t="str">
        <f>IFERROR(IF('Rang. kommuner avlingsnivå P '!P222&gt;1,'Rang. kommuner avlingsnivå P '!P222,""),"")</f>
        <v/>
      </c>
      <c r="T221" s="4" t="str">
        <f>IFERROR(IF('Rang. kommuner avlingsnivå P '!Q222&gt;1,'Rang. kommuner avlingsnivå P '!Q222,""),"")</f>
        <v/>
      </c>
      <c r="U221" s="4" t="str">
        <f>IFERROR(IF('Rang. kommuner avlingsnivå P '!R222&gt;1,'Rang. kommuner avlingsnivå P '!R222,""),"")</f>
        <v/>
      </c>
      <c r="V221" s="4" t="str">
        <f>IFERROR(IF('Rang. kommuner avlingsnivå P '!S222&gt;1,'Rang. kommuner avlingsnivå P '!S222,""),"")</f>
        <v/>
      </c>
      <c r="W221" s="4" t="str">
        <f>IFERROR(IF('Rang. kommuner avlingsnivå P '!T222&gt;1,'Rang. kommuner avlingsnivå P '!T222,""),"")</f>
        <v/>
      </c>
      <c r="X221" s="4" t="str">
        <f>IFERROR(IF('Rang. kommuner avlingsnivå P '!U222&gt;1,'Rang. kommuner avlingsnivå P '!U222,""),"")</f>
        <v/>
      </c>
      <c r="Y221" s="4" t="str">
        <f>IFERROR(IF('Rang. kommuner avlingsnivå P '!V222&gt;1,'Rang. kommuner avlingsnivå P '!V222,""),"")</f>
        <v/>
      </c>
      <c r="Z221" s="4" t="str">
        <f>IFERROR(IF('Rang. kommuner avlingsnivå P '!W222&gt;1,'Rang. kommuner avlingsnivå P '!W222,""),"")</f>
        <v/>
      </c>
      <c r="AA221" s="4" t="str">
        <f>IFERROR(IF('Rang. kommuner avlingsnivå P '!X222&gt;1,'Rang. kommuner avlingsnivå P '!X222,""),"")</f>
        <v/>
      </c>
    </row>
    <row r="222" spans="4:27" x14ac:dyDescent="0.25">
      <c r="D222" s="4" t="str">
        <f>IF('Rang. kommuner avlingsnivå P '!A223&gt;1,'Rang. kommuner avlingsnivå P '!A223,"")</f>
        <v>4226 HÆGEBOSTAD</v>
      </c>
      <c r="E222" s="4" t="str">
        <f>IFERROR(IF('Rang. kommuner avlingsnivå P '!B223&gt;1,'Rang. kommuner avlingsnivå P '!B223,""),"")</f>
        <v/>
      </c>
      <c r="F222" s="4" t="str">
        <f>IFERROR(IF('Rang. kommuner avlingsnivå P '!C223&gt;1,'Rang. kommuner avlingsnivå P '!C223,""),"")</f>
        <v/>
      </c>
      <c r="G222" s="4" t="str">
        <f>IFERROR(IF('Rang. kommuner avlingsnivå P '!D223&gt;1,'Rang. kommuner avlingsnivå P '!D223,""),"")</f>
        <v/>
      </c>
      <c r="H222" s="4" t="str">
        <f>IFERROR(IF('Rang. kommuner avlingsnivå P '!E223&gt;1,'Rang. kommuner avlingsnivå P '!E223,""),"")</f>
        <v/>
      </c>
      <c r="I222" s="4" t="str">
        <f>IFERROR(IF('Rang. kommuner avlingsnivå P '!F223&gt;1,'Rang. kommuner avlingsnivå P '!F223,""),"")</f>
        <v/>
      </c>
      <c r="J222" s="4" t="str">
        <f>IFERROR(IF('Rang. kommuner avlingsnivå P '!G223&gt;1,'Rang. kommuner avlingsnivå P '!G223,""),"")</f>
        <v/>
      </c>
      <c r="K222" s="4" t="str">
        <f>IFERROR(IF('Rang. kommuner avlingsnivå P '!H223&gt;1,'Rang. kommuner avlingsnivå P '!H223,""),"")</f>
        <v/>
      </c>
      <c r="L222" s="4" t="str">
        <f>IFERROR(IF('Rang. kommuner avlingsnivå P '!I223&gt;1,'Rang. kommuner avlingsnivå P '!I223,""),"")</f>
        <v/>
      </c>
      <c r="M222" s="4" t="str">
        <f>IFERROR(IF('Rang. kommuner avlingsnivå P '!J223&gt;1,'Rang. kommuner avlingsnivå P '!J223,""),"")</f>
        <v/>
      </c>
      <c r="N222" s="4" t="str">
        <f>IFERROR(IF('Rang. kommuner avlingsnivå P '!K223&gt;1,'Rang. kommuner avlingsnivå P '!K223,""),"")</f>
        <v/>
      </c>
      <c r="O222" s="4" t="str">
        <f>IFERROR(IF('Rang. kommuner avlingsnivå P '!L223&gt;1,'Rang. kommuner avlingsnivå P '!L223,""),"")</f>
        <v/>
      </c>
      <c r="P222" s="4" t="str">
        <f>IFERROR(IF('Rang. kommuner avlingsnivå P '!M223&gt;1,'Rang. kommuner avlingsnivå P '!M223,""),"")</f>
        <v/>
      </c>
      <c r="Q222" s="4" t="str">
        <f>IFERROR(IF('Rang. kommuner avlingsnivå P '!N223&gt;1,'Rang. kommuner avlingsnivå P '!N223,""),"")</f>
        <v/>
      </c>
      <c r="R222" s="4" t="str">
        <f>IFERROR(IF('Rang. kommuner avlingsnivå P '!O223&gt;1,'Rang. kommuner avlingsnivå P '!O223,""),"")</f>
        <v/>
      </c>
      <c r="S222" s="4" t="str">
        <f>IFERROR(IF('Rang. kommuner avlingsnivå P '!P223&gt;1,'Rang. kommuner avlingsnivå P '!P223,""),"")</f>
        <v/>
      </c>
      <c r="T222" s="4" t="str">
        <f>IFERROR(IF('Rang. kommuner avlingsnivå P '!Q223&gt;1,'Rang. kommuner avlingsnivå P '!Q223,""),"")</f>
        <v/>
      </c>
      <c r="U222" s="4" t="str">
        <f>IFERROR(IF('Rang. kommuner avlingsnivå P '!R223&gt;1,'Rang. kommuner avlingsnivå P '!R223,""),"")</f>
        <v/>
      </c>
      <c r="V222" s="4" t="str">
        <f>IFERROR(IF('Rang. kommuner avlingsnivå P '!S223&gt;1,'Rang. kommuner avlingsnivå P '!S223,""),"")</f>
        <v/>
      </c>
      <c r="W222" s="4" t="str">
        <f>IFERROR(IF('Rang. kommuner avlingsnivå P '!T223&gt;1,'Rang. kommuner avlingsnivå P '!T223,""),"")</f>
        <v/>
      </c>
      <c r="X222" s="4" t="str">
        <f>IFERROR(IF('Rang. kommuner avlingsnivå P '!U223&gt;1,'Rang. kommuner avlingsnivå P '!U223,""),"")</f>
        <v/>
      </c>
      <c r="Y222" s="4" t="str">
        <f>IFERROR(IF('Rang. kommuner avlingsnivå P '!V223&gt;1,'Rang. kommuner avlingsnivå P '!V223,""),"")</f>
        <v/>
      </c>
      <c r="Z222" s="4" t="str">
        <f>IFERROR(IF('Rang. kommuner avlingsnivå P '!W223&gt;1,'Rang. kommuner avlingsnivå P '!W223,""),"")</f>
        <v/>
      </c>
      <c r="AA222" s="4" t="str">
        <f>IFERROR(IF('Rang. kommuner avlingsnivå P '!X223&gt;1,'Rang. kommuner avlingsnivå P '!X223,""),"")</f>
        <v/>
      </c>
    </row>
    <row r="223" spans="4:27" x14ac:dyDescent="0.25">
      <c r="D223" s="4" t="str">
        <f>IF('Rang. kommuner avlingsnivå P '!A224&gt;1,'Rang. kommuner avlingsnivå P '!A224,"")</f>
        <v>1865 VÅGAN</v>
      </c>
      <c r="E223" s="4" t="str">
        <f>IFERROR(IF('Rang. kommuner avlingsnivå P '!B224&gt;1,'Rang. kommuner avlingsnivå P '!B224,""),"")</f>
        <v/>
      </c>
      <c r="F223" s="4" t="str">
        <f>IFERROR(IF('Rang. kommuner avlingsnivå P '!C224&gt;1,'Rang. kommuner avlingsnivå P '!C224,""),"")</f>
        <v/>
      </c>
      <c r="G223" s="4" t="str">
        <f>IFERROR(IF('Rang. kommuner avlingsnivå P '!D224&gt;1,'Rang. kommuner avlingsnivå P '!D224,""),"")</f>
        <v/>
      </c>
      <c r="H223" s="4" t="str">
        <f>IFERROR(IF('Rang. kommuner avlingsnivå P '!E224&gt;1,'Rang. kommuner avlingsnivå P '!E224,""),"")</f>
        <v/>
      </c>
      <c r="I223" s="4" t="str">
        <f>IFERROR(IF('Rang. kommuner avlingsnivå P '!F224&gt;1,'Rang. kommuner avlingsnivå P '!F224,""),"")</f>
        <v/>
      </c>
      <c r="J223" s="4" t="str">
        <f>IFERROR(IF('Rang. kommuner avlingsnivå P '!G224&gt;1,'Rang. kommuner avlingsnivå P '!G224,""),"")</f>
        <v/>
      </c>
      <c r="K223" s="4" t="str">
        <f>IFERROR(IF('Rang. kommuner avlingsnivå P '!H224&gt;1,'Rang. kommuner avlingsnivå P '!H224,""),"")</f>
        <v/>
      </c>
      <c r="L223" s="4" t="str">
        <f>IFERROR(IF('Rang. kommuner avlingsnivå P '!I224&gt;1,'Rang. kommuner avlingsnivå P '!I224,""),"")</f>
        <v/>
      </c>
      <c r="M223" s="4" t="str">
        <f>IFERROR(IF('Rang. kommuner avlingsnivå P '!J224&gt;1,'Rang. kommuner avlingsnivå P '!J224,""),"")</f>
        <v/>
      </c>
      <c r="N223" s="4" t="str">
        <f>IFERROR(IF('Rang. kommuner avlingsnivå P '!K224&gt;1,'Rang. kommuner avlingsnivå P '!K224,""),"")</f>
        <v/>
      </c>
      <c r="O223" s="4" t="str">
        <f>IFERROR(IF('Rang. kommuner avlingsnivå P '!L224&gt;1,'Rang. kommuner avlingsnivå P '!L224,""),"")</f>
        <v/>
      </c>
      <c r="P223" s="4" t="str">
        <f>IFERROR(IF('Rang. kommuner avlingsnivå P '!M224&gt;1,'Rang. kommuner avlingsnivå P '!M224,""),"")</f>
        <v/>
      </c>
      <c r="Q223" s="4" t="str">
        <f>IFERROR(IF('Rang. kommuner avlingsnivå P '!N224&gt;1,'Rang. kommuner avlingsnivå P '!N224,""),"")</f>
        <v/>
      </c>
      <c r="R223" s="4" t="str">
        <f>IFERROR(IF('Rang. kommuner avlingsnivå P '!O224&gt;1,'Rang. kommuner avlingsnivå P '!O224,""),"")</f>
        <v/>
      </c>
      <c r="S223" s="4" t="str">
        <f>IFERROR(IF('Rang. kommuner avlingsnivå P '!P224&gt;1,'Rang. kommuner avlingsnivå P '!P224,""),"")</f>
        <v/>
      </c>
      <c r="T223" s="4" t="str">
        <f>IFERROR(IF('Rang. kommuner avlingsnivå P '!Q224&gt;1,'Rang. kommuner avlingsnivå P '!Q224,""),"")</f>
        <v/>
      </c>
      <c r="U223" s="4" t="str">
        <f>IFERROR(IF('Rang. kommuner avlingsnivå P '!R224&gt;1,'Rang. kommuner avlingsnivå P '!R224,""),"")</f>
        <v/>
      </c>
      <c r="V223" s="4" t="str">
        <f>IFERROR(IF('Rang. kommuner avlingsnivå P '!S224&gt;1,'Rang. kommuner avlingsnivå P '!S224,""),"")</f>
        <v/>
      </c>
      <c r="W223" s="4" t="str">
        <f>IFERROR(IF('Rang. kommuner avlingsnivå P '!T224&gt;1,'Rang. kommuner avlingsnivå P '!T224,""),"")</f>
        <v/>
      </c>
      <c r="X223" s="4" t="str">
        <f>IFERROR(IF('Rang. kommuner avlingsnivå P '!U224&gt;1,'Rang. kommuner avlingsnivå P '!U224,""),"")</f>
        <v/>
      </c>
      <c r="Y223" s="4" t="str">
        <f>IFERROR(IF('Rang. kommuner avlingsnivå P '!V224&gt;1,'Rang. kommuner avlingsnivå P '!V224,""),"")</f>
        <v/>
      </c>
      <c r="Z223" s="4" t="str">
        <f>IFERROR(IF('Rang. kommuner avlingsnivå P '!W224&gt;1,'Rang. kommuner avlingsnivå P '!W224,""),"")</f>
        <v/>
      </c>
      <c r="AA223" s="4" t="str">
        <f>IFERROR(IF('Rang. kommuner avlingsnivå P '!X224&gt;1,'Rang. kommuner avlingsnivå P '!X224,""),"")</f>
        <v/>
      </c>
    </row>
    <row r="224" spans="4:27" x14ac:dyDescent="0.25">
      <c r="D224" s="4" t="str">
        <f>IF('Rang. kommuner avlingsnivå P '!A225&gt;1,'Rang. kommuner avlingsnivå P '!A225,"")</f>
        <v>1838 GILDESKÅL</v>
      </c>
      <c r="E224" s="4" t="str">
        <f>IFERROR(IF('Rang. kommuner avlingsnivå P '!B225&gt;1,'Rang. kommuner avlingsnivå P '!B225,""),"")</f>
        <v/>
      </c>
      <c r="F224" s="4" t="str">
        <f>IFERROR(IF('Rang. kommuner avlingsnivå P '!C225&gt;1,'Rang. kommuner avlingsnivå P '!C225,""),"")</f>
        <v/>
      </c>
      <c r="G224" s="4" t="str">
        <f>IFERROR(IF('Rang. kommuner avlingsnivå P '!D225&gt;1,'Rang. kommuner avlingsnivå P '!D225,""),"")</f>
        <v/>
      </c>
      <c r="H224" s="4" t="str">
        <f>IFERROR(IF('Rang. kommuner avlingsnivå P '!E225&gt;1,'Rang. kommuner avlingsnivå P '!E225,""),"")</f>
        <v/>
      </c>
      <c r="I224" s="4" t="str">
        <f>IFERROR(IF('Rang. kommuner avlingsnivå P '!F225&gt;1,'Rang. kommuner avlingsnivå P '!F225,""),"")</f>
        <v/>
      </c>
      <c r="J224" s="4" t="str">
        <f>IFERROR(IF('Rang. kommuner avlingsnivå P '!G225&gt;1,'Rang. kommuner avlingsnivå P '!G225,""),"")</f>
        <v/>
      </c>
      <c r="K224" s="4" t="str">
        <f>IFERROR(IF('Rang. kommuner avlingsnivå P '!H225&gt;1,'Rang. kommuner avlingsnivå P '!H225,""),"")</f>
        <v/>
      </c>
      <c r="L224" s="4" t="str">
        <f>IFERROR(IF('Rang. kommuner avlingsnivå P '!I225&gt;1,'Rang. kommuner avlingsnivå P '!I225,""),"")</f>
        <v/>
      </c>
      <c r="M224" s="4" t="str">
        <f>IFERROR(IF('Rang. kommuner avlingsnivå P '!J225&gt;1,'Rang. kommuner avlingsnivå P '!J225,""),"")</f>
        <v/>
      </c>
      <c r="N224" s="4" t="str">
        <f>IFERROR(IF('Rang. kommuner avlingsnivå P '!K225&gt;1,'Rang. kommuner avlingsnivå P '!K225,""),"")</f>
        <v/>
      </c>
      <c r="O224" s="4" t="str">
        <f>IFERROR(IF('Rang. kommuner avlingsnivå P '!L225&gt;1,'Rang. kommuner avlingsnivå P '!L225,""),"")</f>
        <v/>
      </c>
      <c r="P224" s="4" t="str">
        <f>IFERROR(IF('Rang. kommuner avlingsnivå P '!M225&gt;1,'Rang. kommuner avlingsnivå P '!M225,""),"")</f>
        <v/>
      </c>
      <c r="Q224" s="4" t="str">
        <f>IFERROR(IF('Rang. kommuner avlingsnivå P '!N225&gt;1,'Rang. kommuner avlingsnivå P '!N225,""),"")</f>
        <v/>
      </c>
      <c r="R224" s="4" t="str">
        <f>IFERROR(IF('Rang. kommuner avlingsnivå P '!O225&gt;1,'Rang. kommuner avlingsnivå P '!O225,""),"")</f>
        <v/>
      </c>
      <c r="S224" s="4" t="str">
        <f>IFERROR(IF('Rang. kommuner avlingsnivå P '!P225&gt;1,'Rang. kommuner avlingsnivå P '!P225,""),"")</f>
        <v/>
      </c>
      <c r="T224" s="4" t="str">
        <f>IFERROR(IF('Rang. kommuner avlingsnivå P '!Q225&gt;1,'Rang. kommuner avlingsnivå P '!Q225,""),"")</f>
        <v/>
      </c>
      <c r="U224" s="4" t="str">
        <f>IFERROR(IF('Rang. kommuner avlingsnivå P '!R225&gt;1,'Rang. kommuner avlingsnivå P '!R225,""),"")</f>
        <v/>
      </c>
      <c r="V224" s="4" t="str">
        <f>IFERROR(IF('Rang. kommuner avlingsnivå P '!S225&gt;1,'Rang. kommuner avlingsnivå P '!S225,""),"")</f>
        <v/>
      </c>
      <c r="W224" s="4" t="str">
        <f>IFERROR(IF('Rang. kommuner avlingsnivå P '!T225&gt;1,'Rang. kommuner avlingsnivå P '!T225,""),"")</f>
        <v/>
      </c>
      <c r="X224" s="4" t="str">
        <f>IFERROR(IF('Rang. kommuner avlingsnivå P '!U225&gt;1,'Rang. kommuner avlingsnivå P '!U225,""),"")</f>
        <v/>
      </c>
      <c r="Y224" s="4" t="str">
        <f>IFERROR(IF('Rang. kommuner avlingsnivå P '!V225&gt;1,'Rang. kommuner avlingsnivå P '!V225,""),"")</f>
        <v/>
      </c>
      <c r="Z224" s="4" t="str">
        <f>IFERROR(IF('Rang. kommuner avlingsnivå P '!W225&gt;1,'Rang. kommuner avlingsnivå P '!W225,""),"")</f>
        <v/>
      </c>
      <c r="AA224" s="4" t="str">
        <f>IFERROR(IF('Rang. kommuner avlingsnivå P '!X225&gt;1,'Rang. kommuner avlingsnivå P '!X225,""),"")</f>
        <v/>
      </c>
    </row>
    <row r="225" spans="4:27" x14ac:dyDescent="0.25">
      <c r="D225" s="4" t="str">
        <f>IF('Rang. kommuner avlingsnivå P '!A226&gt;1,'Rang. kommuner avlingsnivå P '!A226,"")</f>
        <v>1866 HADSEL</v>
      </c>
      <c r="E225" s="4" t="str">
        <f>IFERROR(IF('Rang. kommuner avlingsnivå P '!B226&gt;1,'Rang. kommuner avlingsnivå P '!B226,""),"")</f>
        <v/>
      </c>
      <c r="F225" s="4" t="str">
        <f>IFERROR(IF('Rang. kommuner avlingsnivå P '!C226&gt;1,'Rang. kommuner avlingsnivå P '!C226,""),"")</f>
        <v/>
      </c>
      <c r="G225" s="4" t="str">
        <f>IFERROR(IF('Rang. kommuner avlingsnivå P '!D226&gt;1,'Rang. kommuner avlingsnivå P '!D226,""),"")</f>
        <v/>
      </c>
      <c r="H225" s="4" t="str">
        <f>IFERROR(IF('Rang. kommuner avlingsnivå P '!E226&gt;1,'Rang. kommuner avlingsnivå P '!E226,""),"")</f>
        <v/>
      </c>
      <c r="I225" s="4" t="str">
        <f>IFERROR(IF('Rang. kommuner avlingsnivå P '!F226&gt;1,'Rang. kommuner avlingsnivå P '!F226,""),"")</f>
        <v/>
      </c>
      <c r="J225" s="4" t="str">
        <f>IFERROR(IF('Rang. kommuner avlingsnivå P '!G226&gt;1,'Rang. kommuner avlingsnivå P '!G226,""),"")</f>
        <v/>
      </c>
      <c r="K225" s="4" t="str">
        <f>IFERROR(IF('Rang. kommuner avlingsnivå P '!H226&gt;1,'Rang. kommuner avlingsnivå P '!H226,""),"")</f>
        <v/>
      </c>
      <c r="L225" s="4" t="str">
        <f>IFERROR(IF('Rang. kommuner avlingsnivå P '!I226&gt;1,'Rang. kommuner avlingsnivå P '!I226,""),"")</f>
        <v/>
      </c>
      <c r="M225" s="4" t="str">
        <f>IFERROR(IF('Rang. kommuner avlingsnivå P '!J226&gt;1,'Rang. kommuner avlingsnivå P '!J226,""),"")</f>
        <v/>
      </c>
      <c r="N225" s="4" t="str">
        <f>IFERROR(IF('Rang. kommuner avlingsnivå P '!K226&gt;1,'Rang. kommuner avlingsnivå P '!K226,""),"")</f>
        <v/>
      </c>
      <c r="O225" s="4" t="str">
        <f>IFERROR(IF('Rang. kommuner avlingsnivå P '!L226&gt;1,'Rang. kommuner avlingsnivå P '!L226,""),"")</f>
        <v/>
      </c>
      <c r="P225" s="4" t="str">
        <f>IFERROR(IF('Rang. kommuner avlingsnivå P '!M226&gt;1,'Rang. kommuner avlingsnivå P '!M226,""),"")</f>
        <v/>
      </c>
      <c r="Q225" s="4" t="str">
        <f>IFERROR(IF('Rang. kommuner avlingsnivå P '!N226&gt;1,'Rang. kommuner avlingsnivå P '!N226,""),"")</f>
        <v/>
      </c>
      <c r="R225" s="4" t="str">
        <f>IFERROR(IF('Rang. kommuner avlingsnivå P '!O226&gt;1,'Rang. kommuner avlingsnivå P '!O226,""),"")</f>
        <v/>
      </c>
      <c r="S225" s="4" t="str">
        <f>IFERROR(IF('Rang. kommuner avlingsnivå P '!P226&gt;1,'Rang. kommuner avlingsnivå P '!P226,""),"")</f>
        <v/>
      </c>
      <c r="T225" s="4" t="str">
        <f>IFERROR(IF('Rang. kommuner avlingsnivå P '!Q226&gt;1,'Rang. kommuner avlingsnivå P '!Q226,""),"")</f>
        <v/>
      </c>
      <c r="U225" s="4" t="str">
        <f>IFERROR(IF('Rang. kommuner avlingsnivå P '!R226&gt;1,'Rang. kommuner avlingsnivå P '!R226,""),"")</f>
        <v/>
      </c>
      <c r="V225" s="4" t="str">
        <f>IFERROR(IF('Rang. kommuner avlingsnivå P '!S226&gt;1,'Rang. kommuner avlingsnivå P '!S226,""),"")</f>
        <v/>
      </c>
      <c r="W225" s="4" t="str">
        <f>IFERROR(IF('Rang. kommuner avlingsnivå P '!T226&gt;1,'Rang. kommuner avlingsnivå P '!T226,""),"")</f>
        <v/>
      </c>
      <c r="X225" s="4" t="str">
        <f>IFERROR(IF('Rang. kommuner avlingsnivå P '!U226&gt;1,'Rang. kommuner avlingsnivå P '!U226,""),"")</f>
        <v/>
      </c>
      <c r="Y225" s="4" t="str">
        <f>IFERROR(IF('Rang. kommuner avlingsnivå P '!V226&gt;1,'Rang. kommuner avlingsnivå P '!V226,""),"")</f>
        <v/>
      </c>
      <c r="Z225" s="4" t="str">
        <f>IFERROR(IF('Rang. kommuner avlingsnivå P '!W226&gt;1,'Rang. kommuner avlingsnivå P '!W226,""),"")</f>
        <v/>
      </c>
      <c r="AA225" s="4" t="str">
        <f>IFERROR(IF('Rang. kommuner avlingsnivå P '!X226&gt;1,'Rang. kommuner avlingsnivå P '!X226,""),"")</f>
        <v/>
      </c>
    </row>
    <row r="226" spans="4:27" x14ac:dyDescent="0.25">
      <c r="D226" s="4" t="str">
        <f>IF('Rang. kommuner avlingsnivå P '!A227&gt;1,'Rang. kommuner avlingsnivå P '!A227,"")</f>
        <v>1525 STRANDA</v>
      </c>
      <c r="E226" s="4" t="str">
        <f>IFERROR(IF('Rang. kommuner avlingsnivå P '!B227&gt;1,'Rang. kommuner avlingsnivå P '!B227,""),"")</f>
        <v/>
      </c>
      <c r="F226" s="4" t="str">
        <f>IFERROR(IF('Rang. kommuner avlingsnivå P '!C227&gt;1,'Rang. kommuner avlingsnivå P '!C227,""),"")</f>
        <v/>
      </c>
      <c r="G226" s="4" t="str">
        <f>IFERROR(IF('Rang. kommuner avlingsnivå P '!D227&gt;1,'Rang. kommuner avlingsnivå P '!D227,""),"")</f>
        <v/>
      </c>
      <c r="H226" s="4" t="str">
        <f>IFERROR(IF('Rang. kommuner avlingsnivå P '!E227&gt;1,'Rang. kommuner avlingsnivå P '!E227,""),"")</f>
        <v/>
      </c>
      <c r="I226" s="4" t="str">
        <f>IFERROR(IF('Rang. kommuner avlingsnivå P '!F227&gt;1,'Rang. kommuner avlingsnivå P '!F227,""),"")</f>
        <v/>
      </c>
      <c r="J226" s="4" t="str">
        <f>IFERROR(IF('Rang. kommuner avlingsnivå P '!G227&gt;1,'Rang. kommuner avlingsnivå P '!G227,""),"")</f>
        <v/>
      </c>
      <c r="K226" s="4" t="str">
        <f>IFERROR(IF('Rang. kommuner avlingsnivå P '!H227&gt;1,'Rang. kommuner avlingsnivå P '!H227,""),"")</f>
        <v/>
      </c>
      <c r="L226" s="4" t="str">
        <f>IFERROR(IF('Rang. kommuner avlingsnivå P '!I227&gt;1,'Rang. kommuner avlingsnivå P '!I227,""),"")</f>
        <v/>
      </c>
      <c r="M226" s="4" t="str">
        <f>IFERROR(IF('Rang. kommuner avlingsnivå P '!J227&gt;1,'Rang. kommuner avlingsnivå P '!J227,""),"")</f>
        <v/>
      </c>
      <c r="N226" s="4" t="str">
        <f>IFERROR(IF('Rang. kommuner avlingsnivå P '!K227&gt;1,'Rang. kommuner avlingsnivå P '!K227,""),"")</f>
        <v/>
      </c>
      <c r="O226" s="4" t="str">
        <f>IFERROR(IF('Rang. kommuner avlingsnivå P '!L227&gt;1,'Rang. kommuner avlingsnivå P '!L227,""),"")</f>
        <v/>
      </c>
      <c r="P226" s="4" t="str">
        <f>IFERROR(IF('Rang. kommuner avlingsnivå P '!M227&gt;1,'Rang. kommuner avlingsnivå P '!M227,""),"")</f>
        <v/>
      </c>
      <c r="Q226" s="4" t="str">
        <f>IFERROR(IF('Rang. kommuner avlingsnivå P '!N227&gt;1,'Rang. kommuner avlingsnivå P '!N227,""),"")</f>
        <v/>
      </c>
      <c r="R226" s="4" t="str">
        <f>IFERROR(IF('Rang. kommuner avlingsnivå P '!O227&gt;1,'Rang. kommuner avlingsnivå P '!O227,""),"")</f>
        <v/>
      </c>
      <c r="S226" s="4" t="str">
        <f>IFERROR(IF('Rang. kommuner avlingsnivå P '!P227&gt;1,'Rang. kommuner avlingsnivå P '!P227,""),"")</f>
        <v/>
      </c>
      <c r="T226" s="4" t="str">
        <f>IFERROR(IF('Rang. kommuner avlingsnivå P '!Q227&gt;1,'Rang. kommuner avlingsnivå P '!Q227,""),"")</f>
        <v/>
      </c>
      <c r="U226" s="4" t="str">
        <f>IFERROR(IF('Rang. kommuner avlingsnivå P '!R227&gt;1,'Rang. kommuner avlingsnivå P '!R227,""),"")</f>
        <v/>
      </c>
      <c r="V226" s="4" t="str">
        <f>IFERROR(IF('Rang. kommuner avlingsnivå P '!S227&gt;1,'Rang. kommuner avlingsnivå P '!S227,""),"")</f>
        <v/>
      </c>
      <c r="W226" s="4" t="str">
        <f>IFERROR(IF('Rang. kommuner avlingsnivå P '!T227&gt;1,'Rang. kommuner avlingsnivå P '!T227,""),"")</f>
        <v/>
      </c>
      <c r="X226" s="4" t="str">
        <f>IFERROR(IF('Rang. kommuner avlingsnivå P '!U227&gt;1,'Rang. kommuner avlingsnivå P '!U227,""),"")</f>
        <v/>
      </c>
      <c r="Y226" s="4" t="str">
        <f>IFERROR(IF('Rang. kommuner avlingsnivå P '!V227&gt;1,'Rang. kommuner avlingsnivå P '!V227,""),"")</f>
        <v/>
      </c>
      <c r="Z226" s="4" t="str">
        <f>IFERROR(IF('Rang. kommuner avlingsnivå P '!W227&gt;1,'Rang. kommuner avlingsnivå P '!W227,""),"")</f>
        <v/>
      </c>
      <c r="AA226" s="4" t="str">
        <f>IFERROR(IF('Rang. kommuner avlingsnivå P '!X227&gt;1,'Rang. kommuner avlingsnivå P '!X227,""),"")</f>
        <v/>
      </c>
    </row>
    <row r="227" spans="4:27" x14ac:dyDescent="0.25">
      <c r="D227" s="4" t="str">
        <f>IF('Rang. kommuner avlingsnivå P '!A228&gt;1,'Rang. kommuner avlingsnivå P '!A228,"")</f>
        <v>1867 BØ</v>
      </c>
      <c r="E227" s="4" t="str">
        <f>IFERROR(IF('Rang. kommuner avlingsnivå P '!B228&gt;1,'Rang. kommuner avlingsnivå P '!B228,""),"")</f>
        <v/>
      </c>
      <c r="F227" s="4" t="str">
        <f>IFERROR(IF('Rang. kommuner avlingsnivå P '!C228&gt;1,'Rang. kommuner avlingsnivå P '!C228,""),"")</f>
        <v/>
      </c>
      <c r="G227" s="4" t="str">
        <f>IFERROR(IF('Rang. kommuner avlingsnivå P '!D228&gt;1,'Rang. kommuner avlingsnivå P '!D228,""),"")</f>
        <v/>
      </c>
      <c r="H227" s="4" t="str">
        <f>IFERROR(IF('Rang. kommuner avlingsnivå P '!E228&gt;1,'Rang. kommuner avlingsnivå P '!E228,""),"")</f>
        <v/>
      </c>
      <c r="I227" s="4" t="str">
        <f>IFERROR(IF('Rang. kommuner avlingsnivå P '!F228&gt;1,'Rang. kommuner avlingsnivå P '!F228,""),"")</f>
        <v/>
      </c>
      <c r="J227" s="4" t="str">
        <f>IFERROR(IF('Rang. kommuner avlingsnivå P '!G228&gt;1,'Rang. kommuner avlingsnivå P '!G228,""),"")</f>
        <v/>
      </c>
      <c r="K227" s="4" t="str">
        <f>IFERROR(IF('Rang. kommuner avlingsnivå P '!H228&gt;1,'Rang. kommuner avlingsnivå P '!H228,""),"")</f>
        <v/>
      </c>
      <c r="L227" s="4" t="str">
        <f>IFERROR(IF('Rang. kommuner avlingsnivå P '!I228&gt;1,'Rang. kommuner avlingsnivå P '!I228,""),"")</f>
        <v/>
      </c>
      <c r="M227" s="4" t="str">
        <f>IFERROR(IF('Rang. kommuner avlingsnivå P '!J228&gt;1,'Rang. kommuner avlingsnivå P '!J228,""),"")</f>
        <v/>
      </c>
      <c r="N227" s="4" t="str">
        <f>IFERROR(IF('Rang. kommuner avlingsnivå P '!K228&gt;1,'Rang. kommuner avlingsnivå P '!K228,""),"")</f>
        <v/>
      </c>
      <c r="O227" s="4" t="str">
        <f>IFERROR(IF('Rang. kommuner avlingsnivå P '!L228&gt;1,'Rang. kommuner avlingsnivå P '!L228,""),"")</f>
        <v/>
      </c>
      <c r="P227" s="4" t="str">
        <f>IFERROR(IF('Rang. kommuner avlingsnivå P '!M228&gt;1,'Rang. kommuner avlingsnivå P '!M228,""),"")</f>
        <v/>
      </c>
      <c r="Q227" s="4" t="str">
        <f>IFERROR(IF('Rang. kommuner avlingsnivå P '!N228&gt;1,'Rang. kommuner avlingsnivå P '!N228,""),"")</f>
        <v/>
      </c>
      <c r="R227" s="4" t="str">
        <f>IFERROR(IF('Rang. kommuner avlingsnivå P '!O228&gt;1,'Rang. kommuner avlingsnivå P '!O228,""),"")</f>
        <v/>
      </c>
      <c r="S227" s="4" t="str">
        <f>IFERROR(IF('Rang. kommuner avlingsnivå P '!P228&gt;1,'Rang. kommuner avlingsnivå P '!P228,""),"")</f>
        <v/>
      </c>
      <c r="T227" s="4" t="str">
        <f>IFERROR(IF('Rang. kommuner avlingsnivå P '!Q228&gt;1,'Rang. kommuner avlingsnivå P '!Q228,""),"")</f>
        <v/>
      </c>
      <c r="U227" s="4" t="str">
        <f>IFERROR(IF('Rang. kommuner avlingsnivå P '!R228&gt;1,'Rang. kommuner avlingsnivå P '!R228,""),"")</f>
        <v/>
      </c>
      <c r="V227" s="4" t="str">
        <f>IFERROR(IF('Rang. kommuner avlingsnivå P '!S228&gt;1,'Rang. kommuner avlingsnivå P '!S228,""),"")</f>
        <v/>
      </c>
      <c r="W227" s="4" t="str">
        <f>IFERROR(IF('Rang. kommuner avlingsnivå P '!T228&gt;1,'Rang. kommuner avlingsnivå P '!T228,""),"")</f>
        <v/>
      </c>
      <c r="X227" s="4" t="str">
        <f>IFERROR(IF('Rang. kommuner avlingsnivå P '!U228&gt;1,'Rang. kommuner avlingsnivå P '!U228,""),"")</f>
        <v/>
      </c>
      <c r="Y227" s="4" t="str">
        <f>IFERROR(IF('Rang. kommuner avlingsnivå P '!V228&gt;1,'Rang. kommuner avlingsnivå P '!V228,""),"")</f>
        <v/>
      </c>
      <c r="Z227" s="4" t="str">
        <f>IFERROR(IF('Rang. kommuner avlingsnivå P '!W228&gt;1,'Rang. kommuner avlingsnivå P '!W228,""),"")</f>
        <v/>
      </c>
      <c r="AA227" s="4" t="str">
        <f>IFERROR(IF('Rang. kommuner avlingsnivå P '!X228&gt;1,'Rang. kommuner avlingsnivå P '!X228,""),"")</f>
        <v/>
      </c>
    </row>
    <row r="228" spans="4:27" x14ac:dyDescent="0.25">
      <c r="D228" s="4" t="str">
        <f>IF('Rang. kommuner avlingsnivå P '!A229&gt;1,'Rang. kommuner avlingsnivå P '!A229,"")</f>
        <v>5061 RINDAL</v>
      </c>
      <c r="E228" s="4" t="str">
        <f>IFERROR(IF('Rang. kommuner avlingsnivå P '!B229&gt;1,'Rang. kommuner avlingsnivå P '!B229,""),"")</f>
        <v/>
      </c>
      <c r="F228" s="4" t="str">
        <f>IFERROR(IF('Rang. kommuner avlingsnivå P '!C229&gt;1,'Rang. kommuner avlingsnivå P '!C229,""),"")</f>
        <v/>
      </c>
      <c r="G228" s="4" t="str">
        <f>IFERROR(IF('Rang. kommuner avlingsnivå P '!D229&gt;1,'Rang. kommuner avlingsnivå P '!D229,""),"")</f>
        <v/>
      </c>
      <c r="H228" s="4" t="str">
        <f>IFERROR(IF('Rang. kommuner avlingsnivå P '!E229&gt;1,'Rang. kommuner avlingsnivå P '!E229,""),"")</f>
        <v/>
      </c>
      <c r="I228" s="4" t="str">
        <f>IFERROR(IF('Rang. kommuner avlingsnivå P '!F229&gt;1,'Rang. kommuner avlingsnivå P '!F229,""),"")</f>
        <v/>
      </c>
      <c r="J228" s="4" t="str">
        <f>IFERROR(IF('Rang. kommuner avlingsnivå P '!G229&gt;1,'Rang. kommuner avlingsnivå P '!G229,""),"")</f>
        <v/>
      </c>
      <c r="K228" s="4" t="str">
        <f>IFERROR(IF('Rang. kommuner avlingsnivå P '!H229&gt;1,'Rang. kommuner avlingsnivå P '!H229,""),"")</f>
        <v/>
      </c>
      <c r="L228" s="4" t="str">
        <f>IFERROR(IF('Rang. kommuner avlingsnivå P '!I229&gt;1,'Rang. kommuner avlingsnivå P '!I229,""),"")</f>
        <v/>
      </c>
      <c r="M228" s="4" t="str">
        <f>IFERROR(IF('Rang. kommuner avlingsnivå P '!J229&gt;1,'Rang. kommuner avlingsnivå P '!J229,""),"")</f>
        <v/>
      </c>
      <c r="N228" s="4" t="str">
        <f>IFERROR(IF('Rang. kommuner avlingsnivå P '!K229&gt;1,'Rang. kommuner avlingsnivå P '!K229,""),"")</f>
        <v/>
      </c>
      <c r="O228" s="4" t="str">
        <f>IFERROR(IF('Rang. kommuner avlingsnivå P '!L229&gt;1,'Rang. kommuner avlingsnivå P '!L229,""),"")</f>
        <v/>
      </c>
      <c r="P228" s="4" t="str">
        <f>IFERROR(IF('Rang. kommuner avlingsnivå P '!M229&gt;1,'Rang. kommuner avlingsnivå P '!M229,""),"")</f>
        <v/>
      </c>
      <c r="Q228" s="4" t="str">
        <f>IFERROR(IF('Rang. kommuner avlingsnivå P '!N229&gt;1,'Rang. kommuner avlingsnivå P '!N229,""),"")</f>
        <v/>
      </c>
      <c r="R228" s="4" t="str">
        <f>IFERROR(IF('Rang. kommuner avlingsnivå P '!O229&gt;1,'Rang. kommuner avlingsnivå P '!O229,""),"")</f>
        <v/>
      </c>
      <c r="S228" s="4" t="str">
        <f>IFERROR(IF('Rang. kommuner avlingsnivå P '!P229&gt;1,'Rang. kommuner avlingsnivå P '!P229,""),"")</f>
        <v/>
      </c>
      <c r="T228" s="4" t="str">
        <f>IFERROR(IF('Rang. kommuner avlingsnivå P '!Q229&gt;1,'Rang. kommuner avlingsnivå P '!Q229,""),"")</f>
        <v/>
      </c>
      <c r="U228" s="4" t="str">
        <f>IFERROR(IF('Rang. kommuner avlingsnivå P '!R229&gt;1,'Rang. kommuner avlingsnivå P '!R229,""),"")</f>
        <v/>
      </c>
      <c r="V228" s="4" t="str">
        <f>IFERROR(IF('Rang. kommuner avlingsnivå P '!S229&gt;1,'Rang. kommuner avlingsnivå P '!S229,""),"")</f>
        <v/>
      </c>
      <c r="W228" s="4" t="str">
        <f>IFERROR(IF('Rang. kommuner avlingsnivå P '!T229&gt;1,'Rang. kommuner avlingsnivå P '!T229,""),"")</f>
        <v/>
      </c>
      <c r="X228" s="4" t="str">
        <f>IFERROR(IF('Rang. kommuner avlingsnivå P '!U229&gt;1,'Rang. kommuner avlingsnivå P '!U229,""),"")</f>
        <v/>
      </c>
      <c r="Y228" s="4" t="str">
        <f>IFERROR(IF('Rang. kommuner avlingsnivå P '!V229&gt;1,'Rang. kommuner avlingsnivå P '!V229,""),"")</f>
        <v/>
      </c>
      <c r="Z228" s="4" t="str">
        <f>IFERROR(IF('Rang. kommuner avlingsnivå P '!W229&gt;1,'Rang. kommuner avlingsnivå P '!W229,""),"")</f>
        <v/>
      </c>
      <c r="AA228" s="4" t="str">
        <f>IFERROR(IF('Rang. kommuner avlingsnivå P '!X229&gt;1,'Rang. kommuner avlingsnivå P '!X229,""),"")</f>
        <v/>
      </c>
    </row>
    <row r="229" spans="4:27" x14ac:dyDescent="0.25">
      <c r="D229" s="4" t="str">
        <f>IF('Rang. kommuner avlingsnivå P '!A230&gt;1,'Rang. kommuner avlingsnivå P '!A230,"")</f>
        <v>1111 SOKNDAL</v>
      </c>
      <c r="E229" s="4" t="str">
        <f>IFERROR(IF('Rang. kommuner avlingsnivå P '!B230&gt;1,'Rang. kommuner avlingsnivå P '!B230,""),"")</f>
        <v/>
      </c>
      <c r="F229" s="4" t="str">
        <f>IFERROR(IF('Rang. kommuner avlingsnivå P '!C230&gt;1,'Rang. kommuner avlingsnivå P '!C230,""),"")</f>
        <v/>
      </c>
      <c r="G229" s="4" t="str">
        <f>IFERROR(IF('Rang. kommuner avlingsnivå P '!D230&gt;1,'Rang. kommuner avlingsnivå P '!D230,""),"")</f>
        <v/>
      </c>
      <c r="H229" s="4" t="str">
        <f>IFERROR(IF('Rang. kommuner avlingsnivå P '!E230&gt;1,'Rang. kommuner avlingsnivå P '!E230,""),"")</f>
        <v/>
      </c>
      <c r="I229" s="4" t="str">
        <f>IFERROR(IF('Rang. kommuner avlingsnivå P '!F230&gt;1,'Rang. kommuner avlingsnivå P '!F230,""),"")</f>
        <v/>
      </c>
      <c r="J229" s="4" t="str">
        <f>IFERROR(IF('Rang. kommuner avlingsnivå P '!G230&gt;1,'Rang. kommuner avlingsnivå P '!G230,""),"")</f>
        <v/>
      </c>
      <c r="K229" s="4" t="str">
        <f>IFERROR(IF('Rang. kommuner avlingsnivå P '!H230&gt;1,'Rang. kommuner avlingsnivå P '!H230,""),"")</f>
        <v/>
      </c>
      <c r="L229" s="4" t="str">
        <f>IFERROR(IF('Rang. kommuner avlingsnivå P '!I230&gt;1,'Rang. kommuner avlingsnivå P '!I230,""),"")</f>
        <v/>
      </c>
      <c r="M229" s="4" t="str">
        <f>IFERROR(IF('Rang. kommuner avlingsnivå P '!J230&gt;1,'Rang. kommuner avlingsnivå P '!J230,""),"")</f>
        <v/>
      </c>
      <c r="N229" s="4" t="str">
        <f>IFERROR(IF('Rang. kommuner avlingsnivå P '!K230&gt;1,'Rang. kommuner avlingsnivå P '!K230,""),"")</f>
        <v/>
      </c>
      <c r="O229" s="4" t="str">
        <f>IFERROR(IF('Rang. kommuner avlingsnivå P '!L230&gt;1,'Rang. kommuner avlingsnivå P '!L230,""),"")</f>
        <v/>
      </c>
      <c r="P229" s="4" t="str">
        <f>IFERROR(IF('Rang. kommuner avlingsnivå P '!M230&gt;1,'Rang. kommuner avlingsnivå P '!M230,""),"")</f>
        <v/>
      </c>
      <c r="Q229" s="4" t="str">
        <f>IFERROR(IF('Rang. kommuner avlingsnivå P '!N230&gt;1,'Rang. kommuner avlingsnivå P '!N230,""),"")</f>
        <v/>
      </c>
      <c r="R229" s="4" t="str">
        <f>IFERROR(IF('Rang. kommuner avlingsnivå P '!O230&gt;1,'Rang. kommuner avlingsnivå P '!O230,""),"")</f>
        <v/>
      </c>
      <c r="S229" s="4" t="str">
        <f>IFERROR(IF('Rang. kommuner avlingsnivå P '!P230&gt;1,'Rang. kommuner avlingsnivå P '!P230,""),"")</f>
        <v/>
      </c>
      <c r="T229" s="4" t="str">
        <f>IFERROR(IF('Rang. kommuner avlingsnivå P '!Q230&gt;1,'Rang. kommuner avlingsnivå P '!Q230,""),"")</f>
        <v/>
      </c>
      <c r="U229" s="4" t="str">
        <f>IFERROR(IF('Rang. kommuner avlingsnivå P '!R230&gt;1,'Rang. kommuner avlingsnivå P '!R230,""),"")</f>
        <v/>
      </c>
      <c r="V229" s="4" t="str">
        <f>IFERROR(IF('Rang. kommuner avlingsnivå P '!S230&gt;1,'Rang. kommuner avlingsnivå P '!S230,""),"")</f>
        <v/>
      </c>
      <c r="W229" s="4" t="str">
        <f>IFERROR(IF('Rang. kommuner avlingsnivå P '!T230&gt;1,'Rang. kommuner avlingsnivå P '!T230,""),"")</f>
        <v/>
      </c>
      <c r="X229" s="4" t="str">
        <f>IFERROR(IF('Rang. kommuner avlingsnivå P '!U230&gt;1,'Rang. kommuner avlingsnivå P '!U230,""),"")</f>
        <v/>
      </c>
      <c r="Y229" s="4" t="str">
        <f>IFERROR(IF('Rang. kommuner avlingsnivå P '!V230&gt;1,'Rang. kommuner avlingsnivå P '!V230,""),"")</f>
        <v/>
      </c>
      <c r="Z229" s="4" t="str">
        <f>IFERROR(IF('Rang. kommuner avlingsnivå P '!W230&gt;1,'Rang. kommuner avlingsnivå P '!W230,""),"")</f>
        <v/>
      </c>
      <c r="AA229" s="4" t="str">
        <f>IFERROR(IF('Rang. kommuner avlingsnivå P '!X230&gt;1,'Rang. kommuner avlingsnivå P '!X230,""),"")</f>
        <v/>
      </c>
    </row>
    <row r="230" spans="4:27" x14ac:dyDescent="0.25">
      <c r="D230" s="4" t="str">
        <f>IF('Rang. kommuner avlingsnivå P '!A231&gt;1,'Rang. kommuner avlingsnivå P '!A231,"")</f>
        <v>4617 KVINNHERAD</v>
      </c>
      <c r="E230" s="4" t="str">
        <f>IFERROR(IF('Rang. kommuner avlingsnivå P '!B231&gt;1,'Rang. kommuner avlingsnivå P '!B231,""),"")</f>
        <v/>
      </c>
      <c r="F230" s="4" t="str">
        <f>IFERROR(IF('Rang. kommuner avlingsnivå P '!C231&gt;1,'Rang. kommuner avlingsnivå P '!C231,""),"")</f>
        <v/>
      </c>
      <c r="G230" s="4" t="str">
        <f>IFERROR(IF('Rang. kommuner avlingsnivå P '!D231&gt;1,'Rang. kommuner avlingsnivå P '!D231,""),"")</f>
        <v/>
      </c>
      <c r="H230" s="4" t="str">
        <f>IFERROR(IF('Rang. kommuner avlingsnivå P '!E231&gt;1,'Rang. kommuner avlingsnivå P '!E231,""),"")</f>
        <v/>
      </c>
      <c r="I230" s="4" t="str">
        <f>IFERROR(IF('Rang. kommuner avlingsnivå P '!F231&gt;1,'Rang. kommuner avlingsnivå P '!F231,""),"")</f>
        <v/>
      </c>
      <c r="J230" s="4" t="str">
        <f>IFERROR(IF('Rang. kommuner avlingsnivå P '!G231&gt;1,'Rang. kommuner avlingsnivå P '!G231,""),"")</f>
        <v/>
      </c>
      <c r="K230" s="4" t="str">
        <f>IFERROR(IF('Rang. kommuner avlingsnivå P '!H231&gt;1,'Rang. kommuner avlingsnivå P '!H231,""),"")</f>
        <v/>
      </c>
      <c r="L230" s="4" t="str">
        <f>IFERROR(IF('Rang. kommuner avlingsnivå P '!I231&gt;1,'Rang. kommuner avlingsnivå P '!I231,""),"")</f>
        <v/>
      </c>
      <c r="M230" s="4" t="str">
        <f>IFERROR(IF('Rang. kommuner avlingsnivå P '!J231&gt;1,'Rang. kommuner avlingsnivå P '!J231,""),"")</f>
        <v/>
      </c>
      <c r="N230" s="4" t="str">
        <f>IFERROR(IF('Rang. kommuner avlingsnivå P '!K231&gt;1,'Rang. kommuner avlingsnivå P '!K231,""),"")</f>
        <v/>
      </c>
      <c r="O230" s="4" t="str">
        <f>IFERROR(IF('Rang. kommuner avlingsnivå P '!L231&gt;1,'Rang. kommuner avlingsnivå P '!L231,""),"")</f>
        <v/>
      </c>
      <c r="P230" s="4" t="str">
        <f>IFERROR(IF('Rang. kommuner avlingsnivå P '!M231&gt;1,'Rang. kommuner avlingsnivå P '!M231,""),"")</f>
        <v/>
      </c>
      <c r="Q230" s="4" t="str">
        <f>IFERROR(IF('Rang. kommuner avlingsnivå P '!N231&gt;1,'Rang. kommuner avlingsnivå P '!N231,""),"")</f>
        <v/>
      </c>
      <c r="R230" s="4" t="str">
        <f>IFERROR(IF('Rang. kommuner avlingsnivå P '!O231&gt;1,'Rang. kommuner avlingsnivå P '!O231,""),"")</f>
        <v/>
      </c>
      <c r="S230" s="4" t="str">
        <f>IFERROR(IF('Rang. kommuner avlingsnivå P '!P231&gt;1,'Rang. kommuner avlingsnivå P '!P231,""),"")</f>
        <v/>
      </c>
      <c r="T230" s="4" t="str">
        <f>IFERROR(IF('Rang. kommuner avlingsnivå P '!Q231&gt;1,'Rang. kommuner avlingsnivå P '!Q231,""),"")</f>
        <v/>
      </c>
      <c r="U230" s="4" t="str">
        <f>IFERROR(IF('Rang. kommuner avlingsnivå P '!R231&gt;1,'Rang. kommuner avlingsnivå P '!R231,""),"")</f>
        <v/>
      </c>
      <c r="V230" s="4" t="str">
        <f>IFERROR(IF('Rang. kommuner avlingsnivå P '!S231&gt;1,'Rang. kommuner avlingsnivå P '!S231,""),"")</f>
        <v/>
      </c>
      <c r="W230" s="4" t="str">
        <f>IFERROR(IF('Rang. kommuner avlingsnivå P '!T231&gt;1,'Rang. kommuner avlingsnivå P '!T231,""),"")</f>
        <v/>
      </c>
      <c r="X230" s="4" t="str">
        <f>IFERROR(IF('Rang. kommuner avlingsnivå P '!U231&gt;1,'Rang. kommuner avlingsnivå P '!U231,""),"")</f>
        <v/>
      </c>
      <c r="Y230" s="4" t="str">
        <f>IFERROR(IF('Rang. kommuner avlingsnivå P '!V231&gt;1,'Rang. kommuner avlingsnivå P '!V231,""),"")</f>
        <v/>
      </c>
      <c r="Z230" s="4" t="str">
        <f>IFERROR(IF('Rang. kommuner avlingsnivå P '!W231&gt;1,'Rang. kommuner avlingsnivå P '!W231,""),"")</f>
        <v/>
      </c>
      <c r="AA230" s="4" t="str">
        <f>IFERROR(IF('Rang. kommuner avlingsnivå P '!X231&gt;1,'Rang. kommuner avlingsnivå P '!X231,""),"")</f>
        <v/>
      </c>
    </row>
    <row r="231" spans="4:27" x14ac:dyDescent="0.25">
      <c r="D231" s="4" t="str">
        <f>IF('Rang. kommuner avlingsnivå P '!A232&gt;1,'Rang. kommuner avlingsnivå P '!A232,"")</f>
        <v>1871 ANDØY</v>
      </c>
      <c r="E231" s="4" t="str">
        <f>IFERROR(IF('Rang. kommuner avlingsnivå P '!B232&gt;1,'Rang. kommuner avlingsnivå P '!B232,""),"")</f>
        <v/>
      </c>
      <c r="F231" s="4" t="str">
        <f>IFERROR(IF('Rang. kommuner avlingsnivå P '!C232&gt;1,'Rang. kommuner avlingsnivå P '!C232,""),"")</f>
        <v/>
      </c>
      <c r="G231" s="4" t="str">
        <f>IFERROR(IF('Rang. kommuner avlingsnivå P '!D232&gt;1,'Rang. kommuner avlingsnivå P '!D232,""),"")</f>
        <v/>
      </c>
      <c r="H231" s="4" t="str">
        <f>IFERROR(IF('Rang. kommuner avlingsnivå P '!E232&gt;1,'Rang. kommuner avlingsnivå P '!E232,""),"")</f>
        <v/>
      </c>
      <c r="I231" s="4" t="str">
        <f>IFERROR(IF('Rang. kommuner avlingsnivå P '!F232&gt;1,'Rang. kommuner avlingsnivå P '!F232,""),"")</f>
        <v/>
      </c>
      <c r="J231" s="4" t="str">
        <f>IFERROR(IF('Rang. kommuner avlingsnivå P '!G232&gt;1,'Rang. kommuner avlingsnivå P '!G232,""),"")</f>
        <v/>
      </c>
      <c r="K231" s="4" t="str">
        <f>IFERROR(IF('Rang. kommuner avlingsnivå P '!H232&gt;1,'Rang. kommuner avlingsnivå P '!H232,""),"")</f>
        <v/>
      </c>
      <c r="L231" s="4" t="str">
        <f>IFERROR(IF('Rang. kommuner avlingsnivå P '!I232&gt;1,'Rang. kommuner avlingsnivå P '!I232,""),"")</f>
        <v/>
      </c>
      <c r="M231" s="4" t="str">
        <f>IFERROR(IF('Rang. kommuner avlingsnivå P '!J232&gt;1,'Rang. kommuner avlingsnivå P '!J232,""),"")</f>
        <v/>
      </c>
      <c r="N231" s="4" t="str">
        <f>IFERROR(IF('Rang. kommuner avlingsnivå P '!K232&gt;1,'Rang. kommuner avlingsnivå P '!K232,""),"")</f>
        <v/>
      </c>
      <c r="O231" s="4" t="str">
        <f>IFERROR(IF('Rang. kommuner avlingsnivå P '!L232&gt;1,'Rang. kommuner avlingsnivå P '!L232,""),"")</f>
        <v/>
      </c>
      <c r="P231" s="4" t="str">
        <f>IFERROR(IF('Rang. kommuner avlingsnivå P '!M232&gt;1,'Rang. kommuner avlingsnivå P '!M232,""),"")</f>
        <v/>
      </c>
      <c r="Q231" s="4" t="str">
        <f>IFERROR(IF('Rang. kommuner avlingsnivå P '!N232&gt;1,'Rang. kommuner avlingsnivå P '!N232,""),"")</f>
        <v/>
      </c>
      <c r="R231" s="4" t="str">
        <f>IFERROR(IF('Rang. kommuner avlingsnivå P '!O232&gt;1,'Rang. kommuner avlingsnivå P '!O232,""),"")</f>
        <v/>
      </c>
      <c r="S231" s="4" t="str">
        <f>IFERROR(IF('Rang. kommuner avlingsnivå P '!P232&gt;1,'Rang. kommuner avlingsnivå P '!P232,""),"")</f>
        <v/>
      </c>
      <c r="T231" s="4" t="str">
        <f>IFERROR(IF('Rang. kommuner avlingsnivå P '!Q232&gt;1,'Rang. kommuner avlingsnivå P '!Q232,""),"")</f>
        <v/>
      </c>
      <c r="U231" s="4" t="str">
        <f>IFERROR(IF('Rang. kommuner avlingsnivå P '!R232&gt;1,'Rang. kommuner avlingsnivå P '!R232,""),"")</f>
        <v/>
      </c>
      <c r="V231" s="4" t="str">
        <f>IFERROR(IF('Rang. kommuner avlingsnivå P '!S232&gt;1,'Rang. kommuner avlingsnivå P '!S232,""),"")</f>
        <v/>
      </c>
      <c r="W231" s="4" t="str">
        <f>IFERROR(IF('Rang. kommuner avlingsnivå P '!T232&gt;1,'Rang. kommuner avlingsnivå P '!T232,""),"")</f>
        <v/>
      </c>
      <c r="X231" s="4" t="str">
        <f>IFERROR(IF('Rang. kommuner avlingsnivå P '!U232&gt;1,'Rang. kommuner avlingsnivå P '!U232,""),"")</f>
        <v/>
      </c>
      <c r="Y231" s="4" t="str">
        <f>IFERROR(IF('Rang. kommuner avlingsnivå P '!V232&gt;1,'Rang. kommuner avlingsnivå P '!V232,""),"")</f>
        <v/>
      </c>
      <c r="Z231" s="4" t="str">
        <f>IFERROR(IF('Rang. kommuner avlingsnivå P '!W232&gt;1,'Rang. kommuner avlingsnivå P '!W232,""),"")</f>
        <v/>
      </c>
      <c r="AA231" s="4" t="str">
        <f>IFERROR(IF('Rang. kommuner avlingsnivå P '!X232&gt;1,'Rang. kommuner avlingsnivå P '!X232,""),"")</f>
        <v/>
      </c>
    </row>
    <row r="232" spans="4:27" x14ac:dyDescent="0.25">
      <c r="D232" s="4" t="str">
        <f>IF('Rang. kommuner avlingsnivå P '!A233&gt;1,'Rang. kommuner avlingsnivå P '!A233,"")</f>
        <v>4624 BJØRNAFJORDEN</v>
      </c>
      <c r="E232" s="4" t="str">
        <f>IFERROR(IF('Rang. kommuner avlingsnivå P '!B233&gt;1,'Rang. kommuner avlingsnivå P '!B233,""),"")</f>
        <v/>
      </c>
      <c r="F232" s="4" t="str">
        <f>IFERROR(IF('Rang. kommuner avlingsnivå P '!C233&gt;1,'Rang. kommuner avlingsnivå P '!C233,""),"")</f>
        <v/>
      </c>
      <c r="G232" s="4" t="str">
        <f>IFERROR(IF('Rang. kommuner avlingsnivå P '!D233&gt;1,'Rang. kommuner avlingsnivå P '!D233,""),"")</f>
        <v/>
      </c>
      <c r="H232" s="4" t="str">
        <f>IFERROR(IF('Rang. kommuner avlingsnivå P '!E233&gt;1,'Rang. kommuner avlingsnivå P '!E233,""),"")</f>
        <v/>
      </c>
      <c r="I232" s="4" t="str">
        <f>IFERROR(IF('Rang. kommuner avlingsnivå P '!F233&gt;1,'Rang. kommuner avlingsnivå P '!F233,""),"")</f>
        <v/>
      </c>
      <c r="J232" s="4" t="str">
        <f>IFERROR(IF('Rang. kommuner avlingsnivå P '!G233&gt;1,'Rang. kommuner avlingsnivå P '!G233,""),"")</f>
        <v/>
      </c>
      <c r="K232" s="4" t="str">
        <f>IFERROR(IF('Rang. kommuner avlingsnivå P '!H233&gt;1,'Rang. kommuner avlingsnivå P '!H233,""),"")</f>
        <v/>
      </c>
      <c r="L232" s="4" t="str">
        <f>IFERROR(IF('Rang. kommuner avlingsnivå P '!I233&gt;1,'Rang. kommuner avlingsnivå P '!I233,""),"")</f>
        <v/>
      </c>
      <c r="M232" s="4" t="str">
        <f>IFERROR(IF('Rang. kommuner avlingsnivå P '!J233&gt;1,'Rang. kommuner avlingsnivå P '!J233,""),"")</f>
        <v/>
      </c>
      <c r="N232" s="4" t="str">
        <f>IFERROR(IF('Rang. kommuner avlingsnivå P '!K233&gt;1,'Rang. kommuner avlingsnivå P '!K233,""),"")</f>
        <v/>
      </c>
      <c r="O232" s="4" t="str">
        <f>IFERROR(IF('Rang. kommuner avlingsnivå P '!L233&gt;1,'Rang. kommuner avlingsnivå P '!L233,""),"")</f>
        <v/>
      </c>
      <c r="P232" s="4" t="str">
        <f>IFERROR(IF('Rang. kommuner avlingsnivå P '!M233&gt;1,'Rang. kommuner avlingsnivå P '!M233,""),"")</f>
        <v/>
      </c>
      <c r="Q232" s="4" t="str">
        <f>IFERROR(IF('Rang. kommuner avlingsnivå P '!N233&gt;1,'Rang. kommuner avlingsnivå P '!N233,""),"")</f>
        <v/>
      </c>
      <c r="R232" s="4" t="str">
        <f>IFERROR(IF('Rang. kommuner avlingsnivå P '!O233&gt;1,'Rang. kommuner avlingsnivå P '!O233,""),"")</f>
        <v/>
      </c>
      <c r="S232" s="4" t="str">
        <f>IFERROR(IF('Rang. kommuner avlingsnivå P '!P233&gt;1,'Rang. kommuner avlingsnivå P '!P233,""),"")</f>
        <v/>
      </c>
      <c r="T232" s="4" t="str">
        <f>IFERROR(IF('Rang. kommuner avlingsnivå P '!Q233&gt;1,'Rang. kommuner avlingsnivå P '!Q233,""),"")</f>
        <v/>
      </c>
      <c r="U232" s="4" t="str">
        <f>IFERROR(IF('Rang. kommuner avlingsnivå P '!R233&gt;1,'Rang. kommuner avlingsnivå P '!R233,""),"")</f>
        <v/>
      </c>
      <c r="V232" s="4" t="str">
        <f>IFERROR(IF('Rang. kommuner avlingsnivå P '!S233&gt;1,'Rang. kommuner avlingsnivå P '!S233,""),"")</f>
        <v/>
      </c>
      <c r="W232" s="4" t="str">
        <f>IFERROR(IF('Rang. kommuner avlingsnivå P '!T233&gt;1,'Rang. kommuner avlingsnivå P '!T233,""),"")</f>
        <v/>
      </c>
      <c r="X232" s="4" t="str">
        <f>IFERROR(IF('Rang. kommuner avlingsnivå P '!U233&gt;1,'Rang. kommuner avlingsnivå P '!U233,""),"")</f>
        <v/>
      </c>
      <c r="Y232" s="4" t="str">
        <f>IFERROR(IF('Rang. kommuner avlingsnivå P '!V233&gt;1,'Rang. kommuner avlingsnivå P '!V233,""),"")</f>
        <v/>
      </c>
      <c r="Z232" s="4" t="str">
        <f>IFERROR(IF('Rang. kommuner avlingsnivå P '!W233&gt;1,'Rang. kommuner avlingsnivå P '!W233,""),"")</f>
        <v/>
      </c>
      <c r="AA232" s="4" t="str">
        <f>IFERROR(IF('Rang. kommuner avlingsnivå P '!X233&gt;1,'Rang. kommuner avlingsnivå P '!X233,""),"")</f>
        <v/>
      </c>
    </row>
    <row r="233" spans="4:27" x14ac:dyDescent="0.25">
      <c r="D233" s="4" t="str">
        <f>IF('Rang. kommuner avlingsnivå P '!A234&gt;1,'Rang. kommuner avlingsnivå P '!A234,"")</f>
        <v>4218 IVELAND</v>
      </c>
      <c r="E233" s="4" t="str">
        <f>IFERROR(IF('Rang. kommuner avlingsnivå P '!B234&gt;1,'Rang. kommuner avlingsnivå P '!B234,""),"")</f>
        <v/>
      </c>
      <c r="F233" s="4" t="str">
        <f>IFERROR(IF('Rang. kommuner avlingsnivå P '!C234&gt;1,'Rang. kommuner avlingsnivå P '!C234,""),"")</f>
        <v/>
      </c>
      <c r="G233" s="4" t="str">
        <f>IFERROR(IF('Rang. kommuner avlingsnivå P '!D234&gt;1,'Rang. kommuner avlingsnivå P '!D234,""),"")</f>
        <v/>
      </c>
      <c r="H233" s="4" t="str">
        <f>IFERROR(IF('Rang. kommuner avlingsnivå P '!E234&gt;1,'Rang. kommuner avlingsnivå P '!E234,""),"")</f>
        <v/>
      </c>
      <c r="I233" s="4" t="str">
        <f>IFERROR(IF('Rang. kommuner avlingsnivå P '!F234&gt;1,'Rang. kommuner avlingsnivå P '!F234,""),"")</f>
        <v/>
      </c>
      <c r="J233" s="4" t="str">
        <f>IFERROR(IF('Rang. kommuner avlingsnivå P '!G234&gt;1,'Rang. kommuner avlingsnivå P '!G234,""),"")</f>
        <v/>
      </c>
      <c r="K233" s="4" t="str">
        <f>IFERROR(IF('Rang. kommuner avlingsnivå P '!H234&gt;1,'Rang. kommuner avlingsnivå P '!H234,""),"")</f>
        <v/>
      </c>
      <c r="L233" s="4" t="str">
        <f>IFERROR(IF('Rang. kommuner avlingsnivå P '!I234&gt;1,'Rang. kommuner avlingsnivå P '!I234,""),"")</f>
        <v/>
      </c>
      <c r="M233" s="4" t="str">
        <f>IFERROR(IF('Rang. kommuner avlingsnivå P '!J234&gt;1,'Rang. kommuner avlingsnivå P '!J234,""),"")</f>
        <v/>
      </c>
      <c r="N233" s="4" t="str">
        <f>IFERROR(IF('Rang. kommuner avlingsnivå P '!K234&gt;1,'Rang. kommuner avlingsnivå P '!K234,""),"")</f>
        <v/>
      </c>
      <c r="O233" s="4" t="str">
        <f>IFERROR(IF('Rang. kommuner avlingsnivå P '!L234&gt;1,'Rang. kommuner avlingsnivå P '!L234,""),"")</f>
        <v/>
      </c>
      <c r="P233" s="4" t="str">
        <f>IFERROR(IF('Rang. kommuner avlingsnivå P '!M234&gt;1,'Rang. kommuner avlingsnivå P '!M234,""),"")</f>
        <v/>
      </c>
      <c r="Q233" s="4" t="str">
        <f>IFERROR(IF('Rang. kommuner avlingsnivå P '!N234&gt;1,'Rang. kommuner avlingsnivå P '!N234,""),"")</f>
        <v/>
      </c>
      <c r="R233" s="4" t="str">
        <f>IFERROR(IF('Rang. kommuner avlingsnivå P '!O234&gt;1,'Rang. kommuner avlingsnivå P '!O234,""),"")</f>
        <v/>
      </c>
      <c r="S233" s="4" t="str">
        <f>IFERROR(IF('Rang. kommuner avlingsnivå P '!P234&gt;1,'Rang. kommuner avlingsnivå P '!P234,""),"")</f>
        <v/>
      </c>
      <c r="T233" s="4" t="str">
        <f>IFERROR(IF('Rang. kommuner avlingsnivå P '!Q234&gt;1,'Rang. kommuner avlingsnivå P '!Q234,""),"")</f>
        <v/>
      </c>
      <c r="U233" s="4" t="str">
        <f>IFERROR(IF('Rang. kommuner avlingsnivå P '!R234&gt;1,'Rang. kommuner avlingsnivå P '!R234,""),"")</f>
        <v/>
      </c>
      <c r="V233" s="4" t="str">
        <f>IFERROR(IF('Rang. kommuner avlingsnivå P '!S234&gt;1,'Rang. kommuner avlingsnivå P '!S234,""),"")</f>
        <v/>
      </c>
      <c r="W233" s="4" t="str">
        <f>IFERROR(IF('Rang. kommuner avlingsnivå P '!T234&gt;1,'Rang. kommuner avlingsnivå P '!T234,""),"")</f>
        <v/>
      </c>
      <c r="X233" s="4" t="str">
        <f>IFERROR(IF('Rang. kommuner avlingsnivå P '!U234&gt;1,'Rang. kommuner avlingsnivå P '!U234,""),"")</f>
        <v/>
      </c>
      <c r="Y233" s="4" t="str">
        <f>IFERROR(IF('Rang. kommuner avlingsnivå P '!V234&gt;1,'Rang. kommuner avlingsnivå P '!V234,""),"")</f>
        <v/>
      </c>
      <c r="Z233" s="4" t="str">
        <f>IFERROR(IF('Rang. kommuner avlingsnivå P '!W234&gt;1,'Rang. kommuner avlingsnivå P '!W234,""),"")</f>
        <v/>
      </c>
      <c r="AA233" s="4" t="str">
        <f>IFERROR(IF('Rang. kommuner avlingsnivå P '!X234&gt;1,'Rang. kommuner avlingsnivå P '!X234,""),"")</f>
        <v/>
      </c>
    </row>
    <row r="234" spans="4:27" x14ac:dyDescent="0.25">
      <c r="D234" s="4" t="str">
        <f>IF('Rang. kommuner avlingsnivå P '!A235&gt;1,'Rang. kommuner avlingsnivå P '!A235,"")</f>
        <v>1811 BINDAL</v>
      </c>
      <c r="E234" s="4" t="str">
        <f>IFERROR(IF('Rang. kommuner avlingsnivå P '!B235&gt;1,'Rang. kommuner avlingsnivå P '!B235,""),"")</f>
        <v/>
      </c>
      <c r="F234" s="4" t="str">
        <f>IFERROR(IF('Rang. kommuner avlingsnivå P '!C235&gt;1,'Rang. kommuner avlingsnivå P '!C235,""),"")</f>
        <v/>
      </c>
      <c r="G234" s="4" t="str">
        <f>IFERROR(IF('Rang. kommuner avlingsnivå P '!D235&gt;1,'Rang. kommuner avlingsnivå P '!D235,""),"")</f>
        <v/>
      </c>
      <c r="H234" s="4" t="str">
        <f>IFERROR(IF('Rang. kommuner avlingsnivå P '!E235&gt;1,'Rang. kommuner avlingsnivå P '!E235,""),"")</f>
        <v/>
      </c>
      <c r="I234" s="4" t="str">
        <f>IFERROR(IF('Rang. kommuner avlingsnivå P '!F235&gt;1,'Rang. kommuner avlingsnivå P '!F235,""),"")</f>
        <v/>
      </c>
      <c r="J234" s="4" t="str">
        <f>IFERROR(IF('Rang. kommuner avlingsnivå P '!G235&gt;1,'Rang. kommuner avlingsnivå P '!G235,""),"")</f>
        <v/>
      </c>
      <c r="K234" s="4" t="str">
        <f>IFERROR(IF('Rang. kommuner avlingsnivå P '!H235&gt;1,'Rang. kommuner avlingsnivå P '!H235,""),"")</f>
        <v/>
      </c>
      <c r="L234" s="4" t="str">
        <f>IFERROR(IF('Rang. kommuner avlingsnivå P '!I235&gt;1,'Rang. kommuner avlingsnivå P '!I235,""),"")</f>
        <v/>
      </c>
      <c r="M234" s="4" t="str">
        <f>IFERROR(IF('Rang. kommuner avlingsnivå P '!J235&gt;1,'Rang. kommuner avlingsnivå P '!J235,""),"")</f>
        <v/>
      </c>
      <c r="N234" s="4" t="str">
        <f>IFERROR(IF('Rang. kommuner avlingsnivå P '!K235&gt;1,'Rang. kommuner avlingsnivå P '!K235,""),"")</f>
        <v/>
      </c>
      <c r="O234" s="4" t="str">
        <f>IFERROR(IF('Rang. kommuner avlingsnivå P '!L235&gt;1,'Rang. kommuner avlingsnivå P '!L235,""),"")</f>
        <v/>
      </c>
      <c r="P234" s="4" t="str">
        <f>IFERROR(IF('Rang. kommuner avlingsnivå P '!M235&gt;1,'Rang. kommuner avlingsnivå P '!M235,""),"")</f>
        <v/>
      </c>
      <c r="Q234" s="4" t="str">
        <f>IFERROR(IF('Rang. kommuner avlingsnivå P '!N235&gt;1,'Rang. kommuner avlingsnivå P '!N235,""),"")</f>
        <v/>
      </c>
      <c r="R234" s="4" t="str">
        <f>IFERROR(IF('Rang. kommuner avlingsnivå P '!O235&gt;1,'Rang. kommuner avlingsnivå P '!O235,""),"")</f>
        <v/>
      </c>
      <c r="S234" s="4" t="str">
        <f>IFERROR(IF('Rang. kommuner avlingsnivå P '!P235&gt;1,'Rang. kommuner avlingsnivå P '!P235,""),"")</f>
        <v/>
      </c>
      <c r="T234" s="4" t="str">
        <f>IFERROR(IF('Rang. kommuner avlingsnivå P '!Q235&gt;1,'Rang. kommuner avlingsnivå P '!Q235,""),"")</f>
        <v/>
      </c>
      <c r="U234" s="4" t="str">
        <f>IFERROR(IF('Rang. kommuner avlingsnivå P '!R235&gt;1,'Rang. kommuner avlingsnivå P '!R235,""),"")</f>
        <v/>
      </c>
      <c r="V234" s="4" t="str">
        <f>IFERROR(IF('Rang. kommuner avlingsnivå P '!S235&gt;1,'Rang. kommuner avlingsnivå P '!S235,""),"")</f>
        <v/>
      </c>
      <c r="W234" s="4" t="str">
        <f>IFERROR(IF('Rang. kommuner avlingsnivå P '!T235&gt;1,'Rang. kommuner avlingsnivå P '!T235,""),"")</f>
        <v/>
      </c>
      <c r="X234" s="4" t="str">
        <f>IFERROR(IF('Rang. kommuner avlingsnivå P '!U235&gt;1,'Rang. kommuner avlingsnivå P '!U235,""),"")</f>
        <v/>
      </c>
      <c r="Y234" s="4" t="str">
        <f>IFERROR(IF('Rang. kommuner avlingsnivå P '!V235&gt;1,'Rang. kommuner avlingsnivå P '!V235,""),"")</f>
        <v/>
      </c>
      <c r="Z234" s="4" t="str">
        <f>IFERROR(IF('Rang. kommuner avlingsnivå P '!W235&gt;1,'Rang. kommuner avlingsnivå P '!W235,""),"")</f>
        <v/>
      </c>
      <c r="AA234" s="4" t="str">
        <f>IFERROR(IF('Rang. kommuner avlingsnivå P '!X235&gt;1,'Rang. kommuner avlingsnivå P '!X235,""),"")</f>
        <v/>
      </c>
    </row>
    <row r="235" spans="4:27" x14ac:dyDescent="0.25">
      <c r="D235" s="4" t="str">
        <f>IF('Rang. kommuner avlingsnivå P '!A236&gt;1,'Rang. kommuner avlingsnivå P '!A236,"")</f>
        <v>1130 STRAND</v>
      </c>
      <c r="E235" s="4" t="str">
        <f>IFERROR(IF('Rang. kommuner avlingsnivå P '!B236&gt;1,'Rang. kommuner avlingsnivå P '!B236,""),"")</f>
        <v/>
      </c>
      <c r="F235" s="4" t="str">
        <f>IFERROR(IF('Rang. kommuner avlingsnivå P '!C236&gt;1,'Rang. kommuner avlingsnivå P '!C236,""),"")</f>
        <v/>
      </c>
      <c r="G235" s="4" t="str">
        <f>IFERROR(IF('Rang. kommuner avlingsnivå P '!D236&gt;1,'Rang. kommuner avlingsnivå P '!D236,""),"")</f>
        <v/>
      </c>
      <c r="H235" s="4" t="str">
        <f>IFERROR(IF('Rang. kommuner avlingsnivå P '!E236&gt;1,'Rang. kommuner avlingsnivå P '!E236,""),"")</f>
        <v/>
      </c>
      <c r="I235" s="4" t="str">
        <f>IFERROR(IF('Rang. kommuner avlingsnivå P '!F236&gt;1,'Rang. kommuner avlingsnivå P '!F236,""),"")</f>
        <v/>
      </c>
      <c r="J235" s="4" t="str">
        <f>IFERROR(IF('Rang. kommuner avlingsnivå P '!G236&gt;1,'Rang. kommuner avlingsnivå P '!G236,""),"")</f>
        <v/>
      </c>
      <c r="K235" s="4" t="str">
        <f>IFERROR(IF('Rang. kommuner avlingsnivå P '!H236&gt;1,'Rang. kommuner avlingsnivå P '!H236,""),"")</f>
        <v/>
      </c>
      <c r="L235" s="4" t="str">
        <f>IFERROR(IF('Rang. kommuner avlingsnivå P '!I236&gt;1,'Rang. kommuner avlingsnivå P '!I236,""),"")</f>
        <v/>
      </c>
      <c r="M235" s="4" t="str">
        <f>IFERROR(IF('Rang. kommuner avlingsnivå P '!J236&gt;1,'Rang. kommuner avlingsnivå P '!J236,""),"")</f>
        <v/>
      </c>
      <c r="N235" s="4" t="str">
        <f>IFERROR(IF('Rang. kommuner avlingsnivå P '!K236&gt;1,'Rang. kommuner avlingsnivå P '!K236,""),"")</f>
        <v/>
      </c>
      <c r="O235" s="4" t="str">
        <f>IFERROR(IF('Rang. kommuner avlingsnivå P '!L236&gt;1,'Rang. kommuner avlingsnivå P '!L236,""),"")</f>
        <v/>
      </c>
      <c r="P235" s="4" t="str">
        <f>IFERROR(IF('Rang. kommuner avlingsnivå P '!M236&gt;1,'Rang. kommuner avlingsnivå P '!M236,""),"")</f>
        <v/>
      </c>
      <c r="Q235" s="4" t="str">
        <f>IFERROR(IF('Rang. kommuner avlingsnivå P '!N236&gt;1,'Rang. kommuner avlingsnivå P '!N236,""),"")</f>
        <v/>
      </c>
      <c r="R235" s="4" t="str">
        <f>IFERROR(IF('Rang. kommuner avlingsnivå P '!O236&gt;1,'Rang. kommuner avlingsnivå P '!O236,""),"")</f>
        <v/>
      </c>
      <c r="S235" s="4" t="str">
        <f>IFERROR(IF('Rang. kommuner avlingsnivå P '!P236&gt;1,'Rang. kommuner avlingsnivå P '!P236,""),"")</f>
        <v/>
      </c>
      <c r="T235" s="4" t="str">
        <f>IFERROR(IF('Rang. kommuner avlingsnivå P '!Q236&gt;1,'Rang. kommuner avlingsnivå P '!Q236,""),"")</f>
        <v/>
      </c>
      <c r="U235" s="4" t="str">
        <f>IFERROR(IF('Rang. kommuner avlingsnivå P '!R236&gt;1,'Rang. kommuner avlingsnivå P '!R236,""),"")</f>
        <v/>
      </c>
      <c r="V235" s="4" t="str">
        <f>IFERROR(IF('Rang. kommuner avlingsnivå P '!S236&gt;1,'Rang. kommuner avlingsnivå P '!S236,""),"")</f>
        <v/>
      </c>
      <c r="W235" s="4" t="str">
        <f>IFERROR(IF('Rang. kommuner avlingsnivå P '!T236&gt;1,'Rang. kommuner avlingsnivå P '!T236,""),"")</f>
        <v/>
      </c>
      <c r="X235" s="4" t="str">
        <f>IFERROR(IF('Rang. kommuner avlingsnivå P '!U236&gt;1,'Rang. kommuner avlingsnivå P '!U236,""),"")</f>
        <v/>
      </c>
      <c r="Y235" s="4" t="str">
        <f>IFERROR(IF('Rang. kommuner avlingsnivå P '!V236&gt;1,'Rang. kommuner avlingsnivå P '!V236,""),"")</f>
        <v/>
      </c>
      <c r="Z235" s="4" t="str">
        <f>IFERROR(IF('Rang. kommuner avlingsnivå P '!W236&gt;1,'Rang. kommuner avlingsnivå P '!W236,""),"")</f>
        <v/>
      </c>
      <c r="AA235" s="4" t="str">
        <f>IFERROR(IF('Rang. kommuner avlingsnivå P '!X236&gt;1,'Rang. kommuner avlingsnivå P '!X236,""),"")</f>
        <v/>
      </c>
    </row>
    <row r="236" spans="4:27" x14ac:dyDescent="0.25">
      <c r="D236" s="4" t="str">
        <f>IF('Rang. kommuner avlingsnivå P '!A237&gt;1,'Rang. kommuner avlingsnivå P '!A237,"")</f>
        <v>3429 FOLLDAL</v>
      </c>
      <c r="E236" s="4" t="str">
        <f>IFERROR(IF('Rang. kommuner avlingsnivå P '!B237&gt;1,'Rang. kommuner avlingsnivå P '!B237,""),"")</f>
        <v/>
      </c>
      <c r="F236" s="4" t="str">
        <f>IFERROR(IF('Rang. kommuner avlingsnivå P '!C237&gt;1,'Rang. kommuner avlingsnivå P '!C237,""),"")</f>
        <v/>
      </c>
      <c r="G236" s="4" t="str">
        <f>IFERROR(IF('Rang. kommuner avlingsnivå P '!D237&gt;1,'Rang. kommuner avlingsnivå P '!D237,""),"")</f>
        <v/>
      </c>
      <c r="H236" s="4" t="str">
        <f>IFERROR(IF('Rang. kommuner avlingsnivå P '!E237&gt;1,'Rang. kommuner avlingsnivå P '!E237,""),"")</f>
        <v/>
      </c>
      <c r="I236" s="4" t="str">
        <f>IFERROR(IF('Rang. kommuner avlingsnivå P '!F237&gt;1,'Rang. kommuner avlingsnivå P '!F237,""),"")</f>
        <v/>
      </c>
      <c r="J236" s="4" t="str">
        <f>IFERROR(IF('Rang. kommuner avlingsnivå P '!G237&gt;1,'Rang. kommuner avlingsnivå P '!G237,""),"")</f>
        <v/>
      </c>
      <c r="K236" s="4" t="str">
        <f>IFERROR(IF('Rang. kommuner avlingsnivå P '!H237&gt;1,'Rang. kommuner avlingsnivå P '!H237,""),"")</f>
        <v/>
      </c>
      <c r="L236" s="4" t="str">
        <f>IFERROR(IF('Rang. kommuner avlingsnivå P '!I237&gt;1,'Rang. kommuner avlingsnivå P '!I237,""),"")</f>
        <v/>
      </c>
      <c r="M236" s="4" t="str">
        <f>IFERROR(IF('Rang. kommuner avlingsnivå P '!J237&gt;1,'Rang. kommuner avlingsnivå P '!J237,""),"")</f>
        <v/>
      </c>
      <c r="N236" s="4" t="str">
        <f>IFERROR(IF('Rang. kommuner avlingsnivå P '!K237&gt;1,'Rang. kommuner avlingsnivå P '!K237,""),"")</f>
        <v/>
      </c>
      <c r="O236" s="4" t="str">
        <f>IFERROR(IF('Rang. kommuner avlingsnivå P '!L237&gt;1,'Rang. kommuner avlingsnivå P '!L237,""),"")</f>
        <v/>
      </c>
      <c r="P236" s="4" t="str">
        <f>IFERROR(IF('Rang. kommuner avlingsnivå P '!M237&gt;1,'Rang. kommuner avlingsnivå P '!M237,""),"")</f>
        <v/>
      </c>
      <c r="Q236" s="4" t="str">
        <f>IFERROR(IF('Rang. kommuner avlingsnivå P '!N237&gt;1,'Rang. kommuner avlingsnivå P '!N237,""),"")</f>
        <v/>
      </c>
      <c r="R236" s="4" t="str">
        <f>IFERROR(IF('Rang. kommuner avlingsnivå P '!O237&gt;1,'Rang. kommuner avlingsnivå P '!O237,""),"")</f>
        <v/>
      </c>
      <c r="S236" s="4" t="str">
        <f>IFERROR(IF('Rang. kommuner avlingsnivå P '!P237&gt;1,'Rang. kommuner avlingsnivå P '!P237,""),"")</f>
        <v/>
      </c>
      <c r="T236" s="4" t="str">
        <f>IFERROR(IF('Rang. kommuner avlingsnivå P '!Q237&gt;1,'Rang. kommuner avlingsnivå P '!Q237,""),"")</f>
        <v/>
      </c>
      <c r="U236" s="4" t="str">
        <f>IFERROR(IF('Rang. kommuner avlingsnivå P '!R237&gt;1,'Rang. kommuner avlingsnivå P '!R237,""),"")</f>
        <v/>
      </c>
      <c r="V236" s="4" t="str">
        <f>IFERROR(IF('Rang. kommuner avlingsnivå P '!S237&gt;1,'Rang. kommuner avlingsnivå P '!S237,""),"")</f>
        <v/>
      </c>
      <c r="W236" s="4" t="str">
        <f>IFERROR(IF('Rang. kommuner avlingsnivå P '!T237&gt;1,'Rang. kommuner avlingsnivå P '!T237,""),"")</f>
        <v/>
      </c>
      <c r="X236" s="4" t="str">
        <f>IFERROR(IF('Rang. kommuner avlingsnivå P '!U237&gt;1,'Rang. kommuner avlingsnivå P '!U237,""),"")</f>
        <v/>
      </c>
      <c r="Y236" s="4" t="str">
        <f>IFERROR(IF('Rang. kommuner avlingsnivå P '!V237&gt;1,'Rang. kommuner avlingsnivå P '!V237,""),"")</f>
        <v/>
      </c>
      <c r="Z236" s="4" t="str">
        <f>IFERROR(IF('Rang. kommuner avlingsnivå P '!W237&gt;1,'Rang. kommuner avlingsnivå P '!W237,""),"")</f>
        <v/>
      </c>
      <c r="AA236" s="4" t="str">
        <f>IFERROR(IF('Rang. kommuner avlingsnivå P '!X237&gt;1,'Rang. kommuner avlingsnivå P '!X237,""),"")</f>
        <v/>
      </c>
    </row>
    <row r="237" spans="4:27" x14ac:dyDescent="0.25">
      <c r="D237" s="4" t="str">
        <f>IF('Rang. kommuner avlingsnivå P '!A238&gt;1,'Rang. kommuner avlingsnivå P '!A238,"")</f>
        <v>4220 BYGLAND</v>
      </c>
      <c r="E237" s="4" t="str">
        <f>IFERROR(IF('Rang. kommuner avlingsnivå P '!B238&gt;1,'Rang. kommuner avlingsnivå P '!B238,""),"")</f>
        <v/>
      </c>
      <c r="F237" s="4" t="str">
        <f>IFERROR(IF('Rang. kommuner avlingsnivå P '!C238&gt;1,'Rang. kommuner avlingsnivå P '!C238,""),"")</f>
        <v/>
      </c>
      <c r="G237" s="4" t="str">
        <f>IFERROR(IF('Rang. kommuner avlingsnivå P '!D238&gt;1,'Rang. kommuner avlingsnivå P '!D238,""),"")</f>
        <v/>
      </c>
      <c r="H237" s="4" t="str">
        <f>IFERROR(IF('Rang. kommuner avlingsnivå P '!E238&gt;1,'Rang. kommuner avlingsnivå P '!E238,""),"")</f>
        <v/>
      </c>
      <c r="I237" s="4" t="str">
        <f>IFERROR(IF('Rang. kommuner avlingsnivå P '!F238&gt;1,'Rang. kommuner avlingsnivå P '!F238,""),"")</f>
        <v/>
      </c>
      <c r="J237" s="4" t="str">
        <f>IFERROR(IF('Rang. kommuner avlingsnivå P '!G238&gt;1,'Rang. kommuner avlingsnivå P '!G238,""),"")</f>
        <v/>
      </c>
      <c r="K237" s="4" t="str">
        <f>IFERROR(IF('Rang. kommuner avlingsnivå P '!H238&gt;1,'Rang. kommuner avlingsnivå P '!H238,""),"")</f>
        <v/>
      </c>
      <c r="L237" s="4" t="str">
        <f>IFERROR(IF('Rang. kommuner avlingsnivå P '!I238&gt;1,'Rang. kommuner avlingsnivå P '!I238,""),"")</f>
        <v/>
      </c>
      <c r="M237" s="4" t="str">
        <f>IFERROR(IF('Rang. kommuner avlingsnivå P '!J238&gt;1,'Rang. kommuner avlingsnivå P '!J238,""),"")</f>
        <v/>
      </c>
      <c r="N237" s="4" t="str">
        <f>IFERROR(IF('Rang. kommuner avlingsnivå P '!K238&gt;1,'Rang. kommuner avlingsnivå P '!K238,""),"")</f>
        <v/>
      </c>
      <c r="O237" s="4" t="str">
        <f>IFERROR(IF('Rang. kommuner avlingsnivå P '!L238&gt;1,'Rang. kommuner avlingsnivå P '!L238,""),"")</f>
        <v/>
      </c>
      <c r="P237" s="4" t="str">
        <f>IFERROR(IF('Rang. kommuner avlingsnivå P '!M238&gt;1,'Rang. kommuner avlingsnivå P '!M238,""),"")</f>
        <v/>
      </c>
      <c r="Q237" s="4" t="str">
        <f>IFERROR(IF('Rang. kommuner avlingsnivå P '!N238&gt;1,'Rang. kommuner avlingsnivå P '!N238,""),"")</f>
        <v/>
      </c>
      <c r="R237" s="4" t="str">
        <f>IFERROR(IF('Rang. kommuner avlingsnivå P '!O238&gt;1,'Rang. kommuner avlingsnivå P '!O238,""),"")</f>
        <v/>
      </c>
      <c r="S237" s="4" t="str">
        <f>IFERROR(IF('Rang. kommuner avlingsnivå P '!P238&gt;1,'Rang. kommuner avlingsnivå P '!P238,""),"")</f>
        <v/>
      </c>
      <c r="T237" s="4" t="str">
        <f>IFERROR(IF('Rang. kommuner avlingsnivå P '!Q238&gt;1,'Rang. kommuner avlingsnivå P '!Q238,""),"")</f>
        <v/>
      </c>
      <c r="U237" s="4" t="str">
        <f>IFERROR(IF('Rang. kommuner avlingsnivå P '!R238&gt;1,'Rang. kommuner avlingsnivå P '!R238,""),"")</f>
        <v/>
      </c>
      <c r="V237" s="4" t="str">
        <f>IFERROR(IF('Rang. kommuner avlingsnivå P '!S238&gt;1,'Rang. kommuner avlingsnivå P '!S238,""),"")</f>
        <v/>
      </c>
      <c r="W237" s="4" t="str">
        <f>IFERROR(IF('Rang. kommuner avlingsnivå P '!T238&gt;1,'Rang. kommuner avlingsnivå P '!T238,""),"")</f>
        <v/>
      </c>
      <c r="X237" s="4" t="str">
        <f>IFERROR(IF('Rang. kommuner avlingsnivå P '!U238&gt;1,'Rang. kommuner avlingsnivå P '!U238,""),"")</f>
        <v/>
      </c>
      <c r="Y237" s="4" t="str">
        <f>IFERROR(IF('Rang. kommuner avlingsnivå P '!V238&gt;1,'Rang. kommuner avlingsnivå P '!V238,""),"")</f>
        <v/>
      </c>
      <c r="Z237" s="4" t="str">
        <f>IFERROR(IF('Rang. kommuner avlingsnivå P '!W238&gt;1,'Rang. kommuner avlingsnivå P '!W238,""),"")</f>
        <v/>
      </c>
      <c r="AA237" s="4" t="str">
        <f>IFERROR(IF('Rang. kommuner avlingsnivå P '!X238&gt;1,'Rang. kommuner avlingsnivå P '!X238,""),"")</f>
        <v/>
      </c>
    </row>
    <row r="238" spans="4:27" x14ac:dyDescent="0.25">
      <c r="D238" s="4" t="str">
        <f>IF('Rang. kommuner avlingsnivå P '!A239&gt;1,'Rang. kommuner avlingsnivå P '!A239,"")</f>
        <v>4627 ASKØY</v>
      </c>
      <c r="E238" s="4" t="str">
        <f>IFERROR(IF('Rang. kommuner avlingsnivå P '!B239&gt;1,'Rang. kommuner avlingsnivå P '!B239,""),"")</f>
        <v/>
      </c>
      <c r="F238" s="4" t="str">
        <f>IFERROR(IF('Rang. kommuner avlingsnivå P '!C239&gt;1,'Rang. kommuner avlingsnivå P '!C239,""),"")</f>
        <v/>
      </c>
      <c r="G238" s="4" t="str">
        <f>IFERROR(IF('Rang. kommuner avlingsnivå P '!D239&gt;1,'Rang. kommuner avlingsnivå P '!D239,""),"")</f>
        <v/>
      </c>
      <c r="H238" s="4" t="str">
        <f>IFERROR(IF('Rang. kommuner avlingsnivå P '!E239&gt;1,'Rang. kommuner avlingsnivå P '!E239,""),"")</f>
        <v/>
      </c>
      <c r="I238" s="4" t="str">
        <f>IFERROR(IF('Rang. kommuner avlingsnivå P '!F239&gt;1,'Rang. kommuner avlingsnivå P '!F239,""),"")</f>
        <v/>
      </c>
      <c r="J238" s="4" t="str">
        <f>IFERROR(IF('Rang. kommuner avlingsnivå P '!G239&gt;1,'Rang. kommuner avlingsnivå P '!G239,""),"")</f>
        <v/>
      </c>
      <c r="K238" s="4" t="str">
        <f>IFERROR(IF('Rang. kommuner avlingsnivå P '!H239&gt;1,'Rang. kommuner avlingsnivå P '!H239,""),"")</f>
        <v/>
      </c>
      <c r="L238" s="4" t="str">
        <f>IFERROR(IF('Rang. kommuner avlingsnivå P '!I239&gt;1,'Rang. kommuner avlingsnivå P '!I239,""),"")</f>
        <v/>
      </c>
      <c r="M238" s="4" t="str">
        <f>IFERROR(IF('Rang. kommuner avlingsnivå P '!J239&gt;1,'Rang. kommuner avlingsnivå P '!J239,""),"")</f>
        <v/>
      </c>
      <c r="N238" s="4" t="str">
        <f>IFERROR(IF('Rang. kommuner avlingsnivå P '!K239&gt;1,'Rang. kommuner avlingsnivå P '!K239,""),"")</f>
        <v/>
      </c>
      <c r="O238" s="4" t="str">
        <f>IFERROR(IF('Rang. kommuner avlingsnivå P '!L239&gt;1,'Rang. kommuner avlingsnivå P '!L239,""),"")</f>
        <v/>
      </c>
      <c r="P238" s="4" t="str">
        <f>IFERROR(IF('Rang. kommuner avlingsnivå P '!M239&gt;1,'Rang. kommuner avlingsnivå P '!M239,""),"")</f>
        <v/>
      </c>
      <c r="Q238" s="4" t="str">
        <f>IFERROR(IF('Rang. kommuner avlingsnivå P '!N239&gt;1,'Rang. kommuner avlingsnivå P '!N239,""),"")</f>
        <v/>
      </c>
      <c r="R238" s="4" t="str">
        <f>IFERROR(IF('Rang. kommuner avlingsnivå P '!O239&gt;1,'Rang. kommuner avlingsnivå P '!O239,""),"")</f>
        <v/>
      </c>
      <c r="S238" s="4" t="str">
        <f>IFERROR(IF('Rang. kommuner avlingsnivå P '!P239&gt;1,'Rang. kommuner avlingsnivå P '!P239,""),"")</f>
        <v/>
      </c>
      <c r="T238" s="4" t="str">
        <f>IFERROR(IF('Rang. kommuner avlingsnivå P '!Q239&gt;1,'Rang. kommuner avlingsnivå P '!Q239,""),"")</f>
        <v/>
      </c>
      <c r="U238" s="4" t="str">
        <f>IFERROR(IF('Rang. kommuner avlingsnivå P '!R239&gt;1,'Rang. kommuner avlingsnivå P '!R239,""),"")</f>
        <v/>
      </c>
      <c r="V238" s="4" t="str">
        <f>IFERROR(IF('Rang. kommuner avlingsnivå P '!S239&gt;1,'Rang. kommuner avlingsnivå P '!S239,""),"")</f>
        <v/>
      </c>
      <c r="W238" s="4" t="str">
        <f>IFERROR(IF('Rang. kommuner avlingsnivå P '!T239&gt;1,'Rang. kommuner avlingsnivå P '!T239,""),"")</f>
        <v/>
      </c>
      <c r="X238" s="4" t="str">
        <f>IFERROR(IF('Rang. kommuner avlingsnivå P '!U239&gt;1,'Rang. kommuner avlingsnivå P '!U239,""),"")</f>
        <v/>
      </c>
      <c r="Y238" s="4" t="str">
        <f>IFERROR(IF('Rang. kommuner avlingsnivå P '!V239&gt;1,'Rang. kommuner avlingsnivå P '!V239,""),"")</f>
        <v/>
      </c>
      <c r="Z238" s="4" t="str">
        <f>IFERROR(IF('Rang. kommuner avlingsnivå P '!W239&gt;1,'Rang. kommuner avlingsnivå P '!W239,""),"")</f>
        <v/>
      </c>
      <c r="AA238" s="4" t="str">
        <f>IFERROR(IF('Rang. kommuner avlingsnivå P '!X239&gt;1,'Rang. kommuner avlingsnivå P '!X239,""),"")</f>
        <v/>
      </c>
    </row>
    <row r="239" spans="4:27" x14ac:dyDescent="0.25">
      <c r="D239" s="4" t="str">
        <f>IF('Rang. kommuner avlingsnivå P '!A240&gt;1,'Rang. kommuner avlingsnivå P '!A240,"")</f>
        <v>4221 VALLE</v>
      </c>
      <c r="E239" s="4" t="str">
        <f>IFERROR(IF('Rang. kommuner avlingsnivå P '!B240&gt;1,'Rang. kommuner avlingsnivå P '!B240,""),"")</f>
        <v/>
      </c>
      <c r="F239" s="4" t="str">
        <f>IFERROR(IF('Rang. kommuner avlingsnivå P '!C240&gt;1,'Rang. kommuner avlingsnivå P '!C240,""),"")</f>
        <v/>
      </c>
      <c r="G239" s="4" t="str">
        <f>IFERROR(IF('Rang. kommuner avlingsnivå P '!D240&gt;1,'Rang. kommuner avlingsnivå P '!D240,""),"")</f>
        <v/>
      </c>
      <c r="H239" s="4" t="str">
        <f>IFERROR(IF('Rang. kommuner avlingsnivå P '!E240&gt;1,'Rang. kommuner avlingsnivå P '!E240,""),"")</f>
        <v/>
      </c>
      <c r="I239" s="4" t="str">
        <f>IFERROR(IF('Rang. kommuner avlingsnivå P '!F240&gt;1,'Rang. kommuner avlingsnivå P '!F240,""),"")</f>
        <v/>
      </c>
      <c r="J239" s="4" t="str">
        <f>IFERROR(IF('Rang. kommuner avlingsnivå P '!G240&gt;1,'Rang. kommuner avlingsnivå P '!G240,""),"")</f>
        <v/>
      </c>
      <c r="K239" s="4" t="str">
        <f>IFERROR(IF('Rang. kommuner avlingsnivå P '!H240&gt;1,'Rang. kommuner avlingsnivå P '!H240,""),"")</f>
        <v/>
      </c>
      <c r="L239" s="4" t="str">
        <f>IFERROR(IF('Rang. kommuner avlingsnivå P '!I240&gt;1,'Rang. kommuner avlingsnivå P '!I240,""),"")</f>
        <v/>
      </c>
      <c r="M239" s="4" t="str">
        <f>IFERROR(IF('Rang. kommuner avlingsnivå P '!J240&gt;1,'Rang. kommuner avlingsnivå P '!J240,""),"")</f>
        <v/>
      </c>
      <c r="N239" s="4" t="str">
        <f>IFERROR(IF('Rang. kommuner avlingsnivå P '!K240&gt;1,'Rang. kommuner avlingsnivå P '!K240,""),"")</f>
        <v/>
      </c>
      <c r="O239" s="4" t="str">
        <f>IFERROR(IF('Rang. kommuner avlingsnivå P '!L240&gt;1,'Rang. kommuner avlingsnivå P '!L240,""),"")</f>
        <v/>
      </c>
      <c r="P239" s="4" t="str">
        <f>IFERROR(IF('Rang. kommuner avlingsnivå P '!M240&gt;1,'Rang. kommuner avlingsnivå P '!M240,""),"")</f>
        <v/>
      </c>
      <c r="Q239" s="4" t="str">
        <f>IFERROR(IF('Rang. kommuner avlingsnivå P '!N240&gt;1,'Rang. kommuner avlingsnivå P '!N240,""),"")</f>
        <v/>
      </c>
      <c r="R239" s="4" t="str">
        <f>IFERROR(IF('Rang. kommuner avlingsnivå P '!O240&gt;1,'Rang. kommuner avlingsnivå P '!O240,""),"")</f>
        <v/>
      </c>
      <c r="S239" s="4" t="str">
        <f>IFERROR(IF('Rang. kommuner avlingsnivå P '!P240&gt;1,'Rang. kommuner avlingsnivå P '!P240,""),"")</f>
        <v/>
      </c>
      <c r="T239" s="4" t="str">
        <f>IFERROR(IF('Rang. kommuner avlingsnivå P '!Q240&gt;1,'Rang. kommuner avlingsnivå P '!Q240,""),"")</f>
        <v/>
      </c>
      <c r="U239" s="4" t="str">
        <f>IFERROR(IF('Rang. kommuner avlingsnivå P '!R240&gt;1,'Rang. kommuner avlingsnivå P '!R240,""),"")</f>
        <v/>
      </c>
      <c r="V239" s="4" t="str">
        <f>IFERROR(IF('Rang. kommuner avlingsnivå P '!S240&gt;1,'Rang. kommuner avlingsnivå P '!S240,""),"")</f>
        <v/>
      </c>
      <c r="W239" s="4" t="str">
        <f>IFERROR(IF('Rang. kommuner avlingsnivå P '!T240&gt;1,'Rang. kommuner avlingsnivå P '!T240,""),"")</f>
        <v/>
      </c>
      <c r="X239" s="4" t="str">
        <f>IFERROR(IF('Rang. kommuner avlingsnivå P '!U240&gt;1,'Rang. kommuner avlingsnivå P '!U240,""),"")</f>
        <v/>
      </c>
      <c r="Y239" s="4" t="str">
        <f>IFERROR(IF('Rang. kommuner avlingsnivå P '!V240&gt;1,'Rang. kommuner avlingsnivå P '!V240,""),"")</f>
        <v/>
      </c>
      <c r="Z239" s="4" t="str">
        <f>IFERROR(IF('Rang. kommuner avlingsnivå P '!W240&gt;1,'Rang. kommuner avlingsnivå P '!W240,""),"")</f>
        <v/>
      </c>
      <c r="AA239" s="4" t="str">
        <f>IFERROR(IF('Rang. kommuner avlingsnivå P '!X240&gt;1,'Rang. kommuner avlingsnivå P '!X240,""),"")</f>
        <v/>
      </c>
    </row>
    <row r="240" spans="4:27" x14ac:dyDescent="0.25">
      <c r="D240" s="4" t="str">
        <f>IF('Rang. kommuner avlingsnivå P '!A241&gt;1,'Rang. kommuner avlingsnivå P '!A241,"")</f>
        <v>4622 KVAM</v>
      </c>
      <c r="E240" s="4" t="str">
        <f>IFERROR(IF('Rang. kommuner avlingsnivå P '!B241&gt;1,'Rang. kommuner avlingsnivå P '!B241,""),"")</f>
        <v/>
      </c>
      <c r="F240" s="4" t="str">
        <f>IFERROR(IF('Rang. kommuner avlingsnivå P '!C241&gt;1,'Rang. kommuner avlingsnivå P '!C241,""),"")</f>
        <v/>
      </c>
      <c r="G240" s="4" t="str">
        <f>IFERROR(IF('Rang. kommuner avlingsnivå P '!D241&gt;1,'Rang. kommuner avlingsnivå P '!D241,""),"")</f>
        <v/>
      </c>
      <c r="H240" s="4" t="str">
        <f>IFERROR(IF('Rang. kommuner avlingsnivå P '!E241&gt;1,'Rang. kommuner avlingsnivå P '!E241,""),"")</f>
        <v/>
      </c>
      <c r="I240" s="4" t="str">
        <f>IFERROR(IF('Rang. kommuner avlingsnivå P '!F241&gt;1,'Rang. kommuner avlingsnivå P '!F241,""),"")</f>
        <v/>
      </c>
      <c r="J240" s="4" t="str">
        <f>IFERROR(IF('Rang. kommuner avlingsnivå P '!G241&gt;1,'Rang. kommuner avlingsnivå P '!G241,""),"")</f>
        <v/>
      </c>
      <c r="K240" s="4" t="str">
        <f>IFERROR(IF('Rang. kommuner avlingsnivå P '!H241&gt;1,'Rang. kommuner avlingsnivå P '!H241,""),"")</f>
        <v/>
      </c>
      <c r="L240" s="4" t="str">
        <f>IFERROR(IF('Rang. kommuner avlingsnivå P '!I241&gt;1,'Rang. kommuner avlingsnivå P '!I241,""),"")</f>
        <v/>
      </c>
      <c r="M240" s="4" t="str">
        <f>IFERROR(IF('Rang. kommuner avlingsnivå P '!J241&gt;1,'Rang. kommuner avlingsnivå P '!J241,""),"")</f>
        <v/>
      </c>
      <c r="N240" s="4" t="str">
        <f>IFERROR(IF('Rang. kommuner avlingsnivå P '!K241&gt;1,'Rang. kommuner avlingsnivå P '!K241,""),"")</f>
        <v/>
      </c>
      <c r="O240" s="4" t="str">
        <f>IFERROR(IF('Rang. kommuner avlingsnivå P '!L241&gt;1,'Rang. kommuner avlingsnivå P '!L241,""),"")</f>
        <v/>
      </c>
      <c r="P240" s="4" t="str">
        <f>IFERROR(IF('Rang. kommuner avlingsnivå P '!M241&gt;1,'Rang. kommuner avlingsnivå P '!M241,""),"")</f>
        <v/>
      </c>
      <c r="Q240" s="4" t="str">
        <f>IFERROR(IF('Rang. kommuner avlingsnivå P '!N241&gt;1,'Rang. kommuner avlingsnivå P '!N241,""),"")</f>
        <v/>
      </c>
      <c r="R240" s="4" t="str">
        <f>IFERROR(IF('Rang. kommuner avlingsnivå P '!O241&gt;1,'Rang. kommuner avlingsnivå P '!O241,""),"")</f>
        <v/>
      </c>
      <c r="S240" s="4" t="str">
        <f>IFERROR(IF('Rang. kommuner avlingsnivå P '!P241&gt;1,'Rang. kommuner avlingsnivå P '!P241,""),"")</f>
        <v/>
      </c>
      <c r="T240" s="4" t="str">
        <f>IFERROR(IF('Rang. kommuner avlingsnivå P '!Q241&gt;1,'Rang. kommuner avlingsnivå P '!Q241,""),"")</f>
        <v/>
      </c>
      <c r="U240" s="4" t="str">
        <f>IFERROR(IF('Rang. kommuner avlingsnivå P '!R241&gt;1,'Rang. kommuner avlingsnivå P '!R241,""),"")</f>
        <v/>
      </c>
      <c r="V240" s="4" t="str">
        <f>IFERROR(IF('Rang. kommuner avlingsnivå P '!S241&gt;1,'Rang. kommuner avlingsnivå P '!S241,""),"")</f>
        <v/>
      </c>
      <c r="W240" s="4" t="str">
        <f>IFERROR(IF('Rang. kommuner avlingsnivå P '!T241&gt;1,'Rang. kommuner avlingsnivå P '!T241,""),"")</f>
        <v/>
      </c>
      <c r="X240" s="4" t="str">
        <f>IFERROR(IF('Rang. kommuner avlingsnivå P '!U241&gt;1,'Rang. kommuner avlingsnivå P '!U241,""),"")</f>
        <v/>
      </c>
      <c r="Y240" s="4" t="str">
        <f>IFERROR(IF('Rang. kommuner avlingsnivå P '!V241&gt;1,'Rang. kommuner avlingsnivå P '!V241,""),"")</f>
        <v/>
      </c>
      <c r="Z240" s="4" t="str">
        <f>IFERROR(IF('Rang. kommuner avlingsnivå P '!W241&gt;1,'Rang. kommuner avlingsnivå P '!W241,""),"")</f>
        <v/>
      </c>
      <c r="AA240" s="4" t="str">
        <f>IFERROR(IF('Rang. kommuner avlingsnivå P '!X241&gt;1,'Rang. kommuner avlingsnivå P '!X241,""),"")</f>
        <v/>
      </c>
    </row>
    <row r="241" spans="4:27" x14ac:dyDescent="0.25">
      <c r="D241" s="4" t="str">
        <f>IF('Rang. kommuner avlingsnivå P '!A242&gt;1,'Rang. kommuner avlingsnivå P '!A242,"")</f>
        <v>5055 HEIM</v>
      </c>
      <c r="E241" s="4" t="str">
        <f>IFERROR(IF('Rang. kommuner avlingsnivå P '!B242&gt;1,'Rang. kommuner avlingsnivå P '!B242,""),"")</f>
        <v/>
      </c>
      <c r="F241" s="4" t="str">
        <f>IFERROR(IF('Rang. kommuner avlingsnivå P '!C242&gt;1,'Rang. kommuner avlingsnivå P '!C242,""),"")</f>
        <v/>
      </c>
      <c r="G241" s="4" t="str">
        <f>IFERROR(IF('Rang. kommuner avlingsnivå P '!D242&gt;1,'Rang. kommuner avlingsnivå P '!D242,""),"")</f>
        <v/>
      </c>
      <c r="H241" s="4" t="str">
        <f>IFERROR(IF('Rang. kommuner avlingsnivå P '!E242&gt;1,'Rang. kommuner avlingsnivå P '!E242,""),"")</f>
        <v/>
      </c>
      <c r="I241" s="4" t="str">
        <f>IFERROR(IF('Rang. kommuner avlingsnivå P '!F242&gt;1,'Rang. kommuner avlingsnivå P '!F242,""),"")</f>
        <v/>
      </c>
      <c r="J241" s="4" t="str">
        <f>IFERROR(IF('Rang. kommuner avlingsnivå P '!G242&gt;1,'Rang. kommuner avlingsnivå P '!G242,""),"")</f>
        <v/>
      </c>
      <c r="K241" s="4" t="str">
        <f>IFERROR(IF('Rang. kommuner avlingsnivå P '!H242&gt;1,'Rang. kommuner avlingsnivå P '!H242,""),"")</f>
        <v/>
      </c>
      <c r="L241" s="4" t="str">
        <f>IFERROR(IF('Rang. kommuner avlingsnivå P '!I242&gt;1,'Rang. kommuner avlingsnivå P '!I242,""),"")</f>
        <v/>
      </c>
      <c r="M241" s="4" t="str">
        <f>IFERROR(IF('Rang. kommuner avlingsnivå P '!J242&gt;1,'Rang. kommuner avlingsnivå P '!J242,""),"")</f>
        <v/>
      </c>
      <c r="N241" s="4" t="str">
        <f>IFERROR(IF('Rang. kommuner avlingsnivå P '!K242&gt;1,'Rang. kommuner avlingsnivå P '!K242,""),"")</f>
        <v/>
      </c>
      <c r="O241" s="4" t="str">
        <f>IFERROR(IF('Rang. kommuner avlingsnivå P '!L242&gt;1,'Rang. kommuner avlingsnivå P '!L242,""),"")</f>
        <v/>
      </c>
      <c r="P241" s="4" t="str">
        <f>IFERROR(IF('Rang. kommuner avlingsnivå P '!M242&gt;1,'Rang. kommuner avlingsnivå P '!M242,""),"")</f>
        <v/>
      </c>
      <c r="Q241" s="4" t="str">
        <f>IFERROR(IF('Rang. kommuner avlingsnivå P '!N242&gt;1,'Rang. kommuner avlingsnivå P '!N242,""),"")</f>
        <v/>
      </c>
      <c r="R241" s="4" t="str">
        <f>IFERROR(IF('Rang. kommuner avlingsnivå P '!O242&gt;1,'Rang. kommuner avlingsnivå P '!O242,""),"")</f>
        <v/>
      </c>
      <c r="S241" s="4" t="str">
        <f>IFERROR(IF('Rang. kommuner avlingsnivå P '!P242&gt;1,'Rang. kommuner avlingsnivå P '!P242,""),"")</f>
        <v/>
      </c>
      <c r="T241" s="4" t="str">
        <f>IFERROR(IF('Rang. kommuner avlingsnivå P '!Q242&gt;1,'Rang. kommuner avlingsnivå P '!Q242,""),"")</f>
        <v/>
      </c>
      <c r="U241" s="4" t="str">
        <f>IFERROR(IF('Rang. kommuner avlingsnivå P '!R242&gt;1,'Rang. kommuner avlingsnivå P '!R242,""),"")</f>
        <v/>
      </c>
      <c r="V241" s="4" t="str">
        <f>IFERROR(IF('Rang. kommuner avlingsnivå P '!S242&gt;1,'Rang. kommuner avlingsnivå P '!S242,""),"")</f>
        <v/>
      </c>
      <c r="W241" s="4" t="str">
        <f>IFERROR(IF('Rang. kommuner avlingsnivå P '!T242&gt;1,'Rang. kommuner avlingsnivå P '!T242,""),"")</f>
        <v/>
      </c>
      <c r="X241" s="4" t="str">
        <f>IFERROR(IF('Rang. kommuner avlingsnivå P '!U242&gt;1,'Rang. kommuner avlingsnivå P '!U242,""),"")</f>
        <v/>
      </c>
      <c r="Y241" s="4" t="str">
        <f>IFERROR(IF('Rang. kommuner avlingsnivå P '!V242&gt;1,'Rang. kommuner avlingsnivå P '!V242,""),"")</f>
        <v/>
      </c>
      <c r="Z241" s="4" t="str">
        <f>IFERROR(IF('Rang. kommuner avlingsnivå P '!W242&gt;1,'Rang. kommuner avlingsnivå P '!W242,""),"")</f>
        <v/>
      </c>
      <c r="AA241" s="4" t="str">
        <f>IFERROR(IF('Rang. kommuner avlingsnivå P '!X242&gt;1,'Rang. kommuner avlingsnivå P '!X242,""),"")</f>
        <v/>
      </c>
    </row>
    <row r="242" spans="4:27" x14ac:dyDescent="0.25">
      <c r="D242" s="4" t="str">
        <f>IF('Rang. kommuner avlingsnivå P '!A243&gt;1,'Rang. kommuner avlingsnivå P '!A243,"")</f>
        <v>4640 SOGNDAL</v>
      </c>
      <c r="E242" s="4" t="str">
        <f>IFERROR(IF('Rang. kommuner avlingsnivå P '!B243&gt;1,'Rang. kommuner avlingsnivå P '!B243,""),"")</f>
        <v/>
      </c>
      <c r="F242" s="4" t="str">
        <f>IFERROR(IF('Rang. kommuner avlingsnivå P '!C243&gt;1,'Rang. kommuner avlingsnivå P '!C243,""),"")</f>
        <v/>
      </c>
      <c r="G242" s="4" t="str">
        <f>IFERROR(IF('Rang. kommuner avlingsnivå P '!D243&gt;1,'Rang. kommuner avlingsnivå P '!D243,""),"")</f>
        <v/>
      </c>
      <c r="H242" s="4" t="str">
        <f>IFERROR(IF('Rang. kommuner avlingsnivå P '!E243&gt;1,'Rang. kommuner avlingsnivå P '!E243,""),"")</f>
        <v/>
      </c>
      <c r="I242" s="4" t="str">
        <f>IFERROR(IF('Rang. kommuner avlingsnivå P '!F243&gt;1,'Rang. kommuner avlingsnivå P '!F243,""),"")</f>
        <v/>
      </c>
      <c r="J242" s="4" t="str">
        <f>IFERROR(IF('Rang. kommuner avlingsnivå P '!G243&gt;1,'Rang. kommuner avlingsnivå P '!G243,""),"")</f>
        <v/>
      </c>
      <c r="K242" s="4" t="str">
        <f>IFERROR(IF('Rang. kommuner avlingsnivå P '!H243&gt;1,'Rang. kommuner avlingsnivå P '!H243,""),"")</f>
        <v/>
      </c>
      <c r="L242" s="4" t="str">
        <f>IFERROR(IF('Rang. kommuner avlingsnivå P '!I243&gt;1,'Rang. kommuner avlingsnivå P '!I243,""),"")</f>
        <v/>
      </c>
      <c r="M242" s="4" t="str">
        <f>IFERROR(IF('Rang. kommuner avlingsnivå P '!J243&gt;1,'Rang. kommuner avlingsnivå P '!J243,""),"")</f>
        <v/>
      </c>
      <c r="N242" s="4" t="str">
        <f>IFERROR(IF('Rang. kommuner avlingsnivå P '!K243&gt;1,'Rang. kommuner avlingsnivå P '!K243,""),"")</f>
        <v/>
      </c>
      <c r="O242" s="4" t="str">
        <f>IFERROR(IF('Rang. kommuner avlingsnivå P '!L243&gt;1,'Rang. kommuner avlingsnivå P '!L243,""),"")</f>
        <v/>
      </c>
      <c r="P242" s="4" t="str">
        <f>IFERROR(IF('Rang. kommuner avlingsnivå P '!M243&gt;1,'Rang. kommuner avlingsnivå P '!M243,""),"")</f>
        <v/>
      </c>
      <c r="Q242" s="4" t="str">
        <f>IFERROR(IF('Rang. kommuner avlingsnivå P '!N243&gt;1,'Rang. kommuner avlingsnivå P '!N243,""),"")</f>
        <v/>
      </c>
      <c r="R242" s="4" t="str">
        <f>IFERROR(IF('Rang. kommuner avlingsnivå P '!O243&gt;1,'Rang. kommuner avlingsnivå P '!O243,""),"")</f>
        <v/>
      </c>
      <c r="S242" s="4" t="str">
        <f>IFERROR(IF('Rang. kommuner avlingsnivå P '!P243&gt;1,'Rang. kommuner avlingsnivå P '!P243,""),"")</f>
        <v/>
      </c>
      <c r="T242" s="4" t="str">
        <f>IFERROR(IF('Rang. kommuner avlingsnivå P '!Q243&gt;1,'Rang. kommuner avlingsnivå P '!Q243,""),"")</f>
        <v/>
      </c>
      <c r="U242" s="4" t="str">
        <f>IFERROR(IF('Rang. kommuner avlingsnivå P '!R243&gt;1,'Rang. kommuner avlingsnivå P '!R243,""),"")</f>
        <v/>
      </c>
      <c r="V242" s="4" t="str">
        <f>IFERROR(IF('Rang. kommuner avlingsnivå P '!S243&gt;1,'Rang. kommuner avlingsnivå P '!S243,""),"")</f>
        <v/>
      </c>
      <c r="W242" s="4" t="str">
        <f>IFERROR(IF('Rang. kommuner avlingsnivå P '!T243&gt;1,'Rang. kommuner avlingsnivå P '!T243,""),"")</f>
        <v/>
      </c>
      <c r="X242" s="4" t="str">
        <f>IFERROR(IF('Rang. kommuner avlingsnivå P '!U243&gt;1,'Rang. kommuner avlingsnivå P '!U243,""),"")</f>
        <v/>
      </c>
      <c r="Y242" s="4" t="str">
        <f>IFERROR(IF('Rang. kommuner avlingsnivå P '!V243&gt;1,'Rang. kommuner avlingsnivå P '!V243,""),"")</f>
        <v/>
      </c>
      <c r="Z242" s="4" t="str">
        <f>IFERROR(IF('Rang. kommuner avlingsnivå P '!W243&gt;1,'Rang. kommuner avlingsnivå P '!W243,""),"")</f>
        <v/>
      </c>
      <c r="AA242" s="4" t="str">
        <f>IFERROR(IF('Rang. kommuner avlingsnivå P '!X243&gt;1,'Rang. kommuner avlingsnivå P '!X243,""),"")</f>
        <v/>
      </c>
    </row>
    <row r="243" spans="4:27" x14ac:dyDescent="0.25">
      <c r="D243" s="4" t="str">
        <f>IF('Rang. kommuner avlingsnivå P '!A244&gt;1,'Rang. kommuner avlingsnivå P '!A244,"")</f>
        <v>5056 HITRA</v>
      </c>
      <c r="E243" s="4" t="str">
        <f>IFERROR(IF('Rang. kommuner avlingsnivå P '!B244&gt;1,'Rang. kommuner avlingsnivå P '!B244,""),"")</f>
        <v/>
      </c>
      <c r="F243" s="4" t="str">
        <f>IFERROR(IF('Rang. kommuner avlingsnivå P '!C244&gt;1,'Rang. kommuner avlingsnivå P '!C244,""),"")</f>
        <v/>
      </c>
      <c r="G243" s="4" t="str">
        <f>IFERROR(IF('Rang. kommuner avlingsnivå P '!D244&gt;1,'Rang. kommuner avlingsnivå P '!D244,""),"")</f>
        <v/>
      </c>
      <c r="H243" s="4" t="str">
        <f>IFERROR(IF('Rang. kommuner avlingsnivå P '!E244&gt;1,'Rang. kommuner avlingsnivå P '!E244,""),"")</f>
        <v/>
      </c>
      <c r="I243" s="4" t="str">
        <f>IFERROR(IF('Rang. kommuner avlingsnivå P '!F244&gt;1,'Rang. kommuner avlingsnivå P '!F244,""),"")</f>
        <v/>
      </c>
      <c r="J243" s="4" t="str">
        <f>IFERROR(IF('Rang. kommuner avlingsnivå P '!G244&gt;1,'Rang. kommuner avlingsnivå P '!G244,""),"")</f>
        <v/>
      </c>
      <c r="K243" s="4" t="str">
        <f>IFERROR(IF('Rang. kommuner avlingsnivå P '!H244&gt;1,'Rang. kommuner avlingsnivå P '!H244,""),"")</f>
        <v/>
      </c>
      <c r="L243" s="4" t="str">
        <f>IFERROR(IF('Rang. kommuner avlingsnivå P '!I244&gt;1,'Rang. kommuner avlingsnivå P '!I244,""),"")</f>
        <v/>
      </c>
      <c r="M243" s="4" t="str">
        <f>IFERROR(IF('Rang. kommuner avlingsnivå P '!J244&gt;1,'Rang. kommuner avlingsnivå P '!J244,""),"")</f>
        <v/>
      </c>
      <c r="N243" s="4" t="str">
        <f>IFERROR(IF('Rang. kommuner avlingsnivå P '!K244&gt;1,'Rang. kommuner avlingsnivå P '!K244,""),"")</f>
        <v/>
      </c>
      <c r="O243" s="4" t="str">
        <f>IFERROR(IF('Rang. kommuner avlingsnivå P '!L244&gt;1,'Rang. kommuner avlingsnivå P '!L244,""),"")</f>
        <v/>
      </c>
      <c r="P243" s="4" t="str">
        <f>IFERROR(IF('Rang. kommuner avlingsnivå P '!M244&gt;1,'Rang. kommuner avlingsnivå P '!M244,""),"")</f>
        <v/>
      </c>
      <c r="Q243" s="4" t="str">
        <f>IFERROR(IF('Rang. kommuner avlingsnivå P '!N244&gt;1,'Rang. kommuner avlingsnivå P '!N244,""),"")</f>
        <v/>
      </c>
      <c r="R243" s="4" t="str">
        <f>IFERROR(IF('Rang. kommuner avlingsnivå P '!O244&gt;1,'Rang. kommuner avlingsnivå P '!O244,""),"")</f>
        <v/>
      </c>
      <c r="S243" s="4" t="str">
        <f>IFERROR(IF('Rang. kommuner avlingsnivå P '!P244&gt;1,'Rang. kommuner avlingsnivå P '!P244,""),"")</f>
        <v/>
      </c>
      <c r="T243" s="4" t="str">
        <f>IFERROR(IF('Rang. kommuner avlingsnivå P '!Q244&gt;1,'Rang. kommuner avlingsnivå P '!Q244,""),"")</f>
        <v/>
      </c>
      <c r="U243" s="4" t="str">
        <f>IFERROR(IF('Rang. kommuner avlingsnivå P '!R244&gt;1,'Rang. kommuner avlingsnivå P '!R244,""),"")</f>
        <v/>
      </c>
      <c r="V243" s="4" t="str">
        <f>IFERROR(IF('Rang. kommuner avlingsnivå P '!S244&gt;1,'Rang. kommuner avlingsnivå P '!S244,""),"")</f>
        <v/>
      </c>
      <c r="W243" s="4" t="str">
        <f>IFERROR(IF('Rang. kommuner avlingsnivå P '!T244&gt;1,'Rang. kommuner avlingsnivå P '!T244,""),"")</f>
        <v/>
      </c>
      <c r="X243" s="4" t="str">
        <f>IFERROR(IF('Rang. kommuner avlingsnivå P '!U244&gt;1,'Rang. kommuner avlingsnivå P '!U244,""),"")</f>
        <v/>
      </c>
      <c r="Y243" s="4" t="str">
        <f>IFERROR(IF('Rang. kommuner avlingsnivå P '!V244&gt;1,'Rang. kommuner avlingsnivå P '!V244,""),"")</f>
        <v/>
      </c>
      <c r="Z243" s="4" t="str">
        <f>IFERROR(IF('Rang. kommuner avlingsnivå P '!W244&gt;1,'Rang. kommuner avlingsnivå P '!W244,""),"")</f>
        <v/>
      </c>
      <c r="AA243" s="4" t="str">
        <f>IFERROR(IF('Rang. kommuner avlingsnivå P '!X244&gt;1,'Rang. kommuner avlingsnivå P '!X244,""),"")</f>
        <v/>
      </c>
    </row>
    <row r="244" spans="4:27" x14ac:dyDescent="0.25">
      <c r="D244" s="4" t="str">
        <f>IF('Rang. kommuner avlingsnivå P '!A245&gt;1,'Rang. kommuner avlingsnivå P '!A245,"")</f>
        <v>5530 SENJA</v>
      </c>
      <c r="E244" s="4" t="str">
        <f>IFERROR(IF('Rang. kommuner avlingsnivå P '!B245&gt;1,'Rang. kommuner avlingsnivå P '!B245,""),"")</f>
        <v/>
      </c>
      <c r="F244" s="4" t="str">
        <f>IFERROR(IF('Rang. kommuner avlingsnivå P '!C245&gt;1,'Rang. kommuner avlingsnivå P '!C245,""),"")</f>
        <v/>
      </c>
      <c r="G244" s="4" t="str">
        <f>IFERROR(IF('Rang. kommuner avlingsnivå P '!D245&gt;1,'Rang. kommuner avlingsnivå P '!D245,""),"")</f>
        <v/>
      </c>
      <c r="H244" s="4" t="str">
        <f>IFERROR(IF('Rang. kommuner avlingsnivå P '!E245&gt;1,'Rang. kommuner avlingsnivå P '!E245,""),"")</f>
        <v/>
      </c>
      <c r="I244" s="4" t="str">
        <f>IFERROR(IF('Rang. kommuner avlingsnivå P '!F245&gt;1,'Rang. kommuner avlingsnivå P '!F245,""),"")</f>
        <v/>
      </c>
      <c r="J244" s="4" t="str">
        <f>IFERROR(IF('Rang. kommuner avlingsnivå P '!G245&gt;1,'Rang. kommuner avlingsnivå P '!G245,""),"")</f>
        <v/>
      </c>
      <c r="K244" s="4" t="str">
        <f>IFERROR(IF('Rang. kommuner avlingsnivå P '!H245&gt;1,'Rang. kommuner avlingsnivå P '!H245,""),"")</f>
        <v/>
      </c>
      <c r="L244" s="4" t="str">
        <f>IFERROR(IF('Rang. kommuner avlingsnivå P '!I245&gt;1,'Rang. kommuner avlingsnivå P '!I245,""),"")</f>
        <v/>
      </c>
      <c r="M244" s="4" t="str">
        <f>IFERROR(IF('Rang. kommuner avlingsnivå P '!J245&gt;1,'Rang. kommuner avlingsnivå P '!J245,""),"")</f>
        <v/>
      </c>
      <c r="N244" s="4" t="str">
        <f>IFERROR(IF('Rang. kommuner avlingsnivå P '!K245&gt;1,'Rang. kommuner avlingsnivå P '!K245,""),"")</f>
        <v/>
      </c>
      <c r="O244" s="4" t="str">
        <f>IFERROR(IF('Rang. kommuner avlingsnivå P '!L245&gt;1,'Rang. kommuner avlingsnivå P '!L245,""),"")</f>
        <v/>
      </c>
      <c r="P244" s="4" t="str">
        <f>IFERROR(IF('Rang. kommuner avlingsnivå P '!M245&gt;1,'Rang. kommuner avlingsnivå P '!M245,""),"")</f>
        <v/>
      </c>
      <c r="Q244" s="4" t="str">
        <f>IFERROR(IF('Rang. kommuner avlingsnivå P '!N245&gt;1,'Rang. kommuner avlingsnivå P '!N245,""),"")</f>
        <v/>
      </c>
      <c r="R244" s="4" t="str">
        <f>IFERROR(IF('Rang. kommuner avlingsnivå P '!O245&gt;1,'Rang. kommuner avlingsnivå P '!O245,""),"")</f>
        <v/>
      </c>
      <c r="S244" s="4" t="str">
        <f>IFERROR(IF('Rang. kommuner avlingsnivå P '!P245&gt;1,'Rang. kommuner avlingsnivå P '!P245,""),"")</f>
        <v/>
      </c>
      <c r="T244" s="4" t="str">
        <f>IFERROR(IF('Rang. kommuner avlingsnivå P '!Q245&gt;1,'Rang. kommuner avlingsnivå P '!Q245,""),"")</f>
        <v/>
      </c>
      <c r="U244" s="4" t="str">
        <f>IFERROR(IF('Rang. kommuner avlingsnivå P '!R245&gt;1,'Rang. kommuner avlingsnivå P '!R245,""),"")</f>
        <v/>
      </c>
      <c r="V244" s="4" t="str">
        <f>IFERROR(IF('Rang. kommuner avlingsnivå P '!S245&gt;1,'Rang. kommuner avlingsnivå P '!S245,""),"")</f>
        <v/>
      </c>
      <c r="W244" s="4" t="str">
        <f>IFERROR(IF('Rang. kommuner avlingsnivå P '!T245&gt;1,'Rang. kommuner avlingsnivå P '!T245,""),"")</f>
        <v/>
      </c>
      <c r="X244" s="4" t="str">
        <f>IFERROR(IF('Rang. kommuner avlingsnivå P '!U245&gt;1,'Rang. kommuner avlingsnivå P '!U245,""),"")</f>
        <v/>
      </c>
      <c r="Y244" s="4" t="str">
        <f>IFERROR(IF('Rang. kommuner avlingsnivå P '!V245&gt;1,'Rang. kommuner avlingsnivå P '!V245,""),"")</f>
        <v/>
      </c>
      <c r="Z244" s="4" t="str">
        <f>IFERROR(IF('Rang. kommuner avlingsnivå P '!W245&gt;1,'Rang. kommuner avlingsnivå P '!W245,""),"")</f>
        <v/>
      </c>
      <c r="AA244" s="4" t="str">
        <f>IFERROR(IF('Rang. kommuner avlingsnivå P '!X245&gt;1,'Rang. kommuner avlingsnivå P '!X245,""),"")</f>
        <v/>
      </c>
    </row>
    <row r="245" spans="4:27" x14ac:dyDescent="0.25">
      <c r="D245" s="4" t="str">
        <f>IF('Rang. kommuner avlingsnivå P '!A246&gt;1,'Rang. kommuner avlingsnivå P '!A246,"")</f>
        <v>1101 EIGERSUND</v>
      </c>
      <c r="E245" s="4" t="str">
        <f>IFERROR(IF('Rang. kommuner avlingsnivå P '!B246&gt;1,'Rang. kommuner avlingsnivå P '!B246,""),"")</f>
        <v/>
      </c>
      <c r="F245" s="4" t="str">
        <f>IFERROR(IF('Rang. kommuner avlingsnivå P '!C246&gt;1,'Rang. kommuner avlingsnivå P '!C246,""),"")</f>
        <v/>
      </c>
      <c r="G245" s="4" t="str">
        <f>IFERROR(IF('Rang. kommuner avlingsnivå P '!D246&gt;1,'Rang. kommuner avlingsnivå P '!D246,""),"")</f>
        <v/>
      </c>
      <c r="H245" s="4" t="str">
        <f>IFERROR(IF('Rang. kommuner avlingsnivå P '!E246&gt;1,'Rang. kommuner avlingsnivå P '!E246,""),"")</f>
        <v/>
      </c>
      <c r="I245" s="4" t="str">
        <f>IFERROR(IF('Rang. kommuner avlingsnivå P '!F246&gt;1,'Rang. kommuner avlingsnivå P '!F246,""),"")</f>
        <v/>
      </c>
      <c r="J245" s="4" t="str">
        <f>IFERROR(IF('Rang. kommuner avlingsnivå P '!G246&gt;1,'Rang. kommuner avlingsnivå P '!G246,""),"")</f>
        <v/>
      </c>
      <c r="K245" s="4" t="str">
        <f>IFERROR(IF('Rang. kommuner avlingsnivå P '!H246&gt;1,'Rang. kommuner avlingsnivå P '!H246,""),"")</f>
        <v/>
      </c>
      <c r="L245" s="4" t="str">
        <f>IFERROR(IF('Rang. kommuner avlingsnivå P '!I246&gt;1,'Rang. kommuner avlingsnivå P '!I246,""),"")</f>
        <v/>
      </c>
      <c r="M245" s="4" t="str">
        <f>IFERROR(IF('Rang. kommuner avlingsnivå P '!J246&gt;1,'Rang. kommuner avlingsnivå P '!J246,""),"")</f>
        <v/>
      </c>
      <c r="N245" s="4" t="str">
        <f>IFERROR(IF('Rang. kommuner avlingsnivå P '!K246&gt;1,'Rang. kommuner avlingsnivå P '!K246,""),"")</f>
        <v/>
      </c>
      <c r="O245" s="4" t="str">
        <f>IFERROR(IF('Rang. kommuner avlingsnivå P '!L246&gt;1,'Rang. kommuner avlingsnivå P '!L246,""),"")</f>
        <v/>
      </c>
      <c r="P245" s="4" t="str">
        <f>IFERROR(IF('Rang. kommuner avlingsnivå P '!M246&gt;1,'Rang. kommuner avlingsnivå P '!M246,""),"")</f>
        <v/>
      </c>
      <c r="Q245" s="4" t="str">
        <f>IFERROR(IF('Rang. kommuner avlingsnivå P '!N246&gt;1,'Rang. kommuner avlingsnivå P '!N246,""),"")</f>
        <v/>
      </c>
      <c r="R245" s="4" t="str">
        <f>IFERROR(IF('Rang. kommuner avlingsnivå P '!O246&gt;1,'Rang. kommuner avlingsnivå P '!O246,""),"")</f>
        <v/>
      </c>
      <c r="S245" s="4" t="str">
        <f>IFERROR(IF('Rang. kommuner avlingsnivå P '!P246&gt;1,'Rang. kommuner avlingsnivå P '!P246,""),"")</f>
        <v/>
      </c>
      <c r="T245" s="4" t="str">
        <f>IFERROR(IF('Rang. kommuner avlingsnivå P '!Q246&gt;1,'Rang. kommuner avlingsnivå P '!Q246,""),"")</f>
        <v/>
      </c>
      <c r="U245" s="4" t="str">
        <f>IFERROR(IF('Rang. kommuner avlingsnivå P '!R246&gt;1,'Rang. kommuner avlingsnivå P '!R246,""),"")</f>
        <v/>
      </c>
      <c r="V245" s="4" t="str">
        <f>IFERROR(IF('Rang. kommuner avlingsnivå P '!S246&gt;1,'Rang. kommuner avlingsnivå P '!S246,""),"")</f>
        <v/>
      </c>
      <c r="W245" s="4" t="str">
        <f>IFERROR(IF('Rang. kommuner avlingsnivå P '!T246&gt;1,'Rang. kommuner avlingsnivå P '!T246,""),"")</f>
        <v/>
      </c>
      <c r="X245" s="4" t="str">
        <f>IFERROR(IF('Rang. kommuner avlingsnivå P '!U246&gt;1,'Rang. kommuner avlingsnivå P '!U246,""),"")</f>
        <v/>
      </c>
      <c r="Y245" s="4" t="str">
        <f>IFERROR(IF('Rang. kommuner avlingsnivå P '!V246&gt;1,'Rang. kommuner avlingsnivå P '!V246,""),"")</f>
        <v/>
      </c>
      <c r="Z245" s="4" t="str">
        <f>IFERROR(IF('Rang. kommuner avlingsnivå P '!W246&gt;1,'Rang. kommuner avlingsnivå P '!W246,""),"")</f>
        <v/>
      </c>
      <c r="AA245" s="4" t="str">
        <f>IFERROR(IF('Rang. kommuner avlingsnivå P '!X246&gt;1,'Rang. kommuner avlingsnivå P '!X246,""),"")</f>
        <v/>
      </c>
    </row>
    <row r="246" spans="4:27" x14ac:dyDescent="0.25">
      <c r="D246" s="4" t="str">
        <f>IF('Rang. kommuner avlingsnivå P '!A247&gt;1,'Rang. kommuner avlingsnivå P '!A247,"")</f>
        <v>5601 ALTA</v>
      </c>
      <c r="E246" s="4" t="str">
        <f>IFERROR(IF('Rang. kommuner avlingsnivå P '!B247&gt;1,'Rang. kommuner avlingsnivå P '!B247,""),"")</f>
        <v/>
      </c>
      <c r="F246" s="4" t="str">
        <f>IFERROR(IF('Rang. kommuner avlingsnivå P '!C247&gt;1,'Rang. kommuner avlingsnivå P '!C247,""),"")</f>
        <v/>
      </c>
      <c r="G246" s="4" t="str">
        <f>IFERROR(IF('Rang. kommuner avlingsnivå P '!D247&gt;1,'Rang. kommuner avlingsnivå P '!D247,""),"")</f>
        <v/>
      </c>
      <c r="H246" s="4" t="str">
        <f>IFERROR(IF('Rang. kommuner avlingsnivå P '!E247&gt;1,'Rang. kommuner avlingsnivå P '!E247,""),"")</f>
        <v/>
      </c>
      <c r="I246" s="4" t="str">
        <f>IFERROR(IF('Rang. kommuner avlingsnivå P '!F247&gt;1,'Rang. kommuner avlingsnivå P '!F247,""),"")</f>
        <v/>
      </c>
      <c r="J246" s="4" t="str">
        <f>IFERROR(IF('Rang. kommuner avlingsnivå P '!G247&gt;1,'Rang. kommuner avlingsnivå P '!G247,""),"")</f>
        <v/>
      </c>
      <c r="K246" s="4" t="str">
        <f>IFERROR(IF('Rang. kommuner avlingsnivå P '!H247&gt;1,'Rang. kommuner avlingsnivå P '!H247,""),"")</f>
        <v/>
      </c>
      <c r="L246" s="4" t="str">
        <f>IFERROR(IF('Rang. kommuner avlingsnivå P '!I247&gt;1,'Rang. kommuner avlingsnivå P '!I247,""),"")</f>
        <v/>
      </c>
      <c r="M246" s="4" t="str">
        <f>IFERROR(IF('Rang. kommuner avlingsnivå P '!J247&gt;1,'Rang. kommuner avlingsnivå P '!J247,""),"")</f>
        <v/>
      </c>
      <c r="N246" s="4" t="str">
        <f>IFERROR(IF('Rang. kommuner avlingsnivå P '!K247&gt;1,'Rang. kommuner avlingsnivå P '!K247,""),"")</f>
        <v/>
      </c>
      <c r="O246" s="4" t="str">
        <f>IFERROR(IF('Rang. kommuner avlingsnivå P '!L247&gt;1,'Rang. kommuner avlingsnivå P '!L247,""),"")</f>
        <v/>
      </c>
      <c r="P246" s="4" t="str">
        <f>IFERROR(IF('Rang. kommuner avlingsnivå P '!M247&gt;1,'Rang. kommuner avlingsnivå P '!M247,""),"")</f>
        <v/>
      </c>
      <c r="Q246" s="4" t="str">
        <f>IFERROR(IF('Rang. kommuner avlingsnivå P '!N247&gt;1,'Rang. kommuner avlingsnivå P '!N247,""),"")</f>
        <v/>
      </c>
      <c r="R246" s="4" t="str">
        <f>IFERROR(IF('Rang. kommuner avlingsnivå P '!O247&gt;1,'Rang. kommuner avlingsnivå P '!O247,""),"")</f>
        <v/>
      </c>
      <c r="S246" s="4" t="str">
        <f>IFERROR(IF('Rang. kommuner avlingsnivå P '!P247&gt;1,'Rang. kommuner avlingsnivå P '!P247,""),"")</f>
        <v/>
      </c>
      <c r="T246" s="4" t="str">
        <f>IFERROR(IF('Rang. kommuner avlingsnivå P '!Q247&gt;1,'Rang. kommuner avlingsnivå P '!Q247,""),"")</f>
        <v/>
      </c>
      <c r="U246" s="4" t="str">
        <f>IFERROR(IF('Rang. kommuner avlingsnivå P '!R247&gt;1,'Rang. kommuner avlingsnivå P '!R247,""),"")</f>
        <v/>
      </c>
      <c r="V246" s="4" t="str">
        <f>IFERROR(IF('Rang. kommuner avlingsnivå P '!S247&gt;1,'Rang. kommuner avlingsnivå P '!S247,""),"")</f>
        <v/>
      </c>
      <c r="W246" s="4" t="str">
        <f>IFERROR(IF('Rang. kommuner avlingsnivå P '!T247&gt;1,'Rang. kommuner avlingsnivå P '!T247,""),"")</f>
        <v/>
      </c>
      <c r="X246" s="4" t="str">
        <f>IFERROR(IF('Rang. kommuner avlingsnivå P '!U247&gt;1,'Rang. kommuner avlingsnivå P '!U247,""),"")</f>
        <v/>
      </c>
      <c r="Y246" s="4" t="str">
        <f>IFERROR(IF('Rang. kommuner avlingsnivå P '!V247&gt;1,'Rang. kommuner avlingsnivå P '!V247,""),"")</f>
        <v/>
      </c>
      <c r="Z246" s="4" t="str">
        <f>IFERROR(IF('Rang. kommuner avlingsnivå P '!W247&gt;1,'Rang. kommuner avlingsnivå P '!W247,""),"")</f>
        <v/>
      </c>
      <c r="AA246" s="4" t="str">
        <f>IFERROR(IF('Rang. kommuner avlingsnivå P '!X247&gt;1,'Rang. kommuner avlingsnivå P '!X247,""),"")</f>
        <v/>
      </c>
    </row>
    <row r="247" spans="4:27" x14ac:dyDescent="0.25">
      <c r="D247" s="4" t="str">
        <f>IF('Rang. kommuner avlingsnivå P '!A248&gt;1,'Rang. kommuner avlingsnivå P '!A248,"")</f>
        <v>1135 SAUDA</v>
      </c>
      <c r="E247" s="4" t="str">
        <f>IFERROR(IF('Rang. kommuner avlingsnivå P '!B248&gt;1,'Rang. kommuner avlingsnivå P '!B248,""),"")</f>
        <v/>
      </c>
      <c r="F247" s="4" t="str">
        <f>IFERROR(IF('Rang. kommuner avlingsnivå P '!C248&gt;1,'Rang. kommuner avlingsnivå P '!C248,""),"")</f>
        <v/>
      </c>
      <c r="G247" s="4" t="str">
        <f>IFERROR(IF('Rang. kommuner avlingsnivå P '!D248&gt;1,'Rang. kommuner avlingsnivå P '!D248,""),"")</f>
        <v/>
      </c>
      <c r="H247" s="4" t="str">
        <f>IFERROR(IF('Rang. kommuner avlingsnivå P '!E248&gt;1,'Rang. kommuner avlingsnivå P '!E248,""),"")</f>
        <v/>
      </c>
      <c r="I247" s="4" t="str">
        <f>IFERROR(IF('Rang. kommuner avlingsnivå P '!F248&gt;1,'Rang. kommuner avlingsnivå P '!F248,""),"")</f>
        <v/>
      </c>
      <c r="J247" s="4" t="str">
        <f>IFERROR(IF('Rang. kommuner avlingsnivå P '!G248&gt;1,'Rang. kommuner avlingsnivå P '!G248,""),"")</f>
        <v/>
      </c>
      <c r="K247" s="4" t="str">
        <f>IFERROR(IF('Rang. kommuner avlingsnivå P '!H248&gt;1,'Rang. kommuner avlingsnivå P '!H248,""),"")</f>
        <v/>
      </c>
      <c r="L247" s="4" t="str">
        <f>IFERROR(IF('Rang. kommuner avlingsnivå P '!I248&gt;1,'Rang. kommuner avlingsnivå P '!I248,""),"")</f>
        <v/>
      </c>
      <c r="M247" s="4" t="str">
        <f>IFERROR(IF('Rang. kommuner avlingsnivå P '!J248&gt;1,'Rang. kommuner avlingsnivå P '!J248,""),"")</f>
        <v/>
      </c>
      <c r="N247" s="4" t="str">
        <f>IFERROR(IF('Rang. kommuner avlingsnivå P '!K248&gt;1,'Rang. kommuner avlingsnivå P '!K248,""),"")</f>
        <v/>
      </c>
      <c r="O247" s="4" t="str">
        <f>IFERROR(IF('Rang. kommuner avlingsnivå P '!L248&gt;1,'Rang. kommuner avlingsnivå P '!L248,""),"")</f>
        <v/>
      </c>
      <c r="P247" s="4" t="str">
        <f>IFERROR(IF('Rang. kommuner avlingsnivå P '!M248&gt;1,'Rang. kommuner avlingsnivå P '!M248,""),"")</f>
        <v/>
      </c>
      <c r="Q247" s="4" t="str">
        <f>IFERROR(IF('Rang. kommuner avlingsnivå P '!N248&gt;1,'Rang. kommuner avlingsnivå P '!N248,""),"")</f>
        <v/>
      </c>
      <c r="R247" s="4" t="str">
        <f>IFERROR(IF('Rang. kommuner avlingsnivå P '!O248&gt;1,'Rang. kommuner avlingsnivå P '!O248,""),"")</f>
        <v/>
      </c>
      <c r="S247" s="4" t="str">
        <f>IFERROR(IF('Rang. kommuner avlingsnivå P '!P248&gt;1,'Rang. kommuner avlingsnivå P '!P248,""),"")</f>
        <v/>
      </c>
      <c r="T247" s="4" t="str">
        <f>IFERROR(IF('Rang. kommuner avlingsnivå P '!Q248&gt;1,'Rang. kommuner avlingsnivå P '!Q248,""),"")</f>
        <v/>
      </c>
      <c r="U247" s="4" t="str">
        <f>IFERROR(IF('Rang. kommuner avlingsnivå P '!R248&gt;1,'Rang. kommuner avlingsnivå P '!R248,""),"")</f>
        <v/>
      </c>
      <c r="V247" s="4" t="str">
        <f>IFERROR(IF('Rang. kommuner avlingsnivå P '!S248&gt;1,'Rang. kommuner avlingsnivå P '!S248,""),"")</f>
        <v/>
      </c>
      <c r="W247" s="4" t="str">
        <f>IFERROR(IF('Rang. kommuner avlingsnivå P '!T248&gt;1,'Rang. kommuner avlingsnivå P '!T248,""),"")</f>
        <v/>
      </c>
      <c r="X247" s="4" t="str">
        <f>IFERROR(IF('Rang. kommuner avlingsnivå P '!U248&gt;1,'Rang. kommuner avlingsnivå P '!U248,""),"")</f>
        <v/>
      </c>
      <c r="Y247" s="4" t="str">
        <f>IFERROR(IF('Rang. kommuner avlingsnivå P '!V248&gt;1,'Rang. kommuner avlingsnivå P '!V248,""),"")</f>
        <v/>
      </c>
      <c r="Z247" s="4" t="str">
        <f>IFERROR(IF('Rang. kommuner avlingsnivå P '!W248&gt;1,'Rang. kommuner avlingsnivå P '!W248,""),"")</f>
        <v/>
      </c>
      <c r="AA247" s="4" t="str">
        <f>IFERROR(IF('Rang. kommuner avlingsnivå P '!X248&gt;1,'Rang. kommuner avlingsnivå P '!X248,""),"")</f>
        <v/>
      </c>
    </row>
    <row r="248" spans="4:27" x14ac:dyDescent="0.25">
      <c r="D248" s="4" t="str">
        <f>IF('Rang. kommuner avlingsnivå P '!A249&gt;1,'Rang. kommuner avlingsnivå P '!A249,"")</f>
        <v>5605 SØR-VARANGER</v>
      </c>
      <c r="E248" s="4" t="str">
        <f>IFERROR(IF('Rang. kommuner avlingsnivå P '!B249&gt;1,'Rang. kommuner avlingsnivå P '!B249,""),"")</f>
        <v/>
      </c>
      <c r="F248" s="4" t="str">
        <f>IFERROR(IF('Rang. kommuner avlingsnivå P '!C249&gt;1,'Rang. kommuner avlingsnivå P '!C249,""),"")</f>
        <v/>
      </c>
      <c r="G248" s="4" t="str">
        <f>IFERROR(IF('Rang. kommuner avlingsnivå P '!D249&gt;1,'Rang. kommuner avlingsnivå P '!D249,""),"")</f>
        <v/>
      </c>
      <c r="H248" s="4" t="str">
        <f>IFERROR(IF('Rang. kommuner avlingsnivå P '!E249&gt;1,'Rang. kommuner avlingsnivå P '!E249,""),"")</f>
        <v/>
      </c>
      <c r="I248" s="4" t="str">
        <f>IFERROR(IF('Rang. kommuner avlingsnivå P '!F249&gt;1,'Rang. kommuner avlingsnivå P '!F249,""),"")</f>
        <v/>
      </c>
      <c r="J248" s="4" t="str">
        <f>IFERROR(IF('Rang. kommuner avlingsnivå P '!G249&gt;1,'Rang. kommuner avlingsnivå P '!G249,""),"")</f>
        <v/>
      </c>
      <c r="K248" s="4" t="str">
        <f>IFERROR(IF('Rang. kommuner avlingsnivå P '!H249&gt;1,'Rang. kommuner avlingsnivå P '!H249,""),"")</f>
        <v/>
      </c>
      <c r="L248" s="4" t="str">
        <f>IFERROR(IF('Rang. kommuner avlingsnivå P '!I249&gt;1,'Rang. kommuner avlingsnivå P '!I249,""),"")</f>
        <v/>
      </c>
      <c r="M248" s="4" t="str">
        <f>IFERROR(IF('Rang. kommuner avlingsnivå P '!J249&gt;1,'Rang. kommuner avlingsnivå P '!J249,""),"")</f>
        <v/>
      </c>
      <c r="N248" s="4" t="str">
        <f>IFERROR(IF('Rang. kommuner avlingsnivå P '!K249&gt;1,'Rang. kommuner avlingsnivå P '!K249,""),"")</f>
        <v/>
      </c>
      <c r="O248" s="4" t="str">
        <f>IFERROR(IF('Rang. kommuner avlingsnivå P '!L249&gt;1,'Rang. kommuner avlingsnivå P '!L249,""),"")</f>
        <v/>
      </c>
      <c r="P248" s="4" t="str">
        <f>IFERROR(IF('Rang. kommuner avlingsnivå P '!M249&gt;1,'Rang. kommuner avlingsnivå P '!M249,""),"")</f>
        <v/>
      </c>
      <c r="Q248" s="4" t="str">
        <f>IFERROR(IF('Rang. kommuner avlingsnivå P '!N249&gt;1,'Rang. kommuner avlingsnivå P '!N249,""),"")</f>
        <v/>
      </c>
      <c r="R248" s="4" t="str">
        <f>IFERROR(IF('Rang. kommuner avlingsnivå P '!O249&gt;1,'Rang. kommuner avlingsnivå P '!O249,""),"")</f>
        <v/>
      </c>
      <c r="S248" s="4" t="str">
        <f>IFERROR(IF('Rang. kommuner avlingsnivå P '!P249&gt;1,'Rang. kommuner avlingsnivå P '!P249,""),"")</f>
        <v/>
      </c>
      <c r="T248" s="4" t="str">
        <f>IFERROR(IF('Rang. kommuner avlingsnivå P '!Q249&gt;1,'Rang. kommuner avlingsnivå P '!Q249,""),"")</f>
        <v/>
      </c>
      <c r="U248" s="4" t="str">
        <f>IFERROR(IF('Rang. kommuner avlingsnivå P '!R249&gt;1,'Rang. kommuner avlingsnivå P '!R249,""),"")</f>
        <v/>
      </c>
      <c r="V248" s="4" t="str">
        <f>IFERROR(IF('Rang. kommuner avlingsnivå P '!S249&gt;1,'Rang. kommuner avlingsnivå P '!S249,""),"")</f>
        <v/>
      </c>
      <c r="W248" s="4" t="str">
        <f>IFERROR(IF('Rang. kommuner avlingsnivå P '!T249&gt;1,'Rang. kommuner avlingsnivå P '!T249,""),"")</f>
        <v/>
      </c>
      <c r="X248" s="4" t="str">
        <f>IFERROR(IF('Rang. kommuner avlingsnivå P '!U249&gt;1,'Rang. kommuner avlingsnivå P '!U249,""),"")</f>
        <v/>
      </c>
      <c r="Y248" s="4" t="str">
        <f>IFERROR(IF('Rang. kommuner avlingsnivå P '!V249&gt;1,'Rang. kommuner avlingsnivå P '!V249,""),"")</f>
        <v/>
      </c>
      <c r="Z248" s="4" t="str">
        <f>IFERROR(IF('Rang. kommuner avlingsnivå P '!W249&gt;1,'Rang. kommuner avlingsnivå P '!W249,""),"")</f>
        <v/>
      </c>
      <c r="AA248" s="4" t="str">
        <f>IFERROR(IF('Rang. kommuner avlingsnivå P '!X249&gt;1,'Rang. kommuner avlingsnivå P '!X249,""),"")</f>
        <v/>
      </c>
    </row>
    <row r="249" spans="4:27" x14ac:dyDescent="0.25">
      <c r="D249" s="4" t="str">
        <f>IF('Rang. kommuner avlingsnivå P '!A250&gt;1,'Rang. kommuner avlingsnivå P '!A250,"")</f>
        <v>4639 VIK</v>
      </c>
      <c r="E249" s="4" t="str">
        <f>IFERROR(IF('Rang. kommuner avlingsnivå P '!B250&gt;1,'Rang. kommuner avlingsnivå P '!B250,""),"")</f>
        <v/>
      </c>
      <c r="F249" s="4" t="str">
        <f>IFERROR(IF('Rang. kommuner avlingsnivå P '!C250&gt;1,'Rang. kommuner avlingsnivå P '!C250,""),"")</f>
        <v/>
      </c>
      <c r="G249" s="4" t="str">
        <f>IFERROR(IF('Rang. kommuner avlingsnivå P '!D250&gt;1,'Rang. kommuner avlingsnivå P '!D250,""),"")</f>
        <v/>
      </c>
      <c r="H249" s="4" t="str">
        <f>IFERROR(IF('Rang. kommuner avlingsnivå P '!E250&gt;1,'Rang. kommuner avlingsnivå P '!E250,""),"")</f>
        <v/>
      </c>
      <c r="I249" s="4" t="str">
        <f>IFERROR(IF('Rang. kommuner avlingsnivå P '!F250&gt;1,'Rang. kommuner avlingsnivå P '!F250,""),"")</f>
        <v/>
      </c>
      <c r="J249" s="4" t="str">
        <f>IFERROR(IF('Rang. kommuner avlingsnivå P '!G250&gt;1,'Rang. kommuner avlingsnivå P '!G250,""),"")</f>
        <v/>
      </c>
      <c r="K249" s="4" t="str">
        <f>IFERROR(IF('Rang. kommuner avlingsnivå P '!H250&gt;1,'Rang. kommuner avlingsnivå P '!H250,""),"")</f>
        <v/>
      </c>
      <c r="L249" s="4" t="str">
        <f>IFERROR(IF('Rang. kommuner avlingsnivå P '!I250&gt;1,'Rang. kommuner avlingsnivå P '!I250,""),"")</f>
        <v/>
      </c>
      <c r="M249" s="4" t="str">
        <f>IFERROR(IF('Rang. kommuner avlingsnivå P '!J250&gt;1,'Rang. kommuner avlingsnivå P '!J250,""),"")</f>
        <v/>
      </c>
      <c r="N249" s="4" t="str">
        <f>IFERROR(IF('Rang. kommuner avlingsnivå P '!K250&gt;1,'Rang. kommuner avlingsnivå P '!K250,""),"")</f>
        <v/>
      </c>
      <c r="O249" s="4" t="str">
        <f>IFERROR(IF('Rang. kommuner avlingsnivå P '!L250&gt;1,'Rang. kommuner avlingsnivå P '!L250,""),"")</f>
        <v/>
      </c>
      <c r="P249" s="4" t="str">
        <f>IFERROR(IF('Rang. kommuner avlingsnivå P '!M250&gt;1,'Rang. kommuner avlingsnivå P '!M250,""),"")</f>
        <v/>
      </c>
      <c r="Q249" s="4" t="str">
        <f>IFERROR(IF('Rang. kommuner avlingsnivå P '!N250&gt;1,'Rang. kommuner avlingsnivå P '!N250,""),"")</f>
        <v/>
      </c>
      <c r="R249" s="4" t="str">
        <f>IFERROR(IF('Rang. kommuner avlingsnivå P '!O250&gt;1,'Rang. kommuner avlingsnivå P '!O250,""),"")</f>
        <v/>
      </c>
      <c r="S249" s="4" t="str">
        <f>IFERROR(IF('Rang. kommuner avlingsnivå P '!P250&gt;1,'Rang. kommuner avlingsnivå P '!P250,""),"")</f>
        <v/>
      </c>
      <c r="T249" s="4" t="str">
        <f>IFERROR(IF('Rang. kommuner avlingsnivå P '!Q250&gt;1,'Rang. kommuner avlingsnivå P '!Q250,""),"")</f>
        <v/>
      </c>
      <c r="U249" s="4" t="str">
        <f>IFERROR(IF('Rang. kommuner avlingsnivå P '!R250&gt;1,'Rang. kommuner avlingsnivå P '!R250,""),"")</f>
        <v/>
      </c>
      <c r="V249" s="4" t="str">
        <f>IFERROR(IF('Rang. kommuner avlingsnivå P '!S250&gt;1,'Rang. kommuner avlingsnivå P '!S250,""),"")</f>
        <v/>
      </c>
      <c r="W249" s="4" t="str">
        <f>IFERROR(IF('Rang. kommuner avlingsnivå P '!T250&gt;1,'Rang. kommuner avlingsnivå P '!T250,""),"")</f>
        <v/>
      </c>
      <c r="X249" s="4" t="str">
        <f>IFERROR(IF('Rang. kommuner avlingsnivå P '!U250&gt;1,'Rang. kommuner avlingsnivå P '!U250,""),"")</f>
        <v/>
      </c>
      <c r="Y249" s="4" t="str">
        <f>IFERROR(IF('Rang. kommuner avlingsnivå P '!V250&gt;1,'Rang. kommuner avlingsnivå P '!V250,""),"")</f>
        <v/>
      </c>
      <c r="Z249" s="4" t="str">
        <f>IFERROR(IF('Rang. kommuner avlingsnivå P '!W250&gt;1,'Rang. kommuner avlingsnivå P '!W250,""),"")</f>
        <v/>
      </c>
      <c r="AA249" s="4" t="str">
        <f>IFERROR(IF('Rang. kommuner avlingsnivå P '!X250&gt;1,'Rang. kommuner avlingsnivå P '!X250,""),"")</f>
        <v/>
      </c>
    </row>
    <row r="250" spans="4:27" x14ac:dyDescent="0.25">
      <c r="D250" s="4" t="str">
        <f>IF('Rang. kommuner avlingsnivå P '!A251&gt;1,'Rang. kommuner avlingsnivå P '!A251,"")</f>
        <v>3326 HEMSEDAL</v>
      </c>
      <c r="E250" s="4" t="str">
        <f>IFERROR(IF('Rang. kommuner avlingsnivå P '!B251&gt;1,'Rang. kommuner avlingsnivå P '!B251,""),"")</f>
        <v/>
      </c>
      <c r="F250" s="4" t="str">
        <f>IFERROR(IF('Rang. kommuner avlingsnivå P '!C251&gt;1,'Rang. kommuner avlingsnivå P '!C251,""),"")</f>
        <v/>
      </c>
      <c r="G250" s="4" t="str">
        <f>IFERROR(IF('Rang. kommuner avlingsnivå P '!D251&gt;1,'Rang. kommuner avlingsnivå P '!D251,""),"")</f>
        <v/>
      </c>
      <c r="H250" s="4" t="str">
        <f>IFERROR(IF('Rang. kommuner avlingsnivå P '!E251&gt;1,'Rang. kommuner avlingsnivå P '!E251,""),"")</f>
        <v/>
      </c>
      <c r="I250" s="4" t="str">
        <f>IFERROR(IF('Rang. kommuner avlingsnivå P '!F251&gt;1,'Rang. kommuner avlingsnivå P '!F251,""),"")</f>
        <v/>
      </c>
      <c r="J250" s="4" t="str">
        <f>IFERROR(IF('Rang. kommuner avlingsnivå P '!G251&gt;1,'Rang. kommuner avlingsnivå P '!G251,""),"")</f>
        <v/>
      </c>
      <c r="K250" s="4" t="str">
        <f>IFERROR(IF('Rang. kommuner avlingsnivå P '!H251&gt;1,'Rang. kommuner avlingsnivå P '!H251,""),"")</f>
        <v/>
      </c>
      <c r="L250" s="4" t="str">
        <f>IFERROR(IF('Rang. kommuner avlingsnivå P '!I251&gt;1,'Rang. kommuner avlingsnivå P '!I251,""),"")</f>
        <v/>
      </c>
      <c r="M250" s="4" t="str">
        <f>IFERROR(IF('Rang. kommuner avlingsnivå P '!J251&gt;1,'Rang. kommuner avlingsnivå P '!J251,""),"")</f>
        <v/>
      </c>
      <c r="N250" s="4" t="str">
        <f>IFERROR(IF('Rang. kommuner avlingsnivå P '!K251&gt;1,'Rang. kommuner avlingsnivå P '!K251,""),"")</f>
        <v/>
      </c>
      <c r="O250" s="4" t="str">
        <f>IFERROR(IF('Rang. kommuner avlingsnivå P '!L251&gt;1,'Rang. kommuner avlingsnivå P '!L251,""),"")</f>
        <v/>
      </c>
      <c r="P250" s="4" t="str">
        <f>IFERROR(IF('Rang. kommuner avlingsnivå P '!M251&gt;1,'Rang. kommuner avlingsnivå P '!M251,""),"")</f>
        <v/>
      </c>
      <c r="Q250" s="4" t="str">
        <f>IFERROR(IF('Rang. kommuner avlingsnivå P '!N251&gt;1,'Rang. kommuner avlingsnivå P '!N251,""),"")</f>
        <v/>
      </c>
      <c r="R250" s="4" t="str">
        <f>IFERROR(IF('Rang. kommuner avlingsnivå P '!O251&gt;1,'Rang. kommuner avlingsnivå P '!O251,""),"")</f>
        <v/>
      </c>
      <c r="S250" s="4" t="str">
        <f>IFERROR(IF('Rang. kommuner avlingsnivå P '!P251&gt;1,'Rang. kommuner avlingsnivå P '!P251,""),"")</f>
        <v/>
      </c>
      <c r="T250" s="4" t="str">
        <f>IFERROR(IF('Rang. kommuner avlingsnivå P '!Q251&gt;1,'Rang. kommuner avlingsnivå P '!Q251,""),"")</f>
        <v/>
      </c>
      <c r="U250" s="4" t="str">
        <f>IFERROR(IF('Rang. kommuner avlingsnivå P '!R251&gt;1,'Rang. kommuner avlingsnivå P '!R251,""),"")</f>
        <v/>
      </c>
      <c r="V250" s="4" t="str">
        <f>IFERROR(IF('Rang. kommuner avlingsnivå P '!S251&gt;1,'Rang. kommuner avlingsnivå P '!S251,""),"")</f>
        <v/>
      </c>
      <c r="W250" s="4" t="str">
        <f>IFERROR(IF('Rang. kommuner avlingsnivå P '!T251&gt;1,'Rang. kommuner avlingsnivå P '!T251,""),"")</f>
        <v/>
      </c>
      <c r="X250" s="4" t="str">
        <f>IFERROR(IF('Rang. kommuner avlingsnivå P '!U251&gt;1,'Rang. kommuner avlingsnivå P '!U251,""),"")</f>
        <v/>
      </c>
      <c r="Y250" s="4" t="str">
        <f>IFERROR(IF('Rang. kommuner avlingsnivå P '!V251&gt;1,'Rang. kommuner avlingsnivå P '!V251,""),"")</f>
        <v/>
      </c>
      <c r="Z250" s="4" t="str">
        <f>IFERROR(IF('Rang. kommuner avlingsnivå P '!W251&gt;1,'Rang. kommuner avlingsnivå P '!W251,""),"")</f>
        <v/>
      </c>
      <c r="AA250" s="4" t="str">
        <f>IFERROR(IF('Rang. kommuner avlingsnivå P '!X251&gt;1,'Rang. kommuner avlingsnivå P '!X251,""),"")</f>
        <v/>
      </c>
    </row>
    <row r="251" spans="4:27" x14ac:dyDescent="0.25">
      <c r="D251" s="4" t="str">
        <f>IF('Rang. kommuner avlingsnivå P '!A252&gt;1,'Rang. kommuner avlingsnivå P '!A252,"")</f>
        <v>4602 KINN</v>
      </c>
      <c r="E251" s="4" t="str">
        <f>IFERROR(IF('Rang. kommuner avlingsnivå P '!B252&gt;1,'Rang. kommuner avlingsnivå P '!B252,""),"")</f>
        <v/>
      </c>
      <c r="F251" s="4" t="str">
        <f>IFERROR(IF('Rang. kommuner avlingsnivå P '!C252&gt;1,'Rang. kommuner avlingsnivå P '!C252,""),"")</f>
        <v/>
      </c>
      <c r="G251" s="4" t="str">
        <f>IFERROR(IF('Rang. kommuner avlingsnivå P '!D252&gt;1,'Rang. kommuner avlingsnivå P '!D252,""),"")</f>
        <v/>
      </c>
      <c r="H251" s="4" t="str">
        <f>IFERROR(IF('Rang. kommuner avlingsnivå P '!E252&gt;1,'Rang. kommuner avlingsnivå P '!E252,""),"")</f>
        <v/>
      </c>
      <c r="I251" s="4" t="str">
        <f>IFERROR(IF('Rang. kommuner avlingsnivå P '!F252&gt;1,'Rang. kommuner avlingsnivå P '!F252,""),"")</f>
        <v/>
      </c>
      <c r="J251" s="4" t="str">
        <f>IFERROR(IF('Rang. kommuner avlingsnivå P '!G252&gt;1,'Rang. kommuner avlingsnivå P '!G252,""),"")</f>
        <v/>
      </c>
      <c r="K251" s="4" t="str">
        <f>IFERROR(IF('Rang. kommuner avlingsnivå P '!H252&gt;1,'Rang. kommuner avlingsnivå P '!H252,""),"")</f>
        <v/>
      </c>
      <c r="L251" s="4" t="str">
        <f>IFERROR(IF('Rang. kommuner avlingsnivå P '!I252&gt;1,'Rang. kommuner avlingsnivå P '!I252,""),"")</f>
        <v/>
      </c>
      <c r="M251" s="4" t="str">
        <f>IFERROR(IF('Rang. kommuner avlingsnivå P '!J252&gt;1,'Rang. kommuner avlingsnivå P '!J252,""),"")</f>
        <v/>
      </c>
      <c r="N251" s="4" t="str">
        <f>IFERROR(IF('Rang. kommuner avlingsnivå P '!K252&gt;1,'Rang. kommuner avlingsnivå P '!K252,""),"")</f>
        <v/>
      </c>
      <c r="O251" s="4" t="str">
        <f>IFERROR(IF('Rang. kommuner avlingsnivå P '!L252&gt;1,'Rang. kommuner avlingsnivå P '!L252,""),"")</f>
        <v/>
      </c>
      <c r="P251" s="4" t="str">
        <f>IFERROR(IF('Rang. kommuner avlingsnivå P '!M252&gt;1,'Rang. kommuner avlingsnivå P '!M252,""),"")</f>
        <v/>
      </c>
      <c r="Q251" s="4" t="str">
        <f>IFERROR(IF('Rang. kommuner avlingsnivå P '!N252&gt;1,'Rang. kommuner avlingsnivå P '!N252,""),"")</f>
        <v/>
      </c>
      <c r="R251" s="4" t="str">
        <f>IFERROR(IF('Rang. kommuner avlingsnivå P '!O252&gt;1,'Rang. kommuner avlingsnivå P '!O252,""),"")</f>
        <v/>
      </c>
      <c r="S251" s="4" t="str">
        <f>IFERROR(IF('Rang. kommuner avlingsnivå P '!P252&gt;1,'Rang. kommuner avlingsnivå P '!P252,""),"")</f>
        <v/>
      </c>
      <c r="T251" s="4" t="str">
        <f>IFERROR(IF('Rang. kommuner avlingsnivå P '!Q252&gt;1,'Rang. kommuner avlingsnivå P '!Q252,""),"")</f>
        <v/>
      </c>
      <c r="U251" s="4" t="str">
        <f>IFERROR(IF('Rang. kommuner avlingsnivå P '!R252&gt;1,'Rang. kommuner avlingsnivå P '!R252,""),"")</f>
        <v/>
      </c>
      <c r="V251" s="4" t="str">
        <f>IFERROR(IF('Rang. kommuner avlingsnivå P '!S252&gt;1,'Rang. kommuner avlingsnivå P '!S252,""),"")</f>
        <v/>
      </c>
      <c r="W251" s="4" t="str">
        <f>IFERROR(IF('Rang. kommuner avlingsnivå P '!T252&gt;1,'Rang. kommuner avlingsnivå P '!T252,""),"")</f>
        <v/>
      </c>
      <c r="X251" s="4" t="str">
        <f>IFERROR(IF('Rang. kommuner avlingsnivå P '!U252&gt;1,'Rang. kommuner avlingsnivå P '!U252,""),"")</f>
        <v/>
      </c>
      <c r="Y251" s="4" t="str">
        <f>IFERROR(IF('Rang. kommuner avlingsnivå P '!V252&gt;1,'Rang. kommuner avlingsnivå P '!V252,""),"")</f>
        <v/>
      </c>
      <c r="Z251" s="4" t="str">
        <f>IFERROR(IF('Rang. kommuner avlingsnivå P '!W252&gt;1,'Rang. kommuner avlingsnivå P '!W252,""),"")</f>
        <v/>
      </c>
      <c r="AA251" s="4" t="str">
        <f>IFERROR(IF('Rang. kommuner avlingsnivå P '!X252&gt;1,'Rang. kommuner avlingsnivå P '!X252,""),"")</f>
        <v/>
      </c>
    </row>
    <row r="252" spans="4:27" x14ac:dyDescent="0.25">
      <c r="D252" s="4" t="str">
        <f>IF('Rang. kommuner avlingsnivå P '!A253&gt;1,'Rang. kommuner avlingsnivå P '!A253,"")</f>
        <v>5512 TJELDSUND</v>
      </c>
      <c r="E252" s="4" t="str">
        <f>IFERROR(IF('Rang. kommuner avlingsnivå P '!B253&gt;1,'Rang. kommuner avlingsnivå P '!B253,""),"")</f>
        <v/>
      </c>
      <c r="F252" s="4" t="str">
        <f>IFERROR(IF('Rang. kommuner avlingsnivå P '!C253&gt;1,'Rang. kommuner avlingsnivå P '!C253,""),"")</f>
        <v/>
      </c>
      <c r="G252" s="4" t="str">
        <f>IFERROR(IF('Rang. kommuner avlingsnivå P '!D253&gt;1,'Rang. kommuner avlingsnivå P '!D253,""),"")</f>
        <v/>
      </c>
      <c r="H252" s="4" t="str">
        <f>IFERROR(IF('Rang. kommuner avlingsnivå P '!E253&gt;1,'Rang. kommuner avlingsnivå P '!E253,""),"")</f>
        <v/>
      </c>
      <c r="I252" s="4" t="str">
        <f>IFERROR(IF('Rang. kommuner avlingsnivå P '!F253&gt;1,'Rang. kommuner avlingsnivå P '!F253,""),"")</f>
        <v/>
      </c>
      <c r="J252" s="4" t="str">
        <f>IFERROR(IF('Rang. kommuner avlingsnivå P '!G253&gt;1,'Rang. kommuner avlingsnivå P '!G253,""),"")</f>
        <v/>
      </c>
      <c r="K252" s="4" t="str">
        <f>IFERROR(IF('Rang. kommuner avlingsnivå P '!H253&gt;1,'Rang. kommuner avlingsnivå P '!H253,""),"")</f>
        <v/>
      </c>
      <c r="L252" s="4" t="str">
        <f>IFERROR(IF('Rang. kommuner avlingsnivå P '!I253&gt;1,'Rang. kommuner avlingsnivå P '!I253,""),"")</f>
        <v/>
      </c>
      <c r="M252" s="4" t="str">
        <f>IFERROR(IF('Rang. kommuner avlingsnivå P '!J253&gt;1,'Rang. kommuner avlingsnivå P '!J253,""),"")</f>
        <v/>
      </c>
      <c r="N252" s="4" t="str">
        <f>IFERROR(IF('Rang. kommuner avlingsnivå P '!K253&gt;1,'Rang. kommuner avlingsnivå P '!K253,""),"")</f>
        <v/>
      </c>
      <c r="O252" s="4" t="str">
        <f>IFERROR(IF('Rang. kommuner avlingsnivå P '!L253&gt;1,'Rang. kommuner avlingsnivå P '!L253,""),"")</f>
        <v/>
      </c>
      <c r="P252" s="4" t="str">
        <f>IFERROR(IF('Rang. kommuner avlingsnivå P '!M253&gt;1,'Rang. kommuner avlingsnivå P '!M253,""),"")</f>
        <v/>
      </c>
      <c r="Q252" s="4" t="str">
        <f>IFERROR(IF('Rang. kommuner avlingsnivå P '!N253&gt;1,'Rang. kommuner avlingsnivå P '!N253,""),"")</f>
        <v/>
      </c>
      <c r="R252" s="4" t="str">
        <f>IFERROR(IF('Rang. kommuner avlingsnivå P '!O253&gt;1,'Rang. kommuner avlingsnivå P '!O253,""),"")</f>
        <v/>
      </c>
      <c r="S252" s="4" t="str">
        <f>IFERROR(IF('Rang. kommuner avlingsnivå P '!P253&gt;1,'Rang. kommuner avlingsnivå P '!P253,""),"")</f>
        <v/>
      </c>
      <c r="T252" s="4" t="str">
        <f>IFERROR(IF('Rang. kommuner avlingsnivå P '!Q253&gt;1,'Rang. kommuner avlingsnivå P '!Q253,""),"")</f>
        <v/>
      </c>
      <c r="U252" s="4" t="str">
        <f>IFERROR(IF('Rang. kommuner avlingsnivå P '!R253&gt;1,'Rang. kommuner avlingsnivå P '!R253,""),"")</f>
        <v/>
      </c>
      <c r="V252" s="4" t="str">
        <f>IFERROR(IF('Rang. kommuner avlingsnivå P '!S253&gt;1,'Rang. kommuner avlingsnivå P '!S253,""),"")</f>
        <v/>
      </c>
      <c r="W252" s="4" t="str">
        <f>IFERROR(IF('Rang. kommuner avlingsnivå P '!T253&gt;1,'Rang. kommuner avlingsnivå P '!T253,""),"")</f>
        <v/>
      </c>
      <c r="X252" s="4" t="str">
        <f>IFERROR(IF('Rang. kommuner avlingsnivå P '!U253&gt;1,'Rang. kommuner avlingsnivå P '!U253,""),"")</f>
        <v/>
      </c>
      <c r="Y252" s="4" t="str">
        <f>IFERROR(IF('Rang. kommuner avlingsnivå P '!V253&gt;1,'Rang. kommuner avlingsnivå P '!V253,""),"")</f>
        <v/>
      </c>
      <c r="Z252" s="4" t="str">
        <f>IFERROR(IF('Rang. kommuner avlingsnivå P '!W253&gt;1,'Rang. kommuner avlingsnivå P '!W253,""),"")</f>
        <v/>
      </c>
      <c r="AA252" s="4" t="str">
        <f>IFERROR(IF('Rang. kommuner avlingsnivå P '!X253&gt;1,'Rang. kommuner avlingsnivå P '!X253,""),"")</f>
        <v/>
      </c>
    </row>
    <row r="253" spans="4:27" x14ac:dyDescent="0.25">
      <c r="D253" s="4" t="str">
        <f>IF('Rang. kommuner avlingsnivå P '!A254&gt;1,'Rang. kommuner avlingsnivå P '!A254,"")</f>
        <v>1577 VOLDA</v>
      </c>
      <c r="E253" s="4" t="str">
        <f>IFERROR(IF('Rang. kommuner avlingsnivå P '!B254&gt;1,'Rang. kommuner avlingsnivå P '!B254,""),"")</f>
        <v/>
      </c>
      <c r="F253" s="4" t="str">
        <f>IFERROR(IF('Rang. kommuner avlingsnivå P '!C254&gt;1,'Rang. kommuner avlingsnivå P '!C254,""),"")</f>
        <v/>
      </c>
      <c r="G253" s="4" t="str">
        <f>IFERROR(IF('Rang. kommuner avlingsnivå P '!D254&gt;1,'Rang. kommuner avlingsnivå P '!D254,""),"")</f>
        <v/>
      </c>
      <c r="H253" s="4" t="str">
        <f>IFERROR(IF('Rang. kommuner avlingsnivå P '!E254&gt;1,'Rang. kommuner avlingsnivå P '!E254,""),"")</f>
        <v/>
      </c>
      <c r="I253" s="4" t="str">
        <f>IFERROR(IF('Rang. kommuner avlingsnivå P '!F254&gt;1,'Rang. kommuner avlingsnivå P '!F254,""),"")</f>
        <v/>
      </c>
      <c r="J253" s="4" t="str">
        <f>IFERROR(IF('Rang. kommuner avlingsnivå P '!G254&gt;1,'Rang. kommuner avlingsnivå P '!G254,""),"")</f>
        <v/>
      </c>
      <c r="K253" s="4" t="str">
        <f>IFERROR(IF('Rang. kommuner avlingsnivå P '!H254&gt;1,'Rang. kommuner avlingsnivå P '!H254,""),"")</f>
        <v/>
      </c>
      <c r="L253" s="4" t="str">
        <f>IFERROR(IF('Rang. kommuner avlingsnivå P '!I254&gt;1,'Rang. kommuner avlingsnivå P '!I254,""),"")</f>
        <v/>
      </c>
      <c r="M253" s="4" t="str">
        <f>IFERROR(IF('Rang. kommuner avlingsnivå P '!J254&gt;1,'Rang. kommuner avlingsnivå P '!J254,""),"")</f>
        <v/>
      </c>
      <c r="N253" s="4" t="str">
        <f>IFERROR(IF('Rang. kommuner avlingsnivå P '!K254&gt;1,'Rang. kommuner avlingsnivå P '!K254,""),"")</f>
        <v/>
      </c>
      <c r="O253" s="4" t="str">
        <f>IFERROR(IF('Rang. kommuner avlingsnivå P '!L254&gt;1,'Rang. kommuner avlingsnivå P '!L254,""),"")</f>
        <v/>
      </c>
      <c r="P253" s="4" t="str">
        <f>IFERROR(IF('Rang. kommuner avlingsnivå P '!M254&gt;1,'Rang. kommuner avlingsnivå P '!M254,""),"")</f>
        <v/>
      </c>
      <c r="Q253" s="4" t="str">
        <f>IFERROR(IF('Rang. kommuner avlingsnivå P '!N254&gt;1,'Rang. kommuner avlingsnivå P '!N254,""),"")</f>
        <v/>
      </c>
      <c r="R253" s="4" t="str">
        <f>IFERROR(IF('Rang. kommuner avlingsnivå P '!O254&gt;1,'Rang. kommuner avlingsnivå P '!O254,""),"")</f>
        <v/>
      </c>
      <c r="S253" s="4" t="str">
        <f>IFERROR(IF('Rang. kommuner avlingsnivå P '!P254&gt;1,'Rang. kommuner avlingsnivå P '!P254,""),"")</f>
        <v/>
      </c>
      <c r="T253" s="4" t="str">
        <f>IFERROR(IF('Rang. kommuner avlingsnivå P '!Q254&gt;1,'Rang. kommuner avlingsnivå P '!Q254,""),"")</f>
        <v/>
      </c>
      <c r="U253" s="4" t="str">
        <f>IFERROR(IF('Rang. kommuner avlingsnivå P '!R254&gt;1,'Rang. kommuner avlingsnivå P '!R254,""),"")</f>
        <v/>
      </c>
      <c r="V253" s="4" t="str">
        <f>IFERROR(IF('Rang. kommuner avlingsnivå P '!S254&gt;1,'Rang. kommuner avlingsnivå P '!S254,""),"")</f>
        <v/>
      </c>
      <c r="W253" s="4" t="str">
        <f>IFERROR(IF('Rang. kommuner avlingsnivå P '!T254&gt;1,'Rang. kommuner avlingsnivå P '!T254,""),"")</f>
        <v/>
      </c>
      <c r="X253" s="4" t="str">
        <f>IFERROR(IF('Rang. kommuner avlingsnivå P '!U254&gt;1,'Rang. kommuner avlingsnivå P '!U254,""),"")</f>
        <v/>
      </c>
      <c r="Y253" s="4" t="str">
        <f>IFERROR(IF('Rang. kommuner avlingsnivå P '!V254&gt;1,'Rang. kommuner avlingsnivå P '!V254,""),"")</f>
        <v/>
      </c>
      <c r="Z253" s="4" t="str">
        <f>IFERROR(IF('Rang. kommuner avlingsnivå P '!W254&gt;1,'Rang. kommuner avlingsnivå P '!W254,""),"")</f>
        <v/>
      </c>
      <c r="AA253" s="4" t="str">
        <f>IFERROR(IF('Rang. kommuner avlingsnivå P '!X254&gt;1,'Rang. kommuner avlingsnivå P '!X254,""),"")</f>
        <v/>
      </c>
    </row>
    <row r="254" spans="4:27" x14ac:dyDescent="0.25">
      <c r="D254" s="4" t="str">
        <f>IF('Rang. kommuner avlingsnivå P '!A255&gt;1,'Rang. kommuner avlingsnivå P '!A255,"")</f>
        <v>5538 STORFJORD</v>
      </c>
      <c r="E254" s="4" t="str">
        <f>IFERROR(IF('Rang. kommuner avlingsnivå P '!B255&gt;1,'Rang. kommuner avlingsnivå P '!B255,""),"")</f>
        <v/>
      </c>
      <c r="F254" s="4" t="str">
        <f>IFERROR(IF('Rang. kommuner avlingsnivå P '!C255&gt;1,'Rang. kommuner avlingsnivå P '!C255,""),"")</f>
        <v/>
      </c>
      <c r="G254" s="4" t="str">
        <f>IFERROR(IF('Rang. kommuner avlingsnivå P '!D255&gt;1,'Rang. kommuner avlingsnivå P '!D255,""),"")</f>
        <v/>
      </c>
      <c r="H254" s="4" t="str">
        <f>IFERROR(IF('Rang. kommuner avlingsnivå P '!E255&gt;1,'Rang. kommuner avlingsnivå P '!E255,""),"")</f>
        <v/>
      </c>
      <c r="I254" s="4" t="str">
        <f>IFERROR(IF('Rang. kommuner avlingsnivå P '!F255&gt;1,'Rang. kommuner avlingsnivå P '!F255,""),"")</f>
        <v/>
      </c>
      <c r="J254" s="4" t="str">
        <f>IFERROR(IF('Rang. kommuner avlingsnivå P '!G255&gt;1,'Rang. kommuner avlingsnivå P '!G255,""),"")</f>
        <v/>
      </c>
      <c r="K254" s="4" t="str">
        <f>IFERROR(IF('Rang. kommuner avlingsnivå P '!H255&gt;1,'Rang. kommuner avlingsnivå P '!H255,""),"")</f>
        <v/>
      </c>
      <c r="L254" s="4" t="str">
        <f>IFERROR(IF('Rang. kommuner avlingsnivå P '!I255&gt;1,'Rang. kommuner avlingsnivå P '!I255,""),"")</f>
        <v/>
      </c>
      <c r="M254" s="4" t="str">
        <f>IFERROR(IF('Rang. kommuner avlingsnivå P '!J255&gt;1,'Rang. kommuner avlingsnivå P '!J255,""),"")</f>
        <v/>
      </c>
      <c r="N254" s="4" t="str">
        <f>IFERROR(IF('Rang. kommuner avlingsnivå P '!K255&gt;1,'Rang. kommuner avlingsnivå P '!K255,""),"")</f>
        <v/>
      </c>
      <c r="O254" s="4" t="str">
        <f>IFERROR(IF('Rang. kommuner avlingsnivå P '!L255&gt;1,'Rang. kommuner avlingsnivå P '!L255,""),"")</f>
        <v/>
      </c>
      <c r="P254" s="4" t="str">
        <f>IFERROR(IF('Rang. kommuner avlingsnivå P '!M255&gt;1,'Rang. kommuner avlingsnivå P '!M255,""),"")</f>
        <v/>
      </c>
      <c r="Q254" s="4" t="str">
        <f>IFERROR(IF('Rang. kommuner avlingsnivå P '!N255&gt;1,'Rang. kommuner avlingsnivå P '!N255,""),"")</f>
        <v/>
      </c>
      <c r="R254" s="4" t="str">
        <f>IFERROR(IF('Rang. kommuner avlingsnivå P '!O255&gt;1,'Rang. kommuner avlingsnivå P '!O255,""),"")</f>
        <v/>
      </c>
      <c r="S254" s="4" t="str">
        <f>IFERROR(IF('Rang. kommuner avlingsnivå P '!P255&gt;1,'Rang. kommuner avlingsnivå P '!P255,""),"")</f>
        <v/>
      </c>
      <c r="T254" s="4" t="str">
        <f>IFERROR(IF('Rang. kommuner avlingsnivå P '!Q255&gt;1,'Rang. kommuner avlingsnivå P '!Q255,""),"")</f>
        <v/>
      </c>
      <c r="U254" s="4" t="str">
        <f>IFERROR(IF('Rang. kommuner avlingsnivå P '!R255&gt;1,'Rang. kommuner avlingsnivå P '!R255,""),"")</f>
        <v/>
      </c>
      <c r="V254" s="4" t="str">
        <f>IFERROR(IF('Rang. kommuner avlingsnivå P '!S255&gt;1,'Rang. kommuner avlingsnivå P '!S255,""),"")</f>
        <v/>
      </c>
      <c r="W254" s="4" t="str">
        <f>IFERROR(IF('Rang. kommuner avlingsnivå P '!T255&gt;1,'Rang. kommuner avlingsnivå P '!T255,""),"")</f>
        <v/>
      </c>
      <c r="X254" s="4" t="str">
        <f>IFERROR(IF('Rang. kommuner avlingsnivå P '!U255&gt;1,'Rang. kommuner avlingsnivå P '!U255,""),"")</f>
        <v/>
      </c>
      <c r="Y254" s="4" t="str">
        <f>IFERROR(IF('Rang. kommuner avlingsnivå P '!V255&gt;1,'Rang. kommuner avlingsnivå P '!V255,""),"")</f>
        <v/>
      </c>
      <c r="Z254" s="4" t="str">
        <f>IFERROR(IF('Rang. kommuner avlingsnivå P '!W255&gt;1,'Rang. kommuner avlingsnivå P '!W255,""),"")</f>
        <v/>
      </c>
      <c r="AA254" s="4" t="str">
        <f>IFERROR(IF('Rang. kommuner avlingsnivå P '!X255&gt;1,'Rang. kommuner avlingsnivå P '!X255,""),"")</f>
        <v/>
      </c>
    </row>
    <row r="255" spans="4:27" x14ac:dyDescent="0.25">
      <c r="D255" s="4" t="str">
        <f>IF('Rang. kommuner avlingsnivå P '!A256&gt;1,'Rang. kommuner avlingsnivå P '!A256,"")</f>
        <v>5610 KARASJOK</v>
      </c>
      <c r="E255" s="4" t="str">
        <f>IFERROR(IF('Rang. kommuner avlingsnivå P '!B256&gt;1,'Rang. kommuner avlingsnivå P '!B256,""),"")</f>
        <v/>
      </c>
      <c r="F255" s="4" t="str">
        <f>IFERROR(IF('Rang. kommuner avlingsnivå P '!C256&gt;1,'Rang. kommuner avlingsnivå P '!C256,""),"")</f>
        <v/>
      </c>
      <c r="G255" s="4" t="str">
        <f>IFERROR(IF('Rang. kommuner avlingsnivå P '!D256&gt;1,'Rang. kommuner avlingsnivå P '!D256,""),"")</f>
        <v/>
      </c>
      <c r="H255" s="4" t="str">
        <f>IFERROR(IF('Rang. kommuner avlingsnivå P '!E256&gt;1,'Rang. kommuner avlingsnivå P '!E256,""),"")</f>
        <v/>
      </c>
      <c r="I255" s="4" t="str">
        <f>IFERROR(IF('Rang. kommuner avlingsnivå P '!F256&gt;1,'Rang. kommuner avlingsnivå P '!F256,""),"")</f>
        <v/>
      </c>
      <c r="J255" s="4" t="str">
        <f>IFERROR(IF('Rang. kommuner avlingsnivå P '!G256&gt;1,'Rang. kommuner avlingsnivå P '!G256,""),"")</f>
        <v/>
      </c>
      <c r="K255" s="4" t="str">
        <f>IFERROR(IF('Rang. kommuner avlingsnivå P '!H256&gt;1,'Rang. kommuner avlingsnivå P '!H256,""),"")</f>
        <v/>
      </c>
      <c r="L255" s="4" t="str">
        <f>IFERROR(IF('Rang. kommuner avlingsnivå P '!I256&gt;1,'Rang. kommuner avlingsnivå P '!I256,""),"")</f>
        <v/>
      </c>
      <c r="M255" s="4" t="str">
        <f>IFERROR(IF('Rang. kommuner avlingsnivå P '!J256&gt;1,'Rang. kommuner avlingsnivå P '!J256,""),"")</f>
        <v/>
      </c>
      <c r="N255" s="4" t="str">
        <f>IFERROR(IF('Rang. kommuner avlingsnivå P '!K256&gt;1,'Rang. kommuner avlingsnivå P '!K256,""),"")</f>
        <v/>
      </c>
      <c r="O255" s="4" t="str">
        <f>IFERROR(IF('Rang. kommuner avlingsnivå P '!L256&gt;1,'Rang. kommuner avlingsnivå P '!L256,""),"")</f>
        <v/>
      </c>
      <c r="P255" s="4" t="str">
        <f>IFERROR(IF('Rang. kommuner avlingsnivå P '!M256&gt;1,'Rang. kommuner avlingsnivå P '!M256,""),"")</f>
        <v/>
      </c>
      <c r="Q255" s="4" t="str">
        <f>IFERROR(IF('Rang. kommuner avlingsnivå P '!N256&gt;1,'Rang. kommuner avlingsnivå P '!N256,""),"")</f>
        <v/>
      </c>
      <c r="R255" s="4" t="str">
        <f>IFERROR(IF('Rang. kommuner avlingsnivå P '!O256&gt;1,'Rang. kommuner avlingsnivå P '!O256,""),"")</f>
        <v/>
      </c>
      <c r="S255" s="4" t="str">
        <f>IFERROR(IF('Rang. kommuner avlingsnivå P '!P256&gt;1,'Rang. kommuner avlingsnivå P '!P256,""),"")</f>
        <v/>
      </c>
      <c r="T255" s="4" t="str">
        <f>IFERROR(IF('Rang. kommuner avlingsnivå P '!Q256&gt;1,'Rang. kommuner avlingsnivå P '!Q256,""),"")</f>
        <v/>
      </c>
      <c r="U255" s="4" t="str">
        <f>IFERROR(IF('Rang. kommuner avlingsnivå P '!R256&gt;1,'Rang. kommuner avlingsnivå P '!R256,""),"")</f>
        <v/>
      </c>
      <c r="V255" s="4" t="str">
        <f>IFERROR(IF('Rang. kommuner avlingsnivå P '!S256&gt;1,'Rang. kommuner avlingsnivå P '!S256,""),"")</f>
        <v/>
      </c>
      <c r="W255" s="4" t="str">
        <f>IFERROR(IF('Rang. kommuner avlingsnivå P '!T256&gt;1,'Rang. kommuner avlingsnivå P '!T256,""),"")</f>
        <v/>
      </c>
      <c r="X255" s="4" t="str">
        <f>IFERROR(IF('Rang. kommuner avlingsnivå P '!U256&gt;1,'Rang. kommuner avlingsnivå P '!U256,""),"")</f>
        <v/>
      </c>
      <c r="Y255" s="4" t="str">
        <f>IFERROR(IF('Rang. kommuner avlingsnivå P '!V256&gt;1,'Rang. kommuner avlingsnivå P '!V256,""),"")</f>
        <v/>
      </c>
      <c r="Z255" s="4" t="str">
        <f>IFERROR(IF('Rang. kommuner avlingsnivå P '!W256&gt;1,'Rang. kommuner avlingsnivå P '!W256,""),"")</f>
        <v/>
      </c>
      <c r="AA255" s="4" t="str">
        <f>IFERROR(IF('Rang. kommuner avlingsnivå P '!X256&gt;1,'Rang. kommuner avlingsnivå P '!X256,""),"")</f>
        <v/>
      </c>
    </row>
    <row r="256" spans="4:27" x14ac:dyDescent="0.25">
      <c r="D256" s="4" t="str">
        <f>IF('Rang. kommuner avlingsnivå P '!A257&gt;1,'Rang. kommuner avlingsnivå P '!A257,"")</f>
        <v>5501 TROMSØ</v>
      </c>
      <c r="E256" s="4" t="str">
        <f>IFERROR(IF('Rang. kommuner avlingsnivå P '!B257&gt;1,'Rang. kommuner avlingsnivå P '!B257,""),"")</f>
        <v/>
      </c>
      <c r="F256" s="4" t="str">
        <f>IFERROR(IF('Rang. kommuner avlingsnivå P '!C257&gt;1,'Rang. kommuner avlingsnivå P '!C257,""),"")</f>
        <v/>
      </c>
      <c r="G256" s="4" t="str">
        <f>IFERROR(IF('Rang. kommuner avlingsnivå P '!D257&gt;1,'Rang. kommuner avlingsnivå P '!D257,""),"")</f>
        <v/>
      </c>
      <c r="H256" s="4" t="str">
        <f>IFERROR(IF('Rang. kommuner avlingsnivå P '!E257&gt;1,'Rang. kommuner avlingsnivå P '!E257,""),"")</f>
        <v/>
      </c>
      <c r="I256" s="4" t="str">
        <f>IFERROR(IF('Rang. kommuner avlingsnivå P '!F257&gt;1,'Rang. kommuner avlingsnivå P '!F257,""),"")</f>
        <v/>
      </c>
      <c r="J256" s="4" t="str">
        <f>IFERROR(IF('Rang. kommuner avlingsnivå P '!G257&gt;1,'Rang. kommuner avlingsnivå P '!G257,""),"")</f>
        <v/>
      </c>
      <c r="K256" s="4" t="str">
        <f>IFERROR(IF('Rang. kommuner avlingsnivå P '!H257&gt;1,'Rang. kommuner avlingsnivå P '!H257,""),"")</f>
        <v/>
      </c>
      <c r="L256" s="4" t="str">
        <f>IFERROR(IF('Rang. kommuner avlingsnivå P '!I257&gt;1,'Rang. kommuner avlingsnivå P '!I257,""),"")</f>
        <v/>
      </c>
      <c r="M256" s="4" t="str">
        <f>IFERROR(IF('Rang. kommuner avlingsnivå P '!J257&gt;1,'Rang. kommuner avlingsnivå P '!J257,""),"")</f>
        <v/>
      </c>
      <c r="N256" s="4" t="str">
        <f>IFERROR(IF('Rang. kommuner avlingsnivå P '!K257&gt;1,'Rang. kommuner avlingsnivå P '!K257,""),"")</f>
        <v/>
      </c>
      <c r="O256" s="4" t="str">
        <f>IFERROR(IF('Rang. kommuner avlingsnivå P '!L257&gt;1,'Rang. kommuner avlingsnivå P '!L257,""),"")</f>
        <v/>
      </c>
      <c r="P256" s="4" t="str">
        <f>IFERROR(IF('Rang. kommuner avlingsnivå P '!M257&gt;1,'Rang. kommuner avlingsnivå P '!M257,""),"")</f>
        <v/>
      </c>
      <c r="Q256" s="4" t="str">
        <f>IFERROR(IF('Rang. kommuner avlingsnivå P '!N257&gt;1,'Rang. kommuner avlingsnivå P '!N257,""),"")</f>
        <v/>
      </c>
      <c r="R256" s="4" t="str">
        <f>IFERROR(IF('Rang. kommuner avlingsnivå P '!O257&gt;1,'Rang. kommuner avlingsnivå P '!O257,""),"")</f>
        <v/>
      </c>
      <c r="S256" s="4" t="str">
        <f>IFERROR(IF('Rang. kommuner avlingsnivå P '!P257&gt;1,'Rang. kommuner avlingsnivå P '!P257,""),"")</f>
        <v/>
      </c>
      <c r="T256" s="4" t="str">
        <f>IFERROR(IF('Rang. kommuner avlingsnivå P '!Q257&gt;1,'Rang. kommuner avlingsnivå P '!Q257,""),"")</f>
        <v/>
      </c>
      <c r="U256" s="4" t="str">
        <f>IFERROR(IF('Rang. kommuner avlingsnivå P '!R257&gt;1,'Rang. kommuner avlingsnivå P '!R257,""),"")</f>
        <v/>
      </c>
      <c r="V256" s="4" t="str">
        <f>IFERROR(IF('Rang. kommuner avlingsnivå P '!S257&gt;1,'Rang. kommuner avlingsnivå P '!S257,""),"")</f>
        <v/>
      </c>
      <c r="W256" s="4" t="str">
        <f>IFERROR(IF('Rang. kommuner avlingsnivå P '!T257&gt;1,'Rang. kommuner avlingsnivå P '!T257,""),"")</f>
        <v/>
      </c>
      <c r="X256" s="4" t="str">
        <f>IFERROR(IF('Rang. kommuner avlingsnivå P '!U257&gt;1,'Rang. kommuner avlingsnivå P '!U257,""),"")</f>
        <v/>
      </c>
      <c r="Y256" s="4" t="str">
        <f>IFERROR(IF('Rang. kommuner avlingsnivå P '!V257&gt;1,'Rang. kommuner avlingsnivå P '!V257,""),"")</f>
        <v/>
      </c>
      <c r="Z256" s="4" t="str">
        <f>IFERROR(IF('Rang. kommuner avlingsnivå P '!W257&gt;1,'Rang. kommuner avlingsnivå P '!W257,""),"")</f>
        <v/>
      </c>
      <c r="AA256" s="4" t="str">
        <f>IFERROR(IF('Rang. kommuner avlingsnivå P '!X257&gt;1,'Rang. kommuner avlingsnivå P '!X257,""),"")</f>
        <v/>
      </c>
    </row>
    <row r="257" spans="4:27" x14ac:dyDescent="0.25">
      <c r="D257" s="4" t="str">
        <f>IF('Rang. kommuner avlingsnivå P '!A258&gt;1,'Rang. kommuner avlingsnivå P '!A258,"")</f>
        <v>1554 AVERØY</v>
      </c>
      <c r="E257" s="4" t="str">
        <f>IFERROR(IF('Rang. kommuner avlingsnivå P '!B258&gt;1,'Rang. kommuner avlingsnivå P '!B258,""),"")</f>
        <v/>
      </c>
      <c r="F257" s="4" t="str">
        <f>IFERROR(IF('Rang. kommuner avlingsnivå P '!C258&gt;1,'Rang. kommuner avlingsnivå P '!C258,""),"")</f>
        <v/>
      </c>
      <c r="G257" s="4" t="str">
        <f>IFERROR(IF('Rang. kommuner avlingsnivå P '!D258&gt;1,'Rang. kommuner avlingsnivå P '!D258,""),"")</f>
        <v/>
      </c>
      <c r="H257" s="4" t="str">
        <f>IFERROR(IF('Rang. kommuner avlingsnivå P '!E258&gt;1,'Rang. kommuner avlingsnivå P '!E258,""),"")</f>
        <v/>
      </c>
      <c r="I257" s="4" t="str">
        <f>IFERROR(IF('Rang. kommuner avlingsnivå P '!F258&gt;1,'Rang. kommuner avlingsnivå P '!F258,""),"")</f>
        <v/>
      </c>
      <c r="J257" s="4" t="str">
        <f>IFERROR(IF('Rang. kommuner avlingsnivå P '!G258&gt;1,'Rang. kommuner avlingsnivå P '!G258,""),"")</f>
        <v/>
      </c>
      <c r="K257" s="4" t="str">
        <f>IFERROR(IF('Rang. kommuner avlingsnivå P '!H258&gt;1,'Rang. kommuner avlingsnivå P '!H258,""),"")</f>
        <v/>
      </c>
      <c r="L257" s="4" t="str">
        <f>IFERROR(IF('Rang. kommuner avlingsnivå P '!I258&gt;1,'Rang. kommuner avlingsnivå P '!I258,""),"")</f>
        <v/>
      </c>
      <c r="M257" s="4" t="str">
        <f>IFERROR(IF('Rang. kommuner avlingsnivå P '!J258&gt;1,'Rang. kommuner avlingsnivå P '!J258,""),"")</f>
        <v/>
      </c>
      <c r="N257" s="4" t="str">
        <f>IFERROR(IF('Rang. kommuner avlingsnivå P '!K258&gt;1,'Rang. kommuner avlingsnivå P '!K258,""),"")</f>
        <v/>
      </c>
      <c r="O257" s="4" t="str">
        <f>IFERROR(IF('Rang. kommuner avlingsnivå P '!L258&gt;1,'Rang. kommuner avlingsnivå P '!L258,""),"")</f>
        <v/>
      </c>
      <c r="P257" s="4" t="str">
        <f>IFERROR(IF('Rang. kommuner avlingsnivå P '!M258&gt;1,'Rang. kommuner avlingsnivå P '!M258,""),"")</f>
        <v/>
      </c>
      <c r="Q257" s="4" t="str">
        <f>IFERROR(IF('Rang. kommuner avlingsnivå P '!N258&gt;1,'Rang. kommuner avlingsnivå P '!N258,""),"")</f>
        <v/>
      </c>
      <c r="R257" s="4" t="str">
        <f>IFERROR(IF('Rang. kommuner avlingsnivå P '!O258&gt;1,'Rang. kommuner avlingsnivå P '!O258,""),"")</f>
        <v/>
      </c>
      <c r="S257" s="4" t="str">
        <f>IFERROR(IF('Rang. kommuner avlingsnivå P '!P258&gt;1,'Rang. kommuner avlingsnivå P '!P258,""),"")</f>
        <v/>
      </c>
      <c r="T257" s="4" t="str">
        <f>IFERROR(IF('Rang. kommuner avlingsnivå P '!Q258&gt;1,'Rang. kommuner avlingsnivå P '!Q258,""),"")</f>
        <v/>
      </c>
      <c r="U257" s="4" t="str">
        <f>IFERROR(IF('Rang. kommuner avlingsnivå P '!R258&gt;1,'Rang. kommuner avlingsnivå P '!R258,""),"")</f>
        <v/>
      </c>
      <c r="V257" s="4" t="str">
        <f>IFERROR(IF('Rang. kommuner avlingsnivå P '!S258&gt;1,'Rang. kommuner avlingsnivå P '!S258,""),"")</f>
        <v/>
      </c>
      <c r="W257" s="4" t="str">
        <f>IFERROR(IF('Rang. kommuner avlingsnivå P '!T258&gt;1,'Rang. kommuner avlingsnivå P '!T258,""),"")</f>
        <v/>
      </c>
      <c r="X257" s="4" t="str">
        <f>IFERROR(IF('Rang. kommuner avlingsnivå P '!U258&gt;1,'Rang. kommuner avlingsnivå P '!U258,""),"")</f>
        <v/>
      </c>
      <c r="Y257" s="4" t="str">
        <f>IFERROR(IF('Rang. kommuner avlingsnivå P '!V258&gt;1,'Rang. kommuner avlingsnivå P '!V258,""),"")</f>
        <v/>
      </c>
      <c r="Z257" s="4" t="str">
        <f>IFERROR(IF('Rang. kommuner avlingsnivå P '!W258&gt;1,'Rang. kommuner avlingsnivå P '!W258,""),"")</f>
        <v/>
      </c>
      <c r="AA257" s="4" t="str">
        <f>IFERROR(IF('Rang. kommuner avlingsnivå P '!X258&gt;1,'Rang. kommuner avlingsnivå P '!X258,""),"")</f>
        <v/>
      </c>
    </row>
    <row r="258" spans="4:27" x14ac:dyDescent="0.25">
      <c r="D258" s="4" t="str">
        <f>IF('Rang. kommuner avlingsnivå P '!A259&gt;1,'Rang. kommuner avlingsnivå P '!A259,"")</f>
        <v>5528 DYRØY</v>
      </c>
      <c r="E258" s="4" t="str">
        <f>IFERROR(IF('Rang. kommuner avlingsnivå P '!B259&gt;1,'Rang. kommuner avlingsnivå P '!B259,""),"")</f>
        <v/>
      </c>
      <c r="F258" s="4" t="str">
        <f>IFERROR(IF('Rang. kommuner avlingsnivå P '!C259&gt;1,'Rang. kommuner avlingsnivå P '!C259,""),"")</f>
        <v/>
      </c>
      <c r="G258" s="4" t="str">
        <f>IFERROR(IF('Rang. kommuner avlingsnivå P '!D259&gt;1,'Rang. kommuner avlingsnivå P '!D259,""),"")</f>
        <v/>
      </c>
      <c r="H258" s="4" t="str">
        <f>IFERROR(IF('Rang. kommuner avlingsnivå P '!E259&gt;1,'Rang. kommuner avlingsnivå P '!E259,""),"")</f>
        <v/>
      </c>
      <c r="I258" s="4" t="str">
        <f>IFERROR(IF('Rang. kommuner avlingsnivå P '!F259&gt;1,'Rang. kommuner avlingsnivå P '!F259,""),"")</f>
        <v/>
      </c>
      <c r="J258" s="4" t="str">
        <f>IFERROR(IF('Rang. kommuner avlingsnivå P '!G259&gt;1,'Rang. kommuner avlingsnivå P '!G259,""),"")</f>
        <v/>
      </c>
      <c r="K258" s="4" t="str">
        <f>IFERROR(IF('Rang. kommuner avlingsnivå P '!H259&gt;1,'Rang. kommuner avlingsnivå P '!H259,""),"")</f>
        <v/>
      </c>
      <c r="L258" s="4" t="str">
        <f>IFERROR(IF('Rang. kommuner avlingsnivå P '!I259&gt;1,'Rang. kommuner avlingsnivå P '!I259,""),"")</f>
        <v/>
      </c>
      <c r="M258" s="4" t="str">
        <f>IFERROR(IF('Rang. kommuner avlingsnivå P '!J259&gt;1,'Rang. kommuner avlingsnivå P '!J259,""),"")</f>
        <v/>
      </c>
      <c r="N258" s="4" t="str">
        <f>IFERROR(IF('Rang. kommuner avlingsnivå P '!K259&gt;1,'Rang. kommuner avlingsnivå P '!K259,""),"")</f>
        <v/>
      </c>
      <c r="O258" s="4" t="str">
        <f>IFERROR(IF('Rang. kommuner avlingsnivå P '!L259&gt;1,'Rang. kommuner avlingsnivå P '!L259,""),"")</f>
        <v/>
      </c>
      <c r="P258" s="4" t="str">
        <f>IFERROR(IF('Rang. kommuner avlingsnivå P '!M259&gt;1,'Rang. kommuner avlingsnivå P '!M259,""),"")</f>
        <v/>
      </c>
      <c r="Q258" s="4" t="str">
        <f>IFERROR(IF('Rang. kommuner avlingsnivå P '!N259&gt;1,'Rang. kommuner avlingsnivå P '!N259,""),"")</f>
        <v/>
      </c>
      <c r="R258" s="4" t="str">
        <f>IFERROR(IF('Rang. kommuner avlingsnivå P '!O259&gt;1,'Rang. kommuner avlingsnivå P '!O259,""),"")</f>
        <v/>
      </c>
      <c r="S258" s="4" t="str">
        <f>IFERROR(IF('Rang. kommuner avlingsnivå P '!P259&gt;1,'Rang. kommuner avlingsnivå P '!P259,""),"")</f>
        <v/>
      </c>
      <c r="T258" s="4" t="str">
        <f>IFERROR(IF('Rang. kommuner avlingsnivå P '!Q259&gt;1,'Rang. kommuner avlingsnivå P '!Q259,""),"")</f>
        <v/>
      </c>
      <c r="U258" s="4" t="str">
        <f>IFERROR(IF('Rang. kommuner avlingsnivå P '!R259&gt;1,'Rang. kommuner avlingsnivå P '!R259,""),"")</f>
        <v/>
      </c>
      <c r="V258" s="4" t="str">
        <f>IFERROR(IF('Rang. kommuner avlingsnivå P '!S259&gt;1,'Rang. kommuner avlingsnivå P '!S259,""),"")</f>
        <v/>
      </c>
      <c r="W258" s="4" t="str">
        <f>IFERROR(IF('Rang. kommuner avlingsnivå P '!T259&gt;1,'Rang. kommuner avlingsnivå P '!T259,""),"")</f>
        <v/>
      </c>
      <c r="X258" s="4" t="str">
        <f>IFERROR(IF('Rang. kommuner avlingsnivå P '!U259&gt;1,'Rang. kommuner avlingsnivå P '!U259,""),"")</f>
        <v/>
      </c>
      <c r="Y258" s="4" t="str">
        <f>IFERROR(IF('Rang. kommuner avlingsnivå P '!V259&gt;1,'Rang. kommuner avlingsnivå P '!V259,""),"")</f>
        <v/>
      </c>
      <c r="Z258" s="4" t="str">
        <f>IFERROR(IF('Rang. kommuner avlingsnivå P '!W259&gt;1,'Rang. kommuner avlingsnivå P '!W259,""),"")</f>
        <v/>
      </c>
      <c r="AA258" s="4" t="str">
        <f>IFERROR(IF('Rang. kommuner avlingsnivå P '!X259&gt;1,'Rang. kommuner avlingsnivå P '!X259,""),"")</f>
        <v/>
      </c>
    </row>
    <row r="259" spans="4:27" x14ac:dyDescent="0.25">
      <c r="D259" s="4" t="str">
        <f>IF('Rang. kommuner avlingsnivå P '!A260&gt;1,'Rang. kommuner avlingsnivå P '!A260,"")</f>
        <v>1146 TYSVÆR</v>
      </c>
      <c r="E259" s="4" t="str">
        <f>IFERROR(IF('Rang. kommuner avlingsnivå P '!B260&gt;1,'Rang. kommuner avlingsnivå P '!B260,""),"")</f>
        <v/>
      </c>
      <c r="F259" s="4" t="str">
        <f>IFERROR(IF('Rang. kommuner avlingsnivå P '!C260&gt;1,'Rang. kommuner avlingsnivå P '!C260,""),"")</f>
        <v/>
      </c>
      <c r="G259" s="4" t="str">
        <f>IFERROR(IF('Rang. kommuner avlingsnivå P '!D260&gt;1,'Rang. kommuner avlingsnivå P '!D260,""),"")</f>
        <v/>
      </c>
      <c r="H259" s="4" t="str">
        <f>IFERROR(IF('Rang. kommuner avlingsnivå P '!E260&gt;1,'Rang. kommuner avlingsnivå P '!E260,""),"")</f>
        <v/>
      </c>
      <c r="I259" s="4" t="str">
        <f>IFERROR(IF('Rang. kommuner avlingsnivå P '!F260&gt;1,'Rang. kommuner avlingsnivå P '!F260,""),"")</f>
        <v/>
      </c>
      <c r="J259" s="4" t="str">
        <f>IFERROR(IF('Rang. kommuner avlingsnivå P '!G260&gt;1,'Rang. kommuner avlingsnivå P '!G260,""),"")</f>
        <v/>
      </c>
      <c r="K259" s="4" t="str">
        <f>IFERROR(IF('Rang. kommuner avlingsnivå P '!H260&gt;1,'Rang. kommuner avlingsnivå P '!H260,""),"")</f>
        <v/>
      </c>
      <c r="L259" s="4" t="str">
        <f>IFERROR(IF('Rang. kommuner avlingsnivå P '!I260&gt;1,'Rang. kommuner avlingsnivå P '!I260,""),"")</f>
        <v/>
      </c>
      <c r="M259" s="4" t="str">
        <f>IFERROR(IF('Rang. kommuner avlingsnivå P '!J260&gt;1,'Rang. kommuner avlingsnivå P '!J260,""),"")</f>
        <v/>
      </c>
      <c r="N259" s="4" t="str">
        <f>IFERROR(IF('Rang. kommuner avlingsnivå P '!K260&gt;1,'Rang. kommuner avlingsnivå P '!K260,""),"")</f>
        <v/>
      </c>
      <c r="O259" s="4" t="str">
        <f>IFERROR(IF('Rang. kommuner avlingsnivå P '!L260&gt;1,'Rang. kommuner avlingsnivå P '!L260,""),"")</f>
        <v/>
      </c>
      <c r="P259" s="4" t="str">
        <f>IFERROR(IF('Rang. kommuner avlingsnivå P '!M260&gt;1,'Rang. kommuner avlingsnivå P '!M260,""),"")</f>
        <v/>
      </c>
      <c r="Q259" s="4" t="str">
        <f>IFERROR(IF('Rang. kommuner avlingsnivå P '!N260&gt;1,'Rang. kommuner avlingsnivå P '!N260,""),"")</f>
        <v/>
      </c>
      <c r="R259" s="4" t="str">
        <f>IFERROR(IF('Rang. kommuner avlingsnivå P '!O260&gt;1,'Rang. kommuner avlingsnivå P '!O260,""),"")</f>
        <v/>
      </c>
      <c r="S259" s="4" t="str">
        <f>IFERROR(IF('Rang. kommuner avlingsnivå P '!P260&gt;1,'Rang. kommuner avlingsnivå P '!P260,""),"")</f>
        <v/>
      </c>
      <c r="T259" s="4" t="str">
        <f>IFERROR(IF('Rang. kommuner avlingsnivå P '!Q260&gt;1,'Rang. kommuner avlingsnivå P '!Q260,""),"")</f>
        <v/>
      </c>
      <c r="U259" s="4" t="str">
        <f>IFERROR(IF('Rang. kommuner avlingsnivå P '!R260&gt;1,'Rang. kommuner avlingsnivå P '!R260,""),"")</f>
        <v/>
      </c>
      <c r="V259" s="4" t="str">
        <f>IFERROR(IF('Rang. kommuner avlingsnivå P '!S260&gt;1,'Rang. kommuner avlingsnivå P '!S260,""),"")</f>
        <v/>
      </c>
      <c r="W259" s="4" t="str">
        <f>IFERROR(IF('Rang. kommuner avlingsnivå P '!T260&gt;1,'Rang. kommuner avlingsnivå P '!T260,""),"")</f>
        <v/>
      </c>
      <c r="X259" s="4" t="str">
        <f>IFERROR(IF('Rang. kommuner avlingsnivå P '!U260&gt;1,'Rang. kommuner avlingsnivå P '!U260,""),"")</f>
        <v/>
      </c>
      <c r="Y259" s="4" t="str">
        <f>IFERROR(IF('Rang. kommuner avlingsnivå P '!V260&gt;1,'Rang. kommuner avlingsnivå P '!V260,""),"")</f>
        <v/>
      </c>
      <c r="Z259" s="4" t="str">
        <f>IFERROR(IF('Rang. kommuner avlingsnivå P '!W260&gt;1,'Rang. kommuner avlingsnivå P '!W260,""),"")</f>
        <v/>
      </c>
      <c r="AA259" s="4" t="str">
        <f>IFERROR(IF('Rang. kommuner avlingsnivå P '!X260&gt;1,'Rang. kommuner avlingsnivå P '!X260,""),"")</f>
        <v/>
      </c>
    </row>
    <row r="260" spans="4:27" x14ac:dyDescent="0.25">
      <c r="D260" s="4" t="str">
        <f>IF('Rang. kommuner avlingsnivå P '!A261&gt;1,'Rang. kommuner avlingsnivå P '!A261,"")</f>
        <v>4036 VINJE</v>
      </c>
      <c r="E260" s="4" t="str">
        <f>IFERROR(IF('Rang. kommuner avlingsnivå P '!B261&gt;1,'Rang. kommuner avlingsnivå P '!B261,""),"")</f>
        <v/>
      </c>
      <c r="F260" s="4" t="str">
        <f>IFERROR(IF('Rang. kommuner avlingsnivå P '!C261&gt;1,'Rang. kommuner avlingsnivå P '!C261,""),"")</f>
        <v/>
      </c>
      <c r="G260" s="4" t="str">
        <f>IFERROR(IF('Rang. kommuner avlingsnivå P '!D261&gt;1,'Rang. kommuner avlingsnivå P '!D261,""),"")</f>
        <v/>
      </c>
      <c r="H260" s="4" t="str">
        <f>IFERROR(IF('Rang. kommuner avlingsnivå P '!E261&gt;1,'Rang. kommuner avlingsnivå P '!E261,""),"")</f>
        <v/>
      </c>
      <c r="I260" s="4" t="str">
        <f>IFERROR(IF('Rang. kommuner avlingsnivå P '!F261&gt;1,'Rang. kommuner avlingsnivå P '!F261,""),"")</f>
        <v/>
      </c>
      <c r="J260" s="4" t="str">
        <f>IFERROR(IF('Rang. kommuner avlingsnivå P '!G261&gt;1,'Rang. kommuner avlingsnivå P '!G261,""),"")</f>
        <v/>
      </c>
      <c r="K260" s="4" t="str">
        <f>IFERROR(IF('Rang. kommuner avlingsnivå P '!H261&gt;1,'Rang. kommuner avlingsnivå P '!H261,""),"")</f>
        <v/>
      </c>
      <c r="L260" s="4" t="str">
        <f>IFERROR(IF('Rang. kommuner avlingsnivå P '!I261&gt;1,'Rang. kommuner avlingsnivå P '!I261,""),"")</f>
        <v/>
      </c>
      <c r="M260" s="4" t="str">
        <f>IFERROR(IF('Rang. kommuner avlingsnivå P '!J261&gt;1,'Rang. kommuner avlingsnivå P '!J261,""),"")</f>
        <v/>
      </c>
      <c r="N260" s="4" t="str">
        <f>IFERROR(IF('Rang. kommuner avlingsnivå P '!K261&gt;1,'Rang. kommuner avlingsnivå P '!K261,""),"")</f>
        <v/>
      </c>
      <c r="O260" s="4" t="str">
        <f>IFERROR(IF('Rang. kommuner avlingsnivå P '!L261&gt;1,'Rang. kommuner avlingsnivå P '!L261,""),"")</f>
        <v/>
      </c>
      <c r="P260" s="4" t="str">
        <f>IFERROR(IF('Rang. kommuner avlingsnivå P '!M261&gt;1,'Rang. kommuner avlingsnivå P '!M261,""),"")</f>
        <v/>
      </c>
      <c r="Q260" s="4" t="str">
        <f>IFERROR(IF('Rang. kommuner avlingsnivå P '!N261&gt;1,'Rang. kommuner avlingsnivå P '!N261,""),"")</f>
        <v/>
      </c>
      <c r="R260" s="4" t="str">
        <f>IFERROR(IF('Rang. kommuner avlingsnivå P '!O261&gt;1,'Rang. kommuner avlingsnivå P '!O261,""),"")</f>
        <v/>
      </c>
      <c r="S260" s="4" t="str">
        <f>IFERROR(IF('Rang. kommuner avlingsnivå P '!P261&gt;1,'Rang. kommuner avlingsnivå P '!P261,""),"")</f>
        <v/>
      </c>
      <c r="T260" s="4" t="str">
        <f>IFERROR(IF('Rang. kommuner avlingsnivå P '!Q261&gt;1,'Rang. kommuner avlingsnivå P '!Q261,""),"")</f>
        <v/>
      </c>
      <c r="U260" s="4" t="str">
        <f>IFERROR(IF('Rang. kommuner avlingsnivå P '!R261&gt;1,'Rang. kommuner avlingsnivå P '!R261,""),"")</f>
        <v/>
      </c>
      <c r="V260" s="4" t="str">
        <f>IFERROR(IF('Rang. kommuner avlingsnivå P '!S261&gt;1,'Rang. kommuner avlingsnivå P '!S261,""),"")</f>
        <v/>
      </c>
      <c r="W260" s="4" t="str">
        <f>IFERROR(IF('Rang. kommuner avlingsnivå P '!T261&gt;1,'Rang. kommuner avlingsnivå P '!T261,""),"")</f>
        <v/>
      </c>
      <c r="X260" s="4" t="str">
        <f>IFERROR(IF('Rang. kommuner avlingsnivå P '!U261&gt;1,'Rang. kommuner avlingsnivå P '!U261,""),"")</f>
        <v/>
      </c>
      <c r="Y260" s="4" t="str">
        <f>IFERROR(IF('Rang. kommuner avlingsnivå P '!V261&gt;1,'Rang. kommuner avlingsnivå P '!V261,""),"")</f>
        <v/>
      </c>
      <c r="Z260" s="4" t="str">
        <f>IFERROR(IF('Rang. kommuner avlingsnivå P '!W261&gt;1,'Rang. kommuner avlingsnivå P '!W261,""),"")</f>
        <v/>
      </c>
      <c r="AA260" s="4" t="str">
        <f>IFERROR(IF('Rang. kommuner avlingsnivå P '!X261&gt;1,'Rang. kommuner avlingsnivå P '!X261,""),"")</f>
        <v/>
      </c>
    </row>
    <row r="261" spans="4:27" x14ac:dyDescent="0.25">
      <c r="D261" s="4" t="str">
        <f>IF('Rang. kommuner avlingsnivå P '!A262&gt;1,'Rang. kommuner avlingsnivå P '!A262,"")</f>
        <v>1560 TINGVOLL</v>
      </c>
      <c r="E261" s="4" t="str">
        <f>IFERROR(IF('Rang. kommuner avlingsnivå P '!B262&gt;1,'Rang. kommuner avlingsnivå P '!B262,""),"")</f>
        <v/>
      </c>
      <c r="F261" s="4" t="str">
        <f>IFERROR(IF('Rang. kommuner avlingsnivå P '!C262&gt;1,'Rang. kommuner avlingsnivå P '!C262,""),"")</f>
        <v/>
      </c>
      <c r="G261" s="4" t="str">
        <f>IFERROR(IF('Rang. kommuner avlingsnivå P '!D262&gt;1,'Rang. kommuner avlingsnivå P '!D262,""),"")</f>
        <v/>
      </c>
      <c r="H261" s="4" t="str">
        <f>IFERROR(IF('Rang. kommuner avlingsnivå P '!E262&gt;1,'Rang. kommuner avlingsnivå P '!E262,""),"")</f>
        <v/>
      </c>
      <c r="I261" s="4" t="str">
        <f>IFERROR(IF('Rang. kommuner avlingsnivå P '!F262&gt;1,'Rang. kommuner avlingsnivå P '!F262,""),"")</f>
        <v/>
      </c>
      <c r="J261" s="4" t="str">
        <f>IFERROR(IF('Rang. kommuner avlingsnivå P '!G262&gt;1,'Rang. kommuner avlingsnivå P '!G262,""),"")</f>
        <v/>
      </c>
      <c r="K261" s="4" t="str">
        <f>IFERROR(IF('Rang. kommuner avlingsnivå P '!H262&gt;1,'Rang. kommuner avlingsnivå P '!H262,""),"")</f>
        <v/>
      </c>
      <c r="L261" s="4" t="str">
        <f>IFERROR(IF('Rang. kommuner avlingsnivå P '!I262&gt;1,'Rang. kommuner avlingsnivå P '!I262,""),"")</f>
        <v/>
      </c>
      <c r="M261" s="4" t="str">
        <f>IFERROR(IF('Rang. kommuner avlingsnivå P '!J262&gt;1,'Rang. kommuner avlingsnivå P '!J262,""),"")</f>
        <v/>
      </c>
      <c r="N261" s="4" t="str">
        <f>IFERROR(IF('Rang. kommuner avlingsnivå P '!K262&gt;1,'Rang. kommuner avlingsnivå P '!K262,""),"")</f>
        <v/>
      </c>
      <c r="O261" s="4" t="str">
        <f>IFERROR(IF('Rang. kommuner avlingsnivå P '!L262&gt;1,'Rang. kommuner avlingsnivå P '!L262,""),"")</f>
        <v/>
      </c>
      <c r="P261" s="4" t="str">
        <f>IFERROR(IF('Rang. kommuner avlingsnivå P '!M262&gt;1,'Rang. kommuner avlingsnivå P '!M262,""),"")</f>
        <v/>
      </c>
      <c r="Q261" s="4" t="str">
        <f>IFERROR(IF('Rang. kommuner avlingsnivå P '!N262&gt;1,'Rang. kommuner avlingsnivå P '!N262,""),"")</f>
        <v/>
      </c>
      <c r="R261" s="4" t="str">
        <f>IFERROR(IF('Rang. kommuner avlingsnivå P '!O262&gt;1,'Rang. kommuner avlingsnivå P '!O262,""),"")</f>
        <v/>
      </c>
      <c r="S261" s="4" t="str">
        <f>IFERROR(IF('Rang. kommuner avlingsnivå P '!P262&gt;1,'Rang. kommuner avlingsnivå P '!P262,""),"")</f>
        <v/>
      </c>
      <c r="T261" s="4" t="str">
        <f>IFERROR(IF('Rang. kommuner avlingsnivå P '!Q262&gt;1,'Rang. kommuner avlingsnivå P '!Q262,""),"")</f>
        <v/>
      </c>
      <c r="U261" s="4" t="str">
        <f>IFERROR(IF('Rang. kommuner avlingsnivå P '!R262&gt;1,'Rang. kommuner avlingsnivå P '!R262,""),"")</f>
        <v/>
      </c>
      <c r="V261" s="4" t="str">
        <f>IFERROR(IF('Rang. kommuner avlingsnivå P '!S262&gt;1,'Rang. kommuner avlingsnivå P '!S262,""),"")</f>
        <v/>
      </c>
      <c r="W261" s="4" t="str">
        <f>IFERROR(IF('Rang. kommuner avlingsnivå P '!T262&gt;1,'Rang. kommuner avlingsnivå P '!T262,""),"")</f>
        <v/>
      </c>
      <c r="X261" s="4" t="str">
        <f>IFERROR(IF('Rang. kommuner avlingsnivå P '!U262&gt;1,'Rang. kommuner avlingsnivå P '!U262,""),"")</f>
        <v/>
      </c>
      <c r="Y261" s="4" t="str">
        <f>IFERROR(IF('Rang. kommuner avlingsnivå P '!V262&gt;1,'Rang. kommuner avlingsnivå P '!V262,""),"")</f>
        <v/>
      </c>
      <c r="Z261" s="4" t="str">
        <f>IFERROR(IF('Rang. kommuner avlingsnivå P '!W262&gt;1,'Rang. kommuner avlingsnivå P '!W262,""),"")</f>
        <v/>
      </c>
      <c r="AA261" s="4" t="str">
        <f>IFERROR(IF('Rang. kommuner avlingsnivå P '!X262&gt;1,'Rang. kommuner avlingsnivå P '!X262,""),"")</f>
        <v/>
      </c>
    </row>
    <row r="262" spans="4:27" x14ac:dyDescent="0.25">
      <c r="D262" s="4" t="str">
        <f>IF('Rang. kommuner avlingsnivå P '!A263&gt;1,'Rang. kommuner avlingsnivå P '!A263,"")</f>
        <v>1815 VEGA</v>
      </c>
      <c r="E262" s="4" t="str">
        <f>IFERROR(IF('Rang. kommuner avlingsnivå P '!B263&gt;1,'Rang. kommuner avlingsnivå P '!B263,""),"")</f>
        <v/>
      </c>
      <c r="F262" s="4" t="str">
        <f>IFERROR(IF('Rang. kommuner avlingsnivå P '!C263&gt;1,'Rang. kommuner avlingsnivå P '!C263,""),"")</f>
        <v/>
      </c>
      <c r="G262" s="4" t="str">
        <f>IFERROR(IF('Rang. kommuner avlingsnivå P '!D263&gt;1,'Rang. kommuner avlingsnivå P '!D263,""),"")</f>
        <v/>
      </c>
      <c r="H262" s="4" t="str">
        <f>IFERROR(IF('Rang. kommuner avlingsnivå P '!E263&gt;1,'Rang. kommuner avlingsnivå P '!E263,""),"")</f>
        <v/>
      </c>
      <c r="I262" s="4" t="str">
        <f>IFERROR(IF('Rang. kommuner avlingsnivå P '!F263&gt;1,'Rang. kommuner avlingsnivå P '!F263,""),"")</f>
        <v/>
      </c>
      <c r="J262" s="4" t="str">
        <f>IFERROR(IF('Rang. kommuner avlingsnivå P '!G263&gt;1,'Rang. kommuner avlingsnivå P '!G263,""),"")</f>
        <v/>
      </c>
      <c r="K262" s="4" t="str">
        <f>IFERROR(IF('Rang. kommuner avlingsnivå P '!H263&gt;1,'Rang. kommuner avlingsnivå P '!H263,""),"")</f>
        <v/>
      </c>
      <c r="L262" s="4" t="str">
        <f>IFERROR(IF('Rang. kommuner avlingsnivå P '!I263&gt;1,'Rang. kommuner avlingsnivå P '!I263,""),"")</f>
        <v/>
      </c>
      <c r="M262" s="4" t="str">
        <f>IFERROR(IF('Rang. kommuner avlingsnivå P '!J263&gt;1,'Rang. kommuner avlingsnivå P '!J263,""),"")</f>
        <v/>
      </c>
      <c r="N262" s="4" t="str">
        <f>IFERROR(IF('Rang. kommuner avlingsnivå P '!K263&gt;1,'Rang. kommuner avlingsnivå P '!K263,""),"")</f>
        <v/>
      </c>
      <c r="O262" s="4" t="str">
        <f>IFERROR(IF('Rang. kommuner avlingsnivå P '!L263&gt;1,'Rang. kommuner avlingsnivå P '!L263,""),"")</f>
        <v/>
      </c>
      <c r="P262" s="4" t="str">
        <f>IFERROR(IF('Rang. kommuner avlingsnivå P '!M263&gt;1,'Rang. kommuner avlingsnivå P '!M263,""),"")</f>
        <v/>
      </c>
      <c r="Q262" s="4" t="str">
        <f>IFERROR(IF('Rang. kommuner avlingsnivå P '!N263&gt;1,'Rang. kommuner avlingsnivå P '!N263,""),"")</f>
        <v/>
      </c>
      <c r="R262" s="4" t="str">
        <f>IFERROR(IF('Rang. kommuner avlingsnivå P '!O263&gt;1,'Rang. kommuner avlingsnivå P '!O263,""),"")</f>
        <v/>
      </c>
      <c r="S262" s="4" t="str">
        <f>IFERROR(IF('Rang. kommuner avlingsnivå P '!P263&gt;1,'Rang. kommuner avlingsnivå P '!P263,""),"")</f>
        <v/>
      </c>
      <c r="T262" s="4" t="str">
        <f>IFERROR(IF('Rang. kommuner avlingsnivå P '!Q263&gt;1,'Rang. kommuner avlingsnivå P '!Q263,""),"")</f>
        <v/>
      </c>
      <c r="U262" s="4" t="str">
        <f>IFERROR(IF('Rang. kommuner avlingsnivå P '!R263&gt;1,'Rang. kommuner avlingsnivå P '!R263,""),"")</f>
        <v/>
      </c>
      <c r="V262" s="4" t="str">
        <f>IFERROR(IF('Rang. kommuner avlingsnivå P '!S263&gt;1,'Rang. kommuner avlingsnivå P '!S263,""),"")</f>
        <v/>
      </c>
      <c r="W262" s="4" t="str">
        <f>IFERROR(IF('Rang. kommuner avlingsnivå P '!T263&gt;1,'Rang. kommuner avlingsnivå P '!T263,""),"")</f>
        <v/>
      </c>
      <c r="X262" s="4" t="str">
        <f>IFERROR(IF('Rang. kommuner avlingsnivå P '!U263&gt;1,'Rang. kommuner avlingsnivå P '!U263,""),"")</f>
        <v/>
      </c>
      <c r="Y262" s="4" t="str">
        <f>IFERROR(IF('Rang. kommuner avlingsnivå P '!V263&gt;1,'Rang. kommuner avlingsnivå P '!V263,""),"")</f>
        <v/>
      </c>
      <c r="Z262" s="4" t="str">
        <f>IFERROR(IF('Rang. kommuner avlingsnivå P '!W263&gt;1,'Rang. kommuner avlingsnivå P '!W263,""),"")</f>
        <v/>
      </c>
      <c r="AA262" s="4" t="str">
        <f>IFERROR(IF('Rang. kommuner avlingsnivå P '!X263&gt;1,'Rang. kommuner avlingsnivå P '!X263,""),"")</f>
        <v/>
      </c>
    </row>
    <row r="263" spans="4:27" x14ac:dyDescent="0.25">
      <c r="D263" s="4" t="str">
        <f>IF('Rang. kommuner avlingsnivå P '!A264&gt;1,'Rang. kommuner avlingsnivå P '!A264,"")</f>
        <v>1149 KARMØY</v>
      </c>
      <c r="E263" s="4" t="str">
        <f>IFERROR(IF('Rang. kommuner avlingsnivå P '!B264&gt;1,'Rang. kommuner avlingsnivå P '!B264,""),"")</f>
        <v/>
      </c>
      <c r="F263" s="4" t="str">
        <f>IFERROR(IF('Rang. kommuner avlingsnivå P '!C264&gt;1,'Rang. kommuner avlingsnivå P '!C264,""),"")</f>
        <v/>
      </c>
      <c r="G263" s="4" t="str">
        <f>IFERROR(IF('Rang. kommuner avlingsnivå P '!D264&gt;1,'Rang. kommuner avlingsnivå P '!D264,""),"")</f>
        <v/>
      </c>
      <c r="H263" s="4" t="str">
        <f>IFERROR(IF('Rang. kommuner avlingsnivå P '!E264&gt;1,'Rang. kommuner avlingsnivå P '!E264,""),"")</f>
        <v/>
      </c>
      <c r="I263" s="4" t="str">
        <f>IFERROR(IF('Rang. kommuner avlingsnivå P '!F264&gt;1,'Rang. kommuner avlingsnivå P '!F264,""),"")</f>
        <v/>
      </c>
      <c r="J263" s="4" t="str">
        <f>IFERROR(IF('Rang. kommuner avlingsnivå P '!G264&gt;1,'Rang. kommuner avlingsnivå P '!G264,""),"")</f>
        <v/>
      </c>
      <c r="K263" s="4" t="str">
        <f>IFERROR(IF('Rang. kommuner avlingsnivå P '!H264&gt;1,'Rang. kommuner avlingsnivå P '!H264,""),"")</f>
        <v/>
      </c>
      <c r="L263" s="4" t="str">
        <f>IFERROR(IF('Rang. kommuner avlingsnivå P '!I264&gt;1,'Rang. kommuner avlingsnivå P '!I264,""),"")</f>
        <v/>
      </c>
      <c r="M263" s="4" t="str">
        <f>IFERROR(IF('Rang. kommuner avlingsnivå P '!J264&gt;1,'Rang. kommuner avlingsnivå P '!J264,""),"")</f>
        <v/>
      </c>
      <c r="N263" s="4" t="str">
        <f>IFERROR(IF('Rang. kommuner avlingsnivå P '!K264&gt;1,'Rang. kommuner avlingsnivå P '!K264,""),"")</f>
        <v/>
      </c>
      <c r="O263" s="4" t="str">
        <f>IFERROR(IF('Rang. kommuner avlingsnivå P '!L264&gt;1,'Rang. kommuner avlingsnivå P '!L264,""),"")</f>
        <v/>
      </c>
      <c r="P263" s="4" t="str">
        <f>IFERROR(IF('Rang. kommuner avlingsnivå P '!M264&gt;1,'Rang. kommuner avlingsnivå P '!M264,""),"")</f>
        <v/>
      </c>
      <c r="Q263" s="4" t="str">
        <f>IFERROR(IF('Rang. kommuner avlingsnivå P '!N264&gt;1,'Rang. kommuner avlingsnivå P '!N264,""),"")</f>
        <v/>
      </c>
      <c r="R263" s="4" t="str">
        <f>IFERROR(IF('Rang. kommuner avlingsnivå P '!O264&gt;1,'Rang. kommuner avlingsnivå P '!O264,""),"")</f>
        <v/>
      </c>
      <c r="S263" s="4" t="str">
        <f>IFERROR(IF('Rang. kommuner avlingsnivå P '!P264&gt;1,'Rang. kommuner avlingsnivå P '!P264,""),"")</f>
        <v/>
      </c>
      <c r="T263" s="4" t="str">
        <f>IFERROR(IF('Rang. kommuner avlingsnivå P '!Q264&gt;1,'Rang. kommuner avlingsnivå P '!Q264,""),"")</f>
        <v/>
      </c>
      <c r="U263" s="4" t="str">
        <f>IFERROR(IF('Rang. kommuner avlingsnivå P '!R264&gt;1,'Rang. kommuner avlingsnivå P '!R264,""),"")</f>
        <v/>
      </c>
      <c r="V263" s="4" t="str">
        <f>IFERROR(IF('Rang. kommuner avlingsnivå P '!S264&gt;1,'Rang. kommuner avlingsnivå P '!S264,""),"")</f>
        <v/>
      </c>
      <c r="W263" s="4" t="str">
        <f>IFERROR(IF('Rang. kommuner avlingsnivå P '!T264&gt;1,'Rang. kommuner avlingsnivå P '!T264,""),"")</f>
        <v/>
      </c>
      <c r="X263" s="4" t="str">
        <f>IFERROR(IF('Rang. kommuner avlingsnivå P '!U264&gt;1,'Rang. kommuner avlingsnivå P '!U264,""),"")</f>
        <v/>
      </c>
      <c r="Y263" s="4" t="str">
        <f>IFERROR(IF('Rang. kommuner avlingsnivå P '!V264&gt;1,'Rang. kommuner avlingsnivå P '!V264,""),"")</f>
        <v/>
      </c>
      <c r="Z263" s="4" t="str">
        <f>IFERROR(IF('Rang. kommuner avlingsnivå P '!W264&gt;1,'Rang. kommuner avlingsnivå P '!W264,""),"")</f>
        <v/>
      </c>
      <c r="AA263" s="4" t="str">
        <f>IFERROR(IF('Rang. kommuner avlingsnivå P '!X264&gt;1,'Rang. kommuner avlingsnivå P '!X264,""),"")</f>
        <v/>
      </c>
    </row>
    <row r="264" spans="4:27" x14ac:dyDescent="0.25">
      <c r="D264" s="4" t="str">
        <f>IF('Rang. kommuner avlingsnivå P '!A265&gt;1,'Rang. kommuner avlingsnivå P '!A265,"")</f>
        <v>4647 SUNNFJORD</v>
      </c>
      <c r="E264" s="4" t="str">
        <f>IFERROR(IF('Rang. kommuner avlingsnivå P '!B265&gt;1,'Rang. kommuner avlingsnivå P '!B265,""),"")</f>
        <v/>
      </c>
      <c r="F264" s="4" t="str">
        <f>IFERROR(IF('Rang. kommuner avlingsnivå P '!C265&gt;1,'Rang. kommuner avlingsnivå P '!C265,""),"")</f>
        <v/>
      </c>
      <c r="G264" s="4" t="str">
        <f>IFERROR(IF('Rang. kommuner avlingsnivå P '!D265&gt;1,'Rang. kommuner avlingsnivå P '!D265,""),"")</f>
        <v/>
      </c>
      <c r="H264" s="4" t="str">
        <f>IFERROR(IF('Rang. kommuner avlingsnivå P '!E265&gt;1,'Rang. kommuner avlingsnivå P '!E265,""),"")</f>
        <v/>
      </c>
      <c r="I264" s="4" t="str">
        <f>IFERROR(IF('Rang. kommuner avlingsnivå P '!F265&gt;1,'Rang. kommuner avlingsnivå P '!F265,""),"")</f>
        <v/>
      </c>
      <c r="J264" s="4" t="str">
        <f>IFERROR(IF('Rang. kommuner avlingsnivå P '!G265&gt;1,'Rang. kommuner avlingsnivå P '!G265,""),"")</f>
        <v/>
      </c>
      <c r="K264" s="4" t="str">
        <f>IFERROR(IF('Rang. kommuner avlingsnivå P '!H265&gt;1,'Rang. kommuner avlingsnivå P '!H265,""),"")</f>
        <v/>
      </c>
      <c r="L264" s="4" t="str">
        <f>IFERROR(IF('Rang. kommuner avlingsnivå P '!I265&gt;1,'Rang. kommuner avlingsnivå P '!I265,""),"")</f>
        <v/>
      </c>
      <c r="M264" s="4" t="str">
        <f>IFERROR(IF('Rang. kommuner avlingsnivå P '!J265&gt;1,'Rang. kommuner avlingsnivå P '!J265,""),"")</f>
        <v/>
      </c>
      <c r="N264" s="4" t="str">
        <f>IFERROR(IF('Rang. kommuner avlingsnivå P '!K265&gt;1,'Rang. kommuner avlingsnivå P '!K265,""),"")</f>
        <v/>
      </c>
      <c r="O264" s="4" t="str">
        <f>IFERROR(IF('Rang. kommuner avlingsnivå P '!L265&gt;1,'Rang. kommuner avlingsnivå P '!L265,""),"")</f>
        <v/>
      </c>
      <c r="P264" s="4" t="str">
        <f>IFERROR(IF('Rang. kommuner avlingsnivå P '!M265&gt;1,'Rang. kommuner avlingsnivå P '!M265,""),"")</f>
        <v/>
      </c>
      <c r="Q264" s="4" t="str">
        <f>IFERROR(IF('Rang. kommuner avlingsnivå P '!N265&gt;1,'Rang. kommuner avlingsnivå P '!N265,""),"")</f>
        <v/>
      </c>
      <c r="R264" s="4" t="str">
        <f>IFERROR(IF('Rang. kommuner avlingsnivå P '!O265&gt;1,'Rang. kommuner avlingsnivå P '!O265,""),"")</f>
        <v/>
      </c>
      <c r="S264" s="4" t="str">
        <f>IFERROR(IF('Rang. kommuner avlingsnivå P '!P265&gt;1,'Rang. kommuner avlingsnivå P '!P265,""),"")</f>
        <v/>
      </c>
      <c r="T264" s="4" t="str">
        <f>IFERROR(IF('Rang. kommuner avlingsnivå P '!Q265&gt;1,'Rang. kommuner avlingsnivå P '!Q265,""),"")</f>
        <v/>
      </c>
      <c r="U264" s="4" t="str">
        <f>IFERROR(IF('Rang. kommuner avlingsnivå P '!R265&gt;1,'Rang. kommuner avlingsnivå P '!R265,""),"")</f>
        <v/>
      </c>
      <c r="V264" s="4" t="str">
        <f>IFERROR(IF('Rang. kommuner avlingsnivå P '!S265&gt;1,'Rang. kommuner avlingsnivå P '!S265,""),"")</f>
        <v/>
      </c>
      <c r="W264" s="4" t="str">
        <f>IFERROR(IF('Rang. kommuner avlingsnivå P '!T265&gt;1,'Rang. kommuner avlingsnivå P '!T265,""),"")</f>
        <v/>
      </c>
      <c r="X264" s="4" t="str">
        <f>IFERROR(IF('Rang. kommuner avlingsnivå P '!U265&gt;1,'Rang. kommuner avlingsnivå P '!U265,""),"")</f>
        <v/>
      </c>
      <c r="Y264" s="4" t="str">
        <f>IFERROR(IF('Rang. kommuner avlingsnivå P '!V265&gt;1,'Rang. kommuner avlingsnivå P '!V265,""),"")</f>
        <v/>
      </c>
      <c r="Z264" s="4" t="str">
        <f>IFERROR(IF('Rang. kommuner avlingsnivå P '!W265&gt;1,'Rang. kommuner avlingsnivå P '!W265,""),"")</f>
        <v/>
      </c>
      <c r="AA264" s="4" t="str">
        <f>IFERROR(IF('Rang. kommuner avlingsnivå P '!X265&gt;1,'Rang. kommuner avlingsnivå P '!X265,""),"")</f>
        <v/>
      </c>
    </row>
    <row r="265" spans="4:27" x14ac:dyDescent="0.25">
      <c r="D265" s="4" t="str">
        <f>IF('Rang. kommuner avlingsnivå P '!A266&gt;1,'Rang. kommuner avlingsnivå P '!A266,"")</f>
        <v>4645 ASKVOLL</v>
      </c>
      <c r="E265" s="4" t="str">
        <f>IFERROR(IF('Rang. kommuner avlingsnivå P '!B266&gt;1,'Rang. kommuner avlingsnivå P '!B266,""),"")</f>
        <v/>
      </c>
      <c r="F265" s="4" t="str">
        <f>IFERROR(IF('Rang. kommuner avlingsnivå P '!C266&gt;1,'Rang. kommuner avlingsnivå P '!C266,""),"")</f>
        <v/>
      </c>
      <c r="G265" s="4" t="str">
        <f>IFERROR(IF('Rang. kommuner avlingsnivå P '!D266&gt;1,'Rang. kommuner avlingsnivå P '!D266,""),"")</f>
        <v/>
      </c>
      <c r="H265" s="4" t="str">
        <f>IFERROR(IF('Rang. kommuner avlingsnivå P '!E266&gt;1,'Rang. kommuner avlingsnivå P '!E266,""),"")</f>
        <v/>
      </c>
      <c r="I265" s="4" t="str">
        <f>IFERROR(IF('Rang. kommuner avlingsnivå P '!F266&gt;1,'Rang. kommuner avlingsnivå P '!F266,""),"")</f>
        <v/>
      </c>
      <c r="J265" s="4" t="str">
        <f>IFERROR(IF('Rang. kommuner avlingsnivå P '!G266&gt;1,'Rang. kommuner avlingsnivå P '!G266,""),"")</f>
        <v/>
      </c>
      <c r="K265" s="4" t="str">
        <f>IFERROR(IF('Rang. kommuner avlingsnivå P '!H266&gt;1,'Rang. kommuner avlingsnivå P '!H266,""),"")</f>
        <v/>
      </c>
      <c r="L265" s="4" t="str">
        <f>IFERROR(IF('Rang. kommuner avlingsnivå P '!I266&gt;1,'Rang. kommuner avlingsnivå P '!I266,""),"")</f>
        <v/>
      </c>
      <c r="M265" s="4" t="str">
        <f>IFERROR(IF('Rang. kommuner avlingsnivå P '!J266&gt;1,'Rang. kommuner avlingsnivå P '!J266,""),"")</f>
        <v/>
      </c>
      <c r="N265" s="4" t="str">
        <f>IFERROR(IF('Rang. kommuner avlingsnivå P '!K266&gt;1,'Rang. kommuner avlingsnivå P '!K266,""),"")</f>
        <v/>
      </c>
      <c r="O265" s="4" t="str">
        <f>IFERROR(IF('Rang. kommuner avlingsnivå P '!L266&gt;1,'Rang. kommuner avlingsnivå P '!L266,""),"")</f>
        <v/>
      </c>
      <c r="P265" s="4" t="str">
        <f>IFERROR(IF('Rang. kommuner avlingsnivå P '!M266&gt;1,'Rang. kommuner avlingsnivå P '!M266,""),"")</f>
        <v/>
      </c>
      <c r="Q265" s="4" t="str">
        <f>IFERROR(IF('Rang. kommuner avlingsnivå P '!N266&gt;1,'Rang. kommuner avlingsnivå P '!N266,""),"")</f>
        <v/>
      </c>
      <c r="R265" s="4" t="str">
        <f>IFERROR(IF('Rang. kommuner avlingsnivå P '!O266&gt;1,'Rang. kommuner avlingsnivå P '!O266,""),"")</f>
        <v/>
      </c>
      <c r="S265" s="4" t="str">
        <f>IFERROR(IF('Rang. kommuner avlingsnivå P '!P266&gt;1,'Rang. kommuner avlingsnivå P '!P266,""),"")</f>
        <v/>
      </c>
      <c r="T265" s="4" t="str">
        <f>IFERROR(IF('Rang. kommuner avlingsnivå P '!Q266&gt;1,'Rang. kommuner avlingsnivå P '!Q266,""),"")</f>
        <v/>
      </c>
      <c r="U265" s="4" t="str">
        <f>IFERROR(IF('Rang. kommuner avlingsnivå P '!R266&gt;1,'Rang. kommuner avlingsnivå P '!R266,""),"")</f>
        <v/>
      </c>
      <c r="V265" s="4" t="str">
        <f>IFERROR(IF('Rang. kommuner avlingsnivå P '!S266&gt;1,'Rang. kommuner avlingsnivå P '!S266,""),"")</f>
        <v/>
      </c>
      <c r="W265" s="4" t="str">
        <f>IFERROR(IF('Rang. kommuner avlingsnivå P '!T266&gt;1,'Rang. kommuner avlingsnivå P '!T266,""),"")</f>
        <v/>
      </c>
      <c r="X265" s="4" t="str">
        <f>IFERROR(IF('Rang. kommuner avlingsnivå P '!U266&gt;1,'Rang. kommuner avlingsnivå P '!U266,""),"")</f>
        <v/>
      </c>
      <c r="Y265" s="4" t="str">
        <f>IFERROR(IF('Rang. kommuner avlingsnivå P '!V266&gt;1,'Rang. kommuner avlingsnivå P '!V266,""),"")</f>
        <v/>
      </c>
      <c r="Z265" s="4" t="str">
        <f>IFERROR(IF('Rang. kommuner avlingsnivå P '!W266&gt;1,'Rang. kommuner avlingsnivå P '!W266,""),"")</f>
        <v/>
      </c>
      <c r="AA265" s="4" t="str">
        <f>IFERROR(IF('Rang. kommuner avlingsnivå P '!X266&gt;1,'Rang. kommuner avlingsnivå P '!X266,""),"")</f>
        <v/>
      </c>
    </row>
    <row r="266" spans="4:27" x14ac:dyDescent="0.25">
      <c r="D266" s="4" t="str">
        <f>IF('Rang. kommuner avlingsnivå P '!A267&gt;1,'Rang. kommuner avlingsnivå P '!A267,"")</f>
        <v>1806 NARVIK</v>
      </c>
      <c r="E266" s="4" t="str">
        <f>IFERROR(IF('Rang. kommuner avlingsnivå P '!B267&gt;1,'Rang. kommuner avlingsnivå P '!B267,""),"")</f>
        <v/>
      </c>
      <c r="F266" s="4" t="str">
        <f>IFERROR(IF('Rang. kommuner avlingsnivå P '!C267&gt;1,'Rang. kommuner avlingsnivå P '!C267,""),"")</f>
        <v/>
      </c>
      <c r="G266" s="4" t="str">
        <f>IFERROR(IF('Rang. kommuner avlingsnivå P '!D267&gt;1,'Rang. kommuner avlingsnivå P '!D267,""),"")</f>
        <v/>
      </c>
      <c r="H266" s="4" t="str">
        <f>IFERROR(IF('Rang. kommuner avlingsnivå P '!E267&gt;1,'Rang. kommuner avlingsnivå P '!E267,""),"")</f>
        <v/>
      </c>
      <c r="I266" s="4" t="str">
        <f>IFERROR(IF('Rang. kommuner avlingsnivå P '!F267&gt;1,'Rang. kommuner avlingsnivå P '!F267,""),"")</f>
        <v/>
      </c>
      <c r="J266" s="4" t="str">
        <f>IFERROR(IF('Rang. kommuner avlingsnivå P '!G267&gt;1,'Rang. kommuner avlingsnivå P '!G267,""),"")</f>
        <v/>
      </c>
      <c r="K266" s="4" t="str">
        <f>IFERROR(IF('Rang. kommuner avlingsnivå P '!H267&gt;1,'Rang. kommuner avlingsnivå P '!H267,""),"")</f>
        <v/>
      </c>
      <c r="L266" s="4" t="str">
        <f>IFERROR(IF('Rang. kommuner avlingsnivå P '!I267&gt;1,'Rang. kommuner avlingsnivå P '!I267,""),"")</f>
        <v/>
      </c>
      <c r="M266" s="4" t="str">
        <f>IFERROR(IF('Rang. kommuner avlingsnivå P '!J267&gt;1,'Rang. kommuner avlingsnivå P '!J267,""),"")</f>
        <v/>
      </c>
      <c r="N266" s="4" t="str">
        <f>IFERROR(IF('Rang. kommuner avlingsnivå P '!K267&gt;1,'Rang. kommuner avlingsnivå P '!K267,""),"")</f>
        <v/>
      </c>
      <c r="O266" s="4" t="str">
        <f>IFERROR(IF('Rang. kommuner avlingsnivå P '!L267&gt;1,'Rang. kommuner avlingsnivå P '!L267,""),"")</f>
        <v/>
      </c>
      <c r="P266" s="4" t="str">
        <f>IFERROR(IF('Rang. kommuner avlingsnivå P '!M267&gt;1,'Rang. kommuner avlingsnivå P '!M267,""),"")</f>
        <v/>
      </c>
      <c r="Q266" s="4" t="str">
        <f>IFERROR(IF('Rang. kommuner avlingsnivå P '!N267&gt;1,'Rang. kommuner avlingsnivå P '!N267,""),"")</f>
        <v/>
      </c>
      <c r="R266" s="4" t="str">
        <f>IFERROR(IF('Rang. kommuner avlingsnivå P '!O267&gt;1,'Rang. kommuner avlingsnivå P '!O267,""),"")</f>
        <v/>
      </c>
      <c r="S266" s="4" t="str">
        <f>IFERROR(IF('Rang. kommuner avlingsnivå P '!P267&gt;1,'Rang. kommuner avlingsnivå P '!P267,""),"")</f>
        <v/>
      </c>
      <c r="T266" s="4" t="str">
        <f>IFERROR(IF('Rang. kommuner avlingsnivå P '!Q267&gt;1,'Rang. kommuner avlingsnivå P '!Q267,""),"")</f>
        <v/>
      </c>
      <c r="U266" s="4" t="str">
        <f>IFERROR(IF('Rang. kommuner avlingsnivå P '!R267&gt;1,'Rang. kommuner avlingsnivå P '!R267,""),"")</f>
        <v/>
      </c>
      <c r="V266" s="4" t="str">
        <f>IFERROR(IF('Rang. kommuner avlingsnivå P '!S267&gt;1,'Rang. kommuner avlingsnivå P '!S267,""),"")</f>
        <v/>
      </c>
      <c r="W266" s="4" t="str">
        <f>IFERROR(IF('Rang. kommuner avlingsnivå P '!T267&gt;1,'Rang. kommuner avlingsnivå P '!T267,""),"")</f>
        <v/>
      </c>
      <c r="X266" s="4" t="str">
        <f>IFERROR(IF('Rang. kommuner avlingsnivå P '!U267&gt;1,'Rang. kommuner avlingsnivå P '!U267,""),"")</f>
        <v/>
      </c>
      <c r="Y266" s="4" t="str">
        <f>IFERROR(IF('Rang. kommuner avlingsnivå P '!V267&gt;1,'Rang. kommuner avlingsnivå P '!V267,""),"")</f>
        <v/>
      </c>
      <c r="Z266" s="4" t="str">
        <f>IFERROR(IF('Rang. kommuner avlingsnivå P '!W267&gt;1,'Rang. kommuner avlingsnivå P '!W267,""),"")</f>
        <v/>
      </c>
      <c r="AA266" s="4" t="str">
        <f>IFERROR(IF('Rang. kommuner avlingsnivå P '!X267&gt;1,'Rang. kommuner avlingsnivå P '!X267,""),"")</f>
        <v/>
      </c>
    </row>
    <row r="267" spans="4:27" x14ac:dyDescent="0.25">
      <c r="D267" s="4" t="str">
        <f>IF('Rang. kommuner avlingsnivå P '!A268&gt;1,'Rang. kommuner avlingsnivå P '!A268,"")</f>
        <v>5026 HOLTÅLEN</v>
      </c>
      <c r="E267" s="4" t="str">
        <f>IFERROR(IF('Rang. kommuner avlingsnivå P '!B268&gt;1,'Rang. kommuner avlingsnivå P '!B268,""),"")</f>
        <v/>
      </c>
      <c r="F267" s="4" t="str">
        <f>IFERROR(IF('Rang. kommuner avlingsnivå P '!C268&gt;1,'Rang. kommuner avlingsnivå P '!C268,""),"")</f>
        <v/>
      </c>
      <c r="G267" s="4" t="str">
        <f>IFERROR(IF('Rang. kommuner avlingsnivå P '!D268&gt;1,'Rang. kommuner avlingsnivå P '!D268,""),"")</f>
        <v/>
      </c>
      <c r="H267" s="4" t="str">
        <f>IFERROR(IF('Rang. kommuner avlingsnivå P '!E268&gt;1,'Rang. kommuner avlingsnivå P '!E268,""),"")</f>
        <v/>
      </c>
      <c r="I267" s="4" t="str">
        <f>IFERROR(IF('Rang. kommuner avlingsnivå P '!F268&gt;1,'Rang. kommuner avlingsnivå P '!F268,""),"")</f>
        <v/>
      </c>
      <c r="J267" s="4" t="str">
        <f>IFERROR(IF('Rang. kommuner avlingsnivå P '!G268&gt;1,'Rang. kommuner avlingsnivå P '!G268,""),"")</f>
        <v/>
      </c>
      <c r="K267" s="4" t="str">
        <f>IFERROR(IF('Rang. kommuner avlingsnivå P '!H268&gt;1,'Rang. kommuner avlingsnivå P '!H268,""),"")</f>
        <v/>
      </c>
      <c r="L267" s="4" t="str">
        <f>IFERROR(IF('Rang. kommuner avlingsnivå P '!I268&gt;1,'Rang. kommuner avlingsnivå P '!I268,""),"")</f>
        <v/>
      </c>
      <c r="M267" s="4" t="str">
        <f>IFERROR(IF('Rang. kommuner avlingsnivå P '!J268&gt;1,'Rang. kommuner avlingsnivå P '!J268,""),"")</f>
        <v/>
      </c>
      <c r="N267" s="4" t="str">
        <f>IFERROR(IF('Rang. kommuner avlingsnivå P '!K268&gt;1,'Rang. kommuner avlingsnivå P '!K268,""),"")</f>
        <v/>
      </c>
      <c r="O267" s="4" t="str">
        <f>IFERROR(IF('Rang. kommuner avlingsnivå P '!L268&gt;1,'Rang. kommuner avlingsnivå P '!L268,""),"")</f>
        <v/>
      </c>
      <c r="P267" s="4" t="str">
        <f>IFERROR(IF('Rang. kommuner avlingsnivå P '!M268&gt;1,'Rang. kommuner avlingsnivå P '!M268,""),"")</f>
        <v/>
      </c>
      <c r="Q267" s="4" t="str">
        <f>IFERROR(IF('Rang. kommuner avlingsnivå P '!N268&gt;1,'Rang. kommuner avlingsnivå P '!N268,""),"")</f>
        <v/>
      </c>
      <c r="R267" s="4" t="str">
        <f>IFERROR(IF('Rang. kommuner avlingsnivå P '!O268&gt;1,'Rang. kommuner avlingsnivå P '!O268,""),"")</f>
        <v/>
      </c>
      <c r="S267" s="4" t="str">
        <f>IFERROR(IF('Rang. kommuner avlingsnivå P '!P268&gt;1,'Rang. kommuner avlingsnivå P '!P268,""),"")</f>
        <v/>
      </c>
      <c r="T267" s="4" t="str">
        <f>IFERROR(IF('Rang. kommuner avlingsnivå P '!Q268&gt;1,'Rang. kommuner avlingsnivå P '!Q268,""),"")</f>
        <v/>
      </c>
      <c r="U267" s="4" t="str">
        <f>IFERROR(IF('Rang. kommuner avlingsnivå P '!R268&gt;1,'Rang. kommuner avlingsnivå P '!R268,""),"")</f>
        <v/>
      </c>
      <c r="V267" s="4" t="str">
        <f>IFERROR(IF('Rang. kommuner avlingsnivå P '!S268&gt;1,'Rang. kommuner avlingsnivå P '!S268,""),"")</f>
        <v/>
      </c>
      <c r="W267" s="4" t="str">
        <f>IFERROR(IF('Rang. kommuner avlingsnivå P '!T268&gt;1,'Rang. kommuner avlingsnivå P '!T268,""),"")</f>
        <v/>
      </c>
      <c r="X267" s="4" t="str">
        <f>IFERROR(IF('Rang. kommuner avlingsnivå P '!U268&gt;1,'Rang. kommuner avlingsnivå P '!U268,""),"")</f>
        <v/>
      </c>
      <c r="Y267" s="4" t="str">
        <f>IFERROR(IF('Rang. kommuner avlingsnivå P '!V268&gt;1,'Rang. kommuner avlingsnivå P '!V268,""),"")</f>
        <v/>
      </c>
      <c r="Z267" s="4" t="str">
        <f>IFERROR(IF('Rang. kommuner avlingsnivå P '!W268&gt;1,'Rang. kommuner avlingsnivå P '!W268,""),"")</f>
        <v/>
      </c>
      <c r="AA267" s="4" t="str">
        <f>IFERROR(IF('Rang. kommuner avlingsnivå P '!X268&gt;1,'Rang. kommuner avlingsnivå P '!X268,""),"")</f>
        <v/>
      </c>
    </row>
    <row r="268" spans="4:27" x14ac:dyDescent="0.25">
      <c r="D268" s="4" t="str">
        <f>IF('Rang. kommuner avlingsnivå P '!A269&gt;1,'Rang. kommuner avlingsnivå P '!A269,"")</f>
        <v/>
      </c>
      <c r="E268" s="4" t="str">
        <f>IFERROR(IF('Rang. kommuner avlingsnivå P '!B269&gt;1,'Rang. kommuner avlingsnivå P '!B269,""),"")</f>
        <v/>
      </c>
      <c r="F268" s="4" t="str">
        <f>IFERROR(IF('Rang. kommuner avlingsnivå P '!C269&gt;1,'Rang. kommuner avlingsnivå P '!C269,""),"")</f>
        <v/>
      </c>
      <c r="G268" s="4" t="str">
        <f>IFERROR(IF('Rang. kommuner avlingsnivå P '!D269&gt;1,'Rang. kommuner avlingsnivå P '!D269,""),"")</f>
        <v/>
      </c>
      <c r="H268" s="4" t="str">
        <f>IFERROR(IF('Rang. kommuner avlingsnivå P '!E269&gt;1,'Rang. kommuner avlingsnivå P '!E269,""),"")</f>
        <v/>
      </c>
      <c r="I268" s="4" t="str">
        <f>IFERROR(IF('Rang. kommuner avlingsnivå P '!F269&gt;1,'Rang. kommuner avlingsnivå P '!F269,""),"")</f>
        <v/>
      </c>
      <c r="J268" s="4" t="str">
        <f>IFERROR(IF('Rang. kommuner avlingsnivå P '!G269&gt;1,'Rang. kommuner avlingsnivå P '!G269,""),"")</f>
        <v/>
      </c>
      <c r="K268" s="4" t="str">
        <f>IFERROR(IF('Rang. kommuner avlingsnivå P '!H269&gt;1,'Rang. kommuner avlingsnivå P '!H269,""),"")</f>
        <v/>
      </c>
      <c r="L268" s="4" t="str">
        <f>IFERROR(IF('Rang. kommuner avlingsnivå P '!I269&gt;1,'Rang. kommuner avlingsnivå P '!I269,""),"")</f>
        <v/>
      </c>
      <c r="M268" s="4" t="str">
        <f>IFERROR(IF('Rang. kommuner avlingsnivå P '!J269&gt;1,'Rang. kommuner avlingsnivå P '!J269,""),"")</f>
        <v/>
      </c>
      <c r="N268" s="4" t="str">
        <f>IFERROR(IF('Rang. kommuner avlingsnivå P '!K269&gt;1,'Rang. kommuner avlingsnivå P '!K269,""),"")</f>
        <v/>
      </c>
      <c r="O268" s="4" t="str">
        <f>IFERROR(IF('Rang. kommuner avlingsnivå P '!L269&gt;1,'Rang. kommuner avlingsnivå P '!L269,""),"")</f>
        <v/>
      </c>
      <c r="P268" s="4" t="str">
        <f>IFERROR(IF('Rang. kommuner avlingsnivå P '!M269&gt;1,'Rang. kommuner avlingsnivå P '!M269,""),"")</f>
        <v/>
      </c>
      <c r="Q268" s="4" t="str">
        <f>IFERROR(IF('Rang. kommuner avlingsnivå P '!N269&gt;1,'Rang. kommuner avlingsnivå P '!N269,""),"")</f>
        <v/>
      </c>
      <c r="R268" s="4" t="str">
        <f>IFERROR(IF('Rang. kommuner avlingsnivå P '!O269&gt;1,'Rang. kommuner avlingsnivå P '!O269,""),"")</f>
        <v/>
      </c>
      <c r="S268" s="4" t="str">
        <f>IFERROR(IF('Rang. kommuner avlingsnivå P '!P269&gt;1,'Rang. kommuner avlingsnivå P '!P269,""),"")</f>
        <v/>
      </c>
      <c r="T268" s="4" t="str">
        <f>IFERROR(IF('Rang. kommuner avlingsnivå P '!Q269&gt;1,'Rang. kommuner avlingsnivå P '!Q269,""),"")</f>
        <v/>
      </c>
      <c r="U268" s="4" t="str">
        <f>IFERROR(IF('Rang. kommuner avlingsnivå P '!R269&gt;1,'Rang. kommuner avlingsnivå P '!R269,""),"")</f>
        <v/>
      </c>
      <c r="V268" s="4" t="str">
        <f>IFERROR(IF('Rang. kommuner avlingsnivå P '!S269&gt;1,'Rang. kommuner avlingsnivå P '!S269,""),"")</f>
        <v/>
      </c>
      <c r="W268" s="4" t="str">
        <f>IFERROR(IF('Rang. kommuner avlingsnivå P '!T269&gt;1,'Rang. kommuner avlingsnivå P '!T269,""),"")</f>
        <v/>
      </c>
      <c r="X268" s="4" t="str">
        <f>IFERROR(IF('Rang. kommuner avlingsnivå P '!U269&gt;1,'Rang. kommuner avlingsnivå P '!U269,""),"")</f>
        <v/>
      </c>
      <c r="Y268" s="4" t="str">
        <f>IFERROR(IF('Rang. kommuner avlingsnivå P '!V269&gt;1,'Rang. kommuner avlingsnivå P '!V269,""),"")</f>
        <v/>
      </c>
      <c r="Z268" s="4" t="str">
        <f>IFERROR(IF('Rang. kommuner avlingsnivå P '!W269&gt;1,'Rang. kommuner avlingsnivå P '!W269,""),"")</f>
        <v/>
      </c>
    </row>
    <row r="269" spans="4:27" x14ac:dyDescent="0.25">
      <c r="D269" s="4" t="str">
        <f>IF('Rang. kommuner avlingsnivå P '!A270&gt;1,'Rang. kommuner avlingsnivå P '!A270,"")</f>
        <v/>
      </c>
      <c r="E269" s="4" t="str">
        <f>IFERROR(IF('Rang. kommuner avlingsnivå P '!B270&gt;1,'Rang. kommuner avlingsnivå P '!B270,""),"")</f>
        <v/>
      </c>
      <c r="F269" s="4" t="str">
        <f>IFERROR(IF('Rang. kommuner avlingsnivå P '!C270&gt;1,'Rang. kommuner avlingsnivå P '!C270,""),"")</f>
        <v/>
      </c>
      <c r="G269" s="4" t="str">
        <f>IFERROR(IF('Rang. kommuner avlingsnivå P '!D270&gt;1,'Rang. kommuner avlingsnivå P '!D270,""),"")</f>
        <v/>
      </c>
      <c r="H269" s="4" t="str">
        <f>IFERROR(IF('Rang. kommuner avlingsnivå P '!E270&gt;1,'Rang. kommuner avlingsnivå P '!E270,""),"")</f>
        <v/>
      </c>
      <c r="I269" s="4" t="str">
        <f>IFERROR(IF('Rang. kommuner avlingsnivå P '!F270&gt;1,'Rang. kommuner avlingsnivå P '!F270,""),"")</f>
        <v/>
      </c>
      <c r="J269" s="4" t="str">
        <f>IFERROR(IF('Rang. kommuner avlingsnivå P '!G270&gt;1,'Rang. kommuner avlingsnivå P '!G270,""),"")</f>
        <v/>
      </c>
      <c r="K269" s="4" t="str">
        <f>IFERROR(IF('Rang. kommuner avlingsnivå P '!H270&gt;1,'Rang. kommuner avlingsnivå P '!H270,""),"")</f>
        <v/>
      </c>
      <c r="L269" s="4" t="str">
        <f>IFERROR(IF('Rang. kommuner avlingsnivå P '!I270&gt;1,'Rang. kommuner avlingsnivå P '!I270,""),"")</f>
        <v/>
      </c>
      <c r="M269" s="4" t="str">
        <f>IFERROR(IF('Rang. kommuner avlingsnivå P '!J270&gt;1,'Rang. kommuner avlingsnivå P '!J270,""),"")</f>
        <v/>
      </c>
      <c r="N269" s="4" t="str">
        <f>IFERROR(IF('Rang. kommuner avlingsnivå P '!K270&gt;1,'Rang. kommuner avlingsnivå P '!K270,""),"")</f>
        <v/>
      </c>
      <c r="O269" s="4" t="str">
        <f>IFERROR(IF('Rang. kommuner avlingsnivå P '!L270&gt;1,'Rang. kommuner avlingsnivå P '!L270,""),"")</f>
        <v/>
      </c>
      <c r="P269" s="4" t="str">
        <f>IFERROR(IF('Rang. kommuner avlingsnivå P '!M270&gt;1,'Rang. kommuner avlingsnivå P '!M270,""),"")</f>
        <v/>
      </c>
      <c r="Q269" s="4" t="str">
        <f>IFERROR(IF('Rang. kommuner avlingsnivå P '!N270&gt;1,'Rang. kommuner avlingsnivå P '!N270,""),"")</f>
        <v/>
      </c>
      <c r="R269" s="4" t="str">
        <f>IFERROR(IF('Rang. kommuner avlingsnivå P '!O270&gt;1,'Rang. kommuner avlingsnivå P '!O270,""),"")</f>
        <v/>
      </c>
      <c r="S269" s="4" t="str">
        <f>IFERROR(IF('Rang. kommuner avlingsnivå P '!P270&gt;1,'Rang. kommuner avlingsnivå P '!P270,""),"")</f>
        <v/>
      </c>
      <c r="T269" s="4" t="str">
        <f>IFERROR(IF('Rang. kommuner avlingsnivå P '!Q270&gt;1,'Rang. kommuner avlingsnivå P '!Q270,""),"")</f>
        <v/>
      </c>
      <c r="U269" s="4" t="str">
        <f>IFERROR(IF('Rang. kommuner avlingsnivå P '!R270&gt;1,'Rang. kommuner avlingsnivå P '!R270,""),"")</f>
        <v/>
      </c>
      <c r="V269" s="4" t="str">
        <f>IFERROR(IF('Rang. kommuner avlingsnivå P '!S270&gt;1,'Rang. kommuner avlingsnivå P '!S270,""),"")</f>
        <v/>
      </c>
      <c r="W269" s="4" t="str">
        <f>IFERROR(IF('Rang. kommuner avlingsnivå P '!T270&gt;1,'Rang. kommuner avlingsnivå P '!T270,""),"")</f>
        <v/>
      </c>
    </row>
    <row r="270" spans="4:27" x14ac:dyDescent="0.25">
      <c r="D270" s="4" t="str">
        <f>IF('Rang. kommuner avlingsnivå P '!A271&gt;1,'Rang. kommuner avlingsnivå P '!A271,"")</f>
        <v/>
      </c>
      <c r="E270" s="4" t="str">
        <f>IFERROR(IF('Rang. kommuner avlingsnivå P '!B271&gt;1,'Rang. kommuner avlingsnivå P '!B271,""),"")</f>
        <v/>
      </c>
      <c r="F270" s="4" t="str">
        <f>IFERROR(IF('Rang. kommuner avlingsnivå P '!C271&gt;1,'Rang. kommuner avlingsnivå P '!C271,""),"")</f>
        <v/>
      </c>
      <c r="G270" s="4" t="str">
        <f>IFERROR(IF('Rang. kommuner avlingsnivå P '!D271&gt;1,'Rang. kommuner avlingsnivå P '!D271,""),"")</f>
        <v/>
      </c>
      <c r="H270" s="4" t="str">
        <f>IFERROR(IF('Rang. kommuner avlingsnivå P '!E271&gt;1,'Rang. kommuner avlingsnivå P '!E271,""),"")</f>
        <v/>
      </c>
      <c r="I270" s="4" t="str">
        <f>IFERROR(IF('Rang. kommuner avlingsnivå P '!F271&gt;1,'Rang. kommuner avlingsnivå P '!F271,""),"")</f>
        <v/>
      </c>
      <c r="J270" s="4" t="str">
        <f>IFERROR(IF('Rang. kommuner avlingsnivå P '!G271&gt;1,'Rang. kommuner avlingsnivå P '!G271,""),"")</f>
        <v/>
      </c>
      <c r="K270" s="4" t="str">
        <f>IFERROR(IF('Rang. kommuner avlingsnivå P '!H271&gt;1,'Rang. kommuner avlingsnivå P '!H271,""),"")</f>
        <v/>
      </c>
      <c r="L270" s="4" t="str">
        <f>IFERROR(IF('Rang. kommuner avlingsnivå P '!I271&gt;1,'Rang. kommuner avlingsnivå P '!I271,""),"")</f>
        <v/>
      </c>
      <c r="M270" s="4" t="str">
        <f>IFERROR(IF('Rang. kommuner avlingsnivå P '!J271&gt;1,'Rang. kommuner avlingsnivå P '!J271,""),"")</f>
        <v/>
      </c>
      <c r="N270" s="4" t="str">
        <f>IFERROR(IF('Rang. kommuner avlingsnivå P '!K271&gt;1,'Rang. kommuner avlingsnivå P '!K271,""),"")</f>
        <v/>
      </c>
      <c r="O270" s="4" t="str">
        <f>IFERROR(IF('Rang. kommuner avlingsnivå P '!L271&gt;1,'Rang. kommuner avlingsnivå P '!L271,""),"")</f>
        <v/>
      </c>
      <c r="P270" s="4" t="str">
        <f>IFERROR(IF('Rang. kommuner avlingsnivå P '!M271&gt;1,'Rang. kommuner avlingsnivå P '!M271,""),"")</f>
        <v/>
      </c>
      <c r="Q270" s="4" t="str">
        <f>IFERROR(IF('Rang. kommuner avlingsnivå P '!N271&gt;1,'Rang. kommuner avlingsnivå P '!N271,""),"")</f>
        <v/>
      </c>
      <c r="R270" s="4" t="str">
        <f>IFERROR(IF('Rang. kommuner avlingsnivå P '!O271&gt;1,'Rang. kommuner avlingsnivå P '!O271,""),"")</f>
        <v/>
      </c>
      <c r="S270" s="4" t="str">
        <f>IFERROR(IF('Rang. kommuner avlingsnivå P '!P271&gt;1,'Rang. kommuner avlingsnivå P '!P271,""),"")</f>
        <v/>
      </c>
      <c r="T270" s="4" t="str">
        <f>IFERROR(IF('Rang. kommuner avlingsnivå P '!Q271&gt;1,'Rang. kommuner avlingsnivå P '!Q271,""),"")</f>
        <v/>
      </c>
      <c r="U270" s="4" t="str">
        <f>IFERROR(IF('Rang. kommuner avlingsnivå P '!R271&gt;1,'Rang. kommuner avlingsnivå P '!R271,""),"")</f>
        <v/>
      </c>
      <c r="V270" s="4" t="str">
        <f>IFERROR(IF('Rang. kommuner avlingsnivå P '!S271&gt;1,'Rang. kommuner avlingsnivå P '!S271,""),"")</f>
        <v/>
      </c>
      <c r="W270" s="4" t="str">
        <f>IFERROR(IF('Rang. kommuner avlingsnivå P '!T271&gt;1,'Rang. kommuner avlingsnivå P '!T271,""),"")</f>
        <v/>
      </c>
    </row>
    <row r="271" spans="4:27" x14ac:dyDescent="0.25">
      <c r="D271" s="4" t="str">
        <f>IF('Rang. kommuner avlingsnivå P '!A272&gt;1,'Rang. kommuner avlingsnivå P '!A272,"")</f>
        <v/>
      </c>
      <c r="E271" s="4" t="str">
        <f>IFERROR(IF('Rang. kommuner avlingsnivå P '!B272&gt;1,'Rang. kommuner avlingsnivå P '!B272,""),"")</f>
        <v/>
      </c>
      <c r="F271" s="4" t="str">
        <f>IFERROR(IF('Rang. kommuner avlingsnivå P '!C272&gt;1,'Rang. kommuner avlingsnivå P '!C272,""),"")</f>
        <v/>
      </c>
      <c r="G271" s="4" t="str">
        <f>IFERROR(IF('Rang. kommuner avlingsnivå P '!D272&gt;1,'Rang. kommuner avlingsnivå P '!D272,""),"")</f>
        <v/>
      </c>
      <c r="H271" s="4" t="str">
        <f>IFERROR(IF('Rang. kommuner avlingsnivå P '!E272&gt;1,'Rang. kommuner avlingsnivå P '!E272,""),"")</f>
        <v/>
      </c>
      <c r="I271" s="4" t="str">
        <f>IFERROR(IF('Rang. kommuner avlingsnivå P '!F272&gt;1,'Rang. kommuner avlingsnivå P '!F272,""),"")</f>
        <v/>
      </c>
      <c r="J271" s="4" t="str">
        <f>IFERROR(IF('Rang. kommuner avlingsnivå P '!G272&gt;1,'Rang. kommuner avlingsnivå P '!G272,""),"")</f>
        <v/>
      </c>
      <c r="K271" s="4" t="str">
        <f>IFERROR(IF('Rang. kommuner avlingsnivå P '!H272&gt;1,'Rang. kommuner avlingsnivå P '!H272,""),"")</f>
        <v/>
      </c>
      <c r="L271" s="4" t="str">
        <f>IFERROR(IF('Rang. kommuner avlingsnivå P '!I272&gt;1,'Rang. kommuner avlingsnivå P '!I272,""),"")</f>
        <v/>
      </c>
      <c r="M271" s="4" t="str">
        <f>IFERROR(IF('Rang. kommuner avlingsnivå P '!J272&gt;1,'Rang. kommuner avlingsnivå P '!J272,""),"")</f>
        <v/>
      </c>
      <c r="N271" s="4" t="str">
        <f>IFERROR(IF('Rang. kommuner avlingsnivå P '!K272&gt;1,'Rang. kommuner avlingsnivå P '!K272,""),"")</f>
        <v/>
      </c>
      <c r="O271" s="4" t="str">
        <f>IFERROR(IF('Rang. kommuner avlingsnivå P '!L272&gt;1,'Rang. kommuner avlingsnivå P '!L272,""),"")</f>
        <v/>
      </c>
      <c r="P271" s="4" t="str">
        <f>IFERROR(IF('Rang. kommuner avlingsnivå P '!M272&gt;1,'Rang. kommuner avlingsnivå P '!M272,""),"")</f>
        <v/>
      </c>
      <c r="Q271" s="4" t="str">
        <f>IFERROR(IF('Rang. kommuner avlingsnivå P '!N272&gt;1,'Rang. kommuner avlingsnivå P '!N272,""),"")</f>
        <v/>
      </c>
      <c r="R271" s="4" t="str">
        <f>IFERROR(IF('Rang. kommuner avlingsnivå P '!O272&gt;1,'Rang. kommuner avlingsnivå P '!O272,""),"")</f>
        <v/>
      </c>
      <c r="S271" s="4" t="str">
        <f>IFERROR(IF('Rang. kommuner avlingsnivå P '!P272&gt;1,'Rang. kommuner avlingsnivå P '!P272,""),"")</f>
        <v/>
      </c>
      <c r="T271" s="4" t="str">
        <f>IFERROR(IF('Rang. kommuner avlingsnivå P '!Q272&gt;1,'Rang. kommuner avlingsnivå P '!Q272,""),"")</f>
        <v/>
      </c>
      <c r="U271" s="4" t="str">
        <f>IFERROR(IF('Rang. kommuner avlingsnivå P '!R272&gt;1,'Rang. kommuner avlingsnivå P '!R272,""),"")</f>
        <v/>
      </c>
      <c r="V271" s="4" t="str">
        <f>IFERROR(IF('Rang. kommuner avlingsnivå P '!S272&gt;1,'Rang. kommuner avlingsnivå P '!S272,""),"")</f>
        <v/>
      </c>
      <c r="W271" s="4" t="str">
        <f>IFERROR(IF('Rang. kommuner avlingsnivå P '!T272&gt;1,'Rang. kommuner avlingsnivå P '!T272,""),"")</f>
        <v/>
      </c>
    </row>
    <row r="272" spans="4:27" x14ac:dyDescent="0.25">
      <c r="D272" s="4" t="str">
        <f>IF('Rang. kommuner avlingsnivå P '!A273&gt;1,'Rang. kommuner avlingsnivå P '!A273,"")</f>
        <v/>
      </c>
      <c r="E272" s="4" t="str">
        <f>IFERROR(IF('Rang. kommuner avlingsnivå P '!B273&gt;1,'Rang. kommuner avlingsnivå P '!B273,""),"")</f>
        <v/>
      </c>
      <c r="F272" s="4" t="str">
        <f>IFERROR(IF('Rang. kommuner avlingsnivå P '!C273&gt;1,'Rang. kommuner avlingsnivå P '!C273,""),"")</f>
        <v/>
      </c>
      <c r="G272" s="4" t="str">
        <f>IFERROR(IF('Rang. kommuner avlingsnivå P '!D273&gt;1,'Rang. kommuner avlingsnivå P '!D273,""),"")</f>
        <v/>
      </c>
      <c r="H272" s="4" t="str">
        <f>IFERROR(IF('Rang. kommuner avlingsnivå P '!E273&gt;1,'Rang. kommuner avlingsnivå P '!E273,""),"")</f>
        <v/>
      </c>
      <c r="I272" s="4" t="str">
        <f>IFERROR(IF('Rang. kommuner avlingsnivå P '!F273&gt;1,'Rang. kommuner avlingsnivå P '!F273,""),"")</f>
        <v/>
      </c>
      <c r="J272" s="4" t="str">
        <f>IFERROR(IF('Rang. kommuner avlingsnivå P '!G273&gt;1,'Rang. kommuner avlingsnivå P '!G273,""),"")</f>
        <v/>
      </c>
      <c r="K272" s="4" t="str">
        <f>IFERROR(IF('Rang. kommuner avlingsnivå P '!H273&gt;1,'Rang. kommuner avlingsnivå P '!H273,""),"")</f>
        <v/>
      </c>
      <c r="L272" s="4" t="str">
        <f>IFERROR(IF('Rang. kommuner avlingsnivå P '!I273&gt;1,'Rang. kommuner avlingsnivå P '!I273,""),"")</f>
        <v/>
      </c>
      <c r="M272" s="4" t="str">
        <f>IFERROR(IF('Rang. kommuner avlingsnivå P '!J273&gt;1,'Rang. kommuner avlingsnivå P '!J273,""),"")</f>
        <v/>
      </c>
      <c r="N272" s="4" t="str">
        <f>IFERROR(IF('Rang. kommuner avlingsnivå P '!K273&gt;1,'Rang. kommuner avlingsnivå P '!K273,""),"")</f>
        <v/>
      </c>
      <c r="O272" s="4" t="str">
        <f>IFERROR(IF('Rang. kommuner avlingsnivå P '!L273&gt;1,'Rang. kommuner avlingsnivå P '!L273,""),"")</f>
        <v/>
      </c>
      <c r="P272" s="4" t="str">
        <f>IFERROR(IF('Rang. kommuner avlingsnivå P '!M273&gt;1,'Rang. kommuner avlingsnivå P '!M273,""),"")</f>
        <v/>
      </c>
      <c r="Q272" s="4" t="str">
        <f>IFERROR(IF('Rang. kommuner avlingsnivå P '!N273&gt;1,'Rang. kommuner avlingsnivå P '!N273,""),"")</f>
        <v/>
      </c>
      <c r="R272" s="4" t="str">
        <f>IFERROR(IF('Rang. kommuner avlingsnivå P '!O273&gt;1,'Rang. kommuner avlingsnivå P '!O273,""),"")</f>
        <v/>
      </c>
      <c r="S272" s="4" t="str">
        <f>IFERROR(IF('Rang. kommuner avlingsnivå P '!P273&gt;1,'Rang. kommuner avlingsnivå P '!P273,""),"")</f>
        <v/>
      </c>
      <c r="T272" s="4" t="str">
        <f>IFERROR(IF('Rang. kommuner avlingsnivå P '!Q273&gt;1,'Rang. kommuner avlingsnivå P '!Q273,""),"")</f>
        <v/>
      </c>
      <c r="U272" s="4" t="str">
        <f>IFERROR(IF('Rang. kommuner avlingsnivå P '!R273&gt;1,'Rang. kommuner avlingsnivå P '!R273,""),"")</f>
        <v/>
      </c>
      <c r="V272" s="4" t="str">
        <f>IFERROR(IF('Rang. kommuner avlingsnivå P '!S273&gt;1,'Rang. kommuner avlingsnivå P '!S273,""),"")</f>
        <v/>
      </c>
      <c r="W272" s="4" t="str">
        <f>IFERROR(IF('Rang. kommuner avlingsnivå P '!T273&gt;1,'Rang. kommuner avlingsnivå P '!T273,""),"")</f>
        <v/>
      </c>
    </row>
    <row r="273" spans="4:23" x14ac:dyDescent="0.25">
      <c r="D273" s="4" t="str">
        <f>IF('Rang. kommuner avlingsnivå P '!A274&gt;1,'Rang. kommuner avlingsnivå P '!A274,"")</f>
        <v/>
      </c>
      <c r="E273" s="4" t="str">
        <f>IFERROR(IF('Rang. kommuner avlingsnivå P '!B274&gt;1,'Rang. kommuner avlingsnivå P '!B274,""),"")</f>
        <v/>
      </c>
      <c r="F273" s="4" t="str">
        <f>IFERROR(IF('Rang. kommuner avlingsnivå P '!C274&gt;1,'Rang. kommuner avlingsnivå P '!C274,""),"")</f>
        <v/>
      </c>
      <c r="G273" s="4" t="str">
        <f>IFERROR(IF('Rang. kommuner avlingsnivå P '!D274&gt;1,'Rang. kommuner avlingsnivå P '!D274,""),"")</f>
        <v/>
      </c>
      <c r="H273" s="4" t="str">
        <f>IFERROR(IF('Rang. kommuner avlingsnivå P '!E274&gt;1,'Rang. kommuner avlingsnivå P '!E274,""),"")</f>
        <v/>
      </c>
      <c r="I273" s="4" t="str">
        <f>IFERROR(IF('Rang. kommuner avlingsnivå P '!F274&gt;1,'Rang. kommuner avlingsnivå P '!F274,""),"")</f>
        <v/>
      </c>
      <c r="J273" s="4" t="str">
        <f>IFERROR(IF('Rang. kommuner avlingsnivå P '!G274&gt;1,'Rang. kommuner avlingsnivå P '!G274,""),"")</f>
        <v/>
      </c>
      <c r="K273" s="4" t="str">
        <f>IFERROR(IF('Rang. kommuner avlingsnivå P '!H274&gt;1,'Rang. kommuner avlingsnivå P '!H274,""),"")</f>
        <v/>
      </c>
      <c r="L273" s="4" t="str">
        <f>IFERROR(IF('Rang. kommuner avlingsnivå P '!I274&gt;1,'Rang. kommuner avlingsnivå P '!I274,""),"")</f>
        <v/>
      </c>
      <c r="M273" s="4" t="str">
        <f>IFERROR(IF('Rang. kommuner avlingsnivå P '!J274&gt;1,'Rang. kommuner avlingsnivå P '!J274,""),"")</f>
        <v/>
      </c>
      <c r="N273" s="4" t="str">
        <f>IFERROR(IF('Rang. kommuner avlingsnivå P '!K274&gt;1,'Rang. kommuner avlingsnivå P '!K274,""),"")</f>
        <v/>
      </c>
      <c r="O273" s="4" t="str">
        <f>IFERROR(IF('Rang. kommuner avlingsnivå P '!L274&gt;1,'Rang. kommuner avlingsnivå P '!L274,""),"")</f>
        <v/>
      </c>
      <c r="P273" s="4" t="str">
        <f>IFERROR(IF('Rang. kommuner avlingsnivå P '!M274&gt;1,'Rang. kommuner avlingsnivå P '!M274,""),"")</f>
        <v/>
      </c>
      <c r="Q273" s="4" t="str">
        <f>IFERROR(IF('Rang. kommuner avlingsnivå P '!N274&gt;1,'Rang. kommuner avlingsnivå P '!N274,""),"")</f>
        <v/>
      </c>
      <c r="R273" s="4" t="str">
        <f>IFERROR(IF('Rang. kommuner avlingsnivå P '!O274&gt;1,'Rang. kommuner avlingsnivå P '!O274,""),"")</f>
        <v/>
      </c>
      <c r="S273" s="4" t="str">
        <f>IFERROR(IF('Rang. kommuner avlingsnivå P '!P274&gt;1,'Rang. kommuner avlingsnivå P '!P274,""),"")</f>
        <v/>
      </c>
      <c r="T273" s="4" t="str">
        <f>IFERROR(IF('Rang. kommuner avlingsnivå P '!Q274&gt;1,'Rang. kommuner avlingsnivå P '!Q274,""),"")</f>
        <v/>
      </c>
      <c r="U273" s="4" t="str">
        <f>IFERROR(IF('Rang. kommuner avlingsnivå P '!R274&gt;1,'Rang. kommuner avlingsnivå P '!R274,""),"")</f>
        <v/>
      </c>
      <c r="V273" s="4" t="str">
        <f>IFERROR(IF('Rang. kommuner avlingsnivå P '!S274&gt;1,'Rang. kommuner avlingsnivå P '!S274,""),"")</f>
        <v/>
      </c>
      <c r="W273" s="4" t="str">
        <f>IFERROR(IF('Rang. kommuner avlingsnivå P '!T274&gt;1,'Rang. kommuner avlingsnivå P '!T274,""),"")</f>
        <v/>
      </c>
    </row>
    <row r="274" spans="4:23" x14ac:dyDescent="0.25">
      <c r="D274" s="4" t="str">
        <f>IF('Rang. kommuner avlingsnivå P '!A275&gt;1,'Rang. kommuner avlingsnivå P '!A275,"")</f>
        <v/>
      </c>
      <c r="E274" s="4" t="str">
        <f>IFERROR(IF('Rang. kommuner avlingsnivå P '!B275&gt;1,'Rang. kommuner avlingsnivå P '!B275,""),"")</f>
        <v/>
      </c>
      <c r="F274" s="4" t="str">
        <f>IFERROR(IF('Rang. kommuner avlingsnivå P '!C275&gt;1,'Rang. kommuner avlingsnivå P '!C275,""),"")</f>
        <v/>
      </c>
      <c r="G274" s="4" t="str">
        <f>IFERROR(IF('Rang. kommuner avlingsnivå P '!D275&gt;1,'Rang. kommuner avlingsnivå P '!D275,""),"")</f>
        <v/>
      </c>
      <c r="H274" s="4" t="str">
        <f>IFERROR(IF('Rang. kommuner avlingsnivå P '!E275&gt;1,'Rang. kommuner avlingsnivå P '!E275,""),"")</f>
        <v/>
      </c>
      <c r="I274" s="4" t="str">
        <f>IFERROR(IF('Rang. kommuner avlingsnivå P '!F275&gt;1,'Rang. kommuner avlingsnivå P '!F275,""),"")</f>
        <v/>
      </c>
      <c r="J274" s="4" t="str">
        <f>IFERROR(IF('Rang. kommuner avlingsnivå P '!G275&gt;1,'Rang. kommuner avlingsnivå P '!G275,""),"")</f>
        <v/>
      </c>
      <c r="K274" s="4" t="str">
        <f>IFERROR(IF('Rang. kommuner avlingsnivå P '!H275&gt;1,'Rang. kommuner avlingsnivå P '!H275,""),"")</f>
        <v/>
      </c>
      <c r="L274" s="4" t="str">
        <f>IFERROR(IF('Rang. kommuner avlingsnivå P '!I275&gt;1,'Rang. kommuner avlingsnivå P '!I275,""),"")</f>
        <v/>
      </c>
      <c r="M274" s="4" t="str">
        <f>IFERROR(IF('Rang. kommuner avlingsnivå P '!J275&gt;1,'Rang. kommuner avlingsnivå P '!J275,""),"")</f>
        <v/>
      </c>
      <c r="N274" s="4" t="str">
        <f>IFERROR(IF('Rang. kommuner avlingsnivå P '!K275&gt;1,'Rang. kommuner avlingsnivå P '!K275,""),"")</f>
        <v/>
      </c>
      <c r="O274" s="4" t="str">
        <f>IFERROR(IF('Rang. kommuner avlingsnivå P '!L275&gt;1,'Rang. kommuner avlingsnivå P '!L275,""),"")</f>
        <v/>
      </c>
      <c r="P274" s="4" t="str">
        <f>IFERROR(IF('Rang. kommuner avlingsnivå P '!M275&gt;1,'Rang. kommuner avlingsnivå P '!M275,""),"")</f>
        <v/>
      </c>
      <c r="Q274" s="4" t="str">
        <f>IFERROR(IF('Rang. kommuner avlingsnivå P '!N275&gt;1,'Rang. kommuner avlingsnivå P '!N275,""),"")</f>
        <v/>
      </c>
      <c r="R274" s="4" t="str">
        <f>IFERROR(IF('Rang. kommuner avlingsnivå P '!O275&gt;1,'Rang. kommuner avlingsnivå P '!O275,""),"")</f>
        <v/>
      </c>
      <c r="S274" s="4" t="str">
        <f>IFERROR(IF('Rang. kommuner avlingsnivå P '!P275&gt;1,'Rang. kommuner avlingsnivå P '!P275,""),"")</f>
        <v/>
      </c>
      <c r="T274" s="4" t="str">
        <f>IFERROR(IF('Rang. kommuner avlingsnivå P '!Q275&gt;1,'Rang. kommuner avlingsnivå P '!Q275,""),"")</f>
        <v/>
      </c>
      <c r="U274" s="4" t="str">
        <f>IFERROR(IF('Rang. kommuner avlingsnivå P '!R275&gt;1,'Rang. kommuner avlingsnivå P '!R275,""),"")</f>
        <v/>
      </c>
      <c r="V274" s="4" t="str">
        <f>IFERROR(IF('Rang. kommuner avlingsnivå P '!S275&gt;1,'Rang. kommuner avlingsnivå P '!S275,""),"")</f>
        <v/>
      </c>
      <c r="W274" s="4" t="str">
        <f>IFERROR(IF('Rang. kommuner avlingsnivå P '!T275&gt;1,'Rang. kommuner avlingsnivå P '!T275,""),"")</f>
        <v/>
      </c>
    </row>
    <row r="275" spans="4:23" x14ac:dyDescent="0.25">
      <c r="D275" s="4" t="str">
        <f>IF('Rang. kommuner avlingsnivå P '!A276&gt;1,'Rang. kommuner avlingsnivå P '!A276,"")</f>
        <v/>
      </c>
      <c r="E275" s="4" t="str">
        <f>IFERROR(IF('Rang. kommuner avlingsnivå P '!B276&gt;1,'Rang. kommuner avlingsnivå P '!B276,""),"")</f>
        <v/>
      </c>
      <c r="F275" s="4" t="str">
        <f>IFERROR(IF('Rang. kommuner avlingsnivå P '!C276&gt;1,'Rang. kommuner avlingsnivå P '!C276,""),"")</f>
        <v/>
      </c>
      <c r="G275" s="4" t="str">
        <f>IFERROR(IF('Rang. kommuner avlingsnivå P '!D276&gt;1,'Rang. kommuner avlingsnivå P '!D276,""),"")</f>
        <v/>
      </c>
      <c r="H275" s="4" t="str">
        <f>IFERROR(IF('Rang. kommuner avlingsnivå P '!E276&gt;1,'Rang. kommuner avlingsnivå P '!E276,""),"")</f>
        <v/>
      </c>
      <c r="I275" s="4" t="str">
        <f>IFERROR(IF('Rang. kommuner avlingsnivå P '!F276&gt;1,'Rang. kommuner avlingsnivå P '!F276,""),"")</f>
        <v/>
      </c>
      <c r="J275" s="4" t="str">
        <f>IFERROR(IF('Rang. kommuner avlingsnivå P '!G276&gt;1,'Rang. kommuner avlingsnivå P '!G276,""),"")</f>
        <v/>
      </c>
      <c r="K275" s="4" t="str">
        <f>IFERROR(IF('Rang. kommuner avlingsnivå P '!H276&gt;1,'Rang. kommuner avlingsnivå P '!H276,""),"")</f>
        <v/>
      </c>
      <c r="L275" s="4" t="str">
        <f>IFERROR(IF('Rang. kommuner avlingsnivå P '!I276&gt;1,'Rang. kommuner avlingsnivå P '!I276,""),"")</f>
        <v/>
      </c>
      <c r="M275" s="4" t="str">
        <f>IFERROR(IF('Rang. kommuner avlingsnivå P '!J276&gt;1,'Rang. kommuner avlingsnivå P '!J276,""),"")</f>
        <v/>
      </c>
      <c r="N275" s="4" t="str">
        <f>IFERROR(IF('Rang. kommuner avlingsnivå P '!K276&gt;1,'Rang. kommuner avlingsnivå P '!K276,""),"")</f>
        <v/>
      </c>
      <c r="O275" s="4" t="str">
        <f>IFERROR(IF('Rang. kommuner avlingsnivå P '!L276&gt;1,'Rang. kommuner avlingsnivå P '!L276,""),"")</f>
        <v/>
      </c>
      <c r="P275" s="4" t="str">
        <f>IFERROR(IF('Rang. kommuner avlingsnivå P '!M276&gt;1,'Rang. kommuner avlingsnivå P '!M276,""),"")</f>
        <v/>
      </c>
      <c r="Q275" s="4"/>
      <c r="R275" s="4"/>
      <c r="S275" s="4"/>
      <c r="T275" s="9" t="str">
        <f>IFERROR(IF('Rang. kommuner avlingsnivå P '!Q276&gt;1,'Rang. kommuner avlingsnivå P '!Q276,""),"")</f>
        <v/>
      </c>
      <c r="U275" s="9" t="str">
        <f>IFERROR(IF('Rang. kommuner avlingsnivå P '!R276&gt;1,'Rang. kommuner avlingsnivå P '!R276,""),"")</f>
        <v/>
      </c>
      <c r="V275" s="9" t="str">
        <f>IFERROR(IF('Rang. kommuner avlingsnivå P '!S276&gt;1,'Rang. kommuner avlingsnivå P '!S276,""),"")</f>
        <v/>
      </c>
    </row>
    <row r="276" spans="4:23" x14ac:dyDescent="0.25">
      <c r="D276" s="4" t="str">
        <f>IF('Rang. kommuner avlingsnivå P '!A277&gt;1,'Rang. kommuner avlingsnivå P '!A277,"")</f>
        <v/>
      </c>
      <c r="E276" s="4" t="str">
        <f>IFERROR(IF('Rang. kommuner avlingsnivå P '!B277&gt;1,'Rang. kommuner avlingsnivå P '!B277,""),"")</f>
        <v/>
      </c>
      <c r="F276" s="4" t="str">
        <f>IFERROR(IF('Rang. kommuner avlingsnivå P '!C277&gt;1,'Rang. kommuner avlingsnivå P '!C277,""),"")</f>
        <v/>
      </c>
      <c r="G276" s="4" t="str">
        <f>IFERROR(IF('Rang. kommuner avlingsnivå P '!D277&gt;1,'Rang. kommuner avlingsnivå P '!D277,""),"")</f>
        <v/>
      </c>
      <c r="H276" s="4" t="str">
        <f>IFERROR(IF('Rang. kommuner avlingsnivå P '!E277&gt;1,'Rang. kommuner avlingsnivå P '!E277,""),"")</f>
        <v/>
      </c>
      <c r="I276" s="4" t="str">
        <f>IFERROR(IF('Rang. kommuner avlingsnivå P '!F277&gt;1,'Rang. kommuner avlingsnivå P '!F277,""),"")</f>
        <v/>
      </c>
      <c r="J276" s="4" t="str">
        <f>IFERROR(IF('Rang. kommuner avlingsnivå P '!G277&gt;1,'Rang. kommuner avlingsnivå P '!G277,""),"")</f>
        <v/>
      </c>
      <c r="K276" s="4" t="str">
        <f>IFERROR(IF('Rang. kommuner avlingsnivå P '!H277&gt;1,'Rang. kommuner avlingsnivå P '!H277,""),"")</f>
        <v/>
      </c>
      <c r="L276" s="4" t="str">
        <f>IFERROR(IF('Rang. kommuner avlingsnivå P '!I277&gt;1,'Rang. kommuner avlingsnivå P '!I277,""),"")</f>
        <v/>
      </c>
      <c r="M276" s="4" t="str">
        <f>IFERROR(IF('Rang. kommuner avlingsnivå P '!J277&gt;1,'Rang. kommuner avlingsnivå P '!J277,""),"")</f>
        <v/>
      </c>
      <c r="N276" s="4" t="str">
        <f>IFERROR(IF('Rang. kommuner avlingsnivå P '!K277&gt;1,'Rang. kommuner avlingsnivå P '!K277,""),"")</f>
        <v/>
      </c>
      <c r="O276" s="4" t="str">
        <f>IFERROR(IF('Rang. kommuner avlingsnivå P '!L277&gt;1,'Rang. kommuner avlingsnivå P '!L277,""),"")</f>
        <v/>
      </c>
      <c r="P276" s="4" t="str">
        <f>IFERROR(IF('Rang. kommuner avlingsnivå P '!M277&gt;1,'Rang. kommuner avlingsnivå P '!M277,""),"")</f>
        <v/>
      </c>
      <c r="Q276" s="4"/>
      <c r="R276" s="4"/>
      <c r="S276" s="4"/>
      <c r="T276" s="9" t="str">
        <f>IFERROR(IF('Rang. kommuner avlingsnivå P '!Q277&gt;1,'Rang. kommuner avlingsnivå P '!Q277,""),"")</f>
        <v/>
      </c>
      <c r="U276" s="9" t="str">
        <f>IFERROR(IF('Rang. kommuner avlingsnivå P '!R277&gt;1,'Rang. kommuner avlingsnivå P '!R277,""),"")</f>
        <v/>
      </c>
      <c r="V276" s="9" t="str">
        <f>IFERROR(IF('Rang. kommuner avlingsnivå P '!S277&gt;1,'Rang. kommuner avlingsnivå P '!S277,""),"")</f>
        <v/>
      </c>
    </row>
    <row r="277" spans="4:23" x14ac:dyDescent="0.25">
      <c r="D277" s="4" t="str">
        <f>IF('Rang. kommuner avlingsnivå P '!A278&gt;1,'Rang. kommuner avlingsnivå P '!A278,"")</f>
        <v/>
      </c>
      <c r="E277" s="4" t="str">
        <f>IFERROR(IF('Rang. kommuner avlingsnivå P '!B278&gt;1,'Rang. kommuner avlingsnivå P '!B278,""),"")</f>
        <v/>
      </c>
      <c r="F277" s="4" t="str">
        <f>IFERROR(IF('Rang. kommuner avlingsnivå P '!C278&gt;1,'Rang. kommuner avlingsnivå P '!C278,""),"")</f>
        <v/>
      </c>
      <c r="G277" s="4" t="str">
        <f>IFERROR(IF('Rang. kommuner avlingsnivå P '!D278&gt;1,'Rang. kommuner avlingsnivå P '!D278,""),"")</f>
        <v/>
      </c>
      <c r="H277" s="4" t="str">
        <f>IFERROR(IF('Rang. kommuner avlingsnivå P '!E278&gt;1,'Rang. kommuner avlingsnivå P '!E278,""),"")</f>
        <v/>
      </c>
      <c r="I277" s="4" t="str">
        <f>IFERROR(IF('Rang. kommuner avlingsnivå P '!F278&gt;1,'Rang. kommuner avlingsnivå P '!F278,""),"")</f>
        <v/>
      </c>
      <c r="J277" s="4" t="str">
        <f>IFERROR(IF('Rang. kommuner avlingsnivå P '!G278&gt;1,'Rang. kommuner avlingsnivå P '!G278,""),"")</f>
        <v/>
      </c>
      <c r="K277" s="4" t="str">
        <f>IFERROR(IF('Rang. kommuner avlingsnivå P '!H278&gt;1,'Rang. kommuner avlingsnivå P '!H278,""),"")</f>
        <v/>
      </c>
      <c r="L277" s="4" t="str">
        <f>IFERROR(IF('Rang. kommuner avlingsnivå P '!I278&gt;1,'Rang. kommuner avlingsnivå P '!I278,""),"")</f>
        <v/>
      </c>
      <c r="M277" s="4" t="str">
        <f>IFERROR(IF('Rang. kommuner avlingsnivå P '!J278&gt;1,'Rang. kommuner avlingsnivå P '!J278,""),"")</f>
        <v/>
      </c>
      <c r="N277" s="4" t="str">
        <f>IFERROR(IF('Rang. kommuner avlingsnivå P '!K278&gt;1,'Rang. kommuner avlingsnivå P '!K278,""),"")</f>
        <v/>
      </c>
      <c r="O277" s="4" t="str">
        <f>IFERROR(IF('Rang. kommuner avlingsnivå P '!L278&gt;1,'Rang. kommuner avlingsnivå P '!L278,""),"")</f>
        <v/>
      </c>
      <c r="P277" s="4" t="str">
        <f>IFERROR(IF('Rang. kommuner avlingsnivå P '!M278&gt;1,'Rang. kommuner avlingsnivå P '!M278,""),"")</f>
        <v/>
      </c>
      <c r="Q277" s="4"/>
      <c r="R277" s="4"/>
      <c r="S277" s="4"/>
      <c r="T277" s="9" t="str">
        <f>IFERROR(IF('Rang. kommuner avlingsnivå P '!Q278&gt;1,'Rang. kommuner avlingsnivå P '!Q278,""),"")</f>
        <v/>
      </c>
      <c r="U277" s="9" t="str">
        <f>IFERROR(IF('Rang. kommuner avlingsnivå P '!R278&gt;1,'Rang. kommuner avlingsnivå P '!R278,""),"")</f>
        <v/>
      </c>
      <c r="V277" s="9" t="str">
        <f>IFERROR(IF('Rang. kommuner avlingsnivå P '!S278&gt;1,'Rang. kommuner avlingsnivå P '!S278,""),"")</f>
        <v/>
      </c>
    </row>
    <row r="278" spans="4:23" x14ac:dyDescent="0.25">
      <c r="D278" s="4" t="str">
        <f>IF('Rang. kommuner avlingsnivå P '!A279&gt;1,'Rang. kommuner avlingsnivå P '!A279,"")</f>
        <v/>
      </c>
      <c r="E278" s="4" t="str">
        <f>IFERROR(IF('Rang. kommuner avlingsnivå P '!B279&gt;1,'Rang. kommuner avlingsnivå P '!B279,""),"")</f>
        <v/>
      </c>
      <c r="F278" s="4" t="str">
        <f>IFERROR(IF('Rang. kommuner avlingsnivå P '!C279&gt;1,'Rang. kommuner avlingsnivå P '!C279,""),"")</f>
        <v/>
      </c>
      <c r="G278" s="4" t="str">
        <f>IFERROR(IF('Rang. kommuner avlingsnivå P '!D279&gt;1,'Rang. kommuner avlingsnivå P '!D279,""),"")</f>
        <v/>
      </c>
      <c r="H278" s="4" t="str">
        <f>IFERROR(IF('Rang. kommuner avlingsnivå P '!E279&gt;1,'Rang. kommuner avlingsnivå P '!E279,""),"")</f>
        <v/>
      </c>
      <c r="I278" s="4" t="str">
        <f>IFERROR(IF('Rang. kommuner avlingsnivå P '!F279&gt;1,'Rang. kommuner avlingsnivå P '!F279,""),"")</f>
        <v/>
      </c>
      <c r="J278" s="4" t="str">
        <f>IFERROR(IF('Rang. kommuner avlingsnivå P '!G279&gt;1,'Rang. kommuner avlingsnivå P '!G279,""),"")</f>
        <v/>
      </c>
      <c r="K278" s="4" t="str">
        <f>IFERROR(IF('Rang. kommuner avlingsnivå P '!H279&gt;1,'Rang. kommuner avlingsnivå P '!H279,""),"")</f>
        <v/>
      </c>
      <c r="L278" s="4" t="str">
        <f>IFERROR(IF('Rang. kommuner avlingsnivå P '!I279&gt;1,'Rang. kommuner avlingsnivå P '!I279,""),"")</f>
        <v/>
      </c>
      <c r="M278" s="4" t="str">
        <f>IFERROR(IF('Rang. kommuner avlingsnivå P '!J279&gt;1,'Rang. kommuner avlingsnivå P '!J279,""),"")</f>
        <v/>
      </c>
      <c r="N278" s="4" t="str">
        <f>IFERROR(IF('Rang. kommuner avlingsnivå P '!K279&gt;1,'Rang. kommuner avlingsnivå P '!K279,""),"")</f>
        <v/>
      </c>
      <c r="O278" s="4" t="str">
        <f>IFERROR(IF('Rang. kommuner avlingsnivå P '!L279&gt;1,'Rang. kommuner avlingsnivå P '!L279,""),"")</f>
        <v/>
      </c>
      <c r="P278" s="4" t="str">
        <f>IFERROR(IF('Rang. kommuner avlingsnivå P '!M279&gt;1,'Rang. kommuner avlingsnivå P '!M279,""),"")</f>
        <v/>
      </c>
      <c r="Q278" s="4"/>
      <c r="R278" s="4"/>
      <c r="S278" s="4"/>
      <c r="T278" s="9" t="str">
        <f>IFERROR(IF('Rang. kommuner avlingsnivå P '!Q279&gt;1,'Rang. kommuner avlingsnivå P '!Q279,""),"")</f>
        <v/>
      </c>
      <c r="U278" s="9" t="str">
        <f>IFERROR(IF('Rang. kommuner avlingsnivå P '!R279&gt;1,'Rang. kommuner avlingsnivå P '!R279,""),"")</f>
        <v/>
      </c>
      <c r="V278" s="9" t="str">
        <f>IFERROR(IF('Rang. kommuner avlingsnivå P '!S279&gt;1,'Rang. kommuner avlingsnivå P '!S279,""),"")</f>
        <v/>
      </c>
    </row>
    <row r="279" spans="4:23" x14ac:dyDescent="0.25">
      <c r="D279" s="4" t="str">
        <f>IF('Rang. kommuner avlingsnivå P '!A280&gt;1,'Rang. kommuner avlingsnivå P '!A280,"")</f>
        <v/>
      </c>
      <c r="E279" s="4" t="str">
        <f>IFERROR(IF('Rang. kommuner avlingsnivå P '!B280&gt;1,'Rang. kommuner avlingsnivå P '!B280,""),"")</f>
        <v/>
      </c>
      <c r="F279" s="4" t="str">
        <f>IFERROR(IF('Rang. kommuner avlingsnivå P '!C280&gt;1,'Rang. kommuner avlingsnivå P '!C280,""),"")</f>
        <v/>
      </c>
      <c r="G279" s="4" t="str">
        <f>IFERROR(IF('Rang. kommuner avlingsnivå P '!D280&gt;1,'Rang. kommuner avlingsnivå P '!D280,""),"")</f>
        <v/>
      </c>
      <c r="H279" s="4" t="str">
        <f>IFERROR(IF('Rang. kommuner avlingsnivå P '!E280&gt;1,'Rang. kommuner avlingsnivå P '!E280,""),"")</f>
        <v/>
      </c>
      <c r="I279" s="4" t="str">
        <f>IFERROR(IF('Rang. kommuner avlingsnivå P '!F280&gt;1,'Rang. kommuner avlingsnivå P '!F280,""),"")</f>
        <v/>
      </c>
      <c r="J279" s="4" t="str">
        <f>IFERROR(IF('Rang. kommuner avlingsnivå P '!G280&gt;1,'Rang. kommuner avlingsnivå P '!G280,""),"")</f>
        <v/>
      </c>
      <c r="K279" s="4" t="str">
        <f>IFERROR(IF('Rang. kommuner avlingsnivå P '!H280&gt;1,'Rang. kommuner avlingsnivå P '!H280,""),"")</f>
        <v/>
      </c>
      <c r="L279" s="4" t="str">
        <f>IFERROR(IF('Rang. kommuner avlingsnivå P '!I280&gt;1,'Rang. kommuner avlingsnivå P '!I280,""),"")</f>
        <v/>
      </c>
      <c r="M279" s="4" t="str">
        <f>IFERROR(IF('Rang. kommuner avlingsnivå P '!J280&gt;1,'Rang. kommuner avlingsnivå P '!J280,""),"")</f>
        <v/>
      </c>
      <c r="N279" s="4" t="str">
        <f>IFERROR(IF('Rang. kommuner avlingsnivå P '!K280&gt;1,'Rang. kommuner avlingsnivå P '!K280,""),"")</f>
        <v/>
      </c>
      <c r="O279" s="4" t="str">
        <f>IFERROR(IF('Rang. kommuner avlingsnivå P '!L280&gt;1,'Rang. kommuner avlingsnivå P '!L280,""),"")</f>
        <v/>
      </c>
      <c r="P279" s="4" t="str">
        <f>IFERROR(IF('Rang. kommuner avlingsnivå P '!M280&gt;1,'Rang. kommuner avlingsnivå P '!M280,""),"")</f>
        <v/>
      </c>
      <c r="Q279" s="4"/>
      <c r="R279" s="4"/>
      <c r="S279" s="4"/>
      <c r="T279" s="9" t="str">
        <f>IFERROR(IF('Rang. kommuner avlingsnivå P '!Q280&gt;1,'Rang. kommuner avlingsnivå P '!Q280,""),"")</f>
        <v/>
      </c>
      <c r="U279" s="9" t="str">
        <f>IFERROR(IF('Rang. kommuner avlingsnivå P '!R280&gt;1,'Rang. kommuner avlingsnivå P '!R280,""),"")</f>
        <v/>
      </c>
      <c r="V279" s="9" t="str">
        <f>IFERROR(IF('Rang. kommuner avlingsnivå P '!S280&gt;1,'Rang. kommuner avlingsnivå P '!S280,""),"")</f>
        <v/>
      </c>
    </row>
    <row r="280" spans="4:23" x14ac:dyDescent="0.25">
      <c r="D280" s="4" t="str">
        <f>IF('Rang. kommuner avlingsnivå P '!A281&gt;1,'Rang. kommuner avlingsnivå P '!A281,"")</f>
        <v/>
      </c>
      <c r="E280" s="4" t="str">
        <f>IFERROR(IF('Rang. kommuner avlingsnivå P '!B281&gt;1,'Rang. kommuner avlingsnivå P '!B281,""),"")</f>
        <v/>
      </c>
      <c r="F280" s="4" t="str">
        <f>IFERROR(IF('Rang. kommuner avlingsnivå P '!C281&gt;1,'Rang. kommuner avlingsnivå P '!C281,""),"")</f>
        <v/>
      </c>
      <c r="G280" s="4" t="str">
        <f>IFERROR(IF('Rang. kommuner avlingsnivå P '!D281&gt;1,'Rang. kommuner avlingsnivå P '!D281,""),"")</f>
        <v/>
      </c>
      <c r="H280" s="4" t="str">
        <f>IFERROR(IF('Rang. kommuner avlingsnivå P '!E281&gt;1,'Rang. kommuner avlingsnivå P '!E281,""),"")</f>
        <v/>
      </c>
      <c r="I280" s="4" t="str">
        <f>IFERROR(IF('Rang. kommuner avlingsnivå P '!F281&gt;1,'Rang. kommuner avlingsnivå P '!F281,""),"")</f>
        <v/>
      </c>
      <c r="J280" s="4" t="str">
        <f>IFERROR(IF('Rang. kommuner avlingsnivå P '!G281&gt;1,'Rang. kommuner avlingsnivå P '!G281,""),"")</f>
        <v/>
      </c>
      <c r="K280" s="4" t="str">
        <f>IFERROR(IF('Rang. kommuner avlingsnivå P '!H281&gt;1,'Rang. kommuner avlingsnivå P '!H281,""),"")</f>
        <v/>
      </c>
      <c r="L280" s="4" t="str">
        <f>IFERROR(IF('Rang. kommuner avlingsnivå P '!I281&gt;1,'Rang. kommuner avlingsnivå P '!I281,""),"")</f>
        <v/>
      </c>
      <c r="M280" s="4" t="str">
        <f>IFERROR(IF('Rang. kommuner avlingsnivå P '!J281&gt;1,'Rang. kommuner avlingsnivå P '!J281,""),"")</f>
        <v/>
      </c>
      <c r="N280" s="4" t="str">
        <f>IFERROR(IF('Rang. kommuner avlingsnivå P '!K281&gt;1,'Rang. kommuner avlingsnivå P '!K281,""),"")</f>
        <v/>
      </c>
      <c r="O280" s="4" t="str">
        <f>IFERROR(IF('Rang. kommuner avlingsnivå P '!L281&gt;1,'Rang. kommuner avlingsnivå P '!L281,""),"")</f>
        <v/>
      </c>
      <c r="P280" s="4" t="str">
        <f>IFERROR(IF('Rang. kommuner avlingsnivå P '!M281&gt;1,'Rang. kommuner avlingsnivå P '!M281,""),"")</f>
        <v/>
      </c>
      <c r="Q280" s="4"/>
      <c r="R280" s="4"/>
      <c r="S280" s="4"/>
      <c r="T280" s="9" t="str">
        <f>IFERROR(IF('Rang. kommuner avlingsnivå P '!Q281&gt;1,'Rang. kommuner avlingsnivå P '!Q281,""),"")</f>
        <v/>
      </c>
      <c r="U280" s="9" t="str">
        <f>IFERROR(IF('Rang. kommuner avlingsnivå P '!R281&gt;1,'Rang. kommuner avlingsnivå P '!R281,""),"")</f>
        <v/>
      </c>
      <c r="V280" s="9" t="str">
        <f>IFERROR(IF('Rang. kommuner avlingsnivå P '!S281&gt;1,'Rang. kommuner avlingsnivå P '!S281,""),"")</f>
        <v/>
      </c>
    </row>
    <row r="281" spans="4:23" x14ac:dyDescent="0.25">
      <c r="D281" s="4" t="str">
        <f>IF('Rang. kommuner avlingsnivå P '!A282&gt;1,'Rang. kommuner avlingsnivå P '!A282,"")</f>
        <v/>
      </c>
      <c r="E281" s="4" t="str">
        <f>IFERROR(IF('Rang. kommuner avlingsnivå P '!B282&gt;1,'Rang. kommuner avlingsnivå P '!B282,""),"")</f>
        <v/>
      </c>
      <c r="F281" s="4" t="str">
        <f>IFERROR(IF('Rang. kommuner avlingsnivå P '!C282&gt;1,'Rang. kommuner avlingsnivå P '!C282,""),"")</f>
        <v/>
      </c>
      <c r="G281" s="4" t="str">
        <f>IFERROR(IF('Rang. kommuner avlingsnivå P '!D282&gt;1,'Rang. kommuner avlingsnivå P '!D282,""),"")</f>
        <v/>
      </c>
      <c r="H281" s="4" t="str">
        <f>IFERROR(IF('Rang. kommuner avlingsnivå P '!E282&gt;1,'Rang. kommuner avlingsnivå P '!E282,""),"")</f>
        <v/>
      </c>
      <c r="I281" s="4" t="str">
        <f>IFERROR(IF('Rang. kommuner avlingsnivå P '!F282&gt;1,'Rang. kommuner avlingsnivå P '!F282,""),"")</f>
        <v/>
      </c>
      <c r="J281" s="4" t="str">
        <f>IFERROR(IF('Rang. kommuner avlingsnivå P '!G282&gt;1,'Rang. kommuner avlingsnivå P '!G282,""),"")</f>
        <v/>
      </c>
      <c r="K281" s="4" t="str">
        <f>IFERROR(IF('Rang. kommuner avlingsnivå P '!H282&gt;1,'Rang. kommuner avlingsnivå P '!H282,""),"")</f>
        <v/>
      </c>
      <c r="L281" s="4" t="str">
        <f>IFERROR(IF('Rang. kommuner avlingsnivå P '!I282&gt;1,'Rang. kommuner avlingsnivå P '!I282,""),"")</f>
        <v/>
      </c>
      <c r="M281" s="4" t="str">
        <f>IFERROR(IF('Rang. kommuner avlingsnivå P '!J282&gt;1,'Rang. kommuner avlingsnivå P '!J282,""),"")</f>
        <v/>
      </c>
      <c r="N281" s="4" t="str">
        <f>IFERROR(IF('Rang. kommuner avlingsnivå P '!K282&gt;1,'Rang. kommuner avlingsnivå P '!K282,""),"")</f>
        <v/>
      </c>
      <c r="O281" s="4" t="str">
        <f>IFERROR(IF('Rang. kommuner avlingsnivå P '!L282&gt;1,'Rang. kommuner avlingsnivå P '!L282,""),"")</f>
        <v/>
      </c>
      <c r="P281" s="4" t="str">
        <f>IFERROR(IF('Rang. kommuner avlingsnivå P '!M282&gt;1,'Rang. kommuner avlingsnivå P '!M282,""),"")</f>
        <v/>
      </c>
      <c r="Q281" s="4"/>
      <c r="R281" s="4"/>
      <c r="S281" s="4"/>
      <c r="T281" s="9" t="str">
        <f>IFERROR(IF('Rang. kommuner avlingsnivå P '!Q282&gt;1,'Rang. kommuner avlingsnivå P '!Q282,""),"")</f>
        <v/>
      </c>
      <c r="U281" s="9" t="str">
        <f>IFERROR(IF('Rang. kommuner avlingsnivå P '!R282&gt;1,'Rang. kommuner avlingsnivå P '!R282,""),"")</f>
        <v/>
      </c>
      <c r="V281" s="9" t="str">
        <f>IFERROR(IF('Rang. kommuner avlingsnivå P '!S282&gt;1,'Rang. kommuner avlingsnivå P '!S282,""),"")</f>
        <v/>
      </c>
    </row>
    <row r="282" spans="4:23" x14ac:dyDescent="0.25">
      <c r="D282" s="4" t="str">
        <f>IF('Rang. kommuner avlingsnivå P '!A283&gt;1,'Rang. kommuner avlingsnivå P '!A283,"")</f>
        <v/>
      </c>
      <c r="E282" s="4" t="str">
        <f>IFERROR(IF('Rang. kommuner avlingsnivå P '!B283&gt;1,'Rang. kommuner avlingsnivå P '!B283,""),"")</f>
        <v/>
      </c>
      <c r="F282" s="4" t="str">
        <f>IFERROR(IF('Rang. kommuner avlingsnivå P '!C283&gt;1,'Rang. kommuner avlingsnivå P '!C283,""),"")</f>
        <v/>
      </c>
      <c r="G282" s="4" t="str">
        <f>IFERROR(IF('Rang. kommuner avlingsnivå P '!D283&gt;1,'Rang. kommuner avlingsnivå P '!D283,""),"")</f>
        <v/>
      </c>
      <c r="H282" s="4" t="str">
        <f>IFERROR(IF('Rang. kommuner avlingsnivå P '!E283&gt;1,'Rang. kommuner avlingsnivå P '!E283,""),"")</f>
        <v/>
      </c>
      <c r="I282" s="4" t="str">
        <f>IFERROR(IF('Rang. kommuner avlingsnivå P '!F283&gt;1,'Rang. kommuner avlingsnivå P '!F283,""),"")</f>
        <v/>
      </c>
      <c r="J282" s="4" t="str">
        <f>IFERROR(IF('Rang. kommuner avlingsnivå P '!G283&gt;1,'Rang. kommuner avlingsnivå P '!G283,""),"")</f>
        <v/>
      </c>
      <c r="K282" s="4" t="str">
        <f>IFERROR(IF('Rang. kommuner avlingsnivå P '!H283&gt;1,'Rang. kommuner avlingsnivå P '!H283,""),"")</f>
        <v/>
      </c>
      <c r="L282" s="4" t="str">
        <f>IFERROR(IF('Rang. kommuner avlingsnivå P '!I283&gt;1,'Rang. kommuner avlingsnivå P '!I283,""),"")</f>
        <v/>
      </c>
      <c r="M282" s="4" t="str">
        <f>IFERROR(IF('Rang. kommuner avlingsnivå P '!J283&gt;1,'Rang. kommuner avlingsnivå P '!J283,""),"")</f>
        <v/>
      </c>
      <c r="N282" s="4" t="str">
        <f>IFERROR(IF('Rang. kommuner avlingsnivå P '!K283&gt;1,'Rang. kommuner avlingsnivå P '!K283,""),"")</f>
        <v/>
      </c>
      <c r="O282" s="4" t="str">
        <f>IFERROR(IF('Rang. kommuner avlingsnivå P '!L283&gt;1,'Rang. kommuner avlingsnivå P '!L283,""),"")</f>
        <v/>
      </c>
      <c r="P282" s="4" t="str">
        <f>IFERROR(IF('Rang. kommuner avlingsnivå P '!M283&gt;1,'Rang. kommuner avlingsnivå P '!M283,""),"")</f>
        <v/>
      </c>
      <c r="Q282" s="4"/>
      <c r="R282" s="4"/>
      <c r="S282" s="4"/>
      <c r="T282" s="9" t="str">
        <f>IFERROR(IF('Rang. kommuner avlingsnivå P '!Q283&gt;1,'Rang. kommuner avlingsnivå P '!Q283,""),"")</f>
        <v/>
      </c>
      <c r="U282" s="9" t="str">
        <f>IFERROR(IF('Rang. kommuner avlingsnivå P '!R283&gt;1,'Rang. kommuner avlingsnivå P '!R283,""),"")</f>
        <v/>
      </c>
      <c r="V282" s="9" t="str">
        <f>IFERROR(IF('Rang. kommuner avlingsnivå P '!S283&gt;1,'Rang. kommuner avlingsnivå P '!S283,""),"")</f>
        <v/>
      </c>
    </row>
    <row r="283" spans="4:23" x14ac:dyDescent="0.25">
      <c r="D283" s="4" t="str">
        <f>IF('Rang. kommuner avlingsnivå P '!A284&gt;1,'Rang. kommuner avlingsnivå P '!A284,"")</f>
        <v/>
      </c>
      <c r="E283" s="4" t="str">
        <f>IFERROR(IF('Rang. kommuner avlingsnivå P '!B284&gt;1,'Rang. kommuner avlingsnivå P '!B284,""),"")</f>
        <v/>
      </c>
      <c r="F283" s="4" t="str">
        <f>IFERROR(IF('Rang. kommuner avlingsnivå P '!C284&gt;1,'Rang. kommuner avlingsnivå P '!C284,""),"")</f>
        <v/>
      </c>
      <c r="G283" s="4" t="str">
        <f>IFERROR(IF('Rang. kommuner avlingsnivå P '!D284&gt;1,'Rang. kommuner avlingsnivå P '!D284,""),"")</f>
        <v/>
      </c>
      <c r="H283" s="4" t="str">
        <f>IFERROR(IF('Rang. kommuner avlingsnivå P '!E284&gt;1,'Rang. kommuner avlingsnivå P '!E284,""),"")</f>
        <v/>
      </c>
      <c r="I283" s="4" t="str">
        <f>IFERROR(IF('Rang. kommuner avlingsnivå P '!F284&gt;1,'Rang. kommuner avlingsnivå P '!F284,""),"")</f>
        <v/>
      </c>
      <c r="J283" s="4" t="str">
        <f>IFERROR(IF('Rang. kommuner avlingsnivå P '!G284&gt;1,'Rang. kommuner avlingsnivå P '!G284,""),"")</f>
        <v/>
      </c>
      <c r="K283" s="4" t="str">
        <f>IFERROR(IF('Rang. kommuner avlingsnivå P '!H284&gt;1,'Rang. kommuner avlingsnivå P '!H284,""),"")</f>
        <v/>
      </c>
      <c r="L283" s="4" t="str">
        <f>IFERROR(IF('Rang. kommuner avlingsnivå P '!I284&gt;1,'Rang. kommuner avlingsnivå P '!I284,""),"")</f>
        <v/>
      </c>
      <c r="M283" s="4" t="str">
        <f>IFERROR(IF('Rang. kommuner avlingsnivå P '!J284&gt;1,'Rang. kommuner avlingsnivå P '!J284,""),"")</f>
        <v/>
      </c>
      <c r="N283" s="4" t="str">
        <f>IFERROR(IF('Rang. kommuner avlingsnivå P '!K284&gt;1,'Rang. kommuner avlingsnivå P '!K284,""),"")</f>
        <v/>
      </c>
      <c r="O283" s="4" t="str">
        <f>IFERROR(IF('Rang. kommuner avlingsnivå P '!L284&gt;1,'Rang. kommuner avlingsnivå P '!L284,""),"")</f>
        <v/>
      </c>
      <c r="P283" s="4" t="str">
        <f>IFERROR(IF('Rang. kommuner avlingsnivå P '!M284&gt;1,'Rang. kommuner avlingsnivå P '!M284,""),"")</f>
        <v/>
      </c>
      <c r="Q283" s="4"/>
      <c r="R283" s="4"/>
      <c r="S283" s="4"/>
      <c r="T283" s="9" t="str">
        <f>IFERROR(IF('Rang. kommuner avlingsnivå P '!Q284&gt;1,'Rang. kommuner avlingsnivå P '!Q284,""),"")</f>
        <v/>
      </c>
      <c r="U283" s="9" t="str">
        <f>IFERROR(IF('Rang. kommuner avlingsnivå P '!R284&gt;1,'Rang. kommuner avlingsnivå P '!R284,""),"")</f>
        <v/>
      </c>
      <c r="V283" s="9" t="str">
        <f>IFERROR(IF('Rang. kommuner avlingsnivå P '!S284&gt;1,'Rang. kommuner avlingsnivå P '!S284,""),"")</f>
        <v/>
      </c>
    </row>
    <row r="284" spans="4:23" x14ac:dyDescent="0.25">
      <c r="D284" s="4" t="str">
        <f>IF('Rang. kommuner avlingsnivå P '!A285&gt;1,'Rang. kommuner avlingsnivå P '!A285,"")</f>
        <v/>
      </c>
      <c r="E284" s="4" t="str">
        <f>IFERROR(IF('Rang. kommuner avlingsnivå P '!B285&gt;1,'Rang. kommuner avlingsnivå P '!B285,""),"")</f>
        <v/>
      </c>
      <c r="F284" s="4" t="str">
        <f>IFERROR(IF('Rang. kommuner avlingsnivå P '!C285&gt;1,'Rang. kommuner avlingsnivå P '!C285,""),"")</f>
        <v/>
      </c>
      <c r="G284" s="4" t="str">
        <f>IFERROR(IF('Rang. kommuner avlingsnivå P '!D285&gt;1,'Rang. kommuner avlingsnivå P '!D285,""),"")</f>
        <v/>
      </c>
      <c r="H284" s="4" t="str">
        <f>IFERROR(IF('Rang. kommuner avlingsnivå P '!E285&gt;1,'Rang. kommuner avlingsnivå P '!E285,""),"")</f>
        <v/>
      </c>
      <c r="I284" s="4" t="str">
        <f>IFERROR(IF('Rang. kommuner avlingsnivå P '!F285&gt;1,'Rang. kommuner avlingsnivå P '!F285,""),"")</f>
        <v/>
      </c>
      <c r="J284" s="4" t="str">
        <f>IFERROR(IF('Rang. kommuner avlingsnivå P '!G285&gt;1,'Rang. kommuner avlingsnivå P '!G285,""),"")</f>
        <v/>
      </c>
      <c r="K284" s="4" t="str">
        <f>IFERROR(IF('Rang. kommuner avlingsnivå P '!H285&gt;1,'Rang. kommuner avlingsnivå P '!H285,""),"")</f>
        <v/>
      </c>
      <c r="L284" s="4" t="str">
        <f>IFERROR(IF('Rang. kommuner avlingsnivå P '!I285&gt;1,'Rang. kommuner avlingsnivå P '!I285,""),"")</f>
        <v/>
      </c>
      <c r="M284" s="4" t="str">
        <f>IFERROR(IF('Rang. kommuner avlingsnivå P '!J285&gt;1,'Rang. kommuner avlingsnivå P '!J285,""),"")</f>
        <v/>
      </c>
      <c r="N284" s="4" t="str">
        <f>IFERROR(IF('Rang. kommuner avlingsnivå P '!K285&gt;1,'Rang. kommuner avlingsnivå P '!K285,""),"")</f>
        <v/>
      </c>
      <c r="O284" s="4" t="str">
        <f>IFERROR(IF('Rang. kommuner avlingsnivå P '!L285&gt;1,'Rang. kommuner avlingsnivå P '!L285,""),"")</f>
        <v/>
      </c>
      <c r="P284" s="4" t="str">
        <f>IFERROR(IF('Rang. kommuner avlingsnivå P '!M285&gt;1,'Rang. kommuner avlingsnivå P '!M285,""),"")</f>
        <v/>
      </c>
      <c r="Q284" s="4"/>
      <c r="R284" s="4"/>
      <c r="S284" s="4"/>
      <c r="T284" s="9" t="str">
        <f>IFERROR(IF('Rang. kommuner avlingsnivå P '!Q285&gt;1,'Rang. kommuner avlingsnivå P '!Q285,""),"")</f>
        <v/>
      </c>
      <c r="U284" s="9" t="str">
        <f>IFERROR(IF('Rang. kommuner avlingsnivå P '!R285&gt;1,'Rang. kommuner avlingsnivå P '!R285,""),"")</f>
        <v/>
      </c>
      <c r="V284" s="9" t="str">
        <f>IFERROR(IF('Rang. kommuner avlingsnivå P '!S285&gt;1,'Rang. kommuner avlingsnivå P '!S285,""),"")</f>
        <v/>
      </c>
    </row>
    <row r="285" spans="4:23" x14ac:dyDescent="0.25">
      <c r="D285" s="4" t="str">
        <f>IF('Rang. kommuner avlingsnivå P '!A286&gt;1,'Rang. kommuner avlingsnivå P '!A286,"")</f>
        <v/>
      </c>
      <c r="E285" s="4" t="str">
        <f>IFERROR(IF('Rang. kommuner avlingsnivå P '!B286&gt;1,'Rang. kommuner avlingsnivå P '!B286,""),"")</f>
        <v/>
      </c>
      <c r="F285" s="4" t="str">
        <f>IFERROR(IF('Rang. kommuner avlingsnivå P '!C286&gt;1,'Rang. kommuner avlingsnivå P '!C286,""),"")</f>
        <v/>
      </c>
      <c r="G285" s="4" t="str">
        <f>IFERROR(IF('Rang. kommuner avlingsnivå P '!D286&gt;1,'Rang. kommuner avlingsnivå P '!D286,""),"")</f>
        <v/>
      </c>
      <c r="H285" s="4" t="str">
        <f>IFERROR(IF('Rang. kommuner avlingsnivå P '!E286&gt;1,'Rang. kommuner avlingsnivå P '!E286,""),"")</f>
        <v/>
      </c>
      <c r="I285" s="4" t="str">
        <f>IFERROR(IF('Rang. kommuner avlingsnivå P '!F286&gt;1,'Rang. kommuner avlingsnivå P '!F286,""),"")</f>
        <v/>
      </c>
      <c r="J285" s="4" t="str">
        <f>IFERROR(IF('Rang. kommuner avlingsnivå P '!G286&gt;1,'Rang. kommuner avlingsnivå P '!G286,""),"")</f>
        <v/>
      </c>
      <c r="K285" s="4" t="str">
        <f>IFERROR(IF('Rang. kommuner avlingsnivå P '!H286&gt;1,'Rang. kommuner avlingsnivå P '!H286,""),"")</f>
        <v/>
      </c>
      <c r="L285" s="4" t="str">
        <f>IFERROR(IF('Rang. kommuner avlingsnivå P '!I286&gt;1,'Rang. kommuner avlingsnivå P '!I286,""),"")</f>
        <v/>
      </c>
      <c r="M285" s="4" t="str">
        <f>IFERROR(IF('Rang. kommuner avlingsnivå P '!J286&gt;1,'Rang. kommuner avlingsnivå P '!J286,""),"")</f>
        <v/>
      </c>
      <c r="N285" s="4" t="str">
        <f>IFERROR(IF('Rang. kommuner avlingsnivå P '!K286&gt;1,'Rang. kommuner avlingsnivå P '!K286,""),"")</f>
        <v/>
      </c>
      <c r="O285" s="4" t="str">
        <f>IFERROR(IF('Rang. kommuner avlingsnivå P '!L286&gt;1,'Rang. kommuner avlingsnivå P '!L286,""),"")</f>
        <v/>
      </c>
      <c r="P285" s="4" t="str">
        <f>IFERROR(IF('Rang. kommuner avlingsnivå P '!M286&gt;1,'Rang. kommuner avlingsnivå P '!M286,""),"")</f>
        <v/>
      </c>
      <c r="Q285" s="4"/>
      <c r="R285" s="4"/>
      <c r="S285" s="4"/>
      <c r="T285" s="9" t="str">
        <f>IFERROR(IF('Rang. kommuner avlingsnivå P '!Q286&gt;1,'Rang. kommuner avlingsnivå P '!Q286,""),"")</f>
        <v/>
      </c>
      <c r="U285" s="9" t="str">
        <f>IFERROR(IF('Rang. kommuner avlingsnivå P '!R286&gt;1,'Rang. kommuner avlingsnivå P '!R286,""),"")</f>
        <v/>
      </c>
      <c r="V285" s="9" t="str">
        <f>IFERROR(IF('Rang. kommuner avlingsnivå P '!S286&gt;1,'Rang. kommuner avlingsnivå P '!S286,""),"")</f>
        <v/>
      </c>
    </row>
    <row r="286" spans="4:23" x14ac:dyDescent="0.25">
      <c r="D286" s="4" t="str">
        <f>IF('Rang. kommuner avlingsnivå P '!A287&gt;1,'Rang. kommuner avlingsnivå P '!A287,"")</f>
        <v/>
      </c>
      <c r="E286" s="4" t="str">
        <f>IFERROR(IF('Rang. kommuner avlingsnivå P '!B287&gt;1,'Rang. kommuner avlingsnivå P '!B287,""),"")</f>
        <v/>
      </c>
      <c r="F286" s="4" t="str">
        <f>IFERROR(IF('Rang. kommuner avlingsnivå P '!C287&gt;1,'Rang. kommuner avlingsnivå P '!C287,""),"")</f>
        <v/>
      </c>
      <c r="G286" s="4" t="str">
        <f>IFERROR(IF('Rang. kommuner avlingsnivå P '!D287&gt;1,'Rang. kommuner avlingsnivå P '!D287,""),"")</f>
        <v/>
      </c>
      <c r="H286" s="4" t="str">
        <f>IFERROR(IF('Rang. kommuner avlingsnivå P '!E287&gt;1,'Rang. kommuner avlingsnivå P '!E287,""),"")</f>
        <v/>
      </c>
      <c r="I286" s="4" t="str">
        <f>IFERROR(IF('Rang. kommuner avlingsnivå P '!F287&gt;1,'Rang. kommuner avlingsnivå P '!F287,""),"")</f>
        <v/>
      </c>
      <c r="J286" s="4" t="str">
        <f>IFERROR(IF('Rang. kommuner avlingsnivå P '!G287&gt;1,'Rang. kommuner avlingsnivå P '!G287,""),"")</f>
        <v/>
      </c>
      <c r="K286" s="4" t="str">
        <f>IFERROR(IF('Rang. kommuner avlingsnivå P '!H287&gt;1,'Rang. kommuner avlingsnivå P '!H287,""),"")</f>
        <v/>
      </c>
      <c r="L286" s="4" t="str">
        <f>IFERROR(IF('Rang. kommuner avlingsnivå P '!I287&gt;1,'Rang. kommuner avlingsnivå P '!I287,""),"")</f>
        <v/>
      </c>
      <c r="M286" s="4" t="str">
        <f>IFERROR(IF('Rang. kommuner avlingsnivå P '!J287&gt;1,'Rang. kommuner avlingsnivå P '!J287,""),"")</f>
        <v/>
      </c>
      <c r="N286" s="4" t="str">
        <f>IFERROR(IF('Rang. kommuner avlingsnivå P '!K287&gt;1,'Rang. kommuner avlingsnivå P '!K287,""),"")</f>
        <v/>
      </c>
      <c r="O286" s="4" t="str">
        <f>IFERROR(IF('Rang. kommuner avlingsnivå P '!L287&gt;1,'Rang. kommuner avlingsnivå P '!L287,""),"")</f>
        <v/>
      </c>
      <c r="P286" s="4" t="str">
        <f>IFERROR(IF('Rang. kommuner avlingsnivå P '!M287&gt;1,'Rang. kommuner avlingsnivå P '!M287,""),"")</f>
        <v/>
      </c>
      <c r="Q286" s="4"/>
      <c r="R286" s="4"/>
      <c r="S286" s="4"/>
      <c r="T286" s="9" t="str">
        <f>IFERROR(IF('Rang. kommuner avlingsnivå P '!Q287&gt;1,'Rang. kommuner avlingsnivå P '!Q287,""),"")</f>
        <v/>
      </c>
      <c r="U286" s="9" t="str">
        <f>IFERROR(IF('Rang. kommuner avlingsnivå P '!R287&gt;1,'Rang. kommuner avlingsnivå P '!R287,""),"")</f>
        <v/>
      </c>
      <c r="V286" s="9" t="str">
        <f>IFERROR(IF('Rang. kommuner avlingsnivå P '!S287&gt;1,'Rang. kommuner avlingsnivå P '!S287,""),"")</f>
        <v/>
      </c>
    </row>
    <row r="287" spans="4:23" x14ac:dyDescent="0.25">
      <c r="D287" s="4" t="str">
        <f>IF('Rang. kommuner avlingsnivå P '!A288&gt;1,'Rang. kommuner avlingsnivå P '!A288,"")</f>
        <v/>
      </c>
      <c r="E287" s="4" t="str">
        <f>IFERROR(IF('Rang. kommuner avlingsnivå P '!B288&gt;1,'Rang. kommuner avlingsnivå P '!B288,""),"")</f>
        <v/>
      </c>
      <c r="F287" s="4" t="str">
        <f>IFERROR(IF('Rang. kommuner avlingsnivå P '!C288&gt;1,'Rang. kommuner avlingsnivå P '!C288,""),"")</f>
        <v/>
      </c>
      <c r="G287" s="4" t="str">
        <f>IFERROR(IF('Rang. kommuner avlingsnivå P '!D288&gt;1,'Rang. kommuner avlingsnivå P '!D288,""),"")</f>
        <v/>
      </c>
      <c r="H287" s="4" t="str">
        <f>IFERROR(IF('Rang. kommuner avlingsnivå P '!E288&gt;1,'Rang. kommuner avlingsnivå P '!E288,""),"")</f>
        <v/>
      </c>
      <c r="I287" s="4" t="str">
        <f>IFERROR(IF('Rang. kommuner avlingsnivå P '!F288&gt;1,'Rang. kommuner avlingsnivå P '!F288,""),"")</f>
        <v/>
      </c>
      <c r="J287" s="4" t="str">
        <f>IFERROR(IF('Rang. kommuner avlingsnivå P '!G288&gt;1,'Rang. kommuner avlingsnivå P '!G288,""),"")</f>
        <v/>
      </c>
      <c r="K287" s="4" t="str">
        <f>IFERROR(IF('Rang. kommuner avlingsnivå P '!H288&gt;1,'Rang. kommuner avlingsnivå P '!H288,""),"")</f>
        <v/>
      </c>
      <c r="L287" s="4" t="str">
        <f>IFERROR(IF('Rang. kommuner avlingsnivå P '!I288&gt;1,'Rang. kommuner avlingsnivå P '!I288,""),"")</f>
        <v/>
      </c>
      <c r="M287" s="4" t="str">
        <f>IFERROR(IF('Rang. kommuner avlingsnivå P '!J288&gt;1,'Rang. kommuner avlingsnivå P '!J288,""),"")</f>
        <v/>
      </c>
      <c r="N287" s="4" t="str">
        <f>IFERROR(IF('Rang. kommuner avlingsnivå P '!K288&gt;1,'Rang. kommuner avlingsnivå P '!K288,""),"")</f>
        <v/>
      </c>
      <c r="O287" s="4" t="str">
        <f>IFERROR(IF('Rang. kommuner avlingsnivå P '!L288&gt;1,'Rang. kommuner avlingsnivå P '!L288,""),"")</f>
        <v/>
      </c>
      <c r="P287" s="4" t="str">
        <f>IFERROR(IF('Rang. kommuner avlingsnivå P '!M288&gt;1,'Rang. kommuner avlingsnivå P '!M288,""),"")</f>
        <v/>
      </c>
      <c r="Q287" s="4"/>
      <c r="R287" s="4"/>
      <c r="S287" s="4"/>
      <c r="T287" s="9" t="str">
        <f>IFERROR(IF('Rang. kommuner avlingsnivå P '!Q288&gt;1,'Rang. kommuner avlingsnivå P '!Q288,""),"")</f>
        <v/>
      </c>
      <c r="U287" s="9" t="str">
        <f>IFERROR(IF('Rang. kommuner avlingsnivå P '!R288&gt;1,'Rang. kommuner avlingsnivå P '!R288,""),"")</f>
        <v/>
      </c>
      <c r="V287" s="9" t="str">
        <f>IFERROR(IF('Rang. kommuner avlingsnivå P '!S288&gt;1,'Rang. kommuner avlingsnivå P '!S288,""),"")</f>
        <v/>
      </c>
    </row>
    <row r="288" spans="4:23" x14ac:dyDescent="0.25">
      <c r="D288" s="4" t="str">
        <f>IF('Rang. kommuner avlingsnivå P '!A289&gt;1,'Rang. kommuner avlingsnivå P '!A289,"")</f>
        <v/>
      </c>
      <c r="E288" s="4" t="str">
        <f>IFERROR(IF('Rang. kommuner avlingsnivå P '!B289&gt;1,'Rang. kommuner avlingsnivå P '!B289,""),"")</f>
        <v/>
      </c>
      <c r="F288" s="4" t="str">
        <f>IFERROR(IF('Rang. kommuner avlingsnivå P '!C289&gt;1,'Rang. kommuner avlingsnivå P '!C289,""),"")</f>
        <v/>
      </c>
      <c r="G288" s="4" t="str">
        <f>IFERROR(IF('Rang. kommuner avlingsnivå P '!D289&gt;1,'Rang. kommuner avlingsnivå P '!D289,""),"")</f>
        <v/>
      </c>
      <c r="H288" s="4" t="str">
        <f>IFERROR(IF('Rang. kommuner avlingsnivå P '!E289&gt;1,'Rang. kommuner avlingsnivå P '!E289,""),"")</f>
        <v/>
      </c>
      <c r="I288" s="4" t="str">
        <f>IFERROR(IF('Rang. kommuner avlingsnivå P '!F289&gt;1,'Rang. kommuner avlingsnivå P '!F289,""),"")</f>
        <v/>
      </c>
      <c r="J288" s="4" t="str">
        <f>IFERROR(IF('Rang. kommuner avlingsnivå P '!G289&gt;1,'Rang. kommuner avlingsnivå P '!G289,""),"")</f>
        <v/>
      </c>
      <c r="K288" s="4" t="str">
        <f>IFERROR(IF('Rang. kommuner avlingsnivå P '!H289&gt;1,'Rang. kommuner avlingsnivå P '!H289,""),"")</f>
        <v/>
      </c>
      <c r="L288" s="4" t="str">
        <f>IFERROR(IF('Rang. kommuner avlingsnivå P '!I289&gt;1,'Rang. kommuner avlingsnivå P '!I289,""),"")</f>
        <v/>
      </c>
      <c r="M288" s="4" t="str">
        <f>IFERROR(IF('Rang. kommuner avlingsnivå P '!J289&gt;1,'Rang. kommuner avlingsnivå P '!J289,""),"")</f>
        <v/>
      </c>
      <c r="N288" s="4" t="str">
        <f>IFERROR(IF('Rang. kommuner avlingsnivå P '!K289&gt;1,'Rang. kommuner avlingsnivå P '!K289,""),"")</f>
        <v/>
      </c>
      <c r="O288" s="4" t="str">
        <f>IFERROR(IF('Rang. kommuner avlingsnivå P '!L289&gt;1,'Rang. kommuner avlingsnivå P '!L289,""),"")</f>
        <v/>
      </c>
      <c r="P288" s="4" t="str">
        <f>IFERROR(IF('Rang. kommuner avlingsnivå P '!M289&gt;1,'Rang. kommuner avlingsnivå P '!M289,""),"")</f>
        <v/>
      </c>
      <c r="Q288" s="4"/>
      <c r="R288" s="4"/>
      <c r="S288" s="4"/>
      <c r="T288" s="9" t="str">
        <f>IFERROR(IF('Rang. kommuner avlingsnivå P '!Q289&gt;1,'Rang. kommuner avlingsnivå P '!Q289,""),"")</f>
        <v/>
      </c>
      <c r="U288" s="9" t="str">
        <f>IFERROR(IF('Rang. kommuner avlingsnivå P '!R289&gt;1,'Rang. kommuner avlingsnivå P '!R289,""),"")</f>
        <v/>
      </c>
      <c r="V288" s="9" t="str">
        <f>IFERROR(IF('Rang. kommuner avlingsnivå P '!S289&gt;1,'Rang. kommuner avlingsnivå P '!S289,""),"")</f>
        <v/>
      </c>
    </row>
    <row r="289" spans="4:22" x14ac:dyDescent="0.25">
      <c r="D289" s="4" t="str">
        <f>IF('Rang. kommuner avlingsnivå P '!A290&gt;1,'Rang. kommuner avlingsnivå P '!A290,"")</f>
        <v/>
      </c>
      <c r="E289" s="4" t="str">
        <f>IFERROR(IF('Rang. kommuner avlingsnivå P '!B290&gt;1,'Rang. kommuner avlingsnivå P '!B290,""),"")</f>
        <v/>
      </c>
      <c r="F289" s="4" t="str">
        <f>IFERROR(IF('Rang. kommuner avlingsnivå P '!C290&gt;1,'Rang. kommuner avlingsnivå P '!C290,""),"")</f>
        <v/>
      </c>
      <c r="G289" s="4" t="str">
        <f>IFERROR(IF('Rang. kommuner avlingsnivå P '!D290&gt;1,'Rang. kommuner avlingsnivå P '!D290,""),"")</f>
        <v/>
      </c>
      <c r="H289" s="4" t="str">
        <f>IFERROR(IF('Rang. kommuner avlingsnivå P '!E290&gt;1,'Rang. kommuner avlingsnivå P '!E290,""),"")</f>
        <v/>
      </c>
      <c r="I289" s="4" t="str">
        <f>IFERROR(IF('Rang. kommuner avlingsnivå P '!F290&gt;1,'Rang. kommuner avlingsnivå P '!F290,""),"")</f>
        <v/>
      </c>
      <c r="J289" s="4" t="str">
        <f>IFERROR(IF('Rang. kommuner avlingsnivå P '!G290&gt;1,'Rang. kommuner avlingsnivå P '!G290,""),"")</f>
        <v/>
      </c>
      <c r="K289" s="4" t="str">
        <f>IFERROR(IF('Rang. kommuner avlingsnivå P '!H290&gt;1,'Rang. kommuner avlingsnivå P '!H290,""),"")</f>
        <v/>
      </c>
      <c r="L289" s="4" t="str">
        <f>IFERROR(IF('Rang. kommuner avlingsnivå P '!I290&gt;1,'Rang. kommuner avlingsnivå P '!I290,""),"")</f>
        <v/>
      </c>
      <c r="M289" s="4" t="str">
        <f>IFERROR(IF('Rang. kommuner avlingsnivå P '!J290&gt;1,'Rang. kommuner avlingsnivå P '!J290,""),"")</f>
        <v/>
      </c>
      <c r="N289" s="4" t="str">
        <f>IFERROR(IF('Rang. kommuner avlingsnivå P '!K290&gt;1,'Rang. kommuner avlingsnivå P '!K290,""),"")</f>
        <v/>
      </c>
      <c r="O289" s="4" t="str">
        <f>IFERROR(IF('Rang. kommuner avlingsnivå P '!L290&gt;1,'Rang. kommuner avlingsnivå P '!L290,""),"")</f>
        <v/>
      </c>
      <c r="P289" s="4" t="str">
        <f>IFERROR(IF('Rang. kommuner avlingsnivå P '!M290&gt;1,'Rang. kommuner avlingsnivå P '!M290,""),"")</f>
        <v/>
      </c>
      <c r="Q289" s="4"/>
      <c r="R289" s="4"/>
      <c r="S289" s="4"/>
      <c r="T289" s="9" t="str">
        <f>IFERROR(IF('Rang. kommuner avlingsnivå P '!Q290&gt;1,'Rang. kommuner avlingsnivå P '!Q290,""),"")</f>
        <v/>
      </c>
      <c r="U289" s="9" t="str">
        <f>IFERROR(IF('Rang. kommuner avlingsnivå P '!R290&gt;1,'Rang. kommuner avlingsnivå P '!R290,""),"")</f>
        <v/>
      </c>
      <c r="V289" s="9" t="str">
        <f>IFERROR(IF('Rang. kommuner avlingsnivå P '!S290&gt;1,'Rang. kommuner avlingsnivå P '!S290,""),"")</f>
        <v/>
      </c>
    </row>
    <row r="290" spans="4:22" x14ac:dyDescent="0.25">
      <c r="D290" s="4" t="str">
        <f>IF('Rang. kommuner avlingsnivå P '!A291&gt;1,'Rang. kommuner avlingsnivå P '!A291,"")</f>
        <v/>
      </c>
      <c r="E290" s="4" t="str">
        <f>IFERROR(IF('Rang. kommuner avlingsnivå P '!B291&gt;1,'Rang. kommuner avlingsnivå P '!B291,""),"")</f>
        <v/>
      </c>
      <c r="F290" s="4" t="str">
        <f>IFERROR(IF('Rang. kommuner avlingsnivå P '!C291&gt;1,'Rang. kommuner avlingsnivå P '!C291,""),"")</f>
        <v/>
      </c>
      <c r="G290" s="4" t="str">
        <f>IFERROR(IF('Rang. kommuner avlingsnivå P '!D291&gt;1,'Rang. kommuner avlingsnivå P '!D291,""),"")</f>
        <v/>
      </c>
      <c r="H290" s="4" t="str">
        <f>IFERROR(IF('Rang. kommuner avlingsnivå P '!E291&gt;1,'Rang. kommuner avlingsnivå P '!E291,""),"")</f>
        <v/>
      </c>
      <c r="I290" s="4" t="str">
        <f>IFERROR(IF('Rang. kommuner avlingsnivå P '!F291&gt;1,'Rang. kommuner avlingsnivå P '!F291,""),"")</f>
        <v/>
      </c>
      <c r="J290" s="4" t="str">
        <f>IFERROR(IF('Rang. kommuner avlingsnivå P '!G291&gt;1,'Rang. kommuner avlingsnivå P '!G291,""),"")</f>
        <v/>
      </c>
      <c r="K290" s="4" t="str">
        <f>IFERROR(IF('Rang. kommuner avlingsnivå P '!H291&gt;1,'Rang. kommuner avlingsnivå P '!H291,""),"")</f>
        <v/>
      </c>
      <c r="L290" s="4" t="str">
        <f>IFERROR(IF('Rang. kommuner avlingsnivå P '!I291&gt;1,'Rang. kommuner avlingsnivå P '!I291,""),"")</f>
        <v/>
      </c>
      <c r="M290" s="4" t="str">
        <f>IFERROR(IF('Rang. kommuner avlingsnivå P '!J291&gt;1,'Rang. kommuner avlingsnivå P '!J291,""),"")</f>
        <v/>
      </c>
      <c r="N290" s="4" t="str">
        <f>IFERROR(IF('Rang. kommuner avlingsnivå P '!K291&gt;1,'Rang. kommuner avlingsnivå P '!K291,""),"")</f>
        <v/>
      </c>
      <c r="O290" s="4" t="str">
        <f>IFERROR(IF('Rang. kommuner avlingsnivå P '!L291&gt;1,'Rang. kommuner avlingsnivå P '!L291,""),"")</f>
        <v/>
      </c>
      <c r="P290" s="4" t="str">
        <f>IFERROR(IF('Rang. kommuner avlingsnivå P '!M291&gt;1,'Rang. kommuner avlingsnivå P '!M291,""),"")</f>
        <v/>
      </c>
      <c r="Q290" s="4"/>
      <c r="R290" s="4"/>
      <c r="S290" s="4"/>
      <c r="T290" s="9" t="str">
        <f>IFERROR(IF('Rang. kommuner avlingsnivå P '!Q291&gt;1,'Rang. kommuner avlingsnivå P '!Q291,""),"")</f>
        <v/>
      </c>
      <c r="U290" s="9" t="str">
        <f>IFERROR(IF('Rang. kommuner avlingsnivå P '!R291&gt;1,'Rang. kommuner avlingsnivå P '!R291,""),"")</f>
        <v/>
      </c>
      <c r="V290" s="9" t="str">
        <f>IFERROR(IF('Rang. kommuner avlingsnivå P '!S291&gt;1,'Rang. kommuner avlingsnivå P '!S291,""),"")</f>
        <v/>
      </c>
    </row>
    <row r="291" spans="4:22" x14ac:dyDescent="0.25">
      <c r="D291" s="4" t="str">
        <f>IF('Rang. kommuner avlingsnivå P '!A292&gt;1,'Rang. kommuner avlingsnivå P '!A292,"")</f>
        <v/>
      </c>
      <c r="E291" s="4" t="str">
        <f>IFERROR(IF('Rang. kommuner avlingsnivå P '!B292&gt;1,'Rang. kommuner avlingsnivå P '!B292,""),"")</f>
        <v/>
      </c>
      <c r="F291" s="4" t="str">
        <f>IFERROR(IF('Rang. kommuner avlingsnivå P '!C292&gt;1,'Rang. kommuner avlingsnivå P '!C292,""),"")</f>
        <v/>
      </c>
      <c r="G291" s="4" t="str">
        <f>IFERROR(IF('Rang. kommuner avlingsnivå P '!D292&gt;1,'Rang. kommuner avlingsnivå P '!D292,""),"")</f>
        <v/>
      </c>
      <c r="H291" s="4" t="str">
        <f>IFERROR(IF('Rang. kommuner avlingsnivå P '!E292&gt;1,'Rang. kommuner avlingsnivå P '!E292,""),"")</f>
        <v/>
      </c>
      <c r="I291" s="4" t="str">
        <f>IFERROR(IF('Rang. kommuner avlingsnivå P '!F292&gt;1,'Rang. kommuner avlingsnivå P '!F292,""),"")</f>
        <v/>
      </c>
      <c r="J291" s="4" t="str">
        <f>IFERROR(IF('Rang. kommuner avlingsnivå P '!G292&gt;1,'Rang. kommuner avlingsnivå P '!G292,""),"")</f>
        <v/>
      </c>
      <c r="K291" s="4" t="str">
        <f>IFERROR(IF('Rang. kommuner avlingsnivå P '!H292&gt;1,'Rang. kommuner avlingsnivå P '!H292,""),"")</f>
        <v/>
      </c>
      <c r="L291" s="4" t="str">
        <f>IFERROR(IF('Rang. kommuner avlingsnivå P '!I292&gt;1,'Rang. kommuner avlingsnivå P '!I292,""),"")</f>
        <v/>
      </c>
      <c r="M291" s="4" t="str">
        <f>IFERROR(IF('Rang. kommuner avlingsnivå P '!J292&gt;1,'Rang. kommuner avlingsnivå P '!J292,""),"")</f>
        <v/>
      </c>
      <c r="N291" s="4" t="str">
        <f>IFERROR(IF('Rang. kommuner avlingsnivå P '!K292&gt;1,'Rang. kommuner avlingsnivå P '!K292,""),"")</f>
        <v/>
      </c>
      <c r="O291" s="4" t="str">
        <f>IFERROR(IF('Rang. kommuner avlingsnivå P '!L292&gt;1,'Rang. kommuner avlingsnivå P '!L292,""),"")</f>
        <v/>
      </c>
      <c r="P291" s="4" t="str">
        <f>IFERROR(IF('Rang. kommuner avlingsnivå P '!M292&gt;1,'Rang. kommuner avlingsnivå P '!M292,""),"")</f>
        <v/>
      </c>
      <c r="Q291" s="4"/>
      <c r="R291" s="4"/>
      <c r="S291" s="4"/>
      <c r="T291" s="9" t="str">
        <f>IFERROR(IF('Rang. kommuner avlingsnivå P '!Q292&gt;1,'Rang. kommuner avlingsnivå P '!Q292,""),"")</f>
        <v/>
      </c>
      <c r="U291" s="9" t="str">
        <f>IFERROR(IF('Rang. kommuner avlingsnivå P '!R292&gt;1,'Rang. kommuner avlingsnivå P '!R292,""),"")</f>
        <v/>
      </c>
      <c r="V291" s="9" t="str">
        <f>IFERROR(IF('Rang. kommuner avlingsnivå P '!S292&gt;1,'Rang. kommuner avlingsnivå P '!S292,""),"")</f>
        <v/>
      </c>
    </row>
    <row r="292" spans="4:22" x14ac:dyDescent="0.25">
      <c r="D292" s="4" t="str">
        <f>IF('Rang. kommuner avlingsnivå P '!A293&gt;1,'Rang. kommuner avlingsnivå P '!A293,"")</f>
        <v/>
      </c>
      <c r="E292" s="4" t="str">
        <f>IFERROR(IF('Rang. kommuner avlingsnivå P '!B293&gt;1,'Rang. kommuner avlingsnivå P '!B293,""),"")</f>
        <v/>
      </c>
      <c r="F292" s="4" t="str">
        <f>IFERROR(IF('Rang. kommuner avlingsnivå P '!C293&gt;1,'Rang. kommuner avlingsnivå P '!C293,""),"")</f>
        <v/>
      </c>
      <c r="G292" s="4" t="str">
        <f>IFERROR(IF('Rang. kommuner avlingsnivå P '!D293&gt;1,'Rang. kommuner avlingsnivå P '!D293,""),"")</f>
        <v/>
      </c>
      <c r="H292" s="4" t="str">
        <f>IFERROR(IF('Rang. kommuner avlingsnivå P '!E293&gt;1,'Rang. kommuner avlingsnivå P '!E293,""),"")</f>
        <v/>
      </c>
      <c r="I292" s="4" t="str">
        <f>IFERROR(IF('Rang. kommuner avlingsnivå P '!F293&gt;1,'Rang. kommuner avlingsnivå P '!F293,""),"")</f>
        <v/>
      </c>
      <c r="J292" s="4" t="str">
        <f>IFERROR(IF('Rang. kommuner avlingsnivå P '!G293&gt;1,'Rang. kommuner avlingsnivå P '!G293,""),"")</f>
        <v/>
      </c>
      <c r="K292" s="4" t="str">
        <f>IFERROR(IF('Rang. kommuner avlingsnivå P '!H293&gt;1,'Rang. kommuner avlingsnivå P '!H293,""),"")</f>
        <v/>
      </c>
      <c r="L292" s="4" t="str">
        <f>IFERROR(IF('Rang. kommuner avlingsnivå P '!I293&gt;1,'Rang. kommuner avlingsnivå P '!I293,""),"")</f>
        <v/>
      </c>
      <c r="M292" s="4" t="str">
        <f>IFERROR(IF('Rang. kommuner avlingsnivå P '!J293&gt;1,'Rang. kommuner avlingsnivå P '!J293,""),"")</f>
        <v/>
      </c>
      <c r="N292" s="4" t="str">
        <f>IFERROR(IF('Rang. kommuner avlingsnivå P '!K293&gt;1,'Rang. kommuner avlingsnivå P '!K293,""),"")</f>
        <v/>
      </c>
      <c r="O292" s="4" t="str">
        <f>IFERROR(IF('Rang. kommuner avlingsnivå P '!L293&gt;1,'Rang. kommuner avlingsnivå P '!L293,""),"")</f>
        <v/>
      </c>
      <c r="P292" s="4" t="str">
        <f>IFERROR(IF('Rang. kommuner avlingsnivå P '!M293&gt;1,'Rang. kommuner avlingsnivå P '!M293,""),"")</f>
        <v/>
      </c>
      <c r="Q292" s="4"/>
      <c r="R292" s="4"/>
      <c r="S292" s="4"/>
      <c r="T292" s="9" t="str">
        <f>IFERROR(IF('Rang. kommuner avlingsnivå P '!Q293&gt;1,'Rang. kommuner avlingsnivå P '!Q293,""),"")</f>
        <v/>
      </c>
      <c r="U292" s="9" t="str">
        <f>IFERROR(IF('Rang. kommuner avlingsnivå P '!R293&gt;1,'Rang. kommuner avlingsnivå P '!R293,""),"")</f>
        <v/>
      </c>
      <c r="V292" s="9" t="str">
        <f>IFERROR(IF('Rang. kommuner avlingsnivå P '!S293&gt;1,'Rang. kommuner avlingsnivå P '!S293,""),"")</f>
        <v/>
      </c>
    </row>
    <row r="293" spans="4:22" x14ac:dyDescent="0.25">
      <c r="D293" s="4" t="str">
        <f>IF('Rang. kommuner avlingsnivå P '!A294&gt;1,'Rang. kommuner avlingsnivå P '!A294,"")</f>
        <v/>
      </c>
      <c r="E293" s="4" t="str">
        <f>IFERROR(IF('Rang. kommuner avlingsnivå P '!B294&gt;1,'Rang. kommuner avlingsnivå P '!B294,""),"")</f>
        <v/>
      </c>
      <c r="F293" s="4" t="str">
        <f>IFERROR(IF('Rang. kommuner avlingsnivå P '!C294&gt;1,'Rang. kommuner avlingsnivå P '!C294,""),"")</f>
        <v/>
      </c>
      <c r="G293" s="4" t="str">
        <f>IFERROR(IF('Rang. kommuner avlingsnivå P '!D294&gt;1,'Rang. kommuner avlingsnivå P '!D294,""),"")</f>
        <v/>
      </c>
      <c r="H293" s="4" t="str">
        <f>IFERROR(IF('Rang. kommuner avlingsnivå P '!E294&gt;1,'Rang. kommuner avlingsnivå P '!E294,""),"")</f>
        <v/>
      </c>
      <c r="I293" s="4" t="str">
        <f>IFERROR(IF('Rang. kommuner avlingsnivå P '!F294&gt;1,'Rang. kommuner avlingsnivå P '!F294,""),"")</f>
        <v/>
      </c>
      <c r="J293" s="4" t="str">
        <f>IFERROR(IF('Rang. kommuner avlingsnivå P '!G294&gt;1,'Rang. kommuner avlingsnivå P '!G294,""),"")</f>
        <v/>
      </c>
      <c r="K293" s="4" t="str">
        <f>IFERROR(IF('Rang. kommuner avlingsnivå P '!H294&gt;1,'Rang. kommuner avlingsnivå P '!H294,""),"")</f>
        <v/>
      </c>
      <c r="L293" s="4" t="str">
        <f>IFERROR(IF('Rang. kommuner avlingsnivå P '!I294&gt;1,'Rang. kommuner avlingsnivå P '!I294,""),"")</f>
        <v/>
      </c>
      <c r="M293" s="4" t="str">
        <f>IFERROR(IF('Rang. kommuner avlingsnivå P '!J294&gt;1,'Rang. kommuner avlingsnivå P '!J294,""),"")</f>
        <v/>
      </c>
      <c r="N293" s="4" t="str">
        <f>IFERROR(IF('Rang. kommuner avlingsnivå P '!K294&gt;1,'Rang. kommuner avlingsnivå P '!K294,""),"")</f>
        <v/>
      </c>
      <c r="O293" s="4" t="str">
        <f>IFERROR(IF('Rang. kommuner avlingsnivå P '!L294&gt;1,'Rang. kommuner avlingsnivå P '!L294,""),"")</f>
        <v/>
      </c>
      <c r="P293" s="4" t="str">
        <f>IFERROR(IF('Rang. kommuner avlingsnivå P '!M294&gt;1,'Rang. kommuner avlingsnivå P '!M294,""),"")</f>
        <v/>
      </c>
      <c r="Q293" s="4"/>
      <c r="R293" s="4"/>
      <c r="S293" s="4"/>
      <c r="T293" s="9" t="str">
        <f>IFERROR(IF('Rang. kommuner avlingsnivå P '!Q294&gt;1,'Rang. kommuner avlingsnivå P '!Q294,""),"")</f>
        <v/>
      </c>
      <c r="U293" s="9" t="str">
        <f>IFERROR(IF('Rang. kommuner avlingsnivå P '!R294&gt;1,'Rang. kommuner avlingsnivå P '!R294,""),"")</f>
        <v/>
      </c>
      <c r="V293" s="9" t="str">
        <f>IFERROR(IF('Rang. kommuner avlingsnivå P '!S294&gt;1,'Rang. kommuner avlingsnivå P '!S294,""),"")</f>
        <v/>
      </c>
    </row>
    <row r="294" spans="4:22" x14ac:dyDescent="0.25">
      <c r="D294" s="4" t="str">
        <f>IF('Rang. kommuner avlingsnivå P '!A295&gt;1,'Rang. kommuner avlingsnivå P '!A295,"")</f>
        <v/>
      </c>
      <c r="E294" s="4" t="str">
        <f>IFERROR(IF('Rang. kommuner avlingsnivå P '!B295&gt;1,'Rang. kommuner avlingsnivå P '!B295,""),"")</f>
        <v/>
      </c>
      <c r="F294" s="4" t="str">
        <f>IFERROR(IF('Rang. kommuner avlingsnivå P '!C295&gt;1,'Rang. kommuner avlingsnivå P '!C295,""),"")</f>
        <v/>
      </c>
      <c r="G294" s="4" t="str">
        <f>IFERROR(IF('Rang. kommuner avlingsnivå P '!D295&gt;1,'Rang. kommuner avlingsnivå P '!D295,""),"")</f>
        <v/>
      </c>
      <c r="H294" s="4" t="str">
        <f>IFERROR(IF('Rang. kommuner avlingsnivå P '!E295&gt;1,'Rang. kommuner avlingsnivå P '!E295,""),"")</f>
        <v/>
      </c>
      <c r="I294" s="4" t="str">
        <f>IFERROR(IF('Rang. kommuner avlingsnivå P '!F295&gt;1,'Rang. kommuner avlingsnivå P '!F295,""),"")</f>
        <v/>
      </c>
      <c r="J294" s="4" t="str">
        <f>IFERROR(IF('Rang. kommuner avlingsnivå P '!G295&gt;1,'Rang. kommuner avlingsnivå P '!G295,""),"")</f>
        <v/>
      </c>
      <c r="K294" s="4" t="str">
        <f>IFERROR(IF('Rang. kommuner avlingsnivå P '!H295&gt;1,'Rang. kommuner avlingsnivå P '!H295,""),"")</f>
        <v/>
      </c>
      <c r="L294" s="4" t="str">
        <f>IFERROR(IF('Rang. kommuner avlingsnivå P '!I295&gt;1,'Rang. kommuner avlingsnivå P '!I295,""),"")</f>
        <v/>
      </c>
      <c r="M294" s="4" t="str">
        <f>IFERROR(IF('Rang. kommuner avlingsnivå P '!J295&gt;1,'Rang. kommuner avlingsnivå P '!J295,""),"")</f>
        <v/>
      </c>
      <c r="N294" s="4" t="str">
        <f>IFERROR(IF('Rang. kommuner avlingsnivå P '!K295&gt;1,'Rang. kommuner avlingsnivå P '!K295,""),"")</f>
        <v/>
      </c>
      <c r="O294" s="4" t="str">
        <f>IFERROR(IF('Rang. kommuner avlingsnivå P '!L295&gt;1,'Rang. kommuner avlingsnivå P '!L295,""),"")</f>
        <v/>
      </c>
      <c r="P294" s="4" t="str">
        <f>IFERROR(IF('Rang. kommuner avlingsnivå P '!M295&gt;1,'Rang. kommuner avlingsnivå P '!M295,""),"")</f>
        <v/>
      </c>
      <c r="Q294" s="4"/>
      <c r="R294" s="4"/>
      <c r="S294" s="4"/>
      <c r="T294" s="9" t="str">
        <f>IFERROR(IF('Rang. kommuner avlingsnivå P '!Q295&gt;1,'Rang. kommuner avlingsnivå P '!Q295,""),"")</f>
        <v/>
      </c>
      <c r="U294" s="9" t="str">
        <f>IFERROR(IF('Rang. kommuner avlingsnivå P '!R295&gt;1,'Rang. kommuner avlingsnivå P '!R295,""),"")</f>
        <v/>
      </c>
      <c r="V294" s="9" t="str">
        <f>IFERROR(IF('Rang. kommuner avlingsnivå P '!S295&gt;1,'Rang. kommuner avlingsnivå P '!S295,""),"")</f>
        <v/>
      </c>
    </row>
    <row r="295" spans="4:22" x14ac:dyDescent="0.25">
      <c r="D295" s="4" t="str">
        <f>IF('Rang. kommuner avlingsnivå P '!A296&gt;1,'Rang. kommuner avlingsnivå P '!A296,"")</f>
        <v/>
      </c>
      <c r="E295" s="4" t="str">
        <f>IFERROR(IF('Rang. kommuner avlingsnivå P '!B296&gt;1,'Rang. kommuner avlingsnivå P '!B296,""),"")</f>
        <v/>
      </c>
      <c r="F295" s="4" t="str">
        <f>IFERROR(IF('Rang. kommuner avlingsnivå P '!C296&gt;1,'Rang. kommuner avlingsnivå P '!C296,""),"")</f>
        <v/>
      </c>
      <c r="G295" s="4" t="str">
        <f>IFERROR(IF('Rang. kommuner avlingsnivå P '!D296&gt;1,'Rang. kommuner avlingsnivå P '!D296,""),"")</f>
        <v/>
      </c>
      <c r="H295" s="4" t="str">
        <f>IFERROR(IF('Rang. kommuner avlingsnivå P '!E296&gt;1,'Rang. kommuner avlingsnivå P '!E296,""),"")</f>
        <v/>
      </c>
      <c r="I295" s="4" t="str">
        <f>IFERROR(IF('Rang. kommuner avlingsnivå P '!F296&gt;1,'Rang. kommuner avlingsnivå P '!F296,""),"")</f>
        <v/>
      </c>
      <c r="J295" s="4" t="str">
        <f>IFERROR(IF('Rang. kommuner avlingsnivå P '!G296&gt;1,'Rang. kommuner avlingsnivå P '!G296,""),"")</f>
        <v/>
      </c>
      <c r="K295" s="4" t="str">
        <f>IFERROR(IF('Rang. kommuner avlingsnivå P '!H296&gt;1,'Rang. kommuner avlingsnivå P '!H296,""),"")</f>
        <v/>
      </c>
      <c r="L295" s="4" t="str">
        <f>IFERROR(IF('Rang. kommuner avlingsnivå P '!I296&gt;1,'Rang. kommuner avlingsnivå P '!I296,""),"")</f>
        <v/>
      </c>
      <c r="M295" s="4" t="str">
        <f>IFERROR(IF('Rang. kommuner avlingsnivå P '!J296&gt;1,'Rang. kommuner avlingsnivå P '!J296,""),"")</f>
        <v/>
      </c>
      <c r="N295" s="4" t="str">
        <f>IFERROR(IF('Rang. kommuner avlingsnivå P '!K296&gt;1,'Rang. kommuner avlingsnivå P '!K296,""),"")</f>
        <v/>
      </c>
      <c r="O295" s="4" t="str">
        <f>IFERROR(IF('Rang. kommuner avlingsnivå P '!L296&gt;1,'Rang. kommuner avlingsnivå P '!L296,""),"")</f>
        <v/>
      </c>
      <c r="P295" s="4" t="str">
        <f>IFERROR(IF('Rang. kommuner avlingsnivå P '!M296&gt;1,'Rang. kommuner avlingsnivå P '!M296,""),"")</f>
        <v/>
      </c>
      <c r="Q295" s="4"/>
      <c r="R295" s="4"/>
      <c r="S295" s="4"/>
      <c r="T295" s="9" t="str">
        <f>IFERROR(IF('Rang. kommuner avlingsnivå P '!Q296&gt;1,'Rang. kommuner avlingsnivå P '!Q296,""),"")</f>
        <v/>
      </c>
      <c r="U295" s="9" t="str">
        <f>IFERROR(IF('Rang. kommuner avlingsnivå P '!R296&gt;1,'Rang. kommuner avlingsnivå P '!R296,""),"")</f>
        <v/>
      </c>
      <c r="V295" s="9" t="str">
        <f>IFERROR(IF('Rang. kommuner avlingsnivå P '!S296&gt;1,'Rang. kommuner avlingsnivå P '!S296,""),"")</f>
        <v/>
      </c>
    </row>
    <row r="296" spans="4:22" x14ac:dyDescent="0.25">
      <c r="D296" s="4" t="str">
        <f>IF('Rang. kommuner avlingsnivå P '!A297&gt;1,'Rang. kommuner avlingsnivå P '!A297,"")</f>
        <v/>
      </c>
      <c r="E296" s="4" t="str">
        <f>IFERROR(IF('Rang. kommuner avlingsnivå P '!B297&gt;1,'Rang. kommuner avlingsnivå P '!B297,""),"")</f>
        <v/>
      </c>
      <c r="F296" s="4" t="str">
        <f>IFERROR(IF('Rang. kommuner avlingsnivå P '!C297&gt;1,'Rang. kommuner avlingsnivå P '!C297,""),"")</f>
        <v/>
      </c>
      <c r="G296" s="4" t="str">
        <f>IFERROR(IF('Rang. kommuner avlingsnivå P '!D297&gt;1,'Rang. kommuner avlingsnivå P '!D297,""),"")</f>
        <v/>
      </c>
      <c r="H296" s="4" t="str">
        <f>IFERROR(IF('Rang. kommuner avlingsnivå P '!E297&gt;1,'Rang. kommuner avlingsnivå P '!E297,""),"")</f>
        <v/>
      </c>
      <c r="I296" s="4" t="str">
        <f>IFERROR(IF('Rang. kommuner avlingsnivå P '!F297&gt;1,'Rang. kommuner avlingsnivå P '!F297,""),"")</f>
        <v/>
      </c>
      <c r="J296" s="4" t="str">
        <f>IFERROR(IF('Rang. kommuner avlingsnivå P '!G297&gt;1,'Rang. kommuner avlingsnivå P '!G297,""),"")</f>
        <v/>
      </c>
      <c r="K296" s="4" t="str">
        <f>IFERROR(IF('Rang. kommuner avlingsnivå P '!H297&gt;1,'Rang. kommuner avlingsnivå P '!H297,""),"")</f>
        <v/>
      </c>
      <c r="L296" s="4" t="str">
        <f>IFERROR(IF('Rang. kommuner avlingsnivå P '!I297&gt;1,'Rang. kommuner avlingsnivå P '!I297,""),"")</f>
        <v/>
      </c>
      <c r="M296" s="4" t="str">
        <f>IFERROR(IF('Rang. kommuner avlingsnivå P '!J297&gt;1,'Rang. kommuner avlingsnivå P '!J297,""),"")</f>
        <v/>
      </c>
      <c r="N296" s="4" t="str">
        <f>IFERROR(IF('Rang. kommuner avlingsnivå P '!K297&gt;1,'Rang. kommuner avlingsnivå P '!K297,""),"")</f>
        <v/>
      </c>
      <c r="O296" s="4" t="str">
        <f>IFERROR(IF('Rang. kommuner avlingsnivå P '!L297&gt;1,'Rang. kommuner avlingsnivå P '!L297,""),"")</f>
        <v/>
      </c>
      <c r="P296" s="4" t="str">
        <f>IFERROR(IF('Rang. kommuner avlingsnivå P '!M297&gt;1,'Rang. kommuner avlingsnivå P '!M297,""),"")</f>
        <v/>
      </c>
      <c r="Q296" s="4"/>
      <c r="R296" s="4"/>
      <c r="S296" s="4"/>
      <c r="T296" s="9" t="str">
        <f>IFERROR(IF('Rang. kommuner avlingsnivå P '!Q297&gt;1,'Rang. kommuner avlingsnivå P '!Q297,""),"")</f>
        <v/>
      </c>
      <c r="U296" s="9" t="str">
        <f>IFERROR(IF('Rang. kommuner avlingsnivå P '!R297&gt;1,'Rang. kommuner avlingsnivå P '!R297,""),"")</f>
        <v/>
      </c>
      <c r="V296" s="9" t="str">
        <f>IFERROR(IF('Rang. kommuner avlingsnivå P '!S297&gt;1,'Rang. kommuner avlingsnivå P '!S297,""),"")</f>
        <v/>
      </c>
    </row>
    <row r="297" spans="4:22" x14ac:dyDescent="0.25">
      <c r="D297" s="4" t="str">
        <f>IF('Rang. kommuner avlingsnivå P '!A298&gt;1,'Rang. kommuner avlingsnivå P '!A298,"")</f>
        <v/>
      </c>
      <c r="E297" s="4" t="str">
        <f>IFERROR(IF('Rang. kommuner avlingsnivå P '!B298&gt;1,'Rang. kommuner avlingsnivå P '!B298,""),"")</f>
        <v/>
      </c>
      <c r="F297" s="4" t="str">
        <f>IFERROR(IF('Rang. kommuner avlingsnivå P '!C298&gt;1,'Rang. kommuner avlingsnivå P '!C298,""),"")</f>
        <v/>
      </c>
      <c r="G297" s="4" t="str">
        <f>IFERROR(IF('Rang. kommuner avlingsnivå P '!D298&gt;1,'Rang. kommuner avlingsnivå P '!D298,""),"")</f>
        <v/>
      </c>
      <c r="H297" s="4" t="str">
        <f>IFERROR(IF('Rang. kommuner avlingsnivå P '!E298&gt;1,'Rang. kommuner avlingsnivå P '!E298,""),"")</f>
        <v/>
      </c>
      <c r="I297" s="4" t="str">
        <f>IFERROR(IF('Rang. kommuner avlingsnivå P '!F298&gt;1,'Rang. kommuner avlingsnivå P '!F298,""),"")</f>
        <v/>
      </c>
      <c r="J297" s="4" t="str">
        <f>IFERROR(IF('Rang. kommuner avlingsnivå P '!G298&gt;1,'Rang. kommuner avlingsnivå P '!G298,""),"")</f>
        <v/>
      </c>
      <c r="K297" s="4" t="str">
        <f>IFERROR(IF('Rang. kommuner avlingsnivå P '!H298&gt;1,'Rang. kommuner avlingsnivå P '!H298,""),"")</f>
        <v/>
      </c>
      <c r="L297" s="4" t="str">
        <f>IFERROR(IF('Rang. kommuner avlingsnivå P '!I298&gt;1,'Rang. kommuner avlingsnivå P '!I298,""),"")</f>
        <v/>
      </c>
      <c r="M297" s="4" t="str">
        <f>IFERROR(IF('Rang. kommuner avlingsnivå P '!J298&gt;1,'Rang. kommuner avlingsnivå P '!J298,""),"")</f>
        <v/>
      </c>
      <c r="N297" s="4" t="str">
        <f>IFERROR(IF('Rang. kommuner avlingsnivå P '!K298&gt;1,'Rang. kommuner avlingsnivå P '!K298,""),"")</f>
        <v/>
      </c>
      <c r="O297" s="4" t="str">
        <f>IFERROR(IF('Rang. kommuner avlingsnivå P '!L298&gt;1,'Rang. kommuner avlingsnivå P '!L298,""),"")</f>
        <v/>
      </c>
      <c r="P297" s="4" t="str">
        <f>IFERROR(IF('Rang. kommuner avlingsnivå P '!M298&gt;1,'Rang. kommuner avlingsnivå P '!M298,""),"")</f>
        <v/>
      </c>
      <c r="Q297" s="4"/>
      <c r="R297" s="4"/>
      <c r="S297" s="4"/>
      <c r="T297" s="9" t="str">
        <f>IFERROR(IF('Rang. kommuner avlingsnivå P '!Q298&gt;1,'Rang. kommuner avlingsnivå P '!Q298,""),"")</f>
        <v/>
      </c>
      <c r="U297" s="9" t="str">
        <f>IFERROR(IF('Rang. kommuner avlingsnivå P '!R298&gt;1,'Rang. kommuner avlingsnivå P '!R298,""),"")</f>
        <v/>
      </c>
      <c r="V297" s="9" t="str">
        <f>IFERROR(IF('Rang. kommuner avlingsnivå P '!S298&gt;1,'Rang. kommuner avlingsnivå P '!S298,""),"")</f>
        <v/>
      </c>
    </row>
    <row r="298" spans="4:22" x14ac:dyDescent="0.25">
      <c r="D298" s="4" t="str">
        <f>IF('Rang. kommuner avlingsnivå P '!A299&gt;1,'Rang. kommuner avlingsnivå P '!A299,"")</f>
        <v/>
      </c>
      <c r="E298" s="4" t="str">
        <f>IFERROR(IF('Rang. kommuner avlingsnivå P '!B299&gt;1,'Rang. kommuner avlingsnivå P '!B299,""),"")</f>
        <v/>
      </c>
      <c r="F298" s="4" t="str">
        <f>IFERROR(IF('Rang. kommuner avlingsnivå P '!C299&gt;1,'Rang. kommuner avlingsnivå P '!C299,""),"")</f>
        <v/>
      </c>
      <c r="G298" s="4" t="str">
        <f>IFERROR(IF('Rang. kommuner avlingsnivå P '!D299&gt;1,'Rang. kommuner avlingsnivå P '!D299,""),"")</f>
        <v/>
      </c>
      <c r="H298" s="4" t="str">
        <f>IFERROR(IF('Rang. kommuner avlingsnivå P '!E299&gt;1,'Rang. kommuner avlingsnivå P '!E299,""),"")</f>
        <v/>
      </c>
      <c r="I298" s="4" t="str">
        <f>IFERROR(IF('Rang. kommuner avlingsnivå P '!F299&gt;1,'Rang. kommuner avlingsnivå P '!F299,""),"")</f>
        <v/>
      </c>
      <c r="J298" s="4" t="str">
        <f>IFERROR(IF('Rang. kommuner avlingsnivå P '!G299&gt;1,'Rang. kommuner avlingsnivå P '!G299,""),"")</f>
        <v/>
      </c>
      <c r="K298" s="4" t="str">
        <f>IFERROR(IF('Rang. kommuner avlingsnivå P '!H299&gt;1,'Rang. kommuner avlingsnivå P '!H299,""),"")</f>
        <v/>
      </c>
      <c r="L298" s="4" t="str">
        <f>IFERROR(IF('Rang. kommuner avlingsnivå P '!I299&gt;1,'Rang. kommuner avlingsnivå P '!I299,""),"")</f>
        <v/>
      </c>
      <c r="M298" s="4" t="str">
        <f>IFERROR(IF('Rang. kommuner avlingsnivå P '!J299&gt;1,'Rang. kommuner avlingsnivå P '!J299,""),"")</f>
        <v/>
      </c>
      <c r="N298" s="4" t="str">
        <f>IFERROR(IF('Rang. kommuner avlingsnivå P '!K299&gt;1,'Rang. kommuner avlingsnivå P '!K299,""),"")</f>
        <v/>
      </c>
      <c r="O298" s="4" t="str">
        <f>IFERROR(IF('Rang. kommuner avlingsnivå P '!L299&gt;1,'Rang. kommuner avlingsnivå P '!L299,""),"")</f>
        <v/>
      </c>
      <c r="P298" s="4" t="str">
        <f>IFERROR(IF('Rang. kommuner avlingsnivå P '!M299&gt;1,'Rang. kommuner avlingsnivå P '!M299,""),"")</f>
        <v/>
      </c>
      <c r="Q298" s="4"/>
      <c r="R298" s="4"/>
      <c r="S298" s="4"/>
      <c r="T298" s="9" t="str">
        <f>IFERROR(IF('Rang. kommuner avlingsnivå P '!Q299&gt;1,'Rang. kommuner avlingsnivå P '!Q299,""),"")</f>
        <v/>
      </c>
      <c r="U298" s="9" t="str">
        <f>IFERROR(IF('Rang. kommuner avlingsnivå P '!R299&gt;1,'Rang. kommuner avlingsnivå P '!R299,""),"")</f>
        <v/>
      </c>
      <c r="V298" s="9" t="str">
        <f>IFERROR(IF('Rang. kommuner avlingsnivå P '!S299&gt;1,'Rang. kommuner avlingsnivå P '!S299,""),"")</f>
        <v/>
      </c>
    </row>
    <row r="299" spans="4:22" x14ac:dyDescent="0.25">
      <c r="D299" s="4" t="str">
        <f>IF('Rang. kommuner avlingsnivå P '!A300&gt;1,'Rang. kommuner avlingsnivå P '!A300,"")</f>
        <v/>
      </c>
      <c r="E299" s="4" t="str">
        <f>IFERROR(IF('Rang. kommuner avlingsnivå P '!B300&gt;1,'Rang. kommuner avlingsnivå P '!B300,""),"")</f>
        <v/>
      </c>
      <c r="F299" s="4" t="str">
        <f>IFERROR(IF('Rang. kommuner avlingsnivå P '!C300&gt;1,'Rang. kommuner avlingsnivå P '!C300,""),"")</f>
        <v/>
      </c>
      <c r="G299" s="4" t="str">
        <f>IFERROR(IF('Rang. kommuner avlingsnivå P '!D300&gt;1,'Rang. kommuner avlingsnivå P '!D300,""),"")</f>
        <v/>
      </c>
      <c r="H299" s="4" t="str">
        <f>IFERROR(IF('Rang. kommuner avlingsnivå P '!E300&gt;1,'Rang. kommuner avlingsnivå P '!E300,""),"")</f>
        <v/>
      </c>
      <c r="I299" s="4" t="str">
        <f>IFERROR(IF('Rang. kommuner avlingsnivå P '!F300&gt;1,'Rang. kommuner avlingsnivå P '!F300,""),"")</f>
        <v/>
      </c>
      <c r="J299" s="4" t="str">
        <f>IFERROR(IF('Rang. kommuner avlingsnivå P '!G300&gt;1,'Rang. kommuner avlingsnivå P '!G300,""),"")</f>
        <v/>
      </c>
      <c r="K299" s="4" t="str">
        <f>IFERROR(IF('Rang. kommuner avlingsnivå P '!H300&gt;1,'Rang. kommuner avlingsnivå P '!H300,""),"")</f>
        <v/>
      </c>
      <c r="L299" s="4" t="str">
        <f>IFERROR(IF('Rang. kommuner avlingsnivå P '!I300&gt;1,'Rang. kommuner avlingsnivå P '!I300,""),"")</f>
        <v/>
      </c>
      <c r="M299" s="4" t="str">
        <f>IFERROR(IF('Rang. kommuner avlingsnivå P '!J300&gt;1,'Rang. kommuner avlingsnivå P '!J300,""),"")</f>
        <v/>
      </c>
      <c r="N299" s="4" t="str">
        <f>IFERROR(IF('Rang. kommuner avlingsnivå P '!K300&gt;1,'Rang. kommuner avlingsnivå P '!K300,""),"")</f>
        <v/>
      </c>
      <c r="O299" s="4" t="str">
        <f>IFERROR(IF('Rang. kommuner avlingsnivå P '!L300&gt;1,'Rang. kommuner avlingsnivå P '!L300,""),"")</f>
        <v/>
      </c>
      <c r="P299" s="4" t="str">
        <f>IFERROR(IF('Rang. kommuner avlingsnivå P '!M300&gt;1,'Rang. kommuner avlingsnivå P '!M300,""),"")</f>
        <v/>
      </c>
      <c r="Q299" s="4"/>
      <c r="R299" s="4"/>
      <c r="S299" s="4"/>
      <c r="T299" s="9" t="str">
        <f>IFERROR(IF('Rang. kommuner avlingsnivå P '!Q300&gt;1,'Rang. kommuner avlingsnivå P '!Q300,""),"")</f>
        <v/>
      </c>
      <c r="U299" s="9" t="str">
        <f>IFERROR(IF('Rang. kommuner avlingsnivå P '!R300&gt;1,'Rang. kommuner avlingsnivå P '!R300,""),"")</f>
        <v/>
      </c>
      <c r="V299" s="9" t="str">
        <f>IFERROR(IF('Rang. kommuner avlingsnivå P '!S300&gt;1,'Rang. kommuner avlingsnivå P '!S300,""),"")</f>
        <v/>
      </c>
    </row>
    <row r="300" spans="4:22" x14ac:dyDescent="0.25">
      <c r="D300" s="4" t="str">
        <f>IF('Rang. kommuner avlingsnivå P '!A301&gt;1,'Rang. kommuner avlingsnivå P '!A301,"")</f>
        <v/>
      </c>
      <c r="E300" s="4" t="str">
        <f>IFERROR(IF('Rang. kommuner avlingsnivå P '!B301&gt;1,'Rang. kommuner avlingsnivå P '!B301,""),"")</f>
        <v/>
      </c>
      <c r="F300" s="4" t="str">
        <f>IFERROR(IF('Rang. kommuner avlingsnivå P '!C301&gt;1,'Rang. kommuner avlingsnivå P '!C301,""),"")</f>
        <v/>
      </c>
      <c r="G300" s="4" t="str">
        <f>IFERROR(IF('Rang. kommuner avlingsnivå P '!D301&gt;1,'Rang. kommuner avlingsnivå P '!D301,""),"")</f>
        <v/>
      </c>
      <c r="H300" s="4" t="str">
        <f>IFERROR(IF('Rang. kommuner avlingsnivå P '!E301&gt;1,'Rang. kommuner avlingsnivå P '!E301,""),"")</f>
        <v/>
      </c>
      <c r="I300" s="4" t="str">
        <f>IFERROR(IF('Rang. kommuner avlingsnivå P '!F301&gt;1,'Rang. kommuner avlingsnivå P '!F301,""),"")</f>
        <v/>
      </c>
      <c r="J300" s="4" t="str">
        <f>IFERROR(IF('Rang. kommuner avlingsnivå P '!G301&gt;1,'Rang. kommuner avlingsnivå P '!G301,""),"")</f>
        <v/>
      </c>
      <c r="K300" s="4" t="str">
        <f>IFERROR(IF('Rang. kommuner avlingsnivå P '!H301&gt;1,'Rang. kommuner avlingsnivå P '!H301,""),"")</f>
        <v/>
      </c>
      <c r="L300" s="4" t="str">
        <f>IFERROR(IF('Rang. kommuner avlingsnivå P '!I301&gt;1,'Rang. kommuner avlingsnivå P '!I301,""),"")</f>
        <v/>
      </c>
      <c r="M300" s="4" t="str">
        <f>IFERROR(IF('Rang. kommuner avlingsnivå P '!J301&gt;1,'Rang. kommuner avlingsnivå P '!J301,""),"")</f>
        <v/>
      </c>
      <c r="N300" s="4" t="str">
        <f>IFERROR(IF('Rang. kommuner avlingsnivå P '!K301&gt;1,'Rang. kommuner avlingsnivå P '!K301,""),"")</f>
        <v/>
      </c>
      <c r="O300" s="4" t="str">
        <f>IFERROR(IF('Rang. kommuner avlingsnivå P '!L301&gt;1,'Rang. kommuner avlingsnivå P '!L301,""),"")</f>
        <v/>
      </c>
      <c r="P300" s="4" t="str">
        <f>IFERROR(IF('Rang. kommuner avlingsnivå P '!M301&gt;1,'Rang. kommuner avlingsnivå P '!M301,""),"")</f>
        <v/>
      </c>
      <c r="Q300" s="4"/>
      <c r="R300" s="4"/>
      <c r="S300" s="4"/>
      <c r="T300" s="9" t="str">
        <f>IFERROR(IF('Rang. kommuner avlingsnivå P '!Q301&gt;1,'Rang. kommuner avlingsnivå P '!Q301,""),"")</f>
        <v/>
      </c>
      <c r="U300" s="9" t="str">
        <f>IFERROR(IF('Rang. kommuner avlingsnivå P '!R301&gt;1,'Rang. kommuner avlingsnivå P '!R301,""),"")</f>
        <v/>
      </c>
      <c r="V300" s="9" t="str">
        <f>IFERROR(IF('Rang. kommuner avlingsnivå P '!S301&gt;1,'Rang. kommuner avlingsnivå P '!S301,""),"")</f>
        <v/>
      </c>
    </row>
    <row r="301" spans="4:22" x14ac:dyDescent="0.25">
      <c r="D301" s="4" t="str">
        <f>IF('Rang. kommuner avlingsnivå P '!A302&gt;1,'Rang. kommuner avlingsnivå P '!A302,"")</f>
        <v/>
      </c>
      <c r="E301" s="4" t="str">
        <f>IFERROR(IF('Rang. kommuner avlingsnivå P '!B302&gt;1,'Rang. kommuner avlingsnivå P '!B302,""),"")</f>
        <v/>
      </c>
      <c r="F301" s="4" t="str">
        <f>IFERROR(IF('Rang. kommuner avlingsnivå P '!C302&gt;1,'Rang. kommuner avlingsnivå P '!C302,""),"")</f>
        <v/>
      </c>
      <c r="G301" s="4" t="str">
        <f>IFERROR(IF('Rang. kommuner avlingsnivå P '!D302&gt;1,'Rang. kommuner avlingsnivå P '!D302,""),"")</f>
        <v/>
      </c>
      <c r="H301" s="4" t="str">
        <f>IFERROR(IF('Rang. kommuner avlingsnivå P '!E302&gt;1,'Rang. kommuner avlingsnivå P '!E302,""),"")</f>
        <v/>
      </c>
      <c r="I301" s="4" t="str">
        <f>IFERROR(IF('Rang. kommuner avlingsnivå P '!F302&gt;1,'Rang. kommuner avlingsnivå P '!F302,""),"")</f>
        <v/>
      </c>
      <c r="J301" s="4" t="str">
        <f>IFERROR(IF('Rang. kommuner avlingsnivå P '!G302&gt;1,'Rang. kommuner avlingsnivå P '!G302,""),"")</f>
        <v/>
      </c>
      <c r="K301" s="4" t="str">
        <f>IFERROR(IF('Rang. kommuner avlingsnivå P '!H302&gt;1,'Rang. kommuner avlingsnivå P '!H302,""),"")</f>
        <v/>
      </c>
      <c r="L301" s="4" t="str">
        <f>IFERROR(IF('Rang. kommuner avlingsnivå P '!I302&gt;1,'Rang. kommuner avlingsnivå P '!I302,""),"")</f>
        <v/>
      </c>
      <c r="M301" s="4" t="str">
        <f>IFERROR(IF('Rang. kommuner avlingsnivå P '!J302&gt;1,'Rang. kommuner avlingsnivå P '!J302,""),"")</f>
        <v/>
      </c>
      <c r="N301" s="4" t="str">
        <f>IFERROR(IF('Rang. kommuner avlingsnivå P '!K302&gt;1,'Rang. kommuner avlingsnivå P '!K302,""),"")</f>
        <v/>
      </c>
      <c r="O301" s="4" t="str">
        <f>IFERROR(IF('Rang. kommuner avlingsnivå P '!L302&gt;1,'Rang. kommuner avlingsnivå P '!L302,""),"")</f>
        <v/>
      </c>
      <c r="P301" s="4" t="str">
        <f>IFERROR(IF('Rang. kommuner avlingsnivå P '!M302&gt;1,'Rang. kommuner avlingsnivå P '!M302,""),"")</f>
        <v/>
      </c>
      <c r="Q301" s="4"/>
      <c r="R301" s="4"/>
      <c r="S301" s="4"/>
      <c r="T301" s="9" t="str">
        <f>IFERROR(IF('Rang. kommuner avlingsnivå P '!Q302&gt;1,'Rang. kommuner avlingsnivå P '!Q302,""),"")</f>
        <v/>
      </c>
      <c r="U301" s="9" t="str">
        <f>IFERROR(IF('Rang. kommuner avlingsnivå P '!R302&gt;1,'Rang. kommuner avlingsnivå P '!R302,""),"")</f>
        <v/>
      </c>
      <c r="V301" s="9" t="str">
        <f>IFERROR(IF('Rang. kommuner avlingsnivå P '!S302&gt;1,'Rang. kommuner avlingsnivå P '!S302,""),"")</f>
        <v/>
      </c>
    </row>
    <row r="302" spans="4:22" x14ac:dyDescent="0.25">
      <c r="D302" s="4" t="str">
        <f>IF('Rang. kommuner avlingsnivå P '!A303&gt;1,'Rang. kommuner avlingsnivå P '!A303,"")</f>
        <v/>
      </c>
      <c r="E302" s="4" t="str">
        <f>IFERROR(IF('Rang. kommuner avlingsnivå P '!B303&gt;1,'Rang. kommuner avlingsnivå P '!B303,""),"")</f>
        <v/>
      </c>
      <c r="F302" s="4" t="str">
        <f>IFERROR(IF('Rang. kommuner avlingsnivå P '!C303&gt;1,'Rang. kommuner avlingsnivå P '!C303,""),"")</f>
        <v/>
      </c>
      <c r="G302" s="4" t="str">
        <f>IFERROR(IF('Rang. kommuner avlingsnivå P '!D303&gt;1,'Rang. kommuner avlingsnivå P '!D303,""),"")</f>
        <v/>
      </c>
      <c r="H302" s="4" t="str">
        <f>IFERROR(IF('Rang. kommuner avlingsnivå P '!E303&gt;1,'Rang. kommuner avlingsnivå P '!E303,""),"")</f>
        <v/>
      </c>
      <c r="I302" s="4" t="str">
        <f>IFERROR(IF('Rang. kommuner avlingsnivå P '!F303&gt;1,'Rang. kommuner avlingsnivå P '!F303,""),"")</f>
        <v/>
      </c>
      <c r="J302" s="4" t="str">
        <f>IFERROR(IF('Rang. kommuner avlingsnivå P '!G303&gt;1,'Rang. kommuner avlingsnivå P '!G303,""),"")</f>
        <v/>
      </c>
      <c r="K302" s="4" t="str">
        <f>IFERROR(IF('Rang. kommuner avlingsnivå P '!H303&gt;1,'Rang. kommuner avlingsnivå P '!H303,""),"")</f>
        <v/>
      </c>
      <c r="L302" s="4" t="str">
        <f>IFERROR(IF('Rang. kommuner avlingsnivå P '!I303&gt;1,'Rang. kommuner avlingsnivå P '!I303,""),"")</f>
        <v/>
      </c>
      <c r="M302" s="4" t="str">
        <f>IFERROR(IF('Rang. kommuner avlingsnivå P '!J303&gt;1,'Rang. kommuner avlingsnivå P '!J303,""),"")</f>
        <v/>
      </c>
      <c r="N302" s="4" t="str">
        <f>IFERROR(IF('Rang. kommuner avlingsnivå P '!K303&gt;1,'Rang. kommuner avlingsnivå P '!K303,""),"")</f>
        <v/>
      </c>
      <c r="O302" s="4" t="str">
        <f>IFERROR(IF('Rang. kommuner avlingsnivå P '!L303&gt;1,'Rang. kommuner avlingsnivå P '!L303,""),"")</f>
        <v/>
      </c>
      <c r="P302" s="4" t="str">
        <f>IFERROR(IF('Rang. kommuner avlingsnivå P '!M303&gt;1,'Rang. kommuner avlingsnivå P '!M303,""),"")</f>
        <v/>
      </c>
      <c r="Q302" s="4"/>
      <c r="R302" s="4"/>
      <c r="S302" s="4"/>
      <c r="T302" s="9" t="str">
        <f>IFERROR(IF('Rang. kommuner avlingsnivå P '!Q303&gt;1,'Rang. kommuner avlingsnivå P '!Q303,""),"")</f>
        <v/>
      </c>
      <c r="U302" s="9" t="str">
        <f>IFERROR(IF('Rang. kommuner avlingsnivå P '!R303&gt;1,'Rang. kommuner avlingsnivå P '!R303,""),"")</f>
        <v/>
      </c>
      <c r="V302" s="9" t="str">
        <f>IFERROR(IF('Rang. kommuner avlingsnivå P '!S303&gt;1,'Rang. kommuner avlingsnivå P '!S303,""),"")</f>
        <v/>
      </c>
    </row>
    <row r="303" spans="4:22" x14ac:dyDescent="0.25">
      <c r="D303" s="4" t="str">
        <f>IF('Rang. kommuner avlingsnivå P '!A304&gt;1,'Rang. kommuner avlingsnivå P '!A304,"")</f>
        <v/>
      </c>
      <c r="E303" s="4" t="str">
        <f>IFERROR(IF('Rang. kommuner avlingsnivå P '!B304&gt;1,'Rang. kommuner avlingsnivå P '!B304,""),"")</f>
        <v/>
      </c>
      <c r="F303" s="4" t="str">
        <f>IFERROR(IF('Rang. kommuner avlingsnivå P '!C304&gt;1,'Rang. kommuner avlingsnivå P '!C304,""),"")</f>
        <v/>
      </c>
      <c r="G303" s="4" t="str">
        <f>IFERROR(IF('Rang. kommuner avlingsnivå P '!D304&gt;1,'Rang. kommuner avlingsnivå P '!D304,""),"")</f>
        <v/>
      </c>
      <c r="H303" s="4" t="str">
        <f>IFERROR(IF('Rang. kommuner avlingsnivå P '!E304&gt;1,'Rang. kommuner avlingsnivå P '!E304,""),"")</f>
        <v/>
      </c>
      <c r="I303" s="4" t="str">
        <f>IFERROR(IF('Rang. kommuner avlingsnivå P '!F304&gt;1,'Rang. kommuner avlingsnivå P '!F304,""),"")</f>
        <v/>
      </c>
      <c r="J303" s="4" t="str">
        <f>IFERROR(IF('Rang. kommuner avlingsnivå P '!G304&gt;1,'Rang. kommuner avlingsnivå P '!G304,""),"")</f>
        <v/>
      </c>
      <c r="K303" s="4" t="str">
        <f>IFERROR(IF('Rang. kommuner avlingsnivå P '!H304&gt;1,'Rang. kommuner avlingsnivå P '!H304,""),"")</f>
        <v/>
      </c>
      <c r="L303" s="4" t="str">
        <f>IFERROR(IF('Rang. kommuner avlingsnivå P '!I304&gt;1,'Rang. kommuner avlingsnivå P '!I304,""),"")</f>
        <v/>
      </c>
      <c r="M303" s="4" t="str">
        <f>IFERROR(IF('Rang. kommuner avlingsnivå P '!J304&gt;1,'Rang. kommuner avlingsnivå P '!J304,""),"")</f>
        <v/>
      </c>
      <c r="N303" s="4" t="str">
        <f>IFERROR(IF('Rang. kommuner avlingsnivå P '!K304&gt;1,'Rang. kommuner avlingsnivå P '!K304,""),"")</f>
        <v/>
      </c>
      <c r="O303" s="4" t="str">
        <f>IFERROR(IF('Rang. kommuner avlingsnivå P '!L304&gt;1,'Rang. kommuner avlingsnivå P '!L304,""),"")</f>
        <v/>
      </c>
      <c r="P303" s="4" t="str">
        <f>IFERROR(IF('Rang. kommuner avlingsnivå P '!M304&gt;1,'Rang. kommuner avlingsnivå P '!M304,""),"")</f>
        <v/>
      </c>
      <c r="Q303" s="4"/>
      <c r="R303" s="4"/>
      <c r="S303" s="4"/>
      <c r="T303" s="9" t="str">
        <f>IFERROR(IF('Rang. kommuner avlingsnivå P '!Q304&gt;1,'Rang. kommuner avlingsnivå P '!Q304,""),"")</f>
        <v/>
      </c>
      <c r="U303" s="9" t="str">
        <f>IFERROR(IF('Rang. kommuner avlingsnivå P '!R304&gt;1,'Rang. kommuner avlingsnivå P '!R304,""),"")</f>
        <v/>
      </c>
      <c r="V303" s="9" t="str">
        <f>IFERROR(IF('Rang. kommuner avlingsnivå P '!S304&gt;1,'Rang. kommuner avlingsnivå P '!S304,""),"")</f>
        <v/>
      </c>
    </row>
    <row r="304" spans="4:22" x14ac:dyDescent="0.25">
      <c r="D304" s="4" t="str">
        <f>IF('Rang. kommuner avlingsnivå P '!A305&gt;1,'Rang. kommuner avlingsnivå P '!A305,"")</f>
        <v/>
      </c>
      <c r="E304" s="4" t="str">
        <f>IFERROR(IF('Rang. kommuner avlingsnivå P '!B305&gt;1,'Rang. kommuner avlingsnivå P '!B305,""),"")</f>
        <v/>
      </c>
      <c r="F304" s="4" t="str">
        <f>IFERROR(IF('Rang. kommuner avlingsnivå P '!C305&gt;1,'Rang. kommuner avlingsnivå P '!C305,""),"")</f>
        <v/>
      </c>
      <c r="G304" s="4" t="str">
        <f>IFERROR(IF('Rang. kommuner avlingsnivå P '!D305&gt;1,'Rang. kommuner avlingsnivå P '!D305,""),"")</f>
        <v/>
      </c>
      <c r="H304" s="4" t="str">
        <f>IFERROR(IF('Rang. kommuner avlingsnivå P '!E305&gt;1,'Rang. kommuner avlingsnivå P '!E305,""),"")</f>
        <v/>
      </c>
      <c r="I304" s="4" t="str">
        <f>IFERROR(IF('Rang. kommuner avlingsnivå P '!F305&gt;1,'Rang. kommuner avlingsnivå P '!F305,""),"")</f>
        <v/>
      </c>
      <c r="J304" s="4" t="str">
        <f>IFERROR(IF('Rang. kommuner avlingsnivå P '!G305&gt;1,'Rang. kommuner avlingsnivå P '!G305,""),"")</f>
        <v/>
      </c>
      <c r="K304" s="4" t="str">
        <f>IFERROR(IF('Rang. kommuner avlingsnivå P '!H305&gt;1,'Rang. kommuner avlingsnivå P '!H305,""),"")</f>
        <v/>
      </c>
      <c r="L304" s="4" t="str">
        <f>IFERROR(IF('Rang. kommuner avlingsnivå P '!I305&gt;1,'Rang. kommuner avlingsnivå P '!I305,""),"")</f>
        <v/>
      </c>
      <c r="M304" s="4" t="str">
        <f>IFERROR(IF('Rang. kommuner avlingsnivå P '!J305&gt;1,'Rang. kommuner avlingsnivå P '!J305,""),"")</f>
        <v/>
      </c>
      <c r="N304" s="4" t="str">
        <f>IFERROR(IF('Rang. kommuner avlingsnivå P '!K305&gt;1,'Rang. kommuner avlingsnivå P '!K305,""),"")</f>
        <v/>
      </c>
      <c r="O304" s="4" t="str">
        <f>IFERROR(IF('Rang. kommuner avlingsnivå P '!L305&gt;1,'Rang. kommuner avlingsnivå P '!L305,""),"")</f>
        <v/>
      </c>
      <c r="P304" s="4" t="str">
        <f>IFERROR(IF('Rang. kommuner avlingsnivå P '!M305&gt;1,'Rang. kommuner avlingsnivå P '!M305,""),"")</f>
        <v/>
      </c>
      <c r="Q304" s="4"/>
      <c r="R304" s="4"/>
      <c r="S304" s="4"/>
      <c r="T304" s="9" t="str">
        <f>IFERROR(IF('Rang. kommuner avlingsnivå P '!Q305&gt;1,'Rang. kommuner avlingsnivå P '!Q305,""),"")</f>
        <v/>
      </c>
      <c r="U304" s="9"/>
      <c r="V304" s="9"/>
    </row>
    <row r="305" spans="4:22" x14ac:dyDescent="0.25">
      <c r="D305" s="4" t="str">
        <f>IF('Rang. kommuner avlingsnivå P '!A306&gt;1,'Rang. kommuner avlingsnivå P '!A306,"")</f>
        <v/>
      </c>
      <c r="E305" s="4" t="str">
        <f>IFERROR(IF('Rang. kommuner avlingsnivå P '!B306&gt;1,'Rang. kommuner avlingsnivå P '!B306,""),"")</f>
        <v/>
      </c>
      <c r="F305" s="4" t="str">
        <f>IFERROR(IF('Rang. kommuner avlingsnivå P '!C306&gt;1,'Rang. kommuner avlingsnivå P '!C306,""),"")</f>
        <v/>
      </c>
      <c r="G305" s="4" t="str">
        <f>IFERROR(IF('Rang. kommuner avlingsnivå P '!D306&gt;1,'Rang. kommuner avlingsnivå P '!D306,""),"")</f>
        <v/>
      </c>
      <c r="H305" s="4" t="str">
        <f>IFERROR(IF('Rang. kommuner avlingsnivå P '!E306&gt;1,'Rang. kommuner avlingsnivå P '!E306,""),"")</f>
        <v/>
      </c>
      <c r="I305" s="4" t="str">
        <f>IFERROR(IF('Rang. kommuner avlingsnivå P '!F306&gt;1,'Rang. kommuner avlingsnivå P '!F306,""),"")</f>
        <v/>
      </c>
      <c r="J305" s="4" t="str">
        <f>IFERROR(IF('Rang. kommuner avlingsnivå P '!G306&gt;1,'Rang. kommuner avlingsnivå P '!G306,""),"")</f>
        <v/>
      </c>
      <c r="K305" s="4" t="str">
        <f>IFERROR(IF('Rang. kommuner avlingsnivå P '!H306&gt;1,'Rang. kommuner avlingsnivå P '!H306,""),"")</f>
        <v/>
      </c>
      <c r="L305" s="4" t="str">
        <f>IFERROR(IF('Rang. kommuner avlingsnivå P '!I306&gt;1,'Rang. kommuner avlingsnivå P '!I306,""),"")</f>
        <v/>
      </c>
      <c r="M305" s="4" t="str">
        <f>IFERROR(IF('Rang. kommuner avlingsnivå P '!J306&gt;1,'Rang. kommuner avlingsnivå P '!J306,""),"")</f>
        <v/>
      </c>
      <c r="N305" s="4" t="str">
        <f>IFERROR(IF('Rang. kommuner avlingsnivå P '!K306&gt;1,'Rang. kommuner avlingsnivå P '!K306,""),"")</f>
        <v/>
      </c>
      <c r="O305" s="4" t="str">
        <f>IFERROR(IF('Rang. kommuner avlingsnivå P '!L306&gt;1,'Rang. kommuner avlingsnivå P '!L306,""),"")</f>
        <v/>
      </c>
      <c r="P305" s="4" t="str">
        <f>IFERROR(IF('Rang. kommuner avlingsnivå P '!M306&gt;1,'Rang. kommuner avlingsnivå P '!M306,""),"")</f>
        <v/>
      </c>
      <c r="Q305" s="4"/>
      <c r="R305" s="4"/>
      <c r="S305" s="4"/>
      <c r="T305" s="9" t="str">
        <f>IFERROR(IF('Rang. kommuner avlingsnivå P '!Q306&gt;1,'Rang. kommuner avlingsnivå P '!Q306,""),"")</f>
        <v/>
      </c>
      <c r="U305" s="9"/>
      <c r="V305" s="9"/>
    </row>
    <row r="306" spans="4:22" x14ac:dyDescent="0.25">
      <c r="D306" s="4" t="str">
        <f>IF('Rang. kommuner avlingsnivå P '!A307&gt;1,'Rang. kommuner avlingsnivå P '!A307,"")</f>
        <v/>
      </c>
      <c r="E306" s="4" t="str">
        <f>IF('Rang. kommuner avlingsnivå P '!B307&gt;1,'Rang. kommuner avlingsnivå P '!B307,"")</f>
        <v/>
      </c>
      <c r="F306" s="4" t="str">
        <f>IF('Rang. kommuner avlingsnivå P '!C307&gt;1,'Rang. kommuner avlingsnivå P '!C307,"")</f>
        <v/>
      </c>
      <c r="G306" s="4" t="str">
        <f>IF('Rang. kommuner avlingsnivå P '!D307&gt;1,'Rang. kommuner avlingsnivå P '!D307,"")</f>
        <v/>
      </c>
      <c r="H306" s="4" t="str">
        <f>IF('Rang. kommuner avlingsnivå P '!E307&gt;1,'Rang. kommuner avlingsnivå P '!E307,"")</f>
        <v/>
      </c>
      <c r="I306" s="4" t="str">
        <f>IF('Rang. kommuner avlingsnivå P '!F307&gt;1,'Rang. kommuner avlingsnivå P '!F307,"")</f>
        <v/>
      </c>
      <c r="J306" s="4" t="str">
        <f>IF('Rang. kommuner avlingsnivå P '!G307&gt;1,'Rang. kommuner avlingsnivå P '!G307,"")</f>
        <v/>
      </c>
      <c r="K306" s="4" t="str">
        <f>IF('Rang. kommuner avlingsnivå P '!H307&gt;1,'Rang. kommuner avlingsnivå P '!H307,"")</f>
        <v/>
      </c>
      <c r="L306" s="4" t="str">
        <f>IF('Rang. kommuner avlingsnivå P '!I307&gt;1,'Rang. kommuner avlingsnivå P '!I307,"")</f>
        <v/>
      </c>
      <c r="M306" s="4" t="str">
        <f>IF('Rang. kommuner avlingsnivå P '!J307&gt;1,'Rang. kommuner avlingsnivå P '!J307,"")</f>
        <v/>
      </c>
      <c r="N306" s="4" t="str">
        <f>IF('Rang. kommuner avlingsnivå P '!K307&gt;1,'Rang. kommuner avlingsnivå P '!K307,"")</f>
        <v/>
      </c>
      <c r="O306" s="4" t="str">
        <f>IF('Rang. kommuner avlingsnivå P '!L307&gt;1,'Rang. kommuner avlingsnivå P '!L307,"")</f>
        <v/>
      </c>
      <c r="P306" s="4" t="str">
        <f>IF('Rang. kommuner avlingsnivå P '!M307&gt;1,'Rang. kommuner avlingsnivå P '!M307,"")</f>
        <v/>
      </c>
      <c r="Q306" s="4"/>
      <c r="R306" s="4"/>
      <c r="S306" s="4"/>
      <c r="T306" s="9" t="str">
        <f>IF('Rang. kommuner avlingsnivå P '!N307&gt;1,'Rang. kommuner avlingsnivå P '!N307,"")</f>
        <v/>
      </c>
      <c r="U306" s="9"/>
      <c r="V306" s="9"/>
    </row>
    <row r="307" spans="4:22" x14ac:dyDescent="0.25">
      <c r="D307" s="4" t="str">
        <f>IF('Rang. kommuner avlingsnivå P '!A308&gt;1,'Rang. kommuner avlingsnivå P '!A308,"")</f>
        <v/>
      </c>
      <c r="E307" s="4" t="str">
        <f>IF('Rang. kommuner avlingsnivå P '!B308&gt;1,'Rang. kommuner avlingsnivå P '!B308,"")</f>
        <v/>
      </c>
      <c r="F307" s="4" t="str">
        <f>IF('Rang. kommuner avlingsnivå P '!C308&gt;1,'Rang. kommuner avlingsnivå P '!C308,"")</f>
        <v/>
      </c>
      <c r="G307" s="4" t="str">
        <f>IF('Rang. kommuner avlingsnivå P '!D308&gt;1,'Rang. kommuner avlingsnivå P '!D308,"")</f>
        <v/>
      </c>
      <c r="H307" s="4" t="str">
        <f>IF('Rang. kommuner avlingsnivå P '!E308&gt;1,'Rang. kommuner avlingsnivå P '!E308,"")</f>
        <v/>
      </c>
      <c r="I307" s="4" t="str">
        <f>IF('Rang. kommuner avlingsnivå P '!F308&gt;1,'Rang. kommuner avlingsnivå P '!F308,"")</f>
        <v/>
      </c>
      <c r="J307" s="4" t="str">
        <f>IF('Rang. kommuner avlingsnivå P '!G308&gt;1,'Rang. kommuner avlingsnivå P '!G308,"")</f>
        <v/>
      </c>
      <c r="K307" s="4" t="str">
        <f>IF('Rang. kommuner avlingsnivå P '!H308&gt;1,'Rang. kommuner avlingsnivå P '!H308,"")</f>
        <v/>
      </c>
      <c r="L307" s="4" t="str">
        <f>IF('Rang. kommuner avlingsnivå P '!I308&gt;1,'Rang. kommuner avlingsnivå P '!I308,"")</f>
        <v/>
      </c>
      <c r="M307" s="4" t="str">
        <f>IF('Rang. kommuner avlingsnivå P '!J308&gt;1,'Rang. kommuner avlingsnivå P '!J308,"")</f>
        <v/>
      </c>
      <c r="N307" s="4" t="str">
        <f>IF('Rang. kommuner avlingsnivå P '!K308&gt;1,'Rang. kommuner avlingsnivå P '!K308,"")</f>
        <v/>
      </c>
      <c r="O307" s="4" t="str">
        <f>IF('Rang. kommuner avlingsnivå P '!L308&gt;1,'Rang. kommuner avlingsnivå P '!L308,"")</f>
        <v/>
      </c>
      <c r="P307" s="4" t="str">
        <f>IF('Rang. kommuner avlingsnivå P '!M308&gt;1,'Rang. kommuner avlingsnivå P '!M308,"")</f>
        <v/>
      </c>
      <c r="Q307" s="4"/>
      <c r="R307" s="4"/>
      <c r="S307" s="4"/>
      <c r="T307" s="9" t="str">
        <f>IF('Rang. kommuner avlingsnivå P '!N308&gt;1,'Rang. kommuner avlingsnivå P '!N308,"")</f>
        <v/>
      </c>
      <c r="U307" s="9"/>
      <c r="V307" s="9"/>
    </row>
    <row r="308" spans="4:22" x14ac:dyDescent="0.25">
      <c r="D308" s="4" t="str">
        <f>IF('Rang. kommuner avlingsnivå P '!A309&gt;1,'Rang. kommuner avlingsnivå P '!A309,"")</f>
        <v/>
      </c>
      <c r="E308" s="4" t="str">
        <f>IF('Rang. kommuner avlingsnivå P '!B309&gt;1,'Rang. kommuner avlingsnivå P '!B309,"")</f>
        <v/>
      </c>
      <c r="F308" s="4" t="str">
        <f>IF('Rang. kommuner avlingsnivå P '!C309&gt;1,'Rang. kommuner avlingsnivå P '!C309,"")</f>
        <v/>
      </c>
      <c r="G308" s="4" t="str">
        <f>IF('Rang. kommuner avlingsnivå P '!D309&gt;1,'Rang. kommuner avlingsnivå P '!D309,"")</f>
        <v/>
      </c>
      <c r="H308" s="4" t="str">
        <f>IF('Rang. kommuner avlingsnivå P '!E309&gt;1,'Rang. kommuner avlingsnivå P '!E309,"")</f>
        <v/>
      </c>
      <c r="I308" s="4" t="str">
        <f>IF('Rang. kommuner avlingsnivå P '!F309&gt;1,'Rang. kommuner avlingsnivå P '!F309,"")</f>
        <v/>
      </c>
      <c r="J308" s="4" t="str">
        <f>IF('Rang. kommuner avlingsnivå P '!G309&gt;1,'Rang. kommuner avlingsnivå P '!G309,"")</f>
        <v/>
      </c>
      <c r="K308" s="4" t="str">
        <f>IF('Rang. kommuner avlingsnivå P '!H309&gt;1,'Rang. kommuner avlingsnivå P '!H309,"")</f>
        <v/>
      </c>
      <c r="L308" s="4" t="str">
        <f>IF('Rang. kommuner avlingsnivå P '!I309&gt;1,'Rang. kommuner avlingsnivå P '!I309,"")</f>
        <v/>
      </c>
      <c r="M308" s="4" t="str">
        <f>IF('Rang. kommuner avlingsnivå P '!J309&gt;1,'Rang. kommuner avlingsnivå P '!J309,"")</f>
        <v/>
      </c>
      <c r="N308" s="4" t="str">
        <f>IF('Rang. kommuner avlingsnivå P '!K309&gt;1,'Rang. kommuner avlingsnivå P '!K309,"")</f>
        <v/>
      </c>
      <c r="O308" s="4" t="str">
        <f>IF('Rang. kommuner avlingsnivå P '!L309&gt;1,'Rang. kommuner avlingsnivå P '!L309,"")</f>
        <v/>
      </c>
      <c r="P308" s="4" t="str">
        <f>IF('Rang. kommuner avlingsnivå P '!M309&gt;1,'Rang. kommuner avlingsnivå P '!M309,"")</f>
        <v/>
      </c>
      <c r="Q308" s="4"/>
      <c r="R308" s="4"/>
      <c r="S308" s="4"/>
      <c r="T308" s="9" t="str">
        <f>IF('Rang. kommuner avlingsnivå P '!N309&gt;1,'Rang. kommuner avlingsnivå P '!N309,"")</f>
        <v/>
      </c>
      <c r="U308" s="9"/>
      <c r="V308" s="9"/>
    </row>
    <row r="309" spans="4:22" x14ac:dyDescent="0.25">
      <c r="D309" s="4" t="str">
        <f>IF('Rang. kommuner avlingsnivå P '!A310&gt;1,'Rang. kommuner avlingsnivå P '!A310,"")</f>
        <v/>
      </c>
      <c r="E309" s="4" t="str">
        <f>IF('Rang. kommuner avlingsnivå P '!B310&gt;1,'Rang. kommuner avlingsnivå P '!B310,"")</f>
        <v/>
      </c>
      <c r="F309" s="4" t="str">
        <f>IF('Rang. kommuner avlingsnivå P '!C310&gt;1,'Rang. kommuner avlingsnivå P '!C310,"")</f>
        <v/>
      </c>
      <c r="G309" s="4" t="str">
        <f>IF('Rang. kommuner avlingsnivå P '!D310&gt;1,'Rang. kommuner avlingsnivå P '!D310,"")</f>
        <v/>
      </c>
      <c r="H309" s="4" t="str">
        <f>IF('Rang. kommuner avlingsnivå P '!E310&gt;1,'Rang. kommuner avlingsnivå P '!E310,"")</f>
        <v/>
      </c>
      <c r="I309" s="4" t="str">
        <f>IF('Rang. kommuner avlingsnivå P '!F310&gt;1,'Rang. kommuner avlingsnivå P '!F310,"")</f>
        <v/>
      </c>
      <c r="J309" s="4" t="str">
        <f>IF('Rang. kommuner avlingsnivå P '!G310&gt;1,'Rang. kommuner avlingsnivå P '!G310,"")</f>
        <v/>
      </c>
      <c r="K309" s="4" t="str">
        <f>IF('Rang. kommuner avlingsnivå P '!H310&gt;1,'Rang. kommuner avlingsnivå P '!H310,"")</f>
        <v/>
      </c>
      <c r="L309" s="4" t="str">
        <f>IF('Rang. kommuner avlingsnivå P '!I310&gt;1,'Rang. kommuner avlingsnivå P '!I310,"")</f>
        <v/>
      </c>
      <c r="M309" s="4" t="str">
        <f>IF('Rang. kommuner avlingsnivå P '!J310&gt;1,'Rang. kommuner avlingsnivå P '!J310,"")</f>
        <v/>
      </c>
      <c r="N309" s="4" t="str">
        <f>IF('Rang. kommuner avlingsnivå P '!K310&gt;1,'Rang. kommuner avlingsnivå P '!K310,"")</f>
        <v/>
      </c>
      <c r="O309" s="4" t="str">
        <f>IF('Rang. kommuner avlingsnivå P '!L310&gt;1,'Rang. kommuner avlingsnivå P '!L310,"")</f>
        <v/>
      </c>
      <c r="P309" s="4" t="str">
        <f>IF('Rang. kommuner avlingsnivå P '!M310&gt;1,'Rang. kommuner avlingsnivå P '!M310,"")</f>
        <v/>
      </c>
      <c r="Q309" s="4"/>
      <c r="R309" s="4"/>
      <c r="S309" s="4"/>
      <c r="T309" s="9" t="str">
        <f>IF('Rang. kommuner avlingsnivå P '!N310&gt;1,'Rang. kommuner avlingsnivå P '!N310,"")</f>
        <v/>
      </c>
      <c r="U309" s="9"/>
      <c r="V309" s="9"/>
    </row>
    <row r="310" spans="4:22" x14ac:dyDescent="0.25">
      <c r="D310" s="4" t="str">
        <f>IF('Rang. kommuner avlingsnivå P '!A311&gt;1,'Rang. kommuner avlingsnivå P '!A311,"")</f>
        <v/>
      </c>
      <c r="E310" s="4" t="str">
        <f>IF('Rang. kommuner avlingsnivå P '!B311&gt;1,'Rang. kommuner avlingsnivå P '!B311,"")</f>
        <v/>
      </c>
      <c r="F310" s="4" t="str">
        <f>IF('Rang. kommuner avlingsnivå P '!C311&gt;1,'Rang. kommuner avlingsnivå P '!C311,"")</f>
        <v/>
      </c>
      <c r="G310" s="4" t="str">
        <f>IF('Rang. kommuner avlingsnivå P '!D311&gt;1,'Rang. kommuner avlingsnivå P '!D311,"")</f>
        <v/>
      </c>
      <c r="H310" s="4" t="str">
        <f>IF('Rang. kommuner avlingsnivå P '!E311&gt;1,'Rang. kommuner avlingsnivå P '!E311,"")</f>
        <v/>
      </c>
      <c r="I310" s="4" t="str">
        <f>IF('Rang. kommuner avlingsnivå P '!F311&gt;1,'Rang. kommuner avlingsnivå P '!F311,"")</f>
        <v/>
      </c>
      <c r="J310" s="4" t="str">
        <f>IF('Rang. kommuner avlingsnivå P '!G311&gt;1,'Rang. kommuner avlingsnivå P '!G311,"")</f>
        <v/>
      </c>
      <c r="K310" s="4" t="str">
        <f>IF('Rang. kommuner avlingsnivå P '!H311&gt;1,'Rang. kommuner avlingsnivå P '!H311,"")</f>
        <v/>
      </c>
      <c r="L310" s="4" t="str">
        <f>IF('Rang. kommuner avlingsnivå P '!I311&gt;1,'Rang. kommuner avlingsnivå P '!I311,"")</f>
        <v/>
      </c>
      <c r="M310" s="4" t="str">
        <f>IF('Rang. kommuner avlingsnivå P '!J311&gt;1,'Rang. kommuner avlingsnivå P '!J311,"")</f>
        <v/>
      </c>
      <c r="N310" s="4" t="str">
        <f>IF('Rang. kommuner avlingsnivå P '!K311&gt;1,'Rang. kommuner avlingsnivå P '!K311,"")</f>
        <v/>
      </c>
      <c r="O310" s="4" t="str">
        <f>IF('Rang. kommuner avlingsnivå P '!L311&gt;1,'Rang. kommuner avlingsnivå P '!L311,"")</f>
        <v/>
      </c>
      <c r="P310" s="4" t="str">
        <f>IF('Rang. kommuner avlingsnivå P '!M311&gt;1,'Rang. kommuner avlingsnivå P '!M311,"")</f>
        <v/>
      </c>
      <c r="Q310" s="4"/>
      <c r="R310" s="4"/>
      <c r="S310" s="4"/>
      <c r="T310" s="9" t="str">
        <f>IF('Rang. kommuner avlingsnivå P '!N311&gt;1,'Rang. kommuner avlingsnivå P '!N311,"")</f>
        <v/>
      </c>
      <c r="U310" s="9"/>
      <c r="V310" s="9"/>
    </row>
    <row r="311" spans="4:22" x14ac:dyDescent="0.25">
      <c r="D311" s="4" t="str">
        <f>IF('Rang. kommuner avlingsnivå P '!A312&gt;1,'Rang. kommuner avlingsnivå P '!A312,"")</f>
        <v/>
      </c>
      <c r="E311" s="4" t="str">
        <f>IF('Rang. kommuner avlingsnivå P '!B312&gt;1,'Rang. kommuner avlingsnivå P '!B312,"")</f>
        <v/>
      </c>
      <c r="F311" s="4" t="str">
        <f>IF('Rang. kommuner avlingsnivå P '!C312&gt;1,'Rang. kommuner avlingsnivå P '!C312,"")</f>
        <v/>
      </c>
      <c r="G311" s="4" t="str">
        <f>IF('Rang. kommuner avlingsnivå P '!D312&gt;1,'Rang. kommuner avlingsnivå P '!D312,"")</f>
        <v/>
      </c>
      <c r="H311" s="4" t="str">
        <f>IF('Rang. kommuner avlingsnivå P '!E312&gt;1,'Rang. kommuner avlingsnivå P '!E312,"")</f>
        <v/>
      </c>
      <c r="I311" s="4" t="str">
        <f>IF('Rang. kommuner avlingsnivå P '!F312&gt;1,'Rang. kommuner avlingsnivå P '!F312,"")</f>
        <v/>
      </c>
      <c r="J311" s="4" t="str">
        <f>IF('Rang. kommuner avlingsnivå P '!G312&gt;1,'Rang. kommuner avlingsnivå P '!G312,"")</f>
        <v/>
      </c>
      <c r="K311" s="4" t="str">
        <f>IF('Rang. kommuner avlingsnivå P '!H312&gt;1,'Rang. kommuner avlingsnivå P '!H312,"")</f>
        <v/>
      </c>
      <c r="L311" s="4" t="str">
        <f>IF('Rang. kommuner avlingsnivå P '!I312&gt;1,'Rang. kommuner avlingsnivå P '!I312,"")</f>
        <v/>
      </c>
      <c r="M311" s="4" t="str">
        <f>IF('Rang. kommuner avlingsnivå P '!J312&gt;1,'Rang. kommuner avlingsnivå P '!J312,"")</f>
        <v/>
      </c>
      <c r="N311" s="4" t="str">
        <f>IF('Rang. kommuner avlingsnivå P '!K312&gt;1,'Rang. kommuner avlingsnivå P '!K312,"")</f>
        <v/>
      </c>
      <c r="O311" s="4" t="str">
        <f>IF('Rang. kommuner avlingsnivå P '!L312&gt;1,'Rang. kommuner avlingsnivå P '!L312,"")</f>
        <v/>
      </c>
      <c r="P311" s="4" t="str">
        <f>IF('Rang. kommuner avlingsnivå P '!M312&gt;1,'Rang. kommuner avlingsnivå P '!M312,"")</f>
        <v/>
      </c>
      <c r="Q311" s="4"/>
      <c r="R311" s="4"/>
      <c r="S311" s="4"/>
      <c r="T311" s="9" t="str">
        <f>IF('Rang. kommuner avlingsnivå P '!N312&gt;1,'Rang. kommuner avlingsnivå P '!N312,"")</f>
        <v/>
      </c>
      <c r="U311" s="9"/>
      <c r="V311" s="9"/>
    </row>
    <row r="312" spans="4:22" x14ac:dyDescent="0.25">
      <c r="D312" s="4" t="str">
        <f>IF('Rang. kommuner avlingsnivå P '!A313&gt;1,'Rang. kommuner avlingsnivå P '!A313,"")</f>
        <v/>
      </c>
      <c r="E312" s="4" t="str">
        <f>IF('Rang. kommuner avlingsnivå P '!B313&gt;1,'Rang. kommuner avlingsnivå P '!B313,"")</f>
        <v/>
      </c>
      <c r="F312" s="4" t="str">
        <f>IF('Rang. kommuner avlingsnivå P '!C313&gt;1,'Rang. kommuner avlingsnivå P '!C313,"")</f>
        <v/>
      </c>
      <c r="G312" s="4" t="str">
        <f>IF('Rang. kommuner avlingsnivå P '!D313&gt;1,'Rang. kommuner avlingsnivå P '!D313,"")</f>
        <v/>
      </c>
      <c r="H312" s="4" t="str">
        <f>IF('Rang. kommuner avlingsnivå P '!E313&gt;1,'Rang. kommuner avlingsnivå P '!E313,"")</f>
        <v/>
      </c>
      <c r="I312" s="4" t="str">
        <f>IF('Rang. kommuner avlingsnivå P '!F313&gt;1,'Rang. kommuner avlingsnivå P '!F313,"")</f>
        <v/>
      </c>
      <c r="J312" s="4" t="str">
        <f>IF('Rang. kommuner avlingsnivå P '!G313&gt;1,'Rang. kommuner avlingsnivå P '!G313,"")</f>
        <v/>
      </c>
      <c r="K312" s="4" t="str">
        <f>IF('Rang. kommuner avlingsnivå P '!H313&gt;1,'Rang. kommuner avlingsnivå P '!H313,"")</f>
        <v/>
      </c>
      <c r="L312" s="4" t="str">
        <f>IF('Rang. kommuner avlingsnivå P '!I313&gt;1,'Rang. kommuner avlingsnivå P '!I313,"")</f>
        <v/>
      </c>
      <c r="M312" s="4" t="str">
        <f>IF('Rang. kommuner avlingsnivå P '!J313&gt;1,'Rang. kommuner avlingsnivå P '!J313,"")</f>
        <v/>
      </c>
      <c r="N312" s="4" t="str">
        <f>IF('Rang. kommuner avlingsnivå P '!K313&gt;1,'Rang. kommuner avlingsnivå P '!K313,"")</f>
        <v/>
      </c>
      <c r="O312" s="4" t="str">
        <f>IF('Rang. kommuner avlingsnivå P '!L313&gt;1,'Rang. kommuner avlingsnivå P '!L313,"")</f>
        <v/>
      </c>
      <c r="P312" s="4" t="str">
        <f>IF('Rang. kommuner avlingsnivå P '!M313&gt;1,'Rang. kommuner avlingsnivå P '!M313,"")</f>
        <v/>
      </c>
      <c r="Q312" s="4"/>
      <c r="R312" s="4"/>
      <c r="S312" s="4"/>
      <c r="T312" s="9" t="str">
        <f>IF('Rang. kommuner avlingsnivå P '!N313&gt;1,'Rang. kommuner avlingsnivå P '!N313,"")</f>
        <v/>
      </c>
      <c r="U312" s="9"/>
      <c r="V312" s="9"/>
    </row>
    <row r="313" spans="4:22" x14ac:dyDescent="0.25">
      <c r="D313" s="4" t="str">
        <f>IF('Rang. kommuner avlingsnivå P '!A314&gt;1,'Rang. kommuner avlingsnivå P '!A314,"")</f>
        <v/>
      </c>
      <c r="E313" s="4" t="str">
        <f>IF('Rang. kommuner avlingsnivå P '!B314&gt;1,'Rang. kommuner avlingsnivå P '!B314,"")</f>
        <v/>
      </c>
      <c r="F313" s="4" t="str">
        <f>IF('Rang. kommuner avlingsnivå P '!C314&gt;1,'Rang. kommuner avlingsnivå P '!C314,"")</f>
        <v/>
      </c>
      <c r="G313" s="4" t="str">
        <f>IF('Rang. kommuner avlingsnivå P '!D314&gt;1,'Rang. kommuner avlingsnivå P '!D314,"")</f>
        <v/>
      </c>
      <c r="H313" s="4" t="str">
        <f>IF('Rang. kommuner avlingsnivå P '!E314&gt;1,'Rang. kommuner avlingsnivå P '!E314,"")</f>
        <v/>
      </c>
      <c r="I313" s="4" t="str">
        <f>IF('Rang. kommuner avlingsnivå P '!F314&gt;1,'Rang. kommuner avlingsnivå P '!F314,"")</f>
        <v/>
      </c>
      <c r="J313" s="4" t="str">
        <f>IF('Rang. kommuner avlingsnivå P '!G314&gt;1,'Rang. kommuner avlingsnivå P '!G314,"")</f>
        <v/>
      </c>
      <c r="K313" s="4" t="str">
        <f>IF('Rang. kommuner avlingsnivå P '!H314&gt;1,'Rang. kommuner avlingsnivå P '!H314,"")</f>
        <v/>
      </c>
      <c r="L313" s="4" t="str">
        <f>IF('Rang. kommuner avlingsnivå P '!I314&gt;1,'Rang. kommuner avlingsnivå P '!I314,"")</f>
        <v/>
      </c>
      <c r="M313" s="4" t="str">
        <f>IF('Rang. kommuner avlingsnivå P '!J314&gt;1,'Rang. kommuner avlingsnivå P '!J314,"")</f>
        <v/>
      </c>
      <c r="N313" s="4" t="str">
        <f>IF('Rang. kommuner avlingsnivå P '!K314&gt;1,'Rang. kommuner avlingsnivå P '!K314,"")</f>
        <v/>
      </c>
      <c r="O313" s="4" t="str">
        <f>IF('Rang. kommuner avlingsnivå P '!L314&gt;1,'Rang. kommuner avlingsnivå P '!L314,"")</f>
        <v/>
      </c>
      <c r="P313" s="4" t="str">
        <f>IF('Rang. kommuner avlingsnivå P '!M314&gt;1,'Rang. kommuner avlingsnivå P '!M314,"")</f>
        <v/>
      </c>
      <c r="Q313" s="4"/>
      <c r="R313" s="4"/>
      <c r="S313" s="4"/>
      <c r="T313" s="9" t="str">
        <f>IF('Rang. kommuner avlingsnivå P '!N314&gt;1,'Rang. kommuner avlingsnivå P '!N314,"")</f>
        <v/>
      </c>
      <c r="U313" s="9"/>
      <c r="V313" s="9"/>
    </row>
    <row r="314" spans="4:22" x14ac:dyDescent="0.25">
      <c r="D314" s="4" t="str">
        <f>IF('Rang. kommuner avlingsnivå P '!A315&gt;1,'Rang. kommuner avlingsnivå P '!A315,"")</f>
        <v/>
      </c>
      <c r="E314" s="4" t="str">
        <f>IF('Rang. kommuner avlingsnivå P '!B315&gt;1,'Rang. kommuner avlingsnivå P '!B315,"")</f>
        <v/>
      </c>
      <c r="F314" s="4" t="str">
        <f>IF('Rang. kommuner avlingsnivå P '!C315&gt;1,'Rang. kommuner avlingsnivå P '!C315,"")</f>
        <v/>
      </c>
      <c r="G314" s="4" t="str">
        <f>IF('Rang. kommuner avlingsnivå P '!D315&gt;1,'Rang. kommuner avlingsnivå P '!D315,"")</f>
        <v/>
      </c>
      <c r="H314" s="4" t="str">
        <f>IF('Rang. kommuner avlingsnivå P '!E315&gt;1,'Rang. kommuner avlingsnivå P '!E315,"")</f>
        <v/>
      </c>
      <c r="I314" s="4" t="str">
        <f>IF('Rang. kommuner avlingsnivå P '!F315&gt;1,'Rang. kommuner avlingsnivå P '!F315,"")</f>
        <v/>
      </c>
      <c r="J314" s="4" t="str">
        <f>IF('Rang. kommuner avlingsnivå P '!G315&gt;1,'Rang. kommuner avlingsnivå P '!G315,"")</f>
        <v/>
      </c>
      <c r="K314" s="4" t="str">
        <f>IF('Rang. kommuner avlingsnivå P '!H315&gt;1,'Rang. kommuner avlingsnivå P '!H315,"")</f>
        <v/>
      </c>
      <c r="L314" s="4" t="str">
        <f>IF('Rang. kommuner avlingsnivå P '!I315&gt;1,'Rang. kommuner avlingsnivå P '!I315,"")</f>
        <v/>
      </c>
      <c r="M314" s="4" t="str">
        <f>IF('Rang. kommuner avlingsnivå P '!J315&gt;1,'Rang. kommuner avlingsnivå P '!J315,"")</f>
        <v/>
      </c>
      <c r="N314" s="4" t="str">
        <f>IF('Rang. kommuner avlingsnivå P '!K315&gt;1,'Rang. kommuner avlingsnivå P '!K315,"")</f>
        <v/>
      </c>
      <c r="O314" s="4" t="str">
        <f>IF('Rang. kommuner avlingsnivå P '!L315&gt;1,'Rang. kommuner avlingsnivå P '!L315,"")</f>
        <v/>
      </c>
      <c r="P314" s="4" t="str">
        <f>IF('Rang. kommuner avlingsnivå P '!M315&gt;1,'Rang. kommuner avlingsnivå P '!M315,"")</f>
        <v/>
      </c>
      <c r="Q314" s="4"/>
      <c r="R314" s="4"/>
      <c r="S314" s="4"/>
      <c r="T314" s="9" t="str">
        <f>IF('Rang. kommuner avlingsnivå P '!N315&gt;1,'Rang. kommuner avlingsnivå P '!N315,"")</f>
        <v/>
      </c>
      <c r="U314" s="9"/>
      <c r="V314" s="9"/>
    </row>
    <row r="315" spans="4:22" x14ac:dyDescent="0.25">
      <c r="D315" s="4" t="str">
        <f>IF('Rang. kommuner avlingsnivå P '!A316&gt;1,'Rang. kommuner avlingsnivå P '!A316,"")</f>
        <v/>
      </c>
      <c r="E315" s="4" t="str">
        <f>IF('Rang. kommuner avlingsnivå P '!B316&gt;1,'Rang. kommuner avlingsnivå P '!B316,"")</f>
        <v/>
      </c>
      <c r="F315" s="4" t="str">
        <f>IF('Rang. kommuner avlingsnivå P '!C316&gt;1,'Rang. kommuner avlingsnivå P '!C316,"")</f>
        <v/>
      </c>
      <c r="G315" s="4" t="str">
        <f>IF('Rang. kommuner avlingsnivå P '!D316&gt;1,'Rang. kommuner avlingsnivå P '!D316,"")</f>
        <v/>
      </c>
      <c r="H315" s="4" t="str">
        <f>IF('Rang. kommuner avlingsnivå P '!E316&gt;1,'Rang. kommuner avlingsnivå P '!E316,"")</f>
        <v/>
      </c>
      <c r="I315" s="4" t="str">
        <f>IF('Rang. kommuner avlingsnivå P '!F316&gt;1,'Rang. kommuner avlingsnivå P '!F316,"")</f>
        <v/>
      </c>
      <c r="J315" s="4" t="str">
        <f>IF('Rang. kommuner avlingsnivå P '!G316&gt;1,'Rang. kommuner avlingsnivå P '!G316,"")</f>
        <v/>
      </c>
      <c r="K315" s="4" t="str">
        <f>IF('Rang. kommuner avlingsnivå P '!H316&gt;1,'Rang. kommuner avlingsnivå P '!H316,"")</f>
        <v/>
      </c>
      <c r="L315" s="4" t="str">
        <f>IF('Rang. kommuner avlingsnivå P '!I316&gt;1,'Rang. kommuner avlingsnivå P '!I316,"")</f>
        <v/>
      </c>
      <c r="M315" s="4" t="str">
        <f>IF('Rang. kommuner avlingsnivå P '!J316&gt;1,'Rang. kommuner avlingsnivå P '!J316,"")</f>
        <v/>
      </c>
      <c r="N315" s="4" t="str">
        <f>IF('Rang. kommuner avlingsnivå P '!K316&gt;1,'Rang. kommuner avlingsnivå P '!K316,"")</f>
        <v/>
      </c>
      <c r="O315" s="4" t="str">
        <f>IF('Rang. kommuner avlingsnivå P '!L316&gt;1,'Rang. kommuner avlingsnivå P '!L316,"")</f>
        <v/>
      </c>
      <c r="P315" s="4" t="str">
        <f>IF('Rang. kommuner avlingsnivå P '!M316&gt;1,'Rang. kommuner avlingsnivå P '!M316,"")</f>
        <v/>
      </c>
      <c r="Q315" s="4"/>
      <c r="R315" s="4"/>
      <c r="S315" s="4"/>
      <c r="T315" s="9" t="str">
        <f>IF('Rang. kommuner avlingsnivå P '!N316&gt;1,'Rang. kommuner avlingsnivå P '!N316,"")</f>
        <v/>
      </c>
      <c r="U315" s="9"/>
      <c r="V315" s="9"/>
    </row>
    <row r="316" spans="4:22" x14ac:dyDescent="0.25">
      <c r="D316" s="4" t="str">
        <f>IF('Rang. kommuner avlingsnivå P '!A317&gt;1,'Rang. kommuner avlingsnivå P '!A317,"")</f>
        <v/>
      </c>
      <c r="E316" s="4" t="str">
        <f>IF('Rang. kommuner avlingsnivå P '!B317&gt;1,'Rang. kommuner avlingsnivå P '!B317,"")</f>
        <v/>
      </c>
      <c r="F316" s="4" t="str">
        <f>IF('Rang. kommuner avlingsnivå P '!C317&gt;1,'Rang. kommuner avlingsnivå P '!C317,"")</f>
        <v/>
      </c>
      <c r="G316" s="4" t="str">
        <f>IF('Rang. kommuner avlingsnivå P '!D317&gt;1,'Rang. kommuner avlingsnivå P '!D317,"")</f>
        <v/>
      </c>
      <c r="H316" s="4" t="str">
        <f>IF('Rang. kommuner avlingsnivå P '!E317&gt;1,'Rang. kommuner avlingsnivå P '!E317,"")</f>
        <v/>
      </c>
      <c r="I316" s="4" t="str">
        <f>IF('Rang. kommuner avlingsnivå P '!F317&gt;1,'Rang. kommuner avlingsnivå P '!F317,"")</f>
        <v/>
      </c>
      <c r="J316" s="4" t="str">
        <f>IF('Rang. kommuner avlingsnivå P '!G317&gt;1,'Rang. kommuner avlingsnivå P '!G317,"")</f>
        <v/>
      </c>
      <c r="K316" s="4" t="str">
        <f>IF('Rang. kommuner avlingsnivå P '!H317&gt;1,'Rang. kommuner avlingsnivå P '!H317,"")</f>
        <v/>
      </c>
      <c r="L316" s="4" t="str">
        <f>IF('Rang. kommuner avlingsnivå P '!I317&gt;1,'Rang. kommuner avlingsnivå P '!I317,"")</f>
        <v/>
      </c>
      <c r="M316" s="4" t="str">
        <f>IF('Rang. kommuner avlingsnivå P '!J317&gt;1,'Rang. kommuner avlingsnivå P '!J317,"")</f>
        <v/>
      </c>
      <c r="N316" s="4" t="str">
        <f>IF('Rang. kommuner avlingsnivå P '!K317&gt;1,'Rang. kommuner avlingsnivå P '!K317,"")</f>
        <v/>
      </c>
      <c r="O316" s="4" t="str">
        <f>IF('Rang. kommuner avlingsnivå P '!L317&gt;1,'Rang. kommuner avlingsnivå P '!L317,"")</f>
        <v/>
      </c>
      <c r="P316" s="4" t="str">
        <f>IF('Rang. kommuner avlingsnivå P '!M317&gt;1,'Rang. kommuner avlingsnivå P '!M317,"")</f>
        <v/>
      </c>
      <c r="Q316" s="4"/>
      <c r="R316" s="4"/>
      <c r="S316" s="4"/>
      <c r="T316" s="9" t="str">
        <f>IF('Rang. kommuner avlingsnivå P '!N317&gt;1,'Rang. kommuner avlingsnivå P '!N317,"")</f>
        <v/>
      </c>
      <c r="U316" s="9"/>
      <c r="V316" s="9"/>
    </row>
    <row r="317" spans="4:22" x14ac:dyDescent="0.25">
      <c r="D317" s="4" t="str">
        <f>IF('Rang. kommuner avlingsnivå P '!A318&gt;1,'Rang. kommuner avlingsnivå P '!A318,"")</f>
        <v/>
      </c>
      <c r="E317" s="4" t="str">
        <f>IF('Rang. kommuner avlingsnivå P '!B318&gt;1,'Rang. kommuner avlingsnivå P '!B318,"")</f>
        <v/>
      </c>
      <c r="F317" s="4" t="str">
        <f>IF('Rang. kommuner avlingsnivå P '!C318&gt;1,'Rang. kommuner avlingsnivå P '!C318,"")</f>
        <v/>
      </c>
      <c r="G317" s="4" t="str">
        <f>IF('Rang. kommuner avlingsnivå P '!D318&gt;1,'Rang. kommuner avlingsnivå P '!D318,"")</f>
        <v/>
      </c>
      <c r="H317" s="4" t="str">
        <f>IF('Rang. kommuner avlingsnivå P '!E318&gt;1,'Rang. kommuner avlingsnivå P '!E318,"")</f>
        <v/>
      </c>
      <c r="I317" s="4" t="str">
        <f>IF('Rang. kommuner avlingsnivå P '!F318&gt;1,'Rang. kommuner avlingsnivå P '!F318,"")</f>
        <v/>
      </c>
      <c r="J317" s="4" t="str">
        <f>IF('Rang. kommuner avlingsnivå P '!G318&gt;1,'Rang. kommuner avlingsnivå P '!G318,"")</f>
        <v/>
      </c>
      <c r="K317" s="4" t="str">
        <f>IF('Rang. kommuner avlingsnivå P '!H318&gt;1,'Rang. kommuner avlingsnivå P '!H318,"")</f>
        <v/>
      </c>
      <c r="L317" s="4" t="str">
        <f>IF('Rang. kommuner avlingsnivå P '!I318&gt;1,'Rang. kommuner avlingsnivå P '!I318,"")</f>
        <v/>
      </c>
      <c r="M317" s="4" t="str">
        <f>IF('Rang. kommuner avlingsnivå P '!J318&gt;1,'Rang. kommuner avlingsnivå P '!J318,"")</f>
        <v/>
      </c>
      <c r="N317" s="4" t="str">
        <f>IF('Rang. kommuner avlingsnivå P '!K318&gt;1,'Rang. kommuner avlingsnivå P '!K318,"")</f>
        <v/>
      </c>
      <c r="O317" s="4" t="str">
        <f>IF('Rang. kommuner avlingsnivå P '!L318&gt;1,'Rang. kommuner avlingsnivå P '!L318,"")</f>
        <v/>
      </c>
      <c r="P317" s="4" t="str">
        <f>IF('Rang. kommuner avlingsnivå P '!M318&gt;1,'Rang. kommuner avlingsnivå P '!M318,"")</f>
        <v/>
      </c>
      <c r="Q317" s="4"/>
      <c r="R317" s="4"/>
      <c r="S317" s="4"/>
      <c r="T317" s="9" t="str">
        <f>IF('Rang. kommuner avlingsnivå P '!N318&gt;1,'Rang. kommuner avlingsnivå P '!N318,"")</f>
        <v/>
      </c>
      <c r="U317" s="9"/>
      <c r="V317" s="9"/>
    </row>
    <row r="318" spans="4:22" x14ac:dyDescent="0.25">
      <c r="D318" s="4" t="str">
        <f>IF('Rang. kommuner avlingsnivå P '!A319&gt;1,'Rang. kommuner avlingsnivå P '!A319,"")</f>
        <v/>
      </c>
      <c r="E318" s="4" t="str">
        <f>IF('Rang. kommuner avlingsnivå P '!B319&gt;1,'Rang. kommuner avlingsnivå P '!B319,"")</f>
        <v/>
      </c>
      <c r="F318" s="4" t="str">
        <f>IF('Rang. kommuner avlingsnivå P '!C319&gt;1,'Rang. kommuner avlingsnivå P '!C319,"")</f>
        <v/>
      </c>
      <c r="G318" s="4" t="str">
        <f>IF('Rang. kommuner avlingsnivå P '!D319&gt;1,'Rang. kommuner avlingsnivå P '!D319,"")</f>
        <v/>
      </c>
      <c r="H318" s="4" t="str">
        <f>IF('Rang. kommuner avlingsnivå P '!E319&gt;1,'Rang. kommuner avlingsnivå P '!E319,"")</f>
        <v/>
      </c>
      <c r="I318" s="4" t="str">
        <f>IF('Rang. kommuner avlingsnivå P '!F319&gt;1,'Rang. kommuner avlingsnivå P '!F319,"")</f>
        <v/>
      </c>
      <c r="J318" s="4" t="str">
        <f>IF('Rang. kommuner avlingsnivå P '!G319&gt;1,'Rang. kommuner avlingsnivå P '!G319,"")</f>
        <v/>
      </c>
      <c r="K318" s="4" t="str">
        <f>IF('Rang. kommuner avlingsnivå P '!H319&gt;1,'Rang. kommuner avlingsnivå P '!H319,"")</f>
        <v/>
      </c>
      <c r="L318" s="4" t="str">
        <f>IF('Rang. kommuner avlingsnivå P '!I319&gt;1,'Rang. kommuner avlingsnivå P '!I319,"")</f>
        <v/>
      </c>
      <c r="M318" s="4" t="str">
        <f>IF('Rang. kommuner avlingsnivå P '!J319&gt;1,'Rang. kommuner avlingsnivå P '!J319,"")</f>
        <v/>
      </c>
      <c r="N318" s="4" t="str">
        <f>IF('Rang. kommuner avlingsnivå P '!K319&gt;1,'Rang. kommuner avlingsnivå P '!K319,"")</f>
        <v/>
      </c>
      <c r="O318" s="4" t="str">
        <f>IF('Rang. kommuner avlingsnivå P '!L319&gt;1,'Rang. kommuner avlingsnivå P '!L319,"")</f>
        <v/>
      </c>
      <c r="P318" s="4" t="str">
        <f>IF('Rang. kommuner avlingsnivå P '!M319&gt;1,'Rang. kommuner avlingsnivå P '!M319,"")</f>
        <v/>
      </c>
      <c r="Q318" s="4"/>
      <c r="R318" s="4"/>
      <c r="S318" s="4"/>
      <c r="T318" s="9" t="str">
        <f>IF('Rang. kommuner avlingsnivå P '!N319&gt;1,'Rang. kommuner avlingsnivå P '!N319,"")</f>
        <v/>
      </c>
      <c r="U318" s="9"/>
      <c r="V318" s="9"/>
    </row>
    <row r="319" spans="4:22" x14ac:dyDescent="0.25">
      <c r="D319" s="4" t="str">
        <f>IF('Rang. kommuner avlingsnivå P '!A320&gt;1,'Rang. kommuner avlingsnivå P '!A320,"")</f>
        <v/>
      </c>
      <c r="E319" s="4" t="str">
        <f>IF('Rang. kommuner avlingsnivå P '!B320&gt;1,'Rang. kommuner avlingsnivå P '!B320,"")</f>
        <v/>
      </c>
      <c r="F319" s="4" t="str">
        <f>IF('Rang. kommuner avlingsnivå P '!C320&gt;1,'Rang. kommuner avlingsnivå P '!C320,"")</f>
        <v/>
      </c>
      <c r="G319" s="4" t="str">
        <f>IF('Rang. kommuner avlingsnivå P '!D320&gt;1,'Rang. kommuner avlingsnivå P '!D320,"")</f>
        <v/>
      </c>
      <c r="H319" s="4" t="str">
        <f>IF('Rang. kommuner avlingsnivå P '!E320&gt;1,'Rang. kommuner avlingsnivå P '!E320,"")</f>
        <v/>
      </c>
      <c r="I319" s="4" t="str">
        <f>IF('Rang. kommuner avlingsnivå P '!F320&gt;1,'Rang. kommuner avlingsnivå P '!F320,"")</f>
        <v/>
      </c>
      <c r="J319" s="4" t="str">
        <f>IF('Rang. kommuner avlingsnivå P '!G320&gt;1,'Rang. kommuner avlingsnivå P '!G320,"")</f>
        <v/>
      </c>
      <c r="K319" s="4" t="str">
        <f>IF('Rang. kommuner avlingsnivå P '!H320&gt;1,'Rang. kommuner avlingsnivå P '!H320,"")</f>
        <v/>
      </c>
      <c r="L319" s="4" t="str">
        <f>IF('Rang. kommuner avlingsnivå P '!I320&gt;1,'Rang. kommuner avlingsnivå P '!I320,"")</f>
        <v/>
      </c>
      <c r="M319" s="4" t="str">
        <f>IF('Rang. kommuner avlingsnivå P '!J320&gt;1,'Rang. kommuner avlingsnivå P '!J320,"")</f>
        <v/>
      </c>
      <c r="N319" s="4" t="str">
        <f>IF('Rang. kommuner avlingsnivå P '!K320&gt;1,'Rang. kommuner avlingsnivå P '!K320,"")</f>
        <v/>
      </c>
      <c r="O319" s="4" t="str">
        <f>IF('Rang. kommuner avlingsnivå P '!L320&gt;1,'Rang. kommuner avlingsnivå P '!L320,"")</f>
        <v/>
      </c>
      <c r="P319" s="4" t="str">
        <f>IF('Rang. kommuner avlingsnivå P '!M320&gt;1,'Rang. kommuner avlingsnivå P '!M320,"")</f>
        <v/>
      </c>
      <c r="Q319" s="4"/>
      <c r="R319" s="4"/>
      <c r="S319" s="4"/>
      <c r="T319" s="9" t="str">
        <f>IF('Rang. kommuner avlingsnivå P '!N320&gt;1,'Rang. kommuner avlingsnivå P '!N320,"")</f>
        <v/>
      </c>
      <c r="U319" s="9"/>
      <c r="V319" s="9"/>
    </row>
    <row r="320" spans="4:22" x14ac:dyDescent="0.25">
      <c r="D320" s="4" t="str">
        <f>IF('Rang. kommuner avlingsnivå P '!A321&gt;1,'Rang. kommuner avlingsnivå P '!A321,"")</f>
        <v/>
      </c>
      <c r="E320" s="4" t="str">
        <f>IF('Rang. kommuner avlingsnivå P '!B321&gt;1,'Rang. kommuner avlingsnivå P '!B321,"")</f>
        <v/>
      </c>
      <c r="F320" s="4" t="str">
        <f>IF('Rang. kommuner avlingsnivå P '!C321&gt;1,'Rang. kommuner avlingsnivå P '!C321,"")</f>
        <v/>
      </c>
      <c r="G320" s="4" t="str">
        <f>IF('Rang. kommuner avlingsnivå P '!D321&gt;1,'Rang. kommuner avlingsnivå P '!D321,"")</f>
        <v/>
      </c>
      <c r="H320" s="4" t="str">
        <f>IF('Rang. kommuner avlingsnivå P '!E321&gt;1,'Rang. kommuner avlingsnivå P '!E321,"")</f>
        <v/>
      </c>
      <c r="I320" s="4" t="str">
        <f>IF('Rang. kommuner avlingsnivå P '!F321&gt;1,'Rang. kommuner avlingsnivå P '!F321,"")</f>
        <v/>
      </c>
      <c r="J320" s="4" t="str">
        <f>IF('Rang. kommuner avlingsnivå P '!G321&gt;1,'Rang. kommuner avlingsnivå P '!G321,"")</f>
        <v/>
      </c>
      <c r="K320" s="4" t="str">
        <f>IF('Rang. kommuner avlingsnivå P '!H321&gt;1,'Rang. kommuner avlingsnivå P '!H321,"")</f>
        <v/>
      </c>
      <c r="L320" s="4" t="str">
        <f>IF('Rang. kommuner avlingsnivå P '!I321&gt;1,'Rang. kommuner avlingsnivå P '!I321,"")</f>
        <v/>
      </c>
      <c r="M320" s="4" t="str">
        <f>IF('Rang. kommuner avlingsnivå P '!J321&gt;1,'Rang. kommuner avlingsnivå P '!J321,"")</f>
        <v/>
      </c>
      <c r="N320" s="4" t="str">
        <f>IF('Rang. kommuner avlingsnivå P '!K321&gt;1,'Rang. kommuner avlingsnivå P '!K321,"")</f>
        <v/>
      </c>
      <c r="O320" s="4" t="str">
        <f>IF('Rang. kommuner avlingsnivå P '!L321&gt;1,'Rang. kommuner avlingsnivå P '!L321,"")</f>
        <v/>
      </c>
      <c r="P320" s="4" t="str">
        <f>IF('Rang. kommuner avlingsnivå P '!M321&gt;1,'Rang. kommuner avlingsnivå P '!M321,"")</f>
        <v/>
      </c>
      <c r="Q320" s="4"/>
      <c r="R320" s="4"/>
      <c r="S320" s="4"/>
      <c r="T320" s="9" t="str">
        <f>IF('Rang. kommuner avlingsnivå P '!N321&gt;1,'Rang. kommuner avlingsnivå P '!N321,"")</f>
        <v/>
      </c>
      <c r="U320" s="9"/>
      <c r="V320" s="9"/>
    </row>
    <row r="321" spans="4:22" x14ac:dyDescent="0.25">
      <c r="D321" s="4" t="str">
        <f>IF('Rang. kommuner avlingsnivå P '!A322&gt;1,'Rang. kommuner avlingsnivå P '!A322,"")</f>
        <v/>
      </c>
      <c r="E321" s="4" t="str">
        <f>IF('Rang. kommuner avlingsnivå P '!B322&gt;1,'Rang. kommuner avlingsnivå P '!B322,"")</f>
        <v/>
      </c>
      <c r="F321" s="4" t="str">
        <f>IF('Rang. kommuner avlingsnivå P '!C322&gt;1,'Rang. kommuner avlingsnivå P '!C322,"")</f>
        <v/>
      </c>
      <c r="G321" s="4" t="str">
        <f>IF('Rang. kommuner avlingsnivå P '!D322&gt;1,'Rang. kommuner avlingsnivå P '!D322,"")</f>
        <v/>
      </c>
      <c r="H321" s="4" t="str">
        <f>IF('Rang. kommuner avlingsnivå P '!E322&gt;1,'Rang. kommuner avlingsnivå P '!E322,"")</f>
        <v/>
      </c>
      <c r="I321" s="4" t="str">
        <f>IF('Rang. kommuner avlingsnivå P '!F322&gt;1,'Rang. kommuner avlingsnivå P '!F322,"")</f>
        <v/>
      </c>
      <c r="J321" s="4" t="str">
        <f>IF('Rang. kommuner avlingsnivå P '!G322&gt;1,'Rang. kommuner avlingsnivå P '!G322,"")</f>
        <v/>
      </c>
      <c r="K321" s="4" t="str">
        <f>IF('Rang. kommuner avlingsnivå P '!H322&gt;1,'Rang. kommuner avlingsnivå P '!H322,"")</f>
        <v/>
      </c>
      <c r="L321" s="4" t="str">
        <f>IF('Rang. kommuner avlingsnivå P '!I322&gt;1,'Rang. kommuner avlingsnivå P '!I322,"")</f>
        <v/>
      </c>
      <c r="M321" s="4" t="str">
        <f>IF('Rang. kommuner avlingsnivå P '!J322&gt;1,'Rang. kommuner avlingsnivå P '!J322,"")</f>
        <v/>
      </c>
      <c r="N321" s="4" t="str">
        <f>IF('Rang. kommuner avlingsnivå P '!K322&gt;1,'Rang. kommuner avlingsnivå P '!K322,"")</f>
        <v/>
      </c>
      <c r="O321" s="4" t="str">
        <f>IF('Rang. kommuner avlingsnivå P '!L322&gt;1,'Rang. kommuner avlingsnivå P '!L322,"")</f>
        <v/>
      </c>
      <c r="P321" s="4" t="str">
        <f>IF('Rang. kommuner avlingsnivå P '!M322&gt;1,'Rang. kommuner avlingsnivå P '!M322,"")</f>
        <v/>
      </c>
      <c r="Q321" s="4"/>
      <c r="R321" s="4"/>
      <c r="S321" s="4"/>
      <c r="T321" s="9" t="str">
        <f>IF('Rang. kommuner avlingsnivå P '!N322&gt;1,'Rang. kommuner avlingsnivå P '!N322,"")</f>
        <v/>
      </c>
      <c r="U321" s="9"/>
      <c r="V321" s="9"/>
    </row>
    <row r="322" spans="4:22" x14ac:dyDescent="0.25">
      <c r="D322" s="4" t="str">
        <f>IF('Rang. kommuner avlingsnivå P '!A323&gt;1,'Rang. kommuner avlingsnivå P '!A323,"")</f>
        <v/>
      </c>
      <c r="E322" s="4" t="str">
        <f>IF('Rang. kommuner avlingsnivå P '!B323&gt;1,'Rang. kommuner avlingsnivå P '!B323,"")</f>
        <v/>
      </c>
      <c r="F322" s="4" t="str">
        <f>IF('Rang. kommuner avlingsnivå P '!C323&gt;1,'Rang. kommuner avlingsnivå P '!C323,"")</f>
        <v/>
      </c>
      <c r="G322" s="4" t="str">
        <f>IF('Rang. kommuner avlingsnivå P '!D323&gt;1,'Rang. kommuner avlingsnivå P '!D323,"")</f>
        <v/>
      </c>
      <c r="H322" s="4" t="str">
        <f>IF('Rang. kommuner avlingsnivå P '!E323&gt;1,'Rang. kommuner avlingsnivå P '!E323,"")</f>
        <v/>
      </c>
      <c r="I322" s="4" t="str">
        <f>IF('Rang. kommuner avlingsnivå P '!F323&gt;1,'Rang. kommuner avlingsnivå P '!F323,"")</f>
        <v/>
      </c>
      <c r="J322" s="4" t="str">
        <f>IF('Rang. kommuner avlingsnivå P '!G323&gt;1,'Rang. kommuner avlingsnivå P '!G323,"")</f>
        <v/>
      </c>
      <c r="K322" s="4" t="str">
        <f>IF('Rang. kommuner avlingsnivå P '!H323&gt;1,'Rang. kommuner avlingsnivå P '!H323,"")</f>
        <v/>
      </c>
      <c r="L322" s="4" t="str">
        <f>IF('Rang. kommuner avlingsnivå P '!I323&gt;1,'Rang. kommuner avlingsnivå P '!I323,"")</f>
        <v/>
      </c>
      <c r="M322" s="4" t="str">
        <f>IF('Rang. kommuner avlingsnivå P '!J323&gt;1,'Rang. kommuner avlingsnivå P '!J323,"")</f>
        <v/>
      </c>
      <c r="N322" s="4" t="str">
        <f>IF('Rang. kommuner avlingsnivå P '!K323&gt;1,'Rang. kommuner avlingsnivå P '!K323,"")</f>
        <v/>
      </c>
      <c r="O322" s="4" t="str">
        <f>IF('Rang. kommuner avlingsnivå P '!L323&gt;1,'Rang. kommuner avlingsnivå P '!L323,"")</f>
        <v/>
      </c>
      <c r="P322" s="4" t="str">
        <f>IF('Rang. kommuner avlingsnivå P '!M323&gt;1,'Rang. kommuner avlingsnivå P '!M323,"")</f>
        <v/>
      </c>
      <c r="Q322" s="4"/>
      <c r="R322" s="4"/>
      <c r="S322" s="4"/>
      <c r="T322" s="9" t="str">
        <f>IF('Rang. kommuner avlingsnivå P '!N323&gt;1,'Rang. kommuner avlingsnivå P '!N323,"")</f>
        <v/>
      </c>
      <c r="U322" s="9"/>
      <c r="V322" s="9"/>
    </row>
    <row r="323" spans="4:22" x14ac:dyDescent="0.25">
      <c r="D323" s="4" t="str">
        <f>IF('Rang. kommuner avlingsnivå P '!A324&gt;1,'Rang. kommuner avlingsnivå P '!A324,"")</f>
        <v/>
      </c>
      <c r="E323" s="4" t="str">
        <f>IF('Rang. kommuner avlingsnivå P '!B324&gt;1,'Rang. kommuner avlingsnivå P '!B324,"")</f>
        <v/>
      </c>
      <c r="F323" s="4" t="str">
        <f>IF('Rang. kommuner avlingsnivå P '!C324&gt;1,'Rang. kommuner avlingsnivå P '!C324,"")</f>
        <v/>
      </c>
      <c r="G323" s="4" t="str">
        <f>IF('Rang. kommuner avlingsnivå P '!D324&gt;1,'Rang. kommuner avlingsnivå P '!D324,"")</f>
        <v/>
      </c>
      <c r="H323" s="4" t="str">
        <f>IF('Rang. kommuner avlingsnivå P '!E324&gt;1,'Rang. kommuner avlingsnivå P '!E324,"")</f>
        <v/>
      </c>
      <c r="I323" s="4" t="str">
        <f>IF('Rang. kommuner avlingsnivå P '!F324&gt;1,'Rang. kommuner avlingsnivå P '!F324,"")</f>
        <v/>
      </c>
      <c r="J323" s="4" t="str">
        <f>IF('Rang. kommuner avlingsnivå P '!G324&gt;1,'Rang. kommuner avlingsnivå P '!G324,"")</f>
        <v/>
      </c>
      <c r="K323" s="4" t="str">
        <f>IF('Rang. kommuner avlingsnivå P '!H324&gt;1,'Rang. kommuner avlingsnivå P '!H324,"")</f>
        <v/>
      </c>
      <c r="L323" s="4" t="str">
        <f>IF('Rang. kommuner avlingsnivå P '!I324&gt;1,'Rang. kommuner avlingsnivå P '!I324,"")</f>
        <v/>
      </c>
      <c r="M323" s="4" t="str">
        <f>IF('Rang. kommuner avlingsnivå P '!J324&gt;1,'Rang. kommuner avlingsnivå P '!J324,"")</f>
        <v/>
      </c>
      <c r="N323" s="4" t="str">
        <f>IF('Rang. kommuner avlingsnivå P '!K324&gt;1,'Rang. kommuner avlingsnivå P '!K324,"")</f>
        <v/>
      </c>
      <c r="O323" s="4" t="str">
        <f>IF('Rang. kommuner avlingsnivå P '!L324&gt;1,'Rang. kommuner avlingsnivå P '!L324,"")</f>
        <v/>
      </c>
      <c r="P323" s="4" t="str">
        <f>IF('Rang. kommuner avlingsnivå P '!M324&gt;1,'Rang. kommuner avlingsnivå P '!M324,"")</f>
        <v/>
      </c>
      <c r="Q323" s="4"/>
      <c r="R323" s="4"/>
      <c r="S323" s="4"/>
      <c r="T323" s="9" t="str">
        <f>IF('Rang. kommuner avlingsnivå P '!N324&gt;1,'Rang. kommuner avlingsnivå P '!N324,"")</f>
        <v/>
      </c>
      <c r="U323" s="9"/>
      <c r="V323" s="9"/>
    </row>
    <row r="324" spans="4:22" x14ac:dyDescent="0.25">
      <c r="D324" s="4" t="str">
        <f>IF('Rang. kommuner avlingsnivå P '!A325&gt;1,'Rang. kommuner avlingsnivå P '!A325,"")</f>
        <v/>
      </c>
      <c r="E324" s="4" t="str">
        <f>IF('Rang. kommuner avlingsnivå P '!B325&gt;1,'Rang. kommuner avlingsnivå P '!B325,"")</f>
        <v/>
      </c>
      <c r="F324" s="4" t="str">
        <f>IF('Rang. kommuner avlingsnivå P '!C325&gt;1,'Rang. kommuner avlingsnivå P '!C325,"")</f>
        <v/>
      </c>
      <c r="G324" s="4" t="str">
        <f>IF('Rang. kommuner avlingsnivå P '!D325&gt;1,'Rang. kommuner avlingsnivå P '!D325,"")</f>
        <v/>
      </c>
      <c r="H324" s="4" t="str">
        <f>IF('Rang. kommuner avlingsnivå P '!E325&gt;1,'Rang. kommuner avlingsnivå P '!E325,"")</f>
        <v/>
      </c>
      <c r="I324" s="4" t="str">
        <f>IF('Rang. kommuner avlingsnivå P '!F325&gt;1,'Rang. kommuner avlingsnivå P '!F325,"")</f>
        <v/>
      </c>
      <c r="J324" s="4" t="str">
        <f>IF('Rang. kommuner avlingsnivå P '!G325&gt;1,'Rang. kommuner avlingsnivå P '!G325,"")</f>
        <v/>
      </c>
      <c r="K324" s="4" t="str">
        <f>IF('Rang. kommuner avlingsnivå P '!H325&gt;1,'Rang. kommuner avlingsnivå P '!H325,"")</f>
        <v/>
      </c>
      <c r="L324" s="4" t="str">
        <f>IF('Rang. kommuner avlingsnivå P '!I325&gt;1,'Rang. kommuner avlingsnivå P '!I325,"")</f>
        <v/>
      </c>
      <c r="M324" s="4" t="str">
        <f>IF('Rang. kommuner avlingsnivå P '!J325&gt;1,'Rang. kommuner avlingsnivå P '!J325,"")</f>
        <v/>
      </c>
      <c r="N324" s="4" t="str">
        <f>IF('Rang. kommuner avlingsnivå P '!K325&gt;1,'Rang. kommuner avlingsnivå P '!K325,"")</f>
        <v/>
      </c>
      <c r="O324" s="4" t="str">
        <f>IF('Rang. kommuner avlingsnivå P '!L325&gt;1,'Rang. kommuner avlingsnivå P '!L325,"")</f>
        <v/>
      </c>
      <c r="P324" s="4" t="str">
        <f>IF('Rang. kommuner avlingsnivå P '!M325&gt;1,'Rang. kommuner avlingsnivå P '!M325,"")</f>
        <v/>
      </c>
      <c r="Q324" s="4"/>
      <c r="R324" s="4"/>
      <c r="S324" s="4"/>
      <c r="T324" s="9" t="str">
        <f>IF('Rang. kommuner avlingsnivå P '!N325&gt;1,'Rang. kommuner avlingsnivå P '!N325,"")</f>
        <v/>
      </c>
      <c r="U324" s="9"/>
      <c r="V324" s="9"/>
    </row>
    <row r="325" spans="4:22" x14ac:dyDescent="0.25">
      <c r="D325" s="4" t="str">
        <f>IF('Rang. kommuner avlingsnivå P '!A326&gt;1,'Rang. kommuner avlingsnivå P '!A326,"")</f>
        <v/>
      </c>
      <c r="E325" s="4" t="str">
        <f>IF('Rang. kommuner avlingsnivå P '!B326&gt;1,'Rang. kommuner avlingsnivå P '!B326,"")</f>
        <v/>
      </c>
      <c r="F325" s="4" t="str">
        <f>IF('Rang. kommuner avlingsnivå P '!C326&gt;1,'Rang. kommuner avlingsnivå P '!C326,"")</f>
        <v/>
      </c>
      <c r="G325" s="4" t="str">
        <f>IF('Rang. kommuner avlingsnivå P '!D326&gt;1,'Rang. kommuner avlingsnivå P '!D326,"")</f>
        <v/>
      </c>
      <c r="H325" s="4" t="str">
        <f>IF('Rang. kommuner avlingsnivå P '!E326&gt;1,'Rang. kommuner avlingsnivå P '!E326,"")</f>
        <v/>
      </c>
      <c r="I325" s="4" t="str">
        <f>IF('Rang. kommuner avlingsnivå P '!F326&gt;1,'Rang. kommuner avlingsnivå P '!F326,"")</f>
        <v/>
      </c>
      <c r="J325" s="4" t="str">
        <f>IF('Rang. kommuner avlingsnivå P '!G326&gt;1,'Rang. kommuner avlingsnivå P '!G326,"")</f>
        <v/>
      </c>
      <c r="K325" s="4" t="str">
        <f>IF('Rang. kommuner avlingsnivå P '!H326&gt;1,'Rang. kommuner avlingsnivå P '!H326,"")</f>
        <v/>
      </c>
      <c r="L325" s="4" t="str">
        <f>IF('Rang. kommuner avlingsnivå P '!I326&gt;1,'Rang. kommuner avlingsnivå P '!I326,"")</f>
        <v/>
      </c>
      <c r="M325" s="4" t="str">
        <f>IF('Rang. kommuner avlingsnivå P '!J326&gt;1,'Rang. kommuner avlingsnivå P '!J326,"")</f>
        <v/>
      </c>
      <c r="N325" s="4" t="str">
        <f>IF('Rang. kommuner avlingsnivå P '!K326&gt;1,'Rang. kommuner avlingsnivå P '!K326,"")</f>
        <v/>
      </c>
      <c r="O325" s="4" t="str">
        <f>IF('Rang. kommuner avlingsnivå P '!L326&gt;1,'Rang. kommuner avlingsnivå P '!L326,"")</f>
        <v/>
      </c>
      <c r="P325" s="4" t="str">
        <f>IF('Rang. kommuner avlingsnivå P '!M326&gt;1,'Rang. kommuner avlingsnivå P '!M326,"")</f>
        <v/>
      </c>
      <c r="Q325" s="4"/>
      <c r="R325" s="4"/>
      <c r="S325" s="4"/>
      <c r="T325" s="9" t="str">
        <f>IF('Rang. kommuner avlingsnivå P '!N326&gt;1,'Rang. kommuner avlingsnivå P '!N326,"")</f>
        <v/>
      </c>
      <c r="U325" s="9"/>
      <c r="V325" s="9"/>
    </row>
    <row r="326" spans="4:22" x14ac:dyDescent="0.25">
      <c r="D326" s="4" t="str">
        <f>IF('Rang. kommuner avlingsnivå P '!A327&gt;1,'Rang. kommuner avlingsnivå P '!A327,"")</f>
        <v/>
      </c>
      <c r="E326" s="4" t="str">
        <f>IF('Rang. kommuner avlingsnivå P '!B327&gt;1,'Rang. kommuner avlingsnivå P '!B327,"")</f>
        <v/>
      </c>
      <c r="F326" s="4" t="str">
        <f>IF('Rang. kommuner avlingsnivå P '!C327&gt;1,'Rang. kommuner avlingsnivå P '!C327,"")</f>
        <v/>
      </c>
      <c r="G326" s="4" t="str">
        <f>IF('Rang. kommuner avlingsnivå P '!D327&gt;1,'Rang. kommuner avlingsnivå P '!D327,"")</f>
        <v/>
      </c>
      <c r="H326" s="4" t="str">
        <f>IF('Rang. kommuner avlingsnivå P '!E327&gt;1,'Rang. kommuner avlingsnivå P '!E327,"")</f>
        <v/>
      </c>
      <c r="I326" s="4" t="str">
        <f>IF('Rang. kommuner avlingsnivå P '!F327&gt;1,'Rang. kommuner avlingsnivå P '!F327,"")</f>
        <v/>
      </c>
      <c r="J326" s="4" t="str">
        <f>IF('Rang. kommuner avlingsnivå P '!G327&gt;1,'Rang. kommuner avlingsnivå P '!G327,"")</f>
        <v/>
      </c>
      <c r="K326" s="4" t="str">
        <f>IF('Rang. kommuner avlingsnivå P '!H327&gt;1,'Rang. kommuner avlingsnivå P '!H327,"")</f>
        <v/>
      </c>
      <c r="L326" s="4" t="str">
        <f>IF('Rang. kommuner avlingsnivå P '!I327&gt;1,'Rang. kommuner avlingsnivå P '!I327,"")</f>
        <v/>
      </c>
      <c r="M326" s="4" t="str">
        <f>IF('Rang. kommuner avlingsnivå P '!J327&gt;1,'Rang. kommuner avlingsnivå P '!J327,"")</f>
        <v/>
      </c>
      <c r="N326" s="4" t="str">
        <f>IF('Rang. kommuner avlingsnivå P '!K327&gt;1,'Rang. kommuner avlingsnivå P '!K327,"")</f>
        <v/>
      </c>
      <c r="O326" s="4" t="str">
        <f>IF('Rang. kommuner avlingsnivå P '!L327&gt;1,'Rang. kommuner avlingsnivå P '!L327,"")</f>
        <v/>
      </c>
      <c r="P326" s="4" t="str">
        <f>IF('Rang. kommuner avlingsnivå P '!M327&gt;1,'Rang. kommuner avlingsnivå P '!M327,"")</f>
        <v/>
      </c>
      <c r="Q326" s="4"/>
      <c r="R326" s="4"/>
      <c r="S326" s="4"/>
      <c r="T326" s="9" t="str">
        <f>IF('Rang. kommuner avlingsnivå P '!N327&gt;1,'Rang. kommuner avlingsnivå P '!N327,"")</f>
        <v/>
      </c>
      <c r="U326" s="9"/>
      <c r="V326" s="9"/>
    </row>
    <row r="327" spans="4:22" x14ac:dyDescent="0.25">
      <c r="D327" s="4" t="str">
        <f>IF('Rang. kommuner avlingsnivå P '!A328&gt;1,'Rang. kommuner avlingsnivå P '!A328,"")</f>
        <v/>
      </c>
      <c r="E327" s="4" t="str">
        <f>IF('Rang. kommuner avlingsnivå P '!B328&gt;1,'Rang. kommuner avlingsnivå P '!B328,"")</f>
        <v/>
      </c>
      <c r="F327" s="4" t="str">
        <f>IF('Rang. kommuner avlingsnivå P '!C328&gt;1,'Rang. kommuner avlingsnivå P '!C328,"")</f>
        <v/>
      </c>
      <c r="G327" s="4" t="str">
        <f>IF('Rang. kommuner avlingsnivå P '!D328&gt;1,'Rang. kommuner avlingsnivå P '!D328,"")</f>
        <v/>
      </c>
      <c r="H327" s="4" t="str">
        <f>IF('Rang. kommuner avlingsnivå P '!E328&gt;1,'Rang. kommuner avlingsnivå P '!E328,"")</f>
        <v/>
      </c>
      <c r="I327" s="4" t="str">
        <f>IF('Rang. kommuner avlingsnivå P '!F328&gt;1,'Rang. kommuner avlingsnivå P '!F328,"")</f>
        <v/>
      </c>
      <c r="J327" s="4" t="str">
        <f>IF('Rang. kommuner avlingsnivå P '!G328&gt;1,'Rang. kommuner avlingsnivå P '!G328,"")</f>
        <v/>
      </c>
      <c r="K327" s="4" t="str">
        <f>IF('Rang. kommuner avlingsnivå P '!H328&gt;1,'Rang. kommuner avlingsnivå P '!H328,"")</f>
        <v/>
      </c>
      <c r="L327" s="4" t="str">
        <f>IF('Rang. kommuner avlingsnivå P '!I328&gt;1,'Rang. kommuner avlingsnivå P '!I328,"")</f>
        <v/>
      </c>
      <c r="M327" s="4" t="str">
        <f>IF('Rang. kommuner avlingsnivå P '!J328&gt;1,'Rang. kommuner avlingsnivå P '!J328,"")</f>
        <v/>
      </c>
      <c r="N327" s="4" t="str">
        <f>IF('Rang. kommuner avlingsnivå P '!K328&gt;1,'Rang. kommuner avlingsnivå P '!K328,"")</f>
        <v/>
      </c>
      <c r="O327" s="4" t="str">
        <f>IF('Rang. kommuner avlingsnivå P '!L328&gt;1,'Rang. kommuner avlingsnivå P '!L328,"")</f>
        <v/>
      </c>
      <c r="P327" s="4" t="str">
        <f>IF('Rang. kommuner avlingsnivå P '!M328&gt;1,'Rang. kommuner avlingsnivå P '!M328,"")</f>
        <v/>
      </c>
      <c r="Q327" s="4"/>
      <c r="R327" s="4"/>
      <c r="S327" s="4"/>
      <c r="T327" s="9" t="str">
        <f>IF('Rang. kommuner avlingsnivå P '!N328&gt;1,'Rang. kommuner avlingsnivå P '!N328,"")</f>
        <v/>
      </c>
      <c r="U327" s="9"/>
      <c r="V327" s="9"/>
    </row>
    <row r="328" spans="4:22" x14ac:dyDescent="0.25">
      <c r="D328" s="4" t="str">
        <f>IF('Rang. kommuner avlingsnivå P '!A329&gt;1,'Rang. kommuner avlingsnivå P '!A329,"")</f>
        <v/>
      </c>
      <c r="E328" s="4" t="str">
        <f>IF('Rang. kommuner avlingsnivå P '!B329&gt;1,'Rang. kommuner avlingsnivå P '!B329,"")</f>
        <v/>
      </c>
      <c r="F328" s="4" t="str">
        <f>IF('Rang. kommuner avlingsnivå P '!C329&gt;1,'Rang. kommuner avlingsnivå P '!C329,"")</f>
        <v/>
      </c>
      <c r="G328" s="4" t="str">
        <f>IF('Rang. kommuner avlingsnivå P '!D329&gt;1,'Rang. kommuner avlingsnivå P '!D329,"")</f>
        <v/>
      </c>
      <c r="H328" s="4" t="str">
        <f>IF('Rang. kommuner avlingsnivå P '!E329&gt;1,'Rang. kommuner avlingsnivå P '!E329,"")</f>
        <v/>
      </c>
      <c r="I328" s="4" t="str">
        <f>IF('Rang. kommuner avlingsnivå P '!F329&gt;1,'Rang. kommuner avlingsnivå P '!F329,"")</f>
        <v/>
      </c>
      <c r="J328" s="4" t="str">
        <f>IF('Rang. kommuner avlingsnivå P '!G329&gt;1,'Rang. kommuner avlingsnivå P '!G329,"")</f>
        <v/>
      </c>
      <c r="K328" s="4" t="str">
        <f>IF('Rang. kommuner avlingsnivå P '!H329&gt;1,'Rang. kommuner avlingsnivå P '!H329,"")</f>
        <v/>
      </c>
      <c r="L328" s="4" t="str">
        <f>IF('Rang. kommuner avlingsnivå P '!I329&gt;1,'Rang. kommuner avlingsnivå P '!I329,"")</f>
        <v/>
      </c>
      <c r="M328" s="4" t="str">
        <f>IF('Rang. kommuner avlingsnivå P '!J329&gt;1,'Rang. kommuner avlingsnivå P '!J329,"")</f>
        <v/>
      </c>
      <c r="N328" s="4" t="str">
        <f>IF('Rang. kommuner avlingsnivå P '!K329&gt;1,'Rang. kommuner avlingsnivå P '!K329,"")</f>
        <v/>
      </c>
      <c r="O328" s="4" t="str">
        <f>IF('Rang. kommuner avlingsnivå P '!L329&gt;1,'Rang. kommuner avlingsnivå P '!L329,"")</f>
        <v/>
      </c>
      <c r="P328" s="4" t="str">
        <f>IF('Rang. kommuner avlingsnivå P '!M329&gt;1,'Rang. kommuner avlingsnivå P '!M329,"")</f>
        <v/>
      </c>
      <c r="Q328" s="4"/>
      <c r="R328" s="4"/>
      <c r="S328" s="4"/>
      <c r="T328" s="9" t="str">
        <f>IF('Rang. kommuner avlingsnivå P '!N329&gt;1,'Rang. kommuner avlingsnivå P '!N329,"")</f>
        <v/>
      </c>
      <c r="U328" s="9"/>
      <c r="V328" s="9"/>
    </row>
    <row r="329" spans="4:22" x14ac:dyDescent="0.25">
      <c r="D329" s="4" t="str">
        <f>IF('Rang. kommuner avlingsnivå P '!A330&gt;1,'Rang. kommuner avlingsnivå P '!A330,"")</f>
        <v/>
      </c>
      <c r="E329" s="4" t="str">
        <f>IF('Rang. kommuner avlingsnivå P '!B330&gt;1,'Rang. kommuner avlingsnivå P '!B330,"")</f>
        <v/>
      </c>
      <c r="F329" s="4" t="str">
        <f>IF('Rang. kommuner avlingsnivå P '!C330&gt;1,'Rang. kommuner avlingsnivå P '!C330,"")</f>
        <v/>
      </c>
      <c r="G329" s="4" t="str">
        <f>IF('Rang. kommuner avlingsnivå P '!D330&gt;1,'Rang. kommuner avlingsnivå P '!D330,"")</f>
        <v/>
      </c>
      <c r="H329" s="4" t="str">
        <f>IF('Rang. kommuner avlingsnivå P '!E330&gt;1,'Rang. kommuner avlingsnivå P '!E330,"")</f>
        <v/>
      </c>
      <c r="I329" s="4" t="str">
        <f>IF('Rang. kommuner avlingsnivå P '!F330&gt;1,'Rang. kommuner avlingsnivå P '!F330,"")</f>
        <v/>
      </c>
      <c r="J329" s="4" t="str">
        <f>IF('Rang. kommuner avlingsnivå P '!G330&gt;1,'Rang. kommuner avlingsnivå P '!G330,"")</f>
        <v/>
      </c>
      <c r="K329" s="4" t="str">
        <f>IF('Rang. kommuner avlingsnivå P '!H330&gt;1,'Rang. kommuner avlingsnivå P '!H330,"")</f>
        <v/>
      </c>
      <c r="L329" s="4" t="str">
        <f>IF('Rang. kommuner avlingsnivå P '!I330&gt;1,'Rang. kommuner avlingsnivå P '!I330,"")</f>
        <v/>
      </c>
      <c r="M329" s="4" t="str">
        <f>IF('Rang. kommuner avlingsnivå P '!J330&gt;1,'Rang. kommuner avlingsnivå P '!J330,"")</f>
        <v/>
      </c>
      <c r="N329" s="4" t="str">
        <f>IF('Rang. kommuner avlingsnivå P '!K330&gt;1,'Rang. kommuner avlingsnivå P '!K330,"")</f>
        <v/>
      </c>
      <c r="O329" s="4" t="str">
        <f>IF('Rang. kommuner avlingsnivå P '!L330&gt;1,'Rang. kommuner avlingsnivå P '!L330,"")</f>
        <v/>
      </c>
      <c r="P329" s="4" t="str">
        <f>IF('Rang. kommuner avlingsnivå P '!M330&gt;1,'Rang. kommuner avlingsnivå P '!M330,"")</f>
        <v/>
      </c>
      <c r="Q329" s="4"/>
      <c r="R329" s="4"/>
      <c r="S329" s="4"/>
      <c r="T329" s="9" t="str">
        <f>IF('Rang. kommuner avlingsnivå P '!N330&gt;1,'Rang. kommuner avlingsnivå P '!N330,"")</f>
        <v/>
      </c>
      <c r="U329" s="9"/>
      <c r="V329" s="9"/>
    </row>
    <row r="330" spans="4:22" x14ac:dyDescent="0.25">
      <c r="D330" s="4" t="str">
        <f>IF('Rang. kommuner avlingsnivå P '!A331&gt;1,'Rang. kommuner avlingsnivå P '!A331,"")</f>
        <v/>
      </c>
      <c r="E330" s="4" t="str">
        <f>IF('Rang. kommuner avlingsnivå P '!B331&gt;1,'Rang. kommuner avlingsnivå P '!B331,"")</f>
        <v/>
      </c>
      <c r="F330" s="4" t="str">
        <f>IF('Rang. kommuner avlingsnivå P '!C331&gt;1,'Rang. kommuner avlingsnivå P '!C331,"")</f>
        <v/>
      </c>
      <c r="G330" s="4" t="str">
        <f>IF('Rang. kommuner avlingsnivå P '!D331&gt;1,'Rang. kommuner avlingsnivå P '!D331,"")</f>
        <v/>
      </c>
      <c r="H330" s="4" t="str">
        <f>IF('Rang. kommuner avlingsnivå P '!E331&gt;1,'Rang. kommuner avlingsnivå P '!E331,"")</f>
        <v/>
      </c>
      <c r="I330" s="4" t="str">
        <f>IF('Rang. kommuner avlingsnivå P '!F331&gt;1,'Rang. kommuner avlingsnivå P '!F331,"")</f>
        <v/>
      </c>
      <c r="J330" s="4" t="str">
        <f>IF('Rang. kommuner avlingsnivå P '!G331&gt;1,'Rang. kommuner avlingsnivå P '!G331,"")</f>
        <v/>
      </c>
      <c r="K330" s="4" t="str">
        <f>IF('Rang. kommuner avlingsnivå P '!H331&gt;1,'Rang. kommuner avlingsnivå P '!H331,"")</f>
        <v/>
      </c>
      <c r="L330" s="4" t="str">
        <f>IF('Rang. kommuner avlingsnivå P '!I331&gt;1,'Rang. kommuner avlingsnivå P '!I331,"")</f>
        <v/>
      </c>
      <c r="M330" s="4" t="str">
        <f>IF('Rang. kommuner avlingsnivå P '!J331&gt;1,'Rang. kommuner avlingsnivå P '!J331,"")</f>
        <v/>
      </c>
      <c r="N330" s="4" t="str">
        <f>IF('Rang. kommuner avlingsnivå P '!K331&gt;1,'Rang. kommuner avlingsnivå P '!K331,"")</f>
        <v/>
      </c>
      <c r="O330" s="4" t="str">
        <f>IF('Rang. kommuner avlingsnivå P '!L331&gt;1,'Rang. kommuner avlingsnivå P '!L331,"")</f>
        <v/>
      </c>
      <c r="P330" s="4" t="str">
        <f>IF('Rang. kommuner avlingsnivå P '!M331&gt;1,'Rang. kommuner avlingsnivå P '!M331,"")</f>
        <v/>
      </c>
      <c r="Q330" s="4"/>
      <c r="R330" s="4"/>
      <c r="S330" s="4"/>
      <c r="T330" s="9" t="str">
        <f>IF('Rang. kommuner avlingsnivå P '!N331&gt;1,'Rang. kommuner avlingsnivå P '!N331,"")</f>
        <v/>
      </c>
      <c r="U330" s="9"/>
      <c r="V330" s="9"/>
    </row>
    <row r="331" spans="4:22" x14ac:dyDescent="0.25">
      <c r="D331" s="4" t="str">
        <f>IF('Rang. kommuner avlingsnivå P '!A332&gt;1,'Rang. kommuner avlingsnivå P '!A332,"")</f>
        <v/>
      </c>
      <c r="E331" s="4" t="str">
        <f>IF('Rang. kommuner avlingsnivå P '!B332&gt;1,'Rang. kommuner avlingsnivå P '!B332,"")</f>
        <v/>
      </c>
      <c r="F331" s="4" t="str">
        <f>IF('Rang. kommuner avlingsnivå P '!C332&gt;1,'Rang. kommuner avlingsnivå P '!C332,"")</f>
        <v/>
      </c>
      <c r="G331" s="4" t="str">
        <f>IF('Rang. kommuner avlingsnivå P '!D332&gt;1,'Rang. kommuner avlingsnivå P '!D332,"")</f>
        <v/>
      </c>
      <c r="H331" s="4" t="str">
        <f>IF('Rang. kommuner avlingsnivå P '!E332&gt;1,'Rang. kommuner avlingsnivå P '!E332,"")</f>
        <v/>
      </c>
      <c r="I331" s="4" t="str">
        <f>IF('Rang. kommuner avlingsnivå P '!F332&gt;1,'Rang. kommuner avlingsnivå P '!F332,"")</f>
        <v/>
      </c>
      <c r="J331" s="4" t="str">
        <f>IF('Rang. kommuner avlingsnivå P '!G332&gt;1,'Rang. kommuner avlingsnivå P '!G332,"")</f>
        <v/>
      </c>
      <c r="K331" s="4" t="str">
        <f>IF('Rang. kommuner avlingsnivå P '!H332&gt;1,'Rang. kommuner avlingsnivå P '!H332,"")</f>
        <v/>
      </c>
      <c r="L331" s="4" t="str">
        <f>IF('Rang. kommuner avlingsnivå P '!I332&gt;1,'Rang. kommuner avlingsnivå P '!I332,"")</f>
        <v/>
      </c>
      <c r="M331" s="4" t="str">
        <f>IF('Rang. kommuner avlingsnivå P '!J332&gt;1,'Rang. kommuner avlingsnivå P '!J332,"")</f>
        <v/>
      </c>
      <c r="N331" s="4" t="str">
        <f>IF('Rang. kommuner avlingsnivå P '!K332&gt;1,'Rang. kommuner avlingsnivå P '!K332,"")</f>
        <v/>
      </c>
      <c r="O331" s="4" t="str">
        <f>IF('Rang. kommuner avlingsnivå P '!L332&gt;1,'Rang. kommuner avlingsnivå P '!L332,"")</f>
        <v/>
      </c>
      <c r="P331" s="4" t="str">
        <f>IF('Rang. kommuner avlingsnivå P '!M332&gt;1,'Rang. kommuner avlingsnivå P '!M332,"")</f>
        <v/>
      </c>
      <c r="Q331" s="4"/>
      <c r="R331" s="4"/>
      <c r="S331" s="4"/>
      <c r="T331" s="9" t="str">
        <f>IF('Rang. kommuner avlingsnivå P '!N332&gt;1,'Rang. kommuner avlingsnivå P '!N332,"")</f>
        <v/>
      </c>
      <c r="U331" s="9"/>
      <c r="V331" s="9"/>
    </row>
    <row r="332" spans="4:22" x14ac:dyDescent="0.25">
      <c r="D332" s="4" t="str">
        <f>IF('Rang. kommuner avlingsnivå P '!A333&gt;1,'Rang. kommuner avlingsnivå P '!A333,"")</f>
        <v/>
      </c>
      <c r="E332" s="4" t="str">
        <f>IF('Rang. kommuner avlingsnivå P '!B333&gt;1,'Rang. kommuner avlingsnivå P '!B333,"")</f>
        <v/>
      </c>
      <c r="F332" s="4" t="str">
        <f>IF('Rang. kommuner avlingsnivå P '!C333&gt;1,'Rang. kommuner avlingsnivå P '!C333,"")</f>
        <v/>
      </c>
      <c r="G332" s="4" t="str">
        <f>IF('Rang. kommuner avlingsnivå P '!D333&gt;1,'Rang. kommuner avlingsnivå P '!D333,"")</f>
        <v/>
      </c>
      <c r="H332" s="4" t="str">
        <f>IF('Rang. kommuner avlingsnivå P '!E333&gt;1,'Rang. kommuner avlingsnivå P '!E333,"")</f>
        <v/>
      </c>
      <c r="I332" s="4" t="str">
        <f>IF('Rang. kommuner avlingsnivå P '!F333&gt;1,'Rang. kommuner avlingsnivå P '!F333,"")</f>
        <v/>
      </c>
      <c r="J332" s="4" t="str">
        <f>IF('Rang. kommuner avlingsnivå P '!G333&gt;1,'Rang. kommuner avlingsnivå P '!G333,"")</f>
        <v/>
      </c>
      <c r="K332" s="4" t="str">
        <f>IF('Rang. kommuner avlingsnivå P '!H333&gt;1,'Rang. kommuner avlingsnivå P '!H333,"")</f>
        <v/>
      </c>
      <c r="L332" s="4" t="str">
        <f>IF('Rang. kommuner avlingsnivå P '!I333&gt;1,'Rang. kommuner avlingsnivå P '!I333,"")</f>
        <v/>
      </c>
      <c r="M332" s="4" t="str">
        <f>IF('Rang. kommuner avlingsnivå P '!J333&gt;1,'Rang. kommuner avlingsnivå P '!J333,"")</f>
        <v/>
      </c>
      <c r="N332" s="4" t="str">
        <f>IF('Rang. kommuner avlingsnivå P '!K333&gt;1,'Rang. kommuner avlingsnivå P '!K333,"")</f>
        <v/>
      </c>
      <c r="O332" s="4" t="str">
        <f>IF('Rang. kommuner avlingsnivå P '!L333&gt;1,'Rang. kommuner avlingsnivå P '!L333,"")</f>
        <v/>
      </c>
      <c r="P332" s="4" t="str">
        <f>IF('Rang. kommuner avlingsnivå P '!M333&gt;1,'Rang. kommuner avlingsnivå P '!M333,"")</f>
        <v/>
      </c>
      <c r="Q332" s="4"/>
      <c r="R332" s="4"/>
      <c r="S332" s="4"/>
      <c r="T332" s="9" t="str">
        <f>IF('Rang. kommuner avlingsnivå P '!N333&gt;1,'Rang. kommuner avlingsnivå P '!N333,"")</f>
        <v/>
      </c>
      <c r="U332" s="9"/>
      <c r="V332" s="9"/>
    </row>
    <row r="333" spans="4:22" x14ac:dyDescent="0.25">
      <c r="D333" s="4" t="str">
        <f>IF('Rang. kommuner avlingsnivå P '!A334&gt;1,'Rang. kommuner avlingsnivå P '!A334,"")</f>
        <v/>
      </c>
      <c r="E333" s="4" t="str">
        <f>IF('Rang. kommuner avlingsnivå P '!B334&gt;1,'Rang. kommuner avlingsnivå P '!B334,"")</f>
        <v/>
      </c>
      <c r="F333" s="4" t="str">
        <f>IF('Rang. kommuner avlingsnivå P '!C334&gt;1,'Rang. kommuner avlingsnivå P '!C334,"")</f>
        <v/>
      </c>
      <c r="G333" s="4" t="str">
        <f>IF('Rang. kommuner avlingsnivå P '!D334&gt;1,'Rang. kommuner avlingsnivå P '!D334,"")</f>
        <v/>
      </c>
      <c r="H333" s="4" t="str">
        <f>IF('Rang. kommuner avlingsnivå P '!E334&gt;1,'Rang. kommuner avlingsnivå P '!E334,"")</f>
        <v/>
      </c>
      <c r="I333" s="4" t="str">
        <f>IF('Rang. kommuner avlingsnivå P '!F334&gt;1,'Rang. kommuner avlingsnivå P '!F334,"")</f>
        <v/>
      </c>
      <c r="J333" s="4" t="str">
        <f>IF('Rang. kommuner avlingsnivå P '!G334&gt;1,'Rang. kommuner avlingsnivå P '!G334,"")</f>
        <v/>
      </c>
      <c r="K333" s="4" t="str">
        <f>IF('Rang. kommuner avlingsnivå P '!H334&gt;1,'Rang. kommuner avlingsnivå P '!H334,"")</f>
        <v/>
      </c>
      <c r="L333" s="4" t="str">
        <f>IF('Rang. kommuner avlingsnivå P '!I334&gt;1,'Rang. kommuner avlingsnivå P '!I334,"")</f>
        <v/>
      </c>
      <c r="M333" s="4" t="str">
        <f>IF('Rang. kommuner avlingsnivå P '!J334&gt;1,'Rang. kommuner avlingsnivå P '!J334,"")</f>
        <v/>
      </c>
      <c r="N333" s="4" t="str">
        <f>IF('Rang. kommuner avlingsnivå P '!K334&gt;1,'Rang. kommuner avlingsnivå P '!K334,"")</f>
        <v/>
      </c>
      <c r="O333" s="4" t="str">
        <f>IF('Rang. kommuner avlingsnivå P '!L334&gt;1,'Rang. kommuner avlingsnivå P '!L334,"")</f>
        <v/>
      </c>
      <c r="P333" s="4" t="str">
        <f>IF('Rang. kommuner avlingsnivå P '!M334&gt;1,'Rang. kommuner avlingsnivå P '!M334,"")</f>
        <v/>
      </c>
      <c r="Q333" s="4"/>
      <c r="R333" s="4"/>
      <c r="S333" s="4"/>
      <c r="T333" s="9" t="str">
        <f>IF('Rang. kommuner avlingsnivå P '!N334&gt;1,'Rang. kommuner avlingsnivå P '!N334,"")</f>
        <v/>
      </c>
      <c r="U333" s="9"/>
      <c r="V333" s="9"/>
    </row>
    <row r="334" spans="4:22" x14ac:dyDescent="0.25">
      <c r="D334" s="4" t="str">
        <f>IF('Rang. kommuner avlingsnivå P '!A335&gt;1,'Rang. kommuner avlingsnivå P '!A335,"")</f>
        <v/>
      </c>
      <c r="E334" s="4" t="str">
        <f>IF('Rang. kommuner avlingsnivå P '!B335&gt;1,'Rang. kommuner avlingsnivå P '!B335,"")</f>
        <v/>
      </c>
      <c r="F334" s="4" t="str">
        <f>IF('Rang. kommuner avlingsnivå P '!C335&gt;1,'Rang. kommuner avlingsnivå P '!C335,"")</f>
        <v/>
      </c>
      <c r="G334" s="4" t="str">
        <f>IF('Rang. kommuner avlingsnivå P '!D335&gt;1,'Rang. kommuner avlingsnivå P '!D335,"")</f>
        <v/>
      </c>
      <c r="H334" s="4" t="str">
        <f>IF('Rang. kommuner avlingsnivå P '!E335&gt;1,'Rang. kommuner avlingsnivå P '!E335,"")</f>
        <v/>
      </c>
      <c r="I334" s="4" t="str">
        <f>IF('Rang. kommuner avlingsnivå P '!F335&gt;1,'Rang. kommuner avlingsnivå P '!F335,"")</f>
        <v/>
      </c>
      <c r="J334" s="4" t="str">
        <f>IF('Rang. kommuner avlingsnivå P '!G335&gt;1,'Rang. kommuner avlingsnivå P '!G335,"")</f>
        <v/>
      </c>
      <c r="K334" s="4" t="str">
        <f>IF('Rang. kommuner avlingsnivå P '!H335&gt;1,'Rang. kommuner avlingsnivå P '!H335,"")</f>
        <v/>
      </c>
      <c r="L334" s="4" t="str">
        <f>IF('Rang. kommuner avlingsnivå P '!I335&gt;1,'Rang. kommuner avlingsnivå P '!I335,"")</f>
        <v/>
      </c>
      <c r="M334" s="4" t="str">
        <f>IF('Rang. kommuner avlingsnivå P '!J335&gt;1,'Rang. kommuner avlingsnivå P '!J335,"")</f>
        <v/>
      </c>
      <c r="N334" s="4" t="str">
        <f>IF('Rang. kommuner avlingsnivå P '!K335&gt;1,'Rang. kommuner avlingsnivå P '!K335,"")</f>
        <v/>
      </c>
      <c r="O334" s="4" t="str">
        <f>IF('Rang. kommuner avlingsnivå P '!L335&gt;1,'Rang. kommuner avlingsnivå P '!L335,"")</f>
        <v/>
      </c>
      <c r="P334" s="4" t="str">
        <f>IF('Rang. kommuner avlingsnivå P '!M335&gt;1,'Rang. kommuner avlingsnivå P '!M335,"")</f>
        <v/>
      </c>
      <c r="Q334" s="4"/>
      <c r="R334" s="4"/>
      <c r="S334" s="4"/>
      <c r="T334" s="9" t="str">
        <f>IF('Rang. kommuner avlingsnivå P '!N335&gt;1,'Rang. kommuner avlingsnivå P '!N335,"")</f>
        <v/>
      </c>
      <c r="U334" s="9"/>
      <c r="V334" s="9"/>
    </row>
    <row r="335" spans="4:22" x14ac:dyDescent="0.25">
      <c r="D335" s="4" t="str">
        <f>IF('Rang. kommuner avlingsnivå P '!A336&gt;1,'Rang. kommuner avlingsnivå P '!A336,"")</f>
        <v/>
      </c>
      <c r="E335" s="4" t="str">
        <f>IF('Rang. kommuner avlingsnivå P '!B336&gt;1,'Rang. kommuner avlingsnivå P '!B336,"")</f>
        <v/>
      </c>
      <c r="F335" s="4" t="str">
        <f>IF('Rang. kommuner avlingsnivå P '!C336&gt;1,'Rang. kommuner avlingsnivå P '!C336,"")</f>
        <v/>
      </c>
      <c r="G335" s="4" t="str">
        <f>IF('Rang. kommuner avlingsnivå P '!D336&gt;1,'Rang. kommuner avlingsnivå P '!D336,"")</f>
        <v/>
      </c>
      <c r="H335" s="4" t="str">
        <f>IF('Rang. kommuner avlingsnivå P '!E336&gt;1,'Rang. kommuner avlingsnivå P '!E336,"")</f>
        <v/>
      </c>
      <c r="I335" s="4" t="str">
        <f>IF('Rang. kommuner avlingsnivå P '!F336&gt;1,'Rang. kommuner avlingsnivå P '!F336,"")</f>
        <v/>
      </c>
      <c r="J335" s="4" t="str">
        <f>IF('Rang. kommuner avlingsnivå P '!G336&gt;1,'Rang. kommuner avlingsnivå P '!G336,"")</f>
        <v/>
      </c>
      <c r="K335" s="4" t="str">
        <f>IF('Rang. kommuner avlingsnivå P '!H336&gt;1,'Rang. kommuner avlingsnivå P '!H336,"")</f>
        <v/>
      </c>
      <c r="L335" s="4" t="str">
        <f>IF('Rang. kommuner avlingsnivå P '!I336&gt;1,'Rang. kommuner avlingsnivå P '!I336,"")</f>
        <v/>
      </c>
      <c r="M335" s="4" t="str">
        <f>IF('Rang. kommuner avlingsnivå P '!J336&gt;1,'Rang. kommuner avlingsnivå P '!J336,"")</f>
        <v/>
      </c>
      <c r="N335" s="4" t="str">
        <f>IF('Rang. kommuner avlingsnivå P '!K336&gt;1,'Rang. kommuner avlingsnivå P '!K336,"")</f>
        <v/>
      </c>
      <c r="O335" s="4" t="str">
        <f>IF('Rang. kommuner avlingsnivå P '!L336&gt;1,'Rang. kommuner avlingsnivå P '!L336,"")</f>
        <v/>
      </c>
      <c r="P335" s="4" t="str">
        <f>IF('Rang. kommuner avlingsnivå P '!M336&gt;1,'Rang. kommuner avlingsnivå P '!M336,"")</f>
        <v/>
      </c>
      <c r="Q335" s="4"/>
      <c r="R335" s="4"/>
      <c r="S335" s="4"/>
      <c r="T335" s="9" t="str">
        <f>IF('Rang. kommuner avlingsnivå P '!N336&gt;1,'Rang. kommuner avlingsnivå P '!N336,"")</f>
        <v/>
      </c>
      <c r="U335" s="9"/>
      <c r="V335" s="9"/>
    </row>
    <row r="336" spans="4:22" x14ac:dyDescent="0.25">
      <c r="D336" s="4" t="str">
        <f>IF('Rang. kommuner avlingsnivå P '!A337&gt;1,'Rang. kommuner avlingsnivå P '!A337,"")</f>
        <v/>
      </c>
      <c r="E336" s="4" t="str">
        <f>IF('Rang. kommuner avlingsnivå P '!B337&gt;1,'Rang. kommuner avlingsnivå P '!B337,"")</f>
        <v/>
      </c>
      <c r="F336" s="4" t="str">
        <f>IF('Rang. kommuner avlingsnivå P '!C337&gt;1,'Rang. kommuner avlingsnivå P '!C337,"")</f>
        <v/>
      </c>
      <c r="G336" s="4" t="str">
        <f>IF('Rang. kommuner avlingsnivå P '!D337&gt;1,'Rang. kommuner avlingsnivå P '!D337,"")</f>
        <v/>
      </c>
      <c r="H336" s="4" t="str">
        <f>IF('Rang. kommuner avlingsnivå P '!E337&gt;1,'Rang. kommuner avlingsnivå P '!E337,"")</f>
        <v/>
      </c>
      <c r="I336" s="4" t="str">
        <f>IF('Rang. kommuner avlingsnivå P '!F337&gt;1,'Rang. kommuner avlingsnivå P '!F337,"")</f>
        <v/>
      </c>
      <c r="J336" s="4" t="str">
        <f>IF('Rang. kommuner avlingsnivå P '!G337&gt;1,'Rang. kommuner avlingsnivå P '!G337,"")</f>
        <v/>
      </c>
      <c r="K336" s="4" t="str">
        <f>IF('Rang. kommuner avlingsnivå P '!H337&gt;1,'Rang. kommuner avlingsnivå P '!H337,"")</f>
        <v/>
      </c>
      <c r="L336" s="4" t="str">
        <f>IF('Rang. kommuner avlingsnivå P '!I337&gt;1,'Rang. kommuner avlingsnivå P '!I337,"")</f>
        <v/>
      </c>
      <c r="M336" s="4" t="str">
        <f>IF('Rang. kommuner avlingsnivå P '!J337&gt;1,'Rang. kommuner avlingsnivå P '!J337,"")</f>
        <v/>
      </c>
      <c r="N336" s="4" t="str">
        <f>IF('Rang. kommuner avlingsnivå P '!K337&gt;1,'Rang. kommuner avlingsnivå P '!K337,"")</f>
        <v/>
      </c>
      <c r="O336" s="4" t="str">
        <f>IF('Rang. kommuner avlingsnivå P '!L337&gt;1,'Rang. kommuner avlingsnivå P '!L337,"")</f>
        <v/>
      </c>
      <c r="P336" s="4" t="str">
        <f>IF('Rang. kommuner avlingsnivå P '!M337&gt;1,'Rang. kommuner avlingsnivå P '!M337,"")</f>
        <v/>
      </c>
      <c r="Q336" s="4"/>
      <c r="R336" s="4"/>
      <c r="S336" s="4"/>
      <c r="T336" s="9" t="str">
        <f>IF('Rang. kommuner avlingsnivå P '!N337&gt;1,'Rang. kommuner avlingsnivå P '!N337,"")</f>
        <v/>
      </c>
      <c r="U336" s="9"/>
      <c r="V336" s="9"/>
    </row>
    <row r="337" spans="4:22" x14ac:dyDescent="0.25">
      <c r="D337" s="4" t="str">
        <f>IF('Rang. kommuner avlingsnivå P '!A338&gt;1,'Rang. kommuner avlingsnivå P '!A338,"")</f>
        <v/>
      </c>
      <c r="E337" s="4" t="str">
        <f>IF('Rang. kommuner avlingsnivå P '!B338&gt;1,'Rang. kommuner avlingsnivå P '!B338,"")</f>
        <v/>
      </c>
      <c r="F337" s="4" t="str">
        <f>IF('Rang. kommuner avlingsnivå P '!C338&gt;1,'Rang. kommuner avlingsnivå P '!C338,"")</f>
        <v/>
      </c>
      <c r="G337" s="4" t="str">
        <f>IF('Rang. kommuner avlingsnivå P '!D338&gt;1,'Rang. kommuner avlingsnivå P '!D338,"")</f>
        <v/>
      </c>
      <c r="H337" s="4" t="str">
        <f>IF('Rang. kommuner avlingsnivå P '!E338&gt;1,'Rang. kommuner avlingsnivå P '!E338,"")</f>
        <v/>
      </c>
      <c r="I337" s="4" t="str">
        <f>IF('Rang. kommuner avlingsnivå P '!F338&gt;1,'Rang. kommuner avlingsnivå P '!F338,"")</f>
        <v/>
      </c>
      <c r="J337" s="4" t="str">
        <f>IF('Rang. kommuner avlingsnivå P '!G338&gt;1,'Rang. kommuner avlingsnivå P '!G338,"")</f>
        <v/>
      </c>
      <c r="K337" s="4" t="str">
        <f>IF('Rang. kommuner avlingsnivå P '!H338&gt;1,'Rang. kommuner avlingsnivå P '!H338,"")</f>
        <v/>
      </c>
      <c r="L337" s="4" t="str">
        <f>IF('Rang. kommuner avlingsnivå P '!I338&gt;1,'Rang. kommuner avlingsnivå P '!I338,"")</f>
        <v/>
      </c>
      <c r="M337" s="4" t="str">
        <f>IF('Rang. kommuner avlingsnivå P '!J338&gt;1,'Rang. kommuner avlingsnivå P '!J338,"")</f>
        <v/>
      </c>
      <c r="N337" s="4" t="str">
        <f>IF('Rang. kommuner avlingsnivå P '!K338&gt;1,'Rang. kommuner avlingsnivå P '!K338,"")</f>
        <v/>
      </c>
      <c r="O337" s="4" t="str">
        <f>IF('Rang. kommuner avlingsnivå P '!L338&gt;1,'Rang. kommuner avlingsnivå P '!L338,"")</f>
        <v/>
      </c>
      <c r="P337" s="4" t="str">
        <f>IF('Rang. kommuner avlingsnivå P '!M338&gt;1,'Rang. kommuner avlingsnivå P '!M338,"")</f>
        <v/>
      </c>
      <c r="Q337" s="4"/>
      <c r="R337" s="4"/>
      <c r="S337" s="4"/>
      <c r="T337" s="9" t="str">
        <f>IF('Rang. kommuner avlingsnivå P '!N338&gt;1,'Rang. kommuner avlingsnivå P '!N338,"")</f>
        <v/>
      </c>
      <c r="U337" s="9"/>
      <c r="V337" s="9"/>
    </row>
    <row r="338" spans="4:22" x14ac:dyDescent="0.25">
      <c r="D338" s="4" t="str">
        <f>IF('Rang. kommuner avlingsnivå P '!A339&gt;1,'Rang. kommuner avlingsnivå P '!A339,"")</f>
        <v/>
      </c>
      <c r="E338" s="4" t="str">
        <f>IF('Rang. kommuner avlingsnivå P '!B339&gt;1,'Rang. kommuner avlingsnivå P '!B339,"")</f>
        <v/>
      </c>
      <c r="F338" s="4" t="str">
        <f>IF('Rang. kommuner avlingsnivå P '!C339&gt;1,'Rang. kommuner avlingsnivå P '!C339,"")</f>
        <v/>
      </c>
      <c r="G338" s="4" t="str">
        <f>IF('Rang. kommuner avlingsnivå P '!D339&gt;1,'Rang. kommuner avlingsnivå P '!D339,"")</f>
        <v/>
      </c>
      <c r="H338" s="4" t="str">
        <f>IF('Rang. kommuner avlingsnivå P '!E339&gt;1,'Rang. kommuner avlingsnivå P '!E339,"")</f>
        <v/>
      </c>
      <c r="I338" s="4" t="str">
        <f>IF('Rang. kommuner avlingsnivå P '!F339&gt;1,'Rang. kommuner avlingsnivå P '!F339,"")</f>
        <v/>
      </c>
      <c r="J338" s="4" t="str">
        <f>IF('Rang. kommuner avlingsnivå P '!G339&gt;1,'Rang. kommuner avlingsnivå P '!G339,"")</f>
        <v/>
      </c>
      <c r="K338" s="4" t="str">
        <f>IF('Rang. kommuner avlingsnivå P '!H339&gt;1,'Rang. kommuner avlingsnivå P '!H339,"")</f>
        <v/>
      </c>
      <c r="L338" s="4" t="str">
        <f>IF('Rang. kommuner avlingsnivå P '!I339&gt;1,'Rang. kommuner avlingsnivå P '!I339,"")</f>
        <v/>
      </c>
      <c r="M338" s="4" t="str">
        <f>IF('Rang. kommuner avlingsnivå P '!J339&gt;1,'Rang. kommuner avlingsnivå P '!J339,"")</f>
        <v/>
      </c>
      <c r="N338" s="4" t="str">
        <f>IF('Rang. kommuner avlingsnivå P '!K339&gt;1,'Rang. kommuner avlingsnivå P '!K339,"")</f>
        <v/>
      </c>
      <c r="O338" s="4" t="str">
        <f>IF('Rang. kommuner avlingsnivå P '!L339&gt;1,'Rang. kommuner avlingsnivå P '!L339,"")</f>
        <v/>
      </c>
      <c r="P338" s="4" t="str">
        <f>IF('Rang. kommuner avlingsnivå P '!M339&gt;1,'Rang. kommuner avlingsnivå P '!M339,"")</f>
        <v/>
      </c>
      <c r="Q338" s="4"/>
      <c r="R338" s="4"/>
      <c r="S338" s="4"/>
      <c r="T338" s="9" t="str">
        <f>IF('Rang. kommuner avlingsnivå P '!N339&gt;1,'Rang. kommuner avlingsnivå P '!N339,"")</f>
        <v/>
      </c>
      <c r="U338" s="9"/>
      <c r="V338" s="9"/>
    </row>
    <row r="339" spans="4:22" x14ac:dyDescent="0.25">
      <c r="D339" s="4" t="str">
        <f>IF('Rang. kommuner avlingsnivå P '!A340&gt;1,'Rang. kommuner avlingsnivå P '!A340,"")</f>
        <v/>
      </c>
      <c r="E339" s="4" t="str">
        <f>IF('Rang. kommuner avlingsnivå P '!B340&gt;1,'Rang. kommuner avlingsnivå P '!B340,"")</f>
        <v/>
      </c>
      <c r="F339" s="4" t="str">
        <f>IF('Rang. kommuner avlingsnivå P '!C340&gt;1,'Rang. kommuner avlingsnivå P '!C340,"")</f>
        <v/>
      </c>
      <c r="G339" s="4" t="str">
        <f>IF('Rang. kommuner avlingsnivå P '!D340&gt;1,'Rang. kommuner avlingsnivå P '!D340,"")</f>
        <v/>
      </c>
      <c r="H339" s="4" t="str">
        <f>IF('Rang. kommuner avlingsnivå P '!E340&gt;1,'Rang. kommuner avlingsnivå P '!E340,"")</f>
        <v/>
      </c>
      <c r="I339" s="4" t="str">
        <f>IF('Rang. kommuner avlingsnivå P '!F340&gt;1,'Rang. kommuner avlingsnivå P '!F340,"")</f>
        <v/>
      </c>
      <c r="J339" s="4" t="str">
        <f>IF('Rang. kommuner avlingsnivå P '!G340&gt;1,'Rang. kommuner avlingsnivå P '!G340,"")</f>
        <v/>
      </c>
      <c r="K339" s="4" t="str">
        <f>IF('Rang. kommuner avlingsnivå P '!H340&gt;1,'Rang. kommuner avlingsnivå P '!H340,"")</f>
        <v/>
      </c>
      <c r="L339" s="4" t="str">
        <f>IF('Rang. kommuner avlingsnivå P '!I340&gt;1,'Rang. kommuner avlingsnivå P '!I340,"")</f>
        <v/>
      </c>
      <c r="M339" s="4" t="str">
        <f>IF('Rang. kommuner avlingsnivå P '!J340&gt;1,'Rang. kommuner avlingsnivå P '!J340,"")</f>
        <v/>
      </c>
      <c r="N339" s="4" t="str">
        <f>IF('Rang. kommuner avlingsnivå P '!K340&gt;1,'Rang. kommuner avlingsnivå P '!K340,"")</f>
        <v/>
      </c>
      <c r="O339" s="4" t="str">
        <f>IF('Rang. kommuner avlingsnivå P '!L340&gt;1,'Rang. kommuner avlingsnivå P '!L340,"")</f>
        <v/>
      </c>
      <c r="P339" s="4" t="str">
        <f>IF('Rang. kommuner avlingsnivå P '!M340&gt;1,'Rang. kommuner avlingsnivå P '!M340,"")</f>
        <v/>
      </c>
      <c r="Q339" s="4"/>
      <c r="R339" s="4"/>
      <c r="S339" s="4"/>
      <c r="T339" s="9" t="str">
        <f>IF('Rang. kommuner avlingsnivå P '!N340&gt;1,'Rang. kommuner avlingsnivå P '!N340,"")</f>
        <v/>
      </c>
      <c r="U339" s="9"/>
      <c r="V339" s="9"/>
    </row>
    <row r="340" spans="4:22" x14ac:dyDescent="0.25">
      <c r="D340" s="4" t="str">
        <f>IF('Rang. kommuner avlingsnivå P '!A341&gt;1,'Rang. kommuner avlingsnivå P '!A341,"")</f>
        <v/>
      </c>
      <c r="E340" s="4" t="str">
        <f>IF('Rang. kommuner avlingsnivå P '!B341&gt;1,'Rang. kommuner avlingsnivå P '!B341,"")</f>
        <v/>
      </c>
      <c r="F340" s="4" t="str">
        <f>IF('Rang. kommuner avlingsnivå P '!C341&gt;1,'Rang. kommuner avlingsnivå P '!C341,"")</f>
        <v/>
      </c>
      <c r="G340" s="4" t="str">
        <f>IF('Rang. kommuner avlingsnivå P '!D341&gt;1,'Rang. kommuner avlingsnivå P '!D341,"")</f>
        <v/>
      </c>
      <c r="H340" s="4" t="str">
        <f>IF('Rang. kommuner avlingsnivå P '!E341&gt;1,'Rang. kommuner avlingsnivå P '!E341,"")</f>
        <v/>
      </c>
      <c r="I340" s="4" t="str">
        <f>IF('Rang. kommuner avlingsnivå P '!F341&gt;1,'Rang. kommuner avlingsnivå P '!F341,"")</f>
        <v/>
      </c>
      <c r="J340" s="4" t="str">
        <f>IF('Rang. kommuner avlingsnivå P '!G341&gt;1,'Rang. kommuner avlingsnivå P '!G341,"")</f>
        <v/>
      </c>
      <c r="K340" s="4" t="str">
        <f>IF('Rang. kommuner avlingsnivå P '!H341&gt;1,'Rang. kommuner avlingsnivå P '!H341,"")</f>
        <v/>
      </c>
      <c r="L340" s="4" t="str">
        <f>IF('Rang. kommuner avlingsnivå P '!I341&gt;1,'Rang. kommuner avlingsnivå P '!I341,"")</f>
        <v/>
      </c>
      <c r="M340" s="4" t="str">
        <f>IF('Rang. kommuner avlingsnivå P '!J341&gt;1,'Rang. kommuner avlingsnivå P '!J341,"")</f>
        <v/>
      </c>
      <c r="N340" s="4" t="str">
        <f>IF('Rang. kommuner avlingsnivå P '!K341&gt;1,'Rang. kommuner avlingsnivå P '!K341,"")</f>
        <v/>
      </c>
      <c r="O340" s="4" t="str">
        <f>IF('Rang. kommuner avlingsnivå P '!L341&gt;1,'Rang. kommuner avlingsnivå P '!L341,"")</f>
        <v/>
      </c>
      <c r="P340" s="4" t="str">
        <f>IF('Rang. kommuner avlingsnivå P '!M341&gt;1,'Rang. kommuner avlingsnivå P '!M341,"")</f>
        <v/>
      </c>
      <c r="Q340" s="4"/>
      <c r="R340" s="4"/>
      <c r="S340" s="4"/>
      <c r="T340" s="9" t="str">
        <f>IF('Rang. kommuner avlingsnivå P '!N341&gt;1,'Rang. kommuner avlingsnivå P '!N341,"")</f>
        <v/>
      </c>
      <c r="U340" s="9"/>
      <c r="V340" s="9"/>
    </row>
    <row r="341" spans="4:22" x14ac:dyDescent="0.25">
      <c r="D341" s="4" t="str">
        <f>IF('Rang. kommuner avlingsnivå P '!A342&gt;1,'Rang. kommuner avlingsnivå P '!A342,"")</f>
        <v/>
      </c>
      <c r="E341" s="4" t="str">
        <f>IF('Rang. kommuner avlingsnivå P '!B342&gt;1,'Rang. kommuner avlingsnivå P '!B342,"")</f>
        <v/>
      </c>
      <c r="F341" s="4" t="str">
        <f>IF('Rang. kommuner avlingsnivå P '!C342&gt;1,'Rang. kommuner avlingsnivå P '!C342,"")</f>
        <v/>
      </c>
      <c r="G341" s="4" t="str">
        <f>IF('Rang. kommuner avlingsnivå P '!D342&gt;1,'Rang. kommuner avlingsnivå P '!D342,"")</f>
        <v/>
      </c>
      <c r="H341" s="4" t="str">
        <f>IF('Rang. kommuner avlingsnivå P '!E342&gt;1,'Rang. kommuner avlingsnivå P '!E342,"")</f>
        <v/>
      </c>
      <c r="I341" s="4" t="str">
        <f>IF('Rang. kommuner avlingsnivå P '!F342&gt;1,'Rang. kommuner avlingsnivå P '!F342,"")</f>
        <v/>
      </c>
      <c r="J341" s="4" t="str">
        <f>IF('Rang. kommuner avlingsnivå P '!G342&gt;1,'Rang. kommuner avlingsnivå P '!G342,"")</f>
        <v/>
      </c>
      <c r="K341" s="4" t="str">
        <f>IF('Rang. kommuner avlingsnivå P '!H342&gt;1,'Rang. kommuner avlingsnivå P '!H342,"")</f>
        <v/>
      </c>
      <c r="L341" s="4" t="str">
        <f>IF('Rang. kommuner avlingsnivå P '!I342&gt;1,'Rang. kommuner avlingsnivå P '!I342,"")</f>
        <v/>
      </c>
      <c r="M341" s="4" t="str">
        <f>IF('Rang. kommuner avlingsnivå P '!J342&gt;1,'Rang. kommuner avlingsnivå P '!J342,"")</f>
        <v/>
      </c>
      <c r="N341" s="4" t="str">
        <f>IF('Rang. kommuner avlingsnivå P '!K342&gt;1,'Rang. kommuner avlingsnivå P '!K342,"")</f>
        <v/>
      </c>
      <c r="O341" s="4" t="str">
        <f>IF('Rang. kommuner avlingsnivå P '!L342&gt;1,'Rang. kommuner avlingsnivå P '!L342,"")</f>
        <v/>
      </c>
      <c r="P341" s="4" t="str">
        <f>IF('Rang. kommuner avlingsnivå P '!M342&gt;1,'Rang. kommuner avlingsnivå P '!M342,"")</f>
        <v/>
      </c>
      <c r="Q341" s="4"/>
      <c r="R341" s="4"/>
      <c r="S341" s="4"/>
      <c r="T341" s="9" t="str">
        <f>IF('Rang. kommuner avlingsnivå P '!N342&gt;1,'Rang. kommuner avlingsnivå P '!N342,"")</f>
        <v/>
      </c>
      <c r="U341" s="9"/>
      <c r="V341" s="9"/>
    </row>
    <row r="342" spans="4:22" x14ac:dyDescent="0.25">
      <c r="D342" s="4" t="str">
        <f>IF('Rang. kommuner avlingsnivå P '!A343&gt;1,'Rang. kommuner avlingsnivå P '!A343,"")</f>
        <v/>
      </c>
      <c r="E342" s="4" t="str">
        <f>IF('Rang. kommuner avlingsnivå P '!B343&gt;1,'Rang. kommuner avlingsnivå P '!B343,"")</f>
        <v/>
      </c>
      <c r="F342" s="4" t="str">
        <f>IF('Rang. kommuner avlingsnivå P '!C343&gt;1,'Rang. kommuner avlingsnivå P '!C343,"")</f>
        <v/>
      </c>
      <c r="G342" s="4" t="str">
        <f>IF('Rang. kommuner avlingsnivå P '!D343&gt;1,'Rang. kommuner avlingsnivå P '!D343,"")</f>
        <v/>
      </c>
      <c r="H342" s="4" t="str">
        <f>IF('Rang. kommuner avlingsnivå P '!E343&gt;1,'Rang. kommuner avlingsnivå P '!E343,"")</f>
        <v/>
      </c>
      <c r="I342" s="4" t="str">
        <f>IF('Rang. kommuner avlingsnivå P '!F343&gt;1,'Rang. kommuner avlingsnivå P '!F343,"")</f>
        <v/>
      </c>
      <c r="J342" s="4" t="str">
        <f>IF('Rang. kommuner avlingsnivå P '!G343&gt;1,'Rang. kommuner avlingsnivå P '!G343,"")</f>
        <v/>
      </c>
      <c r="K342" s="4" t="str">
        <f>IF('Rang. kommuner avlingsnivå P '!H343&gt;1,'Rang. kommuner avlingsnivå P '!H343,"")</f>
        <v/>
      </c>
      <c r="L342" s="4" t="str">
        <f>IF('Rang. kommuner avlingsnivå P '!I343&gt;1,'Rang. kommuner avlingsnivå P '!I343,"")</f>
        <v/>
      </c>
      <c r="M342" s="4" t="str">
        <f>IF('Rang. kommuner avlingsnivå P '!J343&gt;1,'Rang. kommuner avlingsnivå P '!J343,"")</f>
        <v/>
      </c>
      <c r="N342" s="4" t="str">
        <f>IF('Rang. kommuner avlingsnivå P '!K343&gt;1,'Rang. kommuner avlingsnivå P '!K343,"")</f>
        <v/>
      </c>
      <c r="O342" s="4" t="str">
        <f>IF('Rang. kommuner avlingsnivå P '!L343&gt;1,'Rang. kommuner avlingsnivå P '!L343,"")</f>
        <v/>
      </c>
      <c r="P342" s="4" t="str">
        <f>IF('Rang. kommuner avlingsnivå P '!M343&gt;1,'Rang. kommuner avlingsnivå P '!M343,"")</f>
        <v/>
      </c>
      <c r="Q342" s="4"/>
      <c r="R342" s="4"/>
      <c r="S342" s="4"/>
      <c r="T342" s="9" t="str">
        <f>IF('Rang. kommuner avlingsnivå P '!N343&gt;1,'Rang. kommuner avlingsnivå P '!N343,"")</f>
        <v/>
      </c>
      <c r="U342" s="9"/>
      <c r="V342" s="9"/>
    </row>
    <row r="343" spans="4:22" x14ac:dyDescent="0.25">
      <c r="D343" s="4" t="str">
        <f>IF('Rang. kommuner avlingsnivå P '!A344&gt;1,'Rang. kommuner avlingsnivå P '!A344,"")</f>
        <v/>
      </c>
      <c r="E343" s="4" t="str">
        <f>IF('Rang. kommuner avlingsnivå P '!B344&gt;1,'Rang. kommuner avlingsnivå P '!B344,"")</f>
        <v/>
      </c>
      <c r="F343" s="4" t="str">
        <f>IF('Rang. kommuner avlingsnivå P '!C344&gt;1,'Rang. kommuner avlingsnivå P '!C344,"")</f>
        <v/>
      </c>
      <c r="G343" s="4" t="str">
        <f>IF('Rang. kommuner avlingsnivå P '!D344&gt;1,'Rang. kommuner avlingsnivå P '!D344,"")</f>
        <v/>
      </c>
      <c r="H343" s="4" t="str">
        <f>IF('Rang. kommuner avlingsnivå P '!E344&gt;1,'Rang. kommuner avlingsnivå P '!E344,"")</f>
        <v/>
      </c>
      <c r="I343" s="4" t="str">
        <f>IF('Rang. kommuner avlingsnivå P '!F344&gt;1,'Rang. kommuner avlingsnivå P '!F344,"")</f>
        <v/>
      </c>
      <c r="J343" s="4" t="str">
        <f>IF('Rang. kommuner avlingsnivå P '!G344&gt;1,'Rang. kommuner avlingsnivå P '!G344,"")</f>
        <v/>
      </c>
      <c r="K343" s="4" t="str">
        <f>IF('Rang. kommuner avlingsnivå P '!H344&gt;1,'Rang. kommuner avlingsnivå P '!H344,"")</f>
        <v/>
      </c>
      <c r="L343" s="4" t="str">
        <f>IF('Rang. kommuner avlingsnivå P '!I344&gt;1,'Rang. kommuner avlingsnivå P '!I344,"")</f>
        <v/>
      </c>
      <c r="M343" s="4" t="str">
        <f>IF('Rang. kommuner avlingsnivå P '!J344&gt;1,'Rang. kommuner avlingsnivå P '!J344,"")</f>
        <v/>
      </c>
      <c r="N343" s="4" t="str">
        <f>IF('Rang. kommuner avlingsnivå P '!K344&gt;1,'Rang. kommuner avlingsnivå P '!K344,"")</f>
        <v/>
      </c>
      <c r="O343" s="4" t="str">
        <f>IF('Rang. kommuner avlingsnivå P '!L344&gt;1,'Rang. kommuner avlingsnivå P '!L344,"")</f>
        <v/>
      </c>
      <c r="P343" s="4" t="str">
        <f>IF('Rang. kommuner avlingsnivå P '!M344&gt;1,'Rang. kommuner avlingsnivå P '!M344,"")</f>
        <v/>
      </c>
      <c r="Q343" s="4"/>
      <c r="R343" s="4"/>
      <c r="S343" s="4"/>
      <c r="T343" s="9" t="str">
        <f>IF('Rang. kommuner avlingsnivå P '!N344&gt;1,'Rang. kommuner avlingsnivå P '!N344,"")</f>
        <v/>
      </c>
      <c r="U343" s="9"/>
      <c r="V343" s="9"/>
    </row>
    <row r="344" spans="4:22" x14ac:dyDescent="0.25">
      <c r="D344" s="4" t="str">
        <f>IF('Rang. kommuner avlingsnivå P '!A345&gt;1,'Rang. kommuner avlingsnivå P '!A345,"")</f>
        <v/>
      </c>
      <c r="E344" s="4" t="str">
        <f>IF('Rang. kommuner avlingsnivå P '!B345&gt;1,'Rang. kommuner avlingsnivå P '!B345,"")</f>
        <v/>
      </c>
      <c r="F344" s="4" t="str">
        <f>IF('Rang. kommuner avlingsnivå P '!C345&gt;1,'Rang. kommuner avlingsnivå P '!C345,"")</f>
        <v/>
      </c>
      <c r="G344" s="4" t="str">
        <f>IF('Rang. kommuner avlingsnivå P '!D345&gt;1,'Rang. kommuner avlingsnivå P '!D345,"")</f>
        <v/>
      </c>
      <c r="H344" s="4" t="str">
        <f>IF('Rang. kommuner avlingsnivå P '!E345&gt;1,'Rang. kommuner avlingsnivå P '!E345,"")</f>
        <v/>
      </c>
      <c r="I344" s="4" t="str">
        <f>IF('Rang. kommuner avlingsnivå P '!F345&gt;1,'Rang. kommuner avlingsnivå P '!F345,"")</f>
        <v/>
      </c>
      <c r="J344" s="4" t="str">
        <f>IF('Rang. kommuner avlingsnivå P '!G345&gt;1,'Rang. kommuner avlingsnivå P '!G345,"")</f>
        <v/>
      </c>
      <c r="K344" s="4" t="str">
        <f>IF('Rang. kommuner avlingsnivå P '!H345&gt;1,'Rang. kommuner avlingsnivå P '!H345,"")</f>
        <v/>
      </c>
      <c r="L344" s="4" t="str">
        <f>IF('Rang. kommuner avlingsnivå P '!I345&gt;1,'Rang. kommuner avlingsnivå P '!I345,"")</f>
        <v/>
      </c>
      <c r="M344" s="4" t="str">
        <f>IF('Rang. kommuner avlingsnivå P '!J345&gt;1,'Rang. kommuner avlingsnivå P '!J345,"")</f>
        <v/>
      </c>
      <c r="N344" s="4" t="str">
        <f>IF('Rang. kommuner avlingsnivå P '!K345&gt;1,'Rang. kommuner avlingsnivå P '!K345,"")</f>
        <v/>
      </c>
      <c r="O344" s="4" t="str">
        <f>IF('Rang. kommuner avlingsnivå P '!L345&gt;1,'Rang. kommuner avlingsnivå P '!L345,"")</f>
        <v/>
      </c>
      <c r="P344" s="4" t="str">
        <f>IF('Rang. kommuner avlingsnivå P '!M345&gt;1,'Rang. kommuner avlingsnivå P '!M345,"")</f>
        <v/>
      </c>
      <c r="Q344" s="4"/>
      <c r="R344" s="4"/>
      <c r="S344" s="4"/>
      <c r="T344" s="9" t="str">
        <f>IF('Rang. kommuner avlingsnivå P '!N345&gt;1,'Rang. kommuner avlingsnivå P '!N345,"")</f>
        <v/>
      </c>
      <c r="U344" s="9"/>
      <c r="V344" s="9"/>
    </row>
    <row r="345" spans="4:22" x14ac:dyDescent="0.25">
      <c r="D345" s="4" t="str">
        <f>IF('Rang. kommuner avlingsnivå P '!A346&gt;1,'Rang. kommuner avlingsnivå P '!A346,"")</f>
        <v/>
      </c>
      <c r="E345" s="4" t="str">
        <f>IF('Rang. kommuner avlingsnivå P '!B346&gt;1,'Rang. kommuner avlingsnivå P '!B346,"")</f>
        <v/>
      </c>
      <c r="F345" s="4" t="str">
        <f>IF('Rang. kommuner avlingsnivå P '!C346&gt;1,'Rang. kommuner avlingsnivå P '!C346,"")</f>
        <v/>
      </c>
      <c r="G345" s="4" t="str">
        <f>IF('Rang. kommuner avlingsnivå P '!D346&gt;1,'Rang. kommuner avlingsnivå P '!D346,"")</f>
        <v/>
      </c>
      <c r="H345" s="4" t="str">
        <f>IF('Rang. kommuner avlingsnivå P '!E346&gt;1,'Rang. kommuner avlingsnivå P '!E346,"")</f>
        <v/>
      </c>
      <c r="I345" s="4" t="str">
        <f>IF('Rang. kommuner avlingsnivå P '!F346&gt;1,'Rang. kommuner avlingsnivå P '!F346,"")</f>
        <v/>
      </c>
      <c r="J345" s="4" t="str">
        <f>IF('Rang. kommuner avlingsnivå P '!G346&gt;1,'Rang. kommuner avlingsnivå P '!G346,"")</f>
        <v/>
      </c>
      <c r="K345" s="4" t="str">
        <f>IF('Rang. kommuner avlingsnivå P '!H346&gt;1,'Rang. kommuner avlingsnivå P '!H346,"")</f>
        <v/>
      </c>
      <c r="L345" s="4" t="str">
        <f>IF('Rang. kommuner avlingsnivå P '!I346&gt;1,'Rang. kommuner avlingsnivå P '!I346,"")</f>
        <v/>
      </c>
      <c r="M345" s="4" t="str">
        <f>IF('Rang. kommuner avlingsnivå P '!J346&gt;1,'Rang. kommuner avlingsnivå P '!J346,"")</f>
        <v/>
      </c>
      <c r="N345" s="4" t="str">
        <f>IF('Rang. kommuner avlingsnivå P '!K346&gt;1,'Rang. kommuner avlingsnivå P '!K346,"")</f>
        <v/>
      </c>
      <c r="O345" s="4" t="str">
        <f>IF('Rang. kommuner avlingsnivå P '!L346&gt;1,'Rang. kommuner avlingsnivå P '!L346,"")</f>
        <v/>
      </c>
      <c r="P345" s="4" t="str">
        <f>IF('Rang. kommuner avlingsnivå P '!M346&gt;1,'Rang. kommuner avlingsnivå P '!M346,"")</f>
        <v/>
      </c>
      <c r="Q345" s="4"/>
      <c r="R345" s="4"/>
      <c r="S345" s="4"/>
      <c r="T345" s="9" t="str">
        <f>IF('Rang. kommuner avlingsnivå P '!N346&gt;1,'Rang. kommuner avlingsnivå P '!N346,"")</f>
        <v/>
      </c>
      <c r="U345" s="9"/>
      <c r="V345" s="9"/>
    </row>
    <row r="346" spans="4:22" x14ac:dyDescent="0.25">
      <c r="D346" s="4" t="str">
        <f>IF('Rang. kommuner avlingsnivå P '!A347&gt;1,'Rang. kommuner avlingsnivå P '!A347,"")</f>
        <v/>
      </c>
      <c r="E346" s="4" t="str">
        <f>IF('Rang. kommuner avlingsnivå P '!B347&gt;1,'Rang. kommuner avlingsnivå P '!B347,"")</f>
        <v/>
      </c>
      <c r="F346" s="4" t="str">
        <f>IF('Rang. kommuner avlingsnivå P '!C347&gt;1,'Rang. kommuner avlingsnivå P '!C347,"")</f>
        <v/>
      </c>
      <c r="G346" s="4" t="str">
        <f>IF('Rang. kommuner avlingsnivå P '!D347&gt;1,'Rang. kommuner avlingsnivå P '!D347,"")</f>
        <v/>
      </c>
      <c r="H346" s="4" t="str">
        <f>IF('Rang. kommuner avlingsnivå P '!E347&gt;1,'Rang. kommuner avlingsnivå P '!E347,"")</f>
        <v/>
      </c>
      <c r="I346" s="4" t="str">
        <f>IF('Rang. kommuner avlingsnivå P '!F347&gt;1,'Rang. kommuner avlingsnivå P '!F347,"")</f>
        <v/>
      </c>
      <c r="J346" s="4" t="str">
        <f>IF('Rang. kommuner avlingsnivå P '!G347&gt;1,'Rang. kommuner avlingsnivå P '!G347,"")</f>
        <v/>
      </c>
      <c r="K346" s="4" t="str">
        <f>IF('Rang. kommuner avlingsnivå P '!H347&gt;1,'Rang. kommuner avlingsnivå P '!H347,"")</f>
        <v/>
      </c>
      <c r="L346" s="4" t="str">
        <f>IF('Rang. kommuner avlingsnivå P '!I347&gt;1,'Rang. kommuner avlingsnivå P '!I347,"")</f>
        <v/>
      </c>
      <c r="M346" s="4" t="str">
        <f>IF('Rang. kommuner avlingsnivå P '!J347&gt;1,'Rang. kommuner avlingsnivå P '!J347,"")</f>
        <v/>
      </c>
      <c r="N346" s="4" t="str">
        <f>IF('Rang. kommuner avlingsnivå P '!K347&gt;1,'Rang. kommuner avlingsnivå P '!K347,"")</f>
        <v/>
      </c>
      <c r="O346" s="4" t="str">
        <f>IF('Rang. kommuner avlingsnivå P '!L347&gt;1,'Rang. kommuner avlingsnivå P '!L347,"")</f>
        <v/>
      </c>
      <c r="P346" s="4" t="str">
        <f>IF('Rang. kommuner avlingsnivå P '!M347&gt;1,'Rang. kommuner avlingsnivå P '!M347,"")</f>
        <v/>
      </c>
      <c r="Q346" s="4"/>
      <c r="R346" s="4"/>
      <c r="S346" s="4"/>
      <c r="T346" s="9" t="str">
        <f>IF('Rang. kommuner avlingsnivå P '!N347&gt;1,'Rang. kommuner avlingsnivå P '!N347,"")</f>
        <v/>
      </c>
      <c r="U346" s="9"/>
      <c r="V346" s="9"/>
    </row>
    <row r="347" spans="4:22" x14ac:dyDescent="0.25">
      <c r="D347" s="4" t="str">
        <f>IF('Rang. kommuner avlingsnivå P '!A348&gt;1,'Rang. kommuner avlingsnivå P '!A348,"")</f>
        <v/>
      </c>
      <c r="E347" s="4" t="str">
        <f>IF('Rang. kommuner avlingsnivå P '!B348&gt;1,'Rang. kommuner avlingsnivå P '!B348,"")</f>
        <v/>
      </c>
      <c r="F347" s="4" t="str">
        <f>IF('Rang. kommuner avlingsnivå P '!C348&gt;1,'Rang. kommuner avlingsnivå P '!C348,"")</f>
        <v/>
      </c>
      <c r="G347" s="4" t="str">
        <f>IF('Rang. kommuner avlingsnivå P '!D348&gt;1,'Rang. kommuner avlingsnivå P '!D348,"")</f>
        <v/>
      </c>
      <c r="H347" s="4" t="str">
        <f>IF('Rang. kommuner avlingsnivå P '!E348&gt;1,'Rang. kommuner avlingsnivå P '!E348,"")</f>
        <v/>
      </c>
      <c r="I347" s="4" t="str">
        <f>IF('Rang. kommuner avlingsnivå P '!F348&gt;1,'Rang. kommuner avlingsnivå P '!F348,"")</f>
        <v/>
      </c>
      <c r="J347" s="4" t="str">
        <f>IF('Rang. kommuner avlingsnivå P '!G348&gt;1,'Rang. kommuner avlingsnivå P '!G348,"")</f>
        <v/>
      </c>
      <c r="K347" s="4" t="str">
        <f>IF('Rang. kommuner avlingsnivå P '!H348&gt;1,'Rang. kommuner avlingsnivå P '!H348,"")</f>
        <v/>
      </c>
      <c r="L347" s="4" t="str">
        <f>IF('Rang. kommuner avlingsnivå P '!I348&gt;1,'Rang. kommuner avlingsnivå P '!I348,"")</f>
        <v/>
      </c>
      <c r="M347" s="4" t="str">
        <f>IF('Rang. kommuner avlingsnivå P '!J348&gt;1,'Rang. kommuner avlingsnivå P '!J348,"")</f>
        <v/>
      </c>
      <c r="N347" s="4" t="str">
        <f>IF('Rang. kommuner avlingsnivå P '!K348&gt;1,'Rang. kommuner avlingsnivå P '!K348,"")</f>
        <v/>
      </c>
      <c r="O347" s="4" t="str">
        <f>IF('Rang. kommuner avlingsnivå P '!L348&gt;1,'Rang. kommuner avlingsnivå P '!L348,"")</f>
        <v/>
      </c>
      <c r="P347" s="4" t="str">
        <f>IF('Rang. kommuner avlingsnivå P '!M348&gt;1,'Rang. kommuner avlingsnivå P '!M348,"")</f>
        <v/>
      </c>
      <c r="Q347" s="4"/>
      <c r="R347" s="4"/>
      <c r="S347" s="4"/>
      <c r="T347" s="9" t="str">
        <f>IF('Rang. kommuner avlingsnivå P '!N348&gt;1,'Rang. kommuner avlingsnivå P '!N348,"")</f>
        <v/>
      </c>
      <c r="U347" s="9"/>
      <c r="V347" s="9"/>
    </row>
    <row r="348" spans="4:22" x14ac:dyDescent="0.25">
      <c r="D348" s="4" t="str">
        <f>IF('Rang. kommuner avlingsnivå P '!A349&gt;1,'Rang. kommuner avlingsnivå P '!A349,"")</f>
        <v/>
      </c>
      <c r="E348" s="4" t="str">
        <f>IF('Rang. kommuner avlingsnivå P '!B349&gt;1,'Rang. kommuner avlingsnivå P '!B349,"")</f>
        <v/>
      </c>
      <c r="F348" s="4" t="str">
        <f>IF('Rang. kommuner avlingsnivå P '!C349&gt;1,'Rang. kommuner avlingsnivå P '!C349,"")</f>
        <v/>
      </c>
      <c r="G348" s="4" t="str">
        <f>IF('Rang. kommuner avlingsnivå P '!D349&gt;1,'Rang. kommuner avlingsnivå P '!D349,"")</f>
        <v/>
      </c>
      <c r="H348" s="4" t="str">
        <f>IF('Rang. kommuner avlingsnivå P '!E349&gt;1,'Rang. kommuner avlingsnivå P '!E349,"")</f>
        <v/>
      </c>
      <c r="I348" s="4" t="str">
        <f>IF('Rang. kommuner avlingsnivå P '!F349&gt;1,'Rang. kommuner avlingsnivå P '!F349,"")</f>
        <v/>
      </c>
      <c r="J348" s="4" t="str">
        <f>IF('Rang. kommuner avlingsnivå P '!G349&gt;1,'Rang. kommuner avlingsnivå P '!G349,"")</f>
        <v/>
      </c>
      <c r="K348" s="4" t="str">
        <f>IF('Rang. kommuner avlingsnivå P '!H349&gt;1,'Rang. kommuner avlingsnivå P '!H349,"")</f>
        <v/>
      </c>
      <c r="L348" s="4" t="str">
        <f>IF('Rang. kommuner avlingsnivå P '!I349&gt;1,'Rang. kommuner avlingsnivå P '!I349,"")</f>
        <v/>
      </c>
      <c r="M348" s="4" t="str">
        <f>IF('Rang. kommuner avlingsnivå P '!J349&gt;1,'Rang. kommuner avlingsnivå P '!J349,"")</f>
        <v/>
      </c>
      <c r="N348" s="4" t="str">
        <f>IF('Rang. kommuner avlingsnivå P '!K349&gt;1,'Rang. kommuner avlingsnivå P '!K349,"")</f>
        <v/>
      </c>
      <c r="O348" s="4" t="str">
        <f>IF('Rang. kommuner avlingsnivå P '!L349&gt;1,'Rang. kommuner avlingsnivå P '!L349,"")</f>
        <v/>
      </c>
      <c r="P348" s="4" t="str">
        <f>IF('Rang. kommuner avlingsnivå P '!M349&gt;1,'Rang. kommuner avlingsnivå P '!M349,"")</f>
        <v/>
      </c>
      <c r="Q348" s="4"/>
      <c r="R348" s="4"/>
      <c r="S348" s="4"/>
      <c r="T348" s="9" t="str">
        <f>IF('Rang. kommuner avlingsnivå P '!N349&gt;1,'Rang. kommuner avlingsnivå P '!N349,"")</f>
        <v/>
      </c>
      <c r="U348" s="9"/>
      <c r="V348" s="9"/>
    </row>
    <row r="349" spans="4:22" x14ac:dyDescent="0.25">
      <c r="D349" s="4" t="str">
        <f>IF('Rang. kommuner avlingsnivå P '!A350&gt;1,'Rang. kommuner avlingsnivå P '!A350,"")</f>
        <v/>
      </c>
      <c r="E349" s="4" t="str">
        <f>IF('Rang. kommuner avlingsnivå P '!B350&gt;1,'Rang. kommuner avlingsnivå P '!B350,"")</f>
        <v/>
      </c>
      <c r="F349" s="4" t="str">
        <f>IF('Rang. kommuner avlingsnivå P '!C350&gt;1,'Rang. kommuner avlingsnivå P '!C350,"")</f>
        <v/>
      </c>
      <c r="G349" s="4" t="str">
        <f>IF('Rang. kommuner avlingsnivå P '!D350&gt;1,'Rang. kommuner avlingsnivå P '!D350,"")</f>
        <v/>
      </c>
      <c r="H349" s="4" t="str">
        <f>IF('Rang. kommuner avlingsnivå P '!E350&gt;1,'Rang. kommuner avlingsnivå P '!E350,"")</f>
        <v/>
      </c>
      <c r="I349" s="4" t="str">
        <f>IF('Rang. kommuner avlingsnivå P '!F350&gt;1,'Rang. kommuner avlingsnivå P '!F350,"")</f>
        <v/>
      </c>
      <c r="J349" s="4" t="str">
        <f>IF('Rang. kommuner avlingsnivå P '!G350&gt;1,'Rang. kommuner avlingsnivå P '!G350,"")</f>
        <v/>
      </c>
      <c r="K349" s="4" t="str">
        <f>IF('Rang. kommuner avlingsnivå P '!H350&gt;1,'Rang. kommuner avlingsnivå P '!H350,"")</f>
        <v/>
      </c>
      <c r="L349" s="4" t="str">
        <f>IF('Rang. kommuner avlingsnivå P '!I350&gt;1,'Rang. kommuner avlingsnivå P '!I350,"")</f>
        <v/>
      </c>
      <c r="M349" s="4" t="str">
        <f>IF('Rang. kommuner avlingsnivå P '!J350&gt;1,'Rang. kommuner avlingsnivå P '!J350,"")</f>
        <v/>
      </c>
      <c r="N349" s="4" t="str">
        <f>IF('Rang. kommuner avlingsnivå P '!K350&gt;1,'Rang. kommuner avlingsnivå P '!K350,"")</f>
        <v/>
      </c>
      <c r="O349" s="4" t="str">
        <f>IF('Rang. kommuner avlingsnivå P '!L350&gt;1,'Rang. kommuner avlingsnivå P '!L350,"")</f>
        <v/>
      </c>
      <c r="P349" s="4" t="str">
        <f>IF('Rang. kommuner avlingsnivå P '!M350&gt;1,'Rang. kommuner avlingsnivå P '!M350,"")</f>
        <v/>
      </c>
      <c r="Q349" s="4"/>
      <c r="R349" s="4"/>
      <c r="S349" s="4"/>
      <c r="T349" s="9" t="str">
        <f>IF('Rang. kommuner avlingsnivå P '!N350&gt;1,'Rang. kommuner avlingsnivå P '!N350,"")</f>
        <v/>
      </c>
      <c r="U349" s="9"/>
      <c r="V349" s="9"/>
    </row>
    <row r="350" spans="4:22" x14ac:dyDescent="0.25">
      <c r="D350" s="4" t="str">
        <f>IF('Rang. kommuner avlingsnivå P '!A351&gt;1,'Rang. kommuner avlingsnivå P '!A351,"")</f>
        <v/>
      </c>
      <c r="E350" s="4" t="str">
        <f>IF('Rang. kommuner avlingsnivå P '!B351&gt;1,'Rang. kommuner avlingsnivå P '!B351,"")</f>
        <v/>
      </c>
      <c r="F350" s="4" t="str">
        <f>IF('Rang. kommuner avlingsnivå P '!C351&gt;1,'Rang. kommuner avlingsnivå P '!C351,"")</f>
        <v/>
      </c>
      <c r="G350" s="4" t="str">
        <f>IF('Rang. kommuner avlingsnivå P '!D351&gt;1,'Rang. kommuner avlingsnivå P '!D351,"")</f>
        <v/>
      </c>
      <c r="H350" s="4" t="str">
        <f>IF('Rang. kommuner avlingsnivå P '!E351&gt;1,'Rang. kommuner avlingsnivå P '!E351,"")</f>
        <v/>
      </c>
      <c r="I350" s="4" t="str">
        <f>IF('Rang. kommuner avlingsnivå P '!F351&gt;1,'Rang. kommuner avlingsnivå P '!F351,"")</f>
        <v/>
      </c>
      <c r="J350" s="4" t="str">
        <f>IF('Rang. kommuner avlingsnivå P '!G351&gt;1,'Rang. kommuner avlingsnivå P '!G351,"")</f>
        <v/>
      </c>
      <c r="K350" s="4" t="str">
        <f>IF('Rang. kommuner avlingsnivå P '!H351&gt;1,'Rang. kommuner avlingsnivå P '!H351,"")</f>
        <v/>
      </c>
      <c r="L350" s="4" t="str">
        <f>IF('Rang. kommuner avlingsnivå P '!I351&gt;1,'Rang. kommuner avlingsnivå P '!I351,"")</f>
        <v/>
      </c>
      <c r="M350" s="4" t="str">
        <f>IF('Rang. kommuner avlingsnivå P '!J351&gt;1,'Rang. kommuner avlingsnivå P '!J351,"")</f>
        <v/>
      </c>
      <c r="N350" s="4" t="str">
        <f>IF('Rang. kommuner avlingsnivå P '!K351&gt;1,'Rang. kommuner avlingsnivå P '!K351,"")</f>
        <v/>
      </c>
      <c r="O350" s="4" t="str">
        <f>IF('Rang. kommuner avlingsnivå P '!L351&gt;1,'Rang. kommuner avlingsnivå P '!L351,"")</f>
        <v/>
      </c>
      <c r="P350" s="4" t="str">
        <f>IF('Rang. kommuner avlingsnivå P '!M351&gt;1,'Rang. kommuner avlingsnivå P '!M351,"")</f>
        <v/>
      </c>
      <c r="Q350" s="4"/>
      <c r="R350" s="4"/>
      <c r="S350" s="4"/>
      <c r="T350" s="9" t="str">
        <f>IF('Rang. kommuner avlingsnivå P '!N351&gt;1,'Rang. kommuner avlingsnivå P '!N351,"")</f>
        <v/>
      </c>
      <c r="U350" s="9"/>
      <c r="V350" s="9"/>
    </row>
    <row r="351" spans="4:22" x14ac:dyDescent="0.25">
      <c r="D351" s="4" t="str">
        <f>IF('Rang. kommuner avlingsnivå P '!A352&gt;1,'Rang. kommuner avlingsnivå P '!A352,"")</f>
        <v/>
      </c>
      <c r="E351" s="4" t="str">
        <f>IF('Rang. kommuner avlingsnivå P '!B352&gt;1,'Rang. kommuner avlingsnivå P '!B352,"")</f>
        <v/>
      </c>
      <c r="F351" s="4" t="str">
        <f>IF('Rang. kommuner avlingsnivå P '!C352&gt;1,'Rang. kommuner avlingsnivå P '!C352,"")</f>
        <v/>
      </c>
      <c r="G351" s="4" t="str">
        <f>IF('Rang. kommuner avlingsnivå P '!D352&gt;1,'Rang. kommuner avlingsnivå P '!D352,"")</f>
        <v/>
      </c>
      <c r="H351" s="4" t="str">
        <f>IF('Rang. kommuner avlingsnivå P '!E352&gt;1,'Rang. kommuner avlingsnivå P '!E352,"")</f>
        <v/>
      </c>
      <c r="I351" s="4" t="str">
        <f>IF('Rang. kommuner avlingsnivå P '!F352&gt;1,'Rang. kommuner avlingsnivå P '!F352,"")</f>
        <v/>
      </c>
      <c r="J351" s="4" t="str">
        <f>IF('Rang. kommuner avlingsnivå P '!G352&gt;1,'Rang. kommuner avlingsnivå P '!G352,"")</f>
        <v/>
      </c>
      <c r="K351" s="4" t="str">
        <f>IF('Rang. kommuner avlingsnivå P '!H352&gt;1,'Rang. kommuner avlingsnivå P '!H352,"")</f>
        <v/>
      </c>
      <c r="L351" s="4" t="str">
        <f>IF('Rang. kommuner avlingsnivå P '!I352&gt;1,'Rang. kommuner avlingsnivå P '!I352,"")</f>
        <v/>
      </c>
      <c r="M351" s="4" t="str">
        <f>IF('Rang. kommuner avlingsnivå P '!J352&gt;1,'Rang. kommuner avlingsnivå P '!J352,"")</f>
        <v/>
      </c>
      <c r="N351" s="4" t="str">
        <f>IF('Rang. kommuner avlingsnivå P '!K352&gt;1,'Rang. kommuner avlingsnivå P '!K352,"")</f>
        <v/>
      </c>
      <c r="O351" s="4" t="str">
        <f>IF('Rang. kommuner avlingsnivå P '!L352&gt;1,'Rang. kommuner avlingsnivå P '!L352,"")</f>
        <v/>
      </c>
      <c r="P351" s="4" t="str">
        <f>IF('Rang. kommuner avlingsnivå P '!M352&gt;1,'Rang. kommuner avlingsnivå P '!M352,"")</f>
        <v/>
      </c>
      <c r="Q351" s="4"/>
      <c r="R351" s="4"/>
      <c r="S351" s="4"/>
      <c r="T351" s="9" t="str">
        <f>IF('Rang. kommuner avlingsnivå P '!N352&gt;1,'Rang. kommuner avlingsnivå P '!N352,"")</f>
        <v/>
      </c>
      <c r="U351" s="9"/>
      <c r="V351" s="9"/>
    </row>
    <row r="352" spans="4:22" x14ac:dyDescent="0.25">
      <c r="D352" s="4" t="str">
        <f>IF('Rang. kommuner avlingsnivå P '!A353&gt;1,'Rang. kommuner avlingsnivå P '!A353,"")</f>
        <v/>
      </c>
      <c r="E352" s="4" t="str">
        <f>IF('Rang. kommuner avlingsnivå P '!B353&gt;1,'Rang. kommuner avlingsnivå P '!B353,"")</f>
        <v/>
      </c>
      <c r="F352" s="4" t="str">
        <f>IF('Rang. kommuner avlingsnivå P '!C353&gt;1,'Rang. kommuner avlingsnivå P '!C353,"")</f>
        <v/>
      </c>
      <c r="G352" s="4" t="str">
        <f>IF('Rang. kommuner avlingsnivå P '!D353&gt;1,'Rang. kommuner avlingsnivå P '!D353,"")</f>
        <v/>
      </c>
      <c r="H352" s="4" t="str">
        <f>IF('Rang. kommuner avlingsnivå P '!E353&gt;1,'Rang. kommuner avlingsnivå P '!E353,"")</f>
        <v/>
      </c>
      <c r="I352" s="4" t="str">
        <f>IF('Rang. kommuner avlingsnivå P '!F353&gt;1,'Rang. kommuner avlingsnivå P '!F353,"")</f>
        <v/>
      </c>
      <c r="J352" s="4" t="str">
        <f>IF('Rang. kommuner avlingsnivå P '!G353&gt;1,'Rang. kommuner avlingsnivå P '!G353,"")</f>
        <v/>
      </c>
      <c r="K352" s="4" t="str">
        <f>IF('Rang. kommuner avlingsnivå P '!H353&gt;1,'Rang. kommuner avlingsnivå P '!H353,"")</f>
        <v/>
      </c>
      <c r="L352" s="4" t="str">
        <f>IF('Rang. kommuner avlingsnivå P '!I353&gt;1,'Rang. kommuner avlingsnivå P '!I353,"")</f>
        <v/>
      </c>
      <c r="M352" s="4" t="str">
        <f>IF('Rang. kommuner avlingsnivå P '!J353&gt;1,'Rang. kommuner avlingsnivå P '!J353,"")</f>
        <v/>
      </c>
      <c r="N352" s="4" t="str">
        <f>IF('Rang. kommuner avlingsnivå P '!K353&gt;1,'Rang. kommuner avlingsnivå P '!K353,"")</f>
        <v/>
      </c>
      <c r="O352" s="4" t="str">
        <f>IF('Rang. kommuner avlingsnivå P '!L353&gt;1,'Rang. kommuner avlingsnivå P '!L353,"")</f>
        <v/>
      </c>
      <c r="P352" s="4" t="str">
        <f>IF('Rang. kommuner avlingsnivå P '!M353&gt;1,'Rang. kommuner avlingsnivå P '!M353,"")</f>
        <v/>
      </c>
      <c r="Q352" s="4"/>
      <c r="R352" s="4"/>
      <c r="S352" s="4"/>
      <c r="T352" s="9" t="str">
        <f>IF('Rang. kommuner avlingsnivå P '!N353&gt;1,'Rang. kommuner avlingsnivå P '!N353,"")</f>
        <v/>
      </c>
      <c r="U352" s="9"/>
      <c r="V352" s="9"/>
    </row>
    <row r="353" spans="4:22" x14ac:dyDescent="0.25">
      <c r="D353" s="4" t="str">
        <f>IF('Rang. kommuner avlingsnivå P '!A354&gt;1,'Rang. kommuner avlingsnivå P '!A354,"")</f>
        <v/>
      </c>
      <c r="E353" s="4" t="str">
        <f>IF('Rang. kommuner avlingsnivå P '!B354&gt;1,'Rang. kommuner avlingsnivå P '!B354,"")</f>
        <v/>
      </c>
      <c r="F353" s="4" t="str">
        <f>IF('Rang. kommuner avlingsnivå P '!C354&gt;1,'Rang. kommuner avlingsnivå P '!C354,"")</f>
        <v/>
      </c>
      <c r="G353" s="4" t="str">
        <f>IF('Rang. kommuner avlingsnivå P '!D354&gt;1,'Rang. kommuner avlingsnivå P '!D354,"")</f>
        <v/>
      </c>
      <c r="H353" s="4" t="str">
        <f>IF('Rang. kommuner avlingsnivå P '!E354&gt;1,'Rang. kommuner avlingsnivå P '!E354,"")</f>
        <v/>
      </c>
      <c r="I353" s="4" t="str">
        <f>IF('Rang. kommuner avlingsnivå P '!F354&gt;1,'Rang. kommuner avlingsnivå P '!F354,"")</f>
        <v/>
      </c>
      <c r="J353" s="4" t="str">
        <f>IF('Rang. kommuner avlingsnivå P '!G354&gt;1,'Rang. kommuner avlingsnivå P '!G354,"")</f>
        <v/>
      </c>
      <c r="K353" s="4" t="str">
        <f>IF('Rang. kommuner avlingsnivå P '!H354&gt;1,'Rang. kommuner avlingsnivå P '!H354,"")</f>
        <v/>
      </c>
      <c r="L353" s="4" t="str">
        <f>IF('Rang. kommuner avlingsnivå P '!I354&gt;1,'Rang. kommuner avlingsnivå P '!I354,"")</f>
        <v/>
      </c>
      <c r="M353" s="4" t="str">
        <f>IF('Rang. kommuner avlingsnivå P '!J354&gt;1,'Rang. kommuner avlingsnivå P '!J354,"")</f>
        <v/>
      </c>
      <c r="N353" s="4" t="str">
        <f>IF('Rang. kommuner avlingsnivå P '!K354&gt;1,'Rang. kommuner avlingsnivå P '!K354,"")</f>
        <v/>
      </c>
      <c r="O353" s="4" t="str">
        <f>IF('Rang. kommuner avlingsnivå P '!L354&gt;1,'Rang. kommuner avlingsnivå P '!L354,"")</f>
        <v/>
      </c>
      <c r="P353" s="4" t="str">
        <f>IF('Rang. kommuner avlingsnivå P '!M354&gt;1,'Rang. kommuner avlingsnivå P '!M354,"")</f>
        <v/>
      </c>
      <c r="Q353" s="4"/>
      <c r="R353" s="4"/>
      <c r="S353" s="4"/>
      <c r="T353" s="9" t="str">
        <f>IF('Rang. kommuner avlingsnivå P '!N354&gt;1,'Rang. kommuner avlingsnivå P '!N354,"")</f>
        <v/>
      </c>
      <c r="U353" s="9"/>
      <c r="V353" s="9"/>
    </row>
    <row r="354" spans="4:22" x14ac:dyDescent="0.25">
      <c r="D354" s="4" t="str">
        <f>IF('Rang. kommuner avlingsnivå P '!A355&gt;1,'Rang. kommuner avlingsnivå P '!A355,"")</f>
        <v/>
      </c>
      <c r="E354" s="4" t="str">
        <f>IF('Rang. kommuner avlingsnivå P '!B355&gt;1,'Rang. kommuner avlingsnivå P '!B355,"")</f>
        <v/>
      </c>
      <c r="F354" s="4" t="str">
        <f>IF('Rang. kommuner avlingsnivå P '!C355&gt;1,'Rang. kommuner avlingsnivå P '!C355,"")</f>
        <v/>
      </c>
      <c r="G354" s="4" t="str">
        <f>IF('Rang. kommuner avlingsnivå P '!D355&gt;1,'Rang. kommuner avlingsnivå P '!D355,"")</f>
        <v/>
      </c>
      <c r="H354" s="4" t="str">
        <f>IF('Rang. kommuner avlingsnivå P '!E355&gt;1,'Rang. kommuner avlingsnivå P '!E355,"")</f>
        <v/>
      </c>
      <c r="I354" s="4" t="str">
        <f>IF('Rang. kommuner avlingsnivå P '!F355&gt;1,'Rang. kommuner avlingsnivå P '!F355,"")</f>
        <v/>
      </c>
      <c r="J354" s="4" t="str">
        <f>IF('Rang. kommuner avlingsnivå P '!G355&gt;1,'Rang. kommuner avlingsnivå P '!G355,"")</f>
        <v/>
      </c>
      <c r="K354" s="4" t="str">
        <f>IF('Rang. kommuner avlingsnivå P '!H355&gt;1,'Rang. kommuner avlingsnivå P '!H355,"")</f>
        <v/>
      </c>
      <c r="L354" s="4" t="str">
        <f>IF('Rang. kommuner avlingsnivå P '!I355&gt;1,'Rang. kommuner avlingsnivå P '!I355,"")</f>
        <v/>
      </c>
      <c r="M354" s="4" t="str">
        <f>IF('Rang. kommuner avlingsnivå P '!J355&gt;1,'Rang. kommuner avlingsnivå P '!J355,"")</f>
        <v/>
      </c>
      <c r="N354" s="4" t="str">
        <f>IF('Rang. kommuner avlingsnivå P '!K355&gt;1,'Rang. kommuner avlingsnivå P '!K355,"")</f>
        <v/>
      </c>
      <c r="O354" s="4" t="str">
        <f>IF('Rang. kommuner avlingsnivå P '!L355&gt;1,'Rang. kommuner avlingsnivå P '!L355,"")</f>
        <v/>
      </c>
      <c r="P354" s="4" t="str">
        <f>IF('Rang. kommuner avlingsnivå P '!M355&gt;1,'Rang. kommuner avlingsnivå P '!M355,"")</f>
        <v/>
      </c>
      <c r="Q354" s="4"/>
      <c r="R354" s="4"/>
      <c r="S354" s="4"/>
      <c r="T354" s="9" t="str">
        <f>IF('Rang. kommuner avlingsnivå P '!N355&gt;1,'Rang. kommuner avlingsnivå P '!N355,"")</f>
        <v/>
      </c>
      <c r="U354" s="9"/>
      <c r="V354" s="9"/>
    </row>
    <row r="355" spans="4:22" x14ac:dyDescent="0.25">
      <c r="D355" s="4" t="str">
        <f>IF('Rang. kommuner avlingsnivå P '!A356&gt;1,'Rang. kommuner avlingsnivå P '!A356,"")</f>
        <v/>
      </c>
      <c r="E355" s="4" t="str">
        <f>IF('Rang. kommuner avlingsnivå P '!B356&gt;1,'Rang. kommuner avlingsnivå P '!B356,"")</f>
        <v/>
      </c>
      <c r="F355" s="4" t="str">
        <f>IF('Rang. kommuner avlingsnivå P '!C356&gt;1,'Rang. kommuner avlingsnivå P '!C356,"")</f>
        <v/>
      </c>
      <c r="G355" s="4" t="str">
        <f>IF('Rang. kommuner avlingsnivå P '!D356&gt;1,'Rang. kommuner avlingsnivå P '!D356,"")</f>
        <v/>
      </c>
      <c r="H355" s="4" t="str">
        <f>IF('Rang. kommuner avlingsnivå P '!E356&gt;1,'Rang. kommuner avlingsnivå P '!E356,"")</f>
        <v/>
      </c>
      <c r="I355" s="4" t="str">
        <f>IF('Rang. kommuner avlingsnivå P '!F356&gt;1,'Rang. kommuner avlingsnivå P '!F356,"")</f>
        <v/>
      </c>
      <c r="J355" s="4" t="str">
        <f>IF('Rang. kommuner avlingsnivå P '!G356&gt;1,'Rang. kommuner avlingsnivå P '!G356,"")</f>
        <v/>
      </c>
      <c r="K355" s="4" t="str">
        <f>IF('Rang. kommuner avlingsnivå P '!H356&gt;1,'Rang. kommuner avlingsnivå P '!H356,"")</f>
        <v/>
      </c>
      <c r="L355" s="4" t="str">
        <f>IF('Rang. kommuner avlingsnivå P '!I356&gt;1,'Rang. kommuner avlingsnivå P '!I356,"")</f>
        <v/>
      </c>
      <c r="M355" s="4" t="str">
        <f>IF('Rang. kommuner avlingsnivå P '!J356&gt;1,'Rang. kommuner avlingsnivå P '!J356,"")</f>
        <v/>
      </c>
      <c r="N355" s="4" t="str">
        <f>IF('Rang. kommuner avlingsnivå P '!K356&gt;1,'Rang. kommuner avlingsnivå P '!K356,"")</f>
        <v/>
      </c>
      <c r="O355" s="4" t="str">
        <f>IF('Rang. kommuner avlingsnivå P '!L356&gt;1,'Rang. kommuner avlingsnivå P '!L356,"")</f>
        <v/>
      </c>
      <c r="P355" s="4" t="str">
        <f>IF('Rang. kommuner avlingsnivå P '!M356&gt;1,'Rang. kommuner avlingsnivå P '!M356,"")</f>
        <v/>
      </c>
      <c r="Q355" s="4"/>
      <c r="R355" s="4"/>
      <c r="S355" s="4"/>
      <c r="T355" s="9" t="str">
        <f>IF('Rang. kommuner avlingsnivå P '!N356&gt;1,'Rang. kommuner avlingsnivå P '!N356,"")</f>
        <v/>
      </c>
      <c r="U355" s="9"/>
      <c r="V355" s="9"/>
    </row>
    <row r="356" spans="4:22" x14ac:dyDescent="0.25">
      <c r="D356" s="4" t="str">
        <f>IF('Rang. kommuner avlingsnivå P '!A357&gt;1,'Rang. kommuner avlingsnivå P '!A357,"")</f>
        <v/>
      </c>
      <c r="E356" s="4" t="str">
        <f>IF('Rang. kommuner avlingsnivå P '!B357&gt;1,'Rang. kommuner avlingsnivå P '!B357,"")</f>
        <v/>
      </c>
      <c r="F356" s="4" t="str">
        <f>IF('Rang. kommuner avlingsnivå P '!C357&gt;1,'Rang. kommuner avlingsnivå P '!C357,"")</f>
        <v/>
      </c>
      <c r="G356" s="4" t="str">
        <f>IF('Rang. kommuner avlingsnivå P '!D357&gt;1,'Rang. kommuner avlingsnivå P '!D357,"")</f>
        <v/>
      </c>
      <c r="H356" s="4" t="str">
        <f>IF('Rang. kommuner avlingsnivå P '!E357&gt;1,'Rang. kommuner avlingsnivå P '!E357,"")</f>
        <v/>
      </c>
      <c r="I356" s="4" t="str">
        <f>IF('Rang. kommuner avlingsnivå P '!F357&gt;1,'Rang. kommuner avlingsnivå P '!F357,"")</f>
        <v/>
      </c>
      <c r="J356" s="4" t="str">
        <f>IF('Rang. kommuner avlingsnivå P '!G357&gt;1,'Rang. kommuner avlingsnivå P '!G357,"")</f>
        <v/>
      </c>
      <c r="K356" s="4" t="str">
        <f>IF('Rang. kommuner avlingsnivå P '!H357&gt;1,'Rang. kommuner avlingsnivå P '!H357,"")</f>
        <v/>
      </c>
      <c r="L356" s="4" t="str">
        <f>IF('Rang. kommuner avlingsnivå P '!I357&gt;1,'Rang. kommuner avlingsnivå P '!I357,"")</f>
        <v/>
      </c>
      <c r="M356" s="4" t="str">
        <f>IF('Rang. kommuner avlingsnivå P '!J357&gt;1,'Rang. kommuner avlingsnivå P '!J357,"")</f>
        <v/>
      </c>
      <c r="N356" s="4" t="str">
        <f>IF('Rang. kommuner avlingsnivå P '!K357&gt;1,'Rang. kommuner avlingsnivå P '!K357,"")</f>
        <v/>
      </c>
      <c r="O356" s="4" t="str">
        <f>IF('Rang. kommuner avlingsnivå P '!L357&gt;1,'Rang. kommuner avlingsnivå P '!L357,"")</f>
        <v/>
      </c>
      <c r="P356" s="4" t="str">
        <f>IF('Rang. kommuner avlingsnivå P '!M357&gt;1,'Rang. kommuner avlingsnivå P '!M357,"")</f>
        <v/>
      </c>
      <c r="Q356" s="4"/>
      <c r="R356" s="4"/>
      <c r="S356" s="4"/>
      <c r="V356"/>
    </row>
    <row r="357" spans="4:22" x14ac:dyDescent="0.25">
      <c r="D357" s="4" t="str">
        <f>IF('Rang. kommuner avlingsnivå P '!A358&gt;1,'Rang. kommuner avlingsnivå P '!A358,"")</f>
        <v/>
      </c>
      <c r="E357" s="4" t="str">
        <f>IF('Rang. kommuner avlingsnivå P '!B358&gt;1,'Rang. kommuner avlingsnivå P '!B358,"")</f>
        <v/>
      </c>
      <c r="F357" s="4" t="str">
        <f>IF('Rang. kommuner avlingsnivå P '!C358&gt;1,'Rang. kommuner avlingsnivå P '!C358,"")</f>
        <v/>
      </c>
      <c r="G357" s="4" t="str">
        <f>IF('Rang. kommuner avlingsnivå P '!D358&gt;1,'Rang. kommuner avlingsnivå P '!D358,"")</f>
        <v/>
      </c>
      <c r="H357" s="4" t="str">
        <f>IF('Rang. kommuner avlingsnivå P '!E358&gt;1,'Rang. kommuner avlingsnivå P '!E358,"")</f>
        <v/>
      </c>
      <c r="I357" s="4" t="str">
        <f>IF('Rang. kommuner avlingsnivå P '!F358&gt;1,'Rang. kommuner avlingsnivå P '!F358,"")</f>
        <v/>
      </c>
      <c r="J357" s="4" t="str">
        <f>IF('Rang. kommuner avlingsnivå P '!G358&gt;1,'Rang. kommuner avlingsnivå P '!G358,"")</f>
        <v/>
      </c>
      <c r="K357" s="4" t="str">
        <f>IF('Rang. kommuner avlingsnivå P '!H358&gt;1,'Rang. kommuner avlingsnivå P '!H358,"")</f>
        <v/>
      </c>
      <c r="L357" s="4" t="str">
        <f>IF('Rang. kommuner avlingsnivå P '!I358&gt;1,'Rang. kommuner avlingsnivå P '!I358,"")</f>
        <v/>
      </c>
      <c r="M357" s="4" t="str">
        <f>IF('Rang. kommuner avlingsnivå P '!J358&gt;1,'Rang. kommuner avlingsnivå P '!J358,"")</f>
        <v/>
      </c>
      <c r="N357" s="4" t="str">
        <f>IF('Rang. kommuner avlingsnivå P '!K358&gt;1,'Rang. kommuner avlingsnivå P '!K358,"")</f>
        <v/>
      </c>
      <c r="O357" s="4" t="str">
        <f>IF('Rang. kommuner avlingsnivå P '!L358&gt;1,'Rang. kommuner avlingsnivå P '!L358,"")</f>
        <v/>
      </c>
      <c r="P357" s="4" t="str">
        <f>IF('Rang. kommuner avlingsnivå P '!M358&gt;1,'Rang. kommuner avlingsnivå P '!M358,"")</f>
        <v/>
      </c>
      <c r="Q357" s="4"/>
      <c r="R357" s="4"/>
      <c r="S357" s="4"/>
      <c r="V357"/>
    </row>
    <row r="358" spans="4:22" x14ac:dyDescent="0.25">
      <c r="D358" s="4" t="str">
        <f>IF('Rang. kommuner avlingsnivå P '!A359&gt;1,'Rang. kommuner avlingsnivå P '!A359,"")</f>
        <v/>
      </c>
      <c r="E358" s="4" t="str">
        <f>IF('Rang. kommuner avlingsnivå P '!B359&gt;1,'Rang. kommuner avlingsnivå P '!B359,"")</f>
        <v/>
      </c>
      <c r="F358" s="4" t="str">
        <f>IF('Rang. kommuner avlingsnivå P '!C359&gt;1,'Rang. kommuner avlingsnivå P '!C359,"")</f>
        <v/>
      </c>
      <c r="G358" s="4" t="str">
        <f>IF('Rang. kommuner avlingsnivå P '!D359&gt;1,'Rang. kommuner avlingsnivå P '!D359,"")</f>
        <v/>
      </c>
      <c r="H358" s="4" t="str">
        <f>IF('Rang. kommuner avlingsnivå P '!E359&gt;1,'Rang. kommuner avlingsnivå P '!E359,"")</f>
        <v/>
      </c>
      <c r="I358" s="4" t="str">
        <f>IF('Rang. kommuner avlingsnivå P '!F359&gt;1,'Rang. kommuner avlingsnivå P '!F359,"")</f>
        <v/>
      </c>
      <c r="J358" s="4" t="str">
        <f>IF('Rang. kommuner avlingsnivå P '!G359&gt;1,'Rang. kommuner avlingsnivå P '!G359,"")</f>
        <v/>
      </c>
      <c r="K358" s="4" t="str">
        <f>IF('Rang. kommuner avlingsnivå P '!H359&gt;1,'Rang. kommuner avlingsnivå P '!H359,"")</f>
        <v/>
      </c>
      <c r="L358" s="4" t="str">
        <f>IF('Rang. kommuner avlingsnivå P '!I359&gt;1,'Rang. kommuner avlingsnivå P '!I359,"")</f>
        <v/>
      </c>
      <c r="M358" s="4" t="str">
        <f>IF('Rang. kommuner avlingsnivå P '!J359&gt;1,'Rang. kommuner avlingsnivå P '!J359,"")</f>
        <v/>
      </c>
      <c r="N358" s="4" t="str">
        <f>IF('Rang. kommuner avlingsnivå P '!K359&gt;1,'Rang. kommuner avlingsnivå P '!K359,"")</f>
        <v/>
      </c>
      <c r="O358" s="4" t="str">
        <f>IF('Rang. kommuner avlingsnivå P '!L359&gt;1,'Rang. kommuner avlingsnivå P '!L359,"")</f>
        <v/>
      </c>
      <c r="P358" s="4" t="str">
        <f>IF('Rang. kommuner avlingsnivå P '!M359&gt;1,'Rang. kommuner avlingsnivå P '!M359,"")</f>
        <v/>
      </c>
      <c r="Q358" s="4"/>
      <c r="R358" s="4"/>
      <c r="S358" s="4"/>
      <c r="V358"/>
    </row>
    <row r="359" spans="4:22" x14ac:dyDescent="0.25">
      <c r="D359" s="4" t="str">
        <f>IF('Rang. kommuner avlingsnivå P '!A360&gt;1,'Rang. kommuner avlingsnivå P '!A360,"")</f>
        <v/>
      </c>
      <c r="E359" s="4" t="str">
        <f>IF('Rang. kommuner avlingsnivå P '!B360&gt;1,'Rang. kommuner avlingsnivå P '!B360,"")</f>
        <v/>
      </c>
      <c r="F359" s="4" t="str">
        <f>IF('Rang. kommuner avlingsnivå P '!C360&gt;1,'Rang. kommuner avlingsnivå P '!C360,"")</f>
        <v/>
      </c>
      <c r="G359" s="4" t="str">
        <f>IF('Rang. kommuner avlingsnivå P '!D360&gt;1,'Rang. kommuner avlingsnivå P '!D360,"")</f>
        <v/>
      </c>
      <c r="H359" s="4" t="str">
        <f>IF('Rang. kommuner avlingsnivå P '!E360&gt;1,'Rang. kommuner avlingsnivå P '!E360,"")</f>
        <v/>
      </c>
      <c r="I359" s="4" t="str">
        <f>IF('Rang. kommuner avlingsnivå P '!F360&gt;1,'Rang. kommuner avlingsnivå P '!F360,"")</f>
        <v/>
      </c>
      <c r="J359" s="4" t="str">
        <f>IF('Rang. kommuner avlingsnivå P '!G360&gt;1,'Rang. kommuner avlingsnivå P '!G360,"")</f>
        <v/>
      </c>
      <c r="K359" s="4" t="str">
        <f>IF('Rang. kommuner avlingsnivå P '!H360&gt;1,'Rang. kommuner avlingsnivå P '!H360,"")</f>
        <v/>
      </c>
      <c r="L359" s="4" t="str">
        <f>IF('Rang. kommuner avlingsnivå P '!I360&gt;1,'Rang. kommuner avlingsnivå P '!I360,"")</f>
        <v/>
      </c>
      <c r="M359" s="4" t="str">
        <f>IF('Rang. kommuner avlingsnivå P '!J360&gt;1,'Rang. kommuner avlingsnivå P '!J360,"")</f>
        <v/>
      </c>
      <c r="N359" s="4" t="str">
        <f>IF('Rang. kommuner avlingsnivå P '!K360&gt;1,'Rang. kommuner avlingsnivå P '!K360,"")</f>
        <v/>
      </c>
      <c r="O359" s="4" t="str">
        <f>IF('Rang. kommuner avlingsnivå P '!L360&gt;1,'Rang. kommuner avlingsnivå P '!L360,"")</f>
        <v/>
      </c>
      <c r="P359" s="4" t="str">
        <f>IF('Rang. kommuner avlingsnivå P '!M360&gt;1,'Rang. kommuner avlingsnivå P '!M360,"")</f>
        <v/>
      </c>
      <c r="Q359" s="4"/>
      <c r="R359" s="4"/>
      <c r="S359" s="4"/>
      <c r="V359"/>
    </row>
    <row r="360" spans="4:22" x14ac:dyDescent="0.25">
      <c r="D360" s="4" t="str">
        <f>IF('Rang. kommuner avlingsnivå P '!A361&gt;1,'Rang. kommuner avlingsnivå P '!A361,"")</f>
        <v/>
      </c>
      <c r="E360" s="4" t="str">
        <f>IF('Rang. kommuner avlingsnivå P '!B361&gt;1,'Rang. kommuner avlingsnivå P '!B361,"")</f>
        <v/>
      </c>
      <c r="F360" s="4" t="str">
        <f>IF('Rang. kommuner avlingsnivå P '!C361&gt;1,'Rang. kommuner avlingsnivå P '!C361,"")</f>
        <v/>
      </c>
      <c r="G360" s="4" t="str">
        <f>IF('Rang. kommuner avlingsnivå P '!D361&gt;1,'Rang. kommuner avlingsnivå P '!D361,"")</f>
        <v/>
      </c>
      <c r="H360" s="4" t="str">
        <f>IF('Rang. kommuner avlingsnivå P '!E361&gt;1,'Rang. kommuner avlingsnivå P '!E361,"")</f>
        <v/>
      </c>
      <c r="I360" s="4" t="str">
        <f>IF('Rang. kommuner avlingsnivå P '!F361&gt;1,'Rang. kommuner avlingsnivå P '!F361,"")</f>
        <v/>
      </c>
      <c r="J360" s="4" t="str">
        <f>IF('Rang. kommuner avlingsnivå P '!G361&gt;1,'Rang. kommuner avlingsnivå P '!G361,"")</f>
        <v/>
      </c>
      <c r="K360" s="4" t="str">
        <f>IF('Rang. kommuner avlingsnivå P '!H361&gt;1,'Rang. kommuner avlingsnivå P '!H361,"")</f>
        <v/>
      </c>
      <c r="L360" s="4" t="str">
        <f>IF('Rang. kommuner avlingsnivå P '!I361&gt;1,'Rang. kommuner avlingsnivå P '!I361,"")</f>
        <v/>
      </c>
      <c r="M360" s="4" t="str">
        <f>IF('Rang. kommuner avlingsnivå P '!J361&gt;1,'Rang. kommuner avlingsnivå P '!J361,"")</f>
        <v/>
      </c>
      <c r="N360" s="4" t="str">
        <f>IF('Rang. kommuner avlingsnivå P '!K361&gt;1,'Rang. kommuner avlingsnivå P '!K361,"")</f>
        <v/>
      </c>
      <c r="O360" s="4" t="str">
        <f>IF('Rang. kommuner avlingsnivå P '!L361&gt;1,'Rang. kommuner avlingsnivå P '!L361,"")</f>
        <v/>
      </c>
      <c r="P360" s="4" t="str">
        <f>IF('Rang. kommuner avlingsnivå P '!M361&gt;1,'Rang. kommuner avlingsnivå P '!M361,"")</f>
        <v/>
      </c>
      <c r="Q360" s="4"/>
      <c r="R360" s="4"/>
      <c r="S360" s="4"/>
      <c r="V360"/>
    </row>
    <row r="361" spans="4:22" x14ac:dyDescent="0.25">
      <c r="D361" s="4" t="str">
        <f>IF('Rang. kommuner avlingsnivå P '!A362&gt;1,'Rang. kommuner avlingsnivå P '!A362,"")</f>
        <v/>
      </c>
      <c r="E361" s="4" t="str">
        <f>IF('Rang. kommuner avlingsnivå P '!B362&gt;1,'Rang. kommuner avlingsnivå P '!B362,"")</f>
        <v/>
      </c>
      <c r="F361" s="4" t="str">
        <f>IF('Rang. kommuner avlingsnivå P '!C362&gt;1,'Rang. kommuner avlingsnivå P '!C362,"")</f>
        <v/>
      </c>
      <c r="G361" s="4" t="str">
        <f>IF('Rang. kommuner avlingsnivå P '!D362&gt;1,'Rang. kommuner avlingsnivå P '!D362,"")</f>
        <v/>
      </c>
      <c r="H361" s="4" t="str">
        <f>IF('Rang. kommuner avlingsnivå P '!E362&gt;1,'Rang. kommuner avlingsnivå P '!E362,"")</f>
        <v/>
      </c>
      <c r="I361" s="4" t="str">
        <f>IF('Rang. kommuner avlingsnivå P '!F362&gt;1,'Rang. kommuner avlingsnivå P '!F362,"")</f>
        <v/>
      </c>
      <c r="J361" s="4" t="str">
        <f>IF('Rang. kommuner avlingsnivå P '!G362&gt;1,'Rang. kommuner avlingsnivå P '!G362,"")</f>
        <v/>
      </c>
      <c r="K361" s="4" t="str">
        <f>IF('Rang. kommuner avlingsnivå P '!H362&gt;1,'Rang. kommuner avlingsnivå P '!H362,"")</f>
        <v/>
      </c>
      <c r="L361" s="4" t="str">
        <f>IF('Rang. kommuner avlingsnivå P '!I362&gt;1,'Rang. kommuner avlingsnivå P '!I362,"")</f>
        <v/>
      </c>
      <c r="M361" s="4" t="str">
        <f>IF('Rang. kommuner avlingsnivå P '!J362&gt;1,'Rang. kommuner avlingsnivå P '!J362,"")</f>
        <v/>
      </c>
      <c r="N361" s="4" t="str">
        <f>IF('Rang. kommuner avlingsnivå P '!K362&gt;1,'Rang. kommuner avlingsnivå P '!K362,"")</f>
        <v/>
      </c>
      <c r="O361" s="4" t="str">
        <f>IF('Rang. kommuner avlingsnivå P '!L362&gt;1,'Rang. kommuner avlingsnivå P '!L362,"")</f>
        <v/>
      </c>
      <c r="P361" s="4" t="str">
        <f>IF('Rang. kommuner avlingsnivå P '!M362&gt;1,'Rang. kommuner avlingsnivå P '!M362,"")</f>
        <v/>
      </c>
      <c r="Q361" s="4"/>
      <c r="R361" s="4"/>
      <c r="S361" s="4"/>
      <c r="V361"/>
    </row>
    <row r="362" spans="4:22" x14ac:dyDescent="0.25">
      <c r="D362" s="4" t="str">
        <f>IF('Rang. kommuner avlingsnivå P '!A363&gt;1,'Rang. kommuner avlingsnivå P '!A363,"")</f>
        <v/>
      </c>
      <c r="E362" s="4" t="str">
        <f>IF('Rang. kommuner avlingsnivå P '!B363&gt;1,'Rang. kommuner avlingsnivå P '!B363,"")</f>
        <v/>
      </c>
      <c r="F362" s="4" t="str">
        <f>IF('Rang. kommuner avlingsnivå P '!C363&gt;1,'Rang. kommuner avlingsnivå P '!C363,"")</f>
        <v/>
      </c>
      <c r="G362" s="4" t="str">
        <f>IF('Rang. kommuner avlingsnivå P '!D363&gt;1,'Rang. kommuner avlingsnivå P '!D363,"")</f>
        <v/>
      </c>
      <c r="H362" s="4" t="str">
        <f>IF('Rang. kommuner avlingsnivå P '!E363&gt;1,'Rang. kommuner avlingsnivå P '!E363,"")</f>
        <v/>
      </c>
      <c r="I362" s="4" t="str">
        <f>IF('Rang. kommuner avlingsnivå P '!F363&gt;1,'Rang. kommuner avlingsnivå P '!F363,"")</f>
        <v/>
      </c>
      <c r="J362" s="4" t="str">
        <f>IF('Rang. kommuner avlingsnivå P '!G363&gt;1,'Rang. kommuner avlingsnivå P '!G363,"")</f>
        <v/>
      </c>
      <c r="K362" s="4" t="str">
        <f>IF('Rang. kommuner avlingsnivå P '!H363&gt;1,'Rang. kommuner avlingsnivå P '!H363,"")</f>
        <v/>
      </c>
      <c r="L362" s="4" t="str">
        <f>IF('Rang. kommuner avlingsnivå P '!I363&gt;1,'Rang. kommuner avlingsnivå P '!I363,"")</f>
        <v/>
      </c>
      <c r="M362" s="4" t="str">
        <f>IF('Rang. kommuner avlingsnivå P '!J363&gt;1,'Rang. kommuner avlingsnivå P '!J363,"")</f>
        <v/>
      </c>
      <c r="N362" s="4" t="str">
        <f>IF('Rang. kommuner avlingsnivå P '!K363&gt;1,'Rang. kommuner avlingsnivå P '!K363,"")</f>
        <v/>
      </c>
      <c r="O362" s="4" t="str">
        <f>IF('Rang. kommuner avlingsnivå P '!L363&gt;1,'Rang. kommuner avlingsnivå P '!L363,"")</f>
        <v/>
      </c>
      <c r="P362" s="4" t="str">
        <f>IF('Rang. kommuner avlingsnivå P '!M363&gt;1,'Rang. kommuner avlingsnivå P '!M363,"")</f>
        <v/>
      </c>
      <c r="Q362" s="4"/>
      <c r="R362" s="4"/>
      <c r="S362" s="4"/>
      <c r="V362"/>
    </row>
    <row r="363" spans="4:22" x14ac:dyDescent="0.25">
      <c r="D363" s="4" t="str">
        <f>IF('Rang. kommuner avlingsnivå P '!A364&gt;1,'Rang. kommuner avlingsnivå P '!A364,"")</f>
        <v/>
      </c>
      <c r="E363" s="4" t="str">
        <f>IF('Rang. kommuner avlingsnivå P '!B364&gt;1,'Rang. kommuner avlingsnivå P '!B364,"")</f>
        <v/>
      </c>
      <c r="F363" s="4" t="str">
        <f>IF('Rang. kommuner avlingsnivå P '!C364&gt;1,'Rang. kommuner avlingsnivå P '!C364,"")</f>
        <v/>
      </c>
      <c r="G363" s="4" t="str">
        <f>IF('Rang. kommuner avlingsnivå P '!D364&gt;1,'Rang. kommuner avlingsnivå P '!D364,"")</f>
        <v/>
      </c>
      <c r="H363" s="4" t="str">
        <f>IF('Rang. kommuner avlingsnivå P '!E364&gt;1,'Rang. kommuner avlingsnivå P '!E364,"")</f>
        <v/>
      </c>
      <c r="I363" s="4" t="str">
        <f>IF('Rang. kommuner avlingsnivå P '!F364&gt;1,'Rang. kommuner avlingsnivå P '!F364,"")</f>
        <v/>
      </c>
      <c r="J363" s="4" t="str">
        <f>IF('Rang. kommuner avlingsnivå P '!G364&gt;1,'Rang. kommuner avlingsnivå P '!G364,"")</f>
        <v/>
      </c>
      <c r="K363" s="4" t="str">
        <f>IF('Rang. kommuner avlingsnivå P '!H364&gt;1,'Rang. kommuner avlingsnivå P '!H364,"")</f>
        <v/>
      </c>
      <c r="L363" s="4" t="str">
        <f>IF('Rang. kommuner avlingsnivå P '!I364&gt;1,'Rang. kommuner avlingsnivå P '!I364,"")</f>
        <v/>
      </c>
      <c r="M363" s="4" t="str">
        <f>IF('Rang. kommuner avlingsnivå P '!J364&gt;1,'Rang. kommuner avlingsnivå P '!J364,"")</f>
        <v/>
      </c>
      <c r="N363" s="4" t="str">
        <f>IF('Rang. kommuner avlingsnivå P '!K364&gt;1,'Rang. kommuner avlingsnivå P '!K364,"")</f>
        <v/>
      </c>
      <c r="O363" s="4" t="str">
        <f>IF('Rang. kommuner avlingsnivå P '!L364&gt;1,'Rang. kommuner avlingsnivå P '!L364,"")</f>
        <v/>
      </c>
      <c r="P363" s="4" t="str">
        <f>IF('Rang. kommuner avlingsnivå P '!M364&gt;1,'Rang. kommuner avlingsnivå P '!M364,"")</f>
        <v/>
      </c>
      <c r="Q363" s="4"/>
      <c r="R363" s="4"/>
      <c r="S363" s="4"/>
      <c r="V363"/>
    </row>
    <row r="364" spans="4:22" x14ac:dyDescent="0.25">
      <c r="D364" s="4" t="str">
        <f>IF('Rang. kommuner avlingsnivå P '!A365&gt;1,'Rang. kommuner avlingsnivå P '!A365,"")</f>
        <v/>
      </c>
      <c r="E364" s="4" t="str">
        <f>IF('Rang. kommuner avlingsnivå P '!B365&gt;1,'Rang. kommuner avlingsnivå P '!B365,"")</f>
        <v/>
      </c>
      <c r="F364" s="4" t="str">
        <f>IF('Rang. kommuner avlingsnivå P '!C365&gt;1,'Rang. kommuner avlingsnivå P '!C365,"")</f>
        <v/>
      </c>
      <c r="G364" s="4" t="str">
        <f>IF('Rang. kommuner avlingsnivå P '!D365&gt;1,'Rang. kommuner avlingsnivå P '!D365,"")</f>
        <v/>
      </c>
      <c r="H364" s="4" t="str">
        <f>IF('Rang. kommuner avlingsnivå P '!E365&gt;1,'Rang. kommuner avlingsnivå P '!E365,"")</f>
        <v/>
      </c>
      <c r="I364" s="4" t="str">
        <f>IF('Rang. kommuner avlingsnivå P '!F365&gt;1,'Rang. kommuner avlingsnivå P '!F365,"")</f>
        <v/>
      </c>
      <c r="J364" s="4" t="str">
        <f>IF('Rang. kommuner avlingsnivå P '!G365&gt;1,'Rang. kommuner avlingsnivå P '!G365,"")</f>
        <v/>
      </c>
      <c r="K364" s="4" t="str">
        <f>IF('Rang. kommuner avlingsnivå P '!H365&gt;1,'Rang. kommuner avlingsnivå P '!H365,"")</f>
        <v/>
      </c>
      <c r="L364" s="4" t="str">
        <f>IF('Rang. kommuner avlingsnivå P '!I365&gt;1,'Rang. kommuner avlingsnivå P '!I365,"")</f>
        <v/>
      </c>
      <c r="M364" s="4" t="str">
        <f>IF('Rang. kommuner avlingsnivå P '!J365&gt;1,'Rang. kommuner avlingsnivå P '!J365,"")</f>
        <v/>
      </c>
      <c r="N364" s="4" t="str">
        <f>IF('Rang. kommuner avlingsnivå P '!K365&gt;1,'Rang. kommuner avlingsnivå P '!K365,"")</f>
        <v/>
      </c>
      <c r="O364" s="4" t="str">
        <f>IF('Rang. kommuner avlingsnivå P '!L365&gt;1,'Rang. kommuner avlingsnivå P '!L365,"")</f>
        <v/>
      </c>
      <c r="P364" s="4" t="str">
        <f>IF('Rang. kommuner avlingsnivå P '!M365&gt;1,'Rang. kommuner avlingsnivå P '!M365,"")</f>
        <v/>
      </c>
      <c r="Q364" s="4"/>
      <c r="R364" s="4"/>
      <c r="S364" s="4"/>
      <c r="V364"/>
    </row>
    <row r="365" spans="4:22" x14ac:dyDescent="0.25">
      <c r="D365" s="4" t="str">
        <f>IF('Rang. kommuner avlingsnivå P '!A366&gt;1,'Rang. kommuner avlingsnivå P '!A366,"")</f>
        <v/>
      </c>
      <c r="E365" s="4" t="str">
        <f>IF('Rang. kommuner avlingsnivå P '!B366&gt;1,'Rang. kommuner avlingsnivå P '!B366,"")</f>
        <v/>
      </c>
      <c r="F365" s="4" t="str">
        <f>IF('Rang. kommuner avlingsnivå P '!C366&gt;1,'Rang. kommuner avlingsnivå P '!C366,"")</f>
        <v/>
      </c>
      <c r="G365" s="4" t="str">
        <f>IF('Rang. kommuner avlingsnivå P '!D366&gt;1,'Rang. kommuner avlingsnivå P '!D366,"")</f>
        <v/>
      </c>
      <c r="H365" s="4" t="str">
        <f>IF('Rang. kommuner avlingsnivå P '!E366&gt;1,'Rang. kommuner avlingsnivå P '!E366,"")</f>
        <v/>
      </c>
      <c r="I365" s="4" t="str">
        <f>IF('Rang. kommuner avlingsnivå P '!F366&gt;1,'Rang. kommuner avlingsnivå P '!F366,"")</f>
        <v/>
      </c>
      <c r="J365" s="4" t="str">
        <f>IF('Rang. kommuner avlingsnivå P '!G366&gt;1,'Rang. kommuner avlingsnivå P '!G366,"")</f>
        <v/>
      </c>
      <c r="K365" s="4" t="str">
        <f>IF('Rang. kommuner avlingsnivå P '!H366&gt;1,'Rang. kommuner avlingsnivå P '!H366,"")</f>
        <v/>
      </c>
      <c r="L365" s="4" t="str">
        <f>IF('Rang. kommuner avlingsnivå P '!I366&gt;1,'Rang. kommuner avlingsnivå P '!I366,"")</f>
        <v/>
      </c>
      <c r="M365" s="4" t="str">
        <f>IF('Rang. kommuner avlingsnivå P '!J366&gt;1,'Rang. kommuner avlingsnivå P '!J366,"")</f>
        <v/>
      </c>
      <c r="N365" s="4" t="str">
        <f>IF('Rang. kommuner avlingsnivå P '!K366&gt;1,'Rang. kommuner avlingsnivå P '!K366,"")</f>
        <v/>
      </c>
      <c r="O365" s="4" t="str">
        <f>IF('Rang. kommuner avlingsnivå P '!L366&gt;1,'Rang. kommuner avlingsnivå P '!L366,"")</f>
        <v/>
      </c>
      <c r="P365" s="4" t="str">
        <f>IF('Rang. kommuner avlingsnivå P '!M366&gt;1,'Rang. kommuner avlingsnivå P '!M366,"")</f>
        <v/>
      </c>
      <c r="Q365" s="4"/>
      <c r="R365" s="4"/>
      <c r="S365" s="4"/>
      <c r="V365"/>
    </row>
    <row r="366" spans="4:22" x14ac:dyDescent="0.25">
      <c r="D366" s="4" t="str">
        <f>IF('Rang. kommuner avlingsnivå P '!A367&gt;1,'Rang. kommuner avlingsnivå P '!A367,"")</f>
        <v/>
      </c>
      <c r="E366" s="4" t="str">
        <f>IF('Rang. kommuner avlingsnivå P '!B367&gt;1,'Rang. kommuner avlingsnivå P '!B367,"")</f>
        <v/>
      </c>
      <c r="F366" s="4" t="str">
        <f>IF('Rang. kommuner avlingsnivå P '!C367&gt;1,'Rang. kommuner avlingsnivå P '!C367,"")</f>
        <v/>
      </c>
      <c r="G366" s="4" t="str">
        <f>IF('Rang. kommuner avlingsnivå P '!D367&gt;1,'Rang. kommuner avlingsnivå P '!D367,"")</f>
        <v/>
      </c>
      <c r="H366" s="4" t="str">
        <f>IF('Rang. kommuner avlingsnivå P '!E367&gt;1,'Rang. kommuner avlingsnivå P '!E367,"")</f>
        <v/>
      </c>
      <c r="I366" s="4" t="str">
        <f>IF('Rang. kommuner avlingsnivå P '!F367&gt;1,'Rang. kommuner avlingsnivå P '!F367,"")</f>
        <v/>
      </c>
      <c r="J366" s="4" t="str">
        <f>IF('Rang. kommuner avlingsnivå P '!G367&gt;1,'Rang. kommuner avlingsnivå P '!G367,"")</f>
        <v/>
      </c>
      <c r="K366" s="4" t="str">
        <f>IF('Rang. kommuner avlingsnivå P '!H367&gt;1,'Rang. kommuner avlingsnivå P '!H367,"")</f>
        <v/>
      </c>
      <c r="L366" s="4" t="str">
        <f>IF('Rang. kommuner avlingsnivå P '!I367&gt;1,'Rang. kommuner avlingsnivå P '!I367,"")</f>
        <v/>
      </c>
      <c r="M366" s="4" t="str">
        <f>IF('Rang. kommuner avlingsnivå P '!J367&gt;1,'Rang. kommuner avlingsnivå P '!J367,"")</f>
        <v/>
      </c>
      <c r="N366" s="4" t="str">
        <f>IF('Rang. kommuner avlingsnivå P '!K367&gt;1,'Rang. kommuner avlingsnivå P '!K367,"")</f>
        <v/>
      </c>
      <c r="O366" s="4" t="str">
        <f>IF('Rang. kommuner avlingsnivå P '!L367&gt;1,'Rang. kommuner avlingsnivå P '!L367,"")</f>
        <v/>
      </c>
      <c r="P366" s="4" t="str">
        <f>IF('Rang. kommuner avlingsnivå P '!M367&gt;1,'Rang. kommuner avlingsnivå P '!M367,"")</f>
        <v/>
      </c>
      <c r="Q366" s="4"/>
      <c r="R366" s="4"/>
      <c r="S366" s="4"/>
      <c r="V366"/>
    </row>
    <row r="367" spans="4:22" x14ac:dyDescent="0.25">
      <c r="D367" s="4" t="str">
        <f>IF('Rang. kommuner avlingsnivå P '!A368&gt;1,'Rang. kommuner avlingsnivå P '!A368,"")</f>
        <v/>
      </c>
      <c r="E367" s="4" t="str">
        <f>IF('Rang. kommuner avlingsnivå P '!B368&gt;1,'Rang. kommuner avlingsnivå P '!B368,"")</f>
        <v/>
      </c>
      <c r="F367" s="4" t="str">
        <f>IF('Rang. kommuner avlingsnivå P '!C368&gt;1,'Rang. kommuner avlingsnivå P '!C368,"")</f>
        <v/>
      </c>
      <c r="G367" s="4" t="str">
        <f>IF('Rang. kommuner avlingsnivå P '!D368&gt;1,'Rang. kommuner avlingsnivå P '!D368,"")</f>
        <v/>
      </c>
      <c r="H367" s="4" t="str">
        <f>IF('Rang. kommuner avlingsnivå P '!E368&gt;1,'Rang. kommuner avlingsnivå P '!E368,"")</f>
        <v/>
      </c>
      <c r="I367" s="4" t="str">
        <f>IF('Rang. kommuner avlingsnivå P '!F368&gt;1,'Rang. kommuner avlingsnivå P '!F368,"")</f>
        <v/>
      </c>
      <c r="J367" s="4" t="str">
        <f>IF('Rang. kommuner avlingsnivå P '!G368&gt;1,'Rang. kommuner avlingsnivå P '!G368,"")</f>
        <v/>
      </c>
      <c r="K367" s="4" t="str">
        <f>IF('Rang. kommuner avlingsnivå P '!H368&gt;1,'Rang. kommuner avlingsnivå P '!H368,"")</f>
        <v/>
      </c>
      <c r="L367" s="4" t="str">
        <f>IF('Rang. kommuner avlingsnivå P '!I368&gt;1,'Rang. kommuner avlingsnivå P '!I368,"")</f>
        <v/>
      </c>
      <c r="M367" s="4" t="str">
        <f>IF('Rang. kommuner avlingsnivå P '!J368&gt;1,'Rang. kommuner avlingsnivå P '!J368,"")</f>
        <v/>
      </c>
      <c r="N367" s="4" t="str">
        <f>IF('Rang. kommuner avlingsnivå P '!K368&gt;1,'Rang. kommuner avlingsnivå P '!K368,"")</f>
        <v/>
      </c>
      <c r="O367" s="4" t="str">
        <f>IF('Rang. kommuner avlingsnivå P '!L368&gt;1,'Rang. kommuner avlingsnivå P '!L368,"")</f>
        <v/>
      </c>
      <c r="P367" s="4" t="str">
        <f>IF('Rang. kommuner avlingsnivå P '!M368&gt;1,'Rang. kommuner avlingsnivå P '!M368,"")</f>
        <v/>
      </c>
      <c r="Q367" s="4"/>
      <c r="R367" s="4"/>
      <c r="S367" s="4"/>
      <c r="V367"/>
    </row>
    <row r="368" spans="4:22" x14ac:dyDescent="0.25">
      <c r="D368" s="4" t="str">
        <f>IF('Rang. kommuner avlingsnivå P '!A369&gt;1,'Rang. kommuner avlingsnivå P '!A369,"")</f>
        <v/>
      </c>
      <c r="E368" s="4" t="str">
        <f>IF('Rang. kommuner avlingsnivå P '!B369&gt;1,'Rang. kommuner avlingsnivå P '!B369,"")</f>
        <v/>
      </c>
      <c r="F368" s="4" t="str">
        <f>IF('Rang. kommuner avlingsnivå P '!C369&gt;1,'Rang. kommuner avlingsnivå P '!C369,"")</f>
        <v/>
      </c>
      <c r="G368" s="4" t="str">
        <f>IF('Rang. kommuner avlingsnivå P '!D369&gt;1,'Rang. kommuner avlingsnivå P '!D369,"")</f>
        <v/>
      </c>
      <c r="H368" s="4" t="str">
        <f>IF('Rang. kommuner avlingsnivå P '!E369&gt;1,'Rang. kommuner avlingsnivå P '!E369,"")</f>
        <v/>
      </c>
      <c r="I368" s="4" t="str">
        <f>IF('Rang. kommuner avlingsnivå P '!F369&gt;1,'Rang. kommuner avlingsnivå P '!F369,"")</f>
        <v/>
      </c>
      <c r="J368" s="4" t="str">
        <f>IF('Rang. kommuner avlingsnivå P '!G369&gt;1,'Rang. kommuner avlingsnivå P '!G369,"")</f>
        <v/>
      </c>
      <c r="K368" s="4" t="str">
        <f>IF('Rang. kommuner avlingsnivå P '!H369&gt;1,'Rang. kommuner avlingsnivå P '!H369,"")</f>
        <v/>
      </c>
      <c r="L368" s="4" t="str">
        <f>IF('Rang. kommuner avlingsnivå P '!I369&gt;1,'Rang. kommuner avlingsnivå P '!I369,"")</f>
        <v/>
      </c>
      <c r="M368" s="4" t="str">
        <f>IF('Rang. kommuner avlingsnivå P '!J369&gt;1,'Rang. kommuner avlingsnivå P '!J369,"")</f>
        <v/>
      </c>
      <c r="N368" s="4" t="str">
        <f>IF('Rang. kommuner avlingsnivå P '!K369&gt;1,'Rang. kommuner avlingsnivå P '!K369,"")</f>
        <v/>
      </c>
      <c r="O368" s="4" t="str">
        <f>IF('Rang. kommuner avlingsnivå P '!L369&gt;1,'Rang. kommuner avlingsnivå P '!L369,"")</f>
        <v/>
      </c>
      <c r="P368" s="4" t="str">
        <f>IF('Rang. kommuner avlingsnivå P '!M369&gt;1,'Rang. kommuner avlingsnivå P '!M369,"")</f>
        <v/>
      </c>
      <c r="Q368" s="4"/>
      <c r="R368" s="4"/>
      <c r="S368" s="4"/>
      <c r="V368"/>
    </row>
    <row r="369" spans="4:22" x14ac:dyDescent="0.25">
      <c r="D369" s="4" t="str">
        <f>IF('Rang. kommuner avlingsnivå P '!A370&gt;1,'Rang. kommuner avlingsnivå P '!A370,"")</f>
        <v/>
      </c>
      <c r="E369" s="4" t="str">
        <f>IF('Rang. kommuner avlingsnivå P '!B370&gt;1,'Rang. kommuner avlingsnivå P '!B370,"")</f>
        <v/>
      </c>
      <c r="F369" s="4" t="str">
        <f>IF('Rang. kommuner avlingsnivå P '!C370&gt;1,'Rang. kommuner avlingsnivå P '!C370,"")</f>
        <v/>
      </c>
      <c r="G369" s="4" t="str">
        <f>IF('Rang. kommuner avlingsnivå P '!D370&gt;1,'Rang. kommuner avlingsnivå P '!D370,"")</f>
        <v/>
      </c>
      <c r="H369" s="4" t="str">
        <f>IF('Rang. kommuner avlingsnivå P '!E370&gt;1,'Rang. kommuner avlingsnivå P '!E370,"")</f>
        <v/>
      </c>
      <c r="I369" s="4" t="str">
        <f>IF('Rang. kommuner avlingsnivå P '!F370&gt;1,'Rang. kommuner avlingsnivå P '!F370,"")</f>
        <v/>
      </c>
      <c r="J369" s="4" t="str">
        <f>IF('Rang. kommuner avlingsnivå P '!G370&gt;1,'Rang. kommuner avlingsnivå P '!G370,"")</f>
        <v/>
      </c>
      <c r="K369" s="4" t="str">
        <f>IF('Rang. kommuner avlingsnivå P '!H370&gt;1,'Rang. kommuner avlingsnivå P '!H370,"")</f>
        <v/>
      </c>
      <c r="L369" s="4" t="str">
        <f>IF('Rang. kommuner avlingsnivå P '!I370&gt;1,'Rang. kommuner avlingsnivå P '!I370,"")</f>
        <v/>
      </c>
      <c r="M369" s="4" t="str">
        <f>IF('Rang. kommuner avlingsnivå P '!J370&gt;1,'Rang. kommuner avlingsnivå P '!J370,"")</f>
        <v/>
      </c>
      <c r="N369" s="4" t="str">
        <f>IF('Rang. kommuner avlingsnivå P '!K370&gt;1,'Rang. kommuner avlingsnivå P '!K370,"")</f>
        <v/>
      </c>
      <c r="O369" s="4" t="str">
        <f>IF('Rang. kommuner avlingsnivå P '!L370&gt;1,'Rang. kommuner avlingsnivå P '!L370,"")</f>
        <v/>
      </c>
      <c r="P369" s="4" t="str">
        <f>IF('Rang. kommuner avlingsnivå P '!M370&gt;1,'Rang. kommuner avlingsnivå P '!M370,"")</f>
        <v/>
      </c>
      <c r="Q369" s="4"/>
      <c r="R369" s="4"/>
      <c r="S369" s="4"/>
      <c r="V369"/>
    </row>
    <row r="370" spans="4:22" x14ac:dyDescent="0.25">
      <c r="D370" s="4" t="str">
        <f>IF('Rang. kommuner avlingsnivå P '!A371&gt;1,'Rang. kommuner avlingsnivå P '!A371,"")</f>
        <v/>
      </c>
      <c r="E370" s="4" t="str">
        <f>IF('Rang. kommuner avlingsnivå P '!B371&gt;1,'Rang. kommuner avlingsnivå P '!B371,"")</f>
        <v/>
      </c>
      <c r="F370" s="4" t="str">
        <f>IF('Rang. kommuner avlingsnivå P '!C371&gt;1,'Rang. kommuner avlingsnivå P '!C371,"")</f>
        <v/>
      </c>
      <c r="G370" s="4" t="str">
        <f>IF('Rang. kommuner avlingsnivå P '!D371&gt;1,'Rang. kommuner avlingsnivå P '!D371,"")</f>
        <v/>
      </c>
      <c r="H370" s="4" t="str">
        <f>IF('Rang. kommuner avlingsnivå P '!E371&gt;1,'Rang. kommuner avlingsnivå P '!E371,"")</f>
        <v/>
      </c>
      <c r="I370" s="4" t="str">
        <f>IF('Rang. kommuner avlingsnivå P '!F371&gt;1,'Rang. kommuner avlingsnivå P '!F371,"")</f>
        <v/>
      </c>
      <c r="J370" s="4" t="str">
        <f>IF('Rang. kommuner avlingsnivå P '!G371&gt;1,'Rang. kommuner avlingsnivå P '!G371,"")</f>
        <v/>
      </c>
      <c r="K370" s="4" t="str">
        <f>IF('Rang. kommuner avlingsnivå P '!H371&gt;1,'Rang. kommuner avlingsnivå P '!H371,"")</f>
        <v/>
      </c>
      <c r="L370" s="4" t="str">
        <f>IF('Rang. kommuner avlingsnivå P '!I371&gt;1,'Rang. kommuner avlingsnivå P '!I371,"")</f>
        <v/>
      </c>
      <c r="M370" s="4" t="str">
        <f>IF('Rang. kommuner avlingsnivå P '!J371&gt;1,'Rang. kommuner avlingsnivå P '!J371,"")</f>
        <v/>
      </c>
      <c r="N370" s="4" t="str">
        <f>IF('Rang. kommuner avlingsnivå P '!K371&gt;1,'Rang. kommuner avlingsnivå P '!K371,"")</f>
        <v/>
      </c>
      <c r="O370" s="4" t="str">
        <f>IF('Rang. kommuner avlingsnivå P '!L371&gt;1,'Rang. kommuner avlingsnivå P '!L371,"")</f>
        <v/>
      </c>
      <c r="P370" s="4" t="str">
        <f>IF('Rang. kommuner avlingsnivå P '!M371&gt;1,'Rang. kommuner avlingsnivå P '!M371,"")</f>
        <v/>
      </c>
      <c r="Q370" s="4"/>
      <c r="R370" s="4"/>
      <c r="S370" s="4"/>
      <c r="V370"/>
    </row>
    <row r="371" spans="4:22" x14ac:dyDescent="0.25">
      <c r="D371" s="4" t="str">
        <f>IF('Rang. kommuner avlingsnivå P '!A372&gt;1,'Rang. kommuner avlingsnivå P '!A372,"")</f>
        <v/>
      </c>
      <c r="E371" s="4" t="str">
        <f>IF('Rang. kommuner avlingsnivå P '!B372&gt;1,'Rang. kommuner avlingsnivå P '!B372,"")</f>
        <v/>
      </c>
      <c r="F371" s="4" t="str">
        <f>IF('Rang. kommuner avlingsnivå P '!C372&gt;1,'Rang. kommuner avlingsnivå P '!C372,"")</f>
        <v/>
      </c>
      <c r="G371" s="4" t="str">
        <f>IF('Rang. kommuner avlingsnivå P '!D372&gt;1,'Rang. kommuner avlingsnivå P '!D372,"")</f>
        <v/>
      </c>
      <c r="H371" s="4" t="str">
        <f>IF('Rang. kommuner avlingsnivå P '!E372&gt;1,'Rang. kommuner avlingsnivå P '!E372,"")</f>
        <v/>
      </c>
      <c r="I371" s="4" t="str">
        <f>IF('Rang. kommuner avlingsnivå P '!F372&gt;1,'Rang. kommuner avlingsnivå P '!F372,"")</f>
        <v/>
      </c>
      <c r="J371" s="4" t="str">
        <f>IF('Rang. kommuner avlingsnivå P '!G372&gt;1,'Rang. kommuner avlingsnivå P '!G372,"")</f>
        <v/>
      </c>
      <c r="K371" s="4" t="str">
        <f>IF('Rang. kommuner avlingsnivå P '!H372&gt;1,'Rang. kommuner avlingsnivå P '!H372,"")</f>
        <v/>
      </c>
      <c r="L371" s="4" t="str">
        <f>IF('Rang. kommuner avlingsnivå P '!I372&gt;1,'Rang. kommuner avlingsnivå P '!I372,"")</f>
        <v/>
      </c>
      <c r="M371" s="4" t="str">
        <f>IF('Rang. kommuner avlingsnivå P '!J372&gt;1,'Rang. kommuner avlingsnivå P '!J372,"")</f>
        <v/>
      </c>
      <c r="N371" s="4" t="str">
        <f>IF('Rang. kommuner avlingsnivå P '!K372&gt;1,'Rang. kommuner avlingsnivå P '!K372,"")</f>
        <v/>
      </c>
      <c r="O371" s="4" t="str">
        <f>IF('Rang. kommuner avlingsnivå P '!L372&gt;1,'Rang. kommuner avlingsnivå P '!L372,"")</f>
        <v/>
      </c>
      <c r="P371" s="4" t="str">
        <f>IF('Rang. kommuner avlingsnivå P '!M372&gt;1,'Rang. kommuner avlingsnivå P '!M372,"")</f>
        <v/>
      </c>
      <c r="Q371" s="4"/>
      <c r="R371" s="4"/>
      <c r="S371" s="4"/>
      <c r="V371"/>
    </row>
    <row r="372" spans="4:22" x14ac:dyDescent="0.25">
      <c r="D372" s="4" t="str">
        <f>IF('Rang. kommuner avlingsnivå P '!A373&gt;1,'Rang. kommuner avlingsnivå P '!A373,"")</f>
        <v/>
      </c>
      <c r="E372" s="4" t="str">
        <f>IF('Rang. kommuner avlingsnivå P '!B373&gt;1,'Rang. kommuner avlingsnivå P '!B373,"")</f>
        <v/>
      </c>
      <c r="F372" s="4" t="str">
        <f>IF('Rang. kommuner avlingsnivå P '!C373&gt;1,'Rang. kommuner avlingsnivå P '!C373,"")</f>
        <v/>
      </c>
      <c r="G372" s="4" t="str">
        <f>IF('Rang. kommuner avlingsnivå P '!D373&gt;1,'Rang. kommuner avlingsnivå P '!D373,"")</f>
        <v/>
      </c>
      <c r="H372" s="4" t="str">
        <f>IF('Rang. kommuner avlingsnivå P '!E373&gt;1,'Rang. kommuner avlingsnivå P '!E373,"")</f>
        <v/>
      </c>
      <c r="I372" s="4" t="str">
        <f>IF('Rang. kommuner avlingsnivå P '!F373&gt;1,'Rang. kommuner avlingsnivå P '!F373,"")</f>
        <v/>
      </c>
      <c r="J372" s="4" t="str">
        <f>IF('Rang. kommuner avlingsnivå P '!G373&gt;1,'Rang. kommuner avlingsnivå P '!G373,"")</f>
        <v/>
      </c>
      <c r="K372" s="4" t="str">
        <f>IF('Rang. kommuner avlingsnivå P '!H373&gt;1,'Rang. kommuner avlingsnivå P '!H373,"")</f>
        <v/>
      </c>
      <c r="L372" s="4" t="str">
        <f>IF('Rang. kommuner avlingsnivå P '!I373&gt;1,'Rang. kommuner avlingsnivå P '!I373,"")</f>
        <v/>
      </c>
      <c r="M372" s="4" t="str">
        <f>IF('Rang. kommuner avlingsnivå P '!J373&gt;1,'Rang. kommuner avlingsnivå P '!J373,"")</f>
        <v/>
      </c>
      <c r="N372" s="4" t="str">
        <f>IF('Rang. kommuner avlingsnivå P '!K373&gt;1,'Rang. kommuner avlingsnivå P '!K373,"")</f>
        <v/>
      </c>
      <c r="O372" s="4" t="str">
        <f>IF('Rang. kommuner avlingsnivå P '!L373&gt;1,'Rang. kommuner avlingsnivå P '!L373,"")</f>
        <v/>
      </c>
      <c r="P372" s="4" t="str">
        <f>IF('Rang. kommuner avlingsnivå P '!M373&gt;1,'Rang. kommuner avlingsnivå P '!M373,"")</f>
        <v/>
      </c>
      <c r="Q372" s="4"/>
      <c r="R372" s="4"/>
      <c r="S372" s="4"/>
      <c r="V372"/>
    </row>
    <row r="373" spans="4:22" x14ac:dyDescent="0.25">
      <c r="D373" s="4" t="str">
        <f>IF('Rang. kommuner avlingsnivå P '!A374&gt;1,'Rang. kommuner avlingsnivå P '!A374,"")</f>
        <v/>
      </c>
      <c r="E373" s="4" t="str">
        <f>IF('Rang. kommuner avlingsnivå P '!B374&gt;1,'Rang. kommuner avlingsnivå P '!B374,"")</f>
        <v/>
      </c>
      <c r="F373" s="4" t="str">
        <f>IF('Rang. kommuner avlingsnivå P '!C374&gt;1,'Rang. kommuner avlingsnivå P '!C374,"")</f>
        <v/>
      </c>
      <c r="G373" s="4" t="str">
        <f>IF('Rang. kommuner avlingsnivå P '!D374&gt;1,'Rang. kommuner avlingsnivå P '!D374,"")</f>
        <v/>
      </c>
      <c r="H373" s="4" t="str">
        <f>IF('Rang. kommuner avlingsnivå P '!E374&gt;1,'Rang. kommuner avlingsnivå P '!E374,"")</f>
        <v/>
      </c>
      <c r="I373" s="4" t="str">
        <f>IF('Rang. kommuner avlingsnivå P '!F374&gt;1,'Rang. kommuner avlingsnivå P '!F374,"")</f>
        <v/>
      </c>
      <c r="J373" s="4" t="str">
        <f>IF('Rang. kommuner avlingsnivå P '!G374&gt;1,'Rang. kommuner avlingsnivå P '!G374,"")</f>
        <v/>
      </c>
      <c r="K373" s="4" t="str">
        <f>IF('Rang. kommuner avlingsnivå P '!H374&gt;1,'Rang. kommuner avlingsnivå P '!H374,"")</f>
        <v/>
      </c>
      <c r="L373" s="4" t="str">
        <f>IF('Rang. kommuner avlingsnivå P '!I374&gt;1,'Rang. kommuner avlingsnivå P '!I374,"")</f>
        <v/>
      </c>
      <c r="M373" s="4" t="str">
        <f>IF('Rang. kommuner avlingsnivå P '!J374&gt;1,'Rang. kommuner avlingsnivå P '!J374,"")</f>
        <v/>
      </c>
      <c r="N373" s="4" t="str">
        <f>IF('Rang. kommuner avlingsnivå P '!K374&gt;1,'Rang. kommuner avlingsnivå P '!K374,"")</f>
        <v/>
      </c>
      <c r="O373" s="4" t="str">
        <f>IF('Rang. kommuner avlingsnivå P '!L374&gt;1,'Rang. kommuner avlingsnivå P '!L374,"")</f>
        <v/>
      </c>
      <c r="P373" s="4" t="str">
        <f>IF('Rang. kommuner avlingsnivå P '!M374&gt;1,'Rang. kommuner avlingsnivå P '!M374,"")</f>
        <v/>
      </c>
      <c r="Q373" s="4"/>
      <c r="R373" s="4"/>
      <c r="S373" s="4"/>
      <c r="V373"/>
    </row>
    <row r="374" spans="4:22" x14ac:dyDescent="0.25">
      <c r="D374" s="4" t="str">
        <f>IF('Rang. kommuner avlingsnivå P '!A375&gt;1,'Rang. kommuner avlingsnivå P '!A375,"")</f>
        <v/>
      </c>
      <c r="E374" s="4" t="str">
        <f>IF('Rang. kommuner avlingsnivå P '!B375&gt;1,'Rang. kommuner avlingsnivå P '!B375,"")</f>
        <v/>
      </c>
      <c r="F374" s="4" t="str">
        <f>IF('Rang. kommuner avlingsnivå P '!C375&gt;1,'Rang. kommuner avlingsnivå P '!C375,"")</f>
        <v/>
      </c>
      <c r="G374" s="4" t="str">
        <f>IF('Rang. kommuner avlingsnivå P '!D375&gt;1,'Rang. kommuner avlingsnivå P '!D375,"")</f>
        <v/>
      </c>
      <c r="H374" s="4" t="str">
        <f>IF('Rang. kommuner avlingsnivå P '!E375&gt;1,'Rang. kommuner avlingsnivå P '!E375,"")</f>
        <v/>
      </c>
      <c r="I374" s="4" t="str">
        <f>IF('Rang. kommuner avlingsnivå P '!F375&gt;1,'Rang. kommuner avlingsnivå P '!F375,"")</f>
        <v/>
      </c>
      <c r="J374" s="4" t="str">
        <f>IF('Rang. kommuner avlingsnivå P '!G375&gt;1,'Rang. kommuner avlingsnivå P '!G375,"")</f>
        <v/>
      </c>
      <c r="K374" s="4" t="str">
        <f>IF('Rang. kommuner avlingsnivå P '!H375&gt;1,'Rang. kommuner avlingsnivå P '!H375,"")</f>
        <v/>
      </c>
      <c r="L374" s="4" t="str">
        <f>IF('Rang. kommuner avlingsnivå P '!I375&gt;1,'Rang. kommuner avlingsnivå P '!I375,"")</f>
        <v/>
      </c>
      <c r="M374" s="4" t="str">
        <f>IF('Rang. kommuner avlingsnivå P '!J375&gt;1,'Rang. kommuner avlingsnivå P '!J375,"")</f>
        <v/>
      </c>
      <c r="N374" s="4" t="str">
        <f>IF('Rang. kommuner avlingsnivå P '!K375&gt;1,'Rang. kommuner avlingsnivå P '!K375,"")</f>
        <v/>
      </c>
      <c r="O374" s="4" t="str">
        <f>IF('Rang. kommuner avlingsnivå P '!L375&gt;1,'Rang. kommuner avlingsnivå P '!L375,"")</f>
        <v/>
      </c>
      <c r="P374" s="4" t="str">
        <f>IF('Rang. kommuner avlingsnivå P '!M375&gt;1,'Rang. kommuner avlingsnivå P '!M375,"")</f>
        <v/>
      </c>
      <c r="Q374" s="4"/>
      <c r="R374" s="4"/>
      <c r="S374" s="4"/>
      <c r="V374"/>
    </row>
    <row r="375" spans="4:22" x14ac:dyDescent="0.25">
      <c r="D375" s="4" t="str">
        <f>IF('Rang. kommuner avlingsnivå P '!A376&gt;1,'Rang. kommuner avlingsnivå P '!A376,"")</f>
        <v/>
      </c>
      <c r="E375" s="4" t="str">
        <f>IF('Rang. kommuner avlingsnivå P '!B376&gt;1,'Rang. kommuner avlingsnivå P '!B376,"")</f>
        <v/>
      </c>
      <c r="F375" s="4" t="str">
        <f>IF('Rang. kommuner avlingsnivå P '!C376&gt;1,'Rang. kommuner avlingsnivå P '!C376,"")</f>
        <v/>
      </c>
      <c r="G375" s="4" t="str">
        <f>IF('Rang. kommuner avlingsnivå P '!D376&gt;1,'Rang. kommuner avlingsnivå P '!D376,"")</f>
        <v/>
      </c>
      <c r="H375" s="4" t="str">
        <f>IF('Rang. kommuner avlingsnivå P '!E376&gt;1,'Rang. kommuner avlingsnivå P '!E376,"")</f>
        <v/>
      </c>
      <c r="I375" s="4" t="str">
        <f>IF('Rang. kommuner avlingsnivå P '!F376&gt;1,'Rang. kommuner avlingsnivå P '!F376,"")</f>
        <v/>
      </c>
      <c r="J375" s="4" t="str">
        <f>IF('Rang. kommuner avlingsnivå P '!G376&gt;1,'Rang. kommuner avlingsnivå P '!G376,"")</f>
        <v/>
      </c>
      <c r="K375" s="4" t="str">
        <f>IF('Rang. kommuner avlingsnivå P '!H376&gt;1,'Rang. kommuner avlingsnivå P '!H376,"")</f>
        <v/>
      </c>
      <c r="L375" s="4" t="str">
        <f>IF('Rang. kommuner avlingsnivå P '!I376&gt;1,'Rang. kommuner avlingsnivå P '!I376,"")</f>
        <v/>
      </c>
      <c r="M375" s="4" t="str">
        <f>IF('Rang. kommuner avlingsnivå P '!J376&gt;1,'Rang. kommuner avlingsnivå P '!J376,"")</f>
        <v/>
      </c>
      <c r="N375" s="4" t="str">
        <f>IF('Rang. kommuner avlingsnivå P '!K376&gt;1,'Rang. kommuner avlingsnivå P '!K376,"")</f>
        <v/>
      </c>
      <c r="O375" s="4" t="str">
        <f>IF('Rang. kommuner avlingsnivå P '!L376&gt;1,'Rang. kommuner avlingsnivå P '!L376,"")</f>
        <v/>
      </c>
      <c r="P375" s="4" t="str">
        <f>IF('Rang. kommuner avlingsnivå P '!M376&gt;1,'Rang. kommuner avlingsnivå P '!M376,"")</f>
        <v/>
      </c>
      <c r="Q375" s="4"/>
      <c r="R375" s="4"/>
      <c r="S375" s="4"/>
      <c r="V375"/>
    </row>
    <row r="376" spans="4:22" x14ac:dyDescent="0.25">
      <c r="D376" s="4" t="str">
        <f>IF('Rang. kommuner avlingsnivå P '!A377&gt;1,'Rang. kommuner avlingsnivå P '!A377,"")</f>
        <v/>
      </c>
      <c r="E376" s="4" t="str">
        <f>IF('Rang. kommuner avlingsnivå P '!B377&gt;1,'Rang. kommuner avlingsnivå P '!B377,"")</f>
        <v/>
      </c>
      <c r="F376" s="4" t="str">
        <f>IF('Rang. kommuner avlingsnivå P '!C377&gt;1,'Rang. kommuner avlingsnivå P '!C377,"")</f>
        <v/>
      </c>
      <c r="G376" s="4" t="str">
        <f>IF('Rang. kommuner avlingsnivå P '!D377&gt;1,'Rang. kommuner avlingsnivå P '!D377,"")</f>
        <v/>
      </c>
      <c r="H376" s="4" t="str">
        <f>IF('Rang. kommuner avlingsnivå P '!E377&gt;1,'Rang. kommuner avlingsnivå P '!E377,"")</f>
        <v/>
      </c>
      <c r="I376" s="4" t="str">
        <f>IF('Rang. kommuner avlingsnivå P '!F377&gt;1,'Rang. kommuner avlingsnivå P '!F377,"")</f>
        <v/>
      </c>
      <c r="J376" s="4" t="str">
        <f>IF('Rang. kommuner avlingsnivå P '!G377&gt;1,'Rang. kommuner avlingsnivå P '!G377,"")</f>
        <v/>
      </c>
      <c r="K376" s="4" t="str">
        <f>IF('Rang. kommuner avlingsnivå P '!H377&gt;1,'Rang. kommuner avlingsnivå P '!H377,"")</f>
        <v/>
      </c>
      <c r="L376" s="4" t="str">
        <f>IF('Rang. kommuner avlingsnivå P '!I377&gt;1,'Rang. kommuner avlingsnivå P '!I377,"")</f>
        <v/>
      </c>
      <c r="M376" s="4" t="str">
        <f>IF('Rang. kommuner avlingsnivå P '!J377&gt;1,'Rang. kommuner avlingsnivå P '!J377,"")</f>
        <v/>
      </c>
      <c r="N376" s="4" t="str">
        <f>IF('Rang. kommuner avlingsnivå P '!K377&gt;1,'Rang. kommuner avlingsnivå P '!K377,"")</f>
        <v/>
      </c>
      <c r="O376" s="4" t="str">
        <f>IF('Rang. kommuner avlingsnivå P '!L377&gt;1,'Rang. kommuner avlingsnivå P '!L377,"")</f>
        <v/>
      </c>
      <c r="P376" s="4" t="str">
        <f>IF('Rang. kommuner avlingsnivå P '!M377&gt;1,'Rang. kommuner avlingsnivå P '!M377,"")</f>
        <v/>
      </c>
      <c r="Q376" s="4"/>
      <c r="R376" s="4"/>
      <c r="S376" s="4"/>
      <c r="V376"/>
    </row>
    <row r="377" spans="4:22" x14ac:dyDescent="0.25">
      <c r="D377" s="4" t="str">
        <f>IF('Rang. kommuner avlingsnivå P '!A378&gt;1,'Rang. kommuner avlingsnivå P '!A378,"")</f>
        <v/>
      </c>
      <c r="E377" s="4" t="str">
        <f>IF('Rang. kommuner avlingsnivå P '!B378&gt;1,'Rang. kommuner avlingsnivå P '!B378,"")</f>
        <v/>
      </c>
      <c r="F377" s="4" t="str">
        <f>IF('Rang. kommuner avlingsnivå P '!C378&gt;1,'Rang. kommuner avlingsnivå P '!C378,"")</f>
        <v/>
      </c>
      <c r="G377" s="4" t="str">
        <f>IF('Rang. kommuner avlingsnivå P '!D378&gt;1,'Rang. kommuner avlingsnivå P '!D378,"")</f>
        <v/>
      </c>
      <c r="H377" s="4" t="str">
        <f>IF('Rang. kommuner avlingsnivå P '!E378&gt;1,'Rang. kommuner avlingsnivå P '!E378,"")</f>
        <v/>
      </c>
      <c r="I377" s="4" t="str">
        <f>IF('Rang. kommuner avlingsnivå P '!F378&gt;1,'Rang. kommuner avlingsnivå P '!F378,"")</f>
        <v/>
      </c>
      <c r="J377" s="4" t="str">
        <f>IF('Rang. kommuner avlingsnivå P '!G378&gt;1,'Rang. kommuner avlingsnivå P '!G378,"")</f>
        <v/>
      </c>
      <c r="K377" s="4" t="str">
        <f>IF('Rang. kommuner avlingsnivå P '!H378&gt;1,'Rang. kommuner avlingsnivå P '!H378,"")</f>
        <v/>
      </c>
      <c r="L377" s="4" t="str">
        <f>IF('Rang. kommuner avlingsnivå P '!I378&gt;1,'Rang. kommuner avlingsnivå P '!I378,"")</f>
        <v/>
      </c>
      <c r="M377" s="4" t="str">
        <f>IF('Rang. kommuner avlingsnivå P '!J378&gt;1,'Rang. kommuner avlingsnivå P '!J378,"")</f>
        <v/>
      </c>
      <c r="N377" s="4" t="str">
        <f>IF('Rang. kommuner avlingsnivå P '!K378&gt;1,'Rang. kommuner avlingsnivå P '!K378,"")</f>
        <v/>
      </c>
      <c r="O377" s="4" t="str">
        <f>IF('Rang. kommuner avlingsnivå P '!L378&gt;1,'Rang. kommuner avlingsnivå P '!L378,"")</f>
        <v/>
      </c>
      <c r="P377" s="4" t="str">
        <f>IF('Rang. kommuner avlingsnivå P '!M378&gt;1,'Rang. kommuner avlingsnivå P '!M378,"")</f>
        <v/>
      </c>
      <c r="Q377" s="4"/>
      <c r="R377" s="4"/>
      <c r="S377" s="4"/>
      <c r="V377"/>
    </row>
    <row r="378" spans="4:22" x14ac:dyDescent="0.25">
      <c r="D378" s="4" t="str">
        <f>IF('Rang. kommuner avlingsnivå P '!A379&gt;1,'Rang. kommuner avlingsnivå P '!A379,"")</f>
        <v/>
      </c>
      <c r="E378" s="4" t="str">
        <f>IF('Rang. kommuner avlingsnivå P '!B379&gt;1,'Rang. kommuner avlingsnivå P '!B379,"")</f>
        <v/>
      </c>
      <c r="F378" s="4" t="str">
        <f>IF('Rang. kommuner avlingsnivå P '!C379&gt;1,'Rang. kommuner avlingsnivå P '!C379,"")</f>
        <v/>
      </c>
      <c r="G378" s="4" t="str">
        <f>IF('Rang. kommuner avlingsnivå P '!D379&gt;1,'Rang. kommuner avlingsnivå P '!D379,"")</f>
        <v/>
      </c>
      <c r="H378" s="4" t="str">
        <f>IF('Rang. kommuner avlingsnivå P '!E379&gt;1,'Rang. kommuner avlingsnivå P '!E379,"")</f>
        <v/>
      </c>
      <c r="I378" s="4" t="str">
        <f>IF('Rang. kommuner avlingsnivå P '!F379&gt;1,'Rang. kommuner avlingsnivå P '!F379,"")</f>
        <v/>
      </c>
      <c r="J378" s="4" t="str">
        <f>IF('Rang. kommuner avlingsnivå P '!G379&gt;1,'Rang. kommuner avlingsnivå P '!G379,"")</f>
        <v/>
      </c>
      <c r="K378" s="4" t="str">
        <f>IF('Rang. kommuner avlingsnivå P '!H379&gt;1,'Rang. kommuner avlingsnivå P '!H379,"")</f>
        <v/>
      </c>
      <c r="L378" s="4" t="str">
        <f>IF('Rang. kommuner avlingsnivå P '!I379&gt;1,'Rang. kommuner avlingsnivå P '!I379,"")</f>
        <v/>
      </c>
      <c r="M378" s="4" t="str">
        <f>IF('Rang. kommuner avlingsnivå P '!J379&gt;1,'Rang. kommuner avlingsnivå P '!J379,"")</f>
        <v/>
      </c>
      <c r="N378" s="4" t="str">
        <f>IF('Rang. kommuner avlingsnivå P '!K379&gt;1,'Rang. kommuner avlingsnivå P '!K379,"")</f>
        <v/>
      </c>
      <c r="O378" s="4" t="str">
        <f>IF('Rang. kommuner avlingsnivå P '!L379&gt;1,'Rang. kommuner avlingsnivå P '!L379,"")</f>
        <v/>
      </c>
      <c r="P378" s="4" t="str">
        <f>IF('Rang. kommuner avlingsnivå P '!M379&gt;1,'Rang. kommuner avlingsnivå P '!M379,"")</f>
        <v/>
      </c>
      <c r="Q378" s="4"/>
      <c r="R378" s="4"/>
      <c r="S378" s="4"/>
      <c r="V378"/>
    </row>
    <row r="379" spans="4:22" x14ac:dyDescent="0.25">
      <c r="D379" s="4" t="str">
        <f>IF('Rang. kommuner avlingsnivå P '!A380&gt;1,'Rang. kommuner avlingsnivå P '!A380,"")</f>
        <v/>
      </c>
      <c r="E379" s="4" t="str">
        <f>IF('Rang. kommuner avlingsnivå P '!B380&gt;1,'Rang. kommuner avlingsnivå P '!B380,"")</f>
        <v/>
      </c>
      <c r="F379" s="4" t="str">
        <f>IF('Rang. kommuner avlingsnivå P '!C380&gt;1,'Rang. kommuner avlingsnivå P '!C380,"")</f>
        <v/>
      </c>
      <c r="G379" s="4" t="str">
        <f>IF('Rang. kommuner avlingsnivå P '!D380&gt;1,'Rang. kommuner avlingsnivå P '!D380,"")</f>
        <v/>
      </c>
      <c r="H379" s="4" t="str">
        <f>IF('Rang. kommuner avlingsnivå P '!E380&gt;1,'Rang. kommuner avlingsnivå P '!E380,"")</f>
        <v/>
      </c>
      <c r="I379" s="4" t="str">
        <f>IF('Rang. kommuner avlingsnivå P '!F380&gt;1,'Rang. kommuner avlingsnivå P '!F380,"")</f>
        <v/>
      </c>
      <c r="J379" s="4" t="str">
        <f>IF('Rang. kommuner avlingsnivå P '!G380&gt;1,'Rang. kommuner avlingsnivå P '!G380,"")</f>
        <v/>
      </c>
      <c r="K379" s="4" t="str">
        <f>IF('Rang. kommuner avlingsnivå P '!H380&gt;1,'Rang. kommuner avlingsnivå P '!H380,"")</f>
        <v/>
      </c>
      <c r="L379" s="4" t="str">
        <f>IF('Rang. kommuner avlingsnivå P '!I380&gt;1,'Rang. kommuner avlingsnivå P '!I380,"")</f>
        <v/>
      </c>
      <c r="M379" s="4" t="str">
        <f>IF('Rang. kommuner avlingsnivå P '!J380&gt;1,'Rang. kommuner avlingsnivå P '!J380,"")</f>
        <v/>
      </c>
      <c r="N379" s="4" t="str">
        <f>IF('Rang. kommuner avlingsnivå P '!K380&gt;1,'Rang. kommuner avlingsnivå P '!K380,"")</f>
        <v/>
      </c>
      <c r="O379" s="4" t="str">
        <f>IF('Rang. kommuner avlingsnivå P '!L380&gt;1,'Rang. kommuner avlingsnivå P '!L380,"")</f>
        <v/>
      </c>
      <c r="P379" s="4" t="str">
        <f>IF('Rang. kommuner avlingsnivå P '!M380&gt;1,'Rang. kommuner avlingsnivå P '!M380,"")</f>
        <v/>
      </c>
      <c r="Q379" s="4"/>
      <c r="R379" s="4"/>
      <c r="S379" s="4"/>
      <c r="V379"/>
    </row>
    <row r="380" spans="4:22" x14ac:dyDescent="0.25">
      <c r="D380" s="4" t="str">
        <f>IF('Rang. kommuner avlingsnivå P '!A381&gt;1,'Rang. kommuner avlingsnivå P '!A381,"")</f>
        <v/>
      </c>
      <c r="E380" s="4" t="str">
        <f>IF('Rang. kommuner avlingsnivå P '!B381&gt;1,'Rang. kommuner avlingsnivå P '!B381,"")</f>
        <v/>
      </c>
      <c r="F380" s="4" t="str">
        <f>IF('Rang. kommuner avlingsnivå P '!C381&gt;1,'Rang. kommuner avlingsnivå P '!C381,"")</f>
        <v/>
      </c>
      <c r="G380" s="4" t="str">
        <f>IF('Rang. kommuner avlingsnivå P '!D381&gt;1,'Rang. kommuner avlingsnivå P '!D381,"")</f>
        <v/>
      </c>
      <c r="H380" s="4" t="str">
        <f>IF('Rang. kommuner avlingsnivå P '!E381&gt;1,'Rang. kommuner avlingsnivå P '!E381,"")</f>
        <v/>
      </c>
      <c r="I380" s="4" t="str">
        <f>IF('Rang. kommuner avlingsnivå P '!F381&gt;1,'Rang. kommuner avlingsnivå P '!F381,"")</f>
        <v/>
      </c>
      <c r="J380" s="4" t="str">
        <f>IF('Rang. kommuner avlingsnivå P '!G381&gt;1,'Rang. kommuner avlingsnivå P '!G381,"")</f>
        <v/>
      </c>
      <c r="K380" s="4" t="str">
        <f>IF('Rang. kommuner avlingsnivå P '!H381&gt;1,'Rang. kommuner avlingsnivå P '!H381,"")</f>
        <v/>
      </c>
      <c r="L380" s="4" t="str">
        <f>IF('Rang. kommuner avlingsnivå P '!I381&gt;1,'Rang. kommuner avlingsnivå P '!I381,"")</f>
        <v/>
      </c>
      <c r="M380" s="4" t="str">
        <f>IF('Rang. kommuner avlingsnivå P '!J381&gt;1,'Rang. kommuner avlingsnivå P '!J381,"")</f>
        <v/>
      </c>
      <c r="N380" s="4" t="str">
        <f>IF('Rang. kommuner avlingsnivå P '!K381&gt;1,'Rang. kommuner avlingsnivå P '!K381,"")</f>
        <v/>
      </c>
      <c r="O380" s="4" t="str">
        <f>IF('Rang. kommuner avlingsnivå P '!L381&gt;1,'Rang. kommuner avlingsnivå P '!L381,"")</f>
        <v/>
      </c>
      <c r="P380" s="4" t="str">
        <f>IF('Rang. kommuner avlingsnivå P '!M381&gt;1,'Rang. kommuner avlingsnivå P '!M381,"")</f>
        <v/>
      </c>
      <c r="Q380" s="4"/>
      <c r="R380" s="4"/>
      <c r="S380" s="4"/>
      <c r="V380"/>
    </row>
    <row r="381" spans="4:22" x14ac:dyDescent="0.25">
      <c r="D381" s="4" t="str">
        <f>IF('Rang. kommuner avlingsnivå P '!A382&gt;1,'Rang. kommuner avlingsnivå P '!A382,"")</f>
        <v/>
      </c>
      <c r="E381" s="4" t="str">
        <f>IF('Rang. kommuner avlingsnivå P '!B382&gt;1,'Rang. kommuner avlingsnivå P '!B382,"")</f>
        <v/>
      </c>
      <c r="F381" s="4" t="str">
        <f>IF('Rang. kommuner avlingsnivå P '!C382&gt;1,'Rang. kommuner avlingsnivå P '!C382,"")</f>
        <v/>
      </c>
      <c r="G381" s="4" t="str">
        <f>IF('Rang. kommuner avlingsnivå P '!D382&gt;1,'Rang. kommuner avlingsnivå P '!D382,"")</f>
        <v/>
      </c>
      <c r="H381" s="4" t="str">
        <f>IF('Rang. kommuner avlingsnivå P '!E382&gt;1,'Rang. kommuner avlingsnivå P '!E382,"")</f>
        <v/>
      </c>
      <c r="I381" s="4" t="str">
        <f>IF('Rang. kommuner avlingsnivå P '!F382&gt;1,'Rang. kommuner avlingsnivå P '!F382,"")</f>
        <v/>
      </c>
      <c r="J381" s="4" t="str">
        <f>IF('Rang. kommuner avlingsnivå P '!G382&gt;1,'Rang. kommuner avlingsnivå P '!G382,"")</f>
        <v/>
      </c>
      <c r="K381" s="4" t="str">
        <f>IF('Rang. kommuner avlingsnivå P '!H382&gt;1,'Rang. kommuner avlingsnivå P '!H382,"")</f>
        <v/>
      </c>
      <c r="L381" s="4" t="str">
        <f>IF('Rang. kommuner avlingsnivå P '!I382&gt;1,'Rang. kommuner avlingsnivå P '!I382,"")</f>
        <v/>
      </c>
      <c r="M381" s="4" t="str">
        <f>IF('Rang. kommuner avlingsnivå P '!J382&gt;1,'Rang. kommuner avlingsnivå P '!J382,"")</f>
        <v/>
      </c>
      <c r="N381" s="4" t="str">
        <f>IF('Rang. kommuner avlingsnivå P '!K382&gt;1,'Rang. kommuner avlingsnivå P '!K382,"")</f>
        <v/>
      </c>
      <c r="O381" s="4" t="str">
        <f>IF('Rang. kommuner avlingsnivå P '!L382&gt;1,'Rang. kommuner avlingsnivå P '!L382,"")</f>
        <v/>
      </c>
      <c r="P381" s="4" t="str">
        <f>IF('Rang. kommuner avlingsnivå P '!M382&gt;1,'Rang. kommuner avlingsnivå P '!M382,"")</f>
        <v/>
      </c>
      <c r="Q381" s="4"/>
      <c r="R381" s="4"/>
      <c r="S381" s="4"/>
      <c r="V381"/>
    </row>
    <row r="382" spans="4:22" x14ac:dyDescent="0.25">
      <c r="D382" s="4" t="str">
        <f>IF('Rang. kommuner avlingsnivå P '!A383&gt;1,'Rang. kommuner avlingsnivå P '!A383,"")</f>
        <v/>
      </c>
      <c r="E382" s="4" t="str">
        <f>IF('Rang. kommuner avlingsnivå P '!B383&gt;1,'Rang. kommuner avlingsnivå P '!B383,"")</f>
        <v/>
      </c>
      <c r="F382" s="4" t="str">
        <f>IF('Rang. kommuner avlingsnivå P '!C383&gt;1,'Rang. kommuner avlingsnivå P '!C383,"")</f>
        <v/>
      </c>
      <c r="G382" s="4" t="str">
        <f>IF('Rang. kommuner avlingsnivå P '!D383&gt;1,'Rang. kommuner avlingsnivå P '!D383,"")</f>
        <v/>
      </c>
      <c r="H382" s="4" t="str">
        <f>IF('Rang. kommuner avlingsnivå P '!E383&gt;1,'Rang. kommuner avlingsnivå P '!E383,"")</f>
        <v/>
      </c>
      <c r="I382" s="4" t="str">
        <f>IF('Rang. kommuner avlingsnivå P '!F383&gt;1,'Rang. kommuner avlingsnivå P '!F383,"")</f>
        <v/>
      </c>
      <c r="J382" s="4" t="str">
        <f>IF('Rang. kommuner avlingsnivå P '!G383&gt;1,'Rang. kommuner avlingsnivå P '!G383,"")</f>
        <v/>
      </c>
      <c r="K382" s="4" t="str">
        <f>IF('Rang. kommuner avlingsnivå P '!H383&gt;1,'Rang. kommuner avlingsnivå P '!H383,"")</f>
        <v/>
      </c>
      <c r="L382" s="4" t="str">
        <f>IF('Rang. kommuner avlingsnivå P '!I383&gt;1,'Rang. kommuner avlingsnivå P '!I383,"")</f>
        <v/>
      </c>
      <c r="M382" s="4" t="str">
        <f>IF('Rang. kommuner avlingsnivå P '!J383&gt;1,'Rang. kommuner avlingsnivå P '!J383,"")</f>
        <v/>
      </c>
      <c r="N382" s="4" t="str">
        <f>IF('Rang. kommuner avlingsnivå P '!K383&gt;1,'Rang. kommuner avlingsnivå P '!K383,"")</f>
        <v/>
      </c>
      <c r="O382" s="4" t="str">
        <f>IF('Rang. kommuner avlingsnivå P '!L383&gt;1,'Rang. kommuner avlingsnivå P '!L383,"")</f>
        <v/>
      </c>
      <c r="P382" s="4" t="str">
        <f>IF('Rang. kommuner avlingsnivå P '!M383&gt;1,'Rang. kommuner avlingsnivå P '!M383,"")</f>
        <v/>
      </c>
      <c r="Q382" s="4"/>
      <c r="R382" s="4"/>
      <c r="S382" s="4"/>
      <c r="V382"/>
    </row>
    <row r="383" spans="4:22" x14ac:dyDescent="0.25">
      <c r="D383" s="4" t="str">
        <f>IF('Rang. kommuner avlingsnivå P '!A384&gt;1,'Rang. kommuner avlingsnivå P '!A384,"")</f>
        <v/>
      </c>
      <c r="E383" s="4" t="str">
        <f>IF('Rang. kommuner avlingsnivå P '!B384&gt;1,'Rang. kommuner avlingsnivå P '!B384,"")</f>
        <v/>
      </c>
      <c r="F383" s="4" t="str">
        <f>IF('Rang. kommuner avlingsnivå P '!C384&gt;1,'Rang. kommuner avlingsnivå P '!C384,"")</f>
        <v/>
      </c>
      <c r="G383" s="4" t="str">
        <f>IF('Rang. kommuner avlingsnivå P '!D384&gt;1,'Rang. kommuner avlingsnivå P '!D384,"")</f>
        <v/>
      </c>
      <c r="H383" s="4" t="str">
        <f>IF('Rang. kommuner avlingsnivå P '!E384&gt;1,'Rang. kommuner avlingsnivå P '!E384,"")</f>
        <v/>
      </c>
      <c r="I383" s="4" t="str">
        <f>IF('Rang. kommuner avlingsnivå P '!F384&gt;1,'Rang. kommuner avlingsnivå P '!F384,"")</f>
        <v/>
      </c>
      <c r="J383" s="4" t="str">
        <f>IF('Rang. kommuner avlingsnivå P '!G384&gt;1,'Rang. kommuner avlingsnivå P '!G384,"")</f>
        <v/>
      </c>
      <c r="K383" s="4" t="str">
        <f>IF('Rang. kommuner avlingsnivå P '!H384&gt;1,'Rang. kommuner avlingsnivå P '!H384,"")</f>
        <v/>
      </c>
      <c r="L383" s="4" t="str">
        <f>IF('Rang. kommuner avlingsnivå P '!I384&gt;1,'Rang. kommuner avlingsnivå P '!I384,"")</f>
        <v/>
      </c>
      <c r="M383" s="4" t="str">
        <f>IF('Rang. kommuner avlingsnivå P '!J384&gt;1,'Rang. kommuner avlingsnivå P '!J384,"")</f>
        <v/>
      </c>
      <c r="N383" s="4" t="str">
        <f>IF('Rang. kommuner avlingsnivå P '!K384&gt;1,'Rang. kommuner avlingsnivå P '!K384,"")</f>
        <v/>
      </c>
      <c r="O383" s="4" t="str">
        <f>IF('Rang. kommuner avlingsnivå P '!L384&gt;1,'Rang. kommuner avlingsnivå P '!L384,"")</f>
        <v/>
      </c>
      <c r="P383" s="4" t="str">
        <f>IF('Rang. kommuner avlingsnivå P '!M384&gt;1,'Rang. kommuner avlingsnivå P '!M384,"")</f>
        <v/>
      </c>
      <c r="Q383" s="4"/>
      <c r="R383" s="4"/>
      <c r="S383" s="4"/>
      <c r="V383"/>
    </row>
    <row r="384" spans="4:22" x14ac:dyDescent="0.25">
      <c r="D384" s="4" t="str">
        <f>IF('Rang. kommuner avlingsnivå P '!A385&gt;1,'Rang. kommuner avlingsnivå P '!A385,"")</f>
        <v/>
      </c>
      <c r="E384" s="4" t="str">
        <f>IF('Rang. kommuner avlingsnivå P '!B385&gt;1,'Rang. kommuner avlingsnivå P '!B385,"")</f>
        <v/>
      </c>
      <c r="F384" s="4" t="str">
        <f>IF('Rang. kommuner avlingsnivå P '!C385&gt;1,'Rang. kommuner avlingsnivå P '!C385,"")</f>
        <v/>
      </c>
      <c r="G384" s="4" t="str">
        <f>IF('Rang. kommuner avlingsnivå P '!D385&gt;1,'Rang. kommuner avlingsnivå P '!D385,"")</f>
        <v/>
      </c>
      <c r="H384" s="4" t="str">
        <f>IF('Rang. kommuner avlingsnivå P '!E385&gt;1,'Rang. kommuner avlingsnivå P '!E385,"")</f>
        <v/>
      </c>
      <c r="I384" s="4" t="str">
        <f>IF('Rang. kommuner avlingsnivå P '!F385&gt;1,'Rang. kommuner avlingsnivå P '!F385,"")</f>
        <v/>
      </c>
      <c r="J384" s="4" t="str">
        <f>IF('Rang. kommuner avlingsnivå P '!G385&gt;1,'Rang. kommuner avlingsnivå P '!G385,"")</f>
        <v/>
      </c>
      <c r="K384" s="4" t="str">
        <f>IF('Rang. kommuner avlingsnivå P '!H385&gt;1,'Rang. kommuner avlingsnivå P '!H385,"")</f>
        <v/>
      </c>
      <c r="L384" s="4" t="str">
        <f>IF('Rang. kommuner avlingsnivå P '!I385&gt;1,'Rang. kommuner avlingsnivå P '!I385,"")</f>
        <v/>
      </c>
      <c r="M384" s="4" t="str">
        <f>IF('Rang. kommuner avlingsnivå P '!J385&gt;1,'Rang. kommuner avlingsnivå P '!J385,"")</f>
        <v/>
      </c>
      <c r="N384" s="4" t="str">
        <f>IF('Rang. kommuner avlingsnivå P '!K385&gt;1,'Rang. kommuner avlingsnivå P '!K385,"")</f>
        <v/>
      </c>
      <c r="O384" s="4" t="str">
        <f>IF('Rang. kommuner avlingsnivå P '!L385&gt;1,'Rang. kommuner avlingsnivå P '!L385,"")</f>
        <v/>
      </c>
      <c r="P384" s="4" t="str">
        <f>IF('Rang. kommuner avlingsnivå P '!M385&gt;1,'Rang. kommuner avlingsnivå P '!M385,"")</f>
        <v/>
      </c>
      <c r="Q384" s="4"/>
      <c r="R384" s="4"/>
      <c r="S384" s="4"/>
      <c r="V384"/>
    </row>
    <row r="385" spans="4:22" x14ac:dyDescent="0.25">
      <c r="D385" s="4" t="str">
        <f>IF('Rang. kommuner avlingsnivå P '!A386&gt;1,'Rang. kommuner avlingsnivå P '!A386,"")</f>
        <v/>
      </c>
      <c r="E385" s="4" t="str">
        <f>IF('Rang. kommuner avlingsnivå P '!B386&gt;1,'Rang. kommuner avlingsnivå P '!B386,"")</f>
        <v/>
      </c>
      <c r="F385" s="4" t="str">
        <f>IF('Rang. kommuner avlingsnivå P '!C386&gt;1,'Rang. kommuner avlingsnivå P '!C386,"")</f>
        <v/>
      </c>
      <c r="G385" s="4" t="str">
        <f>IF('Rang. kommuner avlingsnivå P '!D386&gt;1,'Rang. kommuner avlingsnivå P '!D386,"")</f>
        <v/>
      </c>
      <c r="H385" s="4" t="str">
        <f>IF('Rang. kommuner avlingsnivå P '!E386&gt;1,'Rang. kommuner avlingsnivå P '!E386,"")</f>
        <v/>
      </c>
      <c r="I385" s="4" t="str">
        <f>IF('Rang. kommuner avlingsnivå P '!F386&gt;1,'Rang. kommuner avlingsnivå P '!F386,"")</f>
        <v/>
      </c>
      <c r="J385" s="4" t="str">
        <f>IF('Rang. kommuner avlingsnivå P '!G386&gt;1,'Rang. kommuner avlingsnivå P '!G386,"")</f>
        <v/>
      </c>
      <c r="K385" s="4" t="str">
        <f>IF('Rang. kommuner avlingsnivå P '!H386&gt;1,'Rang. kommuner avlingsnivå P '!H386,"")</f>
        <v/>
      </c>
      <c r="L385" s="4" t="str">
        <f>IF('Rang. kommuner avlingsnivå P '!I386&gt;1,'Rang. kommuner avlingsnivå P '!I386,"")</f>
        <v/>
      </c>
      <c r="M385" s="4" t="str">
        <f>IF('Rang. kommuner avlingsnivå P '!J386&gt;1,'Rang. kommuner avlingsnivå P '!J386,"")</f>
        <v/>
      </c>
      <c r="N385" s="4" t="str">
        <f>IF('Rang. kommuner avlingsnivå P '!K386&gt;1,'Rang. kommuner avlingsnivå P '!K386,"")</f>
        <v/>
      </c>
      <c r="O385" s="4" t="str">
        <f>IF('Rang. kommuner avlingsnivå P '!L386&gt;1,'Rang. kommuner avlingsnivå P '!L386,"")</f>
        <v/>
      </c>
      <c r="P385" s="4" t="str">
        <f>IF('Rang. kommuner avlingsnivå P '!M386&gt;1,'Rang. kommuner avlingsnivå P '!M386,"")</f>
        <v/>
      </c>
      <c r="Q385" s="4"/>
      <c r="R385" s="4"/>
      <c r="S385" s="4"/>
      <c r="V385"/>
    </row>
    <row r="386" spans="4:22" x14ac:dyDescent="0.25">
      <c r="D386" s="4" t="str">
        <f>IF('Rang. kommuner avlingsnivå P '!A387&gt;1,'Rang. kommuner avlingsnivå P '!A387,"")</f>
        <v/>
      </c>
      <c r="E386" s="4" t="str">
        <f>IF('Rang. kommuner avlingsnivå P '!B387&gt;1,'Rang. kommuner avlingsnivå P '!B387,"")</f>
        <v/>
      </c>
      <c r="F386" s="4" t="str">
        <f>IF('Rang. kommuner avlingsnivå P '!C387&gt;1,'Rang. kommuner avlingsnivå P '!C387,"")</f>
        <v/>
      </c>
      <c r="G386" s="4" t="str">
        <f>IF('Rang. kommuner avlingsnivå P '!D387&gt;1,'Rang. kommuner avlingsnivå P '!D387,"")</f>
        <v/>
      </c>
      <c r="H386" s="4" t="str">
        <f>IF('Rang. kommuner avlingsnivå P '!E387&gt;1,'Rang. kommuner avlingsnivå P '!E387,"")</f>
        <v/>
      </c>
      <c r="I386" s="4" t="str">
        <f>IF('Rang. kommuner avlingsnivå P '!F387&gt;1,'Rang. kommuner avlingsnivå P '!F387,"")</f>
        <v/>
      </c>
      <c r="J386" s="4" t="str">
        <f>IF('Rang. kommuner avlingsnivå P '!G387&gt;1,'Rang. kommuner avlingsnivå P '!G387,"")</f>
        <v/>
      </c>
      <c r="K386" s="4" t="str">
        <f>IF('Rang. kommuner avlingsnivå P '!H387&gt;1,'Rang. kommuner avlingsnivå P '!H387,"")</f>
        <v/>
      </c>
      <c r="L386" s="4" t="str">
        <f>IF('Rang. kommuner avlingsnivå P '!I387&gt;1,'Rang. kommuner avlingsnivå P '!I387,"")</f>
        <v/>
      </c>
      <c r="M386" s="4" t="str">
        <f>IF('Rang. kommuner avlingsnivå P '!J387&gt;1,'Rang. kommuner avlingsnivå P '!J387,"")</f>
        <v/>
      </c>
      <c r="N386" s="4" t="str">
        <f>IF('Rang. kommuner avlingsnivå P '!K387&gt;1,'Rang. kommuner avlingsnivå P '!K387,"")</f>
        <v/>
      </c>
      <c r="O386" s="4" t="str">
        <f>IF('Rang. kommuner avlingsnivå P '!L387&gt;1,'Rang. kommuner avlingsnivå P '!L387,"")</f>
        <v/>
      </c>
      <c r="P386" s="4" t="str">
        <f>IF('Rang. kommuner avlingsnivå P '!M387&gt;1,'Rang. kommuner avlingsnivå P '!M387,"")</f>
        <v/>
      </c>
      <c r="Q386" s="4"/>
      <c r="R386" s="4"/>
      <c r="S386" s="4"/>
      <c r="V386"/>
    </row>
    <row r="387" spans="4:22" x14ac:dyDescent="0.25">
      <c r="D387" s="4" t="str">
        <f>IF('Rang. kommuner avlingsnivå P '!A388&gt;1,'Rang. kommuner avlingsnivå P '!A388,"")</f>
        <v/>
      </c>
      <c r="E387" s="4" t="str">
        <f>IF('Rang. kommuner avlingsnivå P '!B388&gt;1,'Rang. kommuner avlingsnivå P '!B388,"")</f>
        <v/>
      </c>
      <c r="F387" s="4" t="str">
        <f>IF('Rang. kommuner avlingsnivå P '!C388&gt;1,'Rang. kommuner avlingsnivå P '!C388,"")</f>
        <v/>
      </c>
      <c r="G387" s="4" t="str">
        <f>IF('Rang. kommuner avlingsnivå P '!D388&gt;1,'Rang. kommuner avlingsnivå P '!D388,"")</f>
        <v/>
      </c>
      <c r="H387" s="4" t="str">
        <f>IF('Rang. kommuner avlingsnivå P '!E388&gt;1,'Rang. kommuner avlingsnivå P '!E388,"")</f>
        <v/>
      </c>
      <c r="I387" s="4" t="str">
        <f>IF('Rang. kommuner avlingsnivå P '!F388&gt;1,'Rang. kommuner avlingsnivå P '!F388,"")</f>
        <v/>
      </c>
      <c r="J387" s="4" t="str">
        <f>IF('Rang. kommuner avlingsnivå P '!G388&gt;1,'Rang. kommuner avlingsnivå P '!G388,"")</f>
        <v/>
      </c>
      <c r="K387" s="4" t="str">
        <f>IF('Rang. kommuner avlingsnivå P '!H388&gt;1,'Rang. kommuner avlingsnivå P '!H388,"")</f>
        <v/>
      </c>
      <c r="L387" s="4" t="str">
        <f>IF('Rang. kommuner avlingsnivå P '!I388&gt;1,'Rang. kommuner avlingsnivå P '!I388,"")</f>
        <v/>
      </c>
      <c r="M387" s="4" t="str">
        <f>IF('Rang. kommuner avlingsnivå P '!J388&gt;1,'Rang. kommuner avlingsnivå P '!J388,"")</f>
        <v/>
      </c>
      <c r="N387" s="4" t="str">
        <f>IF('Rang. kommuner avlingsnivå P '!K388&gt;1,'Rang. kommuner avlingsnivå P '!K388,"")</f>
        <v/>
      </c>
      <c r="O387" s="4" t="str">
        <f>IF('Rang. kommuner avlingsnivå P '!L388&gt;1,'Rang. kommuner avlingsnivå P '!L388,"")</f>
        <v/>
      </c>
      <c r="P387" s="4" t="str">
        <f>IF('Rang. kommuner avlingsnivå P '!M388&gt;1,'Rang. kommuner avlingsnivå P '!M388,"")</f>
        <v/>
      </c>
      <c r="Q387" s="4"/>
      <c r="R387" s="4"/>
      <c r="S387" s="4"/>
      <c r="V387"/>
    </row>
    <row r="388" spans="4:22" x14ac:dyDescent="0.25">
      <c r="D388" s="4" t="str">
        <f>IF('Rang. kommuner avlingsnivå P '!A389&gt;1,'Rang. kommuner avlingsnivå P '!A389,"")</f>
        <v/>
      </c>
      <c r="E388" s="4" t="str">
        <f>IF('Rang. kommuner avlingsnivå P '!B389&gt;1,'Rang. kommuner avlingsnivå P '!B389,"")</f>
        <v/>
      </c>
      <c r="F388" s="4" t="str">
        <f>IF('Rang. kommuner avlingsnivå P '!C389&gt;1,'Rang. kommuner avlingsnivå P '!C389,"")</f>
        <v/>
      </c>
      <c r="G388" s="4" t="str">
        <f>IF('Rang. kommuner avlingsnivå P '!D389&gt;1,'Rang. kommuner avlingsnivå P '!D389,"")</f>
        <v/>
      </c>
      <c r="H388" s="4" t="str">
        <f>IF('Rang. kommuner avlingsnivå P '!E389&gt;1,'Rang. kommuner avlingsnivå P '!E389,"")</f>
        <v/>
      </c>
      <c r="I388" s="4" t="str">
        <f>IF('Rang. kommuner avlingsnivå P '!F389&gt;1,'Rang. kommuner avlingsnivå P '!F389,"")</f>
        <v/>
      </c>
      <c r="J388" s="4" t="str">
        <f>IF('Rang. kommuner avlingsnivå P '!G389&gt;1,'Rang. kommuner avlingsnivå P '!G389,"")</f>
        <v/>
      </c>
      <c r="K388" s="4" t="str">
        <f>IF('Rang. kommuner avlingsnivå P '!H389&gt;1,'Rang. kommuner avlingsnivå P '!H389,"")</f>
        <v/>
      </c>
      <c r="L388" s="4" t="str">
        <f>IF('Rang. kommuner avlingsnivå P '!I389&gt;1,'Rang. kommuner avlingsnivå P '!I389,"")</f>
        <v/>
      </c>
      <c r="M388" s="4" t="str">
        <f>IF('Rang. kommuner avlingsnivå P '!J389&gt;1,'Rang. kommuner avlingsnivå P '!J389,"")</f>
        <v/>
      </c>
      <c r="N388" s="4" t="str">
        <f>IF('Rang. kommuner avlingsnivå P '!K389&gt;1,'Rang. kommuner avlingsnivå P '!K389,"")</f>
        <v/>
      </c>
      <c r="O388" s="4" t="str">
        <f>IF('Rang. kommuner avlingsnivå P '!L389&gt;1,'Rang. kommuner avlingsnivå P '!L389,"")</f>
        <v/>
      </c>
      <c r="P388" s="4" t="str">
        <f>IF('Rang. kommuner avlingsnivå P '!M389&gt;1,'Rang. kommuner avlingsnivå P '!M389,"")</f>
        <v/>
      </c>
      <c r="Q388" s="4"/>
      <c r="R388" s="4"/>
      <c r="S388" s="4"/>
      <c r="V388"/>
    </row>
    <row r="389" spans="4:22" x14ac:dyDescent="0.25">
      <c r="D389" s="4" t="str">
        <f>IF('Rang. kommuner avlingsnivå P '!A390&gt;1,'Rang. kommuner avlingsnivå P '!A390,"")</f>
        <v/>
      </c>
      <c r="E389" s="4" t="str">
        <f>IF('Rang. kommuner avlingsnivå P '!B390&gt;1,'Rang. kommuner avlingsnivå P '!B390,"")</f>
        <v/>
      </c>
      <c r="F389" s="4" t="str">
        <f>IF('Rang. kommuner avlingsnivå P '!C390&gt;1,'Rang. kommuner avlingsnivå P '!C390,"")</f>
        <v/>
      </c>
      <c r="G389" s="4" t="str">
        <f>IF('Rang. kommuner avlingsnivå P '!D390&gt;1,'Rang. kommuner avlingsnivå P '!D390,"")</f>
        <v/>
      </c>
      <c r="H389" s="4" t="str">
        <f>IF('Rang. kommuner avlingsnivå P '!E390&gt;1,'Rang. kommuner avlingsnivå P '!E390,"")</f>
        <v/>
      </c>
      <c r="I389" s="4" t="str">
        <f>IF('Rang. kommuner avlingsnivå P '!F390&gt;1,'Rang. kommuner avlingsnivå P '!F390,"")</f>
        <v/>
      </c>
      <c r="J389" s="4" t="str">
        <f>IF('Rang. kommuner avlingsnivå P '!G390&gt;1,'Rang. kommuner avlingsnivå P '!G390,"")</f>
        <v/>
      </c>
      <c r="K389" s="4" t="str">
        <f>IF('Rang. kommuner avlingsnivå P '!H390&gt;1,'Rang. kommuner avlingsnivå P '!H390,"")</f>
        <v/>
      </c>
      <c r="L389" s="4" t="str">
        <f>IF('Rang. kommuner avlingsnivå P '!I390&gt;1,'Rang. kommuner avlingsnivå P '!I390,"")</f>
        <v/>
      </c>
      <c r="M389" s="4" t="str">
        <f>IF('Rang. kommuner avlingsnivå P '!J390&gt;1,'Rang. kommuner avlingsnivå P '!J390,"")</f>
        <v/>
      </c>
      <c r="N389" s="4" t="str">
        <f>IF('Rang. kommuner avlingsnivå P '!K390&gt;1,'Rang. kommuner avlingsnivå P '!K390,"")</f>
        <v/>
      </c>
      <c r="O389" s="4" t="str">
        <f>IF('Rang. kommuner avlingsnivå P '!L390&gt;1,'Rang. kommuner avlingsnivå P '!L390,"")</f>
        <v/>
      </c>
      <c r="P389" s="4" t="str">
        <f>IF('Rang. kommuner avlingsnivå P '!M390&gt;1,'Rang. kommuner avlingsnivå P '!M390,"")</f>
        <v/>
      </c>
      <c r="Q389" s="4"/>
      <c r="R389" s="4"/>
      <c r="S389" s="4"/>
      <c r="V389"/>
    </row>
    <row r="390" spans="4:22" x14ac:dyDescent="0.25">
      <c r="D390" s="4" t="str">
        <f>IF('Rang. kommuner avlingsnivå P '!A391&gt;1,'Rang. kommuner avlingsnivå P '!A391,"")</f>
        <v/>
      </c>
      <c r="E390" s="4" t="str">
        <f>IF('Rang. kommuner avlingsnivå P '!B391&gt;1,'Rang. kommuner avlingsnivå P '!B391,"")</f>
        <v/>
      </c>
      <c r="F390" s="4" t="str">
        <f>IF('Rang. kommuner avlingsnivå P '!C391&gt;1,'Rang. kommuner avlingsnivå P '!C391,"")</f>
        <v/>
      </c>
      <c r="G390" s="4" t="str">
        <f>IF('Rang. kommuner avlingsnivå P '!D391&gt;1,'Rang. kommuner avlingsnivå P '!D391,"")</f>
        <v/>
      </c>
      <c r="H390" s="4" t="str">
        <f>IF('Rang. kommuner avlingsnivå P '!E391&gt;1,'Rang. kommuner avlingsnivå P '!E391,"")</f>
        <v/>
      </c>
      <c r="I390" s="4" t="str">
        <f>IF('Rang. kommuner avlingsnivå P '!F391&gt;1,'Rang. kommuner avlingsnivå P '!F391,"")</f>
        <v/>
      </c>
      <c r="J390" s="4" t="str">
        <f>IF('Rang. kommuner avlingsnivå P '!G391&gt;1,'Rang. kommuner avlingsnivå P '!G391,"")</f>
        <v/>
      </c>
      <c r="K390" s="4" t="str">
        <f>IF('Rang. kommuner avlingsnivå P '!H391&gt;1,'Rang. kommuner avlingsnivå P '!H391,"")</f>
        <v/>
      </c>
      <c r="L390" s="4" t="str">
        <f>IF('Rang. kommuner avlingsnivå P '!I391&gt;1,'Rang. kommuner avlingsnivå P '!I391,"")</f>
        <v/>
      </c>
      <c r="M390" s="4" t="str">
        <f>IF('Rang. kommuner avlingsnivå P '!J391&gt;1,'Rang. kommuner avlingsnivå P '!J391,"")</f>
        <v/>
      </c>
      <c r="N390" s="4" t="str">
        <f>IF('Rang. kommuner avlingsnivå P '!K391&gt;1,'Rang. kommuner avlingsnivå P '!K391,"")</f>
        <v/>
      </c>
      <c r="O390" s="4" t="str">
        <f>IF('Rang. kommuner avlingsnivå P '!L391&gt;1,'Rang. kommuner avlingsnivå P '!L391,"")</f>
        <v/>
      </c>
      <c r="P390" s="4" t="str">
        <f>IF('Rang. kommuner avlingsnivå P '!M391&gt;1,'Rang. kommuner avlingsnivå P '!M391,"")</f>
        <v/>
      </c>
      <c r="Q390" s="4"/>
      <c r="R390" s="4"/>
      <c r="S390" s="4"/>
      <c r="V390"/>
    </row>
    <row r="391" spans="4:22" x14ac:dyDescent="0.25">
      <c r="D391" s="4" t="str">
        <f>IF('Rang. kommuner avlingsnivå P '!A392&gt;1,'Rang. kommuner avlingsnivå P '!A392,"")</f>
        <v/>
      </c>
      <c r="E391" s="4" t="str">
        <f>IF('Rang. kommuner avlingsnivå P '!B392&gt;1,'Rang. kommuner avlingsnivå P '!B392,"")</f>
        <v/>
      </c>
      <c r="F391" s="4" t="str">
        <f>IF('Rang. kommuner avlingsnivå P '!C392&gt;1,'Rang. kommuner avlingsnivå P '!C392,"")</f>
        <v/>
      </c>
      <c r="G391" s="4" t="str">
        <f>IF('Rang. kommuner avlingsnivå P '!D392&gt;1,'Rang. kommuner avlingsnivå P '!D392,"")</f>
        <v/>
      </c>
      <c r="H391" s="4" t="str">
        <f>IF('Rang. kommuner avlingsnivå P '!E392&gt;1,'Rang. kommuner avlingsnivå P '!E392,"")</f>
        <v/>
      </c>
      <c r="I391" s="4" t="str">
        <f>IF('Rang. kommuner avlingsnivå P '!F392&gt;1,'Rang. kommuner avlingsnivå P '!F392,"")</f>
        <v/>
      </c>
      <c r="J391" s="4" t="str">
        <f>IF('Rang. kommuner avlingsnivå P '!G392&gt;1,'Rang. kommuner avlingsnivå P '!G392,"")</f>
        <v/>
      </c>
      <c r="K391" s="4" t="str">
        <f>IF('Rang. kommuner avlingsnivå P '!H392&gt;1,'Rang. kommuner avlingsnivå P '!H392,"")</f>
        <v/>
      </c>
      <c r="L391" s="4" t="str">
        <f>IF('Rang. kommuner avlingsnivå P '!I392&gt;1,'Rang. kommuner avlingsnivå P '!I392,"")</f>
        <v/>
      </c>
      <c r="M391" s="4" t="str">
        <f>IF('Rang. kommuner avlingsnivå P '!J392&gt;1,'Rang. kommuner avlingsnivå P '!J392,"")</f>
        <v/>
      </c>
      <c r="N391" s="4" t="str">
        <f>IF('Rang. kommuner avlingsnivå P '!K392&gt;1,'Rang. kommuner avlingsnivå P '!K392,"")</f>
        <v/>
      </c>
      <c r="O391" s="4" t="str">
        <f>IF('Rang. kommuner avlingsnivå P '!L392&gt;1,'Rang. kommuner avlingsnivå P '!L392,"")</f>
        <v/>
      </c>
      <c r="P391" s="4" t="str">
        <f>IF('Rang. kommuner avlingsnivå P '!M392&gt;1,'Rang. kommuner avlingsnivå P '!M392,"")</f>
        <v/>
      </c>
      <c r="Q391" s="4"/>
      <c r="R391" s="4"/>
      <c r="S391" s="4"/>
      <c r="V391"/>
    </row>
    <row r="392" spans="4:22" x14ac:dyDescent="0.25">
      <c r="D392" s="4" t="str">
        <f>IF('Rang. kommuner avlingsnivå P '!A393&gt;1,'Rang. kommuner avlingsnivå P '!A393,"")</f>
        <v/>
      </c>
      <c r="E392" s="4" t="str">
        <f>IF('Rang. kommuner avlingsnivå P '!B393&gt;1,'Rang. kommuner avlingsnivå P '!B393,"")</f>
        <v/>
      </c>
      <c r="F392" s="4" t="str">
        <f>IF('Rang. kommuner avlingsnivå P '!C393&gt;1,'Rang. kommuner avlingsnivå P '!C393,"")</f>
        <v/>
      </c>
      <c r="G392" s="4" t="str">
        <f>IF('Rang. kommuner avlingsnivå P '!D393&gt;1,'Rang. kommuner avlingsnivå P '!D393,"")</f>
        <v/>
      </c>
      <c r="H392" s="4" t="str">
        <f>IF('Rang. kommuner avlingsnivå P '!E393&gt;1,'Rang. kommuner avlingsnivå P '!E393,"")</f>
        <v/>
      </c>
      <c r="I392" s="4" t="str">
        <f>IF('Rang. kommuner avlingsnivå P '!F393&gt;1,'Rang. kommuner avlingsnivå P '!F393,"")</f>
        <v/>
      </c>
      <c r="J392" s="4" t="str">
        <f>IF('Rang. kommuner avlingsnivå P '!G393&gt;1,'Rang. kommuner avlingsnivå P '!G393,"")</f>
        <v/>
      </c>
      <c r="K392" s="4" t="str">
        <f>IF('Rang. kommuner avlingsnivå P '!H393&gt;1,'Rang. kommuner avlingsnivå P '!H393,"")</f>
        <v/>
      </c>
      <c r="L392" s="4" t="str">
        <f>IF('Rang. kommuner avlingsnivå P '!I393&gt;1,'Rang. kommuner avlingsnivå P '!I393,"")</f>
        <v/>
      </c>
      <c r="M392" s="4" t="str">
        <f>IF('Rang. kommuner avlingsnivå P '!J393&gt;1,'Rang. kommuner avlingsnivå P '!J393,"")</f>
        <v/>
      </c>
      <c r="N392" s="4" t="str">
        <f>IF('Rang. kommuner avlingsnivå P '!K393&gt;1,'Rang. kommuner avlingsnivå P '!K393,"")</f>
        <v/>
      </c>
      <c r="O392" s="4" t="str">
        <f>IF('Rang. kommuner avlingsnivå P '!L393&gt;1,'Rang. kommuner avlingsnivå P '!L393,"")</f>
        <v/>
      </c>
      <c r="P392" s="4" t="str">
        <f>IF('Rang. kommuner avlingsnivå P '!M393&gt;1,'Rang. kommuner avlingsnivå P '!M393,"")</f>
        <v/>
      </c>
      <c r="Q392" s="4"/>
      <c r="R392" s="4"/>
      <c r="S392" s="4"/>
      <c r="V392"/>
    </row>
    <row r="393" spans="4:22" x14ac:dyDescent="0.25">
      <c r="D393" s="4" t="str">
        <f>IF('Rang. kommuner avlingsnivå P '!A394&gt;1,'Rang. kommuner avlingsnivå P '!A394,"")</f>
        <v/>
      </c>
      <c r="E393" s="4" t="str">
        <f>IF('Rang. kommuner avlingsnivå P '!B394&gt;1,'Rang. kommuner avlingsnivå P '!B394,"")</f>
        <v/>
      </c>
      <c r="F393" s="4" t="str">
        <f>IF('Rang. kommuner avlingsnivå P '!C394&gt;1,'Rang. kommuner avlingsnivå P '!C394,"")</f>
        <v/>
      </c>
      <c r="G393" s="4" t="str">
        <f>IF('Rang. kommuner avlingsnivå P '!D394&gt;1,'Rang. kommuner avlingsnivå P '!D394,"")</f>
        <v/>
      </c>
      <c r="H393" s="4" t="str">
        <f>IF('Rang. kommuner avlingsnivå P '!E394&gt;1,'Rang. kommuner avlingsnivå P '!E394,"")</f>
        <v/>
      </c>
      <c r="I393" s="4" t="str">
        <f>IF('Rang. kommuner avlingsnivå P '!F394&gt;1,'Rang. kommuner avlingsnivå P '!F394,"")</f>
        <v/>
      </c>
      <c r="J393" s="4" t="str">
        <f>IF('Rang. kommuner avlingsnivå P '!G394&gt;1,'Rang. kommuner avlingsnivå P '!G394,"")</f>
        <v/>
      </c>
      <c r="K393" s="4" t="str">
        <f>IF('Rang. kommuner avlingsnivå P '!H394&gt;1,'Rang. kommuner avlingsnivå P '!H394,"")</f>
        <v/>
      </c>
      <c r="L393" s="4" t="str">
        <f>IF('Rang. kommuner avlingsnivå P '!I394&gt;1,'Rang. kommuner avlingsnivå P '!I394,"")</f>
        <v/>
      </c>
      <c r="M393" s="4" t="str">
        <f>IF('Rang. kommuner avlingsnivå P '!J394&gt;1,'Rang. kommuner avlingsnivå P '!J394,"")</f>
        <v/>
      </c>
      <c r="N393" s="4" t="str">
        <f>IF('Rang. kommuner avlingsnivå P '!K394&gt;1,'Rang. kommuner avlingsnivå P '!K394,"")</f>
        <v/>
      </c>
      <c r="O393" s="4" t="str">
        <f>IF('Rang. kommuner avlingsnivå P '!L394&gt;1,'Rang. kommuner avlingsnivå P '!L394,"")</f>
        <v/>
      </c>
      <c r="P393" s="4" t="str">
        <f>IF('Rang. kommuner avlingsnivå P '!M394&gt;1,'Rang. kommuner avlingsnivå P '!M394,"")</f>
        <v/>
      </c>
      <c r="Q393" s="4"/>
      <c r="R393" s="4"/>
      <c r="S393" s="4"/>
      <c r="V393"/>
    </row>
    <row r="394" spans="4:22" x14ac:dyDescent="0.25">
      <c r="D394" s="4" t="str">
        <f>IF('Rang. kommuner avlingsnivå P '!A395&gt;1,'Rang. kommuner avlingsnivå P '!A395,"")</f>
        <v/>
      </c>
      <c r="E394" s="4" t="str">
        <f>IF('Rang. kommuner avlingsnivå P '!B395&gt;1,'Rang. kommuner avlingsnivå P '!B395,"")</f>
        <v/>
      </c>
      <c r="F394" s="4" t="str">
        <f>IF('Rang. kommuner avlingsnivå P '!C395&gt;1,'Rang. kommuner avlingsnivå P '!C395,"")</f>
        <v/>
      </c>
      <c r="G394" s="4" t="str">
        <f>IF('Rang. kommuner avlingsnivå P '!D395&gt;1,'Rang. kommuner avlingsnivå P '!D395,"")</f>
        <v/>
      </c>
      <c r="H394" s="4" t="str">
        <f>IF('Rang. kommuner avlingsnivå P '!E395&gt;1,'Rang. kommuner avlingsnivå P '!E395,"")</f>
        <v/>
      </c>
      <c r="I394" s="4" t="str">
        <f>IF('Rang. kommuner avlingsnivå P '!F395&gt;1,'Rang. kommuner avlingsnivå P '!F395,"")</f>
        <v/>
      </c>
      <c r="J394" s="4" t="str">
        <f>IF('Rang. kommuner avlingsnivå P '!G395&gt;1,'Rang. kommuner avlingsnivå P '!G395,"")</f>
        <v/>
      </c>
      <c r="K394" s="4" t="str">
        <f>IF('Rang. kommuner avlingsnivå P '!H395&gt;1,'Rang. kommuner avlingsnivå P '!H395,"")</f>
        <v/>
      </c>
      <c r="L394" s="4" t="str">
        <f>IF('Rang. kommuner avlingsnivå P '!I395&gt;1,'Rang. kommuner avlingsnivå P '!I395,"")</f>
        <v/>
      </c>
      <c r="M394" s="4" t="str">
        <f>IF('Rang. kommuner avlingsnivå P '!J395&gt;1,'Rang. kommuner avlingsnivå P '!J395,"")</f>
        <v/>
      </c>
      <c r="N394" s="4" t="str">
        <f>IF('Rang. kommuner avlingsnivå P '!K395&gt;1,'Rang. kommuner avlingsnivå P '!K395,"")</f>
        <v/>
      </c>
      <c r="O394" s="4" t="str">
        <f>IF('Rang. kommuner avlingsnivå P '!L395&gt;1,'Rang. kommuner avlingsnivå P '!L395,"")</f>
        <v/>
      </c>
      <c r="P394" s="4" t="str">
        <f>IF('Rang. kommuner avlingsnivå P '!M395&gt;1,'Rang. kommuner avlingsnivå P '!M395,"")</f>
        <v/>
      </c>
      <c r="Q394" s="4"/>
      <c r="R394" s="4"/>
      <c r="S394" s="4"/>
      <c r="V394"/>
    </row>
    <row r="395" spans="4:22" x14ac:dyDescent="0.25">
      <c r="D395" s="4" t="str">
        <f>IF('Rang. kommuner avlingsnivå P '!A396&gt;1,'Rang. kommuner avlingsnivå P '!A396,"")</f>
        <v/>
      </c>
      <c r="E395" s="4" t="str">
        <f>IF('Rang. kommuner avlingsnivå P '!B396&gt;1,'Rang. kommuner avlingsnivå P '!B396,"")</f>
        <v/>
      </c>
      <c r="F395" s="4" t="str">
        <f>IF('Rang. kommuner avlingsnivå P '!C396&gt;1,'Rang. kommuner avlingsnivå P '!C396,"")</f>
        <v/>
      </c>
      <c r="G395" s="4" t="str">
        <f>IF('Rang. kommuner avlingsnivå P '!D396&gt;1,'Rang. kommuner avlingsnivå P '!D396,"")</f>
        <v/>
      </c>
      <c r="H395" s="4" t="str">
        <f>IF('Rang. kommuner avlingsnivå P '!E396&gt;1,'Rang. kommuner avlingsnivå P '!E396,"")</f>
        <v/>
      </c>
      <c r="I395" s="4" t="str">
        <f>IF('Rang. kommuner avlingsnivå P '!F396&gt;1,'Rang. kommuner avlingsnivå P '!F396,"")</f>
        <v/>
      </c>
      <c r="J395" s="4" t="str">
        <f>IF('Rang. kommuner avlingsnivå P '!G396&gt;1,'Rang. kommuner avlingsnivå P '!G396,"")</f>
        <v/>
      </c>
      <c r="K395" s="4" t="str">
        <f>IF('Rang. kommuner avlingsnivå P '!H396&gt;1,'Rang. kommuner avlingsnivå P '!H396,"")</f>
        <v/>
      </c>
      <c r="L395" s="4" t="str">
        <f>IF('Rang. kommuner avlingsnivå P '!I396&gt;1,'Rang. kommuner avlingsnivå P '!I396,"")</f>
        <v/>
      </c>
      <c r="M395" s="4" t="str">
        <f>IF('Rang. kommuner avlingsnivå P '!J396&gt;1,'Rang. kommuner avlingsnivå P '!J396,"")</f>
        <v/>
      </c>
      <c r="N395" s="4" t="str">
        <f>IF('Rang. kommuner avlingsnivå P '!K396&gt;1,'Rang. kommuner avlingsnivå P '!K396,"")</f>
        <v/>
      </c>
      <c r="O395" s="4" t="str">
        <f>IF('Rang. kommuner avlingsnivå P '!L396&gt;1,'Rang. kommuner avlingsnivå P '!L396,"")</f>
        <v/>
      </c>
      <c r="P395" s="4" t="str">
        <f>IF('Rang. kommuner avlingsnivå P '!M396&gt;1,'Rang. kommuner avlingsnivå P '!M396,"")</f>
        <v/>
      </c>
      <c r="Q395" s="4"/>
      <c r="R395" s="4"/>
      <c r="S395" s="4"/>
      <c r="V395"/>
    </row>
    <row r="396" spans="4:22" x14ac:dyDescent="0.25">
      <c r="D396" s="4" t="str">
        <f>IF('Rang. kommuner avlingsnivå P '!A397&gt;1,'Rang. kommuner avlingsnivå P '!A397,"")</f>
        <v/>
      </c>
      <c r="E396" s="4" t="str">
        <f>IF('Rang. kommuner avlingsnivå P '!B397&gt;1,'Rang. kommuner avlingsnivå P '!B397,"")</f>
        <v/>
      </c>
      <c r="F396" s="4" t="str">
        <f>IF('Rang. kommuner avlingsnivå P '!C397&gt;1,'Rang. kommuner avlingsnivå P '!C397,"")</f>
        <v/>
      </c>
      <c r="G396" s="4" t="str">
        <f>IF('Rang. kommuner avlingsnivå P '!D397&gt;1,'Rang. kommuner avlingsnivå P '!D397,"")</f>
        <v/>
      </c>
      <c r="H396" s="4" t="str">
        <f>IF('Rang. kommuner avlingsnivå P '!E397&gt;1,'Rang. kommuner avlingsnivå P '!E397,"")</f>
        <v/>
      </c>
      <c r="I396" s="4" t="str">
        <f>IF('Rang. kommuner avlingsnivå P '!F397&gt;1,'Rang. kommuner avlingsnivå P '!F397,"")</f>
        <v/>
      </c>
      <c r="J396" s="4" t="str">
        <f>IF('Rang. kommuner avlingsnivå P '!G397&gt;1,'Rang. kommuner avlingsnivå P '!G397,"")</f>
        <v/>
      </c>
      <c r="K396" s="4" t="str">
        <f>IF('Rang. kommuner avlingsnivå P '!H397&gt;1,'Rang. kommuner avlingsnivå P '!H397,"")</f>
        <v/>
      </c>
      <c r="L396" s="4" t="str">
        <f>IF('Rang. kommuner avlingsnivå P '!I397&gt;1,'Rang. kommuner avlingsnivå P '!I397,"")</f>
        <v/>
      </c>
      <c r="M396" s="4" t="str">
        <f>IF('Rang. kommuner avlingsnivå P '!J397&gt;1,'Rang. kommuner avlingsnivå P '!J397,"")</f>
        <v/>
      </c>
      <c r="N396" s="4" t="str">
        <f>IF('Rang. kommuner avlingsnivå P '!K397&gt;1,'Rang. kommuner avlingsnivå P '!K397,"")</f>
        <v/>
      </c>
      <c r="O396" s="4" t="str">
        <f>IF('Rang. kommuner avlingsnivå P '!L397&gt;1,'Rang. kommuner avlingsnivå P '!L397,"")</f>
        <v/>
      </c>
      <c r="P396" s="4" t="str">
        <f>IF('Rang. kommuner avlingsnivå P '!M397&gt;1,'Rang. kommuner avlingsnivå P '!M397,"")</f>
        <v/>
      </c>
      <c r="Q396" s="4"/>
      <c r="R396" s="4"/>
      <c r="S396" s="4"/>
      <c r="V396"/>
    </row>
    <row r="397" spans="4:22" x14ac:dyDescent="0.25">
      <c r="D397" s="4" t="str">
        <f>IF('Rang. kommuner avlingsnivå P '!A398&gt;1,'Rang. kommuner avlingsnivå P '!A398,"")</f>
        <v/>
      </c>
      <c r="E397" s="4" t="str">
        <f>IF('Rang. kommuner avlingsnivå P '!B398&gt;1,'Rang. kommuner avlingsnivå P '!B398,"")</f>
        <v/>
      </c>
      <c r="F397" s="4" t="str">
        <f>IF('Rang. kommuner avlingsnivå P '!C398&gt;1,'Rang. kommuner avlingsnivå P '!C398,"")</f>
        <v/>
      </c>
      <c r="G397" s="4" t="str">
        <f>IF('Rang. kommuner avlingsnivå P '!D398&gt;1,'Rang. kommuner avlingsnivå P '!D398,"")</f>
        <v/>
      </c>
      <c r="H397" s="4" t="str">
        <f>IF('Rang. kommuner avlingsnivå P '!E398&gt;1,'Rang. kommuner avlingsnivå P '!E398,"")</f>
        <v/>
      </c>
      <c r="I397" s="4" t="str">
        <f>IF('Rang. kommuner avlingsnivå P '!F398&gt;1,'Rang. kommuner avlingsnivå P '!F398,"")</f>
        <v/>
      </c>
      <c r="J397" s="4" t="str">
        <f>IF('Rang. kommuner avlingsnivå P '!G398&gt;1,'Rang. kommuner avlingsnivå P '!G398,"")</f>
        <v/>
      </c>
      <c r="K397" s="4" t="str">
        <f>IF('Rang. kommuner avlingsnivå P '!H398&gt;1,'Rang. kommuner avlingsnivå P '!H398,"")</f>
        <v/>
      </c>
      <c r="L397" s="4" t="str">
        <f>IF('Rang. kommuner avlingsnivå P '!I398&gt;1,'Rang. kommuner avlingsnivå P '!I398,"")</f>
        <v/>
      </c>
      <c r="M397" s="4" t="str">
        <f>IF('Rang. kommuner avlingsnivå P '!J398&gt;1,'Rang. kommuner avlingsnivå P '!J398,"")</f>
        <v/>
      </c>
      <c r="N397" s="4" t="str">
        <f>IF('Rang. kommuner avlingsnivå P '!K398&gt;1,'Rang. kommuner avlingsnivå P '!K398,"")</f>
        <v/>
      </c>
      <c r="O397" s="4" t="str">
        <f>IF('Rang. kommuner avlingsnivå P '!L398&gt;1,'Rang. kommuner avlingsnivå P '!L398,"")</f>
        <v/>
      </c>
      <c r="P397" s="4" t="str">
        <f>IF('Rang. kommuner avlingsnivå P '!M398&gt;1,'Rang. kommuner avlingsnivå P '!M398,"")</f>
        <v/>
      </c>
      <c r="Q397" s="4"/>
      <c r="R397" s="4"/>
      <c r="S397" s="4"/>
      <c r="V397"/>
    </row>
    <row r="398" spans="4:22" x14ac:dyDescent="0.25">
      <c r="D398" s="4" t="str">
        <f>IF('Rang. kommuner avlingsnivå P '!A399&gt;1,'Rang. kommuner avlingsnivå P '!A399,"")</f>
        <v/>
      </c>
      <c r="E398" s="4" t="str">
        <f>IF('Rang. kommuner avlingsnivå P '!B399&gt;1,'Rang. kommuner avlingsnivå P '!B399,"")</f>
        <v/>
      </c>
      <c r="F398" s="4" t="str">
        <f>IF('Rang. kommuner avlingsnivå P '!C399&gt;1,'Rang. kommuner avlingsnivå P '!C399,"")</f>
        <v/>
      </c>
      <c r="G398" s="4" t="str">
        <f>IF('Rang. kommuner avlingsnivå P '!D399&gt;1,'Rang. kommuner avlingsnivå P '!D399,"")</f>
        <v/>
      </c>
      <c r="H398" s="4" t="str">
        <f>IF('Rang. kommuner avlingsnivå P '!E399&gt;1,'Rang. kommuner avlingsnivå P '!E399,"")</f>
        <v/>
      </c>
      <c r="I398" s="4" t="str">
        <f>IF('Rang. kommuner avlingsnivå P '!F399&gt;1,'Rang. kommuner avlingsnivå P '!F399,"")</f>
        <v/>
      </c>
      <c r="J398" s="4" t="str">
        <f>IF('Rang. kommuner avlingsnivå P '!G399&gt;1,'Rang. kommuner avlingsnivå P '!G399,"")</f>
        <v/>
      </c>
      <c r="K398" s="4" t="str">
        <f>IF('Rang. kommuner avlingsnivå P '!H399&gt;1,'Rang. kommuner avlingsnivå P '!H399,"")</f>
        <v/>
      </c>
      <c r="L398" s="4" t="str">
        <f>IF('Rang. kommuner avlingsnivå P '!I399&gt;1,'Rang. kommuner avlingsnivå P '!I399,"")</f>
        <v/>
      </c>
      <c r="M398" s="4" t="str">
        <f>IF('Rang. kommuner avlingsnivå P '!J399&gt;1,'Rang. kommuner avlingsnivå P '!J399,"")</f>
        <v/>
      </c>
      <c r="N398" s="4" t="str">
        <f>IF('Rang. kommuner avlingsnivå P '!K399&gt;1,'Rang. kommuner avlingsnivå P '!K399,"")</f>
        <v/>
      </c>
      <c r="O398" s="4" t="str">
        <f>IF('Rang. kommuner avlingsnivå P '!L399&gt;1,'Rang. kommuner avlingsnivå P '!L399,"")</f>
        <v/>
      </c>
      <c r="P398" s="4" t="str">
        <f>IF('Rang. kommuner avlingsnivå P '!M399&gt;1,'Rang. kommuner avlingsnivå P '!M399,"")</f>
        <v/>
      </c>
      <c r="Q398" s="4"/>
      <c r="R398" s="4"/>
      <c r="S398" s="4"/>
      <c r="V398"/>
    </row>
    <row r="399" spans="4:22" x14ac:dyDescent="0.25">
      <c r="D399" s="4" t="str">
        <f>IF('Rang. kommuner avlingsnivå P '!A400&gt;1,'Rang. kommuner avlingsnivå P '!A400,"")</f>
        <v/>
      </c>
      <c r="E399" s="4" t="str">
        <f>IF('Rang. kommuner avlingsnivå P '!B400&gt;1,'Rang. kommuner avlingsnivå P '!B400,"")</f>
        <v/>
      </c>
      <c r="F399" s="4" t="str">
        <f>IF('Rang. kommuner avlingsnivå P '!C400&gt;1,'Rang. kommuner avlingsnivå P '!C400,"")</f>
        <v/>
      </c>
      <c r="G399" s="4" t="str">
        <f>IF('Rang. kommuner avlingsnivå P '!D400&gt;1,'Rang. kommuner avlingsnivå P '!D400,"")</f>
        <v/>
      </c>
      <c r="H399" s="4" t="str">
        <f>IF('Rang. kommuner avlingsnivå P '!E400&gt;1,'Rang. kommuner avlingsnivå P '!E400,"")</f>
        <v/>
      </c>
      <c r="I399" s="4" t="str">
        <f>IF('Rang. kommuner avlingsnivå P '!F400&gt;1,'Rang. kommuner avlingsnivå P '!F400,"")</f>
        <v/>
      </c>
      <c r="J399" s="4" t="str">
        <f>IF('Rang. kommuner avlingsnivå P '!G400&gt;1,'Rang. kommuner avlingsnivå P '!G400,"")</f>
        <v/>
      </c>
      <c r="K399" s="4" t="str">
        <f>IF('Rang. kommuner avlingsnivå P '!H400&gt;1,'Rang. kommuner avlingsnivå P '!H400,"")</f>
        <v/>
      </c>
      <c r="L399" s="4" t="str">
        <f>IF('Rang. kommuner avlingsnivå P '!I400&gt;1,'Rang. kommuner avlingsnivå P '!I400,"")</f>
        <v/>
      </c>
      <c r="M399" s="4" t="str">
        <f>IF('Rang. kommuner avlingsnivå P '!J400&gt;1,'Rang. kommuner avlingsnivå P '!J400,"")</f>
        <v/>
      </c>
      <c r="N399" s="4" t="str">
        <f>IF('Rang. kommuner avlingsnivå P '!K400&gt;1,'Rang. kommuner avlingsnivå P '!K400,"")</f>
        <v/>
      </c>
      <c r="O399" s="4" t="str">
        <f>IF('Rang. kommuner avlingsnivå P '!L400&gt;1,'Rang. kommuner avlingsnivå P '!L400,"")</f>
        <v/>
      </c>
      <c r="P399" s="4" t="str">
        <f>IF('Rang. kommuner avlingsnivå P '!M400&gt;1,'Rang. kommuner avlingsnivå P '!M400,"")</f>
        <v/>
      </c>
      <c r="Q399" s="4"/>
      <c r="R399" s="4"/>
      <c r="S399" s="4"/>
      <c r="V399"/>
    </row>
    <row r="400" spans="4:22" x14ac:dyDescent="0.25">
      <c r="D400" s="4" t="str">
        <f>IF('Rang. kommuner avlingsnivå P '!A401&gt;1,'Rang. kommuner avlingsnivå P '!A401,"")</f>
        <v/>
      </c>
      <c r="E400" s="4" t="str">
        <f>IF('Rang. kommuner avlingsnivå P '!B401&gt;1,'Rang. kommuner avlingsnivå P '!B401,"")</f>
        <v/>
      </c>
      <c r="F400" s="4" t="str">
        <f>IF('Rang. kommuner avlingsnivå P '!C401&gt;1,'Rang. kommuner avlingsnivå P '!C401,"")</f>
        <v/>
      </c>
      <c r="G400" s="4" t="str">
        <f>IF('Rang. kommuner avlingsnivå P '!D401&gt;1,'Rang. kommuner avlingsnivå P '!D401,"")</f>
        <v/>
      </c>
      <c r="H400" s="4" t="str">
        <f>IF('Rang. kommuner avlingsnivå P '!E401&gt;1,'Rang. kommuner avlingsnivå P '!E401,"")</f>
        <v/>
      </c>
      <c r="I400" s="4" t="str">
        <f>IF('Rang. kommuner avlingsnivå P '!F401&gt;1,'Rang. kommuner avlingsnivå P '!F401,"")</f>
        <v/>
      </c>
      <c r="J400" s="4" t="str">
        <f>IF('Rang. kommuner avlingsnivå P '!G401&gt;1,'Rang. kommuner avlingsnivå P '!G401,"")</f>
        <v/>
      </c>
      <c r="K400" s="4" t="str">
        <f>IF('Rang. kommuner avlingsnivå P '!H401&gt;1,'Rang. kommuner avlingsnivå P '!H401,"")</f>
        <v/>
      </c>
      <c r="L400" s="4" t="str">
        <f>IF('Rang. kommuner avlingsnivå P '!I401&gt;1,'Rang. kommuner avlingsnivå P '!I401,"")</f>
        <v/>
      </c>
      <c r="M400" s="4" t="str">
        <f>IF('Rang. kommuner avlingsnivå P '!J401&gt;1,'Rang. kommuner avlingsnivå P '!J401,"")</f>
        <v/>
      </c>
      <c r="N400" s="4" t="str">
        <f>IF('Rang. kommuner avlingsnivå P '!K401&gt;1,'Rang. kommuner avlingsnivå P '!K401,"")</f>
        <v/>
      </c>
      <c r="O400" s="4" t="str">
        <f>IF('Rang. kommuner avlingsnivå P '!L401&gt;1,'Rang. kommuner avlingsnivå P '!L401,"")</f>
        <v/>
      </c>
      <c r="P400" s="4" t="str">
        <f>IF('Rang. kommuner avlingsnivå P '!M401&gt;1,'Rang. kommuner avlingsnivå P '!M401,"")</f>
        <v/>
      </c>
      <c r="Q400" s="4"/>
      <c r="R400" s="4"/>
      <c r="S400" s="4"/>
      <c r="V400"/>
    </row>
    <row r="401" spans="4:22" x14ac:dyDescent="0.25">
      <c r="D401" s="4" t="str">
        <f>IF('Rang. kommuner avlingsnivå P '!A402&gt;1,'Rang. kommuner avlingsnivå P '!A402,"")</f>
        <v/>
      </c>
      <c r="E401" s="4" t="str">
        <f>IF('Rang. kommuner avlingsnivå P '!B402&gt;1,'Rang. kommuner avlingsnivå P '!B402,"")</f>
        <v/>
      </c>
      <c r="F401" s="4" t="str">
        <f>IF('Rang. kommuner avlingsnivå P '!C402&gt;1,'Rang. kommuner avlingsnivå P '!C402,"")</f>
        <v/>
      </c>
      <c r="G401" s="4" t="str">
        <f>IF('Rang. kommuner avlingsnivå P '!D402&gt;1,'Rang. kommuner avlingsnivå P '!D402,"")</f>
        <v/>
      </c>
      <c r="H401" s="4" t="str">
        <f>IF('Rang. kommuner avlingsnivå P '!E402&gt;1,'Rang. kommuner avlingsnivå P '!E402,"")</f>
        <v/>
      </c>
      <c r="I401" s="4" t="str">
        <f>IF('Rang. kommuner avlingsnivå P '!F402&gt;1,'Rang. kommuner avlingsnivå P '!F402,"")</f>
        <v/>
      </c>
      <c r="J401" s="4" t="str">
        <f>IF('Rang. kommuner avlingsnivå P '!G402&gt;1,'Rang. kommuner avlingsnivå P '!G402,"")</f>
        <v/>
      </c>
      <c r="K401" s="4" t="str">
        <f>IF('Rang. kommuner avlingsnivå P '!H402&gt;1,'Rang. kommuner avlingsnivå P '!H402,"")</f>
        <v/>
      </c>
      <c r="L401" s="4" t="str">
        <f>IF('Rang. kommuner avlingsnivå P '!I402&gt;1,'Rang. kommuner avlingsnivå P '!I402,"")</f>
        <v/>
      </c>
      <c r="M401" s="4" t="str">
        <f>IF('Rang. kommuner avlingsnivå P '!J402&gt;1,'Rang. kommuner avlingsnivå P '!J402,"")</f>
        <v/>
      </c>
      <c r="N401" s="4" t="str">
        <f>IF('Rang. kommuner avlingsnivå P '!K402&gt;1,'Rang. kommuner avlingsnivå P '!K402,"")</f>
        <v/>
      </c>
      <c r="O401" s="4" t="str">
        <f>IF('Rang. kommuner avlingsnivå P '!L402&gt;1,'Rang. kommuner avlingsnivå P '!L402,"")</f>
        <v/>
      </c>
      <c r="P401" s="4" t="str">
        <f>IF('Rang. kommuner avlingsnivå P '!M402&gt;1,'Rang. kommuner avlingsnivå P '!M402,"")</f>
        <v/>
      </c>
      <c r="Q401" s="4"/>
      <c r="R401" s="4"/>
      <c r="S401" s="4"/>
      <c r="V401"/>
    </row>
    <row r="402" spans="4:22" x14ac:dyDescent="0.25">
      <c r="D402" s="4" t="str">
        <f>IF('Rang. kommuner avlingsnivå P '!A403&gt;1,'Rang. kommuner avlingsnivå P '!A403,"")</f>
        <v/>
      </c>
      <c r="E402" s="4" t="str">
        <f>IF('Rang. kommuner avlingsnivå P '!B403&gt;1,'Rang. kommuner avlingsnivå P '!B403,"")</f>
        <v/>
      </c>
      <c r="F402" s="4" t="str">
        <f>IF('Rang. kommuner avlingsnivå P '!C403&gt;1,'Rang. kommuner avlingsnivå P '!C403,"")</f>
        <v/>
      </c>
      <c r="G402" s="4" t="str">
        <f>IF('Rang. kommuner avlingsnivå P '!D403&gt;1,'Rang. kommuner avlingsnivå P '!D403,"")</f>
        <v/>
      </c>
      <c r="H402" s="4" t="str">
        <f>IF('Rang. kommuner avlingsnivå P '!E403&gt;1,'Rang. kommuner avlingsnivå P '!E403,"")</f>
        <v/>
      </c>
      <c r="I402" s="4" t="str">
        <f>IF('Rang. kommuner avlingsnivå P '!F403&gt;1,'Rang. kommuner avlingsnivå P '!F403,"")</f>
        <v/>
      </c>
      <c r="J402" s="4" t="str">
        <f>IF('Rang. kommuner avlingsnivå P '!G403&gt;1,'Rang. kommuner avlingsnivå P '!G403,"")</f>
        <v/>
      </c>
      <c r="K402" s="4" t="str">
        <f>IF('Rang. kommuner avlingsnivå P '!H403&gt;1,'Rang. kommuner avlingsnivå P '!H403,"")</f>
        <v/>
      </c>
      <c r="L402" s="4" t="str">
        <f>IF('Rang. kommuner avlingsnivå P '!I403&gt;1,'Rang. kommuner avlingsnivå P '!I403,"")</f>
        <v/>
      </c>
      <c r="M402" s="4" t="str">
        <f>IF('Rang. kommuner avlingsnivå P '!J403&gt;1,'Rang. kommuner avlingsnivå P '!J403,"")</f>
        <v/>
      </c>
      <c r="N402" s="4" t="str">
        <f>IF('Rang. kommuner avlingsnivå P '!K403&gt;1,'Rang. kommuner avlingsnivå P '!K403,"")</f>
        <v/>
      </c>
      <c r="O402" s="4" t="str">
        <f>IF('Rang. kommuner avlingsnivå P '!L403&gt;1,'Rang. kommuner avlingsnivå P '!L403,"")</f>
        <v/>
      </c>
      <c r="P402" s="4" t="str">
        <f>IF('Rang. kommuner avlingsnivå P '!M403&gt;1,'Rang. kommuner avlingsnivå P '!M403,"")</f>
        <v/>
      </c>
      <c r="Q402" s="4"/>
      <c r="R402" s="4"/>
      <c r="S402" s="4"/>
      <c r="V402"/>
    </row>
    <row r="403" spans="4:22" x14ac:dyDescent="0.25">
      <c r="D403" s="4" t="str">
        <f>IF('Rang. kommuner avlingsnivå P '!A404&gt;1,'Rang. kommuner avlingsnivå P '!A404,"")</f>
        <v/>
      </c>
      <c r="E403" s="4" t="str">
        <f>IF('Rang. kommuner avlingsnivå P '!B404&gt;1,'Rang. kommuner avlingsnivå P '!B404,"")</f>
        <v/>
      </c>
      <c r="F403" s="4" t="str">
        <f>IF('Rang. kommuner avlingsnivå P '!C404&gt;1,'Rang. kommuner avlingsnivå P '!C404,"")</f>
        <v/>
      </c>
      <c r="G403" s="4" t="str">
        <f>IF('Rang. kommuner avlingsnivå P '!D404&gt;1,'Rang. kommuner avlingsnivå P '!D404,"")</f>
        <v/>
      </c>
      <c r="H403" s="4" t="str">
        <f>IF('Rang. kommuner avlingsnivå P '!E404&gt;1,'Rang. kommuner avlingsnivå P '!E404,"")</f>
        <v/>
      </c>
      <c r="I403" s="4" t="str">
        <f>IF('Rang. kommuner avlingsnivå P '!F404&gt;1,'Rang. kommuner avlingsnivå P '!F404,"")</f>
        <v/>
      </c>
      <c r="J403" s="4" t="str">
        <f>IF('Rang. kommuner avlingsnivå P '!G404&gt;1,'Rang. kommuner avlingsnivå P '!G404,"")</f>
        <v/>
      </c>
      <c r="K403" s="4" t="str">
        <f>IF('Rang. kommuner avlingsnivå P '!H404&gt;1,'Rang. kommuner avlingsnivå P '!H404,"")</f>
        <v/>
      </c>
      <c r="L403" s="4" t="str">
        <f>IF('Rang. kommuner avlingsnivå P '!I404&gt;1,'Rang. kommuner avlingsnivå P '!I404,"")</f>
        <v/>
      </c>
      <c r="M403" s="4" t="str">
        <f>IF('Rang. kommuner avlingsnivå P '!J404&gt;1,'Rang. kommuner avlingsnivå P '!J404,"")</f>
        <v/>
      </c>
      <c r="N403" s="4" t="str">
        <f>IF('Rang. kommuner avlingsnivå P '!K404&gt;1,'Rang. kommuner avlingsnivå P '!K404,"")</f>
        <v/>
      </c>
      <c r="O403" s="4" t="str">
        <f>IF('Rang. kommuner avlingsnivå P '!L404&gt;1,'Rang. kommuner avlingsnivå P '!L404,"")</f>
        <v/>
      </c>
      <c r="P403" s="4" t="str">
        <f>IF('Rang. kommuner avlingsnivå P '!M404&gt;1,'Rang. kommuner avlingsnivå P '!M404,"")</f>
        <v/>
      </c>
      <c r="Q403" s="4"/>
      <c r="R403" s="4"/>
      <c r="S403" s="4"/>
      <c r="V403"/>
    </row>
    <row r="404" spans="4:22" x14ac:dyDescent="0.25">
      <c r="D404" s="4" t="str">
        <f>IF('Rang. kommuner avlingsnivå P '!A405&gt;1,'Rang. kommuner avlingsnivå P '!A405,"")</f>
        <v/>
      </c>
      <c r="E404" s="4" t="str">
        <f>IF('Rang. kommuner avlingsnivå P '!B405&gt;1,'Rang. kommuner avlingsnivå P '!B405,"")</f>
        <v/>
      </c>
      <c r="F404" s="4" t="str">
        <f>IF('Rang. kommuner avlingsnivå P '!C405&gt;1,'Rang. kommuner avlingsnivå P '!C405,"")</f>
        <v/>
      </c>
      <c r="G404" s="4" t="str">
        <f>IF('Rang. kommuner avlingsnivå P '!D405&gt;1,'Rang. kommuner avlingsnivå P '!D405,"")</f>
        <v/>
      </c>
      <c r="H404" s="4" t="str">
        <f>IF('Rang. kommuner avlingsnivå P '!E405&gt;1,'Rang. kommuner avlingsnivå P '!E405,"")</f>
        <v/>
      </c>
      <c r="I404" s="4" t="str">
        <f>IF('Rang. kommuner avlingsnivå P '!F405&gt;1,'Rang. kommuner avlingsnivå P '!F405,"")</f>
        <v/>
      </c>
      <c r="J404" s="4" t="str">
        <f>IF('Rang. kommuner avlingsnivå P '!G405&gt;1,'Rang. kommuner avlingsnivå P '!G405,"")</f>
        <v/>
      </c>
      <c r="K404" s="4" t="str">
        <f>IF('Rang. kommuner avlingsnivå P '!H405&gt;1,'Rang. kommuner avlingsnivå P '!H405,"")</f>
        <v/>
      </c>
      <c r="L404" s="4" t="str">
        <f>IF('Rang. kommuner avlingsnivå P '!I405&gt;1,'Rang. kommuner avlingsnivå P '!I405,"")</f>
        <v/>
      </c>
      <c r="M404" s="4" t="str">
        <f>IF('Rang. kommuner avlingsnivå P '!J405&gt;1,'Rang. kommuner avlingsnivå P '!J405,"")</f>
        <v/>
      </c>
      <c r="N404" s="4" t="str">
        <f>IF('Rang. kommuner avlingsnivå P '!K405&gt;1,'Rang. kommuner avlingsnivå P '!K405,"")</f>
        <v/>
      </c>
      <c r="O404" s="4" t="str">
        <f>IF('Rang. kommuner avlingsnivå P '!L405&gt;1,'Rang. kommuner avlingsnivå P '!L405,"")</f>
        <v/>
      </c>
      <c r="P404" s="4" t="str">
        <f>IF('Rang. kommuner avlingsnivå P '!M405&gt;1,'Rang. kommuner avlingsnivå P '!M405,"")</f>
        <v/>
      </c>
      <c r="Q404" s="4"/>
      <c r="R404" s="4"/>
      <c r="S404" s="4"/>
      <c r="V404"/>
    </row>
    <row r="405" spans="4:22" x14ac:dyDescent="0.25">
      <c r="D405" s="4" t="str">
        <f>IF('Rang. kommuner avlingsnivå P '!A406&gt;1,'Rang. kommuner avlingsnivå P '!A406,"")</f>
        <v/>
      </c>
      <c r="E405" s="4" t="str">
        <f>IF('Rang. kommuner avlingsnivå P '!B406&gt;1,'Rang. kommuner avlingsnivå P '!B406,"")</f>
        <v/>
      </c>
      <c r="F405" s="4" t="str">
        <f>IF('Rang. kommuner avlingsnivå P '!C406&gt;1,'Rang. kommuner avlingsnivå P '!C406,"")</f>
        <v/>
      </c>
      <c r="G405" s="4" t="str">
        <f>IF('Rang. kommuner avlingsnivå P '!D406&gt;1,'Rang. kommuner avlingsnivå P '!D406,"")</f>
        <v/>
      </c>
      <c r="H405" s="4" t="str">
        <f>IF('Rang. kommuner avlingsnivå P '!E406&gt;1,'Rang. kommuner avlingsnivå P '!E406,"")</f>
        <v/>
      </c>
      <c r="I405" s="4" t="str">
        <f>IF('Rang. kommuner avlingsnivå P '!F406&gt;1,'Rang. kommuner avlingsnivå P '!F406,"")</f>
        <v/>
      </c>
      <c r="J405" s="4" t="str">
        <f>IF('Rang. kommuner avlingsnivå P '!G406&gt;1,'Rang. kommuner avlingsnivå P '!G406,"")</f>
        <v/>
      </c>
      <c r="K405" s="4" t="str">
        <f>IF('Rang. kommuner avlingsnivå P '!H406&gt;1,'Rang. kommuner avlingsnivå P '!H406,"")</f>
        <v/>
      </c>
      <c r="L405" s="4" t="str">
        <f>IF('Rang. kommuner avlingsnivå P '!I406&gt;1,'Rang. kommuner avlingsnivå P '!I406,"")</f>
        <v/>
      </c>
      <c r="M405" s="4" t="str">
        <f>IF('Rang. kommuner avlingsnivå P '!J406&gt;1,'Rang. kommuner avlingsnivå P '!J406,"")</f>
        <v/>
      </c>
      <c r="N405" s="4" t="str">
        <f>IF('Rang. kommuner avlingsnivå P '!K406&gt;1,'Rang. kommuner avlingsnivå P '!K406,"")</f>
        <v/>
      </c>
      <c r="O405" s="4" t="str">
        <f>IF('Rang. kommuner avlingsnivå P '!L406&gt;1,'Rang. kommuner avlingsnivå P '!L406,"")</f>
        <v/>
      </c>
      <c r="P405" s="4" t="str">
        <f>IF('Rang. kommuner avlingsnivå P '!M406&gt;1,'Rang. kommuner avlingsnivå P '!M406,"")</f>
        <v/>
      </c>
      <c r="Q405" s="4"/>
      <c r="R405" s="4"/>
      <c r="S405" s="4"/>
      <c r="V405"/>
    </row>
    <row r="406" spans="4:22" x14ac:dyDescent="0.25">
      <c r="D406" s="4" t="str">
        <f>IF('Rang. kommuner avlingsnivå P '!A407&gt;1,'Rang. kommuner avlingsnivå P '!A407,"")</f>
        <v/>
      </c>
      <c r="E406" s="4" t="str">
        <f>IF('Rang. kommuner avlingsnivå P '!B407&gt;1,'Rang. kommuner avlingsnivå P '!B407,"")</f>
        <v/>
      </c>
      <c r="F406" s="4" t="str">
        <f>IF('Rang. kommuner avlingsnivå P '!C407&gt;1,'Rang. kommuner avlingsnivå P '!C407,"")</f>
        <v/>
      </c>
      <c r="G406" s="4" t="str">
        <f>IF('Rang. kommuner avlingsnivå P '!D407&gt;1,'Rang. kommuner avlingsnivå P '!D407,"")</f>
        <v/>
      </c>
      <c r="H406" s="4" t="str">
        <f>IF('Rang. kommuner avlingsnivå P '!E407&gt;1,'Rang. kommuner avlingsnivå P '!E407,"")</f>
        <v/>
      </c>
      <c r="I406" s="4" t="str">
        <f>IF('Rang. kommuner avlingsnivå P '!F407&gt;1,'Rang. kommuner avlingsnivå P '!F407,"")</f>
        <v/>
      </c>
      <c r="J406" s="4" t="str">
        <f>IF('Rang. kommuner avlingsnivå P '!G407&gt;1,'Rang. kommuner avlingsnivå P '!G407,"")</f>
        <v/>
      </c>
      <c r="K406" s="4" t="str">
        <f>IF('Rang. kommuner avlingsnivå P '!H407&gt;1,'Rang. kommuner avlingsnivå P '!H407,"")</f>
        <v/>
      </c>
      <c r="L406" s="4" t="str">
        <f>IF('Rang. kommuner avlingsnivå P '!I407&gt;1,'Rang. kommuner avlingsnivå P '!I407,"")</f>
        <v/>
      </c>
      <c r="M406" s="4" t="str">
        <f>IF('Rang. kommuner avlingsnivå P '!J407&gt;1,'Rang. kommuner avlingsnivå P '!J407,"")</f>
        <v/>
      </c>
      <c r="N406" s="4" t="str">
        <f>IF('Rang. kommuner avlingsnivå P '!K407&gt;1,'Rang. kommuner avlingsnivå P '!K407,"")</f>
        <v/>
      </c>
      <c r="O406" s="4" t="str">
        <f>IF('Rang. kommuner avlingsnivå P '!L407&gt;1,'Rang. kommuner avlingsnivå P '!L407,"")</f>
        <v/>
      </c>
      <c r="P406" s="4" t="str">
        <f>IF('Rang. kommuner avlingsnivå P '!M407&gt;1,'Rang. kommuner avlingsnivå P '!M407,"")</f>
        <v/>
      </c>
      <c r="Q406" s="4"/>
      <c r="R406" s="4"/>
      <c r="S406" s="4"/>
      <c r="V406"/>
    </row>
    <row r="407" spans="4:22" x14ac:dyDescent="0.25">
      <c r="D407" s="4" t="str">
        <f>IF('Rang. kommuner avlingsnivå P '!A408&gt;1,'Rang. kommuner avlingsnivå P '!A408,"")</f>
        <v/>
      </c>
      <c r="E407" s="4" t="str">
        <f>IF('Rang. kommuner avlingsnivå P '!B408&gt;1,'Rang. kommuner avlingsnivå P '!B408,"")</f>
        <v/>
      </c>
      <c r="F407" s="4" t="str">
        <f>IF('Rang. kommuner avlingsnivå P '!C408&gt;1,'Rang. kommuner avlingsnivå P '!C408,"")</f>
        <v/>
      </c>
      <c r="G407" s="4" t="str">
        <f>IF('Rang. kommuner avlingsnivå P '!D408&gt;1,'Rang. kommuner avlingsnivå P '!D408,"")</f>
        <v/>
      </c>
      <c r="H407" s="4" t="str">
        <f>IF('Rang. kommuner avlingsnivå P '!E408&gt;1,'Rang. kommuner avlingsnivå P '!E408,"")</f>
        <v/>
      </c>
      <c r="I407" s="4" t="str">
        <f>IF('Rang. kommuner avlingsnivå P '!F408&gt;1,'Rang. kommuner avlingsnivå P '!F408,"")</f>
        <v/>
      </c>
      <c r="J407" s="4" t="str">
        <f>IF('Rang. kommuner avlingsnivå P '!G408&gt;1,'Rang. kommuner avlingsnivå P '!G408,"")</f>
        <v/>
      </c>
      <c r="K407" s="4" t="str">
        <f>IF('Rang. kommuner avlingsnivå P '!H408&gt;1,'Rang. kommuner avlingsnivå P '!H408,"")</f>
        <v/>
      </c>
      <c r="L407" s="4" t="str">
        <f>IF('Rang. kommuner avlingsnivå P '!I408&gt;1,'Rang. kommuner avlingsnivå P '!I408,"")</f>
        <v/>
      </c>
      <c r="M407" s="4" t="str">
        <f>IF('Rang. kommuner avlingsnivå P '!J408&gt;1,'Rang. kommuner avlingsnivå P '!J408,"")</f>
        <v/>
      </c>
      <c r="N407" s="4" t="str">
        <f>IF('Rang. kommuner avlingsnivå P '!K408&gt;1,'Rang. kommuner avlingsnivå P '!K408,"")</f>
        <v/>
      </c>
      <c r="O407" s="4" t="str">
        <f>IF('Rang. kommuner avlingsnivå P '!L408&gt;1,'Rang. kommuner avlingsnivå P '!L408,"")</f>
        <v/>
      </c>
      <c r="P407" s="4" t="str">
        <f>IF('Rang. kommuner avlingsnivå P '!M408&gt;1,'Rang. kommuner avlingsnivå P '!M408,"")</f>
        <v/>
      </c>
      <c r="Q407" s="4"/>
      <c r="R407" s="4"/>
      <c r="S407" s="4"/>
      <c r="V407"/>
    </row>
    <row r="408" spans="4:22" x14ac:dyDescent="0.25">
      <c r="D408" s="4" t="str">
        <f>IF('Rang. kommuner avlingsnivå P '!A409&gt;1,'Rang. kommuner avlingsnivå P '!A409,"")</f>
        <v/>
      </c>
      <c r="E408" s="4" t="str">
        <f>IF('Rang. kommuner avlingsnivå P '!B409&gt;1,'Rang. kommuner avlingsnivå P '!B409,"")</f>
        <v/>
      </c>
      <c r="F408" s="4" t="str">
        <f>IF('Rang. kommuner avlingsnivå P '!C409&gt;1,'Rang. kommuner avlingsnivå P '!C409,"")</f>
        <v/>
      </c>
      <c r="G408" s="4" t="str">
        <f>IF('Rang. kommuner avlingsnivå P '!D409&gt;1,'Rang. kommuner avlingsnivå P '!D409,"")</f>
        <v/>
      </c>
      <c r="H408" s="4" t="str">
        <f>IF('Rang. kommuner avlingsnivå P '!E409&gt;1,'Rang. kommuner avlingsnivå P '!E409,"")</f>
        <v/>
      </c>
      <c r="I408" s="4" t="str">
        <f>IF('Rang. kommuner avlingsnivå P '!F409&gt;1,'Rang. kommuner avlingsnivå P '!F409,"")</f>
        <v/>
      </c>
      <c r="J408" s="4" t="str">
        <f>IF('Rang. kommuner avlingsnivå P '!G409&gt;1,'Rang. kommuner avlingsnivå P '!G409,"")</f>
        <v/>
      </c>
      <c r="K408" s="4" t="str">
        <f>IF('Rang. kommuner avlingsnivå P '!H409&gt;1,'Rang. kommuner avlingsnivå P '!H409,"")</f>
        <v/>
      </c>
      <c r="L408" s="4" t="str">
        <f>IF('Rang. kommuner avlingsnivå P '!I409&gt;1,'Rang. kommuner avlingsnivå P '!I409,"")</f>
        <v/>
      </c>
      <c r="M408" s="4" t="str">
        <f>IF('Rang. kommuner avlingsnivå P '!J409&gt;1,'Rang. kommuner avlingsnivå P '!J409,"")</f>
        <v/>
      </c>
      <c r="N408" s="4" t="str">
        <f>IF('Rang. kommuner avlingsnivå P '!K409&gt;1,'Rang. kommuner avlingsnivå P '!K409,"")</f>
        <v/>
      </c>
      <c r="O408" s="4" t="str">
        <f>IF('Rang. kommuner avlingsnivå P '!L409&gt;1,'Rang. kommuner avlingsnivå P '!L409,"")</f>
        <v/>
      </c>
      <c r="P408" s="4" t="str">
        <f>IF('Rang. kommuner avlingsnivå P '!M409&gt;1,'Rang. kommuner avlingsnivå P '!M409,"")</f>
        <v/>
      </c>
      <c r="Q408" s="4"/>
      <c r="R408" s="4"/>
      <c r="S408" s="4"/>
      <c r="V408"/>
    </row>
    <row r="409" spans="4:22" x14ac:dyDescent="0.25">
      <c r="D409" s="4" t="str">
        <f>IF('Rang. kommuner avlingsnivå P '!A410&gt;1,'Rang. kommuner avlingsnivå P '!A410,"")</f>
        <v/>
      </c>
      <c r="E409" s="4" t="str">
        <f>IF('Rang. kommuner avlingsnivå P '!B410&gt;1,'Rang. kommuner avlingsnivå P '!B410,"")</f>
        <v/>
      </c>
      <c r="F409" s="4" t="str">
        <f>IF('Rang. kommuner avlingsnivå P '!C410&gt;1,'Rang. kommuner avlingsnivå P '!C410,"")</f>
        <v/>
      </c>
      <c r="G409" s="4" t="str">
        <f>IF('Rang. kommuner avlingsnivå P '!D410&gt;1,'Rang. kommuner avlingsnivå P '!D410,"")</f>
        <v/>
      </c>
      <c r="H409" s="4" t="str">
        <f>IF('Rang. kommuner avlingsnivå P '!E410&gt;1,'Rang. kommuner avlingsnivå P '!E410,"")</f>
        <v/>
      </c>
      <c r="I409" s="4" t="str">
        <f>IF('Rang. kommuner avlingsnivå P '!F410&gt;1,'Rang. kommuner avlingsnivå P '!F410,"")</f>
        <v/>
      </c>
      <c r="J409" s="4" t="str">
        <f>IF('Rang. kommuner avlingsnivå P '!G410&gt;1,'Rang. kommuner avlingsnivå P '!G410,"")</f>
        <v/>
      </c>
      <c r="K409" s="4" t="str">
        <f>IF('Rang. kommuner avlingsnivå P '!H410&gt;1,'Rang. kommuner avlingsnivå P '!H410,"")</f>
        <v/>
      </c>
      <c r="L409" s="4" t="str">
        <f>IF('Rang. kommuner avlingsnivå P '!I410&gt;1,'Rang. kommuner avlingsnivå P '!I410,"")</f>
        <v/>
      </c>
      <c r="M409" s="4" t="str">
        <f>IF('Rang. kommuner avlingsnivå P '!J410&gt;1,'Rang. kommuner avlingsnivå P '!J410,"")</f>
        <v/>
      </c>
      <c r="N409" s="4" t="str">
        <f>IF('Rang. kommuner avlingsnivå P '!K410&gt;1,'Rang. kommuner avlingsnivå P '!K410,"")</f>
        <v/>
      </c>
      <c r="O409" s="4" t="str">
        <f>IF('Rang. kommuner avlingsnivå P '!L410&gt;1,'Rang. kommuner avlingsnivå P '!L410,"")</f>
        <v/>
      </c>
      <c r="P409" s="4" t="str">
        <f>IF('Rang. kommuner avlingsnivå P '!M410&gt;1,'Rang. kommuner avlingsnivå P '!M410,"")</f>
        <v/>
      </c>
      <c r="Q409" s="4"/>
      <c r="R409" s="4"/>
      <c r="S409" s="4"/>
      <c r="V409"/>
    </row>
    <row r="410" spans="4:22" x14ac:dyDescent="0.25">
      <c r="D410" s="4" t="str">
        <f>IF('Rang. kommuner avlingsnivå P '!A411&gt;1,'Rang. kommuner avlingsnivå P '!A411,"")</f>
        <v/>
      </c>
      <c r="E410" s="4" t="str">
        <f>IF('Rang. kommuner avlingsnivå P '!B411&gt;1,'Rang. kommuner avlingsnivå P '!B411,"")</f>
        <v/>
      </c>
      <c r="F410" s="4" t="str">
        <f>IF('Rang. kommuner avlingsnivå P '!C411&gt;1,'Rang. kommuner avlingsnivå P '!C411,"")</f>
        <v/>
      </c>
      <c r="G410" s="4" t="str">
        <f>IF('Rang. kommuner avlingsnivå P '!D411&gt;1,'Rang. kommuner avlingsnivå P '!D411,"")</f>
        <v/>
      </c>
      <c r="H410" s="4" t="str">
        <f>IF('Rang. kommuner avlingsnivå P '!E411&gt;1,'Rang. kommuner avlingsnivå P '!E411,"")</f>
        <v/>
      </c>
      <c r="I410" s="4" t="str">
        <f>IF('Rang. kommuner avlingsnivå P '!F411&gt;1,'Rang. kommuner avlingsnivå P '!F411,"")</f>
        <v/>
      </c>
      <c r="J410" s="4" t="str">
        <f>IF('Rang. kommuner avlingsnivå P '!G411&gt;1,'Rang. kommuner avlingsnivå P '!G411,"")</f>
        <v/>
      </c>
      <c r="K410" s="4" t="str">
        <f>IF('Rang. kommuner avlingsnivå P '!H411&gt;1,'Rang. kommuner avlingsnivå P '!H411,"")</f>
        <v/>
      </c>
      <c r="L410" s="4" t="str">
        <f>IF('Rang. kommuner avlingsnivå P '!I411&gt;1,'Rang. kommuner avlingsnivå P '!I411,"")</f>
        <v/>
      </c>
      <c r="M410" s="4" t="str">
        <f>IF('Rang. kommuner avlingsnivå P '!J411&gt;1,'Rang. kommuner avlingsnivå P '!J411,"")</f>
        <v/>
      </c>
      <c r="N410" s="4" t="str">
        <f>IF('Rang. kommuner avlingsnivå P '!K411&gt;1,'Rang. kommuner avlingsnivå P '!K411,"")</f>
        <v/>
      </c>
      <c r="O410" s="4" t="str">
        <f>IF('Rang. kommuner avlingsnivå P '!L411&gt;1,'Rang. kommuner avlingsnivå P '!L411,"")</f>
        <v/>
      </c>
      <c r="P410" s="4" t="str">
        <f>IF('Rang. kommuner avlingsnivå P '!M411&gt;1,'Rang. kommuner avlingsnivå P '!M411,"")</f>
        <v/>
      </c>
      <c r="Q410" s="4"/>
      <c r="R410" s="4"/>
      <c r="S410" s="4"/>
      <c r="V410"/>
    </row>
    <row r="411" spans="4:22" x14ac:dyDescent="0.25">
      <c r="D411" s="4" t="str">
        <f>IF('Rang. kommuner avlingsnivå P '!A412&gt;1,'Rang. kommuner avlingsnivå P '!A412,"")</f>
        <v/>
      </c>
      <c r="E411" s="4" t="str">
        <f>IF('Rang. kommuner avlingsnivå P '!B412&gt;1,'Rang. kommuner avlingsnivå P '!B412,"")</f>
        <v/>
      </c>
      <c r="F411" s="4" t="str">
        <f>IF('Rang. kommuner avlingsnivå P '!C412&gt;1,'Rang. kommuner avlingsnivå P '!C412,"")</f>
        <v/>
      </c>
      <c r="G411" s="4" t="str">
        <f>IF('Rang. kommuner avlingsnivå P '!D412&gt;1,'Rang. kommuner avlingsnivå P '!D412,"")</f>
        <v/>
      </c>
      <c r="H411" s="4" t="str">
        <f>IF('Rang. kommuner avlingsnivå P '!E412&gt;1,'Rang. kommuner avlingsnivå P '!E412,"")</f>
        <v/>
      </c>
      <c r="I411" s="4" t="str">
        <f>IF('Rang. kommuner avlingsnivå P '!F412&gt;1,'Rang. kommuner avlingsnivå P '!F412,"")</f>
        <v/>
      </c>
      <c r="J411" s="4" t="str">
        <f>IF('Rang. kommuner avlingsnivå P '!G412&gt;1,'Rang. kommuner avlingsnivå P '!G412,"")</f>
        <v/>
      </c>
      <c r="K411" s="4" t="str">
        <f>IF('Rang. kommuner avlingsnivå P '!H412&gt;1,'Rang. kommuner avlingsnivå P '!H412,"")</f>
        <v/>
      </c>
      <c r="L411" s="4" t="str">
        <f>IF('Rang. kommuner avlingsnivå P '!I412&gt;1,'Rang. kommuner avlingsnivå P '!I412,"")</f>
        <v/>
      </c>
      <c r="M411" s="4" t="str">
        <f>IF('Rang. kommuner avlingsnivå P '!J412&gt;1,'Rang. kommuner avlingsnivå P '!J412,"")</f>
        <v/>
      </c>
      <c r="N411" s="4" t="str">
        <f>IF('Rang. kommuner avlingsnivå P '!K412&gt;1,'Rang. kommuner avlingsnivå P '!K412,"")</f>
        <v/>
      </c>
      <c r="O411" s="4" t="str">
        <f>IF('Rang. kommuner avlingsnivå P '!L412&gt;1,'Rang. kommuner avlingsnivå P '!L412,"")</f>
        <v/>
      </c>
      <c r="P411" s="4" t="str">
        <f>IF('Rang. kommuner avlingsnivå P '!M412&gt;1,'Rang. kommuner avlingsnivå P '!M412,"")</f>
        <v/>
      </c>
      <c r="Q411" s="4"/>
      <c r="R411" s="4"/>
      <c r="S411" s="4"/>
      <c r="V411"/>
    </row>
    <row r="412" spans="4:22" x14ac:dyDescent="0.25">
      <c r="D412" s="4" t="str">
        <f>IF('Rang. kommuner avlingsnivå P '!A413&gt;1,'Rang. kommuner avlingsnivå P '!A413,"")</f>
        <v/>
      </c>
      <c r="E412" s="4" t="str">
        <f>IF('Rang. kommuner avlingsnivå P '!B413&gt;1,'Rang. kommuner avlingsnivå P '!B413,"")</f>
        <v/>
      </c>
      <c r="F412" s="4" t="str">
        <f>IF('Rang. kommuner avlingsnivå P '!C413&gt;1,'Rang. kommuner avlingsnivå P '!C413,"")</f>
        <v/>
      </c>
      <c r="G412" s="4" t="str">
        <f>IF('Rang. kommuner avlingsnivå P '!D413&gt;1,'Rang. kommuner avlingsnivå P '!D413,"")</f>
        <v/>
      </c>
      <c r="H412" s="4" t="str">
        <f>IF('Rang. kommuner avlingsnivå P '!E413&gt;1,'Rang. kommuner avlingsnivå P '!E413,"")</f>
        <v/>
      </c>
      <c r="I412" s="4" t="str">
        <f>IF('Rang. kommuner avlingsnivå P '!F413&gt;1,'Rang. kommuner avlingsnivå P '!F413,"")</f>
        <v/>
      </c>
      <c r="J412" s="4" t="str">
        <f>IF('Rang. kommuner avlingsnivå P '!G413&gt;1,'Rang. kommuner avlingsnivå P '!G413,"")</f>
        <v/>
      </c>
      <c r="K412" s="4" t="str">
        <f>IF('Rang. kommuner avlingsnivå P '!H413&gt;1,'Rang. kommuner avlingsnivå P '!H413,"")</f>
        <v/>
      </c>
      <c r="L412" s="4" t="str">
        <f>IF('Rang. kommuner avlingsnivå P '!I413&gt;1,'Rang. kommuner avlingsnivå P '!I413,"")</f>
        <v/>
      </c>
      <c r="M412" s="4" t="str">
        <f>IF('Rang. kommuner avlingsnivå P '!J413&gt;1,'Rang. kommuner avlingsnivå P '!J413,"")</f>
        <v/>
      </c>
      <c r="N412" s="4" t="str">
        <f>IF('Rang. kommuner avlingsnivå P '!K413&gt;1,'Rang. kommuner avlingsnivå P '!K413,"")</f>
        <v/>
      </c>
      <c r="O412" s="4" t="str">
        <f>IF('Rang. kommuner avlingsnivå P '!L413&gt;1,'Rang. kommuner avlingsnivå P '!L413,"")</f>
        <v/>
      </c>
      <c r="P412" s="4" t="str">
        <f>IF('Rang. kommuner avlingsnivå P '!M413&gt;1,'Rang. kommuner avlingsnivå P '!M413,"")</f>
        <v/>
      </c>
      <c r="Q412" s="4"/>
      <c r="R412" s="4"/>
      <c r="S412" s="4"/>
      <c r="V412"/>
    </row>
    <row r="413" spans="4:22" x14ac:dyDescent="0.25">
      <c r="D413" s="4" t="str">
        <f>IF('Rang. kommuner avlingsnivå P '!A414&gt;1,'Rang. kommuner avlingsnivå P '!A414,"")</f>
        <v/>
      </c>
      <c r="E413" s="4" t="str">
        <f>IF('Rang. kommuner avlingsnivå P '!B414&gt;1,'Rang. kommuner avlingsnivå P '!B414,"")</f>
        <v/>
      </c>
      <c r="F413" s="4" t="str">
        <f>IF('Rang. kommuner avlingsnivå P '!C414&gt;1,'Rang. kommuner avlingsnivå P '!C414,"")</f>
        <v/>
      </c>
      <c r="G413" s="4" t="str">
        <f>IF('Rang. kommuner avlingsnivå P '!D414&gt;1,'Rang. kommuner avlingsnivå P '!D414,"")</f>
        <v/>
      </c>
      <c r="H413" s="4" t="str">
        <f>IF('Rang. kommuner avlingsnivå P '!E414&gt;1,'Rang. kommuner avlingsnivå P '!E414,"")</f>
        <v/>
      </c>
      <c r="I413" s="4" t="str">
        <f>IF('Rang. kommuner avlingsnivå P '!F414&gt;1,'Rang. kommuner avlingsnivå P '!F414,"")</f>
        <v/>
      </c>
      <c r="J413" s="4" t="str">
        <f>IF('Rang. kommuner avlingsnivå P '!G414&gt;1,'Rang. kommuner avlingsnivå P '!G414,"")</f>
        <v/>
      </c>
      <c r="K413" s="4" t="str">
        <f>IF('Rang. kommuner avlingsnivå P '!H414&gt;1,'Rang. kommuner avlingsnivå P '!H414,"")</f>
        <v/>
      </c>
      <c r="L413" s="4" t="str">
        <f>IF('Rang. kommuner avlingsnivå P '!I414&gt;1,'Rang. kommuner avlingsnivå P '!I414,"")</f>
        <v/>
      </c>
      <c r="M413" s="4" t="str">
        <f>IF('Rang. kommuner avlingsnivå P '!J414&gt;1,'Rang. kommuner avlingsnivå P '!J414,"")</f>
        <v/>
      </c>
      <c r="N413" s="4" t="str">
        <f>IF('Rang. kommuner avlingsnivå P '!K414&gt;1,'Rang. kommuner avlingsnivå P '!K414,"")</f>
        <v/>
      </c>
      <c r="O413" s="4" t="str">
        <f>IF('Rang. kommuner avlingsnivå P '!L414&gt;1,'Rang. kommuner avlingsnivå P '!L414,"")</f>
        <v/>
      </c>
      <c r="P413" s="4" t="str">
        <f>IF('Rang. kommuner avlingsnivå P '!M414&gt;1,'Rang. kommuner avlingsnivå P '!M414,"")</f>
        <v/>
      </c>
      <c r="Q413" s="4"/>
      <c r="R413" s="4"/>
      <c r="S413" s="4"/>
      <c r="V413"/>
    </row>
    <row r="414" spans="4:22" x14ac:dyDescent="0.25">
      <c r="D414" s="4" t="str">
        <f>IF('Rang. kommuner avlingsnivå P '!A415&gt;1,'Rang. kommuner avlingsnivå P '!A415,"")</f>
        <v/>
      </c>
      <c r="E414" s="4" t="str">
        <f>IF('Rang. kommuner avlingsnivå P '!B415&gt;1,'Rang. kommuner avlingsnivå P '!B415,"")</f>
        <v/>
      </c>
      <c r="F414" s="4" t="str">
        <f>IF('Rang. kommuner avlingsnivå P '!C415&gt;1,'Rang. kommuner avlingsnivå P '!C415,"")</f>
        <v/>
      </c>
      <c r="G414" s="4" t="str">
        <f>IF('Rang. kommuner avlingsnivå P '!D415&gt;1,'Rang. kommuner avlingsnivå P '!D415,"")</f>
        <v/>
      </c>
      <c r="H414" s="4" t="str">
        <f>IF('Rang. kommuner avlingsnivå P '!E415&gt;1,'Rang. kommuner avlingsnivå P '!E415,"")</f>
        <v/>
      </c>
      <c r="I414" s="4" t="str">
        <f>IF('Rang. kommuner avlingsnivå P '!F415&gt;1,'Rang. kommuner avlingsnivå P '!F415,"")</f>
        <v/>
      </c>
      <c r="J414" s="4" t="str">
        <f>IF('Rang. kommuner avlingsnivå P '!G415&gt;1,'Rang. kommuner avlingsnivå P '!G415,"")</f>
        <v/>
      </c>
      <c r="K414" s="4" t="str">
        <f>IF('Rang. kommuner avlingsnivå P '!H415&gt;1,'Rang. kommuner avlingsnivå P '!H415,"")</f>
        <v/>
      </c>
      <c r="L414" s="4" t="str">
        <f>IF('Rang. kommuner avlingsnivå P '!I415&gt;1,'Rang. kommuner avlingsnivå P '!I415,"")</f>
        <v/>
      </c>
      <c r="M414" s="4" t="str">
        <f>IF('Rang. kommuner avlingsnivå P '!J415&gt;1,'Rang. kommuner avlingsnivå P '!J415,"")</f>
        <v/>
      </c>
      <c r="N414" s="4" t="str">
        <f>IF('Rang. kommuner avlingsnivå P '!K415&gt;1,'Rang. kommuner avlingsnivå P '!K415,"")</f>
        <v/>
      </c>
      <c r="O414" s="4" t="str">
        <f>IF('Rang. kommuner avlingsnivå P '!L415&gt;1,'Rang. kommuner avlingsnivå P '!L415,"")</f>
        <v/>
      </c>
      <c r="P414" s="4" t="str">
        <f>IF('Rang. kommuner avlingsnivå P '!M415&gt;1,'Rang. kommuner avlingsnivå P '!M415,"")</f>
        <v/>
      </c>
      <c r="Q414" s="4"/>
      <c r="R414" s="4"/>
      <c r="S414" s="4"/>
      <c r="V414"/>
    </row>
    <row r="415" spans="4:22" x14ac:dyDescent="0.25">
      <c r="D415" s="4" t="str">
        <f>IF('Rang. kommuner avlingsnivå P '!A416&gt;1,'Rang. kommuner avlingsnivå P '!A416,"")</f>
        <v/>
      </c>
      <c r="E415" s="4" t="str">
        <f>IF('Rang. kommuner avlingsnivå P '!B416&gt;1,'Rang. kommuner avlingsnivå P '!B416,"")</f>
        <v/>
      </c>
      <c r="F415" s="4" t="str">
        <f>IF('Rang. kommuner avlingsnivå P '!C416&gt;1,'Rang. kommuner avlingsnivå P '!C416,"")</f>
        <v/>
      </c>
      <c r="G415" s="4" t="str">
        <f>IF('Rang. kommuner avlingsnivå P '!D416&gt;1,'Rang. kommuner avlingsnivå P '!D416,"")</f>
        <v/>
      </c>
      <c r="H415" s="4" t="str">
        <f>IF('Rang. kommuner avlingsnivå P '!E416&gt;1,'Rang. kommuner avlingsnivå P '!E416,"")</f>
        <v/>
      </c>
      <c r="I415" s="4" t="str">
        <f>IF('Rang. kommuner avlingsnivå P '!F416&gt;1,'Rang. kommuner avlingsnivå P '!F416,"")</f>
        <v/>
      </c>
      <c r="J415" s="4" t="str">
        <f>IF('Rang. kommuner avlingsnivå P '!G416&gt;1,'Rang. kommuner avlingsnivå P '!G416,"")</f>
        <v/>
      </c>
      <c r="K415" s="4" t="str">
        <f>IF('Rang. kommuner avlingsnivå P '!H416&gt;1,'Rang. kommuner avlingsnivå P '!H416,"")</f>
        <v/>
      </c>
      <c r="L415" s="4" t="str">
        <f>IF('Rang. kommuner avlingsnivå P '!I416&gt;1,'Rang. kommuner avlingsnivå P '!I416,"")</f>
        <v/>
      </c>
      <c r="M415" s="4" t="str">
        <f>IF('Rang. kommuner avlingsnivå P '!J416&gt;1,'Rang. kommuner avlingsnivå P '!J416,"")</f>
        <v/>
      </c>
      <c r="N415" s="4" t="str">
        <f>IF('Rang. kommuner avlingsnivå P '!K416&gt;1,'Rang. kommuner avlingsnivå P '!K416,"")</f>
        <v/>
      </c>
      <c r="O415" s="4" t="str">
        <f>IF('Rang. kommuner avlingsnivå P '!L416&gt;1,'Rang. kommuner avlingsnivå P '!L416,"")</f>
        <v/>
      </c>
      <c r="P415" s="4" t="str">
        <f>IF('Rang. kommuner avlingsnivå P '!M416&gt;1,'Rang. kommuner avlingsnivå P '!M416,"")</f>
        <v/>
      </c>
      <c r="Q415" s="4"/>
      <c r="R415" s="4"/>
      <c r="S415" s="4"/>
      <c r="V415"/>
    </row>
    <row r="416" spans="4:22" x14ac:dyDescent="0.25">
      <c r="D416" s="4" t="str">
        <f>IF('Rang. kommuner avlingsnivå P '!A417&gt;1,'Rang. kommuner avlingsnivå P '!A417,"")</f>
        <v/>
      </c>
      <c r="E416" s="4" t="str">
        <f>IF('Rang. kommuner avlingsnivå P '!B417&gt;1,'Rang. kommuner avlingsnivå P '!B417,"")</f>
        <v/>
      </c>
      <c r="F416" s="4" t="str">
        <f>IF('Rang. kommuner avlingsnivå P '!C417&gt;1,'Rang. kommuner avlingsnivå P '!C417,"")</f>
        <v/>
      </c>
      <c r="G416" s="4" t="str">
        <f>IF('Rang. kommuner avlingsnivå P '!D417&gt;1,'Rang. kommuner avlingsnivå P '!D417,"")</f>
        <v/>
      </c>
      <c r="H416" s="4" t="str">
        <f>IF('Rang. kommuner avlingsnivå P '!E417&gt;1,'Rang. kommuner avlingsnivå P '!E417,"")</f>
        <v/>
      </c>
      <c r="I416" s="4" t="str">
        <f>IF('Rang. kommuner avlingsnivå P '!F417&gt;1,'Rang. kommuner avlingsnivå P '!F417,"")</f>
        <v/>
      </c>
      <c r="J416" s="4" t="str">
        <f>IF('Rang. kommuner avlingsnivå P '!G417&gt;1,'Rang. kommuner avlingsnivå P '!G417,"")</f>
        <v/>
      </c>
      <c r="K416" s="4" t="str">
        <f>IF('Rang. kommuner avlingsnivå P '!H417&gt;1,'Rang. kommuner avlingsnivå P '!H417,"")</f>
        <v/>
      </c>
      <c r="L416" s="4" t="str">
        <f>IF('Rang. kommuner avlingsnivå P '!I417&gt;1,'Rang. kommuner avlingsnivå P '!I417,"")</f>
        <v/>
      </c>
      <c r="M416" s="4" t="str">
        <f>IF('Rang. kommuner avlingsnivå P '!J417&gt;1,'Rang. kommuner avlingsnivå P '!J417,"")</f>
        <v/>
      </c>
      <c r="N416" s="4" t="str">
        <f>IF('Rang. kommuner avlingsnivå P '!K417&gt;1,'Rang. kommuner avlingsnivå P '!K417,"")</f>
        <v/>
      </c>
      <c r="O416" s="4" t="str">
        <f>IF('Rang. kommuner avlingsnivå P '!L417&gt;1,'Rang. kommuner avlingsnivå P '!L417,"")</f>
        <v/>
      </c>
      <c r="P416" s="4" t="str">
        <f>IF('Rang. kommuner avlingsnivå P '!M417&gt;1,'Rang. kommuner avlingsnivå P '!M417,"")</f>
        <v/>
      </c>
      <c r="Q416" s="4"/>
      <c r="R416" s="4"/>
      <c r="S416" s="4"/>
      <c r="V416"/>
    </row>
    <row r="417" spans="4:22" x14ac:dyDescent="0.25">
      <c r="D417" s="4" t="str">
        <f>IF('Rang. kommuner avlingsnivå P '!A418&gt;1,'Rang. kommuner avlingsnivå P '!A418,"")</f>
        <v/>
      </c>
      <c r="E417" s="4" t="str">
        <f>IF('Rang. kommuner avlingsnivå P '!B418&gt;1,'Rang. kommuner avlingsnivå P '!B418,"")</f>
        <v/>
      </c>
      <c r="F417" s="4" t="str">
        <f>IF('Rang. kommuner avlingsnivå P '!C418&gt;1,'Rang. kommuner avlingsnivå P '!C418,"")</f>
        <v/>
      </c>
      <c r="G417" s="4" t="str">
        <f>IF('Rang. kommuner avlingsnivå P '!D418&gt;1,'Rang. kommuner avlingsnivå P '!D418,"")</f>
        <v/>
      </c>
      <c r="H417" s="4" t="str">
        <f>IF('Rang. kommuner avlingsnivå P '!E418&gt;1,'Rang. kommuner avlingsnivå P '!E418,"")</f>
        <v/>
      </c>
      <c r="I417" s="4" t="str">
        <f>IF('Rang. kommuner avlingsnivå P '!F418&gt;1,'Rang. kommuner avlingsnivå P '!F418,"")</f>
        <v/>
      </c>
      <c r="J417" s="4" t="str">
        <f>IF('Rang. kommuner avlingsnivå P '!G418&gt;1,'Rang. kommuner avlingsnivå P '!G418,"")</f>
        <v/>
      </c>
      <c r="K417" s="4" t="str">
        <f>IF('Rang. kommuner avlingsnivå P '!H418&gt;1,'Rang. kommuner avlingsnivå P '!H418,"")</f>
        <v/>
      </c>
      <c r="L417" s="4" t="str">
        <f>IF('Rang. kommuner avlingsnivå P '!I418&gt;1,'Rang. kommuner avlingsnivå P '!I418,"")</f>
        <v/>
      </c>
      <c r="M417" s="4" t="str">
        <f>IF('Rang. kommuner avlingsnivå P '!J418&gt;1,'Rang. kommuner avlingsnivå P '!J418,"")</f>
        <v/>
      </c>
      <c r="N417" s="4" t="str">
        <f>IF('Rang. kommuner avlingsnivå P '!K418&gt;1,'Rang. kommuner avlingsnivå P '!K418,"")</f>
        <v/>
      </c>
      <c r="O417" s="4" t="str">
        <f>IF('Rang. kommuner avlingsnivå P '!L418&gt;1,'Rang. kommuner avlingsnivå P '!L418,"")</f>
        <v/>
      </c>
      <c r="P417" s="4" t="str">
        <f>IF('Rang. kommuner avlingsnivå P '!M418&gt;1,'Rang. kommuner avlingsnivå P '!M418,"")</f>
        <v/>
      </c>
      <c r="Q417" s="4"/>
      <c r="R417" s="4"/>
      <c r="S417" s="4"/>
      <c r="V417"/>
    </row>
    <row r="418" spans="4:22" x14ac:dyDescent="0.25">
      <c r="D418" s="4" t="str">
        <f>IF('Rang. kommuner avlingsnivå P '!A419&gt;1,'Rang. kommuner avlingsnivå P '!A419,"")</f>
        <v/>
      </c>
      <c r="E418" s="4" t="str">
        <f>IF('Rang. kommuner avlingsnivå P '!B419&gt;1,'Rang. kommuner avlingsnivå P '!B419,"")</f>
        <v/>
      </c>
      <c r="F418" s="4" t="str">
        <f>IF('Rang. kommuner avlingsnivå P '!C419&gt;1,'Rang. kommuner avlingsnivå P '!C419,"")</f>
        <v/>
      </c>
      <c r="G418" s="4" t="str">
        <f>IF('Rang. kommuner avlingsnivå P '!D419&gt;1,'Rang. kommuner avlingsnivå P '!D419,"")</f>
        <v/>
      </c>
      <c r="H418" s="4" t="str">
        <f>IF('Rang. kommuner avlingsnivå P '!E419&gt;1,'Rang. kommuner avlingsnivå P '!E419,"")</f>
        <v/>
      </c>
      <c r="I418" s="4" t="str">
        <f>IF('Rang. kommuner avlingsnivå P '!F419&gt;1,'Rang. kommuner avlingsnivå P '!F419,"")</f>
        <v/>
      </c>
      <c r="J418" s="4" t="str">
        <f>IF('Rang. kommuner avlingsnivå P '!G419&gt;1,'Rang. kommuner avlingsnivå P '!G419,"")</f>
        <v/>
      </c>
      <c r="K418" s="4" t="str">
        <f>IF('Rang. kommuner avlingsnivå P '!H419&gt;1,'Rang. kommuner avlingsnivå P '!H419,"")</f>
        <v/>
      </c>
      <c r="L418" s="4" t="str">
        <f>IF('Rang. kommuner avlingsnivå P '!I419&gt;1,'Rang. kommuner avlingsnivå P '!I419,"")</f>
        <v/>
      </c>
      <c r="M418" s="4" t="str">
        <f>IF('Rang. kommuner avlingsnivå P '!J419&gt;1,'Rang. kommuner avlingsnivå P '!J419,"")</f>
        <v/>
      </c>
      <c r="N418" s="4" t="str">
        <f>IF('Rang. kommuner avlingsnivå P '!K419&gt;1,'Rang. kommuner avlingsnivå P '!K419,"")</f>
        <v/>
      </c>
      <c r="O418" s="4" t="str">
        <f>IF('Rang. kommuner avlingsnivå P '!L419&gt;1,'Rang. kommuner avlingsnivå P '!L419,"")</f>
        <v/>
      </c>
      <c r="P418" s="4" t="str">
        <f>IF('Rang. kommuner avlingsnivå P '!M419&gt;1,'Rang. kommuner avlingsnivå P '!M419,"")</f>
        <v/>
      </c>
      <c r="Q418" s="4"/>
      <c r="R418" s="4"/>
      <c r="S418" s="4"/>
      <c r="V418"/>
    </row>
    <row r="419" spans="4:22" x14ac:dyDescent="0.25">
      <c r="D419" s="4" t="str">
        <f>IF('Rang. kommuner avlingsnivå P '!A420&gt;1,'Rang. kommuner avlingsnivå P '!A420,"")</f>
        <v/>
      </c>
      <c r="E419" s="4" t="str">
        <f>IF('Rang. kommuner avlingsnivå P '!B420&gt;1,'Rang. kommuner avlingsnivå P '!B420,"")</f>
        <v/>
      </c>
      <c r="F419" s="4" t="str">
        <f>IF('Rang. kommuner avlingsnivå P '!C420&gt;1,'Rang. kommuner avlingsnivå P '!C420,"")</f>
        <v/>
      </c>
      <c r="G419" s="4" t="str">
        <f>IF('Rang. kommuner avlingsnivå P '!D420&gt;1,'Rang. kommuner avlingsnivå P '!D420,"")</f>
        <v/>
      </c>
      <c r="H419" s="4" t="str">
        <f>IF('Rang. kommuner avlingsnivå P '!E420&gt;1,'Rang. kommuner avlingsnivå P '!E420,"")</f>
        <v/>
      </c>
      <c r="I419" s="4" t="str">
        <f>IF('Rang. kommuner avlingsnivå P '!F420&gt;1,'Rang. kommuner avlingsnivå P '!F420,"")</f>
        <v/>
      </c>
      <c r="J419" s="4" t="str">
        <f>IF('Rang. kommuner avlingsnivå P '!G420&gt;1,'Rang. kommuner avlingsnivå P '!G420,"")</f>
        <v/>
      </c>
      <c r="K419" s="4" t="str">
        <f>IF('Rang. kommuner avlingsnivå P '!H420&gt;1,'Rang. kommuner avlingsnivå P '!H420,"")</f>
        <v/>
      </c>
      <c r="L419" s="4" t="str">
        <f>IF('Rang. kommuner avlingsnivå P '!I420&gt;1,'Rang. kommuner avlingsnivå P '!I420,"")</f>
        <v/>
      </c>
      <c r="M419" s="4" t="str">
        <f>IF('Rang. kommuner avlingsnivå P '!J420&gt;1,'Rang. kommuner avlingsnivå P '!J420,"")</f>
        <v/>
      </c>
      <c r="N419" s="4" t="str">
        <f>IF('Rang. kommuner avlingsnivå P '!K420&gt;1,'Rang. kommuner avlingsnivå P '!K420,"")</f>
        <v/>
      </c>
      <c r="O419" s="4" t="str">
        <f>IF('Rang. kommuner avlingsnivå P '!L420&gt;1,'Rang. kommuner avlingsnivå P '!L420,"")</f>
        <v/>
      </c>
      <c r="P419" s="4" t="str">
        <f>IF('Rang. kommuner avlingsnivå P '!M420&gt;1,'Rang. kommuner avlingsnivå P '!M420,"")</f>
        <v/>
      </c>
      <c r="Q419" s="4"/>
      <c r="R419" s="4"/>
      <c r="S419" s="4"/>
      <c r="V419"/>
    </row>
    <row r="420" spans="4:22" x14ac:dyDescent="0.25">
      <c r="D420" s="4" t="str">
        <f>IF('Rang. kommuner avlingsnivå P '!A421&gt;1,'Rang. kommuner avlingsnivå P '!A421,"")</f>
        <v/>
      </c>
      <c r="E420" s="4" t="str">
        <f>IF('Rang. kommuner avlingsnivå P '!B421&gt;1,'Rang. kommuner avlingsnivå P '!B421,"")</f>
        <v/>
      </c>
      <c r="F420" s="4" t="str">
        <f>IF('Rang. kommuner avlingsnivå P '!C421&gt;1,'Rang. kommuner avlingsnivå P '!C421,"")</f>
        <v/>
      </c>
      <c r="G420" s="4" t="str">
        <f>IF('Rang. kommuner avlingsnivå P '!D421&gt;1,'Rang. kommuner avlingsnivå P '!D421,"")</f>
        <v/>
      </c>
      <c r="H420" s="4" t="str">
        <f>IF('Rang. kommuner avlingsnivå P '!E421&gt;1,'Rang. kommuner avlingsnivå P '!E421,"")</f>
        <v/>
      </c>
      <c r="I420" s="4" t="str">
        <f>IF('Rang. kommuner avlingsnivå P '!F421&gt;1,'Rang. kommuner avlingsnivå P '!F421,"")</f>
        <v/>
      </c>
      <c r="J420" s="4" t="str">
        <f>IF('Rang. kommuner avlingsnivå P '!G421&gt;1,'Rang. kommuner avlingsnivå P '!G421,"")</f>
        <v/>
      </c>
      <c r="K420" s="4" t="str">
        <f>IF('Rang. kommuner avlingsnivå P '!H421&gt;1,'Rang. kommuner avlingsnivå P '!H421,"")</f>
        <v/>
      </c>
      <c r="L420" s="4" t="str">
        <f>IF('Rang. kommuner avlingsnivå P '!I421&gt;1,'Rang. kommuner avlingsnivå P '!I421,"")</f>
        <v/>
      </c>
      <c r="M420" s="4" t="str">
        <f>IF('Rang. kommuner avlingsnivå P '!J421&gt;1,'Rang. kommuner avlingsnivå P '!J421,"")</f>
        <v/>
      </c>
      <c r="N420" s="4" t="str">
        <f>IF('Rang. kommuner avlingsnivå P '!K421&gt;1,'Rang. kommuner avlingsnivå P '!K421,"")</f>
        <v/>
      </c>
      <c r="O420" s="4" t="str">
        <f>IF('Rang. kommuner avlingsnivå P '!L421&gt;1,'Rang. kommuner avlingsnivå P '!L421,"")</f>
        <v/>
      </c>
      <c r="P420" s="4" t="str">
        <f>IF('Rang. kommuner avlingsnivå P '!M421&gt;1,'Rang. kommuner avlingsnivå P '!M421,"")</f>
        <v/>
      </c>
      <c r="Q420" s="4"/>
      <c r="R420" s="4"/>
      <c r="S420" s="4"/>
      <c r="V420"/>
    </row>
    <row r="421" spans="4:22" x14ac:dyDescent="0.25">
      <c r="D421" s="4" t="str">
        <f>IF('Rang. kommuner avlingsnivå P '!A422&gt;1,'Rang. kommuner avlingsnivå P '!A422,"")</f>
        <v/>
      </c>
      <c r="E421" s="4" t="str">
        <f>IF('Rang. kommuner avlingsnivå P '!B422&gt;1,'Rang. kommuner avlingsnivå P '!B422,"")</f>
        <v/>
      </c>
      <c r="F421" s="4" t="str">
        <f>IF('Rang. kommuner avlingsnivå P '!C422&gt;1,'Rang. kommuner avlingsnivå P '!C422,"")</f>
        <v/>
      </c>
      <c r="G421" s="4" t="str">
        <f>IF('Rang. kommuner avlingsnivå P '!D422&gt;1,'Rang. kommuner avlingsnivå P '!D422,"")</f>
        <v/>
      </c>
      <c r="H421" s="4" t="str">
        <f>IF('Rang. kommuner avlingsnivå P '!E422&gt;1,'Rang. kommuner avlingsnivå P '!E422,"")</f>
        <v/>
      </c>
      <c r="I421" s="4" t="str">
        <f>IF('Rang. kommuner avlingsnivå P '!F422&gt;1,'Rang. kommuner avlingsnivå P '!F422,"")</f>
        <v/>
      </c>
      <c r="J421" s="4" t="str">
        <f>IF('Rang. kommuner avlingsnivå P '!G422&gt;1,'Rang. kommuner avlingsnivå P '!G422,"")</f>
        <v/>
      </c>
      <c r="K421" s="4" t="str">
        <f>IF('Rang. kommuner avlingsnivå P '!H422&gt;1,'Rang. kommuner avlingsnivå P '!H422,"")</f>
        <v/>
      </c>
      <c r="L421" s="4" t="str">
        <f>IF('Rang. kommuner avlingsnivå P '!I422&gt;1,'Rang. kommuner avlingsnivå P '!I422,"")</f>
        <v/>
      </c>
      <c r="M421" s="4" t="str">
        <f>IF('Rang. kommuner avlingsnivå P '!J422&gt;1,'Rang. kommuner avlingsnivå P '!J422,"")</f>
        <v/>
      </c>
      <c r="N421" s="4" t="str">
        <f>IF('Rang. kommuner avlingsnivå P '!K422&gt;1,'Rang. kommuner avlingsnivå P '!K422,"")</f>
        <v/>
      </c>
      <c r="O421" s="4" t="str">
        <f>IF('Rang. kommuner avlingsnivå P '!L422&gt;1,'Rang. kommuner avlingsnivå P '!L422,"")</f>
        <v/>
      </c>
      <c r="P421" s="4" t="str">
        <f>IF('Rang. kommuner avlingsnivå P '!M422&gt;1,'Rang. kommuner avlingsnivå P '!M422,"")</f>
        <v/>
      </c>
      <c r="Q421" s="4"/>
      <c r="R421" s="4"/>
      <c r="S421" s="4"/>
      <c r="V421"/>
    </row>
    <row r="422" spans="4:22" x14ac:dyDescent="0.25">
      <c r="D422" s="4" t="str">
        <f>IF('Rang. kommuner avlingsnivå P '!A423&gt;1,'Rang. kommuner avlingsnivå P '!A423,"")</f>
        <v/>
      </c>
      <c r="E422" s="4" t="str">
        <f>IF('Rang. kommuner avlingsnivå P '!B423&gt;1,'Rang. kommuner avlingsnivå P '!B423,"")</f>
        <v/>
      </c>
      <c r="F422" s="4" t="str">
        <f>IF('Rang. kommuner avlingsnivå P '!C423&gt;1,'Rang. kommuner avlingsnivå P '!C423,"")</f>
        <v/>
      </c>
      <c r="G422" s="4" t="str">
        <f>IF('Rang. kommuner avlingsnivå P '!D423&gt;1,'Rang. kommuner avlingsnivå P '!D423,"")</f>
        <v/>
      </c>
      <c r="H422" s="4" t="str">
        <f>IF('Rang. kommuner avlingsnivå P '!E423&gt;1,'Rang. kommuner avlingsnivå P '!E423,"")</f>
        <v/>
      </c>
      <c r="I422" s="4" t="str">
        <f>IF('Rang. kommuner avlingsnivå P '!F423&gt;1,'Rang. kommuner avlingsnivå P '!F423,"")</f>
        <v/>
      </c>
      <c r="J422" s="4" t="str">
        <f>IF('Rang. kommuner avlingsnivå P '!G423&gt;1,'Rang. kommuner avlingsnivå P '!G423,"")</f>
        <v/>
      </c>
      <c r="K422" s="4" t="str">
        <f>IF('Rang. kommuner avlingsnivå P '!H423&gt;1,'Rang. kommuner avlingsnivå P '!H423,"")</f>
        <v/>
      </c>
      <c r="L422" s="4" t="str">
        <f>IF('Rang. kommuner avlingsnivå P '!I423&gt;1,'Rang. kommuner avlingsnivå P '!I423,"")</f>
        <v/>
      </c>
      <c r="M422" s="4" t="str">
        <f>IF('Rang. kommuner avlingsnivå P '!J423&gt;1,'Rang. kommuner avlingsnivå P '!J423,"")</f>
        <v/>
      </c>
      <c r="N422" s="4" t="str">
        <f>IF('Rang. kommuner avlingsnivå P '!K423&gt;1,'Rang. kommuner avlingsnivå P '!K423,"")</f>
        <v/>
      </c>
      <c r="O422" s="4" t="str">
        <f>IF('Rang. kommuner avlingsnivå P '!L423&gt;1,'Rang. kommuner avlingsnivå P '!L423,"")</f>
        <v/>
      </c>
      <c r="P422" s="4" t="str">
        <f>IF('Rang. kommuner avlingsnivå P '!M423&gt;1,'Rang. kommuner avlingsnivå P '!M423,"")</f>
        <v/>
      </c>
      <c r="Q422" s="4"/>
      <c r="R422" s="4"/>
      <c r="S422" s="4"/>
      <c r="V422"/>
    </row>
    <row r="423" spans="4:22" x14ac:dyDescent="0.25">
      <c r="D423" s="4" t="str">
        <f>IF('Rang. kommuner avlingsnivå P '!A424&gt;1,'Rang. kommuner avlingsnivå P '!A424,"")</f>
        <v/>
      </c>
      <c r="E423" s="4" t="str">
        <f>IF('Rang. kommuner avlingsnivå P '!B424&gt;1,'Rang. kommuner avlingsnivå P '!B424,"")</f>
        <v/>
      </c>
      <c r="F423" s="4" t="str">
        <f>IF('Rang. kommuner avlingsnivå P '!C424&gt;1,'Rang. kommuner avlingsnivå P '!C424,"")</f>
        <v/>
      </c>
      <c r="G423" s="4" t="str">
        <f>IF('Rang. kommuner avlingsnivå P '!D424&gt;1,'Rang. kommuner avlingsnivå P '!D424,"")</f>
        <v/>
      </c>
      <c r="H423" s="4" t="str">
        <f>IF('Rang. kommuner avlingsnivå P '!E424&gt;1,'Rang. kommuner avlingsnivå P '!E424,"")</f>
        <v/>
      </c>
      <c r="I423" s="4" t="str">
        <f>IF('Rang. kommuner avlingsnivå P '!F424&gt;1,'Rang. kommuner avlingsnivå P '!F424,"")</f>
        <v/>
      </c>
      <c r="J423" s="4" t="str">
        <f>IF('Rang. kommuner avlingsnivå P '!G424&gt;1,'Rang. kommuner avlingsnivå P '!G424,"")</f>
        <v/>
      </c>
      <c r="K423" s="4" t="str">
        <f>IF('Rang. kommuner avlingsnivå P '!H424&gt;1,'Rang. kommuner avlingsnivå P '!H424,"")</f>
        <v/>
      </c>
      <c r="L423" s="4" t="str">
        <f>IF('Rang. kommuner avlingsnivå P '!I424&gt;1,'Rang. kommuner avlingsnivå P '!I424,"")</f>
        <v/>
      </c>
      <c r="M423" s="4" t="str">
        <f>IF('Rang. kommuner avlingsnivå P '!J424&gt;1,'Rang. kommuner avlingsnivå P '!J424,"")</f>
        <v/>
      </c>
      <c r="N423" s="4" t="str">
        <f>IF('Rang. kommuner avlingsnivå P '!K424&gt;1,'Rang. kommuner avlingsnivå P '!K424,"")</f>
        <v/>
      </c>
      <c r="O423" s="4" t="str">
        <f>IF('Rang. kommuner avlingsnivå P '!L424&gt;1,'Rang. kommuner avlingsnivå P '!L424,"")</f>
        <v/>
      </c>
      <c r="P423" s="4" t="str">
        <f>IF('Rang. kommuner avlingsnivå P '!M424&gt;1,'Rang. kommuner avlingsnivå P '!M424,"")</f>
        <v/>
      </c>
      <c r="Q423" s="4"/>
      <c r="R423" s="4"/>
      <c r="S423" s="4"/>
      <c r="V423"/>
    </row>
    <row r="424" spans="4:22" x14ac:dyDescent="0.25">
      <c r="D424" s="4" t="str">
        <f>IF('Rang. kommuner avlingsnivå P '!A425&gt;1,'Rang. kommuner avlingsnivå P '!A425,"")</f>
        <v/>
      </c>
      <c r="E424" s="4" t="str">
        <f>IF('Rang. kommuner avlingsnivå P '!B425&gt;1,'Rang. kommuner avlingsnivå P '!B425,"")</f>
        <v/>
      </c>
      <c r="F424" s="4" t="str">
        <f>IF('Rang. kommuner avlingsnivå P '!C425&gt;1,'Rang. kommuner avlingsnivå P '!C425,"")</f>
        <v/>
      </c>
      <c r="G424" s="4" t="str">
        <f>IF('Rang. kommuner avlingsnivå P '!D425&gt;1,'Rang. kommuner avlingsnivå P '!D425,"")</f>
        <v/>
      </c>
      <c r="H424" s="4" t="str">
        <f>IF('Rang. kommuner avlingsnivå P '!E425&gt;1,'Rang. kommuner avlingsnivå P '!E425,"")</f>
        <v/>
      </c>
      <c r="I424" s="4" t="str">
        <f>IF('Rang. kommuner avlingsnivå P '!F425&gt;1,'Rang. kommuner avlingsnivå P '!F425,"")</f>
        <v/>
      </c>
      <c r="J424" s="4" t="str">
        <f>IF('Rang. kommuner avlingsnivå P '!G425&gt;1,'Rang. kommuner avlingsnivå P '!G425,"")</f>
        <v/>
      </c>
      <c r="K424" s="4" t="str">
        <f>IF('Rang. kommuner avlingsnivå P '!H425&gt;1,'Rang. kommuner avlingsnivå P '!H425,"")</f>
        <v/>
      </c>
      <c r="L424" s="4" t="str">
        <f>IF('Rang. kommuner avlingsnivå P '!I425&gt;1,'Rang. kommuner avlingsnivå P '!I425,"")</f>
        <v/>
      </c>
      <c r="M424" s="4" t="str">
        <f>IF('Rang. kommuner avlingsnivå P '!J425&gt;1,'Rang. kommuner avlingsnivå P '!J425,"")</f>
        <v/>
      </c>
      <c r="N424" s="4" t="str">
        <f>IF('Rang. kommuner avlingsnivå P '!K425&gt;1,'Rang. kommuner avlingsnivå P '!K425,"")</f>
        <v/>
      </c>
      <c r="O424" s="4" t="str">
        <f>IF('Rang. kommuner avlingsnivå P '!L425&gt;1,'Rang. kommuner avlingsnivå P '!L425,"")</f>
        <v/>
      </c>
      <c r="P424" s="4" t="str">
        <f>IF('Rang. kommuner avlingsnivå P '!M425&gt;1,'Rang. kommuner avlingsnivå P '!M425,"")</f>
        <v/>
      </c>
      <c r="Q424" s="4"/>
      <c r="R424" s="4"/>
      <c r="S424" s="4"/>
      <c r="V424"/>
    </row>
    <row r="425" spans="4:22" x14ac:dyDescent="0.25">
      <c r="D425" s="4" t="str">
        <f>IF('Rang. kommuner avlingsnivå P '!A426&gt;1,'Rang. kommuner avlingsnivå P '!A426,"")</f>
        <v/>
      </c>
      <c r="E425" s="4" t="str">
        <f>IF('Rang. kommuner avlingsnivå P '!B426&gt;1,'Rang. kommuner avlingsnivå P '!B426,"")</f>
        <v/>
      </c>
      <c r="F425" s="4" t="str">
        <f>IF('Rang. kommuner avlingsnivå P '!C426&gt;1,'Rang. kommuner avlingsnivå P '!C426,"")</f>
        <v/>
      </c>
      <c r="G425" s="4" t="str">
        <f>IF('Rang. kommuner avlingsnivå P '!D426&gt;1,'Rang. kommuner avlingsnivå P '!D426,"")</f>
        <v/>
      </c>
      <c r="H425" s="4" t="str">
        <f>IF('Rang. kommuner avlingsnivå P '!E426&gt;1,'Rang. kommuner avlingsnivå P '!E426,"")</f>
        <v/>
      </c>
      <c r="I425" s="4" t="str">
        <f>IF('Rang. kommuner avlingsnivå P '!F426&gt;1,'Rang. kommuner avlingsnivå P '!F426,"")</f>
        <v/>
      </c>
      <c r="J425" s="4" t="str">
        <f>IF('Rang. kommuner avlingsnivå P '!G426&gt;1,'Rang. kommuner avlingsnivå P '!G426,"")</f>
        <v/>
      </c>
      <c r="K425" s="4" t="str">
        <f>IF('Rang. kommuner avlingsnivå P '!H426&gt;1,'Rang. kommuner avlingsnivå P '!H426,"")</f>
        <v/>
      </c>
      <c r="L425" s="4" t="str">
        <f>IF('Rang. kommuner avlingsnivå P '!I426&gt;1,'Rang. kommuner avlingsnivå P '!I426,"")</f>
        <v/>
      </c>
      <c r="M425" s="4" t="str">
        <f>IF('Rang. kommuner avlingsnivå P '!J426&gt;1,'Rang. kommuner avlingsnivå P '!J426,"")</f>
        <v/>
      </c>
      <c r="N425" s="4" t="str">
        <f>IF('Rang. kommuner avlingsnivå P '!K426&gt;1,'Rang. kommuner avlingsnivå P '!K426,"")</f>
        <v/>
      </c>
      <c r="O425" s="4" t="str">
        <f>IF('Rang. kommuner avlingsnivå P '!L426&gt;1,'Rang. kommuner avlingsnivå P '!L426,"")</f>
        <v/>
      </c>
      <c r="P425" s="4" t="str">
        <f>IF('Rang. kommuner avlingsnivå P '!M426&gt;1,'Rang. kommuner avlingsnivå P '!M426,"")</f>
        <v/>
      </c>
      <c r="Q425" s="4"/>
      <c r="R425" s="4"/>
      <c r="S425" s="4"/>
    </row>
    <row r="426" spans="4:22" x14ac:dyDescent="0.25">
      <c r="D426" s="4" t="str">
        <f>IF('Rang. kommuner avlingsnivå P '!A427&gt;1,'Rang. kommuner avlingsnivå P '!A427,"")</f>
        <v/>
      </c>
      <c r="E426" s="4" t="str">
        <f>IF('Rang. kommuner avlingsnivå P '!B427&gt;1,'Rang. kommuner avlingsnivå P '!B427,"")</f>
        <v/>
      </c>
      <c r="F426" s="4" t="str">
        <f>IF('Rang. kommuner avlingsnivå P '!C427&gt;1,'Rang. kommuner avlingsnivå P '!C427,"")</f>
        <v/>
      </c>
      <c r="G426" s="4" t="str">
        <f>IF('Rang. kommuner avlingsnivå P '!D427&gt;1,'Rang. kommuner avlingsnivå P '!D427,"")</f>
        <v/>
      </c>
      <c r="H426" s="4" t="str">
        <f>IF('Rang. kommuner avlingsnivå P '!E427&gt;1,'Rang. kommuner avlingsnivå P '!E427,"")</f>
        <v/>
      </c>
      <c r="I426" s="4" t="str">
        <f>IF('Rang. kommuner avlingsnivå P '!F427&gt;1,'Rang. kommuner avlingsnivå P '!F427,"")</f>
        <v/>
      </c>
      <c r="J426" s="4" t="str">
        <f>IF('Rang. kommuner avlingsnivå P '!G427&gt;1,'Rang. kommuner avlingsnivå P '!G427,"")</f>
        <v/>
      </c>
      <c r="K426" s="4" t="str">
        <f>IF('Rang. kommuner avlingsnivå P '!H427&gt;1,'Rang. kommuner avlingsnivå P '!H427,"")</f>
        <v/>
      </c>
      <c r="L426" s="4" t="str">
        <f>IF('Rang. kommuner avlingsnivå P '!I427&gt;1,'Rang. kommuner avlingsnivå P '!I427,"")</f>
        <v/>
      </c>
      <c r="M426" s="4" t="str">
        <f>IF('Rang. kommuner avlingsnivå P '!J427&gt;1,'Rang. kommuner avlingsnivå P '!J427,"")</f>
        <v/>
      </c>
      <c r="N426" s="4" t="str">
        <f>IF('Rang. kommuner avlingsnivå P '!K427&gt;1,'Rang. kommuner avlingsnivå P '!K427,"")</f>
        <v/>
      </c>
      <c r="O426" s="4" t="str">
        <f>IF('Rang. kommuner avlingsnivå P '!L427&gt;1,'Rang. kommuner avlingsnivå P '!L427,"")</f>
        <v/>
      </c>
      <c r="P426" s="4" t="str">
        <f>IF('Rang. kommuner avlingsnivå P '!M427&gt;1,'Rang. kommuner avlingsnivå P '!M427,"")</f>
        <v/>
      </c>
      <c r="Q426" s="4"/>
      <c r="R426" s="4"/>
      <c r="S426" s="4"/>
    </row>
    <row r="427" spans="4:22" x14ac:dyDescent="0.25">
      <c r="D427" s="4" t="str">
        <f>IF('Rang. kommuner avlingsnivå P '!A428&gt;1,'Rang. kommuner avlingsnivå P '!A428,"")</f>
        <v/>
      </c>
      <c r="E427" s="4" t="str">
        <f>IF('Rang. kommuner avlingsnivå P '!B428&gt;1,'Rang. kommuner avlingsnivå P '!B428,"")</f>
        <v/>
      </c>
      <c r="F427" s="4" t="str">
        <f>IF('Rang. kommuner avlingsnivå P '!C428&gt;1,'Rang. kommuner avlingsnivå P '!C428,"")</f>
        <v/>
      </c>
      <c r="G427" s="4" t="str">
        <f>IF('Rang. kommuner avlingsnivå P '!D428&gt;1,'Rang. kommuner avlingsnivå P '!D428,"")</f>
        <v/>
      </c>
      <c r="H427" s="4" t="str">
        <f>IF('Rang. kommuner avlingsnivå P '!E428&gt;1,'Rang. kommuner avlingsnivå P '!E428,"")</f>
        <v/>
      </c>
      <c r="I427" s="4" t="str">
        <f>IF('Rang. kommuner avlingsnivå P '!F428&gt;1,'Rang. kommuner avlingsnivå P '!F428,"")</f>
        <v/>
      </c>
      <c r="J427" s="4" t="str">
        <f>IF('Rang. kommuner avlingsnivå P '!G428&gt;1,'Rang. kommuner avlingsnivå P '!G428,"")</f>
        <v/>
      </c>
      <c r="K427" s="4" t="str">
        <f>IF('Rang. kommuner avlingsnivå P '!H428&gt;1,'Rang. kommuner avlingsnivå P '!H428,"")</f>
        <v/>
      </c>
      <c r="L427" s="4" t="str">
        <f>IF('Rang. kommuner avlingsnivå P '!I428&gt;1,'Rang. kommuner avlingsnivå P '!I428,"")</f>
        <v/>
      </c>
      <c r="M427" s="4" t="str">
        <f>IF('Rang. kommuner avlingsnivå P '!J428&gt;1,'Rang. kommuner avlingsnivå P '!J428,"")</f>
        <v/>
      </c>
      <c r="N427" s="4" t="str">
        <f>IF('Rang. kommuner avlingsnivå P '!K428&gt;1,'Rang. kommuner avlingsnivå P '!K428,"")</f>
        <v/>
      </c>
      <c r="O427" s="4" t="str">
        <f>IF('Rang. kommuner avlingsnivå P '!L428&gt;1,'Rang. kommuner avlingsnivå P '!L428,"")</f>
        <v/>
      </c>
      <c r="P427" s="4" t="str">
        <f>IF('Rang. kommuner avlingsnivå P '!M428&gt;1,'Rang. kommuner avlingsnivå P '!M428,"")</f>
        <v/>
      </c>
      <c r="Q427" s="4"/>
      <c r="R427" s="4"/>
      <c r="S427" s="4"/>
    </row>
    <row r="428" spans="4:22" x14ac:dyDescent="0.25">
      <c r="D428" s="4" t="str">
        <f>IF('Rang. kommuner avlingsnivå P '!A429&gt;1,'Rang. kommuner avlingsnivå P '!A429,"")</f>
        <v/>
      </c>
      <c r="E428" s="4" t="str">
        <f>IF('Rang. kommuner avlingsnivå P '!B429&gt;1,'Rang. kommuner avlingsnivå P '!B429,"")</f>
        <v/>
      </c>
      <c r="F428" s="4" t="str">
        <f>IF('Rang. kommuner avlingsnivå P '!C429&gt;1,'Rang. kommuner avlingsnivå P '!C429,"")</f>
        <v/>
      </c>
      <c r="G428" s="4" t="str">
        <f>IF('Rang. kommuner avlingsnivå P '!D429&gt;1,'Rang. kommuner avlingsnivå P '!D429,"")</f>
        <v/>
      </c>
      <c r="H428" s="4" t="str">
        <f>IF('Rang. kommuner avlingsnivå P '!E429&gt;1,'Rang. kommuner avlingsnivå P '!E429,"")</f>
        <v/>
      </c>
      <c r="I428" s="4" t="str">
        <f>IF('Rang. kommuner avlingsnivå P '!F429&gt;1,'Rang. kommuner avlingsnivå P '!F429,"")</f>
        <v/>
      </c>
      <c r="J428" s="4" t="str">
        <f>IF('Rang. kommuner avlingsnivå P '!G429&gt;1,'Rang. kommuner avlingsnivå P '!G429,"")</f>
        <v/>
      </c>
      <c r="K428" s="4" t="str">
        <f>IF('Rang. kommuner avlingsnivå P '!H429&gt;1,'Rang. kommuner avlingsnivå P '!H429,"")</f>
        <v/>
      </c>
      <c r="L428" s="4" t="str">
        <f>IF('Rang. kommuner avlingsnivå P '!I429&gt;1,'Rang. kommuner avlingsnivå P '!I429,"")</f>
        <v/>
      </c>
      <c r="M428" s="4" t="str">
        <f>IF('Rang. kommuner avlingsnivå P '!J429&gt;1,'Rang. kommuner avlingsnivå P '!J429,"")</f>
        <v/>
      </c>
      <c r="N428" s="4" t="str">
        <f>IF('Rang. kommuner avlingsnivå P '!K429&gt;1,'Rang. kommuner avlingsnivå P '!K429,"")</f>
        <v/>
      </c>
      <c r="O428" s="4" t="str">
        <f>IF('Rang. kommuner avlingsnivå P '!L429&gt;1,'Rang. kommuner avlingsnivå P '!L429,"")</f>
        <v/>
      </c>
      <c r="P428" s="4" t="str">
        <f>IF('Rang. kommuner avlingsnivå P '!M429&gt;1,'Rang. kommuner avlingsnivå P '!M429,"")</f>
        <v/>
      </c>
      <c r="Q428" s="4"/>
      <c r="R428" s="4"/>
      <c r="S428" s="4"/>
    </row>
    <row r="429" spans="4:22" x14ac:dyDescent="0.25">
      <c r="D429" s="4" t="str">
        <f>IF('Rang. kommuner avlingsnivå P '!A430&gt;1,'Rang. kommuner avlingsnivå P '!A430,"")</f>
        <v/>
      </c>
      <c r="E429" s="4" t="str">
        <f>IF('Rang. kommuner avlingsnivå P '!B430&gt;1,'Rang. kommuner avlingsnivå P '!B430,"")</f>
        <v/>
      </c>
      <c r="F429" s="4" t="str">
        <f>IF('Rang. kommuner avlingsnivå P '!C430&gt;1,'Rang. kommuner avlingsnivå P '!C430,"")</f>
        <v/>
      </c>
      <c r="G429" s="4" t="str">
        <f>IF('Rang. kommuner avlingsnivå P '!D430&gt;1,'Rang. kommuner avlingsnivå P '!D430,"")</f>
        <v/>
      </c>
      <c r="H429" s="4" t="str">
        <f>IF('Rang. kommuner avlingsnivå P '!E430&gt;1,'Rang. kommuner avlingsnivå P '!E430,"")</f>
        <v/>
      </c>
      <c r="I429" s="4" t="str">
        <f>IF('Rang. kommuner avlingsnivå P '!F430&gt;1,'Rang. kommuner avlingsnivå P '!F430,"")</f>
        <v/>
      </c>
      <c r="J429" s="4" t="str">
        <f>IF('Rang. kommuner avlingsnivå P '!G430&gt;1,'Rang. kommuner avlingsnivå P '!G430,"")</f>
        <v/>
      </c>
      <c r="K429" s="4" t="str">
        <f>IF('Rang. kommuner avlingsnivå P '!H430&gt;1,'Rang. kommuner avlingsnivå P '!H430,"")</f>
        <v/>
      </c>
      <c r="L429" s="4" t="str">
        <f>IF('Rang. kommuner avlingsnivå P '!I430&gt;1,'Rang. kommuner avlingsnivå P '!I430,"")</f>
        <v/>
      </c>
      <c r="M429" s="4" t="str">
        <f>IF('Rang. kommuner avlingsnivå P '!J430&gt;1,'Rang. kommuner avlingsnivå P '!J430,"")</f>
        <v/>
      </c>
      <c r="N429" s="4" t="str">
        <f>IF('Rang. kommuner avlingsnivå P '!K430&gt;1,'Rang. kommuner avlingsnivå P '!K430,"")</f>
        <v/>
      </c>
      <c r="O429" s="4" t="str">
        <f>IF('Rang. kommuner avlingsnivå P '!L430&gt;1,'Rang. kommuner avlingsnivå P '!L430,"")</f>
        <v/>
      </c>
      <c r="P429" s="4" t="str">
        <f>IF('Rang. kommuner avlingsnivå P '!M430&gt;1,'Rang. kommuner avlingsnivå P '!M430,"")</f>
        <v/>
      </c>
      <c r="Q429" s="4"/>
      <c r="R429" s="4"/>
      <c r="S429" s="4"/>
    </row>
    <row r="430" spans="4:22" x14ac:dyDescent="0.25">
      <c r="D430" s="4" t="str">
        <f>IF('Rang. kommuner avlingsnivå P '!A431&gt;1,'Rang. kommuner avlingsnivå P '!A431,"")</f>
        <v/>
      </c>
      <c r="E430" s="4" t="str">
        <f>IF('Rang. kommuner avlingsnivå P '!B431&gt;1,'Rang. kommuner avlingsnivå P '!B431,"")</f>
        <v/>
      </c>
      <c r="F430" s="4" t="str">
        <f>IF('Rang. kommuner avlingsnivå P '!C431&gt;1,'Rang. kommuner avlingsnivå P '!C431,"")</f>
        <v/>
      </c>
      <c r="G430" s="4" t="str">
        <f>IF('Rang. kommuner avlingsnivå P '!D431&gt;1,'Rang. kommuner avlingsnivå P '!D431,"")</f>
        <v/>
      </c>
      <c r="H430" s="4" t="str">
        <f>IF('Rang. kommuner avlingsnivå P '!E431&gt;1,'Rang. kommuner avlingsnivå P '!E431,"")</f>
        <v/>
      </c>
      <c r="I430" s="4" t="str">
        <f>IF('Rang. kommuner avlingsnivå P '!F431&gt;1,'Rang. kommuner avlingsnivå P '!F431,"")</f>
        <v/>
      </c>
      <c r="J430" s="4" t="str">
        <f>IF('Rang. kommuner avlingsnivå P '!G431&gt;1,'Rang. kommuner avlingsnivå P '!G431,"")</f>
        <v/>
      </c>
      <c r="K430" s="4" t="str">
        <f>IF('Rang. kommuner avlingsnivå P '!H431&gt;1,'Rang. kommuner avlingsnivå P '!H431,"")</f>
        <v/>
      </c>
      <c r="L430" s="4" t="str">
        <f>IF('Rang. kommuner avlingsnivå P '!I431&gt;1,'Rang. kommuner avlingsnivå P '!I431,"")</f>
        <v/>
      </c>
      <c r="M430" s="4" t="str">
        <f>IF('Rang. kommuner avlingsnivå P '!J431&gt;1,'Rang. kommuner avlingsnivå P '!J431,"")</f>
        <v/>
      </c>
      <c r="N430" s="4" t="str">
        <f>IF('Rang. kommuner avlingsnivå P '!K431&gt;1,'Rang. kommuner avlingsnivå P '!K431,"")</f>
        <v/>
      </c>
      <c r="O430" s="4" t="str">
        <f>IF('Rang. kommuner avlingsnivå P '!L431&gt;1,'Rang. kommuner avlingsnivå P '!L431,"")</f>
        <v/>
      </c>
      <c r="P430" s="4" t="str">
        <f>IF('Rang. kommuner avlingsnivå P '!M431&gt;1,'Rang. kommuner avlingsnivå P '!M431,"")</f>
        <v/>
      </c>
      <c r="Q430" s="4"/>
      <c r="R430" s="4"/>
      <c r="S430" s="4"/>
    </row>
    <row r="431" spans="4:22" x14ac:dyDescent="0.25">
      <c r="D431" s="4" t="str">
        <f>IF('Rang. kommuner avlingsnivå P '!A432&gt;1,'Rang. kommuner avlingsnivå P '!A432,"")</f>
        <v/>
      </c>
      <c r="E431" s="4" t="str">
        <f>IF('Rang. kommuner avlingsnivå P '!B432&gt;1,'Rang. kommuner avlingsnivå P '!B432,"")</f>
        <v/>
      </c>
      <c r="F431" s="4" t="str">
        <f>IF('Rang. kommuner avlingsnivå P '!C432&gt;1,'Rang. kommuner avlingsnivå P '!C432,"")</f>
        <v/>
      </c>
      <c r="G431" s="4" t="str">
        <f>IF('Rang. kommuner avlingsnivå P '!D432&gt;1,'Rang. kommuner avlingsnivå P '!D432,"")</f>
        <v/>
      </c>
      <c r="H431" s="4" t="str">
        <f>IF('Rang. kommuner avlingsnivå P '!E432&gt;1,'Rang. kommuner avlingsnivå P '!E432,"")</f>
        <v/>
      </c>
      <c r="I431" s="4" t="str">
        <f>IF('Rang. kommuner avlingsnivå P '!F432&gt;1,'Rang. kommuner avlingsnivå P '!F432,"")</f>
        <v/>
      </c>
      <c r="J431" s="4" t="str">
        <f>IF('Rang. kommuner avlingsnivå P '!G432&gt;1,'Rang. kommuner avlingsnivå P '!G432,"")</f>
        <v/>
      </c>
      <c r="K431" s="4" t="str">
        <f>IF('Rang. kommuner avlingsnivå P '!H432&gt;1,'Rang. kommuner avlingsnivå P '!H432,"")</f>
        <v/>
      </c>
      <c r="L431" s="4" t="str">
        <f>IF('Rang. kommuner avlingsnivå P '!I432&gt;1,'Rang. kommuner avlingsnivå P '!I432,"")</f>
        <v/>
      </c>
      <c r="M431" s="4" t="str">
        <f>IF('Rang. kommuner avlingsnivå P '!J432&gt;1,'Rang. kommuner avlingsnivå P '!J432,"")</f>
        <v/>
      </c>
      <c r="N431" s="4" t="str">
        <f>IF('Rang. kommuner avlingsnivå P '!K432&gt;1,'Rang. kommuner avlingsnivå P '!K432,"")</f>
        <v/>
      </c>
      <c r="O431" s="4" t="str">
        <f>IF('Rang. kommuner avlingsnivå P '!L432&gt;1,'Rang. kommuner avlingsnivå P '!L432,"")</f>
        <v/>
      </c>
      <c r="P431" s="4" t="str">
        <f>IF('Rang. kommuner avlingsnivå P '!M432&gt;1,'Rang. kommuner avlingsnivå P '!M432,"")</f>
        <v/>
      </c>
      <c r="Q431" s="4"/>
      <c r="R431" s="4"/>
      <c r="S431" s="4"/>
    </row>
    <row r="432" spans="4:22" x14ac:dyDescent="0.25">
      <c r="D432" s="4" t="str">
        <f>IF('Rang. kommuner avlingsnivå P '!A433&gt;1,'Rang. kommuner avlingsnivå P '!A433,"")</f>
        <v/>
      </c>
      <c r="E432" s="4" t="str">
        <f>IF('Rang. kommuner avlingsnivå P '!B433&gt;1,'Rang. kommuner avlingsnivå P '!B433,"")</f>
        <v/>
      </c>
      <c r="F432" s="4" t="str">
        <f>IF('Rang. kommuner avlingsnivå P '!C433&gt;1,'Rang. kommuner avlingsnivå P '!C433,"")</f>
        <v/>
      </c>
      <c r="G432" s="4" t="str">
        <f>IF('Rang. kommuner avlingsnivå P '!D433&gt;1,'Rang. kommuner avlingsnivå P '!D433,"")</f>
        <v/>
      </c>
      <c r="H432" s="4" t="str">
        <f>IF('Rang. kommuner avlingsnivå P '!E433&gt;1,'Rang. kommuner avlingsnivå P '!E433,"")</f>
        <v/>
      </c>
      <c r="I432" s="4" t="str">
        <f>IF('Rang. kommuner avlingsnivå P '!F433&gt;1,'Rang. kommuner avlingsnivå P '!F433,"")</f>
        <v/>
      </c>
      <c r="J432" s="4" t="str">
        <f>IF('Rang. kommuner avlingsnivå P '!G433&gt;1,'Rang. kommuner avlingsnivå P '!G433,"")</f>
        <v/>
      </c>
      <c r="K432" s="4" t="str">
        <f>IF('Rang. kommuner avlingsnivå P '!H433&gt;1,'Rang. kommuner avlingsnivå P '!H433,"")</f>
        <v/>
      </c>
      <c r="L432" s="4" t="str">
        <f>IF('Rang. kommuner avlingsnivå P '!I433&gt;1,'Rang. kommuner avlingsnivå P '!I433,"")</f>
        <v/>
      </c>
      <c r="M432" s="4" t="str">
        <f>IF('Rang. kommuner avlingsnivå P '!J433&gt;1,'Rang. kommuner avlingsnivå P '!J433,"")</f>
        <v/>
      </c>
      <c r="N432" s="4" t="str">
        <f>IF('Rang. kommuner avlingsnivå P '!K433&gt;1,'Rang. kommuner avlingsnivå P '!K433,"")</f>
        <v/>
      </c>
      <c r="O432" s="4" t="str">
        <f>IF('Rang. kommuner avlingsnivå P '!L433&gt;1,'Rang. kommuner avlingsnivå P '!L433,"")</f>
        <v/>
      </c>
      <c r="P432" s="4" t="str">
        <f>IF('Rang. kommuner avlingsnivå P '!M433&gt;1,'Rang. kommuner avlingsnivå P '!M433,"")</f>
        <v/>
      </c>
      <c r="Q432" s="4"/>
      <c r="R432" s="4"/>
      <c r="S432" s="4"/>
    </row>
    <row r="433" spans="4:19" x14ac:dyDescent="0.25">
      <c r="D433" s="4" t="str">
        <f>IF('Rang. kommuner avlingsnivå P '!A434&gt;1,'Rang. kommuner avlingsnivå P '!A434,"")</f>
        <v/>
      </c>
      <c r="E433" s="4" t="str">
        <f>IF('Rang. kommuner avlingsnivå P '!B434&gt;1,'Rang. kommuner avlingsnivå P '!B434,"")</f>
        <v/>
      </c>
      <c r="F433" s="4" t="str">
        <f>IF('Rang. kommuner avlingsnivå P '!C434&gt;1,'Rang. kommuner avlingsnivå P '!C434,"")</f>
        <v/>
      </c>
      <c r="G433" s="4" t="str">
        <f>IF('Rang. kommuner avlingsnivå P '!D434&gt;1,'Rang. kommuner avlingsnivå P '!D434,"")</f>
        <v/>
      </c>
      <c r="H433" s="4" t="str">
        <f>IF('Rang. kommuner avlingsnivå P '!E434&gt;1,'Rang. kommuner avlingsnivå P '!E434,"")</f>
        <v/>
      </c>
      <c r="I433" s="4" t="str">
        <f>IF('Rang. kommuner avlingsnivå P '!F434&gt;1,'Rang. kommuner avlingsnivå P '!F434,"")</f>
        <v/>
      </c>
      <c r="J433" s="4" t="str">
        <f>IF('Rang. kommuner avlingsnivå P '!G434&gt;1,'Rang. kommuner avlingsnivå P '!G434,"")</f>
        <v/>
      </c>
      <c r="K433" s="4" t="str">
        <f>IF('Rang. kommuner avlingsnivå P '!H434&gt;1,'Rang. kommuner avlingsnivå P '!H434,"")</f>
        <v/>
      </c>
      <c r="L433" s="4" t="str">
        <f>IF('Rang. kommuner avlingsnivå P '!I434&gt;1,'Rang. kommuner avlingsnivå P '!I434,"")</f>
        <v/>
      </c>
      <c r="M433" s="4" t="str">
        <f>IF('Rang. kommuner avlingsnivå P '!J434&gt;1,'Rang. kommuner avlingsnivå P '!J434,"")</f>
        <v/>
      </c>
      <c r="N433" s="4" t="str">
        <f>IF('Rang. kommuner avlingsnivå P '!K434&gt;1,'Rang. kommuner avlingsnivå P '!K434,"")</f>
        <v/>
      </c>
      <c r="O433" s="4" t="str">
        <f>IF('Rang. kommuner avlingsnivå P '!L434&gt;1,'Rang. kommuner avlingsnivå P '!L434,"")</f>
        <v/>
      </c>
      <c r="P433" s="4" t="str">
        <f>IF('Rang. kommuner avlingsnivå P '!M434&gt;1,'Rang. kommuner avlingsnivå P '!M434,"")</f>
        <v/>
      </c>
      <c r="Q433" s="4"/>
      <c r="R433" s="4"/>
      <c r="S433" s="4"/>
    </row>
    <row r="434" spans="4:19" x14ac:dyDescent="0.25">
      <c r="D434" s="4" t="str">
        <f>IF('Rang. kommuner avlingsnivå P '!A435&gt;1,'Rang. kommuner avlingsnivå P '!A435,"")</f>
        <v/>
      </c>
      <c r="E434" s="4" t="str">
        <f>IF('Rang. kommuner avlingsnivå P '!B435&gt;1,'Rang. kommuner avlingsnivå P '!B435,"")</f>
        <v/>
      </c>
      <c r="F434" s="4" t="str">
        <f>IF('Rang. kommuner avlingsnivå P '!C435&gt;1,'Rang. kommuner avlingsnivå P '!C435,"")</f>
        <v/>
      </c>
      <c r="G434" s="4" t="str">
        <f>IF('Rang. kommuner avlingsnivå P '!D435&gt;1,'Rang. kommuner avlingsnivå P '!D435,"")</f>
        <v/>
      </c>
      <c r="H434" s="4" t="str">
        <f>IF('Rang. kommuner avlingsnivå P '!E435&gt;1,'Rang. kommuner avlingsnivå P '!E435,"")</f>
        <v/>
      </c>
      <c r="I434" s="4" t="str">
        <f>IF('Rang. kommuner avlingsnivå P '!F435&gt;1,'Rang. kommuner avlingsnivå P '!F435,"")</f>
        <v/>
      </c>
      <c r="J434" s="4" t="str">
        <f>IF('Rang. kommuner avlingsnivå P '!G435&gt;1,'Rang. kommuner avlingsnivå P '!G435,"")</f>
        <v/>
      </c>
      <c r="K434" s="4" t="str">
        <f>IF('Rang. kommuner avlingsnivå P '!H435&gt;1,'Rang. kommuner avlingsnivå P '!H435,"")</f>
        <v/>
      </c>
      <c r="L434" s="4" t="str">
        <f>IF('Rang. kommuner avlingsnivå P '!I435&gt;1,'Rang. kommuner avlingsnivå P '!I435,"")</f>
        <v/>
      </c>
      <c r="M434" s="4" t="str">
        <f>IF('Rang. kommuner avlingsnivå P '!J435&gt;1,'Rang. kommuner avlingsnivå P '!J435,"")</f>
        <v/>
      </c>
      <c r="N434" s="4" t="str">
        <f>IF('Rang. kommuner avlingsnivå P '!K435&gt;1,'Rang. kommuner avlingsnivå P '!K435,"")</f>
        <v/>
      </c>
      <c r="O434" s="4" t="str">
        <f>IF('Rang. kommuner avlingsnivå P '!L435&gt;1,'Rang. kommuner avlingsnivå P '!L435,"")</f>
        <v/>
      </c>
      <c r="P434" s="4" t="str">
        <f>IF('Rang. kommuner avlingsnivå P '!M435&gt;1,'Rang. kommuner avlingsnivå P '!M435,"")</f>
        <v/>
      </c>
      <c r="Q434" s="4"/>
      <c r="R434" s="4"/>
      <c r="S434" s="4"/>
    </row>
    <row r="435" spans="4:19" x14ac:dyDescent="0.25">
      <c r="D435" s="4" t="str">
        <f>IF('Rang. kommuner avlingsnivå P '!A436&gt;1,'Rang. kommuner avlingsnivå P '!A436,"")</f>
        <v/>
      </c>
      <c r="E435" s="4" t="str">
        <f>IF('Rang. kommuner avlingsnivå P '!B436&gt;1,'Rang. kommuner avlingsnivå P '!B436,"")</f>
        <v/>
      </c>
      <c r="F435" s="4" t="str">
        <f>IF('Rang. kommuner avlingsnivå P '!C436&gt;1,'Rang. kommuner avlingsnivå P '!C436,"")</f>
        <v/>
      </c>
      <c r="G435" s="4" t="str">
        <f>IF('Rang. kommuner avlingsnivå P '!D436&gt;1,'Rang. kommuner avlingsnivå P '!D436,"")</f>
        <v/>
      </c>
      <c r="H435" s="4" t="str">
        <f>IF('Rang. kommuner avlingsnivå P '!E436&gt;1,'Rang. kommuner avlingsnivå P '!E436,"")</f>
        <v/>
      </c>
      <c r="I435" s="4" t="str">
        <f>IF('Rang. kommuner avlingsnivå P '!F436&gt;1,'Rang. kommuner avlingsnivå P '!F436,"")</f>
        <v/>
      </c>
      <c r="J435" s="4" t="str">
        <f>IF('Rang. kommuner avlingsnivå P '!G436&gt;1,'Rang. kommuner avlingsnivå P '!G436,"")</f>
        <v/>
      </c>
      <c r="K435" s="4" t="str">
        <f>IF('Rang. kommuner avlingsnivå P '!H436&gt;1,'Rang. kommuner avlingsnivå P '!H436,"")</f>
        <v/>
      </c>
      <c r="L435" s="4" t="str">
        <f>IF('Rang. kommuner avlingsnivå P '!I436&gt;1,'Rang. kommuner avlingsnivå P '!I436,"")</f>
        <v/>
      </c>
      <c r="M435" s="4" t="str">
        <f>IF('Rang. kommuner avlingsnivå P '!J436&gt;1,'Rang. kommuner avlingsnivå P '!J436,"")</f>
        <v/>
      </c>
      <c r="N435" s="4" t="str">
        <f>IF('Rang. kommuner avlingsnivå P '!K436&gt;1,'Rang. kommuner avlingsnivå P '!K436,"")</f>
        <v/>
      </c>
      <c r="O435" s="4" t="str">
        <f>IF('Rang. kommuner avlingsnivå P '!L436&gt;1,'Rang. kommuner avlingsnivå P '!L436,"")</f>
        <v/>
      </c>
      <c r="P435" s="4" t="str">
        <f>IF('Rang. kommuner avlingsnivå P '!M436&gt;1,'Rang. kommuner avlingsnivå P '!M436,"")</f>
        <v/>
      </c>
      <c r="Q435" s="4"/>
      <c r="R435" s="4"/>
      <c r="S435" s="4"/>
    </row>
    <row r="436" spans="4:19" x14ac:dyDescent="0.25">
      <c r="D436" s="4" t="str">
        <f>IF('Rang. kommuner avlingsnivå P '!A437&gt;1,'Rang. kommuner avlingsnivå P '!A437,"")</f>
        <v/>
      </c>
      <c r="E436" s="4" t="str">
        <f>IF('Rang. kommuner avlingsnivå P '!B437&gt;1,'Rang. kommuner avlingsnivå P '!B437,"")</f>
        <v/>
      </c>
      <c r="F436" s="4" t="str">
        <f>IF('Rang. kommuner avlingsnivå P '!C437&gt;1,'Rang. kommuner avlingsnivå P '!C437,"")</f>
        <v/>
      </c>
      <c r="G436" s="4" t="str">
        <f>IF('Rang. kommuner avlingsnivå P '!D437&gt;1,'Rang. kommuner avlingsnivå P '!D437,"")</f>
        <v/>
      </c>
      <c r="H436" s="4" t="str">
        <f>IF('Rang. kommuner avlingsnivå P '!E437&gt;1,'Rang. kommuner avlingsnivå P '!E437,"")</f>
        <v/>
      </c>
      <c r="I436" s="4" t="str">
        <f>IF('Rang. kommuner avlingsnivå P '!F437&gt;1,'Rang. kommuner avlingsnivå P '!F437,"")</f>
        <v/>
      </c>
      <c r="J436" s="4" t="str">
        <f>IF('Rang. kommuner avlingsnivå P '!G437&gt;1,'Rang. kommuner avlingsnivå P '!G437,"")</f>
        <v/>
      </c>
      <c r="K436" s="4" t="str">
        <f>IF('Rang. kommuner avlingsnivå P '!H437&gt;1,'Rang. kommuner avlingsnivå P '!H437,"")</f>
        <v/>
      </c>
      <c r="L436" s="4" t="str">
        <f>IF('Rang. kommuner avlingsnivå P '!I437&gt;1,'Rang. kommuner avlingsnivå P '!I437,"")</f>
        <v/>
      </c>
      <c r="M436" s="4" t="str">
        <f>IF('Rang. kommuner avlingsnivå P '!J437&gt;1,'Rang. kommuner avlingsnivå P '!J437,"")</f>
        <v/>
      </c>
      <c r="N436" s="4" t="str">
        <f>IF('Rang. kommuner avlingsnivå P '!K437&gt;1,'Rang. kommuner avlingsnivå P '!K437,"")</f>
        <v/>
      </c>
      <c r="O436" s="4" t="str">
        <f>IF('Rang. kommuner avlingsnivå P '!L437&gt;1,'Rang. kommuner avlingsnivå P '!L437,"")</f>
        <v/>
      </c>
    </row>
    <row r="437" spans="4:19" x14ac:dyDescent="0.25">
      <c r="D437" s="4" t="str">
        <f>IF('Rang. kommuner avlingsnivå P '!A438&gt;1,'Rang. kommuner avlingsnivå P '!A438,"")</f>
        <v/>
      </c>
      <c r="E437" s="4" t="str">
        <f>IF('Rang. kommuner avlingsnivå P '!B438&gt;1,'Rang. kommuner avlingsnivå P '!B438,"")</f>
        <v/>
      </c>
      <c r="F437" s="4" t="str">
        <f>IF('Rang. kommuner avlingsnivå P '!C438&gt;1,'Rang. kommuner avlingsnivå P '!C438,"")</f>
        <v/>
      </c>
      <c r="G437" s="4" t="str">
        <f>IF('Rang. kommuner avlingsnivå P '!D438&gt;1,'Rang. kommuner avlingsnivå P '!D438,"")</f>
        <v/>
      </c>
      <c r="H437" s="4" t="str">
        <f>IF('Rang. kommuner avlingsnivå P '!E438&gt;1,'Rang. kommuner avlingsnivå P '!E438,"")</f>
        <v/>
      </c>
      <c r="I437" s="4" t="str">
        <f>IF('Rang. kommuner avlingsnivå P '!F438&gt;1,'Rang. kommuner avlingsnivå P '!F438,"")</f>
        <v/>
      </c>
      <c r="J437" s="4" t="str">
        <f>IF('Rang. kommuner avlingsnivå P '!G438&gt;1,'Rang. kommuner avlingsnivå P '!G438,"")</f>
        <v/>
      </c>
      <c r="K437" s="4" t="str">
        <f>IF('Rang. kommuner avlingsnivå P '!H438&gt;1,'Rang. kommuner avlingsnivå P '!H438,"")</f>
        <v/>
      </c>
      <c r="L437" s="4" t="str">
        <f>IF('Rang. kommuner avlingsnivå P '!I438&gt;1,'Rang. kommuner avlingsnivå P '!I438,"")</f>
        <v/>
      </c>
      <c r="M437" s="4" t="str">
        <f>IF('Rang. kommuner avlingsnivå P '!J438&gt;1,'Rang. kommuner avlingsnivå P '!J438,"")</f>
        <v/>
      </c>
      <c r="N437" s="4" t="str">
        <f>IF('Rang. kommuner avlingsnivå P '!K438&gt;1,'Rang. kommuner avlingsnivå P '!K438,"")</f>
        <v/>
      </c>
      <c r="O437" s="4" t="str">
        <f>IF('Rang. kommuner avlingsnivå P '!L438&gt;1,'Rang. kommuner avlingsnivå P '!L438,"")</f>
        <v/>
      </c>
    </row>
    <row r="438" spans="4:19" x14ac:dyDescent="0.25">
      <c r="D438" s="4" t="str">
        <f>IF('Rang. kommuner avlingsnivå P '!A439&gt;1,'Rang. kommuner avlingsnivå P '!A439,"")</f>
        <v/>
      </c>
      <c r="E438" s="4" t="str">
        <f>IF('Rang. kommuner avlingsnivå P '!B439&gt;1,'Rang. kommuner avlingsnivå P '!B439,"")</f>
        <v/>
      </c>
      <c r="F438" s="4" t="str">
        <f>IF('Rang. kommuner avlingsnivå P '!C439&gt;1,'Rang. kommuner avlingsnivå P '!C439,"")</f>
        <v/>
      </c>
      <c r="G438" s="4" t="str">
        <f>IF('Rang. kommuner avlingsnivå P '!D439&gt;1,'Rang. kommuner avlingsnivå P '!D439,"")</f>
        <v/>
      </c>
      <c r="H438" s="4" t="str">
        <f>IF('Rang. kommuner avlingsnivå P '!E439&gt;1,'Rang. kommuner avlingsnivå P '!E439,"")</f>
        <v/>
      </c>
      <c r="I438" s="4" t="str">
        <f>IF('Rang. kommuner avlingsnivå P '!F439&gt;1,'Rang. kommuner avlingsnivå P '!F439,"")</f>
        <v/>
      </c>
      <c r="J438" s="4" t="str">
        <f>IF('Rang. kommuner avlingsnivå P '!G439&gt;1,'Rang. kommuner avlingsnivå P '!G439,"")</f>
        <v/>
      </c>
      <c r="K438" s="4" t="str">
        <f>IF('Rang. kommuner avlingsnivå P '!H439&gt;1,'Rang. kommuner avlingsnivå P '!H439,"")</f>
        <v/>
      </c>
      <c r="L438" s="4" t="str">
        <f>IF('Rang. kommuner avlingsnivå P '!I439&gt;1,'Rang. kommuner avlingsnivå P '!I439,"")</f>
        <v/>
      </c>
      <c r="M438" s="4" t="str">
        <f>IF('Rang. kommuner avlingsnivå P '!J439&gt;1,'Rang. kommuner avlingsnivå P '!J439,"")</f>
        <v/>
      </c>
      <c r="N438" s="4" t="str">
        <f>IF('Rang. kommuner avlingsnivå P '!K439&gt;1,'Rang. kommuner avlingsnivå P '!K439,"")</f>
        <v/>
      </c>
      <c r="O438" s="4" t="str">
        <f>IF('Rang. kommuner avlingsnivå P '!L439&gt;1,'Rang. kommuner avlingsnivå P '!L439,"")</f>
        <v/>
      </c>
    </row>
    <row r="439" spans="4:19" x14ac:dyDescent="0.25">
      <c r="D439" s="4" t="str">
        <f>IF('Rang. kommuner avlingsnivå P '!A440&gt;1,'Rang. kommuner avlingsnivå P '!A440,"")</f>
        <v/>
      </c>
      <c r="E439" s="4" t="str">
        <f>IF('Rang. kommuner avlingsnivå P '!B440&gt;1,'Rang. kommuner avlingsnivå P '!B440,"")</f>
        <v/>
      </c>
      <c r="F439" s="4" t="str">
        <f>IF('Rang. kommuner avlingsnivå P '!C440&gt;1,'Rang. kommuner avlingsnivå P '!C440,"")</f>
        <v/>
      </c>
      <c r="G439" s="4" t="str">
        <f>IF('Rang. kommuner avlingsnivå P '!D440&gt;1,'Rang. kommuner avlingsnivå P '!D440,"")</f>
        <v/>
      </c>
      <c r="H439" s="4" t="str">
        <f>IF('Rang. kommuner avlingsnivå P '!E440&gt;1,'Rang. kommuner avlingsnivå P '!E440,"")</f>
        <v/>
      </c>
      <c r="I439" s="4" t="str">
        <f>IF('Rang. kommuner avlingsnivå P '!F440&gt;1,'Rang. kommuner avlingsnivå P '!F440,"")</f>
        <v/>
      </c>
      <c r="J439" s="4" t="str">
        <f>IF('Rang. kommuner avlingsnivå P '!G440&gt;1,'Rang. kommuner avlingsnivå P '!G440,"")</f>
        <v/>
      </c>
      <c r="K439" s="4" t="str">
        <f>IF('Rang. kommuner avlingsnivå P '!H440&gt;1,'Rang. kommuner avlingsnivå P '!H440,"")</f>
        <v/>
      </c>
      <c r="L439" s="4" t="str">
        <f>IF('Rang. kommuner avlingsnivå P '!I440&gt;1,'Rang. kommuner avlingsnivå P '!I440,"")</f>
        <v/>
      </c>
      <c r="M439" s="4" t="str">
        <f>IF('Rang. kommuner avlingsnivå P '!J440&gt;1,'Rang. kommuner avlingsnivå P '!J440,"")</f>
        <v/>
      </c>
      <c r="N439" s="4" t="str">
        <f>IF('Rang. kommuner avlingsnivå P '!K440&gt;1,'Rang. kommuner avlingsnivå P '!K440,"")</f>
        <v/>
      </c>
      <c r="O439" s="4" t="str">
        <f>IF('Rang. kommuner avlingsnivå P '!L440&gt;1,'Rang. kommuner avlingsnivå P '!L440,"")</f>
        <v/>
      </c>
    </row>
    <row r="440" spans="4:19" x14ac:dyDescent="0.25">
      <c r="D440" s="4" t="str">
        <f>IF('Rang. kommuner avlingsnivå P '!A441&gt;1,'Rang. kommuner avlingsnivå P '!A441,"")</f>
        <v/>
      </c>
      <c r="E440" s="4" t="str">
        <f>IF('Rang. kommuner avlingsnivå P '!B441&gt;1,'Rang. kommuner avlingsnivå P '!B441,"")</f>
        <v/>
      </c>
      <c r="F440" s="4" t="str">
        <f>IF('Rang. kommuner avlingsnivå P '!C441&gt;1,'Rang. kommuner avlingsnivå P '!C441,"")</f>
        <v/>
      </c>
      <c r="G440" s="4" t="str">
        <f>IF('Rang. kommuner avlingsnivå P '!D441&gt;1,'Rang. kommuner avlingsnivå P '!D441,"")</f>
        <v/>
      </c>
      <c r="H440" s="4" t="str">
        <f>IF('Rang. kommuner avlingsnivå P '!E441&gt;1,'Rang. kommuner avlingsnivå P '!E441,"")</f>
        <v/>
      </c>
      <c r="I440" s="4" t="str">
        <f>IF('Rang. kommuner avlingsnivå P '!F441&gt;1,'Rang. kommuner avlingsnivå P '!F441,"")</f>
        <v/>
      </c>
      <c r="J440" s="4" t="str">
        <f>IF('Rang. kommuner avlingsnivå P '!G441&gt;1,'Rang. kommuner avlingsnivå P '!G441,"")</f>
        <v/>
      </c>
      <c r="K440" s="4" t="str">
        <f>IF('Rang. kommuner avlingsnivå P '!H441&gt;1,'Rang. kommuner avlingsnivå P '!H441,"")</f>
        <v/>
      </c>
      <c r="L440" s="4" t="str">
        <f>IF('Rang. kommuner avlingsnivå P '!I441&gt;1,'Rang. kommuner avlingsnivå P '!I441,"")</f>
        <v/>
      </c>
      <c r="M440" s="4" t="str">
        <f>IF('Rang. kommuner avlingsnivå P '!J441&gt;1,'Rang. kommuner avlingsnivå P '!J441,"")</f>
        <v/>
      </c>
      <c r="N440" s="4" t="str">
        <f>IF('Rang. kommuner avlingsnivå P '!K441&gt;1,'Rang. kommuner avlingsnivå P '!K441,"")</f>
        <v/>
      </c>
      <c r="O440" s="4" t="str">
        <f>IF('Rang. kommuner avlingsnivå P '!L441&gt;1,'Rang. kommuner avlingsnivå P '!L441,"")</f>
        <v/>
      </c>
    </row>
    <row r="441" spans="4:19" x14ac:dyDescent="0.25">
      <c r="D441" s="4" t="str">
        <f>IF('Rang. kommuner avlingsnivå P '!A442&gt;1,'Rang. kommuner avlingsnivå P '!A442,"")</f>
        <v/>
      </c>
      <c r="E441" s="4" t="str">
        <f>IF('Rang. kommuner avlingsnivå P '!B442&gt;1,'Rang. kommuner avlingsnivå P '!B442,"")</f>
        <v/>
      </c>
      <c r="F441" s="4" t="str">
        <f>IF('Rang. kommuner avlingsnivå P '!C442&gt;1,'Rang. kommuner avlingsnivå P '!C442,"")</f>
        <v/>
      </c>
      <c r="G441" s="4" t="str">
        <f>IF('Rang. kommuner avlingsnivå P '!D442&gt;1,'Rang. kommuner avlingsnivå P '!D442,"")</f>
        <v/>
      </c>
      <c r="H441" s="4" t="str">
        <f>IF('Rang. kommuner avlingsnivå P '!E442&gt;1,'Rang. kommuner avlingsnivå P '!E442,"")</f>
        <v/>
      </c>
      <c r="I441" s="4" t="str">
        <f>IF('Rang. kommuner avlingsnivå P '!F442&gt;1,'Rang. kommuner avlingsnivå P '!F442,"")</f>
        <v/>
      </c>
      <c r="J441" s="4" t="str">
        <f>IF('Rang. kommuner avlingsnivå P '!G442&gt;1,'Rang. kommuner avlingsnivå P '!G442,"")</f>
        <v/>
      </c>
      <c r="K441" s="4" t="str">
        <f>IF('Rang. kommuner avlingsnivå P '!H442&gt;1,'Rang. kommuner avlingsnivå P '!H442,"")</f>
        <v/>
      </c>
      <c r="L441" s="4" t="str">
        <f>IF('Rang. kommuner avlingsnivå P '!I442&gt;1,'Rang. kommuner avlingsnivå P '!I442,"")</f>
        <v/>
      </c>
      <c r="M441" s="4" t="str">
        <f>IF('Rang. kommuner avlingsnivå P '!J442&gt;1,'Rang. kommuner avlingsnivå P '!J442,"")</f>
        <v/>
      </c>
      <c r="N441" s="4" t="str">
        <f>IF('Rang. kommuner avlingsnivå P '!K442&gt;1,'Rang. kommuner avlingsnivå P '!K442,"")</f>
        <v/>
      </c>
      <c r="O441" s="4" t="str">
        <f>IF('Rang. kommuner avlingsnivå P '!L442&gt;1,'Rang. kommuner avlingsnivå P '!L442,"")</f>
        <v/>
      </c>
    </row>
    <row r="442" spans="4:19" x14ac:dyDescent="0.25">
      <c r="D442" s="4" t="str">
        <f>IF('Rang. kommuner avlingsnivå P '!A443&gt;1,'Rang. kommuner avlingsnivå P '!A443,"")</f>
        <v/>
      </c>
      <c r="E442" s="4" t="str">
        <f>IF('Rang. kommuner avlingsnivå P '!B443&gt;1,'Rang. kommuner avlingsnivå P '!B443,"")</f>
        <v/>
      </c>
      <c r="F442" s="4" t="str">
        <f>IF('Rang. kommuner avlingsnivå P '!C443&gt;1,'Rang. kommuner avlingsnivå P '!C443,"")</f>
        <v/>
      </c>
      <c r="G442" s="4" t="str">
        <f>IF('Rang. kommuner avlingsnivå P '!D443&gt;1,'Rang. kommuner avlingsnivå P '!D443,"")</f>
        <v/>
      </c>
      <c r="H442" s="4" t="str">
        <f>IF('Rang. kommuner avlingsnivå P '!E443&gt;1,'Rang. kommuner avlingsnivå P '!E443,"")</f>
        <v/>
      </c>
      <c r="I442" s="4" t="str">
        <f>IF('Rang. kommuner avlingsnivå P '!F443&gt;1,'Rang. kommuner avlingsnivå P '!F443,"")</f>
        <v/>
      </c>
      <c r="J442" s="4" t="str">
        <f>IF('Rang. kommuner avlingsnivå P '!G443&gt;1,'Rang. kommuner avlingsnivå P '!G443,"")</f>
        <v/>
      </c>
      <c r="K442" s="4" t="str">
        <f>IF('Rang. kommuner avlingsnivå P '!H443&gt;1,'Rang. kommuner avlingsnivå P '!H443,"")</f>
        <v/>
      </c>
      <c r="L442" s="4" t="str">
        <f>IF('Rang. kommuner avlingsnivå P '!I443&gt;1,'Rang. kommuner avlingsnivå P '!I443,"")</f>
        <v/>
      </c>
      <c r="M442" s="4" t="str">
        <f>IF('Rang. kommuner avlingsnivå P '!J443&gt;1,'Rang. kommuner avlingsnivå P '!J443,"")</f>
        <v/>
      </c>
      <c r="N442" s="4" t="str">
        <f>IF('Rang. kommuner avlingsnivå P '!K443&gt;1,'Rang. kommuner avlingsnivå P '!K443,"")</f>
        <v/>
      </c>
      <c r="O442" s="4" t="str">
        <f>IF('Rang. kommuner avlingsnivå P '!L443&gt;1,'Rang. kommuner avlingsnivå P '!L443,"")</f>
        <v/>
      </c>
    </row>
    <row r="443" spans="4:19" x14ac:dyDescent="0.25">
      <c r="D443" s="4" t="str">
        <f>IF('Rang. kommuner avlingsnivå P '!A444&gt;1,'Rang. kommuner avlingsnivå P '!A444,"")</f>
        <v/>
      </c>
      <c r="E443" s="4" t="str">
        <f>IF('Rang. kommuner avlingsnivå P '!B444&gt;1,'Rang. kommuner avlingsnivå P '!B444,"")</f>
        <v/>
      </c>
      <c r="F443" s="4" t="str">
        <f>IF('Rang. kommuner avlingsnivå P '!C444&gt;1,'Rang. kommuner avlingsnivå P '!C444,"")</f>
        <v/>
      </c>
      <c r="G443" s="4" t="str">
        <f>IF('Rang. kommuner avlingsnivå P '!D444&gt;1,'Rang. kommuner avlingsnivå P '!D444,"")</f>
        <v/>
      </c>
      <c r="H443" s="4" t="str">
        <f>IF('Rang. kommuner avlingsnivå P '!E444&gt;1,'Rang. kommuner avlingsnivå P '!E444,"")</f>
        <v/>
      </c>
      <c r="I443" s="4" t="str">
        <f>IF('Rang. kommuner avlingsnivå P '!F444&gt;1,'Rang. kommuner avlingsnivå P '!F444,"")</f>
        <v/>
      </c>
      <c r="J443" s="4" t="str">
        <f>IF('Rang. kommuner avlingsnivå P '!G444&gt;1,'Rang. kommuner avlingsnivå P '!G444,"")</f>
        <v/>
      </c>
      <c r="K443" s="4" t="str">
        <f>IF('Rang. kommuner avlingsnivå P '!H444&gt;1,'Rang. kommuner avlingsnivå P '!H444,"")</f>
        <v/>
      </c>
      <c r="L443" s="4" t="str">
        <f>IF('Rang. kommuner avlingsnivå P '!I444&gt;1,'Rang. kommuner avlingsnivå P '!I444,"")</f>
        <v/>
      </c>
      <c r="M443" s="4" t="str">
        <f>IF('Rang. kommuner avlingsnivå P '!J444&gt;1,'Rang. kommuner avlingsnivå P '!J444,"")</f>
        <v/>
      </c>
      <c r="N443" s="4" t="str">
        <f>IF('Rang. kommuner avlingsnivå P '!K444&gt;1,'Rang. kommuner avlingsnivå P '!K444,"")</f>
        <v/>
      </c>
      <c r="O443" s="4" t="str">
        <f>IF('Rang. kommuner avlingsnivå P '!L444&gt;1,'Rang. kommuner avlingsnivå P '!L444,"")</f>
        <v/>
      </c>
    </row>
    <row r="444" spans="4:19" x14ac:dyDescent="0.25">
      <c r="D444" s="4" t="str">
        <f>IF('Rang. kommuner avlingsnivå P '!A445&gt;1,'Rang. kommuner avlingsnivå P '!A445,"")</f>
        <v/>
      </c>
      <c r="E444" s="4" t="str">
        <f>IF('Rang. kommuner avlingsnivå P '!B445&gt;1,'Rang. kommuner avlingsnivå P '!B445,"")</f>
        <v/>
      </c>
      <c r="F444" s="4" t="str">
        <f>IF('Rang. kommuner avlingsnivå P '!C445&gt;1,'Rang. kommuner avlingsnivå P '!C445,"")</f>
        <v/>
      </c>
      <c r="G444" s="4" t="str">
        <f>IF('Rang. kommuner avlingsnivå P '!D445&gt;1,'Rang. kommuner avlingsnivå P '!D445,"")</f>
        <v/>
      </c>
      <c r="H444" s="4" t="str">
        <f>IF('Rang. kommuner avlingsnivå P '!E445&gt;1,'Rang. kommuner avlingsnivå P '!E445,"")</f>
        <v/>
      </c>
      <c r="I444" s="4" t="str">
        <f>IF('Rang. kommuner avlingsnivå P '!F445&gt;1,'Rang. kommuner avlingsnivå P '!F445,"")</f>
        <v/>
      </c>
      <c r="J444" s="4" t="str">
        <f>IF('Rang. kommuner avlingsnivå P '!G445&gt;1,'Rang. kommuner avlingsnivå P '!G445,"")</f>
        <v/>
      </c>
      <c r="K444" s="4" t="str">
        <f>IF('Rang. kommuner avlingsnivå P '!H445&gt;1,'Rang. kommuner avlingsnivå P '!H445,"")</f>
        <v/>
      </c>
      <c r="L444" s="4" t="str">
        <f>IF('Rang. kommuner avlingsnivå P '!I445&gt;1,'Rang. kommuner avlingsnivå P '!I445,"")</f>
        <v/>
      </c>
      <c r="M444" s="4" t="str">
        <f>IF('Rang. kommuner avlingsnivå P '!J445&gt;1,'Rang. kommuner avlingsnivå P '!J445,"")</f>
        <v/>
      </c>
      <c r="N444" s="4" t="str">
        <f>IF('Rang. kommuner avlingsnivå P '!K445&gt;1,'Rang. kommuner avlingsnivå P '!K445,"")</f>
        <v/>
      </c>
      <c r="O444" s="4" t="str">
        <f>IF('Rang. kommuner avlingsnivå P '!L445&gt;1,'Rang. kommuner avlingsnivå P '!L445,"")</f>
        <v/>
      </c>
    </row>
    <row r="445" spans="4:19" x14ac:dyDescent="0.25">
      <c r="D445" s="4" t="str">
        <f>IF('Rang. kommuner avlingsnivå P '!A446&gt;1,'Rang. kommuner avlingsnivå P '!A446,"")</f>
        <v/>
      </c>
      <c r="E445" s="4" t="str">
        <f>IF('Rang. kommuner avlingsnivå P '!B446&gt;1,'Rang. kommuner avlingsnivå P '!B446,"")</f>
        <v/>
      </c>
      <c r="F445" s="4" t="str">
        <f>IF('Rang. kommuner avlingsnivå P '!C446&gt;1,'Rang. kommuner avlingsnivå P '!C446,"")</f>
        <v/>
      </c>
      <c r="G445" s="4" t="str">
        <f>IF('Rang. kommuner avlingsnivå P '!D446&gt;1,'Rang. kommuner avlingsnivå P '!D446,"")</f>
        <v/>
      </c>
      <c r="H445" s="4" t="str">
        <f>IF('Rang. kommuner avlingsnivå P '!E446&gt;1,'Rang. kommuner avlingsnivå P '!E446,"")</f>
        <v/>
      </c>
      <c r="I445" s="4" t="str">
        <f>IF('Rang. kommuner avlingsnivå P '!F446&gt;1,'Rang. kommuner avlingsnivå P '!F446,"")</f>
        <v/>
      </c>
      <c r="J445" s="4" t="str">
        <f>IF('Rang. kommuner avlingsnivå P '!G446&gt;1,'Rang. kommuner avlingsnivå P '!G446,"")</f>
        <v/>
      </c>
      <c r="K445" s="4" t="str">
        <f>IF('Rang. kommuner avlingsnivå P '!H446&gt;1,'Rang. kommuner avlingsnivå P '!H446,"")</f>
        <v/>
      </c>
      <c r="L445" s="4" t="str">
        <f>IF('Rang. kommuner avlingsnivå P '!I446&gt;1,'Rang. kommuner avlingsnivå P '!I446,"")</f>
        <v/>
      </c>
      <c r="M445" s="4" t="str">
        <f>IF('Rang. kommuner avlingsnivå P '!J446&gt;1,'Rang. kommuner avlingsnivå P '!J446,"")</f>
        <v/>
      </c>
      <c r="N445" s="4" t="str">
        <f>IF('Rang. kommuner avlingsnivå P '!K446&gt;1,'Rang. kommuner avlingsnivå P '!K446,"")</f>
        <v/>
      </c>
      <c r="O445" s="4" t="str">
        <f>IF('Rang. kommuner avlingsnivå P '!L446&gt;1,'Rang. kommuner avlingsnivå P '!L446,"")</f>
        <v/>
      </c>
    </row>
    <row r="446" spans="4:19" x14ac:dyDescent="0.25">
      <c r="D446" s="4" t="str">
        <f>IF('Rang. kommuner avlingsnivå P '!A447&gt;1,'Rang. kommuner avlingsnivå P '!A447,"")</f>
        <v/>
      </c>
      <c r="E446" s="4" t="str">
        <f>IF('Rang. kommuner avlingsnivå P '!B447&gt;1,'Rang. kommuner avlingsnivå P '!B447,"")</f>
        <v/>
      </c>
      <c r="F446" s="4" t="str">
        <f>IF('Rang. kommuner avlingsnivå P '!C447&gt;1,'Rang. kommuner avlingsnivå P '!C447,"")</f>
        <v/>
      </c>
      <c r="G446" s="4" t="str">
        <f>IF('Rang. kommuner avlingsnivå P '!D447&gt;1,'Rang. kommuner avlingsnivå P '!D447,"")</f>
        <v/>
      </c>
      <c r="H446" s="4" t="str">
        <f>IF('Rang. kommuner avlingsnivå P '!E447&gt;1,'Rang. kommuner avlingsnivå P '!E447,"")</f>
        <v/>
      </c>
      <c r="I446" s="4" t="str">
        <f>IF('Rang. kommuner avlingsnivå P '!F447&gt;1,'Rang. kommuner avlingsnivå P '!F447,"")</f>
        <v/>
      </c>
      <c r="J446" s="4" t="str">
        <f>IF('Rang. kommuner avlingsnivå P '!G447&gt;1,'Rang. kommuner avlingsnivå P '!G447,"")</f>
        <v/>
      </c>
      <c r="K446" s="4" t="str">
        <f>IF('Rang. kommuner avlingsnivå P '!H447&gt;1,'Rang. kommuner avlingsnivå P '!H447,"")</f>
        <v/>
      </c>
      <c r="L446" s="4" t="str">
        <f>IF('Rang. kommuner avlingsnivå P '!I447&gt;1,'Rang. kommuner avlingsnivå P '!I447,"")</f>
        <v/>
      </c>
      <c r="M446" s="4" t="str">
        <f>IF('Rang. kommuner avlingsnivå P '!J447&gt;1,'Rang. kommuner avlingsnivå P '!J447,"")</f>
        <v/>
      </c>
      <c r="N446" s="4" t="str">
        <f>IF('Rang. kommuner avlingsnivå P '!K447&gt;1,'Rang. kommuner avlingsnivå P '!K447,"")</f>
        <v/>
      </c>
      <c r="O446" s="4" t="str">
        <f>IF('Rang. kommuner avlingsnivå P '!L447&gt;1,'Rang. kommuner avlingsnivå P '!L447,"")</f>
        <v/>
      </c>
    </row>
    <row r="447" spans="4:19" x14ac:dyDescent="0.25">
      <c r="D447" s="4" t="str">
        <f>IF('Rang. kommuner avlingsnivå P '!A448&gt;1,'Rang. kommuner avlingsnivå P '!A448,"")</f>
        <v/>
      </c>
      <c r="E447" s="4" t="str">
        <f>IF('Rang. kommuner avlingsnivå P '!B448&gt;1,'Rang. kommuner avlingsnivå P '!B448,"")</f>
        <v/>
      </c>
      <c r="F447" s="4" t="str">
        <f>IF('Rang. kommuner avlingsnivå P '!C448&gt;1,'Rang. kommuner avlingsnivå P '!C448,"")</f>
        <v/>
      </c>
      <c r="G447" s="4" t="str">
        <f>IF('Rang. kommuner avlingsnivå P '!D448&gt;1,'Rang. kommuner avlingsnivå P '!D448,"")</f>
        <v/>
      </c>
      <c r="H447" s="4" t="str">
        <f>IF('Rang. kommuner avlingsnivå P '!E448&gt;1,'Rang. kommuner avlingsnivå P '!E448,"")</f>
        <v/>
      </c>
      <c r="I447" s="4" t="str">
        <f>IF('Rang. kommuner avlingsnivå P '!F448&gt;1,'Rang. kommuner avlingsnivå P '!F448,"")</f>
        <v/>
      </c>
      <c r="J447" s="4" t="str">
        <f>IF('Rang. kommuner avlingsnivå P '!G448&gt;1,'Rang. kommuner avlingsnivå P '!G448,"")</f>
        <v/>
      </c>
      <c r="K447" s="4" t="str">
        <f>IF('Rang. kommuner avlingsnivå P '!H448&gt;1,'Rang. kommuner avlingsnivå P '!H448,"")</f>
        <v/>
      </c>
      <c r="L447" s="4" t="str">
        <f>IF('Rang. kommuner avlingsnivå P '!I448&gt;1,'Rang. kommuner avlingsnivå P '!I448,"")</f>
        <v/>
      </c>
      <c r="M447" s="4" t="str">
        <f>IF('Rang. kommuner avlingsnivå P '!J448&gt;1,'Rang. kommuner avlingsnivå P '!J448,"")</f>
        <v/>
      </c>
      <c r="N447" s="4" t="str">
        <f>IF('Rang. kommuner avlingsnivå P '!K448&gt;1,'Rang. kommuner avlingsnivå P '!K448,"")</f>
        <v/>
      </c>
      <c r="O447" s="4" t="str">
        <f>IF('Rang. kommuner avlingsnivå P '!L448&gt;1,'Rang. kommuner avlingsnivå P '!L448,"")</f>
        <v/>
      </c>
    </row>
    <row r="448" spans="4:19" x14ac:dyDescent="0.25">
      <c r="D448" s="4" t="str">
        <f>IF('Rang. kommuner avlingsnivå P '!A449&gt;1,'Rang. kommuner avlingsnivå P '!A449,"")</f>
        <v/>
      </c>
      <c r="E448" s="4" t="str">
        <f>IF('Rang. kommuner avlingsnivå P '!B449&gt;1,'Rang. kommuner avlingsnivå P '!B449,"")</f>
        <v/>
      </c>
      <c r="F448" s="4" t="str">
        <f>IF('Rang. kommuner avlingsnivå P '!C449&gt;1,'Rang. kommuner avlingsnivå P '!C449,"")</f>
        <v/>
      </c>
      <c r="G448" s="4" t="str">
        <f>IF('Rang. kommuner avlingsnivå P '!D449&gt;1,'Rang. kommuner avlingsnivå P '!D449,"")</f>
        <v/>
      </c>
      <c r="H448" s="4" t="str">
        <f>IF('Rang. kommuner avlingsnivå P '!E449&gt;1,'Rang. kommuner avlingsnivå P '!E449,"")</f>
        <v/>
      </c>
      <c r="I448" s="4" t="str">
        <f>IF('Rang. kommuner avlingsnivå P '!F449&gt;1,'Rang. kommuner avlingsnivå P '!F449,"")</f>
        <v/>
      </c>
      <c r="J448" s="4" t="str">
        <f>IF('Rang. kommuner avlingsnivå P '!G449&gt;1,'Rang. kommuner avlingsnivå P '!G449,"")</f>
        <v/>
      </c>
      <c r="K448" s="4" t="str">
        <f>IF('Rang. kommuner avlingsnivå P '!H449&gt;1,'Rang. kommuner avlingsnivå P '!H449,"")</f>
        <v/>
      </c>
      <c r="L448" s="4" t="str">
        <f>IF('Rang. kommuner avlingsnivå P '!I449&gt;1,'Rang. kommuner avlingsnivå P '!I449,"")</f>
        <v/>
      </c>
      <c r="M448" s="4" t="str">
        <f>IF('Rang. kommuner avlingsnivå P '!J449&gt;1,'Rang. kommuner avlingsnivå P '!J449,"")</f>
        <v/>
      </c>
      <c r="N448" s="4" t="str">
        <f>IF('Rang. kommuner avlingsnivå P '!K449&gt;1,'Rang. kommuner avlingsnivå P '!K449,"")</f>
        <v/>
      </c>
      <c r="O448" s="4" t="str">
        <f>IF('Rang. kommuner avlingsnivå P '!L449&gt;1,'Rang. kommuner avlingsnivå P '!L449,"")</f>
        <v/>
      </c>
    </row>
    <row r="449" spans="4:15" x14ac:dyDescent="0.25">
      <c r="D449" s="4" t="str">
        <f>IF('Rang. kommuner avlingsnivå P '!A450&gt;1,'Rang. kommuner avlingsnivå P '!A450,"")</f>
        <v/>
      </c>
      <c r="E449" s="4" t="str">
        <f>IF('Rang. kommuner avlingsnivå P '!B450&gt;1,'Rang. kommuner avlingsnivå P '!B450,"")</f>
        <v/>
      </c>
      <c r="F449" s="4" t="str">
        <f>IF('Rang. kommuner avlingsnivå P '!C450&gt;1,'Rang. kommuner avlingsnivå P '!C450,"")</f>
        <v/>
      </c>
      <c r="G449" s="4" t="str">
        <f>IF('Rang. kommuner avlingsnivå P '!D450&gt;1,'Rang. kommuner avlingsnivå P '!D450,"")</f>
        <v/>
      </c>
      <c r="H449" s="4" t="str">
        <f>IF('Rang. kommuner avlingsnivå P '!E450&gt;1,'Rang. kommuner avlingsnivå P '!E450,"")</f>
        <v/>
      </c>
      <c r="I449" s="4" t="str">
        <f>IF('Rang. kommuner avlingsnivå P '!F450&gt;1,'Rang. kommuner avlingsnivå P '!F450,"")</f>
        <v/>
      </c>
      <c r="J449" s="4" t="str">
        <f>IF('Rang. kommuner avlingsnivå P '!G450&gt;1,'Rang. kommuner avlingsnivå P '!G450,"")</f>
        <v/>
      </c>
      <c r="K449" s="4" t="str">
        <f>IF('Rang. kommuner avlingsnivå P '!H450&gt;1,'Rang. kommuner avlingsnivå P '!H450,"")</f>
        <v/>
      </c>
      <c r="L449" s="4" t="str">
        <f>IF('Rang. kommuner avlingsnivå P '!I450&gt;1,'Rang. kommuner avlingsnivå P '!I450,"")</f>
        <v/>
      </c>
      <c r="M449" s="4" t="str">
        <f>IF('Rang. kommuner avlingsnivå P '!J450&gt;1,'Rang. kommuner avlingsnivå P '!J450,"")</f>
        <v/>
      </c>
      <c r="N449" s="4" t="str">
        <f>IF('Rang. kommuner avlingsnivå P '!K450&gt;1,'Rang. kommuner avlingsnivå P '!K450,"")</f>
        <v/>
      </c>
      <c r="O449" s="4" t="str">
        <f>IF('Rang. kommuner avlingsnivå P '!L450&gt;1,'Rang. kommuner avlingsnivå P '!L450,"")</f>
        <v/>
      </c>
    </row>
    <row r="450" spans="4:15" x14ac:dyDescent="0.25">
      <c r="D450" s="4" t="str">
        <f>IF('Rang. kommuner avlingsnivå P '!A451&gt;1,'Rang. kommuner avlingsnivå P '!A451,"")</f>
        <v/>
      </c>
      <c r="E450" s="4" t="str">
        <f>IF('Rang. kommuner avlingsnivå P '!B451&gt;1,'Rang. kommuner avlingsnivå P '!B451,"")</f>
        <v/>
      </c>
      <c r="F450" s="4" t="str">
        <f>IF('Rang. kommuner avlingsnivå P '!C451&gt;1,'Rang. kommuner avlingsnivå P '!C451,"")</f>
        <v/>
      </c>
      <c r="G450" s="4" t="str">
        <f>IF('Rang. kommuner avlingsnivå P '!D451&gt;1,'Rang. kommuner avlingsnivå P '!D451,"")</f>
        <v/>
      </c>
      <c r="H450" s="4" t="str">
        <f>IF('Rang. kommuner avlingsnivå P '!E451&gt;1,'Rang. kommuner avlingsnivå P '!E451,"")</f>
        <v/>
      </c>
      <c r="I450" s="4" t="str">
        <f>IF('Rang. kommuner avlingsnivå P '!F451&gt;1,'Rang. kommuner avlingsnivå P '!F451,"")</f>
        <v/>
      </c>
      <c r="J450" s="4" t="str">
        <f>IF('Rang. kommuner avlingsnivå P '!G451&gt;1,'Rang. kommuner avlingsnivå P '!G451,"")</f>
        <v/>
      </c>
      <c r="K450" s="4" t="str">
        <f>IF('Rang. kommuner avlingsnivå P '!H451&gt;1,'Rang. kommuner avlingsnivå P '!H451,"")</f>
        <v/>
      </c>
      <c r="L450" s="4" t="str">
        <f>IF('Rang. kommuner avlingsnivå P '!I451&gt;1,'Rang. kommuner avlingsnivå P '!I451,"")</f>
        <v/>
      </c>
      <c r="M450" s="4" t="str">
        <f>IF('Rang. kommuner avlingsnivå P '!J451&gt;1,'Rang. kommuner avlingsnivå P '!J451,"")</f>
        <v/>
      </c>
      <c r="N450" s="4" t="str">
        <f>IF('Rang. kommuner avlingsnivå P '!K451&gt;1,'Rang. kommuner avlingsnivå P '!K451,"")</f>
        <v/>
      </c>
      <c r="O450" s="4" t="str">
        <f>IF('Rang. kommuner avlingsnivå P '!L451&gt;1,'Rang. kommuner avlingsnivå P '!L451,"")</f>
        <v/>
      </c>
    </row>
    <row r="451" spans="4:15" x14ac:dyDescent="0.25">
      <c r="D451" s="4" t="str">
        <f>IF('Rang. kommuner avlingsnivå P '!A452&gt;1,'Rang. kommuner avlingsnivå P '!A452,"")</f>
        <v/>
      </c>
      <c r="E451" s="4" t="str">
        <f>IF('Rang. kommuner avlingsnivå P '!B452&gt;1,'Rang. kommuner avlingsnivå P '!B452,"")</f>
        <v/>
      </c>
      <c r="F451" s="4" t="str">
        <f>IF('Rang. kommuner avlingsnivå P '!C452&gt;1,'Rang. kommuner avlingsnivå P '!C452,"")</f>
        <v/>
      </c>
      <c r="G451" s="4" t="str">
        <f>IF('Rang. kommuner avlingsnivå P '!D452&gt;1,'Rang. kommuner avlingsnivå P '!D452,"")</f>
        <v/>
      </c>
      <c r="H451" s="4" t="str">
        <f>IF('Rang. kommuner avlingsnivå P '!E452&gt;1,'Rang. kommuner avlingsnivå P '!E452,"")</f>
        <v/>
      </c>
      <c r="I451" s="4" t="str">
        <f>IF('Rang. kommuner avlingsnivå P '!F452&gt;1,'Rang. kommuner avlingsnivå P '!F452,"")</f>
        <v/>
      </c>
      <c r="J451" s="4" t="str">
        <f>IF('Rang. kommuner avlingsnivå P '!G452&gt;1,'Rang. kommuner avlingsnivå P '!G452,"")</f>
        <v/>
      </c>
      <c r="K451" s="4" t="str">
        <f>IF('Rang. kommuner avlingsnivå P '!H452&gt;1,'Rang. kommuner avlingsnivå P '!H452,"")</f>
        <v/>
      </c>
      <c r="L451" s="4" t="str">
        <f>IF('Rang. kommuner avlingsnivå P '!I452&gt;1,'Rang. kommuner avlingsnivå P '!I452,"")</f>
        <v/>
      </c>
      <c r="M451" s="4" t="str">
        <f>IF('Rang. kommuner avlingsnivå P '!J452&gt;1,'Rang. kommuner avlingsnivå P '!J452,"")</f>
        <v/>
      </c>
      <c r="N451" s="4" t="str">
        <f>IF('Rang. kommuner avlingsnivå P '!K452&gt;1,'Rang. kommuner avlingsnivå P '!K452,"")</f>
        <v/>
      </c>
      <c r="O451" s="4" t="str">
        <f>IF('Rang. kommuner avlingsnivå P '!L452&gt;1,'Rang. kommuner avlingsnivå P '!L452,"")</f>
        <v/>
      </c>
    </row>
    <row r="452" spans="4:15" x14ac:dyDescent="0.25">
      <c r="D452" s="4" t="str">
        <f>IF('Rang. kommuner avlingsnivå P '!A453&gt;1,'Rang. kommuner avlingsnivå P '!A453,"")</f>
        <v/>
      </c>
      <c r="E452" s="4" t="str">
        <f>IF('Rang. kommuner avlingsnivå P '!B453&gt;1,'Rang. kommuner avlingsnivå P '!B453,"")</f>
        <v/>
      </c>
      <c r="F452" s="4" t="str">
        <f>IF('Rang. kommuner avlingsnivå P '!C453&gt;1,'Rang. kommuner avlingsnivå P '!C453,"")</f>
        <v/>
      </c>
      <c r="G452" s="4" t="str">
        <f>IF('Rang. kommuner avlingsnivå P '!D453&gt;1,'Rang. kommuner avlingsnivå P '!D453,"")</f>
        <v/>
      </c>
      <c r="H452" s="4" t="str">
        <f>IF('Rang. kommuner avlingsnivå P '!E453&gt;1,'Rang. kommuner avlingsnivå P '!E453,"")</f>
        <v/>
      </c>
      <c r="I452" s="4" t="str">
        <f>IF('Rang. kommuner avlingsnivå P '!F453&gt;1,'Rang. kommuner avlingsnivå P '!F453,"")</f>
        <v/>
      </c>
      <c r="J452" s="4" t="str">
        <f>IF('Rang. kommuner avlingsnivå P '!G453&gt;1,'Rang. kommuner avlingsnivå P '!G453,"")</f>
        <v/>
      </c>
      <c r="K452" s="4" t="str">
        <f>IF('Rang. kommuner avlingsnivå P '!H453&gt;1,'Rang. kommuner avlingsnivå P '!H453,"")</f>
        <v/>
      </c>
      <c r="L452" s="4" t="str">
        <f>IF('Rang. kommuner avlingsnivå P '!I453&gt;1,'Rang. kommuner avlingsnivå P '!I453,"")</f>
        <v/>
      </c>
      <c r="M452" s="4" t="str">
        <f>IF('Rang. kommuner avlingsnivå P '!J453&gt;1,'Rang. kommuner avlingsnivå P '!J453,"")</f>
        <v/>
      </c>
      <c r="N452" s="4" t="str">
        <f>IF('Rang. kommuner avlingsnivå P '!K453&gt;1,'Rang. kommuner avlingsnivå P '!K453,"")</f>
        <v/>
      </c>
      <c r="O452" s="4" t="str">
        <f>IF('Rang. kommuner avlingsnivå P '!L453&gt;1,'Rang. kommuner avlingsnivå P '!L453,"")</f>
        <v/>
      </c>
    </row>
    <row r="453" spans="4:15" x14ac:dyDescent="0.25">
      <c r="D453" s="4" t="str">
        <f>IF('Rang. kommuner avlingsnivå P '!A454&gt;1,'Rang. kommuner avlingsnivå P '!A454,"")</f>
        <v/>
      </c>
      <c r="E453" s="4" t="str">
        <f>IF('Rang. kommuner avlingsnivå P '!B454&gt;1,'Rang. kommuner avlingsnivå P '!B454,"")</f>
        <v/>
      </c>
      <c r="F453" s="4" t="str">
        <f>IF('Rang. kommuner avlingsnivå P '!C454&gt;1,'Rang. kommuner avlingsnivå P '!C454,"")</f>
        <v/>
      </c>
      <c r="G453" s="4" t="str">
        <f>IF('Rang. kommuner avlingsnivå P '!D454&gt;1,'Rang. kommuner avlingsnivå P '!D454,"")</f>
        <v/>
      </c>
      <c r="H453" s="4" t="str">
        <f>IF('Rang. kommuner avlingsnivå P '!E454&gt;1,'Rang. kommuner avlingsnivå P '!E454,"")</f>
        <v/>
      </c>
      <c r="I453" s="4" t="str">
        <f>IF('Rang. kommuner avlingsnivå P '!F454&gt;1,'Rang. kommuner avlingsnivå P '!F454,"")</f>
        <v/>
      </c>
      <c r="J453" s="4" t="str">
        <f>IF('Rang. kommuner avlingsnivå P '!G454&gt;1,'Rang. kommuner avlingsnivå P '!G454,"")</f>
        <v/>
      </c>
      <c r="K453" s="4" t="str">
        <f>IF('Rang. kommuner avlingsnivå P '!H454&gt;1,'Rang. kommuner avlingsnivå P '!H454,"")</f>
        <v/>
      </c>
      <c r="L453" s="4" t="str">
        <f>IF('Rang. kommuner avlingsnivå P '!I454&gt;1,'Rang. kommuner avlingsnivå P '!I454,"")</f>
        <v/>
      </c>
      <c r="M453" s="4" t="str">
        <f>IF('Rang. kommuner avlingsnivå P '!J454&gt;1,'Rang. kommuner avlingsnivå P '!J454,"")</f>
        <v/>
      </c>
      <c r="N453" s="4" t="str">
        <f>IF('Rang. kommuner avlingsnivå P '!K454&gt;1,'Rang. kommuner avlingsnivå P '!K454,"")</f>
        <v/>
      </c>
      <c r="O453" s="4" t="str">
        <f>IF('Rang. kommuner avlingsnivå P '!L454&gt;1,'Rang. kommuner avlingsnivå P '!L454,"")</f>
        <v/>
      </c>
    </row>
    <row r="454" spans="4:15" x14ac:dyDescent="0.25">
      <c r="D454" s="4" t="str">
        <f>IF('Rang. kommuner avlingsnivå P '!A455&gt;1,'Rang. kommuner avlingsnivå P '!A455,"")</f>
        <v/>
      </c>
      <c r="E454" s="4" t="str">
        <f>IF('Rang. kommuner avlingsnivå P '!B455&gt;1,'Rang. kommuner avlingsnivå P '!B455,"")</f>
        <v/>
      </c>
      <c r="F454" s="4" t="str">
        <f>IF('Rang. kommuner avlingsnivå P '!C455&gt;1,'Rang. kommuner avlingsnivå P '!C455,"")</f>
        <v/>
      </c>
      <c r="G454" s="4" t="str">
        <f>IF('Rang. kommuner avlingsnivå P '!D455&gt;1,'Rang. kommuner avlingsnivå P '!D455,"")</f>
        <v/>
      </c>
      <c r="H454" s="4" t="str">
        <f>IF('Rang. kommuner avlingsnivå P '!E455&gt;1,'Rang. kommuner avlingsnivå P '!E455,"")</f>
        <v/>
      </c>
      <c r="I454" s="4" t="str">
        <f>IF('Rang. kommuner avlingsnivå P '!F455&gt;1,'Rang. kommuner avlingsnivå P '!F455,"")</f>
        <v/>
      </c>
      <c r="J454" s="4" t="str">
        <f>IF('Rang. kommuner avlingsnivå P '!G455&gt;1,'Rang. kommuner avlingsnivå P '!G455,"")</f>
        <v/>
      </c>
      <c r="K454" s="4" t="str">
        <f>IF('Rang. kommuner avlingsnivå P '!H455&gt;1,'Rang. kommuner avlingsnivå P '!H455,"")</f>
        <v/>
      </c>
      <c r="L454" s="4" t="str">
        <f>IF('Rang. kommuner avlingsnivå P '!I455&gt;1,'Rang. kommuner avlingsnivå P '!I455,"")</f>
        <v/>
      </c>
      <c r="M454" s="4" t="str">
        <f>IF('Rang. kommuner avlingsnivå P '!J455&gt;1,'Rang. kommuner avlingsnivå P '!J455,"")</f>
        <v/>
      </c>
      <c r="N454" s="4" t="str">
        <f>IF('Rang. kommuner avlingsnivå P '!K455&gt;1,'Rang. kommuner avlingsnivå P '!K455,"")</f>
        <v/>
      </c>
      <c r="O454" s="4" t="str">
        <f>IF('Rang. kommuner avlingsnivå P '!L455&gt;1,'Rang. kommuner avlingsnivå P '!L455,"")</f>
        <v/>
      </c>
    </row>
    <row r="455" spans="4:15" x14ac:dyDescent="0.25">
      <c r="D455" s="4" t="str">
        <f>IF('Rang. kommuner avlingsnivå P '!A456&gt;1,'Rang. kommuner avlingsnivå P '!A456,"")</f>
        <v/>
      </c>
      <c r="E455" s="4" t="str">
        <f>IF('Rang. kommuner avlingsnivå P '!B456&gt;1,'Rang. kommuner avlingsnivå P '!B456,"")</f>
        <v/>
      </c>
      <c r="F455" s="4" t="str">
        <f>IF('Rang. kommuner avlingsnivå P '!C456&gt;1,'Rang. kommuner avlingsnivå P '!C456,"")</f>
        <v/>
      </c>
      <c r="G455" s="4" t="str">
        <f>IF('Rang. kommuner avlingsnivå P '!D456&gt;1,'Rang. kommuner avlingsnivå P '!D456,"")</f>
        <v/>
      </c>
      <c r="H455" s="4" t="str">
        <f>IF('Rang. kommuner avlingsnivå P '!E456&gt;1,'Rang. kommuner avlingsnivå P '!E456,"")</f>
        <v/>
      </c>
      <c r="I455" s="4" t="str">
        <f>IF('Rang. kommuner avlingsnivå P '!F456&gt;1,'Rang. kommuner avlingsnivå P '!F456,"")</f>
        <v/>
      </c>
      <c r="J455" s="4" t="str">
        <f>IF('Rang. kommuner avlingsnivå P '!G456&gt;1,'Rang. kommuner avlingsnivå P '!G456,"")</f>
        <v/>
      </c>
      <c r="K455" s="4" t="str">
        <f>IF('Rang. kommuner avlingsnivå P '!H456&gt;1,'Rang. kommuner avlingsnivå P '!H456,"")</f>
        <v/>
      </c>
      <c r="L455" s="4" t="str">
        <f>IF('Rang. kommuner avlingsnivå P '!I456&gt;1,'Rang. kommuner avlingsnivå P '!I456,"")</f>
        <v/>
      </c>
      <c r="M455" s="4" t="str">
        <f>IF('Rang. kommuner avlingsnivå P '!J456&gt;1,'Rang. kommuner avlingsnivå P '!J456,"")</f>
        <v/>
      </c>
      <c r="N455" s="4" t="str">
        <f>IF('Rang. kommuner avlingsnivå P '!K456&gt;1,'Rang. kommuner avlingsnivå P '!K456,"")</f>
        <v/>
      </c>
      <c r="O455" s="4" t="str">
        <f>IF('Rang. kommuner avlingsnivå P '!L456&gt;1,'Rang. kommuner avlingsnivå P '!L456,"")</f>
        <v/>
      </c>
    </row>
    <row r="456" spans="4:15" x14ac:dyDescent="0.25">
      <c r="D456" s="4" t="str">
        <f>IF('Rang. kommuner avlingsnivå P '!A457&gt;1,'Rang. kommuner avlingsnivå P '!A457,"")</f>
        <v/>
      </c>
      <c r="E456" s="4" t="str">
        <f>IF('Rang. kommuner avlingsnivå P '!B457&gt;1,'Rang. kommuner avlingsnivå P '!B457,"")</f>
        <v/>
      </c>
      <c r="F456" s="4" t="str">
        <f>IF('Rang. kommuner avlingsnivå P '!C457&gt;1,'Rang. kommuner avlingsnivå P '!C457,"")</f>
        <v/>
      </c>
      <c r="G456" s="4" t="str">
        <f>IF('Rang. kommuner avlingsnivå P '!D457&gt;1,'Rang. kommuner avlingsnivå P '!D457,"")</f>
        <v/>
      </c>
      <c r="H456" s="4" t="str">
        <f>IF('Rang. kommuner avlingsnivå P '!E457&gt;1,'Rang. kommuner avlingsnivå P '!E457,"")</f>
        <v/>
      </c>
      <c r="I456" s="4" t="str">
        <f>IF('Rang. kommuner avlingsnivå P '!F457&gt;1,'Rang. kommuner avlingsnivå P '!F457,"")</f>
        <v/>
      </c>
      <c r="J456" s="4" t="str">
        <f>IF('Rang. kommuner avlingsnivå P '!G457&gt;1,'Rang. kommuner avlingsnivå P '!G457,"")</f>
        <v/>
      </c>
      <c r="K456" s="4" t="str">
        <f>IF('Rang. kommuner avlingsnivå P '!H457&gt;1,'Rang. kommuner avlingsnivå P '!H457,"")</f>
        <v/>
      </c>
      <c r="L456" s="4" t="str">
        <f>IF('Rang. kommuner avlingsnivå P '!I457&gt;1,'Rang. kommuner avlingsnivå P '!I457,"")</f>
        <v/>
      </c>
      <c r="M456" s="4" t="str">
        <f>IF('Rang. kommuner avlingsnivå P '!J457&gt;1,'Rang. kommuner avlingsnivå P '!J457,"")</f>
        <v/>
      </c>
      <c r="N456" s="4" t="str">
        <f>IF('Rang. kommuner avlingsnivå P '!K457&gt;1,'Rang. kommuner avlingsnivå P '!K457,"")</f>
        <v/>
      </c>
      <c r="O456" s="4" t="str">
        <f>IF('Rang. kommuner avlingsnivå P '!L457&gt;1,'Rang. kommuner avlingsnivå P '!L457,"")</f>
        <v/>
      </c>
    </row>
    <row r="457" spans="4:15" x14ac:dyDescent="0.25">
      <c r="D457" s="4" t="str">
        <f>IF('Rang. kommuner avlingsnivå P '!A458&gt;1,'Rang. kommuner avlingsnivå P '!A458,"")</f>
        <v/>
      </c>
      <c r="E457" s="4" t="str">
        <f>IF('Rang. kommuner avlingsnivå P '!B458&gt;1,'Rang. kommuner avlingsnivå P '!B458,"")</f>
        <v/>
      </c>
      <c r="F457" s="4" t="str">
        <f>IF('Rang. kommuner avlingsnivå P '!C458&gt;1,'Rang. kommuner avlingsnivå P '!C458,"")</f>
        <v/>
      </c>
      <c r="G457" s="4" t="str">
        <f>IF('Rang. kommuner avlingsnivå P '!D458&gt;1,'Rang. kommuner avlingsnivå P '!D458,"")</f>
        <v/>
      </c>
      <c r="H457" s="4" t="str">
        <f>IF('Rang. kommuner avlingsnivå P '!E458&gt;1,'Rang. kommuner avlingsnivå P '!E458,"")</f>
        <v/>
      </c>
      <c r="I457" s="4" t="str">
        <f>IF('Rang. kommuner avlingsnivå P '!F458&gt;1,'Rang. kommuner avlingsnivå P '!F458,"")</f>
        <v/>
      </c>
      <c r="J457" s="4" t="str">
        <f>IF('Rang. kommuner avlingsnivå P '!G458&gt;1,'Rang. kommuner avlingsnivå P '!G458,"")</f>
        <v/>
      </c>
      <c r="K457" s="4" t="str">
        <f>IF('Rang. kommuner avlingsnivå P '!H458&gt;1,'Rang. kommuner avlingsnivå P '!H458,"")</f>
        <v/>
      </c>
      <c r="L457" s="4" t="str">
        <f>IF('Rang. kommuner avlingsnivå P '!I458&gt;1,'Rang. kommuner avlingsnivå P '!I458,"")</f>
        <v/>
      </c>
      <c r="M457" s="4" t="str">
        <f>IF('Rang. kommuner avlingsnivå P '!J458&gt;1,'Rang. kommuner avlingsnivå P '!J458,"")</f>
        <v/>
      </c>
      <c r="N457" s="4" t="str">
        <f>IF('Rang. kommuner avlingsnivå P '!K458&gt;1,'Rang. kommuner avlingsnivå P '!K458,"")</f>
        <v/>
      </c>
      <c r="O457" s="4" t="str">
        <f>IF('Rang. kommuner avlingsnivå P '!L458&gt;1,'Rang. kommuner avlingsnivå P '!L458,"")</f>
        <v/>
      </c>
    </row>
    <row r="458" spans="4:15" x14ac:dyDescent="0.25">
      <c r="D458" s="4" t="str">
        <f>IF('Rang. kommuner avlingsnivå P '!A459&gt;1,'Rang. kommuner avlingsnivå P '!A459,"")</f>
        <v/>
      </c>
      <c r="E458" s="4" t="str">
        <f>IF('Rang. kommuner avlingsnivå P '!B459&gt;1,'Rang. kommuner avlingsnivå P '!B459,"")</f>
        <v/>
      </c>
      <c r="F458" s="4" t="str">
        <f>IF('Rang. kommuner avlingsnivå P '!C459&gt;1,'Rang. kommuner avlingsnivå P '!C459,"")</f>
        <v/>
      </c>
      <c r="G458" s="4" t="str">
        <f>IF('Rang. kommuner avlingsnivå P '!D459&gt;1,'Rang. kommuner avlingsnivå P '!D459,"")</f>
        <v/>
      </c>
      <c r="H458" s="4" t="str">
        <f>IF('Rang. kommuner avlingsnivå P '!E459&gt;1,'Rang. kommuner avlingsnivå P '!E459,"")</f>
        <v/>
      </c>
      <c r="I458" s="4" t="str">
        <f>IF('Rang. kommuner avlingsnivå P '!F459&gt;1,'Rang. kommuner avlingsnivå P '!F459,"")</f>
        <v/>
      </c>
      <c r="J458" s="4" t="str">
        <f>IF('Rang. kommuner avlingsnivå P '!G459&gt;1,'Rang. kommuner avlingsnivå P '!G459,"")</f>
        <v/>
      </c>
      <c r="K458" s="4" t="str">
        <f>IF('Rang. kommuner avlingsnivå P '!H459&gt;1,'Rang. kommuner avlingsnivå P '!H459,"")</f>
        <v/>
      </c>
      <c r="L458" s="4" t="str">
        <f>IF('Rang. kommuner avlingsnivå P '!I459&gt;1,'Rang. kommuner avlingsnivå P '!I459,"")</f>
        <v/>
      </c>
      <c r="M458" s="4" t="str">
        <f>IF('Rang. kommuner avlingsnivå P '!J459&gt;1,'Rang. kommuner avlingsnivå P '!J459,"")</f>
        <v/>
      </c>
      <c r="N458" s="4" t="str">
        <f>IF('Rang. kommuner avlingsnivå P '!K459&gt;1,'Rang. kommuner avlingsnivå P '!K459,"")</f>
        <v/>
      </c>
      <c r="O458" s="4" t="str">
        <f>IF('Rang. kommuner avlingsnivå P '!L459&gt;1,'Rang. kommuner avlingsnivå P '!L459,"")</f>
        <v/>
      </c>
    </row>
    <row r="459" spans="4:15" x14ac:dyDescent="0.25">
      <c r="D459" s="4" t="str">
        <f>IF('Rang. kommuner avlingsnivå P '!A460&gt;1,'Rang. kommuner avlingsnivå P '!A460,"")</f>
        <v/>
      </c>
      <c r="E459" s="4" t="str">
        <f>IF('Rang. kommuner avlingsnivå P '!B460&gt;1,'Rang. kommuner avlingsnivå P '!B460,"")</f>
        <v/>
      </c>
      <c r="F459" s="4" t="str">
        <f>IF('Rang. kommuner avlingsnivå P '!C460&gt;1,'Rang. kommuner avlingsnivå P '!C460,"")</f>
        <v/>
      </c>
      <c r="G459" s="4" t="str">
        <f>IF('Rang. kommuner avlingsnivå P '!D460&gt;1,'Rang. kommuner avlingsnivå P '!D460,"")</f>
        <v/>
      </c>
      <c r="H459" s="4" t="str">
        <f>IF('Rang. kommuner avlingsnivå P '!E460&gt;1,'Rang. kommuner avlingsnivå P '!E460,"")</f>
        <v/>
      </c>
      <c r="I459" s="4" t="str">
        <f>IF('Rang. kommuner avlingsnivå P '!F460&gt;1,'Rang. kommuner avlingsnivå P '!F460,"")</f>
        <v/>
      </c>
      <c r="J459" s="4" t="str">
        <f>IF('Rang. kommuner avlingsnivå P '!G460&gt;1,'Rang. kommuner avlingsnivå P '!G460,"")</f>
        <v/>
      </c>
      <c r="K459" s="4" t="str">
        <f>IF('Rang. kommuner avlingsnivå P '!H460&gt;1,'Rang. kommuner avlingsnivå P '!H460,"")</f>
        <v/>
      </c>
      <c r="L459" s="4" t="str">
        <f>IF('Rang. kommuner avlingsnivå P '!I460&gt;1,'Rang. kommuner avlingsnivå P '!I460,"")</f>
        <v/>
      </c>
      <c r="M459" s="4" t="str">
        <f>IF('Rang. kommuner avlingsnivå P '!J460&gt;1,'Rang. kommuner avlingsnivå P '!J460,"")</f>
        <v/>
      </c>
      <c r="N459" s="4" t="str">
        <f>IF('Rang. kommuner avlingsnivå P '!K460&gt;1,'Rang. kommuner avlingsnivå P '!K460,"")</f>
        <v/>
      </c>
      <c r="O459" s="4" t="str">
        <f>IF('Rang. kommuner avlingsnivå P '!L460&gt;1,'Rang. kommuner avlingsnivå P '!L460,"")</f>
        <v/>
      </c>
    </row>
    <row r="460" spans="4:15" x14ac:dyDescent="0.25">
      <c r="D460" s="4" t="str">
        <f>IF('Rang. kommuner avlingsnivå P '!A461&gt;1,'Rang. kommuner avlingsnivå P '!A461,"")</f>
        <v/>
      </c>
      <c r="E460" s="4" t="str">
        <f>IF('Rang. kommuner avlingsnivå P '!B461&gt;1,'Rang. kommuner avlingsnivå P '!B461,"")</f>
        <v/>
      </c>
      <c r="F460" s="4" t="str">
        <f>IF('Rang. kommuner avlingsnivå P '!C461&gt;1,'Rang. kommuner avlingsnivå P '!C461,"")</f>
        <v/>
      </c>
      <c r="G460" s="4" t="str">
        <f>IF('Rang. kommuner avlingsnivå P '!D461&gt;1,'Rang. kommuner avlingsnivå P '!D461,"")</f>
        <v/>
      </c>
      <c r="H460" s="4" t="str">
        <f>IF('Rang. kommuner avlingsnivå P '!E461&gt;1,'Rang. kommuner avlingsnivå P '!E461,"")</f>
        <v/>
      </c>
      <c r="I460" s="4" t="str">
        <f>IF('Rang. kommuner avlingsnivå P '!F461&gt;1,'Rang. kommuner avlingsnivå P '!F461,"")</f>
        <v/>
      </c>
      <c r="J460" s="4" t="str">
        <f>IF('Rang. kommuner avlingsnivå P '!G461&gt;1,'Rang. kommuner avlingsnivå P '!G461,"")</f>
        <v/>
      </c>
      <c r="K460" s="4" t="str">
        <f>IF('Rang. kommuner avlingsnivå P '!H461&gt;1,'Rang. kommuner avlingsnivå P '!H461,"")</f>
        <v/>
      </c>
      <c r="L460" s="4" t="str">
        <f>IF('Rang. kommuner avlingsnivå P '!I461&gt;1,'Rang. kommuner avlingsnivå P '!I461,"")</f>
        <v/>
      </c>
      <c r="M460" s="4" t="str">
        <f>IF('Rang. kommuner avlingsnivå P '!J461&gt;1,'Rang. kommuner avlingsnivå P '!J461,"")</f>
        <v/>
      </c>
      <c r="N460" s="4" t="str">
        <f>IF('Rang. kommuner avlingsnivå P '!K461&gt;1,'Rang. kommuner avlingsnivå P '!K461,"")</f>
        <v/>
      </c>
      <c r="O460" s="4" t="str">
        <f>IF('Rang. kommuner avlingsnivå P '!L461&gt;1,'Rang. kommuner avlingsnivå P '!L461,"")</f>
        <v/>
      </c>
    </row>
    <row r="461" spans="4:15" x14ac:dyDescent="0.25">
      <c r="D461" s="4" t="str">
        <f>IF('Rang. kommuner avlingsnivå P '!A462&gt;1,'Rang. kommuner avlingsnivå P '!A462,"")</f>
        <v/>
      </c>
      <c r="E461" s="4" t="str">
        <f>IF('Rang. kommuner avlingsnivå P '!B462&gt;1,'Rang. kommuner avlingsnivå P '!B462,"")</f>
        <v/>
      </c>
      <c r="F461" s="4" t="str">
        <f>IF('Rang. kommuner avlingsnivå P '!C462&gt;1,'Rang. kommuner avlingsnivå P '!C462,"")</f>
        <v/>
      </c>
      <c r="G461" s="4" t="str">
        <f>IF('Rang. kommuner avlingsnivå P '!D462&gt;1,'Rang. kommuner avlingsnivå P '!D462,"")</f>
        <v/>
      </c>
      <c r="H461" s="4" t="str">
        <f>IF('Rang. kommuner avlingsnivå P '!E462&gt;1,'Rang. kommuner avlingsnivå P '!E462,"")</f>
        <v/>
      </c>
      <c r="I461" s="4" t="str">
        <f>IF('Rang. kommuner avlingsnivå P '!F462&gt;1,'Rang. kommuner avlingsnivå P '!F462,"")</f>
        <v/>
      </c>
      <c r="J461" s="4" t="str">
        <f>IF('Rang. kommuner avlingsnivå P '!G462&gt;1,'Rang. kommuner avlingsnivå P '!G462,"")</f>
        <v/>
      </c>
      <c r="K461" s="4" t="str">
        <f>IF('Rang. kommuner avlingsnivå P '!H462&gt;1,'Rang. kommuner avlingsnivå P '!H462,"")</f>
        <v/>
      </c>
      <c r="L461" s="4" t="str">
        <f>IF('Rang. kommuner avlingsnivå P '!I462&gt;1,'Rang. kommuner avlingsnivå P '!I462,"")</f>
        <v/>
      </c>
      <c r="M461" s="4" t="str">
        <f>IF('Rang. kommuner avlingsnivå P '!J462&gt;1,'Rang. kommuner avlingsnivå P '!J462,"")</f>
        <v/>
      </c>
      <c r="N461" s="4" t="str">
        <f>IF('Rang. kommuner avlingsnivå P '!K462&gt;1,'Rang. kommuner avlingsnivå P '!K462,"")</f>
        <v/>
      </c>
      <c r="O461" s="4" t="str">
        <f>IF('Rang. kommuner avlingsnivå P '!L462&gt;1,'Rang. kommuner avlingsnivå P '!L462,"")</f>
        <v/>
      </c>
    </row>
    <row r="462" spans="4:15" x14ac:dyDescent="0.25">
      <c r="D462" s="4" t="str">
        <f>IF('Rang. kommuner avlingsnivå P '!A463&gt;1,'Rang. kommuner avlingsnivå P '!A463,"")</f>
        <v/>
      </c>
      <c r="E462" s="4" t="str">
        <f>IF('Rang. kommuner avlingsnivå P '!B463&gt;1,'Rang. kommuner avlingsnivå P '!B463,"")</f>
        <v/>
      </c>
      <c r="F462" s="4" t="str">
        <f>IF('Rang. kommuner avlingsnivå P '!C463&gt;1,'Rang. kommuner avlingsnivå P '!C463,"")</f>
        <v/>
      </c>
      <c r="G462" s="4" t="str">
        <f>IF('Rang. kommuner avlingsnivå P '!D463&gt;1,'Rang. kommuner avlingsnivå P '!D463,"")</f>
        <v/>
      </c>
      <c r="H462" s="4" t="str">
        <f>IF('Rang. kommuner avlingsnivå P '!E463&gt;1,'Rang. kommuner avlingsnivå P '!E463,"")</f>
        <v/>
      </c>
      <c r="I462" s="4" t="str">
        <f>IF('Rang. kommuner avlingsnivå P '!F463&gt;1,'Rang. kommuner avlingsnivå P '!F463,"")</f>
        <v/>
      </c>
      <c r="J462" s="4" t="str">
        <f>IF('Rang. kommuner avlingsnivå P '!G463&gt;1,'Rang. kommuner avlingsnivå P '!G463,"")</f>
        <v/>
      </c>
      <c r="K462" s="4" t="str">
        <f>IF('Rang. kommuner avlingsnivå P '!H463&gt;1,'Rang. kommuner avlingsnivå P '!H463,"")</f>
        <v/>
      </c>
      <c r="L462" s="4" t="str">
        <f>IF('Rang. kommuner avlingsnivå P '!I463&gt;1,'Rang. kommuner avlingsnivå P '!I463,"")</f>
        <v/>
      </c>
      <c r="M462" s="4" t="str">
        <f>IF('Rang. kommuner avlingsnivå P '!J463&gt;1,'Rang. kommuner avlingsnivå P '!J463,"")</f>
        <v/>
      </c>
      <c r="N462" s="4" t="str">
        <f>IF('Rang. kommuner avlingsnivå P '!K463&gt;1,'Rang. kommuner avlingsnivå P '!K463,"")</f>
        <v/>
      </c>
      <c r="O462" s="4" t="str">
        <f>IF('Rang. kommuner avlingsnivå P '!L463&gt;1,'Rang. kommuner avlingsnivå P '!L463,"")</f>
        <v/>
      </c>
    </row>
    <row r="463" spans="4:15" x14ac:dyDescent="0.25">
      <c r="D463" s="4" t="str">
        <f>IF('Rang. kommuner avlingsnivå P '!A464&gt;1,'Rang. kommuner avlingsnivå P '!A464,"")</f>
        <v/>
      </c>
      <c r="E463" s="4" t="str">
        <f>IF('Rang. kommuner avlingsnivå P '!B464&gt;1,'Rang. kommuner avlingsnivå P '!B464,"")</f>
        <v/>
      </c>
      <c r="F463" s="4" t="str">
        <f>IF('Rang. kommuner avlingsnivå P '!C464&gt;1,'Rang. kommuner avlingsnivå P '!C464,"")</f>
        <v/>
      </c>
      <c r="G463" s="4" t="str">
        <f>IF('Rang. kommuner avlingsnivå P '!D464&gt;1,'Rang. kommuner avlingsnivå P '!D464,"")</f>
        <v/>
      </c>
      <c r="H463" s="4" t="str">
        <f>IF('Rang. kommuner avlingsnivå P '!E464&gt;1,'Rang. kommuner avlingsnivå P '!E464,"")</f>
        <v/>
      </c>
      <c r="I463" s="4" t="str">
        <f>IF('Rang. kommuner avlingsnivå P '!F464&gt;1,'Rang. kommuner avlingsnivå P '!F464,"")</f>
        <v/>
      </c>
      <c r="J463" s="4" t="str">
        <f>IF('Rang. kommuner avlingsnivå P '!G464&gt;1,'Rang. kommuner avlingsnivå P '!G464,"")</f>
        <v/>
      </c>
      <c r="K463" s="4" t="str">
        <f>IF('Rang. kommuner avlingsnivå P '!H464&gt;1,'Rang. kommuner avlingsnivå P '!H464,"")</f>
        <v/>
      </c>
      <c r="L463" s="4" t="str">
        <f>IF('Rang. kommuner avlingsnivå P '!I464&gt;1,'Rang. kommuner avlingsnivå P '!I464,"")</f>
        <v/>
      </c>
      <c r="M463" s="4" t="str">
        <f>IF('Rang. kommuner avlingsnivå P '!J464&gt;1,'Rang. kommuner avlingsnivå P '!J464,"")</f>
        <v/>
      </c>
      <c r="N463" s="4" t="str">
        <f>IF('Rang. kommuner avlingsnivå P '!K464&gt;1,'Rang. kommuner avlingsnivå P '!K464,"")</f>
        <v/>
      </c>
      <c r="O463" s="4" t="str">
        <f>IF('Rang. kommuner avlingsnivå P '!L464&gt;1,'Rang. kommuner avlingsnivå P '!L464,"")</f>
        <v/>
      </c>
    </row>
    <row r="464" spans="4:15" x14ac:dyDescent="0.25">
      <c r="D464" s="4" t="str">
        <f>IF('Rang. kommuner avlingsnivå P '!A465&gt;1,'Rang. kommuner avlingsnivå P '!A465,"")</f>
        <v/>
      </c>
      <c r="E464" s="4" t="str">
        <f>IF('Rang. kommuner avlingsnivå P '!B465&gt;1,'Rang. kommuner avlingsnivå P '!B465,"")</f>
        <v/>
      </c>
      <c r="F464" s="4" t="str">
        <f>IF('Rang. kommuner avlingsnivå P '!C465&gt;1,'Rang. kommuner avlingsnivå P '!C465,"")</f>
        <v/>
      </c>
      <c r="G464" s="4" t="str">
        <f>IF('Rang. kommuner avlingsnivå P '!D465&gt;1,'Rang. kommuner avlingsnivå P '!D465,"")</f>
        <v/>
      </c>
      <c r="H464" s="4" t="str">
        <f>IF('Rang. kommuner avlingsnivå P '!E465&gt;1,'Rang. kommuner avlingsnivå P '!E465,"")</f>
        <v/>
      </c>
      <c r="I464" s="4" t="str">
        <f>IF('Rang. kommuner avlingsnivå P '!F465&gt;1,'Rang. kommuner avlingsnivå P '!F465,"")</f>
        <v/>
      </c>
      <c r="J464" s="4" t="str">
        <f>IF('Rang. kommuner avlingsnivå P '!G465&gt;1,'Rang. kommuner avlingsnivå P '!G465,"")</f>
        <v/>
      </c>
      <c r="K464" s="4" t="str">
        <f>IF('Rang. kommuner avlingsnivå P '!H465&gt;1,'Rang. kommuner avlingsnivå P '!H465,"")</f>
        <v/>
      </c>
      <c r="L464" s="4" t="str">
        <f>IF('Rang. kommuner avlingsnivå P '!I465&gt;1,'Rang. kommuner avlingsnivå P '!I465,"")</f>
        <v/>
      </c>
      <c r="M464" s="4" t="str">
        <f>IF('Rang. kommuner avlingsnivå P '!J465&gt;1,'Rang. kommuner avlingsnivå P '!J465,"")</f>
        <v/>
      </c>
      <c r="N464" s="4" t="str">
        <f>IF('Rang. kommuner avlingsnivå P '!K465&gt;1,'Rang. kommuner avlingsnivå P '!K465,"")</f>
        <v/>
      </c>
      <c r="O464" s="4" t="str">
        <f>IF('Rang. kommuner avlingsnivå P '!L465&gt;1,'Rang. kommuner avlingsnivå P '!L465,"")</f>
        <v/>
      </c>
    </row>
    <row r="465" spans="4:15" x14ac:dyDescent="0.25">
      <c r="D465" s="4" t="str">
        <f>IF('Rang. kommuner avlingsnivå P '!A466&gt;1,'Rang. kommuner avlingsnivå P '!A466,"")</f>
        <v/>
      </c>
      <c r="E465" s="4" t="str">
        <f>IF('Rang. kommuner avlingsnivå P '!B466&gt;1,'Rang. kommuner avlingsnivå P '!B466,"")</f>
        <v/>
      </c>
      <c r="F465" s="4" t="str">
        <f>IF('Rang. kommuner avlingsnivå P '!C466&gt;1,'Rang. kommuner avlingsnivå P '!C466,"")</f>
        <v/>
      </c>
      <c r="G465" s="4" t="str">
        <f>IF('Rang. kommuner avlingsnivå P '!D466&gt;1,'Rang. kommuner avlingsnivå P '!D466,"")</f>
        <v/>
      </c>
      <c r="H465" s="4" t="str">
        <f>IF('Rang. kommuner avlingsnivå P '!E466&gt;1,'Rang. kommuner avlingsnivå P '!E466,"")</f>
        <v/>
      </c>
      <c r="I465" s="4" t="str">
        <f>IF('Rang. kommuner avlingsnivå P '!F466&gt;1,'Rang. kommuner avlingsnivå P '!F466,"")</f>
        <v/>
      </c>
      <c r="J465" s="4" t="str">
        <f>IF('Rang. kommuner avlingsnivå P '!G466&gt;1,'Rang. kommuner avlingsnivå P '!G466,"")</f>
        <v/>
      </c>
      <c r="K465" s="4" t="str">
        <f>IF('Rang. kommuner avlingsnivå P '!H466&gt;1,'Rang. kommuner avlingsnivå P '!H466,"")</f>
        <v/>
      </c>
      <c r="L465" s="4" t="str">
        <f>IF('Rang. kommuner avlingsnivå P '!I466&gt;1,'Rang. kommuner avlingsnivå P '!I466,"")</f>
        <v/>
      </c>
      <c r="M465" s="4" t="str">
        <f>IF('Rang. kommuner avlingsnivå P '!J466&gt;1,'Rang. kommuner avlingsnivå P '!J466,"")</f>
        <v/>
      </c>
      <c r="N465" s="4" t="str">
        <f>IF('Rang. kommuner avlingsnivå P '!K466&gt;1,'Rang. kommuner avlingsnivå P '!K466,"")</f>
        <v/>
      </c>
      <c r="O465" s="4" t="str">
        <f>IF('Rang. kommuner avlingsnivå P '!L466&gt;1,'Rang. kommuner avlingsnivå P '!L466,"")</f>
        <v/>
      </c>
    </row>
    <row r="466" spans="4:15" x14ac:dyDescent="0.25">
      <c r="D466" s="4" t="str">
        <f>IF('Rang. kommuner avlingsnivå P '!A467&gt;1,'Rang. kommuner avlingsnivå P '!A467,"")</f>
        <v/>
      </c>
      <c r="E466" s="4" t="str">
        <f>IF('Rang. kommuner avlingsnivå P '!B467&gt;1,'Rang. kommuner avlingsnivå P '!B467,"")</f>
        <v/>
      </c>
      <c r="F466" s="4" t="str">
        <f>IF('Rang. kommuner avlingsnivå P '!C467&gt;1,'Rang. kommuner avlingsnivå P '!C467,"")</f>
        <v/>
      </c>
      <c r="G466" s="4" t="str">
        <f>IF('Rang. kommuner avlingsnivå P '!D467&gt;1,'Rang. kommuner avlingsnivå P '!D467,"")</f>
        <v/>
      </c>
      <c r="H466" s="4" t="str">
        <f>IF('Rang. kommuner avlingsnivå P '!E467&gt;1,'Rang. kommuner avlingsnivå P '!E467,"")</f>
        <v/>
      </c>
      <c r="I466" s="4" t="str">
        <f>IF('Rang. kommuner avlingsnivå P '!F467&gt;1,'Rang. kommuner avlingsnivå P '!F467,"")</f>
        <v/>
      </c>
      <c r="J466" s="4" t="str">
        <f>IF('Rang. kommuner avlingsnivå P '!G467&gt;1,'Rang. kommuner avlingsnivå P '!G467,"")</f>
        <v/>
      </c>
      <c r="K466" s="4" t="str">
        <f>IF('Rang. kommuner avlingsnivå P '!H467&gt;1,'Rang. kommuner avlingsnivå P '!H467,"")</f>
        <v/>
      </c>
      <c r="L466" s="4" t="str">
        <f>IF('Rang. kommuner avlingsnivå P '!I467&gt;1,'Rang. kommuner avlingsnivå P '!I467,"")</f>
        <v/>
      </c>
      <c r="M466" s="4" t="str">
        <f>IF('Rang. kommuner avlingsnivå P '!J467&gt;1,'Rang. kommuner avlingsnivå P '!J467,"")</f>
        <v/>
      </c>
      <c r="N466" s="4" t="str">
        <f>IF('Rang. kommuner avlingsnivå P '!K467&gt;1,'Rang. kommuner avlingsnivå P '!K467,"")</f>
        <v/>
      </c>
      <c r="O466" s="4" t="str">
        <f>IF('Rang. kommuner avlingsnivå P '!L467&gt;1,'Rang. kommuner avlingsnivå P '!L467,"")</f>
        <v/>
      </c>
    </row>
    <row r="467" spans="4:15" x14ac:dyDescent="0.25">
      <c r="D467" s="4" t="str">
        <f>IF('Rang. kommuner avlingsnivå P '!A468&gt;1,'Rang. kommuner avlingsnivå P '!A468,"")</f>
        <v/>
      </c>
      <c r="E467" s="4" t="str">
        <f>IF('Rang. kommuner avlingsnivå P '!B468&gt;1,'Rang. kommuner avlingsnivå P '!B468,"")</f>
        <v/>
      </c>
      <c r="F467" s="4" t="str">
        <f>IF('Rang. kommuner avlingsnivå P '!C468&gt;1,'Rang. kommuner avlingsnivå P '!C468,"")</f>
        <v/>
      </c>
      <c r="G467" s="4" t="str">
        <f>IF('Rang. kommuner avlingsnivå P '!D468&gt;1,'Rang. kommuner avlingsnivå P '!D468,"")</f>
        <v/>
      </c>
      <c r="H467" s="4" t="str">
        <f>IF('Rang. kommuner avlingsnivå P '!E468&gt;1,'Rang. kommuner avlingsnivå P '!E468,"")</f>
        <v/>
      </c>
      <c r="I467" s="4" t="str">
        <f>IF('Rang. kommuner avlingsnivå P '!F468&gt;1,'Rang. kommuner avlingsnivå P '!F468,"")</f>
        <v/>
      </c>
      <c r="J467" s="4" t="str">
        <f>IF('Rang. kommuner avlingsnivå P '!G468&gt;1,'Rang. kommuner avlingsnivå P '!G468,"")</f>
        <v/>
      </c>
      <c r="K467" s="4" t="str">
        <f>IF('Rang. kommuner avlingsnivå P '!H468&gt;1,'Rang. kommuner avlingsnivå P '!H468,"")</f>
        <v/>
      </c>
      <c r="L467" s="4" t="str">
        <f>IF('Rang. kommuner avlingsnivå P '!I468&gt;1,'Rang. kommuner avlingsnivå P '!I468,"")</f>
        <v/>
      </c>
      <c r="M467" s="4" t="str">
        <f>IF('Rang. kommuner avlingsnivå P '!J468&gt;1,'Rang. kommuner avlingsnivå P '!J468,"")</f>
        <v/>
      </c>
      <c r="N467" s="4" t="str">
        <f>IF('Rang. kommuner avlingsnivå P '!K468&gt;1,'Rang. kommuner avlingsnivå P '!K468,"")</f>
        <v/>
      </c>
      <c r="O467" s="4" t="str">
        <f>IF('Rang. kommuner avlingsnivå P '!L468&gt;1,'Rang. kommuner avlingsnivå P '!L468,"")</f>
        <v/>
      </c>
    </row>
    <row r="468" spans="4:15" x14ac:dyDescent="0.25">
      <c r="D468" s="4" t="str">
        <f>IF('Rang. kommuner avlingsnivå P '!A469&gt;1,'Rang. kommuner avlingsnivå P '!A469,"")</f>
        <v/>
      </c>
      <c r="E468" s="4" t="str">
        <f>IF('Rang. kommuner avlingsnivå P '!B469&gt;1,'Rang. kommuner avlingsnivå P '!B469,"")</f>
        <v/>
      </c>
      <c r="F468" s="4" t="str">
        <f>IF('Rang. kommuner avlingsnivå P '!C469&gt;1,'Rang. kommuner avlingsnivå P '!C469,"")</f>
        <v/>
      </c>
      <c r="G468" s="4" t="str">
        <f>IF('Rang. kommuner avlingsnivå P '!D469&gt;1,'Rang. kommuner avlingsnivå P '!D469,"")</f>
        <v/>
      </c>
      <c r="H468" s="4" t="str">
        <f>IF('Rang. kommuner avlingsnivå P '!E469&gt;1,'Rang. kommuner avlingsnivå P '!E469,"")</f>
        <v/>
      </c>
      <c r="I468" s="4" t="str">
        <f>IF('Rang. kommuner avlingsnivå P '!F469&gt;1,'Rang. kommuner avlingsnivå P '!F469,"")</f>
        <v/>
      </c>
      <c r="J468" s="4" t="str">
        <f>IF('Rang. kommuner avlingsnivå P '!G469&gt;1,'Rang. kommuner avlingsnivå P '!G469,"")</f>
        <v/>
      </c>
      <c r="K468" s="4" t="str">
        <f>IF('Rang. kommuner avlingsnivå P '!H469&gt;1,'Rang. kommuner avlingsnivå P '!H469,"")</f>
        <v/>
      </c>
      <c r="L468" s="4" t="str">
        <f>IF('Rang. kommuner avlingsnivå P '!I469&gt;1,'Rang. kommuner avlingsnivå P '!I469,"")</f>
        <v/>
      </c>
      <c r="M468" s="4" t="str">
        <f>IF('Rang. kommuner avlingsnivå P '!J469&gt;1,'Rang. kommuner avlingsnivå P '!J469,"")</f>
        <v/>
      </c>
      <c r="N468" s="4" t="str">
        <f>IF('Rang. kommuner avlingsnivå P '!K469&gt;1,'Rang. kommuner avlingsnivå P '!K469,"")</f>
        <v/>
      </c>
      <c r="O468" s="4" t="str">
        <f>IF('Rang. kommuner avlingsnivå P '!L469&gt;1,'Rang. kommuner avlingsnivå P '!L469,"")</f>
        <v/>
      </c>
    </row>
    <row r="469" spans="4:15" x14ac:dyDescent="0.25">
      <c r="D469" s="4" t="str">
        <f>IF('Rang. kommuner avlingsnivå P '!A470&gt;1,'Rang. kommuner avlingsnivå P '!A470,"")</f>
        <v/>
      </c>
      <c r="E469" s="4" t="str">
        <f>IF('Rang. kommuner avlingsnivå P '!B470&gt;1,'Rang. kommuner avlingsnivå P '!B470,"")</f>
        <v/>
      </c>
      <c r="F469" s="4" t="str">
        <f>IF('Rang. kommuner avlingsnivå P '!C470&gt;1,'Rang. kommuner avlingsnivå P '!C470,"")</f>
        <v/>
      </c>
      <c r="G469" s="4" t="str">
        <f>IF('Rang. kommuner avlingsnivå P '!D470&gt;1,'Rang. kommuner avlingsnivå P '!D470,"")</f>
        <v/>
      </c>
      <c r="H469" s="4" t="str">
        <f>IF('Rang. kommuner avlingsnivå P '!E470&gt;1,'Rang. kommuner avlingsnivå P '!E470,"")</f>
        <v/>
      </c>
      <c r="I469" s="4" t="str">
        <f>IF('Rang. kommuner avlingsnivå P '!F470&gt;1,'Rang. kommuner avlingsnivå P '!F470,"")</f>
        <v/>
      </c>
      <c r="J469" s="4" t="str">
        <f>IF('Rang. kommuner avlingsnivå P '!G470&gt;1,'Rang. kommuner avlingsnivå P '!G470,"")</f>
        <v/>
      </c>
      <c r="K469" s="4" t="str">
        <f>IF('Rang. kommuner avlingsnivå P '!H470&gt;1,'Rang. kommuner avlingsnivå P '!H470,"")</f>
        <v/>
      </c>
      <c r="L469" s="4" t="str">
        <f>IF('Rang. kommuner avlingsnivå P '!I470&gt;1,'Rang. kommuner avlingsnivå P '!I470,"")</f>
        <v/>
      </c>
      <c r="M469" s="4" t="str">
        <f>IF('Rang. kommuner avlingsnivå P '!J470&gt;1,'Rang. kommuner avlingsnivå P '!J470,"")</f>
        <v/>
      </c>
      <c r="N469" s="4" t="str">
        <f>IF('Rang. kommuner avlingsnivå P '!K470&gt;1,'Rang. kommuner avlingsnivå P '!K470,"")</f>
        <v/>
      </c>
      <c r="O469" s="4" t="str">
        <f>IF('Rang. kommuner avlingsnivå P '!L470&gt;1,'Rang. kommuner avlingsnivå P '!L470,"")</f>
        <v/>
      </c>
    </row>
    <row r="470" spans="4:15" x14ac:dyDescent="0.25">
      <c r="D470" s="4" t="str">
        <f>IF('Rang. kommuner avlingsnivå P '!A471&gt;1,'Rang. kommuner avlingsnivå P '!A471,"")</f>
        <v/>
      </c>
      <c r="E470" s="4" t="str">
        <f>IF('Rang. kommuner avlingsnivå P '!B471&gt;1,'Rang. kommuner avlingsnivå P '!B471,"")</f>
        <v/>
      </c>
      <c r="F470" s="4" t="str">
        <f>IF('Rang. kommuner avlingsnivå P '!C471&gt;1,'Rang. kommuner avlingsnivå P '!C471,"")</f>
        <v/>
      </c>
      <c r="G470" s="4" t="str">
        <f>IF('Rang. kommuner avlingsnivå P '!D471&gt;1,'Rang. kommuner avlingsnivå P '!D471,"")</f>
        <v/>
      </c>
      <c r="H470" s="4" t="str">
        <f>IF('Rang. kommuner avlingsnivå P '!E471&gt;1,'Rang. kommuner avlingsnivå P '!E471,"")</f>
        <v/>
      </c>
      <c r="I470" s="4" t="str">
        <f>IF('Rang. kommuner avlingsnivå P '!F471&gt;1,'Rang. kommuner avlingsnivå P '!F471,"")</f>
        <v/>
      </c>
      <c r="J470" s="4" t="str">
        <f>IF('Rang. kommuner avlingsnivå P '!G471&gt;1,'Rang. kommuner avlingsnivå P '!G471,"")</f>
        <v/>
      </c>
      <c r="K470" s="4" t="str">
        <f>IF('Rang. kommuner avlingsnivå P '!H471&gt;1,'Rang. kommuner avlingsnivå P '!H471,"")</f>
        <v/>
      </c>
      <c r="L470" s="4" t="str">
        <f>IF('Rang. kommuner avlingsnivå P '!I471&gt;1,'Rang. kommuner avlingsnivå P '!I471,"")</f>
        <v/>
      </c>
      <c r="M470" s="4" t="str">
        <f>IF('Rang. kommuner avlingsnivå P '!J471&gt;1,'Rang. kommuner avlingsnivå P '!J471,"")</f>
        <v/>
      </c>
      <c r="N470" s="4" t="str">
        <f>IF('Rang. kommuner avlingsnivå P '!K471&gt;1,'Rang. kommuner avlingsnivå P '!K471,"")</f>
        <v/>
      </c>
      <c r="O470" s="4" t="str">
        <f>IF('Rang. kommuner avlingsnivå P '!L471&gt;1,'Rang. kommuner avlingsnivå P '!L471,"")</f>
        <v/>
      </c>
    </row>
    <row r="471" spans="4:15" x14ac:dyDescent="0.25">
      <c r="D471" s="4" t="str">
        <f>IF('Rang. kommuner avlingsnivå P '!A472&gt;1,'Rang. kommuner avlingsnivå P '!A472,"")</f>
        <v/>
      </c>
      <c r="E471" s="4" t="str">
        <f>IF('Rang. kommuner avlingsnivå P '!B472&gt;1,'Rang. kommuner avlingsnivå P '!B472,"")</f>
        <v/>
      </c>
      <c r="F471" s="4" t="str">
        <f>IF('Rang. kommuner avlingsnivå P '!C472&gt;1,'Rang. kommuner avlingsnivå P '!C472,"")</f>
        <v/>
      </c>
      <c r="G471" s="4" t="str">
        <f>IF('Rang. kommuner avlingsnivå P '!D472&gt;1,'Rang. kommuner avlingsnivå P '!D472,"")</f>
        <v/>
      </c>
      <c r="H471" s="4" t="str">
        <f>IF('Rang. kommuner avlingsnivå P '!E472&gt;1,'Rang. kommuner avlingsnivå P '!E472,"")</f>
        <v/>
      </c>
      <c r="I471" s="4" t="str">
        <f>IF('Rang. kommuner avlingsnivå P '!F472&gt;1,'Rang. kommuner avlingsnivå P '!F472,"")</f>
        <v/>
      </c>
      <c r="J471" s="4" t="str">
        <f>IF('Rang. kommuner avlingsnivå P '!G472&gt;1,'Rang. kommuner avlingsnivå P '!G472,"")</f>
        <v/>
      </c>
      <c r="K471" s="4" t="str">
        <f>IF('Rang. kommuner avlingsnivå P '!H472&gt;1,'Rang. kommuner avlingsnivå P '!H472,"")</f>
        <v/>
      </c>
      <c r="L471" s="4" t="str">
        <f>IF('Rang. kommuner avlingsnivå P '!I472&gt;1,'Rang. kommuner avlingsnivå P '!I472,"")</f>
        <v/>
      </c>
      <c r="M471" s="4" t="str">
        <f>IF('Rang. kommuner avlingsnivå P '!J472&gt;1,'Rang. kommuner avlingsnivå P '!J472,"")</f>
        <v/>
      </c>
      <c r="N471" s="4" t="str">
        <f>IF('Rang. kommuner avlingsnivå P '!K472&gt;1,'Rang. kommuner avlingsnivå P '!K472,"")</f>
        <v/>
      </c>
      <c r="O471" s="4" t="str">
        <f>IF('Rang. kommuner avlingsnivå P '!L472&gt;1,'Rang. kommuner avlingsnivå P '!L472,"")</f>
        <v/>
      </c>
    </row>
    <row r="472" spans="4:15" x14ac:dyDescent="0.25">
      <c r="D472" s="4" t="str">
        <f>IF('Rang. kommuner avlingsnivå P '!A473&gt;1,'Rang. kommuner avlingsnivå P '!A473,"")</f>
        <v/>
      </c>
      <c r="E472" s="4" t="str">
        <f>IF('Rang. kommuner avlingsnivå P '!B473&gt;1,'Rang. kommuner avlingsnivå P '!B473,"")</f>
        <v/>
      </c>
      <c r="F472" s="4" t="str">
        <f>IF('Rang. kommuner avlingsnivå P '!C473&gt;1,'Rang. kommuner avlingsnivå P '!C473,"")</f>
        <v/>
      </c>
      <c r="G472" s="4" t="str">
        <f>IF('Rang. kommuner avlingsnivå P '!D473&gt;1,'Rang. kommuner avlingsnivå P '!D473,"")</f>
        <v/>
      </c>
      <c r="H472" s="4" t="str">
        <f>IF('Rang. kommuner avlingsnivå P '!E473&gt;1,'Rang. kommuner avlingsnivå P '!E473,"")</f>
        <v/>
      </c>
      <c r="I472" s="4" t="str">
        <f>IF('Rang. kommuner avlingsnivå P '!F473&gt;1,'Rang. kommuner avlingsnivå P '!F473,"")</f>
        <v/>
      </c>
      <c r="J472" s="4" t="str">
        <f>IF('Rang. kommuner avlingsnivå P '!G473&gt;1,'Rang. kommuner avlingsnivå P '!G473,"")</f>
        <v/>
      </c>
      <c r="K472" s="4" t="str">
        <f>IF('Rang. kommuner avlingsnivå P '!H473&gt;1,'Rang. kommuner avlingsnivå P '!H473,"")</f>
        <v/>
      </c>
      <c r="L472" s="4" t="str">
        <f>IF('Rang. kommuner avlingsnivå P '!I473&gt;1,'Rang. kommuner avlingsnivå P '!I473,"")</f>
        <v/>
      </c>
      <c r="M472" s="4" t="str">
        <f>IF('Rang. kommuner avlingsnivå P '!J473&gt;1,'Rang. kommuner avlingsnivå P '!J473,"")</f>
        <v/>
      </c>
      <c r="N472" s="4" t="str">
        <f>IF('Rang. kommuner avlingsnivå P '!K473&gt;1,'Rang. kommuner avlingsnivå P '!K473,"")</f>
        <v/>
      </c>
      <c r="O472" s="4" t="str">
        <f>IF('Rang. kommuner avlingsnivå P '!L473&gt;1,'Rang. kommuner avlingsnivå P '!L473,"")</f>
        <v/>
      </c>
    </row>
    <row r="473" spans="4:15" x14ac:dyDescent="0.25">
      <c r="D473" s="4" t="str">
        <f>IF('Rang. kommuner avlingsnivå P '!A474&gt;1,'Rang. kommuner avlingsnivå P '!A474,"")</f>
        <v/>
      </c>
      <c r="E473" s="4" t="str">
        <f>IF('Rang. kommuner avlingsnivå P '!B474&gt;1,'Rang. kommuner avlingsnivå P '!B474,"")</f>
        <v/>
      </c>
      <c r="F473" s="4" t="str">
        <f>IF('Rang. kommuner avlingsnivå P '!C474&gt;1,'Rang. kommuner avlingsnivå P '!C474,"")</f>
        <v/>
      </c>
      <c r="G473" s="4" t="str">
        <f>IF('Rang. kommuner avlingsnivå P '!D474&gt;1,'Rang. kommuner avlingsnivå P '!D474,"")</f>
        <v/>
      </c>
      <c r="H473" s="4" t="str">
        <f>IF('Rang. kommuner avlingsnivå P '!E474&gt;1,'Rang. kommuner avlingsnivå P '!E474,"")</f>
        <v/>
      </c>
      <c r="I473" s="4" t="str">
        <f>IF('Rang. kommuner avlingsnivå P '!F474&gt;1,'Rang. kommuner avlingsnivå P '!F474,"")</f>
        <v/>
      </c>
      <c r="J473" s="4" t="str">
        <f>IF('Rang. kommuner avlingsnivå P '!G474&gt;1,'Rang. kommuner avlingsnivå P '!G474,"")</f>
        <v/>
      </c>
      <c r="K473" s="4" t="str">
        <f>IF('Rang. kommuner avlingsnivå P '!H474&gt;1,'Rang. kommuner avlingsnivå P '!H474,"")</f>
        <v/>
      </c>
      <c r="L473" s="4" t="str">
        <f>IF('Rang. kommuner avlingsnivå P '!I474&gt;1,'Rang. kommuner avlingsnivå P '!I474,"")</f>
        <v/>
      </c>
      <c r="M473" s="4" t="str">
        <f>IF('Rang. kommuner avlingsnivå P '!J474&gt;1,'Rang. kommuner avlingsnivå P '!J474,"")</f>
        <v/>
      </c>
      <c r="N473" s="4" t="str">
        <f>IF('Rang. kommuner avlingsnivå P '!K474&gt;1,'Rang. kommuner avlingsnivå P '!K474,"")</f>
        <v/>
      </c>
      <c r="O473" s="4" t="str">
        <f>IF('Rang. kommuner avlingsnivå P '!L474&gt;1,'Rang. kommuner avlingsnivå P '!L474,"")</f>
        <v/>
      </c>
    </row>
    <row r="474" spans="4:15" x14ac:dyDescent="0.25">
      <c r="D474" s="4" t="str">
        <f>IF('Rang. kommuner avlingsnivå P '!A475&gt;1,'Rang. kommuner avlingsnivå P '!A475,"")</f>
        <v/>
      </c>
      <c r="E474" s="4" t="str">
        <f>IF('Rang. kommuner avlingsnivå P '!B475&gt;1,'Rang. kommuner avlingsnivå P '!B475,"")</f>
        <v/>
      </c>
      <c r="F474" s="4" t="str">
        <f>IF('Rang. kommuner avlingsnivå P '!C475&gt;1,'Rang. kommuner avlingsnivå P '!C475,"")</f>
        <v/>
      </c>
      <c r="G474" s="4" t="str">
        <f>IF('Rang. kommuner avlingsnivå P '!D475&gt;1,'Rang. kommuner avlingsnivå P '!D475,"")</f>
        <v/>
      </c>
      <c r="H474" s="4" t="str">
        <f>IF('Rang. kommuner avlingsnivå P '!E475&gt;1,'Rang. kommuner avlingsnivå P '!E475,"")</f>
        <v/>
      </c>
      <c r="I474" s="4" t="str">
        <f>IF('Rang. kommuner avlingsnivå P '!F475&gt;1,'Rang. kommuner avlingsnivå P '!F475,"")</f>
        <v/>
      </c>
      <c r="J474" s="4" t="str">
        <f>IF('Rang. kommuner avlingsnivå P '!G475&gt;1,'Rang. kommuner avlingsnivå P '!G475,"")</f>
        <v/>
      </c>
      <c r="K474" s="4" t="str">
        <f>IF('Rang. kommuner avlingsnivå P '!H475&gt;1,'Rang. kommuner avlingsnivå P '!H475,"")</f>
        <v/>
      </c>
      <c r="L474" s="4" t="str">
        <f>IF('Rang. kommuner avlingsnivå P '!I475&gt;1,'Rang. kommuner avlingsnivå P '!I475,"")</f>
        <v/>
      </c>
      <c r="M474" s="4" t="str">
        <f>IF('Rang. kommuner avlingsnivå P '!J475&gt;1,'Rang. kommuner avlingsnivå P '!J475,"")</f>
        <v/>
      </c>
      <c r="N474" s="4" t="str">
        <f>IF('Rang. kommuner avlingsnivå P '!K475&gt;1,'Rang. kommuner avlingsnivå P '!K475,"")</f>
        <v/>
      </c>
      <c r="O474" s="4" t="str">
        <f>IF('Rang. kommuner avlingsnivå P '!L475&gt;1,'Rang. kommuner avlingsnivå P '!L475,"")</f>
        <v/>
      </c>
    </row>
    <row r="475" spans="4:15" x14ac:dyDescent="0.25">
      <c r="D475" s="4" t="str">
        <f>IF('Rang. kommuner avlingsnivå P '!A476&gt;1,'Rang. kommuner avlingsnivå P '!A476,"")</f>
        <v/>
      </c>
      <c r="E475" s="4" t="str">
        <f>IF('Rang. kommuner avlingsnivå P '!B476&gt;1,'Rang. kommuner avlingsnivå P '!B476,"")</f>
        <v/>
      </c>
      <c r="F475" s="4" t="str">
        <f>IF('Rang. kommuner avlingsnivå P '!C476&gt;1,'Rang. kommuner avlingsnivå P '!C476,"")</f>
        <v/>
      </c>
      <c r="G475" s="4" t="str">
        <f>IF('Rang. kommuner avlingsnivå P '!D476&gt;1,'Rang. kommuner avlingsnivå P '!D476,"")</f>
        <v/>
      </c>
      <c r="H475" s="4" t="str">
        <f>IF('Rang. kommuner avlingsnivå P '!E476&gt;1,'Rang. kommuner avlingsnivå P '!E476,"")</f>
        <v/>
      </c>
      <c r="I475" s="4" t="str">
        <f>IF('Rang. kommuner avlingsnivå P '!F476&gt;1,'Rang. kommuner avlingsnivå P '!F476,"")</f>
        <v/>
      </c>
      <c r="J475" s="4" t="str">
        <f>IF('Rang. kommuner avlingsnivå P '!G476&gt;1,'Rang. kommuner avlingsnivå P '!G476,"")</f>
        <v/>
      </c>
      <c r="K475" s="4" t="str">
        <f>IF('Rang. kommuner avlingsnivå P '!H476&gt;1,'Rang. kommuner avlingsnivå P '!H476,"")</f>
        <v/>
      </c>
      <c r="L475" s="4" t="str">
        <f>IF('Rang. kommuner avlingsnivå P '!I476&gt;1,'Rang. kommuner avlingsnivå P '!I476,"")</f>
        <v/>
      </c>
      <c r="M475" s="4" t="str">
        <f>IF('Rang. kommuner avlingsnivå P '!J476&gt;1,'Rang. kommuner avlingsnivå P '!J476,"")</f>
        <v/>
      </c>
      <c r="N475" s="4" t="str">
        <f>IF('Rang. kommuner avlingsnivå P '!K476&gt;1,'Rang. kommuner avlingsnivå P '!K476,"")</f>
        <v/>
      </c>
      <c r="O475" s="4" t="str">
        <f>IF('Rang. kommuner avlingsnivå P '!L476&gt;1,'Rang. kommuner avlingsnivå P '!L476,"")</f>
        <v/>
      </c>
    </row>
    <row r="476" spans="4:15" x14ac:dyDescent="0.25">
      <c r="D476" s="4" t="str">
        <f>IF('Rang. kommuner avlingsnivå P '!A477&gt;1,'Rang. kommuner avlingsnivå P '!A477,"")</f>
        <v/>
      </c>
      <c r="E476" s="4" t="str">
        <f>IF('Rang. kommuner avlingsnivå P '!B477&gt;1,'Rang. kommuner avlingsnivå P '!B477,"")</f>
        <v/>
      </c>
      <c r="F476" s="4" t="str">
        <f>IF('Rang. kommuner avlingsnivå P '!C477&gt;1,'Rang. kommuner avlingsnivå P '!C477,"")</f>
        <v/>
      </c>
      <c r="G476" s="4" t="str">
        <f>IF('Rang. kommuner avlingsnivå P '!D477&gt;1,'Rang. kommuner avlingsnivå P '!D477,"")</f>
        <v/>
      </c>
      <c r="H476" s="4" t="str">
        <f>IF('Rang. kommuner avlingsnivå P '!E477&gt;1,'Rang. kommuner avlingsnivå P '!E477,"")</f>
        <v/>
      </c>
      <c r="I476" s="4" t="str">
        <f>IF('Rang. kommuner avlingsnivå P '!F477&gt;1,'Rang. kommuner avlingsnivå P '!F477,"")</f>
        <v/>
      </c>
      <c r="J476" s="4" t="str">
        <f>IF('Rang. kommuner avlingsnivå P '!G477&gt;1,'Rang. kommuner avlingsnivå P '!G477,"")</f>
        <v/>
      </c>
      <c r="K476" s="4" t="str">
        <f>IF('Rang. kommuner avlingsnivå P '!H477&gt;1,'Rang. kommuner avlingsnivå P '!H477,"")</f>
        <v/>
      </c>
      <c r="L476" s="4" t="str">
        <f>IF('Rang. kommuner avlingsnivå P '!I477&gt;1,'Rang. kommuner avlingsnivå P '!I477,"")</f>
        <v/>
      </c>
      <c r="M476" s="4" t="str">
        <f>IF('Rang. kommuner avlingsnivå P '!J477&gt;1,'Rang. kommuner avlingsnivå P '!J477,"")</f>
        <v/>
      </c>
      <c r="N476" s="4" t="str">
        <f>IF('Rang. kommuner avlingsnivå P '!K477&gt;1,'Rang. kommuner avlingsnivå P '!K477,"")</f>
        <v/>
      </c>
      <c r="O476" s="4" t="str">
        <f>IF('Rang. kommuner avlingsnivå P '!L477&gt;1,'Rang. kommuner avlingsnivå P '!L477,"")</f>
        <v/>
      </c>
    </row>
    <row r="477" spans="4:15" x14ac:dyDescent="0.25">
      <c r="D477" s="4" t="str">
        <f>IF('Rang. kommuner avlingsnivå P '!A478&gt;1,'Rang. kommuner avlingsnivå P '!A478,"")</f>
        <v/>
      </c>
      <c r="E477" s="4" t="str">
        <f>IF('Rang. kommuner avlingsnivå P '!B478&gt;1,'Rang. kommuner avlingsnivå P '!B478,"")</f>
        <v/>
      </c>
      <c r="F477" s="4" t="str">
        <f>IF('Rang. kommuner avlingsnivå P '!C478&gt;1,'Rang. kommuner avlingsnivå P '!C478,"")</f>
        <v/>
      </c>
      <c r="G477" s="4" t="str">
        <f>IF('Rang. kommuner avlingsnivå P '!D478&gt;1,'Rang. kommuner avlingsnivå P '!D478,"")</f>
        <v/>
      </c>
      <c r="H477" s="4" t="str">
        <f>IF('Rang. kommuner avlingsnivå P '!E478&gt;1,'Rang. kommuner avlingsnivå P '!E478,"")</f>
        <v/>
      </c>
      <c r="I477" s="4" t="str">
        <f>IF('Rang. kommuner avlingsnivå P '!F478&gt;1,'Rang. kommuner avlingsnivå P '!F478,"")</f>
        <v/>
      </c>
      <c r="J477" s="4" t="str">
        <f>IF('Rang. kommuner avlingsnivå P '!G478&gt;1,'Rang. kommuner avlingsnivå P '!G478,"")</f>
        <v/>
      </c>
      <c r="K477" s="4" t="str">
        <f>IF('Rang. kommuner avlingsnivå P '!H478&gt;1,'Rang. kommuner avlingsnivå P '!H478,"")</f>
        <v/>
      </c>
      <c r="L477" s="4" t="str">
        <f>IF('Rang. kommuner avlingsnivå P '!I478&gt;1,'Rang. kommuner avlingsnivå P '!I478,"")</f>
        <v/>
      </c>
      <c r="M477" s="4" t="str">
        <f>IF('Rang. kommuner avlingsnivå P '!J478&gt;1,'Rang. kommuner avlingsnivå P '!J478,"")</f>
        <v/>
      </c>
      <c r="N477" s="4" t="str">
        <f>IF('Rang. kommuner avlingsnivå P '!K478&gt;1,'Rang. kommuner avlingsnivå P '!K478,"")</f>
        <v/>
      </c>
      <c r="O477" s="4" t="str">
        <f>IF('Rang. kommuner avlingsnivå P '!L478&gt;1,'Rang. kommuner avlingsnivå P '!L478,"")</f>
        <v/>
      </c>
    </row>
    <row r="478" spans="4:15" x14ac:dyDescent="0.25">
      <c r="D478" s="4" t="str">
        <f>IF('Rang. kommuner avlingsnivå P '!A479&gt;1,'Rang. kommuner avlingsnivå P '!A479,"")</f>
        <v/>
      </c>
      <c r="E478" s="4" t="str">
        <f>IF('Rang. kommuner avlingsnivå P '!B479&gt;1,'Rang. kommuner avlingsnivå P '!B479,"")</f>
        <v/>
      </c>
      <c r="F478" s="4" t="str">
        <f>IF('Rang. kommuner avlingsnivå P '!C479&gt;1,'Rang. kommuner avlingsnivå P '!C479,"")</f>
        <v/>
      </c>
      <c r="G478" s="4" t="str">
        <f>IF('Rang. kommuner avlingsnivå P '!D479&gt;1,'Rang. kommuner avlingsnivå P '!D479,"")</f>
        <v/>
      </c>
      <c r="H478" s="4" t="str">
        <f>IF('Rang. kommuner avlingsnivå P '!E479&gt;1,'Rang. kommuner avlingsnivå P '!E479,"")</f>
        <v/>
      </c>
      <c r="I478" s="4" t="str">
        <f>IF('Rang. kommuner avlingsnivå P '!F479&gt;1,'Rang. kommuner avlingsnivå P '!F479,"")</f>
        <v/>
      </c>
      <c r="J478" s="4" t="str">
        <f>IF('Rang. kommuner avlingsnivå P '!G479&gt;1,'Rang. kommuner avlingsnivå P '!G479,"")</f>
        <v/>
      </c>
      <c r="K478" s="4" t="str">
        <f>IF('Rang. kommuner avlingsnivå P '!H479&gt;1,'Rang. kommuner avlingsnivå P '!H479,"")</f>
        <v/>
      </c>
      <c r="L478" s="4" t="str">
        <f>IF('Rang. kommuner avlingsnivå P '!I479&gt;1,'Rang. kommuner avlingsnivå P '!I479,"")</f>
        <v/>
      </c>
      <c r="M478" s="4" t="str">
        <f>IF('Rang. kommuner avlingsnivå P '!J479&gt;1,'Rang. kommuner avlingsnivå P '!J479,"")</f>
        <v/>
      </c>
      <c r="N478" s="4" t="str">
        <f>IF('Rang. kommuner avlingsnivå P '!K479&gt;1,'Rang. kommuner avlingsnivå P '!K479,"")</f>
        <v/>
      </c>
      <c r="O478" s="4" t="str">
        <f>IF('Rang. kommuner avlingsnivå P '!L479&gt;1,'Rang. kommuner avlingsnivå P '!L479,"")</f>
        <v/>
      </c>
    </row>
    <row r="479" spans="4:15" x14ac:dyDescent="0.25">
      <c r="D479" s="4" t="str">
        <f>IF('Rang. kommuner avlingsnivå P '!A480&gt;1,'Rang. kommuner avlingsnivå P '!A480,"")</f>
        <v/>
      </c>
      <c r="E479" s="4" t="str">
        <f>IF('Rang. kommuner avlingsnivå P '!B480&gt;1,'Rang. kommuner avlingsnivå P '!B480,"")</f>
        <v/>
      </c>
      <c r="F479" s="4" t="str">
        <f>IF('Rang. kommuner avlingsnivå P '!C480&gt;1,'Rang. kommuner avlingsnivå P '!C480,"")</f>
        <v/>
      </c>
      <c r="G479" s="4" t="str">
        <f>IF('Rang. kommuner avlingsnivå P '!D480&gt;1,'Rang. kommuner avlingsnivå P '!D480,"")</f>
        <v/>
      </c>
      <c r="H479" s="4" t="str">
        <f>IF('Rang. kommuner avlingsnivå P '!E480&gt;1,'Rang. kommuner avlingsnivå P '!E480,"")</f>
        <v/>
      </c>
      <c r="I479" s="4" t="str">
        <f>IF('Rang. kommuner avlingsnivå P '!F480&gt;1,'Rang. kommuner avlingsnivå P '!F480,"")</f>
        <v/>
      </c>
      <c r="J479" s="4" t="str">
        <f>IF('Rang. kommuner avlingsnivå P '!G480&gt;1,'Rang. kommuner avlingsnivå P '!G480,"")</f>
        <v/>
      </c>
      <c r="K479" s="4" t="str">
        <f>IF('Rang. kommuner avlingsnivå P '!H480&gt;1,'Rang. kommuner avlingsnivå P '!H480,"")</f>
        <v/>
      </c>
      <c r="L479" s="4" t="str">
        <f>IF('Rang. kommuner avlingsnivå P '!I480&gt;1,'Rang. kommuner avlingsnivå P '!I480,"")</f>
        <v/>
      </c>
      <c r="M479" s="4" t="str">
        <f>IF('Rang. kommuner avlingsnivå P '!J480&gt;1,'Rang. kommuner avlingsnivå P '!J480,"")</f>
        <v/>
      </c>
      <c r="N479" s="4" t="str">
        <f>IF('Rang. kommuner avlingsnivå P '!K480&gt;1,'Rang. kommuner avlingsnivå P '!K480,"")</f>
        <v/>
      </c>
      <c r="O479" s="4" t="str">
        <f>IF('Rang. kommuner avlingsnivå P '!L480&gt;1,'Rang. kommuner avlingsnivå P '!L480,"")</f>
        <v/>
      </c>
    </row>
    <row r="480" spans="4:15" x14ac:dyDescent="0.25">
      <c r="D480" s="4" t="str">
        <f>IF('Rang. kommuner avlingsnivå P '!A481&gt;1,'Rang. kommuner avlingsnivå P '!A481,"")</f>
        <v/>
      </c>
      <c r="E480" s="4" t="str">
        <f>IF('Rang. kommuner avlingsnivå P '!B481&gt;1,'Rang. kommuner avlingsnivå P '!B481,"")</f>
        <v/>
      </c>
      <c r="F480" s="4" t="str">
        <f>IF('Rang. kommuner avlingsnivå P '!C481&gt;1,'Rang. kommuner avlingsnivå P '!C481,"")</f>
        <v/>
      </c>
      <c r="G480" s="4" t="str">
        <f>IF('Rang. kommuner avlingsnivå P '!D481&gt;1,'Rang. kommuner avlingsnivå P '!D481,"")</f>
        <v/>
      </c>
      <c r="H480" s="4" t="str">
        <f>IF('Rang. kommuner avlingsnivå P '!E481&gt;1,'Rang. kommuner avlingsnivå P '!E481,"")</f>
        <v/>
      </c>
      <c r="I480" s="4" t="str">
        <f>IF('Rang. kommuner avlingsnivå P '!F481&gt;1,'Rang. kommuner avlingsnivå P '!F481,"")</f>
        <v/>
      </c>
      <c r="J480" s="4" t="str">
        <f>IF('Rang. kommuner avlingsnivå P '!G481&gt;1,'Rang. kommuner avlingsnivå P '!G481,"")</f>
        <v/>
      </c>
      <c r="K480" s="4" t="str">
        <f>IF('Rang. kommuner avlingsnivå P '!H481&gt;1,'Rang. kommuner avlingsnivå P '!H481,"")</f>
        <v/>
      </c>
      <c r="L480" s="4" t="str">
        <f>IF('Rang. kommuner avlingsnivå P '!I481&gt;1,'Rang. kommuner avlingsnivå P '!I481,"")</f>
        <v/>
      </c>
      <c r="M480" s="4" t="str">
        <f>IF('Rang. kommuner avlingsnivå P '!J481&gt;1,'Rang. kommuner avlingsnivå P '!J481,"")</f>
        <v/>
      </c>
      <c r="N480" s="4" t="str">
        <f>IF('Rang. kommuner avlingsnivå P '!K481&gt;1,'Rang. kommuner avlingsnivå P '!K481,"")</f>
        <v/>
      </c>
      <c r="O480" s="4" t="str">
        <f>IF('Rang. kommuner avlingsnivå P '!L481&gt;1,'Rang. kommuner avlingsnivå P '!L481,"")</f>
        <v/>
      </c>
    </row>
    <row r="481" spans="4:15" x14ac:dyDescent="0.25">
      <c r="D481" s="4" t="str">
        <f>IF('Rang. kommuner avlingsnivå P '!A482&gt;1,'Rang. kommuner avlingsnivå P '!A482,"")</f>
        <v/>
      </c>
      <c r="E481" s="4" t="str">
        <f>IF('Rang. kommuner avlingsnivå P '!B482&gt;1,'Rang. kommuner avlingsnivå P '!B482,"")</f>
        <v/>
      </c>
      <c r="F481" s="4" t="str">
        <f>IF('Rang. kommuner avlingsnivå P '!C482&gt;1,'Rang. kommuner avlingsnivå P '!C482,"")</f>
        <v/>
      </c>
      <c r="G481" s="4" t="str">
        <f>IF('Rang. kommuner avlingsnivå P '!D482&gt;1,'Rang. kommuner avlingsnivå P '!D482,"")</f>
        <v/>
      </c>
      <c r="H481" s="4" t="str">
        <f>IF('Rang. kommuner avlingsnivå P '!E482&gt;1,'Rang. kommuner avlingsnivå P '!E482,"")</f>
        <v/>
      </c>
      <c r="I481" s="4" t="str">
        <f>IF('Rang. kommuner avlingsnivå P '!F482&gt;1,'Rang. kommuner avlingsnivå P '!F482,"")</f>
        <v/>
      </c>
      <c r="J481" s="4" t="str">
        <f>IF('Rang. kommuner avlingsnivå P '!G482&gt;1,'Rang. kommuner avlingsnivå P '!G482,"")</f>
        <v/>
      </c>
      <c r="K481" s="4" t="str">
        <f>IF('Rang. kommuner avlingsnivå P '!H482&gt;1,'Rang. kommuner avlingsnivå P '!H482,"")</f>
        <v/>
      </c>
      <c r="L481" s="4" t="str">
        <f>IF('Rang. kommuner avlingsnivå P '!I482&gt;1,'Rang. kommuner avlingsnivå P '!I482,"")</f>
        <v/>
      </c>
      <c r="M481" s="4" t="str">
        <f>IF('Rang. kommuner avlingsnivå P '!J482&gt;1,'Rang. kommuner avlingsnivå P '!J482,"")</f>
        <v/>
      </c>
      <c r="N481" s="4" t="str">
        <f>IF('Rang. kommuner avlingsnivå P '!K482&gt;1,'Rang. kommuner avlingsnivå P '!K482,"")</f>
        <v/>
      </c>
      <c r="O481" s="4" t="str">
        <f>IF('Rang. kommuner avlingsnivå P '!L482&gt;1,'Rang. kommuner avlingsnivå P '!L482,"")</f>
        <v/>
      </c>
    </row>
    <row r="482" spans="4:15" x14ac:dyDescent="0.25">
      <c r="D482" s="4" t="str">
        <f>IF('Rang. kommuner avlingsnivå P '!A483&gt;1,'Rang. kommuner avlingsnivå P '!A483,"")</f>
        <v/>
      </c>
      <c r="E482" s="4" t="str">
        <f>IF('Rang. kommuner avlingsnivå P '!B483&gt;1,'Rang. kommuner avlingsnivå P '!B483,"")</f>
        <v/>
      </c>
      <c r="F482" s="4" t="str">
        <f>IF('Rang. kommuner avlingsnivå P '!C483&gt;1,'Rang. kommuner avlingsnivå P '!C483,"")</f>
        <v/>
      </c>
      <c r="G482" s="4" t="str">
        <f>IF('Rang. kommuner avlingsnivå P '!D483&gt;1,'Rang. kommuner avlingsnivå P '!D483,"")</f>
        <v/>
      </c>
      <c r="H482" s="4" t="str">
        <f>IF('Rang. kommuner avlingsnivå P '!E483&gt;1,'Rang. kommuner avlingsnivå P '!E483,"")</f>
        <v/>
      </c>
      <c r="I482" s="4" t="str">
        <f>IF('Rang. kommuner avlingsnivå P '!F483&gt;1,'Rang. kommuner avlingsnivå P '!F483,"")</f>
        <v/>
      </c>
      <c r="J482" s="4" t="str">
        <f>IF('Rang. kommuner avlingsnivå P '!G483&gt;1,'Rang. kommuner avlingsnivå P '!G483,"")</f>
        <v/>
      </c>
      <c r="K482" s="4" t="str">
        <f>IF('Rang. kommuner avlingsnivå P '!H483&gt;1,'Rang. kommuner avlingsnivå P '!H483,"")</f>
        <v/>
      </c>
      <c r="L482" s="4" t="str">
        <f>IF('Rang. kommuner avlingsnivå P '!I483&gt;1,'Rang. kommuner avlingsnivå P '!I483,"")</f>
        <v/>
      </c>
      <c r="M482" s="4" t="str">
        <f>IF('Rang. kommuner avlingsnivå P '!J483&gt;1,'Rang. kommuner avlingsnivå P '!J483,"")</f>
        <v/>
      </c>
      <c r="N482" s="4" t="str">
        <f>IF('Rang. kommuner avlingsnivå P '!K483&gt;1,'Rang. kommuner avlingsnivå P '!K483,"")</f>
        <v/>
      </c>
      <c r="O482" s="4" t="str">
        <f>IF('Rang. kommuner avlingsnivå P '!L483&gt;1,'Rang. kommuner avlingsnivå P '!L483,"")</f>
        <v/>
      </c>
    </row>
    <row r="483" spans="4:15" x14ac:dyDescent="0.25">
      <c r="D483" s="4" t="str">
        <f>IF('Rang. kommuner avlingsnivå P '!A484&gt;1,'Rang. kommuner avlingsnivå P '!A484,"")</f>
        <v/>
      </c>
      <c r="E483" s="4" t="str">
        <f>IF('Rang. kommuner avlingsnivå P '!B484&gt;1,'Rang. kommuner avlingsnivå P '!B484,"")</f>
        <v/>
      </c>
      <c r="F483" s="4" t="str">
        <f>IF('Rang. kommuner avlingsnivå P '!C484&gt;1,'Rang. kommuner avlingsnivå P '!C484,"")</f>
        <v/>
      </c>
      <c r="G483" s="4" t="str">
        <f>IF('Rang. kommuner avlingsnivå P '!D484&gt;1,'Rang. kommuner avlingsnivå P '!D484,"")</f>
        <v/>
      </c>
      <c r="H483" s="4" t="str">
        <f>IF('Rang. kommuner avlingsnivå P '!E484&gt;1,'Rang. kommuner avlingsnivå P '!E484,"")</f>
        <v/>
      </c>
      <c r="I483" s="4" t="str">
        <f>IF('Rang. kommuner avlingsnivå P '!F484&gt;1,'Rang. kommuner avlingsnivå P '!F484,"")</f>
        <v/>
      </c>
      <c r="J483" s="4" t="str">
        <f>IF('Rang. kommuner avlingsnivå P '!G484&gt;1,'Rang. kommuner avlingsnivå P '!G484,"")</f>
        <v/>
      </c>
      <c r="K483" s="4" t="str">
        <f>IF('Rang. kommuner avlingsnivå P '!H484&gt;1,'Rang. kommuner avlingsnivå P '!H484,"")</f>
        <v/>
      </c>
      <c r="L483" s="4" t="str">
        <f>IF('Rang. kommuner avlingsnivå P '!I484&gt;1,'Rang. kommuner avlingsnivå P '!I484,"")</f>
        <v/>
      </c>
      <c r="M483" s="4" t="str">
        <f>IF('Rang. kommuner avlingsnivå P '!J484&gt;1,'Rang. kommuner avlingsnivå P '!J484,"")</f>
        <v/>
      </c>
      <c r="N483" s="4" t="str">
        <f>IF('Rang. kommuner avlingsnivå P '!K484&gt;1,'Rang. kommuner avlingsnivå P '!K484,"")</f>
        <v/>
      </c>
      <c r="O483" s="4" t="str">
        <f>IF('Rang. kommuner avlingsnivå P '!L484&gt;1,'Rang. kommuner avlingsnivå P '!L484,"")</f>
        <v/>
      </c>
    </row>
    <row r="484" spans="4:15" x14ac:dyDescent="0.25">
      <c r="D484" s="4" t="str">
        <f>IF('Rang. kommuner avlingsnivå P '!A485&gt;1,'Rang. kommuner avlingsnivå P '!A485,"")</f>
        <v/>
      </c>
      <c r="E484" s="4" t="str">
        <f>IF('Rang. kommuner avlingsnivå P '!B485&gt;1,'Rang. kommuner avlingsnivå P '!B485,"")</f>
        <v/>
      </c>
      <c r="F484" s="4" t="str">
        <f>IF('Rang. kommuner avlingsnivå P '!C485&gt;1,'Rang. kommuner avlingsnivå P '!C485,"")</f>
        <v/>
      </c>
      <c r="G484" s="4" t="str">
        <f>IF('Rang. kommuner avlingsnivå P '!D485&gt;1,'Rang. kommuner avlingsnivå P '!D485,"")</f>
        <v/>
      </c>
      <c r="H484" s="4" t="str">
        <f>IF('Rang. kommuner avlingsnivå P '!E485&gt;1,'Rang. kommuner avlingsnivå P '!E485,"")</f>
        <v/>
      </c>
      <c r="I484" s="4" t="str">
        <f>IF('Rang. kommuner avlingsnivå P '!F485&gt;1,'Rang. kommuner avlingsnivå P '!F485,"")</f>
        <v/>
      </c>
      <c r="J484" s="4" t="str">
        <f>IF('Rang. kommuner avlingsnivå P '!G485&gt;1,'Rang. kommuner avlingsnivå P '!G485,"")</f>
        <v/>
      </c>
      <c r="K484" s="4" t="str">
        <f>IF('Rang. kommuner avlingsnivå P '!H485&gt;1,'Rang. kommuner avlingsnivå P '!H485,"")</f>
        <v/>
      </c>
      <c r="L484" s="4" t="str">
        <f>IF('Rang. kommuner avlingsnivå P '!I485&gt;1,'Rang. kommuner avlingsnivå P '!I485,"")</f>
        <v/>
      </c>
      <c r="M484" s="4" t="str">
        <f>IF('Rang. kommuner avlingsnivå P '!J485&gt;1,'Rang. kommuner avlingsnivå P '!J485,"")</f>
        <v/>
      </c>
      <c r="N484" s="4" t="str">
        <f>IF('Rang. kommuner avlingsnivå P '!K485&gt;1,'Rang. kommuner avlingsnivå P '!K485,"")</f>
        <v/>
      </c>
      <c r="O484" s="4" t="str">
        <f>IF('Rang. kommuner avlingsnivå P '!L485&gt;1,'Rang. kommuner avlingsnivå P '!L485,"")</f>
        <v/>
      </c>
    </row>
    <row r="485" spans="4:15" x14ac:dyDescent="0.25">
      <c r="D485" s="4" t="str">
        <f>IF('Rang. kommuner avlingsnivå P '!A486&gt;1,'Rang. kommuner avlingsnivå P '!A486,"")</f>
        <v/>
      </c>
      <c r="E485" s="4" t="str">
        <f>IF('Rang. kommuner avlingsnivå P '!B486&gt;1,'Rang. kommuner avlingsnivå P '!B486,"")</f>
        <v/>
      </c>
      <c r="F485" s="4" t="str">
        <f>IF('Rang. kommuner avlingsnivå P '!C486&gt;1,'Rang. kommuner avlingsnivå P '!C486,"")</f>
        <v/>
      </c>
      <c r="G485" s="4" t="str">
        <f>IF('Rang. kommuner avlingsnivå P '!D486&gt;1,'Rang. kommuner avlingsnivå P '!D486,"")</f>
        <v/>
      </c>
      <c r="H485" s="4" t="str">
        <f>IF('Rang. kommuner avlingsnivå P '!E486&gt;1,'Rang. kommuner avlingsnivå P '!E486,"")</f>
        <v/>
      </c>
      <c r="I485" s="4" t="str">
        <f>IF('Rang. kommuner avlingsnivå P '!F486&gt;1,'Rang. kommuner avlingsnivå P '!F486,"")</f>
        <v/>
      </c>
      <c r="J485" s="4" t="str">
        <f>IF('Rang. kommuner avlingsnivå P '!G486&gt;1,'Rang. kommuner avlingsnivå P '!G486,"")</f>
        <v/>
      </c>
      <c r="K485" s="4" t="str">
        <f>IF('Rang. kommuner avlingsnivå P '!H486&gt;1,'Rang. kommuner avlingsnivå P '!H486,"")</f>
        <v/>
      </c>
      <c r="L485" s="4" t="str">
        <f>IF('Rang. kommuner avlingsnivå P '!I486&gt;1,'Rang. kommuner avlingsnivå P '!I486,"")</f>
        <v/>
      </c>
      <c r="M485" s="4" t="str">
        <f>IF('Rang. kommuner avlingsnivå P '!J486&gt;1,'Rang. kommuner avlingsnivå P '!J486,"")</f>
        <v/>
      </c>
      <c r="N485" s="4" t="str">
        <f>IF('Rang. kommuner avlingsnivå P '!K486&gt;1,'Rang. kommuner avlingsnivå P '!K486,"")</f>
        <v/>
      </c>
      <c r="O485" s="4" t="str">
        <f>IF('Rang. kommuner avlingsnivå P '!L486&gt;1,'Rang. kommuner avlingsnivå P '!L486,"")</f>
        <v/>
      </c>
    </row>
    <row r="486" spans="4:15" x14ac:dyDescent="0.25">
      <c r="D486" s="4" t="str">
        <f>IF('Rang. kommuner avlingsnivå P '!A487&gt;1,'Rang. kommuner avlingsnivå P '!A487,"")</f>
        <v/>
      </c>
      <c r="E486" s="4" t="str">
        <f>IF('Rang. kommuner avlingsnivå P '!B487&gt;1,'Rang. kommuner avlingsnivå P '!B487,"")</f>
        <v/>
      </c>
      <c r="F486" s="4" t="str">
        <f>IF('Rang. kommuner avlingsnivå P '!C487&gt;1,'Rang. kommuner avlingsnivå P '!C487,"")</f>
        <v/>
      </c>
      <c r="G486" s="4" t="str">
        <f>IF('Rang. kommuner avlingsnivå P '!D487&gt;1,'Rang. kommuner avlingsnivå P '!D487,"")</f>
        <v/>
      </c>
      <c r="H486" s="4" t="str">
        <f>IF('Rang. kommuner avlingsnivå P '!E487&gt;1,'Rang. kommuner avlingsnivå P '!E487,"")</f>
        <v/>
      </c>
      <c r="I486" s="4" t="str">
        <f>IF('Rang. kommuner avlingsnivå P '!F487&gt;1,'Rang. kommuner avlingsnivå P '!F487,"")</f>
        <v/>
      </c>
      <c r="J486" s="4" t="str">
        <f>IF('Rang. kommuner avlingsnivå P '!G487&gt;1,'Rang. kommuner avlingsnivå P '!G487,"")</f>
        <v/>
      </c>
      <c r="K486" s="4" t="str">
        <f>IF('Rang. kommuner avlingsnivå P '!H487&gt;1,'Rang. kommuner avlingsnivå P '!H487,"")</f>
        <v/>
      </c>
      <c r="L486" s="4" t="str">
        <f>IF('Rang. kommuner avlingsnivå P '!I487&gt;1,'Rang. kommuner avlingsnivå P '!I487,"")</f>
        <v/>
      </c>
      <c r="M486" s="4" t="str">
        <f>IF('Rang. kommuner avlingsnivå P '!J487&gt;1,'Rang. kommuner avlingsnivå P '!J487,"")</f>
        <v/>
      </c>
      <c r="N486" s="4" t="str">
        <f>IF('Rang. kommuner avlingsnivå P '!K487&gt;1,'Rang. kommuner avlingsnivå P '!K487,"")</f>
        <v/>
      </c>
      <c r="O486" s="4" t="str">
        <f>IF('Rang. kommuner avlingsnivå P '!L487&gt;1,'Rang. kommuner avlingsnivå P '!L487,"")</f>
        <v/>
      </c>
    </row>
    <row r="487" spans="4:15" x14ac:dyDescent="0.25">
      <c r="D487" s="4" t="str">
        <f>IF('Rang. kommuner avlingsnivå P '!A488&gt;1,'Rang. kommuner avlingsnivå P '!A488,"")</f>
        <v/>
      </c>
      <c r="E487" s="4" t="str">
        <f>IF('Rang. kommuner avlingsnivå P '!B488&gt;1,'Rang. kommuner avlingsnivå P '!B488,"")</f>
        <v/>
      </c>
      <c r="F487" s="4" t="str">
        <f>IF('Rang. kommuner avlingsnivå P '!C488&gt;1,'Rang. kommuner avlingsnivå P '!C488,"")</f>
        <v/>
      </c>
      <c r="G487" s="4" t="str">
        <f>IF('Rang. kommuner avlingsnivå P '!D488&gt;1,'Rang. kommuner avlingsnivå P '!D488,"")</f>
        <v/>
      </c>
      <c r="H487" s="4" t="str">
        <f>IF('Rang. kommuner avlingsnivå P '!E488&gt;1,'Rang. kommuner avlingsnivå P '!E488,"")</f>
        <v/>
      </c>
      <c r="I487" s="4" t="str">
        <f>IF('Rang. kommuner avlingsnivå P '!F488&gt;1,'Rang. kommuner avlingsnivå P '!F488,"")</f>
        <v/>
      </c>
      <c r="J487" s="4" t="str">
        <f>IF('Rang. kommuner avlingsnivå P '!G488&gt;1,'Rang. kommuner avlingsnivå P '!G488,"")</f>
        <v/>
      </c>
      <c r="K487" s="4" t="str">
        <f>IF('Rang. kommuner avlingsnivå P '!H488&gt;1,'Rang. kommuner avlingsnivå P '!H488,"")</f>
        <v/>
      </c>
      <c r="L487" s="4" t="str">
        <f>IF('Rang. kommuner avlingsnivå P '!I488&gt;1,'Rang. kommuner avlingsnivå P '!I488,"")</f>
        <v/>
      </c>
      <c r="M487" s="4" t="str">
        <f>IF('Rang. kommuner avlingsnivå P '!J488&gt;1,'Rang. kommuner avlingsnivå P '!J488,"")</f>
        <v/>
      </c>
      <c r="N487" s="4" t="str">
        <f>IF('Rang. kommuner avlingsnivå P '!K488&gt;1,'Rang. kommuner avlingsnivå P '!K488,"")</f>
        <v/>
      </c>
      <c r="O487" s="4" t="str">
        <f>IF('Rang. kommuner avlingsnivå P '!L488&gt;1,'Rang. kommuner avlingsnivå P '!L488,"")</f>
        <v/>
      </c>
    </row>
    <row r="488" spans="4:15" x14ac:dyDescent="0.25">
      <c r="D488" s="4" t="str">
        <f>IF('Rang. kommuner avlingsnivå P '!A489&gt;1,'Rang. kommuner avlingsnivå P '!A489,"")</f>
        <v/>
      </c>
      <c r="E488" s="4" t="str">
        <f>IF('Rang. kommuner avlingsnivå P '!B489&gt;1,'Rang. kommuner avlingsnivå P '!B489,"")</f>
        <v/>
      </c>
      <c r="F488" s="4" t="str">
        <f>IF('Rang. kommuner avlingsnivå P '!C489&gt;1,'Rang. kommuner avlingsnivå P '!C489,"")</f>
        <v/>
      </c>
      <c r="G488" s="4" t="str">
        <f>IF('Rang. kommuner avlingsnivå P '!D489&gt;1,'Rang. kommuner avlingsnivå P '!D489,"")</f>
        <v/>
      </c>
      <c r="H488" s="4" t="str">
        <f>IF('Rang. kommuner avlingsnivå P '!E489&gt;1,'Rang. kommuner avlingsnivå P '!E489,"")</f>
        <v/>
      </c>
      <c r="I488" s="4" t="str">
        <f>IF('Rang. kommuner avlingsnivå P '!F489&gt;1,'Rang. kommuner avlingsnivå P '!F489,"")</f>
        <v/>
      </c>
      <c r="J488" s="4" t="str">
        <f>IF('Rang. kommuner avlingsnivå P '!G489&gt;1,'Rang. kommuner avlingsnivå P '!G489,"")</f>
        <v/>
      </c>
      <c r="K488" s="4" t="str">
        <f>IF('Rang. kommuner avlingsnivå P '!H489&gt;1,'Rang. kommuner avlingsnivå P '!H489,"")</f>
        <v/>
      </c>
      <c r="L488" s="4" t="str">
        <f>IF('Rang. kommuner avlingsnivå P '!I489&gt;1,'Rang. kommuner avlingsnivå P '!I489,"")</f>
        <v/>
      </c>
      <c r="M488" s="4" t="str">
        <f>IF('Rang. kommuner avlingsnivå P '!J489&gt;1,'Rang. kommuner avlingsnivå P '!J489,"")</f>
        <v/>
      </c>
      <c r="N488" s="4" t="str">
        <f>IF('Rang. kommuner avlingsnivå P '!K489&gt;1,'Rang. kommuner avlingsnivå P '!K489,"")</f>
        <v/>
      </c>
      <c r="O488" s="4" t="str">
        <f>IF('Rang. kommuner avlingsnivå P '!L489&gt;1,'Rang. kommuner avlingsnivå P '!L489,"")</f>
        <v/>
      </c>
    </row>
    <row r="489" spans="4:15" x14ac:dyDescent="0.25">
      <c r="D489" s="4" t="str">
        <f>IF('Rang. kommuner avlingsnivå P '!A490&gt;1,'Rang. kommuner avlingsnivå P '!A490,"")</f>
        <v/>
      </c>
      <c r="E489" s="4" t="str">
        <f>IF('Rang. kommuner avlingsnivå P '!B490&gt;1,'Rang. kommuner avlingsnivå P '!B490,"")</f>
        <v/>
      </c>
      <c r="F489" s="4" t="str">
        <f>IF('Rang. kommuner avlingsnivå P '!C490&gt;1,'Rang. kommuner avlingsnivå P '!C490,"")</f>
        <v/>
      </c>
      <c r="G489" s="4" t="str">
        <f>IF('Rang. kommuner avlingsnivå P '!D490&gt;1,'Rang. kommuner avlingsnivå P '!D490,"")</f>
        <v/>
      </c>
      <c r="H489" s="4" t="str">
        <f>IF('Rang. kommuner avlingsnivå P '!E490&gt;1,'Rang. kommuner avlingsnivå P '!E490,"")</f>
        <v/>
      </c>
      <c r="I489" s="4" t="str">
        <f>IF('Rang. kommuner avlingsnivå P '!F490&gt;1,'Rang. kommuner avlingsnivå P '!F490,"")</f>
        <v/>
      </c>
      <c r="J489" s="4" t="str">
        <f>IF('Rang. kommuner avlingsnivå P '!G490&gt;1,'Rang. kommuner avlingsnivå P '!G490,"")</f>
        <v/>
      </c>
      <c r="K489" s="4" t="str">
        <f>IF('Rang. kommuner avlingsnivå P '!H490&gt;1,'Rang. kommuner avlingsnivå P '!H490,"")</f>
        <v/>
      </c>
      <c r="L489" s="4" t="str">
        <f>IF('Rang. kommuner avlingsnivå P '!I490&gt;1,'Rang. kommuner avlingsnivå P '!I490,"")</f>
        <v/>
      </c>
      <c r="M489" s="4" t="str">
        <f>IF('Rang. kommuner avlingsnivå P '!J490&gt;1,'Rang. kommuner avlingsnivå P '!J490,"")</f>
        <v/>
      </c>
      <c r="N489" s="4" t="str">
        <f>IF('Rang. kommuner avlingsnivå P '!K490&gt;1,'Rang. kommuner avlingsnivå P '!K490,"")</f>
        <v/>
      </c>
      <c r="O489" s="4" t="str">
        <f>IF('Rang. kommuner avlingsnivå P '!L490&gt;1,'Rang. kommuner avlingsnivå P '!L490,"")</f>
        <v/>
      </c>
    </row>
    <row r="490" spans="4:15" x14ac:dyDescent="0.25">
      <c r="D490" s="4" t="str">
        <f>IF('Rang. kommuner avlingsnivå P '!A491&gt;1,'Rang. kommuner avlingsnivå P '!A491,"")</f>
        <v/>
      </c>
      <c r="E490" s="4" t="str">
        <f>IF('Rang. kommuner avlingsnivå P '!B491&gt;1,'Rang. kommuner avlingsnivå P '!B491,"")</f>
        <v/>
      </c>
      <c r="F490" s="4" t="str">
        <f>IF('Rang. kommuner avlingsnivå P '!C491&gt;1,'Rang. kommuner avlingsnivå P '!C491,"")</f>
        <v/>
      </c>
      <c r="G490" s="4" t="str">
        <f>IF('Rang. kommuner avlingsnivå P '!D491&gt;1,'Rang. kommuner avlingsnivå P '!D491,"")</f>
        <v/>
      </c>
      <c r="H490" s="4" t="str">
        <f>IF('Rang. kommuner avlingsnivå P '!E491&gt;1,'Rang. kommuner avlingsnivå P '!E491,"")</f>
        <v/>
      </c>
      <c r="I490" s="4" t="str">
        <f>IF('Rang. kommuner avlingsnivå P '!F491&gt;1,'Rang. kommuner avlingsnivå P '!F491,"")</f>
        <v/>
      </c>
      <c r="J490" s="4" t="str">
        <f>IF('Rang. kommuner avlingsnivå P '!G491&gt;1,'Rang. kommuner avlingsnivå P '!G491,"")</f>
        <v/>
      </c>
      <c r="K490" s="4" t="str">
        <f>IF('Rang. kommuner avlingsnivå P '!H491&gt;1,'Rang. kommuner avlingsnivå P '!H491,"")</f>
        <v/>
      </c>
      <c r="L490" s="4" t="str">
        <f>IF('Rang. kommuner avlingsnivå P '!I491&gt;1,'Rang. kommuner avlingsnivå P '!I491,"")</f>
        <v/>
      </c>
      <c r="M490" s="4" t="str">
        <f>IF('Rang. kommuner avlingsnivå P '!J491&gt;1,'Rang. kommuner avlingsnivå P '!J491,"")</f>
        <v/>
      </c>
      <c r="N490" s="4" t="str">
        <f>IF('Rang. kommuner avlingsnivå P '!K491&gt;1,'Rang. kommuner avlingsnivå P '!K491,"")</f>
        <v/>
      </c>
      <c r="O490" s="4" t="str">
        <f>IF('Rang. kommuner avlingsnivå P '!L491&gt;1,'Rang. kommuner avlingsnivå P '!L491,"")</f>
        <v/>
      </c>
    </row>
    <row r="491" spans="4:15" x14ac:dyDescent="0.25">
      <c r="D491" s="4" t="str">
        <f>IF('Rang. kommuner avlingsnivå P '!A492&gt;1,'Rang. kommuner avlingsnivå P '!A492,"")</f>
        <v/>
      </c>
      <c r="E491" s="4" t="str">
        <f>IF('Rang. kommuner avlingsnivå P '!B492&gt;1,'Rang. kommuner avlingsnivå P '!B492,"")</f>
        <v/>
      </c>
      <c r="F491" s="4" t="str">
        <f>IF('Rang. kommuner avlingsnivå P '!C492&gt;1,'Rang. kommuner avlingsnivå P '!C492,"")</f>
        <v/>
      </c>
      <c r="G491" s="4" t="str">
        <f>IF('Rang. kommuner avlingsnivå P '!D492&gt;1,'Rang. kommuner avlingsnivå P '!D492,"")</f>
        <v/>
      </c>
      <c r="H491" s="4" t="str">
        <f>IF('Rang. kommuner avlingsnivå P '!E492&gt;1,'Rang. kommuner avlingsnivå P '!E492,"")</f>
        <v/>
      </c>
      <c r="I491" s="4" t="str">
        <f>IF('Rang. kommuner avlingsnivå P '!F492&gt;1,'Rang. kommuner avlingsnivå P '!F492,"")</f>
        <v/>
      </c>
      <c r="J491" s="4" t="str">
        <f>IF('Rang. kommuner avlingsnivå P '!G492&gt;1,'Rang. kommuner avlingsnivå P '!G492,"")</f>
        <v/>
      </c>
      <c r="K491" s="4" t="str">
        <f>IF('Rang. kommuner avlingsnivå P '!H492&gt;1,'Rang. kommuner avlingsnivå P '!H492,"")</f>
        <v/>
      </c>
      <c r="L491" s="4" t="str">
        <f>IF('Rang. kommuner avlingsnivå P '!I492&gt;1,'Rang. kommuner avlingsnivå P '!I492,"")</f>
        <v/>
      </c>
      <c r="M491" s="4" t="str">
        <f>IF('Rang. kommuner avlingsnivå P '!J492&gt;1,'Rang. kommuner avlingsnivå P '!J492,"")</f>
        <v/>
      </c>
      <c r="N491" s="4" t="str">
        <f>IF('Rang. kommuner avlingsnivå P '!K492&gt;1,'Rang. kommuner avlingsnivå P '!K492,"")</f>
        <v/>
      </c>
      <c r="O491" s="4" t="str">
        <f>IF('Rang. kommuner avlingsnivå P '!L492&gt;1,'Rang. kommuner avlingsnivå P '!L492,"")</f>
        <v/>
      </c>
    </row>
    <row r="492" spans="4:15" x14ac:dyDescent="0.25">
      <c r="D492" s="4" t="str">
        <f>IF('Rang. kommuner avlingsnivå P '!A493&gt;1,'Rang. kommuner avlingsnivå P '!A493,"")</f>
        <v/>
      </c>
      <c r="E492" s="4" t="str">
        <f>IF('Rang. kommuner avlingsnivå P '!B493&gt;1,'Rang. kommuner avlingsnivå P '!B493,"")</f>
        <v/>
      </c>
      <c r="F492" s="4" t="str">
        <f>IF('Rang. kommuner avlingsnivå P '!C493&gt;1,'Rang. kommuner avlingsnivå P '!C493,"")</f>
        <v/>
      </c>
      <c r="G492" s="4" t="str">
        <f>IF('Rang. kommuner avlingsnivå P '!D493&gt;1,'Rang. kommuner avlingsnivå P '!D493,"")</f>
        <v/>
      </c>
      <c r="H492" s="4" t="str">
        <f>IF('Rang. kommuner avlingsnivå P '!E493&gt;1,'Rang. kommuner avlingsnivå P '!E493,"")</f>
        <v/>
      </c>
      <c r="I492" s="4" t="str">
        <f>IF('Rang. kommuner avlingsnivå P '!F493&gt;1,'Rang. kommuner avlingsnivå P '!F493,"")</f>
        <v/>
      </c>
      <c r="J492" s="4" t="str">
        <f>IF('Rang. kommuner avlingsnivå P '!G493&gt;1,'Rang. kommuner avlingsnivå P '!G493,"")</f>
        <v/>
      </c>
      <c r="K492" s="4" t="str">
        <f>IF('Rang. kommuner avlingsnivå P '!H493&gt;1,'Rang. kommuner avlingsnivå P '!H493,"")</f>
        <v/>
      </c>
      <c r="L492" s="4" t="str">
        <f>IF('Rang. kommuner avlingsnivå P '!I493&gt;1,'Rang. kommuner avlingsnivå P '!I493,"")</f>
        <v/>
      </c>
      <c r="M492" s="4" t="str">
        <f>IF('Rang. kommuner avlingsnivå P '!J493&gt;1,'Rang. kommuner avlingsnivå P '!J493,"")</f>
        <v/>
      </c>
      <c r="N492" s="4" t="str">
        <f>IF('Rang. kommuner avlingsnivå P '!K493&gt;1,'Rang. kommuner avlingsnivå P '!K493,"")</f>
        <v/>
      </c>
      <c r="O492" s="4" t="str">
        <f>IF('Rang. kommuner avlingsnivå P '!L493&gt;1,'Rang. kommuner avlingsnivå P '!L493,"")</f>
        <v/>
      </c>
    </row>
    <row r="493" spans="4:15" x14ac:dyDescent="0.25">
      <c r="D493" s="4" t="str">
        <f>IF('Rang. kommuner avlingsnivå P '!A494&gt;1,'Rang. kommuner avlingsnivå P '!A494,"")</f>
        <v/>
      </c>
      <c r="E493" s="4" t="str">
        <f>IF('Rang. kommuner avlingsnivå P '!B494&gt;1,'Rang. kommuner avlingsnivå P '!B494,"")</f>
        <v/>
      </c>
      <c r="F493" s="4" t="str">
        <f>IF('Rang. kommuner avlingsnivå P '!C494&gt;1,'Rang. kommuner avlingsnivå P '!C494,"")</f>
        <v/>
      </c>
      <c r="G493" s="4" t="str">
        <f>IF('Rang. kommuner avlingsnivå P '!D494&gt;1,'Rang. kommuner avlingsnivå P '!D494,"")</f>
        <v/>
      </c>
      <c r="H493" s="4" t="str">
        <f>IF('Rang. kommuner avlingsnivå P '!E494&gt;1,'Rang. kommuner avlingsnivå P '!E494,"")</f>
        <v/>
      </c>
      <c r="I493" s="4" t="str">
        <f>IF('Rang. kommuner avlingsnivå P '!F494&gt;1,'Rang. kommuner avlingsnivå P '!F494,"")</f>
        <v/>
      </c>
      <c r="J493" s="4" t="str">
        <f>IF('Rang. kommuner avlingsnivå P '!G494&gt;1,'Rang. kommuner avlingsnivå P '!G494,"")</f>
        <v/>
      </c>
      <c r="K493" s="4" t="str">
        <f>IF('Rang. kommuner avlingsnivå P '!H494&gt;1,'Rang. kommuner avlingsnivå P '!H494,"")</f>
        <v/>
      </c>
      <c r="L493" s="4" t="str">
        <f>IF('Rang. kommuner avlingsnivå P '!I494&gt;1,'Rang. kommuner avlingsnivå P '!I494,"")</f>
        <v/>
      </c>
      <c r="M493" s="4" t="str">
        <f>IF('Rang. kommuner avlingsnivå P '!J494&gt;1,'Rang. kommuner avlingsnivå P '!J494,"")</f>
        <v/>
      </c>
      <c r="N493" s="4" t="str">
        <f>IF('Rang. kommuner avlingsnivå P '!K494&gt;1,'Rang. kommuner avlingsnivå P '!K494,"")</f>
        <v/>
      </c>
      <c r="O493" s="4" t="str">
        <f>IF('Rang. kommuner avlingsnivå P '!L494&gt;1,'Rang. kommuner avlingsnivå P '!L494,"")</f>
        <v/>
      </c>
    </row>
    <row r="494" spans="4:15" x14ac:dyDescent="0.25">
      <c r="D494" s="4" t="str">
        <f>IF('Rang. kommuner avlingsnivå P '!A495&gt;1,'Rang. kommuner avlingsnivå P '!A495,"")</f>
        <v/>
      </c>
      <c r="E494" s="4" t="str">
        <f>IF('Rang. kommuner avlingsnivå P '!B495&gt;1,'Rang. kommuner avlingsnivå P '!B495,"")</f>
        <v/>
      </c>
      <c r="F494" s="4" t="str">
        <f>IF('Rang. kommuner avlingsnivå P '!C495&gt;1,'Rang. kommuner avlingsnivå P '!C495,"")</f>
        <v/>
      </c>
      <c r="G494" s="4" t="str">
        <f>IF('Rang. kommuner avlingsnivå P '!D495&gt;1,'Rang. kommuner avlingsnivå P '!D495,"")</f>
        <v/>
      </c>
      <c r="H494" s="4" t="str">
        <f>IF('Rang. kommuner avlingsnivå P '!E495&gt;1,'Rang. kommuner avlingsnivå P '!E495,"")</f>
        <v/>
      </c>
      <c r="I494" s="4" t="str">
        <f>IF('Rang. kommuner avlingsnivå P '!F495&gt;1,'Rang. kommuner avlingsnivå P '!F495,"")</f>
        <v/>
      </c>
      <c r="J494" s="4" t="str">
        <f>IF('Rang. kommuner avlingsnivå P '!G495&gt;1,'Rang. kommuner avlingsnivå P '!G495,"")</f>
        <v/>
      </c>
      <c r="K494" s="4" t="str">
        <f>IF('Rang. kommuner avlingsnivå P '!H495&gt;1,'Rang. kommuner avlingsnivå P '!H495,"")</f>
        <v/>
      </c>
      <c r="L494" s="4" t="str">
        <f>IF('Rang. kommuner avlingsnivå P '!I495&gt;1,'Rang. kommuner avlingsnivå P '!I495,"")</f>
        <v/>
      </c>
      <c r="M494" s="4" t="str">
        <f>IF('Rang. kommuner avlingsnivå P '!J495&gt;1,'Rang. kommuner avlingsnivå P '!J495,"")</f>
        <v/>
      </c>
      <c r="N494" s="4" t="str">
        <f>IF('Rang. kommuner avlingsnivå P '!K495&gt;1,'Rang. kommuner avlingsnivå P '!K495,"")</f>
        <v/>
      </c>
      <c r="O494" s="4" t="str">
        <f>IF('Rang. kommuner avlingsnivå P '!L495&gt;1,'Rang. kommuner avlingsnivå P '!L495,"")</f>
        <v/>
      </c>
    </row>
    <row r="495" spans="4:15" x14ac:dyDescent="0.25">
      <c r="D495" s="4" t="str">
        <f>IF('Rang. kommuner avlingsnivå P '!A496&gt;1,'Rang. kommuner avlingsnivå P '!A496,"")</f>
        <v/>
      </c>
      <c r="E495" s="4" t="str">
        <f>IF('Rang. kommuner avlingsnivå P '!B496&gt;1,'Rang. kommuner avlingsnivå P '!B496,"")</f>
        <v/>
      </c>
      <c r="F495" s="4" t="str">
        <f>IF('Rang. kommuner avlingsnivå P '!C496&gt;1,'Rang. kommuner avlingsnivå P '!C496,"")</f>
        <v/>
      </c>
      <c r="G495" s="4" t="str">
        <f>IF('Rang. kommuner avlingsnivå P '!D496&gt;1,'Rang. kommuner avlingsnivå P '!D496,"")</f>
        <v/>
      </c>
      <c r="H495" s="4" t="str">
        <f>IF('Rang. kommuner avlingsnivå P '!E496&gt;1,'Rang. kommuner avlingsnivå P '!E496,"")</f>
        <v/>
      </c>
      <c r="I495" s="4" t="str">
        <f>IF('Rang. kommuner avlingsnivå P '!F496&gt;1,'Rang. kommuner avlingsnivå P '!F496,"")</f>
        <v/>
      </c>
      <c r="J495" s="4" t="str">
        <f>IF('Rang. kommuner avlingsnivå P '!G496&gt;1,'Rang. kommuner avlingsnivå P '!G496,"")</f>
        <v/>
      </c>
      <c r="K495" s="4" t="str">
        <f>IF('Rang. kommuner avlingsnivå P '!H496&gt;1,'Rang. kommuner avlingsnivå P '!H496,"")</f>
        <v/>
      </c>
      <c r="L495" s="4" t="str">
        <f>IF('Rang. kommuner avlingsnivå P '!I496&gt;1,'Rang. kommuner avlingsnivå P '!I496,"")</f>
        <v/>
      </c>
      <c r="M495" s="4" t="str">
        <f>IF('Rang. kommuner avlingsnivå P '!J496&gt;1,'Rang. kommuner avlingsnivå P '!J496,"")</f>
        <v/>
      </c>
      <c r="N495" s="4" t="str">
        <f>IF('Rang. kommuner avlingsnivå P '!K496&gt;1,'Rang. kommuner avlingsnivå P '!K496,"")</f>
        <v/>
      </c>
      <c r="O495" s="4" t="str">
        <f>IF('Rang. kommuner avlingsnivå P '!L496&gt;1,'Rang. kommuner avlingsnivå P '!L496,"")</f>
        <v/>
      </c>
    </row>
    <row r="496" spans="4:15" x14ac:dyDescent="0.25">
      <c r="D496" s="4" t="str">
        <f>IF('Rang. kommuner avlingsnivå P '!A497&gt;1,'Rang. kommuner avlingsnivå P '!A497,"")</f>
        <v/>
      </c>
      <c r="E496" s="4" t="str">
        <f>IF('Rang. kommuner avlingsnivå P '!B497&gt;1,'Rang. kommuner avlingsnivå P '!B497,"")</f>
        <v/>
      </c>
      <c r="F496" s="4" t="str">
        <f>IF('Rang. kommuner avlingsnivå P '!C497&gt;1,'Rang. kommuner avlingsnivå P '!C497,"")</f>
        <v/>
      </c>
      <c r="G496" s="4" t="str">
        <f>IF('Rang. kommuner avlingsnivå P '!D497&gt;1,'Rang. kommuner avlingsnivå P '!D497,"")</f>
        <v/>
      </c>
      <c r="H496" s="4" t="str">
        <f>IF('Rang. kommuner avlingsnivå P '!E497&gt;1,'Rang. kommuner avlingsnivå P '!E497,"")</f>
        <v/>
      </c>
      <c r="I496" s="4" t="str">
        <f>IF('Rang. kommuner avlingsnivå P '!F497&gt;1,'Rang. kommuner avlingsnivå P '!F497,"")</f>
        <v/>
      </c>
      <c r="J496" s="4" t="str">
        <f>IF('Rang. kommuner avlingsnivå P '!G497&gt;1,'Rang. kommuner avlingsnivå P '!G497,"")</f>
        <v/>
      </c>
      <c r="K496" s="4" t="str">
        <f>IF('Rang. kommuner avlingsnivå P '!H497&gt;1,'Rang. kommuner avlingsnivå P '!H497,"")</f>
        <v/>
      </c>
      <c r="L496" s="4" t="str">
        <f>IF('Rang. kommuner avlingsnivå P '!I497&gt;1,'Rang. kommuner avlingsnivå P '!I497,"")</f>
        <v/>
      </c>
      <c r="M496" s="4" t="str">
        <f>IF('Rang. kommuner avlingsnivå P '!J497&gt;1,'Rang. kommuner avlingsnivå P '!J497,"")</f>
        <v/>
      </c>
      <c r="N496" s="4" t="str">
        <f>IF('Rang. kommuner avlingsnivå P '!K497&gt;1,'Rang. kommuner avlingsnivå P '!K497,"")</f>
        <v/>
      </c>
      <c r="O496" s="4" t="str">
        <f>IF('Rang. kommuner avlingsnivå P '!L497&gt;1,'Rang. kommuner avlingsnivå P '!L497,"")</f>
        <v/>
      </c>
    </row>
    <row r="497" spans="4:15" x14ac:dyDescent="0.25">
      <c r="D497" s="4" t="str">
        <f>IF('Rang. kommuner avlingsnivå P '!A498&gt;1,'Rang. kommuner avlingsnivå P '!A498,"")</f>
        <v/>
      </c>
      <c r="E497" s="4" t="str">
        <f>IF('Rang. kommuner avlingsnivå P '!B498&gt;1,'Rang. kommuner avlingsnivå P '!B498,"")</f>
        <v/>
      </c>
      <c r="F497" s="4" t="str">
        <f>IF('Rang. kommuner avlingsnivå P '!C498&gt;1,'Rang. kommuner avlingsnivå P '!C498,"")</f>
        <v/>
      </c>
      <c r="G497" s="4" t="str">
        <f>IF('Rang. kommuner avlingsnivå P '!D498&gt;1,'Rang. kommuner avlingsnivå P '!D498,"")</f>
        <v/>
      </c>
      <c r="H497" s="4" t="str">
        <f>IF('Rang. kommuner avlingsnivå P '!E498&gt;1,'Rang. kommuner avlingsnivå P '!E498,"")</f>
        <v/>
      </c>
      <c r="I497" s="4" t="str">
        <f>IF('Rang. kommuner avlingsnivå P '!F498&gt;1,'Rang. kommuner avlingsnivå P '!F498,"")</f>
        <v/>
      </c>
      <c r="J497" s="4" t="str">
        <f>IF('Rang. kommuner avlingsnivå P '!G498&gt;1,'Rang. kommuner avlingsnivå P '!G498,"")</f>
        <v/>
      </c>
      <c r="K497" s="4" t="str">
        <f>IF('Rang. kommuner avlingsnivå P '!H498&gt;1,'Rang. kommuner avlingsnivå P '!H498,"")</f>
        <v/>
      </c>
      <c r="L497" s="4" t="str">
        <f>IF('Rang. kommuner avlingsnivå P '!I498&gt;1,'Rang. kommuner avlingsnivå P '!I498,"")</f>
        <v/>
      </c>
      <c r="M497" s="4" t="str">
        <f>IF('Rang. kommuner avlingsnivå P '!J498&gt;1,'Rang. kommuner avlingsnivå P '!J498,"")</f>
        <v/>
      </c>
      <c r="N497" s="4" t="str">
        <f>IF('Rang. kommuner avlingsnivå P '!K498&gt;1,'Rang. kommuner avlingsnivå P '!K498,"")</f>
        <v/>
      </c>
      <c r="O497" s="4" t="str">
        <f>IF('Rang. kommuner avlingsnivå P '!L498&gt;1,'Rang. kommuner avlingsnivå P '!L498,"")</f>
        <v/>
      </c>
    </row>
    <row r="498" spans="4:15" x14ac:dyDescent="0.25">
      <c r="D498" s="4" t="str">
        <f>IF('Rang. kommuner avlingsnivå P '!A499&gt;1,'Rang. kommuner avlingsnivå P '!A499,"")</f>
        <v/>
      </c>
      <c r="E498" s="4" t="str">
        <f>IF('Rang. kommuner avlingsnivå P '!B499&gt;1,'Rang. kommuner avlingsnivå P '!B499,"")</f>
        <v/>
      </c>
      <c r="F498" s="4" t="str">
        <f>IF('Rang. kommuner avlingsnivå P '!C499&gt;1,'Rang. kommuner avlingsnivå P '!C499,"")</f>
        <v/>
      </c>
      <c r="G498" s="4" t="str">
        <f>IF('Rang. kommuner avlingsnivå P '!D499&gt;1,'Rang. kommuner avlingsnivå P '!D499,"")</f>
        <v/>
      </c>
      <c r="H498" s="4" t="str">
        <f>IF('Rang. kommuner avlingsnivå P '!E499&gt;1,'Rang. kommuner avlingsnivå P '!E499,"")</f>
        <v/>
      </c>
      <c r="I498" s="4" t="str">
        <f>IF('Rang. kommuner avlingsnivå P '!F499&gt;1,'Rang. kommuner avlingsnivå P '!F499,"")</f>
        <v/>
      </c>
      <c r="J498" s="4" t="str">
        <f>IF('Rang. kommuner avlingsnivå P '!G499&gt;1,'Rang. kommuner avlingsnivå P '!G499,"")</f>
        <v/>
      </c>
      <c r="K498" s="4" t="str">
        <f>IF('Rang. kommuner avlingsnivå P '!H499&gt;1,'Rang. kommuner avlingsnivå P '!H499,"")</f>
        <v/>
      </c>
      <c r="L498" s="4" t="str">
        <f>IF('Rang. kommuner avlingsnivå P '!I499&gt;1,'Rang. kommuner avlingsnivå P '!I499,"")</f>
        <v/>
      </c>
      <c r="M498" s="4" t="str">
        <f>IF('Rang. kommuner avlingsnivå P '!J499&gt;1,'Rang. kommuner avlingsnivå P '!J499,"")</f>
        <v/>
      </c>
      <c r="N498" s="4" t="str">
        <f>IF('Rang. kommuner avlingsnivå P '!K499&gt;1,'Rang. kommuner avlingsnivå P '!K499,"")</f>
        <v/>
      </c>
      <c r="O498" s="4" t="str">
        <f>IF('Rang. kommuner avlingsnivå P '!L499&gt;1,'Rang. kommuner avlingsnivå P '!L499,"")</f>
        <v/>
      </c>
    </row>
    <row r="499" spans="4:15" x14ac:dyDescent="0.25">
      <c r="D499" s="4" t="str">
        <f>IF('Rang. kommuner avlingsnivå P '!A500&gt;1,'Rang. kommuner avlingsnivå P '!A500,"")</f>
        <v/>
      </c>
      <c r="E499" s="4" t="str">
        <f>IF('Rang. kommuner avlingsnivå P '!B500&gt;1,'Rang. kommuner avlingsnivå P '!B500,"")</f>
        <v/>
      </c>
      <c r="F499" s="4" t="str">
        <f>IF('Rang. kommuner avlingsnivå P '!C500&gt;1,'Rang. kommuner avlingsnivå P '!C500,"")</f>
        <v/>
      </c>
      <c r="G499" s="4" t="str">
        <f>IF('Rang. kommuner avlingsnivå P '!D500&gt;1,'Rang. kommuner avlingsnivå P '!D500,"")</f>
        <v/>
      </c>
      <c r="H499" s="4" t="str">
        <f>IF('Rang. kommuner avlingsnivå P '!E500&gt;1,'Rang. kommuner avlingsnivå P '!E500,"")</f>
        <v/>
      </c>
      <c r="I499" s="4" t="str">
        <f>IF('Rang. kommuner avlingsnivå P '!F500&gt;1,'Rang. kommuner avlingsnivå P '!F500,"")</f>
        <v/>
      </c>
      <c r="J499" s="4" t="str">
        <f>IF('Rang. kommuner avlingsnivå P '!G500&gt;1,'Rang. kommuner avlingsnivå P '!G500,"")</f>
        <v/>
      </c>
      <c r="K499" s="4" t="str">
        <f>IF('Rang. kommuner avlingsnivå P '!H500&gt;1,'Rang. kommuner avlingsnivå P '!H500,"")</f>
        <v/>
      </c>
      <c r="L499" s="4" t="str">
        <f>IF('Rang. kommuner avlingsnivå P '!I500&gt;1,'Rang. kommuner avlingsnivå P '!I500,"")</f>
        <v/>
      </c>
      <c r="M499" s="4" t="str">
        <f>IF('Rang. kommuner avlingsnivå P '!J500&gt;1,'Rang. kommuner avlingsnivå P '!J500,"")</f>
        <v/>
      </c>
      <c r="N499" s="4" t="str">
        <f>IF('Rang. kommuner avlingsnivå P '!K500&gt;1,'Rang. kommuner avlingsnivå P '!K500,"")</f>
        <v/>
      </c>
      <c r="O499" s="4" t="str">
        <f>IF('Rang. kommuner avlingsnivå P '!L500&gt;1,'Rang. kommuner avlingsnivå P '!L500,"")</f>
        <v/>
      </c>
    </row>
    <row r="500" spans="4:15" x14ac:dyDescent="0.25">
      <c r="D500" s="4" t="str">
        <f>IF('Rang. kommuner avlingsnivå P '!A501&gt;1,'Rang. kommuner avlingsnivå P '!A501,"")</f>
        <v/>
      </c>
      <c r="E500" s="4" t="str">
        <f>IF('Rang. kommuner avlingsnivå P '!B501&gt;1,'Rang. kommuner avlingsnivå P '!B501,"")</f>
        <v/>
      </c>
      <c r="F500" s="4" t="str">
        <f>IF('Rang. kommuner avlingsnivå P '!C501&gt;1,'Rang. kommuner avlingsnivå P '!C501,"")</f>
        <v/>
      </c>
      <c r="G500" s="4" t="str">
        <f>IF('Rang. kommuner avlingsnivå P '!D501&gt;1,'Rang. kommuner avlingsnivå P '!D501,"")</f>
        <v/>
      </c>
      <c r="H500" s="4" t="str">
        <f>IF('Rang. kommuner avlingsnivå P '!E501&gt;1,'Rang. kommuner avlingsnivå P '!E501,"")</f>
        <v/>
      </c>
      <c r="I500" s="4" t="str">
        <f>IF('Rang. kommuner avlingsnivå P '!F501&gt;1,'Rang. kommuner avlingsnivå P '!F501,"")</f>
        <v/>
      </c>
      <c r="J500" s="4" t="str">
        <f>IF('Rang. kommuner avlingsnivå P '!G501&gt;1,'Rang. kommuner avlingsnivå P '!G501,"")</f>
        <v/>
      </c>
      <c r="K500" s="4" t="str">
        <f>IF('Rang. kommuner avlingsnivå P '!H501&gt;1,'Rang. kommuner avlingsnivå P '!H501,"")</f>
        <v/>
      </c>
      <c r="L500" s="4" t="str">
        <f>IF('Rang. kommuner avlingsnivå P '!I501&gt;1,'Rang. kommuner avlingsnivå P '!I501,"")</f>
        <v/>
      </c>
      <c r="M500" s="4" t="str">
        <f>IF('Rang. kommuner avlingsnivå P '!J501&gt;1,'Rang. kommuner avlingsnivå P '!J501,"")</f>
        <v/>
      </c>
      <c r="N500" s="4" t="str">
        <f>IF('Rang. kommuner avlingsnivå P '!K501&gt;1,'Rang. kommuner avlingsnivå P '!K501,"")</f>
        <v/>
      </c>
      <c r="O500" s="4" t="str">
        <f>IF('Rang. kommuner avlingsnivå P '!L501&gt;1,'Rang. kommuner avlingsnivå P '!L501,"")</f>
        <v/>
      </c>
    </row>
    <row r="501" spans="4:15" x14ac:dyDescent="0.25">
      <c r="D501" s="4" t="str">
        <f>IF('Rang. kommuner avlingsnivå P '!A502&gt;1,'Rang. kommuner avlingsnivå P '!A502,"")</f>
        <v/>
      </c>
      <c r="E501" s="4" t="str">
        <f>IF('Rang. kommuner avlingsnivå P '!B502&gt;1,'Rang. kommuner avlingsnivå P '!B502,"")</f>
        <v/>
      </c>
      <c r="F501" s="4" t="str">
        <f>IF('Rang. kommuner avlingsnivå P '!C502&gt;1,'Rang. kommuner avlingsnivå P '!C502,"")</f>
        <v/>
      </c>
      <c r="G501" s="4" t="str">
        <f>IF('Rang. kommuner avlingsnivå P '!D502&gt;1,'Rang. kommuner avlingsnivå P '!D502,"")</f>
        <v/>
      </c>
      <c r="H501" s="4" t="str">
        <f>IF('Rang. kommuner avlingsnivå P '!E502&gt;1,'Rang. kommuner avlingsnivå P '!E502,"")</f>
        <v/>
      </c>
      <c r="I501" s="4" t="str">
        <f>IF('Rang. kommuner avlingsnivå P '!F502&gt;1,'Rang. kommuner avlingsnivå P '!F502,"")</f>
        <v/>
      </c>
      <c r="J501" s="4" t="str">
        <f>IF('Rang. kommuner avlingsnivå P '!G502&gt;1,'Rang. kommuner avlingsnivå P '!G502,"")</f>
        <v/>
      </c>
      <c r="K501" s="4" t="str">
        <f>IF('Rang. kommuner avlingsnivå P '!H502&gt;1,'Rang. kommuner avlingsnivå P '!H502,"")</f>
        <v/>
      </c>
      <c r="L501" s="4" t="str">
        <f>IF('Rang. kommuner avlingsnivå P '!I502&gt;1,'Rang. kommuner avlingsnivå P '!I502,"")</f>
        <v/>
      </c>
      <c r="M501" s="4" t="str">
        <f>IF('Rang. kommuner avlingsnivå P '!J502&gt;1,'Rang. kommuner avlingsnivå P '!J502,"")</f>
        <v/>
      </c>
      <c r="N501" s="4" t="str">
        <f>IF('Rang. kommuner avlingsnivå P '!K502&gt;1,'Rang. kommuner avlingsnivå P '!K502,"")</f>
        <v/>
      </c>
      <c r="O501" s="4" t="str">
        <f>IF('Rang. kommuner avlingsnivå P '!L502&gt;1,'Rang. kommuner avlingsnivå P '!L502,"")</f>
        <v/>
      </c>
    </row>
    <row r="502" spans="4:15" x14ac:dyDescent="0.25">
      <c r="D502" s="4" t="str">
        <f>IF('Rang. kommuner avlingsnivå P '!A503&gt;1,'Rang. kommuner avlingsnivå P '!A503,"")</f>
        <v/>
      </c>
      <c r="E502" s="4" t="str">
        <f>IF('Rang. kommuner avlingsnivå P '!B503&gt;1,'Rang. kommuner avlingsnivå P '!B503,"")</f>
        <v/>
      </c>
      <c r="F502" s="4" t="str">
        <f>IF('Rang. kommuner avlingsnivå P '!C503&gt;1,'Rang. kommuner avlingsnivå P '!C503,"")</f>
        <v/>
      </c>
      <c r="G502" s="4" t="str">
        <f>IF('Rang. kommuner avlingsnivå P '!D503&gt;1,'Rang. kommuner avlingsnivå P '!D503,"")</f>
        <v/>
      </c>
      <c r="H502" s="4" t="str">
        <f>IF('Rang. kommuner avlingsnivå P '!E503&gt;1,'Rang. kommuner avlingsnivå P '!E503,"")</f>
        <v/>
      </c>
      <c r="I502" s="4" t="str">
        <f>IF('Rang. kommuner avlingsnivå P '!F503&gt;1,'Rang. kommuner avlingsnivå P '!F503,"")</f>
        <v/>
      </c>
      <c r="J502" s="4" t="str">
        <f>IF('Rang. kommuner avlingsnivå P '!G503&gt;1,'Rang. kommuner avlingsnivå P '!G503,"")</f>
        <v/>
      </c>
      <c r="K502" s="4" t="str">
        <f>IF('Rang. kommuner avlingsnivå P '!H503&gt;1,'Rang. kommuner avlingsnivå P '!H503,"")</f>
        <v/>
      </c>
      <c r="L502" s="4" t="str">
        <f>IF('Rang. kommuner avlingsnivå P '!I503&gt;1,'Rang. kommuner avlingsnivå P '!I503,"")</f>
        <v/>
      </c>
      <c r="M502" s="4" t="str">
        <f>IF('Rang. kommuner avlingsnivå P '!J503&gt;1,'Rang. kommuner avlingsnivå P '!J503,"")</f>
        <v/>
      </c>
      <c r="N502" s="4" t="str">
        <f>IF('Rang. kommuner avlingsnivå P '!K503&gt;1,'Rang. kommuner avlingsnivå P '!K503,"")</f>
        <v/>
      </c>
      <c r="O502" s="4" t="str">
        <f>IF('Rang. kommuner avlingsnivå P '!L503&gt;1,'Rang. kommuner avlingsnivå P '!L503,"")</f>
        <v/>
      </c>
    </row>
    <row r="503" spans="4:15" x14ac:dyDescent="0.25">
      <c r="D503" s="4" t="str">
        <f>IF('Rang. kommuner avlingsnivå P '!A504&gt;1,'Rang. kommuner avlingsnivå P '!A504,"")</f>
        <v/>
      </c>
      <c r="E503" s="4" t="str">
        <f>IF('Rang. kommuner avlingsnivå P '!B504&gt;1,'Rang. kommuner avlingsnivå P '!B504,"")</f>
        <v/>
      </c>
      <c r="F503" s="4" t="str">
        <f>IF('Rang. kommuner avlingsnivå P '!C504&gt;1,'Rang. kommuner avlingsnivå P '!C504,"")</f>
        <v/>
      </c>
      <c r="G503" s="4" t="str">
        <f>IF('Rang. kommuner avlingsnivå P '!D504&gt;1,'Rang. kommuner avlingsnivå P '!D504,"")</f>
        <v/>
      </c>
      <c r="H503" s="4" t="str">
        <f>IF('Rang. kommuner avlingsnivå P '!E504&gt;1,'Rang. kommuner avlingsnivå P '!E504,"")</f>
        <v/>
      </c>
      <c r="I503" s="4" t="str">
        <f>IF('Rang. kommuner avlingsnivå P '!F504&gt;1,'Rang. kommuner avlingsnivå P '!F504,"")</f>
        <v/>
      </c>
      <c r="J503" s="4" t="str">
        <f>IF('Rang. kommuner avlingsnivå P '!G504&gt;1,'Rang. kommuner avlingsnivå P '!G504,"")</f>
        <v/>
      </c>
      <c r="K503" s="4" t="str">
        <f>IF('Rang. kommuner avlingsnivå P '!H504&gt;1,'Rang. kommuner avlingsnivå P '!H504,"")</f>
        <v/>
      </c>
      <c r="L503" s="4" t="str">
        <f>IF('Rang. kommuner avlingsnivå P '!I504&gt;1,'Rang. kommuner avlingsnivå P '!I504,"")</f>
        <v/>
      </c>
      <c r="M503" s="4" t="str">
        <f>IF('Rang. kommuner avlingsnivå P '!J504&gt;1,'Rang. kommuner avlingsnivå P '!J504,"")</f>
        <v/>
      </c>
      <c r="N503" s="4" t="str">
        <f>IF('Rang. kommuner avlingsnivå P '!K504&gt;1,'Rang. kommuner avlingsnivå P '!K504,"")</f>
        <v/>
      </c>
      <c r="O503" s="4" t="str">
        <f>IF('Rang. kommuner avlingsnivå P '!L504&gt;1,'Rang. kommuner avlingsnivå P '!L504,"")</f>
        <v/>
      </c>
    </row>
    <row r="504" spans="4:15" x14ac:dyDescent="0.25">
      <c r="D504" s="4" t="str">
        <f>IF('Rang. kommuner avlingsnivå P '!A505&gt;1,'Rang. kommuner avlingsnivå P '!A505,"")</f>
        <v/>
      </c>
      <c r="E504" s="4" t="str">
        <f>IF('Rang. kommuner avlingsnivå P '!B505&gt;1,'Rang. kommuner avlingsnivå P '!B505,"")</f>
        <v/>
      </c>
      <c r="F504" s="4" t="str">
        <f>IF('Rang. kommuner avlingsnivå P '!C505&gt;1,'Rang. kommuner avlingsnivå P '!C505,"")</f>
        <v/>
      </c>
      <c r="G504" s="4" t="str">
        <f>IF('Rang. kommuner avlingsnivå P '!D505&gt;1,'Rang. kommuner avlingsnivå P '!D505,"")</f>
        <v/>
      </c>
      <c r="H504" s="4" t="str">
        <f>IF('Rang. kommuner avlingsnivå P '!E505&gt;1,'Rang. kommuner avlingsnivå P '!E505,"")</f>
        <v/>
      </c>
      <c r="I504" s="4" t="str">
        <f>IF('Rang. kommuner avlingsnivå P '!F505&gt;1,'Rang. kommuner avlingsnivå P '!F505,"")</f>
        <v/>
      </c>
      <c r="J504" s="4" t="str">
        <f>IF('Rang. kommuner avlingsnivå P '!G505&gt;1,'Rang. kommuner avlingsnivå P '!G505,"")</f>
        <v/>
      </c>
      <c r="K504" s="4" t="str">
        <f>IF('Rang. kommuner avlingsnivå P '!H505&gt;1,'Rang. kommuner avlingsnivå P '!H505,"")</f>
        <v/>
      </c>
      <c r="L504" s="4" t="str">
        <f>IF('Rang. kommuner avlingsnivå P '!I505&gt;1,'Rang. kommuner avlingsnivå P '!I505,"")</f>
        <v/>
      </c>
      <c r="M504" s="4" t="str">
        <f>IF('Rang. kommuner avlingsnivå P '!J505&gt;1,'Rang. kommuner avlingsnivå P '!J505,"")</f>
        <v/>
      </c>
      <c r="N504" s="4" t="str">
        <f>IF('Rang. kommuner avlingsnivå P '!K505&gt;1,'Rang. kommuner avlingsnivå P '!K505,"")</f>
        <v/>
      </c>
      <c r="O504" s="4" t="str">
        <f>IF('Rang. kommuner avlingsnivå P '!L505&gt;1,'Rang. kommuner avlingsnivå P '!L505,"")</f>
        <v/>
      </c>
    </row>
    <row r="505" spans="4:15" x14ac:dyDescent="0.25">
      <c r="D505" s="4" t="str">
        <f>IF('Rang. kommuner avlingsnivå P '!A506&gt;1,'Rang. kommuner avlingsnivå P '!A506,"")</f>
        <v/>
      </c>
      <c r="E505" s="4" t="str">
        <f>IF('Rang. kommuner avlingsnivå P '!B506&gt;1,'Rang. kommuner avlingsnivå P '!B506,"")</f>
        <v/>
      </c>
      <c r="F505" s="4" t="str">
        <f>IF('Rang. kommuner avlingsnivå P '!C506&gt;1,'Rang. kommuner avlingsnivå P '!C506,"")</f>
        <v/>
      </c>
      <c r="G505" s="4" t="str">
        <f>IF('Rang. kommuner avlingsnivå P '!D506&gt;1,'Rang. kommuner avlingsnivå P '!D506,"")</f>
        <v/>
      </c>
      <c r="H505" s="4" t="str">
        <f>IF('Rang. kommuner avlingsnivå P '!E506&gt;1,'Rang. kommuner avlingsnivå P '!E506,"")</f>
        <v/>
      </c>
      <c r="I505" s="4" t="str">
        <f>IF('Rang. kommuner avlingsnivå P '!F506&gt;1,'Rang. kommuner avlingsnivå P '!F506,"")</f>
        <v/>
      </c>
      <c r="J505" s="4" t="str">
        <f>IF('Rang. kommuner avlingsnivå P '!G506&gt;1,'Rang. kommuner avlingsnivå P '!G506,"")</f>
        <v/>
      </c>
      <c r="K505" s="4" t="str">
        <f>IF('Rang. kommuner avlingsnivå P '!H506&gt;1,'Rang. kommuner avlingsnivå P '!H506,"")</f>
        <v/>
      </c>
      <c r="L505" s="4" t="str">
        <f>IF('Rang. kommuner avlingsnivå P '!I506&gt;1,'Rang. kommuner avlingsnivå P '!I506,"")</f>
        <v/>
      </c>
      <c r="M505" s="4" t="str">
        <f>IF('Rang. kommuner avlingsnivå P '!J506&gt;1,'Rang. kommuner avlingsnivå P '!J506,"")</f>
        <v/>
      </c>
      <c r="N505" s="4" t="str">
        <f>IF('Rang. kommuner avlingsnivå P '!K506&gt;1,'Rang. kommuner avlingsnivå P '!K506,"")</f>
        <v/>
      </c>
      <c r="O505" s="4" t="str">
        <f>IF('Rang. kommuner avlingsnivå P '!L506&gt;1,'Rang. kommuner avlingsnivå P '!L506,"")</f>
        <v/>
      </c>
    </row>
    <row r="506" spans="4:15" x14ac:dyDescent="0.25">
      <c r="D506" s="4" t="str">
        <f>IF('Rang. kommuner avlingsnivå P '!A507&gt;1,'Rang. kommuner avlingsnivå P '!A507,"")</f>
        <v/>
      </c>
      <c r="E506" s="4" t="str">
        <f>IF('Rang. kommuner avlingsnivå P '!B507&gt;1,'Rang. kommuner avlingsnivå P '!B507,"")</f>
        <v/>
      </c>
      <c r="F506" s="4" t="str">
        <f>IF('Rang. kommuner avlingsnivå P '!C507&gt;1,'Rang. kommuner avlingsnivå P '!C507,"")</f>
        <v/>
      </c>
      <c r="G506" s="4" t="str">
        <f>IF('Rang. kommuner avlingsnivå P '!D507&gt;1,'Rang. kommuner avlingsnivå P '!D507,"")</f>
        <v/>
      </c>
      <c r="H506" s="4" t="str">
        <f>IF('Rang. kommuner avlingsnivå P '!E507&gt;1,'Rang. kommuner avlingsnivå P '!E507,"")</f>
        <v/>
      </c>
      <c r="I506" s="4" t="str">
        <f>IF('Rang. kommuner avlingsnivå P '!F507&gt;1,'Rang. kommuner avlingsnivå P '!F507,"")</f>
        <v/>
      </c>
      <c r="J506" s="4" t="str">
        <f>IF('Rang. kommuner avlingsnivå P '!G507&gt;1,'Rang. kommuner avlingsnivå P '!G507,"")</f>
        <v/>
      </c>
      <c r="K506" s="4" t="str">
        <f>IF('Rang. kommuner avlingsnivå P '!H507&gt;1,'Rang. kommuner avlingsnivå P '!H507,"")</f>
        <v/>
      </c>
      <c r="L506" s="4" t="str">
        <f>IF('Rang. kommuner avlingsnivå P '!I507&gt;1,'Rang. kommuner avlingsnivå P '!I507,"")</f>
        <v/>
      </c>
      <c r="M506" s="4" t="str">
        <f>IF('Rang. kommuner avlingsnivå P '!J507&gt;1,'Rang. kommuner avlingsnivå P '!J507,"")</f>
        <v/>
      </c>
      <c r="N506" s="4" t="str">
        <f>IF('Rang. kommuner avlingsnivå P '!K507&gt;1,'Rang. kommuner avlingsnivå P '!K507,"")</f>
        <v/>
      </c>
      <c r="O506" s="4" t="str">
        <f>IF('Rang. kommuner avlingsnivå P '!L507&gt;1,'Rang. kommuner avlingsnivå P '!L507,"")</f>
        <v/>
      </c>
    </row>
    <row r="507" spans="4:15" x14ac:dyDescent="0.25">
      <c r="D507" s="4" t="str">
        <f>IF('Rang. kommuner avlingsnivå P '!A508&gt;1,'Rang. kommuner avlingsnivå P '!A508,"")</f>
        <v/>
      </c>
      <c r="E507" s="4" t="str">
        <f>IF('Rang. kommuner avlingsnivå P '!B508&gt;1,'Rang. kommuner avlingsnivå P '!B508,"")</f>
        <v/>
      </c>
      <c r="F507" s="4" t="str">
        <f>IF('Rang. kommuner avlingsnivå P '!C508&gt;1,'Rang. kommuner avlingsnivå P '!C508,"")</f>
        <v/>
      </c>
      <c r="G507" s="4" t="str">
        <f>IF('Rang. kommuner avlingsnivå P '!D508&gt;1,'Rang. kommuner avlingsnivå P '!D508,"")</f>
        <v/>
      </c>
      <c r="H507" s="4" t="str">
        <f>IF('Rang. kommuner avlingsnivå P '!E508&gt;1,'Rang. kommuner avlingsnivå P '!E508,"")</f>
        <v/>
      </c>
      <c r="I507" s="4" t="str">
        <f>IF('Rang. kommuner avlingsnivå P '!F508&gt;1,'Rang. kommuner avlingsnivå P '!F508,"")</f>
        <v/>
      </c>
      <c r="J507" s="4" t="str">
        <f>IF('Rang. kommuner avlingsnivå P '!G508&gt;1,'Rang. kommuner avlingsnivå P '!G508,"")</f>
        <v/>
      </c>
      <c r="K507" s="4" t="str">
        <f>IF('Rang. kommuner avlingsnivå P '!H508&gt;1,'Rang. kommuner avlingsnivå P '!H508,"")</f>
        <v/>
      </c>
      <c r="L507" s="4" t="str">
        <f>IF('Rang. kommuner avlingsnivå P '!I508&gt;1,'Rang. kommuner avlingsnivå P '!I508,"")</f>
        <v/>
      </c>
      <c r="M507" s="4" t="str">
        <f>IF('Rang. kommuner avlingsnivå P '!J508&gt;1,'Rang. kommuner avlingsnivå P '!J508,"")</f>
        <v/>
      </c>
      <c r="N507" s="4" t="str">
        <f>IF('Rang. kommuner avlingsnivå P '!K508&gt;1,'Rang. kommuner avlingsnivå P '!K508,"")</f>
        <v/>
      </c>
      <c r="O507" s="4" t="str">
        <f>IF('Rang. kommuner avlingsnivå P '!L508&gt;1,'Rang. kommuner avlingsnivå P '!L508,"")</f>
        <v/>
      </c>
    </row>
    <row r="508" spans="4:15" x14ac:dyDescent="0.25">
      <c r="D508" s="4" t="str">
        <f>IF('Rang. kommuner avlingsnivå P '!A509&gt;1,'Rang. kommuner avlingsnivå P '!A509,"")</f>
        <v/>
      </c>
      <c r="E508" s="4" t="str">
        <f>IF('Rang. kommuner avlingsnivå P '!B509&gt;1,'Rang. kommuner avlingsnivå P '!B509,"")</f>
        <v/>
      </c>
      <c r="F508" s="4" t="str">
        <f>IF('Rang. kommuner avlingsnivå P '!C509&gt;1,'Rang. kommuner avlingsnivå P '!C509,"")</f>
        <v/>
      </c>
      <c r="G508" s="4" t="str">
        <f>IF('Rang. kommuner avlingsnivå P '!D509&gt;1,'Rang. kommuner avlingsnivå P '!D509,"")</f>
        <v/>
      </c>
      <c r="H508" s="4" t="str">
        <f>IF('Rang. kommuner avlingsnivå P '!E509&gt;1,'Rang. kommuner avlingsnivå P '!E509,"")</f>
        <v/>
      </c>
      <c r="I508" s="4" t="str">
        <f>IF('Rang. kommuner avlingsnivå P '!F509&gt;1,'Rang. kommuner avlingsnivå P '!F509,"")</f>
        <v/>
      </c>
      <c r="J508" s="4" t="str">
        <f>IF('Rang. kommuner avlingsnivå P '!G509&gt;1,'Rang. kommuner avlingsnivå P '!G509,"")</f>
        <v/>
      </c>
      <c r="K508" s="4" t="str">
        <f>IF('Rang. kommuner avlingsnivå P '!H509&gt;1,'Rang. kommuner avlingsnivå P '!H509,"")</f>
        <v/>
      </c>
      <c r="L508" s="4" t="str">
        <f>IF('Rang. kommuner avlingsnivå P '!I509&gt;1,'Rang. kommuner avlingsnivå P '!I509,"")</f>
        <v/>
      </c>
      <c r="M508" s="4" t="str">
        <f>IF('Rang. kommuner avlingsnivå P '!J509&gt;1,'Rang. kommuner avlingsnivå P '!J509,"")</f>
        <v/>
      </c>
      <c r="N508" s="4" t="str">
        <f>IF('Rang. kommuner avlingsnivå P '!K509&gt;1,'Rang. kommuner avlingsnivå P '!K509,"")</f>
        <v/>
      </c>
      <c r="O508" s="4" t="str">
        <f>IF('Rang. kommuner avlingsnivå P '!L509&gt;1,'Rang. kommuner avlingsnivå P '!L509,"")</f>
        <v/>
      </c>
    </row>
    <row r="509" spans="4:15" x14ac:dyDescent="0.25">
      <c r="D509" s="4" t="str">
        <f>IF('Rang. kommuner avlingsnivå P '!A510&gt;1,'Rang. kommuner avlingsnivå P '!A510,"")</f>
        <v/>
      </c>
      <c r="E509" s="4" t="str">
        <f>IF('Rang. kommuner avlingsnivå P '!B510&gt;1,'Rang. kommuner avlingsnivå P '!B510,"")</f>
        <v/>
      </c>
      <c r="F509" s="4" t="str">
        <f>IF('Rang. kommuner avlingsnivå P '!C510&gt;1,'Rang. kommuner avlingsnivå P '!C510,"")</f>
        <v/>
      </c>
      <c r="G509" s="4" t="str">
        <f>IF('Rang. kommuner avlingsnivå P '!D510&gt;1,'Rang. kommuner avlingsnivå P '!D510,"")</f>
        <v/>
      </c>
      <c r="H509" s="4" t="str">
        <f>IF('Rang. kommuner avlingsnivå P '!E510&gt;1,'Rang. kommuner avlingsnivå P '!E510,"")</f>
        <v/>
      </c>
      <c r="I509" s="4" t="str">
        <f>IF('Rang. kommuner avlingsnivå P '!F510&gt;1,'Rang. kommuner avlingsnivå P '!F510,"")</f>
        <v/>
      </c>
      <c r="J509" s="4" t="str">
        <f>IF('Rang. kommuner avlingsnivå P '!G510&gt;1,'Rang. kommuner avlingsnivå P '!G510,"")</f>
        <v/>
      </c>
      <c r="K509" s="4" t="str">
        <f>IF('Rang. kommuner avlingsnivå P '!H510&gt;1,'Rang. kommuner avlingsnivå P '!H510,"")</f>
        <v/>
      </c>
      <c r="L509" s="4" t="str">
        <f>IF('Rang. kommuner avlingsnivå P '!I510&gt;1,'Rang. kommuner avlingsnivå P '!I510,"")</f>
        <v/>
      </c>
      <c r="M509" s="4" t="str">
        <f>IF('Rang. kommuner avlingsnivå P '!J510&gt;1,'Rang. kommuner avlingsnivå P '!J510,"")</f>
        <v/>
      </c>
      <c r="N509" s="4" t="str">
        <f>IF('Rang. kommuner avlingsnivå P '!K510&gt;1,'Rang. kommuner avlingsnivå P '!K510,"")</f>
        <v/>
      </c>
      <c r="O509" s="4" t="str">
        <f>IF('Rang. kommuner avlingsnivå P '!L510&gt;1,'Rang. kommuner avlingsnivå P '!L510,"")</f>
        <v/>
      </c>
    </row>
    <row r="510" spans="4:15" x14ac:dyDescent="0.25">
      <c r="D510" s="4" t="str">
        <f>IF('Rang. kommuner avlingsnivå P '!A511&gt;1,'Rang. kommuner avlingsnivå P '!A511,"")</f>
        <v/>
      </c>
      <c r="E510" s="4" t="str">
        <f>IF('Rang. kommuner avlingsnivå P '!B511&gt;1,'Rang. kommuner avlingsnivå P '!B511,"")</f>
        <v/>
      </c>
      <c r="F510" s="4" t="str">
        <f>IF('Rang. kommuner avlingsnivå P '!C511&gt;1,'Rang. kommuner avlingsnivå P '!C511,"")</f>
        <v/>
      </c>
      <c r="G510" s="4" t="str">
        <f>IF('Rang. kommuner avlingsnivå P '!D511&gt;1,'Rang. kommuner avlingsnivå P '!D511,"")</f>
        <v/>
      </c>
      <c r="H510" s="4" t="str">
        <f>IF('Rang. kommuner avlingsnivå P '!E511&gt;1,'Rang. kommuner avlingsnivå P '!E511,"")</f>
        <v/>
      </c>
      <c r="I510" s="4" t="str">
        <f>IF('Rang. kommuner avlingsnivå P '!F511&gt;1,'Rang. kommuner avlingsnivå P '!F511,"")</f>
        <v/>
      </c>
      <c r="J510" s="4" t="str">
        <f>IF('Rang. kommuner avlingsnivå P '!G511&gt;1,'Rang. kommuner avlingsnivå P '!G511,"")</f>
        <v/>
      </c>
      <c r="K510" s="4" t="str">
        <f>IF('Rang. kommuner avlingsnivå P '!H511&gt;1,'Rang. kommuner avlingsnivå P '!H511,"")</f>
        <v/>
      </c>
      <c r="L510" s="4" t="str">
        <f>IF('Rang. kommuner avlingsnivå P '!I511&gt;1,'Rang. kommuner avlingsnivå P '!I511,"")</f>
        <v/>
      </c>
      <c r="M510" s="4" t="str">
        <f>IF('Rang. kommuner avlingsnivå P '!J511&gt;1,'Rang. kommuner avlingsnivå P '!J511,"")</f>
        <v/>
      </c>
      <c r="N510" s="4" t="str">
        <f>IF('Rang. kommuner avlingsnivå P '!K511&gt;1,'Rang. kommuner avlingsnivå P '!K511,"")</f>
        <v/>
      </c>
      <c r="O510" s="4" t="str">
        <f>IF('Rang. kommuner avlingsnivå P '!L511&gt;1,'Rang. kommuner avlingsnivå P '!L511,"")</f>
        <v/>
      </c>
    </row>
    <row r="511" spans="4:15" x14ac:dyDescent="0.25">
      <c r="D511" s="4" t="str">
        <f>IF('Rang. kommuner avlingsnivå P '!A512&gt;1,'Rang. kommuner avlingsnivå P '!A512,"")</f>
        <v/>
      </c>
      <c r="E511" s="4" t="str">
        <f>IF('Rang. kommuner avlingsnivå P '!B512&gt;1,'Rang. kommuner avlingsnivå P '!B512,"")</f>
        <v/>
      </c>
      <c r="F511" s="4" t="str">
        <f>IF('Rang. kommuner avlingsnivå P '!C512&gt;1,'Rang. kommuner avlingsnivå P '!C512,"")</f>
        <v/>
      </c>
      <c r="G511" s="4" t="str">
        <f>IF('Rang. kommuner avlingsnivå P '!D512&gt;1,'Rang. kommuner avlingsnivå P '!D512,"")</f>
        <v/>
      </c>
      <c r="H511" s="4" t="str">
        <f>IF('Rang. kommuner avlingsnivå P '!E512&gt;1,'Rang. kommuner avlingsnivå P '!E512,"")</f>
        <v/>
      </c>
      <c r="I511" s="4" t="str">
        <f>IF('Rang. kommuner avlingsnivå P '!F512&gt;1,'Rang. kommuner avlingsnivå P '!F512,"")</f>
        <v/>
      </c>
      <c r="J511" s="4" t="str">
        <f>IF('Rang. kommuner avlingsnivå P '!G512&gt;1,'Rang. kommuner avlingsnivå P '!G512,"")</f>
        <v/>
      </c>
      <c r="K511" s="4" t="str">
        <f>IF('Rang. kommuner avlingsnivå P '!H512&gt;1,'Rang. kommuner avlingsnivå P '!H512,"")</f>
        <v/>
      </c>
      <c r="L511" s="4" t="str">
        <f>IF('Rang. kommuner avlingsnivå P '!I512&gt;1,'Rang. kommuner avlingsnivå P '!I512,"")</f>
        <v/>
      </c>
      <c r="M511" s="4" t="str">
        <f>IF('Rang. kommuner avlingsnivå P '!J512&gt;1,'Rang. kommuner avlingsnivå P '!J512,"")</f>
        <v/>
      </c>
      <c r="N511" s="4" t="str">
        <f>IF('Rang. kommuner avlingsnivå P '!K512&gt;1,'Rang. kommuner avlingsnivå P '!K512,"")</f>
        <v/>
      </c>
      <c r="O511" s="4" t="str">
        <f>IF('Rang. kommuner avlingsnivå P '!L512&gt;1,'Rang. kommuner avlingsnivå P '!L512,"")</f>
        <v/>
      </c>
    </row>
    <row r="512" spans="4:15" x14ac:dyDescent="0.25">
      <c r="D512" s="4" t="str">
        <f>IF('Rang. kommuner avlingsnivå P '!A513&gt;1,'Rang. kommuner avlingsnivå P '!A513,"")</f>
        <v/>
      </c>
      <c r="E512" s="4" t="str">
        <f>IF('Rang. kommuner avlingsnivå P '!B513&gt;1,'Rang. kommuner avlingsnivå P '!B513,"")</f>
        <v/>
      </c>
      <c r="F512" s="4" t="str">
        <f>IF('Rang. kommuner avlingsnivå P '!C513&gt;1,'Rang. kommuner avlingsnivå P '!C513,"")</f>
        <v/>
      </c>
      <c r="G512" s="4" t="str">
        <f>IF('Rang. kommuner avlingsnivå P '!D513&gt;1,'Rang. kommuner avlingsnivå P '!D513,"")</f>
        <v/>
      </c>
      <c r="H512" s="4" t="str">
        <f>IF('Rang. kommuner avlingsnivå P '!E513&gt;1,'Rang. kommuner avlingsnivå P '!E513,"")</f>
        <v/>
      </c>
      <c r="I512" s="4" t="str">
        <f>IF('Rang. kommuner avlingsnivå P '!F513&gt;1,'Rang. kommuner avlingsnivå P '!F513,"")</f>
        <v/>
      </c>
      <c r="J512" s="4" t="str">
        <f>IF('Rang. kommuner avlingsnivå P '!G513&gt;1,'Rang. kommuner avlingsnivå P '!G513,"")</f>
        <v/>
      </c>
      <c r="K512" s="4" t="str">
        <f>IF('Rang. kommuner avlingsnivå P '!H513&gt;1,'Rang. kommuner avlingsnivå P '!H513,"")</f>
        <v/>
      </c>
      <c r="L512" s="4" t="str">
        <f>IF('Rang. kommuner avlingsnivå P '!I513&gt;1,'Rang. kommuner avlingsnivå P '!I513,"")</f>
        <v/>
      </c>
      <c r="M512" s="4" t="str">
        <f>IF('Rang. kommuner avlingsnivå P '!J513&gt;1,'Rang. kommuner avlingsnivå P '!J513,"")</f>
        <v/>
      </c>
      <c r="N512" s="4" t="str">
        <f>IF('Rang. kommuner avlingsnivå P '!K513&gt;1,'Rang. kommuner avlingsnivå P '!K513,"")</f>
        <v/>
      </c>
      <c r="O512" s="4" t="str">
        <f>IF('Rang. kommuner avlingsnivå P '!L513&gt;1,'Rang. kommuner avlingsnivå P '!L513,"")</f>
        <v/>
      </c>
    </row>
    <row r="513" spans="4:15" x14ac:dyDescent="0.25">
      <c r="D513" s="4" t="str">
        <f>IF('Rang. kommuner avlingsnivå P '!A514&gt;1,'Rang. kommuner avlingsnivå P '!A514,"")</f>
        <v/>
      </c>
      <c r="E513" s="4" t="str">
        <f>IF('Rang. kommuner avlingsnivå P '!B514&gt;1,'Rang. kommuner avlingsnivå P '!B514,"")</f>
        <v/>
      </c>
      <c r="F513" s="4" t="str">
        <f>IF('Rang. kommuner avlingsnivå P '!C514&gt;1,'Rang. kommuner avlingsnivå P '!C514,"")</f>
        <v/>
      </c>
      <c r="G513" s="4" t="str">
        <f>IF('Rang. kommuner avlingsnivå P '!D514&gt;1,'Rang. kommuner avlingsnivå P '!D514,"")</f>
        <v/>
      </c>
      <c r="H513" s="4" t="str">
        <f>IF('Rang. kommuner avlingsnivå P '!E514&gt;1,'Rang. kommuner avlingsnivå P '!E514,"")</f>
        <v/>
      </c>
      <c r="I513" s="4" t="str">
        <f>IF('Rang. kommuner avlingsnivå P '!F514&gt;1,'Rang. kommuner avlingsnivå P '!F514,"")</f>
        <v/>
      </c>
      <c r="J513" s="4" t="str">
        <f>IF('Rang. kommuner avlingsnivå P '!G514&gt;1,'Rang. kommuner avlingsnivå P '!G514,"")</f>
        <v/>
      </c>
      <c r="K513" s="4" t="str">
        <f>IF('Rang. kommuner avlingsnivå P '!H514&gt;1,'Rang. kommuner avlingsnivå P '!H514,"")</f>
        <v/>
      </c>
      <c r="L513" s="4" t="str">
        <f>IF('Rang. kommuner avlingsnivå P '!I514&gt;1,'Rang. kommuner avlingsnivå P '!I514,"")</f>
        <v/>
      </c>
      <c r="M513" s="4" t="str">
        <f>IF('Rang. kommuner avlingsnivå P '!J514&gt;1,'Rang. kommuner avlingsnivå P '!J514,"")</f>
        <v/>
      </c>
      <c r="N513" s="4" t="str">
        <f>IF('Rang. kommuner avlingsnivå P '!K514&gt;1,'Rang. kommuner avlingsnivå P '!K514,"")</f>
        <v/>
      </c>
      <c r="O513" s="4" t="str">
        <f>IF('Rang. kommuner avlingsnivå P '!L514&gt;1,'Rang. kommuner avlingsnivå P '!L514,"")</f>
        <v/>
      </c>
    </row>
    <row r="514" spans="4:15" x14ac:dyDescent="0.25">
      <c r="D514" s="4" t="str">
        <f>IF('Rang. kommuner avlingsnivå P '!A515&gt;1,'Rang. kommuner avlingsnivå P '!A515,"")</f>
        <v/>
      </c>
      <c r="E514" s="4" t="str">
        <f>IF('Rang. kommuner avlingsnivå P '!B515&gt;1,'Rang. kommuner avlingsnivå P '!B515,"")</f>
        <v/>
      </c>
      <c r="F514" s="4" t="str">
        <f>IF('Rang. kommuner avlingsnivå P '!C515&gt;1,'Rang. kommuner avlingsnivå P '!C515,"")</f>
        <v/>
      </c>
      <c r="G514" s="4" t="str">
        <f>IF('Rang. kommuner avlingsnivå P '!D515&gt;1,'Rang. kommuner avlingsnivå P '!D515,"")</f>
        <v/>
      </c>
      <c r="H514" s="4" t="str">
        <f>IF('Rang. kommuner avlingsnivå P '!E515&gt;1,'Rang. kommuner avlingsnivå P '!E515,"")</f>
        <v/>
      </c>
      <c r="I514" s="4" t="str">
        <f>IF('Rang. kommuner avlingsnivå P '!F515&gt;1,'Rang. kommuner avlingsnivå P '!F515,"")</f>
        <v/>
      </c>
      <c r="J514" s="4" t="str">
        <f>IF('Rang. kommuner avlingsnivå P '!G515&gt;1,'Rang. kommuner avlingsnivå P '!G515,"")</f>
        <v/>
      </c>
      <c r="K514" s="4" t="str">
        <f>IF('Rang. kommuner avlingsnivå P '!H515&gt;1,'Rang. kommuner avlingsnivå P '!H515,"")</f>
        <v/>
      </c>
      <c r="L514" s="4" t="str">
        <f>IF('Rang. kommuner avlingsnivå P '!I515&gt;1,'Rang. kommuner avlingsnivå P '!I515,"")</f>
        <v/>
      </c>
      <c r="M514" s="4" t="str">
        <f>IF('Rang. kommuner avlingsnivå P '!J515&gt;1,'Rang. kommuner avlingsnivå P '!J515,"")</f>
        <v/>
      </c>
      <c r="N514" s="4" t="str">
        <f>IF('Rang. kommuner avlingsnivå P '!K515&gt;1,'Rang. kommuner avlingsnivå P '!K515,"")</f>
        <v/>
      </c>
      <c r="O514" s="4" t="str">
        <f>IF('Rang. kommuner avlingsnivå P '!L515&gt;1,'Rang. kommuner avlingsnivå P '!L515,"")</f>
        <v/>
      </c>
    </row>
    <row r="515" spans="4:15" x14ac:dyDescent="0.25">
      <c r="D515" s="4" t="str">
        <f>IF('Rang. kommuner avlingsnivå P '!A516&gt;1,'Rang. kommuner avlingsnivå P '!A516,"")</f>
        <v/>
      </c>
      <c r="E515" s="4" t="str">
        <f>IF('Rang. kommuner avlingsnivå P '!B516&gt;1,'Rang. kommuner avlingsnivå P '!B516,"")</f>
        <v/>
      </c>
      <c r="F515" s="4" t="str">
        <f>IF('Rang. kommuner avlingsnivå P '!C516&gt;1,'Rang. kommuner avlingsnivå P '!C516,"")</f>
        <v/>
      </c>
      <c r="G515" s="4" t="str">
        <f>IF('Rang. kommuner avlingsnivå P '!D516&gt;1,'Rang. kommuner avlingsnivå P '!D516,"")</f>
        <v/>
      </c>
      <c r="H515" s="4" t="str">
        <f>IF('Rang. kommuner avlingsnivå P '!E516&gt;1,'Rang. kommuner avlingsnivå P '!E516,"")</f>
        <v/>
      </c>
      <c r="I515" s="4" t="str">
        <f>IF('Rang. kommuner avlingsnivå P '!F516&gt;1,'Rang. kommuner avlingsnivå P '!F516,"")</f>
        <v/>
      </c>
      <c r="J515" s="4" t="str">
        <f>IF('Rang. kommuner avlingsnivå P '!G516&gt;1,'Rang. kommuner avlingsnivå P '!G516,"")</f>
        <v/>
      </c>
      <c r="K515" s="4" t="str">
        <f>IF('Rang. kommuner avlingsnivå P '!H516&gt;1,'Rang. kommuner avlingsnivå P '!H516,"")</f>
        <v/>
      </c>
      <c r="L515" s="4" t="str">
        <f>IF('Rang. kommuner avlingsnivå P '!I516&gt;1,'Rang. kommuner avlingsnivå P '!I516,"")</f>
        <v/>
      </c>
      <c r="M515" s="4" t="str">
        <f>IF('Rang. kommuner avlingsnivå P '!J516&gt;1,'Rang. kommuner avlingsnivå P '!J516,"")</f>
        <v/>
      </c>
      <c r="N515" s="4" t="str">
        <f>IF('Rang. kommuner avlingsnivå P '!K516&gt;1,'Rang. kommuner avlingsnivå P '!K516,"")</f>
        <v/>
      </c>
      <c r="O515" s="4" t="str">
        <f>IF('Rang. kommuner avlingsnivå P '!L516&gt;1,'Rang. kommuner avlingsnivå P '!L516,"")</f>
        <v/>
      </c>
    </row>
    <row r="516" spans="4:15" x14ac:dyDescent="0.25">
      <c r="D516" s="4" t="str">
        <f>IF('Rang. kommuner avlingsnivå P '!A517&gt;1,'Rang. kommuner avlingsnivå P '!A517,"")</f>
        <v/>
      </c>
      <c r="E516" s="4" t="str">
        <f>IF('Rang. kommuner avlingsnivå P '!B517&gt;1,'Rang. kommuner avlingsnivå P '!B517,"")</f>
        <v/>
      </c>
      <c r="F516" s="4" t="str">
        <f>IF('Rang. kommuner avlingsnivå P '!C517&gt;1,'Rang. kommuner avlingsnivå P '!C517,"")</f>
        <v/>
      </c>
      <c r="G516" s="4" t="str">
        <f>IF('Rang. kommuner avlingsnivå P '!D517&gt;1,'Rang. kommuner avlingsnivå P '!D517,"")</f>
        <v/>
      </c>
      <c r="H516" s="4" t="str">
        <f>IF('Rang. kommuner avlingsnivå P '!E517&gt;1,'Rang. kommuner avlingsnivå P '!E517,"")</f>
        <v/>
      </c>
      <c r="I516" s="4" t="str">
        <f>IF('Rang. kommuner avlingsnivå P '!F517&gt;1,'Rang. kommuner avlingsnivå P '!F517,"")</f>
        <v/>
      </c>
      <c r="J516" s="4" t="str">
        <f>IF('Rang. kommuner avlingsnivå P '!G517&gt;1,'Rang. kommuner avlingsnivå P '!G517,"")</f>
        <v/>
      </c>
      <c r="K516" s="4" t="str">
        <f>IF('Rang. kommuner avlingsnivå P '!H517&gt;1,'Rang. kommuner avlingsnivå P '!H517,"")</f>
        <v/>
      </c>
      <c r="L516" s="4" t="str">
        <f>IF('Rang. kommuner avlingsnivå P '!I517&gt;1,'Rang. kommuner avlingsnivå P '!I517,"")</f>
        <v/>
      </c>
      <c r="M516" s="4" t="str">
        <f>IF('Rang. kommuner avlingsnivå P '!J517&gt;1,'Rang. kommuner avlingsnivå P '!J517,"")</f>
        <v/>
      </c>
      <c r="N516" s="4" t="str">
        <f>IF('Rang. kommuner avlingsnivå P '!K517&gt;1,'Rang. kommuner avlingsnivå P '!K517,"")</f>
        <v/>
      </c>
      <c r="O516" s="4" t="str">
        <f>IF('Rang. kommuner avlingsnivå P '!L517&gt;1,'Rang. kommuner avlingsnivå P '!L517,"")</f>
        <v/>
      </c>
    </row>
    <row r="517" spans="4:15" x14ac:dyDescent="0.25">
      <c r="D517" s="4" t="str">
        <f>IF('Rang. kommuner avlingsnivå P '!A518&gt;1,'Rang. kommuner avlingsnivå P '!A518,"")</f>
        <v/>
      </c>
      <c r="E517" s="4" t="str">
        <f>IF('Rang. kommuner avlingsnivå P '!B518&gt;1,'Rang. kommuner avlingsnivå P '!B518,"")</f>
        <v/>
      </c>
      <c r="F517" s="4" t="str">
        <f>IF('Rang. kommuner avlingsnivå P '!C518&gt;1,'Rang. kommuner avlingsnivå P '!C518,"")</f>
        <v/>
      </c>
      <c r="G517" s="4" t="str">
        <f>IF('Rang. kommuner avlingsnivå P '!D518&gt;1,'Rang. kommuner avlingsnivå P '!D518,"")</f>
        <v/>
      </c>
      <c r="H517" s="4" t="str">
        <f>IF('Rang. kommuner avlingsnivå P '!E518&gt;1,'Rang. kommuner avlingsnivå P '!E518,"")</f>
        <v/>
      </c>
      <c r="I517" s="4" t="str">
        <f>IF('Rang. kommuner avlingsnivå P '!F518&gt;1,'Rang. kommuner avlingsnivå P '!F518,"")</f>
        <v/>
      </c>
      <c r="J517" s="4" t="str">
        <f>IF('Rang. kommuner avlingsnivå P '!G518&gt;1,'Rang. kommuner avlingsnivå P '!G518,"")</f>
        <v/>
      </c>
      <c r="K517" s="4" t="str">
        <f>IF('Rang. kommuner avlingsnivå P '!H518&gt;1,'Rang. kommuner avlingsnivå P '!H518,"")</f>
        <v/>
      </c>
      <c r="L517" s="4" t="str">
        <f>IF('Rang. kommuner avlingsnivå P '!I518&gt;1,'Rang. kommuner avlingsnivå P '!I518,"")</f>
        <v/>
      </c>
      <c r="M517" s="4" t="str">
        <f>IF('Rang. kommuner avlingsnivå P '!J518&gt;1,'Rang. kommuner avlingsnivå P '!J518,"")</f>
        <v/>
      </c>
      <c r="N517" s="4" t="str">
        <f>IF('Rang. kommuner avlingsnivå P '!K518&gt;1,'Rang. kommuner avlingsnivå P '!K518,"")</f>
        <v/>
      </c>
      <c r="O517" s="4" t="str">
        <f>IF('Rang. kommuner avlingsnivå P '!L518&gt;1,'Rang. kommuner avlingsnivå P '!L518,"")</f>
        <v/>
      </c>
    </row>
    <row r="518" spans="4:15" x14ac:dyDescent="0.25">
      <c r="D518" s="4" t="str">
        <f>IF('Rang. kommuner avlingsnivå P '!A519&gt;1,'Rang. kommuner avlingsnivå P '!A519,"")</f>
        <v/>
      </c>
      <c r="E518" s="4" t="str">
        <f>IF('Rang. kommuner avlingsnivå P '!B519&gt;1,'Rang. kommuner avlingsnivå P '!B519,"")</f>
        <v/>
      </c>
      <c r="F518" s="4" t="str">
        <f>IF('Rang. kommuner avlingsnivå P '!C519&gt;1,'Rang. kommuner avlingsnivå P '!C519,"")</f>
        <v/>
      </c>
      <c r="G518" s="4" t="str">
        <f>IF('Rang. kommuner avlingsnivå P '!D519&gt;1,'Rang. kommuner avlingsnivå P '!D519,"")</f>
        <v/>
      </c>
      <c r="H518" s="4" t="str">
        <f>IF('Rang. kommuner avlingsnivå P '!E519&gt;1,'Rang. kommuner avlingsnivå P '!E519,"")</f>
        <v/>
      </c>
      <c r="I518" s="4" t="str">
        <f>IF('Rang. kommuner avlingsnivå P '!F519&gt;1,'Rang. kommuner avlingsnivå P '!F519,"")</f>
        <v/>
      </c>
      <c r="J518" s="4" t="str">
        <f>IF('Rang. kommuner avlingsnivå P '!G519&gt;1,'Rang. kommuner avlingsnivå P '!G519,"")</f>
        <v/>
      </c>
      <c r="K518" s="4" t="str">
        <f>IF('Rang. kommuner avlingsnivå P '!H519&gt;1,'Rang. kommuner avlingsnivå P '!H519,"")</f>
        <v/>
      </c>
      <c r="L518" s="4" t="str">
        <f>IF('Rang. kommuner avlingsnivå P '!I519&gt;1,'Rang. kommuner avlingsnivå P '!I519,"")</f>
        <v/>
      </c>
      <c r="M518" s="4" t="str">
        <f>IF('Rang. kommuner avlingsnivå P '!J519&gt;1,'Rang. kommuner avlingsnivå P '!J519,"")</f>
        <v/>
      </c>
      <c r="N518" s="4" t="str">
        <f>IF('Rang. kommuner avlingsnivå P '!K519&gt;1,'Rang. kommuner avlingsnivå P '!K519,"")</f>
        <v/>
      </c>
      <c r="O518" s="4" t="str">
        <f>IF('Rang. kommuner avlingsnivå P '!L519&gt;1,'Rang. kommuner avlingsnivå P '!L519,"")</f>
        <v/>
      </c>
    </row>
    <row r="519" spans="4:15" x14ac:dyDescent="0.25">
      <c r="D519" s="4" t="str">
        <f>IF('Rang. kommuner avlingsnivå P '!A520&gt;1,'Rang. kommuner avlingsnivå P '!A520,"")</f>
        <v/>
      </c>
      <c r="E519" s="4" t="str">
        <f>IF('Rang. kommuner avlingsnivå P '!B520&gt;1,'Rang. kommuner avlingsnivå P '!B520,"")</f>
        <v/>
      </c>
      <c r="F519" s="4" t="str">
        <f>IF('Rang. kommuner avlingsnivå P '!C520&gt;1,'Rang. kommuner avlingsnivå P '!C520,"")</f>
        <v/>
      </c>
      <c r="G519" s="4" t="str">
        <f>IF('Rang. kommuner avlingsnivå P '!D520&gt;1,'Rang. kommuner avlingsnivå P '!D520,"")</f>
        <v/>
      </c>
      <c r="H519" s="4" t="str">
        <f>IF('Rang. kommuner avlingsnivå P '!E520&gt;1,'Rang. kommuner avlingsnivå P '!E520,"")</f>
        <v/>
      </c>
      <c r="I519" s="4" t="str">
        <f>IF('Rang. kommuner avlingsnivå P '!F520&gt;1,'Rang. kommuner avlingsnivå P '!F520,"")</f>
        <v/>
      </c>
      <c r="J519" s="4" t="str">
        <f>IF('Rang. kommuner avlingsnivå P '!G520&gt;1,'Rang. kommuner avlingsnivå P '!G520,"")</f>
        <v/>
      </c>
      <c r="K519" s="4" t="str">
        <f>IF('Rang. kommuner avlingsnivå P '!H520&gt;1,'Rang. kommuner avlingsnivå P '!H520,"")</f>
        <v/>
      </c>
      <c r="L519" s="4" t="str">
        <f>IF('Rang. kommuner avlingsnivå P '!I520&gt;1,'Rang. kommuner avlingsnivå P '!I520,"")</f>
        <v/>
      </c>
      <c r="M519" s="4" t="str">
        <f>IF('Rang. kommuner avlingsnivå P '!J520&gt;1,'Rang. kommuner avlingsnivå P '!J520,"")</f>
        <v/>
      </c>
      <c r="N519" s="4" t="str">
        <f>IF('Rang. kommuner avlingsnivå P '!K520&gt;1,'Rang. kommuner avlingsnivå P '!K520,"")</f>
        <v/>
      </c>
      <c r="O519" s="4" t="str">
        <f>IF('Rang. kommuner avlingsnivå P '!L520&gt;1,'Rang. kommuner avlingsnivå P '!L520,"")</f>
        <v/>
      </c>
    </row>
    <row r="520" spans="4:15" x14ac:dyDescent="0.25">
      <c r="D520" s="4" t="str">
        <f>IF('Rang. kommuner avlingsnivå P '!A521&gt;1,'Rang. kommuner avlingsnivå P '!A521,"")</f>
        <v/>
      </c>
      <c r="E520" s="4" t="str">
        <f>IF('Rang. kommuner avlingsnivå P '!B521&gt;1,'Rang. kommuner avlingsnivå P '!B521,"")</f>
        <v/>
      </c>
      <c r="F520" s="4" t="str">
        <f>IF('Rang. kommuner avlingsnivå P '!C521&gt;1,'Rang. kommuner avlingsnivå P '!C521,"")</f>
        <v/>
      </c>
      <c r="G520" s="4" t="str">
        <f>IF('Rang. kommuner avlingsnivå P '!D521&gt;1,'Rang. kommuner avlingsnivå P '!D521,"")</f>
        <v/>
      </c>
      <c r="H520" s="4" t="str">
        <f>IF('Rang. kommuner avlingsnivå P '!E521&gt;1,'Rang. kommuner avlingsnivå P '!E521,"")</f>
        <v/>
      </c>
      <c r="I520" s="4" t="str">
        <f>IF('Rang. kommuner avlingsnivå P '!F521&gt;1,'Rang. kommuner avlingsnivå P '!F521,"")</f>
        <v/>
      </c>
      <c r="J520" s="4" t="str">
        <f>IF('Rang. kommuner avlingsnivå P '!G521&gt;1,'Rang. kommuner avlingsnivå P '!G521,"")</f>
        <v/>
      </c>
      <c r="K520" s="4" t="str">
        <f>IF('Rang. kommuner avlingsnivå P '!H521&gt;1,'Rang. kommuner avlingsnivå P '!H521,"")</f>
        <v/>
      </c>
      <c r="L520" s="4" t="str">
        <f>IF('Rang. kommuner avlingsnivå P '!I521&gt;1,'Rang. kommuner avlingsnivå P '!I521,"")</f>
        <v/>
      </c>
      <c r="M520" s="4" t="str">
        <f>IF('Rang. kommuner avlingsnivå P '!J521&gt;1,'Rang. kommuner avlingsnivå P '!J521,"")</f>
        <v/>
      </c>
      <c r="N520" s="4" t="str">
        <f>IF('Rang. kommuner avlingsnivå P '!K521&gt;1,'Rang. kommuner avlingsnivå P '!K521,"")</f>
        <v/>
      </c>
      <c r="O520" s="4" t="str">
        <f>IF('Rang. kommuner avlingsnivå P '!L521&gt;1,'Rang. kommuner avlingsnivå P '!L521,"")</f>
        <v/>
      </c>
    </row>
    <row r="521" spans="4:15" x14ac:dyDescent="0.25">
      <c r="D521" s="4" t="str">
        <f>IF('Rang. kommuner avlingsnivå P '!A522&gt;1,'Rang. kommuner avlingsnivå P '!A522,"")</f>
        <v/>
      </c>
      <c r="E521" s="4" t="str">
        <f>IF('Rang. kommuner avlingsnivå P '!B522&gt;1,'Rang. kommuner avlingsnivå P '!B522,"")</f>
        <v/>
      </c>
      <c r="F521" s="4" t="str">
        <f>IF('Rang. kommuner avlingsnivå P '!C522&gt;1,'Rang. kommuner avlingsnivå P '!C522,"")</f>
        <v/>
      </c>
      <c r="G521" s="4" t="str">
        <f>IF('Rang. kommuner avlingsnivå P '!D522&gt;1,'Rang. kommuner avlingsnivå P '!D522,"")</f>
        <v/>
      </c>
      <c r="H521" s="4" t="str">
        <f>IF('Rang. kommuner avlingsnivå P '!E522&gt;1,'Rang. kommuner avlingsnivå P '!E522,"")</f>
        <v/>
      </c>
      <c r="I521" s="4" t="str">
        <f>IF('Rang. kommuner avlingsnivå P '!F522&gt;1,'Rang. kommuner avlingsnivå P '!F522,"")</f>
        <v/>
      </c>
      <c r="J521" s="4" t="str">
        <f>IF('Rang. kommuner avlingsnivå P '!G522&gt;1,'Rang. kommuner avlingsnivå P '!G522,"")</f>
        <v/>
      </c>
      <c r="K521" s="4" t="str">
        <f>IF('Rang. kommuner avlingsnivå P '!H522&gt;1,'Rang. kommuner avlingsnivå P '!H522,"")</f>
        <v/>
      </c>
      <c r="L521" s="4" t="str">
        <f>IF('Rang. kommuner avlingsnivå P '!I522&gt;1,'Rang. kommuner avlingsnivå P '!I522,"")</f>
        <v/>
      </c>
      <c r="M521" s="4" t="str">
        <f>IF('Rang. kommuner avlingsnivå P '!J522&gt;1,'Rang. kommuner avlingsnivå P '!J522,"")</f>
        <v/>
      </c>
      <c r="N521" s="4" t="str">
        <f>IF('Rang. kommuner avlingsnivå P '!K522&gt;1,'Rang. kommuner avlingsnivå P '!K522,"")</f>
        <v/>
      </c>
      <c r="O521" s="4" t="str">
        <f>IF('Rang. kommuner avlingsnivå P '!L522&gt;1,'Rang. kommuner avlingsnivå P '!L522,"")</f>
        <v/>
      </c>
    </row>
    <row r="522" spans="4:15" x14ac:dyDescent="0.25">
      <c r="D522" s="4" t="str">
        <f>IF('Rang. kommuner avlingsnivå P '!A523&gt;1,'Rang. kommuner avlingsnivå P '!A523,"")</f>
        <v/>
      </c>
      <c r="E522" s="4" t="str">
        <f>IF('Rang. kommuner avlingsnivå P '!B523&gt;1,'Rang. kommuner avlingsnivå P '!B523,"")</f>
        <v/>
      </c>
      <c r="F522" s="4" t="str">
        <f>IF('Rang. kommuner avlingsnivå P '!C523&gt;1,'Rang. kommuner avlingsnivå P '!C523,"")</f>
        <v/>
      </c>
      <c r="G522" s="4" t="str">
        <f>IF('Rang. kommuner avlingsnivå P '!D523&gt;1,'Rang. kommuner avlingsnivå P '!D523,"")</f>
        <v/>
      </c>
      <c r="H522" s="4" t="str">
        <f>IF('Rang. kommuner avlingsnivå P '!E523&gt;1,'Rang. kommuner avlingsnivå P '!E523,"")</f>
        <v/>
      </c>
      <c r="I522" s="4" t="str">
        <f>IF('Rang. kommuner avlingsnivå P '!F523&gt;1,'Rang. kommuner avlingsnivå P '!F523,"")</f>
        <v/>
      </c>
      <c r="J522" s="4" t="str">
        <f>IF('Rang. kommuner avlingsnivå P '!G523&gt;1,'Rang. kommuner avlingsnivå P '!G523,"")</f>
        <v/>
      </c>
      <c r="K522" s="4" t="str">
        <f>IF('Rang. kommuner avlingsnivå P '!H523&gt;1,'Rang. kommuner avlingsnivå P '!H523,"")</f>
        <v/>
      </c>
      <c r="L522" s="4" t="str">
        <f>IF('Rang. kommuner avlingsnivå P '!I523&gt;1,'Rang. kommuner avlingsnivå P '!I523,"")</f>
        <v/>
      </c>
      <c r="M522" s="4" t="str">
        <f>IF('Rang. kommuner avlingsnivå P '!J523&gt;1,'Rang. kommuner avlingsnivå P '!J523,"")</f>
        <v/>
      </c>
      <c r="N522" s="4" t="str">
        <f>IF('Rang. kommuner avlingsnivå P '!K523&gt;1,'Rang. kommuner avlingsnivå P '!K523,"")</f>
        <v/>
      </c>
      <c r="O522" s="4" t="str">
        <f>IF('Rang. kommuner avlingsnivå P '!L523&gt;1,'Rang. kommuner avlingsnivå P '!L523,"")</f>
        <v/>
      </c>
    </row>
    <row r="523" spans="4:15" x14ac:dyDescent="0.25">
      <c r="D523" s="4" t="str">
        <f>IF('Rang. kommuner avlingsnivå P '!A524&gt;1,'Rang. kommuner avlingsnivå P '!A524,"")</f>
        <v/>
      </c>
      <c r="E523" s="4" t="str">
        <f>IF('Rang. kommuner avlingsnivå P '!B524&gt;1,'Rang. kommuner avlingsnivå P '!B524,"")</f>
        <v/>
      </c>
      <c r="F523" s="4" t="str">
        <f>IF('Rang. kommuner avlingsnivå P '!C524&gt;1,'Rang. kommuner avlingsnivå P '!C524,"")</f>
        <v/>
      </c>
      <c r="G523" s="4" t="str">
        <f>IF('Rang. kommuner avlingsnivå P '!D524&gt;1,'Rang. kommuner avlingsnivå P '!D524,"")</f>
        <v/>
      </c>
      <c r="H523" s="4" t="str">
        <f>IF('Rang. kommuner avlingsnivå P '!E524&gt;1,'Rang. kommuner avlingsnivå P '!E524,"")</f>
        <v/>
      </c>
      <c r="I523" s="4" t="str">
        <f>IF('Rang. kommuner avlingsnivå P '!F524&gt;1,'Rang. kommuner avlingsnivå P '!F524,"")</f>
        <v/>
      </c>
      <c r="J523" s="4" t="str">
        <f>IF('Rang. kommuner avlingsnivå P '!G524&gt;1,'Rang. kommuner avlingsnivå P '!G524,"")</f>
        <v/>
      </c>
      <c r="K523" s="4" t="str">
        <f>IF('Rang. kommuner avlingsnivå P '!H524&gt;1,'Rang. kommuner avlingsnivå P '!H524,"")</f>
        <v/>
      </c>
      <c r="L523" s="4" t="str">
        <f>IF('Rang. kommuner avlingsnivå P '!I524&gt;1,'Rang. kommuner avlingsnivå P '!I524,"")</f>
        <v/>
      </c>
      <c r="M523" s="4" t="str">
        <f>IF('Rang. kommuner avlingsnivå P '!J524&gt;1,'Rang. kommuner avlingsnivå P '!J524,"")</f>
        <v/>
      </c>
      <c r="N523" s="4" t="str">
        <f>IF('Rang. kommuner avlingsnivå P '!K524&gt;1,'Rang. kommuner avlingsnivå P '!K524,"")</f>
        <v/>
      </c>
      <c r="O523" s="4" t="str">
        <f>IF('Rang. kommuner avlingsnivå P '!L524&gt;1,'Rang. kommuner avlingsnivå P '!L524,"")</f>
        <v/>
      </c>
    </row>
    <row r="524" spans="4:15" x14ac:dyDescent="0.25">
      <c r="D524" s="4" t="str">
        <f>IF('Rang. kommuner avlingsnivå P '!A525&gt;1,'Rang. kommuner avlingsnivå P '!A525,"")</f>
        <v/>
      </c>
      <c r="E524" s="4" t="str">
        <f>IF('Rang. kommuner avlingsnivå P '!B525&gt;1,'Rang. kommuner avlingsnivå P '!B525,"")</f>
        <v/>
      </c>
      <c r="F524" s="4" t="str">
        <f>IF('Rang. kommuner avlingsnivå P '!C525&gt;1,'Rang. kommuner avlingsnivå P '!C525,"")</f>
        <v/>
      </c>
      <c r="G524" s="4" t="str">
        <f>IF('Rang. kommuner avlingsnivå P '!D525&gt;1,'Rang. kommuner avlingsnivå P '!D525,"")</f>
        <v/>
      </c>
      <c r="H524" s="4" t="str">
        <f>IF('Rang. kommuner avlingsnivå P '!E525&gt;1,'Rang. kommuner avlingsnivå P '!E525,"")</f>
        <v/>
      </c>
      <c r="I524" s="4" t="str">
        <f>IF('Rang. kommuner avlingsnivå P '!F525&gt;1,'Rang. kommuner avlingsnivå P '!F525,"")</f>
        <v/>
      </c>
      <c r="J524" s="4" t="str">
        <f>IF('Rang. kommuner avlingsnivå P '!G525&gt;1,'Rang. kommuner avlingsnivå P '!G525,"")</f>
        <v/>
      </c>
      <c r="K524" s="4" t="str">
        <f>IF('Rang. kommuner avlingsnivå P '!H525&gt;1,'Rang. kommuner avlingsnivå P '!H525,"")</f>
        <v/>
      </c>
      <c r="L524" s="4" t="str">
        <f>IF('Rang. kommuner avlingsnivå P '!I525&gt;1,'Rang. kommuner avlingsnivå P '!I525,"")</f>
        <v/>
      </c>
      <c r="M524" s="4" t="str">
        <f>IF('Rang. kommuner avlingsnivå P '!J525&gt;1,'Rang. kommuner avlingsnivå P '!J525,"")</f>
        <v/>
      </c>
      <c r="N524" s="4" t="str">
        <f>IF('Rang. kommuner avlingsnivå P '!K525&gt;1,'Rang. kommuner avlingsnivå P '!K525,"")</f>
        <v/>
      </c>
      <c r="O524" s="4" t="str">
        <f>IF('Rang. kommuner avlingsnivå P '!L525&gt;1,'Rang. kommuner avlingsnivå P '!L525,"")</f>
        <v/>
      </c>
    </row>
    <row r="525" spans="4:15" x14ac:dyDescent="0.25">
      <c r="D525" s="4" t="str">
        <f>IF('Rang. kommuner avlingsnivå P '!A526&gt;1,'Rang. kommuner avlingsnivå P '!A526,"")</f>
        <v/>
      </c>
      <c r="E525" s="4" t="str">
        <f>IF('Rang. kommuner avlingsnivå P '!B526&gt;1,'Rang. kommuner avlingsnivå P '!B526,"")</f>
        <v/>
      </c>
      <c r="F525" s="4" t="str">
        <f>IF('Rang. kommuner avlingsnivå P '!C526&gt;1,'Rang. kommuner avlingsnivå P '!C526,"")</f>
        <v/>
      </c>
      <c r="G525" s="4" t="str">
        <f>IF('Rang. kommuner avlingsnivå P '!D526&gt;1,'Rang. kommuner avlingsnivå P '!D526,"")</f>
        <v/>
      </c>
      <c r="H525" s="4" t="str">
        <f>IF('Rang. kommuner avlingsnivå P '!E526&gt;1,'Rang. kommuner avlingsnivå P '!E526,"")</f>
        <v/>
      </c>
      <c r="I525" s="4" t="str">
        <f>IF('Rang. kommuner avlingsnivå P '!F526&gt;1,'Rang. kommuner avlingsnivå P '!F526,"")</f>
        <v/>
      </c>
      <c r="J525" s="4" t="str">
        <f>IF('Rang. kommuner avlingsnivå P '!G526&gt;1,'Rang. kommuner avlingsnivå P '!G526,"")</f>
        <v/>
      </c>
      <c r="K525" s="4" t="str">
        <f>IF('Rang. kommuner avlingsnivå P '!H526&gt;1,'Rang. kommuner avlingsnivå P '!H526,"")</f>
        <v/>
      </c>
      <c r="L525" s="4" t="str">
        <f>IF('Rang. kommuner avlingsnivå P '!I526&gt;1,'Rang. kommuner avlingsnivå P '!I526,"")</f>
        <v/>
      </c>
      <c r="M525" s="4" t="str">
        <f>IF('Rang. kommuner avlingsnivå P '!J526&gt;1,'Rang. kommuner avlingsnivå P '!J526,"")</f>
        <v/>
      </c>
      <c r="N525" s="4" t="str">
        <f>IF('Rang. kommuner avlingsnivå P '!K526&gt;1,'Rang. kommuner avlingsnivå P '!K526,"")</f>
        <v/>
      </c>
      <c r="O525" s="4" t="str">
        <f>IF('Rang. kommuner avlingsnivå P '!L526&gt;1,'Rang. kommuner avlingsnivå P '!L526,"")</f>
        <v/>
      </c>
    </row>
    <row r="526" spans="4:15" x14ac:dyDescent="0.25">
      <c r="D526" s="4" t="str">
        <f>IF('Rang. kommuner avlingsnivå P '!A527&gt;1,'Rang. kommuner avlingsnivå P '!A527,"")</f>
        <v/>
      </c>
      <c r="E526" s="4" t="str">
        <f>IF('Rang. kommuner avlingsnivå P '!B527&gt;1,'Rang. kommuner avlingsnivå P '!B527,"")</f>
        <v/>
      </c>
      <c r="F526" s="4" t="str">
        <f>IF('Rang. kommuner avlingsnivå P '!C527&gt;1,'Rang. kommuner avlingsnivå P '!C527,"")</f>
        <v/>
      </c>
      <c r="G526" s="4" t="str">
        <f>IF('Rang. kommuner avlingsnivå P '!D527&gt;1,'Rang. kommuner avlingsnivå P '!D527,"")</f>
        <v/>
      </c>
      <c r="H526" s="4" t="str">
        <f>IF('Rang. kommuner avlingsnivå P '!E527&gt;1,'Rang. kommuner avlingsnivå P '!E527,"")</f>
        <v/>
      </c>
      <c r="I526" s="4" t="str">
        <f>IF('Rang. kommuner avlingsnivå P '!F527&gt;1,'Rang. kommuner avlingsnivå P '!F527,"")</f>
        <v/>
      </c>
      <c r="J526" s="4" t="str">
        <f>IF('Rang. kommuner avlingsnivå P '!G527&gt;1,'Rang. kommuner avlingsnivå P '!G527,"")</f>
        <v/>
      </c>
      <c r="K526" s="4" t="str">
        <f>IF('Rang. kommuner avlingsnivå P '!H527&gt;1,'Rang. kommuner avlingsnivå P '!H527,"")</f>
        <v/>
      </c>
      <c r="L526" s="4" t="str">
        <f>IF('Rang. kommuner avlingsnivå P '!I527&gt;1,'Rang. kommuner avlingsnivå P '!I527,"")</f>
        <v/>
      </c>
      <c r="M526" s="4" t="str">
        <f>IF('Rang. kommuner avlingsnivå P '!J527&gt;1,'Rang. kommuner avlingsnivå P '!J527,"")</f>
        <v/>
      </c>
      <c r="N526" s="4" t="str">
        <f>IF('Rang. kommuner avlingsnivå P '!K527&gt;1,'Rang. kommuner avlingsnivå P '!K527,"")</f>
        <v/>
      </c>
      <c r="O526" s="4" t="str">
        <f>IF('Rang. kommuner avlingsnivå P '!L527&gt;1,'Rang. kommuner avlingsnivå P '!L527,"")</f>
        <v/>
      </c>
    </row>
    <row r="527" spans="4:15" x14ac:dyDescent="0.25">
      <c r="D527" s="4" t="str">
        <f>IF('Rang. kommuner avlingsnivå P '!A528&gt;1,'Rang. kommuner avlingsnivå P '!A528,"")</f>
        <v/>
      </c>
      <c r="E527" s="4" t="str">
        <f>IF('Rang. kommuner avlingsnivå P '!B528&gt;1,'Rang. kommuner avlingsnivå P '!B528,"")</f>
        <v/>
      </c>
      <c r="F527" s="4" t="str">
        <f>IF('Rang. kommuner avlingsnivå P '!C528&gt;1,'Rang. kommuner avlingsnivå P '!C528,"")</f>
        <v/>
      </c>
      <c r="G527" s="4" t="str">
        <f>IF('Rang. kommuner avlingsnivå P '!D528&gt;1,'Rang. kommuner avlingsnivå P '!D528,"")</f>
        <v/>
      </c>
      <c r="H527" s="4" t="str">
        <f>IF('Rang. kommuner avlingsnivå P '!E528&gt;1,'Rang. kommuner avlingsnivå P '!E528,"")</f>
        <v/>
      </c>
      <c r="I527" s="4" t="str">
        <f>IF('Rang. kommuner avlingsnivå P '!F528&gt;1,'Rang. kommuner avlingsnivå P '!F528,"")</f>
        <v/>
      </c>
      <c r="J527" s="4" t="str">
        <f>IF('Rang. kommuner avlingsnivå P '!G528&gt;1,'Rang. kommuner avlingsnivå P '!G528,"")</f>
        <v/>
      </c>
      <c r="K527" s="4" t="str">
        <f>IF('Rang. kommuner avlingsnivå P '!H528&gt;1,'Rang. kommuner avlingsnivå P '!H528,"")</f>
        <v/>
      </c>
      <c r="L527" s="4" t="str">
        <f>IF('Rang. kommuner avlingsnivå P '!I528&gt;1,'Rang. kommuner avlingsnivå P '!I528,"")</f>
        <v/>
      </c>
      <c r="M527" s="4" t="str">
        <f>IF('Rang. kommuner avlingsnivå P '!J528&gt;1,'Rang. kommuner avlingsnivå P '!J528,"")</f>
        <v/>
      </c>
      <c r="N527" s="4" t="str">
        <f>IF('Rang. kommuner avlingsnivå P '!K528&gt;1,'Rang. kommuner avlingsnivå P '!K528,"")</f>
        <v/>
      </c>
      <c r="O527" s="4" t="str">
        <f>IF('Rang. kommuner avlingsnivå P '!L528&gt;1,'Rang. kommuner avlingsnivå P '!L528,"")</f>
        <v/>
      </c>
    </row>
    <row r="528" spans="4:15" x14ac:dyDescent="0.25">
      <c r="D528" s="4" t="str">
        <f>IF('Rang. kommuner avlingsnivå P '!A529&gt;1,'Rang. kommuner avlingsnivå P '!A529,"")</f>
        <v/>
      </c>
      <c r="E528" s="4" t="str">
        <f>IF('Rang. kommuner avlingsnivå P '!B529&gt;1,'Rang. kommuner avlingsnivå P '!B529,"")</f>
        <v/>
      </c>
      <c r="F528" s="4" t="str">
        <f>IF('Rang. kommuner avlingsnivå P '!C529&gt;1,'Rang. kommuner avlingsnivå P '!C529,"")</f>
        <v/>
      </c>
      <c r="G528" s="4" t="str">
        <f>IF('Rang. kommuner avlingsnivå P '!D529&gt;1,'Rang. kommuner avlingsnivå P '!D529,"")</f>
        <v/>
      </c>
      <c r="H528" s="4" t="str">
        <f>IF('Rang. kommuner avlingsnivå P '!E529&gt;1,'Rang. kommuner avlingsnivå P '!E529,"")</f>
        <v/>
      </c>
      <c r="I528" s="4" t="str">
        <f>IF('Rang. kommuner avlingsnivå P '!F529&gt;1,'Rang. kommuner avlingsnivå P '!F529,"")</f>
        <v/>
      </c>
      <c r="J528" s="4" t="str">
        <f>IF('Rang. kommuner avlingsnivå P '!G529&gt;1,'Rang. kommuner avlingsnivå P '!G529,"")</f>
        <v/>
      </c>
      <c r="K528" s="4" t="str">
        <f>IF('Rang. kommuner avlingsnivå P '!H529&gt;1,'Rang. kommuner avlingsnivå P '!H529,"")</f>
        <v/>
      </c>
      <c r="L528" s="4" t="str">
        <f>IF('Rang. kommuner avlingsnivå P '!I529&gt;1,'Rang. kommuner avlingsnivå P '!I529,"")</f>
        <v/>
      </c>
      <c r="M528" s="4" t="str">
        <f>IF('Rang. kommuner avlingsnivå P '!J529&gt;1,'Rang. kommuner avlingsnivå P '!J529,"")</f>
        <v/>
      </c>
      <c r="N528" s="4" t="str">
        <f>IF('Rang. kommuner avlingsnivå P '!K529&gt;1,'Rang. kommuner avlingsnivå P '!K529,"")</f>
        <v/>
      </c>
      <c r="O528" s="4" t="str">
        <f>IF('Rang. kommuner avlingsnivå P '!L529&gt;1,'Rang. kommuner avlingsnivå P '!L529,"")</f>
        <v/>
      </c>
    </row>
    <row r="529" spans="4:15" x14ac:dyDescent="0.25">
      <c r="D529" s="4" t="str">
        <f>IF('Rang. kommuner avlingsnivå P '!A530&gt;1,'Rang. kommuner avlingsnivå P '!A530,"")</f>
        <v/>
      </c>
      <c r="E529" s="4" t="str">
        <f>IF('Rang. kommuner avlingsnivå P '!B530&gt;1,'Rang. kommuner avlingsnivå P '!B530,"")</f>
        <v/>
      </c>
      <c r="F529" s="4" t="str">
        <f>IF('Rang. kommuner avlingsnivå P '!C530&gt;1,'Rang. kommuner avlingsnivå P '!C530,"")</f>
        <v/>
      </c>
      <c r="G529" s="4" t="str">
        <f>IF('Rang. kommuner avlingsnivå P '!D530&gt;1,'Rang. kommuner avlingsnivå P '!D530,"")</f>
        <v/>
      </c>
      <c r="H529" s="4" t="str">
        <f>IF('Rang. kommuner avlingsnivå P '!E530&gt;1,'Rang. kommuner avlingsnivå P '!E530,"")</f>
        <v/>
      </c>
      <c r="I529" s="4" t="str">
        <f>IF('Rang. kommuner avlingsnivå P '!F530&gt;1,'Rang. kommuner avlingsnivå P '!F530,"")</f>
        <v/>
      </c>
      <c r="J529" s="4" t="str">
        <f>IF('Rang. kommuner avlingsnivå P '!G530&gt;1,'Rang. kommuner avlingsnivå P '!G530,"")</f>
        <v/>
      </c>
      <c r="K529" s="4" t="str">
        <f>IF('Rang. kommuner avlingsnivå P '!H530&gt;1,'Rang. kommuner avlingsnivå P '!H530,"")</f>
        <v/>
      </c>
      <c r="L529" s="4" t="str">
        <f>IF('Rang. kommuner avlingsnivå P '!I530&gt;1,'Rang. kommuner avlingsnivå P '!I530,"")</f>
        <v/>
      </c>
      <c r="M529" s="4" t="str">
        <f>IF('Rang. kommuner avlingsnivå P '!J530&gt;1,'Rang. kommuner avlingsnivå P '!J530,"")</f>
        <v/>
      </c>
      <c r="N529" s="4" t="str">
        <f>IF('Rang. kommuner avlingsnivå P '!K530&gt;1,'Rang. kommuner avlingsnivå P '!K530,"")</f>
        <v/>
      </c>
      <c r="O529" s="4" t="str">
        <f>IF('Rang. kommuner avlingsnivå P '!L530&gt;1,'Rang. kommuner avlingsnivå P '!L530,"")</f>
        <v/>
      </c>
    </row>
    <row r="530" spans="4:15" x14ac:dyDescent="0.25">
      <c r="D530" s="4" t="str">
        <f>IF('Rang. kommuner avlingsnivå P '!A531&gt;1,'Rang. kommuner avlingsnivå P '!A531,"")</f>
        <v/>
      </c>
      <c r="E530" s="4" t="str">
        <f>IF('Rang. kommuner avlingsnivå P '!B531&gt;1,'Rang. kommuner avlingsnivå P '!B531,"")</f>
        <v/>
      </c>
      <c r="F530" s="4" t="str">
        <f>IF('Rang. kommuner avlingsnivå P '!C531&gt;1,'Rang. kommuner avlingsnivå P '!C531,"")</f>
        <v/>
      </c>
      <c r="G530" s="4" t="str">
        <f>IF('Rang. kommuner avlingsnivå P '!D531&gt;1,'Rang. kommuner avlingsnivå P '!D531,"")</f>
        <v/>
      </c>
      <c r="H530" s="4" t="str">
        <f>IF('Rang. kommuner avlingsnivå P '!E531&gt;1,'Rang. kommuner avlingsnivå P '!E531,"")</f>
        <v/>
      </c>
      <c r="I530" s="4" t="str">
        <f>IF('Rang. kommuner avlingsnivå P '!F531&gt;1,'Rang. kommuner avlingsnivå P '!F531,"")</f>
        <v/>
      </c>
      <c r="J530" s="4" t="str">
        <f>IF('Rang. kommuner avlingsnivå P '!G531&gt;1,'Rang. kommuner avlingsnivå P '!G531,"")</f>
        <v/>
      </c>
      <c r="K530" s="4" t="str">
        <f>IF('Rang. kommuner avlingsnivå P '!H531&gt;1,'Rang. kommuner avlingsnivå P '!H531,"")</f>
        <v/>
      </c>
      <c r="L530" s="4" t="str">
        <f>IF('Rang. kommuner avlingsnivå P '!I531&gt;1,'Rang. kommuner avlingsnivå P '!I531,"")</f>
        <v/>
      </c>
      <c r="M530" s="4" t="str">
        <f>IF('Rang. kommuner avlingsnivå P '!J531&gt;1,'Rang. kommuner avlingsnivå P '!J531,"")</f>
        <v/>
      </c>
      <c r="N530" s="4" t="str">
        <f>IF('Rang. kommuner avlingsnivå P '!K531&gt;1,'Rang. kommuner avlingsnivå P '!K531,"")</f>
        <v/>
      </c>
      <c r="O530" s="4" t="str">
        <f>IF('Rang. kommuner avlingsnivå P '!L531&gt;1,'Rang. kommuner avlingsnivå P '!L531,"")</f>
        <v/>
      </c>
    </row>
    <row r="531" spans="4:15" x14ac:dyDescent="0.25">
      <c r="D531" s="4" t="str">
        <f>IF('Rang. kommuner avlingsnivå P '!A532&gt;1,'Rang. kommuner avlingsnivå P '!A532,"")</f>
        <v/>
      </c>
      <c r="E531" s="4" t="str">
        <f>IF('Rang. kommuner avlingsnivå P '!B532&gt;1,'Rang. kommuner avlingsnivå P '!B532,"")</f>
        <v/>
      </c>
      <c r="F531" s="4" t="str">
        <f>IF('Rang. kommuner avlingsnivå P '!C532&gt;1,'Rang. kommuner avlingsnivå P '!C532,"")</f>
        <v/>
      </c>
      <c r="G531" s="4" t="str">
        <f>IF('Rang. kommuner avlingsnivå P '!D532&gt;1,'Rang. kommuner avlingsnivå P '!D532,"")</f>
        <v/>
      </c>
      <c r="H531" s="4" t="str">
        <f>IF('Rang. kommuner avlingsnivå P '!E532&gt;1,'Rang. kommuner avlingsnivå P '!E532,"")</f>
        <v/>
      </c>
      <c r="I531" s="4" t="str">
        <f>IF('Rang. kommuner avlingsnivå P '!F532&gt;1,'Rang. kommuner avlingsnivå P '!F532,"")</f>
        <v/>
      </c>
      <c r="J531" s="4" t="str">
        <f>IF('Rang. kommuner avlingsnivå P '!G532&gt;1,'Rang. kommuner avlingsnivå P '!G532,"")</f>
        <v/>
      </c>
      <c r="K531" s="4" t="str">
        <f>IF('Rang. kommuner avlingsnivå P '!H532&gt;1,'Rang. kommuner avlingsnivå P '!H532,"")</f>
        <v/>
      </c>
      <c r="L531" s="4" t="str">
        <f>IF('Rang. kommuner avlingsnivå P '!I532&gt;1,'Rang. kommuner avlingsnivå P '!I532,"")</f>
        <v/>
      </c>
      <c r="M531" s="4" t="str">
        <f>IF('Rang. kommuner avlingsnivå P '!J532&gt;1,'Rang. kommuner avlingsnivå P '!J532,"")</f>
        <v/>
      </c>
      <c r="N531" s="4" t="str">
        <f>IF('Rang. kommuner avlingsnivå P '!K532&gt;1,'Rang. kommuner avlingsnivå P '!K532,"")</f>
        <v/>
      </c>
      <c r="O531" s="4" t="str">
        <f>IF('Rang. kommuner avlingsnivå P '!L532&gt;1,'Rang. kommuner avlingsnivå P '!L532,"")</f>
        <v/>
      </c>
    </row>
    <row r="532" spans="4:15" x14ac:dyDescent="0.25">
      <c r="D532" s="4" t="str">
        <f>IF('Rang. kommuner avlingsnivå P '!A533&gt;1,'Rang. kommuner avlingsnivå P '!A533,"")</f>
        <v/>
      </c>
      <c r="E532" s="4" t="str">
        <f>IF('Rang. kommuner avlingsnivå P '!B533&gt;1,'Rang. kommuner avlingsnivå P '!B533,"")</f>
        <v/>
      </c>
      <c r="F532" s="4" t="str">
        <f>IF('Rang. kommuner avlingsnivå P '!C533&gt;1,'Rang. kommuner avlingsnivå P '!C533,"")</f>
        <v/>
      </c>
      <c r="G532" s="4" t="str">
        <f>IF('Rang. kommuner avlingsnivå P '!D533&gt;1,'Rang. kommuner avlingsnivå P '!D533,"")</f>
        <v/>
      </c>
      <c r="H532" s="4" t="str">
        <f>IF('Rang. kommuner avlingsnivå P '!E533&gt;1,'Rang. kommuner avlingsnivå P '!E533,"")</f>
        <v/>
      </c>
      <c r="I532" s="4" t="str">
        <f>IF('Rang. kommuner avlingsnivå P '!F533&gt;1,'Rang. kommuner avlingsnivå P '!F533,"")</f>
        <v/>
      </c>
      <c r="J532" s="4" t="str">
        <f>IF('Rang. kommuner avlingsnivå P '!G533&gt;1,'Rang. kommuner avlingsnivå P '!G533,"")</f>
        <v/>
      </c>
      <c r="K532" s="4" t="str">
        <f>IF('Rang. kommuner avlingsnivå P '!H533&gt;1,'Rang. kommuner avlingsnivå P '!H533,"")</f>
        <v/>
      </c>
      <c r="L532" s="4" t="str">
        <f>IF('Rang. kommuner avlingsnivå P '!I533&gt;1,'Rang. kommuner avlingsnivå P '!I533,"")</f>
        <v/>
      </c>
      <c r="M532" s="4" t="str">
        <f>IF('Rang. kommuner avlingsnivå P '!J533&gt;1,'Rang. kommuner avlingsnivå P '!J533,"")</f>
        <v/>
      </c>
      <c r="N532" s="4" t="str">
        <f>IF('Rang. kommuner avlingsnivå P '!K533&gt;1,'Rang. kommuner avlingsnivå P '!K533,"")</f>
        <v/>
      </c>
      <c r="O532" s="4" t="str">
        <f>IF('Rang. kommuner avlingsnivå P '!L533&gt;1,'Rang. kommuner avlingsnivå P '!L533,"")</f>
        <v/>
      </c>
    </row>
    <row r="533" spans="4:15" x14ac:dyDescent="0.25">
      <c r="D533" s="4" t="str">
        <f>IF('Rang. kommuner avlingsnivå P '!A534&gt;1,'Rang. kommuner avlingsnivå P '!A534,"")</f>
        <v/>
      </c>
      <c r="E533" s="4" t="str">
        <f>IF('Rang. kommuner avlingsnivå P '!B534&gt;1,'Rang. kommuner avlingsnivå P '!B534,"")</f>
        <v/>
      </c>
      <c r="F533" s="4" t="str">
        <f>IF('Rang. kommuner avlingsnivå P '!C534&gt;1,'Rang. kommuner avlingsnivå P '!C534,"")</f>
        <v/>
      </c>
      <c r="G533" s="4" t="str">
        <f>IF('Rang. kommuner avlingsnivå P '!D534&gt;1,'Rang. kommuner avlingsnivå P '!D534,"")</f>
        <v/>
      </c>
      <c r="H533" s="4" t="str">
        <f>IF('Rang. kommuner avlingsnivå P '!E534&gt;1,'Rang. kommuner avlingsnivå P '!E534,"")</f>
        <v/>
      </c>
      <c r="I533" s="4" t="str">
        <f>IF('Rang. kommuner avlingsnivå P '!F534&gt;1,'Rang. kommuner avlingsnivå P '!F534,"")</f>
        <v/>
      </c>
      <c r="J533" s="4" t="str">
        <f>IF('Rang. kommuner avlingsnivå P '!G534&gt;1,'Rang. kommuner avlingsnivå P '!G534,"")</f>
        <v/>
      </c>
      <c r="K533" s="4" t="str">
        <f>IF('Rang. kommuner avlingsnivå P '!H534&gt;1,'Rang. kommuner avlingsnivå P '!H534,"")</f>
        <v/>
      </c>
      <c r="L533" s="4" t="str">
        <f>IF('Rang. kommuner avlingsnivå P '!I534&gt;1,'Rang. kommuner avlingsnivå P '!I534,"")</f>
        <v/>
      </c>
      <c r="M533" s="4" t="str">
        <f>IF('Rang. kommuner avlingsnivå P '!J534&gt;1,'Rang. kommuner avlingsnivå P '!J534,"")</f>
        <v/>
      </c>
      <c r="N533" s="4" t="str">
        <f>IF('Rang. kommuner avlingsnivå P '!K534&gt;1,'Rang. kommuner avlingsnivå P '!K534,"")</f>
        <v/>
      </c>
      <c r="O533" s="4" t="str">
        <f>IF('Rang. kommuner avlingsnivå P '!L534&gt;1,'Rang. kommuner avlingsnivå P '!L534,"")</f>
        <v/>
      </c>
    </row>
    <row r="534" spans="4:15" x14ac:dyDescent="0.25">
      <c r="D534" s="4" t="str">
        <f>IF('Rang. kommuner avlingsnivå P '!A535&gt;1,'Rang. kommuner avlingsnivå P '!A535,"")</f>
        <v/>
      </c>
      <c r="E534" s="4" t="str">
        <f>IF('Rang. kommuner avlingsnivå P '!B535&gt;1,'Rang. kommuner avlingsnivå P '!B535,"")</f>
        <v/>
      </c>
      <c r="F534" s="4" t="str">
        <f>IF('Rang. kommuner avlingsnivå P '!C535&gt;1,'Rang. kommuner avlingsnivå P '!C535,"")</f>
        <v/>
      </c>
      <c r="G534" s="4" t="str">
        <f>IF('Rang. kommuner avlingsnivå P '!D535&gt;1,'Rang. kommuner avlingsnivå P '!D535,"")</f>
        <v/>
      </c>
      <c r="H534" s="4" t="str">
        <f>IF('Rang. kommuner avlingsnivå P '!E535&gt;1,'Rang. kommuner avlingsnivå P '!E535,"")</f>
        <v/>
      </c>
      <c r="I534" s="4" t="str">
        <f>IF('Rang. kommuner avlingsnivå P '!F535&gt;1,'Rang. kommuner avlingsnivå P '!F535,"")</f>
        <v/>
      </c>
      <c r="J534" s="4" t="str">
        <f>IF('Rang. kommuner avlingsnivå P '!G535&gt;1,'Rang. kommuner avlingsnivå P '!G535,"")</f>
        <v/>
      </c>
      <c r="K534" s="4" t="str">
        <f>IF('Rang. kommuner avlingsnivå P '!H535&gt;1,'Rang. kommuner avlingsnivå P '!H535,"")</f>
        <v/>
      </c>
      <c r="L534" s="4" t="str">
        <f>IF('Rang. kommuner avlingsnivå P '!I535&gt;1,'Rang. kommuner avlingsnivå P '!I535,"")</f>
        <v/>
      </c>
      <c r="M534" s="4" t="str">
        <f>IF('Rang. kommuner avlingsnivå P '!J535&gt;1,'Rang. kommuner avlingsnivå P '!J535,"")</f>
        <v/>
      </c>
      <c r="N534" s="4" t="str">
        <f>IF('Rang. kommuner avlingsnivå P '!K535&gt;1,'Rang. kommuner avlingsnivå P '!K535,"")</f>
        <v/>
      </c>
      <c r="O534" s="4" t="str">
        <f>IF('Rang. kommuner avlingsnivå P '!L535&gt;1,'Rang. kommuner avlingsnivå P '!L535,"")</f>
        <v/>
      </c>
    </row>
    <row r="535" spans="4:15" x14ac:dyDescent="0.25">
      <c r="D535" s="4" t="str">
        <f>IF('Rang. kommuner avlingsnivå P '!A536&gt;1,'Rang. kommuner avlingsnivå P '!A536,"")</f>
        <v/>
      </c>
      <c r="E535" s="4" t="str">
        <f>IF('Rang. kommuner avlingsnivå P '!B536&gt;1,'Rang. kommuner avlingsnivå P '!B536,"")</f>
        <v/>
      </c>
      <c r="F535" s="4" t="str">
        <f>IF('Rang. kommuner avlingsnivå P '!C536&gt;1,'Rang. kommuner avlingsnivå P '!C536,"")</f>
        <v/>
      </c>
      <c r="G535" s="4" t="str">
        <f>IF('Rang. kommuner avlingsnivå P '!D536&gt;1,'Rang. kommuner avlingsnivå P '!D536,"")</f>
        <v/>
      </c>
      <c r="H535" s="4" t="str">
        <f>IF('Rang. kommuner avlingsnivå P '!E536&gt;1,'Rang. kommuner avlingsnivå P '!E536,"")</f>
        <v/>
      </c>
      <c r="I535" s="4" t="str">
        <f>IF('Rang. kommuner avlingsnivå P '!F536&gt;1,'Rang. kommuner avlingsnivå P '!F536,"")</f>
        <v/>
      </c>
      <c r="J535" s="4" t="str">
        <f>IF('Rang. kommuner avlingsnivå P '!G536&gt;1,'Rang. kommuner avlingsnivå P '!G536,"")</f>
        <v/>
      </c>
      <c r="K535" s="4" t="str">
        <f>IF('Rang. kommuner avlingsnivå P '!H536&gt;1,'Rang. kommuner avlingsnivå P '!H536,"")</f>
        <v/>
      </c>
      <c r="L535" s="4" t="str">
        <f>IF('Rang. kommuner avlingsnivå P '!I536&gt;1,'Rang. kommuner avlingsnivå P '!I536,"")</f>
        <v/>
      </c>
      <c r="M535" s="4" t="str">
        <f>IF('Rang. kommuner avlingsnivå P '!J536&gt;1,'Rang. kommuner avlingsnivå P '!J536,"")</f>
        <v/>
      </c>
      <c r="N535" s="4" t="str">
        <f>IF('Rang. kommuner avlingsnivå P '!K536&gt;1,'Rang. kommuner avlingsnivå P '!K536,"")</f>
        <v/>
      </c>
      <c r="O535" s="4" t="str">
        <f>IF('Rang. kommuner avlingsnivå P '!L536&gt;1,'Rang. kommuner avlingsnivå P '!L536,"")</f>
        <v/>
      </c>
    </row>
    <row r="536" spans="4:15" x14ac:dyDescent="0.25">
      <c r="D536" s="4" t="str">
        <f>IF('Rang. kommuner avlingsnivå P '!A537&gt;1,'Rang. kommuner avlingsnivå P '!A537,"")</f>
        <v/>
      </c>
      <c r="E536" s="4" t="str">
        <f>IF('Rang. kommuner avlingsnivå P '!B537&gt;1,'Rang. kommuner avlingsnivå P '!B537,"")</f>
        <v/>
      </c>
      <c r="F536" s="4" t="str">
        <f>IF('Rang. kommuner avlingsnivå P '!C537&gt;1,'Rang. kommuner avlingsnivå P '!C537,"")</f>
        <v/>
      </c>
      <c r="G536" s="4" t="str">
        <f>IF('Rang. kommuner avlingsnivå P '!D537&gt;1,'Rang. kommuner avlingsnivå P '!D537,"")</f>
        <v/>
      </c>
      <c r="H536" s="4" t="str">
        <f>IF('Rang. kommuner avlingsnivå P '!E537&gt;1,'Rang. kommuner avlingsnivå P '!E537,"")</f>
        <v/>
      </c>
      <c r="I536" s="4" t="str">
        <f>IF('Rang. kommuner avlingsnivå P '!F537&gt;1,'Rang. kommuner avlingsnivå P '!F537,"")</f>
        <v/>
      </c>
      <c r="J536" s="4" t="str">
        <f>IF('Rang. kommuner avlingsnivå P '!G537&gt;1,'Rang. kommuner avlingsnivå P '!G537,"")</f>
        <v/>
      </c>
      <c r="K536" s="4" t="str">
        <f>IF('Rang. kommuner avlingsnivå P '!H537&gt;1,'Rang. kommuner avlingsnivå P '!H537,"")</f>
        <v/>
      </c>
      <c r="L536" s="4" t="str">
        <f>IF('Rang. kommuner avlingsnivå P '!I537&gt;1,'Rang. kommuner avlingsnivå P '!I537,"")</f>
        <v/>
      </c>
      <c r="M536" s="4" t="str">
        <f>IF('Rang. kommuner avlingsnivå P '!J537&gt;1,'Rang. kommuner avlingsnivå P '!J537,"")</f>
        <v/>
      </c>
      <c r="N536" s="4" t="str">
        <f>IF('Rang. kommuner avlingsnivå P '!K537&gt;1,'Rang. kommuner avlingsnivå P '!K537,"")</f>
        <v/>
      </c>
      <c r="O536" s="4" t="str">
        <f>IF('Rang. kommuner avlingsnivå P '!L537&gt;1,'Rang. kommuner avlingsnivå P '!L537,"")</f>
        <v/>
      </c>
    </row>
    <row r="537" spans="4:15" x14ac:dyDescent="0.25">
      <c r="D537" s="4" t="str">
        <f>IF('Rang. kommuner avlingsnivå P '!A538&gt;1,'Rang. kommuner avlingsnivå P '!A538,"")</f>
        <v/>
      </c>
      <c r="E537" s="4" t="str">
        <f>IF('Rang. kommuner avlingsnivå P '!B538&gt;1,'Rang. kommuner avlingsnivå P '!B538,"")</f>
        <v/>
      </c>
      <c r="F537" s="4" t="str">
        <f>IF('Rang. kommuner avlingsnivå P '!C538&gt;1,'Rang. kommuner avlingsnivå P '!C538,"")</f>
        <v/>
      </c>
      <c r="G537" s="4" t="str">
        <f>IF('Rang. kommuner avlingsnivå P '!D538&gt;1,'Rang. kommuner avlingsnivå P '!D538,"")</f>
        <v/>
      </c>
      <c r="H537" s="4" t="str">
        <f>IF('Rang. kommuner avlingsnivå P '!E538&gt;1,'Rang. kommuner avlingsnivå P '!E538,"")</f>
        <v/>
      </c>
      <c r="I537" s="4" t="str">
        <f>IF('Rang. kommuner avlingsnivå P '!F538&gt;1,'Rang. kommuner avlingsnivå P '!F538,"")</f>
        <v/>
      </c>
      <c r="J537" s="4" t="str">
        <f>IF('Rang. kommuner avlingsnivå P '!G538&gt;1,'Rang. kommuner avlingsnivå P '!G538,"")</f>
        <v/>
      </c>
      <c r="K537" s="4" t="str">
        <f>IF('Rang. kommuner avlingsnivå P '!H538&gt;1,'Rang. kommuner avlingsnivå P '!H538,"")</f>
        <v/>
      </c>
      <c r="L537" s="4" t="str">
        <f>IF('Rang. kommuner avlingsnivå P '!I538&gt;1,'Rang. kommuner avlingsnivå P '!I538,"")</f>
        <v/>
      </c>
      <c r="M537" s="4" t="str">
        <f>IF('Rang. kommuner avlingsnivå P '!J538&gt;1,'Rang. kommuner avlingsnivå P '!J538,"")</f>
        <v/>
      </c>
      <c r="N537" s="4" t="str">
        <f>IF('Rang. kommuner avlingsnivå P '!K538&gt;1,'Rang. kommuner avlingsnivå P '!K538,"")</f>
        <v/>
      </c>
      <c r="O537" s="4" t="str">
        <f>IF('Rang. kommuner avlingsnivå P '!L538&gt;1,'Rang. kommuner avlingsnivå P '!L538,"")</f>
        <v/>
      </c>
    </row>
    <row r="538" spans="4:15" x14ac:dyDescent="0.25">
      <c r="D538" s="4" t="str">
        <f>IF('Rang. kommuner avlingsnivå P '!A539&gt;1,'Rang. kommuner avlingsnivå P '!A539,"")</f>
        <v/>
      </c>
      <c r="E538" s="4" t="str">
        <f>IF('Rang. kommuner avlingsnivå P '!B539&gt;1,'Rang. kommuner avlingsnivå P '!B539,"")</f>
        <v/>
      </c>
      <c r="F538" s="4" t="str">
        <f>IF('Rang. kommuner avlingsnivå P '!C539&gt;1,'Rang. kommuner avlingsnivå P '!C539,"")</f>
        <v/>
      </c>
      <c r="G538" s="4" t="str">
        <f>IF('Rang. kommuner avlingsnivå P '!D539&gt;1,'Rang. kommuner avlingsnivå P '!D539,"")</f>
        <v/>
      </c>
      <c r="H538" s="4" t="str">
        <f>IF('Rang. kommuner avlingsnivå P '!E539&gt;1,'Rang. kommuner avlingsnivå P '!E539,"")</f>
        <v/>
      </c>
      <c r="I538" s="4" t="str">
        <f>IF('Rang. kommuner avlingsnivå P '!F539&gt;1,'Rang. kommuner avlingsnivå P '!F539,"")</f>
        <v/>
      </c>
      <c r="J538" s="4" t="str">
        <f>IF('Rang. kommuner avlingsnivå P '!G539&gt;1,'Rang. kommuner avlingsnivå P '!G539,"")</f>
        <v/>
      </c>
      <c r="K538" s="4" t="str">
        <f>IF('Rang. kommuner avlingsnivå P '!H539&gt;1,'Rang. kommuner avlingsnivå P '!H539,"")</f>
        <v/>
      </c>
      <c r="L538" s="4" t="str">
        <f>IF('Rang. kommuner avlingsnivå P '!I539&gt;1,'Rang. kommuner avlingsnivå P '!I539,"")</f>
        <v/>
      </c>
      <c r="M538" s="4" t="str">
        <f>IF('Rang. kommuner avlingsnivå P '!J539&gt;1,'Rang. kommuner avlingsnivå P '!J539,"")</f>
        <v/>
      </c>
      <c r="N538" s="4" t="str">
        <f>IF('Rang. kommuner avlingsnivå P '!K539&gt;1,'Rang. kommuner avlingsnivå P '!K539,"")</f>
        <v/>
      </c>
      <c r="O538" s="4" t="str">
        <f>IF('Rang. kommuner avlingsnivå P '!L539&gt;1,'Rang. kommuner avlingsnivå P '!L539,"")</f>
        <v/>
      </c>
    </row>
    <row r="539" spans="4:15" x14ac:dyDescent="0.25">
      <c r="D539" s="4" t="str">
        <f>IF('Rang. kommuner avlingsnivå P '!A540&gt;1,'Rang. kommuner avlingsnivå P '!A540,"")</f>
        <v/>
      </c>
      <c r="E539" s="4" t="str">
        <f>IF('Rang. kommuner avlingsnivå P '!B540&gt;1,'Rang. kommuner avlingsnivå P '!B540,"")</f>
        <v/>
      </c>
      <c r="F539" s="4" t="str">
        <f>IF('Rang. kommuner avlingsnivå P '!C540&gt;1,'Rang. kommuner avlingsnivå P '!C540,"")</f>
        <v/>
      </c>
      <c r="G539" s="4" t="str">
        <f>IF('Rang. kommuner avlingsnivå P '!D540&gt;1,'Rang. kommuner avlingsnivå P '!D540,"")</f>
        <v/>
      </c>
      <c r="H539" s="4" t="str">
        <f>IF('Rang. kommuner avlingsnivå P '!E540&gt;1,'Rang. kommuner avlingsnivå P '!E540,"")</f>
        <v/>
      </c>
      <c r="I539" s="4" t="str">
        <f>IF('Rang. kommuner avlingsnivå P '!F540&gt;1,'Rang. kommuner avlingsnivå P '!F540,"")</f>
        <v/>
      </c>
      <c r="J539" s="4" t="str">
        <f>IF('Rang. kommuner avlingsnivå P '!G540&gt;1,'Rang. kommuner avlingsnivå P '!G540,"")</f>
        <v/>
      </c>
      <c r="K539" s="4" t="str">
        <f>IF('Rang. kommuner avlingsnivå P '!H540&gt;1,'Rang. kommuner avlingsnivå P '!H540,"")</f>
        <v/>
      </c>
      <c r="L539" s="4" t="str">
        <f>IF('Rang. kommuner avlingsnivå P '!I540&gt;1,'Rang. kommuner avlingsnivå P '!I540,"")</f>
        <v/>
      </c>
      <c r="M539" s="4" t="str">
        <f>IF('Rang. kommuner avlingsnivå P '!J540&gt;1,'Rang. kommuner avlingsnivå P '!J540,"")</f>
        <v/>
      </c>
      <c r="N539" s="4" t="str">
        <f>IF('Rang. kommuner avlingsnivå P '!K540&gt;1,'Rang. kommuner avlingsnivå P '!K540,"")</f>
        <v/>
      </c>
      <c r="O539" s="4" t="str">
        <f>IF('Rang. kommuner avlingsnivå P '!L540&gt;1,'Rang. kommuner avlingsnivå P '!L540,"")</f>
        <v/>
      </c>
    </row>
    <row r="540" spans="4:15" x14ac:dyDescent="0.25">
      <c r="D540" s="4" t="str">
        <f>IF('Rang. kommuner avlingsnivå P '!A541&gt;1,'Rang. kommuner avlingsnivå P '!A541,"")</f>
        <v/>
      </c>
      <c r="E540" s="4" t="str">
        <f>IF('Rang. kommuner avlingsnivå P '!B541&gt;1,'Rang. kommuner avlingsnivå P '!B541,"")</f>
        <v/>
      </c>
      <c r="F540" s="4" t="str">
        <f>IF('Rang. kommuner avlingsnivå P '!C541&gt;1,'Rang. kommuner avlingsnivå P '!C541,"")</f>
        <v/>
      </c>
      <c r="G540" s="4" t="str">
        <f>IF('Rang. kommuner avlingsnivå P '!D541&gt;1,'Rang. kommuner avlingsnivå P '!D541,"")</f>
        <v/>
      </c>
      <c r="H540" s="4" t="str">
        <f>IF('Rang. kommuner avlingsnivå P '!E541&gt;1,'Rang. kommuner avlingsnivå P '!E541,"")</f>
        <v/>
      </c>
      <c r="I540" s="4" t="str">
        <f>IF('Rang. kommuner avlingsnivå P '!F541&gt;1,'Rang. kommuner avlingsnivå P '!F541,"")</f>
        <v/>
      </c>
      <c r="J540" s="4" t="str">
        <f>IF('Rang. kommuner avlingsnivå P '!G541&gt;1,'Rang. kommuner avlingsnivå P '!G541,"")</f>
        <v/>
      </c>
      <c r="K540" s="4" t="str">
        <f>IF('Rang. kommuner avlingsnivå P '!H541&gt;1,'Rang. kommuner avlingsnivå P '!H541,"")</f>
        <v/>
      </c>
      <c r="L540" s="4" t="str">
        <f>IF('Rang. kommuner avlingsnivå P '!I541&gt;1,'Rang. kommuner avlingsnivå P '!I541,"")</f>
        <v/>
      </c>
      <c r="M540" s="4" t="str">
        <f>IF('Rang. kommuner avlingsnivå P '!J541&gt;1,'Rang. kommuner avlingsnivå P '!J541,"")</f>
        <v/>
      </c>
      <c r="N540" s="4" t="str">
        <f>IF('Rang. kommuner avlingsnivå P '!K541&gt;1,'Rang. kommuner avlingsnivå P '!K541,"")</f>
        <v/>
      </c>
      <c r="O540" s="4" t="str">
        <f>IF('Rang. kommuner avlingsnivå P '!L541&gt;1,'Rang. kommuner avlingsnivå P '!L541,"")</f>
        <v/>
      </c>
    </row>
    <row r="541" spans="4:15" x14ac:dyDescent="0.25">
      <c r="D541" s="4" t="str">
        <f>IF('Rang. kommuner avlingsnivå P '!A542&gt;1,'Rang. kommuner avlingsnivå P '!A542,"")</f>
        <v/>
      </c>
      <c r="E541" s="4" t="str">
        <f>IF('Rang. kommuner avlingsnivå P '!B542&gt;1,'Rang. kommuner avlingsnivå P '!B542,"")</f>
        <v/>
      </c>
      <c r="F541" s="4" t="str">
        <f>IF('Rang. kommuner avlingsnivå P '!C542&gt;1,'Rang. kommuner avlingsnivå P '!C542,"")</f>
        <v/>
      </c>
      <c r="G541" s="4" t="str">
        <f>IF('Rang. kommuner avlingsnivå P '!D542&gt;1,'Rang. kommuner avlingsnivå P '!D542,"")</f>
        <v/>
      </c>
      <c r="H541" s="4" t="str">
        <f>IF('Rang. kommuner avlingsnivå P '!E542&gt;1,'Rang. kommuner avlingsnivå P '!E542,"")</f>
        <v/>
      </c>
      <c r="I541" s="4" t="str">
        <f>IF('Rang. kommuner avlingsnivå P '!F542&gt;1,'Rang. kommuner avlingsnivå P '!F542,"")</f>
        <v/>
      </c>
      <c r="J541" s="4" t="str">
        <f>IF('Rang. kommuner avlingsnivå P '!G542&gt;1,'Rang. kommuner avlingsnivå P '!G542,"")</f>
        <v/>
      </c>
      <c r="K541" s="4" t="str">
        <f>IF('Rang. kommuner avlingsnivå P '!H542&gt;1,'Rang. kommuner avlingsnivå P '!H542,"")</f>
        <v/>
      </c>
      <c r="L541" s="4" t="str">
        <f>IF('Rang. kommuner avlingsnivå P '!I542&gt;1,'Rang. kommuner avlingsnivå P '!I542,"")</f>
        <v/>
      </c>
      <c r="M541" s="4" t="str">
        <f>IF('Rang. kommuner avlingsnivå P '!J542&gt;1,'Rang. kommuner avlingsnivå P '!J542,"")</f>
        <v/>
      </c>
      <c r="N541" s="4" t="str">
        <f>IF('Rang. kommuner avlingsnivå P '!K542&gt;1,'Rang. kommuner avlingsnivå P '!K542,"")</f>
        <v/>
      </c>
      <c r="O541" s="4" t="str">
        <f>IF('Rang. kommuner avlingsnivå P '!L542&gt;1,'Rang. kommuner avlingsnivå P '!L542,"")</f>
        <v/>
      </c>
    </row>
    <row r="542" spans="4:15" x14ac:dyDescent="0.25">
      <c r="D542" s="4" t="str">
        <f>IF('Rang. kommuner avlingsnivå P '!A543&gt;1,'Rang. kommuner avlingsnivå P '!A543,"")</f>
        <v/>
      </c>
      <c r="E542" s="4" t="str">
        <f>IF('Rang. kommuner avlingsnivå P '!B543&gt;1,'Rang. kommuner avlingsnivå P '!B543,"")</f>
        <v/>
      </c>
      <c r="F542" s="4" t="str">
        <f>IF('Rang. kommuner avlingsnivå P '!C543&gt;1,'Rang. kommuner avlingsnivå P '!C543,"")</f>
        <v/>
      </c>
      <c r="G542" s="4" t="str">
        <f>IF('Rang. kommuner avlingsnivå P '!D543&gt;1,'Rang. kommuner avlingsnivå P '!D543,"")</f>
        <v/>
      </c>
      <c r="H542" s="4" t="str">
        <f>IF('Rang. kommuner avlingsnivå P '!E543&gt;1,'Rang. kommuner avlingsnivå P '!E543,"")</f>
        <v/>
      </c>
      <c r="I542" s="4" t="str">
        <f>IF('Rang. kommuner avlingsnivå P '!F543&gt;1,'Rang. kommuner avlingsnivå P '!F543,"")</f>
        <v/>
      </c>
      <c r="J542" s="4" t="str">
        <f>IF('Rang. kommuner avlingsnivå P '!G543&gt;1,'Rang. kommuner avlingsnivå P '!G543,"")</f>
        <v/>
      </c>
      <c r="K542" s="4" t="str">
        <f>IF('Rang. kommuner avlingsnivå P '!H543&gt;1,'Rang. kommuner avlingsnivå P '!H543,"")</f>
        <v/>
      </c>
      <c r="L542" s="4" t="str">
        <f>IF('Rang. kommuner avlingsnivå P '!I543&gt;1,'Rang. kommuner avlingsnivå P '!I543,"")</f>
        <v/>
      </c>
      <c r="M542" s="4" t="str">
        <f>IF('Rang. kommuner avlingsnivå P '!J543&gt;1,'Rang. kommuner avlingsnivå P '!J543,"")</f>
        <v/>
      </c>
      <c r="N542" s="4" t="str">
        <f>IF('Rang. kommuner avlingsnivå P '!K543&gt;1,'Rang. kommuner avlingsnivå P '!K543,"")</f>
        <v/>
      </c>
      <c r="O542" s="4" t="str">
        <f>IF('Rang. kommuner avlingsnivå P '!L543&gt;1,'Rang. kommuner avlingsnivå P '!L543,"")</f>
        <v/>
      </c>
    </row>
    <row r="543" spans="4:15" x14ac:dyDescent="0.25">
      <c r="D543" s="4" t="str">
        <f>IF('Rang. kommuner avlingsnivå P '!A544&gt;1,'Rang. kommuner avlingsnivå P '!A544,"")</f>
        <v/>
      </c>
      <c r="E543" s="4" t="str">
        <f>IF('Rang. kommuner avlingsnivå P '!B544&gt;1,'Rang. kommuner avlingsnivå P '!B544,"")</f>
        <v/>
      </c>
      <c r="F543" s="4" t="str">
        <f>IF('Rang. kommuner avlingsnivå P '!C544&gt;1,'Rang. kommuner avlingsnivå P '!C544,"")</f>
        <v/>
      </c>
      <c r="G543" s="4" t="str">
        <f>IF('Rang. kommuner avlingsnivå P '!D544&gt;1,'Rang. kommuner avlingsnivå P '!D544,"")</f>
        <v/>
      </c>
      <c r="H543" s="4" t="str">
        <f>IF('Rang. kommuner avlingsnivå P '!E544&gt;1,'Rang. kommuner avlingsnivå P '!E544,"")</f>
        <v/>
      </c>
      <c r="I543" s="4" t="str">
        <f>IF('Rang. kommuner avlingsnivå P '!F544&gt;1,'Rang. kommuner avlingsnivå P '!F544,"")</f>
        <v/>
      </c>
      <c r="J543" s="4" t="str">
        <f>IF('Rang. kommuner avlingsnivå P '!G544&gt;1,'Rang. kommuner avlingsnivå P '!G544,"")</f>
        <v/>
      </c>
      <c r="K543" s="4" t="str">
        <f>IF('Rang. kommuner avlingsnivå P '!H544&gt;1,'Rang. kommuner avlingsnivå P '!H544,"")</f>
        <v/>
      </c>
      <c r="L543" s="4" t="str">
        <f>IF('Rang. kommuner avlingsnivå P '!I544&gt;1,'Rang. kommuner avlingsnivå P '!I544,"")</f>
        <v/>
      </c>
      <c r="M543" s="4" t="str">
        <f>IF('Rang. kommuner avlingsnivå P '!J544&gt;1,'Rang. kommuner avlingsnivå P '!J544,"")</f>
        <v/>
      </c>
      <c r="N543" s="4" t="str">
        <f>IF('Rang. kommuner avlingsnivå P '!K544&gt;1,'Rang. kommuner avlingsnivå P '!K544,"")</f>
        <v/>
      </c>
      <c r="O543" s="4" t="str">
        <f>IF('Rang. kommuner avlingsnivå P '!L544&gt;1,'Rang. kommuner avlingsnivå P '!L544,"")</f>
        <v/>
      </c>
    </row>
    <row r="544" spans="4:15" x14ac:dyDescent="0.25">
      <c r="D544" s="4" t="str">
        <f>IF('Rang. kommuner avlingsnivå P '!A545&gt;1,'Rang. kommuner avlingsnivå P '!A545,"")</f>
        <v/>
      </c>
      <c r="E544" s="4" t="str">
        <f>IF('Rang. kommuner avlingsnivå P '!B545&gt;1,'Rang. kommuner avlingsnivå P '!B545,"")</f>
        <v/>
      </c>
      <c r="F544" s="4" t="str">
        <f>IF('Rang. kommuner avlingsnivå P '!C545&gt;1,'Rang. kommuner avlingsnivå P '!C545,"")</f>
        <v/>
      </c>
      <c r="G544" s="4" t="str">
        <f>IF('Rang. kommuner avlingsnivå P '!D545&gt;1,'Rang. kommuner avlingsnivå P '!D545,"")</f>
        <v/>
      </c>
      <c r="H544" s="4" t="str">
        <f>IF('Rang. kommuner avlingsnivå P '!E545&gt;1,'Rang. kommuner avlingsnivå P '!E545,"")</f>
        <v/>
      </c>
      <c r="I544" s="4" t="str">
        <f>IF('Rang. kommuner avlingsnivå P '!F545&gt;1,'Rang. kommuner avlingsnivå P '!F545,"")</f>
        <v/>
      </c>
      <c r="J544" s="4" t="str">
        <f>IF('Rang. kommuner avlingsnivå P '!G545&gt;1,'Rang. kommuner avlingsnivå P '!G545,"")</f>
        <v/>
      </c>
      <c r="K544" s="4" t="str">
        <f>IF('Rang. kommuner avlingsnivå P '!H545&gt;1,'Rang. kommuner avlingsnivå P '!H545,"")</f>
        <v/>
      </c>
      <c r="L544" s="4" t="str">
        <f>IF('Rang. kommuner avlingsnivå P '!I545&gt;1,'Rang. kommuner avlingsnivå P '!I545,"")</f>
        <v/>
      </c>
      <c r="M544" s="4" t="str">
        <f>IF('Rang. kommuner avlingsnivå P '!J545&gt;1,'Rang. kommuner avlingsnivå P '!J545,"")</f>
        <v/>
      </c>
      <c r="N544" s="4" t="str">
        <f>IF('Rang. kommuner avlingsnivå P '!K545&gt;1,'Rang. kommuner avlingsnivå P '!K545,"")</f>
        <v/>
      </c>
      <c r="O544" s="4" t="str">
        <f>IF('Rang. kommuner avlingsnivå P '!L545&gt;1,'Rang. kommuner avlingsnivå P '!L545,"")</f>
        <v/>
      </c>
    </row>
    <row r="545" spans="4:15" x14ac:dyDescent="0.25">
      <c r="D545" s="4" t="str">
        <f>IF('Rang. kommuner avlingsnivå P '!A546&gt;1,'Rang. kommuner avlingsnivå P '!A546,"")</f>
        <v/>
      </c>
      <c r="E545" s="4" t="str">
        <f>IF('Rang. kommuner avlingsnivå P '!B546&gt;1,'Rang. kommuner avlingsnivå P '!B546,"")</f>
        <v/>
      </c>
      <c r="F545" s="4" t="str">
        <f>IF('Rang. kommuner avlingsnivå P '!C546&gt;1,'Rang. kommuner avlingsnivå P '!C546,"")</f>
        <v/>
      </c>
      <c r="G545" s="4" t="str">
        <f>IF('Rang. kommuner avlingsnivå P '!D546&gt;1,'Rang. kommuner avlingsnivå P '!D546,"")</f>
        <v/>
      </c>
      <c r="H545" s="4" t="str">
        <f>IF('Rang. kommuner avlingsnivå P '!E546&gt;1,'Rang. kommuner avlingsnivå P '!E546,"")</f>
        <v/>
      </c>
      <c r="I545" s="4" t="str">
        <f>IF('Rang. kommuner avlingsnivå P '!F546&gt;1,'Rang. kommuner avlingsnivå P '!F546,"")</f>
        <v/>
      </c>
      <c r="J545" s="4" t="str">
        <f>IF('Rang. kommuner avlingsnivå P '!G546&gt;1,'Rang. kommuner avlingsnivå P '!G546,"")</f>
        <v/>
      </c>
      <c r="K545" s="4" t="str">
        <f>IF('Rang. kommuner avlingsnivå P '!H546&gt;1,'Rang. kommuner avlingsnivå P '!H546,"")</f>
        <v/>
      </c>
      <c r="L545" s="4" t="str">
        <f>IF('Rang. kommuner avlingsnivå P '!I546&gt;1,'Rang. kommuner avlingsnivå P '!I546,"")</f>
        <v/>
      </c>
      <c r="M545" s="4" t="str">
        <f>IF('Rang. kommuner avlingsnivå P '!J546&gt;1,'Rang. kommuner avlingsnivå P '!J546,"")</f>
        <v/>
      </c>
      <c r="N545" s="4" t="str">
        <f>IF('Rang. kommuner avlingsnivå P '!K546&gt;1,'Rang. kommuner avlingsnivå P '!K546,"")</f>
        <v/>
      </c>
      <c r="O545" s="4" t="str">
        <f>IF('Rang. kommuner avlingsnivå P '!L546&gt;1,'Rang. kommuner avlingsnivå P '!L546,"")</f>
        <v/>
      </c>
    </row>
    <row r="546" spans="4:15" x14ac:dyDescent="0.25">
      <c r="D546" s="4" t="str">
        <f>IF('Rang. kommuner avlingsnivå P '!A547&gt;1,'Rang. kommuner avlingsnivå P '!A547,"")</f>
        <v/>
      </c>
      <c r="E546" s="4" t="str">
        <f>IF('Rang. kommuner avlingsnivå P '!B547&gt;1,'Rang. kommuner avlingsnivå P '!B547,"")</f>
        <v/>
      </c>
      <c r="F546" s="4" t="str">
        <f>IF('Rang. kommuner avlingsnivå P '!C547&gt;1,'Rang. kommuner avlingsnivå P '!C547,"")</f>
        <v/>
      </c>
      <c r="G546" s="4" t="str">
        <f>IF('Rang. kommuner avlingsnivå P '!D547&gt;1,'Rang. kommuner avlingsnivå P '!D547,"")</f>
        <v/>
      </c>
      <c r="H546" s="4" t="str">
        <f>IF('Rang. kommuner avlingsnivå P '!E547&gt;1,'Rang. kommuner avlingsnivå P '!E547,"")</f>
        <v/>
      </c>
      <c r="I546" s="4" t="str">
        <f>IF('Rang. kommuner avlingsnivå P '!F547&gt;1,'Rang. kommuner avlingsnivå P '!F547,"")</f>
        <v/>
      </c>
      <c r="J546" s="4" t="str">
        <f>IF('Rang. kommuner avlingsnivå P '!G547&gt;1,'Rang. kommuner avlingsnivå P '!G547,"")</f>
        <v/>
      </c>
      <c r="K546" s="4" t="str">
        <f>IF('Rang. kommuner avlingsnivå P '!H547&gt;1,'Rang. kommuner avlingsnivå P '!H547,"")</f>
        <v/>
      </c>
      <c r="L546" s="4" t="str">
        <f>IF('Rang. kommuner avlingsnivå P '!I547&gt;1,'Rang. kommuner avlingsnivå P '!I547,"")</f>
        <v/>
      </c>
      <c r="M546" s="4" t="str">
        <f>IF('Rang. kommuner avlingsnivå P '!J547&gt;1,'Rang. kommuner avlingsnivå P '!J547,"")</f>
        <v/>
      </c>
      <c r="N546" s="4" t="str">
        <f>IF('Rang. kommuner avlingsnivå P '!K547&gt;1,'Rang. kommuner avlingsnivå P '!K547,"")</f>
        <v/>
      </c>
      <c r="O546" s="4" t="str">
        <f>IF('Rang. kommuner avlingsnivå P '!L547&gt;1,'Rang. kommuner avlingsnivå P '!L547,"")</f>
        <v/>
      </c>
    </row>
    <row r="547" spans="4:15" x14ac:dyDescent="0.25">
      <c r="D547" s="4" t="str">
        <f>IF('Rang. kommuner avlingsnivå P '!A548&gt;1,'Rang. kommuner avlingsnivå P '!A548,"")</f>
        <v/>
      </c>
      <c r="E547" s="4" t="str">
        <f>IF('Rang. kommuner avlingsnivå P '!B548&gt;1,'Rang. kommuner avlingsnivå P '!B548,"")</f>
        <v/>
      </c>
      <c r="F547" s="4" t="str">
        <f>IF('Rang. kommuner avlingsnivå P '!C548&gt;1,'Rang. kommuner avlingsnivå P '!C548,"")</f>
        <v/>
      </c>
      <c r="G547" s="4" t="str">
        <f>IF('Rang. kommuner avlingsnivå P '!D548&gt;1,'Rang. kommuner avlingsnivå P '!D548,"")</f>
        <v/>
      </c>
      <c r="H547" s="4" t="str">
        <f>IF('Rang. kommuner avlingsnivå P '!E548&gt;1,'Rang. kommuner avlingsnivå P '!E548,"")</f>
        <v/>
      </c>
      <c r="I547" s="4" t="str">
        <f>IF('Rang. kommuner avlingsnivå P '!F548&gt;1,'Rang. kommuner avlingsnivå P '!F548,"")</f>
        <v/>
      </c>
      <c r="J547" s="4" t="str">
        <f>IF('Rang. kommuner avlingsnivå P '!G548&gt;1,'Rang. kommuner avlingsnivå P '!G548,"")</f>
        <v/>
      </c>
      <c r="K547" s="4" t="str">
        <f>IF('Rang. kommuner avlingsnivå P '!H548&gt;1,'Rang. kommuner avlingsnivå P '!H548,"")</f>
        <v/>
      </c>
      <c r="L547" s="4" t="str">
        <f>IF('Rang. kommuner avlingsnivå P '!I548&gt;1,'Rang. kommuner avlingsnivå P '!I548,"")</f>
        <v/>
      </c>
      <c r="M547" s="4" t="str">
        <f>IF('Rang. kommuner avlingsnivå P '!J548&gt;1,'Rang. kommuner avlingsnivå P '!J548,"")</f>
        <v/>
      </c>
      <c r="N547" s="4" t="str">
        <f>IF('Rang. kommuner avlingsnivå P '!K548&gt;1,'Rang. kommuner avlingsnivå P '!K548,"")</f>
        <v/>
      </c>
      <c r="O547" s="4" t="str">
        <f>IF('Rang. kommuner avlingsnivå P '!L548&gt;1,'Rang. kommuner avlingsnivå P '!L548,"")</f>
        <v/>
      </c>
    </row>
    <row r="548" spans="4:15" x14ac:dyDescent="0.25">
      <c r="D548" s="4" t="str">
        <f>IF('Rang. kommuner avlingsnivå P '!A549&gt;1,'Rang. kommuner avlingsnivå P '!A549,"")</f>
        <v/>
      </c>
      <c r="E548" s="4" t="str">
        <f>IF('Rang. kommuner avlingsnivå P '!B549&gt;1,'Rang. kommuner avlingsnivå P '!B549,"")</f>
        <v/>
      </c>
      <c r="F548" s="4" t="str">
        <f>IF('Rang. kommuner avlingsnivå P '!C549&gt;1,'Rang. kommuner avlingsnivå P '!C549,"")</f>
        <v/>
      </c>
      <c r="G548" s="4" t="str">
        <f>IF('Rang. kommuner avlingsnivå P '!D549&gt;1,'Rang. kommuner avlingsnivå P '!D549,"")</f>
        <v/>
      </c>
      <c r="H548" s="4" t="str">
        <f>IF('Rang. kommuner avlingsnivå P '!E549&gt;1,'Rang. kommuner avlingsnivå P '!E549,"")</f>
        <v/>
      </c>
      <c r="I548" s="4" t="str">
        <f>IF('Rang. kommuner avlingsnivå P '!F549&gt;1,'Rang. kommuner avlingsnivå P '!F549,"")</f>
        <v/>
      </c>
      <c r="J548" s="4" t="str">
        <f>IF('Rang. kommuner avlingsnivå P '!G549&gt;1,'Rang. kommuner avlingsnivå P '!G549,"")</f>
        <v/>
      </c>
      <c r="K548" s="4" t="str">
        <f>IF('Rang. kommuner avlingsnivå P '!H549&gt;1,'Rang. kommuner avlingsnivå P '!H549,"")</f>
        <v/>
      </c>
      <c r="L548" s="4" t="str">
        <f>IF('Rang. kommuner avlingsnivå P '!I549&gt;1,'Rang. kommuner avlingsnivå P '!I549,"")</f>
        <v/>
      </c>
      <c r="M548" s="4" t="str">
        <f>IF('Rang. kommuner avlingsnivå P '!J549&gt;1,'Rang. kommuner avlingsnivå P '!J549,"")</f>
        <v/>
      </c>
      <c r="N548" s="4" t="str">
        <f>IF('Rang. kommuner avlingsnivå P '!K549&gt;1,'Rang. kommuner avlingsnivå P '!K549,"")</f>
        <v/>
      </c>
      <c r="O548" s="4" t="str">
        <f>IF('Rang. kommuner avlingsnivå P '!L549&gt;1,'Rang. kommuner avlingsnivå P '!L549,"")</f>
        <v/>
      </c>
    </row>
    <row r="549" spans="4:15" x14ac:dyDescent="0.25">
      <c r="D549" s="4" t="str">
        <f>IF('Rang. kommuner avlingsnivå P '!A550&gt;1,'Rang. kommuner avlingsnivå P '!A550,"")</f>
        <v/>
      </c>
      <c r="E549" s="4" t="str">
        <f>IF('Rang. kommuner avlingsnivå P '!B550&gt;1,'Rang. kommuner avlingsnivå P '!B550,"")</f>
        <v/>
      </c>
      <c r="F549" s="4" t="str">
        <f>IF('Rang. kommuner avlingsnivå P '!C550&gt;1,'Rang. kommuner avlingsnivå P '!C550,"")</f>
        <v/>
      </c>
      <c r="G549" s="4" t="str">
        <f>IF('Rang. kommuner avlingsnivå P '!D550&gt;1,'Rang. kommuner avlingsnivå P '!D550,"")</f>
        <v/>
      </c>
      <c r="H549" s="4" t="str">
        <f>IF('Rang. kommuner avlingsnivå P '!E550&gt;1,'Rang. kommuner avlingsnivå P '!E550,"")</f>
        <v/>
      </c>
      <c r="I549" s="4" t="str">
        <f>IF('Rang. kommuner avlingsnivå P '!F550&gt;1,'Rang. kommuner avlingsnivå P '!F550,"")</f>
        <v/>
      </c>
      <c r="J549" s="4" t="str">
        <f>IF('Rang. kommuner avlingsnivå P '!G550&gt;1,'Rang. kommuner avlingsnivå P '!G550,"")</f>
        <v/>
      </c>
      <c r="K549" s="4" t="str">
        <f>IF('Rang. kommuner avlingsnivå P '!H550&gt;1,'Rang. kommuner avlingsnivå P '!H550,"")</f>
        <v/>
      </c>
      <c r="L549" s="4" t="str">
        <f>IF('Rang. kommuner avlingsnivå P '!I550&gt;1,'Rang. kommuner avlingsnivå P '!I550,"")</f>
        <v/>
      </c>
      <c r="M549" s="4" t="str">
        <f>IF('Rang. kommuner avlingsnivå P '!J550&gt;1,'Rang. kommuner avlingsnivå P '!J550,"")</f>
        <v/>
      </c>
      <c r="N549" s="4" t="str">
        <f>IF('Rang. kommuner avlingsnivå P '!K550&gt;1,'Rang. kommuner avlingsnivå P '!K550,"")</f>
        <v/>
      </c>
      <c r="O549" s="4" t="str">
        <f>IF('Rang. kommuner avlingsnivå P '!L550&gt;1,'Rang. kommuner avlingsnivå P '!L550,"")</f>
        <v/>
      </c>
    </row>
    <row r="550" spans="4:15" x14ac:dyDescent="0.25">
      <c r="D550" s="4" t="str">
        <f>IF('Rang. kommuner avlingsnivå P '!A551&gt;1,'Rang. kommuner avlingsnivå P '!A551,"")</f>
        <v/>
      </c>
      <c r="E550" s="4" t="str">
        <f>IF('Rang. kommuner avlingsnivå P '!B551&gt;1,'Rang. kommuner avlingsnivå P '!B551,"")</f>
        <v/>
      </c>
      <c r="F550" s="4" t="str">
        <f>IF('Rang. kommuner avlingsnivå P '!C551&gt;1,'Rang. kommuner avlingsnivå P '!C551,"")</f>
        <v/>
      </c>
      <c r="G550" s="4" t="str">
        <f>IF('Rang. kommuner avlingsnivå P '!D551&gt;1,'Rang. kommuner avlingsnivå P '!D551,"")</f>
        <v/>
      </c>
      <c r="H550" s="4" t="str">
        <f>IF('Rang. kommuner avlingsnivå P '!E551&gt;1,'Rang. kommuner avlingsnivå P '!E551,"")</f>
        <v/>
      </c>
      <c r="I550" s="4" t="str">
        <f>IF('Rang. kommuner avlingsnivå P '!F551&gt;1,'Rang. kommuner avlingsnivå P '!F551,"")</f>
        <v/>
      </c>
      <c r="J550" s="4" t="str">
        <f>IF('Rang. kommuner avlingsnivå P '!G551&gt;1,'Rang. kommuner avlingsnivå P '!G551,"")</f>
        <v/>
      </c>
      <c r="K550" s="4" t="str">
        <f>IF('Rang. kommuner avlingsnivå P '!H551&gt;1,'Rang. kommuner avlingsnivå P '!H551,"")</f>
        <v/>
      </c>
      <c r="L550" s="4" t="str">
        <f>IF('Rang. kommuner avlingsnivå P '!I551&gt;1,'Rang. kommuner avlingsnivå P '!I551,"")</f>
        <v/>
      </c>
      <c r="M550" s="4" t="str">
        <f>IF('Rang. kommuner avlingsnivå P '!J551&gt;1,'Rang. kommuner avlingsnivå P '!J551,"")</f>
        <v/>
      </c>
      <c r="N550" s="4" t="str">
        <f>IF('Rang. kommuner avlingsnivå P '!K551&gt;1,'Rang. kommuner avlingsnivå P '!K551,"")</f>
        <v/>
      </c>
      <c r="O550" s="4" t="str">
        <f>IF('Rang. kommuner avlingsnivå P '!L551&gt;1,'Rang. kommuner avlingsnivå P '!L551,"")</f>
        <v/>
      </c>
    </row>
    <row r="551" spans="4:15" x14ac:dyDescent="0.25">
      <c r="D551" s="4" t="str">
        <f>IF('Rang. kommuner avlingsnivå P '!A552&gt;1,'Rang. kommuner avlingsnivå P '!A552,"")</f>
        <v/>
      </c>
      <c r="E551" s="4" t="str">
        <f>IF('Rang. kommuner avlingsnivå P '!B552&gt;1,'Rang. kommuner avlingsnivå P '!B552,"")</f>
        <v/>
      </c>
      <c r="F551" s="4" t="str">
        <f>IF('Rang. kommuner avlingsnivå P '!C552&gt;1,'Rang. kommuner avlingsnivå P '!C552,"")</f>
        <v/>
      </c>
      <c r="G551" s="4" t="str">
        <f>IF('Rang. kommuner avlingsnivå P '!D552&gt;1,'Rang. kommuner avlingsnivå P '!D552,"")</f>
        <v/>
      </c>
      <c r="H551" s="4" t="str">
        <f>IF('Rang. kommuner avlingsnivå P '!E552&gt;1,'Rang. kommuner avlingsnivå P '!E552,"")</f>
        <v/>
      </c>
      <c r="I551" s="4" t="str">
        <f>IF('Rang. kommuner avlingsnivå P '!F552&gt;1,'Rang. kommuner avlingsnivå P '!F552,"")</f>
        <v/>
      </c>
      <c r="J551" s="4" t="str">
        <f>IF('Rang. kommuner avlingsnivå P '!G552&gt;1,'Rang. kommuner avlingsnivå P '!G552,"")</f>
        <v/>
      </c>
      <c r="K551" s="4" t="str">
        <f>IF('Rang. kommuner avlingsnivå P '!H552&gt;1,'Rang. kommuner avlingsnivå P '!H552,"")</f>
        <v/>
      </c>
      <c r="L551" s="4" t="str">
        <f>IF('Rang. kommuner avlingsnivå P '!I552&gt;1,'Rang. kommuner avlingsnivå P '!I552,"")</f>
        <v/>
      </c>
      <c r="M551" s="4" t="str">
        <f>IF('Rang. kommuner avlingsnivå P '!J552&gt;1,'Rang. kommuner avlingsnivå P '!J552,"")</f>
        <v/>
      </c>
      <c r="N551" s="4" t="str">
        <f>IF('Rang. kommuner avlingsnivå P '!K552&gt;1,'Rang. kommuner avlingsnivå P '!K552,"")</f>
        <v/>
      </c>
      <c r="O551" s="4" t="str">
        <f>IF('Rang. kommuner avlingsnivå P '!L552&gt;1,'Rang. kommuner avlingsnivå P '!L552,"")</f>
        <v/>
      </c>
    </row>
    <row r="552" spans="4:15" x14ac:dyDescent="0.25">
      <c r="D552" s="4" t="str">
        <f>IF('Rang. kommuner avlingsnivå P '!A553&gt;1,'Rang. kommuner avlingsnivå P '!A553,"")</f>
        <v/>
      </c>
      <c r="E552" s="4" t="str">
        <f>IF('Rang. kommuner avlingsnivå P '!B553&gt;1,'Rang. kommuner avlingsnivå P '!B553,"")</f>
        <v/>
      </c>
      <c r="F552" s="4" t="str">
        <f>IF('Rang. kommuner avlingsnivå P '!C553&gt;1,'Rang. kommuner avlingsnivå P '!C553,"")</f>
        <v/>
      </c>
      <c r="G552" s="4" t="str">
        <f>IF('Rang. kommuner avlingsnivå P '!D553&gt;1,'Rang. kommuner avlingsnivå P '!D553,"")</f>
        <v/>
      </c>
      <c r="H552" s="4" t="str">
        <f>IF('Rang. kommuner avlingsnivå P '!E553&gt;1,'Rang. kommuner avlingsnivå P '!E553,"")</f>
        <v/>
      </c>
      <c r="I552" s="4" t="str">
        <f>IF('Rang. kommuner avlingsnivå P '!F553&gt;1,'Rang. kommuner avlingsnivå P '!F553,"")</f>
        <v/>
      </c>
      <c r="J552" s="4" t="str">
        <f>IF('Rang. kommuner avlingsnivå P '!G553&gt;1,'Rang. kommuner avlingsnivå P '!G553,"")</f>
        <v/>
      </c>
      <c r="K552" s="4" t="str">
        <f>IF('Rang. kommuner avlingsnivå P '!H553&gt;1,'Rang. kommuner avlingsnivå P '!H553,"")</f>
        <v/>
      </c>
      <c r="L552" s="4" t="str">
        <f>IF('Rang. kommuner avlingsnivå P '!I553&gt;1,'Rang. kommuner avlingsnivå P '!I553,"")</f>
        <v/>
      </c>
      <c r="M552" s="4" t="str">
        <f>IF('Rang. kommuner avlingsnivå P '!J553&gt;1,'Rang. kommuner avlingsnivå P '!J553,"")</f>
        <v/>
      </c>
      <c r="N552" s="4" t="str">
        <f>IF('Rang. kommuner avlingsnivå P '!K553&gt;1,'Rang. kommuner avlingsnivå P '!K553,"")</f>
        <v/>
      </c>
      <c r="O552" s="4" t="str">
        <f>IF('Rang. kommuner avlingsnivå P '!L553&gt;1,'Rang. kommuner avlingsnivå P '!L553,"")</f>
        <v/>
      </c>
    </row>
    <row r="553" spans="4:15" x14ac:dyDescent="0.25">
      <c r="D553" s="4" t="str">
        <f>IF('Rang. kommuner avlingsnivå P '!A554&gt;1,'Rang. kommuner avlingsnivå P '!A554,"")</f>
        <v/>
      </c>
      <c r="E553" s="4" t="str">
        <f>IF('Rang. kommuner avlingsnivå P '!B554&gt;1,'Rang. kommuner avlingsnivå P '!B554,"")</f>
        <v/>
      </c>
      <c r="F553" s="4" t="str">
        <f>IF('Rang. kommuner avlingsnivå P '!C554&gt;1,'Rang. kommuner avlingsnivå P '!C554,"")</f>
        <v/>
      </c>
      <c r="G553" s="4" t="str">
        <f>IF('Rang. kommuner avlingsnivå P '!D554&gt;1,'Rang. kommuner avlingsnivå P '!D554,"")</f>
        <v/>
      </c>
      <c r="H553" s="4" t="str">
        <f>IF('Rang. kommuner avlingsnivå P '!E554&gt;1,'Rang. kommuner avlingsnivå P '!E554,"")</f>
        <v/>
      </c>
      <c r="I553" s="4" t="str">
        <f>IF('Rang. kommuner avlingsnivå P '!F554&gt;1,'Rang. kommuner avlingsnivå P '!F554,"")</f>
        <v/>
      </c>
      <c r="J553" s="4" t="str">
        <f>IF('Rang. kommuner avlingsnivå P '!G554&gt;1,'Rang. kommuner avlingsnivå P '!G554,"")</f>
        <v/>
      </c>
      <c r="K553" s="4" t="str">
        <f>IF('Rang. kommuner avlingsnivå P '!H554&gt;1,'Rang. kommuner avlingsnivå P '!H554,"")</f>
        <v/>
      </c>
      <c r="L553" s="4" t="str">
        <f>IF('Rang. kommuner avlingsnivå P '!I554&gt;1,'Rang. kommuner avlingsnivå P '!I554,"")</f>
        <v/>
      </c>
      <c r="M553" s="4" t="str">
        <f>IF('Rang. kommuner avlingsnivå P '!J554&gt;1,'Rang. kommuner avlingsnivå P '!J554,"")</f>
        <v/>
      </c>
      <c r="N553" s="4" t="str">
        <f>IF('Rang. kommuner avlingsnivå P '!K554&gt;1,'Rang. kommuner avlingsnivå P '!K554,"")</f>
        <v/>
      </c>
      <c r="O553" s="4" t="str">
        <f>IF('Rang. kommuner avlingsnivå P '!L554&gt;1,'Rang. kommuner avlingsnivå P '!L554,"")</f>
        <v/>
      </c>
    </row>
    <row r="554" spans="4:15" x14ac:dyDescent="0.25">
      <c r="D554" s="4" t="str">
        <f>IF('Rang. kommuner avlingsnivå P '!A555&gt;1,'Rang. kommuner avlingsnivå P '!A555,"")</f>
        <v/>
      </c>
      <c r="E554" s="4" t="str">
        <f>IF('Rang. kommuner avlingsnivå P '!B555&gt;1,'Rang. kommuner avlingsnivå P '!B555,"")</f>
        <v/>
      </c>
      <c r="F554" s="4" t="str">
        <f>IF('Rang. kommuner avlingsnivå P '!C555&gt;1,'Rang. kommuner avlingsnivå P '!C555,"")</f>
        <v/>
      </c>
      <c r="G554" s="4" t="str">
        <f>IF('Rang. kommuner avlingsnivå P '!D555&gt;1,'Rang. kommuner avlingsnivå P '!D555,"")</f>
        <v/>
      </c>
      <c r="H554" s="4" t="str">
        <f>IF('Rang. kommuner avlingsnivå P '!E555&gt;1,'Rang. kommuner avlingsnivå P '!E555,"")</f>
        <v/>
      </c>
      <c r="I554" s="4" t="str">
        <f>IF('Rang. kommuner avlingsnivå P '!F555&gt;1,'Rang. kommuner avlingsnivå P '!F555,"")</f>
        <v/>
      </c>
      <c r="J554" s="4" t="str">
        <f>IF('Rang. kommuner avlingsnivå P '!G555&gt;1,'Rang. kommuner avlingsnivå P '!G555,"")</f>
        <v/>
      </c>
      <c r="K554" s="4" t="str">
        <f>IF('Rang. kommuner avlingsnivå P '!H555&gt;1,'Rang. kommuner avlingsnivå P '!H555,"")</f>
        <v/>
      </c>
      <c r="L554" s="4" t="str">
        <f>IF('Rang. kommuner avlingsnivå P '!I555&gt;1,'Rang. kommuner avlingsnivå P '!I555,"")</f>
        <v/>
      </c>
      <c r="M554" s="4" t="str">
        <f>IF('Rang. kommuner avlingsnivå P '!J555&gt;1,'Rang. kommuner avlingsnivå P '!J555,"")</f>
        <v/>
      </c>
      <c r="N554" s="4" t="str">
        <f>IF('Rang. kommuner avlingsnivå P '!K555&gt;1,'Rang. kommuner avlingsnivå P '!K555,"")</f>
        <v/>
      </c>
      <c r="O554" s="4" t="str">
        <f>IF('Rang. kommuner avlingsnivå P '!L555&gt;1,'Rang. kommuner avlingsnivå P '!L555,"")</f>
        <v/>
      </c>
    </row>
    <row r="555" spans="4:15" x14ac:dyDescent="0.25">
      <c r="D555" s="4" t="str">
        <f>IF('Rang. kommuner avlingsnivå P '!A556&gt;1,'Rang. kommuner avlingsnivå P '!A556,"")</f>
        <v/>
      </c>
      <c r="E555" s="4" t="str">
        <f>IF('Rang. kommuner avlingsnivå P '!B556&gt;1,'Rang. kommuner avlingsnivå P '!B556,"")</f>
        <v/>
      </c>
      <c r="F555" s="4" t="str">
        <f>IF('Rang. kommuner avlingsnivå P '!C556&gt;1,'Rang. kommuner avlingsnivå P '!C556,"")</f>
        <v/>
      </c>
      <c r="G555" s="4" t="str">
        <f>IF('Rang. kommuner avlingsnivå P '!D556&gt;1,'Rang. kommuner avlingsnivå P '!D556,"")</f>
        <v/>
      </c>
      <c r="H555" s="4" t="str">
        <f>IF('Rang. kommuner avlingsnivå P '!E556&gt;1,'Rang. kommuner avlingsnivå P '!E556,"")</f>
        <v/>
      </c>
      <c r="I555" s="4" t="str">
        <f>IF('Rang. kommuner avlingsnivå P '!F556&gt;1,'Rang. kommuner avlingsnivå P '!F556,"")</f>
        <v/>
      </c>
      <c r="J555" s="4" t="str">
        <f>IF('Rang. kommuner avlingsnivå P '!G556&gt;1,'Rang. kommuner avlingsnivå P '!G556,"")</f>
        <v/>
      </c>
      <c r="K555" s="4" t="str">
        <f>IF('Rang. kommuner avlingsnivå P '!H556&gt;1,'Rang. kommuner avlingsnivå P '!H556,"")</f>
        <v/>
      </c>
      <c r="L555" s="4" t="str">
        <f>IF('Rang. kommuner avlingsnivå P '!I556&gt;1,'Rang. kommuner avlingsnivå P '!I556,"")</f>
        <v/>
      </c>
      <c r="M555" s="4" t="str">
        <f>IF('Rang. kommuner avlingsnivå P '!J556&gt;1,'Rang. kommuner avlingsnivå P '!J556,"")</f>
        <v/>
      </c>
      <c r="N555" s="4" t="str">
        <f>IF('Rang. kommuner avlingsnivå P '!K556&gt;1,'Rang. kommuner avlingsnivå P '!K556,"")</f>
        <v/>
      </c>
      <c r="O555" s="4" t="str">
        <f>IF('Rang. kommuner avlingsnivå P '!L556&gt;1,'Rang. kommuner avlingsnivå P '!L556,"")</f>
        <v/>
      </c>
    </row>
    <row r="556" spans="4:15" x14ac:dyDescent="0.25">
      <c r="D556" s="4" t="str">
        <f>IF('Rang. kommuner avlingsnivå P '!A557&gt;1,'Rang. kommuner avlingsnivå P '!A557,"")</f>
        <v/>
      </c>
      <c r="E556" s="4" t="str">
        <f>IF('Rang. kommuner avlingsnivå P '!B557&gt;1,'Rang. kommuner avlingsnivå P '!B557,"")</f>
        <v/>
      </c>
      <c r="F556" s="4" t="str">
        <f>IF('Rang. kommuner avlingsnivå P '!C557&gt;1,'Rang. kommuner avlingsnivå P '!C557,"")</f>
        <v/>
      </c>
      <c r="G556" s="4" t="str">
        <f>IF('Rang. kommuner avlingsnivå P '!D557&gt;1,'Rang. kommuner avlingsnivå P '!D557,"")</f>
        <v/>
      </c>
      <c r="H556" s="4" t="str">
        <f>IF('Rang. kommuner avlingsnivå P '!E557&gt;1,'Rang. kommuner avlingsnivå P '!E557,"")</f>
        <v/>
      </c>
      <c r="I556" s="4" t="str">
        <f>IF('Rang. kommuner avlingsnivå P '!F557&gt;1,'Rang. kommuner avlingsnivå P '!F557,"")</f>
        <v/>
      </c>
      <c r="J556" s="4" t="str">
        <f>IF('Rang. kommuner avlingsnivå P '!G557&gt;1,'Rang. kommuner avlingsnivå P '!G557,"")</f>
        <v/>
      </c>
      <c r="K556" s="4" t="str">
        <f>IF('Rang. kommuner avlingsnivå P '!H557&gt;1,'Rang. kommuner avlingsnivå P '!H557,"")</f>
        <v/>
      </c>
      <c r="L556" s="4" t="str">
        <f>IF('Rang. kommuner avlingsnivå P '!I557&gt;1,'Rang. kommuner avlingsnivå P '!I557,"")</f>
        <v/>
      </c>
      <c r="M556" s="4" t="str">
        <f>IF('Rang. kommuner avlingsnivå P '!J557&gt;1,'Rang. kommuner avlingsnivå P '!J557,"")</f>
        <v/>
      </c>
      <c r="N556" s="4" t="str">
        <f>IF('Rang. kommuner avlingsnivå P '!K557&gt;1,'Rang. kommuner avlingsnivå P '!K557,"")</f>
        <v/>
      </c>
      <c r="O556" s="4" t="str">
        <f>IF('Rang. kommuner avlingsnivå P '!L557&gt;1,'Rang. kommuner avlingsnivå P '!L557,"")</f>
        <v/>
      </c>
    </row>
    <row r="557" spans="4:15" x14ac:dyDescent="0.25">
      <c r="D557" s="4" t="str">
        <f>IF('Rang. kommuner avlingsnivå P '!A558&gt;1,'Rang. kommuner avlingsnivå P '!A558,"")</f>
        <v/>
      </c>
      <c r="E557" s="4" t="str">
        <f>IF('Rang. kommuner avlingsnivå P '!B558&gt;1,'Rang. kommuner avlingsnivå P '!B558,"")</f>
        <v/>
      </c>
      <c r="F557" s="4" t="str">
        <f>IF('Rang. kommuner avlingsnivå P '!C558&gt;1,'Rang. kommuner avlingsnivå P '!C558,"")</f>
        <v/>
      </c>
      <c r="G557" s="4" t="str">
        <f>IF('Rang. kommuner avlingsnivå P '!D558&gt;1,'Rang. kommuner avlingsnivå P '!D558,"")</f>
        <v/>
      </c>
      <c r="H557" s="4" t="str">
        <f>IF('Rang. kommuner avlingsnivå P '!E558&gt;1,'Rang. kommuner avlingsnivå P '!E558,"")</f>
        <v/>
      </c>
      <c r="I557" s="4" t="str">
        <f>IF('Rang. kommuner avlingsnivå P '!F558&gt;1,'Rang. kommuner avlingsnivå P '!F558,"")</f>
        <v/>
      </c>
      <c r="J557" s="4" t="str">
        <f>IF('Rang. kommuner avlingsnivå P '!G558&gt;1,'Rang. kommuner avlingsnivå P '!G558,"")</f>
        <v/>
      </c>
      <c r="K557" s="4" t="str">
        <f>IF('Rang. kommuner avlingsnivå P '!H558&gt;1,'Rang. kommuner avlingsnivå P '!H558,"")</f>
        <v/>
      </c>
      <c r="L557" s="4" t="str">
        <f>IF('Rang. kommuner avlingsnivå P '!I558&gt;1,'Rang. kommuner avlingsnivå P '!I558,"")</f>
        <v/>
      </c>
      <c r="M557" s="4" t="str">
        <f>IF('Rang. kommuner avlingsnivå P '!J558&gt;1,'Rang. kommuner avlingsnivå P '!J558,"")</f>
        <v/>
      </c>
      <c r="N557" s="4" t="str">
        <f>IF('Rang. kommuner avlingsnivå P '!K558&gt;1,'Rang. kommuner avlingsnivå P '!K558,"")</f>
        <v/>
      </c>
      <c r="O557" s="4" t="str">
        <f>IF('Rang. kommuner avlingsnivå P '!L558&gt;1,'Rang. kommuner avlingsnivå P '!L558,"")</f>
        <v/>
      </c>
    </row>
    <row r="558" spans="4:15" x14ac:dyDescent="0.25">
      <c r="D558" s="4" t="str">
        <f>IF('Rang. kommuner avlingsnivå P '!A559&gt;1,'Rang. kommuner avlingsnivå P '!A559,"")</f>
        <v/>
      </c>
      <c r="E558" s="4" t="str">
        <f>IF('Rang. kommuner avlingsnivå P '!B559&gt;1,'Rang. kommuner avlingsnivå P '!B559,"")</f>
        <v/>
      </c>
      <c r="F558" s="4" t="str">
        <f>IF('Rang. kommuner avlingsnivå P '!C559&gt;1,'Rang. kommuner avlingsnivå P '!C559,"")</f>
        <v/>
      </c>
      <c r="G558" s="4" t="str">
        <f>IF('Rang. kommuner avlingsnivå P '!D559&gt;1,'Rang. kommuner avlingsnivå P '!D559,"")</f>
        <v/>
      </c>
      <c r="H558" s="4" t="str">
        <f>IF('Rang. kommuner avlingsnivå P '!E559&gt;1,'Rang. kommuner avlingsnivå P '!E559,"")</f>
        <v/>
      </c>
      <c r="I558" s="4" t="str">
        <f>IF('Rang. kommuner avlingsnivå P '!F559&gt;1,'Rang. kommuner avlingsnivå P '!F559,"")</f>
        <v/>
      </c>
      <c r="J558" s="4" t="str">
        <f>IF('Rang. kommuner avlingsnivå P '!G559&gt;1,'Rang. kommuner avlingsnivå P '!G559,"")</f>
        <v/>
      </c>
      <c r="K558" s="4" t="str">
        <f>IF('Rang. kommuner avlingsnivå P '!H559&gt;1,'Rang. kommuner avlingsnivå P '!H559,"")</f>
        <v/>
      </c>
      <c r="L558" s="4" t="str">
        <f>IF('Rang. kommuner avlingsnivå P '!I559&gt;1,'Rang. kommuner avlingsnivå P '!I559,"")</f>
        <v/>
      </c>
      <c r="M558" s="4" t="str">
        <f>IF('Rang. kommuner avlingsnivå P '!J559&gt;1,'Rang. kommuner avlingsnivå P '!J559,"")</f>
        <v/>
      </c>
      <c r="N558" s="4" t="str">
        <f>IF('Rang. kommuner avlingsnivå P '!K559&gt;1,'Rang. kommuner avlingsnivå P '!K559,"")</f>
        <v/>
      </c>
      <c r="O558" s="4" t="str">
        <f>IF('Rang. kommuner avlingsnivå P '!L559&gt;1,'Rang. kommuner avlingsnivå P '!L559,"")</f>
        <v/>
      </c>
    </row>
    <row r="559" spans="4:15" x14ac:dyDescent="0.25">
      <c r="D559" s="4" t="str">
        <f>IF('Rang. kommuner avlingsnivå P '!A560&gt;1,'Rang. kommuner avlingsnivå P '!A560,"")</f>
        <v/>
      </c>
      <c r="E559" s="4" t="str">
        <f>IF('Rang. kommuner avlingsnivå P '!B560&gt;1,'Rang. kommuner avlingsnivå P '!B560,"")</f>
        <v/>
      </c>
      <c r="F559" s="4" t="str">
        <f>IF('Rang. kommuner avlingsnivå P '!C560&gt;1,'Rang. kommuner avlingsnivå P '!C560,"")</f>
        <v/>
      </c>
      <c r="G559" s="4" t="str">
        <f>IF('Rang. kommuner avlingsnivå P '!D560&gt;1,'Rang. kommuner avlingsnivå P '!D560,"")</f>
        <v/>
      </c>
      <c r="H559" s="4" t="str">
        <f>IF('Rang. kommuner avlingsnivå P '!E560&gt;1,'Rang. kommuner avlingsnivå P '!E560,"")</f>
        <v/>
      </c>
      <c r="I559" s="4" t="str">
        <f>IF('Rang. kommuner avlingsnivå P '!F560&gt;1,'Rang. kommuner avlingsnivå P '!F560,"")</f>
        <v/>
      </c>
      <c r="J559" s="4" t="str">
        <f>IF('Rang. kommuner avlingsnivå P '!G560&gt;1,'Rang. kommuner avlingsnivå P '!G560,"")</f>
        <v/>
      </c>
      <c r="K559" s="4" t="str">
        <f>IF('Rang. kommuner avlingsnivå P '!H560&gt;1,'Rang. kommuner avlingsnivå P '!H560,"")</f>
        <v/>
      </c>
      <c r="L559" s="4" t="str">
        <f>IF('Rang. kommuner avlingsnivå P '!I560&gt;1,'Rang. kommuner avlingsnivå P '!I560,"")</f>
        <v/>
      </c>
      <c r="M559" s="4" t="str">
        <f>IF('Rang. kommuner avlingsnivå P '!J560&gt;1,'Rang. kommuner avlingsnivå P '!J560,"")</f>
        <v/>
      </c>
      <c r="N559" s="4" t="str">
        <f>IF('Rang. kommuner avlingsnivå P '!K560&gt;1,'Rang. kommuner avlingsnivå P '!K560,"")</f>
        <v/>
      </c>
      <c r="O559" s="4" t="str">
        <f>IF('Rang. kommuner avlingsnivå P '!L560&gt;1,'Rang. kommuner avlingsnivå P '!L560,"")</f>
        <v/>
      </c>
    </row>
    <row r="560" spans="4:15" x14ac:dyDescent="0.25">
      <c r="D560" s="4" t="str">
        <f>IF('Rang. kommuner avlingsnivå P '!A561&gt;1,'Rang. kommuner avlingsnivå P '!A561,"")</f>
        <v/>
      </c>
      <c r="E560" s="4" t="str">
        <f>IF('Rang. kommuner avlingsnivå P '!B561&gt;1,'Rang. kommuner avlingsnivå P '!B561,"")</f>
        <v/>
      </c>
      <c r="F560" s="4" t="str">
        <f>IF('Rang. kommuner avlingsnivå P '!C561&gt;1,'Rang. kommuner avlingsnivå P '!C561,"")</f>
        <v/>
      </c>
      <c r="G560" s="4" t="str">
        <f>IF('Rang. kommuner avlingsnivå P '!D561&gt;1,'Rang. kommuner avlingsnivå P '!D561,"")</f>
        <v/>
      </c>
      <c r="H560" s="4" t="str">
        <f>IF('Rang. kommuner avlingsnivå P '!E561&gt;1,'Rang. kommuner avlingsnivå P '!E561,"")</f>
        <v/>
      </c>
      <c r="I560" s="4" t="str">
        <f>IF('Rang. kommuner avlingsnivå P '!F561&gt;1,'Rang. kommuner avlingsnivå P '!F561,"")</f>
        <v/>
      </c>
      <c r="J560" s="4" t="str">
        <f>IF('Rang. kommuner avlingsnivå P '!G561&gt;1,'Rang. kommuner avlingsnivå P '!G561,"")</f>
        <v/>
      </c>
      <c r="K560" s="4" t="str">
        <f>IF('Rang. kommuner avlingsnivå P '!H561&gt;1,'Rang. kommuner avlingsnivå P '!H561,"")</f>
        <v/>
      </c>
      <c r="L560" s="4" t="str">
        <f>IF('Rang. kommuner avlingsnivå P '!I561&gt;1,'Rang. kommuner avlingsnivå P '!I561,"")</f>
        <v/>
      </c>
      <c r="M560" s="4" t="str">
        <f>IF('Rang. kommuner avlingsnivå P '!J561&gt;1,'Rang. kommuner avlingsnivå P '!J561,"")</f>
        <v/>
      </c>
      <c r="N560" s="4" t="str">
        <f>IF('Rang. kommuner avlingsnivå P '!K561&gt;1,'Rang. kommuner avlingsnivå P '!K561,"")</f>
        <v/>
      </c>
      <c r="O560" s="4" t="str">
        <f>IF('Rang. kommuner avlingsnivå P '!L561&gt;1,'Rang. kommuner avlingsnivå P '!L561,"")</f>
        <v/>
      </c>
    </row>
    <row r="561" spans="4:15" x14ac:dyDescent="0.25">
      <c r="D561" s="4" t="str">
        <f>IF('Rang. kommuner avlingsnivå P '!A562&gt;1,'Rang. kommuner avlingsnivå P '!A562,"")</f>
        <v/>
      </c>
      <c r="E561" s="4" t="str">
        <f>IF('Rang. kommuner avlingsnivå P '!B562&gt;1,'Rang. kommuner avlingsnivå P '!B562,"")</f>
        <v/>
      </c>
      <c r="F561" s="4" t="str">
        <f>IF('Rang. kommuner avlingsnivå P '!C562&gt;1,'Rang. kommuner avlingsnivå P '!C562,"")</f>
        <v/>
      </c>
      <c r="G561" s="4" t="str">
        <f>IF('Rang. kommuner avlingsnivå P '!D562&gt;1,'Rang. kommuner avlingsnivå P '!D562,"")</f>
        <v/>
      </c>
      <c r="H561" s="4" t="str">
        <f>IF('Rang. kommuner avlingsnivå P '!E562&gt;1,'Rang. kommuner avlingsnivå P '!E562,"")</f>
        <v/>
      </c>
      <c r="I561" s="4" t="str">
        <f>IF('Rang. kommuner avlingsnivå P '!F562&gt;1,'Rang. kommuner avlingsnivå P '!F562,"")</f>
        <v/>
      </c>
      <c r="J561" s="4" t="str">
        <f>IF('Rang. kommuner avlingsnivå P '!G562&gt;1,'Rang. kommuner avlingsnivå P '!G562,"")</f>
        <v/>
      </c>
      <c r="K561" s="4" t="str">
        <f>IF('Rang. kommuner avlingsnivå P '!H562&gt;1,'Rang. kommuner avlingsnivå P '!H562,"")</f>
        <v/>
      </c>
      <c r="L561" s="4" t="str">
        <f>IF('Rang. kommuner avlingsnivå P '!I562&gt;1,'Rang. kommuner avlingsnivå P '!I562,"")</f>
        <v/>
      </c>
      <c r="M561" s="4" t="str">
        <f>IF('Rang. kommuner avlingsnivå P '!J562&gt;1,'Rang. kommuner avlingsnivå P '!J562,"")</f>
        <v/>
      </c>
      <c r="N561" s="4" t="str">
        <f>IF('Rang. kommuner avlingsnivå P '!K562&gt;1,'Rang. kommuner avlingsnivå P '!K562,"")</f>
        <v/>
      </c>
      <c r="O561" s="4" t="str">
        <f>IF('Rang. kommuner avlingsnivå P '!L562&gt;1,'Rang. kommuner avlingsnivå P '!L562,"")</f>
        <v/>
      </c>
    </row>
    <row r="562" spans="4:15" x14ac:dyDescent="0.25">
      <c r="D562" s="4" t="str">
        <f>IF('Rang. kommuner avlingsnivå P '!A563&gt;1,'Rang. kommuner avlingsnivå P '!A563,"")</f>
        <v/>
      </c>
      <c r="E562" s="4" t="str">
        <f>IF('Rang. kommuner avlingsnivå P '!B563&gt;1,'Rang. kommuner avlingsnivå P '!B563,"")</f>
        <v/>
      </c>
      <c r="F562" s="4" t="str">
        <f>IF('Rang. kommuner avlingsnivå P '!C563&gt;1,'Rang. kommuner avlingsnivå P '!C563,"")</f>
        <v/>
      </c>
      <c r="G562" s="4" t="str">
        <f>IF('Rang. kommuner avlingsnivå P '!D563&gt;1,'Rang. kommuner avlingsnivå P '!D563,"")</f>
        <v/>
      </c>
      <c r="H562" s="4" t="str">
        <f>IF('Rang. kommuner avlingsnivå P '!E563&gt;1,'Rang. kommuner avlingsnivå P '!E563,"")</f>
        <v/>
      </c>
      <c r="I562" s="4" t="str">
        <f>IF('Rang. kommuner avlingsnivå P '!F563&gt;1,'Rang. kommuner avlingsnivå P '!F563,"")</f>
        <v/>
      </c>
      <c r="J562" s="4" t="str">
        <f>IF('Rang. kommuner avlingsnivå P '!G563&gt;1,'Rang. kommuner avlingsnivå P '!G563,"")</f>
        <v/>
      </c>
      <c r="K562" s="4" t="str">
        <f>IF('Rang. kommuner avlingsnivå P '!H563&gt;1,'Rang. kommuner avlingsnivå P '!H563,"")</f>
        <v/>
      </c>
      <c r="L562" s="4" t="str">
        <f>IF('Rang. kommuner avlingsnivå P '!I563&gt;1,'Rang. kommuner avlingsnivå P '!I563,"")</f>
        <v/>
      </c>
      <c r="M562" s="4" t="str">
        <f>IF('Rang. kommuner avlingsnivå P '!J563&gt;1,'Rang. kommuner avlingsnivå P '!J563,"")</f>
        <v/>
      </c>
      <c r="N562" s="4" t="str">
        <f>IF('Rang. kommuner avlingsnivå P '!K563&gt;1,'Rang. kommuner avlingsnivå P '!K563,"")</f>
        <v/>
      </c>
      <c r="O562" s="4" t="str">
        <f>IF('Rang. kommuner avlingsnivå P '!L563&gt;1,'Rang. kommuner avlingsnivå P '!L563,"")</f>
        <v/>
      </c>
    </row>
    <row r="563" spans="4:15" x14ac:dyDescent="0.25">
      <c r="D563" s="4" t="str">
        <f>IF('Rang. kommuner avlingsnivå P '!A564&gt;1,'Rang. kommuner avlingsnivå P '!A564,"")</f>
        <v/>
      </c>
      <c r="E563" s="4" t="str">
        <f>IF('Rang. kommuner avlingsnivå P '!B564&gt;1,'Rang. kommuner avlingsnivå P '!B564,"")</f>
        <v/>
      </c>
      <c r="F563" s="4" t="str">
        <f>IF('Rang. kommuner avlingsnivå P '!C564&gt;1,'Rang. kommuner avlingsnivå P '!C564,"")</f>
        <v/>
      </c>
      <c r="G563" s="4" t="str">
        <f>IF('Rang. kommuner avlingsnivå P '!D564&gt;1,'Rang. kommuner avlingsnivå P '!D564,"")</f>
        <v/>
      </c>
      <c r="H563" s="4" t="str">
        <f>IF('Rang. kommuner avlingsnivå P '!E564&gt;1,'Rang. kommuner avlingsnivå P '!E564,"")</f>
        <v/>
      </c>
      <c r="I563" s="4" t="str">
        <f>IF('Rang. kommuner avlingsnivå P '!F564&gt;1,'Rang. kommuner avlingsnivå P '!F564,"")</f>
        <v/>
      </c>
      <c r="J563" s="4" t="str">
        <f>IF('Rang. kommuner avlingsnivå P '!G564&gt;1,'Rang. kommuner avlingsnivå P '!G564,"")</f>
        <v/>
      </c>
      <c r="K563" s="4" t="str">
        <f>IF('Rang. kommuner avlingsnivå P '!H564&gt;1,'Rang. kommuner avlingsnivå P '!H564,"")</f>
        <v/>
      </c>
      <c r="L563" s="4" t="str">
        <f>IF('Rang. kommuner avlingsnivå P '!I564&gt;1,'Rang. kommuner avlingsnivå P '!I564,"")</f>
        <v/>
      </c>
      <c r="M563" s="4" t="str">
        <f>IF('Rang. kommuner avlingsnivå P '!J564&gt;1,'Rang. kommuner avlingsnivå P '!J564,"")</f>
        <v/>
      </c>
      <c r="N563" s="4" t="str">
        <f>IF('Rang. kommuner avlingsnivå P '!K564&gt;1,'Rang. kommuner avlingsnivå P '!K564,"")</f>
        <v/>
      </c>
      <c r="O563" s="4" t="str">
        <f>IF('Rang. kommuner avlingsnivå P '!L564&gt;1,'Rang. kommuner avlingsnivå P '!L564,"")</f>
        <v/>
      </c>
    </row>
    <row r="564" spans="4:15" x14ac:dyDescent="0.25">
      <c r="D564" s="4" t="str">
        <f>IF('Rang. kommuner avlingsnivå P '!A565&gt;1,'Rang. kommuner avlingsnivå P '!A565,"")</f>
        <v/>
      </c>
      <c r="E564" s="4" t="str">
        <f>IF('Rang. kommuner avlingsnivå P '!B565&gt;1,'Rang. kommuner avlingsnivå P '!B565,"")</f>
        <v/>
      </c>
      <c r="F564" s="4" t="str">
        <f>IF('Rang. kommuner avlingsnivå P '!C565&gt;1,'Rang. kommuner avlingsnivå P '!C565,"")</f>
        <v/>
      </c>
      <c r="G564" s="4" t="str">
        <f>IF('Rang. kommuner avlingsnivå P '!D565&gt;1,'Rang. kommuner avlingsnivå P '!D565,"")</f>
        <v/>
      </c>
      <c r="H564" s="4" t="str">
        <f>IF('Rang. kommuner avlingsnivå P '!E565&gt;1,'Rang. kommuner avlingsnivå P '!E565,"")</f>
        <v/>
      </c>
      <c r="I564" s="4" t="str">
        <f>IF('Rang. kommuner avlingsnivå P '!F565&gt;1,'Rang. kommuner avlingsnivå P '!F565,"")</f>
        <v/>
      </c>
      <c r="J564" s="4" t="str">
        <f>IF('Rang. kommuner avlingsnivå P '!G565&gt;1,'Rang. kommuner avlingsnivå P '!G565,"")</f>
        <v/>
      </c>
      <c r="K564" s="4" t="str">
        <f>IF('Rang. kommuner avlingsnivå P '!H565&gt;1,'Rang. kommuner avlingsnivå P '!H565,"")</f>
        <v/>
      </c>
      <c r="L564" s="4" t="str">
        <f>IF('Rang. kommuner avlingsnivå P '!I565&gt;1,'Rang. kommuner avlingsnivå P '!I565,"")</f>
        <v/>
      </c>
      <c r="M564" s="4" t="str">
        <f>IF('Rang. kommuner avlingsnivå P '!J565&gt;1,'Rang. kommuner avlingsnivå P '!J565,"")</f>
        <v/>
      </c>
      <c r="N564" s="4" t="str">
        <f>IF('Rang. kommuner avlingsnivå P '!K565&gt;1,'Rang. kommuner avlingsnivå P '!K565,"")</f>
        <v/>
      </c>
      <c r="O564" s="4" t="str">
        <f>IF('Rang. kommuner avlingsnivå P '!L565&gt;1,'Rang. kommuner avlingsnivå P '!L565,"")</f>
        <v/>
      </c>
    </row>
    <row r="565" spans="4:15" x14ac:dyDescent="0.25">
      <c r="D565" s="4" t="str">
        <f>IF('Rang. kommuner avlingsnivå P '!A566&gt;1,'Rang. kommuner avlingsnivå P '!A566,"")</f>
        <v/>
      </c>
      <c r="E565" s="4" t="str">
        <f>IF('Rang. kommuner avlingsnivå P '!B566&gt;1,'Rang. kommuner avlingsnivå P '!B566,"")</f>
        <v/>
      </c>
      <c r="F565" s="4" t="str">
        <f>IF('Rang. kommuner avlingsnivå P '!C566&gt;1,'Rang. kommuner avlingsnivå P '!C566,"")</f>
        <v/>
      </c>
      <c r="G565" s="4" t="str">
        <f>IF('Rang. kommuner avlingsnivå P '!D566&gt;1,'Rang. kommuner avlingsnivå P '!D566,"")</f>
        <v/>
      </c>
      <c r="H565" s="4" t="str">
        <f>IF('Rang. kommuner avlingsnivå P '!E566&gt;1,'Rang. kommuner avlingsnivå P '!E566,"")</f>
        <v/>
      </c>
      <c r="I565" s="4" t="str">
        <f>IF('Rang. kommuner avlingsnivå P '!F566&gt;1,'Rang. kommuner avlingsnivå P '!F566,"")</f>
        <v/>
      </c>
      <c r="J565" s="4" t="str">
        <f>IF('Rang. kommuner avlingsnivå P '!G566&gt;1,'Rang. kommuner avlingsnivå P '!G566,"")</f>
        <v/>
      </c>
      <c r="K565" s="4" t="str">
        <f>IF('Rang. kommuner avlingsnivå P '!H566&gt;1,'Rang. kommuner avlingsnivå P '!H566,"")</f>
        <v/>
      </c>
      <c r="L565" s="4" t="str">
        <f>IF('Rang. kommuner avlingsnivå P '!I566&gt;1,'Rang. kommuner avlingsnivå P '!I566,"")</f>
        <v/>
      </c>
      <c r="M565" s="4" t="str">
        <f>IF('Rang. kommuner avlingsnivå P '!J566&gt;1,'Rang. kommuner avlingsnivå P '!J566,"")</f>
        <v/>
      </c>
      <c r="N565" s="4" t="str">
        <f>IF('Rang. kommuner avlingsnivå P '!K566&gt;1,'Rang. kommuner avlingsnivå P '!K566,"")</f>
        <v/>
      </c>
      <c r="O565" s="4" t="str">
        <f>IF('Rang. kommuner avlingsnivå P '!L566&gt;1,'Rang. kommuner avlingsnivå P '!L566,"")</f>
        <v/>
      </c>
    </row>
    <row r="566" spans="4:15" x14ac:dyDescent="0.25">
      <c r="D566" s="4" t="str">
        <f>IF('Rang. kommuner avlingsnivå P '!A567&gt;1,'Rang. kommuner avlingsnivå P '!A567,"")</f>
        <v/>
      </c>
      <c r="E566" s="4" t="str">
        <f>IF('Rang. kommuner avlingsnivå P '!B567&gt;1,'Rang. kommuner avlingsnivå P '!B567,"")</f>
        <v/>
      </c>
      <c r="F566" s="4" t="str">
        <f>IF('Rang. kommuner avlingsnivå P '!C567&gt;1,'Rang. kommuner avlingsnivå P '!C567,"")</f>
        <v/>
      </c>
      <c r="G566" s="4" t="str">
        <f>IF('Rang. kommuner avlingsnivå P '!D567&gt;1,'Rang. kommuner avlingsnivå P '!D567,"")</f>
        <v/>
      </c>
      <c r="H566" s="4" t="str">
        <f>IF('Rang. kommuner avlingsnivå P '!E567&gt;1,'Rang. kommuner avlingsnivå P '!E567,"")</f>
        <v/>
      </c>
      <c r="I566" s="4" t="str">
        <f>IF('Rang. kommuner avlingsnivå P '!F567&gt;1,'Rang. kommuner avlingsnivå P '!F567,"")</f>
        <v/>
      </c>
      <c r="J566" s="4" t="str">
        <f>IF('Rang. kommuner avlingsnivå P '!G567&gt;1,'Rang. kommuner avlingsnivå P '!G567,"")</f>
        <v/>
      </c>
      <c r="K566" s="4" t="str">
        <f>IF('Rang. kommuner avlingsnivå P '!H567&gt;1,'Rang. kommuner avlingsnivå P '!H567,"")</f>
        <v/>
      </c>
      <c r="L566" s="4" t="str">
        <f>IF('Rang. kommuner avlingsnivå P '!I567&gt;1,'Rang. kommuner avlingsnivå P '!I567,"")</f>
        <v/>
      </c>
      <c r="M566" s="4" t="str">
        <f>IF('Rang. kommuner avlingsnivå P '!J567&gt;1,'Rang. kommuner avlingsnivå P '!J567,"")</f>
        <v/>
      </c>
      <c r="N566" s="4" t="str">
        <f>IF('Rang. kommuner avlingsnivå P '!K567&gt;1,'Rang. kommuner avlingsnivå P '!K567,"")</f>
        <v/>
      </c>
      <c r="O566" s="4" t="str">
        <f>IF('Rang. kommuner avlingsnivå P '!L567&gt;1,'Rang. kommuner avlingsnivå P '!L567,"")</f>
        <v/>
      </c>
    </row>
    <row r="567" spans="4:15" x14ac:dyDescent="0.25">
      <c r="D567" s="4" t="str">
        <f>IF('Rang. kommuner avlingsnivå P '!A568&gt;1,'Rang. kommuner avlingsnivå P '!A568,"")</f>
        <v/>
      </c>
      <c r="E567" s="4" t="str">
        <f>IF('Rang. kommuner avlingsnivå P '!B568&gt;1,'Rang. kommuner avlingsnivå P '!B568,"")</f>
        <v/>
      </c>
      <c r="F567" s="4" t="str">
        <f>IF('Rang. kommuner avlingsnivå P '!C568&gt;1,'Rang. kommuner avlingsnivå P '!C568,"")</f>
        <v/>
      </c>
      <c r="G567" s="4" t="str">
        <f>IF('Rang. kommuner avlingsnivå P '!D568&gt;1,'Rang. kommuner avlingsnivå P '!D568,"")</f>
        <v/>
      </c>
      <c r="H567" s="4" t="str">
        <f>IF('Rang. kommuner avlingsnivå P '!E568&gt;1,'Rang. kommuner avlingsnivå P '!E568,"")</f>
        <v/>
      </c>
      <c r="I567" s="4" t="str">
        <f>IF('Rang. kommuner avlingsnivå P '!F568&gt;1,'Rang. kommuner avlingsnivå P '!F568,"")</f>
        <v/>
      </c>
      <c r="J567" s="4" t="str">
        <f>IF('Rang. kommuner avlingsnivå P '!G568&gt;1,'Rang. kommuner avlingsnivå P '!G568,"")</f>
        <v/>
      </c>
      <c r="K567" s="4" t="str">
        <f>IF('Rang. kommuner avlingsnivå P '!H568&gt;1,'Rang. kommuner avlingsnivå P '!H568,"")</f>
        <v/>
      </c>
      <c r="L567" s="4" t="str">
        <f>IF('Rang. kommuner avlingsnivå P '!I568&gt;1,'Rang. kommuner avlingsnivå P '!I568,"")</f>
        <v/>
      </c>
      <c r="M567" s="4" t="str">
        <f>IF('Rang. kommuner avlingsnivå P '!J568&gt;1,'Rang. kommuner avlingsnivå P '!J568,"")</f>
        <v/>
      </c>
      <c r="N567" s="4" t="str">
        <f>IF('Rang. kommuner avlingsnivå P '!K568&gt;1,'Rang. kommuner avlingsnivå P '!K568,"")</f>
        <v/>
      </c>
      <c r="O567" s="4" t="str">
        <f>IF('Rang. kommuner avlingsnivå P '!L568&gt;1,'Rang. kommuner avlingsnivå P '!L568,"")</f>
        <v/>
      </c>
    </row>
    <row r="568" spans="4:15" x14ac:dyDescent="0.25">
      <c r="D568" s="4" t="str">
        <f>IF('Rang. kommuner avlingsnivå P '!A569&gt;1,'Rang. kommuner avlingsnivå P '!A569,"")</f>
        <v/>
      </c>
      <c r="E568" s="4" t="str">
        <f>IF('Rang. kommuner avlingsnivå P '!B569&gt;1,'Rang. kommuner avlingsnivå P '!B569,"")</f>
        <v/>
      </c>
      <c r="F568" s="4" t="str">
        <f>IF('Rang. kommuner avlingsnivå P '!C569&gt;1,'Rang. kommuner avlingsnivå P '!C569,"")</f>
        <v/>
      </c>
      <c r="G568" s="4" t="str">
        <f>IF('Rang. kommuner avlingsnivå P '!D569&gt;1,'Rang. kommuner avlingsnivå P '!D569,"")</f>
        <v/>
      </c>
      <c r="H568" s="4" t="str">
        <f>IF('Rang. kommuner avlingsnivå P '!E569&gt;1,'Rang. kommuner avlingsnivå P '!E569,"")</f>
        <v/>
      </c>
      <c r="I568" s="4" t="str">
        <f>IF('Rang. kommuner avlingsnivå P '!F569&gt;1,'Rang. kommuner avlingsnivå P '!F569,"")</f>
        <v/>
      </c>
      <c r="J568" s="4" t="str">
        <f>IF('Rang. kommuner avlingsnivå P '!G569&gt;1,'Rang. kommuner avlingsnivå P '!G569,"")</f>
        <v/>
      </c>
      <c r="K568" s="4" t="str">
        <f>IF('Rang. kommuner avlingsnivå P '!H569&gt;1,'Rang. kommuner avlingsnivå P '!H569,"")</f>
        <v/>
      </c>
      <c r="L568" s="4" t="str">
        <f>IF('Rang. kommuner avlingsnivå P '!I569&gt;1,'Rang. kommuner avlingsnivå P '!I569,"")</f>
        <v/>
      </c>
      <c r="M568" s="4" t="str">
        <f>IF('Rang. kommuner avlingsnivå P '!J569&gt;1,'Rang. kommuner avlingsnivå P '!J569,"")</f>
        <v/>
      </c>
      <c r="N568" s="4" t="str">
        <f>IF('Rang. kommuner avlingsnivå P '!K569&gt;1,'Rang. kommuner avlingsnivå P '!K569,"")</f>
        <v/>
      </c>
      <c r="O568" s="4" t="str">
        <f>IF('Rang. kommuner avlingsnivå P '!L569&gt;1,'Rang. kommuner avlingsnivå P '!L569,"")</f>
        <v/>
      </c>
    </row>
    <row r="569" spans="4:15" x14ac:dyDescent="0.25">
      <c r="D569" s="4" t="str">
        <f>IF('Rang. kommuner avlingsnivå P '!A570&gt;1,'Rang. kommuner avlingsnivå P '!A570,"")</f>
        <v/>
      </c>
      <c r="E569" s="4" t="str">
        <f>IF('Rang. kommuner avlingsnivå P '!B570&gt;1,'Rang. kommuner avlingsnivå P '!B570,"")</f>
        <v/>
      </c>
      <c r="F569" s="4" t="str">
        <f>IF('Rang. kommuner avlingsnivå P '!C570&gt;1,'Rang. kommuner avlingsnivå P '!C570,"")</f>
        <v/>
      </c>
      <c r="G569" s="4" t="str">
        <f>IF('Rang. kommuner avlingsnivå P '!D570&gt;1,'Rang. kommuner avlingsnivå P '!D570,"")</f>
        <v/>
      </c>
      <c r="H569" s="4" t="str">
        <f>IF('Rang. kommuner avlingsnivå P '!E570&gt;1,'Rang. kommuner avlingsnivå P '!E570,"")</f>
        <v/>
      </c>
      <c r="I569" s="4" t="str">
        <f>IF('Rang. kommuner avlingsnivå P '!F570&gt;1,'Rang. kommuner avlingsnivå P '!F570,"")</f>
        <v/>
      </c>
      <c r="J569" s="4" t="str">
        <f>IF('Rang. kommuner avlingsnivå P '!G570&gt;1,'Rang. kommuner avlingsnivå P '!G570,"")</f>
        <v/>
      </c>
      <c r="K569" s="4" t="str">
        <f>IF('Rang. kommuner avlingsnivå P '!H570&gt;1,'Rang. kommuner avlingsnivå P '!H570,"")</f>
        <v/>
      </c>
      <c r="L569" s="4" t="str">
        <f>IF('Rang. kommuner avlingsnivå P '!I570&gt;1,'Rang. kommuner avlingsnivå P '!I570,"")</f>
        <v/>
      </c>
      <c r="M569" s="4" t="str">
        <f>IF('Rang. kommuner avlingsnivå P '!J570&gt;1,'Rang. kommuner avlingsnivå P '!J570,"")</f>
        <v/>
      </c>
      <c r="N569" s="4" t="str">
        <f>IF('Rang. kommuner avlingsnivå P '!K570&gt;1,'Rang. kommuner avlingsnivå P '!K570,"")</f>
        <v/>
      </c>
      <c r="O569" s="4" t="str">
        <f>IF('Rang. kommuner avlingsnivå P '!L570&gt;1,'Rang. kommuner avlingsnivå P '!L570,"")</f>
        <v/>
      </c>
    </row>
    <row r="570" spans="4:15" x14ac:dyDescent="0.25">
      <c r="D570" s="4" t="str">
        <f>IF('Rang. kommuner avlingsnivå P '!A571&gt;1,'Rang. kommuner avlingsnivå P '!A571,"")</f>
        <v/>
      </c>
      <c r="E570" s="4" t="str">
        <f>IF('Rang. kommuner avlingsnivå P '!B571&gt;1,'Rang. kommuner avlingsnivå P '!B571,"")</f>
        <v/>
      </c>
      <c r="F570" s="4" t="str">
        <f>IF('Rang. kommuner avlingsnivå P '!C571&gt;1,'Rang. kommuner avlingsnivå P '!C571,"")</f>
        <v/>
      </c>
      <c r="G570" s="4" t="str">
        <f>IF('Rang. kommuner avlingsnivå P '!D571&gt;1,'Rang. kommuner avlingsnivå P '!D571,"")</f>
        <v/>
      </c>
      <c r="H570" s="4" t="str">
        <f>IF('Rang. kommuner avlingsnivå P '!E571&gt;1,'Rang. kommuner avlingsnivå P '!E571,"")</f>
        <v/>
      </c>
      <c r="I570" s="4" t="str">
        <f>IF('Rang. kommuner avlingsnivå P '!F571&gt;1,'Rang. kommuner avlingsnivå P '!F571,"")</f>
        <v/>
      </c>
      <c r="J570" s="4" t="str">
        <f>IF('Rang. kommuner avlingsnivå P '!G571&gt;1,'Rang. kommuner avlingsnivå P '!G571,"")</f>
        <v/>
      </c>
      <c r="K570" s="4" t="str">
        <f>IF('Rang. kommuner avlingsnivå P '!H571&gt;1,'Rang. kommuner avlingsnivå P '!H571,"")</f>
        <v/>
      </c>
      <c r="L570" s="4" t="str">
        <f>IF('Rang. kommuner avlingsnivå P '!I571&gt;1,'Rang. kommuner avlingsnivå P '!I571,"")</f>
        <v/>
      </c>
      <c r="M570" s="4" t="str">
        <f>IF('Rang. kommuner avlingsnivå P '!J571&gt;1,'Rang. kommuner avlingsnivå P '!J571,"")</f>
        <v/>
      </c>
      <c r="N570" s="4" t="str">
        <f>IF('Rang. kommuner avlingsnivå P '!K571&gt;1,'Rang. kommuner avlingsnivå P '!K571,"")</f>
        <v/>
      </c>
      <c r="O570" s="4" t="str">
        <f>IF('Rang. kommuner avlingsnivå P '!L571&gt;1,'Rang. kommuner avlingsnivå P '!L571,"")</f>
        <v/>
      </c>
    </row>
    <row r="571" spans="4:15" x14ac:dyDescent="0.25">
      <c r="D571" s="4" t="str">
        <f>IF('Rang. kommuner avlingsnivå P '!A572&gt;1,'Rang. kommuner avlingsnivå P '!A572,"")</f>
        <v/>
      </c>
      <c r="E571" s="4" t="str">
        <f>IF('Rang. kommuner avlingsnivå P '!B572&gt;1,'Rang. kommuner avlingsnivå P '!B572,"")</f>
        <v/>
      </c>
      <c r="F571" s="4" t="str">
        <f>IF('Rang. kommuner avlingsnivå P '!C572&gt;1,'Rang. kommuner avlingsnivå P '!C572,"")</f>
        <v/>
      </c>
      <c r="G571" s="4" t="str">
        <f>IF('Rang. kommuner avlingsnivå P '!D572&gt;1,'Rang. kommuner avlingsnivå P '!D572,"")</f>
        <v/>
      </c>
      <c r="H571" s="4" t="str">
        <f>IF('Rang. kommuner avlingsnivå P '!E572&gt;1,'Rang. kommuner avlingsnivå P '!E572,"")</f>
        <v/>
      </c>
      <c r="I571" s="4" t="str">
        <f>IF('Rang. kommuner avlingsnivå P '!F572&gt;1,'Rang. kommuner avlingsnivå P '!F572,"")</f>
        <v/>
      </c>
      <c r="J571" s="4" t="str">
        <f>IF('Rang. kommuner avlingsnivå P '!G572&gt;1,'Rang. kommuner avlingsnivå P '!G572,"")</f>
        <v/>
      </c>
      <c r="K571" s="4" t="str">
        <f>IF('Rang. kommuner avlingsnivå P '!H572&gt;1,'Rang. kommuner avlingsnivå P '!H572,"")</f>
        <v/>
      </c>
      <c r="L571" s="4" t="str">
        <f>IF('Rang. kommuner avlingsnivå P '!I572&gt;1,'Rang. kommuner avlingsnivå P '!I572,"")</f>
        <v/>
      </c>
      <c r="M571" s="4" t="str">
        <f>IF('Rang. kommuner avlingsnivå P '!J572&gt;1,'Rang. kommuner avlingsnivå P '!J572,"")</f>
        <v/>
      </c>
      <c r="N571" s="4" t="str">
        <f>IF('Rang. kommuner avlingsnivå P '!K572&gt;1,'Rang. kommuner avlingsnivå P '!K572,"")</f>
        <v/>
      </c>
      <c r="O571" s="4" t="str">
        <f>IF('Rang. kommuner avlingsnivå P '!L572&gt;1,'Rang. kommuner avlingsnivå P '!L572,"")</f>
        <v/>
      </c>
    </row>
    <row r="572" spans="4:15" x14ac:dyDescent="0.25">
      <c r="D572" s="4" t="str">
        <f>IF('Rang. kommuner avlingsnivå P '!A573&gt;1,'Rang. kommuner avlingsnivå P '!A573,"")</f>
        <v/>
      </c>
      <c r="E572" s="4" t="str">
        <f>IF('Rang. kommuner avlingsnivå P '!B573&gt;1,'Rang. kommuner avlingsnivå P '!B573,"")</f>
        <v/>
      </c>
      <c r="F572" s="4" t="str">
        <f>IF('Rang. kommuner avlingsnivå P '!C573&gt;1,'Rang. kommuner avlingsnivå P '!C573,"")</f>
        <v/>
      </c>
      <c r="G572" s="4" t="str">
        <f>IF('Rang. kommuner avlingsnivå P '!D573&gt;1,'Rang. kommuner avlingsnivå P '!D573,"")</f>
        <v/>
      </c>
      <c r="H572" s="4" t="str">
        <f>IF('Rang. kommuner avlingsnivå P '!E573&gt;1,'Rang. kommuner avlingsnivå P '!E573,"")</f>
        <v/>
      </c>
      <c r="I572" s="4" t="str">
        <f>IF('Rang. kommuner avlingsnivå P '!F573&gt;1,'Rang. kommuner avlingsnivå P '!F573,"")</f>
        <v/>
      </c>
      <c r="J572" s="4" t="str">
        <f>IF('Rang. kommuner avlingsnivå P '!G573&gt;1,'Rang. kommuner avlingsnivå P '!G573,"")</f>
        <v/>
      </c>
      <c r="K572" s="4" t="str">
        <f>IF('Rang. kommuner avlingsnivå P '!H573&gt;1,'Rang. kommuner avlingsnivå P '!H573,"")</f>
        <v/>
      </c>
      <c r="L572" s="4" t="str">
        <f>IF('Rang. kommuner avlingsnivå P '!I573&gt;1,'Rang. kommuner avlingsnivå P '!I573,"")</f>
        <v/>
      </c>
      <c r="M572" s="4" t="str">
        <f>IF('Rang. kommuner avlingsnivå P '!J573&gt;1,'Rang. kommuner avlingsnivå P '!J573,"")</f>
        <v/>
      </c>
      <c r="N572" s="4" t="str">
        <f>IF('Rang. kommuner avlingsnivå P '!K573&gt;1,'Rang. kommuner avlingsnivå P '!K573,"")</f>
        <v/>
      </c>
      <c r="O572" s="4" t="str">
        <f>IF('Rang. kommuner avlingsnivå P '!L573&gt;1,'Rang. kommuner avlingsnivå P '!L573,"")</f>
        <v/>
      </c>
    </row>
    <row r="573" spans="4:15" x14ac:dyDescent="0.25">
      <c r="D573" s="4" t="str">
        <f>IF('Rang. kommuner avlingsnivå P '!A574&gt;1,'Rang. kommuner avlingsnivå P '!A574,"")</f>
        <v/>
      </c>
      <c r="E573" s="4" t="str">
        <f>IF('Rang. kommuner avlingsnivå P '!B574&gt;1,'Rang. kommuner avlingsnivå P '!B574,"")</f>
        <v/>
      </c>
      <c r="F573" s="4" t="str">
        <f>IF('Rang. kommuner avlingsnivå P '!C574&gt;1,'Rang. kommuner avlingsnivå P '!C574,"")</f>
        <v/>
      </c>
      <c r="G573" s="4" t="str">
        <f>IF('Rang. kommuner avlingsnivå P '!D574&gt;1,'Rang. kommuner avlingsnivå P '!D574,"")</f>
        <v/>
      </c>
      <c r="H573" s="4" t="str">
        <f>IF('Rang. kommuner avlingsnivå P '!E574&gt;1,'Rang. kommuner avlingsnivå P '!E574,"")</f>
        <v/>
      </c>
      <c r="I573" s="4" t="str">
        <f>IF('Rang. kommuner avlingsnivå P '!F574&gt;1,'Rang. kommuner avlingsnivå P '!F574,"")</f>
        <v/>
      </c>
      <c r="J573" s="4" t="str">
        <f>IF('Rang. kommuner avlingsnivå P '!G574&gt;1,'Rang. kommuner avlingsnivå P '!G574,"")</f>
        <v/>
      </c>
      <c r="K573" s="4" t="str">
        <f>IF('Rang. kommuner avlingsnivå P '!H574&gt;1,'Rang. kommuner avlingsnivå P '!H574,"")</f>
        <v/>
      </c>
      <c r="L573" s="4" t="str">
        <f>IF('Rang. kommuner avlingsnivå P '!I574&gt;1,'Rang. kommuner avlingsnivå P '!I574,"")</f>
        <v/>
      </c>
      <c r="M573" s="4" t="str">
        <f>IF('Rang. kommuner avlingsnivå P '!J574&gt;1,'Rang. kommuner avlingsnivå P '!J574,"")</f>
        <v/>
      </c>
      <c r="N573" s="4" t="str">
        <f>IF('Rang. kommuner avlingsnivå P '!K574&gt;1,'Rang. kommuner avlingsnivå P '!K574,"")</f>
        <v/>
      </c>
      <c r="O573" s="4" t="str">
        <f>IF('Rang. kommuner avlingsnivå P '!L574&gt;1,'Rang. kommuner avlingsnivå P '!L574,"")</f>
        <v/>
      </c>
    </row>
    <row r="574" spans="4:15" x14ac:dyDescent="0.25">
      <c r="D574" s="4" t="str">
        <f>IF('Rang. kommuner avlingsnivå P '!A575&gt;1,'Rang. kommuner avlingsnivå P '!A575,"")</f>
        <v/>
      </c>
      <c r="E574" s="4" t="str">
        <f>IF('Rang. kommuner avlingsnivå P '!B575&gt;1,'Rang. kommuner avlingsnivå P '!B575,"")</f>
        <v/>
      </c>
      <c r="F574" s="4" t="str">
        <f>IF('Rang. kommuner avlingsnivå P '!C575&gt;1,'Rang. kommuner avlingsnivå P '!C575,"")</f>
        <v/>
      </c>
      <c r="G574" s="4" t="str">
        <f>IF('Rang. kommuner avlingsnivå P '!D575&gt;1,'Rang. kommuner avlingsnivå P '!D575,"")</f>
        <v/>
      </c>
      <c r="H574" s="4" t="str">
        <f>IF('Rang. kommuner avlingsnivå P '!E575&gt;1,'Rang. kommuner avlingsnivå P '!E575,"")</f>
        <v/>
      </c>
      <c r="I574" s="4" t="str">
        <f>IF('Rang. kommuner avlingsnivå P '!F575&gt;1,'Rang. kommuner avlingsnivå P '!F575,"")</f>
        <v/>
      </c>
      <c r="J574" s="4" t="str">
        <f>IF('Rang. kommuner avlingsnivå P '!G575&gt;1,'Rang. kommuner avlingsnivå P '!G575,"")</f>
        <v/>
      </c>
      <c r="K574" s="4" t="str">
        <f>IF('Rang. kommuner avlingsnivå P '!H575&gt;1,'Rang. kommuner avlingsnivå P '!H575,"")</f>
        <v/>
      </c>
      <c r="L574" s="4" t="str">
        <f>IF('Rang. kommuner avlingsnivå P '!I575&gt;1,'Rang. kommuner avlingsnivå P '!I575,"")</f>
        <v/>
      </c>
      <c r="M574" s="4" t="str">
        <f>IF('Rang. kommuner avlingsnivå P '!J575&gt;1,'Rang. kommuner avlingsnivå P '!J575,"")</f>
        <v/>
      </c>
      <c r="N574" s="4" t="str">
        <f>IF('Rang. kommuner avlingsnivå P '!K575&gt;1,'Rang. kommuner avlingsnivå P '!K575,"")</f>
        <v/>
      </c>
      <c r="O574" s="4" t="str">
        <f>IF('Rang. kommuner avlingsnivå P '!L575&gt;1,'Rang. kommuner avlingsnivå P '!L575,"")</f>
        <v/>
      </c>
    </row>
    <row r="575" spans="4:15" x14ac:dyDescent="0.25">
      <c r="D575" s="4" t="str">
        <f>IF('Rang. kommuner avlingsnivå P '!A576&gt;1,'Rang. kommuner avlingsnivå P '!A576,"")</f>
        <v/>
      </c>
      <c r="E575" s="4" t="str">
        <f>IF('Rang. kommuner avlingsnivå P '!B576&gt;1,'Rang. kommuner avlingsnivå P '!B576,"")</f>
        <v/>
      </c>
      <c r="F575" s="4" t="str">
        <f>IF('Rang. kommuner avlingsnivå P '!C576&gt;1,'Rang. kommuner avlingsnivå P '!C576,"")</f>
        <v/>
      </c>
      <c r="G575" s="4" t="str">
        <f>IF('Rang. kommuner avlingsnivå P '!D576&gt;1,'Rang. kommuner avlingsnivå P '!D576,"")</f>
        <v/>
      </c>
      <c r="H575" s="4" t="str">
        <f>IF('Rang. kommuner avlingsnivå P '!E576&gt;1,'Rang. kommuner avlingsnivå P '!E576,"")</f>
        <v/>
      </c>
      <c r="I575" s="4" t="str">
        <f>IF('Rang. kommuner avlingsnivå P '!F576&gt;1,'Rang. kommuner avlingsnivå P '!F576,"")</f>
        <v/>
      </c>
      <c r="J575" s="4" t="str">
        <f>IF('Rang. kommuner avlingsnivå P '!G576&gt;1,'Rang. kommuner avlingsnivå P '!G576,"")</f>
        <v/>
      </c>
      <c r="K575" s="4" t="str">
        <f>IF('Rang. kommuner avlingsnivå P '!H576&gt;1,'Rang. kommuner avlingsnivå P '!H576,"")</f>
        <v/>
      </c>
      <c r="L575" s="4" t="str">
        <f>IF('Rang. kommuner avlingsnivå P '!I576&gt;1,'Rang. kommuner avlingsnivå P '!I576,"")</f>
        <v/>
      </c>
      <c r="M575" s="4" t="str">
        <f>IF('Rang. kommuner avlingsnivå P '!J576&gt;1,'Rang. kommuner avlingsnivå P '!J576,"")</f>
        <v/>
      </c>
      <c r="N575" s="4" t="str">
        <f>IF('Rang. kommuner avlingsnivå P '!K576&gt;1,'Rang. kommuner avlingsnivå P '!K576,"")</f>
        <v/>
      </c>
      <c r="O575" s="4" t="str">
        <f>IF('Rang. kommuner avlingsnivå P '!L576&gt;1,'Rang. kommuner avlingsnivå P '!L576,"")</f>
        <v/>
      </c>
    </row>
    <row r="576" spans="4:15" x14ac:dyDescent="0.25">
      <c r="D576" s="4" t="str">
        <f>IF('Rang. kommuner avlingsnivå P '!A577&gt;1,'Rang. kommuner avlingsnivå P '!A577,"")</f>
        <v/>
      </c>
      <c r="E576" s="4" t="str">
        <f>IF('Rang. kommuner avlingsnivå P '!B577&gt;1,'Rang. kommuner avlingsnivå P '!B577,"")</f>
        <v/>
      </c>
      <c r="F576" s="4" t="str">
        <f>IF('Rang. kommuner avlingsnivå P '!C577&gt;1,'Rang. kommuner avlingsnivå P '!C577,"")</f>
        <v/>
      </c>
      <c r="G576" s="4" t="str">
        <f>IF('Rang. kommuner avlingsnivå P '!D577&gt;1,'Rang. kommuner avlingsnivå P '!D577,"")</f>
        <v/>
      </c>
      <c r="H576" s="4" t="str">
        <f>IF('Rang. kommuner avlingsnivå P '!E577&gt;1,'Rang. kommuner avlingsnivå P '!E577,"")</f>
        <v/>
      </c>
      <c r="I576" s="4" t="str">
        <f>IF('Rang. kommuner avlingsnivå P '!F577&gt;1,'Rang. kommuner avlingsnivå P '!F577,"")</f>
        <v/>
      </c>
      <c r="J576" s="4" t="str">
        <f>IF('Rang. kommuner avlingsnivå P '!G577&gt;1,'Rang. kommuner avlingsnivå P '!G577,"")</f>
        <v/>
      </c>
      <c r="K576" s="4" t="str">
        <f>IF('Rang. kommuner avlingsnivå P '!H577&gt;1,'Rang. kommuner avlingsnivå P '!H577,"")</f>
        <v/>
      </c>
      <c r="L576" s="4" t="str">
        <f>IF('Rang. kommuner avlingsnivå P '!I577&gt;1,'Rang. kommuner avlingsnivå P '!I577,"")</f>
        <v/>
      </c>
      <c r="M576" s="4" t="str">
        <f>IF('Rang. kommuner avlingsnivå P '!J577&gt;1,'Rang. kommuner avlingsnivå P '!J577,"")</f>
        <v/>
      </c>
      <c r="N576" s="4" t="str">
        <f>IF('Rang. kommuner avlingsnivå P '!K577&gt;1,'Rang. kommuner avlingsnivå P '!K577,"")</f>
        <v/>
      </c>
      <c r="O576" s="4" t="str">
        <f>IF('Rang. kommuner avlingsnivå P '!L577&gt;1,'Rang. kommuner avlingsnivå P '!L577,"")</f>
        <v/>
      </c>
    </row>
    <row r="577" spans="4:15" x14ac:dyDescent="0.25">
      <c r="D577" s="4" t="str">
        <f>IF('Rang. kommuner avlingsnivå P '!A578&gt;1,'Rang. kommuner avlingsnivå P '!A578,"")</f>
        <v/>
      </c>
      <c r="E577" s="4" t="str">
        <f>IF('Rang. kommuner avlingsnivå P '!B578&gt;1,'Rang. kommuner avlingsnivå P '!B578,"")</f>
        <v/>
      </c>
      <c r="F577" s="4" t="str">
        <f>IF('Rang. kommuner avlingsnivå P '!C578&gt;1,'Rang. kommuner avlingsnivå P '!C578,"")</f>
        <v/>
      </c>
      <c r="G577" s="4" t="str">
        <f>IF('Rang. kommuner avlingsnivå P '!D578&gt;1,'Rang. kommuner avlingsnivå P '!D578,"")</f>
        <v/>
      </c>
      <c r="H577" s="4" t="str">
        <f>IF('Rang. kommuner avlingsnivå P '!E578&gt;1,'Rang. kommuner avlingsnivå P '!E578,"")</f>
        <v/>
      </c>
      <c r="I577" s="4" t="str">
        <f>IF('Rang. kommuner avlingsnivå P '!F578&gt;1,'Rang. kommuner avlingsnivå P '!F578,"")</f>
        <v/>
      </c>
      <c r="J577" s="4" t="str">
        <f>IF('Rang. kommuner avlingsnivå P '!G578&gt;1,'Rang. kommuner avlingsnivå P '!G578,"")</f>
        <v/>
      </c>
      <c r="K577" s="4" t="str">
        <f>IF('Rang. kommuner avlingsnivå P '!H578&gt;1,'Rang. kommuner avlingsnivå P '!H578,"")</f>
        <v/>
      </c>
      <c r="L577" s="4" t="str">
        <f>IF('Rang. kommuner avlingsnivå P '!I578&gt;1,'Rang. kommuner avlingsnivå P '!I578,"")</f>
        <v/>
      </c>
      <c r="M577" s="4" t="str">
        <f>IF('Rang. kommuner avlingsnivå P '!J578&gt;1,'Rang. kommuner avlingsnivå P '!J578,"")</f>
        <v/>
      </c>
      <c r="N577" s="4" t="str">
        <f>IF('Rang. kommuner avlingsnivå P '!K578&gt;1,'Rang. kommuner avlingsnivå P '!K578,"")</f>
        <v/>
      </c>
      <c r="O577" s="4" t="str">
        <f>IF('Rang. kommuner avlingsnivå P '!L578&gt;1,'Rang. kommuner avlingsnivå P '!L578,"")</f>
        <v/>
      </c>
    </row>
    <row r="578" spans="4:15" x14ac:dyDescent="0.25">
      <c r="D578" s="4" t="str">
        <f>IF('Rang. kommuner avlingsnivå P '!A579&gt;1,'Rang. kommuner avlingsnivå P '!A579,"")</f>
        <v/>
      </c>
      <c r="E578" s="4" t="str">
        <f>IF('Rang. kommuner avlingsnivå P '!B579&gt;1,'Rang. kommuner avlingsnivå P '!B579,"")</f>
        <v/>
      </c>
      <c r="F578" s="4" t="str">
        <f>IF('Rang. kommuner avlingsnivå P '!C579&gt;1,'Rang. kommuner avlingsnivå P '!C579,"")</f>
        <v/>
      </c>
      <c r="G578" s="4" t="str">
        <f>IF('Rang. kommuner avlingsnivå P '!D579&gt;1,'Rang. kommuner avlingsnivå P '!D579,"")</f>
        <v/>
      </c>
      <c r="H578" s="4" t="str">
        <f>IF('Rang. kommuner avlingsnivå P '!E579&gt;1,'Rang. kommuner avlingsnivå P '!E579,"")</f>
        <v/>
      </c>
      <c r="I578" s="4" t="str">
        <f>IF('Rang. kommuner avlingsnivå P '!F579&gt;1,'Rang. kommuner avlingsnivå P '!F579,"")</f>
        <v/>
      </c>
      <c r="J578" s="4" t="str">
        <f>IF('Rang. kommuner avlingsnivå P '!G579&gt;1,'Rang. kommuner avlingsnivå P '!G579,"")</f>
        <v/>
      </c>
      <c r="K578" s="4" t="str">
        <f>IF('Rang. kommuner avlingsnivå P '!H579&gt;1,'Rang. kommuner avlingsnivå P '!H579,"")</f>
        <v/>
      </c>
      <c r="L578" s="4" t="str">
        <f>IF('Rang. kommuner avlingsnivå P '!I579&gt;1,'Rang. kommuner avlingsnivå P '!I579,"")</f>
        <v/>
      </c>
      <c r="M578" s="4" t="str">
        <f>IF('Rang. kommuner avlingsnivå P '!J579&gt;1,'Rang. kommuner avlingsnivå P '!J579,"")</f>
        <v/>
      </c>
      <c r="N578" s="4" t="str">
        <f>IF('Rang. kommuner avlingsnivå P '!K579&gt;1,'Rang. kommuner avlingsnivå P '!K579,"")</f>
        <v/>
      </c>
      <c r="O578" s="4" t="str">
        <f>IF('Rang. kommuner avlingsnivå P '!L579&gt;1,'Rang. kommuner avlingsnivå P '!L579,"")</f>
        <v/>
      </c>
    </row>
    <row r="579" spans="4:15" x14ac:dyDescent="0.25">
      <c r="D579" s="4" t="str">
        <f>IF('Rang. kommuner avlingsnivå P '!A580&gt;1,'Rang. kommuner avlingsnivå P '!A580,"")</f>
        <v/>
      </c>
      <c r="E579" s="4" t="str">
        <f>IF('Rang. kommuner avlingsnivå P '!B580&gt;1,'Rang. kommuner avlingsnivå P '!B580,"")</f>
        <v/>
      </c>
      <c r="F579" s="4" t="str">
        <f>IF('Rang. kommuner avlingsnivå P '!C580&gt;1,'Rang. kommuner avlingsnivå P '!C580,"")</f>
        <v/>
      </c>
      <c r="G579" s="4" t="str">
        <f>IF('Rang. kommuner avlingsnivå P '!D580&gt;1,'Rang. kommuner avlingsnivå P '!D580,"")</f>
        <v/>
      </c>
      <c r="H579" s="4" t="str">
        <f>IF('Rang. kommuner avlingsnivå P '!E580&gt;1,'Rang. kommuner avlingsnivå P '!E580,"")</f>
        <v/>
      </c>
      <c r="I579" s="4" t="str">
        <f>IF('Rang. kommuner avlingsnivå P '!F580&gt;1,'Rang. kommuner avlingsnivå P '!F580,"")</f>
        <v/>
      </c>
      <c r="J579" s="4" t="str">
        <f>IF('Rang. kommuner avlingsnivå P '!G580&gt;1,'Rang. kommuner avlingsnivå P '!G580,"")</f>
        <v/>
      </c>
      <c r="K579" s="4" t="str">
        <f>IF('Rang. kommuner avlingsnivå P '!H580&gt;1,'Rang. kommuner avlingsnivå P '!H580,"")</f>
        <v/>
      </c>
      <c r="L579" s="4" t="str">
        <f>IF('Rang. kommuner avlingsnivå P '!I580&gt;1,'Rang. kommuner avlingsnivå P '!I580,"")</f>
        <v/>
      </c>
      <c r="M579" s="4" t="str">
        <f>IF('Rang. kommuner avlingsnivå P '!J580&gt;1,'Rang. kommuner avlingsnivå P '!J580,"")</f>
        <v/>
      </c>
      <c r="N579" s="4" t="str">
        <f>IF('Rang. kommuner avlingsnivå P '!K580&gt;1,'Rang. kommuner avlingsnivå P '!K580,"")</f>
        <v/>
      </c>
      <c r="O579" s="4" t="str">
        <f>IF('Rang. kommuner avlingsnivå P '!L580&gt;1,'Rang. kommuner avlingsnivå P '!L580,"")</f>
        <v/>
      </c>
    </row>
    <row r="580" spans="4:15" x14ac:dyDescent="0.25">
      <c r="D580" s="4" t="str">
        <f>IF('Rang. kommuner avlingsnivå P '!A581&gt;1,'Rang. kommuner avlingsnivå P '!A581,"")</f>
        <v/>
      </c>
      <c r="E580" s="4" t="str">
        <f>IF('Rang. kommuner avlingsnivå P '!B581&gt;1,'Rang. kommuner avlingsnivå P '!B581,"")</f>
        <v/>
      </c>
      <c r="F580" s="4" t="str">
        <f>IF('Rang. kommuner avlingsnivå P '!C581&gt;1,'Rang. kommuner avlingsnivå P '!C581,"")</f>
        <v/>
      </c>
      <c r="G580" s="4" t="str">
        <f>IF('Rang. kommuner avlingsnivå P '!D581&gt;1,'Rang. kommuner avlingsnivå P '!D581,"")</f>
        <v/>
      </c>
      <c r="H580" s="4" t="str">
        <f>IF('Rang. kommuner avlingsnivå P '!E581&gt;1,'Rang. kommuner avlingsnivå P '!E581,"")</f>
        <v/>
      </c>
      <c r="I580" s="4" t="str">
        <f>IF('Rang. kommuner avlingsnivå P '!F581&gt;1,'Rang. kommuner avlingsnivå P '!F581,"")</f>
        <v/>
      </c>
      <c r="J580" s="4" t="str">
        <f>IF('Rang. kommuner avlingsnivå P '!G581&gt;1,'Rang. kommuner avlingsnivå P '!G581,"")</f>
        <v/>
      </c>
      <c r="K580" s="4" t="str">
        <f>IF('Rang. kommuner avlingsnivå P '!H581&gt;1,'Rang. kommuner avlingsnivå P '!H581,"")</f>
        <v/>
      </c>
      <c r="L580" s="4" t="str">
        <f>IF('Rang. kommuner avlingsnivå P '!I581&gt;1,'Rang. kommuner avlingsnivå P '!I581,"")</f>
        <v/>
      </c>
      <c r="M580" s="4" t="str">
        <f>IF('Rang. kommuner avlingsnivå P '!J581&gt;1,'Rang. kommuner avlingsnivå P '!J581,"")</f>
        <v/>
      </c>
      <c r="N580" s="4" t="str">
        <f>IF('Rang. kommuner avlingsnivå P '!K581&gt;1,'Rang. kommuner avlingsnivå P '!K581,"")</f>
        <v/>
      </c>
      <c r="O580" s="4" t="str">
        <f>IF('Rang. kommuner avlingsnivå P '!L581&gt;1,'Rang. kommuner avlingsnivå P '!L581,"")</f>
        <v/>
      </c>
    </row>
    <row r="581" spans="4:15" x14ac:dyDescent="0.25">
      <c r="D581" s="4" t="str">
        <f>IF('Rang. kommuner avlingsnivå P '!A582&gt;1,'Rang. kommuner avlingsnivå P '!A582,"")</f>
        <v/>
      </c>
      <c r="E581" s="4" t="str">
        <f>IF('Rang. kommuner avlingsnivå P '!B582&gt;1,'Rang. kommuner avlingsnivå P '!B582,"")</f>
        <v/>
      </c>
      <c r="F581" s="4" t="str">
        <f>IF('Rang. kommuner avlingsnivå P '!C582&gt;1,'Rang. kommuner avlingsnivå P '!C582,"")</f>
        <v/>
      </c>
      <c r="G581" s="4" t="str">
        <f>IF('Rang. kommuner avlingsnivå P '!D582&gt;1,'Rang. kommuner avlingsnivå P '!D582,"")</f>
        <v/>
      </c>
      <c r="H581" s="4" t="str">
        <f>IF('Rang. kommuner avlingsnivå P '!E582&gt;1,'Rang. kommuner avlingsnivå P '!E582,"")</f>
        <v/>
      </c>
      <c r="I581" s="4" t="str">
        <f>IF('Rang. kommuner avlingsnivå P '!F582&gt;1,'Rang. kommuner avlingsnivå P '!F582,"")</f>
        <v/>
      </c>
      <c r="J581" s="4" t="str">
        <f>IF('Rang. kommuner avlingsnivå P '!G582&gt;1,'Rang. kommuner avlingsnivå P '!G582,"")</f>
        <v/>
      </c>
      <c r="K581" s="4" t="str">
        <f>IF('Rang. kommuner avlingsnivå P '!H582&gt;1,'Rang. kommuner avlingsnivå P '!H582,"")</f>
        <v/>
      </c>
      <c r="L581" s="4" t="str">
        <f>IF('Rang. kommuner avlingsnivå P '!I582&gt;1,'Rang. kommuner avlingsnivå P '!I582,"")</f>
        <v/>
      </c>
      <c r="M581" s="4" t="str">
        <f>IF('Rang. kommuner avlingsnivå P '!J582&gt;1,'Rang. kommuner avlingsnivå P '!J582,"")</f>
        <v/>
      </c>
      <c r="N581" s="4" t="str">
        <f>IF('Rang. kommuner avlingsnivå P '!K582&gt;1,'Rang. kommuner avlingsnivå P '!K582,"")</f>
        <v/>
      </c>
      <c r="O581" s="4" t="str">
        <f>IF('Rang. kommuner avlingsnivå P '!L582&gt;1,'Rang. kommuner avlingsnivå P '!L582,"")</f>
        <v/>
      </c>
    </row>
    <row r="582" spans="4:15" x14ac:dyDescent="0.25">
      <c r="D582" s="4" t="str">
        <f>IF('Rang. kommuner avlingsnivå P '!A583&gt;1,'Rang. kommuner avlingsnivå P '!A583,"")</f>
        <v/>
      </c>
      <c r="E582" s="4" t="str">
        <f>IF('Rang. kommuner avlingsnivå P '!B583&gt;1,'Rang. kommuner avlingsnivå P '!B583,"")</f>
        <v/>
      </c>
      <c r="F582" s="4" t="str">
        <f>IF('Rang. kommuner avlingsnivå P '!C583&gt;1,'Rang. kommuner avlingsnivå P '!C583,"")</f>
        <v/>
      </c>
      <c r="G582" s="4" t="str">
        <f>IF('Rang. kommuner avlingsnivå P '!D583&gt;1,'Rang. kommuner avlingsnivå P '!D583,"")</f>
        <v/>
      </c>
      <c r="H582" s="4" t="str">
        <f>IF('Rang. kommuner avlingsnivå P '!E583&gt;1,'Rang. kommuner avlingsnivå P '!E583,"")</f>
        <v/>
      </c>
      <c r="I582" s="4" t="str">
        <f>IF('Rang. kommuner avlingsnivå P '!F583&gt;1,'Rang. kommuner avlingsnivå P '!F583,"")</f>
        <v/>
      </c>
      <c r="J582" s="4" t="str">
        <f>IF('Rang. kommuner avlingsnivå P '!G583&gt;1,'Rang. kommuner avlingsnivå P '!G583,"")</f>
        <v/>
      </c>
      <c r="K582" s="4" t="str">
        <f>IF('Rang. kommuner avlingsnivå P '!H583&gt;1,'Rang. kommuner avlingsnivå P '!H583,"")</f>
        <v/>
      </c>
      <c r="L582" s="4" t="str">
        <f>IF('Rang. kommuner avlingsnivå P '!I583&gt;1,'Rang. kommuner avlingsnivå P '!I583,"")</f>
        <v/>
      </c>
      <c r="M582" s="4" t="str">
        <f>IF('Rang. kommuner avlingsnivå P '!J583&gt;1,'Rang. kommuner avlingsnivå P '!J583,"")</f>
        <v/>
      </c>
      <c r="N582" s="4" t="str">
        <f>IF('Rang. kommuner avlingsnivå P '!K583&gt;1,'Rang. kommuner avlingsnivå P '!K583,"")</f>
        <v/>
      </c>
      <c r="O582" s="4" t="str">
        <f>IF('Rang. kommuner avlingsnivå P '!L583&gt;1,'Rang. kommuner avlingsnivå P '!L583,"")</f>
        <v/>
      </c>
    </row>
    <row r="583" spans="4:15" x14ac:dyDescent="0.25">
      <c r="D583" s="4" t="str">
        <f>IF('Rang. kommuner avlingsnivå P '!A584&gt;1,'Rang. kommuner avlingsnivå P '!A584,"")</f>
        <v/>
      </c>
      <c r="E583" s="4" t="str">
        <f>IF('Rang. kommuner avlingsnivå P '!B584&gt;1,'Rang. kommuner avlingsnivå P '!B584,"")</f>
        <v/>
      </c>
      <c r="F583" s="4" t="str">
        <f>IF('Rang. kommuner avlingsnivå P '!C584&gt;1,'Rang. kommuner avlingsnivå P '!C584,"")</f>
        <v/>
      </c>
      <c r="G583" s="4" t="str">
        <f>IF('Rang. kommuner avlingsnivå P '!D584&gt;1,'Rang. kommuner avlingsnivå P '!D584,"")</f>
        <v/>
      </c>
      <c r="H583" s="4" t="str">
        <f>IF('Rang. kommuner avlingsnivå P '!E584&gt;1,'Rang. kommuner avlingsnivå P '!E584,"")</f>
        <v/>
      </c>
      <c r="I583" s="4" t="str">
        <f>IF('Rang. kommuner avlingsnivå P '!F584&gt;1,'Rang. kommuner avlingsnivå P '!F584,"")</f>
        <v/>
      </c>
      <c r="J583" s="4" t="str">
        <f>IF('Rang. kommuner avlingsnivå P '!G584&gt;1,'Rang. kommuner avlingsnivå P '!G584,"")</f>
        <v/>
      </c>
      <c r="K583" s="4" t="str">
        <f>IF('Rang. kommuner avlingsnivå P '!H584&gt;1,'Rang. kommuner avlingsnivå P '!H584,"")</f>
        <v/>
      </c>
      <c r="L583" s="4" t="str">
        <f>IF('Rang. kommuner avlingsnivå P '!I584&gt;1,'Rang. kommuner avlingsnivå P '!I584,"")</f>
        <v/>
      </c>
      <c r="M583" s="4" t="str">
        <f>IF('Rang. kommuner avlingsnivå P '!J584&gt;1,'Rang. kommuner avlingsnivå P '!J584,"")</f>
        <v/>
      </c>
      <c r="N583" s="4" t="str">
        <f>IF('Rang. kommuner avlingsnivå P '!K584&gt;1,'Rang. kommuner avlingsnivå P '!K584,"")</f>
        <v/>
      </c>
      <c r="O583" s="4" t="str">
        <f>IF('Rang. kommuner avlingsnivå P '!L584&gt;1,'Rang. kommuner avlingsnivå P '!L584,"")</f>
        <v/>
      </c>
    </row>
    <row r="584" spans="4:15" x14ac:dyDescent="0.25">
      <c r="D584" s="4" t="str">
        <f>IF('Rang. kommuner avlingsnivå P '!A585&gt;1,'Rang. kommuner avlingsnivå P '!A585,"")</f>
        <v/>
      </c>
      <c r="E584" s="4" t="str">
        <f>IF('Rang. kommuner avlingsnivå P '!B585&gt;1,'Rang. kommuner avlingsnivå P '!B585,"")</f>
        <v/>
      </c>
      <c r="F584" s="4" t="str">
        <f>IF('Rang. kommuner avlingsnivå P '!C585&gt;1,'Rang. kommuner avlingsnivå P '!C585,"")</f>
        <v/>
      </c>
      <c r="G584" s="4" t="str">
        <f>IF('Rang. kommuner avlingsnivå P '!D585&gt;1,'Rang. kommuner avlingsnivå P '!D585,"")</f>
        <v/>
      </c>
      <c r="H584" s="4" t="str">
        <f>IF('Rang. kommuner avlingsnivå P '!E585&gt;1,'Rang. kommuner avlingsnivå P '!E585,"")</f>
        <v/>
      </c>
      <c r="I584" s="4" t="str">
        <f>IF('Rang. kommuner avlingsnivå P '!F585&gt;1,'Rang. kommuner avlingsnivå P '!F585,"")</f>
        <v/>
      </c>
      <c r="J584" s="4" t="str">
        <f>IF('Rang. kommuner avlingsnivå P '!G585&gt;1,'Rang. kommuner avlingsnivå P '!G585,"")</f>
        <v/>
      </c>
      <c r="K584" s="4" t="str">
        <f>IF('Rang. kommuner avlingsnivå P '!H585&gt;1,'Rang. kommuner avlingsnivå P '!H585,"")</f>
        <v/>
      </c>
      <c r="L584" s="4" t="str">
        <f>IF('Rang. kommuner avlingsnivå P '!I585&gt;1,'Rang. kommuner avlingsnivå P '!I585,"")</f>
        <v/>
      </c>
      <c r="M584" s="4" t="str">
        <f>IF('Rang. kommuner avlingsnivå P '!J585&gt;1,'Rang. kommuner avlingsnivå P '!J585,"")</f>
        <v/>
      </c>
      <c r="N584" s="4" t="str">
        <f>IF('Rang. kommuner avlingsnivå P '!K585&gt;1,'Rang. kommuner avlingsnivå P '!K585,"")</f>
        <v/>
      </c>
      <c r="O584" s="4" t="str">
        <f>IF('Rang. kommuner avlingsnivå P '!L585&gt;1,'Rang. kommuner avlingsnivå P '!L585,"")</f>
        <v/>
      </c>
    </row>
    <row r="585" spans="4:15" x14ac:dyDescent="0.25">
      <c r="D585" s="4" t="str">
        <f>IF('Rang. kommuner avlingsnivå P '!A586&gt;1,'Rang. kommuner avlingsnivå P '!A586,"")</f>
        <v/>
      </c>
      <c r="E585" s="4" t="str">
        <f>IF('Rang. kommuner avlingsnivå P '!B586&gt;1,'Rang. kommuner avlingsnivå P '!B586,"")</f>
        <v/>
      </c>
      <c r="F585" s="4" t="str">
        <f>IF('Rang. kommuner avlingsnivå P '!C586&gt;1,'Rang. kommuner avlingsnivå P '!C586,"")</f>
        <v/>
      </c>
      <c r="G585" s="4" t="str">
        <f>IF('Rang. kommuner avlingsnivå P '!D586&gt;1,'Rang. kommuner avlingsnivå P '!D586,"")</f>
        <v/>
      </c>
      <c r="H585" s="4" t="str">
        <f>IF('Rang. kommuner avlingsnivå P '!E586&gt;1,'Rang. kommuner avlingsnivå P '!E586,"")</f>
        <v/>
      </c>
      <c r="I585" s="4" t="str">
        <f>IF('Rang. kommuner avlingsnivå P '!F586&gt;1,'Rang. kommuner avlingsnivå P '!F586,"")</f>
        <v/>
      </c>
      <c r="J585" s="4" t="str">
        <f>IF('Rang. kommuner avlingsnivå P '!G586&gt;1,'Rang. kommuner avlingsnivå P '!G586,"")</f>
        <v/>
      </c>
      <c r="K585" s="4" t="str">
        <f>IF('Rang. kommuner avlingsnivå P '!H586&gt;1,'Rang. kommuner avlingsnivå P '!H586,"")</f>
        <v/>
      </c>
      <c r="L585" s="4" t="str">
        <f>IF('Rang. kommuner avlingsnivå P '!I586&gt;1,'Rang. kommuner avlingsnivå P '!I586,"")</f>
        <v/>
      </c>
      <c r="M585" s="4" t="str">
        <f>IF('Rang. kommuner avlingsnivå P '!J586&gt;1,'Rang. kommuner avlingsnivå P '!J586,"")</f>
        <v/>
      </c>
      <c r="N585" s="4" t="str">
        <f>IF('Rang. kommuner avlingsnivå P '!K586&gt;1,'Rang. kommuner avlingsnivå P '!K586,"")</f>
        <v/>
      </c>
      <c r="O585" s="4" t="str">
        <f>IF('Rang. kommuner avlingsnivå P '!L586&gt;1,'Rang. kommuner avlingsnivå P '!L586,"")</f>
        <v/>
      </c>
    </row>
    <row r="586" spans="4:15" x14ac:dyDescent="0.25">
      <c r="D586" s="4" t="str">
        <f>IF('Rang. kommuner avlingsnivå P '!A587&gt;1,'Rang. kommuner avlingsnivå P '!A587,"")</f>
        <v/>
      </c>
      <c r="E586" s="4" t="str">
        <f>IF('Rang. kommuner avlingsnivå P '!B587&gt;1,'Rang. kommuner avlingsnivå P '!B587,"")</f>
        <v/>
      </c>
      <c r="F586" s="4" t="str">
        <f>IF('Rang. kommuner avlingsnivå P '!C587&gt;1,'Rang. kommuner avlingsnivå P '!C587,"")</f>
        <v/>
      </c>
      <c r="G586" s="4" t="str">
        <f>IF('Rang. kommuner avlingsnivå P '!D587&gt;1,'Rang. kommuner avlingsnivå P '!D587,"")</f>
        <v/>
      </c>
      <c r="H586" s="4" t="str">
        <f>IF('Rang. kommuner avlingsnivå P '!E587&gt;1,'Rang. kommuner avlingsnivå P '!E587,"")</f>
        <v/>
      </c>
      <c r="I586" s="4" t="str">
        <f>IF('Rang. kommuner avlingsnivå P '!F587&gt;1,'Rang. kommuner avlingsnivå P '!F587,"")</f>
        <v/>
      </c>
      <c r="J586" s="4" t="str">
        <f>IF('Rang. kommuner avlingsnivå P '!G587&gt;1,'Rang. kommuner avlingsnivå P '!G587,"")</f>
        <v/>
      </c>
      <c r="K586" s="4" t="str">
        <f>IF('Rang. kommuner avlingsnivå P '!H587&gt;1,'Rang. kommuner avlingsnivå P '!H587,"")</f>
        <v/>
      </c>
      <c r="L586" s="4" t="str">
        <f>IF('Rang. kommuner avlingsnivå P '!I587&gt;1,'Rang. kommuner avlingsnivå P '!I587,"")</f>
        <v/>
      </c>
      <c r="M586" s="4" t="str">
        <f>IF('Rang. kommuner avlingsnivå P '!J587&gt;1,'Rang. kommuner avlingsnivå P '!J587,"")</f>
        <v/>
      </c>
      <c r="N586" s="4" t="str">
        <f>IF('Rang. kommuner avlingsnivå P '!K587&gt;1,'Rang. kommuner avlingsnivå P '!K587,"")</f>
        <v/>
      </c>
      <c r="O586" s="4" t="str">
        <f>IF('Rang. kommuner avlingsnivå P '!L587&gt;1,'Rang. kommuner avlingsnivå P '!L587,"")</f>
        <v/>
      </c>
    </row>
    <row r="587" spans="4:15" x14ac:dyDescent="0.25">
      <c r="D587" s="4" t="str">
        <f>IF('Rang. kommuner avlingsnivå P '!A588&gt;1,'Rang. kommuner avlingsnivå P '!A588,"")</f>
        <v/>
      </c>
      <c r="E587" s="4" t="str">
        <f>IF('Rang. kommuner avlingsnivå P '!B588&gt;1,'Rang. kommuner avlingsnivå P '!B588,"")</f>
        <v/>
      </c>
      <c r="F587" s="4" t="str">
        <f>IF('Rang. kommuner avlingsnivå P '!C588&gt;1,'Rang. kommuner avlingsnivå P '!C588,"")</f>
        <v/>
      </c>
      <c r="G587" s="4" t="str">
        <f>IF('Rang. kommuner avlingsnivå P '!D588&gt;1,'Rang. kommuner avlingsnivå P '!D588,"")</f>
        <v/>
      </c>
      <c r="H587" s="4" t="str">
        <f>IF('Rang. kommuner avlingsnivå P '!E588&gt;1,'Rang. kommuner avlingsnivå P '!E588,"")</f>
        <v/>
      </c>
      <c r="I587" s="4" t="str">
        <f>IF('Rang. kommuner avlingsnivå P '!F588&gt;1,'Rang. kommuner avlingsnivå P '!F588,"")</f>
        <v/>
      </c>
      <c r="J587" s="4" t="str">
        <f>IF('Rang. kommuner avlingsnivå P '!G588&gt;1,'Rang. kommuner avlingsnivå P '!G588,"")</f>
        <v/>
      </c>
      <c r="K587" s="4" t="str">
        <f>IF('Rang. kommuner avlingsnivå P '!H588&gt;1,'Rang. kommuner avlingsnivå P '!H588,"")</f>
        <v/>
      </c>
      <c r="L587" s="4" t="str">
        <f>IF('Rang. kommuner avlingsnivå P '!I588&gt;1,'Rang. kommuner avlingsnivå P '!I588,"")</f>
        <v/>
      </c>
      <c r="M587" s="4" t="str">
        <f>IF('Rang. kommuner avlingsnivå P '!J588&gt;1,'Rang. kommuner avlingsnivå P '!J588,"")</f>
        <v/>
      </c>
      <c r="N587" s="4" t="str">
        <f>IF('Rang. kommuner avlingsnivå P '!K588&gt;1,'Rang. kommuner avlingsnivå P '!K588,"")</f>
        <v/>
      </c>
      <c r="O587" s="4" t="str">
        <f>IF('Rang. kommuner avlingsnivå P '!L588&gt;1,'Rang. kommuner avlingsnivå P '!L588,"")</f>
        <v/>
      </c>
    </row>
    <row r="588" spans="4:15" x14ac:dyDescent="0.25">
      <c r="D588" s="4" t="str">
        <f>IF('Rang. kommuner avlingsnivå P '!A589&gt;1,'Rang. kommuner avlingsnivå P '!A589,"")</f>
        <v/>
      </c>
      <c r="E588" s="4" t="str">
        <f>IF('Rang. kommuner avlingsnivå P '!B589&gt;1,'Rang. kommuner avlingsnivå P '!B589,"")</f>
        <v/>
      </c>
      <c r="F588" s="4" t="str">
        <f>IF('Rang. kommuner avlingsnivå P '!C589&gt;1,'Rang. kommuner avlingsnivå P '!C589,"")</f>
        <v/>
      </c>
      <c r="G588" s="4" t="str">
        <f>IF('Rang. kommuner avlingsnivå P '!D589&gt;1,'Rang. kommuner avlingsnivå P '!D589,"")</f>
        <v/>
      </c>
      <c r="H588" s="4" t="str">
        <f>IF('Rang. kommuner avlingsnivå P '!E589&gt;1,'Rang. kommuner avlingsnivå P '!E589,"")</f>
        <v/>
      </c>
      <c r="I588" s="4" t="str">
        <f>IF('Rang. kommuner avlingsnivå P '!F589&gt;1,'Rang. kommuner avlingsnivå P '!F589,"")</f>
        <v/>
      </c>
      <c r="J588" s="4" t="str">
        <f>IF('Rang. kommuner avlingsnivå P '!G589&gt;1,'Rang. kommuner avlingsnivå P '!G589,"")</f>
        <v/>
      </c>
      <c r="K588" s="4" t="str">
        <f>IF('Rang. kommuner avlingsnivå P '!H589&gt;1,'Rang. kommuner avlingsnivå P '!H589,"")</f>
        <v/>
      </c>
      <c r="L588" s="4" t="str">
        <f>IF('Rang. kommuner avlingsnivå P '!I589&gt;1,'Rang. kommuner avlingsnivå P '!I589,"")</f>
        <v/>
      </c>
      <c r="M588" s="4" t="str">
        <f>IF('Rang. kommuner avlingsnivå P '!J589&gt;1,'Rang. kommuner avlingsnivå P '!J589,"")</f>
        <v/>
      </c>
      <c r="N588" s="4" t="str">
        <f>IF('Rang. kommuner avlingsnivå P '!K589&gt;1,'Rang. kommuner avlingsnivå P '!K589,"")</f>
        <v/>
      </c>
      <c r="O588" s="4" t="str">
        <f>IF('Rang. kommuner avlingsnivå P '!L589&gt;1,'Rang. kommuner avlingsnivå P '!L589,"")</f>
        <v/>
      </c>
    </row>
    <row r="589" spans="4:15" x14ac:dyDescent="0.25">
      <c r="D589" s="4" t="str">
        <f>IF('Rang. kommuner avlingsnivå P '!A590&gt;1,'Rang. kommuner avlingsnivå P '!A590,"")</f>
        <v/>
      </c>
      <c r="E589" s="4" t="str">
        <f>IF('Rang. kommuner avlingsnivå P '!B590&gt;1,'Rang. kommuner avlingsnivå P '!B590,"")</f>
        <v/>
      </c>
      <c r="F589" s="4" t="str">
        <f>IF('Rang. kommuner avlingsnivå P '!C590&gt;1,'Rang. kommuner avlingsnivå P '!C590,"")</f>
        <v/>
      </c>
      <c r="G589" s="4" t="str">
        <f>IF('Rang. kommuner avlingsnivå P '!D590&gt;1,'Rang. kommuner avlingsnivå P '!D590,"")</f>
        <v/>
      </c>
      <c r="H589" s="4" t="str">
        <f>IF('Rang. kommuner avlingsnivå P '!E590&gt;1,'Rang. kommuner avlingsnivå P '!E590,"")</f>
        <v/>
      </c>
      <c r="I589" s="4" t="str">
        <f>IF('Rang. kommuner avlingsnivå P '!F590&gt;1,'Rang. kommuner avlingsnivå P '!F590,"")</f>
        <v/>
      </c>
      <c r="J589" s="4" t="str">
        <f>IF('Rang. kommuner avlingsnivå P '!G590&gt;1,'Rang. kommuner avlingsnivå P '!G590,"")</f>
        <v/>
      </c>
      <c r="K589" s="4" t="str">
        <f>IF('Rang. kommuner avlingsnivå P '!H590&gt;1,'Rang. kommuner avlingsnivå P '!H590,"")</f>
        <v/>
      </c>
      <c r="L589" s="4" t="str">
        <f>IF('Rang. kommuner avlingsnivå P '!I590&gt;1,'Rang. kommuner avlingsnivå P '!I590,"")</f>
        <v/>
      </c>
      <c r="M589" s="4" t="str">
        <f>IF('Rang. kommuner avlingsnivå P '!J590&gt;1,'Rang. kommuner avlingsnivå P '!J590,"")</f>
        <v/>
      </c>
      <c r="N589" s="4" t="str">
        <f>IF('Rang. kommuner avlingsnivå P '!K590&gt;1,'Rang. kommuner avlingsnivå P '!K590,"")</f>
        <v/>
      </c>
      <c r="O589" s="4" t="str">
        <f>IF('Rang. kommuner avlingsnivå P '!L590&gt;1,'Rang. kommuner avlingsnivå P '!L590,"")</f>
        <v/>
      </c>
    </row>
    <row r="590" spans="4:15" x14ac:dyDescent="0.25">
      <c r="D590" s="4" t="str">
        <f>IF('Rang. kommuner avlingsnivå P '!A591&gt;1,'Rang. kommuner avlingsnivå P '!A591,"")</f>
        <v/>
      </c>
      <c r="E590" s="4" t="str">
        <f>IF('Rang. kommuner avlingsnivå P '!B591&gt;1,'Rang. kommuner avlingsnivå P '!B591,"")</f>
        <v/>
      </c>
      <c r="F590" s="4" t="str">
        <f>IF('Rang. kommuner avlingsnivå P '!C591&gt;1,'Rang. kommuner avlingsnivå P '!C591,"")</f>
        <v/>
      </c>
      <c r="G590" s="4" t="str">
        <f>IF('Rang. kommuner avlingsnivå P '!D591&gt;1,'Rang. kommuner avlingsnivå P '!D591,"")</f>
        <v/>
      </c>
      <c r="H590" s="4" t="str">
        <f>IF('Rang. kommuner avlingsnivå P '!E591&gt;1,'Rang. kommuner avlingsnivå P '!E591,"")</f>
        <v/>
      </c>
      <c r="I590" s="4" t="str">
        <f>IF('Rang. kommuner avlingsnivå P '!F591&gt;1,'Rang. kommuner avlingsnivå P '!F591,"")</f>
        <v/>
      </c>
      <c r="J590" s="4" t="str">
        <f>IF('Rang. kommuner avlingsnivå P '!G591&gt;1,'Rang. kommuner avlingsnivå P '!G591,"")</f>
        <v/>
      </c>
      <c r="K590" s="4" t="str">
        <f>IF('Rang. kommuner avlingsnivå P '!H591&gt;1,'Rang. kommuner avlingsnivå P '!H591,"")</f>
        <v/>
      </c>
      <c r="L590" s="4" t="str">
        <f>IF('Rang. kommuner avlingsnivå P '!I591&gt;1,'Rang. kommuner avlingsnivå P '!I591,"")</f>
        <v/>
      </c>
      <c r="M590" s="4" t="str">
        <f>IF('Rang. kommuner avlingsnivå P '!J591&gt;1,'Rang. kommuner avlingsnivå P '!J591,"")</f>
        <v/>
      </c>
      <c r="N590" s="4" t="str">
        <f>IF('Rang. kommuner avlingsnivå P '!K591&gt;1,'Rang. kommuner avlingsnivå P '!K591,"")</f>
        <v/>
      </c>
      <c r="O590" s="4" t="str">
        <f>IF('Rang. kommuner avlingsnivå P '!L591&gt;1,'Rang. kommuner avlingsnivå P '!L591,"")</f>
        <v/>
      </c>
    </row>
    <row r="591" spans="4:15" x14ac:dyDescent="0.25">
      <c r="D591" s="4" t="str">
        <f>IF('Rang. kommuner avlingsnivå P '!A592&gt;1,'Rang. kommuner avlingsnivå P '!A592,"")</f>
        <v/>
      </c>
      <c r="E591" s="4" t="str">
        <f>IF('Rang. kommuner avlingsnivå P '!B592&gt;1,'Rang. kommuner avlingsnivå P '!B592,"")</f>
        <v/>
      </c>
      <c r="F591" s="4" t="str">
        <f>IF('Rang. kommuner avlingsnivå P '!C592&gt;1,'Rang. kommuner avlingsnivå P '!C592,"")</f>
        <v/>
      </c>
      <c r="G591" s="4" t="str">
        <f>IF('Rang. kommuner avlingsnivå P '!D592&gt;1,'Rang. kommuner avlingsnivå P '!D592,"")</f>
        <v/>
      </c>
      <c r="H591" s="4" t="str">
        <f>IF('Rang. kommuner avlingsnivå P '!E592&gt;1,'Rang. kommuner avlingsnivå P '!E592,"")</f>
        <v/>
      </c>
      <c r="I591" s="4" t="str">
        <f>IF('Rang. kommuner avlingsnivå P '!F592&gt;1,'Rang. kommuner avlingsnivå P '!F592,"")</f>
        <v/>
      </c>
      <c r="J591" s="4" t="str">
        <f>IF('Rang. kommuner avlingsnivå P '!G592&gt;1,'Rang. kommuner avlingsnivå P '!G592,"")</f>
        <v/>
      </c>
      <c r="K591" s="4" t="str">
        <f>IF('Rang. kommuner avlingsnivå P '!H592&gt;1,'Rang. kommuner avlingsnivå P '!H592,"")</f>
        <v/>
      </c>
      <c r="L591" s="4" t="str">
        <f>IF('Rang. kommuner avlingsnivå P '!I592&gt;1,'Rang. kommuner avlingsnivå P '!I592,"")</f>
        <v/>
      </c>
      <c r="M591" s="4" t="str">
        <f>IF('Rang. kommuner avlingsnivå P '!J592&gt;1,'Rang. kommuner avlingsnivå P '!J592,"")</f>
        <v/>
      </c>
      <c r="N591" s="4" t="str">
        <f>IF('Rang. kommuner avlingsnivå P '!K592&gt;1,'Rang. kommuner avlingsnivå P '!K592,"")</f>
        <v/>
      </c>
      <c r="O591" s="4" t="str">
        <f>IF('Rang. kommuner avlingsnivå P '!L592&gt;1,'Rang. kommuner avlingsnivå P '!L592,"")</f>
        <v/>
      </c>
    </row>
    <row r="592" spans="4:15" x14ac:dyDescent="0.25">
      <c r="D592" s="4" t="str">
        <f>IF('Rang. kommuner avlingsnivå P '!A593&gt;1,'Rang. kommuner avlingsnivå P '!A593,"")</f>
        <v/>
      </c>
      <c r="E592" s="4" t="str">
        <f>IF('Rang. kommuner avlingsnivå P '!B593&gt;1,'Rang. kommuner avlingsnivå P '!B593,"")</f>
        <v/>
      </c>
      <c r="F592" s="4" t="str">
        <f>IF('Rang. kommuner avlingsnivå P '!C593&gt;1,'Rang. kommuner avlingsnivå P '!C593,"")</f>
        <v/>
      </c>
      <c r="G592" s="4" t="str">
        <f>IF('Rang. kommuner avlingsnivå P '!D593&gt;1,'Rang. kommuner avlingsnivå P '!D593,"")</f>
        <v/>
      </c>
      <c r="H592" s="4" t="str">
        <f>IF('Rang. kommuner avlingsnivå P '!E593&gt;1,'Rang. kommuner avlingsnivå P '!E593,"")</f>
        <v/>
      </c>
      <c r="I592" s="4" t="str">
        <f>IF('Rang. kommuner avlingsnivå P '!F593&gt;1,'Rang. kommuner avlingsnivå P '!F593,"")</f>
        <v/>
      </c>
      <c r="J592" s="4" t="str">
        <f>IF('Rang. kommuner avlingsnivå P '!G593&gt;1,'Rang. kommuner avlingsnivå P '!G593,"")</f>
        <v/>
      </c>
      <c r="K592" s="4" t="str">
        <f>IF('Rang. kommuner avlingsnivå P '!H593&gt;1,'Rang. kommuner avlingsnivå P '!H593,"")</f>
        <v/>
      </c>
      <c r="L592" s="4" t="str">
        <f>IF('Rang. kommuner avlingsnivå P '!I593&gt;1,'Rang. kommuner avlingsnivå P '!I593,"")</f>
        <v/>
      </c>
      <c r="M592" s="4" t="str">
        <f>IF('Rang. kommuner avlingsnivå P '!J593&gt;1,'Rang. kommuner avlingsnivå P '!J593,"")</f>
        <v/>
      </c>
      <c r="N592" s="4" t="str">
        <f>IF('Rang. kommuner avlingsnivå P '!K593&gt;1,'Rang. kommuner avlingsnivå P '!K593,"")</f>
        <v/>
      </c>
      <c r="O592" s="4" t="str">
        <f>IF('Rang. kommuner avlingsnivå P '!L593&gt;1,'Rang. kommuner avlingsnivå P '!L593,"")</f>
        <v/>
      </c>
    </row>
    <row r="593" spans="4:15" x14ac:dyDescent="0.25">
      <c r="D593" s="4" t="str">
        <f>IF('Rang. kommuner avlingsnivå P '!A594&gt;1,'Rang. kommuner avlingsnivå P '!A594,"")</f>
        <v/>
      </c>
      <c r="E593" s="4" t="str">
        <f>IF('Rang. kommuner avlingsnivå P '!B594&gt;1,'Rang. kommuner avlingsnivå P '!B594,"")</f>
        <v/>
      </c>
      <c r="F593" s="4" t="str">
        <f>IF('Rang. kommuner avlingsnivå P '!C594&gt;1,'Rang. kommuner avlingsnivå P '!C594,"")</f>
        <v/>
      </c>
      <c r="G593" s="4" t="str">
        <f>IF('Rang. kommuner avlingsnivå P '!D594&gt;1,'Rang. kommuner avlingsnivå P '!D594,"")</f>
        <v/>
      </c>
      <c r="H593" s="4" t="str">
        <f>IF('Rang. kommuner avlingsnivå P '!E594&gt;1,'Rang. kommuner avlingsnivå P '!E594,"")</f>
        <v/>
      </c>
      <c r="I593" s="4" t="str">
        <f>IF('Rang. kommuner avlingsnivå P '!F594&gt;1,'Rang. kommuner avlingsnivå P '!F594,"")</f>
        <v/>
      </c>
      <c r="J593" s="4" t="str">
        <f>IF('Rang. kommuner avlingsnivå P '!G594&gt;1,'Rang. kommuner avlingsnivå P '!G594,"")</f>
        <v/>
      </c>
      <c r="K593" s="4" t="str">
        <f>IF('Rang. kommuner avlingsnivå P '!H594&gt;1,'Rang. kommuner avlingsnivå P '!H594,"")</f>
        <v/>
      </c>
      <c r="L593" s="4" t="str">
        <f>IF('Rang. kommuner avlingsnivå P '!I594&gt;1,'Rang. kommuner avlingsnivå P '!I594,"")</f>
        <v/>
      </c>
      <c r="M593" s="4" t="str">
        <f>IF('Rang. kommuner avlingsnivå P '!J594&gt;1,'Rang. kommuner avlingsnivå P '!J594,"")</f>
        <v/>
      </c>
      <c r="N593" s="4" t="str">
        <f>IF('Rang. kommuner avlingsnivå P '!K594&gt;1,'Rang. kommuner avlingsnivå P '!K594,"")</f>
        <v/>
      </c>
      <c r="O593" s="4" t="str">
        <f>IF('Rang. kommuner avlingsnivå P '!L594&gt;1,'Rang. kommuner avlingsnivå P '!L594,"")</f>
        <v/>
      </c>
    </row>
    <row r="594" spans="4:15" x14ac:dyDescent="0.25">
      <c r="D594" s="4" t="str">
        <f>IF('Rang. kommuner avlingsnivå P '!A595&gt;1,'Rang. kommuner avlingsnivå P '!A595,"")</f>
        <v/>
      </c>
      <c r="E594" s="4" t="str">
        <f>IF('Rang. kommuner avlingsnivå P '!B595&gt;1,'Rang. kommuner avlingsnivå P '!B595,"")</f>
        <v/>
      </c>
      <c r="F594" s="4" t="str">
        <f>IF('Rang. kommuner avlingsnivå P '!C595&gt;1,'Rang. kommuner avlingsnivå P '!C595,"")</f>
        <v/>
      </c>
      <c r="G594" s="4" t="str">
        <f>IF('Rang. kommuner avlingsnivå P '!D595&gt;1,'Rang. kommuner avlingsnivå P '!D595,"")</f>
        <v/>
      </c>
      <c r="H594" s="4" t="str">
        <f>IF('Rang. kommuner avlingsnivå P '!E595&gt;1,'Rang. kommuner avlingsnivå P '!E595,"")</f>
        <v/>
      </c>
      <c r="I594" s="4" t="str">
        <f>IF('Rang. kommuner avlingsnivå P '!F595&gt;1,'Rang. kommuner avlingsnivå P '!F595,"")</f>
        <v/>
      </c>
      <c r="J594" s="4" t="str">
        <f>IF('Rang. kommuner avlingsnivå P '!G595&gt;1,'Rang. kommuner avlingsnivå P '!G595,"")</f>
        <v/>
      </c>
      <c r="K594" s="4" t="str">
        <f>IF('Rang. kommuner avlingsnivå P '!H595&gt;1,'Rang. kommuner avlingsnivå P '!H595,"")</f>
        <v/>
      </c>
      <c r="L594" s="4" t="str">
        <f>IF('Rang. kommuner avlingsnivå P '!I595&gt;1,'Rang. kommuner avlingsnivå P '!I595,"")</f>
        <v/>
      </c>
      <c r="M594" s="4" t="str">
        <f>IF('Rang. kommuner avlingsnivå P '!J595&gt;1,'Rang. kommuner avlingsnivå P '!J595,"")</f>
        <v/>
      </c>
      <c r="N594" s="4" t="str">
        <f>IF('Rang. kommuner avlingsnivå P '!K595&gt;1,'Rang. kommuner avlingsnivå P '!K595,"")</f>
        <v/>
      </c>
      <c r="O594" s="4" t="str">
        <f>IF('Rang. kommuner avlingsnivå P '!L595&gt;1,'Rang. kommuner avlingsnivå P '!L595,"")</f>
        <v/>
      </c>
    </row>
    <row r="595" spans="4:15" x14ac:dyDescent="0.25">
      <c r="D595" s="4" t="str">
        <f>IF('Rang. kommuner avlingsnivå P '!A596&gt;1,'Rang. kommuner avlingsnivå P '!A596,"")</f>
        <v/>
      </c>
      <c r="E595" s="4" t="str">
        <f>IF('Rang. kommuner avlingsnivå P '!B596&gt;1,'Rang. kommuner avlingsnivå P '!B596,"")</f>
        <v/>
      </c>
      <c r="F595" s="4" t="str">
        <f>IF('Rang. kommuner avlingsnivå P '!C596&gt;1,'Rang. kommuner avlingsnivå P '!C596,"")</f>
        <v/>
      </c>
      <c r="G595" s="4" t="str">
        <f>IF('Rang. kommuner avlingsnivå P '!D596&gt;1,'Rang. kommuner avlingsnivå P '!D596,"")</f>
        <v/>
      </c>
      <c r="H595" s="4" t="str">
        <f>IF('Rang. kommuner avlingsnivå P '!E596&gt;1,'Rang. kommuner avlingsnivå P '!E596,"")</f>
        <v/>
      </c>
      <c r="I595" s="4" t="str">
        <f>IF('Rang. kommuner avlingsnivå P '!F596&gt;1,'Rang. kommuner avlingsnivå P '!F596,"")</f>
        <v/>
      </c>
      <c r="J595" s="4" t="str">
        <f>IF('Rang. kommuner avlingsnivå P '!G596&gt;1,'Rang. kommuner avlingsnivå P '!G596,"")</f>
        <v/>
      </c>
      <c r="K595" s="4" t="str">
        <f>IF('Rang. kommuner avlingsnivå P '!H596&gt;1,'Rang. kommuner avlingsnivå P '!H596,"")</f>
        <v/>
      </c>
      <c r="L595" s="4" t="str">
        <f>IF('Rang. kommuner avlingsnivå P '!I596&gt;1,'Rang. kommuner avlingsnivå P '!I596,"")</f>
        <v/>
      </c>
      <c r="M595" s="4" t="str">
        <f>IF('Rang. kommuner avlingsnivå P '!J596&gt;1,'Rang. kommuner avlingsnivå P '!J596,"")</f>
        <v/>
      </c>
      <c r="N595" s="4" t="str">
        <f>IF('Rang. kommuner avlingsnivå P '!K596&gt;1,'Rang. kommuner avlingsnivå P '!K596,"")</f>
        <v/>
      </c>
      <c r="O595" s="4" t="str">
        <f>IF('Rang. kommuner avlingsnivå P '!L596&gt;1,'Rang. kommuner avlingsnivå P '!L596,"")</f>
        <v/>
      </c>
    </row>
    <row r="596" spans="4:15" x14ac:dyDescent="0.25">
      <c r="D596" s="4" t="str">
        <f>IF('Rang. kommuner avlingsnivå P '!A597&gt;1,'Rang. kommuner avlingsnivå P '!A597,"")</f>
        <v/>
      </c>
      <c r="E596" s="4" t="str">
        <f>IF('Rang. kommuner avlingsnivå P '!B597&gt;1,'Rang. kommuner avlingsnivå P '!B597,"")</f>
        <v/>
      </c>
      <c r="F596" s="4" t="str">
        <f>IF('Rang. kommuner avlingsnivå P '!C597&gt;1,'Rang. kommuner avlingsnivå P '!C597,"")</f>
        <v/>
      </c>
      <c r="G596" s="4" t="str">
        <f>IF('Rang. kommuner avlingsnivå P '!D597&gt;1,'Rang. kommuner avlingsnivå P '!D597,"")</f>
        <v/>
      </c>
      <c r="H596" s="4" t="str">
        <f>IF('Rang. kommuner avlingsnivå P '!E597&gt;1,'Rang. kommuner avlingsnivå P '!E597,"")</f>
        <v/>
      </c>
      <c r="I596" s="4" t="str">
        <f>IF('Rang. kommuner avlingsnivå P '!F597&gt;1,'Rang. kommuner avlingsnivå P '!F597,"")</f>
        <v/>
      </c>
      <c r="J596" s="4" t="str">
        <f>IF('Rang. kommuner avlingsnivå P '!G597&gt;1,'Rang. kommuner avlingsnivå P '!G597,"")</f>
        <v/>
      </c>
      <c r="K596" s="4" t="str">
        <f>IF('Rang. kommuner avlingsnivå P '!H597&gt;1,'Rang. kommuner avlingsnivå P '!H597,"")</f>
        <v/>
      </c>
      <c r="L596" s="4" t="str">
        <f>IF('Rang. kommuner avlingsnivå P '!I597&gt;1,'Rang. kommuner avlingsnivå P '!I597,"")</f>
        <v/>
      </c>
      <c r="M596" s="4" t="str">
        <f>IF('Rang. kommuner avlingsnivå P '!J597&gt;1,'Rang. kommuner avlingsnivå P '!J597,"")</f>
        <v/>
      </c>
      <c r="N596" s="4" t="str">
        <f>IF('Rang. kommuner avlingsnivå P '!K597&gt;1,'Rang. kommuner avlingsnivå P '!K597,"")</f>
        <v/>
      </c>
      <c r="O596" s="4" t="str">
        <f>IF('Rang. kommuner avlingsnivå P '!L597&gt;1,'Rang. kommuner avlingsnivå P '!L597,"")</f>
        <v/>
      </c>
    </row>
    <row r="597" spans="4:15" x14ac:dyDescent="0.25">
      <c r="D597" s="4" t="str">
        <f>IF('Rang. kommuner avlingsnivå P '!A598&gt;1,'Rang. kommuner avlingsnivå P '!A598,"")</f>
        <v/>
      </c>
      <c r="E597" s="4" t="str">
        <f>IF('Rang. kommuner avlingsnivå P '!B598&gt;1,'Rang. kommuner avlingsnivå P '!B598,"")</f>
        <v/>
      </c>
      <c r="F597" s="4" t="str">
        <f>IF('Rang. kommuner avlingsnivå P '!C598&gt;1,'Rang. kommuner avlingsnivå P '!C598,"")</f>
        <v/>
      </c>
      <c r="G597" s="4" t="str">
        <f>IF('Rang. kommuner avlingsnivå P '!D598&gt;1,'Rang. kommuner avlingsnivå P '!D598,"")</f>
        <v/>
      </c>
      <c r="H597" s="4" t="str">
        <f>IF('Rang. kommuner avlingsnivå P '!E598&gt;1,'Rang. kommuner avlingsnivå P '!E598,"")</f>
        <v/>
      </c>
      <c r="I597" s="4" t="str">
        <f>IF('Rang. kommuner avlingsnivå P '!F598&gt;1,'Rang. kommuner avlingsnivå P '!F598,"")</f>
        <v/>
      </c>
      <c r="J597" s="4" t="str">
        <f>IF('Rang. kommuner avlingsnivå P '!G598&gt;1,'Rang. kommuner avlingsnivå P '!G598,"")</f>
        <v/>
      </c>
      <c r="K597" s="4" t="str">
        <f>IF('Rang. kommuner avlingsnivå P '!H598&gt;1,'Rang. kommuner avlingsnivå P '!H598,"")</f>
        <v/>
      </c>
      <c r="L597" s="4" t="str">
        <f>IF('Rang. kommuner avlingsnivå P '!I598&gt;1,'Rang. kommuner avlingsnivå P '!I598,"")</f>
        <v/>
      </c>
      <c r="M597" s="4" t="str">
        <f>IF('Rang. kommuner avlingsnivå P '!J598&gt;1,'Rang. kommuner avlingsnivå P '!J598,"")</f>
        <v/>
      </c>
      <c r="N597" s="4" t="str">
        <f>IF('Rang. kommuner avlingsnivå P '!K598&gt;1,'Rang. kommuner avlingsnivå P '!K598,"")</f>
        <v/>
      </c>
      <c r="O597" s="4" t="str">
        <f>IF('Rang. kommuner avlingsnivå P '!L598&gt;1,'Rang. kommuner avlingsnivå P '!L598,"")</f>
        <v/>
      </c>
    </row>
    <row r="598" spans="4:15" x14ac:dyDescent="0.25">
      <c r="D598" s="4" t="str">
        <f>IF('Rang. kommuner avlingsnivå P '!A599&gt;1,'Rang. kommuner avlingsnivå P '!A599,"")</f>
        <v/>
      </c>
      <c r="E598" s="4" t="str">
        <f>IF('Rang. kommuner avlingsnivå P '!B599&gt;1,'Rang. kommuner avlingsnivå P '!B599,"")</f>
        <v/>
      </c>
      <c r="F598" s="4" t="str">
        <f>IF('Rang. kommuner avlingsnivå P '!C599&gt;1,'Rang. kommuner avlingsnivå P '!C599,"")</f>
        <v/>
      </c>
      <c r="G598" s="4" t="str">
        <f>IF('Rang. kommuner avlingsnivå P '!D599&gt;1,'Rang. kommuner avlingsnivå P '!D599,"")</f>
        <v/>
      </c>
      <c r="H598" s="4" t="str">
        <f>IF('Rang. kommuner avlingsnivå P '!E599&gt;1,'Rang. kommuner avlingsnivå P '!E599,"")</f>
        <v/>
      </c>
      <c r="I598" s="4" t="str">
        <f>IF('Rang. kommuner avlingsnivå P '!F599&gt;1,'Rang. kommuner avlingsnivå P '!F599,"")</f>
        <v/>
      </c>
      <c r="J598" s="4" t="str">
        <f>IF('Rang. kommuner avlingsnivå P '!G599&gt;1,'Rang. kommuner avlingsnivå P '!G599,"")</f>
        <v/>
      </c>
      <c r="K598" s="4" t="str">
        <f>IF('Rang. kommuner avlingsnivå P '!H599&gt;1,'Rang. kommuner avlingsnivå P '!H599,"")</f>
        <v/>
      </c>
      <c r="L598" s="4" t="str">
        <f>IF('Rang. kommuner avlingsnivå P '!I599&gt;1,'Rang. kommuner avlingsnivå P '!I599,"")</f>
        <v/>
      </c>
      <c r="M598" s="4" t="str">
        <f>IF('Rang. kommuner avlingsnivå P '!J599&gt;1,'Rang. kommuner avlingsnivå P '!J599,"")</f>
        <v/>
      </c>
      <c r="N598" s="4" t="str">
        <f>IF('Rang. kommuner avlingsnivå P '!K599&gt;1,'Rang. kommuner avlingsnivå P '!K599,"")</f>
        <v/>
      </c>
      <c r="O598" s="4" t="str">
        <f>IF('Rang. kommuner avlingsnivå P '!L599&gt;1,'Rang. kommuner avlingsnivå P '!L599,"")</f>
        <v/>
      </c>
    </row>
    <row r="599" spans="4:15" x14ac:dyDescent="0.25">
      <c r="D599" s="4" t="str">
        <f>IF('Rang. kommuner avlingsnivå P '!A600&gt;1,'Rang. kommuner avlingsnivå P '!A600,"")</f>
        <v/>
      </c>
      <c r="E599" s="4" t="str">
        <f>IF('Rang. kommuner avlingsnivå P '!B600&gt;1,'Rang. kommuner avlingsnivå P '!B600,"")</f>
        <v/>
      </c>
      <c r="F599" s="4" t="str">
        <f>IF('Rang. kommuner avlingsnivå P '!C600&gt;1,'Rang. kommuner avlingsnivå P '!C600,"")</f>
        <v/>
      </c>
      <c r="G599" s="4" t="str">
        <f>IF('Rang. kommuner avlingsnivå P '!D600&gt;1,'Rang. kommuner avlingsnivå P '!D600,"")</f>
        <v/>
      </c>
      <c r="H599" s="4" t="str">
        <f>IF('Rang. kommuner avlingsnivå P '!E600&gt;1,'Rang. kommuner avlingsnivå P '!E600,"")</f>
        <v/>
      </c>
      <c r="I599" s="4" t="str">
        <f>IF('Rang. kommuner avlingsnivå P '!F600&gt;1,'Rang. kommuner avlingsnivå P '!F600,"")</f>
        <v/>
      </c>
      <c r="J599" s="4" t="str">
        <f>IF('Rang. kommuner avlingsnivå P '!G600&gt;1,'Rang. kommuner avlingsnivå P '!G600,"")</f>
        <v/>
      </c>
      <c r="K599" s="4" t="str">
        <f>IF('Rang. kommuner avlingsnivå P '!H600&gt;1,'Rang. kommuner avlingsnivå P '!H600,"")</f>
        <v/>
      </c>
      <c r="L599" s="4" t="str">
        <f>IF('Rang. kommuner avlingsnivå P '!I600&gt;1,'Rang. kommuner avlingsnivå P '!I600,"")</f>
        <v/>
      </c>
      <c r="M599" s="4" t="str">
        <f>IF('Rang. kommuner avlingsnivå P '!J600&gt;1,'Rang. kommuner avlingsnivå P '!J600,"")</f>
        <v/>
      </c>
      <c r="N599" s="4" t="str">
        <f>IF('Rang. kommuner avlingsnivå P '!K600&gt;1,'Rang. kommuner avlingsnivå P '!K600,"")</f>
        <v/>
      </c>
      <c r="O599" s="4" t="str">
        <f>IF('Rang. kommuner avlingsnivå P '!L600&gt;1,'Rang. kommuner avlingsnivå P '!L600,"")</f>
        <v/>
      </c>
    </row>
    <row r="600" spans="4:15" x14ac:dyDescent="0.25">
      <c r="D600" s="4" t="str">
        <f>IF('Rang. kommuner avlingsnivå P '!A601&gt;1,'Rang. kommuner avlingsnivå P '!A601,"")</f>
        <v/>
      </c>
      <c r="E600" s="4" t="str">
        <f>IF('Rang. kommuner avlingsnivå P '!B601&gt;1,'Rang. kommuner avlingsnivå P '!B601,"")</f>
        <v/>
      </c>
      <c r="F600" s="4" t="str">
        <f>IF('Rang. kommuner avlingsnivå P '!C601&gt;1,'Rang. kommuner avlingsnivå P '!C601,"")</f>
        <v/>
      </c>
      <c r="G600" s="4" t="str">
        <f>IF('Rang. kommuner avlingsnivå P '!D601&gt;1,'Rang. kommuner avlingsnivå P '!D601,"")</f>
        <v/>
      </c>
      <c r="H600" s="4" t="str">
        <f>IF('Rang. kommuner avlingsnivå P '!E601&gt;1,'Rang. kommuner avlingsnivå P '!E601,"")</f>
        <v/>
      </c>
      <c r="I600" s="4" t="str">
        <f>IF('Rang. kommuner avlingsnivå P '!F601&gt;1,'Rang. kommuner avlingsnivå P '!F601,"")</f>
        <v/>
      </c>
      <c r="J600" s="4" t="str">
        <f>IF('Rang. kommuner avlingsnivå P '!G601&gt;1,'Rang. kommuner avlingsnivå P '!G601,"")</f>
        <v/>
      </c>
      <c r="K600" s="4" t="str">
        <f>IF('Rang. kommuner avlingsnivå P '!H601&gt;1,'Rang. kommuner avlingsnivå P '!H601,"")</f>
        <v/>
      </c>
      <c r="L600" s="4" t="str">
        <f>IF('Rang. kommuner avlingsnivå P '!I601&gt;1,'Rang. kommuner avlingsnivå P '!I601,"")</f>
        <v/>
      </c>
      <c r="M600" s="4" t="str">
        <f>IF('Rang. kommuner avlingsnivå P '!J601&gt;1,'Rang. kommuner avlingsnivå P '!J601,"")</f>
        <v/>
      </c>
      <c r="N600" s="4" t="str">
        <f>IF('Rang. kommuner avlingsnivå P '!K601&gt;1,'Rang. kommuner avlingsnivå P '!K601,"")</f>
        <v/>
      </c>
      <c r="O600" s="4" t="str">
        <f>IF('Rang. kommuner avlingsnivå P '!L601&gt;1,'Rang. kommuner avlingsnivå P '!L601,"")</f>
        <v/>
      </c>
    </row>
    <row r="601" spans="4:15" x14ac:dyDescent="0.25">
      <c r="D601" s="4" t="str">
        <f>IF('Rang. kommuner avlingsnivå P '!A602&gt;1,'Rang. kommuner avlingsnivå P '!A602,"")</f>
        <v/>
      </c>
      <c r="E601" s="4" t="str">
        <f>IF('Rang. kommuner avlingsnivå P '!B602&gt;1,'Rang. kommuner avlingsnivå P '!B602,"")</f>
        <v/>
      </c>
      <c r="F601" s="4" t="str">
        <f>IF('Rang. kommuner avlingsnivå P '!C602&gt;1,'Rang. kommuner avlingsnivå P '!C602,"")</f>
        <v/>
      </c>
      <c r="G601" s="4" t="str">
        <f>IF('Rang. kommuner avlingsnivå P '!D602&gt;1,'Rang. kommuner avlingsnivå P '!D602,"")</f>
        <v/>
      </c>
      <c r="H601" s="4" t="str">
        <f>IF('Rang. kommuner avlingsnivå P '!E602&gt;1,'Rang. kommuner avlingsnivå P '!E602,"")</f>
        <v/>
      </c>
      <c r="I601" s="4" t="str">
        <f>IF('Rang. kommuner avlingsnivå P '!F602&gt;1,'Rang. kommuner avlingsnivå P '!F602,"")</f>
        <v/>
      </c>
      <c r="J601" s="4" t="str">
        <f>IF('Rang. kommuner avlingsnivå P '!G602&gt;1,'Rang. kommuner avlingsnivå P '!G602,"")</f>
        <v/>
      </c>
      <c r="K601" s="4" t="str">
        <f>IF('Rang. kommuner avlingsnivå P '!H602&gt;1,'Rang. kommuner avlingsnivå P '!H602,"")</f>
        <v/>
      </c>
      <c r="L601" s="4" t="str">
        <f>IF('Rang. kommuner avlingsnivå P '!I602&gt;1,'Rang. kommuner avlingsnivå P '!I602,"")</f>
        <v/>
      </c>
      <c r="M601" s="4" t="str">
        <f>IF('Rang. kommuner avlingsnivå P '!J602&gt;1,'Rang. kommuner avlingsnivå P '!J602,"")</f>
        <v/>
      </c>
      <c r="N601" s="4" t="str">
        <f>IF('Rang. kommuner avlingsnivå P '!K602&gt;1,'Rang. kommuner avlingsnivå P '!K602,"")</f>
        <v/>
      </c>
      <c r="O601" s="4" t="str">
        <f>IF('Rang. kommuner avlingsnivå P '!L602&gt;1,'Rang. kommuner avlingsnivå P '!L602,"")</f>
        <v/>
      </c>
    </row>
    <row r="602" spans="4:15" x14ac:dyDescent="0.25">
      <c r="D602" s="4" t="str">
        <f>IF('Rang. kommuner avlingsnivå P '!A603&gt;1,'Rang. kommuner avlingsnivå P '!A603,"")</f>
        <v/>
      </c>
      <c r="E602" s="4" t="str">
        <f>IF('Rang. kommuner avlingsnivå P '!B603&gt;1,'Rang. kommuner avlingsnivå P '!B603,"")</f>
        <v/>
      </c>
      <c r="F602" s="4" t="str">
        <f>IF('Rang. kommuner avlingsnivå P '!C603&gt;1,'Rang. kommuner avlingsnivå P '!C603,"")</f>
        <v/>
      </c>
      <c r="G602" s="4" t="str">
        <f>IF('Rang. kommuner avlingsnivå P '!D603&gt;1,'Rang. kommuner avlingsnivå P '!D603,"")</f>
        <v/>
      </c>
      <c r="H602" s="4" t="str">
        <f>IF('Rang. kommuner avlingsnivå P '!E603&gt;1,'Rang. kommuner avlingsnivå P '!E603,"")</f>
        <v/>
      </c>
      <c r="I602" s="4" t="str">
        <f>IF('Rang. kommuner avlingsnivå P '!F603&gt;1,'Rang. kommuner avlingsnivå P '!F603,"")</f>
        <v/>
      </c>
      <c r="J602" s="4" t="str">
        <f>IF('Rang. kommuner avlingsnivå P '!G603&gt;1,'Rang. kommuner avlingsnivå P '!G603,"")</f>
        <v/>
      </c>
      <c r="K602" s="4" t="str">
        <f>IF('Rang. kommuner avlingsnivå P '!H603&gt;1,'Rang. kommuner avlingsnivå P '!H603,"")</f>
        <v/>
      </c>
      <c r="L602" s="4" t="str">
        <f>IF('Rang. kommuner avlingsnivå P '!I603&gt;1,'Rang. kommuner avlingsnivå P '!I603,"")</f>
        <v/>
      </c>
      <c r="M602" s="4" t="str">
        <f>IF('Rang. kommuner avlingsnivå P '!J603&gt;1,'Rang. kommuner avlingsnivå P '!J603,"")</f>
        <v/>
      </c>
      <c r="N602" s="4" t="str">
        <f>IF('Rang. kommuner avlingsnivå P '!K603&gt;1,'Rang. kommuner avlingsnivå P '!K603,"")</f>
        <v/>
      </c>
      <c r="O602" s="4" t="str">
        <f>IF('Rang. kommuner avlingsnivå P '!L603&gt;1,'Rang. kommuner avlingsnivå P '!L603,"")</f>
        <v/>
      </c>
    </row>
    <row r="603" spans="4:15" x14ac:dyDescent="0.25">
      <c r="D603" s="4" t="str">
        <f>IF('Rang. kommuner avlingsnivå P '!A604&gt;1,'Rang. kommuner avlingsnivå P '!A604,"")</f>
        <v/>
      </c>
      <c r="E603" s="4" t="str">
        <f>IF('Rang. kommuner avlingsnivå P '!B604&gt;1,'Rang. kommuner avlingsnivå P '!B604,"")</f>
        <v/>
      </c>
      <c r="F603" s="4" t="str">
        <f>IF('Rang. kommuner avlingsnivå P '!C604&gt;1,'Rang. kommuner avlingsnivå P '!C604,"")</f>
        <v/>
      </c>
      <c r="G603" s="4" t="str">
        <f>IF('Rang. kommuner avlingsnivå P '!D604&gt;1,'Rang. kommuner avlingsnivå P '!D604,"")</f>
        <v/>
      </c>
      <c r="H603" s="4" t="str">
        <f>IF('Rang. kommuner avlingsnivå P '!E604&gt;1,'Rang. kommuner avlingsnivå P '!E604,"")</f>
        <v/>
      </c>
      <c r="I603" s="4" t="str">
        <f>IF('Rang. kommuner avlingsnivå P '!F604&gt;1,'Rang. kommuner avlingsnivå P '!F604,"")</f>
        <v/>
      </c>
      <c r="J603" s="4" t="str">
        <f>IF('Rang. kommuner avlingsnivå P '!G604&gt;1,'Rang. kommuner avlingsnivå P '!G604,"")</f>
        <v/>
      </c>
      <c r="K603" s="4" t="str">
        <f>IF('Rang. kommuner avlingsnivå P '!H604&gt;1,'Rang. kommuner avlingsnivå P '!H604,"")</f>
        <v/>
      </c>
      <c r="L603" s="4" t="str">
        <f>IF('Rang. kommuner avlingsnivå P '!I604&gt;1,'Rang. kommuner avlingsnivå P '!I604,"")</f>
        <v/>
      </c>
      <c r="M603" s="4" t="str">
        <f>IF('Rang. kommuner avlingsnivå P '!J604&gt;1,'Rang. kommuner avlingsnivå P '!J604,"")</f>
        <v/>
      </c>
      <c r="N603" s="4" t="str">
        <f>IF('Rang. kommuner avlingsnivå P '!K604&gt;1,'Rang. kommuner avlingsnivå P '!K604,"")</f>
        <v/>
      </c>
      <c r="O603" s="4" t="str">
        <f>IF('Rang. kommuner avlingsnivå P '!L604&gt;1,'Rang. kommuner avlingsnivå P '!L604,"")</f>
        <v/>
      </c>
    </row>
    <row r="604" spans="4:15" x14ac:dyDescent="0.25">
      <c r="D604" s="4" t="str">
        <f>IF('Rang. kommuner avlingsnivå P '!A605&gt;1,'Rang. kommuner avlingsnivå P '!A605,"")</f>
        <v/>
      </c>
      <c r="E604" s="4" t="str">
        <f>IF('Rang. kommuner avlingsnivå P '!B605&gt;1,'Rang. kommuner avlingsnivå P '!B605,"")</f>
        <v/>
      </c>
      <c r="F604" s="4" t="str">
        <f>IF('Rang. kommuner avlingsnivå P '!C605&gt;1,'Rang. kommuner avlingsnivå P '!C605,"")</f>
        <v/>
      </c>
      <c r="G604" s="4" t="str">
        <f>IF('Rang. kommuner avlingsnivå P '!D605&gt;1,'Rang. kommuner avlingsnivå P '!D605,"")</f>
        <v/>
      </c>
      <c r="H604" s="4" t="str">
        <f>IF('Rang. kommuner avlingsnivå P '!E605&gt;1,'Rang. kommuner avlingsnivå P '!E605,"")</f>
        <v/>
      </c>
      <c r="I604" s="4" t="str">
        <f>IF('Rang. kommuner avlingsnivå P '!F605&gt;1,'Rang. kommuner avlingsnivå P '!F605,"")</f>
        <v/>
      </c>
      <c r="J604" s="4" t="str">
        <f>IF('Rang. kommuner avlingsnivå P '!G605&gt;1,'Rang. kommuner avlingsnivå P '!G605,"")</f>
        <v/>
      </c>
      <c r="K604" s="4" t="str">
        <f>IF('Rang. kommuner avlingsnivå P '!H605&gt;1,'Rang. kommuner avlingsnivå P '!H605,"")</f>
        <v/>
      </c>
      <c r="L604" s="4" t="str">
        <f>IF('Rang. kommuner avlingsnivå P '!I605&gt;1,'Rang. kommuner avlingsnivå P '!I605,"")</f>
        <v/>
      </c>
      <c r="M604" s="4" t="str">
        <f>IF('Rang. kommuner avlingsnivå P '!J605&gt;1,'Rang. kommuner avlingsnivå P '!J605,"")</f>
        <v/>
      </c>
      <c r="N604" s="4" t="str">
        <f>IF('Rang. kommuner avlingsnivå P '!K605&gt;1,'Rang. kommuner avlingsnivå P '!K605,"")</f>
        <v/>
      </c>
      <c r="O604" s="4" t="str">
        <f>IF('Rang. kommuner avlingsnivå P '!L605&gt;1,'Rang. kommuner avlingsnivå P '!L605,"")</f>
        <v/>
      </c>
    </row>
    <row r="605" spans="4:15" x14ac:dyDescent="0.25">
      <c r="D605" s="4" t="str">
        <f>IF('Rang. kommuner avlingsnivå P '!A606&gt;1,'Rang. kommuner avlingsnivå P '!A606,"")</f>
        <v/>
      </c>
      <c r="E605" s="4" t="str">
        <f>IF('Rang. kommuner avlingsnivå P '!B606&gt;1,'Rang. kommuner avlingsnivå P '!B606,"")</f>
        <v/>
      </c>
      <c r="F605" s="4" t="str">
        <f>IF('Rang. kommuner avlingsnivå P '!C606&gt;1,'Rang. kommuner avlingsnivå P '!C606,"")</f>
        <v/>
      </c>
      <c r="G605" s="4" t="str">
        <f>IF('Rang. kommuner avlingsnivå P '!D606&gt;1,'Rang. kommuner avlingsnivå P '!D606,"")</f>
        <v/>
      </c>
      <c r="H605" s="4" t="str">
        <f>IF('Rang. kommuner avlingsnivå P '!E606&gt;1,'Rang. kommuner avlingsnivå P '!E606,"")</f>
        <v/>
      </c>
      <c r="I605" s="4" t="str">
        <f>IF('Rang. kommuner avlingsnivå P '!F606&gt;1,'Rang. kommuner avlingsnivå P '!F606,"")</f>
        <v/>
      </c>
      <c r="J605" s="4" t="str">
        <f>IF('Rang. kommuner avlingsnivå P '!G606&gt;1,'Rang. kommuner avlingsnivå P '!G606,"")</f>
        <v/>
      </c>
      <c r="K605" s="4" t="str">
        <f>IF('Rang. kommuner avlingsnivå P '!H606&gt;1,'Rang. kommuner avlingsnivå P '!H606,"")</f>
        <v/>
      </c>
      <c r="L605" s="4" t="str">
        <f>IF('Rang. kommuner avlingsnivå P '!I606&gt;1,'Rang. kommuner avlingsnivå P '!I606,"")</f>
        <v/>
      </c>
      <c r="M605" s="4" t="str">
        <f>IF('Rang. kommuner avlingsnivå P '!J606&gt;1,'Rang. kommuner avlingsnivå P '!J606,"")</f>
        <v/>
      </c>
      <c r="N605" s="4" t="str">
        <f>IF('Rang. kommuner avlingsnivå P '!K606&gt;1,'Rang. kommuner avlingsnivå P '!K606,"")</f>
        <v/>
      </c>
      <c r="O605" s="4" t="str">
        <f>IF('Rang. kommuner avlingsnivå P '!L606&gt;1,'Rang. kommuner avlingsnivå P '!L606,"")</f>
        <v/>
      </c>
    </row>
    <row r="606" spans="4:15" x14ac:dyDescent="0.25">
      <c r="D606" s="4" t="str">
        <f>IF('Rang. kommuner avlingsnivå P '!A607&gt;1,'Rang. kommuner avlingsnivå P '!A607,"")</f>
        <v/>
      </c>
      <c r="E606" s="4" t="str">
        <f>IF('Rang. kommuner avlingsnivå P '!B607&gt;1,'Rang. kommuner avlingsnivå P '!B607,"")</f>
        <v/>
      </c>
      <c r="F606" s="4" t="str">
        <f>IF('Rang. kommuner avlingsnivå P '!C607&gt;1,'Rang. kommuner avlingsnivå P '!C607,"")</f>
        <v/>
      </c>
      <c r="G606" s="4" t="str">
        <f>IF('Rang. kommuner avlingsnivå P '!D607&gt;1,'Rang. kommuner avlingsnivå P '!D607,"")</f>
        <v/>
      </c>
      <c r="H606" s="4" t="str">
        <f>IF('Rang. kommuner avlingsnivå P '!E607&gt;1,'Rang. kommuner avlingsnivå P '!E607,"")</f>
        <v/>
      </c>
      <c r="I606" s="4" t="str">
        <f>IF('Rang. kommuner avlingsnivå P '!F607&gt;1,'Rang. kommuner avlingsnivå P '!F607,"")</f>
        <v/>
      </c>
      <c r="J606" s="4" t="str">
        <f>IF('Rang. kommuner avlingsnivå P '!G607&gt;1,'Rang. kommuner avlingsnivå P '!G607,"")</f>
        <v/>
      </c>
      <c r="K606" s="4" t="str">
        <f>IF('Rang. kommuner avlingsnivå P '!H607&gt;1,'Rang. kommuner avlingsnivå P '!H607,"")</f>
        <v/>
      </c>
      <c r="L606" s="4" t="str">
        <f>IF('Rang. kommuner avlingsnivå P '!I607&gt;1,'Rang. kommuner avlingsnivå P '!I607,"")</f>
        <v/>
      </c>
      <c r="M606" s="4" t="str">
        <f>IF('Rang. kommuner avlingsnivå P '!J607&gt;1,'Rang. kommuner avlingsnivå P '!J607,"")</f>
        <v/>
      </c>
      <c r="N606" s="4" t="str">
        <f>IF('Rang. kommuner avlingsnivå P '!K607&gt;1,'Rang. kommuner avlingsnivå P '!K607,"")</f>
        <v/>
      </c>
      <c r="O606" s="4" t="str">
        <f>IF('Rang. kommuner avlingsnivå P '!L607&gt;1,'Rang. kommuner avlingsnivå P '!L607,"")</f>
        <v/>
      </c>
    </row>
    <row r="607" spans="4:15" x14ac:dyDescent="0.25">
      <c r="D607" s="4" t="str">
        <f>IF('Rang. kommuner avlingsnivå P '!A608&gt;1,'Rang. kommuner avlingsnivå P '!A608,"")</f>
        <v/>
      </c>
      <c r="E607" s="4" t="str">
        <f>IF('Rang. kommuner avlingsnivå P '!B608&gt;1,'Rang. kommuner avlingsnivå P '!B608,"")</f>
        <v/>
      </c>
      <c r="F607" s="4" t="str">
        <f>IF('Rang. kommuner avlingsnivå P '!C608&gt;1,'Rang. kommuner avlingsnivå P '!C608,"")</f>
        <v/>
      </c>
      <c r="G607" s="4" t="str">
        <f>IF('Rang. kommuner avlingsnivå P '!D608&gt;1,'Rang. kommuner avlingsnivå P '!D608,"")</f>
        <v/>
      </c>
      <c r="H607" s="4" t="str">
        <f>IF('Rang. kommuner avlingsnivå P '!E608&gt;1,'Rang. kommuner avlingsnivå P '!E608,"")</f>
        <v/>
      </c>
      <c r="I607" s="4" t="str">
        <f>IF('Rang. kommuner avlingsnivå P '!F608&gt;1,'Rang. kommuner avlingsnivå P '!F608,"")</f>
        <v/>
      </c>
      <c r="J607" s="4" t="str">
        <f>IF('Rang. kommuner avlingsnivå P '!G608&gt;1,'Rang. kommuner avlingsnivå P '!G608,"")</f>
        <v/>
      </c>
      <c r="K607" s="4" t="str">
        <f>IF('Rang. kommuner avlingsnivå P '!H608&gt;1,'Rang. kommuner avlingsnivå P '!H608,"")</f>
        <v/>
      </c>
      <c r="L607" s="4" t="str">
        <f>IF('Rang. kommuner avlingsnivå P '!I608&gt;1,'Rang. kommuner avlingsnivå P '!I608,"")</f>
        <v/>
      </c>
      <c r="M607" s="4" t="str">
        <f>IF('Rang. kommuner avlingsnivå P '!J608&gt;1,'Rang. kommuner avlingsnivå P '!J608,"")</f>
        <v/>
      </c>
      <c r="N607" s="4" t="str">
        <f>IF('Rang. kommuner avlingsnivå P '!K608&gt;1,'Rang. kommuner avlingsnivå P '!K608,"")</f>
        <v/>
      </c>
      <c r="O607" s="4" t="str">
        <f>IF('Rang. kommuner avlingsnivå P '!L608&gt;1,'Rang. kommuner avlingsnivå P '!L608,"")</f>
        <v/>
      </c>
    </row>
    <row r="608" spans="4:15" x14ac:dyDescent="0.25">
      <c r="D608" s="4" t="str">
        <f>IF('Rang. kommuner avlingsnivå P '!A609&gt;1,'Rang. kommuner avlingsnivå P '!A609,"")</f>
        <v/>
      </c>
      <c r="E608" s="4" t="str">
        <f>IF('Rang. kommuner avlingsnivå P '!B609&gt;1,'Rang. kommuner avlingsnivå P '!B609,"")</f>
        <v/>
      </c>
      <c r="F608" s="4" t="str">
        <f>IF('Rang. kommuner avlingsnivå P '!C609&gt;1,'Rang. kommuner avlingsnivå P '!C609,"")</f>
        <v/>
      </c>
      <c r="G608" s="4" t="str">
        <f>IF('Rang. kommuner avlingsnivå P '!D609&gt;1,'Rang. kommuner avlingsnivå P '!D609,"")</f>
        <v/>
      </c>
      <c r="H608" s="4" t="str">
        <f>IF('Rang. kommuner avlingsnivå P '!E609&gt;1,'Rang. kommuner avlingsnivå P '!E609,"")</f>
        <v/>
      </c>
      <c r="I608" s="4" t="str">
        <f>IF('Rang. kommuner avlingsnivå P '!F609&gt;1,'Rang. kommuner avlingsnivå P '!F609,"")</f>
        <v/>
      </c>
      <c r="J608" s="4" t="str">
        <f>IF('Rang. kommuner avlingsnivå P '!G609&gt;1,'Rang. kommuner avlingsnivå P '!G609,"")</f>
        <v/>
      </c>
      <c r="K608" s="4" t="str">
        <f>IF('Rang. kommuner avlingsnivå P '!H609&gt;1,'Rang. kommuner avlingsnivå P '!H609,"")</f>
        <v/>
      </c>
      <c r="L608" s="4" t="str">
        <f>IF('Rang. kommuner avlingsnivå P '!I609&gt;1,'Rang. kommuner avlingsnivå P '!I609,"")</f>
        <v/>
      </c>
      <c r="M608" s="4" t="str">
        <f>IF('Rang. kommuner avlingsnivå P '!J609&gt;1,'Rang. kommuner avlingsnivå P '!J609,"")</f>
        <v/>
      </c>
      <c r="N608" s="4" t="str">
        <f>IF('Rang. kommuner avlingsnivå P '!K609&gt;1,'Rang. kommuner avlingsnivå P '!K609,"")</f>
        <v/>
      </c>
      <c r="O608" s="4" t="str">
        <f>IF('Rang. kommuner avlingsnivå P '!L609&gt;1,'Rang. kommuner avlingsnivå P '!L609,"")</f>
        <v/>
      </c>
    </row>
    <row r="609" spans="4:15" x14ac:dyDescent="0.25">
      <c r="D609" s="4" t="str">
        <f>IF('Rang. kommuner avlingsnivå P '!A610&gt;1,'Rang. kommuner avlingsnivå P '!A610,"")</f>
        <v/>
      </c>
      <c r="E609" s="4" t="str">
        <f>IF('Rang. kommuner avlingsnivå P '!B610&gt;1,'Rang. kommuner avlingsnivå P '!B610,"")</f>
        <v/>
      </c>
      <c r="F609" s="4" t="str">
        <f>IF('Rang. kommuner avlingsnivå P '!C610&gt;1,'Rang. kommuner avlingsnivå P '!C610,"")</f>
        <v/>
      </c>
      <c r="G609" s="4" t="str">
        <f>IF('Rang. kommuner avlingsnivå P '!D610&gt;1,'Rang. kommuner avlingsnivå P '!D610,"")</f>
        <v/>
      </c>
      <c r="H609" s="4" t="str">
        <f>IF('Rang. kommuner avlingsnivå P '!E610&gt;1,'Rang. kommuner avlingsnivå P '!E610,"")</f>
        <v/>
      </c>
      <c r="I609" s="4" t="str">
        <f>IF('Rang. kommuner avlingsnivå P '!F610&gt;1,'Rang. kommuner avlingsnivå P '!F610,"")</f>
        <v/>
      </c>
      <c r="J609" s="4" t="str">
        <f>IF('Rang. kommuner avlingsnivå P '!G610&gt;1,'Rang. kommuner avlingsnivå P '!G610,"")</f>
        <v/>
      </c>
      <c r="K609" s="4" t="str">
        <f>IF('Rang. kommuner avlingsnivå P '!H610&gt;1,'Rang. kommuner avlingsnivå P '!H610,"")</f>
        <v/>
      </c>
      <c r="L609" s="4" t="str">
        <f>IF('Rang. kommuner avlingsnivå P '!I610&gt;1,'Rang. kommuner avlingsnivå P '!I610,"")</f>
        <v/>
      </c>
      <c r="M609" s="4" t="str">
        <f>IF('Rang. kommuner avlingsnivå P '!J610&gt;1,'Rang. kommuner avlingsnivå P '!J610,"")</f>
        <v/>
      </c>
      <c r="N609" s="4" t="str">
        <f>IF('Rang. kommuner avlingsnivå P '!K610&gt;1,'Rang. kommuner avlingsnivå P '!K610,"")</f>
        <v/>
      </c>
      <c r="O609" s="4" t="str">
        <f>IF('Rang. kommuner avlingsnivå P '!L610&gt;1,'Rang. kommuner avlingsnivå P '!L610,"")</f>
        <v/>
      </c>
    </row>
    <row r="610" spans="4:15" x14ac:dyDescent="0.25">
      <c r="D610" s="4" t="str">
        <f>IF('Rang. kommuner avlingsnivå P '!A611&gt;1,'Rang. kommuner avlingsnivå P '!A611,"")</f>
        <v/>
      </c>
      <c r="E610" s="4" t="str">
        <f>IF('Rang. kommuner avlingsnivå P '!B611&gt;1,'Rang. kommuner avlingsnivå P '!B611,"")</f>
        <v/>
      </c>
      <c r="F610" s="4" t="str">
        <f>IF('Rang. kommuner avlingsnivå P '!C611&gt;1,'Rang. kommuner avlingsnivå P '!C611,"")</f>
        <v/>
      </c>
      <c r="G610" s="4" t="str">
        <f>IF('Rang. kommuner avlingsnivå P '!D611&gt;1,'Rang. kommuner avlingsnivå P '!D611,"")</f>
        <v/>
      </c>
      <c r="H610" s="4" t="str">
        <f>IF('Rang. kommuner avlingsnivå P '!E611&gt;1,'Rang. kommuner avlingsnivå P '!E611,"")</f>
        <v/>
      </c>
      <c r="I610" s="4" t="str">
        <f>IF('Rang. kommuner avlingsnivå P '!F611&gt;1,'Rang. kommuner avlingsnivå P '!F611,"")</f>
        <v/>
      </c>
      <c r="J610" s="4" t="str">
        <f>IF('Rang. kommuner avlingsnivå P '!G611&gt;1,'Rang. kommuner avlingsnivå P '!G611,"")</f>
        <v/>
      </c>
      <c r="K610" s="4" t="str">
        <f>IF('Rang. kommuner avlingsnivå P '!H611&gt;1,'Rang. kommuner avlingsnivå P '!H611,"")</f>
        <v/>
      </c>
      <c r="L610" s="4" t="str">
        <f>IF('Rang. kommuner avlingsnivå P '!I611&gt;1,'Rang. kommuner avlingsnivå P '!I611,"")</f>
        <v/>
      </c>
      <c r="M610" s="4" t="str">
        <f>IF('Rang. kommuner avlingsnivå P '!J611&gt;1,'Rang. kommuner avlingsnivå P '!J611,"")</f>
        <v/>
      </c>
      <c r="N610" s="4" t="str">
        <f>IF('Rang. kommuner avlingsnivå P '!K611&gt;1,'Rang. kommuner avlingsnivå P '!K611,"")</f>
        <v/>
      </c>
      <c r="O610" s="4" t="str">
        <f>IF('Rang. kommuner avlingsnivå P '!L611&gt;1,'Rang. kommuner avlingsnivå P '!L611,"")</f>
        <v/>
      </c>
    </row>
    <row r="611" spans="4:15" x14ac:dyDescent="0.25">
      <c r="D611" s="4" t="str">
        <f>IF('Rang. kommuner avlingsnivå P '!A612&gt;1,'Rang. kommuner avlingsnivå P '!A612,"")</f>
        <v/>
      </c>
      <c r="E611" s="4" t="str">
        <f>IF('Rang. kommuner avlingsnivå P '!B612&gt;1,'Rang. kommuner avlingsnivå P '!B612,"")</f>
        <v/>
      </c>
      <c r="F611" s="4" t="str">
        <f>IF('Rang. kommuner avlingsnivå P '!C612&gt;1,'Rang. kommuner avlingsnivå P '!C612,"")</f>
        <v/>
      </c>
      <c r="G611" s="4" t="str">
        <f>IF('Rang. kommuner avlingsnivå P '!D612&gt;1,'Rang. kommuner avlingsnivå P '!D612,"")</f>
        <v/>
      </c>
      <c r="H611" s="4" t="str">
        <f>IF('Rang. kommuner avlingsnivå P '!E612&gt;1,'Rang. kommuner avlingsnivå P '!E612,"")</f>
        <v/>
      </c>
      <c r="I611" s="4" t="str">
        <f>IF('Rang. kommuner avlingsnivå P '!F612&gt;1,'Rang. kommuner avlingsnivå P '!F612,"")</f>
        <v/>
      </c>
      <c r="J611" s="4" t="str">
        <f>IF('Rang. kommuner avlingsnivå P '!G612&gt;1,'Rang. kommuner avlingsnivå P '!G612,"")</f>
        <v/>
      </c>
      <c r="K611" s="4" t="str">
        <f>IF('Rang. kommuner avlingsnivå P '!H612&gt;1,'Rang. kommuner avlingsnivå P '!H612,"")</f>
        <v/>
      </c>
      <c r="L611" s="4" t="str">
        <f>IF('Rang. kommuner avlingsnivå P '!I612&gt;1,'Rang. kommuner avlingsnivå P '!I612,"")</f>
        <v/>
      </c>
      <c r="M611" s="4" t="str">
        <f>IF('Rang. kommuner avlingsnivå P '!J612&gt;1,'Rang. kommuner avlingsnivå P '!J612,"")</f>
        <v/>
      </c>
      <c r="N611" s="4" t="str">
        <f>IF('Rang. kommuner avlingsnivå P '!K612&gt;1,'Rang. kommuner avlingsnivå P '!K612,"")</f>
        <v/>
      </c>
      <c r="O611" s="4" t="str">
        <f>IF('Rang. kommuner avlingsnivå P '!L612&gt;1,'Rang. kommuner avlingsnivå P '!L612,"")</f>
        <v/>
      </c>
    </row>
    <row r="612" spans="4:15" x14ac:dyDescent="0.25">
      <c r="D612" s="4" t="str">
        <f>IF('Rang. kommuner avlingsnivå P '!A613&gt;1,'Rang. kommuner avlingsnivå P '!A613,"")</f>
        <v/>
      </c>
      <c r="E612" s="4" t="str">
        <f>IF('Rang. kommuner avlingsnivå P '!B613&gt;1,'Rang. kommuner avlingsnivå P '!B613,"")</f>
        <v/>
      </c>
      <c r="F612" s="4" t="str">
        <f>IF('Rang. kommuner avlingsnivå P '!C613&gt;1,'Rang. kommuner avlingsnivå P '!C613,"")</f>
        <v/>
      </c>
      <c r="G612" s="4" t="str">
        <f>IF('Rang. kommuner avlingsnivå P '!D613&gt;1,'Rang. kommuner avlingsnivå P '!D613,"")</f>
        <v/>
      </c>
      <c r="H612" s="4" t="str">
        <f>IF('Rang. kommuner avlingsnivå P '!E613&gt;1,'Rang. kommuner avlingsnivå P '!E613,"")</f>
        <v/>
      </c>
      <c r="I612" s="4" t="str">
        <f>IF('Rang. kommuner avlingsnivå P '!F613&gt;1,'Rang. kommuner avlingsnivå P '!F613,"")</f>
        <v/>
      </c>
      <c r="J612" s="4" t="str">
        <f>IF('Rang. kommuner avlingsnivå P '!G613&gt;1,'Rang. kommuner avlingsnivå P '!G613,"")</f>
        <v/>
      </c>
      <c r="K612" s="4" t="str">
        <f>IF('Rang. kommuner avlingsnivå P '!H613&gt;1,'Rang. kommuner avlingsnivå P '!H613,"")</f>
        <v/>
      </c>
      <c r="L612" s="4" t="str">
        <f>IF('Rang. kommuner avlingsnivå P '!I613&gt;1,'Rang. kommuner avlingsnivå P '!I613,"")</f>
        <v/>
      </c>
      <c r="M612" s="4" t="str">
        <f>IF('Rang. kommuner avlingsnivå P '!J613&gt;1,'Rang. kommuner avlingsnivå P '!J613,"")</f>
        <v/>
      </c>
      <c r="N612" s="4" t="str">
        <f>IF('Rang. kommuner avlingsnivå P '!K613&gt;1,'Rang. kommuner avlingsnivå P '!K613,"")</f>
        <v/>
      </c>
      <c r="O612" s="4" t="str">
        <f>IF('Rang. kommuner avlingsnivå P '!L613&gt;1,'Rang. kommuner avlingsnivå P '!L613,"")</f>
        <v/>
      </c>
    </row>
    <row r="613" spans="4:15" x14ac:dyDescent="0.25">
      <c r="D613" s="4" t="str">
        <f>IF('Rang. kommuner avlingsnivå P '!A614&gt;1,'Rang. kommuner avlingsnivå P '!A614,"")</f>
        <v/>
      </c>
      <c r="E613" s="4" t="str">
        <f>IF('Rang. kommuner avlingsnivå P '!B614&gt;1,'Rang. kommuner avlingsnivå P '!B614,"")</f>
        <v/>
      </c>
      <c r="F613" s="4" t="str">
        <f>IF('Rang. kommuner avlingsnivå P '!C614&gt;1,'Rang. kommuner avlingsnivå P '!C614,"")</f>
        <v/>
      </c>
      <c r="G613" s="4" t="str">
        <f>IF('Rang. kommuner avlingsnivå P '!D614&gt;1,'Rang. kommuner avlingsnivå P '!D614,"")</f>
        <v/>
      </c>
      <c r="H613" s="4" t="str">
        <f>IF('Rang. kommuner avlingsnivå P '!E614&gt;1,'Rang. kommuner avlingsnivå P '!E614,"")</f>
        <v/>
      </c>
      <c r="I613" s="4" t="str">
        <f>IF('Rang. kommuner avlingsnivå P '!F614&gt;1,'Rang. kommuner avlingsnivå P '!F614,"")</f>
        <v/>
      </c>
      <c r="J613" s="4" t="str">
        <f>IF('Rang. kommuner avlingsnivå P '!G614&gt;1,'Rang. kommuner avlingsnivå P '!G614,"")</f>
        <v/>
      </c>
      <c r="K613" s="4" t="str">
        <f>IF('Rang. kommuner avlingsnivå P '!H614&gt;1,'Rang. kommuner avlingsnivå P '!H614,"")</f>
        <v/>
      </c>
      <c r="L613" s="4" t="str">
        <f>IF('Rang. kommuner avlingsnivå P '!I614&gt;1,'Rang. kommuner avlingsnivå P '!I614,"")</f>
        <v/>
      </c>
      <c r="M613" s="4" t="str">
        <f>IF('Rang. kommuner avlingsnivå P '!J614&gt;1,'Rang. kommuner avlingsnivå P '!J614,"")</f>
        <v/>
      </c>
      <c r="N613" s="4" t="str">
        <f>IF('Rang. kommuner avlingsnivå P '!K614&gt;1,'Rang. kommuner avlingsnivå P '!K614,"")</f>
        <v/>
      </c>
      <c r="O613" s="4" t="str">
        <f>IF('Rang. kommuner avlingsnivå P '!L614&gt;1,'Rang. kommuner avlingsnivå P '!L614,"")</f>
        <v/>
      </c>
    </row>
    <row r="614" spans="4:15" x14ac:dyDescent="0.25">
      <c r="D614" s="4" t="str">
        <f>IF('Rang. kommuner avlingsnivå P '!A615&gt;1,'Rang. kommuner avlingsnivå P '!A615,"")</f>
        <v/>
      </c>
      <c r="E614" s="4" t="str">
        <f>IF('Rang. kommuner avlingsnivå P '!B615&gt;1,'Rang. kommuner avlingsnivå P '!B615,"")</f>
        <v/>
      </c>
      <c r="F614" s="4" t="str">
        <f>IF('Rang. kommuner avlingsnivå P '!C615&gt;1,'Rang. kommuner avlingsnivå P '!C615,"")</f>
        <v/>
      </c>
      <c r="G614" s="4" t="str">
        <f>IF('Rang. kommuner avlingsnivå P '!D615&gt;1,'Rang. kommuner avlingsnivå P '!D615,"")</f>
        <v/>
      </c>
      <c r="H614" s="4" t="str">
        <f>IF('Rang. kommuner avlingsnivå P '!E615&gt;1,'Rang. kommuner avlingsnivå P '!E615,"")</f>
        <v/>
      </c>
      <c r="I614" s="4" t="str">
        <f>IF('Rang. kommuner avlingsnivå P '!F615&gt;1,'Rang. kommuner avlingsnivå P '!F615,"")</f>
        <v/>
      </c>
      <c r="J614" s="4" t="str">
        <f>IF('Rang. kommuner avlingsnivå P '!G615&gt;1,'Rang. kommuner avlingsnivå P '!G615,"")</f>
        <v/>
      </c>
      <c r="K614" s="4" t="str">
        <f>IF('Rang. kommuner avlingsnivå P '!H615&gt;1,'Rang. kommuner avlingsnivå P '!H615,"")</f>
        <v/>
      </c>
      <c r="L614" s="4" t="str">
        <f>IF('Rang. kommuner avlingsnivå P '!I615&gt;1,'Rang. kommuner avlingsnivå P '!I615,"")</f>
        <v/>
      </c>
      <c r="M614" s="4" t="str">
        <f>IF('Rang. kommuner avlingsnivå P '!J615&gt;1,'Rang. kommuner avlingsnivå P '!J615,"")</f>
        <v/>
      </c>
      <c r="N614" s="4" t="str">
        <f>IF('Rang. kommuner avlingsnivå P '!K615&gt;1,'Rang. kommuner avlingsnivå P '!K615,"")</f>
        <v/>
      </c>
      <c r="O614" s="4" t="str">
        <f>IF('Rang. kommuner avlingsnivå P '!L615&gt;1,'Rang. kommuner avlingsnivå P '!L615,"")</f>
        <v/>
      </c>
    </row>
    <row r="615" spans="4:15" x14ac:dyDescent="0.25">
      <c r="D615" s="4" t="str">
        <f>IF('Rang. kommuner avlingsnivå P '!A616&gt;1,'Rang. kommuner avlingsnivå P '!A616,"")</f>
        <v/>
      </c>
      <c r="E615" s="4" t="str">
        <f>IF('Rang. kommuner avlingsnivå P '!B616&gt;1,'Rang. kommuner avlingsnivå P '!B616,"")</f>
        <v/>
      </c>
      <c r="F615" s="4" t="str">
        <f>IF('Rang. kommuner avlingsnivå P '!C616&gt;1,'Rang. kommuner avlingsnivå P '!C616,"")</f>
        <v/>
      </c>
      <c r="G615" s="4" t="str">
        <f>IF('Rang. kommuner avlingsnivå P '!D616&gt;1,'Rang. kommuner avlingsnivå P '!D616,"")</f>
        <v/>
      </c>
      <c r="H615" s="4" t="str">
        <f>IF('Rang. kommuner avlingsnivå P '!E616&gt;1,'Rang. kommuner avlingsnivå P '!E616,"")</f>
        <v/>
      </c>
      <c r="I615" s="4" t="str">
        <f>IF('Rang. kommuner avlingsnivå P '!F616&gt;1,'Rang. kommuner avlingsnivå P '!F616,"")</f>
        <v/>
      </c>
      <c r="J615" s="4" t="str">
        <f>IF('Rang. kommuner avlingsnivå P '!G616&gt;1,'Rang. kommuner avlingsnivå P '!G616,"")</f>
        <v/>
      </c>
      <c r="K615" s="4" t="str">
        <f>IF('Rang. kommuner avlingsnivå P '!H616&gt;1,'Rang. kommuner avlingsnivå P '!H616,"")</f>
        <v/>
      </c>
      <c r="L615" s="4" t="str">
        <f>IF('Rang. kommuner avlingsnivå P '!I616&gt;1,'Rang. kommuner avlingsnivå P '!I616,"")</f>
        <v/>
      </c>
      <c r="M615" s="4" t="str">
        <f>IF('Rang. kommuner avlingsnivå P '!J616&gt;1,'Rang. kommuner avlingsnivå P '!J616,"")</f>
        <v/>
      </c>
      <c r="N615" s="4" t="str">
        <f>IF('Rang. kommuner avlingsnivå P '!K616&gt;1,'Rang. kommuner avlingsnivå P '!K616,"")</f>
        <v/>
      </c>
      <c r="O615" s="4" t="str">
        <f>IF('Rang. kommuner avlingsnivå P '!L616&gt;1,'Rang. kommuner avlingsnivå P '!L616,"")</f>
        <v/>
      </c>
    </row>
    <row r="616" spans="4:15" x14ac:dyDescent="0.25">
      <c r="D616" s="4" t="str">
        <f>IF('Rang. kommuner avlingsnivå P '!A617&gt;1,'Rang. kommuner avlingsnivå P '!A617,"")</f>
        <v/>
      </c>
      <c r="E616" s="4" t="str">
        <f>IF('Rang. kommuner avlingsnivå P '!B617&gt;1,'Rang. kommuner avlingsnivå P '!B617,"")</f>
        <v/>
      </c>
      <c r="F616" s="4" t="str">
        <f>IF('Rang. kommuner avlingsnivå P '!C617&gt;1,'Rang. kommuner avlingsnivå P '!C617,"")</f>
        <v/>
      </c>
      <c r="G616" s="4" t="str">
        <f>IF('Rang. kommuner avlingsnivå P '!D617&gt;1,'Rang. kommuner avlingsnivå P '!D617,"")</f>
        <v/>
      </c>
      <c r="H616" s="4" t="str">
        <f>IF('Rang. kommuner avlingsnivå P '!E617&gt;1,'Rang. kommuner avlingsnivå P '!E617,"")</f>
        <v/>
      </c>
      <c r="I616" s="4" t="str">
        <f>IF('Rang. kommuner avlingsnivå P '!F617&gt;1,'Rang. kommuner avlingsnivå P '!F617,"")</f>
        <v/>
      </c>
      <c r="J616" s="4" t="str">
        <f>IF('Rang. kommuner avlingsnivå P '!G617&gt;1,'Rang. kommuner avlingsnivå P '!G617,"")</f>
        <v/>
      </c>
      <c r="K616" s="4" t="str">
        <f>IF('Rang. kommuner avlingsnivå P '!H617&gt;1,'Rang. kommuner avlingsnivå P '!H617,"")</f>
        <v/>
      </c>
      <c r="L616" s="4" t="str">
        <f>IF('Rang. kommuner avlingsnivå P '!I617&gt;1,'Rang. kommuner avlingsnivå P '!I617,"")</f>
        <v/>
      </c>
      <c r="M616" s="4" t="str">
        <f>IF('Rang. kommuner avlingsnivå P '!J617&gt;1,'Rang. kommuner avlingsnivå P '!J617,"")</f>
        <v/>
      </c>
      <c r="N616" s="4" t="str">
        <f>IF('Rang. kommuner avlingsnivå P '!K617&gt;1,'Rang. kommuner avlingsnivå P '!K617,"")</f>
        <v/>
      </c>
      <c r="O616" s="4" t="str">
        <f>IF('Rang. kommuner avlingsnivå P '!L617&gt;1,'Rang. kommuner avlingsnivå P '!L617,"")</f>
        <v/>
      </c>
    </row>
    <row r="617" spans="4:15" x14ac:dyDescent="0.25">
      <c r="D617" s="4" t="str">
        <f>IF('Rang. kommuner avlingsnivå P '!A618&gt;1,'Rang. kommuner avlingsnivå P '!A618,"")</f>
        <v/>
      </c>
      <c r="E617" s="4" t="str">
        <f>IF('Rang. kommuner avlingsnivå P '!B618&gt;1,'Rang. kommuner avlingsnivå P '!B618,"")</f>
        <v/>
      </c>
      <c r="F617" s="4" t="str">
        <f>IF('Rang. kommuner avlingsnivå P '!C618&gt;1,'Rang. kommuner avlingsnivå P '!C618,"")</f>
        <v/>
      </c>
      <c r="G617" s="4" t="str">
        <f>IF('Rang. kommuner avlingsnivå P '!D618&gt;1,'Rang. kommuner avlingsnivå P '!D618,"")</f>
        <v/>
      </c>
      <c r="H617" s="4" t="str">
        <f>IF('Rang. kommuner avlingsnivå P '!E618&gt;1,'Rang. kommuner avlingsnivå P '!E618,"")</f>
        <v/>
      </c>
      <c r="I617" s="4" t="str">
        <f>IF('Rang. kommuner avlingsnivå P '!F618&gt;1,'Rang. kommuner avlingsnivå P '!F618,"")</f>
        <v/>
      </c>
      <c r="J617" s="4" t="str">
        <f>IF('Rang. kommuner avlingsnivå P '!G618&gt;1,'Rang. kommuner avlingsnivå P '!G618,"")</f>
        <v/>
      </c>
      <c r="K617" s="4" t="str">
        <f>IF('Rang. kommuner avlingsnivå P '!H618&gt;1,'Rang. kommuner avlingsnivå P '!H618,"")</f>
        <v/>
      </c>
      <c r="L617" s="4" t="str">
        <f>IF('Rang. kommuner avlingsnivå P '!I618&gt;1,'Rang. kommuner avlingsnivå P '!I618,"")</f>
        <v/>
      </c>
      <c r="M617" s="4" t="str">
        <f>IF('Rang. kommuner avlingsnivå P '!J618&gt;1,'Rang. kommuner avlingsnivå P '!J618,"")</f>
        <v/>
      </c>
      <c r="N617" s="4" t="str">
        <f>IF('Rang. kommuner avlingsnivå P '!K618&gt;1,'Rang. kommuner avlingsnivå P '!K618,"")</f>
        <v/>
      </c>
      <c r="O617" s="4" t="str">
        <f>IF('Rang. kommuner avlingsnivå P '!L618&gt;1,'Rang. kommuner avlingsnivå P '!L618,"")</f>
        <v/>
      </c>
    </row>
    <row r="618" spans="4:15" x14ac:dyDescent="0.25">
      <c r="D618" s="4" t="str">
        <f>IF('Rang. kommuner avlingsnivå P '!A619&gt;1,'Rang. kommuner avlingsnivå P '!A619,"")</f>
        <v/>
      </c>
      <c r="E618" s="4" t="str">
        <f>IF('Rang. kommuner avlingsnivå P '!B619&gt;1,'Rang. kommuner avlingsnivå P '!B619,"")</f>
        <v/>
      </c>
      <c r="F618" s="4" t="str">
        <f>IF('Rang. kommuner avlingsnivå P '!C619&gt;1,'Rang. kommuner avlingsnivå P '!C619,"")</f>
        <v/>
      </c>
      <c r="G618" s="4" t="str">
        <f>IF('Rang. kommuner avlingsnivå P '!D619&gt;1,'Rang. kommuner avlingsnivå P '!D619,"")</f>
        <v/>
      </c>
      <c r="H618" s="4" t="str">
        <f>IF('Rang. kommuner avlingsnivå P '!E619&gt;1,'Rang. kommuner avlingsnivå P '!E619,"")</f>
        <v/>
      </c>
      <c r="I618" s="4" t="str">
        <f>IF('Rang. kommuner avlingsnivå P '!F619&gt;1,'Rang. kommuner avlingsnivå P '!F619,"")</f>
        <v/>
      </c>
      <c r="J618" s="4" t="str">
        <f>IF('Rang. kommuner avlingsnivå P '!G619&gt;1,'Rang. kommuner avlingsnivå P '!G619,"")</f>
        <v/>
      </c>
      <c r="K618" s="4" t="str">
        <f>IF('Rang. kommuner avlingsnivå P '!H619&gt;1,'Rang. kommuner avlingsnivå P '!H619,"")</f>
        <v/>
      </c>
      <c r="L618" s="4" t="str">
        <f>IF('Rang. kommuner avlingsnivå P '!I619&gt;1,'Rang. kommuner avlingsnivå P '!I619,"")</f>
        <v/>
      </c>
      <c r="M618" s="4" t="str">
        <f>IF('Rang. kommuner avlingsnivå P '!J619&gt;1,'Rang. kommuner avlingsnivå P '!J619,"")</f>
        <v/>
      </c>
      <c r="N618" s="4" t="str">
        <f>IF('Rang. kommuner avlingsnivå P '!K619&gt;1,'Rang. kommuner avlingsnivå P '!K619,"")</f>
        <v/>
      </c>
      <c r="O618" s="4" t="str">
        <f>IF('Rang. kommuner avlingsnivå P '!L619&gt;1,'Rang. kommuner avlingsnivå P '!L619,"")</f>
        <v/>
      </c>
    </row>
    <row r="619" spans="4:15" x14ac:dyDescent="0.25">
      <c r="D619" s="4" t="str">
        <f>IF('Rang. kommuner avlingsnivå P '!A620&gt;1,'Rang. kommuner avlingsnivå P '!A620,"")</f>
        <v/>
      </c>
      <c r="E619" s="4" t="str">
        <f>IF('Rang. kommuner avlingsnivå P '!B620&gt;1,'Rang. kommuner avlingsnivå P '!B620,"")</f>
        <v/>
      </c>
      <c r="F619" s="4" t="str">
        <f>IF('Rang. kommuner avlingsnivå P '!C620&gt;1,'Rang. kommuner avlingsnivå P '!C620,"")</f>
        <v/>
      </c>
      <c r="G619" s="4" t="str">
        <f>IF('Rang. kommuner avlingsnivå P '!D620&gt;1,'Rang. kommuner avlingsnivå P '!D620,"")</f>
        <v/>
      </c>
      <c r="H619" s="4" t="str">
        <f>IF('Rang. kommuner avlingsnivå P '!E620&gt;1,'Rang. kommuner avlingsnivå P '!E620,"")</f>
        <v/>
      </c>
      <c r="I619" s="4" t="str">
        <f>IF('Rang. kommuner avlingsnivå P '!F620&gt;1,'Rang. kommuner avlingsnivå P '!F620,"")</f>
        <v/>
      </c>
      <c r="J619" s="4" t="str">
        <f>IF('Rang. kommuner avlingsnivå P '!G620&gt;1,'Rang. kommuner avlingsnivå P '!G620,"")</f>
        <v/>
      </c>
      <c r="K619" s="4" t="str">
        <f>IF('Rang. kommuner avlingsnivå P '!H620&gt;1,'Rang. kommuner avlingsnivå P '!H620,"")</f>
        <v/>
      </c>
      <c r="L619" s="4" t="str">
        <f>IF('Rang. kommuner avlingsnivå P '!I620&gt;1,'Rang. kommuner avlingsnivå P '!I620,"")</f>
        <v/>
      </c>
      <c r="M619" s="4" t="str">
        <f>IF('Rang. kommuner avlingsnivå P '!J620&gt;1,'Rang. kommuner avlingsnivå P '!J620,"")</f>
        <v/>
      </c>
      <c r="N619" s="4" t="str">
        <f>IF('Rang. kommuner avlingsnivå P '!K620&gt;1,'Rang. kommuner avlingsnivå P '!K620,"")</f>
        <v/>
      </c>
      <c r="O619" s="4" t="str">
        <f>IF('Rang. kommuner avlingsnivå P '!L620&gt;1,'Rang. kommuner avlingsnivå P '!L620,"")</f>
        <v/>
      </c>
    </row>
    <row r="620" spans="4:15" x14ac:dyDescent="0.25">
      <c r="D620" s="4" t="str">
        <f>IF('Rang. kommuner avlingsnivå P '!A621&gt;1,'Rang. kommuner avlingsnivå P '!A621,"")</f>
        <v/>
      </c>
      <c r="E620" s="4" t="str">
        <f>IF('Rang. kommuner avlingsnivå P '!B621&gt;1,'Rang. kommuner avlingsnivå P '!B621,"")</f>
        <v/>
      </c>
      <c r="F620" s="4" t="str">
        <f>IF('Rang. kommuner avlingsnivå P '!C621&gt;1,'Rang. kommuner avlingsnivå P '!C621,"")</f>
        <v/>
      </c>
      <c r="G620" s="4" t="str">
        <f>IF('Rang. kommuner avlingsnivå P '!D621&gt;1,'Rang. kommuner avlingsnivå P '!D621,"")</f>
        <v/>
      </c>
      <c r="H620" s="4" t="str">
        <f>IF('Rang. kommuner avlingsnivå P '!E621&gt;1,'Rang. kommuner avlingsnivå P '!E621,"")</f>
        <v/>
      </c>
      <c r="I620" s="4" t="str">
        <f>IF('Rang. kommuner avlingsnivå P '!F621&gt;1,'Rang. kommuner avlingsnivå P '!F621,"")</f>
        <v/>
      </c>
      <c r="J620" s="4" t="str">
        <f>IF('Rang. kommuner avlingsnivå P '!G621&gt;1,'Rang. kommuner avlingsnivå P '!G621,"")</f>
        <v/>
      </c>
      <c r="K620" s="4" t="str">
        <f>IF('Rang. kommuner avlingsnivå P '!H621&gt;1,'Rang. kommuner avlingsnivå P '!H621,"")</f>
        <v/>
      </c>
      <c r="L620" s="4" t="str">
        <f>IF('Rang. kommuner avlingsnivå P '!I621&gt;1,'Rang. kommuner avlingsnivå P '!I621,"")</f>
        <v/>
      </c>
      <c r="M620" s="4" t="str">
        <f>IF('Rang. kommuner avlingsnivå P '!J621&gt;1,'Rang. kommuner avlingsnivå P '!J621,"")</f>
        <v/>
      </c>
      <c r="N620" s="4" t="str">
        <f>IF('Rang. kommuner avlingsnivå P '!K621&gt;1,'Rang. kommuner avlingsnivå P '!K621,"")</f>
        <v/>
      </c>
      <c r="O620" s="4" t="str">
        <f>IF('Rang. kommuner avlingsnivå P '!L621&gt;1,'Rang. kommuner avlingsnivå P '!L621,"")</f>
        <v/>
      </c>
    </row>
    <row r="621" spans="4:15" x14ac:dyDescent="0.25">
      <c r="D621" s="4" t="str">
        <f>IF('Rang. kommuner avlingsnivå P '!A622&gt;1,'Rang. kommuner avlingsnivå P '!A622,"")</f>
        <v/>
      </c>
      <c r="E621" s="4" t="str">
        <f>IF('Rang. kommuner avlingsnivå P '!B622&gt;1,'Rang. kommuner avlingsnivå P '!B622,"")</f>
        <v/>
      </c>
      <c r="F621" s="4" t="str">
        <f>IF('Rang. kommuner avlingsnivå P '!C622&gt;1,'Rang. kommuner avlingsnivå P '!C622,"")</f>
        <v/>
      </c>
      <c r="G621" s="4" t="str">
        <f>IF('Rang. kommuner avlingsnivå P '!D622&gt;1,'Rang. kommuner avlingsnivå P '!D622,"")</f>
        <v/>
      </c>
      <c r="H621" s="4" t="str">
        <f>IF('Rang. kommuner avlingsnivå P '!E622&gt;1,'Rang. kommuner avlingsnivå P '!E622,"")</f>
        <v/>
      </c>
      <c r="I621" s="4" t="str">
        <f>IF('Rang. kommuner avlingsnivå P '!F622&gt;1,'Rang. kommuner avlingsnivå P '!F622,"")</f>
        <v/>
      </c>
      <c r="J621" s="4" t="str">
        <f>IF('Rang. kommuner avlingsnivå P '!G622&gt;1,'Rang. kommuner avlingsnivå P '!G622,"")</f>
        <v/>
      </c>
      <c r="K621" s="4" t="str">
        <f>IF('Rang. kommuner avlingsnivå P '!H622&gt;1,'Rang. kommuner avlingsnivå P '!H622,"")</f>
        <v/>
      </c>
      <c r="L621" s="4" t="str">
        <f>IF('Rang. kommuner avlingsnivå P '!I622&gt;1,'Rang. kommuner avlingsnivå P '!I622,"")</f>
        <v/>
      </c>
      <c r="M621" s="4" t="str">
        <f>IF('Rang. kommuner avlingsnivå P '!J622&gt;1,'Rang. kommuner avlingsnivå P '!J622,"")</f>
        <v/>
      </c>
      <c r="N621" s="4" t="str">
        <f>IF('Rang. kommuner avlingsnivå P '!K622&gt;1,'Rang. kommuner avlingsnivå P '!K622,"")</f>
        <v/>
      </c>
      <c r="O621" s="4" t="str">
        <f>IF('Rang. kommuner avlingsnivå P '!L622&gt;1,'Rang. kommuner avlingsnivå P '!L622,"")</f>
        <v/>
      </c>
    </row>
    <row r="622" spans="4:15" x14ac:dyDescent="0.25">
      <c r="D622" s="4" t="str">
        <f>IF('Rang. kommuner avlingsnivå P '!A623&gt;1,'Rang. kommuner avlingsnivå P '!A623,"")</f>
        <v/>
      </c>
      <c r="E622" s="4" t="str">
        <f>IF('Rang. kommuner avlingsnivå P '!B623&gt;1,'Rang. kommuner avlingsnivå P '!B623,"")</f>
        <v/>
      </c>
      <c r="F622" s="4" t="str">
        <f>IF('Rang. kommuner avlingsnivå P '!C623&gt;1,'Rang. kommuner avlingsnivå P '!C623,"")</f>
        <v/>
      </c>
      <c r="G622" s="4" t="str">
        <f>IF('Rang. kommuner avlingsnivå P '!D623&gt;1,'Rang. kommuner avlingsnivå P '!D623,"")</f>
        <v/>
      </c>
      <c r="H622" s="4" t="str">
        <f>IF('Rang. kommuner avlingsnivå P '!E623&gt;1,'Rang. kommuner avlingsnivå P '!E623,"")</f>
        <v/>
      </c>
      <c r="I622" s="4" t="str">
        <f>IF('Rang. kommuner avlingsnivå P '!F623&gt;1,'Rang. kommuner avlingsnivå P '!F623,"")</f>
        <v/>
      </c>
      <c r="J622" s="4" t="str">
        <f>IF('Rang. kommuner avlingsnivå P '!G623&gt;1,'Rang. kommuner avlingsnivå P '!G623,"")</f>
        <v/>
      </c>
      <c r="K622" s="4" t="str">
        <f>IF('Rang. kommuner avlingsnivå P '!H623&gt;1,'Rang. kommuner avlingsnivå P '!H623,"")</f>
        <v/>
      </c>
      <c r="L622" s="4" t="str">
        <f>IF('Rang. kommuner avlingsnivå P '!I623&gt;1,'Rang. kommuner avlingsnivå P '!I623,"")</f>
        <v/>
      </c>
      <c r="M622" s="4" t="str">
        <f>IF('Rang. kommuner avlingsnivå P '!J623&gt;1,'Rang. kommuner avlingsnivå P '!J623,"")</f>
        <v/>
      </c>
      <c r="N622" s="4" t="str">
        <f>IF('Rang. kommuner avlingsnivå P '!K623&gt;1,'Rang. kommuner avlingsnivå P '!K623,"")</f>
        <v/>
      </c>
      <c r="O622" s="4" t="str">
        <f>IF('Rang. kommuner avlingsnivå P '!L623&gt;1,'Rang. kommuner avlingsnivå P '!L623,"")</f>
        <v/>
      </c>
    </row>
    <row r="623" spans="4:15" x14ac:dyDescent="0.25">
      <c r="D623" s="4" t="str">
        <f>IF('Rang. kommuner avlingsnivå P '!A624&gt;1,'Rang. kommuner avlingsnivå P '!A624,"")</f>
        <v/>
      </c>
      <c r="E623" s="4" t="str">
        <f>IF('Rang. kommuner avlingsnivå P '!B624&gt;1,'Rang. kommuner avlingsnivå P '!B624,"")</f>
        <v/>
      </c>
      <c r="F623" s="4" t="str">
        <f>IF('Rang. kommuner avlingsnivå P '!C624&gt;1,'Rang. kommuner avlingsnivå P '!C624,"")</f>
        <v/>
      </c>
      <c r="G623" s="4" t="str">
        <f>IF('Rang. kommuner avlingsnivå P '!D624&gt;1,'Rang. kommuner avlingsnivå P '!D624,"")</f>
        <v/>
      </c>
      <c r="H623" s="4" t="str">
        <f>IF('Rang. kommuner avlingsnivå P '!E624&gt;1,'Rang. kommuner avlingsnivå P '!E624,"")</f>
        <v/>
      </c>
      <c r="I623" s="4" t="str">
        <f>IF('Rang. kommuner avlingsnivå P '!F624&gt;1,'Rang. kommuner avlingsnivå P '!F624,"")</f>
        <v/>
      </c>
      <c r="J623" s="4" t="str">
        <f>IF('Rang. kommuner avlingsnivå P '!G624&gt;1,'Rang. kommuner avlingsnivå P '!G624,"")</f>
        <v/>
      </c>
      <c r="K623" s="4" t="str">
        <f>IF('Rang. kommuner avlingsnivå P '!H624&gt;1,'Rang. kommuner avlingsnivå P '!H624,"")</f>
        <v/>
      </c>
      <c r="L623" s="4" t="str">
        <f>IF('Rang. kommuner avlingsnivå P '!I624&gt;1,'Rang. kommuner avlingsnivå P '!I624,"")</f>
        <v/>
      </c>
      <c r="M623" s="4" t="str">
        <f>IF('Rang. kommuner avlingsnivå P '!J624&gt;1,'Rang. kommuner avlingsnivå P '!J624,"")</f>
        <v/>
      </c>
      <c r="N623" s="4" t="str">
        <f>IF('Rang. kommuner avlingsnivå P '!K624&gt;1,'Rang. kommuner avlingsnivå P '!K624,"")</f>
        <v/>
      </c>
      <c r="O623" s="4" t="str">
        <f>IF('Rang. kommuner avlingsnivå P '!L624&gt;1,'Rang. kommuner avlingsnivå P '!L624,"")</f>
        <v/>
      </c>
    </row>
    <row r="624" spans="4:15" x14ac:dyDescent="0.25">
      <c r="D624" s="4" t="str">
        <f>IF('Rang. kommuner avlingsnivå P '!A625&gt;1,'Rang. kommuner avlingsnivå P '!A625,"")</f>
        <v/>
      </c>
      <c r="E624" s="4" t="str">
        <f>IF('Rang. kommuner avlingsnivå P '!B625&gt;1,'Rang. kommuner avlingsnivå P '!B625,"")</f>
        <v/>
      </c>
      <c r="F624" s="4" t="str">
        <f>IF('Rang. kommuner avlingsnivå P '!C625&gt;1,'Rang. kommuner avlingsnivå P '!C625,"")</f>
        <v/>
      </c>
      <c r="G624" s="4" t="str">
        <f>IF('Rang. kommuner avlingsnivå P '!D625&gt;1,'Rang. kommuner avlingsnivå P '!D625,"")</f>
        <v/>
      </c>
      <c r="H624" s="4" t="str">
        <f>IF('Rang. kommuner avlingsnivå P '!E625&gt;1,'Rang. kommuner avlingsnivå P '!E625,"")</f>
        <v/>
      </c>
      <c r="I624" s="4" t="str">
        <f>IF('Rang. kommuner avlingsnivå P '!F625&gt;1,'Rang. kommuner avlingsnivå P '!F625,"")</f>
        <v/>
      </c>
      <c r="J624" s="4" t="str">
        <f>IF('Rang. kommuner avlingsnivå P '!G625&gt;1,'Rang. kommuner avlingsnivå P '!G625,"")</f>
        <v/>
      </c>
      <c r="K624" s="4" t="str">
        <f>IF('Rang. kommuner avlingsnivå P '!H625&gt;1,'Rang. kommuner avlingsnivå P '!H625,"")</f>
        <v/>
      </c>
      <c r="L624" s="4" t="str">
        <f>IF('Rang. kommuner avlingsnivå P '!I625&gt;1,'Rang. kommuner avlingsnivå P '!I625,"")</f>
        <v/>
      </c>
      <c r="M624" s="4" t="str">
        <f>IF('Rang. kommuner avlingsnivå P '!J625&gt;1,'Rang. kommuner avlingsnivå P '!J625,"")</f>
        <v/>
      </c>
      <c r="N624" s="4" t="str">
        <f>IF('Rang. kommuner avlingsnivå P '!K625&gt;1,'Rang. kommuner avlingsnivå P '!K625,"")</f>
        <v/>
      </c>
      <c r="O624" s="4" t="str">
        <f>IF('Rang. kommuner avlingsnivå P '!L625&gt;1,'Rang. kommuner avlingsnivå P '!L625,"")</f>
        <v/>
      </c>
    </row>
    <row r="625" spans="4:15" x14ac:dyDescent="0.25">
      <c r="D625" s="4" t="str">
        <f>IF('Rang. kommuner avlingsnivå P '!A626&gt;1,'Rang. kommuner avlingsnivå P '!A626,"")</f>
        <v/>
      </c>
      <c r="E625" s="4" t="str">
        <f>IF('Rang. kommuner avlingsnivå P '!B626&gt;1,'Rang. kommuner avlingsnivå P '!B626,"")</f>
        <v/>
      </c>
      <c r="F625" s="4" t="str">
        <f>IF('Rang. kommuner avlingsnivå P '!C626&gt;1,'Rang. kommuner avlingsnivå P '!C626,"")</f>
        <v/>
      </c>
      <c r="G625" s="4" t="str">
        <f>IF('Rang. kommuner avlingsnivå P '!D626&gt;1,'Rang. kommuner avlingsnivå P '!D626,"")</f>
        <v/>
      </c>
      <c r="H625" s="4" t="str">
        <f>IF('Rang. kommuner avlingsnivå P '!E626&gt;1,'Rang. kommuner avlingsnivå P '!E626,"")</f>
        <v/>
      </c>
      <c r="I625" s="4" t="str">
        <f>IF('Rang. kommuner avlingsnivå P '!F626&gt;1,'Rang. kommuner avlingsnivå P '!F626,"")</f>
        <v/>
      </c>
      <c r="J625" s="4" t="str">
        <f>IF('Rang. kommuner avlingsnivå P '!G626&gt;1,'Rang. kommuner avlingsnivå P '!G626,"")</f>
        <v/>
      </c>
      <c r="K625" s="4" t="str">
        <f>IF('Rang. kommuner avlingsnivå P '!H626&gt;1,'Rang. kommuner avlingsnivå P '!H626,"")</f>
        <v/>
      </c>
      <c r="L625" s="4" t="str">
        <f>IF('Rang. kommuner avlingsnivå P '!I626&gt;1,'Rang. kommuner avlingsnivå P '!I626,"")</f>
        <v/>
      </c>
      <c r="M625" s="4" t="str">
        <f>IF('Rang. kommuner avlingsnivå P '!J626&gt;1,'Rang. kommuner avlingsnivå P '!J626,"")</f>
        <v/>
      </c>
      <c r="N625" s="4" t="str">
        <f>IF('Rang. kommuner avlingsnivå P '!K626&gt;1,'Rang. kommuner avlingsnivå P '!K626,"")</f>
        <v/>
      </c>
      <c r="O625" s="4" t="str">
        <f>IF('Rang. kommuner avlingsnivå P '!L626&gt;1,'Rang. kommuner avlingsnivå P '!L626,"")</f>
        <v/>
      </c>
    </row>
    <row r="626" spans="4:15" x14ac:dyDescent="0.25">
      <c r="D626" s="4" t="str">
        <f>IF('Rang. kommuner avlingsnivå P '!A627&gt;1,'Rang. kommuner avlingsnivå P '!A627,"")</f>
        <v/>
      </c>
      <c r="E626" s="4" t="str">
        <f>IF('Rang. kommuner avlingsnivå P '!B627&gt;1,'Rang. kommuner avlingsnivå P '!B627,"")</f>
        <v/>
      </c>
      <c r="F626" s="4" t="str">
        <f>IF('Rang. kommuner avlingsnivå P '!C627&gt;1,'Rang. kommuner avlingsnivå P '!C627,"")</f>
        <v/>
      </c>
      <c r="G626" s="4" t="str">
        <f>IF('Rang. kommuner avlingsnivå P '!D627&gt;1,'Rang. kommuner avlingsnivå P '!D627,"")</f>
        <v/>
      </c>
      <c r="H626" s="4" t="str">
        <f>IF('Rang. kommuner avlingsnivå P '!E627&gt;1,'Rang. kommuner avlingsnivå P '!E627,"")</f>
        <v/>
      </c>
      <c r="I626" s="4" t="str">
        <f>IF('Rang. kommuner avlingsnivå P '!F627&gt;1,'Rang. kommuner avlingsnivå P '!F627,"")</f>
        <v/>
      </c>
      <c r="J626" s="4" t="str">
        <f>IF('Rang. kommuner avlingsnivå P '!G627&gt;1,'Rang. kommuner avlingsnivå P '!G627,"")</f>
        <v/>
      </c>
      <c r="K626" s="4" t="str">
        <f>IF('Rang. kommuner avlingsnivå P '!H627&gt;1,'Rang. kommuner avlingsnivå P '!H627,"")</f>
        <v/>
      </c>
      <c r="L626" s="4" t="str">
        <f>IF('Rang. kommuner avlingsnivå P '!I627&gt;1,'Rang. kommuner avlingsnivå P '!I627,"")</f>
        <v/>
      </c>
      <c r="M626" s="4" t="str">
        <f>IF('Rang. kommuner avlingsnivå P '!J627&gt;1,'Rang. kommuner avlingsnivå P '!J627,"")</f>
        <v/>
      </c>
      <c r="N626" s="4" t="str">
        <f>IF('Rang. kommuner avlingsnivå P '!K627&gt;1,'Rang. kommuner avlingsnivå P '!K627,"")</f>
        <v/>
      </c>
      <c r="O626" s="4" t="str">
        <f>IF('Rang. kommuner avlingsnivå P '!L627&gt;1,'Rang. kommuner avlingsnivå P '!L627,"")</f>
        <v/>
      </c>
    </row>
    <row r="627" spans="4:15" x14ac:dyDescent="0.25">
      <c r="D627" s="4" t="str">
        <f>IF('Rang. kommuner avlingsnivå P '!A628&gt;1,'Rang. kommuner avlingsnivå P '!A628,"")</f>
        <v/>
      </c>
      <c r="E627" s="4" t="str">
        <f>IF('Rang. kommuner avlingsnivå P '!B628&gt;1,'Rang. kommuner avlingsnivå P '!B628,"")</f>
        <v/>
      </c>
      <c r="F627" s="4" t="str">
        <f>IF('Rang. kommuner avlingsnivå P '!C628&gt;1,'Rang. kommuner avlingsnivå P '!C628,"")</f>
        <v/>
      </c>
      <c r="G627" s="4" t="str">
        <f>IF('Rang. kommuner avlingsnivå P '!D628&gt;1,'Rang. kommuner avlingsnivå P '!D628,"")</f>
        <v/>
      </c>
      <c r="H627" s="4" t="str">
        <f>IF('Rang. kommuner avlingsnivå P '!E628&gt;1,'Rang. kommuner avlingsnivå P '!E628,"")</f>
        <v/>
      </c>
      <c r="I627" s="4" t="str">
        <f>IF('Rang. kommuner avlingsnivå P '!F628&gt;1,'Rang. kommuner avlingsnivå P '!F628,"")</f>
        <v/>
      </c>
      <c r="J627" s="4" t="str">
        <f>IF('Rang. kommuner avlingsnivå P '!G628&gt;1,'Rang. kommuner avlingsnivå P '!G628,"")</f>
        <v/>
      </c>
      <c r="K627" s="4" t="str">
        <f>IF('Rang. kommuner avlingsnivå P '!H628&gt;1,'Rang. kommuner avlingsnivå P '!H628,"")</f>
        <v/>
      </c>
      <c r="L627" s="4" t="str">
        <f>IF('Rang. kommuner avlingsnivå P '!I628&gt;1,'Rang. kommuner avlingsnivå P '!I628,"")</f>
        <v/>
      </c>
      <c r="M627" s="4" t="str">
        <f>IF('Rang. kommuner avlingsnivå P '!J628&gt;1,'Rang. kommuner avlingsnivå P '!J628,"")</f>
        <v/>
      </c>
      <c r="N627" s="4" t="str">
        <f>IF('Rang. kommuner avlingsnivå P '!K628&gt;1,'Rang. kommuner avlingsnivå P '!K628,"")</f>
        <v/>
      </c>
      <c r="O627" s="4" t="str">
        <f>IF('Rang. kommuner avlingsnivå P '!L628&gt;1,'Rang. kommuner avlingsnivå P '!L628,"")</f>
        <v/>
      </c>
    </row>
    <row r="628" spans="4:15" x14ac:dyDescent="0.25">
      <c r="D628" s="4" t="str">
        <f>IF('Rang. kommuner avlingsnivå P '!A629&gt;1,'Rang. kommuner avlingsnivå P '!A629,"")</f>
        <v/>
      </c>
      <c r="E628" s="4" t="str">
        <f>IF('Rang. kommuner avlingsnivå P '!B629&gt;1,'Rang. kommuner avlingsnivå P '!B629,"")</f>
        <v/>
      </c>
      <c r="F628" s="4" t="str">
        <f>IF('Rang. kommuner avlingsnivå P '!C629&gt;1,'Rang. kommuner avlingsnivå P '!C629,"")</f>
        <v/>
      </c>
      <c r="G628" s="4" t="str">
        <f>IF('Rang. kommuner avlingsnivå P '!D629&gt;1,'Rang. kommuner avlingsnivå P '!D629,"")</f>
        <v/>
      </c>
      <c r="H628" s="4" t="str">
        <f>IF('Rang. kommuner avlingsnivå P '!E629&gt;1,'Rang. kommuner avlingsnivå P '!E629,"")</f>
        <v/>
      </c>
      <c r="I628" s="4" t="str">
        <f>IF('Rang. kommuner avlingsnivå P '!F629&gt;1,'Rang. kommuner avlingsnivå P '!F629,"")</f>
        <v/>
      </c>
      <c r="J628" s="4" t="str">
        <f>IF('Rang. kommuner avlingsnivå P '!G629&gt;1,'Rang. kommuner avlingsnivå P '!G629,"")</f>
        <v/>
      </c>
      <c r="K628" s="4" t="str">
        <f>IF('Rang. kommuner avlingsnivå P '!H629&gt;1,'Rang. kommuner avlingsnivå P '!H629,"")</f>
        <v/>
      </c>
      <c r="L628" s="4" t="str">
        <f>IF('Rang. kommuner avlingsnivå P '!I629&gt;1,'Rang. kommuner avlingsnivå P '!I629,"")</f>
        <v/>
      </c>
      <c r="M628" s="4" t="str">
        <f>IF('Rang. kommuner avlingsnivå P '!J629&gt;1,'Rang. kommuner avlingsnivå P '!J629,"")</f>
        <v/>
      </c>
      <c r="N628" s="4" t="str">
        <f>IF('Rang. kommuner avlingsnivå P '!K629&gt;1,'Rang. kommuner avlingsnivå P '!K629,"")</f>
        <v/>
      </c>
      <c r="O628" s="4" t="str">
        <f>IF('Rang. kommuner avlingsnivå P '!L629&gt;1,'Rang. kommuner avlingsnivå P '!L629,"")</f>
        <v/>
      </c>
    </row>
    <row r="629" spans="4:15" x14ac:dyDescent="0.25">
      <c r="D629" s="4" t="str">
        <f>IF('Rang. kommuner avlingsnivå P '!A630&gt;1,'Rang. kommuner avlingsnivå P '!A630,"")</f>
        <v/>
      </c>
      <c r="E629" s="4" t="str">
        <f>IF('Rang. kommuner avlingsnivå P '!B630&gt;1,'Rang. kommuner avlingsnivå P '!B630,"")</f>
        <v/>
      </c>
      <c r="F629" s="4" t="str">
        <f>IF('Rang. kommuner avlingsnivå P '!C630&gt;1,'Rang. kommuner avlingsnivå P '!C630,"")</f>
        <v/>
      </c>
      <c r="G629" s="4" t="str">
        <f>IF('Rang. kommuner avlingsnivå P '!D630&gt;1,'Rang. kommuner avlingsnivå P '!D630,"")</f>
        <v/>
      </c>
      <c r="H629" s="4" t="str">
        <f>IF('Rang. kommuner avlingsnivå P '!E630&gt;1,'Rang. kommuner avlingsnivå P '!E630,"")</f>
        <v/>
      </c>
      <c r="I629" s="4" t="str">
        <f>IF('Rang. kommuner avlingsnivå P '!F630&gt;1,'Rang. kommuner avlingsnivå P '!F630,"")</f>
        <v/>
      </c>
      <c r="J629" s="4" t="str">
        <f>IF('Rang. kommuner avlingsnivå P '!G630&gt;1,'Rang. kommuner avlingsnivå P '!G630,"")</f>
        <v/>
      </c>
      <c r="K629" s="4" t="str">
        <f>IF('Rang. kommuner avlingsnivå P '!H630&gt;1,'Rang. kommuner avlingsnivå P '!H630,"")</f>
        <v/>
      </c>
      <c r="L629" s="4" t="str">
        <f>IF('Rang. kommuner avlingsnivå P '!I630&gt;1,'Rang. kommuner avlingsnivå P '!I630,"")</f>
        <v/>
      </c>
      <c r="M629" s="4" t="str">
        <f>IF('Rang. kommuner avlingsnivå P '!J630&gt;1,'Rang. kommuner avlingsnivå P '!J630,"")</f>
        <v/>
      </c>
      <c r="N629" s="4" t="str">
        <f>IF('Rang. kommuner avlingsnivå P '!K630&gt;1,'Rang. kommuner avlingsnivå P '!K630,"")</f>
        <v/>
      </c>
      <c r="O629" s="4" t="str">
        <f>IF('Rang. kommuner avlingsnivå P '!L630&gt;1,'Rang. kommuner avlingsnivå P '!L630,"")</f>
        <v/>
      </c>
    </row>
    <row r="630" spans="4:15" x14ac:dyDescent="0.25">
      <c r="D630" s="4" t="str">
        <f>IF('Rang. kommuner avlingsnivå P '!A631&gt;1,'Rang. kommuner avlingsnivå P '!A631,"")</f>
        <v/>
      </c>
      <c r="E630" s="4" t="str">
        <f>IF('Rang. kommuner avlingsnivå P '!B631&gt;1,'Rang. kommuner avlingsnivå P '!B631,"")</f>
        <v/>
      </c>
      <c r="F630" s="4" t="str">
        <f>IF('Rang. kommuner avlingsnivå P '!C631&gt;1,'Rang. kommuner avlingsnivå P '!C631,"")</f>
        <v/>
      </c>
      <c r="G630" s="4" t="str">
        <f>IF('Rang. kommuner avlingsnivå P '!D631&gt;1,'Rang. kommuner avlingsnivå P '!D631,"")</f>
        <v/>
      </c>
      <c r="H630" s="4" t="str">
        <f>IF('Rang. kommuner avlingsnivå P '!E631&gt;1,'Rang. kommuner avlingsnivå P '!E631,"")</f>
        <v/>
      </c>
      <c r="I630" s="4" t="str">
        <f>IF('Rang. kommuner avlingsnivå P '!F631&gt;1,'Rang. kommuner avlingsnivå P '!F631,"")</f>
        <v/>
      </c>
      <c r="J630" s="4" t="str">
        <f>IF('Rang. kommuner avlingsnivå P '!G631&gt;1,'Rang. kommuner avlingsnivå P '!G631,"")</f>
        <v/>
      </c>
      <c r="K630" s="4" t="str">
        <f>IF('Rang. kommuner avlingsnivå P '!H631&gt;1,'Rang. kommuner avlingsnivå P '!H631,"")</f>
        <v/>
      </c>
      <c r="L630" s="4" t="str">
        <f>IF('Rang. kommuner avlingsnivå P '!I631&gt;1,'Rang. kommuner avlingsnivå P '!I631,"")</f>
        <v/>
      </c>
      <c r="M630" s="4" t="str">
        <f>IF('Rang. kommuner avlingsnivå P '!J631&gt;1,'Rang. kommuner avlingsnivå P '!J631,"")</f>
        <v/>
      </c>
      <c r="N630" s="4" t="str">
        <f>IF('Rang. kommuner avlingsnivå P '!K631&gt;1,'Rang. kommuner avlingsnivå P '!K631,"")</f>
        <v/>
      </c>
      <c r="O630" s="4" t="str">
        <f>IF('Rang. kommuner avlingsnivå P '!L631&gt;1,'Rang. kommuner avlingsnivå P '!L631,"")</f>
        <v/>
      </c>
    </row>
    <row r="631" spans="4:15" x14ac:dyDescent="0.25">
      <c r="D631" s="4" t="str">
        <f>IF('Rang. kommuner avlingsnivå P '!A632&gt;1,'Rang. kommuner avlingsnivå P '!A632,"")</f>
        <v/>
      </c>
      <c r="E631" s="4" t="str">
        <f>IF('Rang. kommuner avlingsnivå P '!B632&gt;1,'Rang. kommuner avlingsnivå P '!B632,"")</f>
        <v/>
      </c>
      <c r="F631" s="4" t="str">
        <f>IF('Rang. kommuner avlingsnivå P '!C632&gt;1,'Rang. kommuner avlingsnivå P '!C632,"")</f>
        <v/>
      </c>
      <c r="G631" s="4" t="str">
        <f>IF('Rang. kommuner avlingsnivå P '!D632&gt;1,'Rang. kommuner avlingsnivå P '!D632,"")</f>
        <v/>
      </c>
      <c r="H631" s="4" t="str">
        <f>IF('Rang. kommuner avlingsnivå P '!E632&gt;1,'Rang. kommuner avlingsnivå P '!E632,"")</f>
        <v/>
      </c>
      <c r="I631" s="4" t="str">
        <f>IF('Rang. kommuner avlingsnivå P '!F632&gt;1,'Rang. kommuner avlingsnivå P '!F632,"")</f>
        <v/>
      </c>
      <c r="J631" s="4" t="str">
        <f>IF('Rang. kommuner avlingsnivå P '!G632&gt;1,'Rang. kommuner avlingsnivå P '!G632,"")</f>
        <v/>
      </c>
      <c r="K631" s="4" t="str">
        <f>IF('Rang. kommuner avlingsnivå P '!H632&gt;1,'Rang. kommuner avlingsnivå P '!H632,"")</f>
        <v/>
      </c>
      <c r="L631" s="4" t="str">
        <f>IF('Rang. kommuner avlingsnivå P '!I632&gt;1,'Rang. kommuner avlingsnivå P '!I632,"")</f>
        <v/>
      </c>
      <c r="M631" s="4" t="str">
        <f>IF('Rang. kommuner avlingsnivå P '!J632&gt;1,'Rang. kommuner avlingsnivå P '!J632,"")</f>
        <v/>
      </c>
      <c r="N631" s="4" t="str">
        <f>IF('Rang. kommuner avlingsnivå P '!K632&gt;1,'Rang. kommuner avlingsnivå P '!K632,"")</f>
        <v/>
      </c>
      <c r="O631" s="4" t="str">
        <f>IF('Rang. kommuner avlingsnivå P '!L632&gt;1,'Rang. kommuner avlingsnivå P '!L632,"")</f>
        <v/>
      </c>
    </row>
    <row r="632" spans="4:15" x14ac:dyDescent="0.25">
      <c r="D632" s="4" t="str">
        <f>IF('Rang. kommuner avlingsnivå P '!A633&gt;1,'Rang. kommuner avlingsnivå P '!A633,"")</f>
        <v/>
      </c>
      <c r="E632" s="4" t="str">
        <f>IF('Rang. kommuner avlingsnivå P '!B633&gt;1,'Rang. kommuner avlingsnivå P '!B633,"")</f>
        <v/>
      </c>
      <c r="F632" s="4" t="str">
        <f>IF('Rang. kommuner avlingsnivå P '!C633&gt;1,'Rang. kommuner avlingsnivå P '!C633,"")</f>
        <v/>
      </c>
      <c r="G632" s="4" t="str">
        <f>IF('Rang. kommuner avlingsnivå P '!D633&gt;1,'Rang. kommuner avlingsnivå P '!D633,"")</f>
        <v/>
      </c>
      <c r="H632" s="4" t="str">
        <f>IF('Rang. kommuner avlingsnivå P '!E633&gt;1,'Rang. kommuner avlingsnivå P '!E633,"")</f>
        <v/>
      </c>
      <c r="I632" s="4" t="str">
        <f>IF('Rang. kommuner avlingsnivå P '!F633&gt;1,'Rang. kommuner avlingsnivå P '!F633,"")</f>
        <v/>
      </c>
      <c r="J632" s="4" t="str">
        <f>IF('Rang. kommuner avlingsnivå P '!G633&gt;1,'Rang. kommuner avlingsnivå P '!G633,"")</f>
        <v/>
      </c>
      <c r="K632" s="4" t="str">
        <f>IF('Rang. kommuner avlingsnivå P '!H633&gt;1,'Rang. kommuner avlingsnivå P '!H633,"")</f>
        <v/>
      </c>
      <c r="L632" s="4" t="str">
        <f>IF('Rang. kommuner avlingsnivå P '!I633&gt;1,'Rang. kommuner avlingsnivå P '!I633,"")</f>
        <v/>
      </c>
      <c r="M632" s="4" t="str">
        <f>IF('Rang. kommuner avlingsnivå P '!J633&gt;1,'Rang. kommuner avlingsnivå P '!J633,"")</f>
        <v/>
      </c>
      <c r="N632" s="4" t="str">
        <f>IF('Rang. kommuner avlingsnivå P '!K633&gt;1,'Rang. kommuner avlingsnivå P '!K633,"")</f>
        <v/>
      </c>
      <c r="O632" s="4" t="str">
        <f>IF('Rang. kommuner avlingsnivå P '!L633&gt;1,'Rang. kommuner avlingsnivå P '!L633,"")</f>
        <v/>
      </c>
    </row>
    <row r="633" spans="4:15" x14ac:dyDescent="0.25">
      <c r="D633" s="4" t="str">
        <f>IF('Rang. kommuner avlingsnivå P '!A634&gt;1,'Rang. kommuner avlingsnivå P '!A634,"")</f>
        <v/>
      </c>
      <c r="E633" s="4" t="str">
        <f>IF('Rang. kommuner avlingsnivå P '!B634&gt;1,'Rang. kommuner avlingsnivå P '!B634,"")</f>
        <v/>
      </c>
      <c r="F633" s="4" t="str">
        <f>IF('Rang. kommuner avlingsnivå P '!C634&gt;1,'Rang. kommuner avlingsnivå P '!C634,"")</f>
        <v/>
      </c>
      <c r="G633" s="4" t="str">
        <f>IF('Rang. kommuner avlingsnivå P '!D634&gt;1,'Rang. kommuner avlingsnivå P '!D634,"")</f>
        <v/>
      </c>
      <c r="H633" s="4" t="str">
        <f>IF('Rang. kommuner avlingsnivå P '!E634&gt;1,'Rang. kommuner avlingsnivå P '!E634,"")</f>
        <v/>
      </c>
      <c r="I633" s="4" t="str">
        <f>IF('Rang. kommuner avlingsnivå P '!F634&gt;1,'Rang. kommuner avlingsnivå P '!F634,"")</f>
        <v/>
      </c>
      <c r="J633" s="4" t="str">
        <f>IF('Rang. kommuner avlingsnivå P '!G634&gt;1,'Rang. kommuner avlingsnivå P '!G634,"")</f>
        <v/>
      </c>
      <c r="K633" s="4" t="str">
        <f>IF('Rang. kommuner avlingsnivå P '!H634&gt;1,'Rang. kommuner avlingsnivå P '!H634,"")</f>
        <v/>
      </c>
      <c r="L633" s="4" t="str">
        <f>IF('Rang. kommuner avlingsnivå P '!I634&gt;1,'Rang. kommuner avlingsnivå P '!I634,"")</f>
        <v/>
      </c>
      <c r="M633" s="4" t="str">
        <f>IF('Rang. kommuner avlingsnivå P '!J634&gt;1,'Rang. kommuner avlingsnivå P '!J634,"")</f>
        <v/>
      </c>
      <c r="N633" s="4" t="str">
        <f>IF('Rang. kommuner avlingsnivå P '!K634&gt;1,'Rang. kommuner avlingsnivå P '!K634,"")</f>
        <v/>
      </c>
      <c r="O633" s="4" t="str">
        <f>IF('Rang. kommuner avlingsnivå P '!L634&gt;1,'Rang. kommuner avlingsnivå P '!L634,"")</f>
        <v/>
      </c>
    </row>
    <row r="634" spans="4:15" x14ac:dyDescent="0.25">
      <c r="D634" s="4" t="str">
        <f>IF('Rang. kommuner avlingsnivå P '!A635&gt;1,'Rang. kommuner avlingsnivå P '!A635,"")</f>
        <v/>
      </c>
      <c r="E634" s="4" t="str">
        <f>IF('Rang. kommuner avlingsnivå P '!B635&gt;1,'Rang. kommuner avlingsnivå P '!B635,"")</f>
        <v/>
      </c>
      <c r="F634" s="4" t="str">
        <f>IF('Rang. kommuner avlingsnivå P '!C635&gt;1,'Rang. kommuner avlingsnivå P '!C635,"")</f>
        <v/>
      </c>
      <c r="G634" s="4" t="str">
        <f>IF('Rang. kommuner avlingsnivå P '!D635&gt;1,'Rang. kommuner avlingsnivå P '!D635,"")</f>
        <v/>
      </c>
      <c r="H634" s="4" t="str">
        <f>IF('Rang. kommuner avlingsnivå P '!E635&gt;1,'Rang. kommuner avlingsnivå P '!E635,"")</f>
        <v/>
      </c>
      <c r="I634" s="4" t="str">
        <f>IF('Rang. kommuner avlingsnivå P '!F635&gt;1,'Rang. kommuner avlingsnivå P '!F635,"")</f>
        <v/>
      </c>
      <c r="J634" s="4" t="str">
        <f>IF('Rang. kommuner avlingsnivå P '!G635&gt;1,'Rang. kommuner avlingsnivå P '!G635,"")</f>
        <v/>
      </c>
      <c r="K634" s="4" t="str">
        <f>IF('Rang. kommuner avlingsnivå P '!H635&gt;1,'Rang. kommuner avlingsnivå P '!H635,"")</f>
        <v/>
      </c>
      <c r="L634" s="4" t="str">
        <f>IF('Rang. kommuner avlingsnivå P '!I635&gt;1,'Rang. kommuner avlingsnivå P '!I635,"")</f>
        <v/>
      </c>
      <c r="M634" s="4" t="str">
        <f>IF('Rang. kommuner avlingsnivå P '!J635&gt;1,'Rang. kommuner avlingsnivå P '!J635,"")</f>
        <v/>
      </c>
      <c r="N634" s="4" t="str">
        <f>IF('Rang. kommuner avlingsnivå P '!K635&gt;1,'Rang. kommuner avlingsnivå P '!K635,"")</f>
        <v/>
      </c>
      <c r="O634" s="4" t="str">
        <f>IF('Rang. kommuner avlingsnivå P '!L635&gt;1,'Rang. kommuner avlingsnivå P '!L635,"")</f>
        <v/>
      </c>
    </row>
    <row r="635" spans="4:15" x14ac:dyDescent="0.25">
      <c r="D635" s="4" t="str">
        <f>IF('Rang. kommuner avlingsnivå P '!A636&gt;1,'Rang. kommuner avlingsnivå P '!A636,"")</f>
        <v/>
      </c>
      <c r="E635" s="4" t="str">
        <f>IF('Rang. kommuner avlingsnivå P '!B636&gt;1,'Rang. kommuner avlingsnivå P '!B636,"")</f>
        <v/>
      </c>
      <c r="F635" s="4" t="str">
        <f>IF('Rang. kommuner avlingsnivå P '!C636&gt;1,'Rang. kommuner avlingsnivå P '!C636,"")</f>
        <v/>
      </c>
      <c r="G635" s="4" t="str">
        <f>IF('Rang. kommuner avlingsnivå P '!D636&gt;1,'Rang. kommuner avlingsnivå P '!D636,"")</f>
        <v/>
      </c>
      <c r="H635" s="4" t="str">
        <f>IF('Rang. kommuner avlingsnivå P '!E636&gt;1,'Rang. kommuner avlingsnivå P '!E636,"")</f>
        <v/>
      </c>
      <c r="I635" s="4" t="str">
        <f>IF('Rang. kommuner avlingsnivå P '!F636&gt;1,'Rang. kommuner avlingsnivå P '!F636,"")</f>
        <v/>
      </c>
      <c r="J635" s="4" t="str">
        <f>IF('Rang. kommuner avlingsnivå P '!G636&gt;1,'Rang. kommuner avlingsnivå P '!G636,"")</f>
        <v/>
      </c>
      <c r="K635" s="4" t="str">
        <f>IF('Rang. kommuner avlingsnivå P '!H636&gt;1,'Rang. kommuner avlingsnivå P '!H636,"")</f>
        <v/>
      </c>
      <c r="L635" s="4" t="str">
        <f>IF('Rang. kommuner avlingsnivå P '!I636&gt;1,'Rang. kommuner avlingsnivå P '!I636,"")</f>
        <v/>
      </c>
      <c r="M635" s="4" t="str">
        <f>IF('Rang. kommuner avlingsnivå P '!J636&gt;1,'Rang. kommuner avlingsnivå P '!J636,"")</f>
        <v/>
      </c>
      <c r="N635" s="4" t="str">
        <f>IF('Rang. kommuner avlingsnivå P '!K636&gt;1,'Rang. kommuner avlingsnivå P '!K636,"")</f>
        <v/>
      </c>
      <c r="O635" s="4" t="str">
        <f>IF('Rang. kommuner avlingsnivå P '!L636&gt;1,'Rang. kommuner avlingsnivå P '!L636,"")</f>
        <v/>
      </c>
    </row>
    <row r="636" spans="4:15" x14ac:dyDescent="0.25">
      <c r="D636" s="4" t="str">
        <f>IF('Rang. kommuner avlingsnivå P '!A637&gt;1,'Rang. kommuner avlingsnivå P '!A637,"")</f>
        <v/>
      </c>
      <c r="E636" s="4" t="str">
        <f>IF('Rang. kommuner avlingsnivå P '!B637&gt;1,'Rang. kommuner avlingsnivå P '!B637,"")</f>
        <v/>
      </c>
      <c r="F636" s="4" t="str">
        <f>IF('Rang. kommuner avlingsnivå P '!C637&gt;1,'Rang. kommuner avlingsnivå P '!C637,"")</f>
        <v/>
      </c>
      <c r="G636" s="4" t="str">
        <f>IF('Rang. kommuner avlingsnivå P '!D637&gt;1,'Rang. kommuner avlingsnivå P '!D637,"")</f>
        <v/>
      </c>
      <c r="H636" s="4" t="str">
        <f>IF('Rang. kommuner avlingsnivå P '!E637&gt;1,'Rang. kommuner avlingsnivå P '!E637,"")</f>
        <v/>
      </c>
      <c r="I636" s="4" t="str">
        <f>IF('Rang. kommuner avlingsnivå P '!F637&gt;1,'Rang. kommuner avlingsnivå P '!F637,"")</f>
        <v/>
      </c>
      <c r="J636" s="4" t="str">
        <f>IF('Rang. kommuner avlingsnivå P '!G637&gt;1,'Rang. kommuner avlingsnivå P '!G637,"")</f>
        <v/>
      </c>
      <c r="K636" s="4" t="str">
        <f>IF('Rang. kommuner avlingsnivå P '!H637&gt;1,'Rang. kommuner avlingsnivå P '!H637,"")</f>
        <v/>
      </c>
      <c r="L636" s="4" t="str">
        <f>IF('Rang. kommuner avlingsnivå P '!I637&gt;1,'Rang. kommuner avlingsnivå P '!I637,"")</f>
        <v/>
      </c>
      <c r="M636" s="4" t="str">
        <f>IF('Rang. kommuner avlingsnivå P '!J637&gt;1,'Rang. kommuner avlingsnivå P '!J637,"")</f>
        <v/>
      </c>
      <c r="N636" s="4" t="str">
        <f>IF('Rang. kommuner avlingsnivå P '!K637&gt;1,'Rang. kommuner avlingsnivå P '!K637,"")</f>
        <v/>
      </c>
      <c r="O636" s="4" t="str">
        <f>IF('Rang. kommuner avlingsnivå P '!L637&gt;1,'Rang. kommuner avlingsnivå P '!L637,"")</f>
        <v/>
      </c>
    </row>
    <row r="637" spans="4:15" x14ac:dyDescent="0.25">
      <c r="D637" s="4" t="str">
        <f>IF('Rang. kommuner avlingsnivå P '!A638&gt;1,'Rang. kommuner avlingsnivå P '!A638,"")</f>
        <v/>
      </c>
      <c r="E637" s="4" t="str">
        <f>IF('Rang. kommuner avlingsnivå P '!B638&gt;1,'Rang. kommuner avlingsnivå P '!B638,"")</f>
        <v/>
      </c>
      <c r="F637" s="4" t="str">
        <f>IF('Rang. kommuner avlingsnivå P '!C638&gt;1,'Rang. kommuner avlingsnivå P '!C638,"")</f>
        <v/>
      </c>
      <c r="G637" s="4" t="str">
        <f>IF('Rang. kommuner avlingsnivå P '!D638&gt;1,'Rang. kommuner avlingsnivå P '!D638,"")</f>
        <v/>
      </c>
      <c r="H637" s="4" t="str">
        <f>IF('Rang. kommuner avlingsnivå P '!E638&gt;1,'Rang. kommuner avlingsnivå P '!E638,"")</f>
        <v/>
      </c>
      <c r="I637" s="4" t="str">
        <f>IF('Rang. kommuner avlingsnivå P '!F638&gt;1,'Rang. kommuner avlingsnivå P '!F638,"")</f>
        <v/>
      </c>
      <c r="J637" s="4" t="str">
        <f>IF('Rang. kommuner avlingsnivå P '!G638&gt;1,'Rang. kommuner avlingsnivå P '!G638,"")</f>
        <v/>
      </c>
      <c r="K637" s="4" t="str">
        <f>IF('Rang. kommuner avlingsnivå P '!H638&gt;1,'Rang. kommuner avlingsnivå P '!H638,"")</f>
        <v/>
      </c>
      <c r="L637" s="4" t="str">
        <f>IF('Rang. kommuner avlingsnivå P '!I638&gt;1,'Rang. kommuner avlingsnivå P '!I638,"")</f>
        <v/>
      </c>
      <c r="M637" s="4" t="str">
        <f>IF('Rang. kommuner avlingsnivå P '!J638&gt;1,'Rang. kommuner avlingsnivå P '!J638,"")</f>
        <v/>
      </c>
      <c r="N637" s="4" t="str">
        <f>IF('Rang. kommuner avlingsnivå P '!K638&gt;1,'Rang. kommuner avlingsnivå P '!K638,"")</f>
        <v/>
      </c>
      <c r="O637" s="4" t="str">
        <f>IF('Rang. kommuner avlingsnivå P '!L638&gt;1,'Rang. kommuner avlingsnivå P '!L638,"")</f>
        <v/>
      </c>
    </row>
    <row r="638" spans="4:15" x14ac:dyDescent="0.25">
      <c r="D638" s="4" t="str">
        <f>IF('Rang. kommuner avlingsnivå P '!A639&gt;1,'Rang. kommuner avlingsnivå P '!A639,"")</f>
        <v/>
      </c>
      <c r="E638" s="4" t="str">
        <f>IF('Rang. kommuner avlingsnivå P '!B639&gt;1,'Rang. kommuner avlingsnivå P '!B639,"")</f>
        <v/>
      </c>
      <c r="F638" s="4" t="str">
        <f>IF('Rang. kommuner avlingsnivå P '!C639&gt;1,'Rang. kommuner avlingsnivå P '!C639,"")</f>
        <v/>
      </c>
      <c r="G638" s="4" t="str">
        <f>IF('Rang. kommuner avlingsnivå P '!D639&gt;1,'Rang. kommuner avlingsnivå P '!D639,"")</f>
        <v/>
      </c>
      <c r="H638" s="4" t="str">
        <f>IF('Rang. kommuner avlingsnivå P '!E639&gt;1,'Rang. kommuner avlingsnivå P '!E639,"")</f>
        <v/>
      </c>
      <c r="I638" s="4" t="str">
        <f>IF('Rang. kommuner avlingsnivå P '!F639&gt;1,'Rang. kommuner avlingsnivå P '!F639,"")</f>
        <v/>
      </c>
      <c r="J638" s="4" t="str">
        <f>IF('Rang. kommuner avlingsnivå P '!G639&gt;1,'Rang. kommuner avlingsnivå P '!G639,"")</f>
        <v/>
      </c>
      <c r="K638" s="4" t="str">
        <f>IF('Rang. kommuner avlingsnivå P '!H639&gt;1,'Rang. kommuner avlingsnivå P '!H639,"")</f>
        <v/>
      </c>
      <c r="L638" s="4" t="str">
        <f>IF('Rang. kommuner avlingsnivå P '!I639&gt;1,'Rang. kommuner avlingsnivå P '!I639,"")</f>
        <v/>
      </c>
      <c r="M638" s="4" t="str">
        <f>IF('Rang. kommuner avlingsnivå P '!J639&gt;1,'Rang. kommuner avlingsnivå P '!J639,"")</f>
        <v/>
      </c>
      <c r="N638" s="4" t="str">
        <f>IF('Rang. kommuner avlingsnivå P '!K639&gt;1,'Rang. kommuner avlingsnivå P '!K639,"")</f>
        <v/>
      </c>
      <c r="O638" s="4" t="str">
        <f>IF('Rang. kommuner avlingsnivå P '!L639&gt;1,'Rang. kommuner avlingsnivå P '!L639,"")</f>
        <v/>
      </c>
    </row>
    <row r="639" spans="4:15" x14ac:dyDescent="0.25">
      <c r="D639" s="4" t="str">
        <f>IF('Rang. kommuner avlingsnivå P '!A640&gt;1,'Rang. kommuner avlingsnivå P '!A640,"")</f>
        <v/>
      </c>
      <c r="E639" s="4" t="str">
        <f>IF('Rang. kommuner avlingsnivå P '!B640&gt;1,'Rang. kommuner avlingsnivå P '!B640,"")</f>
        <v/>
      </c>
      <c r="F639" s="4" t="str">
        <f>IF('Rang. kommuner avlingsnivå P '!C640&gt;1,'Rang. kommuner avlingsnivå P '!C640,"")</f>
        <v/>
      </c>
      <c r="G639" s="4" t="str">
        <f>IF('Rang. kommuner avlingsnivå P '!D640&gt;1,'Rang. kommuner avlingsnivå P '!D640,"")</f>
        <v/>
      </c>
      <c r="H639" s="4" t="str">
        <f>IF('Rang. kommuner avlingsnivå P '!E640&gt;1,'Rang. kommuner avlingsnivå P '!E640,"")</f>
        <v/>
      </c>
      <c r="I639" s="4" t="str">
        <f>IF('Rang. kommuner avlingsnivå P '!F640&gt;1,'Rang. kommuner avlingsnivå P '!F640,"")</f>
        <v/>
      </c>
      <c r="J639" s="4" t="str">
        <f>IF('Rang. kommuner avlingsnivå P '!G640&gt;1,'Rang. kommuner avlingsnivå P '!G640,"")</f>
        <v/>
      </c>
      <c r="K639" s="4" t="str">
        <f>IF('Rang. kommuner avlingsnivå P '!H640&gt;1,'Rang. kommuner avlingsnivå P '!H640,"")</f>
        <v/>
      </c>
      <c r="L639" s="4" t="str">
        <f>IF('Rang. kommuner avlingsnivå P '!I640&gt;1,'Rang. kommuner avlingsnivå P '!I640,"")</f>
        <v/>
      </c>
      <c r="M639" s="4" t="str">
        <f>IF('Rang. kommuner avlingsnivå P '!J640&gt;1,'Rang. kommuner avlingsnivå P '!J640,"")</f>
        <v/>
      </c>
      <c r="N639" s="4" t="str">
        <f>IF('Rang. kommuner avlingsnivå P '!K640&gt;1,'Rang. kommuner avlingsnivå P '!K640,"")</f>
        <v/>
      </c>
      <c r="O639" s="4" t="str">
        <f>IF('Rang. kommuner avlingsnivå P '!L640&gt;1,'Rang. kommuner avlingsnivå P '!L640,"")</f>
        <v/>
      </c>
    </row>
    <row r="640" spans="4:15" x14ac:dyDescent="0.25">
      <c r="D640" s="4" t="str">
        <f>IF('Rang. kommuner avlingsnivå P '!A641&gt;1,'Rang. kommuner avlingsnivå P '!A641,"")</f>
        <v/>
      </c>
      <c r="E640" s="4" t="str">
        <f>IF('Rang. kommuner avlingsnivå P '!B641&gt;1,'Rang. kommuner avlingsnivå P '!B641,"")</f>
        <v/>
      </c>
      <c r="F640" s="4" t="str">
        <f>IF('Rang. kommuner avlingsnivå P '!C641&gt;1,'Rang. kommuner avlingsnivå P '!C641,"")</f>
        <v/>
      </c>
      <c r="G640" s="4" t="str">
        <f>IF('Rang. kommuner avlingsnivå P '!D641&gt;1,'Rang. kommuner avlingsnivå P '!D641,"")</f>
        <v/>
      </c>
      <c r="H640" s="4" t="str">
        <f>IF('Rang. kommuner avlingsnivå P '!E641&gt;1,'Rang. kommuner avlingsnivå P '!E641,"")</f>
        <v/>
      </c>
      <c r="I640" s="4" t="str">
        <f>IF('Rang. kommuner avlingsnivå P '!F641&gt;1,'Rang. kommuner avlingsnivå P '!F641,"")</f>
        <v/>
      </c>
      <c r="J640" s="4" t="str">
        <f>IF('Rang. kommuner avlingsnivå P '!G641&gt;1,'Rang. kommuner avlingsnivå P '!G641,"")</f>
        <v/>
      </c>
      <c r="K640" s="4" t="str">
        <f>IF('Rang. kommuner avlingsnivå P '!H641&gt;1,'Rang. kommuner avlingsnivå P '!H641,"")</f>
        <v/>
      </c>
      <c r="L640" s="4" t="str">
        <f>IF('Rang. kommuner avlingsnivå P '!I641&gt;1,'Rang. kommuner avlingsnivå P '!I641,"")</f>
        <v/>
      </c>
      <c r="M640" s="4" t="str">
        <f>IF('Rang. kommuner avlingsnivå P '!J641&gt;1,'Rang. kommuner avlingsnivå P '!J641,"")</f>
        <v/>
      </c>
      <c r="N640" s="4" t="str">
        <f>IF('Rang. kommuner avlingsnivå P '!K641&gt;1,'Rang. kommuner avlingsnivå P '!K641,"")</f>
        <v/>
      </c>
      <c r="O640" s="4" t="str">
        <f>IF('Rang. kommuner avlingsnivå P '!L641&gt;1,'Rang. kommuner avlingsnivå P '!L641,"")</f>
        <v/>
      </c>
    </row>
    <row r="641" spans="4:15" x14ac:dyDescent="0.25">
      <c r="D641" s="4" t="str">
        <f>IF('Rang. kommuner avlingsnivå P '!A642&gt;1,'Rang. kommuner avlingsnivå P '!A642,"")</f>
        <v/>
      </c>
      <c r="E641" s="4" t="str">
        <f>IF('Rang. kommuner avlingsnivå P '!B642&gt;1,'Rang. kommuner avlingsnivå P '!B642,"")</f>
        <v/>
      </c>
      <c r="F641" s="4" t="str">
        <f>IF('Rang. kommuner avlingsnivå P '!C642&gt;1,'Rang. kommuner avlingsnivå P '!C642,"")</f>
        <v/>
      </c>
      <c r="G641" s="4" t="str">
        <f>IF('Rang. kommuner avlingsnivå P '!D642&gt;1,'Rang. kommuner avlingsnivå P '!D642,"")</f>
        <v/>
      </c>
      <c r="H641" s="4" t="str">
        <f>IF('Rang. kommuner avlingsnivå P '!E642&gt;1,'Rang. kommuner avlingsnivå P '!E642,"")</f>
        <v/>
      </c>
      <c r="I641" s="4" t="str">
        <f>IF('Rang. kommuner avlingsnivå P '!F642&gt;1,'Rang. kommuner avlingsnivå P '!F642,"")</f>
        <v/>
      </c>
      <c r="J641" s="4" t="str">
        <f>IF('Rang. kommuner avlingsnivå P '!G642&gt;1,'Rang. kommuner avlingsnivå P '!G642,"")</f>
        <v/>
      </c>
      <c r="K641" s="4" t="str">
        <f>IF('Rang. kommuner avlingsnivå P '!H642&gt;1,'Rang. kommuner avlingsnivå P '!H642,"")</f>
        <v/>
      </c>
      <c r="L641" s="4" t="str">
        <f>IF('Rang. kommuner avlingsnivå P '!I642&gt;1,'Rang. kommuner avlingsnivå P '!I642,"")</f>
        <v/>
      </c>
      <c r="M641" s="4" t="str">
        <f>IF('Rang. kommuner avlingsnivå P '!J642&gt;1,'Rang. kommuner avlingsnivå P '!J642,"")</f>
        <v/>
      </c>
      <c r="N641" s="4" t="str">
        <f>IF('Rang. kommuner avlingsnivå P '!K642&gt;1,'Rang. kommuner avlingsnivå P '!K642,"")</f>
        <v/>
      </c>
      <c r="O641" s="4" t="str">
        <f>IF('Rang. kommuner avlingsnivå P '!L642&gt;1,'Rang. kommuner avlingsnivå P '!L642,"")</f>
        <v/>
      </c>
    </row>
    <row r="642" spans="4:15" x14ac:dyDescent="0.25">
      <c r="D642" s="4" t="str">
        <f>IF('Rang. kommuner avlingsnivå P '!A643&gt;1,'Rang. kommuner avlingsnivå P '!A643,"")</f>
        <v/>
      </c>
      <c r="E642" s="4" t="str">
        <f>IF('Rang. kommuner avlingsnivå P '!B643&gt;1,'Rang. kommuner avlingsnivå P '!B643,"")</f>
        <v/>
      </c>
      <c r="F642" s="4" t="str">
        <f>IF('Rang. kommuner avlingsnivå P '!C643&gt;1,'Rang. kommuner avlingsnivå P '!C643,"")</f>
        <v/>
      </c>
      <c r="G642" s="4" t="str">
        <f>IF('Rang. kommuner avlingsnivå P '!D643&gt;1,'Rang. kommuner avlingsnivå P '!D643,"")</f>
        <v/>
      </c>
      <c r="H642" s="4" t="str">
        <f>IF('Rang. kommuner avlingsnivå P '!E643&gt;1,'Rang. kommuner avlingsnivå P '!E643,"")</f>
        <v/>
      </c>
      <c r="I642" s="4" t="str">
        <f>IF('Rang. kommuner avlingsnivå P '!F643&gt;1,'Rang. kommuner avlingsnivå P '!F643,"")</f>
        <v/>
      </c>
      <c r="J642" s="4" t="str">
        <f>IF('Rang. kommuner avlingsnivå P '!G643&gt;1,'Rang. kommuner avlingsnivå P '!G643,"")</f>
        <v/>
      </c>
      <c r="K642" s="4" t="str">
        <f>IF('Rang. kommuner avlingsnivå P '!H643&gt;1,'Rang. kommuner avlingsnivå P '!H643,"")</f>
        <v/>
      </c>
      <c r="L642" s="4" t="str">
        <f>IF('Rang. kommuner avlingsnivå P '!I643&gt;1,'Rang. kommuner avlingsnivå P '!I643,"")</f>
        <v/>
      </c>
      <c r="M642" s="4" t="str">
        <f>IF('Rang. kommuner avlingsnivå P '!J643&gt;1,'Rang. kommuner avlingsnivå P '!J643,"")</f>
        <v/>
      </c>
      <c r="N642" s="4" t="str">
        <f>IF('Rang. kommuner avlingsnivå P '!K643&gt;1,'Rang. kommuner avlingsnivå P '!K643,"")</f>
        <v/>
      </c>
      <c r="O642" s="4" t="str">
        <f>IF('Rang. kommuner avlingsnivå P '!L643&gt;1,'Rang. kommuner avlingsnivå P '!L643,"")</f>
        <v/>
      </c>
    </row>
    <row r="643" spans="4:15" x14ac:dyDescent="0.25">
      <c r="D643" s="4" t="str">
        <f>IF('Rang. kommuner avlingsnivå P '!A644&gt;1,'Rang. kommuner avlingsnivå P '!A644,"")</f>
        <v/>
      </c>
      <c r="E643" s="4" t="str">
        <f>IF('Rang. kommuner avlingsnivå P '!B644&gt;1,'Rang. kommuner avlingsnivå P '!B644,"")</f>
        <v/>
      </c>
      <c r="F643" s="4" t="str">
        <f>IF('Rang. kommuner avlingsnivå P '!C644&gt;1,'Rang. kommuner avlingsnivå P '!C644,"")</f>
        <v/>
      </c>
      <c r="G643" s="4" t="str">
        <f>IF('Rang. kommuner avlingsnivå P '!D644&gt;1,'Rang. kommuner avlingsnivå P '!D644,"")</f>
        <v/>
      </c>
      <c r="H643" s="4" t="str">
        <f>IF('Rang. kommuner avlingsnivå P '!E644&gt;1,'Rang. kommuner avlingsnivå P '!E644,"")</f>
        <v/>
      </c>
      <c r="I643" s="4" t="str">
        <f>IF('Rang. kommuner avlingsnivå P '!F644&gt;1,'Rang. kommuner avlingsnivå P '!F644,"")</f>
        <v/>
      </c>
      <c r="J643" s="4" t="str">
        <f>IF('Rang. kommuner avlingsnivå P '!G644&gt;1,'Rang. kommuner avlingsnivå P '!G644,"")</f>
        <v/>
      </c>
      <c r="K643" s="4" t="str">
        <f>IF('Rang. kommuner avlingsnivå P '!H644&gt;1,'Rang. kommuner avlingsnivå P '!H644,"")</f>
        <v/>
      </c>
      <c r="L643" s="4" t="str">
        <f>IF('Rang. kommuner avlingsnivå P '!I644&gt;1,'Rang. kommuner avlingsnivå P '!I644,"")</f>
        <v/>
      </c>
      <c r="M643" s="4" t="str">
        <f>IF('Rang. kommuner avlingsnivå P '!J644&gt;1,'Rang. kommuner avlingsnivå P '!J644,"")</f>
        <v/>
      </c>
      <c r="N643" s="4" t="str">
        <f>IF('Rang. kommuner avlingsnivå P '!K644&gt;1,'Rang. kommuner avlingsnivå P '!K644,"")</f>
        <v/>
      </c>
      <c r="O643" s="4" t="str">
        <f>IF('Rang. kommuner avlingsnivå P '!L644&gt;1,'Rang. kommuner avlingsnivå P '!L644,"")</f>
        <v/>
      </c>
    </row>
    <row r="644" spans="4:15" x14ac:dyDescent="0.25">
      <c r="D644" s="4" t="str">
        <f>IF('Rang. kommuner avlingsnivå P '!A645&gt;1,'Rang. kommuner avlingsnivå P '!A645,"")</f>
        <v/>
      </c>
      <c r="E644" s="4" t="str">
        <f>IF('Rang. kommuner avlingsnivå P '!B645&gt;1,'Rang. kommuner avlingsnivå P '!B645,"")</f>
        <v/>
      </c>
      <c r="F644" s="4" t="str">
        <f>IF('Rang. kommuner avlingsnivå P '!C645&gt;1,'Rang. kommuner avlingsnivå P '!C645,"")</f>
        <v/>
      </c>
      <c r="G644" s="4" t="str">
        <f>IF('Rang. kommuner avlingsnivå P '!D645&gt;1,'Rang. kommuner avlingsnivå P '!D645,"")</f>
        <v/>
      </c>
      <c r="H644" s="4" t="str">
        <f>IF('Rang. kommuner avlingsnivå P '!E645&gt;1,'Rang. kommuner avlingsnivå P '!E645,"")</f>
        <v/>
      </c>
      <c r="I644" s="4" t="str">
        <f>IF('Rang. kommuner avlingsnivå P '!F645&gt;1,'Rang. kommuner avlingsnivå P '!F645,"")</f>
        <v/>
      </c>
      <c r="J644" s="4" t="str">
        <f>IF('Rang. kommuner avlingsnivå P '!G645&gt;1,'Rang. kommuner avlingsnivå P '!G645,"")</f>
        <v/>
      </c>
      <c r="K644" s="4" t="str">
        <f>IF('Rang. kommuner avlingsnivå P '!H645&gt;1,'Rang. kommuner avlingsnivå P '!H645,"")</f>
        <v/>
      </c>
      <c r="L644" s="4" t="str">
        <f>IF('Rang. kommuner avlingsnivå P '!I645&gt;1,'Rang. kommuner avlingsnivå P '!I645,"")</f>
        <v/>
      </c>
      <c r="M644" s="4" t="str">
        <f>IF('Rang. kommuner avlingsnivå P '!J645&gt;1,'Rang. kommuner avlingsnivå P '!J645,"")</f>
        <v/>
      </c>
      <c r="N644" s="4" t="str">
        <f>IF('Rang. kommuner avlingsnivå P '!K645&gt;1,'Rang. kommuner avlingsnivå P '!K645,"")</f>
        <v/>
      </c>
      <c r="O644" s="4" t="str">
        <f>IF('Rang. kommuner avlingsnivå P '!L645&gt;1,'Rang. kommuner avlingsnivå P '!L645,"")</f>
        <v/>
      </c>
    </row>
    <row r="645" spans="4:15" x14ac:dyDescent="0.25">
      <c r="D645" s="4" t="str">
        <f>IF('Rang. kommuner avlingsnivå P '!A646&gt;1,'Rang. kommuner avlingsnivå P '!A646,"")</f>
        <v/>
      </c>
      <c r="E645" s="4" t="str">
        <f>IF('Rang. kommuner avlingsnivå P '!B646&gt;1,'Rang. kommuner avlingsnivå P '!B646,"")</f>
        <v/>
      </c>
      <c r="F645" s="4" t="str">
        <f>IF('Rang. kommuner avlingsnivå P '!C646&gt;1,'Rang. kommuner avlingsnivå P '!C646,"")</f>
        <v/>
      </c>
      <c r="G645" s="4" t="str">
        <f>IF('Rang. kommuner avlingsnivå P '!D646&gt;1,'Rang. kommuner avlingsnivå P '!D646,"")</f>
        <v/>
      </c>
      <c r="H645" s="4" t="str">
        <f>IF('Rang. kommuner avlingsnivå P '!E646&gt;1,'Rang. kommuner avlingsnivå P '!E646,"")</f>
        <v/>
      </c>
      <c r="I645" s="4" t="str">
        <f>IF('Rang. kommuner avlingsnivå P '!F646&gt;1,'Rang. kommuner avlingsnivå P '!F646,"")</f>
        <v/>
      </c>
      <c r="J645" s="4" t="str">
        <f>IF('Rang. kommuner avlingsnivå P '!G646&gt;1,'Rang. kommuner avlingsnivå P '!G646,"")</f>
        <v/>
      </c>
      <c r="K645" s="4" t="str">
        <f>IF('Rang. kommuner avlingsnivå P '!H646&gt;1,'Rang. kommuner avlingsnivå P '!H646,"")</f>
        <v/>
      </c>
      <c r="L645" s="4" t="str">
        <f>IF('Rang. kommuner avlingsnivå P '!I646&gt;1,'Rang. kommuner avlingsnivå P '!I646,"")</f>
        <v/>
      </c>
      <c r="M645" s="4" t="str">
        <f>IF('Rang. kommuner avlingsnivå P '!J646&gt;1,'Rang. kommuner avlingsnivå P '!J646,"")</f>
        <v/>
      </c>
      <c r="N645" s="4" t="str">
        <f>IF('Rang. kommuner avlingsnivå P '!K646&gt;1,'Rang. kommuner avlingsnivå P '!K646,"")</f>
        <v/>
      </c>
      <c r="O645" s="4" t="str">
        <f>IF('Rang. kommuner avlingsnivå P '!L646&gt;1,'Rang. kommuner avlingsnivå P '!L646,"")</f>
        <v/>
      </c>
    </row>
    <row r="646" spans="4:15" x14ac:dyDescent="0.25">
      <c r="D646" s="4" t="str">
        <f>IF('Rang. kommuner avlingsnivå P '!A647&gt;1,'Rang. kommuner avlingsnivå P '!A647,"")</f>
        <v/>
      </c>
      <c r="E646" s="4" t="str">
        <f>IF('Rang. kommuner avlingsnivå P '!B647&gt;1,'Rang. kommuner avlingsnivå P '!B647,"")</f>
        <v/>
      </c>
      <c r="F646" s="4" t="str">
        <f>IF('Rang. kommuner avlingsnivå P '!C647&gt;1,'Rang. kommuner avlingsnivå P '!C647,"")</f>
        <v/>
      </c>
      <c r="G646" s="4" t="str">
        <f>IF('Rang. kommuner avlingsnivå P '!D647&gt;1,'Rang. kommuner avlingsnivå P '!D647,"")</f>
        <v/>
      </c>
      <c r="H646" s="4" t="str">
        <f>IF('Rang. kommuner avlingsnivå P '!E647&gt;1,'Rang. kommuner avlingsnivå P '!E647,"")</f>
        <v/>
      </c>
      <c r="I646" s="4" t="str">
        <f>IF('Rang. kommuner avlingsnivå P '!F647&gt;1,'Rang. kommuner avlingsnivå P '!F647,"")</f>
        <v/>
      </c>
      <c r="J646" s="4" t="str">
        <f>IF('Rang. kommuner avlingsnivå P '!G647&gt;1,'Rang. kommuner avlingsnivå P '!G647,"")</f>
        <v/>
      </c>
      <c r="K646" s="4" t="str">
        <f>IF('Rang. kommuner avlingsnivå P '!H647&gt;1,'Rang. kommuner avlingsnivå P '!H647,"")</f>
        <v/>
      </c>
      <c r="L646" s="4" t="str">
        <f>IF('Rang. kommuner avlingsnivå P '!I647&gt;1,'Rang. kommuner avlingsnivå P '!I647,"")</f>
        <v/>
      </c>
      <c r="M646" s="4" t="str">
        <f>IF('Rang. kommuner avlingsnivå P '!J647&gt;1,'Rang. kommuner avlingsnivå P '!J647,"")</f>
        <v/>
      </c>
      <c r="N646" s="4" t="str">
        <f>IF('Rang. kommuner avlingsnivå P '!K647&gt;1,'Rang. kommuner avlingsnivå P '!K647,"")</f>
        <v/>
      </c>
      <c r="O646" s="4" t="str">
        <f>IF('Rang. kommuner avlingsnivå P '!L647&gt;1,'Rang. kommuner avlingsnivå P '!L647,"")</f>
        <v/>
      </c>
    </row>
    <row r="647" spans="4:15" x14ac:dyDescent="0.25">
      <c r="D647" s="4" t="str">
        <f>IF('Rang. kommuner avlingsnivå P '!A648&gt;1,'Rang. kommuner avlingsnivå P '!A648,"")</f>
        <v/>
      </c>
      <c r="E647" s="4" t="str">
        <f>IF('Rang. kommuner avlingsnivå P '!B648&gt;1,'Rang. kommuner avlingsnivå P '!B648,"")</f>
        <v/>
      </c>
      <c r="F647" s="4" t="str">
        <f>IF('Rang. kommuner avlingsnivå P '!C648&gt;1,'Rang. kommuner avlingsnivå P '!C648,"")</f>
        <v/>
      </c>
      <c r="G647" s="4" t="str">
        <f>IF('Rang. kommuner avlingsnivå P '!D648&gt;1,'Rang. kommuner avlingsnivå P '!D648,"")</f>
        <v/>
      </c>
      <c r="H647" s="4" t="str">
        <f>IF('Rang. kommuner avlingsnivå P '!E648&gt;1,'Rang. kommuner avlingsnivå P '!E648,"")</f>
        <v/>
      </c>
      <c r="I647" s="4" t="str">
        <f>IF('Rang. kommuner avlingsnivå P '!F648&gt;1,'Rang. kommuner avlingsnivå P '!F648,"")</f>
        <v/>
      </c>
      <c r="J647" s="4" t="str">
        <f>IF('Rang. kommuner avlingsnivå P '!G648&gt;1,'Rang. kommuner avlingsnivå P '!G648,"")</f>
        <v/>
      </c>
      <c r="K647" s="4" t="str">
        <f>IF('Rang. kommuner avlingsnivå P '!H648&gt;1,'Rang. kommuner avlingsnivå P '!H648,"")</f>
        <v/>
      </c>
      <c r="L647" s="4" t="str">
        <f>IF('Rang. kommuner avlingsnivå P '!I648&gt;1,'Rang. kommuner avlingsnivå P '!I648,"")</f>
        <v/>
      </c>
      <c r="M647" s="4" t="str">
        <f>IF('Rang. kommuner avlingsnivå P '!J648&gt;1,'Rang. kommuner avlingsnivå P '!J648,"")</f>
        <v/>
      </c>
      <c r="N647" s="4" t="str">
        <f>IF('Rang. kommuner avlingsnivå P '!K648&gt;1,'Rang. kommuner avlingsnivå P '!K648,"")</f>
        <v/>
      </c>
      <c r="O647" s="4" t="str">
        <f>IF('Rang. kommuner avlingsnivå P '!L648&gt;1,'Rang. kommuner avlingsnivå P '!L648,"")</f>
        <v/>
      </c>
    </row>
    <row r="648" spans="4:15" x14ac:dyDescent="0.25">
      <c r="D648" s="4" t="str">
        <f>IF('Rang. kommuner avlingsnivå P '!A649&gt;1,'Rang. kommuner avlingsnivå P '!A649,"")</f>
        <v/>
      </c>
      <c r="E648" s="4" t="str">
        <f>IF('Rang. kommuner avlingsnivå P '!B649&gt;1,'Rang. kommuner avlingsnivå P '!B649,"")</f>
        <v/>
      </c>
      <c r="F648" s="4" t="str">
        <f>IF('Rang. kommuner avlingsnivå P '!C649&gt;1,'Rang. kommuner avlingsnivå P '!C649,"")</f>
        <v/>
      </c>
      <c r="G648" s="4" t="str">
        <f>IF('Rang. kommuner avlingsnivå P '!D649&gt;1,'Rang. kommuner avlingsnivå P '!D649,"")</f>
        <v/>
      </c>
      <c r="H648" s="4" t="str">
        <f>IF('Rang. kommuner avlingsnivå P '!E649&gt;1,'Rang. kommuner avlingsnivå P '!E649,"")</f>
        <v/>
      </c>
      <c r="I648" s="4" t="str">
        <f>IF('Rang. kommuner avlingsnivå P '!F649&gt;1,'Rang. kommuner avlingsnivå P '!F649,"")</f>
        <v/>
      </c>
      <c r="J648" s="4" t="str">
        <f>IF('Rang. kommuner avlingsnivå P '!G649&gt;1,'Rang. kommuner avlingsnivå P '!G649,"")</f>
        <v/>
      </c>
      <c r="K648" s="4" t="str">
        <f>IF('Rang. kommuner avlingsnivå P '!H649&gt;1,'Rang. kommuner avlingsnivå P '!H649,"")</f>
        <v/>
      </c>
      <c r="L648" s="4" t="str">
        <f>IF('Rang. kommuner avlingsnivå P '!I649&gt;1,'Rang. kommuner avlingsnivå P '!I649,"")</f>
        <v/>
      </c>
      <c r="M648" s="4" t="str">
        <f>IF('Rang. kommuner avlingsnivå P '!J649&gt;1,'Rang. kommuner avlingsnivå P '!J649,"")</f>
        <v/>
      </c>
      <c r="N648" s="4" t="str">
        <f>IF('Rang. kommuner avlingsnivå P '!K649&gt;1,'Rang. kommuner avlingsnivå P '!K649,"")</f>
        <v/>
      </c>
      <c r="O648" s="4" t="str">
        <f>IF('Rang. kommuner avlingsnivå P '!L649&gt;1,'Rang. kommuner avlingsnivå P '!L649,"")</f>
        <v/>
      </c>
    </row>
    <row r="649" spans="4:15" x14ac:dyDescent="0.25">
      <c r="D649" s="4" t="str">
        <f>IF('Rang. kommuner avlingsnivå P '!A650&gt;1,'Rang. kommuner avlingsnivå P '!A650,"")</f>
        <v/>
      </c>
      <c r="E649" s="4" t="str">
        <f>IF('Rang. kommuner avlingsnivå P '!B650&gt;1,'Rang. kommuner avlingsnivå P '!B650,"")</f>
        <v/>
      </c>
      <c r="F649" s="4" t="str">
        <f>IF('Rang. kommuner avlingsnivå P '!C650&gt;1,'Rang. kommuner avlingsnivå P '!C650,"")</f>
        <v/>
      </c>
      <c r="G649" s="4" t="str">
        <f>IF('Rang. kommuner avlingsnivå P '!D650&gt;1,'Rang. kommuner avlingsnivå P '!D650,"")</f>
        <v/>
      </c>
      <c r="H649" s="4" t="str">
        <f>IF('Rang. kommuner avlingsnivå P '!E650&gt;1,'Rang. kommuner avlingsnivå P '!E650,"")</f>
        <v/>
      </c>
      <c r="I649" s="4" t="str">
        <f>IF('Rang. kommuner avlingsnivå P '!F650&gt;1,'Rang. kommuner avlingsnivå P '!F650,"")</f>
        <v/>
      </c>
      <c r="J649" s="4" t="str">
        <f>IF('Rang. kommuner avlingsnivå P '!G650&gt;1,'Rang. kommuner avlingsnivå P '!G650,"")</f>
        <v/>
      </c>
      <c r="K649" s="4" t="str">
        <f>IF('Rang. kommuner avlingsnivå P '!H650&gt;1,'Rang. kommuner avlingsnivå P '!H650,"")</f>
        <v/>
      </c>
      <c r="L649" s="4" t="str">
        <f>IF('Rang. kommuner avlingsnivå P '!I650&gt;1,'Rang. kommuner avlingsnivå P '!I650,"")</f>
        <v/>
      </c>
      <c r="M649" s="4" t="str">
        <f>IF('Rang. kommuner avlingsnivå P '!J650&gt;1,'Rang. kommuner avlingsnivå P '!J650,"")</f>
        <v/>
      </c>
      <c r="N649" s="4" t="str">
        <f>IF('Rang. kommuner avlingsnivå P '!K650&gt;1,'Rang. kommuner avlingsnivå P '!K650,"")</f>
        <v/>
      </c>
      <c r="O649" s="4" t="str">
        <f>IF('Rang. kommuner avlingsnivå P '!L650&gt;1,'Rang. kommuner avlingsnivå P '!L650,"")</f>
        <v/>
      </c>
    </row>
    <row r="650" spans="4:15" x14ac:dyDescent="0.25">
      <c r="D650" s="4" t="str">
        <f>IF('Rang. kommuner avlingsnivå P '!A651&gt;1,'Rang. kommuner avlingsnivå P '!A651,"")</f>
        <v/>
      </c>
      <c r="E650" s="4" t="str">
        <f>IF('Rang. kommuner avlingsnivå P '!B651&gt;1,'Rang. kommuner avlingsnivå P '!B651,"")</f>
        <v/>
      </c>
      <c r="F650" s="4" t="str">
        <f>IF('Rang. kommuner avlingsnivå P '!C651&gt;1,'Rang. kommuner avlingsnivå P '!C651,"")</f>
        <v/>
      </c>
      <c r="G650" s="4" t="str">
        <f>IF('Rang. kommuner avlingsnivå P '!D651&gt;1,'Rang. kommuner avlingsnivå P '!D651,"")</f>
        <v/>
      </c>
      <c r="H650" s="4" t="str">
        <f>IF('Rang. kommuner avlingsnivå P '!E651&gt;1,'Rang. kommuner avlingsnivå P '!E651,"")</f>
        <v/>
      </c>
      <c r="I650" s="4" t="str">
        <f>IF('Rang. kommuner avlingsnivå P '!F651&gt;1,'Rang. kommuner avlingsnivå P '!F651,"")</f>
        <v/>
      </c>
      <c r="J650" s="4" t="str">
        <f>IF('Rang. kommuner avlingsnivå P '!G651&gt;1,'Rang. kommuner avlingsnivå P '!G651,"")</f>
        <v/>
      </c>
      <c r="K650" s="4" t="str">
        <f>IF('Rang. kommuner avlingsnivå P '!H651&gt;1,'Rang. kommuner avlingsnivå P '!H651,"")</f>
        <v/>
      </c>
      <c r="L650" s="4" t="str">
        <f>IF('Rang. kommuner avlingsnivå P '!I651&gt;1,'Rang. kommuner avlingsnivå P '!I651,"")</f>
        <v/>
      </c>
      <c r="M650" s="4" t="str">
        <f>IF('Rang. kommuner avlingsnivå P '!J651&gt;1,'Rang. kommuner avlingsnivå P '!J651,"")</f>
        <v/>
      </c>
      <c r="N650" s="4" t="str">
        <f>IF('Rang. kommuner avlingsnivå P '!K651&gt;1,'Rang. kommuner avlingsnivå P '!K651,"")</f>
        <v/>
      </c>
      <c r="O650" s="4" t="str">
        <f>IF('Rang. kommuner avlingsnivå P '!L651&gt;1,'Rang. kommuner avlingsnivå P '!L651,"")</f>
        <v/>
      </c>
    </row>
    <row r="651" spans="4:15" x14ac:dyDescent="0.25">
      <c r="D651" s="4" t="str">
        <f>IF('Rang. kommuner avlingsnivå P '!A652&gt;1,'Rang. kommuner avlingsnivå P '!A652,"")</f>
        <v/>
      </c>
      <c r="E651" s="4" t="str">
        <f>IF('Rang. kommuner avlingsnivå P '!B652&gt;1,'Rang. kommuner avlingsnivå P '!B652,"")</f>
        <v/>
      </c>
      <c r="F651" s="4" t="str">
        <f>IF('Rang. kommuner avlingsnivå P '!C652&gt;1,'Rang. kommuner avlingsnivå P '!C652,"")</f>
        <v/>
      </c>
      <c r="G651" s="4" t="str">
        <f>IF('Rang. kommuner avlingsnivå P '!D652&gt;1,'Rang. kommuner avlingsnivå P '!D652,"")</f>
        <v/>
      </c>
      <c r="H651" s="4" t="str">
        <f>IF('Rang. kommuner avlingsnivå P '!E652&gt;1,'Rang. kommuner avlingsnivå P '!E652,"")</f>
        <v/>
      </c>
      <c r="I651" s="4" t="str">
        <f>IF('Rang. kommuner avlingsnivå P '!F652&gt;1,'Rang. kommuner avlingsnivå P '!F652,"")</f>
        <v/>
      </c>
      <c r="J651" s="4" t="str">
        <f>IF('Rang. kommuner avlingsnivå P '!G652&gt;1,'Rang. kommuner avlingsnivå P '!G652,"")</f>
        <v/>
      </c>
      <c r="K651" s="4" t="str">
        <f>IF('Rang. kommuner avlingsnivå P '!H652&gt;1,'Rang. kommuner avlingsnivå P '!H652,"")</f>
        <v/>
      </c>
      <c r="L651" s="4" t="str">
        <f>IF('Rang. kommuner avlingsnivå P '!I652&gt;1,'Rang. kommuner avlingsnivå P '!I652,"")</f>
        <v/>
      </c>
      <c r="M651" s="4" t="str">
        <f>IF('Rang. kommuner avlingsnivå P '!J652&gt;1,'Rang. kommuner avlingsnivå P '!J652,"")</f>
        <v/>
      </c>
      <c r="N651" s="4" t="str">
        <f>IF('Rang. kommuner avlingsnivå P '!K652&gt;1,'Rang. kommuner avlingsnivå P '!K652,"")</f>
        <v/>
      </c>
      <c r="O651" s="4" t="str">
        <f>IF('Rang. kommuner avlingsnivå P '!L652&gt;1,'Rang. kommuner avlingsnivå P '!L652,"")</f>
        <v/>
      </c>
    </row>
    <row r="652" spans="4:15" x14ac:dyDescent="0.25">
      <c r="D652" s="4" t="str">
        <f>IF('Rang. kommuner avlingsnivå P '!A653&gt;1,'Rang. kommuner avlingsnivå P '!A653,"")</f>
        <v/>
      </c>
      <c r="E652" s="4" t="str">
        <f>IF('Rang. kommuner avlingsnivå P '!B653&gt;1,'Rang. kommuner avlingsnivå P '!B653,"")</f>
        <v/>
      </c>
      <c r="F652" s="4" t="str">
        <f>IF('Rang. kommuner avlingsnivå P '!C653&gt;1,'Rang. kommuner avlingsnivå P '!C653,"")</f>
        <v/>
      </c>
      <c r="G652" s="4" t="str">
        <f>IF('Rang. kommuner avlingsnivå P '!D653&gt;1,'Rang. kommuner avlingsnivå P '!D653,"")</f>
        <v/>
      </c>
      <c r="H652" s="4" t="str">
        <f>IF('Rang. kommuner avlingsnivå P '!E653&gt;1,'Rang. kommuner avlingsnivå P '!E653,"")</f>
        <v/>
      </c>
      <c r="I652" s="4" t="str">
        <f>IF('Rang. kommuner avlingsnivå P '!F653&gt;1,'Rang. kommuner avlingsnivå P '!F653,"")</f>
        <v/>
      </c>
      <c r="J652" s="4" t="str">
        <f>IF('Rang. kommuner avlingsnivå P '!G653&gt;1,'Rang. kommuner avlingsnivå P '!G653,"")</f>
        <v/>
      </c>
      <c r="K652" s="4" t="str">
        <f>IF('Rang. kommuner avlingsnivå P '!H653&gt;1,'Rang. kommuner avlingsnivå P '!H653,"")</f>
        <v/>
      </c>
      <c r="L652" s="4" t="str">
        <f>IF('Rang. kommuner avlingsnivå P '!I653&gt;1,'Rang. kommuner avlingsnivå P '!I653,"")</f>
        <v/>
      </c>
      <c r="M652" s="4" t="str">
        <f>IF('Rang. kommuner avlingsnivå P '!J653&gt;1,'Rang. kommuner avlingsnivå P '!J653,"")</f>
        <v/>
      </c>
      <c r="N652" s="4" t="str">
        <f>IF('Rang. kommuner avlingsnivå P '!K653&gt;1,'Rang. kommuner avlingsnivå P '!K653,"")</f>
        <v/>
      </c>
      <c r="O652" s="4" t="str">
        <f>IF('Rang. kommuner avlingsnivå P '!L653&gt;1,'Rang. kommuner avlingsnivå P '!L653,"")</f>
        <v/>
      </c>
    </row>
    <row r="653" spans="4:15" x14ac:dyDescent="0.25">
      <c r="D653" s="4" t="str">
        <f>IF('Rang. kommuner avlingsnivå P '!A654&gt;1,'Rang. kommuner avlingsnivå P '!A654,"")</f>
        <v/>
      </c>
      <c r="E653" s="4" t="str">
        <f>IF('Rang. kommuner avlingsnivå P '!B654&gt;1,'Rang. kommuner avlingsnivå P '!B654,"")</f>
        <v/>
      </c>
      <c r="F653" s="4" t="str">
        <f>IF('Rang. kommuner avlingsnivå P '!C654&gt;1,'Rang. kommuner avlingsnivå P '!C654,"")</f>
        <v/>
      </c>
      <c r="G653" s="4" t="str">
        <f>IF('Rang. kommuner avlingsnivå P '!D654&gt;1,'Rang. kommuner avlingsnivå P '!D654,"")</f>
        <v/>
      </c>
      <c r="H653" s="4" t="str">
        <f>IF('Rang. kommuner avlingsnivå P '!E654&gt;1,'Rang. kommuner avlingsnivå P '!E654,"")</f>
        <v/>
      </c>
      <c r="I653" s="4" t="str">
        <f>IF('Rang. kommuner avlingsnivå P '!F654&gt;1,'Rang. kommuner avlingsnivå P '!F654,"")</f>
        <v/>
      </c>
      <c r="J653" s="4" t="str">
        <f>IF('Rang. kommuner avlingsnivå P '!G654&gt;1,'Rang. kommuner avlingsnivå P '!G654,"")</f>
        <v/>
      </c>
      <c r="K653" s="4" t="str">
        <f>IF('Rang. kommuner avlingsnivå P '!H654&gt;1,'Rang. kommuner avlingsnivå P '!H654,"")</f>
        <v/>
      </c>
      <c r="L653" s="4" t="str">
        <f>IF('Rang. kommuner avlingsnivå P '!I654&gt;1,'Rang. kommuner avlingsnivå P '!I654,"")</f>
        <v/>
      </c>
      <c r="M653" s="4" t="str">
        <f>IF('Rang. kommuner avlingsnivå P '!J654&gt;1,'Rang. kommuner avlingsnivå P '!J654,"")</f>
        <v/>
      </c>
      <c r="N653" s="4" t="str">
        <f>IF('Rang. kommuner avlingsnivå P '!K654&gt;1,'Rang. kommuner avlingsnivå P '!K654,"")</f>
        <v/>
      </c>
      <c r="O653" s="4" t="str">
        <f>IF('Rang. kommuner avlingsnivå P '!L654&gt;1,'Rang. kommuner avlingsnivå P '!L654,"")</f>
        <v/>
      </c>
    </row>
    <row r="654" spans="4:15" x14ac:dyDescent="0.25">
      <c r="D654" s="4" t="str">
        <f>IF('Rang. kommuner avlingsnivå P '!A655&gt;1,'Rang. kommuner avlingsnivå P '!A655,"")</f>
        <v/>
      </c>
      <c r="E654" s="4" t="str">
        <f>IF('Rang. kommuner avlingsnivå P '!B655&gt;1,'Rang. kommuner avlingsnivå P '!B655,"")</f>
        <v/>
      </c>
      <c r="F654" s="4" t="str">
        <f>IF('Rang. kommuner avlingsnivå P '!C655&gt;1,'Rang. kommuner avlingsnivå P '!C655,"")</f>
        <v/>
      </c>
      <c r="G654" s="4" t="str">
        <f>IF('Rang. kommuner avlingsnivå P '!D655&gt;1,'Rang. kommuner avlingsnivå P '!D655,"")</f>
        <v/>
      </c>
      <c r="H654" s="4" t="str">
        <f>IF('Rang. kommuner avlingsnivå P '!E655&gt;1,'Rang. kommuner avlingsnivå P '!E655,"")</f>
        <v/>
      </c>
      <c r="I654" s="4" t="str">
        <f>IF('Rang. kommuner avlingsnivå P '!F655&gt;1,'Rang. kommuner avlingsnivå P '!F655,"")</f>
        <v/>
      </c>
      <c r="J654" s="4" t="str">
        <f>IF('Rang. kommuner avlingsnivå P '!G655&gt;1,'Rang. kommuner avlingsnivå P '!G655,"")</f>
        <v/>
      </c>
      <c r="K654" s="4" t="str">
        <f>IF('Rang. kommuner avlingsnivå P '!H655&gt;1,'Rang. kommuner avlingsnivå P '!H655,"")</f>
        <v/>
      </c>
      <c r="L654" s="4" t="str">
        <f>IF('Rang. kommuner avlingsnivå P '!I655&gt;1,'Rang. kommuner avlingsnivå P '!I655,"")</f>
        <v/>
      </c>
      <c r="M654" s="4" t="str">
        <f>IF('Rang. kommuner avlingsnivå P '!J655&gt;1,'Rang. kommuner avlingsnivå P '!J655,"")</f>
        <v/>
      </c>
      <c r="N654" s="4" t="str">
        <f>IF('Rang. kommuner avlingsnivå P '!K655&gt;1,'Rang. kommuner avlingsnivå P '!K655,"")</f>
        <v/>
      </c>
      <c r="O654" s="4" t="str">
        <f>IF('Rang. kommuner avlingsnivå P '!L655&gt;1,'Rang. kommuner avlingsnivå P '!L655,"")</f>
        <v/>
      </c>
    </row>
    <row r="655" spans="4:15" x14ac:dyDescent="0.25">
      <c r="D655" s="4" t="str">
        <f>IF('Rang. kommuner avlingsnivå P '!A656&gt;1,'Rang. kommuner avlingsnivå P '!A656,"")</f>
        <v/>
      </c>
      <c r="E655" s="4" t="str">
        <f>IF('Rang. kommuner avlingsnivå P '!B656&gt;1,'Rang. kommuner avlingsnivå P '!B656,"")</f>
        <v/>
      </c>
      <c r="F655" s="4" t="str">
        <f>IF('Rang. kommuner avlingsnivå P '!C656&gt;1,'Rang. kommuner avlingsnivå P '!C656,"")</f>
        <v/>
      </c>
      <c r="G655" s="4" t="str">
        <f>IF('Rang. kommuner avlingsnivå P '!D656&gt;1,'Rang. kommuner avlingsnivå P '!D656,"")</f>
        <v/>
      </c>
      <c r="H655" s="4" t="str">
        <f>IF('Rang. kommuner avlingsnivå P '!E656&gt;1,'Rang. kommuner avlingsnivå P '!E656,"")</f>
        <v/>
      </c>
      <c r="I655" s="4" t="str">
        <f>IF('Rang. kommuner avlingsnivå P '!F656&gt;1,'Rang. kommuner avlingsnivå P '!F656,"")</f>
        <v/>
      </c>
      <c r="J655" s="4" t="str">
        <f>IF('Rang. kommuner avlingsnivå P '!G656&gt;1,'Rang. kommuner avlingsnivå P '!G656,"")</f>
        <v/>
      </c>
      <c r="K655" s="4" t="str">
        <f>IF('Rang. kommuner avlingsnivå P '!H656&gt;1,'Rang. kommuner avlingsnivå P '!H656,"")</f>
        <v/>
      </c>
      <c r="L655" s="4" t="str">
        <f>IF('Rang. kommuner avlingsnivå P '!I656&gt;1,'Rang. kommuner avlingsnivå P '!I656,"")</f>
        <v/>
      </c>
      <c r="M655" s="4" t="str">
        <f>IF('Rang. kommuner avlingsnivå P '!J656&gt;1,'Rang. kommuner avlingsnivå P '!J656,"")</f>
        <v/>
      </c>
      <c r="N655" s="4" t="str">
        <f>IF('Rang. kommuner avlingsnivå P '!K656&gt;1,'Rang. kommuner avlingsnivå P '!K656,"")</f>
        <v/>
      </c>
      <c r="O655" s="4" t="str">
        <f>IF('Rang. kommuner avlingsnivå P '!L656&gt;1,'Rang. kommuner avlingsnivå P '!L656,"")</f>
        <v/>
      </c>
    </row>
    <row r="656" spans="4:15" x14ac:dyDescent="0.25">
      <c r="D656" s="4" t="str">
        <f>IF('Rang. kommuner avlingsnivå P '!A657&gt;1,'Rang. kommuner avlingsnivå P '!A657,"")</f>
        <v/>
      </c>
      <c r="E656" s="4" t="str">
        <f>IF('Rang. kommuner avlingsnivå P '!B657&gt;1,'Rang. kommuner avlingsnivå P '!B657,"")</f>
        <v/>
      </c>
      <c r="F656" s="4" t="str">
        <f>IF('Rang. kommuner avlingsnivå P '!C657&gt;1,'Rang. kommuner avlingsnivå P '!C657,"")</f>
        <v/>
      </c>
      <c r="G656" s="4" t="str">
        <f>IF('Rang. kommuner avlingsnivå P '!D657&gt;1,'Rang. kommuner avlingsnivå P '!D657,"")</f>
        <v/>
      </c>
      <c r="H656" s="4" t="str">
        <f>IF('Rang. kommuner avlingsnivå P '!E657&gt;1,'Rang. kommuner avlingsnivå P '!E657,"")</f>
        <v/>
      </c>
      <c r="I656" s="4" t="str">
        <f>IF('Rang. kommuner avlingsnivå P '!F657&gt;1,'Rang. kommuner avlingsnivå P '!F657,"")</f>
        <v/>
      </c>
      <c r="J656" s="4" t="str">
        <f>IF('Rang. kommuner avlingsnivå P '!G657&gt;1,'Rang. kommuner avlingsnivå P '!G657,"")</f>
        <v/>
      </c>
      <c r="K656" s="4" t="str">
        <f>IF('Rang. kommuner avlingsnivå P '!H657&gt;1,'Rang. kommuner avlingsnivå P '!H657,"")</f>
        <v/>
      </c>
      <c r="L656" s="4" t="str">
        <f>IF('Rang. kommuner avlingsnivå P '!I657&gt;1,'Rang. kommuner avlingsnivå P '!I657,"")</f>
        <v/>
      </c>
      <c r="M656" s="4" t="str">
        <f>IF('Rang. kommuner avlingsnivå P '!J657&gt;1,'Rang. kommuner avlingsnivå P '!J657,"")</f>
        <v/>
      </c>
      <c r="N656" s="4" t="str">
        <f>IF('Rang. kommuner avlingsnivå P '!K657&gt;1,'Rang. kommuner avlingsnivå P '!K657,"")</f>
        <v/>
      </c>
      <c r="O656" s="4" t="str">
        <f>IF('Rang. kommuner avlingsnivå P '!L657&gt;1,'Rang. kommuner avlingsnivå P '!L657,"")</f>
        <v/>
      </c>
    </row>
    <row r="657" spans="4:15" x14ac:dyDescent="0.25">
      <c r="D657" s="4" t="str">
        <f>IF('Rang. kommuner avlingsnivå P '!A658&gt;1,'Rang. kommuner avlingsnivå P '!A658,"")</f>
        <v/>
      </c>
      <c r="E657" s="4" t="str">
        <f>IF('Rang. kommuner avlingsnivå P '!B658&gt;1,'Rang. kommuner avlingsnivå P '!B658,"")</f>
        <v/>
      </c>
      <c r="F657" s="4" t="str">
        <f>IF('Rang. kommuner avlingsnivå P '!C658&gt;1,'Rang. kommuner avlingsnivå P '!C658,"")</f>
        <v/>
      </c>
      <c r="G657" s="4" t="str">
        <f>IF('Rang. kommuner avlingsnivå P '!D658&gt;1,'Rang. kommuner avlingsnivå P '!D658,"")</f>
        <v/>
      </c>
      <c r="H657" s="4" t="str">
        <f>IF('Rang. kommuner avlingsnivå P '!E658&gt;1,'Rang. kommuner avlingsnivå P '!E658,"")</f>
        <v/>
      </c>
      <c r="I657" s="4" t="str">
        <f>IF('Rang. kommuner avlingsnivå P '!F658&gt;1,'Rang. kommuner avlingsnivå P '!F658,"")</f>
        <v/>
      </c>
      <c r="J657" s="4" t="str">
        <f>IF('Rang. kommuner avlingsnivå P '!G658&gt;1,'Rang. kommuner avlingsnivå P '!G658,"")</f>
        <v/>
      </c>
      <c r="K657" s="4" t="str">
        <f>IF('Rang. kommuner avlingsnivå P '!H658&gt;1,'Rang. kommuner avlingsnivå P '!H658,"")</f>
        <v/>
      </c>
      <c r="L657" s="4" t="str">
        <f>IF('Rang. kommuner avlingsnivå P '!I658&gt;1,'Rang. kommuner avlingsnivå P '!I658,"")</f>
        <v/>
      </c>
      <c r="M657" s="4" t="str">
        <f>IF('Rang. kommuner avlingsnivå P '!J658&gt;1,'Rang. kommuner avlingsnivå P '!J658,"")</f>
        <v/>
      </c>
      <c r="N657" s="4" t="str">
        <f>IF('Rang. kommuner avlingsnivå P '!K658&gt;1,'Rang. kommuner avlingsnivå P '!K658,"")</f>
        <v/>
      </c>
      <c r="O657" s="4" t="str">
        <f>IF('Rang. kommuner avlingsnivå P '!L658&gt;1,'Rang. kommuner avlingsnivå P '!L658,"")</f>
        <v/>
      </c>
    </row>
    <row r="658" spans="4:15" x14ac:dyDescent="0.25">
      <c r="D658" s="4" t="str">
        <f>IF('Rang. kommuner avlingsnivå P '!A659&gt;1,'Rang. kommuner avlingsnivå P '!A659,"")</f>
        <v/>
      </c>
      <c r="E658" s="4" t="str">
        <f>IF('Rang. kommuner avlingsnivå P '!B659&gt;1,'Rang. kommuner avlingsnivå P '!B659,"")</f>
        <v/>
      </c>
      <c r="F658" s="4" t="str">
        <f>IF('Rang. kommuner avlingsnivå P '!C659&gt;1,'Rang. kommuner avlingsnivå P '!C659,"")</f>
        <v/>
      </c>
      <c r="G658" s="4" t="str">
        <f>IF('Rang. kommuner avlingsnivå P '!D659&gt;1,'Rang. kommuner avlingsnivå P '!D659,"")</f>
        <v/>
      </c>
      <c r="H658" s="4" t="str">
        <f>IF('Rang. kommuner avlingsnivå P '!E659&gt;1,'Rang. kommuner avlingsnivå P '!E659,"")</f>
        <v/>
      </c>
      <c r="I658" s="4" t="str">
        <f>IF('Rang. kommuner avlingsnivå P '!F659&gt;1,'Rang. kommuner avlingsnivå P '!F659,"")</f>
        <v/>
      </c>
      <c r="J658" s="4" t="str">
        <f>IF('Rang. kommuner avlingsnivå P '!G659&gt;1,'Rang. kommuner avlingsnivå P '!G659,"")</f>
        <v/>
      </c>
      <c r="K658" s="4" t="str">
        <f>IF('Rang. kommuner avlingsnivå P '!H659&gt;1,'Rang. kommuner avlingsnivå P '!H659,"")</f>
        <v/>
      </c>
      <c r="L658" s="4" t="str">
        <f>IF('Rang. kommuner avlingsnivå P '!I659&gt;1,'Rang. kommuner avlingsnivå P '!I659,"")</f>
        <v/>
      </c>
      <c r="M658" s="4" t="str">
        <f>IF('Rang. kommuner avlingsnivå P '!J659&gt;1,'Rang. kommuner avlingsnivå P '!J659,"")</f>
        <v/>
      </c>
      <c r="N658" s="4" t="str">
        <f>IF('Rang. kommuner avlingsnivå P '!K659&gt;1,'Rang. kommuner avlingsnivå P '!K659,"")</f>
        <v/>
      </c>
      <c r="O658" s="4" t="str">
        <f>IF('Rang. kommuner avlingsnivå P '!L659&gt;1,'Rang. kommuner avlingsnivå P '!L659,"")</f>
        <v/>
      </c>
    </row>
    <row r="659" spans="4:15" x14ac:dyDescent="0.25">
      <c r="D659" s="4" t="str">
        <f>IF('Rang. kommuner avlingsnivå P '!A660&gt;1,'Rang. kommuner avlingsnivå P '!A660,"")</f>
        <v/>
      </c>
      <c r="E659" s="4" t="str">
        <f>IF('Rang. kommuner avlingsnivå P '!B660&gt;1,'Rang. kommuner avlingsnivå P '!B660,"")</f>
        <v/>
      </c>
      <c r="F659" s="4" t="str">
        <f>IF('Rang. kommuner avlingsnivå P '!C660&gt;1,'Rang. kommuner avlingsnivå P '!C660,"")</f>
        <v/>
      </c>
      <c r="G659" s="4" t="str">
        <f>IF('Rang. kommuner avlingsnivå P '!D660&gt;1,'Rang. kommuner avlingsnivå P '!D660,"")</f>
        <v/>
      </c>
      <c r="H659" s="4" t="str">
        <f>IF('Rang. kommuner avlingsnivå P '!E660&gt;1,'Rang. kommuner avlingsnivå P '!E660,"")</f>
        <v/>
      </c>
      <c r="I659" s="4" t="str">
        <f>IF('Rang. kommuner avlingsnivå P '!F660&gt;1,'Rang. kommuner avlingsnivå P '!F660,"")</f>
        <v/>
      </c>
      <c r="J659" s="4" t="str">
        <f>IF('Rang. kommuner avlingsnivå P '!G660&gt;1,'Rang. kommuner avlingsnivå P '!G660,"")</f>
        <v/>
      </c>
      <c r="K659" s="4" t="str">
        <f>IF('Rang. kommuner avlingsnivå P '!H660&gt;1,'Rang. kommuner avlingsnivå P '!H660,"")</f>
        <v/>
      </c>
      <c r="L659" s="4" t="str">
        <f>IF('Rang. kommuner avlingsnivå P '!I660&gt;1,'Rang. kommuner avlingsnivå P '!I660,"")</f>
        <v/>
      </c>
      <c r="M659" s="4" t="str">
        <f>IF('Rang. kommuner avlingsnivå P '!J660&gt;1,'Rang. kommuner avlingsnivå P '!J660,"")</f>
        <v/>
      </c>
      <c r="N659" s="4" t="str">
        <f>IF('Rang. kommuner avlingsnivå P '!K660&gt;1,'Rang. kommuner avlingsnivå P '!K660,"")</f>
        <v/>
      </c>
      <c r="O659" s="4" t="str">
        <f>IF('Rang. kommuner avlingsnivå P '!L660&gt;1,'Rang. kommuner avlingsnivå P '!L660,"")</f>
        <v/>
      </c>
    </row>
    <row r="660" spans="4:15" x14ac:dyDescent="0.25">
      <c r="D660" s="4" t="str">
        <f>IF('Rang. kommuner avlingsnivå P '!A661&gt;1,'Rang. kommuner avlingsnivå P '!A661,"")</f>
        <v/>
      </c>
      <c r="E660" s="4" t="str">
        <f>IF('Rang. kommuner avlingsnivå P '!B661&gt;1,'Rang. kommuner avlingsnivå P '!B661,"")</f>
        <v/>
      </c>
      <c r="F660" s="4" t="str">
        <f>IF('Rang. kommuner avlingsnivå P '!C661&gt;1,'Rang. kommuner avlingsnivå P '!C661,"")</f>
        <v/>
      </c>
      <c r="G660" s="4" t="str">
        <f>IF('Rang. kommuner avlingsnivå P '!D661&gt;1,'Rang. kommuner avlingsnivå P '!D661,"")</f>
        <v/>
      </c>
      <c r="H660" s="4" t="str">
        <f>IF('Rang. kommuner avlingsnivå P '!E661&gt;1,'Rang. kommuner avlingsnivå P '!E661,"")</f>
        <v/>
      </c>
      <c r="I660" s="4" t="str">
        <f>IF('Rang. kommuner avlingsnivå P '!F661&gt;1,'Rang. kommuner avlingsnivå P '!F661,"")</f>
        <v/>
      </c>
      <c r="J660" s="4" t="str">
        <f>IF('Rang. kommuner avlingsnivå P '!G661&gt;1,'Rang. kommuner avlingsnivå P '!G661,"")</f>
        <v/>
      </c>
      <c r="K660" s="4" t="str">
        <f>IF('Rang. kommuner avlingsnivå P '!H661&gt;1,'Rang. kommuner avlingsnivå P '!H661,"")</f>
        <v/>
      </c>
      <c r="L660" s="4" t="str">
        <f>IF('Rang. kommuner avlingsnivå P '!I661&gt;1,'Rang. kommuner avlingsnivå P '!I661,"")</f>
        <v/>
      </c>
      <c r="M660" s="4" t="str">
        <f>IF('Rang. kommuner avlingsnivå P '!J661&gt;1,'Rang. kommuner avlingsnivå P '!J661,"")</f>
        <v/>
      </c>
      <c r="N660" s="4" t="str">
        <f>IF('Rang. kommuner avlingsnivå P '!K661&gt;1,'Rang. kommuner avlingsnivå P '!K661,"")</f>
        <v/>
      </c>
      <c r="O660" s="4" t="str">
        <f>IF('Rang. kommuner avlingsnivå P '!L661&gt;1,'Rang. kommuner avlingsnivå P '!L661,"")</f>
        <v/>
      </c>
    </row>
    <row r="661" spans="4:15" x14ac:dyDescent="0.25">
      <c r="D661" s="4" t="str">
        <f>IF('Rang. kommuner avlingsnivå P '!A662&gt;1,'Rang. kommuner avlingsnivå P '!A662,"")</f>
        <v/>
      </c>
      <c r="E661" s="4" t="str">
        <f>IF('Rang. kommuner avlingsnivå P '!B662&gt;1,'Rang. kommuner avlingsnivå P '!B662,"")</f>
        <v/>
      </c>
      <c r="F661" s="4" t="str">
        <f>IF('Rang. kommuner avlingsnivå P '!C662&gt;1,'Rang. kommuner avlingsnivå P '!C662,"")</f>
        <v/>
      </c>
      <c r="G661" s="4" t="str">
        <f>IF('Rang. kommuner avlingsnivå P '!D662&gt;1,'Rang. kommuner avlingsnivå P '!D662,"")</f>
        <v/>
      </c>
      <c r="H661" s="4" t="str">
        <f>IF('Rang. kommuner avlingsnivå P '!E662&gt;1,'Rang. kommuner avlingsnivå P '!E662,"")</f>
        <v/>
      </c>
      <c r="I661" s="4" t="str">
        <f>IF('Rang. kommuner avlingsnivå P '!F662&gt;1,'Rang. kommuner avlingsnivå P '!F662,"")</f>
        <v/>
      </c>
      <c r="J661" s="4" t="str">
        <f>IF('Rang. kommuner avlingsnivå P '!G662&gt;1,'Rang. kommuner avlingsnivå P '!G662,"")</f>
        <v/>
      </c>
      <c r="K661" s="4" t="str">
        <f>IF('Rang. kommuner avlingsnivå P '!H662&gt;1,'Rang. kommuner avlingsnivå P '!H662,"")</f>
        <v/>
      </c>
      <c r="L661" s="4" t="str">
        <f>IF('Rang. kommuner avlingsnivå P '!I662&gt;1,'Rang. kommuner avlingsnivå P '!I662,"")</f>
        <v/>
      </c>
      <c r="M661" s="4" t="str">
        <f>IF('Rang. kommuner avlingsnivå P '!J662&gt;1,'Rang. kommuner avlingsnivå P '!J662,"")</f>
        <v/>
      </c>
      <c r="N661" s="4" t="str">
        <f>IF('Rang. kommuner avlingsnivå P '!K662&gt;1,'Rang. kommuner avlingsnivå P '!K662,"")</f>
        <v/>
      </c>
      <c r="O661" s="4" t="str">
        <f>IF('Rang. kommuner avlingsnivå P '!L662&gt;1,'Rang. kommuner avlingsnivå P '!L662,"")</f>
        <v/>
      </c>
    </row>
    <row r="662" spans="4:15" x14ac:dyDescent="0.25">
      <c r="D662" s="4" t="str">
        <f>IF('Rang. kommuner avlingsnivå P '!A663&gt;1,'Rang. kommuner avlingsnivå P '!A663,"")</f>
        <v/>
      </c>
      <c r="E662" s="4" t="str">
        <f>IF('Rang. kommuner avlingsnivå P '!B663&gt;1,'Rang. kommuner avlingsnivå P '!B663,"")</f>
        <v/>
      </c>
      <c r="F662" s="4" t="str">
        <f>IF('Rang. kommuner avlingsnivå P '!C663&gt;1,'Rang. kommuner avlingsnivå P '!C663,"")</f>
        <v/>
      </c>
      <c r="G662" s="4" t="str">
        <f>IF('Rang. kommuner avlingsnivå P '!D663&gt;1,'Rang. kommuner avlingsnivå P '!D663,"")</f>
        <v/>
      </c>
      <c r="H662" s="4" t="str">
        <f>IF('Rang. kommuner avlingsnivå P '!E663&gt;1,'Rang. kommuner avlingsnivå P '!E663,"")</f>
        <v/>
      </c>
      <c r="I662" s="4" t="str">
        <f>IF('Rang. kommuner avlingsnivå P '!F663&gt;1,'Rang. kommuner avlingsnivå P '!F663,"")</f>
        <v/>
      </c>
      <c r="J662" s="4" t="str">
        <f>IF('Rang. kommuner avlingsnivå P '!G663&gt;1,'Rang. kommuner avlingsnivå P '!G663,"")</f>
        <v/>
      </c>
      <c r="K662" s="4" t="str">
        <f>IF('Rang. kommuner avlingsnivå P '!H663&gt;1,'Rang. kommuner avlingsnivå P '!H663,"")</f>
        <v/>
      </c>
      <c r="L662" s="4" t="str">
        <f>IF('Rang. kommuner avlingsnivå P '!I663&gt;1,'Rang. kommuner avlingsnivå P '!I663,"")</f>
        <v/>
      </c>
      <c r="M662" s="4" t="str">
        <f>IF('Rang. kommuner avlingsnivå P '!J663&gt;1,'Rang. kommuner avlingsnivå P '!J663,"")</f>
        <v/>
      </c>
      <c r="N662" s="4" t="str">
        <f>IF('Rang. kommuner avlingsnivå P '!K663&gt;1,'Rang. kommuner avlingsnivå P '!K663,"")</f>
        <v/>
      </c>
      <c r="O662" s="4" t="str">
        <f>IF('Rang. kommuner avlingsnivå P '!L663&gt;1,'Rang. kommuner avlingsnivå P '!L663,"")</f>
        <v/>
      </c>
    </row>
    <row r="663" spans="4:15" x14ac:dyDescent="0.25">
      <c r="D663" s="4" t="str">
        <f>IF('Rang. kommuner avlingsnivå P '!A664&gt;1,'Rang. kommuner avlingsnivå P '!A664,"")</f>
        <v/>
      </c>
      <c r="E663" s="4" t="str">
        <f>IF('Rang. kommuner avlingsnivå P '!B664&gt;1,'Rang. kommuner avlingsnivå P '!B664,"")</f>
        <v/>
      </c>
      <c r="F663" s="4" t="str">
        <f>IF('Rang. kommuner avlingsnivå P '!C664&gt;1,'Rang. kommuner avlingsnivå P '!C664,"")</f>
        <v/>
      </c>
      <c r="G663" s="4" t="str">
        <f>IF('Rang. kommuner avlingsnivå P '!D664&gt;1,'Rang. kommuner avlingsnivå P '!D664,"")</f>
        <v/>
      </c>
      <c r="H663" s="4" t="str">
        <f>IF('Rang. kommuner avlingsnivå P '!E664&gt;1,'Rang. kommuner avlingsnivå P '!E664,"")</f>
        <v/>
      </c>
      <c r="I663" s="4" t="str">
        <f>IF('Rang. kommuner avlingsnivå P '!F664&gt;1,'Rang. kommuner avlingsnivå P '!F664,"")</f>
        <v/>
      </c>
      <c r="J663" s="4" t="str">
        <f>IF('Rang. kommuner avlingsnivå P '!G664&gt;1,'Rang. kommuner avlingsnivå P '!G664,"")</f>
        <v/>
      </c>
      <c r="K663" s="4" t="str">
        <f>IF('Rang. kommuner avlingsnivå P '!H664&gt;1,'Rang. kommuner avlingsnivå P '!H664,"")</f>
        <v/>
      </c>
      <c r="L663" s="4" t="str">
        <f>IF('Rang. kommuner avlingsnivå P '!I664&gt;1,'Rang. kommuner avlingsnivå P '!I664,"")</f>
        <v/>
      </c>
      <c r="M663" s="4" t="str">
        <f>IF('Rang. kommuner avlingsnivå P '!J664&gt;1,'Rang. kommuner avlingsnivå P '!J664,"")</f>
        <v/>
      </c>
      <c r="N663" s="4" t="str">
        <f>IF('Rang. kommuner avlingsnivå P '!K664&gt;1,'Rang. kommuner avlingsnivå P '!K664,"")</f>
        <v/>
      </c>
      <c r="O663" s="4" t="str">
        <f>IF('Rang. kommuner avlingsnivå P '!L664&gt;1,'Rang. kommuner avlingsnivå P '!L664,"")</f>
        <v/>
      </c>
    </row>
    <row r="664" spans="4:15" x14ac:dyDescent="0.25">
      <c r="D664" s="4" t="str">
        <f>IF('Rang. kommuner avlingsnivå P '!A665&gt;1,'Rang. kommuner avlingsnivå P '!A665,"")</f>
        <v/>
      </c>
      <c r="E664" s="4" t="str">
        <f>IF('Rang. kommuner avlingsnivå P '!B665&gt;1,'Rang. kommuner avlingsnivå P '!B665,"")</f>
        <v/>
      </c>
      <c r="F664" s="4" t="str">
        <f>IF('Rang. kommuner avlingsnivå P '!C665&gt;1,'Rang. kommuner avlingsnivå P '!C665,"")</f>
        <v/>
      </c>
      <c r="G664" s="4" t="str">
        <f>IF('Rang. kommuner avlingsnivå P '!D665&gt;1,'Rang. kommuner avlingsnivå P '!D665,"")</f>
        <v/>
      </c>
      <c r="H664" s="4" t="str">
        <f>IF('Rang. kommuner avlingsnivå P '!E665&gt;1,'Rang. kommuner avlingsnivå P '!E665,"")</f>
        <v/>
      </c>
      <c r="I664" s="4" t="str">
        <f>IF('Rang. kommuner avlingsnivå P '!F665&gt;1,'Rang. kommuner avlingsnivå P '!F665,"")</f>
        <v/>
      </c>
      <c r="J664" s="4" t="str">
        <f>IF('Rang. kommuner avlingsnivå P '!G665&gt;1,'Rang. kommuner avlingsnivå P '!G665,"")</f>
        <v/>
      </c>
      <c r="K664" s="4" t="str">
        <f>IF('Rang. kommuner avlingsnivå P '!H665&gt;1,'Rang. kommuner avlingsnivå P '!H665,"")</f>
        <v/>
      </c>
      <c r="L664" s="4" t="str">
        <f>IF('Rang. kommuner avlingsnivå P '!I665&gt;1,'Rang. kommuner avlingsnivå P '!I665,"")</f>
        <v/>
      </c>
      <c r="M664" s="4" t="str">
        <f>IF('Rang. kommuner avlingsnivå P '!J665&gt;1,'Rang. kommuner avlingsnivå P '!J665,"")</f>
        <v/>
      </c>
      <c r="N664" s="4" t="str">
        <f>IF('Rang. kommuner avlingsnivå P '!K665&gt;1,'Rang. kommuner avlingsnivå P '!K665,"")</f>
        <v/>
      </c>
      <c r="O664" s="4" t="str">
        <f>IF('Rang. kommuner avlingsnivå P '!L665&gt;1,'Rang. kommuner avlingsnivå P '!L665,"")</f>
        <v/>
      </c>
    </row>
    <row r="665" spans="4:15" x14ac:dyDescent="0.25">
      <c r="D665" s="4" t="str">
        <f>IF('Rang. kommuner avlingsnivå P '!A666&gt;1,'Rang. kommuner avlingsnivå P '!A666,"")</f>
        <v/>
      </c>
      <c r="E665" s="4" t="str">
        <f>IF('Rang. kommuner avlingsnivå P '!B666&gt;1,'Rang. kommuner avlingsnivå P '!B666,"")</f>
        <v/>
      </c>
      <c r="F665" s="4" t="str">
        <f>IF('Rang. kommuner avlingsnivå P '!C666&gt;1,'Rang. kommuner avlingsnivå P '!C666,"")</f>
        <v/>
      </c>
      <c r="G665" s="4" t="str">
        <f>IF('Rang. kommuner avlingsnivå P '!D666&gt;1,'Rang. kommuner avlingsnivå P '!D666,"")</f>
        <v/>
      </c>
      <c r="H665" s="4" t="str">
        <f>IF('Rang. kommuner avlingsnivå P '!E666&gt;1,'Rang. kommuner avlingsnivå P '!E666,"")</f>
        <v/>
      </c>
      <c r="I665" s="4" t="str">
        <f>IF('Rang. kommuner avlingsnivå P '!F666&gt;1,'Rang. kommuner avlingsnivå P '!F666,"")</f>
        <v/>
      </c>
      <c r="J665" s="4" t="str">
        <f>IF('Rang. kommuner avlingsnivå P '!G666&gt;1,'Rang. kommuner avlingsnivå P '!G666,"")</f>
        <v/>
      </c>
      <c r="K665" s="4" t="str">
        <f>IF('Rang. kommuner avlingsnivå P '!H666&gt;1,'Rang. kommuner avlingsnivå P '!H666,"")</f>
        <v/>
      </c>
      <c r="L665" s="4" t="str">
        <f>IF('Rang. kommuner avlingsnivå P '!I666&gt;1,'Rang. kommuner avlingsnivå P '!I666,"")</f>
        <v/>
      </c>
      <c r="M665" s="4" t="str">
        <f>IF('Rang. kommuner avlingsnivå P '!J666&gt;1,'Rang. kommuner avlingsnivå P '!J666,"")</f>
        <v/>
      </c>
      <c r="N665" s="4" t="str">
        <f>IF('Rang. kommuner avlingsnivå P '!K666&gt;1,'Rang. kommuner avlingsnivå P '!K666,"")</f>
        <v/>
      </c>
      <c r="O665" s="4" t="str">
        <f>IF('Rang. kommuner avlingsnivå P '!L666&gt;1,'Rang. kommuner avlingsnivå P '!L666,"")</f>
        <v/>
      </c>
    </row>
    <row r="666" spans="4:15" x14ac:dyDescent="0.25">
      <c r="D666" s="4" t="str">
        <f>IF('Rang. kommuner avlingsnivå P '!A667&gt;1,'Rang. kommuner avlingsnivå P '!A667,"")</f>
        <v/>
      </c>
      <c r="E666" s="4" t="str">
        <f>IF('Rang. kommuner avlingsnivå P '!B667&gt;1,'Rang. kommuner avlingsnivå P '!B667,"")</f>
        <v/>
      </c>
      <c r="F666" s="4" t="str">
        <f>IF('Rang. kommuner avlingsnivå P '!C667&gt;1,'Rang. kommuner avlingsnivå P '!C667,"")</f>
        <v/>
      </c>
      <c r="G666" s="4" t="str">
        <f>IF('Rang. kommuner avlingsnivå P '!D667&gt;1,'Rang. kommuner avlingsnivå P '!D667,"")</f>
        <v/>
      </c>
      <c r="H666" s="4" t="str">
        <f>IF('Rang. kommuner avlingsnivå P '!E667&gt;1,'Rang. kommuner avlingsnivå P '!E667,"")</f>
        <v/>
      </c>
      <c r="I666" s="4" t="str">
        <f>IF('Rang. kommuner avlingsnivå P '!F667&gt;1,'Rang. kommuner avlingsnivå P '!F667,"")</f>
        <v/>
      </c>
      <c r="J666" s="4" t="str">
        <f>IF('Rang. kommuner avlingsnivå P '!G667&gt;1,'Rang. kommuner avlingsnivå P '!G667,"")</f>
        <v/>
      </c>
      <c r="K666" s="4" t="str">
        <f>IF('Rang. kommuner avlingsnivå P '!H667&gt;1,'Rang. kommuner avlingsnivå P '!H667,"")</f>
        <v/>
      </c>
      <c r="L666" s="4" t="str">
        <f>IF('Rang. kommuner avlingsnivå P '!I667&gt;1,'Rang. kommuner avlingsnivå P '!I667,"")</f>
        <v/>
      </c>
      <c r="M666" s="4" t="str">
        <f>IF('Rang. kommuner avlingsnivå P '!J667&gt;1,'Rang. kommuner avlingsnivå P '!J667,"")</f>
        <v/>
      </c>
      <c r="N666" s="4" t="str">
        <f>IF('Rang. kommuner avlingsnivå P '!K667&gt;1,'Rang. kommuner avlingsnivå P '!K667,"")</f>
        <v/>
      </c>
      <c r="O666" s="4" t="str">
        <f>IF('Rang. kommuner avlingsnivå P '!L667&gt;1,'Rang. kommuner avlingsnivå P '!L667,"")</f>
        <v/>
      </c>
    </row>
    <row r="667" spans="4:15" x14ac:dyDescent="0.25">
      <c r="D667" s="4" t="str">
        <f>IF('Rang. kommuner avlingsnivå P '!A668&gt;1,'Rang. kommuner avlingsnivå P '!A668,"")</f>
        <v/>
      </c>
      <c r="E667" s="4" t="str">
        <f>IF('Rang. kommuner avlingsnivå P '!B668&gt;1,'Rang. kommuner avlingsnivå P '!B668,"")</f>
        <v/>
      </c>
      <c r="F667" s="4" t="str">
        <f>IF('Rang. kommuner avlingsnivå P '!C668&gt;1,'Rang. kommuner avlingsnivå P '!C668,"")</f>
        <v/>
      </c>
      <c r="G667" s="4" t="str">
        <f>IF('Rang. kommuner avlingsnivå P '!D668&gt;1,'Rang. kommuner avlingsnivå P '!D668,"")</f>
        <v/>
      </c>
      <c r="H667" s="4" t="str">
        <f>IF('Rang. kommuner avlingsnivå P '!E668&gt;1,'Rang. kommuner avlingsnivå P '!E668,"")</f>
        <v/>
      </c>
      <c r="I667" s="4" t="str">
        <f>IF('Rang. kommuner avlingsnivå P '!F668&gt;1,'Rang. kommuner avlingsnivå P '!F668,"")</f>
        <v/>
      </c>
      <c r="J667" s="4" t="str">
        <f>IF('Rang. kommuner avlingsnivå P '!G668&gt;1,'Rang. kommuner avlingsnivå P '!G668,"")</f>
        <v/>
      </c>
      <c r="K667" s="4" t="str">
        <f>IF('Rang. kommuner avlingsnivå P '!H668&gt;1,'Rang. kommuner avlingsnivå P '!H668,"")</f>
        <v/>
      </c>
      <c r="L667" s="4" t="str">
        <f>IF('Rang. kommuner avlingsnivå P '!I668&gt;1,'Rang. kommuner avlingsnivå P '!I668,"")</f>
        <v/>
      </c>
      <c r="M667" s="4" t="str">
        <f>IF('Rang. kommuner avlingsnivå P '!J668&gt;1,'Rang. kommuner avlingsnivå P '!J668,"")</f>
        <v/>
      </c>
      <c r="N667" s="4" t="str">
        <f>IF('Rang. kommuner avlingsnivå P '!K668&gt;1,'Rang. kommuner avlingsnivå P '!K668,"")</f>
        <v/>
      </c>
      <c r="O667" s="4" t="str">
        <f>IF('Rang. kommuner avlingsnivå P '!L668&gt;1,'Rang. kommuner avlingsnivå P '!L668,"")</f>
        <v/>
      </c>
    </row>
    <row r="668" spans="4:15" x14ac:dyDescent="0.25">
      <c r="D668" s="4" t="str">
        <f>IF('Rang. kommuner avlingsnivå P '!A669&gt;1,'Rang. kommuner avlingsnivå P '!A669,"")</f>
        <v/>
      </c>
      <c r="E668" s="4" t="str">
        <f>IF('Rang. kommuner avlingsnivå P '!B669&gt;1,'Rang. kommuner avlingsnivå P '!B669,"")</f>
        <v/>
      </c>
      <c r="F668" s="4" t="str">
        <f>IF('Rang. kommuner avlingsnivå P '!C669&gt;1,'Rang. kommuner avlingsnivå P '!C669,"")</f>
        <v/>
      </c>
      <c r="G668" s="4" t="str">
        <f>IF('Rang. kommuner avlingsnivå P '!D669&gt;1,'Rang. kommuner avlingsnivå P '!D669,"")</f>
        <v/>
      </c>
      <c r="H668" s="4" t="str">
        <f>IF('Rang. kommuner avlingsnivå P '!E669&gt;1,'Rang. kommuner avlingsnivå P '!E669,"")</f>
        <v/>
      </c>
      <c r="I668" s="4" t="str">
        <f>IF('Rang. kommuner avlingsnivå P '!F669&gt;1,'Rang. kommuner avlingsnivå P '!F669,"")</f>
        <v/>
      </c>
      <c r="J668" s="4" t="str">
        <f>IF('Rang. kommuner avlingsnivå P '!G669&gt;1,'Rang. kommuner avlingsnivå P '!G669,"")</f>
        <v/>
      </c>
      <c r="K668" s="4" t="str">
        <f>IF('Rang. kommuner avlingsnivå P '!H669&gt;1,'Rang. kommuner avlingsnivå P '!H669,"")</f>
        <v/>
      </c>
      <c r="L668" s="4" t="str">
        <f>IF('Rang. kommuner avlingsnivå P '!I669&gt;1,'Rang. kommuner avlingsnivå P '!I669,"")</f>
        <v/>
      </c>
      <c r="M668" s="4" t="str">
        <f>IF('Rang. kommuner avlingsnivå P '!J669&gt;1,'Rang. kommuner avlingsnivå P '!J669,"")</f>
        <v/>
      </c>
      <c r="N668" s="4" t="str">
        <f>IF('Rang. kommuner avlingsnivå P '!K669&gt;1,'Rang. kommuner avlingsnivå P '!K669,"")</f>
        <v/>
      </c>
      <c r="O668" s="4" t="str">
        <f>IF('Rang. kommuner avlingsnivå P '!L669&gt;1,'Rang. kommuner avlingsnivå P '!L669,"")</f>
        <v/>
      </c>
    </row>
    <row r="669" spans="4:15" x14ac:dyDescent="0.25">
      <c r="D669" s="4" t="str">
        <f>IF('Rang. kommuner avlingsnivå P '!A670&gt;1,'Rang. kommuner avlingsnivå P '!A670,"")</f>
        <v/>
      </c>
      <c r="E669" s="4" t="str">
        <f>IF('Rang. kommuner avlingsnivå P '!B670&gt;1,'Rang. kommuner avlingsnivå P '!B670,"")</f>
        <v/>
      </c>
      <c r="F669" s="4" t="str">
        <f>IF('Rang. kommuner avlingsnivå P '!C670&gt;1,'Rang. kommuner avlingsnivå P '!C670,"")</f>
        <v/>
      </c>
      <c r="G669" s="4" t="str">
        <f>IF('Rang. kommuner avlingsnivå P '!D670&gt;1,'Rang. kommuner avlingsnivå P '!D670,"")</f>
        <v/>
      </c>
      <c r="H669" s="4" t="str">
        <f>IF('Rang. kommuner avlingsnivå P '!E670&gt;1,'Rang. kommuner avlingsnivå P '!E670,"")</f>
        <v/>
      </c>
      <c r="I669" s="4" t="str">
        <f>IF('Rang. kommuner avlingsnivå P '!F670&gt;1,'Rang. kommuner avlingsnivå P '!F670,"")</f>
        <v/>
      </c>
      <c r="J669" s="4" t="str">
        <f>IF('Rang. kommuner avlingsnivå P '!G670&gt;1,'Rang. kommuner avlingsnivå P '!G670,"")</f>
        <v/>
      </c>
      <c r="K669" s="4" t="str">
        <f>IF('Rang. kommuner avlingsnivå P '!H670&gt;1,'Rang. kommuner avlingsnivå P '!H670,"")</f>
        <v/>
      </c>
      <c r="L669" s="4" t="str">
        <f>IF('Rang. kommuner avlingsnivå P '!I670&gt;1,'Rang. kommuner avlingsnivå P '!I670,"")</f>
        <v/>
      </c>
      <c r="M669" s="4" t="str">
        <f>IF('Rang. kommuner avlingsnivå P '!J670&gt;1,'Rang. kommuner avlingsnivå P '!J670,"")</f>
        <v/>
      </c>
      <c r="N669" s="4" t="str">
        <f>IF('Rang. kommuner avlingsnivå P '!K670&gt;1,'Rang. kommuner avlingsnivå P '!K670,"")</f>
        <v/>
      </c>
      <c r="O669" s="4" t="str">
        <f>IF('Rang. kommuner avlingsnivå P '!L670&gt;1,'Rang. kommuner avlingsnivå P '!L670,"")</f>
        <v/>
      </c>
    </row>
    <row r="670" spans="4:15" x14ac:dyDescent="0.25">
      <c r="D670" s="4" t="str">
        <f>IF('Rang. kommuner avlingsnivå P '!A671&gt;1,'Rang. kommuner avlingsnivå P '!A671,"")</f>
        <v/>
      </c>
      <c r="E670" s="4" t="str">
        <f>IF('Rang. kommuner avlingsnivå P '!B671&gt;1,'Rang. kommuner avlingsnivå P '!B671,"")</f>
        <v/>
      </c>
      <c r="F670" s="4" t="str">
        <f>IF('Rang. kommuner avlingsnivå P '!C671&gt;1,'Rang. kommuner avlingsnivå P '!C671,"")</f>
        <v/>
      </c>
      <c r="G670" s="4" t="str">
        <f>IF('Rang. kommuner avlingsnivå P '!D671&gt;1,'Rang. kommuner avlingsnivå P '!D671,"")</f>
        <v/>
      </c>
      <c r="H670" s="4" t="str">
        <f>IF('Rang. kommuner avlingsnivå P '!E671&gt;1,'Rang. kommuner avlingsnivå P '!E671,"")</f>
        <v/>
      </c>
      <c r="I670" s="4" t="str">
        <f>IF('Rang. kommuner avlingsnivå P '!F671&gt;1,'Rang. kommuner avlingsnivå P '!F671,"")</f>
        <v/>
      </c>
      <c r="J670" s="4" t="str">
        <f>IF('Rang. kommuner avlingsnivå P '!G671&gt;1,'Rang. kommuner avlingsnivå P '!G671,"")</f>
        <v/>
      </c>
      <c r="K670" s="4" t="str">
        <f>IF('Rang. kommuner avlingsnivå P '!H671&gt;1,'Rang. kommuner avlingsnivå P '!H671,"")</f>
        <v/>
      </c>
      <c r="L670" s="4" t="str">
        <f>IF('Rang. kommuner avlingsnivå P '!I671&gt;1,'Rang. kommuner avlingsnivå P '!I671,"")</f>
        <v/>
      </c>
      <c r="M670" s="4" t="str">
        <f>IF('Rang. kommuner avlingsnivå P '!J671&gt;1,'Rang. kommuner avlingsnivå P '!J671,"")</f>
        <v/>
      </c>
      <c r="N670" s="4" t="str">
        <f>IF('Rang. kommuner avlingsnivå P '!K671&gt;1,'Rang. kommuner avlingsnivå P '!K671,"")</f>
        <v/>
      </c>
      <c r="O670" s="4" t="str">
        <f>IF('Rang. kommuner avlingsnivå P '!L671&gt;1,'Rang. kommuner avlingsnivå P '!L671,"")</f>
        <v/>
      </c>
    </row>
    <row r="671" spans="4:15" x14ac:dyDescent="0.25">
      <c r="D671" s="4" t="str">
        <f>IF('Rang. kommuner avlingsnivå P '!A672&gt;1,'Rang. kommuner avlingsnivå P '!A672,"")</f>
        <v/>
      </c>
      <c r="E671" s="4" t="str">
        <f>IF('Rang. kommuner avlingsnivå P '!B672&gt;1,'Rang. kommuner avlingsnivå P '!B672,"")</f>
        <v/>
      </c>
      <c r="F671" s="4" t="str">
        <f>IF('Rang. kommuner avlingsnivå P '!C672&gt;1,'Rang. kommuner avlingsnivå P '!C672,"")</f>
        <v/>
      </c>
      <c r="G671" s="4" t="str">
        <f>IF('Rang. kommuner avlingsnivå P '!D672&gt;1,'Rang. kommuner avlingsnivå P '!D672,"")</f>
        <v/>
      </c>
      <c r="H671" s="4" t="str">
        <f>IF('Rang. kommuner avlingsnivå P '!E672&gt;1,'Rang. kommuner avlingsnivå P '!E672,"")</f>
        <v/>
      </c>
      <c r="I671" s="4" t="str">
        <f>IF('Rang. kommuner avlingsnivå P '!F672&gt;1,'Rang. kommuner avlingsnivå P '!F672,"")</f>
        <v/>
      </c>
      <c r="J671" s="4" t="str">
        <f>IF('Rang. kommuner avlingsnivå P '!G672&gt;1,'Rang. kommuner avlingsnivå P '!G672,"")</f>
        <v/>
      </c>
      <c r="K671" s="4" t="str">
        <f>IF('Rang. kommuner avlingsnivå P '!H672&gt;1,'Rang. kommuner avlingsnivå P '!H672,"")</f>
        <v/>
      </c>
      <c r="L671" s="4" t="str">
        <f>IF('Rang. kommuner avlingsnivå P '!I672&gt;1,'Rang. kommuner avlingsnivå P '!I672,"")</f>
        <v/>
      </c>
      <c r="M671" s="4" t="str">
        <f>IF('Rang. kommuner avlingsnivå P '!J672&gt;1,'Rang. kommuner avlingsnivå P '!J672,"")</f>
        <v/>
      </c>
      <c r="N671" s="4" t="str">
        <f>IF('Rang. kommuner avlingsnivå P '!K672&gt;1,'Rang. kommuner avlingsnivå P '!K672,"")</f>
        <v/>
      </c>
      <c r="O671" s="4" t="str">
        <f>IF('Rang. kommuner avlingsnivå P '!L672&gt;1,'Rang. kommuner avlingsnivå P '!L672,"")</f>
        <v/>
      </c>
    </row>
    <row r="672" spans="4:15" x14ac:dyDescent="0.25">
      <c r="D672" s="4" t="str">
        <f>IF('Rang. kommuner avlingsnivå P '!A673&gt;1,'Rang. kommuner avlingsnivå P '!A673,"")</f>
        <v/>
      </c>
      <c r="E672" s="4" t="str">
        <f>IF('Rang. kommuner avlingsnivå P '!B673&gt;1,'Rang. kommuner avlingsnivå P '!B673,"")</f>
        <v/>
      </c>
      <c r="F672" s="4" t="str">
        <f>IF('Rang. kommuner avlingsnivå P '!C673&gt;1,'Rang. kommuner avlingsnivå P '!C673,"")</f>
        <v/>
      </c>
      <c r="G672" s="4" t="str">
        <f>IF('Rang. kommuner avlingsnivå P '!D673&gt;1,'Rang. kommuner avlingsnivå P '!D673,"")</f>
        <v/>
      </c>
      <c r="H672" s="4" t="str">
        <f>IF('Rang. kommuner avlingsnivå P '!E673&gt;1,'Rang. kommuner avlingsnivå P '!E673,"")</f>
        <v/>
      </c>
      <c r="I672" s="4" t="str">
        <f>IF('Rang. kommuner avlingsnivå P '!F673&gt;1,'Rang. kommuner avlingsnivå P '!F673,"")</f>
        <v/>
      </c>
      <c r="J672" s="4" t="str">
        <f>IF('Rang. kommuner avlingsnivå P '!G673&gt;1,'Rang. kommuner avlingsnivå P '!G673,"")</f>
        <v/>
      </c>
      <c r="K672" s="4" t="str">
        <f>IF('Rang. kommuner avlingsnivå P '!H673&gt;1,'Rang. kommuner avlingsnivå P '!H673,"")</f>
        <v/>
      </c>
      <c r="L672" s="4" t="str">
        <f>IF('Rang. kommuner avlingsnivå P '!I673&gt;1,'Rang. kommuner avlingsnivå P '!I673,"")</f>
        <v/>
      </c>
      <c r="M672" s="4" t="str">
        <f>IF('Rang. kommuner avlingsnivå P '!J673&gt;1,'Rang. kommuner avlingsnivå P '!J673,"")</f>
        <v/>
      </c>
      <c r="N672" s="4" t="str">
        <f>IF('Rang. kommuner avlingsnivå P '!K673&gt;1,'Rang. kommuner avlingsnivå P '!K673,"")</f>
        <v/>
      </c>
      <c r="O672" s="4" t="str">
        <f>IF('Rang. kommuner avlingsnivå P '!L673&gt;1,'Rang. kommuner avlingsnivå P '!L673,"")</f>
        <v/>
      </c>
    </row>
    <row r="673" spans="4:15" x14ac:dyDescent="0.25">
      <c r="D673" s="4" t="str">
        <f>IF('Rang. kommuner avlingsnivå P '!A674&gt;1,'Rang. kommuner avlingsnivå P '!A674,"")</f>
        <v/>
      </c>
      <c r="E673" s="4" t="str">
        <f>IF('Rang. kommuner avlingsnivå P '!B674&gt;1,'Rang. kommuner avlingsnivå P '!B674,"")</f>
        <v/>
      </c>
      <c r="F673" s="4" t="str">
        <f>IF('Rang. kommuner avlingsnivå P '!C674&gt;1,'Rang. kommuner avlingsnivå P '!C674,"")</f>
        <v/>
      </c>
      <c r="G673" s="4" t="str">
        <f>IF('Rang. kommuner avlingsnivå P '!D674&gt;1,'Rang. kommuner avlingsnivå P '!D674,"")</f>
        <v/>
      </c>
      <c r="H673" s="4" t="str">
        <f>IF('Rang. kommuner avlingsnivå P '!E674&gt;1,'Rang. kommuner avlingsnivå P '!E674,"")</f>
        <v/>
      </c>
      <c r="I673" s="4" t="str">
        <f>IF('Rang. kommuner avlingsnivå P '!F674&gt;1,'Rang. kommuner avlingsnivå P '!F674,"")</f>
        <v/>
      </c>
      <c r="J673" s="4" t="str">
        <f>IF('Rang. kommuner avlingsnivå P '!G674&gt;1,'Rang. kommuner avlingsnivå P '!G674,"")</f>
        <v/>
      </c>
      <c r="K673" s="4" t="str">
        <f>IF('Rang. kommuner avlingsnivå P '!H674&gt;1,'Rang. kommuner avlingsnivå P '!H674,"")</f>
        <v/>
      </c>
      <c r="L673" s="4" t="str">
        <f>IF('Rang. kommuner avlingsnivå P '!I674&gt;1,'Rang. kommuner avlingsnivå P '!I674,"")</f>
        <v/>
      </c>
      <c r="M673" s="4" t="str">
        <f>IF('Rang. kommuner avlingsnivå P '!J674&gt;1,'Rang. kommuner avlingsnivå P '!J674,"")</f>
        <v/>
      </c>
      <c r="N673" s="4" t="str">
        <f>IF('Rang. kommuner avlingsnivå P '!K674&gt;1,'Rang. kommuner avlingsnivå P '!K674,"")</f>
        <v/>
      </c>
      <c r="O673" s="4" t="str">
        <f>IF('Rang. kommuner avlingsnivå P '!L674&gt;1,'Rang. kommuner avlingsnivå P '!L674,"")</f>
        <v/>
      </c>
    </row>
    <row r="674" spans="4:15" x14ac:dyDescent="0.25">
      <c r="D674" s="4" t="str">
        <f>IF('Rang. kommuner avlingsnivå P '!A675&gt;1,'Rang. kommuner avlingsnivå P '!A675,"")</f>
        <v/>
      </c>
      <c r="E674" s="4" t="str">
        <f>IF('Rang. kommuner avlingsnivå P '!B675&gt;1,'Rang. kommuner avlingsnivå P '!B675,"")</f>
        <v/>
      </c>
      <c r="F674" s="4" t="str">
        <f>IF('Rang. kommuner avlingsnivå P '!C675&gt;1,'Rang. kommuner avlingsnivå P '!C675,"")</f>
        <v/>
      </c>
      <c r="G674" s="4" t="str">
        <f>IF('Rang. kommuner avlingsnivå P '!D675&gt;1,'Rang. kommuner avlingsnivå P '!D675,"")</f>
        <v/>
      </c>
      <c r="H674" s="4" t="str">
        <f>IF('Rang. kommuner avlingsnivå P '!E675&gt;1,'Rang. kommuner avlingsnivå P '!E675,"")</f>
        <v/>
      </c>
      <c r="I674" s="4" t="str">
        <f>IF('Rang. kommuner avlingsnivå P '!F675&gt;1,'Rang. kommuner avlingsnivå P '!F675,"")</f>
        <v/>
      </c>
      <c r="J674" s="4" t="str">
        <f>IF('Rang. kommuner avlingsnivå P '!G675&gt;1,'Rang. kommuner avlingsnivå P '!G675,"")</f>
        <v/>
      </c>
      <c r="K674" s="4" t="str">
        <f>IF('Rang. kommuner avlingsnivå P '!H675&gt;1,'Rang. kommuner avlingsnivå P '!H675,"")</f>
        <v/>
      </c>
      <c r="L674" s="4" t="str">
        <f>IF('Rang. kommuner avlingsnivå P '!I675&gt;1,'Rang. kommuner avlingsnivå P '!I675,"")</f>
        <v/>
      </c>
      <c r="M674" s="4" t="str">
        <f>IF('Rang. kommuner avlingsnivå P '!J675&gt;1,'Rang. kommuner avlingsnivå P '!J675,"")</f>
        <v/>
      </c>
      <c r="N674" s="4" t="str">
        <f>IF('Rang. kommuner avlingsnivå P '!K675&gt;1,'Rang. kommuner avlingsnivå P '!K675,"")</f>
        <v/>
      </c>
      <c r="O674" s="4" t="str">
        <f>IF('Rang. kommuner avlingsnivå P '!L675&gt;1,'Rang. kommuner avlingsnivå P '!L675,"")</f>
        <v/>
      </c>
    </row>
    <row r="675" spans="4:15" x14ac:dyDescent="0.25">
      <c r="D675" s="4" t="str">
        <f>IF('Rang. kommuner avlingsnivå P '!A676&gt;1,'Rang. kommuner avlingsnivå P '!A676,"")</f>
        <v/>
      </c>
      <c r="E675" s="4" t="str">
        <f>IF('Rang. kommuner avlingsnivå P '!B676&gt;1,'Rang. kommuner avlingsnivå P '!B676,"")</f>
        <v/>
      </c>
      <c r="F675" s="4" t="str">
        <f>IF('Rang. kommuner avlingsnivå P '!C676&gt;1,'Rang. kommuner avlingsnivå P '!C676,"")</f>
        <v/>
      </c>
      <c r="G675" s="4" t="str">
        <f>IF('Rang. kommuner avlingsnivå P '!D676&gt;1,'Rang. kommuner avlingsnivå P '!D676,"")</f>
        <v/>
      </c>
      <c r="H675" s="4" t="str">
        <f>IF('Rang. kommuner avlingsnivå P '!E676&gt;1,'Rang. kommuner avlingsnivå P '!E676,"")</f>
        <v/>
      </c>
      <c r="I675" s="4" t="str">
        <f>IF('Rang. kommuner avlingsnivå P '!F676&gt;1,'Rang. kommuner avlingsnivå P '!F676,"")</f>
        <v/>
      </c>
      <c r="J675" s="4" t="str">
        <f>IF('Rang. kommuner avlingsnivå P '!G676&gt;1,'Rang. kommuner avlingsnivå P '!G676,"")</f>
        <v/>
      </c>
      <c r="K675" s="4" t="str">
        <f>IF('Rang. kommuner avlingsnivå P '!H676&gt;1,'Rang. kommuner avlingsnivå P '!H676,"")</f>
        <v/>
      </c>
      <c r="L675" s="4" t="str">
        <f>IF('Rang. kommuner avlingsnivå P '!I676&gt;1,'Rang. kommuner avlingsnivå P '!I676,"")</f>
        <v/>
      </c>
      <c r="M675" s="4" t="str">
        <f>IF('Rang. kommuner avlingsnivå P '!J676&gt;1,'Rang. kommuner avlingsnivå P '!J676,"")</f>
        <v/>
      </c>
      <c r="N675" s="4" t="str">
        <f>IF('Rang. kommuner avlingsnivå P '!K676&gt;1,'Rang. kommuner avlingsnivå P '!K676,"")</f>
        <v/>
      </c>
      <c r="O675" s="4" t="str">
        <f>IF('Rang. kommuner avlingsnivå P '!L676&gt;1,'Rang. kommuner avlingsnivå P '!L676,"")</f>
        <v/>
      </c>
    </row>
    <row r="676" spans="4:15" x14ac:dyDescent="0.25">
      <c r="D676" s="4" t="str">
        <f>IF('Rang. kommuner avlingsnivå P '!A677&gt;1,'Rang. kommuner avlingsnivå P '!A677,"")</f>
        <v/>
      </c>
      <c r="E676" s="4" t="str">
        <f>IF('Rang. kommuner avlingsnivå P '!B677&gt;1,'Rang. kommuner avlingsnivå P '!B677,"")</f>
        <v/>
      </c>
      <c r="F676" s="4" t="str">
        <f>IF('Rang. kommuner avlingsnivå P '!C677&gt;1,'Rang. kommuner avlingsnivå P '!C677,"")</f>
        <v/>
      </c>
      <c r="G676" s="4" t="str">
        <f>IF('Rang. kommuner avlingsnivå P '!D677&gt;1,'Rang. kommuner avlingsnivå P '!D677,"")</f>
        <v/>
      </c>
      <c r="H676" s="4" t="str">
        <f>IF('Rang. kommuner avlingsnivå P '!E677&gt;1,'Rang. kommuner avlingsnivå P '!E677,"")</f>
        <v/>
      </c>
      <c r="I676" s="4" t="str">
        <f>IF('Rang. kommuner avlingsnivå P '!F677&gt;1,'Rang. kommuner avlingsnivå P '!F677,"")</f>
        <v/>
      </c>
      <c r="J676" s="4" t="str">
        <f>IF('Rang. kommuner avlingsnivå P '!G677&gt;1,'Rang. kommuner avlingsnivå P '!G677,"")</f>
        <v/>
      </c>
      <c r="K676" s="4" t="str">
        <f>IF('Rang. kommuner avlingsnivå P '!H677&gt;1,'Rang. kommuner avlingsnivå P '!H677,"")</f>
        <v/>
      </c>
      <c r="L676" s="4" t="str">
        <f>IF('Rang. kommuner avlingsnivå P '!I677&gt;1,'Rang. kommuner avlingsnivå P '!I677,"")</f>
        <v/>
      </c>
      <c r="M676" s="4" t="str">
        <f>IF('Rang. kommuner avlingsnivå P '!J677&gt;1,'Rang. kommuner avlingsnivå P '!J677,"")</f>
        <v/>
      </c>
      <c r="N676" s="4" t="str">
        <f>IF('Rang. kommuner avlingsnivå P '!K677&gt;1,'Rang. kommuner avlingsnivå P '!K677,"")</f>
        <v/>
      </c>
      <c r="O676" s="4" t="str">
        <f>IF('Rang. kommuner avlingsnivå P '!L677&gt;1,'Rang. kommuner avlingsnivå P '!L677,"")</f>
        <v/>
      </c>
    </row>
    <row r="677" spans="4:15" x14ac:dyDescent="0.25">
      <c r="D677" s="4" t="str">
        <f>IF('Rang. kommuner avlingsnivå P '!A678&gt;1,'Rang. kommuner avlingsnivå P '!A678,"")</f>
        <v/>
      </c>
      <c r="E677" s="4" t="str">
        <f>IF('Rang. kommuner avlingsnivå P '!B678&gt;1,'Rang. kommuner avlingsnivå P '!B678,"")</f>
        <v/>
      </c>
      <c r="F677" s="4" t="str">
        <f>IF('Rang. kommuner avlingsnivå P '!C678&gt;1,'Rang. kommuner avlingsnivå P '!C678,"")</f>
        <v/>
      </c>
      <c r="G677" s="4" t="str">
        <f>IF('Rang. kommuner avlingsnivå P '!D678&gt;1,'Rang. kommuner avlingsnivå P '!D678,"")</f>
        <v/>
      </c>
      <c r="H677" s="4" t="str">
        <f>IF('Rang. kommuner avlingsnivå P '!E678&gt;1,'Rang. kommuner avlingsnivå P '!E678,"")</f>
        <v/>
      </c>
      <c r="I677" s="4" t="str">
        <f>IF('Rang. kommuner avlingsnivå P '!F678&gt;1,'Rang. kommuner avlingsnivå P '!F678,"")</f>
        <v/>
      </c>
      <c r="J677" s="4" t="str">
        <f>IF('Rang. kommuner avlingsnivå P '!G678&gt;1,'Rang. kommuner avlingsnivå P '!G678,"")</f>
        <v/>
      </c>
      <c r="K677" s="4" t="str">
        <f>IF('Rang. kommuner avlingsnivå P '!H678&gt;1,'Rang. kommuner avlingsnivå P '!H678,"")</f>
        <v/>
      </c>
      <c r="L677" s="4" t="str">
        <f>IF('Rang. kommuner avlingsnivå P '!I678&gt;1,'Rang. kommuner avlingsnivå P '!I678,"")</f>
        <v/>
      </c>
      <c r="M677" s="4" t="str">
        <f>IF('Rang. kommuner avlingsnivå P '!J678&gt;1,'Rang. kommuner avlingsnivå P '!J678,"")</f>
        <v/>
      </c>
      <c r="N677" s="4" t="str">
        <f>IF('Rang. kommuner avlingsnivå P '!K678&gt;1,'Rang. kommuner avlingsnivå P '!K678,"")</f>
        <v/>
      </c>
      <c r="O677" s="4" t="str">
        <f>IF('Rang. kommuner avlingsnivå P '!L678&gt;1,'Rang. kommuner avlingsnivå P '!L678,"")</f>
        <v/>
      </c>
    </row>
    <row r="678" spans="4:15" x14ac:dyDescent="0.25">
      <c r="D678" s="4" t="str">
        <f>IF('Rang. kommuner avlingsnivå P '!A679&gt;1,'Rang. kommuner avlingsnivå P '!A679,"")</f>
        <v/>
      </c>
      <c r="E678" s="4" t="str">
        <f>IF('Rang. kommuner avlingsnivå P '!B679&gt;1,'Rang. kommuner avlingsnivå P '!B679,"")</f>
        <v/>
      </c>
      <c r="F678" s="4" t="str">
        <f>IF('Rang. kommuner avlingsnivå P '!C679&gt;1,'Rang. kommuner avlingsnivå P '!C679,"")</f>
        <v/>
      </c>
      <c r="G678" s="4" t="str">
        <f>IF('Rang. kommuner avlingsnivå P '!D679&gt;1,'Rang. kommuner avlingsnivå P '!D679,"")</f>
        <v/>
      </c>
      <c r="H678" s="4" t="str">
        <f>IF('Rang. kommuner avlingsnivå P '!E679&gt;1,'Rang. kommuner avlingsnivå P '!E679,"")</f>
        <v/>
      </c>
      <c r="I678" s="4" t="str">
        <f>IF('Rang. kommuner avlingsnivå P '!F679&gt;1,'Rang. kommuner avlingsnivå P '!F679,"")</f>
        <v/>
      </c>
      <c r="J678" s="4" t="str">
        <f>IF('Rang. kommuner avlingsnivå P '!G679&gt;1,'Rang. kommuner avlingsnivå P '!G679,"")</f>
        <v/>
      </c>
      <c r="K678" s="4" t="str">
        <f>IF('Rang. kommuner avlingsnivå P '!H679&gt;1,'Rang. kommuner avlingsnivå P '!H679,"")</f>
        <v/>
      </c>
      <c r="L678" s="4" t="str">
        <f>IF('Rang. kommuner avlingsnivå P '!I679&gt;1,'Rang. kommuner avlingsnivå P '!I679,"")</f>
        <v/>
      </c>
      <c r="M678" s="4" t="str">
        <f>IF('Rang. kommuner avlingsnivå P '!J679&gt;1,'Rang. kommuner avlingsnivå P '!J679,"")</f>
        <v/>
      </c>
      <c r="N678" s="4" t="str">
        <f>IF('Rang. kommuner avlingsnivå P '!K679&gt;1,'Rang. kommuner avlingsnivå P '!K679,"")</f>
        <v/>
      </c>
      <c r="O678" s="4" t="str">
        <f>IF('Rang. kommuner avlingsnivå P '!L679&gt;1,'Rang. kommuner avlingsnivå P '!L679,"")</f>
        <v/>
      </c>
    </row>
    <row r="679" spans="4:15" x14ac:dyDescent="0.25">
      <c r="D679" s="4" t="str">
        <f>IF('Rang. kommuner avlingsnivå P '!A680&gt;1,'Rang. kommuner avlingsnivå P '!A680,"")</f>
        <v/>
      </c>
      <c r="E679" s="4" t="str">
        <f>IF('Rang. kommuner avlingsnivå P '!B680&gt;1,'Rang. kommuner avlingsnivå P '!B680,"")</f>
        <v/>
      </c>
      <c r="F679" s="4" t="str">
        <f>IF('Rang. kommuner avlingsnivå P '!C680&gt;1,'Rang. kommuner avlingsnivå P '!C680,"")</f>
        <v/>
      </c>
      <c r="G679" s="4" t="str">
        <f>IF('Rang. kommuner avlingsnivå P '!D680&gt;1,'Rang. kommuner avlingsnivå P '!D680,"")</f>
        <v/>
      </c>
      <c r="H679" s="4" t="str">
        <f>IF('Rang. kommuner avlingsnivå P '!E680&gt;1,'Rang. kommuner avlingsnivå P '!E680,"")</f>
        <v/>
      </c>
      <c r="I679" s="4" t="str">
        <f>IF('Rang. kommuner avlingsnivå P '!F680&gt;1,'Rang. kommuner avlingsnivå P '!F680,"")</f>
        <v/>
      </c>
      <c r="J679" s="4" t="str">
        <f>IF('Rang. kommuner avlingsnivå P '!G680&gt;1,'Rang. kommuner avlingsnivå P '!G680,"")</f>
        <v/>
      </c>
      <c r="K679" s="4" t="str">
        <f>IF('Rang. kommuner avlingsnivå P '!H680&gt;1,'Rang. kommuner avlingsnivå P '!H680,"")</f>
        <v/>
      </c>
      <c r="L679" s="4" t="str">
        <f>IF('Rang. kommuner avlingsnivå P '!I680&gt;1,'Rang. kommuner avlingsnivå P '!I680,"")</f>
        <v/>
      </c>
      <c r="M679" s="4" t="str">
        <f>IF('Rang. kommuner avlingsnivå P '!J680&gt;1,'Rang. kommuner avlingsnivå P '!J680,"")</f>
        <v/>
      </c>
      <c r="N679" s="4" t="str">
        <f>IF('Rang. kommuner avlingsnivå P '!K680&gt;1,'Rang. kommuner avlingsnivå P '!K680,"")</f>
        <v/>
      </c>
      <c r="O679" s="4" t="str">
        <f>IF('Rang. kommuner avlingsnivå P '!L680&gt;1,'Rang. kommuner avlingsnivå P '!L680,"")</f>
        <v/>
      </c>
    </row>
    <row r="680" spans="4:15" x14ac:dyDescent="0.25">
      <c r="D680" s="4" t="str">
        <f>IF('Rang. kommuner avlingsnivå P '!A681&gt;1,'Rang. kommuner avlingsnivå P '!A681,"")</f>
        <v/>
      </c>
      <c r="E680" s="4" t="str">
        <f>IF('Rang. kommuner avlingsnivå P '!B681&gt;1,'Rang. kommuner avlingsnivå P '!B681,"")</f>
        <v/>
      </c>
      <c r="F680" s="4" t="str">
        <f>IF('Rang. kommuner avlingsnivå P '!C681&gt;1,'Rang. kommuner avlingsnivå P '!C681,"")</f>
        <v/>
      </c>
      <c r="G680" s="4" t="str">
        <f>IF('Rang. kommuner avlingsnivå P '!D681&gt;1,'Rang. kommuner avlingsnivå P '!D681,"")</f>
        <v/>
      </c>
      <c r="H680" s="4" t="str">
        <f>IF('Rang. kommuner avlingsnivå P '!E681&gt;1,'Rang. kommuner avlingsnivå P '!E681,"")</f>
        <v/>
      </c>
      <c r="I680" s="4" t="str">
        <f>IF('Rang. kommuner avlingsnivå P '!F681&gt;1,'Rang. kommuner avlingsnivå P '!F681,"")</f>
        <v/>
      </c>
      <c r="J680" s="4" t="str">
        <f>IF('Rang. kommuner avlingsnivå P '!G681&gt;1,'Rang. kommuner avlingsnivå P '!G681,"")</f>
        <v/>
      </c>
      <c r="K680" s="4" t="str">
        <f>IF('Rang. kommuner avlingsnivå P '!H681&gt;1,'Rang. kommuner avlingsnivå P '!H681,"")</f>
        <v/>
      </c>
      <c r="L680" s="4" t="str">
        <f>IF('Rang. kommuner avlingsnivå P '!I681&gt;1,'Rang. kommuner avlingsnivå P '!I681,"")</f>
        <v/>
      </c>
      <c r="M680" s="4" t="str">
        <f>IF('Rang. kommuner avlingsnivå P '!J681&gt;1,'Rang. kommuner avlingsnivå P '!J681,"")</f>
        <v/>
      </c>
      <c r="N680" s="4" t="str">
        <f>IF('Rang. kommuner avlingsnivå P '!K681&gt;1,'Rang. kommuner avlingsnivå P '!K681,"")</f>
        <v/>
      </c>
      <c r="O680" s="4" t="str">
        <f>IF('Rang. kommuner avlingsnivå P '!L681&gt;1,'Rang. kommuner avlingsnivå P '!L681,"")</f>
        <v/>
      </c>
    </row>
    <row r="681" spans="4:15" x14ac:dyDescent="0.25">
      <c r="D681" s="4" t="str">
        <f>IF('Rang. kommuner avlingsnivå P '!A682&gt;1,'Rang. kommuner avlingsnivå P '!A682,"")</f>
        <v/>
      </c>
      <c r="E681" s="4" t="str">
        <f>IF('Rang. kommuner avlingsnivå P '!B682&gt;1,'Rang. kommuner avlingsnivå P '!B682,"")</f>
        <v/>
      </c>
      <c r="F681" s="4" t="str">
        <f>IF('Rang. kommuner avlingsnivå P '!C682&gt;1,'Rang. kommuner avlingsnivå P '!C682,"")</f>
        <v/>
      </c>
      <c r="G681" s="4" t="str">
        <f>IF('Rang. kommuner avlingsnivå P '!D682&gt;1,'Rang. kommuner avlingsnivå P '!D682,"")</f>
        <v/>
      </c>
      <c r="H681" s="4" t="str">
        <f>IF('Rang. kommuner avlingsnivå P '!E682&gt;1,'Rang. kommuner avlingsnivå P '!E682,"")</f>
        <v/>
      </c>
      <c r="I681" s="4" t="str">
        <f>IF('Rang. kommuner avlingsnivå P '!F682&gt;1,'Rang. kommuner avlingsnivå P '!F682,"")</f>
        <v/>
      </c>
      <c r="J681" s="4" t="str">
        <f>IF('Rang. kommuner avlingsnivå P '!G682&gt;1,'Rang. kommuner avlingsnivå P '!G682,"")</f>
        <v/>
      </c>
      <c r="K681" s="4" t="str">
        <f>IF('Rang. kommuner avlingsnivå P '!H682&gt;1,'Rang. kommuner avlingsnivå P '!H682,"")</f>
        <v/>
      </c>
      <c r="L681" s="4" t="str">
        <f>IF('Rang. kommuner avlingsnivå P '!I682&gt;1,'Rang. kommuner avlingsnivå P '!I682,"")</f>
        <v/>
      </c>
      <c r="M681" s="4" t="str">
        <f>IF('Rang. kommuner avlingsnivå P '!J682&gt;1,'Rang. kommuner avlingsnivå P '!J682,"")</f>
        <v/>
      </c>
      <c r="N681" s="4" t="str">
        <f>IF('Rang. kommuner avlingsnivå P '!K682&gt;1,'Rang. kommuner avlingsnivå P '!K682,"")</f>
        <v/>
      </c>
      <c r="O681" s="4" t="str">
        <f>IF('Rang. kommuner avlingsnivå P '!L682&gt;1,'Rang. kommuner avlingsnivå P '!L682,"")</f>
        <v/>
      </c>
    </row>
    <row r="682" spans="4:15" x14ac:dyDescent="0.25">
      <c r="D682" s="4" t="str">
        <f>IF('Rang. kommuner avlingsnivå P '!A683&gt;1,'Rang. kommuner avlingsnivå P '!A683,"")</f>
        <v/>
      </c>
      <c r="E682" s="4" t="str">
        <f>IF('Rang. kommuner avlingsnivå P '!B683&gt;1,'Rang. kommuner avlingsnivå P '!B683,"")</f>
        <v/>
      </c>
      <c r="F682" s="4" t="str">
        <f>IF('Rang. kommuner avlingsnivå P '!C683&gt;1,'Rang. kommuner avlingsnivå P '!C683,"")</f>
        <v/>
      </c>
      <c r="G682" s="4" t="str">
        <f>IF('Rang. kommuner avlingsnivå P '!D683&gt;1,'Rang. kommuner avlingsnivå P '!D683,"")</f>
        <v/>
      </c>
      <c r="H682" s="4" t="str">
        <f>IF('Rang. kommuner avlingsnivå P '!E683&gt;1,'Rang. kommuner avlingsnivå P '!E683,"")</f>
        <v/>
      </c>
      <c r="I682" s="4" t="str">
        <f>IF('Rang. kommuner avlingsnivå P '!F683&gt;1,'Rang. kommuner avlingsnivå P '!F683,"")</f>
        <v/>
      </c>
      <c r="J682" s="4" t="str">
        <f>IF('Rang. kommuner avlingsnivå P '!G683&gt;1,'Rang. kommuner avlingsnivå P '!G683,"")</f>
        <v/>
      </c>
      <c r="K682" s="4" t="str">
        <f>IF('Rang. kommuner avlingsnivå P '!H683&gt;1,'Rang. kommuner avlingsnivå P '!H683,"")</f>
        <v/>
      </c>
      <c r="L682" s="4" t="str">
        <f>IF('Rang. kommuner avlingsnivå P '!I683&gt;1,'Rang. kommuner avlingsnivå P '!I683,"")</f>
        <v/>
      </c>
      <c r="M682" s="4" t="str">
        <f>IF('Rang. kommuner avlingsnivå P '!J683&gt;1,'Rang. kommuner avlingsnivå P '!J683,"")</f>
        <v/>
      </c>
      <c r="N682" s="4" t="str">
        <f>IF('Rang. kommuner avlingsnivå P '!K683&gt;1,'Rang. kommuner avlingsnivå P '!K683,"")</f>
        <v/>
      </c>
      <c r="O682" s="4" t="str">
        <f>IF('Rang. kommuner avlingsnivå P '!L683&gt;1,'Rang. kommuner avlingsnivå P '!L683,"")</f>
        <v/>
      </c>
    </row>
    <row r="683" spans="4:15" x14ac:dyDescent="0.25">
      <c r="D683" s="4" t="str">
        <f>IF('Rang. kommuner avlingsnivå P '!A684&gt;1,'Rang. kommuner avlingsnivå P '!A684,"")</f>
        <v/>
      </c>
      <c r="E683" s="4" t="str">
        <f>IF('Rang. kommuner avlingsnivå P '!B684&gt;1,'Rang. kommuner avlingsnivå P '!B684,"")</f>
        <v/>
      </c>
      <c r="F683" s="4" t="str">
        <f>IF('Rang. kommuner avlingsnivå P '!C684&gt;1,'Rang. kommuner avlingsnivå P '!C684,"")</f>
        <v/>
      </c>
      <c r="G683" s="4" t="str">
        <f>IF('Rang. kommuner avlingsnivå P '!D684&gt;1,'Rang. kommuner avlingsnivå P '!D684,"")</f>
        <v/>
      </c>
      <c r="H683" s="4" t="str">
        <f>IF('Rang. kommuner avlingsnivå P '!E684&gt;1,'Rang. kommuner avlingsnivå P '!E684,"")</f>
        <v/>
      </c>
      <c r="I683" s="4" t="str">
        <f>IF('Rang. kommuner avlingsnivå P '!F684&gt;1,'Rang. kommuner avlingsnivå P '!F684,"")</f>
        <v/>
      </c>
      <c r="J683" s="4" t="str">
        <f>IF('Rang. kommuner avlingsnivå P '!G684&gt;1,'Rang. kommuner avlingsnivå P '!G684,"")</f>
        <v/>
      </c>
      <c r="K683" s="4" t="str">
        <f>IF('Rang. kommuner avlingsnivå P '!H684&gt;1,'Rang. kommuner avlingsnivå P '!H684,"")</f>
        <v/>
      </c>
      <c r="L683" s="4" t="str">
        <f>IF('Rang. kommuner avlingsnivå P '!I684&gt;1,'Rang. kommuner avlingsnivå P '!I684,"")</f>
        <v/>
      </c>
      <c r="M683" s="4" t="str">
        <f>IF('Rang. kommuner avlingsnivå P '!J684&gt;1,'Rang. kommuner avlingsnivå P '!J684,"")</f>
        <v/>
      </c>
      <c r="N683" s="4" t="str">
        <f>IF('Rang. kommuner avlingsnivå P '!K684&gt;1,'Rang. kommuner avlingsnivå P '!K684,"")</f>
        <v/>
      </c>
      <c r="O683" s="4" t="str">
        <f>IF('Rang. kommuner avlingsnivå P '!L684&gt;1,'Rang. kommuner avlingsnivå P '!L684,"")</f>
        <v/>
      </c>
    </row>
    <row r="684" spans="4:15" x14ac:dyDescent="0.25">
      <c r="D684" s="4" t="str">
        <f>IF('Rang. kommuner avlingsnivå P '!A685&gt;1,'Rang. kommuner avlingsnivå P '!A685,"")</f>
        <v/>
      </c>
      <c r="E684" s="4" t="str">
        <f>IF('Rang. kommuner avlingsnivå P '!B685&gt;1,'Rang. kommuner avlingsnivå P '!B685,"")</f>
        <v/>
      </c>
      <c r="F684" s="4" t="str">
        <f>IF('Rang. kommuner avlingsnivå P '!C685&gt;1,'Rang. kommuner avlingsnivå P '!C685,"")</f>
        <v/>
      </c>
      <c r="G684" s="4" t="str">
        <f>IF('Rang. kommuner avlingsnivå P '!D685&gt;1,'Rang. kommuner avlingsnivå P '!D685,"")</f>
        <v/>
      </c>
      <c r="H684" s="4" t="str">
        <f>IF('Rang. kommuner avlingsnivå P '!E685&gt;1,'Rang. kommuner avlingsnivå P '!E685,"")</f>
        <v/>
      </c>
      <c r="I684" s="4" t="str">
        <f>IF('Rang. kommuner avlingsnivå P '!F685&gt;1,'Rang. kommuner avlingsnivå P '!F685,"")</f>
        <v/>
      </c>
      <c r="J684" s="4" t="str">
        <f>IF('Rang. kommuner avlingsnivå P '!G685&gt;1,'Rang. kommuner avlingsnivå P '!G685,"")</f>
        <v/>
      </c>
      <c r="K684" s="4" t="str">
        <f>IF('Rang. kommuner avlingsnivå P '!H685&gt;1,'Rang. kommuner avlingsnivå P '!H685,"")</f>
        <v/>
      </c>
      <c r="L684" s="4" t="str">
        <f>IF('Rang. kommuner avlingsnivå P '!I685&gt;1,'Rang. kommuner avlingsnivå P '!I685,"")</f>
        <v/>
      </c>
      <c r="M684" s="4" t="str">
        <f>IF('Rang. kommuner avlingsnivå P '!J685&gt;1,'Rang. kommuner avlingsnivå P '!J685,"")</f>
        <v/>
      </c>
      <c r="N684" s="4" t="str">
        <f>IF('Rang. kommuner avlingsnivå P '!K685&gt;1,'Rang. kommuner avlingsnivå P '!K685,"")</f>
        <v/>
      </c>
      <c r="O684" s="4" t="str">
        <f>IF('Rang. kommuner avlingsnivå P '!L685&gt;1,'Rang. kommuner avlingsnivå P '!L685,"")</f>
        <v/>
      </c>
    </row>
    <row r="685" spans="4:15" x14ac:dyDescent="0.25">
      <c r="D685" s="4" t="str">
        <f>IF('Rang. kommuner avlingsnivå P '!A686&gt;1,'Rang. kommuner avlingsnivå P '!A686,"")</f>
        <v/>
      </c>
      <c r="E685" s="4" t="str">
        <f>IF('Rang. kommuner avlingsnivå P '!B686&gt;1,'Rang. kommuner avlingsnivå P '!B686,"")</f>
        <v/>
      </c>
      <c r="F685" s="4" t="str">
        <f>IF('Rang. kommuner avlingsnivå P '!C686&gt;1,'Rang. kommuner avlingsnivå P '!C686,"")</f>
        <v/>
      </c>
      <c r="G685" s="4" t="str">
        <f>IF('Rang. kommuner avlingsnivå P '!D686&gt;1,'Rang. kommuner avlingsnivå P '!D686,"")</f>
        <v/>
      </c>
      <c r="H685" s="4" t="str">
        <f>IF('Rang. kommuner avlingsnivå P '!E686&gt;1,'Rang. kommuner avlingsnivå P '!E686,"")</f>
        <v/>
      </c>
      <c r="I685" s="4" t="str">
        <f>IF('Rang. kommuner avlingsnivå P '!F686&gt;1,'Rang. kommuner avlingsnivå P '!F686,"")</f>
        <v/>
      </c>
      <c r="J685" s="4" t="str">
        <f>IF('Rang. kommuner avlingsnivå P '!G686&gt;1,'Rang. kommuner avlingsnivå P '!G686,"")</f>
        <v/>
      </c>
      <c r="K685" s="4" t="str">
        <f>IF('Rang. kommuner avlingsnivå P '!H686&gt;1,'Rang. kommuner avlingsnivå P '!H686,"")</f>
        <v/>
      </c>
      <c r="L685" s="4" t="str">
        <f>IF('Rang. kommuner avlingsnivå P '!I686&gt;1,'Rang. kommuner avlingsnivå P '!I686,"")</f>
        <v/>
      </c>
      <c r="M685" s="4" t="str">
        <f>IF('Rang. kommuner avlingsnivå P '!J686&gt;1,'Rang. kommuner avlingsnivå P '!J686,"")</f>
        <v/>
      </c>
      <c r="N685" s="4" t="str">
        <f>IF('Rang. kommuner avlingsnivå P '!K686&gt;1,'Rang. kommuner avlingsnivå P '!K686,"")</f>
        <v/>
      </c>
      <c r="O685" s="4" t="str">
        <f>IF('Rang. kommuner avlingsnivå P '!L686&gt;1,'Rang. kommuner avlingsnivå P '!L686,"")</f>
        <v/>
      </c>
    </row>
    <row r="686" spans="4:15" x14ac:dyDescent="0.25">
      <c r="D686" s="4" t="str">
        <f>IF('Rang. kommuner avlingsnivå P '!A687&gt;1,'Rang. kommuner avlingsnivå P '!A687,"")</f>
        <v/>
      </c>
      <c r="E686" s="4" t="str">
        <f>IF('Rang. kommuner avlingsnivå P '!B687&gt;1,'Rang. kommuner avlingsnivå P '!B687,"")</f>
        <v/>
      </c>
      <c r="F686" s="4" t="str">
        <f>IF('Rang. kommuner avlingsnivå P '!C687&gt;1,'Rang. kommuner avlingsnivå P '!C687,"")</f>
        <v/>
      </c>
      <c r="G686" s="4" t="str">
        <f>IF('Rang. kommuner avlingsnivå P '!D687&gt;1,'Rang. kommuner avlingsnivå P '!D687,"")</f>
        <v/>
      </c>
      <c r="H686" s="4" t="str">
        <f>IF('Rang. kommuner avlingsnivå P '!E687&gt;1,'Rang. kommuner avlingsnivå P '!E687,"")</f>
        <v/>
      </c>
      <c r="I686" s="4" t="str">
        <f>IF('Rang. kommuner avlingsnivå P '!F687&gt;1,'Rang. kommuner avlingsnivå P '!F687,"")</f>
        <v/>
      </c>
      <c r="J686" s="4" t="str">
        <f>IF('Rang. kommuner avlingsnivå P '!G687&gt;1,'Rang. kommuner avlingsnivå P '!G687,"")</f>
        <v/>
      </c>
      <c r="K686" s="4" t="str">
        <f>IF('Rang. kommuner avlingsnivå P '!H687&gt;1,'Rang. kommuner avlingsnivå P '!H687,"")</f>
        <v/>
      </c>
      <c r="L686" s="4" t="str">
        <f>IF('Rang. kommuner avlingsnivå P '!I687&gt;1,'Rang. kommuner avlingsnivå P '!I687,"")</f>
        <v/>
      </c>
      <c r="M686" s="4" t="str">
        <f>IF('Rang. kommuner avlingsnivå P '!J687&gt;1,'Rang. kommuner avlingsnivå P '!J687,"")</f>
        <v/>
      </c>
      <c r="N686" s="4" t="str">
        <f>IF('Rang. kommuner avlingsnivå P '!K687&gt;1,'Rang. kommuner avlingsnivå P '!K687,"")</f>
        <v/>
      </c>
      <c r="O686" s="4" t="str">
        <f>IF('Rang. kommuner avlingsnivå P '!L687&gt;1,'Rang. kommuner avlingsnivå P '!L687,"")</f>
        <v/>
      </c>
    </row>
    <row r="687" spans="4:15" x14ac:dyDescent="0.25">
      <c r="D687" s="4" t="str">
        <f>IF('Rang. kommuner avlingsnivå P '!A688&gt;1,'Rang. kommuner avlingsnivå P '!A688,"")</f>
        <v/>
      </c>
      <c r="E687" s="4" t="str">
        <f>IF('Rang. kommuner avlingsnivå P '!B688&gt;1,'Rang. kommuner avlingsnivå P '!B688,"")</f>
        <v/>
      </c>
      <c r="F687" s="4" t="str">
        <f>IF('Rang. kommuner avlingsnivå P '!C688&gt;1,'Rang. kommuner avlingsnivå P '!C688,"")</f>
        <v/>
      </c>
      <c r="G687" s="4" t="str">
        <f>IF('Rang. kommuner avlingsnivå P '!D688&gt;1,'Rang. kommuner avlingsnivå P '!D688,"")</f>
        <v/>
      </c>
      <c r="H687" s="4" t="str">
        <f>IF('Rang. kommuner avlingsnivå P '!E688&gt;1,'Rang. kommuner avlingsnivå P '!E688,"")</f>
        <v/>
      </c>
      <c r="I687" s="4" t="str">
        <f>IF('Rang. kommuner avlingsnivå P '!F688&gt;1,'Rang. kommuner avlingsnivå P '!F688,"")</f>
        <v/>
      </c>
      <c r="J687" s="4" t="str">
        <f>IF('Rang. kommuner avlingsnivå P '!G688&gt;1,'Rang. kommuner avlingsnivå P '!G688,"")</f>
        <v/>
      </c>
      <c r="K687" s="4" t="str">
        <f>IF('Rang. kommuner avlingsnivå P '!H688&gt;1,'Rang. kommuner avlingsnivå P '!H688,"")</f>
        <v/>
      </c>
      <c r="L687" s="4" t="str">
        <f>IF('Rang. kommuner avlingsnivå P '!I688&gt;1,'Rang. kommuner avlingsnivå P '!I688,"")</f>
        <v/>
      </c>
      <c r="M687" s="4" t="str">
        <f>IF('Rang. kommuner avlingsnivå P '!J688&gt;1,'Rang. kommuner avlingsnivå P '!J688,"")</f>
        <v/>
      </c>
      <c r="N687" s="4" t="str">
        <f>IF('Rang. kommuner avlingsnivå P '!K688&gt;1,'Rang. kommuner avlingsnivå P '!K688,"")</f>
        <v/>
      </c>
      <c r="O687" s="4" t="str">
        <f>IF('Rang. kommuner avlingsnivå P '!L688&gt;1,'Rang. kommuner avlingsnivå P '!L688,"")</f>
        <v/>
      </c>
    </row>
    <row r="688" spans="4:15" x14ac:dyDescent="0.25">
      <c r="D688" s="4" t="str">
        <f>IF('Rang. kommuner avlingsnivå P '!A689&gt;1,'Rang. kommuner avlingsnivå P '!A689,"")</f>
        <v/>
      </c>
      <c r="E688" s="4" t="str">
        <f>IF('Rang. kommuner avlingsnivå P '!B689&gt;1,'Rang. kommuner avlingsnivå P '!B689,"")</f>
        <v/>
      </c>
      <c r="F688" s="4" t="str">
        <f>IF('Rang. kommuner avlingsnivå P '!C689&gt;1,'Rang. kommuner avlingsnivå P '!C689,"")</f>
        <v/>
      </c>
      <c r="G688" s="4" t="str">
        <f>IF('Rang. kommuner avlingsnivå P '!D689&gt;1,'Rang. kommuner avlingsnivå P '!D689,"")</f>
        <v/>
      </c>
      <c r="H688" s="4" t="str">
        <f>IF('Rang. kommuner avlingsnivå P '!E689&gt;1,'Rang. kommuner avlingsnivå P '!E689,"")</f>
        <v/>
      </c>
      <c r="I688" s="4" t="str">
        <f>IF('Rang. kommuner avlingsnivå P '!F689&gt;1,'Rang. kommuner avlingsnivå P '!F689,"")</f>
        <v/>
      </c>
      <c r="J688" s="4" t="str">
        <f>IF('Rang. kommuner avlingsnivå P '!G689&gt;1,'Rang. kommuner avlingsnivå P '!G689,"")</f>
        <v/>
      </c>
      <c r="K688" s="4" t="str">
        <f>IF('Rang. kommuner avlingsnivå P '!H689&gt;1,'Rang. kommuner avlingsnivå P '!H689,"")</f>
        <v/>
      </c>
      <c r="L688" s="4" t="str">
        <f>IF('Rang. kommuner avlingsnivå P '!I689&gt;1,'Rang. kommuner avlingsnivå P '!I689,"")</f>
        <v/>
      </c>
      <c r="M688" s="4" t="str">
        <f>IF('Rang. kommuner avlingsnivå P '!J689&gt;1,'Rang. kommuner avlingsnivå P '!J689,"")</f>
        <v/>
      </c>
      <c r="N688" s="4" t="str">
        <f>IF('Rang. kommuner avlingsnivå P '!K689&gt;1,'Rang. kommuner avlingsnivå P '!K689,"")</f>
        <v/>
      </c>
      <c r="O688" s="4" t="str">
        <f>IF('Rang. kommuner avlingsnivå P '!L689&gt;1,'Rang. kommuner avlingsnivå P '!L689,"")</f>
        <v/>
      </c>
    </row>
    <row r="689" spans="4:15" x14ac:dyDescent="0.25">
      <c r="D689" s="4" t="str">
        <f>IF('Rang. kommuner avlingsnivå P '!A690&gt;1,'Rang. kommuner avlingsnivå P '!A690,"")</f>
        <v/>
      </c>
      <c r="E689" s="4" t="str">
        <f>IF('Rang. kommuner avlingsnivå P '!B690&gt;1,'Rang. kommuner avlingsnivå P '!B690,"")</f>
        <v/>
      </c>
      <c r="F689" s="4" t="str">
        <f>IF('Rang. kommuner avlingsnivå P '!C690&gt;1,'Rang. kommuner avlingsnivå P '!C690,"")</f>
        <v/>
      </c>
      <c r="G689" s="4" t="str">
        <f>IF('Rang. kommuner avlingsnivå P '!D690&gt;1,'Rang. kommuner avlingsnivå P '!D690,"")</f>
        <v/>
      </c>
      <c r="H689" s="4" t="str">
        <f>IF('Rang. kommuner avlingsnivå P '!E690&gt;1,'Rang. kommuner avlingsnivå P '!E690,"")</f>
        <v/>
      </c>
      <c r="I689" s="4" t="str">
        <f>IF('Rang. kommuner avlingsnivå P '!F690&gt;1,'Rang. kommuner avlingsnivå P '!F690,"")</f>
        <v/>
      </c>
      <c r="J689" s="4" t="str">
        <f>IF('Rang. kommuner avlingsnivå P '!G690&gt;1,'Rang. kommuner avlingsnivå P '!G690,"")</f>
        <v/>
      </c>
      <c r="K689" s="4" t="str">
        <f>IF('Rang. kommuner avlingsnivå P '!H690&gt;1,'Rang. kommuner avlingsnivå P '!H690,"")</f>
        <v/>
      </c>
      <c r="L689" s="4" t="str">
        <f>IF('Rang. kommuner avlingsnivå P '!I690&gt;1,'Rang. kommuner avlingsnivå P '!I690,"")</f>
        <v/>
      </c>
      <c r="M689" s="4" t="str">
        <f>IF('Rang. kommuner avlingsnivå P '!J690&gt;1,'Rang. kommuner avlingsnivå P '!J690,"")</f>
        <v/>
      </c>
      <c r="N689" s="4" t="str">
        <f>IF('Rang. kommuner avlingsnivå P '!K690&gt;1,'Rang. kommuner avlingsnivå P '!K690,"")</f>
        <v/>
      </c>
      <c r="O689" s="4" t="str">
        <f>IF('Rang. kommuner avlingsnivå P '!L690&gt;1,'Rang. kommuner avlingsnivå P '!L690,"")</f>
        <v/>
      </c>
    </row>
    <row r="690" spans="4:15" x14ac:dyDescent="0.25">
      <c r="D690" s="4" t="str">
        <f>IF('Rang. kommuner avlingsnivå P '!A691&gt;1,'Rang. kommuner avlingsnivå P '!A691,"")</f>
        <v/>
      </c>
      <c r="E690" s="4" t="str">
        <f>IF('Rang. kommuner avlingsnivå P '!B691&gt;1,'Rang. kommuner avlingsnivå P '!B691,"")</f>
        <v/>
      </c>
      <c r="F690" s="4" t="str">
        <f>IF('Rang. kommuner avlingsnivå P '!C691&gt;1,'Rang. kommuner avlingsnivå P '!C691,"")</f>
        <v/>
      </c>
      <c r="G690" s="4" t="str">
        <f>IF('Rang. kommuner avlingsnivå P '!D691&gt;1,'Rang. kommuner avlingsnivå P '!D691,"")</f>
        <v/>
      </c>
      <c r="H690" s="4" t="str">
        <f>IF('Rang. kommuner avlingsnivå P '!E691&gt;1,'Rang. kommuner avlingsnivå P '!E691,"")</f>
        <v/>
      </c>
      <c r="I690" s="4" t="str">
        <f>IF('Rang. kommuner avlingsnivå P '!F691&gt;1,'Rang. kommuner avlingsnivå P '!F691,"")</f>
        <v/>
      </c>
      <c r="J690" s="4" t="str">
        <f>IF('Rang. kommuner avlingsnivå P '!G691&gt;1,'Rang. kommuner avlingsnivå P '!G691,"")</f>
        <v/>
      </c>
      <c r="K690" s="4" t="str">
        <f>IF('Rang. kommuner avlingsnivå P '!H691&gt;1,'Rang. kommuner avlingsnivå P '!H691,"")</f>
        <v/>
      </c>
      <c r="L690" s="4" t="str">
        <f>IF('Rang. kommuner avlingsnivå P '!I691&gt;1,'Rang. kommuner avlingsnivå P '!I691,"")</f>
        <v/>
      </c>
      <c r="M690" s="4" t="str">
        <f>IF('Rang. kommuner avlingsnivå P '!J691&gt;1,'Rang. kommuner avlingsnivå P '!J691,"")</f>
        <v/>
      </c>
      <c r="N690" s="4" t="str">
        <f>IF('Rang. kommuner avlingsnivå P '!K691&gt;1,'Rang. kommuner avlingsnivå P '!K691,"")</f>
        <v/>
      </c>
      <c r="O690" s="4" t="str">
        <f>IF('Rang. kommuner avlingsnivå P '!L691&gt;1,'Rang. kommuner avlingsnivå P '!L691,"")</f>
        <v/>
      </c>
    </row>
    <row r="691" spans="4:15" x14ac:dyDescent="0.25">
      <c r="D691" s="4" t="str">
        <f>IF('Rang. kommuner avlingsnivå P '!A692&gt;1,'Rang. kommuner avlingsnivå P '!A692,"")</f>
        <v/>
      </c>
      <c r="E691" s="4" t="str">
        <f>IF('Rang. kommuner avlingsnivå P '!B692&gt;1,'Rang. kommuner avlingsnivå P '!B692,"")</f>
        <v/>
      </c>
      <c r="F691" s="4" t="str">
        <f>IF('Rang. kommuner avlingsnivå P '!C692&gt;1,'Rang. kommuner avlingsnivå P '!C692,"")</f>
        <v/>
      </c>
      <c r="G691" s="4" t="str">
        <f>IF('Rang. kommuner avlingsnivå P '!D692&gt;1,'Rang. kommuner avlingsnivå P '!D692,"")</f>
        <v/>
      </c>
      <c r="H691" s="4" t="str">
        <f>IF('Rang. kommuner avlingsnivå P '!E692&gt;1,'Rang. kommuner avlingsnivå P '!E692,"")</f>
        <v/>
      </c>
      <c r="I691" s="4" t="str">
        <f>IF('Rang. kommuner avlingsnivå P '!F692&gt;1,'Rang. kommuner avlingsnivå P '!F692,"")</f>
        <v/>
      </c>
      <c r="J691" s="4" t="str">
        <f>IF('Rang. kommuner avlingsnivå P '!G692&gt;1,'Rang. kommuner avlingsnivå P '!G692,"")</f>
        <v/>
      </c>
      <c r="K691" s="4" t="str">
        <f>IF('Rang. kommuner avlingsnivå P '!H692&gt;1,'Rang. kommuner avlingsnivå P '!H692,"")</f>
        <v/>
      </c>
      <c r="L691" s="4" t="str">
        <f>IF('Rang. kommuner avlingsnivå P '!I692&gt;1,'Rang. kommuner avlingsnivå P '!I692,"")</f>
        <v/>
      </c>
      <c r="M691" s="4" t="str">
        <f>IF('Rang. kommuner avlingsnivå P '!J692&gt;1,'Rang. kommuner avlingsnivå P '!J692,"")</f>
        <v/>
      </c>
      <c r="N691" s="4" t="str">
        <f>IF('Rang. kommuner avlingsnivå P '!K692&gt;1,'Rang. kommuner avlingsnivå P '!K692,"")</f>
        <v/>
      </c>
      <c r="O691" s="4" t="str">
        <f>IF('Rang. kommuner avlingsnivå P '!L692&gt;1,'Rang. kommuner avlingsnivå P '!L692,"")</f>
        <v/>
      </c>
    </row>
    <row r="692" spans="4:15" x14ac:dyDescent="0.25">
      <c r="D692" s="4" t="str">
        <f>IF('Rang. kommuner avlingsnivå P '!A693&gt;1,'Rang. kommuner avlingsnivå P '!A693,"")</f>
        <v/>
      </c>
      <c r="E692" s="4" t="str">
        <f>IF('Rang. kommuner avlingsnivå P '!B693&gt;1,'Rang. kommuner avlingsnivå P '!B693,"")</f>
        <v/>
      </c>
      <c r="F692" s="4" t="str">
        <f>IF('Rang. kommuner avlingsnivå P '!C693&gt;1,'Rang. kommuner avlingsnivå P '!C693,"")</f>
        <v/>
      </c>
      <c r="G692" s="4" t="str">
        <f>IF('Rang. kommuner avlingsnivå P '!D693&gt;1,'Rang. kommuner avlingsnivå P '!D693,"")</f>
        <v/>
      </c>
      <c r="H692" s="4" t="str">
        <f>IF('Rang. kommuner avlingsnivå P '!E693&gt;1,'Rang. kommuner avlingsnivå P '!E693,"")</f>
        <v/>
      </c>
      <c r="I692" s="4" t="str">
        <f>IF('Rang. kommuner avlingsnivå P '!F693&gt;1,'Rang. kommuner avlingsnivå P '!F693,"")</f>
        <v/>
      </c>
      <c r="J692" s="4" t="str">
        <f>IF('Rang. kommuner avlingsnivå P '!G693&gt;1,'Rang. kommuner avlingsnivå P '!G693,"")</f>
        <v/>
      </c>
      <c r="K692" s="4" t="str">
        <f>IF('Rang. kommuner avlingsnivå P '!H693&gt;1,'Rang. kommuner avlingsnivå P '!H693,"")</f>
        <v/>
      </c>
      <c r="L692" s="4" t="str">
        <f>IF('Rang. kommuner avlingsnivå P '!I693&gt;1,'Rang. kommuner avlingsnivå P '!I693,"")</f>
        <v/>
      </c>
      <c r="M692" s="4" t="str">
        <f>IF('Rang. kommuner avlingsnivå P '!J693&gt;1,'Rang. kommuner avlingsnivå P '!J693,"")</f>
        <v/>
      </c>
      <c r="N692" s="4" t="str">
        <f>IF('Rang. kommuner avlingsnivå P '!K693&gt;1,'Rang. kommuner avlingsnivå P '!K693,"")</f>
        <v/>
      </c>
      <c r="O692" s="4" t="str">
        <f>IF('Rang. kommuner avlingsnivå P '!L693&gt;1,'Rang. kommuner avlingsnivå P '!L693,"")</f>
        <v/>
      </c>
    </row>
    <row r="693" spans="4:15" x14ac:dyDescent="0.25">
      <c r="D693" s="4" t="str">
        <f>IF('Rang. kommuner avlingsnivå P '!A694&gt;1,'Rang. kommuner avlingsnivå P '!A694,"")</f>
        <v/>
      </c>
      <c r="E693" s="4" t="str">
        <f>IF('Rang. kommuner avlingsnivå P '!B694&gt;1,'Rang. kommuner avlingsnivå P '!B694,"")</f>
        <v/>
      </c>
      <c r="F693" s="4" t="str">
        <f>IF('Rang. kommuner avlingsnivå P '!C694&gt;1,'Rang. kommuner avlingsnivå P '!C694,"")</f>
        <v/>
      </c>
      <c r="G693" s="4" t="str">
        <f>IF('Rang. kommuner avlingsnivå P '!D694&gt;1,'Rang. kommuner avlingsnivå P '!D694,"")</f>
        <v/>
      </c>
      <c r="H693" s="4" t="str">
        <f>IF('Rang. kommuner avlingsnivå P '!E694&gt;1,'Rang. kommuner avlingsnivå P '!E694,"")</f>
        <v/>
      </c>
      <c r="I693" s="4" t="str">
        <f>IF('Rang. kommuner avlingsnivå P '!F694&gt;1,'Rang. kommuner avlingsnivå P '!F694,"")</f>
        <v/>
      </c>
      <c r="J693" s="4" t="str">
        <f>IF('Rang. kommuner avlingsnivå P '!G694&gt;1,'Rang. kommuner avlingsnivå P '!G694,"")</f>
        <v/>
      </c>
      <c r="K693" s="4" t="str">
        <f>IF('Rang. kommuner avlingsnivå P '!H694&gt;1,'Rang. kommuner avlingsnivå P '!H694,"")</f>
        <v/>
      </c>
      <c r="L693" s="4" t="str">
        <f>IF('Rang. kommuner avlingsnivå P '!I694&gt;1,'Rang. kommuner avlingsnivå P '!I694,"")</f>
        <v/>
      </c>
      <c r="M693" s="4" t="str">
        <f>IF('Rang. kommuner avlingsnivå P '!J694&gt;1,'Rang. kommuner avlingsnivå P '!J694,"")</f>
        <v/>
      </c>
      <c r="N693" s="4" t="str">
        <f>IF('Rang. kommuner avlingsnivå P '!K694&gt;1,'Rang. kommuner avlingsnivå P '!K694,"")</f>
        <v/>
      </c>
      <c r="O693" s="4" t="str">
        <f>IF('Rang. kommuner avlingsnivå P '!L694&gt;1,'Rang. kommuner avlingsnivå P '!L694,"")</f>
        <v/>
      </c>
    </row>
    <row r="694" spans="4:15" x14ac:dyDescent="0.25">
      <c r="D694" s="4" t="str">
        <f>IF('Rang. kommuner avlingsnivå P '!A695&gt;1,'Rang. kommuner avlingsnivå P '!A695,"")</f>
        <v/>
      </c>
      <c r="E694" s="4" t="str">
        <f>IF('Rang. kommuner avlingsnivå P '!B695&gt;1,'Rang. kommuner avlingsnivå P '!B695,"")</f>
        <v/>
      </c>
      <c r="F694" s="4" t="str">
        <f>IF('Rang. kommuner avlingsnivå P '!C695&gt;1,'Rang. kommuner avlingsnivå P '!C695,"")</f>
        <v/>
      </c>
      <c r="G694" s="4" t="str">
        <f>IF('Rang. kommuner avlingsnivå P '!D695&gt;1,'Rang. kommuner avlingsnivå P '!D695,"")</f>
        <v/>
      </c>
      <c r="H694" s="4" t="str">
        <f>IF('Rang. kommuner avlingsnivå P '!E695&gt;1,'Rang. kommuner avlingsnivå P '!E695,"")</f>
        <v/>
      </c>
      <c r="I694" s="4" t="str">
        <f>IF('Rang. kommuner avlingsnivå P '!F695&gt;1,'Rang. kommuner avlingsnivå P '!F695,"")</f>
        <v/>
      </c>
      <c r="J694" s="4" t="str">
        <f>IF('Rang. kommuner avlingsnivå P '!G695&gt;1,'Rang. kommuner avlingsnivå P '!G695,"")</f>
        <v/>
      </c>
      <c r="K694" s="4" t="str">
        <f>IF('Rang. kommuner avlingsnivå P '!H695&gt;1,'Rang. kommuner avlingsnivå P '!H695,"")</f>
        <v/>
      </c>
      <c r="L694" s="4" t="str">
        <f>IF('Rang. kommuner avlingsnivå P '!I695&gt;1,'Rang. kommuner avlingsnivå P '!I695,"")</f>
        <v/>
      </c>
      <c r="M694" s="4" t="str">
        <f>IF('Rang. kommuner avlingsnivå P '!J695&gt;1,'Rang. kommuner avlingsnivå P '!J695,"")</f>
        <v/>
      </c>
      <c r="N694" s="4" t="str">
        <f>IF('Rang. kommuner avlingsnivå P '!K695&gt;1,'Rang. kommuner avlingsnivå P '!K695,"")</f>
        <v/>
      </c>
      <c r="O694" s="4" t="str">
        <f>IF('Rang. kommuner avlingsnivå P '!L695&gt;1,'Rang. kommuner avlingsnivå P '!L695,"")</f>
        <v/>
      </c>
    </row>
    <row r="695" spans="4:15" x14ac:dyDescent="0.25">
      <c r="D695" s="4" t="str">
        <f>IF('Rang. kommuner avlingsnivå P '!A696&gt;1,'Rang. kommuner avlingsnivå P '!A696,"")</f>
        <v/>
      </c>
      <c r="E695" s="4" t="str">
        <f>IF('Rang. kommuner avlingsnivå P '!B696&gt;1,'Rang. kommuner avlingsnivå P '!B696,"")</f>
        <v/>
      </c>
      <c r="F695" s="4" t="str">
        <f>IF('Rang. kommuner avlingsnivå P '!C696&gt;1,'Rang. kommuner avlingsnivå P '!C696,"")</f>
        <v/>
      </c>
      <c r="G695" s="4" t="str">
        <f>IF('Rang. kommuner avlingsnivå P '!D696&gt;1,'Rang. kommuner avlingsnivå P '!D696,"")</f>
        <v/>
      </c>
      <c r="H695" s="4" t="str">
        <f>IF('Rang. kommuner avlingsnivå P '!E696&gt;1,'Rang. kommuner avlingsnivå P '!E696,"")</f>
        <v/>
      </c>
      <c r="I695" s="4" t="str">
        <f>IF('Rang. kommuner avlingsnivå P '!F696&gt;1,'Rang. kommuner avlingsnivå P '!F696,"")</f>
        <v/>
      </c>
      <c r="J695" s="4" t="str">
        <f>IF('Rang. kommuner avlingsnivå P '!G696&gt;1,'Rang. kommuner avlingsnivå P '!G696,"")</f>
        <v/>
      </c>
      <c r="K695" s="4" t="str">
        <f>IF('Rang. kommuner avlingsnivå P '!H696&gt;1,'Rang. kommuner avlingsnivå P '!H696,"")</f>
        <v/>
      </c>
      <c r="L695" s="4" t="str">
        <f>IF('Rang. kommuner avlingsnivå P '!I696&gt;1,'Rang. kommuner avlingsnivå P '!I696,"")</f>
        <v/>
      </c>
      <c r="M695" s="4" t="str">
        <f>IF('Rang. kommuner avlingsnivå P '!J696&gt;1,'Rang. kommuner avlingsnivå P '!J696,"")</f>
        <v/>
      </c>
      <c r="N695" s="4" t="str">
        <f>IF('Rang. kommuner avlingsnivå P '!K696&gt;1,'Rang. kommuner avlingsnivå P '!K696,"")</f>
        <v/>
      </c>
      <c r="O695" s="4" t="str">
        <f>IF('Rang. kommuner avlingsnivå P '!L696&gt;1,'Rang. kommuner avlingsnivå P '!L696,"")</f>
        <v/>
      </c>
    </row>
    <row r="696" spans="4:15" x14ac:dyDescent="0.25">
      <c r="D696" s="4" t="str">
        <f>IF('Rang. kommuner avlingsnivå P '!A697&gt;1,'Rang. kommuner avlingsnivå P '!A697,"")</f>
        <v/>
      </c>
      <c r="E696" s="4" t="str">
        <f>IF('Rang. kommuner avlingsnivå P '!B697&gt;1,'Rang. kommuner avlingsnivå P '!B697,"")</f>
        <v/>
      </c>
      <c r="F696" s="4" t="str">
        <f>IF('Rang. kommuner avlingsnivå P '!C697&gt;1,'Rang. kommuner avlingsnivå P '!C697,"")</f>
        <v/>
      </c>
      <c r="G696" s="4" t="str">
        <f>IF('Rang. kommuner avlingsnivå P '!D697&gt;1,'Rang. kommuner avlingsnivå P '!D697,"")</f>
        <v/>
      </c>
      <c r="H696" s="4" t="str">
        <f>IF('Rang. kommuner avlingsnivå P '!E697&gt;1,'Rang. kommuner avlingsnivå P '!E697,"")</f>
        <v/>
      </c>
      <c r="I696" s="4" t="str">
        <f>IF('Rang. kommuner avlingsnivå P '!F697&gt;1,'Rang. kommuner avlingsnivå P '!F697,"")</f>
        <v/>
      </c>
      <c r="J696" s="4" t="str">
        <f>IF('Rang. kommuner avlingsnivå P '!G697&gt;1,'Rang. kommuner avlingsnivå P '!G697,"")</f>
        <v/>
      </c>
      <c r="K696" s="4" t="str">
        <f>IF('Rang. kommuner avlingsnivå P '!H697&gt;1,'Rang. kommuner avlingsnivå P '!H697,"")</f>
        <v/>
      </c>
      <c r="L696" s="4" t="str">
        <f>IF('Rang. kommuner avlingsnivå P '!I697&gt;1,'Rang. kommuner avlingsnivå P '!I697,"")</f>
        <v/>
      </c>
      <c r="M696" s="4" t="str">
        <f>IF('Rang. kommuner avlingsnivå P '!J697&gt;1,'Rang. kommuner avlingsnivå P '!J697,"")</f>
        <v/>
      </c>
      <c r="N696" s="4" t="str">
        <f>IF('Rang. kommuner avlingsnivå P '!K697&gt;1,'Rang. kommuner avlingsnivå P '!K697,"")</f>
        <v/>
      </c>
      <c r="O696" s="4" t="str">
        <f>IF('Rang. kommuner avlingsnivå P '!L697&gt;1,'Rang. kommuner avlingsnivå P '!L697,"")</f>
        <v/>
      </c>
    </row>
    <row r="697" spans="4:15" x14ac:dyDescent="0.25">
      <c r="D697" s="4" t="str">
        <f>IF('Rang. kommuner avlingsnivå P '!A698&gt;1,'Rang. kommuner avlingsnivå P '!A698,"")</f>
        <v/>
      </c>
      <c r="E697" s="4" t="str">
        <f>IF('Rang. kommuner avlingsnivå P '!B698&gt;1,'Rang. kommuner avlingsnivå P '!B698,"")</f>
        <v/>
      </c>
      <c r="F697" s="4" t="str">
        <f>IF('Rang. kommuner avlingsnivå P '!C698&gt;1,'Rang. kommuner avlingsnivå P '!C698,"")</f>
        <v/>
      </c>
      <c r="G697" s="4" t="str">
        <f>IF('Rang. kommuner avlingsnivå P '!D698&gt;1,'Rang. kommuner avlingsnivå P '!D698,"")</f>
        <v/>
      </c>
      <c r="H697" s="4" t="str">
        <f>IF('Rang. kommuner avlingsnivå P '!E698&gt;1,'Rang. kommuner avlingsnivå P '!E698,"")</f>
        <v/>
      </c>
      <c r="I697" s="4" t="str">
        <f>IF('Rang. kommuner avlingsnivå P '!F698&gt;1,'Rang. kommuner avlingsnivå P '!F698,"")</f>
        <v/>
      </c>
      <c r="J697" s="4" t="str">
        <f>IF('Rang. kommuner avlingsnivå P '!G698&gt;1,'Rang. kommuner avlingsnivå P '!G698,"")</f>
        <v/>
      </c>
      <c r="K697" s="4" t="str">
        <f>IF('Rang. kommuner avlingsnivå P '!H698&gt;1,'Rang. kommuner avlingsnivå P '!H698,"")</f>
        <v/>
      </c>
      <c r="L697" s="4" t="str">
        <f>IF('Rang. kommuner avlingsnivå P '!I698&gt;1,'Rang. kommuner avlingsnivå P '!I698,"")</f>
        <v/>
      </c>
      <c r="M697" s="4" t="str">
        <f>IF('Rang. kommuner avlingsnivå P '!J698&gt;1,'Rang. kommuner avlingsnivå P '!J698,"")</f>
        <v/>
      </c>
      <c r="N697" s="4" t="str">
        <f>IF('Rang. kommuner avlingsnivå P '!K698&gt;1,'Rang. kommuner avlingsnivå P '!K698,"")</f>
        <v/>
      </c>
      <c r="O697" s="4" t="str">
        <f>IF('Rang. kommuner avlingsnivå P '!L698&gt;1,'Rang. kommuner avlingsnivå P '!L698,"")</f>
        <v/>
      </c>
    </row>
    <row r="698" spans="4:15" x14ac:dyDescent="0.25">
      <c r="D698" s="4" t="str">
        <f>IF('Rang. kommuner avlingsnivå P '!A699&gt;1,'Rang. kommuner avlingsnivå P '!A699,"")</f>
        <v/>
      </c>
      <c r="E698" s="4" t="str">
        <f>IF('Rang. kommuner avlingsnivå P '!B699&gt;1,'Rang. kommuner avlingsnivå P '!B699,"")</f>
        <v/>
      </c>
      <c r="F698" s="4" t="str">
        <f>IF('Rang. kommuner avlingsnivå P '!C699&gt;1,'Rang. kommuner avlingsnivå P '!C699,"")</f>
        <v/>
      </c>
      <c r="G698" s="4" t="str">
        <f>IF('Rang. kommuner avlingsnivå P '!D699&gt;1,'Rang. kommuner avlingsnivå P '!D699,"")</f>
        <v/>
      </c>
      <c r="H698" s="4" t="str">
        <f>IF('Rang. kommuner avlingsnivå P '!E699&gt;1,'Rang. kommuner avlingsnivå P '!E699,"")</f>
        <v/>
      </c>
      <c r="I698" s="4" t="str">
        <f>IF('Rang. kommuner avlingsnivå P '!F699&gt;1,'Rang. kommuner avlingsnivå P '!F699,"")</f>
        <v/>
      </c>
      <c r="J698" s="4" t="str">
        <f>IF('Rang. kommuner avlingsnivå P '!G699&gt;1,'Rang. kommuner avlingsnivå P '!G699,"")</f>
        <v/>
      </c>
      <c r="K698" s="4" t="str">
        <f>IF('Rang. kommuner avlingsnivå P '!H699&gt;1,'Rang. kommuner avlingsnivå P '!H699,"")</f>
        <v/>
      </c>
      <c r="L698" s="4" t="str">
        <f>IF('Rang. kommuner avlingsnivå P '!I699&gt;1,'Rang. kommuner avlingsnivå P '!I699,"")</f>
        <v/>
      </c>
      <c r="M698" s="4" t="str">
        <f>IF('Rang. kommuner avlingsnivå P '!J699&gt;1,'Rang. kommuner avlingsnivå P '!J699,"")</f>
        <v/>
      </c>
      <c r="N698" s="4" t="str">
        <f>IF('Rang. kommuner avlingsnivå P '!K699&gt;1,'Rang. kommuner avlingsnivå P '!K699,"")</f>
        <v/>
      </c>
      <c r="O698" s="4" t="str">
        <f>IF('Rang. kommuner avlingsnivå P '!L699&gt;1,'Rang. kommuner avlingsnivå P '!L699,"")</f>
        <v/>
      </c>
    </row>
    <row r="699" spans="4:15" x14ac:dyDescent="0.25">
      <c r="D699" s="4" t="str">
        <f>IF('Rang. kommuner avlingsnivå P '!A700&gt;1,'Rang. kommuner avlingsnivå P '!A700,"")</f>
        <v/>
      </c>
      <c r="E699" s="4" t="str">
        <f>IF('Rang. kommuner avlingsnivå P '!B700&gt;1,'Rang. kommuner avlingsnivå P '!B700,"")</f>
        <v/>
      </c>
      <c r="F699" s="4" t="str">
        <f>IF('Rang. kommuner avlingsnivå P '!C700&gt;1,'Rang. kommuner avlingsnivå P '!C700,"")</f>
        <v/>
      </c>
      <c r="G699" s="4" t="str">
        <f>IF('Rang. kommuner avlingsnivå P '!D700&gt;1,'Rang. kommuner avlingsnivå P '!D700,"")</f>
        <v/>
      </c>
      <c r="H699" s="4" t="str">
        <f>IF('Rang. kommuner avlingsnivå P '!E700&gt;1,'Rang. kommuner avlingsnivå P '!E700,"")</f>
        <v/>
      </c>
      <c r="I699" s="4" t="str">
        <f>IF('Rang. kommuner avlingsnivå P '!F700&gt;1,'Rang. kommuner avlingsnivå P '!F700,"")</f>
        <v/>
      </c>
      <c r="J699" s="4" t="str">
        <f>IF('Rang. kommuner avlingsnivå P '!G700&gt;1,'Rang. kommuner avlingsnivå P '!G700,"")</f>
        <v/>
      </c>
      <c r="K699" s="4" t="str">
        <f>IF('Rang. kommuner avlingsnivå P '!H700&gt;1,'Rang. kommuner avlingsnivå P '!H700,"")</f>
        <v/>
      </c>
      <c r="L699" s="4" t="str">
        <f>IF('Rang. kommuner avlingsnivå P '!I700&gt;1,'Rang. kommuner avlingsnivå P '!I700,"")</f>
        <v/>
      </c>
      <c r="M699" s="4" t="str">
        <f>IF('Rang. kommuner avlingsnivå P '!J700&gt;1,'Rang. kommuner avlingsnivå P '!J700,"")</f>
        <v/>
      </c>
      <c r="N699" s="4" t="str">
        <f>IF('Rang. kommuner avlingsnivå P '!K700&gt;1,'Rang. kommuner avlingsnivå P '!K700,"")</f>
        <v/>
      </c>
      <c r="O699" s="4" t="str">
        <f>IF('Rang. kommuner avlingsnivå P '!L700&gt;1,'Rang. kommuner avlingsnivå P '!L700,"")</f>
        <v/>
      </c>
    </row>
    <row r="700" spans="4:15" x14ac:dyDescent="0.25">
      <c r="D700" s="4" t="str">
        <f>IF('Rang. kommuner avlingsnivå P '!A701&gt;1,'Rang. kommuner avlingsnivå P '!A701,"")</f>
        <v/>
      </c>
      <c r="E700" s="4" t="str">
        <f>IF('Rang. kommuner avlingsnivå P '!B701&gt;1,'Rang. kommuner avlingsnivå P '!B701,"")</f>
        <v/>
      </c>
      <c r="F700" s="4" t="str">
        <f>IF('Rang. kommuner avlingsnivå P '!C701&gt;1,'Rang. kommuner avlingsnivå P '!C701,"")</f>
        <v/>
      </c>
      <c r="G700" s="4" t="str">
        <f>IF('Rang. kommuner avlingsnivå P '!D701&gt;1,'Rang. kommuner avlingsnivå P '!D701,"")</f>
        <v/>
      </c>
      <c r="H700" s="4" t="str">
        <f>IF('Rang. kommuner avlingsnivå P '!E701&gt;1,'Rang. kommuner avlingsnivå P '!E701,"")</f>
        <v/>
      </c>
      <c r="I700" s="4" t="str">
        <f>IF('Rang. kommuner avlingsnivå P '!F701&gt;1,'Rang. kommuner avlingsnivå P '!F701,"")</f>
        <v/>
      </c>
      <c r="J700" s="4" t="str">
        <f>IF('Rang. kommuner avlingsnivå P '!G701&gt;1,'Rang. kommuner avlingsnivå P '!G701,"")</f>
        <v/>
      </c>
      <c r="K700" s="4" t="str">
        <f>IF('Rang. kommuner avlingsnivå P '!H701&gt;1,'Rang. kommuner avlingsnivå P '!H701,"")</f>
        <v/>
      </c>
      <c r="L700" s="4" t="str">
        <f>IF('Rang. kommuner avlingsnivå P '!I701&gt;1,'Rang. kommuner avlingsnivå P '!I701,"")</f>
        <v/>
      </c>
      <c r="M700" s="4" t="str">
        <f>IF('Rang. kommuner avlingsnivå P '!J701&gt;1,'Rang. kommuner avlingsnivå P '!J701,"")</f>
        <v/>
      </c>
      <c r="N700" s="4" t="str">
        <f>IF('Rang. kommuner avlingsnivå P '!K701&gt;1,'Rang. kommuner avlingsnivå P '!K701,"")</f>
        <v/>
      </c>
      <c r="O700" s="4" t="str">
        <f>IF('Rang. kommuner avlingsnivå P '!L701&gt;1,'Rang. kommuner avlingsnivå P '!L701,"")</f>
        <v/>
      </c>
    </row>
    <row r="701" spans="4:15" x14ac:dyDescent="0.25">
      <c r="D701" s="4" t="str">
        <f>IF('Rang. kommuner avlingsnivå P '!A702&gt;1,'Rang. kommuner avlingsnivå P '!A702,"")</f>
        <v/>
      </c>
      <c r="E701" s="4" t="str">
        <f>IF('Rang. kommuner avlingsnivå P '!B702&gt;1,'Rang. kommuner avlingsnivå P '!B702,"")</f>
        <v/>
      </c>
      <c r="F701" s="4" t="str">
        <f>IF('Rang. kommuner avlingsnivå P '!C702&gt;1,'Rang. kommuner avlingsnivå P '!C702,"")</f>
        <v/>
      </c>
      <c r="G701" s="4" t="str">
        <f>IF('Rang. kommuner avlingsnivå P '!D702&gt;1,'Rang. kommuner avlingsnivå P '!D702,"")</f>
        <v/>
      </c>
      <c r="H701" s="4" t="str">
        <f>IF('Rang. kommuner avlingsnivå P '!E702&gt;1,'Rang. kommuner avlingsnivå P '!E702,"")</f>
        <v/>
      </c>
      <c r="I701" s="4" t="str">
        <f>IF('Rang. kommuner avlingsnivå P '!F702&gt;1,'Rang. kommuner avlingsnivå P '!F702,"")</f>
        <v/>
      </c>
      <c r="J701" s="4" t="str">
        <f>IF('Rang. kommuner avlingsnivå P '!G702&gt;1,'Rang. kommuner avlingsnivå P '!G702,"")</f>
        <v/>
      </c>
      <c r="K701" s="4" t="str">
        <f>IF('Rang. kommuner avlingsnivå P '!H702&gt;1,'Rang. kommuner avlingsnivå P '!H702,"")</f>
        <v/>
      </c>
      <c r="L701" s="4" t="str">
        <f>IF('Rang. kommuner avlingsnivå P '!I702&gt;1,'Rang. kommuner avlingsnivå P '!I702,"")</f>
        <v/>
      </c>
      <c r="M701" s="4" t="str">
        <f>IF('Rang. kommuner avlingsnivå P '!J702&gt;1,'Rang. kommuner avlingsnivå P '!J702,"")</f>
        <v/>
      </c>
      <c r="N701" s="4" t="str">
        <f>IF('Rang. kommuner avlingsnivå P '!K702&gt;1,'Rang. kommuner avlingsnivå P '!K702,"")</f>
        <v/>
      </c>
      <c r="O701" s="4" t="str">
        <f>IF('Rang. kommuner avlingsnivå P '!L702&gt;1,'Rang. kommuner avlingsnivå P '!L702,"")</f>
        <v/>
      </c>
    </row>
    <row r="702" spans="4:15" x14ac:dyDescent="0.25">
      <c r="D702" s="4" t="str">
        <f>IF('Rang. kommuner avlingsnivå P '!A703&gt;1,'Rang. kommuner avlingsnivå P '!A703,"")</f>
        <v/>
      </c>
      <c r="E702" s="4" t="str">
        <f>IF('Rang. kommuner avlingsnivå P '!B703&gt;1,'Rang. kommuner avlingsnivå P '!B703,"")</f>
        <v/>
      </c>
      <c r="F702" s="4" t="str">
        <f>IF('Rang. kommuner avlingsnivå P '!C703&gt;1,'Rang. kommuner avlingsnivå P '!C703,"")</f>
        <v/>
      </c>
      <c r="G702" s="4" t="str">
        <f>IF('Rang. kommuner avlingsnivå P '!D703&gt;1,'Rang. kommuner avlingsnivå P '!D703,"")</f>
        <v/>
      </c>
      <c r="H702" s="4" t="str">
        <f>IF('Rang. kommuner avlingsnivå P '!E703&gt;1,'Rang. kommuner avlingsnivå P '!E703,"")</f>
        <v/>
      </c>
      <c r="I702" s="4" t="str">
        <f>IF('Rang. kommuner avlingsnivå P '!F703&gt;1,'Rang. kommuner avlingsnivå P '!F703,"")</f>
        <v/>
      </c>
      <c r="J702" s="4" t="str">
        <f>IF('Rang. kommuner avlingsnivå P '!G703&gt;1,'Rang. kommuner avlingsnivå P '!G703,"")</f>
        <v/>
      </c>
      <c r="K702" s="4" t="str">
        <f>IF('Rang. kommuner avlingsnivå P '!H703&gt;1,'Rang. kommuner avlingsnivå P '!H703,"")</f>
        <v/>
      </c>
      <c r="L702" s="4" t="str">
        <f>IF('Rang. kommuner avlingsnivå P '!I703&gt;1,'Rang. kommuner avlingsnivå P '!I703,"")</f>
        <v/>
      </c>
      <c r="M702" s="4" t="str">
        <f>IF('Rang. kommuner avlingsnivå P '!J703&gt;1,'Rang. kommuner avlingsnivå P '!J703,"")</f>
        <v/>
      </c>
      <c r="N702" s="4" t="str">
        <f>IF('Rang. kommuner avlingsnivå P '!K703&gt;1,'Rang. kommuner avlingsnivå P '!K703,"")</f>
        <v/>
      </c>
      <c r="O702" s="4" t="str">
        <f>IF('Rang. kommuner avlingsnivå P '!L703&gt;1,'Rang. kommuner avlingsnivå P '!L703,"")</f>
        <v/>
      </c>
    </row>
    <row r="703" spans="4:15" x14ac:dyDescent="0.25">
      <c r="D703" s="4" t="str">
        <f>IF('Rang. kommuner avlingsnivå P '!A704&gt;1,'Rang. kommuner avlingsnivå P '!A704,"")</f>
        <v/>
      </c>
      <c r="E703" s="4" t="str">
        <f>IF('Rang. kommuner avlingsnivå P '!B704&gt;1,'Rang. kommuner avlingsnivå P '!B704,"")</f>
        <v/>
      </c>
      <c r="F703" s="4" t="str">
        <f>IF('Rang. kommuner avlingsnivå P '!C704&gt;1,'Rang. kommuner avlingsnivå P '!C704,"")</f>
        <v/>
      </c>
      <c r="G703" s="4" t="str">
        <f>IF('Rang. kommuner avlingsnivå P '!D704&gt;1,'Rang. kommuner avlingsnivå P '!D704,"")</f>
        <v/>
      </c>
      <c r="H703" s="4" t="str">
        <f>IF('Rang. kommuner avlingsnivå P '!E704&gt;1,'Rang. kommuner avlingsnivå P '!E704,"")</f>
        <v/>
      </c>
      <c r="I703" s="4" t="str">
        <f>IF('Rang. kommuner avlingsnivå P '!F704&gt;1,'Rang. kommuner avlingsnivå P '!F704,"")</f>
        <v/>
      </c>
      <c r="J703" s="4" t="str">
        <f>IF('Rang. kommuner avlingsnivå P '!G704&gt;1,'Rang. kommuner avlingsnivå P '!G704,"")</f>
        <v/>
      </c>
      <c r="K703" s="4" t="str">
        <f>IF('Rang. kommuner avlingsnivå P '!H704&gt;1,'Rang. kommuner avlingsnivå P '!H704,"")</f>
        <v/>
      </c>
      <c r="L703" s="4" t="str">
        <f>IF('Rang. kommuner avlingsnivå P '!I704&gt;1,'Rang. kommuner avlingsnivå P '!I704,"")</f>
        <v/>
      </c>
      <c r="M703" s="4" t="str">
        <f>IF('Rang. kommuner avlingsnivå P '!J704&gt;1,'Rang. kommuner avlingsnivå P '!J704,"")</f>
        <v/>
      </c>
      <c r="N703" s="4" t="str">
        <f>IF('Rang. kommuner avlingsnivå P '!K704&gt;1,'Rang. kommuner avlingsnivå P '!K704,"")</f>
        <v/>
      </c>
      <c r="O703" s="4" t="str">
        <f>IF('Rang. kommuner avlingsnivå P '!L704&gt;1,'Rang. kommuner avlingsnivå P '!L704,"")</f>
        <v/>
      </c>
    </row>
    <row r="704" spans="4:15" x14ac:dyDescent="0.25">
      <c r="D704" s="4" t="str">
        <f>IF('Rang. kommuner avlingsnivå P '!A705&gt;1,'Rang. kommuner avlingsnivå P '!A705,"")</f>
        <v/>
      </c>
      <c r="E704" s="4" t="str">
        <f>IF('Rang. kommuner avlingsnivå P '!B705&gt;1,'Rang. kommuner avlingsnivå P '!B705,"")</f>
        <v/>
      </c>
      <c r="F704" s="4" t="str">
        <f>IF('Rang. kommuner avlingsnivå P '!C705&gt;1,'Rang. kommuner avlingsnivå P '!C705,"")</f>
        <v/>
      </c>
      <c r="G704" s="4" t="str">
        <f>IF('Rang. kommuner avlingsnivå P '!D705&gt;1,'Rang. kommuner avlingsnivå P '!D705,"")</f>
        <v/>
      </c>
      <c r="H704" s="4" t="str">
        <f>IF('Rang. kommuner avlingsnivå P '!E705&gt;1,'Rang. kommuner avlingsnivå P '!E705,"")</f>
        <v/>
      </c>
      <c r="I704" s="4" t="str">
        <f>IF('Rang. kommuner avlingsnivå P '!F705&gt;1,'Rang. kommuner avlingsnivå P '!F705,"")</f>
        <v/>
      </c>
      <c r="J704" s="4" t="str">
        <f>IF('Rang. kommuner avlingsnivå P '!G705&gt;1,'Rang. kommuner avlingsnivå P '!G705,"")</f>
        <v/>
      </c>
      <c r="K704" s="4" t="str">
        <f>IF('Rang. kommuner avlingsnivå P '!H705&gt;1,'Rang. kommuner avlingsnivå P '!H705,"")</f>
        <v/>
      </c>
      <c r="L704" s="4" t="str">
        <f>IF('Rang. kommuner avlingsnivå P '!I705&gt;1,'Rang. kommuner avlingsnivå P '!I705,"")</f>
        <v/>
      </c>
      <c r="M704" s="4" t="str">
        <f>IF('Rang. kommuner avlingsnivå P '!J705&gt;1,'Rang. kommuner avlingsnivå P '!J705,"")</f>
        <v/>
      </c>
      <c r="N704" s="4" t="str">
        <f>IF('Rang. kommuner avlingsnivå P '!K705&gt;1,'Rang. kommuner avlingsnivå P '!K705,"")</f>
        <v/>
      </c>
      <c r="O704" s="4" t="str">
        <f>IF('Rang. kommuner avlingsnivå P '!L705&gt;1,'Rang. kommuner avlingsnivå P '!L705,"")</f>
        <v/>
      </c>
    </row>
    <row r="705" spans="4:15" x14ac:dyDescent="0.25">
      <c r="D705" s="4" t="str">
        <f>IF('Rang. kommuner avlingsnivå P '!A706&gt;1,'Rang. kommuner avlingsnivå P '!A706,"")</f>
        <v/>
      </c>
      <c r="E705" s="4" t="str">
        <f>IF('Rang. kommuner avlingsnivå P '!B706&gt;1,'Rang. kommuner avlingsnivå P '!B706,"")</f>
        <v/>
      </c>
      <c r="F705" s="4" t="str">
        <f>IF('Rang. kommuner avlingsnivå P '!C706&gt;1,'Rang. kommuner avlingsnivå P '!C706,"")</f>
        <v/>
      </c>
      <c r="G705" s="4" t="str">
        <f>IF('Rang. kommuner avlingsnivå P '!D706&gt;1,'Rang. kommuner avlingsnivå P '!D706,"")</f>
        <v/>
      </c>
      <c r="H705" s="4" t="str">
        <f>IF('Rang. kommuner avlingsnivå P '!E706&gt;1,'Rang. kommuner avlingsnivå P '!E706,"")</f>
        <v/>
      </c>
      <c r="I705" s="4" t="str">
        <f>IF('Rang. kommuner avlingsnivå P '!F706&gt;1,'Rang. kommuner avlingsnivå P '!F706,"")</f>
        <v/>
      </c>
      <c r="J705" s="4" t="str">
        <f>IF('Rang. kommuner avlingsnivå P '!G706&gt;1,'Rang. kommuner avlingsnivå P '!G706,"")</f>
        <v/>
      </c>
      <c r="K705" s="4" t="str">
        <f>IF('Rang. kommuner avlingsnivå P '!H706&gt;1,'Rang. kommuner avlingsnivå P '!H706,"")</f>
        <v/>
      </c>
      <c r="L705" s="4" t="str">
        <f>IF('Rang. kommuner avlingsnivå P '!I706&gt;1,'Rang. kommuner avlingsnivå P '!I706,"")</f>
        <v/>
      </c>
      <c r="M705" s="4" t="str">
        <f>IF('Rang. kommuner avlingsnivå P '!J706&gt;1,'Rang. kommuner avlingsnivå P '!J706,"")</f>
        <v/>
      </c>
      <c r="N705" s="4" t="str">
        <f>IF('Rang. kommuner avlingsnivå P '!K706&gt;1,'Rang. kommuner avlingsnivå P '!K706,"")</f>
        <v/>
      </c>
      <c r="O705" s="4" t="str">
        <f>IF('Rang. kommuner avlingsnivå P '!L706&gt;1,'Rang. kommuner avlingsnivå P '!L706,"")</f>
        <v/>
      </c>
    </row>
    <row r="706" spans="4:15" x14ac:dyDescent="0.25">
      <c r="D706" s="4" t="str">
        <f>IF('Rang. kommuner avlingsnivå P '!A707&gt;1,'Rang. kommuner avlingsnivå P '!A707,"")</f>
        <v/>
      </c>
      <c r="E706" s="4" t="str">
        <f>IF('Rang. kommuner avlingsnivå P '!B707&gt;1,'Rang. kommuner avlingsnivå P '!B707,"")</f>
        <v/>
      </c>
      <c r="F706" s="4" t="str">
        <f>IF('Rang. kommuner avlingsnivå P '!C707&gt;1,'Rang. kommuner avlingsnivå P '!C707,"")</f>
        <v/>
      </c>
      <c r="G706" s="4" t="str">
        <f>IF('Rang. kommuner avlingsnivå P '!D707&gt;1,'Rang. kommuner avlingsnivå P '!D707,"")</f>
        <v/>
      </c>
      <c r="H706" s="4" t="str">
        <f>IF('Rang. kommuner avlingsnivå P '!E707&gt;1,'Rang. kommuner avlingsnivå P '!E707,"")</f>
        <v/>
      </c>
      <c r="I706" s="4" t="str">
        <f>IF('Rang. kommuner avlingsnivå P '!F707&gt;1,'Rang. kommuner avlingsnivå P '!F707,"")</f>
        <v/>
      </c>
      <c r="J706" s="4" t="str">
        <f>IF('Rang. kommuner avlingsnivå P '!G707&gt;1,'Rang. kommuner avlingsnivå P '!G707,"")</f>
        <v/>
      </c>
      <c r="K706" s="4" t="str">
        <f>IF('Rang. kommuner avlingsnivå P '!H707&gt;1,'Rang. kommuner avlingsnivå P '!H707,"")</f>
        <v/>
      </c>
      <c r="L706" s="4" t="str">
        <f>IF('Rang. kommuner avlingsnivå P '!I707&gt;1,'Rang. kommuner avlingsnivå P '!I707,"")</f>
        <v/>
      </c>
      <c r="M706" s="4" t="str">
        <f>IF('Rang. kommuner avlingsnivå P '!J707&gt;1,'Rang. kommuner avlingsnivå P '!J707,"")</f>
        <v/>
      </c>
      <c r="N706" s="4" t="str">
        <f>IF('Rang. kommuner avlingsnivå P '!K707&gt;1,'Rang. kommuner avlingsnivå P '!K707,"")</f>
        <v/>
      </c>
      <c r="O706" s="4" t="str">
        <f>IF('Rang. kommuner avlingsnivå P '!L707&gt;1,'Rang. kommuner avlingsnivå P '!L707,"")</f>
        <v/>
      </c>
    </row>
    <row r="707" spans="4:15" x14ac:dyDescent="0.25">
      <c r="D707" s="4" t="str">
        <f>IF('Rang. kommuner avlingsnivå P '!A708&gt;1,'Rang. kommuner avlingsnivå P '!A708,"")</f>
        <v/>
      </c>
      <c r="E707" s="4" t="str">
        <f>IF('Rang. kommuner avlingsnivå P '!B708&gt;1,'Rang. kommuner avlingsnivå P '!B708,"")</f>
        <v/>
      </c>
      <c r="F707" s="4" t="str">
        <f>IF('Rang. kommuner avlingsnivå P '!C708&gt;1,'Rang. kommuner avlingsnivå P '!C708,"")</f>
        <v/>
      </c>
      <c r="G707" s="4" t="str">
        <f>IF('Rang. kommuner avlingsnivå P '!D708&gt;1,'Rang. kommuner avlingsnivå P '!D708,"")</f>
        <v/>
      </c>
      <c r="H707" s="4" t="str">
        <f>IF('Rang. kommuner avlingsnivå P '!E708&gt;1,'Rang. kommuner avlingsnivå P '!E708,"")</f>
        <v/>
      </c>
      <c r="I707" s="4" t="str">
        <f>IF('Rang. kommuner avlingsnivå P '!F708&gt;1,'Rang. kommuner avlingsnivå P '!F708,"")</f>
        <v/>
      </c>
      <c r="J707" s="4" t="str">
        <f>IF('Rang. kommuner avlingsnivå P '!G708&gt;1,'Rang. kommuner avlingsnivå P '!G708,"")</f>
        <v/>
      </c>
      <c r="K707" s="4" t="str">
        <f>IF('Rang. kommuner avlingsnivå P '!H708&gt;1,'Rang. kommuner avlingsnivå P '!H708,"")</f>
        <v/>
      </c>
      <c r="L707" s="4" t="str">
        <f>IF('Rang. kommuner avlingsnivå P '!I708&gt;1,'Rang. kommuner avlingsnivå P '!I708,"")</f>
        <v/>
      </c>
      <c r="M707" s="4" t="str">
        <f>IF('Rang. kommuner avlingsnivå P '!J708&gt;1,'Rang. kommuner avlingsnivå P '!J708,"")</f>
        <v/>
      </c>
      <c r="N707" s="4" t="str">
        <f>IF('Rang. kommuner avlingsnivå P '!K708&gt;1,'Rang. kommuner avlingsnivå P '!K708,"")</f>
        <v/>
      </c>
      <c r="O707" s="4" t="str">
        <f>IF('Rang. kommuner avlingsnivå P '!L708&gt;1,'Rang. kommuner avlingsnivå P '!L708,"")</f>
        <v/>
      </c>
    </row>
    <row r="708" spans="4:15" x14ac:dyDescent="0.25">
      <c r="D708" s="4" t="str">
        <f>IF('Rang. kommuner avlingsnivå P '!A709&gt;1,'Rang. kommuner avlingsnivå P '!A709,"")</f>
        <v/>
      </c>
      <c r="E708" s="4" t="str">
        <f>IF('Rang. kommuner avlingsnivå P '!B709&gt;1,'Rang. kommuner avlingsnivå P '!B709,"")</f>
        <v/>
      </c>
      <c r="F708" s="4" t="str">
        <f>IF('Rang. kommuner avlingsnivå P '!C709&gt;1,'Rang. kommuner avlingsnivå P '!C709,"")</f>
        <v/>
      </c>
      <c r="G708" s="4" t="str">
        <f>IF('Rang. kommuner avlingsnivå P '!D709&gt;1,'Rang. kommuner avlingsnivå P '!D709,"")</f>
        <v/>
      </c>
      <c r="H708" s="4" t="str">
        <f>IF('Rang. kommuner avlingsnivå P '!E709&gt;1,'Rang. kommuner avlingsnivå P '!E709,"")</f>
        <v/>
      </c>
      <c r="I708" s="4" t="str">
        <f>IF('Rang. kommuner avlingsnivå P '!F709&gt;1,'Rang. kommuner avlingsnivå P '!F709,"")</f>
        <v/>
      </c>
      <c r="J708" s="4" t="str">
        <f>IF('Rang. kommuner avlingsnivå P '!G709&gt;1,'Rang. kommuner avlingsnivå P '!G709,"")</f>
        <v/>
      </c>
      <c r="K708" s="4" t="str">
        <f>IF('Rang. kommuner avlingsnivå P '!H709&gt;1,'Rang. kommuner avlingsnivå P '!H709,"")</f>
        <v/>
      </c>
      <c r="L708" s="4" t="str">
        <f>IF('Rang. kommuner avlingsnivå P '!I709&gt;1,'Rang. kommuner avlingsnivå P '!I709,"")</f>
        <v/>
      </c>
      <c r="M708" s="4" t="str">
        <f>IF('Rang. kommuner avlingsnivå P '!J709&gt;1,'Rang. kommuner avlingsnivå P '!J709,"")</f>
        <v/>
      </c>
      <c r="N708" s="4" t="str">
        <f>IF('Rang. kommuner avlingsnivå P '!K709&gt;1,'Rang. kommuner avlingsnivå P '!K709,"")</f>
        <v/>
      </c>
      <c r="O708" s="4" t="str">
        <f>IF('Rang. kommuner avlingsnivå P '!L709&gt;1,'Rang. kommuner avlingsnivå P '!L709,"")</f>
        <v/>
      </c>
    </row>
    <row r="709" spans="4:15" x14ac:dyDescent="0.25">
      <c r="D709" s="4" t="str">
        <f>IF('Rang. kommuner avlingsnivå P '!A710&gt;1,'Rang. kommuner avlingsnivå P '!A710,"")</f>
        <v/>
      </c>
      <c r="E709" s="4" t="str">
        <f>IF('Rang. kommuner avlingsnivå P '!B710&gt;1,'Rang. kommuner avlingsnivå P '!B710,"")</f>
        <v/>
      </c>
      <c r="F709" s="4" t="str">
        <f>IF('Rang. kommuner avlingsnivå P '!C710&gt;1,'Rang. kommuner avlingsnivå P '!C710,"")</f>
        <v/>
      </c>
      <c r="G709" s="4" t="str">
        <f>IF('Rang. kommuner avlingsnivå P '!D710&gt;1,'Rang. kommuner avlingsnivå P '!D710,"")</f>
        <v/>
      </c>
      <c r="H709" s="4" t="str">
        <f>IF('Rang. kommuner avlingsnivå P '!E710&gt;1,'Rang. kommuner avlingsnivå P '!E710,"")</f>
        <v/>
      </c>
      <c r="I709" s="4" t="str">
        <f>IF('Rang. kommuner avlingsnivå P '!F710&gt;1,'Rang. kommuner avlingsnivå P '!F710,"")</f>
        <v/>
      </c>
      <c r="J709" s="4" t="str">
        <f>IF('Rang. kommuner avlingsnivå P '!G710&gt;1,'Rang. kommuner avlingsnivå P '!G710,"")</f>
        <v/>
      </c>
      <c r="K709" s="4" t="str">
        <f>IF('Rang. kommuner avlingsnivå P '!H710&gt;1,'Rang. kommuner avlingsnivå P '!H710,"")</f>
        <v/>
      </c>
      <c r="L709" s="4" t="str">
        <f>IF('Rang. kommuner avlingsnivå P '!I710&gt;1,'Rang. kommuner avlingsnivå P '!I710,"")</f>
        <v/>
      </c>
      <c r="M709" s="4" t="str">
        <f>IF('Rang. kommuner avlingsnivå P '!J710&gt;1,'Rang. kommuner avlingsnivå P '!J710,"")</f>
        <v/>
      </c>
      <c r="N709" s="4" t="str">
        <f>IF('Rang. kommuner avlingsnivå P '!K710&gt;1,'Rang. kommuner avlingsnivå P '!K710,"")</f>
        <v/>
      </c>
      <c r="O709" s="4" t="str">
        <f>IF('Rang. kommuner avlingsnivå P '!L710&gt;1,'Rang. kommuner avlingsnivå P '!L710,"")</f>
        <v/>
      </c>
    </row>
    <row r="710" spans="4:15" x14ac:dyDescent="0.25">
      <c r="D710" s="4" t="str">
        <f>IF('Rang. kommuner avlingsnivå P '!A711&gt;1,'Rang. kommuner avlingsnivå P '!A711,"")</f>
        <v/>
      </c>
      <c r="E710" s="4" t="str">
        <f>IF('Rang. kommuner avlingsnivå P '!B711&gt;1,'Rang. kommuner avlingsnivå P '!B711,"")</f>
        <v/>
      </c>
      <c r="F710" s="4" t="str">
        <f>IF('Rang. kommuner avlingsnivå P '!C711&gt;1,'Rang. kommuner avlingsnivå P '!C711,"")</f>
        <v/>
      </c>
      <c r="G710" s="4" t="str">
        <f>IF('Rang. kommuner avlingsnivå P '!D711&gt;1,'Rang. kommuner avlingsnivå P '!D711,"")</f>
        <v/>
      </c>
      <c r="H710" s="4" t="str">
        <f>IF('Rang. kommuner avlingsnivå P '!E711&gt;1,'Rang. kommuner avlingsnivå P '!E711,"")</f>
        <v/>
      </c>
      <c r="I710" s="4" t="str">
        <f>IF('Rang. kommuner avlingsnivå P '!F711&gt;1,'Rang. kommuner avlingsnivå P '!F711,"")</f>
        <v/>
      </c>
      <c r="J710" s="4" t="str">
        <f>IF('Rang. kommuner avlingsnivå P '!G711&gt;1,'Rang. kommuner avlingsnivå P '!G711,"")</f>
        <v/>
      </c>
      <c r="K710" s="4" t="str">
        <f>IF('Rang. kommuner avlingsnivå P '!H711&gt;1,'Rang. kommuner avlingsnivå P '!H711,"")</f>
        <v/>
      </c>
      <c r="L710" s="4" t="str">
        <f>IF('Rang. kommuner avlingsnivå P '!I711&gt;1,'Rang. kommuner avlingsnivå P '!I711,"")</f>
        <v/>
      </c>
      <c r="M710" s="4" t="str">
        <f>IF('Rang. kommuner avlingsnivå P '!J711&gt;1,'Rang. kommuner avlingsnivå P '!J711,"")</f>
        <v/>
      </c>
      <c r="N710" s="4" t="str">
        <f>IF('Rang. kommuner avlingsnivå P '!K711&gt;1,'Rang. kommuner avlingsnivå P '!K711,"")</f>
        <v/>
      </c>
      <c r="O710" s="4" t="str">
        <f>IF('Rang. kommuner avlingsnivå P '!L711&gt;1,'Rang. kommuner avlingsnivå P '!L711,"")</f>
        <v/>
      </c>
    </row>
    <row r="711" spans="4:15" x14ac:dyDescent="0.25">
      <c r="D711" s="4" t="str">
        <f>IF('Rang. kommuner avlingsnivå P '!A712&gt;1,'Rang. kommuner avlingsnivå P '!A712,"")</f>
        <v/>
      </c>
      <c r="E711" s="4" t="str">
        <f>IF('Rang. kommuner avlingsnivå P '!B712&gt;1,'Rang. kommuner avlingsnivå P '!B712,"")</f>
        <v/>
      </c>
      <c r="F711" s="4" t="str">
        <f>IF('Rang. kommuner avlingsnivå P '!C712&gt;1,'Rang. kommuner avlingsnivå P '!C712,"")</f>
        <v/>
      </c>
      <c r="G711" s="4" t="str">
        <f>IF('Rang. kommuner avlingsnivå P '!D712&gt;1,'Rang. kommuner avlingsnivå P '!D712,"")</f>
        <v/>
      </c>
      <c r="H711" s="4" t="str">
        <f>IF('Rang. kommuner avlingsnivå P '!E712&gt;1,'Rang. kommuner avlingsnivå P '!E712,"")</f>
        <v/>
      </c>
      <c r="I711" s="4" t="str">
        <f>IF('Rang. kommuner avlingsnivå P '!F712&gt;1,'Rang. kommuner avlingsnivå P '!F712,"")</f>
        <v/>
      </c>
      <c r="J711" s="4" t="str">
        <f>IF('Rang. kommuner avlingsnivå P '!G712&gt;1,'Rang. kommuner avlingsnivå P '!G712,"")</f>
        <v/>
      </c>
      <c r="K711" s="4" t="str">
        <f>IF('Rang. kommuner avlingsnivå P '!H712&gt;1,'Rang. kommuner avlingsnivå P '!H712,"")</f>
        <v/>
      </c>
      <c r="L711" s="4" t="str">
        <f>IF('Rang. kommuner avlingsnivå P '!I712&gt;1,'Rang. kommuner avlingsnivå P '!I712,"")</f>
        <v/>
      </c>
      <c r="M711" s="4" t="str">
        <f>IF('Rang. kommuner avlingsnivå P '!J712&gt;1,'Rang. kommuner avlingsnivå P '!J712,"")</f>
        <v/>
      </c>
      <c r="N711" s="4" t="str">
        <f>IF('Rang. kommuner avlingsnivå P '!K712&gt;1,'Rang. kommuner avlingsnivå P '!K712,"")</f>
        <v/>
      </c>
      <c r="O711" s="4" t="str">
        <f>IF('Rang. kommuner avlingsnivå P '!L712&gt;1,'Rang. kommuner avlingsnivå P '!L712,"")</f>
        <v/>
      </c>
    </row>
    <row r="712" spans="4:15" x14ac:dyDescent="0.25">
      <c r="D712" s="4" t="str">
        <f>IF('Rang. kommuner avlingsnivå P '!A713&gt;1,'Rang. kommuner avlingsnivå P '!A713,"")</f>
        <v/>
      </c>
      <c r="E712" s="4" t="str">
        <f>IF('Rang. kommuner avlingsnivå P '!B713&gt;1,'Rang. kommuner avlingsnivå P '!B713,"")</f>
        <v/>
      </c>
      <c r="F712" s="4" t="str">
        <f>IF('Rang. kommuner avlingsnivå P '!C713&gt;1,'Rang. kommuner avlingsnivå P '!C713,"")</f>
        <v/>
      </c>
      <c r="G712" s="4" t="str">
        <f>IF('Rang. kommuner avlingsnivå P '!D713&gt;1,'Rang. kommuner avlingsnivå P '!D713,"")</f>
        <v/>
      </c>
      <c r="H712" s="4" t="str">
        <f>IF('Rang. kommuner avlingsnivå P '!E713&gt;1,'Rang. kommuner avlingsnivå P '!E713,"")</f>
        <v/>
      </c>
      <c r="I712" s="4" t="str">
        <f>IF('Rang. kommuner avlingsnivå P '!F713&gt;1,'Rang. kommuner avlingsnivå P '!F713,"")</f>
        <v/>
      </c>
      <c r="J712" s="4" t="str">
        <f>IF('Rang. kommuner avlingsnivå P '!G713&gt;1,'Rang. kommuner avlingsnivå P '!G713,"")</f>
        <v/>
      </c>
      <c r="K712" s="4" t="str">
        <f>IF('Rang. kommuner avlingsnivå P '!H713&gt;1,'Rang. kommuner avlingsnivå P '!H713,"")</f>
        <v/>
      </c>
      <c r="L712" s="4" t="str">
        <f>IF('Rang. kommuner avlingsnivå P '!I713&gt;1,'Rang. kommuner avlingsnivå P '!I713,"")</f>
        <v/>
      </c>
      <c r="M712" s="4" t="str">
        <f>IF('Rang. kommuner avlingsnivå P '!J713&gt;1,'Rang. kommuner avlingsnivå P '!J713,"")</f>
        <v/>
      </c>
      <c r="N712" s="4" t="str">
        <f>IF('Rang. kommuner avlingsnivå P '!K713&gt;1,'Rang. kommuner avlingsnivå P '!K713,"")</f>
        <v/>
      </c>
      <c r="O712" s="4" t="str">
        <f>IF('Rang. kommuner avlingsnivå P '!L713&gt;1,'Rang. kommuner avlingsnivå P '!L713,"")</f>
        <v/>
      </c>
    </row>
    <row r="713" spans="4:15" x14ac:dyDescent="0.25">
      <c r="D713" s="4" t="str">
        <f>IF('Rang. kommuner avlingsnivå P '!A714&gt;1,'Rang. kommuner avlingsnivå P '!A714,"")</f>
        <v/>
      </c>
      <c r="E713" s="4" t="str">
        <f>IF('Rang. kommuner avlingsnivå P '!B714&gt;1,'Rang. kommuner avlingsnivå P '!B714,"")</f>
        <v/>
      </c>
      <c r="F713" s="4" t="str">
        <f>IF('Rang. kommuner avlingsnivå P '!C714&gt;1,'Rang. kommuner avlingsnivå P '!C714,"")</f>
        <v/>
      </c>
      <c r="G713" s="4" t="str">
        <f>IF('Rang. kommuner avlingsnivå P '!D714&gt;1,'Rang. kommuner avlingsnivå P '!D714,"")</f>
        <v/>
      </c>
      <c r="H713" s="4" t="str">
        <f>IF('Rang. kommuner avlingsnivå P '!E714&gt;1,'Rang. kommuner avlingsnivå P '!E714,"")</f>
        <v/>
      </c>
      <c r="I713" s="4" t="str">
        <f>IF('Rang. kommuner avlingsnivå P '!F714&gt;1,'Rang. kommuner avlingsnivå P '!F714,"")</f>
        <v/>
      </c>
      <c r="J713" s="4" t="str">
        <f>IF('Rang. kommuner avlingsnivå P '!G714&gt;1,'Rang. kommuner avlingsnivå P '!G714,"")</f>
        <v/>
      </c>
      <c r="K713" s="4" t="str">
        <f>IF('Rang. kommuner avlingsnivå P '!H714&gt;1,'Rang. kommuner avlingsnivå P '!H714,"")</f>
        <v/>
      </c>
      <c r="L713" s="4" t="str">
        <f>IF('Rang. kommuner avlingsnivå P '!I714&gt;1,'Rang. kommuner avlingsnivå P '!I714,"")</f>
        <v/>
      </c>
      <c r="M713" s="4" t="str">
        <f>IF('Rang. kommuner avlingsnivå P '!J714&gt;1,'Rang. kommuner avlingsnivå P '!J714,"")</f>
        <v/>
      </c>
      <c r="N713" s="4" t="str">
        <f>IF('Rang. kommuner avlingsnivå P '!K714&gt;1,'Rang. kommuner avlingsnivå P '!K714,"")</f>
        <v/>
      </c>
      <c r="O713" s="4" t="str">
        <f>IF('Rang. kommuner avlingsnivå P '!L714&gt;1,'Rang. kommuner avlingsnivå P '!L714,"")</f>
        <v/>
      </c>
    </row>
    <row r="714" spans="4:15" x14ac:dyDescent="0.25">
      <c r="D714" s="4" t="str">
        <f>IF('Rang. kommuner avlingsnivå P '!A715&gt;1,'Rang. kommuner avlingsnivå P '!A715,"")</f>
        <v/>
      </c>
      <c r="E714" s="4" t="str">
        <f>IF('Rang. kommuner avlingsnivå P '!B715&gt;1,'Rang. kommuner avlingsnivå P '!B715,"")</f>
        <v/>
      </c>
      <c r="F714" s="4" t="str">
        <f>IF('Rang. kommuner avlingsnivå P '!C715&gt;1,'Rang. kommuner avlingsnivå P '!C715,"")</f>
        <v/>
      </c>
      <c r="G714" s="4" t="str">
        <f>IF('Rang. kommuner avlingsnivå P '!D715&gt;1,'Rang. kommuner avlingsnivå P '!D715,"")</f>
        <v/>
      </c>
      <c r="H714" s="4" t="str">
        <f>IF('Rang. kommuner avlingsnivå P '!E715&gt;1,'Rang. kommuner avlingsnivå P '!E715,"")</f>
        <v/>
      </c>
      <c r="I714" s="4" t="str">
        <f>IF('Rang. kommuner avlingsnivå P '!F715&gt;1,'Rang. kommuner avlingsnivå P '!F715,"")</f>
        <v/>
      </c>
      <c r="J714" s="4" t="str">
        <f>IF('Rang. kommuner avlingsnivå P '!G715&gt;1,'Rang. kommuner avlingsnivå P '!G715,"")</f>
        <v/>
      </c>
      <c r="K714" s="4" t="str">
        <f>IF('Rang. kommuner avlingsnivå P '!H715&gt;1,'Rang. kommuner avlingsnivå P '!H715,"")</f>
        <v/>
      </c>
      <c r="L714" s="4" t="str">
        <f>IF('Rang. kommuner avlingsnivå P '!I715&gt;1,'Rang. kommuner avlingsnivå P '!I715,"")</f>
        <v/>
      </c>
      <c r="M714" s="4" t="str">
        <f>IF('Rang. kommuner avlingsnivå P '!J715&gt;1,'Rang. kommuner avlingsnivå P '!J715,"")</f>
        <v/>
      </c>
      <c r="N714" s="4" t="str">
        <f>IF('Rang. kommuner avlingsnivå P '!K715&gt;1,'Rang. kommuner avlingsnivå P '!K715,"")</f>
        <v/>
      </c>
      <c r="O714" s="4" t="str">
        <f>IF('Rang. kommuner avlingsnivå P '!L715&gt;1,'Rang. kommuner avlingsnivå P '!L715,"")</f>
        <v/>
      </c>
    </row>
    <row r="715" spans="4:15" x14ac:dyDescent="0.25">
      <c r="D715" s="4" t="str">
        <f>IF('Rang. kommuner avlingsnivå P '!A716&gt;1,'Rang. kommuner avlingsnivå P '!A716,"")</f>
        <v/>
      </c>
      <c r="E715" s="4" t="str">
        <f>IF('Rang. kommuner avlingsnivå P '!B716&gt;1,'Rang. kommuner avlingsnivå P '!B716,"")</f>
        <v/>
      </c>
      <c r="F715" s="4" t="str">
        <f>IF('Rang. kommuner avlingsnivå P '!C716&gt;1,'Rang. kommuner avlingsnivå P '!C716,"")</f>
        <v/>
      </c>
      <c r="G715" s="4" t="str">
        <f>IF('Rang. kommuner avlingsnivå P '!D716&gt;1,'Rang. kommuner avlingsnivå P '!D716,"")</f>
        <v/>
      </c>
      <c r="H715" s="4" t="str">
        <f>IF('Rang. kommuner avlingsnivå P '!E716&gt;1,'Rang. kommuner avlingsnivå P '!E716,"")</f>
        <v/>
      </c>
      <c r="I715" s="4" t="str">
        <f>IF('Rang. kommuner avlingsnivå P '!F716&gt;1,'Rang. kommuner avlingsnivå P '!F716,"")</f>
        <v/>
      </c>
      <c r="J715" s="4" t="str">
        <f>IF('Rang. kommuner avlingsnivå P '!G716&gt;1,'Rang. kommuner avlingsnivå P '!G716,"")</f>
        <v/>
      </c>
      <c r="K715" s="4" t="str">
        <f>IF('Rang. kommuner avlingsnivå P '!H716&gt;1,'Rang. kommuner avlingsnivå P '!H716,"")</f>
        <v/>
      </c>
      <c r="L715" s="4" t="str">
        <f>IF('Rang. kommuner avlingsnivå P '!I716&gt;1,'Rang. kommuner avlingsnivå P '!I716,"")</f>
        <v/>
      </c>
      <c r="M715" s="4" t="str">
        <f>IF('Rang. kommuner avlingsnivå P '!J716&gt;1,'Rang. kommuner avlingsnivå P '!J716,"")</f>
        <v/>
      </c>
      <c r="N715" s="4" t="str">
        <f>IF('Rang. kommuner avlingsnivå P '!K716&gt;1,'Rang. kommuner avlingsnivå P '!K716,"")</f>
        <v/>
      </c>
      <c r="O715" s="4" t="str">
        <f>IF('Rang. kommuner avlingsnivå P '!L716&gt;1,'Rang. kommuner avlingsnivå P '!L716,"")</f>
        <v/>
      </c>
    </row>
    <row r="716" spans="4:15" x14ac:dyDescent="0.25">
      <c r="D716" s="4" t="str">
        <f>IF('Rang. kommuner avlingsnivå P '!A717&gt;1,'Rang. kommuner avlingsnivå P '!A717,"")</f>
        <v/>
      </c>
      <c r="E716" s="4" t="str">
        <f>IF('Rang. kommuner avlingsnivå P '!B717&gt;1,'Rang. kommuner avlingsnivå P '!B717,"")</f>
        <v/>
      </c>
      <c r="F716" s="4" t="str">
        <f>IF('Rang. kommuner avlingsnivå P '!C717&gt;1,'Rang. kommuner avlingsnivå P '!C717,"")</f>
        <v/>
      </c>
      <c r="G716" s="4" t="str">
        <f>IF('Rang. kommuner avlingsnivå P '!D717&gt;1,'Rang. kommuner avlingsnivå P '!D717,"")</f>
        <v/>
      </c>
      <c r="H716" s="4" t="str">
        <f>IF('Rang. kommuner avlingsnivå P '!E717&gt;1,'Rang. kommuner avlingsnivå P '!E717,"")</f>
        <v/>
      </c>
      <c r="I716" s="4" t="str">
        <f>IF('Rang. kommuner avlingsnivå P '!F717&gt;1,'Rang. kommuner avlingsnivå P '!F717,"")</f>
        <v/>
      </c>
      <c r="J716" s="4" t="str">
        <f>IF('Rang. kommuner avlingsnivå P '!G717&gt;1,'Rang. kommuner avlingsnivå P '!G717,"")</f>
        <v/>
      </c>
      <c r="K716" s="4" t="str">
        <f>IF('Rang. kommuner avlingsnivå P '!H717&gt;1,'Rang. kommuner avlingsnivå P '!H717,"")</f>
        <v/>
      </c>
      <c r="L716" s="4" t="str">
        <f>IF('Rang. kommuner avlingsnivå P '!I717&gt;1,'Rang. kommuner avlingsnivå P '!I717,"")</f>
        <v/>
      </c>
      <c r="M716" s="4" t="str">
        <f>IF('Rang. kommuner avlingsnivå P '!J717&gt;1,'Rang. kommuner avlingsnivå P '!J717,"")</f>
        <v/>
      </c>
      <c r="N716" s="4" t="str">
        <f>IF('Rang. kommuner avlingsnivå P '!K717&gt;1,'Rang. kommuner avlingsnivå P '!K717,"")</f>
        <v/>
      </c>
      <c r="O716" s="4" t="str">
        <f>IF('Rang. kommuner avlingsnivå P '!L717&gt;1,'Rang. kommuner avlingsnivå P '!L717,"")</f>
        <v/>
      </c>
    </row>
    <row r="717" spans="4:15" x14ac:dyDescent="0.25">
      <c r="D717" s="4" t="str">
        <f>IF('Rang. kommuner avlingsnivå P '!A718&gt;1,'Rang. kommuner avlingsnivå P '!A718,"")</f>
        <v/>
      </c>
      <c r="E717" s="4" t="str">
        <f>IF('Rang. kommuner avlingsnivå P '!B718&gt;1,'Rang. kommuner avlingsnivå P '!B718,"")</f>
        <v/>
      </c>
      <c r="F717" s="4" t="str">
        <f>IF('Rang. kommuner avlingsnivå P '!C718&gt;1,'Rang. kommuner avlingsnivå P '!C718,"")</f>
        <v/>
      </c>
      <c r="G717" s="4" t="str">
        <f>IF('Rang. kommuner avlingsnivå P '!D718&gt;1,'Rang. kommuner avlingsnivå P '!D718,"")</f>
        <v/>
      </c>
      <c r="H717" s="4" t="str">
        <f>IF('Rang. kommuner avlingsnivå P '!E718&gt;1,'Rang. kommuner avlingsnivå P '!E718,"")</f>
        <v/>
      </c>
      <c r="I717" s="4" t="str">
        <f>IF('Rang. kommuner avlingsnivå P '!F718&gt;1,'Rang. kommuner avlingsnivå P '!F718,"")</f>
        <v/>
      </c>
      <c r="J717" s="4" t="str">
        <f>IF('Rang. kommuner avlingsnivå P '!G718&gt;1,'Rang. kommuner avlingsnivå P '!G718,"")</f>
        <v/>
      </c>
      <c r="K717" s="4" t="str">
        <f>IF('Rang. kommuner avlingsnivå P '!H718&gt;1,'Rang. kommuner avlingsnivå P '!H718,"")</f>
        <v/>
      </c>
      <c r="L717" s="4" t="str">
        <f>IF('Rang. kommuner avlingsnivå P '!I718&gt;1,'Rang. kommuner avlingsnivå P '!I718,"")</f>
        <v/>
      </c>
      <c r="M717" s="4" t="str">
        <f>IF('Rang. kommuner avlingsnivå P '!J718&gt;1,'Rang. kommuner avlingsnivå P '!J718,"")</f>
        <v/>
      </c>
      <c r="N717" s="4" t="str">
        <f>IF('Rang. kommuner avlingsnivå P '!K718&gt;1,'Rang. kommuner avlingsnivå P '!K718,"")</f>
        <v/>
      </c>
      <c r="O717" s="4" t="str">
        <f>IF('Rang. kommuner avlingsnivå P '!L718&gt;1,'Rang. kommuner avlingsnivå P '!L718,"")</f>
        <v/>
      </c>
    </row>
    <row r="718" spans="4:15" x14ac:dyDescent="0.25">
      <c r="D718" s="4" t="str">
        <f>IF('Rang. kommuner avlingsnivå P '!A719&gt;1,'Rang. kommuner avlingsnivå P '!A719,"")</f>
        <v/>
      </c>
      <c r="E718" s="4" t="str">
        <f>IF('Rang. kommuner avlingsnivå P '!B719&gt;1,'Rang. kommuner avlingsnivå P '!B719,"")</f>
        <v/>
      </c>
      <c r="F718" s="4" t="str">
        <f>IF('Rang. kommuner avlingsnivå P '!C719&gt;1,'Rang. kommuner avlingsnivå P '!C719,"")</f>
        <v/>
      </c>
      <c r="G718" s="4" t="str">
        <f>IF('Rang. kommuner avlingsnivå P '!D719&gt;1,'Rang. kommuner avlingsnivå P '!D719,"")</f>
        <v/>
      </c>
      <c r="H718" s="4" t="str">
        <f>IF('Rang. kommuner avlingsnivå P '!E719&gt;1,'Rang. kommuner avlingsnivå P '!E719,"")</f>
        <v/>
      </c>
      <c r="I718" s="4" t="str">
        <f>IF('Rang. kommuner avlingsnivå P '!F719&gt;1,'Rang. kommuner avlingsnivå P '!F719,"")</f>
        <v/>
      </c>
      <c r="J718" s="4" t="str">
        <f>IF('Rang. kommuner avlingsnivå P '!G719&gt;1,'Rang. kommuner avlingsnivå P '!G719,"")</f>
        <v/>
      </c>
      <c r="K718" s="4" t="str">
        <f>IF('Rang. kommuner avlingsnivå P '!H719&gt;1,'Rang. kommuner avlingsnivå P '!H719,"")</f>
        <v/>
      </c>
      <c r="L718" s="4" t="str">
        <f>IF('Rang. kommuner avlingsnivå P '!I719&gt;1,'Rang. kommuner avlingsnivå P '!I719,"")</f>
        <v/>
      </c>
      <c r="M718" s="4" t="str">
        <f>IF('Rang. kommuner avlingsnivå P '!J719&gt;1,'Rang. kommuner avlingsnivå P '!J719,"")</f>
        <v/>
      </c>
      <c r="N718" s="4" t="str">
        <f>IF('Rang. kommuner avlingsnivå P '!K719&gt;1,'Rang. kommuner avlingsnivå P '!K719,"")</f>
        <v/>
      </c>
      <c r="O718" s="4" t="str">
        <f>IF('Rang. kommuner avlingsnivå P '!L719&gt;1,'Rang. kommuner avlingsnivå P '!L719,"")</f>
        <v/>
      </c>
    </row>
    <row r="719" spans="4:15" x14ac:dyDescent="0.25">
      <c r="D719" s="4" t="str">
        <f>IF('Rang. kommuner avlingsnivå P '!A720&gt;1,'Rang. kommuner avlingsnivå P '!A720,"")</f>
        <v/>
      </c>
      <c r="E719" s="4" t="str">
        <f>IF('Rang. kommuner avlingsnivå P '!B720&gt;1,'Rang. kommuner avlingsnivå P '!B720,"")</f>
        <v/>
      </c>
      <c r="F719" s="4" t="str">
        <f>IF('Rang. kommuner avlingsnivå P '!C720&gt;1,'Rang. kommuner avlingsnivå P '!C720,"")</f>
        <v/>
      </c>
      <c r="G719" s="4" t="str">
        <f>IF('Rang. kommuner avlingsnivå P '!D720&gt;1,'Rang. kommuner avlingsnivå P '!D720,"")</f>
        <v/>
      </c>
      <c r="H719" s="4" t="str">
        <f>IF('Rang. kommuner avlingsnivå P '!E720&gt;1,'Rang. kommuner avlingsnivå P '!E720,"")</f>
        <v/>
      </c>
      <c r="I719" s="4" t="str">
        <f>IF('Rang. kommuner avlingsnivå P '!F720&gt;1,'Rang. kommuner avlingsnivå P '!F720,"")</f>
        <v/>
      </c>
      <c r="J719" s="4" t="str">
        <f>IF('Rang. kommuner avlingsnivå P '!G720&gt;1,'Rang. kommuner avlingsnivå P '!G720,"")</f>
        <v/>
      </c>
      <c r="K719" s="4" t="str">
        <f>IF('Rang. kommuner avlingsnivå P '!H720&gt;1,'Rang. kommuner avlingsnivå P '!H720,"")</f>
        <v/>
      </c>
      <c r="L719" s="4" t="str">
        <f>IF('Rang. kommuner avlingsnivå P '!I720&gt;1,'Rang. kommuner avlingsnivå P '!I720,"")</f>
        <v/>
      </c>
      <c r="M719" s="4" t="str">
        <f>IF('Rang. kommuner avlingsnivå P '!J720&gt;1,'Rang. kommuner avlingsnivå P '!J720,"")</f>
        <v/>
      </c>
      <c r="N719" s="4" t="str">
        <f>IF('Rang. kommuner avlingsnivå P '!K720&gt;1,'Rang. kommuner avlingsnivå P '!K720,"")</f>
        <v/>
      </c>
      <c r="O719" s="4" t="str">
        <f>IF('Rang. kommuner avlingsnivå P '!L720&gt;1,'Rang. kommuner avlingsnivå P '!L720,"")</f>
        <v/>
      </c>
    </row>
    <row r="720" spans="4:15" x14ac:dyDescent="0.25">
      <c r="D720" s="4" t="str">
        <f>IF('Rang. kommuner avlingsnivå P '!A721&gt;1,'Rang. kommuner avlingsnivå P '!A721,"")</f>
        <v/>
      </c>
      <c r="E720" s="4" t="str">
        <f>IF('Rang. kommuner avlingsnivå P '!B721&gt;1,'Rang. kommuner avlingsnivå P '!B721,"")</f>
        <v/>
      </c>
      <c r="F720" s="4" t="str">
        <f>IF('Rang. kommuner avlingsnivå P '!C721&gt;1,'Rang. kommuner avlingsnivå P '!C721,"")</f>
        <v/>
      </c>
      <c r="G720" s="4" t="str">
        <f>IF('Rang. kommuner avlingsnivå P '!D721&gt;1,'Rang. kommuner avlingsnivå P '!D721,"")</f>
        <v/>
      </c>
      <c r="H720" s="4" t="str">
        <f>IF('Rang. kommuner avlingsnivå P '!E721&gt;1,'Rang. kommuner avlingsnivå P '!E721,"")</f>
        <v/>
      </c>
      <c r="I720" s="4" t="str">
        <f>IF('Rang. kommuner avlingsnivå P '!F721&gt;1,'Rang. kommuner avlingsnivå P '!F721,"")</f>
        <v/>
      </c>
      <c r="J720" s="4" t="str">
        <f>IF('Rang. kommuner avlingsnivå P '!G721&gt;1,'Rang. kommuner avlingsnivå P '!G721,"")</f>
        <v/>
      </c>
      <c r="K720" s="4" t="str">
        <f>IF('Rang. kommuner avlingsnivå P '!H721&gt;1,'Rang. kommuner avlingsnivå P '!H721,"")</f>
        <v/>
      </c>
      <c r="L720" s="4" t="str">
        <f>IF('Rang. kommuner avlingsnivå P '!I721&gt;1,'Rang. kommuner avlingsnivå P '!I721,"")</f>
        <v/>
      </c>
      <c r="M720" s="4" t="str">
        <f>IF('Rang. kommuner avlingsnivå P '!J721&gt;1,'Rang. kommuner avlingsnivå P '!J721,"")</f>
        <v/>
      </c>
      <c r="N720" s="4" t="str">
        <f>IF('Rang. kommuner avlingsnivå P '!K721&gt;1,'Rang. kommuner avlingsnivå P '!K721,"")</f>
        <v/>
      </c>
      <c r="O720" s="4" t="str">
        <f>IF('Rang. kommuner avlingsnivå P '!L721&gt;1,'Rang. kommuner avlingsnivå P '!L721,"")</f>
        <v/>
      </c>
    </row>
    <row r="721" spans="4:15" x14ac:dyDescent="0.25">
      <c r="D721" s="4" t="str">
        <f>IF('Rang. kommuner avlingsnivå P '!A722&gt;1,'Rang. kommuner avlingsnivå P '!A722,"")</f>
        <v/>
      </c>
      <c r="E721" s="4" t="str">
        <f>IF('Rang. kommuner avlingsnivå P '!B722&gt;1,'Rang. kommuner avlingsnivå P '!B722,"")</f>
        <v/>
      </c>
      <c r="F721" s="4" t="str">
        <f>IF('Rang. kommuner avlingsnivå P '!C722&gt;1,'Rang. kommuner avlingsnivå P '!C722,"")</f>
        <v/>
      </c>
      <c r="G721" s="4" t="str">
        <f>IF('Rang. kommuner avlingsnivå P '!D722&gt;1,'Rang. kommuner avlingsnivå P '!D722,"")</f>
        <v/>
      </c>
      <c r="H721" s="4" t="str">
        <f>IF('Rang. kommuner avlingsnivå P '!E722&gt;1,'Rang. kommuner avlingsnivå P '!E722,"")</f>
        <v/>
      </c>
      <c r="I721" s="4" t="str">
        <f>IF('Rang. kommuner avlingsnivå P '!F722&gt;1,'Rang. kommuner avlingsnivå P '!F722,"")</f>
        <v/>
      </c>
      <c r="J721" s="4" t="str">
        <f>IF('Rang. kommuner avlingsnivå P '!G722&gt;1,'Rang. kommuner avlingsnivå P '!G722,"")</f>
        <v/>
      </c>
      <c r="K721" s="4" t="str">
        <f>IF('Rang. kommuner avlingsnivå P '!H722&gt;1,'Rang. kommuner avlingsnivå P '!H722,"")</f>
        <v/>
      </c>
      <c r="L721" s="4" t="str">
        <f>IF('Rang. kommuner avlingsnivå P '!I722&gt;1,'Rang. kommuner avlingsnivå P '!I722,"")</f>
        <v/>
      </c>
      <c r="M721" s="4" t="str">
        <f>IF('Rang. kommuner avlingsnivå P '!J722&gt;1,'Rang. kommuner avlingsnivå P '!J722,"")</f>
        <v/>
      </c>
      <c r="N721" s="4" t="str">
        <f>IF('Rang. kommuner avlingsnivå P '!K722&gt;1,'Rang. kommuner avlingsnivå P '!K722,"")</f>
        <v/>
      </c>
      <c r="O721" s="4" t="str">
        <f>IF('Rang. kommuner avlingsnivå P '!L722&gt;1,'Rang. kommuner avlingsnivå P '!L722,"")</f>
        <v/>
      </c>
    </row>
    <row r="722" spans="4:15" x14ac:dyDescent="0.25">
      <c r="D722" s="4" t="str">
        <f>IF('Rang. kommuner avlingsnivå P '!A723&gt;1,'Rang. kommuner avlingsnivå P '!A723,"")</f>
        <v/>
      </c>
      <c r="E722" s="4" t="str">
        <f>IF('Rang. kommuner avlingsnivå P '!B723&gt;1,'Rang. kommuner avlingsnivå P '!B723,"")</f>
        <v/>
      </c>
      <c r="F722" s="4" t="str">
        <f>IF('Rang. kommuner avlingsnivå P '!C723&gt;1,'Rang. kommuner avlingsnivå P '!C723,"")</f>
        <v/>
      </c>
      <c r="G722" s="4" t="str">
        <f>IF('Rang. kommuner avlingsnivå P '!D723&gt;1,'Rang. kommuner avlingsnivå P '!D723,"")</f>
        <v/>
      </c>
      <c r="H722" s="4" t="str">
        <f>IF('Rang. kommuner avlingsnivå P '!E723&gt;1,'Rang. kommuner avlingsnivå P '!E723,"")</f>
        <v/>
      </c>
      <c r="I722" s="4" t="str">
        <f>IF('Rang. kommuner avlingsnivå P '!F723&gt;1,'Rang. kommuner avlingsnivå P '!F723,"")</f>
        <v/>
      </c>
      <c r="J722" s="4" t="str">
        <f>IF('Rang. kommuner avlingsnivå P '!G723&gt;1,'Rang. kommuner avlingsnivå P '!G723,"")</f>
        <v/>
      </c>
      <c r="K722" s="4" t="str">
        <f>IF('Rang. kommuner avlingsnivå P '!H723&gt;1,'Rang. kommuner avlingsnivå P '!H723,"")</f>
        <v/>
      </c>
      <c r="L722" s="4" t="str">
        <f>IF('Rang. kommuner avlingsnivå P '!I723&gt;1,'Rang. kommuner avlingsnivå P '!I723,"")</f>
        <v/>
      </c>
      <c r="M722" s="4" t="str">
        <f>IF('Rang. kommuner avlingsnivå P '!J723&gt;1,'Rang. kommuner avlingsnivå P '!J723,"")</f>
        <v/>
      </c>
      <c r="N722" s="4" t="str">
        <f>IF('Rang. kommuner avlingsnivå P '!K723&gt;1,'Rang. kommuner avlingsnivå P '!K723,"")</f>
        <v/>
      </c>
      <c r="O722" s="4" t="str">
        <f>IF('Rang. kommuner avlingsnivå P '!L723&gt;1,'Rang. kommuner avlingsnivå P '!L723,"")</f>
        <v/>
      </c>
    </row>
    <row r="723" spans="4:15" x14ac:dyDescent="0.25">
      <c r="D723" s="4" t="str">
        <f>IF('Rang. kommuner avlingsnivå P '!A724&gt;1,'Rang. kommuner avlingsnivå P '!A724,"")</f>
        <v/>
      </c>
      <c r="E723" s="4" t="str">
        <f>IF('Rang. kommuner avlingsnivå P '!B724&gt;1,'Rang. kommuner avlingsnivå P '!B724,"")</f>
        <v/>
      </c>
      <c r="F723" s="4" t="str">
        <f>IF('Rang. kommuner avlingsnivå P '!C724&gt;1,'Rang. kommuner avlingsnivå P '!C724,"")</f>
        <v/>
      </c>
      <c r="G723" s="4" t="str">
        <f>IF('Rang. kommuner avlingsnivå P '!D724&gt;1,'Rang. kommuner avlingsnivå P '!D724,"")</f>
        <v/>
      </c>
      <c r="H723" s="4" t="str">
        <f>IF('Rang. kommuner avlingsnivå P '!E724&gt;1,'Rang. kommuner avlingsnivå P '!E724,"")</f>
        <v/>
      </c>
      <c r="I723" s="4" t="str">
        <f>IF('Rang. kommuner avlingsnivå P '!F724&gt;1,'Rang. kommuner avlingsnivå P '!F724,"")</f>
        <v/>
      </c>
      <c r="J723" s="4" t="str">
        <f>IF('Rang. kommuner avlingsnivå P '!G724&gt;1,'Rang. kommuner avlingsnivå P '!G724,"")</f>
        <v/>
      </c>
      <c r="K723" s="4" t="str">
        <f>IF('Rang. kommuner avlingsnivå P '!H724&gt;1,'Rang. kommuner avlingsnivå P '!H724,"")</f>
        <v/>
      </c>
      <c r="L723" s="4" t="str">
        <f>IF('Rang. kommuner avlingsnivå P '!I724&gt;1,'Rang. kommuner avlingsnivå P '!I724,"")</f>
        <v/>
      </c>
      <c r="M723" s="4" t="str">
        <f>IF('Rang. kommuner avlingsnivå P '!J724&gt;1,'Rang. kommuner avlingsnivå P '!J724,"")</f>
        <v/>
      </c>
      <c r="N723" s="4" t="str">
        <f>IF('Rang. kommuner avlingsnivå P '!K724&gt;1,'Rang. kommuner avlingsnivå P '!K724,"")</f>
        <v/>
      </c>
      <c r="O723" s="4" t="str">
        <f>IF('Rang. kommuner avlingsnivå P '!L724&gt;1,'Rang. kommuner avlingsnivå P '!L724,"")</f>
        <v/>
      </c>
    </row>
    <row r="724" spans="4:15" x14ac:dyDescent="0.25">
      <c r="D724" s="4" t="str">
        <f>IF('Rang. kommuner avlingsnivå P '!A725&gt;1,'Rang. kommuner avlingsnivå P '!A725,"")</f>
        <v/>
      </c>
      <c r="E724" s="4" t="str">
        <f>IF('Rang. kommuner avlingsnivå P '!B725&gt;1,'Rang. kommuner avlingsnivå P '!B725,"")</f>
        <v/>
      </c>
      <c r="F724" s="4" t="str">
        <f>IF('Rang. kommuner avlingsnivå P '!C725&gt;1,'Rang. kommuner avlingsnivå P '!C725,"")</f>
        <v/>
      </c>
      <c r="G724" s="4" t="str">
        <f>IF('Rang. kommuner avlingsnivå P '!D725&gt;1,'Rang. kommuner avlingsnivå P '!D725,"")</f>
        <v/>
      </c>
      <c r="H724" s="4" t="str">
        <f>IF('Rang. kommuner avlingsnivå P '!E725&gt;1,'Rang. kommuner avlingsnivå P '!E725,"")</f>
        <v/>
      </c>
      <c r="I724" s="4" t="str">
        <f>IF('Rang. kommuner avlingsnivå P '!F725&gt;1,'Rang. kommuner avlingsnivå P '!F725,"")</f>
        <v/>
      </c>
      <c r="J724" s="4" t="str">
        <f>IF('Rang. kommuner avlingsnivå P '!G725&gt;1,'Rang. kommuner avlingsnivå P '!G725,"")</f>
        <v/>
      </c>
      <c r="K724" s="4" t="str">
        <f>IF('Rang. kommuner avlingsnivå P '!H725&gt;1,'Rang. kommuner avlingsnivå P '!H725,"")</f>
        <v/>
      </c>
      <c r="L724" s="4" t="str">
        <f>IF('Rang. kommuner avlingsnivå P '!I725&gt;1,'Rang. kommuner avlingsnivå P '!I725,"")</f>
        <v/>
      </c>
      <c r="M724" s="4" t="str">
        <f>IF('Rang. kommuner avlingsnivå P '!J725&gt;1,'Rang. kommuner avlingsnivå P '!J725,"")</f>
        <v/>
      </c>
      <c r="N724" s="4" t="str">
        <f>IF('Rang. kommuner avlingsnivå P '!K725&gt;1,'Rang. kommuner avlingsnivå P '!K725,"")</f>
        <v/>
      </c>
      <c r="O724" s="4" t="str">
        <f>IF('Rang. kommuner avlingsnivå P '!L725&gt;1,'Rang. kommuner avlingsnivå P '!L725,"")</f>
        <v/>
      </c>
    </row>
    <row r="725" spans="4:15" x14ac:dyDescent="0.25">
      <c r="D725" s="4" t="str">
        <f>IF('Rang. kommuner avlingsnivå P '!A726&gt;1,'Rang. kommuner avlingsnivå P '!A726,"")</f>
        <v/>
      </c>
      <c r="E725" s="4" t="str">
        <f>IF('Rang. kommuner avlingsnivå P '!B726&gt;1,'Rang. kommuner avlingsnivå P '!B726,"")</f>
        <v/>
      </c>
      <c r="F725" s="4" t="str">
        <f>IF('Rang. kommuner avlingsnivå P '!C726&gt;1,'Rang. kommuner avlingsnivå P '!C726,"")</f>
        <v/>
      </c>
      <c r="G725" s="4" t="str">
        <f>IF('Rang. kommuner avlingsnivå P '!D726&gt;1,'Rang. kommuner avlingsnivå P '!D726,"")</f>
        <v/>
      </c>
      <c r="H725" s="4" t="str">
        <f>IF('Rang. kommuner avlingsnivå P '!E726&gt;1,'Rang. kommuner avlingsnivå P '!E726,"")</f>
        <v/>
      </c>
      <c r="I725" s="4" t="str">
        <f>IF('Rang. kommuner avlingsnivå P '!F726&gt;1,'Rang. kommuner avlingsnivå P '!F726,"")</f>
        <v/>
      </c>
      <c r="J725" s="4" t="str">
        <f>IF('Rang. kommuner avlingsnivå P '!G726&gt;1,'Rang. kommuner avlingsnivå P '!G726,"")</f>
        <v/>
      </c>
      <c r="K725" s="4" t="str">
        <f>IF('Rang. kommuner avlingsnivå P '!H726&gt;1,'Rang. kommuner avlingsnivå P '!H726,"")</f>
        <v/>
      </c>
      <c r="L725" s="4" t="str">
        <f>IF('Rang. kommuner avlingsnivå P '!I726&gt;1,'Rang. kommuner avlingsnivå P '!I726,"")</f>
        <v/>
      </c>
      <c r="M725" s="4" t="str">
        <f>IF('Rang. kommuner avlingsnivå P '!J726&gt;1,'Rang. kommuner avlingsnivå P '!J726,"")</f>
        <v/>
      </c>
      <c r="N725" s="4" t="str">
        <f>IF('Rang. kommuner avlingsnivå P '!K726&gt;1,'Rang. kommuner avlingsnivå P '!K726,"")</f>
        <v/>
      </c>
      <c r="O725" s="4" t="str">
        <f>IF('Rang. kommuner avlingsnivå P '!L726&gt;1,'Rang. kommuner avlingsnivå P '!L726,"")</f>
        <v/>
      </c>
    </row>
    <row r="726" spans="4:15" x14ac:dyDescent="0.25">
      <c r="D726" s="4" t="str">
        <f>IF('Rang. kommuner avlingsnivå P '!A727&gt;1,'Rang. kommuner avlingsnivå P '!A727,"")</f>
        <v/>
      </c>
      <c r="E726" s="4" t="str">
        <f>IF('Rang. kommuner avlingsnivå P '!B727&gt;1,'Rang. kommuner avlingsnivå P '!B727,"")</f>
        <v/>
      </c>
      <c r="F726" s="4" t="str">
        <f>IF('Rang. kommuner avlingsnivå P '!C727&gt;1,'Rang. kommuner avlingsnivå P '!C727,"")</f>
        <v/>
      </c>
      <c r="G726" s="4" t="str">
        <f>IF('Rang. kommuner avlingsnivå P '!D727&gt;1,'Rang. kommuner avlingsnivå P '!D727,"")</f>
        <v/>
      </c>
      <c r="H726" s="4" t="str">
        <f>IF('Rang. kommuner avlingsnivå P '!E727&gt;1,'Rang. kommuner avlingsnivå P '!E727,"")</f>
        <v/>
      </c>
      <c r="I726" s="4" t="str">
        <f>IF('Rang. kommuner avlingsnivå P '!F727&gt;1,'Rang. kommuner avlingsnivå P '!F727,"")</f>
        <v/>
      </c>
      <c r="J726" s="4" t="str">
        <f>IF('Rang. kommuner avlingsnivå P '!G727&gt;1,'Rang. kommuner avlingsnivå P '!G727,"")</f>
        <v/>
      </c>
      <c r="K726" s="4" t="str">
        <f>IF('Rang. kommuner avlingsnivå P '!H727&gt;1,'Rang. kommuner avlingsnivå P '!H727,"")</f>
        <v/>
      </c>
      <c r="L726" s="4" t="str">
        <f>IF('Rang. kommuner avlingsnivå P '!I727&gt;1,'Rang. kommuner avlingsnivå P '!I727,"")</f>
        <v/>
      </c>
      <c r="M726" s="4" t="str">
        <f>IF('Rang. kommuner avlingsnivå P '!J727&gt;1,'Rang. kommuner avlingsnivå P '!J727,"")</f>
        <v/>
      </c>
      <c r="N726" s="4" t="str">
        <f>IF('Rang. kommuner avlingsnivå P '!K727&gt;1,'Rang. kommuner avlingsnivå P '!K727,"")</f>
        <v/>
      </c>
      <c r="O726" s="4" t="str">
        <f>IF('Rang. kommuner avlingsnivå P '!L727&gt;1,'Rang. kommuner avlingsnivå P '!L727,"")</f>
        <v/>
      </c>
    </row>
    <row r="727" spans="4:15" x14ac:dyDescent="0.25">
      <c r="D727" s="4" t="str">
        <f>IF('Rang. kommuner avlingsnivå P '!A728&gt;1,'Rang. kommuner avlingsnivå P '!A728,"")</f>
        <v/>
      </c>
      <c r="E727" s="4" t="str">
        <f>IF('Rang. kommuner avlingsnivå P '!B728&gt;1,'Rang. kommuner avlingsnivå P '!B728,"")</f>
        <v/>
      </c>
      <c r="F727" s="4" t="str">
        <f>IF('Rang. kommuner avlingsnivå P '!C728&gt;1,'Rang. kommuner avlingsnivå P '!C728,"")</f>
        <v/>
      </c>
      <c r="G727" s="4" t="str">
        <f>IF('Rang. kommuner avlingsnivå P '!D728&gt;1,'Rang. kommuner avlingsnivå P '!D728,"")</f>
        <v/>
      </c>
      <c r="H727" s="4" t="str">
        <f>IF('Rang. kommuner avlingsnivå P '!E728&gt;1,'Rang. kommuner avlingsnivå P '!E728,"")</f>
        <v/>
      </c>
      <c r="I727" s="4" t="str">
        <f>IF('Rang. kommuner avlingsnivå P '!F728&gt;1,'Rang. kommuner avlingsnivå P '!F728,"")</f>
        <v/>
      </c>
      <c r="J727" s="4" t="str">
        <f>IF('Rang. kommuner avlingsnivå P '!G728&gt;1,'Rang. kommuner avlingsnivå P '!G728,"")</f>
        <v/>
      </c>
      <c r="K727" s="4" t="str">
        <f>IF('Rang. kommuner avlingsnivå P '!H728&gt;1,'Rang. kommuner avlingsnivå P '!H728,"")</f>
        <v/>
      </c>
      <c r="L727" s="4" t="str">
        <f>IF('Rang. kommuner avlingsnivå P '!I728&gt;1,'Rang. kommuner avlingsnivå P '!I728,"")</f>
        <v/>
      </c>
      <c r="M727" s="4" t="str">
        <f>IF('Rang. kommuner avlingsnivå P '!J728&gt;1,'Rang. kommuner avlingsnivå P '!J728,"")</f>
        <v/>
      </c>
      <c r="N727" s="4" t="str">
        <f>IF('Rang. kommuner avlingsnivå P '!K728&gt;1,'Rang. kommuner avlingsnivå P '!K728,"")</f>
        <v/>
      </c>
      <c r="O727" s="4" t="str">
        <f>IF('Rang. kommuner avlingsnivå P '!L728&gt;1,'Rang. kommuner avlingsnivå P '!L728,"")</f>
        <v/>
      </c>
    </row>
    <row r="728" spans="4:15" x14ac:dyDescent="0.25">
      <c r="D728" s="4" t="str">
        <f>IF('Rang. kommuner avlingsnivå P '!A729&gt;1,'Rang. kommuner avlingsnivå P '!A729,"")</f>
        <v/>
      </c>
      <c r="E728" s="4" t="str">
        <f>IF('Rang. kommuner avlingsnivå P '!B729&gt;1,'Rang. kommuner avlingsnivå P '!B729,"")</f>
        <v/>
      </c>
      <c r="F728" s="4" t="str">
        <f>IF('Rang. kommuner avlingsnivå P '!C729&gt;1,'Rang. kommuner avlingsnivå P '!C729,"")</f>
        <v/>
      </c>
      <c r="G728" s="4" t="str">
        <f>IF('Rang. kommuner avlingsnivå P '!D729&gt;1,'Rang. kommuner avlingsnivå P '!D729,"")</f>
        <v/>
      </c>
      <c r="H728" s="4" t="str">
        <f>IF('Rang. kommuner avlingsnivå P '!E729&gt;1,'Rang. kommuner avlingsnivå P '!E729,"")</f>
        <v/>
      </c>
      <c r="I728" s="4" t="str">
        <f>IF('Rang. kommuner avlingsnivå P '!F729&gt;1,'Rang. kommuner avlingsnivå P '!F729,"")</f>
        <v/>
      </c>
      <c r="J728" s="4" t="str">
        <f>IF('Rang. kommuner avlingsnivå P '!G729&gt;1,'Rang. kommuner avlingsnivå P '!G729,"")</f>
        <v/>
      </c>
      <c r="K728" s="4" t="str">
        <f>IF('Rang. kommuner avlingsnivå P '!H729&gt;1,'Rang. kommuner avlingsnivå P '!H729,"")</f>
        <v/>
      </c>
      <c r="L728" s="4" t="str">
        <f>IF('Rang. kommuner avlingsnivå P '!I729&gt;1,'Rang. kommuner avlingsnivå P '!I729,"")</f>
        <v/>
      </c>
      <c r="M728" s="4" t="str">
        <f>IF('Rang. kommuner avlingsnivå P '!J729&gt;1,'Rang. kommuner avlingsnivå P '!J729,"")</f>
        <v/>
      </c>
      <c r="N728" s="4" t="str">
        <f>IF('Rang. kommuner avlingsnivå P '!K729&gt;1,'Rang. kommuner avlingsnivå P '!K729,"")</f>
        <v/>
      </c>
      <c r="O728" s="4" t="str">
        <f>IF('Rang. kommuner avlingsnivå P '!L729&gt;1,'Rang. kommuner avlingsnivå P '!L729,"")</f>
        <v/>
      </c>
    </row>
    <row r="729" spans="4:15" x14ac:dyDescent="0.25">
      <c r="D729" s="4" t="str">
        <f>IF('Rang. kommuner avlingsnivå P '!A730&gt;1,'Rang. kommuner avlingsnivå P '!A730,"")</f>
        <v/>
      </c>
      <c r="E729" s="4" t="str">
        <f>IF('Rang. kommuner avlingsnivå P '!B730&gt;1,'Rang. kommuner avlingsnivå P '!B730,"")</f>
        <v/>
      </c>
      <c r="F729" s="4" t="str">
        <f>IF('Rang. kommuner avlingsnivå P '!C730&gt;1,'Rang. kommuner avlingsnivå P '!C730,"")</f>
        <v/>
      </c>
      <c r="G729" s="4" t="str">
        <f>IF('Rang. kommuner avlingsnivå P '!D730&gt;1,'Rang. kommuner avlingsnivå P '!D730,"")</f>
        <v/>
      </c>
      <c r="H729" s="4" t="str">
        <f>IF('Rang. kommuner avlingsnivå P '!E730&gt;1,'Rang. kommuner avlingsnivå P '!E730,"")</f>
        <v/>
      </c>
      <c r="I729" s="4" t="str">
        <f>IF('Rang. kommuner avlingsnivå P '!F730&gt;1,'Rang. kommuner avlingsnivå P '!F730,"")</f>
        <v/>
      </c>
      <c r="J729" s="4" t="str">
        <f>IF('Rang. kommuner avlingsnivå P '!G730&gt;1,'Rang. kommuner avlingsnivå P '!G730,"")</f>
        <v/>
      </c>
      <c r="K729" s="4" t="str">
        <f>IF('Rang. kommuner avlingsnivå P '!H730&gt;1,'Rang. kommuner avlingsnivå P '!H730,"")</f>
        <v/>
      </c>
      <c r="L729" s="4" t="str">
        <f>IF('Rang. kommuner avlingsnivå P '!I730&gt;1,'Rang. kommuner avlingsnivå P '!I730,"")</f>
        <v/>
      </c>
      <c r="M729" s="4" t="str">
        <f>IF('Rang. kommuner avlingsnivå P '!J730&gt;1,'Rang. kommuner avlingsnivå P '!J730,"")</f>
        <v/>
      </c>
      <c r="N729" s="4" t="str">
        <f>IF('Rang. kommuner avlingsnivå P '!K730&gt;1,'Rang. kommuner avlingsnivå P '!K730,"")</f>
        <v/>
      </c>
      <c r="O729" s="4" t="str">
        <f>IF('Rang. kommuner avlingsnivå P '!L730&gt;1,'Rang. kommuner avlingsnivå P '!L730,"")</f>
        <v/>
      </c>
    </row>
    <row r="730" spans="4:15" x14ac:dyDescent="0.25">
      <c r="D730" s="4" t="str">
        <f>IF('Rang. kommuner avlingsnivå P '!A731&gt;1,'Rang. kommuner avlingsnivå P '!A731,"")</f>
        <v/>
      </c>
      <c r="E730" s="4" t="str">
        <f>IF('Rang. kommuner avlingsnivå P '!B731&gt;1,'Rang. kommuner avlingsnivå P '!B731,"")</f>
        <v/>
      </c>
      <c r="F730" s="4" t="str">
        <f>IF('Rang. kommuner avlingsnivå P '!C731&gt;1,'Rang. kommuner avlingsnivå P '!C731,"")</f>
        <v/>
      </c>
      <c r="G730" s="4" t="str">
        <f>IF('Rang. kommuner avlingsnivå P '!D731&gt;1,'Rang. kommuner avlingsnivå P '!D731,"")</f>
        <v/>
      </c>
      <c r="H730" s="4" t="str">
        <f>IF('Rang. kommuner avlingsnivå P '!E731&gt;1,'Rang. kommuner avlingsnivå P '!E731,"")</f>
        <v/>
      </c>
      <c r="I730" s="4" t="str">
        <f>IF('Rang. kommuner avlingsnivå P '!F731&gt;1,'Rang. kommuner avlingsnivå P '!F731,"")</f>
        <v/>
      </c>
      <c r="J730" s="4" t="str">
        <f>IF('Rang. kommuner avlingsnivå P '!G731&gt;1,'Rang. kommuner avlingsnivå P '!G731,"")</f>
        <v/>
      </c>
      <c r="K730" s="4" t="str">
        <f>IF('Rang. kommuner avlingsnivå P '!H731&gt;1,'Rang. kommuner avlingsnivå P '!H731,"")</f>
        <v/>
      </c>
      <c r="L730" s="4" t="str">
        <f>IF('Rang. kommuner avlingsnivå P '!I731&gt;1,'Rang. kommuner avlingsnivå P '!I731,"")</f>
        <v/>
      </c>
      <c r="M730" s="4" t="str">
        <f>IF('Rang. kommuner avlingsnivå P '!J731&gt;1,'Rang. kommuner avlingsnivå P '!J731,"")</f>
        <v/>
      </c>
      <c r="N730" s="4" t="str">
        <f>IF('Rang. kommuner avlingsnivå P '!K731&gt;1,'Rang. kommuner avlingsnivå P '!K731,"")</f>
        <v/>
      </c>
      <c r="O730" s="4" t="str">
        <f>IF('Rang. kommuner avlingsnivå P '!L731&gt;1,'Rang. kommuner avlingsnivå P '!L731,"")</f>
        <v/>
      </c>
    </row>
    <row r="731" spans="4:15" x14ac:dyDescent="0.25">
      <c r="D731" s="4" t="str">
        <f>IF('Rang. kommuner avlingsnivå P '!A732&gt;1,'Rang. kommuner avlingsnivå P '!A732,"")</f>
        <v/>
      </c>
      <c r="E731" s="4" t="str">
        <f>IF('Rang. kommuner avlingsnivå P '!B732&gt;1,'Rang. kommuner avlingsnivå P '!B732,"")</f>
        <v/>
      </c>
      <c r="F731" s="4" t="str">
        <f>IF('Rang. kommuner avlingsnivå P '!C732&gt;1,'Rang. kommuner avlingsnivå P '!C732,"")</f>
        <v/>
      </c>
      <c r="G731" s="4" t="str">
        <f>IF('Rang. kommuner avlingsnivå P '!D732&gt;1,'Rang. kommuner avlingsnivå P '!D732,"")</f>
        <v/>
      </c>
      <c r="H731" s="4" t="str">
        <f>IF('Rang. kommuner avlingsnivå P '!E732&gt;1,'Rang. kommuner avlingsnivå P '!E732,"")</f>
        <v/>
      </c>
      <c r="I731" s="4" t="str">
        <f>IF('Rang. kommuner avlingsnivå P '!F732&gt;1,'Rang. kommuner avlingsnivå P '!F732,"")</f>
        <v/>
      </c>
      <c r="J731" s="4" t="str">
        <f>IF('Rang. kommuner avlingsnivå P '!G732&gt;1,'Rang. kommuner avlingsnivå P '!G732,"")</f>
        <v/>
      </c>
      <c r="K731" s="4" t="str">
        <f>IF('Rang. kommuner avlingsnivå P '!H732&gt;1,'Rang. kommuner avlingsnivå P '!H732,"")</f>
        <v/>
      </c>
      <c r="L731" s="4" t="str">
        <f>IF('Rang. kommuner avlingsnivå P '!I732&gt;1,'Rang. kommuner avlingsnivå P '!I732,"")</f>
        <v/>
      </c>
      <c r="M731" s="4" t="str">
        <f>IF('Rang. kommuner avlingsnivå P '!J732&gt;1,'Rang. kommuner avlingsnivå P '!J732,"")</f>
        <v/>
      </c>
      <c r="N731" s="4" t="str">
        <f>IF('Rang. kommuner avlingsnivå P '!K732&gt;1,'Rang. kommuner avlingsnivå P '!K732,"")</f>
        <v/>
      </c>
      <c r="O731" s="4" t="str">
        <f>IF('Rang. kommuner avlingsnivå P '!L732&gt;1,'Rang. kommuner avlingsnivå P '!L732,"")</f>
        <v/>
      </c>
    </row>
    <row r="732" spans="4:15" x14ac:dyDescent="0.25">
      <c r="D732" s="4" t="str">
        <f>IF('Rang. kommuner avlingsnivå P '!A733&gt;1,'Rang. kommuner avlingsnivå P '!A733,"")</f>
        <v/>
      </c>
      <c r="E732" s="4" t="str">
        <f>IF('Rang. kommuner avlingsnivå P '!B733&gt;1,'Rang. kommuner avlingsnivå P '!B733,"")</f>
        <v/>
      </c>
      <c r="F732" s="4" t="str">
        <f>IF('Rang. kommuner avlingsnivå P '!C733&gt;1,'Rang. kommuner avlingsnivå P '!C733,"")</f>
        <v/>
      </c>
      <c r="G732" s="4" t="str">
        <f>IF('Rang. kommuner avlingsnivå P '!D733&gt;1,'Rang. kommuner avlingsnivå P '!D733,"")</f>
        <v/>
      </c>
      <c r="H732" s="4" t="str">
        <f>IF('Rang. kommuner avlingsnivå P '!E733&gt;1,'Rang. kommuner avlingsnivå P '!E733,"")</f>
        <v/>
      </c>
      <c r="I732" s="4" t="str">
        <f>IF('Rang. kommuner avlingsnivå P '!F733&gt;1,'Rang. kommuner avlingsnivå P '!F733,"")</f>
        <v/>
      </c>
      <c r="J732" s="4" t="str">
        <f>IF('Rang. kommuner avlingsnivå P '!G733&gt;1,'Rang. kommuner avlingsnivå P '!G733,"")</f>
        <v/>
      </c>
      <c r="K732" s="4" t="str">
        <f>IF('Rang. kommuner avlingsnivå P '!H733&gt;1,'Rang. kommuner avlingsnivå P '!H733,"")</f>
        <v/>
      </c>
      <c r="L732" s="4" t="str">
        <f>IF('Rang. kommuner avlingsnivå P '!I733&gt;1,'Rang. kommuner avlingsnivå P '!I733,"")</f>
        <v/>
      </c>
      <c r="M732" s="4" t="str">
        <f>IF('Rang. kommuner avlingsnivå P '!J733&gt;1,'Rang. kommuner avlingsnivå P '!J733,"")</f>
        <v/>
      </c>
      <c r="N732" s="4" t="str">
        <f>IF('Rang. kommuner avlingsnivå P '!K733&gt;1,'Rang. kommuner avlingsnivå P '!K733,"")</f>
        <v/>
      </c>
      <c r="O732" s="4" t="str">
        <f>IF('Rang. kommuner avlingsnivå P '!L733&gt;1,'Rang. kommuner avlingsnivå P '!L733,"")</f>
        <v/>
      </c>
    </row>
    <row r="733" spans="4:15" x14ac:dyDescent="0.25">
      <c r="D733" s="4" t="str">
        <f>IF('Rang. kommuner avlingsnivå P '!A734&gt;1,'Rang. kommuner avlingsnivå P '!A734,"")</f>
        <v/>
      </c>
      <c r="E733" s="4" t="str">
        <f>IF('Rang. kommuner avlingsnivå P '!B734&gt;1,'Rang. kommuner avlingsnivå P '!B734,"")</f>
        <v/>
      </c>
      <c r="F733" s="4" t="str">
        <f>IF('Rang. kommuner avlingsnivå P '!C734&gt;1,'Rang. kommuner avlingsnivå P '!C734,"")</f>
        <v/>
      </c>
      <c r="G733" s="4" t="str">
        <f>IF('Rang. kommuner avlingsnivå P '!D734&gt;1,'Rang. kommuner avlingsnivå P '!D734,"")</f>
        <v/>
      </c>
      <c r="H733" s="4" t="str">
        <f>IF('Rang. kommuner avlingsnivå P '!E734&gt;1,'Rang. kommuner avlingsnivå P '!E734,"")</f>
        <v/>
      </c>
      <c r="I733" s="4" t="str">
        <f>IF('Rang. kommuner avlingsnivå P '!F734&gt;1,'Rang. kommuner avlingsnivå P '!F734,"")</f>
        <v/>
      </c>
      <c r="J733" s="4" t="str">
        <f>IF('Rang. kommuner avlingsnivå P '!G734&gt;1,'Rang. kommuner avlingsnivå P '!G734,"")</f>
        <v/>
      </c>
      <c r="K733" s="4" t="str">
        <f>IF('Rang. kommuner avlingsnivå P '!H734&gt;1,'Rang. kommuner avlingsnivå P '!H734,"")</f>
        <v/>
      </c>
      <c r="L733" s="4" t="str">
        <f>IF('Rang. kommuner avlingsnivå P '!I734&gt;1,'Rang. kommuner avlingsnivå P '!I734,"")</f>
        <v/>
      </c>
      <c r="M733" s="4" t="str">
        <f>IF('Rang. kommuner avlingsnivå P '!J734&gt;1,'Rang. kommuner avlingsnivå P '!J734,"")</f>
        <v/>
      </c>
      <c r="N733" s="4" t="str">
        <f>IF('Rang. kommuner avlingsnivå P '!K734&gt;1,'Rang. kommuner avlingsnivå P '!K734,"")</f>
        <v/>
      </c>
      <c r="O733" s="4" t="str">
        <f>IF('Rang. kommuner avlingsnivå P '!L734&gt;1,'Rang. kommuner avlingsnivå P '!L734,"")</f>
        <v/>
      </c>
    </row>
    <row r="734" spans="4:15" x14ac:dyDescent="0.25">
      <c r="D734" s="4" t="str">
        <f>IF('Rang. kommuner avlingsnivå P '!A735&gt;1,'Rang. kommuner avlingsnivå P '!A735,"")</f>
        <v/>
      </c>
      <c r="E734" s="4" t="str">
        <f>IF('Rang. kommuner avlingsnivå P '!B735&gt;1,'Rang. kommuner avlingsnivå P '!B735,"")</f>
        <v/>
      </c>
      <c r="F734" s="4" t="str">
        <f>IF('Rang. kommuner avlingsnivå P '!C735&gt;1,'Rang. kommuner avlingsnivå P '!C735,"")</f>
        <v/>
      </c>
      <c r="G734" s="4" t="str">
        <f>IF('Rang. kommuner avlingsnivå P '!D735&gt;1,'Rang. kommuner avlingsnivå P '!D735,"")</f>
        <v/>
      </c>
      <c r="H734" s="4" t="str">
        <f>IF('Rang. kommuner avlingsnivå P '!E735&gt;1,'Rang. kommuner avlingsnivå P '!E735,"")</f>
        <v/>
      </c>
      <c r="I734" s="4" t="str">
        <f>IF('Rang. kommuner avlingsnivå P '!F735&gt;1,'Rang. kommuner avlingsnivå P '!F735,"")</f>
        <v/>
      </c>
      <c r="J734" s="4" t="str">
        <f>IF('Rang. kommuner avlingsnivå P '!G735&gt;1,'Rang. kommuner avlingsnivå P '!G735,"")</f>
        <v/>
      </c>
      <c r="K734" s="4" t="str">
        <f>IF('Rang. kommuner avlingsnivå P '!H735&gt;1,'Rang. kommuner avlingsnivå P '!H735,"")</f>
        <v/>
      </c>
      <c r="L734" s="4" t="str">
        <f>IF('Rang. kommuner avlingsnivå P '!I735&gt;1,'Rang. kommuner avlingsnivå P '!I735,"")</f>
        <v/>
      </c>
      <c r="M734" s="4" t="str">
        <f>IF('Rang. kommuner avlingsnivå P '!J735&gt;1,'Rang. kommuner avlingsnivå P '!J735,"")</f>
        <v/>
      </c>
      <c r="N734" s="4" t="str">
        <f>IF('Rang. kommuner avlingsnivå P '!K735&gt;1,'Rang. kommuner avlingsnivå P '!K735,"")</f>
        <v/>
      </c>
      <c r="O734" s="4" t="str">
        <f>IF('Rang. kommuner avlingsnivå P '!L735&gt;1,'Rang. kommuner avlingsnivå P '!L735,"")</f>
        <v/>
      </c>
    </row>
    <row r="735" spans="4:15" x14ac:dyDescent="0.25">
      <c r="D735" s="4" t="str">
        <f>IF('Rang. kommuner avlingsnivå P '!A736&gt;1,'Rang. kommuner avlingsnivå P '!A736,"")</f>
        <v/>
      </c>
      <c r="E735" s="4" t="str">
        <f>IF('Rang. kommuner avlingsnivå P '!B736&gt;1,'Rang. kommuner avlingsnivå P '!B736,"")</f>
        <v/>
      </c>
      <c r="F735" s="4" t="str">
        <f>IF('Rang. kommuner avlingsnivå P '!C736&gt;1,'Rang. kommuner avlingsnivå P '!C736,"")</f>
        <v/>
      </c>
      <c r="G735" s="4" t="str">
        <f>IF('Rang. kommuner avlingsnivå P '!D736&gt;1,'Rang. kommuner avlingsnivå P '!D736,"")</f>
        <v/>
      </c>
      <c r="H735" s="4" t="str">
        <f>IF('Rang. kommuner avlingsnivå P '!E736&gt;1,'Rang. kommuner avlingsnivå P '!E736,"")</f>
        <v/>
      </c>
      <c r="I735" s="4" t="str">
        <f>IF('Rang. kommuner avlingsnivå P '!F736&gt;1,'Rang. kommuner avlingsnivå P '!F736,"")</f>
        <v/>
      </c>
      <c r="J735" s="4" t="str">
        <f>IF('Rang. kommuner avlingsnivå P '!G736&gt;1,'Rang. kommuner avlingsnivå P '!G736,"")</f>
        <v/>
      </c>
      <c r="K735" s="4" t="str">
        <f>IF('Rang. kommuner avlingsnivå P '!H736&gt;1,'Rang. kommuner avlingsnivå P '!H736,"")</f>
        <v/>
      </c>
      <c r="L735" s="4" t="str">
        <f>IF('Rang. kommuner avlingsnivå P '!I736&gt;1,'Rang. kommuner avlingsnivå P '!I736,"")</f>
        <v/>
      </c>
      <c r="M735" s="4" t="str">
        <f>IF('Rang. kommuner avlingsnivå P '!J736&gt;1,'Rang. kommuner avlingsnivå P '!J736,"")</f>
        <v/>
      </c>
      <c r="N735" s="4" t="str">
        <f>IF('Rang. kommuner avlingsnivå P '!K736&gt;1,'Rang. kommuner avlingsnivå P '!K736,"")</f>
        <v/>
      </c>
      <c r="O735" s="4" t="str">
        <f>IF('Rang. kommuner avlingsnivå P '!L736&gt;1,'Rang. kommuner avlingsnivå P '!L736,"")</f>
        <v/>
      </c>
    </row>
    <row r="736" spans="4:15" x14ac:dyDescent="0.25">
      <c r="D736" s="4" t="str">
        <f>IF('Rang. kommuner avlingsnivå P '!A737&gt;1,'Rang. kommuner avlingsnivå P '!A737,"")</f>
        <v/>
      </c>
      <c r="E736" s="4" t="str">
        <f>IF('Rang. kommuner avlingsnivå P '!B737&gt;1,'Rang. kommuner avlingsnivå P '!B737,"")</f>
        <v/>
      </c>
      <c r="F736" s="4" t="str">
        <f>IF('Rang. kommuner avlingsnivå P '!C737&gt;1,'Rang. kommuner avlingsnivå P '!C737,"")</f>
        <v/>
      </c>
      <c r="G736" s="4" t="str">
        <f>IF('Rang. kommuner avlingsnivå P '!D737&gt;1,'Rang. kommuner avlingsnivå P '!D737,"")</f>
        <v/>
      </c>
      <c r="H736" s="4" t="str">
        <f>IF('Rang. kommuner avlingsnivå P '!E737&gt;1,'Rang. kommuner avlingsnivå P '!E737,"")</f>
        <v/>
      </c>
      <c r="I736" s="4" t="str">
        <f>IF('Rang. kommuner avlingsnivå P '!F737&gt;1,'Rang. kommuner avlingsnivå P '!F737,"")</f>
        <v/>
      </c>
      <c r="J736" s="4" t="str">
        <f>IF('Rang. kommuner avlingsnivå P '!G737&gt;1,'Rang. kommuner avlingsnivå P '!G737,"")</f>
        <v/>
      </c>
      <c r="K736" s="4" t="str">
        <f>IF('Rang. kommuner avlingsnivå P '!H737&gt;1,'Rang. kommuner avlingsnivå P '!H737,"")</f>
        <v/>
      </c>
      <c r="L736" s="4" t="str">
        <f>IF('Rang. kommuner avlingsnivå P '!I737&gt;1,'Rang. kommuner avlingsnivå P '!I737,"")</f>
        <v/>
      </c>
      <c r="M736" s="4" t="str">
        <f>IF('Rang. kommuner avlingsnivå P '!J737&gt;1,'Rang. kommuner avlingsnivå P '!J737,"")</f>
        <v/>
      </c>
      <c r="N736" s="4" t="str">
        <f>IF('Rang. kommuner avlingsnivå P '!K737&gt;1,'Rang. kommuner avlingsnivå P '!K737,"")</f>
        <v/>
      </c>
      <c r="O736" s="4" t="str">
        <f>IF('Rang. kommuner avlingsnivå P '!L737&gt;1,'Rang. kommuner avlingsnivå P '!L737,"")</f>
        <v/>
      </c>
    </row>
    <row r="737" spans="4:15" x14ac:dyDescent="0.25">
      <c r="D737" s="4" t="str">
        <f>IF('Rang. kommuner avlingsnivå P '!A738&gt;1,'Rang. kommuner avlingsnivå P '!A738,"")</f>
        <v/>
      </c>
      <c r="E737" s="4" t="str">
        <f>IF('Rang. kommuner avlingsnivå P '!B738&gt;1,'Rang. kommuner avlingsnivå P '!B738,"")</f>
        <v/>
      </c>
      <c r="F737" s="4" t="str">
        <f>IF('Rang. kommuner avlingsnivå P '!C738&gt;1,'Rang. kommuner avlingsnivå P '!C738,"")</f>
        <v/>
      </c>
      <c r="G737" s="4" t="str">
        <f>IF('Rang. kommuner avlingsnivå P '!D738&gt;1,'Rang. kommuner avlingsnivå P '!D738,"")</f>
        <v/>
      </c>
      <c r="H737" s="4" t="str">
        <f>IF('Rang. kommuner avlingsnivå P '!E738&gt;1,'Rang. kommuner avlingsnivå P '!E738,"")</f>
        <v/>
      </c>
      <c r="I737" s="4" t="str">
        <f>IF('Rang. kommuner avlingsnivå P '!F738&gt;1,'Rang. kommuner avlingsnivå P '!F738,"")</f>
        <v/>
      </c>
      <c r="J737" s="4" t="str">
        <f>IF('Rang. kommuner avlingsnivå P '!G738&gt;1,'Rang. kommuner avlingsnivå P '!G738,"")</f>
        <v/>
      </c>
      <c r="K737" s="4" t="str">
        <f>IF('Rang. kommuner avlingsnivå P '!H738&gt;1,'Rang. kommuner avlingsnivå P '!H738,"")</f>
        <v/>
      </c>
      <c r="L737" s="4" t="str">
        <f>IF('Rang. kommuner avlingsnivå P '!I738&gt;1,'Rang. kommuner avlingsnivå P '!I738,"")</f>
        <v/>
      </c>
      <c r="M737" s="4" t="str">
        <f>IF('Rang. kommuner avlingsnivå P '!J738&gt;1,'Rang. kommuner avlingsnivå P '!J738,"")</f>
        <v/>
      </c>
      <c r="N737" s="4" t="str">
        <f>IF('Rang. kommuner avlingsnivå P '!K738&gt;1,'Rang. kommuner avlingsnivå P '!K738,"")</f>
        <v/>
      </c>
      <c r="O737" s="4" t="str">
        <f>IF('Rang. kommuner avlingsnivå P '!L738&gt;1,'Rang. kommuner avlingsnivå P '!L738,"")</f>
        <v/>
      </c>
    </row>
    <row r="738" spans="4:15" x14ac:dyDescent="0.25">
      <c r="D738" s="4" t="str">
        <f>IF('Rang. kommuner avlingsnivå P '!A739&gt;1,'Rang. kommuner avlingsnivå P '!A739,"")</f>
        <v/>
      </c>
      <c r="E738" s="4" t="str">
        <f>IF('Rang. kommuner avlingsnivå P '!B739&gt;1,'Rang. kommuner avlingsnivå P '!B739,"")</f>
        <v/>
      </c>
      <c r="F738" s="4" t="str">
        <f>IF('Rang. kommuner avlingsnivå P '!C739&gt;1,'Rang. kommuner avlingsnivå P '!C739,"")</f>
        <v/>
      </c>
      <c r="G738" s="4" t="str">
        <f>IF('Rang. kommuner avlingsnivå P '!D739&gt;1,'Rang. kommuner avlingsnivå P '!D739,"")</f>
        <v/>
      </c>
      <c r="H738" s="4" t="str">
        <f>IF('Rang. kommuner avlingsnivå P '!E739&gt;1,'Rang. kommuner avlingsnivå P '!E739,"")</f>
        <v/>
      </c>
      <c r="I738" s="4" t="str">
        <f>IF('Rang. kommuner avlingsnivå P '!F739&gt;1,'Rang. kommuner avlingsnivå P '!F739,"")</f>
        <v/>
      </c>
      <c r="J738" s="4" t="str">
        <f>IF('Rang. kommuner avlingsnivå P '!G739&gt;1,'Rang. kommuner avlingsnivå P '!G739,"")</f>
        <v/>
      </c>
      <c r="K738" s="4" t="str">
        <f>IF('Rang. kommuner avlingsnivå P '!H739&gt;1,'Rang. kommuner avlingsnivå P '!H739,"")</f>
        <v/>
      </c>
      <c r="L738" s="4" t="str">
        <f>IF('Rang. kommuner avlingsnivå P '!I739&gt;1,'Rang. kommuner avlingsnivå P '!I739,"")</f>
        <v/>
      </c>
      <c r="M738" s="4" t="str">
        <f>IF('Rang. kommuner avlingsnivå P '!J739&gt;1,'Rang. kommuner avlingsnivå P '!J739,"")</f>
        <v/>
      </c>
      <c r="N738" s="4" t="str">
        <f>IF('Rang. kommuner avlingsnivå P '!K739&gt;1,'Rang. kommuner avlingsnivå P '!K739,"")</f>
        <v/>
      </c>
      <c r="O738" s="4" t="str">
        <f>IF('Rang. kommuner avlingsnivå P '!L739&gt;1,'Rang. kommuner avlingsnivå P '!L739,"")</f>
        <v/>
      </c>
    </row>
    <row r="739" spans="4:15" x14ac:dyDescent="0.25">
      <c r="D739" s="4" t="str">
        <f>IF('Rang. kommuner avlingsnivå P '!A740&gt;1,'Rang. kommuner avlingsnivå P '!A740,"")</f>
        <v/>
      </c>
      <c r="E739" s="4" t="str">
        <f>IF('Rang. kommuner avlingsnivå P '!B740&gt;1,'Rang. kommuner avlingsnivå P '!B740,"")</f>
        <v/>
      </c>
      <c r="F739" s="4" t="str">
        <f>IF('Rang. kommuner avlingsnivå P '!C740&gt;1,'Rang. kommuner avlingsnivå P '!C740,"")</f>
        <v/>
      </c>
      <c r="G739" s="4" t="str">
        <f>IF('Rang. kommuner avlingsnivå P '!D740&gt;1,'Rang. kommuner avlingsnivå P '!D740,"")</f>
        <v/>
      </c>
      <c r="H739" s="4" t="str">
        <f>IF('Rang. kommuner avlingsnivå P '!E740&gt;1,'Rang. kommuner avlingsnivå P '!E740,"")</f>
        <v/>
      </c>
      <c r="I739" s="4" t="str">
        <f>IF('Rang. kommuner avlingsnivå P '!F740&gt;1,'Rang. kommuner avlingsnivå P '!F740,"")</f>
        <v/>
      </c>
      <c r="J739" s="4" t="str">
        <f>IF('Rang. kommuner avlingsnivå P '!G740&gt;1,'Rang. kommuner avlingsnivå P '!G740,"")</f>
        <v/>
      </c>
      <c r="K739" s="4" t="str">
        <f>IF('Rang. kommuner avlingsnivå P '!H740&gt;1,'Rang. kommuner avlingsnivå P '!H740,"")</f>
        <v/>
      </c>
      <c r="L739" s="4" t="str">
        <f>IF('Rang. kommuner avlingsnivå P '!I740&gt;1,'Rang. kommuner avlingsnivå P '!I740,"")</f>
        <v/>
      </c>
      <c r="M739" s="4" t="str">
        <f>IF('Rang. kommuner avlingsnivå P '!J740&gt;1,'Rang. kommuner avlingsnivå P '!J740,"")</f>
        <v/>
      </c>
      <c r="N739" s="4" t="str">
        <f>IF('Rang. kommuner avlingsnivå P '!K740&gt;1,'Rang. kommuner avlingsnivå P '!K740,"")</f>
        <v/>
      </c>
      <c r="O739" s="4" t="str">
        <f>IF('Rang. kommuner avlingsnivå P '!L740&gt;1,'Rang. kommuner avlingsnivå P '!L740,"")</f>
        <v/>
      </c>
    </row>
    <row r="740" spans="4:15" x14ac:dyDescent="0.25">
      <c r="D740" s="4" t="str">
        <f>IF('Rang. kommuner avlingsnivå P '!A741&gt;1,'Rang. kommuner avlingsnivå P '!A741,"")</f>
        <v/>
      </c>
      <c r="E740" s="4" t="str">
        <f>IF('Rang. kommuner avlingsnivå P '!B741&gt;1,'Rang. kommuner avlingsnivå P '!B741,"")</f>
        <v/>
      </c>
      <c r="F740" s="4" t="str">
        <f>IF('Rang. kommuner avlingsnivå P '!C741&gt;1,'Rang. kommuner avlingsnivå P '!C741,"")</f>
        <v/>
      </c>
      <c r="G740" s="4" t="str">
        <f>IF('Rang. kommuner avlingsnivå P '!D741&gt;1,'Rang. kommuner avlingsnivå P '!D741,"")</f>
        <v/>
      </c>
      <c r="H740" s="4" t="str">
        <f>IF('Rang. kommuner avlingsnivå P '!E741&gt;1,'Rang. kommuner avlingsnivå P '!E741,"")</f>
        <v/>
      </c>
      <c r="I740" s="4" t="str">
        <f>IF('Rang. kommuner avlingsnivå P '!F741&gt;1,'Rang. kommuner avlingsnivå P '!F741,"")</f>
        <v/>
      </c>
      <c r="J740" s="4" t="str">
        <f>IF('Rang. kommuner avlingsnivå P '!G741&gt;1,'Rang. kommuner avlingsnivå P '!G741,"")</f>
        <v/>
      </c>
      <c r="K740" s="4" t="str">
        <f>IF('Rang. kommuner avlingsnivå P '!H741&gt;1,'Rang. kommuner avlingsnivå P '!H741,"")</f>
        <v/>
      </c>
      <c r="L740" s="4" t="str">
        <f>IF('Rang. kommuner avlingsnivå P '!I741&gt;1,'Rang. kommuner avlingsnivå P '!I741,"")</f>
        <v/>
      </c>
      <c r="M740" s="4" t="str">
        <f>IF('Rang. kommuner avlingsnivå P '!J741&gt;1,'Rang. kommuner avlingsnivå P '!J741,"")</f>
        <v/>
      </c>
      <c r="N740" s="4" t="str">
        <f>IF('Rang. kommuner avlingsnivå P '!K741&gt;1,'Rang. kommuner avlingsnivå P '!K741,"")</f>
        <v/>
      </c>
      <c r="O740" s="4" t="str">
        <f>IF('Rang. kommuner avlingsnivå P '!L741&gt;1,'Rang. kommuner avlingsnivå P '!L741,"")</f>
        <v/>
      </c>
    </row>
    <row r="741" spans="4:15" x14ac:dyDescent="0.25">
      <c r="D741" s="4" t="str">
        <f>IF('Rang. kommuner avlingsnivå P '!A742&gt;1,'Rang. kommuner avlingsnivå P '!A742,"")</f>
        <v/>
      </c>
      <c r="E741" s="4" t="str">
        <f>IF('Rang. kommuner avlingsnivå P '!B742&gt;1,'Rang. kommuner avlingsnivå P '!B742,"")</f>
        <v/>
      </c>
      <c r="F741" s="4" t="str">
        <f>IF('Rang. kommuner avlingsnivå P '!C742&gt;1,'Rang. kommuner avlingsnivå P '!C742,"")</f>
        <v/>
      </c>
      <c r="G741" s="4" t="str">
        <f>IF('Rang. kommuner avlingsnivå P '!D742&gt;1,'Rang. kommuner avlingsnivå P '!D742,"")</f>
        <v/>
      </c>
      <c r="H741" s="4" t="str">
        <f>IF('Rang. kommuner avlingsnivå P '!E742&gt;1,'Rang. kommuner avlingsnivå P '!E742,"")</f>
        <v/>
      </c>
      <c r="I741" s="4" t="str">
        <f>IF('Rang. kommuner avlingsnivå P '!F742&gt;1,'Rang. kommuner avlingsnivå P '!F742,"")</f>
        <v/>
      </c>
      <c r="J741" s="4" t="str">
        <f>IF('Rang. kommuner avlingsnivå P '!G742&gt;1,'Rang. kommuner avlingsnivå P '!G742,"")</f>
        <v/>
      </c>
      <c r="K741" s="4" t="str">
        <f>IF('Rang. kommuner avlingsnivå P '!H742&gt;1,'Rang. kommuner avlingsnivå P '!H742,"")</f>
        <v/>
      </c>
      <c r="L741" s="4" t="str">
        <f>IF('Rang. kommuner avlingsnivå P '!I742&gt;1,'Rang. kommuner avlingsnivå P '!I742,"")</f>
        <v/>
      </c>
      <c r="M741" s="4" t="str">
        <f>IF('Rang. kommuner avlingsnivå P '!J742&gt;1,'Rang. kommuner avlingsnivå P '!J742,"")</f>
        <v/>
      </c>
      <c r="N741" s="4" t="str">
        <f>IF('Rang. kommuner avlingsnivå P '!K742&gt;1,'Rang. kommuner avlingsnivå P '!K742,"")</f>
        <v/>
      </c>
      <c r="O741" s="4" t="str">
        <f>IF('Rang. kommuner avlingsnivå P '!L742&gt;1,'Rang. kommuner avlingsnivå P '!L742,"")</f>
        <v/>
      </c>
    </row>
    <row r="742" spans="4:15" x14ac:dyDescent="0.25">
      <c r="D742" s="4" t="str">
        <f>IF('Rang. kommuner avlingsnivå P '!A743&gt;1,'Rang. kommuner avlingsnivå P '!A743,"")</f>
        <v/>
      </c>
      <c r="E742" s="4" t="str">
        <f>IF('Rang. kommuner avlingsnivå P '!B743&gt;1,'Rang. kommuner avlingsnivå P '!B743,"")</f>
        <v/>
      </c>
      <c r="F742" s="4" t="str">
        <f>IF('Rang. kommuner avlingsnivå P '!C743&gt;1,'Rang. kommuner avlingsnivå P '!C743,"")</f>
        <v/>
      </c>
      <c r="G742" s="4" t="str">
        <f>IF('Rang. kommuner avlingsnivå P '!D743&gt;1,'Rang. kommuner avlingsnivå P '!D743,"")</f>
        <v/>
      </c>
      <c r="H742" s="4" t="str">
        <f>IF('Rang. kommuner avlingsnivå P '!E743&gt;1,'Rang. kommuner avlingsnivå P '!E743,"")</f>
        <v/>
      </c>
      <c r="I742" s="4" t="str">
        <f>IF('Rang. kommuner avlingsnivå P '!F743&gt;1,'Rang. kommuner avlingsnivå P '!F743,"")</f>
        <v/>
      </c>
      <c r="J742" s="4" t="str">
        <f>IF('Rang. kommuner avlingsnivå P '!G743&gt;1,'Rang. kommuner avlingsnivå P '!G743,"")</f>
        <v/>
      </c>
      <c r="K742" s="4" t="str">
        <f>IF('Rang. kommuner avlingsnivå P '!H743&gt;1,'Rang. kommuner avlingsnivå P '!H743,"")</f>
        <v/>
      </c>
      <c r="L742" s="4" t="str">
        <f>IF('Rang. kommuner avlingsnivå P '!I743&gt;1,'Rang. kommuner avlingsnivå P '!I743,"")</f>
        <v/>
      </c>
      <c r="M742" s="4" t="str">
        <f>IF('Rang. kommuner avlingsnivå P '!J743&gt;1,'Rang. kommuner avlingsnivå P '!J743,"")</f>
        <v/>
      </c>
      <c r="N742" s="4" t="str">
        <f>IF('Rang. kommuner avlingsnivå P '!K743&gt;1,'Rang. kommuner avlingsnivå P '!K743,"")</f>
        <v/>
      </c>
      <c r="O742" s="4" t="str">
        <f>IF('Rang. kommuner avlingsnivå P '!L743&gt;1,'Rang. kommuner avlingsnivå P '!L743,"")</f>
        <v/>
      </c>
    </row>
    <row r="743" spans="4:15" x14ac:dyDescent="0.25">
      <c r="D743" s="4" t="str">
        <f>IF('Rang. kommuner avlingsnivå P '!A744&gt;1,'Rang. kommuner avlingsnivå P '!A744,"")</f>
        <v/>
      </c>
      <c r="E743" s="4" t="str">
        <f>IF('Rang. kommuner avlingsnivå P '!B744&gt;1,'Rang. kommuner avlingsnivå P '!B744,"")</f>
        <v/>
      </c>
      <c r="F743" s="4" t="str">
        <f>IF('Rang. kommuner avlingsnivå P '!C744&gt;1,'Rang. kommuner avlingsnivå P '!C744,"")</f>
        <v/>
      </c>
      <c r="G743" s="4" t="str">
        <f>IF('Rang. kommuner avlingsnivå P '!D744&gt;1,'Rang. kommuner avlingsnivå P '!D744,"")</f>
        <v/>
      </c>
      <c r="H743" s="4" t="str">
        <f>IF('Rang. kommuner avlingsnivå P '!E744&gt;1,'Rang. kommuner avlingsnivå P '!E744,"")</f>
        <v/>
      </c>
      <c r="I743" s="4" t="str">
        <f>IF('Rang. kommuner avlingsnivå P '!F744&gt;1,'Rang. kommuner avlingsnivå P '!F744,"")</f>
        <v/>
      </c>
      <c r="J743" s="4" t="str">
        <f>IF('Rang. kommuner avlingsnivå P '!G744&gt;1,'Rang. kommuner avlingsnivå P '!G744,"")</f>
        <v/>
      </c>
      <c r="K743" s="4" t="str">
        <f>IF('Rang. kommuner avlingsnivå P '!H744&gt;1,'Rang. kommuner avlingsnivå P '!H744,"")</f>
        <v/>
      </c>
      <c r="L743" s="4" t="str">
        <f>IF('Rang. kommuner avlingsnivå P '!I744&gt;1,'Rang. kommuner avlingsnivå P '!I744,"")</f>
        <v/>
      </c>
      <c r="M743" s="4" t="str">
        <f>IF('Rang. kommuner avlingsnivå P '!J744&gt;1,'Rang. kommuner avlingsnivå P '!J744,"")</f>
        <v/>
      </c>
      <c r="N743" s="4" t="str">
        <f>IF('Rang. kommuner avlingsnivå P '!K744&gt;1,'Rang. kommuner avlingsnivå P '!K744,"")</f>
        <v/>
      </c>
      <c r="O743" s="4" t="str">
        <f>IF('Rang. kommuner avlingsnivå P '!L744&gt;1,'Rang. kommuner avlingsnivå P '!L744,"")</f>
        <v/>
      </c>
    </row>
    <row r="744" spans="4:15" x14ac:dyDescent="0.25">
      <c r="D744" s="4" t="str">
        <f>IF('Rang. kommuner avlingsnivå P '!A745&gt;1,'Rang. kommuner avlingsnivå P '!A745,"")</f>
        <v/>
      </c>
      <c r="E744" s="4" t="str">
        <f>IF('Rang. kommuner avlingsnivå P '!B745&gt;1,'Rang. kommuner avlingsnivå P '!B745,"")</f>
        <v/>
      </c>
      <c r="F744" s="4" t="str">
        <f>IF('Rang. kommuner avlingsnivå P '!C745&gt;1,'Rang. kommuner avlingsnivå P '!C745,"")</f>
        <v/>
      </c>
      <c r="G744" s="4" t="str">
        <f>IF('Rang. kommuner avlingsnivå P '!D745&gt;1,'Rang. kommuner avlingsnivå P '!D745,"")</f>
        <v/>
      </c>
      <c r="H744" s="4" t="str">
        <f>IF('Rang. kommuner avlingsnivå P '!E745&gt;1,'Rang. kommuner avlingsnivå P '!E745,"")</f>
        <v/>
      </c>
      <c r="I744" s="4" t="str">
        <f>IF('Rang. kommuner avlingsnivå P '!F745&gt;1,'Rang. kommuner avlingsnivå P '!F745,"")</f>
        <v/>
      </c>
      <c r="J744" s="4" t="str">
        <f>IF('Rang. kommuner avlingsnivå P '!G745&gt;1,'Rang. kommuner avlingsnivå P '!G745,"")</f>
        <v/>
      </c>
      <c r="K744" s="4" t="str">
        <f>IF('Rang. kommuner avlingsnivå P '!H745&gt;1,'Rang. kommuner avlingsnivå P '!H745,"")</f>
        <v/>
      </c>
      <c r="L744" s="4" t="str">
        <f>IF('Rang. kommuner avlingsnivå P '!I745&gt;1,'Rang. kommuner avlingsnivå P '!I745,"")</f>
        <v/>
      </c>
      <c r="M744" s="4" t="str">
        <f>IF('Rang. kommuner avlingsnivå P '!J745&gt;1,'Rang. kommuner avlingsnivå P '!J745,"")</f>
        <v/>
      </c>
      <c r="N744" s="4" t="str">
        <f>IF('Rang. kommuner avlingsnivå P '!K745&gt;1,'Rang. kommuner avlingsnivå P '!K745,"")</f>
        <v/>
      </c>
      <c r="O744" s="4" t="str">
        <f>IF('Rang. kommuner avlingsnivå P '!L745&gt;1,'Rang. kommuner avlingsnivå P '!L745,"")</f>
        <v/>
      </c>
    </row>
    <row r="745" spans="4:15" x14ac:dyDescent="0.25">
      <c r="D745" s="4" t="str">
        <f>IF('Rang. kommuner avlingsnivå P '!A746&gt;1,'Rang. kommuner avlingsnivå P '!A746,"")</f>
        <v/>
      </c>
      <c r="E745" s="4" t="str">
        <f>IF('Rang. kommuner avlingsnivå P '!B746&gt;1,'Rang. kommuner avlingsnivå P '!B746,"")</f>
        <v/>
      </c>
      <c r="F745" s="4" t="str">
        <f>IF('Rang. kommuner avlingsnivå P '!C746&gt;1,'Rang. kommuner avlingsnivå P '!C746,"")</f>
        <v/>
      </c>
      <c r="G745" s="4" t="str">
        <f>IF('Rang. kommuner avlingsnivå P '!D746&gt;1,'Rang. kommuner avlingsnivå P '!D746,"")</f>
        <v/>
      </c>
      <c r="H745" s="4" t="str">
        <f>IF('Rang. kommuner avlingsnivå P '!E746&gt;1,'Rang. kommuner avlingsnivå P '!E746,"")</f>
        <v/>
      </c>
      <c r="I745" s="4" t="str">
        <f>IF('Rang. kommuner avlingsnivå P '!F746&gt;1,'Rang. kommuner avlingsnivå P '!F746,"")</f>
        <v/>
      </c>
      <c r="J745" s="4" t="str">
        <f>IF('Rang. kommuner avlingsnivå P '!G746&gt;1,'Rang. kommuner avlingsnivå P '!G746,"")</f>
        <v/>
      </c>
      <c r="K745" s="4" t="str">
        <f>IF('Rang. kommuner avlingsnivå P '!H746&gt;1,'Rang. kommuner avlingsnivå P '!H746,"")</f>
        <v/>
      </c>
      <c r="L745" s="4" t="str">
        <f>IF('Rang. kommuner avlingsnivå P '!I746&gt;1,'Rang. kommuner avlingsnivå P '!I746,"")</f>
        <v/>
      </c>
      <c r="M745" s="4" t="str">
        <f>IF('Rang. kommuner avlingsnivå P '!J746&gt;1,'Rang. kommuner avlingsnivå P '!J746,"")</f>
        <v/>
      </c>
      <c r="N745" s="4" t="str">
        <f>IF('Rang. kommuner avlingsnivå P '!K746&gt;1,'Rang. kommuner avlingsnivå P '!K746,"")</f>
        <v/>
      </c>
      <c r="O745" s="4" t="str">
        <f>IF('Rang. kommuner avlingsnivå P '!L746&gt;1,'Rang. kommuner avlingsnivå P '!L746,"")</f>
        <v/>
      </c>
    </row>
    <row r="746" spans="4:15" x14ac:dyDescent="0.25">
      <c r="D746" s="4" t="str">
        <f>IF('Rang. kommuner avlingsnivå P '!A747&gt;1,'Rang. kommuner avlingsnivå P '!A747,"")</f>
        <v/>
      </c>
      <c r="E746" s="4" t="str">
        <f>IF('Rang. kommuner avlingsnivå P '!B747&gt;1,'Rang. kommuner avlingsnivå P '!B747,"")</f>
        <v/>
      </c>
      <c r="F746" s="4" t="str">
        <f>IF('Rang. kommuner avlingsnivå P '!C747&gt;1,'Rang. kommuner avlingsnivå P '!C747,"")</f>
        <v/>
      </c>
      <c r="G746" s="4" t="str">
        <f>IF('Rang. kommuner avlingsnivå P '!D747&gt;1,'Rang. kommuner avlingsnivå P '!D747,"")</f>
        <v/>
      </c>
      <c r="H746" s="4" t="str">
        <f>IF('Rang. kommuner avlingsnivå P '!E747&gt;1,'Rang. kommuner avlingsnivå P '!E747,"")</f>
        <v/>
      </c>
      <c r="I746" s="4" t="str">
        <f>IF('Rang. kommuner avlingsnivå P '!F747&gt;1,'Rang. kommuner avlingsnivå P '!F747,"")</f>
        <v/>
      </c>
      <c r="J746" s="4" t="str">
        <f>IF('Rang. kommuner avlingsnivå P '!G747&gt;1,'Rang. kommuner avlingsnivå P '!G747,"")</f>
        <v/>
      </c>
      <c r="K746" s="4" t="str">
        <f>IF('Rang. kommuner avlingsnivå P '!H747&gt;1,'Rang. kommuner avlingsnivå P '!H747,"")</f>
        <v/>
      </c>
      <c r="L746" s="4" t="str">
        <f>IF('Rang. kommuner avlingsnivå P '!I747&gt;1,'Rang. kommuner avlingsnivå P '!I747,"")</f>
        <v/>
      </c>
      <c r="M746" s="4" t="str">
        <f>IF('Rang. kommuner avlingsnivå P '!J747&gt;1,'Rang. kommuner avlingsnivå P '!J747,"")</f>
        <v/>
      </c>
      <c r="N746" s="4" t="str">
        <f>IF('Rang. kommuner avlingsnivå P '!K747&gt;1,'Rang. kommuner avlingsnivå P '!K747,"")</f>
        <v/>
      </c>
      <c r="O746" s="4" t="str">
        <f>IF('Rang. kommuner avlingsnivå P '!L747&gt;1,'Rang. kommuner avlingsnivå P '!L747,"")</f>
        <v/>
      </c>
    </row>
    <row r="747" spans="4:15" x14ac:dyDescent="0.25">
      <c r="D747" s="4" t="str">
        <f>IF('Rang. kommuner avlingsnivå P '!A748&gt;1,'Rang. kommuner avlingsnivå P '!A748,"")</f>
        <v/>
      </c>
      <c r="E747" s="4" t="str">
        <f>IF('Rang. kommuner avlingsnivå P '!B748&gt;1,'Rang. kommuner avlingsnivå P '!B748,"")</f>
        <v/>
      </c>
      <c r="F747" s="4" t="str">
        <f>IF('Rang. kommuner avlingsnivå P '!C748&gt;1,'Rang. kommuner avlingsnivå P '!C748,"")</f>
        <v/>
      </c>
      <c r="G747" s="4" t="str">
        <f>IF('Rang. kommuner avlingsnivå P '!D748&gt;1,'Rang. kommuner avlingsnivå P '!D748,"")</f>
        <v/>
      </c>
      <c r="H747" s="4" t="str">
        <f>IF('Rang. kommuner avlingsnivå P '!E748&gt;1,'Rang. kommuner avlingsnivå P '!E748,"")</f>
        <v/>
      </c>
      <c r="I747" s="4" t="str">
        <f>IF('Rang. kommuner avlingsnivå P '!F748&gt;1,'Rang. kommuner avlingsnivå P '!F748,"")</f>
        <v/>
      </c>
      <c r="J747" s="4" t="str">
        <f>IF('Rang. kommuner avlingsnivå P '!G748&gt;1,'Rang. kommuner avlingsnivå P '!G748,"")</f>
        <v/>
      </c>
      <c r="K747" s="4" t="str">
        <f>IF('Rang. kommuner avlingsnivå P '!H748&gt;1,'Rang. kommuner avlingsnivå P '!H748,"")</f>
        <v/>
      </c>
      <c r="L747" s="4" t="str">
        <f>IF('Rang. kommuner avlingsnivå P '!I748&gt;1,'Rang. kommuner avlingsnivå P '!I748,"")</f>
        <v/>
      </c>
      <c r="M747" s="4" t="str">
        <f>IF('Rang. kommuner avlingsnivå P '!J748&gt;1,'Rang. kommuner avlingsnivå P '!J748,"")</f>
        <v/>
      </c>
      <c r="N747" s="4" t="str">
        <f>IF('Rang. kommuner avlingsnivå P '!K748&gt;1,'Rang. kommuner avlingsnivå P '!K748,"")</f>
        <v/>
      </c>
      <c r="O747" s="4" t="str">
        <f>IF('Rang. kommuner avlingsnivå P '!L748&gt;1,'Rang. kommuner avlingsnivå P '!L748,"")</f>
        <v/>
      </c>
    </row>
    <row r="748" spans="4:15" x14ac:dyDescent="0.25">
      <c r="D748" s="4" t="str">
        <f>IF('Rang. kommuner avlingsnivå P '!A749&gt;1,'Rang. kommuner avlingsnivå P '!A749,"")</f>
        <v/>
      </c>
      <c r="E748" s="4" t="str">
        <f>IF('Rang. kommuner avlingsnivå P '!B749&gt;1,'Rang. kommuner avlingsnivå P '!B749,"")</f>
        <v/>
      </c>
      <c r="F748" s="4" t="str">
        <f>IF('Rang. kommuner avlingsnivå P '!C749&gt;1,'Rang. kommuner avlingsnivå P '!C749,"")</f>
        <v/>
      </c>
      <c r="G748" s="4" t="str">
        <f>IF('Rang. kommuner avlingsnivå P '!D749&gt;1,'Rang. kommuner avlingsnivå P '!D749,"")</f>
        <v/>
      </c>
      <c r="H748" s="4" t="str">
        <f>IF('Rang. kommuner avlingsnivå P '!E749&gt;1,'Rang. kommuner avlingsnivå P '!E749,"")</f>
        <v/>
      </c>
      <c r="I748" s="4" t="str">
        <f>IF('Rang. kommuner avlingsnivå P '!F749&gt;1,'Rang. kommuner avlingsnivå P '!F749,"")</f>
        <v/>
      </c>
      <c r="J748" s="4" t="str">
        <f>IF('Rang. kommuner avlingsnivå P '!G749&gt;1,'Rang. kommuner avlingsnivå P '!G749,"")</f>
        <v/>
      </c>
      <c r="K748" s="4" t="str">
        <f>IF('Rang. kommuner avlingsnivå P '!H749&gt;1,'Rang. kommuner avlingsnivå P '!H749,"")</f>
        <v/>
      </c>
      <c r="L748" s="4" t="str">
        <f>IF('Rang. kommuner avlingsnivå P '!I749&gt;1,'Rang. kommuner avlingsnivå P '!I749,"")</f>
        <v/>
      </c>
      <c r="M748" s="4" t="str">
        <f>IF('Rang. kommuner avlingsnivå P '!J749&gt;1,'Rang. kommuner avlingsnivå P '!J749,"")</f>
        <v/>
      </c>
      <c r="N748" s="4" t="str">
        <f>IF('Rang. kommuner avlingsnivå P '!K749&gt;1,'Rang. kommuner avlingsnivå P '!K749,"")</f>
        <v/>
      </c>
      <c r="O748" s="4" t="str">
        <f>IF('Rang. kommuner avlingsnivå P '!L749&gt;1,'Rang. kommuner avlingsnivå P '!L749,"")</f>
        <v/>
      </c>
    </row>
    <row r="749" spans="4:15" x14ac:dyDescent="0.25">
      <c r="D749" s="4" t="str">
        <f>IF('Rang. kommuner avlingsnivå P '!A750&gt;1,'Rang. kommuner avlingsnivå P '!A750,"")</f>
        <v/>
      </c>
      <c r="E749" s="4" t="str">
        <f>IF('Rang. kommuner avlingsnivå P '!B750&gt;1,'Rang. kommuner avlingsnivå P '!B750,"")</f>
        <v/>
      </c>
      <c r="F749" s="4" t="str">
        <f>IF('Rang. kommuner avlingsnivå P '!C750&gt;1,'Rang. kommuner avlingsnivå P '!C750,"")</f>
        <v/>
      </c>
      <c r="G749" s="4" t="str">
        <f>IF('Rang. kommuner avlingsnivå P '!D750&gt;1,'Rang. kommuner avlingsnivå P '!D750,"")</f>
        <v/>
      </c>
      <c r="H749" s="4" t="str">
        <f>IF('Rang. kommuner avlingsnivå P '!E750&gt;1,'Rang. kommuner avlingsnivå P '!E750,"")</f>
        <v/>
      </c>
      <c r="I749" s="4" t="str">
        <f>IF('Rang. kommuner avlingsnivå P '!F750&gt;1,'Rang. kommuner avlingsnivå P '!F750,"")</f>
        <v/>
      </c>
      <c r="J749" s="4" t="str">
        <f>IF('Rang. kommuner avlingsnivå P '!G750&gt;1,'Rang. kommuner avlingsnivå P '!G750,"")</f>
        <v/>
      </c>
      <c r="K749" s="4" t="str">
        <f>IF('Rang. kommuner avlingsnivå P '!H750&gt;1,'Rang. kommuner avlingsnivå P '!H750,"")</f>
        <v/>
      </c>
      <c r="L749" s="4" t="str">
        <f>IF('Rang. kommuner avlingsnivå P '!I750&gt;1,'Rang. kommuner avlingsnivå P '!I750,"")</f>
        <v/>
      </c>
      <c r="M749" s="4" t="str">
        <f>IF('Rang. kommuner avlingsnivå P '!J750&gt;1,'Rang. kommuner avlingsnivå P '!J750,"")</f>
        <v/>
      </c>
      <c r="N749" s="4" t="str">
        <f>IF('Rang. kommuner avlingsnivå P '!K750&gt;1,'Rang. kommuner avlingsnivå P '!K750,"")</f>
        <v/>
      </c>
      <c r="O749" s="4" t="str">
        <f>IF('Rang. kommuner avlingsnivå P '!L750&gt;1,'Rang. kommuner avlingsnivå P '!L750,"")</f>
        <v/>
      </c>
    </row>
    <row r="750" spans="4:15" x14ac:dyDescent="0.25">
      <c r="D750" s="4" t="str">
        <f>IF('Rang. kommuner avlingsnivå P '!A751&gt;1,'Rang. kommuner avlingsnivå P '!A751,"")</f>
        <v/>
      </c>
      <c r="E750" s="4" t="str">
        <f>IF('Rang. kommuner avlingsnivå P '!B751&gt;1,'Rang. kommuner avlingsnivå P '!B751,"")</f>
        <v/>
      </c>
      <c r="F750" s="4" t="str">
        <f>IF('Rang. kommuner avlingsnivå P '!C751&gt;1,'Rang. kommuner avlingsnivå P '!C751,"")</f>
        <v/>
      </c>
      <c r="G750" s="4" t="str">
        <f>IF('Rang. kommuner avlingsnivå P '!D751&gt;1,'Rang. kommuner avlingsnivå P '!D751,"")</f>
        <v/>
      </c>
      <c r="H750" s="4" t="str">
        <f>IF('Rang. kommuner avlingsnivå P '!E751&gt;1,'Rang. kommuner avlingsnivå P '!E751,"")</f>
        <v/>
      </c>
      <c r="I750" s="4" t="str">
        <f>IF('Rang. kommuner avlingsnivå P '!F751&gt;1,'Rang. kommuner avlingsnivå P '!F751,"")</f>
        <v/>
      </c>
      <c r="J750" s="4" t="str">
        <f>IF('Rang. kommuner avlingsnivå P '!G751&gt;1,'Rang. kommuner avlingsnivå P '!G751,"")</f>
        <v/>
      </c>
      <c r="K750" s="4" t="str">
        <f>IF('Rang. kommuner avlingsnivå P '!H751&gt;1,'Rang. kommuner avlingsnivå P '!H751,"")</f>
        <v/>
      </c>
      <c r="L750" s="4" t="str">
        <f>IF('Rang. kommuner avlingsnivå P '!I751&gt;1,'Rang. kommuner avlingsnivå P '!I751,"")</f>
        <v/>
      </c>
      <c r="M750" s="4" t="str">
        <f>IF('Rang. kommuner avlingsnivå P '!J751&gt;1,'Rang. kommuner avlingsnivå P '!J751,"")</f>
        <v/>
      </c>
      <c r="N750" s="4" t="str">
        <f>IF('Rang. kommuner avlingsnivå P '!K751&gt;1,'Rang. kommuner avlingsnivå P '!K751,"")</f>
        <v/>
      </c>
      <c r="O750" s="4" t="str">
        <f>IF('Rang. kommuner avlingsnivå P '!L751&gt;1,'Rang. kommuner avlingsnivå P '!L751,"")</f>
        <v/>
      </c>
    </row>
    <row r="751" spans="4:15" x14ac:dyDescent="0.25">
      <c r="D751" s="4" t="str">
        <f>IF('Rang. kommuner avlingsnivå P '!A752&gt;1,'Rang. kommuner avlingsnivå P '!A752,"")</f>
        <v/>
      </c>
      <c r="E751" s="4" t="str">
        <f>IF('Rang. kommuner avlingsnivå P '!B752&gt;1,'Rang. kommuner avlingsnivå P '!B752,"")</f>
        <v/>
      </c>
      <c r="F751" s="4" t="str">
        <f>IF('Rang. kommuner avlingsnivå P '!C752&gt;1,'Rang. kommuner avlingsnivå P '!C752,"")</f>
        <v/>
      </c>
      <c r="G751" s="4" t="str">
        <f>IF('Rang. kommuner avlingsnivå P '!D752&gt;1,'Rang. kommuner avlingsnivå P '!D752,"")</f>
        <v/>
      </c>
      <c r="H751" s="4" t="str">
        <f>IF('Rang. kommuner avlingsnivå P '!E752&gt;1,'Rang. kommuner avlingsnivå P '!E752,"")</f>
        <v/>
      </c>
      <c r="I751" s="4" t="str">
        <f>IF('Rang. kommuner avlingsnivå P '!F752&gt;1,'Rang. kommuner avlingsnivå P '!F752,"")</f>
        <v/>
      </c>
      <c r="J751" s="4" t="str">
        <f>IF('Rang. kommuner avlingsnivå P '!G752&gt;1,'Rang. kommuner avlingsnivå P '!G752,"")</f>
        <v/>
      </c>
      <c r="K751" s="4" t="str">
        <f>IF('Rang. kommuner avlingsnivå P '!H752&gt;1,'Rang. kommuner avlingsnivå P '!H752,"")</f>
        <v/>
      </c>
      <c r="L751" s="4" t="str">
        <f>IF('Rang. kommuner avlingsnivå P '!I752&gt;1,'Rang. kommuner avlingsnivå P '!I752,"")</f>
        <v/>
      </c>
      <c r="M751" s="4" t="str">
        <f>IF('Rang. kommuner avlingsnivå P '!J752&gt;1,'Rang. kommuner avlingsnivå P '!J752,"")</f>
        <v/>
      </c>
      <c r="N751" s="4" t="str">
        <f>IF('Rang. kommuner avlingsnivå P '!K752&gt;1,'Rang. kommuner avlingsnivå P '!K752,"")</f>
        <v/>
      </c>
      <c r="O751" s="4" t="str">
        <f>IF('Rang. kommuner avlingsnivå P '!L752&gt;1,'Rang. kommuner avlingsnivå P '!L752,"")</f>
        <v/>
      </c>
    </row>
    <row r="752" spans="4:15" x14ac:dyDescent="0.25">
      <c r="D752" s="4" t="str">
        <f>IF('Rang. kommuner avlingsnivå P '!A753&gt;1,'Rang. kommuner avlingsnivå P '!A753,"")</f>
        <v/>
      </c>
      <c r="E752" s="4" t="str">
        <f>IF('Rang. kommuner avlingsnivå P '!B753&gt;1,'Rang. kommuner avlingsnivå P '!B753,"")</f>
        <v/>
      </c>
      <c r="F752" s="4" t="str">
        <f>IF('Rang. kommuner avlingsnivå P '!C753&gt;1,'Rang. kommuner avlingsnivå P '!C753,"")</f>
        <v/>
      </c>
      <c r="G752" s="4" t="str">
        <f>IF('Rang. kommuner avlingsnivå P '!D753&gt;1,'Rang. kommuner avlingsnivå P '!D753,"")</f>
        <v/>
      </c>
      <c r="H752" s="4" t="str">
        <f>IF('Rang. kommuner avlingsnivå P '!E753&gt;1,'Rang. kommuner avlingsnivå P '!E753,"")</f>
        <v/>
      </c>
      <c r="I752" s="4" t="str">
        <f>IF('Rang. kommuner avlingsnivå P '!F753&gt;1,'Rang. kommuner avlingsnivå P '!F753,"")</f>
        <v/>
      </c>
      <c r="J752" s="4" t="str">
        <f>IF('Rang. kommuner avlingsnivå P '!G753&gt;1,'Rang. kommuner avlingsnivå P '!G753,"")</f>
        <v/>
      </c>
      <c r="K752" s="4" t="str">
        <f>IF('Rang. kommuner avlingsnivå P '!H753&gt;1,'Rang. kommuner avlingsnivå P '!H753,"")</f>
        <v/>
      </c>
      <c r="L752" s="4" t="str">
        <f>IF('Rang. kommuner avlingsnivå P '!I753&gt;1,'Rang. kommuner avlingsnivå P '!I753,"")</f>
        <v/>
      </c>
      <c r="M752" s="4" t="str">
        <f>IF('Rang. kommuner avlingsnivå P '!J753&gt;1,'Rang. kommuner avlingsnivå P '!J753,"")</f>
        <v/>
      </c>
      <c r="N752" s="4" t="str">
        <f>IF('Rang. kommuner avlingsnivå P '!K753&gt;1,'Rang. kommuner avlingsnivå P '!K753,"")</f>
        <v/>
      </c>
      <c r="O752" s="4" t="str">
        <f>IF('Rang. kommuner avlingsnivå P '!L753&gt;1,'Rang. kommuner avlingsnivå P '!L753,"")</f>
        <v/>
      </c>
    </row>
    <row r="753" spans="4:15" x14ac:dyDescent="0.25">
      <c r="D753" s="4" t="str">
        <f>IF('Rang. kommuner avlingsnivå P '!A754&gt;1,'Rang. kommuner avlingsnivå P '!A754,"")</f>
        <v/>
      </c>
      <c r="E753" s="4" t="str">
        <f>IF('Rang. kommuner avlingsnivå P '!B754&gt;1,'Rang. kommuner avlingsnivå P '!B754,"")</f>
        <v/>
      </c>
      <c r="F753" s="4" t="str">
        <f>IF('Rang. kommuner avlingsnivå P '!C754&gt;1,'Rang. kommuner avlingsnivå P '!C754,"")</f>
        <v/>
      </c>
      <c r="G753" s="4" t="str">
        <f>IF('Rang. kommuner avlingsnivå P '!D754&gt;1,'Rang. kommuner avlingsnivå P '!D754,"")</f>
        <v/>
      </c>
      <c r="H753" s="4" t="str">
        <f>IF('Rang. kommuner avlingsnivå P '!E754&gt;1,'Rang. kommuner avlingsnivå P '!E754,"")</f>
        <v/>
      </c>
      <c r="I753" s="4" t="str">
        <f>IF('Rang. kommuner avlingsnivå P '!F754&gt;1,'Rang. kommuner avlingsnivå P '!F754,"")</f>
        <v/>
      </c>
      <c r="J753" s="4" t="str">
        <f>IF('Rang. kommuner avlingsnivå P '!G754&gt;1,'Rang. kommuner avlingsnivå P '!G754,"")</f>
        <v/>
      </c>
      <c r="K753" s="4" t="str">
        <f>IF('Rang. kommuner avlingsnivå P '!H754&gt;1,'Rang. kommuner avlingsnivå P '!H754,"")</f>
        <v/>
      </c>
      <c r="L753" s="4" t="str">
        <f>IF('Rang. kommuner avlingsnivå P '!I754&gt;1,'Rang. kommuner avlingsnivå P '!I754,"")</f>
        <v/>
      </c>
      <c r="M753" s="4" t="str">
        <f>IF('Rang. kommuner avlingsnivå P '!J754&gt;1,'Rang. kommuner avlingsnivå P '!J754,"")</f>
        <v/>
      </c>
      <c r="N753" s="4" t="str">
        <f>IF('Rang. kommuner avlingsnivå P '!K754&gt;1,'Rang. kommuner avlingsnivå P '!K754,"")</f>
        <v/>
      </c>
      <c r="O753" s="4" t="str">
        <f>IF('Rang. kommuner avlingsnivå P '!L754&gt;1,'Rang. kommuner avlingsnivå P '!L754,"")</f>
        <v/>
      </c>
    </row>
    <row r="754" spans="4:15" x14ac:dyDescent="0.25">
      <c r="D754" s="4" t="str">
        <f>IF('Rang. kommuner avlingsnivå P '!A755&gt;1,'Rang. kommuner avlingsnivå P '!A755,"")</f>
        <v/>
      </c>
      <c r="E754" s="4" t="str">
        <f>IF('Rang. kommuner avlingsnivå P '!B755&gt;1,'Rang. kommuner avlingsnivå P '!B755,"")</f>
        <v/>
      </c>
      <c r="F754" s="4" t="str">
        <f>IF('Rang. kommuner avlingsnivå P '!C755&gt;1,'Rang. kommuner avlingsnivå P '!C755,"")</f>
        <v/>
      </c>
      <c r="G754" s="4" t="str">
        <f>IF('Rang. kommuner avlingsnivå P '!D755&gt;1,'Rang. kommuner avlingsnivå P '!D755,"")</f>
        <v/>
      </c>
      <c r="H754" s="4" t="str">
        <f>IF('Rang. kommuner avlingsnivå P '!E755&gt;1,'Rang. kommuner avlingsnivå P '!E755,"")</f>
        <v/>
      </c>
      <c r="I754" s="4" t="str">
        <f>IF('Rang. kommuner avlingsnivå P '!F755&gt;1,'Rang. kommuner avlingsnivå P '!F755,"")</f>
        <v/>
      </c>
      <c r="J754" s="4" t="str">
        <f>IF('Rang. kommuner avlingsnivå P '!G755&gt;1,'Rang. kommuner avlingsnivå P '!G755,"")</f>
        <v/>
      </c>
      <c r="K754" s="4" t="str">
        <f>IF('Rang. kommuner avlingsnivå P '!H755&gt;1,'Rang. kommuner avlingsnivå P '!H755,"")</f>
        <v/>
      </c>
      <c r="L754" s="4" t="str">
        <f>IF('Rang. kommuner avlingsnivå P '!I755&gt;1,'Rang. kommuner avlingsnivå P '!I755,"")</f>
        <v/>
      </c>
      <c r="M754" s="4" t="str">
        <f>IF('Rang. kommuner avlingsnivå P '!J755&gt;1,'Rang. kommuner avlingsnivå P '!J755,"")</f>
        <v/>
      </c>
      <c r="N754" s="4" t="str">
        <f>IF('Rang. kommuner avlingsnivå P '!K755&gt;1,'Rang. kommuner avlingsnivå P '!K755,"")</f>
        <v/>
      </c>
      <c r="O754" s="4" t="str">
        <f>IF('Rang. kommuner avlingsnivå P '!L755&gt;1,'Rang. kommuner avlingsnivå P '!L755,"")</f>
        <v/>
      </c>
    </row>
    <row r="755" spans="4:15" x14ac:dyDescent="0.25">
      <c r="D755" s="4" t="str">
        <f>IF('Rang. kommuner avlingsnivå P '!A756&gt;1,'Rang. kommuner avlingsnivå P '!A756,"")</f>
        <v/>
      </c>
      <c r="E755" s="4" t="str">
        <f>IF('Rang. kommuner avlingsnivå P '!B756&gt;1,'Rang. kommuner avlingsnivå P '!B756,"")</f>
        <v/>
      </c>
      <c r="F755" s="4" t="str">
        <f>IF('Rang. kommuner avlingsnivå P '!C756&gt;1,'Rang. kommuner avlingsnivå P '!C756,"")</f>
        <v/>
      </c>
      <c r="G755" s="4" t="str">
        <f>IF('Rang. kommuner avlingsnivå P '!D756&gt;1,'Rang. kommuner avlingsnivå P '!D756,"")</f>
        <v/>
      </c>
      <c r="H755" s="4" t="str">
        <f>IF('Rang. kommuner avlingsnivå P '!E756&gt;1,'Rang. kommuner avlingsnivå P '!E756,"")</f>
        <v/>
      </c>
      <c r="I755" s="4" t="str">
        <f>IF('Rang. kommuner avlingsnivå P '!F756&gt;1,'Rang. kommuner avlingsnivå P '!F756,"")</f>
        <v/>
      </c>
      <c r="J755" s="4" t="str">
        <f>IF('Rang. kommuner avlingsnivå P '!G756&gt;1,'Rang. kommuner avlingsnivå P '!G756,"")</f>
        <v/>
      </c>
      <c r="K755" s="4" t="str">
        <f>IF('Rang. kommuner avlingsnivå P '!H756&gt;1,'Rang. kommuner avlingsnivå P '!H756,"")</f>
        <v/>
      </c>
      <c r="L755" s="4" t="str">
        <f>IF('Rang. kommuner avlingsnivå P '!I756&gt;1,'Rang. kommuner avlingsnivå P '!I756,"")</f>
        <v/>
      </c>
      <c r="M755" s="4" t="str">
        <f>IF('Rang. kommuner avlingsnivå P '!J756&gt;1,'Rang. kommuner avlingsnivå P '!J756,"")</f>
        <v/>
      </c>
      <c r="N755" s="4" t="str">
        <f>IF('Rang. kommuner avlingsnivå P '!K756&gt;1,'Rang. kommuner avlingsnivå P '!K756,"")</f>
        <v/>
      </c>
      <c r="O755" s="4" t="str">
        <f>IF('Rang. kommuner avlingsnivå P '!L756&gt;1,'Rang. kommuner avlingsnivå P '!L756,"")</f>
        <v/>
      </c>
    </row>
    <row r="756" spans="4:15" x14ac:dyDescent="0.25">
      <c r="D756" s="4" t="str">
        <f>IF('Rang. kommuner avlingsnivå P '!A757&gt;1,'Rang. kommuner avlingsnivå P '!A757,"")</f>
        <v/>
      </c>
      <c r="E756" s="4" t="str">
        <f>IF('Rang. kommuner avlingsnivå P '!B757&gt;1,'Rang. kommuner avlingsnivå P '!B757,"")</f>
        <v/>
      </c>
      <c r="F756" s="4" t="str">
        <f>IF('Rang. kommuner avlingsnivå P '!C757&gt;1,'Rang. kommuner avlingsnivå P '!C757,"")</f>
        <v/>
      </c>
      <c r="G756" s="4" t="str">
        <f>IF('Rang. kommuner avlingsnivå P '!D757&gt;1,'Rang. kommuner avlingsnivå P '!D757,"")</f>
        <v/>
      </c>
      <c r="H756" s="4" t="str">
        <f>IF('Rang. kommuner avlingsnivå P '!E757&gt;1,'Rang. kommuner avlingsnivå P '!E757,"")</f>
        <v/>
      </c>
      <c r="I756" s="4" t="str">
        <f>IF('Rang. kommuner avlingsnivå P '!F757&gt;1,'Rang. kommuner avlingsnivå P '!F757,"")</f>
        <v/>
      </c>
      <c r="J756" s="4" t="str">
        <f>IF('Rang. kommuner avlingsnivå P '!G757&gt;1,'Rang. kommuner avlingsnivå P '!G757,"")</f>
        <v/>
      </c>
      <c r="K756" s="4" t="str">
        <f>IF('Rang. kommuner avlingsnivå P '!H757&gt;1,'Rang. kommuner avlingsnivå P '!H757,"")</f>
        <v/>
      </c>
      <c r="L756" s="4" t="str">
        <f>IF('Rang. kommuner avlingsnivå P '!I757&gt;1,'Rang. kommuner avlingsnivå P '!I757,"")</f>
        <v/>
      </c>
      <c r="M756" s="4" t="str">
        <f>IF('Rang. kommuner avlingsnivå P '!J757&gt;1,'Rang. kommuner avlingsnivå P '!J757,"")</f>
        <v/>
      </c>
      <c r="N756" s="4" t="str">
        <f>IF('Rang. kommuner avlingsnivå P '!K757&gt;1,'Rang. kommuner avlingsnivå P '!K757,"")</f>
        <v/>
      </c>
      <c r="O756" s="4" t="str">
        <f>IF('Rang. kommuner avlingsnivå P '!L757&gt;1,'Rang. kommuner avlingsnivå P '!L757,"")</f>
        <v/>
      </c>
    </row>
    <row r="757" spans="4:15" x14ac:dyDescent="0.25">
      <c r="D757" s="4" t="str">
        <f>IF('Rang. kommuner avlingsnivå P '!A758&gt;1,'Rang. kommuner avlingsnivå P '!A758,"")</f>
        <v/>
      </c>
      <c r="E757" s="4" t="str">
        <f>IF('Rang. kommuner avlingsnivå P '!B758&gt;1,'Rang. kommuner avlingsnivå P '!B758,"")</f>
        <v/>
      </c>
      <c r="F757" s="4" t="str">
        <f>IF('Rang. kommuner avlingsnivå P '!C758&gt;1,'Rang. kommuner avlingsnivå P '!C758,"")</f>
        <v/>
      </c>
      <c r="G757" s="4" t="str">
        <f>IF('Rang. kommuner avlingsnivå P '!D758&gt;1,'Rang. kommuner avlingsnivå P '!D758,"")</f>
        <v/>
      </c>
      <c r="H757" s="4" t="str">
        <f>IF('Rang. kommuner avlingsnivå P '!E758&gt;1,'Rang. kommuner avlingsnivå P '!E758,"")</f>
        <v/>
      </c>
      <c r="I757" s="4" t="str">
        <f>IF('Rang. kommuner avlingsnivå P '!F758&gt;1,'Rang. kommuner avlingsnivå P '!F758,"")</f>
        <v/>
      </c>
      <c r="J757" s="4" t="str">
        <f>IF('Rang. kommuner avlingsnivå P '!G758&gt;1,'Rang. kommuner avlingsnivå P '!G758,"")</f>
        <v/>
      </c>
      <c r="K757" s="4" t="str">
        <f>IF('Rang. kommuner avlingsnivå P '!H758&gt;1,'Rang. kommuner avlingsnivå P '!H758,"")</f>
        <v/>
      </c>
      <c r="L757" s="4" t="str">
        <f>IF('Rang. kommuner avlingsnivå P '!I758&gt;1,'Rang. kommuner avlingsnivå P '!I758,"")</f>
        <v/>
      </c>
      <c r="M757" s="4" t="str">
        <f>IF('Rang. kommuner avlingsnivå P '!J758&gt;1,'Rang. kommuner avlingsnivå P '!J758,"")</f>
        <v/>
      </c>
      <c r="N757" s="4" t="str">
        <f>IF('Rang. kommuner avlingsnivå P '!K758&gt;1,'Rang. kommuner avlingsnivå P '!K758,"")</f>
        <v/>
      </c>
      <c r="O757" s="4" t="str">
        <f>IF('Rang. kommuner avlingsnivå P '!L758&gt;1,'Rang. kommuner avlingsnivå P '!L758,"")</f>
        <v/>
      </c>
    </row>
    <row r="758" spans="4:15" x14ac:dyDescent="0.25">
      <c r="D758" s="4" t="str">
        <f>IF('Rang. kommuner avlingsnivå P '!A759&gt;1,'Rang. kommuner avlingsnivå P '!A759,"")</f>
        <v/>
      </c>
      <c r="E758" s="4" t="str">
        <f>IF('Rang. kommuner avlingsnivå P '!B759&gt;1,'Rang. kommuner avlingsnivå P '!B759,"")</f>
        <v/>
      </c>
      <c r="F758" s="4" t="str">
        <f>IF('Rang. kommuner avlingsnivå P '!C759&gt;1,'Rang. kommuner avlingsnivå P '!C759,"")</f>
        <v/>
      </c>
      <c r="G758" s="4" t="str">
        <f>IF('Rang. kommuner avlingsnivå P '!D759&gt;1,'Rang. kommuner avlingsnivå P '!D759,"")</f>
        <v/>
      </c>
      <c r="H758" s="4" t="str">
        <f>IF('Rang. kommuner avlingsnivå P '!E759&gt;1,'Rang. kommuner avlingsnivå P '!E759,"")</f>
        <v/>
      </c>
      <c r="I758" s="4" t="str">
        <f>IF('Rang. kommuner avlingsnivå P '!F759&gt;1,'Rang. kommuner avlingsnivå P '!F759,"")</f>
        <v/>
      </c>
      <c r="J758" s="4" t="str">
        <f>IF('Rang. kommuner avlingsnivå P '!G759&gt;1,'Rang. kommuner avlingsnivå P '!G759,"")</f>
        <v/>
      </c>
      <c r="K758" s="4" t="str">
        <f>IF('Rang. kommuner avlingsnivå P '!H759&gt;1,'Rang. kommuner avlingsnivå P '!H759,"")</f>
        <v/>
      </c>
      <c r="L758" s="4" t="str">
        <f>IF('Rang. kommuner avlingsnivå P '!I759&gt;1,'Rang. kommuner avlingsnivå P '!I759,"")</f>
        <v/>
      </c>
      <c r="M758" s="4" t="str">
        <f>IF('Rang. kommuner avlingsnivå P '!J759&gt;1,'Rang. kommuner avlingsnivå P '!J759,"")</f>
        <v/>
      </c>
      <c r="N758" s="4" t="str">
        <f>IF('Rang. kommuner avlingsnivå P '!K759&gt;1,'Rang. kommuner avlingsnivå P '!K759,"")</f>
        <v/>
      </c>
      <c r="O758" s="4" t="str">
        <f>IF('Rang. kommuner avlingsnivå P '!L759&gt;1,'Rang. kommuner avlingsnivå P '!L759,"")</f>
        <v/>
      </c>
    </row>
    <row r="759" spans="4:15" x14ac:dyDescent="0.25">
      <c r="D759" s="4" t="str">
        <f>IF('Rang. kommuner avlingsnivå P '!A760&gt;1,'Rang. kommuner avlingsnivå P '!A760,"")</f>
        <v/>
      </c>
      <c r="E759" s="4" t="str">
        <f>IF('Rang. kommuner avlingsnivå P '!B760&gt;1,'Rang. kommuner avlingsnivå P '!B760,"")</f>
        <v/>
      </c>
      <c r="F759" s="4" t="str">
        <f>IF('Rang. kommuner avlingsnivå P '!C760&gt;1,'Rang. kommuner avlingsnivå P '!C760,"")</f>
        <v/>
      </c>
      <c r="G759" s="4" t="str">
        <f>IF('Rang. kommuner avlingsnivå P '!D760&gt;1,'Rang. kommuner avlingsnivå P '!D760,"")</f>
        <v/>
      </c>
      <c r="H759" s="4" t="str">
        <f>IF('Rang. kommuner avlingsnivå P '!E760&gt;1,'Rang. kommuner avlingsnivå P '!E760,"")</f>
        <v/>
      </c>
      <c r="I759" s="4" t="str">
        <f>IF('Rang. kommuner avlingsnivå P '!F760&gt;1,'Rang. kommuner avlingsnivå P '!F760,"")</f>
        <v/>
      </c>
      <c r="J759" s="4" t="str">
        <f>IF('Rang. kommuner avlingsnivå P '!G760&gt;1,'Rang. kommuner avlingsnivå P '!G760,"")</f>
        <v/>
      </c>
      <c r="K759" s="4" t="str">
        <f>IF('Rang. kommuner avlingsnivå P '!H760&gt;1,'Rang. kommuner avlingsnivå P '!H760,"")</f>
        <v/>
      </c>
      <c r="L759" s="4" t="str">
        <f>IF('Rang. kommuner avlingsnivå P '!I760&gt;1,'Rang. kommuner avlingsnivå P '!I760,"")</f>
        <v/>
      </c>
      <c r="M759" s="4" t="str">
        <f>IF('Rang. kommuner avlingsnivå P '!J760&gt;1,'Rang. kommuner avlingsnivå P '!J760,"")</f>
        <v/>
      </c>
      <c r="N759" s="4" t="str">
        <f>IF('Rang. kommuner avlingsnivå P '!K760&gt;1,'Rang. kommuner avlingsnivå P '!K760,"")</f>
        <v/>
      </c>
      <c r="O759" s="4" t="str">
        <f>IF('Rang. kommuner avlingsnivå P '!L760&gt;1,'Rang. kommuner avlingsnivå P '!L760,"")</f>
        <v/>
      </c>
    </row>
    <row r="760" spans="4:15" x14ac:dyDescent="0.25">
      <c r="D760" s="4" t="str">
        <f>IF('Rang. kommuner avlingsnivå P '!A761&gt;1,'Rang. kommuner avlingsnivå P '!A761,"")</f>
        <v/>
      </c>
      <c r="E760" s="4" t="str">
        <f>IF('Rang. kommuner avlingsnivå P '!B761&gt;1,'Rang. kommuner avlingsnivå P '!B761,"")</f>
        <v/>
      </c>
      <c r="F760" s="4" t="str">
        <f>IF('Rang. kommuner avlingsnivå P '!C761&gt;1,'Rang. kommuner avlingsnivå P '!C761,"")</f>
        <v/>
      </c>
      <c r="G760" s="4" t="str">
        <f>IF('Rang. kommuner avlingsnivå P '!D761&gt;1,'Rang. kommuner avlingsnivå P '!D761,"")</f>
        <v/>
      </c>
      <c r="H760" s="4" t="str">
        <f>IF('Rang. kommuner avlingsnivå P '!E761&gt;1,'Rang. kommuner avlingsnivå P '!E761,"")</f>
        <v/>
      </c>
      <c r="I760" s="4" t="str">
        <f>IF('Rang. kommuner avlingsnivå P '!F761&gt;1,'Rang. kommuner avlingsnivå P '!F761,"")</f>
        <v/>
      </c>
      <c r="J760" s="4" t="str">
        <f>IF('Rang. kommuner avlingsnivå P '!G761&gt;1,'Rang. kommuner avlingsnivå P '!G761,"")</f>
        <v/>
      </c>
      <c r="K760" s="4" t="str">
        <f>IF('Rang. kommuner avlingsnivå P '!H761&gt;1,'Rang. kommuner avlingsnivå P '!H761,"")</f>
        <v/>
      </c>
      <c r="L760" s="4" t="str">
        <f>IF('Rang. kommuner avlingsnivå P '!I761&gt;1,'Rang. kommuner avlingsnivå P '!I761,"")</f>
        <v/>
      </c>
      <c r="M760" s="4" t="str">
        <f>IF('Rang. kommuner avlingsnivå P '!J761&gt;1,'Rang. kommuner avlingsnivå P '!J761,"")</f>
        <v/>
      </c>
      <c r="N760" s="4" t="str">
        <f>IF('Rang. kommuner avlingsnivå P '!K761&gt;1,'Rang. kommuner avlingsnivå P '!K761,"")</f>
        <v/>
      </c>
      <c r="O760" s="4" t="str">
        <f>IF('Rang. kommuner avlingsnivå P '!L761&gt;1,'Rang. kommuner avlingsnivå P '!L761,"")</f>
        <v/>
      </c>
    </row>
    <row r="761" spans="4:15" x14ac:dyDescent="0.25">
      <c r="D761" s="4" t="str">
        <f>IF('Rang. kommuner avlingsnivå P '!A762&gt;1,'Rang. kommuner avlingsnivå P '!A762,"")</f>
        <v/>
      </c>
      <c r="E761" s="4" t="str">
        <f>IF('Rang. kommuner avlingsnivå P '!B762&gt;1,'Rang. kommuner avlingsnivå P '!B762,"")</f>
        <v/>
      </c>
      <c r="F761" s="4" t="str">
        <f>IF('Rang. kommuner avlingsnivå P '!C762&gt;1,'Rang. kommuner avlingsnivå P '!C762,"")</f>
        <v/>
      </c>
      <c r="G761" s="4" t="str">
        <f>IF('Rang. kommuner avlingsnivå P '!D762&gt;1,'Rang. kommuner avlingsnivå P '!D762,"")</f>
        <v/>
      </c>
      <c r="H761" s="4" t="str">
        <f>IF('Rang. kommuner avlingsnivå P '!E762&gt;1,'Rang. kommuner avlingsnivå P '!E762,"")</f>
        <v/>
      </c>
      <c r="I761" s="4" t="str">
        <f>IF('Rang. kommuner avlingsnivå P '!F762&gt;1,'Rang. kommuner avlingsnivå P '!F762,"")</f>
        <v/>
      </c>
      <c r="J761" s="4" t="str">
        <f>IF('Rang. kommuner avlingsnivå P '!G762&gt;1,'Rang. kommuner avlingsnivå P '!G762,"")</f>
        <v/>
      </c>
      <c r="K761" s="4" t="str">
        <f>IF('Rang. kommuner avlingsnivå P '!H762&gt;1,'Rang. kommuner avlingsnivå P '!H762,"")</f>
        <v/>
      </c>
      <c r="L761" s="4" t="str">
        <f>IF('Rang. kommuner avlingsnivå P '!I762&gt;1,'Rang. kommuner avlingsnivå P '!I762,"")</f>
        <v/>
      </c>
      <c r="M761" s="4" t="str">
        <f>IF('Rang. kommuner avlingsnivå P '!J762&gt;1,'Rang. kommuner avlingsnivå P '!J762,"")</f>
        <v/>
      </c>
      <c r="N761" s="4" t="str">
        <f>IF('Rang. kommuner avlingsnivå P '!K762&gt;1,'Rang. kommuner avlingsnivå P '!K762,"")</f>
        <v/>
      </c>
      <c r="O761" s="4" t="str">
        <f>IF('Rang. kommuner avlingsnivå P '!L762&gt;1,'Rang. kommuner avlingsnivå P '!L762,"")</f>
        <v/>
      </c>
    </row>
    <row r="762" spans="4:15" x14ac:dyDescent="0.25">
      <c r="D762" s="4" t="str">
        <f>IF('Rang. kommuner avlingsnivå P '!A763&gt;1,'Rang. kommuner avlingsnivå P '!A763,"")</f>
        <v/>
      </c>
      <c r="E762" s="4" t="str">
        <f>IF('Rang. kommuner avlingsnivå P '!B763&gt;1,'Rang. kommuner avlingsnivå P '!B763,"")</f>
        <v/>
      </c>
      <c r="F762" s="4" t="str">
        <f>IF('Rang. kommuner avlingsnivå P '!C763&gt;1,'Rang. kommuner avlingsnivå P '!C763,"")</f>
        <v/>
      </c>
      <c r="G762" s="4" t="str">
        <f>IF('Rang. kommuner avlingsnivå P '!D763&gt;1,'Rang. kommuner avlingsnivå P '!D763,"")</f>
        <v/>
      </c>
      <c r="H762" s="4" t="str">
        <f>IF('Rang. kommuner avlingsnivå P '!E763&gt;1,'Rang. kommuner avlingsnivå P '!E763,"")</f>
        <v/>
      </c>
      <c r="I762" s="4" t="str">
        <f>IF('Rang. kommuner avlingsnivå P '!F763&gt;1,'Rang. kommuner avlingsnivå P '!F763,"")</f>
        <v/>
      </c>
      <c r="J762" s="4" t="str">
        <f>IF('Rang. kommuner avlingsnivå P '!G763&gt;1,'Rang. kommuner avlingsnivå P '!G763,"")</f>
        <v/>
      </c>
      <c r="K762" s="4" t="str">
        <f>IF('Rang. kommuner avlingsnivå P '!H763&gt;1,'Rang. kommuner avlingsnivå P '!H763,"")</f>
        <v/>
      </c>
      <c r="L762" s="4" t="str">
        <f>IF('Rang. kommuner avlingsnivå P '!I763&gt;1,'Rang. kommuner avlingsnivå P '!I763,"")</f>
        <v/>
      </c>
      <c r="M762" s="4" t="str">
        <f>IF('Rang. kommuner avlingsnivå P '!J763&gt;1,'Rang. kommuner avlingsnivå P '!J763,"")</f>
        <v/>
      </c>
      <c r="N762" s="4" t="str">
        <f>IF('Rang. kommuner avlingsnivå P '!K763&gt;1,'Rang. kommuner avlingsnivå P '!K763,"")</f>
        <v/>
      </c>
      <c r="O762" s="4" t="str">
        <f>IF('Rang. kommuner avlingsnivå P '!L763&gt;1,'Rang. kommuner avlingsnivå P '!L763,"")</f>
        <v/>
      </c>
    </row>
    <row r="763" spans="4:15" x14ac:dyDescent="0.25">
      <c r="D763" s="4" t="str">
        <f>IF('Rang. kommuner avlingsnivå P '!A764&gt;1,'Rang. kommuner avlingsnivå P '!A764,"")</f>
        <v/>
      </c>
      <c r="E763" s="4" t="str">
        <f>IF('Rang. kommuner avlingsnivå P '!B764&gt;1,'Rang. kommuner avlingsnivå P '!B764,"")</f>
        <v/>
      </c>
      <c r="F763" s="4" t="str">
        <f>IF('Rang. kommuner avlingsnivå P '!C764&gt;1,'Rang. kommuner avlingsnivå P '!C764,"")</f>
        <v/>
      </c>
      <c r="G763" s="4" t="str">
        <f>IF('Rang. kommuner avlingsnivå P '!D764&gt;1,'Rang. kommuner avlingsnivå P '!D764,"")</f>
        <v/>
      </c>
      <c r="H763" s="4" t="str">
        <f>IF('Rang. kommuner avlingsnivå P '!E764&gt;1,'Rang. kommuner avlingsnivå P '!E764,"")</f>
        <v/>
      </c>
      <c r="I763" s="4" t="str">
        <f>IF('Rang. kommuner avlingsnivå P '!F764&gt;1,'Rang. kommuner avlingsnivå P '!F764,"")</f>
        <v/>
      </c>
      <c r="J763" s="4" t="str">
        <f>IF('Rang. kommuner avlingsnivå P '!G764&gt;1,'Rang. kommuner avlingsnivå P '!G764,"")</f>
        <v/>
      </c>
      <c r="K763" s="4" t="str">
        <f>IF('Rang. kommuner avlingsnivå P '!H764&gt;1,'Rang. kommuner avlingsnivå P '!H764,"")</f>
        <v/>
      </c>
      <c r="L763" s="4" t="str">
        <f>IF('Rang. kommuner avlingsnivå P '!I764&gt;1,'Rang. kommuner avlingsnivå P '!I764,"")</f>
        <v/>
      </c>
      <c r="M763" s="4" t="str">
        <f>IF('Rang. kommuner avlingsnivå P '!J764&gt;1,'Rang. kommuner avlingsnivå P '!J764,"")</f>
        <v/>
      </c>
      <c r="N763" s="4" t="str">
        <f>IF('Rang. kommuner avlingsnivå P '!K764&gt;1,'Rang. kommuner avlingsnivå P '!K764,"")</f>
        <v/>
      </c>
      <c r="O763" s="4" t="str">
        <f>IF('Rang. kommuner avlingsnivå P '!L764&gt;1,'Rang. kommuner avlingsnivå P '!L764,"")</f>
        <v/>
      </c>
    </row>
    <row r="764" spans="4:15" x14ac:dyDescent="0.25">
      <c r="D764" s="4" t="str">
        <f>IF('Rang. kommuner avlingsnivå P '!A765&gt;1,'Rang. kommuner avlingsnivå P '!A765,"")</f>
        <v/>
      </c>
      <c r="E764" s="4" t="str">
        <f>IF('Rang. kommuner avlingsnivå P '!B765&gt;1,'Rang. kommuner avlingsnivå P '!B765,"")</f>
        <v/>
      </c>
      <c r="F764" s="4" t="str">
        <f>IF('Rang. kommuner avlingsnivå P '!C765&gt;1,'Rang. kommuner avlingsnivå P '!C765,"")</f>
        <v/>
      </c>
      <c r="G764" s="4" t="str">
        <f>IF('Rang. kommuner avlingsnivå P '!D765&gt;1,'Rang. kommuner avlingsnivå P '!D765,"")</f>
        <v/>
      </c>
      <c r="H764" s="4" t="str">
        <f>IF('Rang. kommuner avlingsnivå P '!E765&gt;1,'Rang. kommuner avlingsnivå P '!E765,"")</f>
        <v/>
      </c>
      <c r="I764" s="4" t="str">
        <f>IF('Rang. kommuner avlingsnivå P '!F765&gt;1,'Rang. kommuner avlingsnivå P '!F765,"")</f>
        <v/>
      </c>
      <c r="J764" s="4" t="str">
        <f>IF('Rang. kommuner avlingsnivå P '!G765&gt;1,'Rang. kommuner avlingsnivå P '!G765,"")</f>
        <v/>
      </c>
      <c r="K764" s="4" t="str">
        <f>IF('Rang. kommuner avlingsnivå P '!H765&gt;1,'Rang. kommuner avlingsnivå P '!H765,"")</f>
        <v/>
      </c>
      <c r="L764" s="4" t="str">
        <f>IF('Rang. kommuner avlingsnivå P '!I765&gt;1,'Rang. kommuner avlingsnivå P '!I765,"")</f>
        <v/>
      </c>
      <c r="M764" s="4" t="str">
        <f>IF('Rang. kommuner avlingsnivå P '!J765&gt;1,'Rang. kommuner avlingsnivå P '!J765,"")</f>
        <v/>
      </c>
      <c r="N764" s="4" t="str">
        <f>IF('Rang. kommuner avlingsnivå P '!K765&gt;1,'Rang. kommuner avlingsnivå P '!K765,"")</f>
        <v/>
      </c>
      <c r="O764" s="4" t="str">
        <f>IF('Rang. kommuner avlingsnivå P '!L765&gt;1,'Rang. kommuner avlingsnivå P '!L765,"")</f>
        <v/>
      </c>
    </row>
    <row r="765" spans="4:15" x14ac:dyDescent="0.25">
      <c r="D765" s="4" t="str">
        <f>IF('Rang. kommuner avlingsnivå P '!A766&gt;1,'Rang. kommuner avlingsnivå P '!A766,"")</f>
        <v/>
      </c>
      <c r="E765" s="4" t="str">
        <f>IF('Rang. kommuner avlingsnivå P '!B766&gt;1,'Rang. kommuner avlingsnivå P '!B766,"")</f>
        <v/>
      </c>
      <c r="F765" s="4" t="str">
        <f>IF('Rang. kommuner avlingsnivå P '!C766&gt;1,'Rang. kommuner avlingsnivå P '!C766,"")</f>
        <v/>
      </c>
      <c r="G765" s="4" t="str">
        <f>IF('Rang. kommuner avlingsnivå P '!D766&gt;1,'Rang. kommuner avlingsnivå P '!D766,"")</f>
        <v/>
      </c>
      <c r="H765" s="4" t="str">
        <f>IF('Rang. kommuner avlingsnivå P '!E766&gt;1,'Rang. kommuner avlingsnivå P '!E766,"")</f>
        <v/>
      </c>
      <c r="I765" s="4" t="str">
        <f>IF('Rang. kommuner avlingsnivå P '!F766&gt;1,'Rang. kommuner avlingsnivå P '!F766,"")</f>
        <v/>
      </c>
      <c r="J765" s="4" t="str">
        <f>IF('Rang. kommuner avlingsnivå P '!G766&gt;1,'Rang. kommuner avlingsnivå P '!G766,"")</f>
        <v/>
      </c>
      <c r="K765" s="4" t="str">
        <f>IF('Rang. kommuner avlingsnivå P '!H766&gt;1,'Rang. kommuner avlingsnivå P '!H766,"")</f>
        <v/>
      </c>
      <c r="L765" s="4" t="str">
        <f>IF('Rang. kommuner avlingsnivå P '!I766&gt;1,'Rang. kommuner avlingsnivå P '!I766,"")</f>
        <v/>
      </c>
      <c r="M765" s="4" t="str">
        <f>IF('Rang. kommuner avlingsnivå P '!J766&gt;1,'Rang. kommuner avlingsnivå P '!J766,"")</f>
        <v/>
      </c>
      <c r="N765" s="4" t="str">
        <f>IF('Rang. kommuner avlingsnivå P '!K766&gt;1,'Rang. kommuner avlingsnivå P '!K766,"")</f>
        <v/>
      </c>
      <c r="O765" s="4" t="str">
        <f>IF('Rang. kommuner avlingsnivå P '!L766&gt;1,'Rang. kommuner avlingsnivå P '!L766,"")</f>
        <v/>
      </c>
    </row>
    <row r="766" spans="4:15" x14ac:dyDescent="0.25">
      <c r="D766" s="4" t="str">
        <f>IF('Rang. kommuner avlingsnivå P '!A767&gt;1,'Rang. kommuner avlingsnivå P '!A767,"")</f>
        <v/>
      </c>
      <c r="E766" s="4" t="str">
        <f>IF('Rang. kommuner avlingsnivå P '!B767&gt;1,'Rang. kommuner avlingsnivå P '!B767,"")</f>
        <v/>
      </c>
      <c r="F766" s="4" t="str">
        <f>IF('Rang. kommuner avlingsnivå P '!C767&gt;1,'Rang. kommuner avlingsnivå P '!C767,"")</f>
        <v/>
      </c>
      <c r="G766" s="4" t="str">
        <f>IF('Rang. kommuner avlingsnivå P '!D767&gt;1,'Rang. kommuner avlingsnivå P '!D767,"")</f>
        <v/>
      </c>
      <c r="H766" s="4" t="str">
        <f>IF('Rang. kommuner avlingsnivå P '!E767&gt;1,'Rang. kommuner avlingsnivå P '!E767,"")</f>
        <v/>
      </c>
      <c r="I766" s="4" t="str">
        <f>IF('Rang. kommuner avlingsnivå P '!F767&gt;1,'Rang. kommuner avlingsnivå P '!F767,"")</f>
        <v/>
      </c>
      <c r="J766" s="4" t="str">
        <f>IF('Rang. kommuner avlingsnivå P '!G767&gt;1,'Rang. kommuner avlingsnivå P '!G767,"")</f>
        <v/>
      </c>
      <c r="K766" s="4" t="str">
        <f>IF('Rang. kommuner avlingsnivå P '!H767&gt;1,'Rang. kommuner avlingsnivå P '!H767,"")</f>
        <v/>
      </c>
      <c r="L766" s="4" t="str">
        <f>IF('Rang. kommuner avlingsnivå P '!I767&gt;1,'Rang. kommuner avlingsnivå P '!I767,"")</f>
        <v/>
      </c>
      <c r="M766" s="4" t="str">
        <f>IF('Rang. kommuner avlingsnivå P '!J767&gt;1,'Rang. kommuner avlingsnivå P '!J767,"")</f>
        <v/>
      </c>
      <c r="N766" s="4" t="str">
        <f>IF('Rang. kommuner avlingsnivå P '!K767&gt;1,'Rang. kommuner avlingsnivå P '!K767,"")</f>
        <v/>
      </c>
      <c r="O766" s="4" t="str">
        <f>IF('Rang. kommuner avlingsnivå P '!L767&gt;1,'Rang. kommuner avlingsnivå P '!L767,"")</f>
        <v/>
      </c>
    </row>
    <row r="767" spans="4:15" x14ac:dyDescent="0.25">
      <c r="D767" s="4" t="str">
        <f>IF('Rang. kommuner avlingsnivå P '!A768&gt;1,'Rang. kommuner avlingsnivå P '!A768,"")</f>
        <v/>
      </c>
      <c r="E767" s="4" t="str">
        <f>IF('Rang. kommuner avlingsnivå P '!B768&gt;1,'Rang. kommuner avlingsnivå P '!B768,"")</f>
        <v/>
      </c>
      <c r="F767" s="4" t="str">
        <f>IF('Rang. kommuner avlingsnivå P '!C768&gt;1,'Rang. kommuner avlingsnivå P '!C768,"")</f>
        <v/>
      </c>
      <c r="G767" s="4" t="str">
        <f>IF('Rang. kommuner avlingsnivå P '!D768&gt;1,'Rang. kommuner avlingsnivå P '!D768,"")</f>
        <v/>
      </c>
      <c r="H767" s="4" t="str">
        <f>IF('Rang. kommuner avlingsnivå P '!E768&gt;1,'Rang. kommuner avlingsnivå P '!E768,"")</f>
        <v/>
      </c>
      <c r="I767" s="4" t="str">
        <f>IF('Rang. kommuner avlingsnivå P '!F768&gt;1,'Rang. kommuner avlingsnivå P '!F768,"")</f>
        <v/>
      </c>
      <c r="J767" s="4" t="str">
        <f>IF('Rang. kommuner avlingsnivå P '!G768&gt;1,'Rang. kommuner avlingsnivå P '!G768,"")</f>
        <v/>
      </c>
      <c r="K767" s="4" t="str">
        <f>IF('Rang. kommuner avlingsnivå P '!H768&gt;1,'Rang. kommuner avlingsnivå P '!H768,"")</f>
        <v/>
      </c>
      <c r="L767" s="4" t="str">
        <f>IF('Rang. kommuner avlingsnivå P '!I768&gt;1,'Rang. kommuner avlingsnivå P '!I768,"")</f>
        <v/>
      </c>
      <c r="M767" s="4" t="str">
        <f>IF('Rang. kommuner avlingsnivå P '!J768&gt;1,'Rang. kommuner avlingsnivå P '!J768,"")</f>
        <v/>
      </c>
      <c r="N767" s="4" t="str">
        <f>IF('Rang. kommuner avlingsnivå P '!K768&gt;1,'Rang. kommuner avlingsnivå P '!K768,"")</f>
        <v/>
      </c>
      <c r="O767" s="4" t="str">
        <f>IF('Rang. kommuner avlingsnivå P '!L768&gt;1,'Rang. kommuner avlingsnivå P '!L768,"")</f>
        <v/>
      </c>
    </row>
    <row r="768" spans="4:15" x14ac:dyDescent="0.25">
      <c r="D768" s="4" t="str">
        <f>IF('Rang. kommuner avlingsnivå P '!A769&gt;1,'Rang. kommuner avlingsnivå P '!A769,"")</f>
        <v/>
      </c>
      <c r="E768" s="4" t="str">
        <f>IF('Rang. kommuner avlingsnivå P '!B769&gt;1,'Rang. kommuner avlingsnivå P '!B769,"")</f>
        <v/>
      </c>
      <c r="F768" s="4" t="str">
        <f>IF('Rang. kommuner avlingsnivå P '!C769&gt;1,'Rang. kommuner avlingsnivå P '!C769,"")</f>
        <v/>
      </c>
      <c r="G768" s="4" t="str">
        <f>IF('Rang. kommuner avlingsnivå P '!D769&gt;1,'Rang. kommuner avlingsnivå P '!D769,"")</f>
        <v/>
      </c>
      <c r="H768" s="4" t="str">
        <f>IF('Rang. kommuner avlingsnivå P '!E769&gt;1,'Rang. kommuner avlingsnivå P '!E769,"")</f>
        <v/>
      </c>
      <c r="I768" s="4" t="str">
        <f>IF('Rang. kommuner avlingsnivå P '!F769&gt;1,'Rang. kommuner avlingsnivå P '!F769,"")</f>
        <v/>
      </c>
      <c r="J768" s="4" t="str">
        <f>IF('Rang. kommuner avlingsnivå P '!G769&gt;1,'Rang. kommuner avlingsnivå P '!G769,"")</f>
        <v/>
      </c>
      <c r="K768" s="4" t="str">
        <f>IF('Rang. kommuner avlingsnivå P '!H769&gt;1,'Rang. kommuner avlingsnivå P '!H769,"")</f>
        <v/>
      </c>
      <c r="L768" s="4" t="str">
        <f>IF('Rang. kommuner avlingsnivå P '!I769&gt;1,'Rang. kommuner avlingsnivå P '!I769,"")</f>
        <v/>
      </c>
      <c r="M768" s="4" t="str">
        <f>IF('Rang. kommuner avlingsnivå P '!J769&gt;1,'Rang. kommuner avlingsnivå P '!J769,"")</f>
        <v/>
      </c>
      <c r="N768" s="4" t="str">
        <f>IF('Rang. kommuner avlingsnivå P '!K769&gt;1,'Rang. kommuner avlingsnivå P '!K769,"")</f>
        <v/>
      </c>
      <c r="O768" s="4" t="str">
        <f>IF('Rang. kommuner avlingsnivå P '!L769&gt;1,'Rang. kommuner avlingsnivå P '!L769,"")</f>
        <v/>
      </c>
    </row>
    <row r="769" spans="4:15" x14ac:dyDescent="0.25">
      <c r="D769" s="4" t="str">
        <f>IF('Rang. kommuner avlingsnivå P '!A770&gt;1,'Rang. kommuner avlingsnivå P '!A770,"")</f>
        <v/>
      </c>
      <c r="E769" s="4" t="str">
        <f>IF('Rang. kommuner avlingsnivå P '!B770&gt;1,'Rang. kommuner avlingsnivå P '!B770,"")</f>
        <v/>
      </c>
      <c r="F769" s="4" t="str">
        <f>IF('Rang. kommuner avlingsnivå P '!C770&gt;1,'Rang. kommuner avlingsnivå P '!C770,"")</f>
        <v/>
      </c>
      <c r="G769" s="4" t="str">
        <f>IF('Rang. kommuner avlingsnivå P '!D770&gt;1,'Rang. kommuner avlingsnivå P '!D770,"")</f>
        <v/>
      </c>
      <c r="H769" s="4" t="str">
        <f>IF('Rang. kommuner avlingsnivå P '!E770&gt;1,'Rang. kommuner avlingsnivå P '!E770,"")</f>
        <v/>
      </c>
      <c r="I769" s="4" t="str">
        <f>IF('Rang. kommuner avlingsnivå P '!F770&gt;1,'Rang. kommuner avlingsnivå P '!F770,"")</f>
        <v/>
      </c>
      <c r="J769" s="4" t="str">
        <f>IF('Rang. kommuner avlingsnivå P '!G770&gt;1,'Rang. kommuner avlingsnivå P '!G770,"")</f>
        <v/>
      </c>
      <c r="K769" s="4" t="str">
        <f>IF('Rang. kommuner avlingsnivå P '!H770&gt;1,'Rang. kommuner avlingsnivå P '!H770,"")</f>
        <v/>
      </c>
      <c r="L769" s="4" t="str">
        <f>IF('Rang. kommuner avlingsnivå P '!I770&gt;1,'Rang. kommuner avlingsnivå P '!I770,"")</f>
        <v/>
      </c>
      <c r="M769" s="4" t="str">
        <f>IF('Rang. kommuner avlingsnivå P '!J770&gt;1,'Rang. kommuner avlingsnivå P '!J770,"")</f>
        <v/>
      </c>
      <c r="N769" s="4" t="str">
        <f>IF('Rang. kommuner avlingsnivå P '!K770&gt;1,'Rang. kommuner avlingsnivå P '!K770,"")</f>
        <v/>
      </c>
      <c r="O769" s="4" t="str">
        <f>IF('Rang. kommuner avlingsnivå P '!L770&gt;1,'Rang. kommuner avlingsnivå P '!L770,"")</f>
        <v/>
      </c>
    </row>
    <row r="770" spans="4:15" x14ac:dyDescent="0.25">
      <c r="D770" s="4" t="str">
        <f>IF('Rang. kommuner avlingsnivå P '!A771&gt;1,'Rang. kommuner avlingsnivå P '!A771,"")</f>
        <v/>
      </c>
      <c r="E770" s="4" t="str">
        <f>IF('Rang. kommuner avlingsnivå P '!B771&gt;1,'Rang. kommuner avlingsnivå P '!B771,"")</f>
        <v/>
      </c>
      <c r="F770" s="4" t="str">
        <f>IF('Rang. kommuner avlingsnivå P '!C771&gt;1,'Rang. kommuner avlingsnivå P '!C771,"")</f>
        <v/>
      </c>
      <c r="G770" s="4" t="str">
        <f>IF('Rang. kommuner avlingsnivå P '!D771&gt;1,'Rang. kommuner avlingsnivå P '!D771,"")</f>
        <v/>
      </c>
      <c r="H770" s="4" t="str">
        <f>IF('Rang. kommuner avlingsnivå P '!E771&gt;1,'Rang. kommuner avlingsnivå P '!E771,"")</f>
        <v/>
      </c>
      <c r="I770" s="4" t="str">
        <f>IF('Rang. kommuner avlingsnivå P '!F771&gt;1,'Rang. kommuner avlingsnivå P '!F771,"")</f>
        <v/>
      </c>
      <c r="J770" s="4" t="str">
        <f>IF('Rang. kommuner avlingsnivå P '!G771&gt;1,'Rang. kommuner avlingsnivå P '!G771,"")</f>
        <v/>
      </c>
      <c r="K770" s="4" t="str">
        <f>IF('Rang. kommuner avlingsnivå P '!H771&gt;1,'Rang. kommuner avlingsnivå P '!H771,"")</f>
        <v/>
      </c>
      <c r="L770" s="4" t="str">
        <f>IF('Rang. kommuner avlingsnivå P '!I771&gt;1,'Rang. kommuner avlingsnivå P '!I771,"")</f>
        <v/>
      </c>
      <c r="M770" s="4" t="str">
        <f>IF('Rang. kommuner avlingsnivå P '!J771&gt;1,'Rang. kommuner avlingsnivå P '!J771,"")</f>
        <v/>
      </c>
      <c r="N770" s="4" t="str">
        <f>IF('Rang. kommuner avlingsnivå P '!K771&gt;1,'Rang. kommuner avlingsnivå P '!K771,"")</f>
        <v/>
      </c>
      <c r="O770" s="4" t="str">
        <f>IF('Rang. kommuner avlingsnivå P '!L771&gt;1,'Rang. kommuner avlingsnivå P '!L771,"")</f>
        <v/>
      </c>
    </row>
    <row r="771" spans="4:15" x14ac:dyDescent="0.25">
      <c r="D771" s="4" t="str">
        <f>IF('Rang. kommuner avlingsnivå P '!A772&gt;1,'Rang. kommuner avlingsnivå P '!A772,"")</f>
        <v/>
      </c>
      <c r="E771" s="4" t="str">
        <f>IF('Rang. kommuner avlingsnivå P '!B772&gt;1,'Rang. kommuner avlingsnivå P '!B772,"")</f>
        <v/>
      </c>
      <c r="F771" s="4" t="str">
        <f>IF('Rang. kommuner avlingsnivå P '!C772&gt;1,'Rang. kommuner avlingsnivå P '!C772,"")</f>
        <v/>
      </c>
      <c r="G771" s="4" t="str">
        <f>IF('Rang. kommuner avlingsnivå P '!D772&gt;1,'Rang. kommuner avlingsnivå P '!D772,"")</f>
        <v/>
      </c>
      <c r="H771" s="4" t="str">
        <f>IF('Rang. kommuner avlingsnivå P '!E772&gt;1,'Rang. kommuner avlingsnivå P '!E772,"")</f>
        <v/>
      </c>
      <c r="I771" s="4" t="str">
        <f>IF('Rang. kommuner avlingsnivå P '!F772&gt;1,'Rang. kommuner avlingsnivå P '!F772,"")</f>
        <v/>
      </c>
      <c r="J771" s="4" t="str">
        <f>IF('Rang. kommuner avlingsnivå P '!G772&gt;1,'Rang. kommuner avlingsnivå P '!G772,"")</f>
        <v/>
      </c>
      <c r="K771" s="4" t="str">
        <f>IF('Rang. kommuner avlingsnivå P '!H772&gt;1,'Rang. kommuner avlingsnivå P '!H772,"")</f>
        <v/>
      </c>
      <c r="L771" s="4" t="str">
        <f>IF('Rang. kommuner avlingsnivå P '!I772&gt;1,'Rang. kommuner avlingsnivå P '!I772,"")</f>
        <v/>
      </c>
      <c r="M771" s="4" t="str">
        <f>IF('Rang. kommuner avlingsnivå P '!J772&gt;1,'Rang. kommuner avlingsnivå P '!J772,"")</f>
        <v/>
      </c>
      <c r="N771" s="4" t="str">
        <f>IF('Rang. kommuner avlingsnivå P '!K772&gt;1,'Rang. kommuner avlingsnivå P '!K772,"")</f>
        <v/>
      </c>
      <c r="O771" s="4" t="str">
        <f>IF('Rang. kommuner avlingsnivå P '!L772&gt;1,'Rang. kommuner avlingsnivå P '!L772,"")</f>
        <v/>
      </c>
    </row>
    <row r="772" spans="4:15" x14ac:dyDescent="0.25">
      <c r="D772" s="4" t="str">
        <f>IF('Rang. kommuner avlingsnivå P '!A773&gt;1,'Rang. kommuner avlingsnivå P '!A773,"")</f>
        <v/>
      </c>
      <c r="E772" s="4" t="str">
        <f>IF('Rang. kommuner avlingsnivå P '!B773&gt;1,'Rang. kommuner avlingsnivå P '!B773,"")</f>
        <v/>
      </c>
      <c r="F772" s="4" t="str">
        <f>IF('Rang. kommuner avlingsnivå P '!C773&gt;1,'Rang. kommuner avlingsnivå P '!C773,"")</f>
        <v/>
      </c>
      <c r="G772" s="4" t="str">
        <f>IF('Rang. kommuner avlingsnivå P '!D773&gt;1,'Rang. kommuner avlingsnivå P '!D773,"")</f>
        <v/>
      </c>
      <c r="H772" s="4" t="str">
        <f>IF('Rang. kommuner avlingsnivå P '!E773&gt;1,'Rang. kommuner avlingsnivå P '!E773,"")</f>
        <v/>
      </c>
      <c r="I772" s="4" t="str">
        <f>IF('Rang. kommuner avlingsnivå P '!F773&gt;1,'Rang. kommuner avlingsnivå P '!F773,"")</f>
        <v/>
      </c>
      <c r="J772" s="4" t="str">
        <f>IF('Rang. kommuner avlingsnivå P '!G773&gt;1,'Rang. kommuner avlingsnivå P '!G773,"")</f>
        <v/>
      </c>
      <c r="K772" s="4" t="str">
        <f>IF('Rang. kommuner avlingsnivå P '!H773&gt;1,'Rang. kommuner avlingsnivå P '!H773,"")</f>
        <v/>
      </c>
      <c r="L772" s="4" t="str">
        <f>IF('Rang. kommuner avlingsnivå P '!I773&gt;1,'Rang. kommuner avlingsnivå P '!I773,"")</f>
        <v/>
      </c>
      <c r="M772" s="4" t="str">
        <f>IF('Rang. kommuner avlingsnivå P '!J773&gt;1,'Rang. kommuner avlingsnivå P '!J773,"")</f>
        <v/>
      </c>
      <c r="N772" s="4" t="str">
        <f>IF('Rang. kommuner avlingsnivå P '!K773&gt;1,'Rang. kommuner avlingsnivå P '!K773,"")</f>
        <v/>
      </c>
      <c r="O772" s="4" t="str">
        <f>IF('Rang. kommuner avlingsnivå P '!L773&gt;1,'Rang. kommuner avlingsnivå P '!L773,"")</f>
        <v/>
      </c>
    </row>
    <row r="773" spans="4:15" x14ac:dyDescent="0.25">
      <c r="D773" s="4" t="str">
        <f>IF('Rang. kommuner avlingsnivå P '!A774&gt;1,'Rang. kommuner avlingsnivå P '!A774,"")</f>
        <v/>
      </c>
      <c r="E773" s="4" t="str">
        <f>IF('Rang. kommuner avlingsnivå P '!B774&gt;1,'Rang. kommuner avlingsnivå P '!B774,"")</f>
        <v/>
      </c>
      <c r="F773" s="4" t="str">
        <f>IF('Rang. kommuner avlingsnivå P '!C774&gt;1,'Rang. kommuner avlingsnivå P '!C774,"")</f>
        <v/>
      </c>
      <c r="G773" s="4" t="str">
        <f>IF('Rang. kommuner avlingsnivå P '!D774&gt;1,'Rang. kommuner avlingsnivå P '!D774,"")</f>
        <v/>
      </c>
      <c r="H773" s="4" t="str">
        <f>IF('Rang. kommuner avlingsnivå P '!E774&gt;1,'Rang. kommuner avlingsnivå P '!E774,"")</f>
        <v/>
      </c>
      <c r="I773" s="4" t="str">
        <f>IF('Rang. kommuner avlingsnivå P '!F774&gt;1,'Rang. kommuner avlingsnivå P '!F774,"")</f>
        <v/>
      </c>
      <c r="J773" s="4" t="str">
        <f>IF('Rang. kommuner avlingsnivå P '!G774&gt;1,'Rang. kommuner avlingsnivå P '!G774,"")</f>
        <v/>
      </c>
      <c r="K773" s="4" t="str">
        <f>IF('Rang. kommuner avlingsnivå P '!H774&gt;1,'Rang. kommuner avlingsnivå P '!H774,"")</f>
        <v/>
      </c>
      <c r="L773" s="4" t="str">
        <f>IF('Rang. kommuner avlingsnivå P '!I774&gt;1,'Rang. kommuner avlingsnivå P '!I774,"")</f>
        <v/>
      </c>
      <c r="M773" s="4" t="str">
        <f>IF('Rang. kommuner avlingsnivå P '!J774&gt;1,'Rang. kommuner avlingsnivå P '!J774,"")</f>
        <v/>
      </c>
      <c r="N773" s="4" t="str">
        <f>IF('Rang. kommuner avlingsnivå P '!K774&gt;1,'Rang. kommuner avlingsnivå P '!K774,"")</f>
        <v/>
      </c>
      <c r="O773" s="4" t="str">
        <f>IF('Rang. kommuner avlingsnivå P '!L774&gt;1,'Rang. kommuner avlingsnivå P '!L774,"")</f>
        <v/>
      </c>
    </row>
    <row r="774" spans="4:15" x14ac:dyDescent="0.25">
      <c r="D774" s="4" t="str">
        <f>IF('Rang. kommuner avlingsnivå P '!A775&gt;1,'Rang. kommuner avlingsnivå P '!A775,"")</f>
        <v/>
      </c>
      <c r="E774" s="4" t="str">
        <f>IF('Rang. kommuner avlingsnivå P '!B775&gt;1,'Rang. kommuner avlingsnivå P '!B775,"")</f>
        <v/>
      </c>
      <c r="F774" s="4" t="str">
        <f>IF('Rang. kommuner avlingsnivå P '!C775&gt;1,'Rang. kommuner avlingsnivå P '!C775,"")</f>
        <v/>
      </c>
      <c r="G774" s="4" t="str">
        <f>IF('Rang. kommuner avlingsnivå P '!D775&gt;1,'Rang. kommuner avlingsnivå P '!D775,"")</f>
        <v/>
      </c>
      <c r="H774" s="4" t="str">
        <f>IF('Rang. kommuner avlingsnivå P '!E775&gt;1,'Rang. kommuner avlingsnivå P '!E775,"")</f>
        <v/>
      </c>
      <c r="I774" s="4" t="str">
        <f>IF('Rang. kommuner avlingsnivå P '!F775&gt;1,'Rang. kommuner avlingsnivå P '!F775,"")</f>
        <v/>
      </c>
      <c r="J774" s="4" t="str">
        <f>IF('Rang. kommuner avlingsnivå P '!G775&gt;1,'Rang. kommuner avlingsnivå P '!G775,"")</f>
        <v/>
      </c>
      <c r="K774" s="4" t="str">
        <f>IF('Rang. kommuner avlingsnivå P '!H775&gt;1,'Rang. kommuner avlingsnivå P '!H775,"")</f>
        <v/>
      </c>
      <c r="L774" s="4" t="str">
        <f>IF('Rang. kommuner avlingsnivå P '!I775&gt;1,'Rang. kommuner avlingsnivå P '!I775,"")</f>
        <v/>
      </c>
      <c r="M774" s="4" t="str">
        <f>IF('Rang. kommuner avlingsnivå P '!J775&gt;1,'Rang. kommuner avlingsnivå P '!J775,"")</f>
        <v/>
      </c>
      <c r="N774" s="4" t="str">
        <f>IF('Rang. kommuner avlingsnivå P '!K775&gt;1,'Rang. kommuner avlingsnivå P '!K775,"")</f>
        <v/>
      </c>
      <c r="O774" s="4" t="str">
        <f>IF('Rang. kommuner avlingsnivå P '!L775&gt;1,'Rang. kommuner avlingsnivå P '!L775,"")</f>
        <v/>
      </c>
    </row>
    <row r="775" spans="4:15" x14ac:dyDescent="0.25">
      <c r="D775" s="4" t="str">
        <f>IF('Rang. kommuner avlingsnivå P '!A776&gt;1,'Rang. kommuner avlingsnivå P '!A776,"")</f>
        <v/>
      </c>
      <c r="E775" s="4" t="str">
        <f>IF('Rang. kommuner avlingsnivå P '!B776&gt;1,'Rang. kommuner avlingsnivå P '!B776,"")</f>
        <v/>
      </c>
      <c r="F775" s="4" t="str">
        <f>IF('Rang. kommuner avlingsnivå P '!C776&gt;1,'Rang. kommuner avlingsnivå P '!C776,"")</f>
        <v/>
      </c>
      <c r="G775" s="4" t="str">
        <f>IF('Rang. kommuner avlingsnivå P '!D776&gt;1,'Rang. kommuner avlingsnivå P '!D776,"")</f>
        <v/>
      </c>
      <c r="H775" s="4" t="str">
        <f>IF('Rang. kommuner avlingsnivå P '!E776&gt;1,'Rang. kommuner avlingsnivå P '!E776,"")</f>
        <v/>
      </c>
      <c r="I775" s="4" t="str">
        <f>IF('Rang. kommuner avlingsnivå P '!F776&gt;1,'Rang. kommuner avlingsnivå P '!F776,"")</f>
        <v/>
      </c>
      <c r="J775" s="4" t="str">
        <f>IF('Rang. kommuner avlingsnivå P '!G776&gt;1,'Rang. kommuner avlingsnivå P '!G776,"")</f>
        <v/>
      </c>
      <c r="K775" s="4" t="str">
        <f>IF('Rang. kommuner avlingsnivå P '!H776&gt;1,'Rang. kommuner avlingsnivå P '!H776,"")</f>
        <v/>
      </c>
      <c r="L775" s="4" t="str">
        <f>IF('Rang. kommuner avlingsnivå P '!I776&gt;1,'Rang. kommuner avlingsnivå P '!I776,"")</f>
        <v/>
      </c>
      <c r="M775" s="4" t="str">
        <f>IF('Rang. kommuner avlingsnivå P '!J776&gt;1,'Rang. kommuner avlingsnivå P '!J776,"")</f>
        <v/>
      </c>
      <c r="N775" s="4" t="str">
        <f>IF('Rang. kommuner avlingsnivå P '!K776&gt;1,'Rang. kommuner avlingsnivå P '!K776,"")</f>
        <v/>
      </c>
      <c r="O775" s="4" t="str">
        <f>IF('Rang. kommuner avlingsnivå P '!L776&gt;1,'Rang. kommuner avlingsnivå P '!L776,"")</f>
        <v/>
      </c>
    </row>
    <row r="776" spans="4:15" x14ac:dyDescent="0.25">
      <c r="D776" s="4" t="str">
        <f>IF('Rang. kommuner avlingsnivå P '!A777&gt;1,'Rang. kommuner avlingsnivå P '!A777,"")</f>
        <v/>
      </c>
      <c r="E776" s="4" t="str">
        <f>IF('Rang. kommuner avlingsnivå P '!B777&gt;1,'Rang. kommuner avlingsnivå P '!B777,"")</f>
        <v/>
      </c>
      <c r="F776" s="4" t="str">
        <f>IF('Rang. kommuner avlingsnivå P '!C777&gt;1,'Rang. kommuner avlingsnivå P '!C777,"")</f>
        <v/>
      </c>
      <c r="G776" s="4" t="str">
        <f>IF('Rang. kommuner avlingsnivå P '!D777&gt;1,'Rang. kommuner avlingsnivå P '!D777,"")</f>
        <v/>
      </c>
      <c r="H776" s="4" t="str">
        <f>IF('Rang. kommuner avlingsnivå P '!E777&gt;1,'Rang. kommuner avlingsnivå P '!E777,"")</f>
        <v/>
      </c>
      <c r="I776" s="4" t="str">
        <f>IF('Rang. kommuner avlingsnivå P '!F777&gt;1,'Rang. kommuner avlingsnivå P '!F777,"")</f>
        <v/>
      </c>
      <c r="J776" s="4" t="str">
        <f>IF('Rang. kommuner avlingsnivå P '!G777&gt;1,'Rang. kommuner avlingsnivå P '!G777,"")</f>
        <v/>
      </c>
      <c r="K776" s="4" t="str">
        <f>IF('Rang. kommuner avlingsnivå P '!H777&gt;1,'Rang. kommuner avlingsnivå P '!H777,"")</f>
        <v/>
      </c>
      <c r="L776" s="4" t="str">
        <f>IF('Rang. kommuner avlingsnivå P '!I777&gt;1,'Rang. kommuner avlingsnivå P '!I777,"")</f>
        <v/>
      </c>
      <c r="M776" s="4" t="str">
        <f>IF('Rang. kommuner avlingsnivå P '!J777&gt;1,'Rang. kommuner avlingsnivå P '!J777,"")</f>
        <v/>
      </c>
      <c r="N776" s="4" t="str">
        <f>IF('Rang. kommuner avlingsnivå P '!K777&gt;1,'Rang. kommuner avlingsnivå P '!K777,"")</f>
        <v/>
      </c>
      <c r="O776" s="4" t="str">
        <f>IF('Rang. kommuner avlingsnivå P '!L777&gt;1,'Rang. kommuner avlingsnivå P '!L777,"")</f>
        <v/>
      </c>
    </row>
    <row r="777" spans="4:15" x14ac:dyDescent="0.25">
      <c r="D777" s="4" t="str">
        <f>IF('Rang. kommuner avlingsnivå P '!A778&gt;1,'Rang. kommuner avlingsnivå P '!A778,"")</f>
        <v/>
      </c>
      <c r="E777" s="4" t="str">
        <f>IF('Rang. kommuner avlingsnivå P '!B778&gt;1,'Rang. kommuner avlingsnivå P '!B778,"")</f>
        <v/>
      </c>
      <c r="F777" s="4" t="str">
        <f>IF('Rang. kommuner avlingsnivå P '!C778&gt;1,'Rang. kommuner avlingsnivå P '!C778,"")</f>
        <v/>
      </c>
      <c r="G777" s="4" t="str">
        <f>IF('Rang. kommuner avlingsnivå P '!D778&gt;1,'Rang. kommuner avlingsnivå P '!D778,"")</f>
        <v/>
      </c>
      <c r="H777" s="4" t="str">
        <f>IF('Rang. kommuner avlingsnivå P '!E778&gt;1,'Rang. kommuner avlingsnivå P '!E778,"")</f>
        <v/>
      </c>
      <c r="I777" s="4" t="str">
        <f>IF('Rang. kommuner avlingsnivå P '!F778&gt;1,'Rang. kommuner avlingsnivå P '!F778,"")</f>
        <v/>
      </c>
      <c r="J777" s="4" t="str">
        <f>IF('Rang. kommuner avlingsnivå P '!G778&gt;1,'Rang. kommuner avlingsnivå P '!G778,"")</f>
        <v/>
      </c>
      <c r="K777" s="4" t="str">
        <f>IF('Rang. kommuner avlingsnivå P '!H778&gt;1,'Rang. kommuner avlingsnivå P '!H778,"")</f>
        <v/>
      </c>
      <c r="L777" s="4" t="str">
        <f>IF('Rang. kommuner avlingsnivå P '!I778&gt;1,'Rang. kommuner avlingsnivå P '!I778,"")</f>
        <v/>
      </c>
      <c r="M777" s="4" t="str">
        <f>IF('Rang. kommuner avlingsnivå P '!J778&gt;1,'Rang. kommuner avlingsnivå P '!J778,"")</f>
        <v/>
      </c>
      <c r="N777" s="4" t="str">
        <f>IF('Rang. kommuner avlingsnivå P '!K778&gt;1,'Rang. kommuner avlingsnivå P '!K778,"")</f>
        <v/>
      </c>
      <c r="O777" s="4" t="str">
        <f>IF('Rang. kommuner avlingsnivå P '!L778&gt;1,'Rang. kommuner avlingsnivå P '!L778,"")</f>
        <v/>
      </c>
    </row>
    <row r="778" spans="4:15" x14ac:dyDescent="0.25">
      <c r="D778" s="4" t="str">
        <f>IF('Rang. kommuner avlingsnivå P '!A779&gt;1,'Rang. kommuner avlingsnivå P '!A779,"")</f>
        <v/>
      </c>
      <c r="E778" s="4" t="str">
        <f>IF('Rang. kommuner avlingsnivå P '!B779&gt;1,'Rang. kommuner avlingsnivå P '!B779,"")</f>
        <v/>
      </c>
      <c r="F778" s="4" t="str">
        <f>IF('Rang. kommuner avlingsnivå P '!C779&gt;1,'Rang. kommuner avlingsnivå P '!C779,"")</f>
        <v/>
      </c>
      <c r="G778" s="4" t="str">
        <f>IF('Rang. kommuner avlingsnivå P '!D779&gt;1,'Rang. kommuner avlingsnivå P '!D779,"")</f>
        <v/>
      </c>
      <c r="H778" s="4" t="str">
        <f>IF('Rang. kommuner avlingsnivå P '!E779&gt;1,'Rang. kommuner avlingsnivå P '!E779,"")</f>
        <v/>
      </c>
      <c r="I778" s="4" t="str">
        <f>IF('Rang. kommuner avlingsnivå P '!F779&gt;1,'Rang. kommuner avlingsnivå P '!F779,"")</f>
        <v/>
      </c>
      <c r="J778" s="4" t="str">
        <f>IF('Rang. kommuner avlingsnivå P '!G779&gt;1,'Rang. kommuner avlingsnivå P '!G779,"")</f>
        <v/>
      </c>
      <c r="K778" s="4" t="str">
        <f>IF('Rang. kommuner avlingsnivå P '!H779&gt;1,'Rang. kommuner avlingsnivå P '!H779,"")</f>
        <v/>
      </c>
      <c r="L778" s="4" t="str">
        <f>IF('Rang. kommuner avlingsnivå P '!I779&gt;1,'Rang. kommuner avlingsnivå P '!I779,"")</f>
        <v/>
      </c>
      <c r="M778" s="4" t="str">
        <f>IF('Rang. kommuner avlingsnivå P '!J779&gt;1,'Rang. kommuner avlingsnivå P '!J779,"")</f>
        <v/>
      </c>
      <c r="N778" s="4" t="str">
        <f>IF('Rang. kommuner avlingsnivå P '!K779&gt;1,'Rang. kommuner avlingsnivå P '!K779,"")</f>
        <v/>
      </c>
      <c r="O778" s="4" t="str">
        <f>IF('Rang. kommuner avlingsnivå P '!L779&gt;1,'Rang. kommuner avlingsnivå P '!L779,"")</f>
        <v/>
      </c>
    </row>
    <row r="779" spans="4:15" x14ac:dyDescent="0.25">
      <c r="D779" s="4" t="str">
        <f>IF('Rang. kommuner avlingsnivå P '!A780&gt;1,'Rang. kommuner avlingsnivå P '!A780,"")</f>
        <v/>
      </c>
      <c r="E779" s="4" t="str">
        <f>IF('Rang. kommuner avlingsnivå P '!B780&gt;1,'Rang. kommuner avlingsnivå P '!B780,"")</f>
        <v/>
      </c>
      <c r="F779" s="4" t="str">
        <f>IF('Rang. kommuner avlingsnivå P '!C780&gt;1,'Rang. kommuner avlingsnivå P '!C780,"")</f>
        <v/>
      </c>
      <c r="G779" s="4" t="str">
        <f>IF('Rang. kommuner avlingsnivå P '!D780&gt;1,'Rang. kommuner avlingsnivå P '!D780,"")</f>
        <v/>
      </c>
      <c r="H779" s="4" t="str">
        <f>IF('Rang. kommuner avlingsnivå P '!E780&gt;1,'Rang. kommuner avlingsnivå P '!E780,"")</f>
        <v/>
      </c>
      <c r="I779" s="4" t="str">
        <f>IF('Rang. kommuner avlingsnivå P '!F780&gt;1,'Rang. kommuner avlingsnivå P '!F780,"")</f>
        <v/>
      </c>
      <c r="J779" s="4" t="str">
        <f>IF('Rang. kommuner avlingsnivå P '!G780&gt;1,'Rang. kommuner avlingsnivå P '!G780,"")</f>
        <v/>
      </c>
      <c r="K779" s="4" t="str">
        <f>IF('Rang. kommuner avlingsnivå P '!H780&gt;1,'Rang. kommuner avlingsnivå P '!H780,"")</f>
        <v/>
      </c>
      <c r="L779" s="4" t="str">
        <f>IF('Rang. kommuner avlingsnivå P '!I780&gt;1,'Rang. kommuner avlingsnivå P '!I780,"")</f>
        <v/>
      </c>
      <c r="M779" s="4" t="str">
        <f>IF('Rang. kommuner avlingsnivå P '!J780&gt;1,'Rang. kommuner avlingsnivå P '!J780,"")</f>
        <v/>
      </c>
      <c r="N779" s="4" t="str">
        <f>IF('Rang. kommuner avlingsnivå P '!K780&gt;1,'Rang. kommuner avlingsnivå P '!K780,"")</f>
        <v/>
      </c>
      <c r="O779" s="4" t="str">
        <f>IF('Rang. kommuner avlingsnivå P '!L780&gt;1,'Rang. kommuner avlingsnivå P '!L780,"")</f>
        <v/>
      </c>
    </row>
    <row r="780" spans="4:15" x14ac:dyDescent="0.25">
      <c r="D780" s="4" t="str">
        <f>IF('Rang. kommuner avlingsnivå P '!A781&gt;1,'Rang. kommuner avlingsnivå P '!A781,"")</f>
        <v/>
      </c>
      <c r="E780" s="4" t="str">
        <f>IF('Rang. kommuner avlingsnivå P '!B781&gt;1,'Rang. kommuner avlingsnivå P '!B781,"")</f>
        <v/>
      </c>
      <c r="F780" s="4" t="str">
        <f>IF('Rang. kommuner avlingsnivå P '!C781&gt;1,'Rang. kommuner avlingsnivå P '!C781,"")</f>
        <v/>
      </c>
      <c r="G780" s="4" t="str">
        <f>IF('Rang. kommuner avlingsnivå P '!D781&gt;1,'Rang. kommuner avlingsnivå P '!D781,"")</f>
        <v/>
      </c>
      <c r="H780" s="4" t="str">
        <f>IF('Rang. kommuner avlingsnivå P '!E781&gt;1,'Rang. kommuner avlingsnivå P '!E781,"")</f>
        <v/>
      </c>
      <c r="I780" s="4" t="str">
        <f>IF('Rang. kommuner avlingsnivå P '!F781&gt;1,'Rang. kommuner avlingsnivå P '!F781,"")</f>
        <v/>
      </c>
      <c r="J780" s="4" t="str">
        <f>IF('Rang. kommuner avlingsnivå P '!G781&gt;1,'Rang. kommuner avlingsnivå P '!G781,"")</f>
        <v/>
      </c>
      <c r="K780" s="4" t="str">
        <f>IF('Rang. kommuner avlingsnivå P '!H781&gt;1,'Rang. kommuner avlingsnivå P '!H781,"")</f>
        <v/>
      </c>
      <c r="L780" s="4" t="str">
        <f>IF('Rang. kommuner avlingsnivå P '!I781&gt;1,'Rang. kommuner avlingsnivå P '!I781,"")</f>
        <v/>
      </c>
      <c r="M780" s="4" t="str">
        <f>IF('Rang. kommuner avlingsnivå P '!J781&gt;1,'Rang. kommuner avlingsnivå P '!J781,"")</f>
        <v/>
      </c>
      <c r="N780" s="4" t="str">
        <f>IF('Rang. kommuner avlingsnivå P '!K781&gt;1,'Rang. kommuner avlingsnivå P '!K781,"")</f>
        <v/>
      </c>
      <c r="O780" s="4" t="str">
        <f>IF('Rang. kommuner avlingsnivå P '!L781&gt;1,'Rang. kommuner avlingsnivå P '!L781,"")</f>
        <v/>
      </c>
    </row>
    <row r="781" spans="4:15" x14ac:dyDescent="0.25">
      <c r="D781" s="4" t="str">
        <f>IF('Rang. kommuner avlingsnivå P '!A782&gt;1,'Rang. kommuner avlingsnivå P '!A782,"")</f>
        <v/>
      </c>
      <c r="E781" s="4" t="str">
        <f>IF('Rang. kommuner avlingsnivå P '!B782&gt;1,'Rang. kommuner avlingsnivå P '!B782,"")</f>
        <v/>
      </c>
      <c r="F781" s="4" t="str">
        <f>IF('Rang. kommuner avlingsnivå P '!C782&gt;1,'Rang. kommuner avlingsnivå P '!C782,"")</f>
        <v/>
      </c>
      <c r="G781" s="4" t="str">
        <f>IF('Rang. kommuner avlingsnivå P '!D782&gt;1,'Rang. kommuner avlingsnivå P '!D782,"")</f>
        <v/>
      </c>
      <c r="H781" s="4" t="str">
        <f>IF('Rang. kommuner avlingsnivå P '!E782&gt;1,'Rang. kommuner avlingsnivå P '!E782,"")</f>
        <v/>
      </c>
      <c r="I781" s="4" t="str">
        <f>IF('Rang. kommuner avlingsnivå P '!F782&gt;1,'Rang. kommuner avlingsnivå P '!F782,"")</f>
        <v/>
      </c>
      <c r="J781" s="4" t="str">
        <f>IF('Rang. kommuner avlingsnivå P '!G782&gt;1,'Rang. kommuner avlingsnivå P '!G782,"")</f>
        <v/>
      </c>
      <c r="K781" s="4" t="str">
        <f>IF('Rang. kommuner avlingsnivå P '!H782&gt;1,'Rang. kommuner avlingsnivå P '!H782,"")</f>
        <v/>
      </c>
      <c r="L781" s="4" t="str">
        <f>IF('Rang. kommuner avlingsnivå P '!I782&gt;1,'Rang. kommuner avlingsnivå P '!I782,"")</f>
        <v/>
      </c>
      <c r="M781" s="4" t="str">
        <f>IF('Rang. kommuner avlingsnivå P '!J782&gt;1,'Rang. kommuner avlingsnivå P '!J782,"")</f>
        <v/>
      </c>
      <c r="N781" s="4" t="str">
        <f>IF('Rang. kommuner avlingsnivå P '!K782&gt;1,'Rang. kommuner avlingsnivå P '!K782,"")</f>
        <v/>
      </c>
      <c r="O781" s="4" t="str">
        <f>IF('Rang. kommuner avlingsnivå P '!L782&gt;1,'Rang. kommuner avlingsnivå P '!L782,"")</f>
        <v/>
      </c>
    </row>
    <row r="782" spans="4:15" x14ac:dyDescent="0.25">
      <c r="D782" s="4" t="str">
        <f>IF('Rang. kommuner avlingsnivå P '!A783&gt;1,'Rang. kommuner avlingsnivå P '!A783,"")</f>
        <v/>
      </c>
      <c r="E782" s="4" t="str">
        <f>IF('Rang. kommuner avlingsnivå P '!B783&gt;1,'Rang. kommuner avlingsnivå P '!B783,"")</f>
        <v/>
      </c>
      <c r="F782" s="4" t="str">
        <f>IF('Rang. kommuner avlingsnivå P '!C783&gt;1,'Rang. kommuner avlingsnivå P '!C783,"")</f>
        <v/>
      </c>
      <c r="G782" s="4" t="str">
        <f>IF('Rang. kommuner avlingsnivå P '!D783&gt;1,'Rang. kommuner avlingsnivå P '!D783,"")</f>
        <v/>
      </c>
      <c r="H782" s="4" t="str">
        <f>IF('Rang. kommuner avlingsnivå P '!E783&gt;1,'Rang. kommuner avlingsnivå P '!E783,"")</f>
        <v/>
      </c>
      <c r="I782" s="4" t="str">
        <f>IF('Rang. kommuner avlingsnivå P '!F783&gt;1,'Rang. kommuner avlingsnivå P '!F783,"")</f>
        <v/>
      </c>
      <c r="J782" s="4" t="str">
        <f>IF('Rang. kommuner avlingsnivå P '!G783&gt;1,'Rang. kommuner avlingsnivå P '!G783,"")</f>
        <v/>
      </c>
      <c r="K782" s="4" t="str">
        <f>IF('Rang. kommuner avlingsnivå P '!H783&gt;1,'Rang. kommuner avlingsnivå P '!H783,"")</f>
        <v/>
      </c>
      <c r="L782" s="4" t="str">
        <f>IF('Rang. kommuner avlingsnivå P '!I783&gt;1,'Rang. kommuner avlingsnivå P '!I783,"")</f>
        <v/>
      </c>
      <c r="M782" s="4" t="str">
        <f>IF('Rang. kommuner avlingsnivå P '!J783&gt;1,'Rang. kommuner avlingsnivå P '!J783,"")</f>
        <v/>
      </c>
      <c r="N782" s="4" t="str">
        <f>IF('Rang. kommuner avlingsnivå P '!K783&gt;1,'Rang. kommuner avlingsnivå P '!K783,"")</f>
        <v/>
      </c>
      <c r="O782" s="4" t="str">
        <f>IF('Rang. kommuner avlingsnivå P '!L783&gt;1,'Rang. kommuner avlingsnivå P '!L783,"")</f>
        <v/>
      </c>
    </row>
    <row r="783" spans="4:15" x14ac:dyDescent="0.25">
      <c r="D783" s="4" t="str">
        <f>IF('Rang. kommuner avlingsnivå P '!A784&gt;1,'Rang. kommuner avlingsnivå P '!A784,"")</f>
        <v/>
      </c>
      <c r="E783" s="4" t="str">
        <f>IF('Rang. kommuner avlingsnivå P '!B784&gt;1,'Rang. kommuner avlingsnivå P '!B784,"")</f>
        <v/>
      </c>
      <c r="F783" s="4" t="str">
        <f>IF('Rang. kommuner avlingsnivå P '!C784&gt;1,'Rang. kommuner avlingsnivå P '!C784,"")</f>
        <v/>
      </c>
      <c r="G783" s="4" t="str">
        <f>IF('Rang. kommuner avlingsnivå P '!D784&gt;1,'Rang. kommuner avlingsnivå P '!D784,"")</f>
        <v/>
      </c>
      <c r="H783" s="4" t="str">
        <f>IF('Rang. kommuner avlingsnivå P '!E784&gt;1,'Rang. kommuner avlingsnivå P '!E784,"")</f>
        <v/>
      </c>
      <c r="I783" s="4" t="str">
        <f>IF('Rang. kommuner avlingsnivå P '!F784&gt;1,'Rang. kommuner avlingsnivå P '!F784,"")</f>
        <v/>
      </c>
      <c r="J783" s="4" t="str">
        <f>IF('Rang. kommuner avlingsnivå P '!G784&gt;1,'Rang. kommuner avlingsnivå P '!G784,"")</f>
        <v/>
      </c>
      <c r="K783" s="4" t="str">
        <f>IF('Rang. kommuner avlingsnivå P '!H784&gt;1,'Rang. kommuner avlingsnivå P '!H784,"")</f>
        <v/>
      </c>
      <c r="L783" s="4" t="str">
        <f>IF('Rang. kommuner avlingsnivå P '!I784&gt;1,'Rang. kommuner avlingsnivå P '!I784,"")</f>
        <v/>
      </c>
      <c r="M783" s="4" t="str">
        <f>IF('Rang. kommuner avlingsnivå P '!J784&gt;1,'Rang. kommuner avlingsnivå P '!J784,"")</f>
        <v/>
      </c>
      <c r="N783" s="4" t="str">
        <f>IF('Rang. kommuner avlingsnivå P '!K784&gt;1,'Rang. kommuner avlingsnivå P '!K784,"")</f>
        <v/>
      </c>
      <c r="O783" s="4" t="str">
        <f>IF('Rang. kommuner avlingsnivå P '!L784&gt;1,'Rang. kommuner avlingsnivå P '!L784,"")</f>
        <v/>
      </c>
    </row>
    <row r="784" spans="4:15" x14ac:dyDescent="0.25">
      <c r="D784" s="4" t="str">
        <f>IF('Rang. kommuner avlingsnivå P '!A785&gt;1,'Rang. kommuner avlingsnivå P '!A785,"")</f>
        <v/>
      </c>
      <c r="E784" s="4" t="str">
        <f>IF('Rang. kommuner avlingsnivå P '!B785&gt;1,'Rang. kommuner avlingsnivå P '!B785,"")</f>
        <v/>
      </c>
      <c r="F784" s="4" t="str">
        <f>IF('Rang. kommuner avlingsnivå P '!C785&gt;1,'Rang. kommuner avlingsnivå P '!C785,"")</f>
        <v/>
      </c>
      <c r="G784" s="4" t="str">
        <f>IF('Rang. kommuner avlingsnivå P '!D785&gt;1,'Rang. kommuner avlingsnivå P '!D785,"")</f>
        <v/>
      </c>
      <c r="H784" s="4" t="str">
        <f>IF('Rang. kommuner avlingsnivå P '!E785&gt;1,'Rang. kommuner avlingsnivå P '!E785,"")</f>
        <v/>
      </c>
      <c r="I784" s="4" t="str">
        <f>IF('Rang. kommuner avlingsnivå P '!F785&gt;1,'Rang. kommuner avlingsnivå P '!F785,"")</f>
        <v/>
      </c>
      <c r="J784" s="4" t="str">
        <f>IF('Rang. kommuner avlingsnivå P '!G785&gt;1,'Rang. kommuner avlingsnivå P '!G785,"")</f>
        <v/>
      </c>
      <c r="K784" s="4" t="str">
        <f>IF('Rang. kommuner avlingsnivå P '!H785&gt;1,'Rang. kommuner avlingsnivå P '!H785,"")</f>
        <v/>
      </c>
      <c r="L784" s="4" t="str">
        <f>IF('Rang. kommuner avlingsnivå P '!I785&gt;1,'Rang. kommuner avlingsnivå P '!I785,"")</f>
        <v/>
      </c>
      <c r="M784" s="4" t="str">
        <f>IF('Rang. kommuner avlingsnivå P '!J785&gt;1,'Rang. kommuner avlingsnivå P '!J785,"")</f>
        <v/>
      </c>
      <c r="N784" s="4" t="str">
        <f>IF('Rang. kommuner avlingsnivå P '!K785&gt;1,'Rang. kommuner avlingsnivå P '!K785,"")</f>
        <v/>
      </c>
      <c r="O784" s="4" t="str">
        <f>IF('Rang. kommuner avlingsnivå P '!L785&gt;1,'Rang. kommuner avlingsnivå P '!L785,"")</f>
        <v/>
      </c>
    </row>
    <row r="785" spans="4:15" x14ac:dyDescent="0.25">
      <c r="D785" s="4" t="str">
        <f>IF('Rang. kommuner avlingsnivå P '!A786&gt;1,'Rang. kommuner avlingsnivå P '!A786,"")</f>
        <v/>
      </c>
      <c r="E785" s="4" t="str">
        <f>IF('Rang. kommuner avlingsnivå P '!B786&gt;1,'Rang. kommuner avlingsnivå P '!B786,"")</f>
        <v/>
      </c>
      <c r="F785" s="4" t="str">
        <f>IF('Rang. kommuner avlingsnivå P '!C786&gt;1,'Rang. kommuner avlingsnivå P '!C786,"")</f>
        <v/>
      </c>
      <c r="G785" s="4" t="str">
        <f>IF('Rang. kommuner avlingsnivå P '!D786&gt;1,'Rang. kommuner avlingsnivå P '!D786,"")</f>
        <v/>
      </c>
      <c r="H785" s="4" t="str">
        <f>IF('Rang. kommuner avlingsnivå P '!E786&gt;1,'Rang. kommuner avlingsnivå P '!E786,"")</f>
        <v/>
      </c>
      <c r="I785" s="4" t="str">
        <f>IF('Rang. kommuner avlingsnivå P '!F786&gt;1,'Rang. kommuner avlingsnivå P '!F786,"")</f>
        <v/>
      </c>
      <c r="J785" s="4" t="str">
        <f>IF('Rang. kommuner avlingsnivå P '!G786&gt;1,'Rang. kommuner avlingsnivå P '!G786,"")</f>
        <v/>
      </c>
      <c r="K785" s="4" t="str">
        <f>IF('Rang. kommuner avlingsnivå P '!H786&gt;1,'Rang. kommuner avlingsnivå P '!H786,"")</f>
        <v/>
      </c>
      <c r="L785" s="4" t="str">
        <f>IF('Rang. kommuner avlingsnivå P '!I786&gt;1,'Rang. kommuner avlingsnivå P '!I786,"")</f>
        <v/>
      </c>
      <c r="M785" s="4" t="str">
        <f>IF('Rang. kommuner avlingsnivå P '!J786&gt;1,'Rang. kommuner avlingsnivå P '!J786,"")</f>
        <v/>
      </c>
      <c r="N785" s="4" t="str">
        <f>IF('Rang. kommuner avlingsnivå P '!K786&gt;1,'Rang. kommuner avlingsnivå P '!K786,"")</f>
        <v/>
      </c>
      <c r="O785" s="4" t="str">
        <f>IF('Rang. kommuner avlingsnivå P '!L786&gt;1,'Rang. kommuner avlingsnivå P '!L786,"")</f>
        <v/>
      </c>
    </row>
    <row r="786" spans="4:15" x14ac:dyDescent="0.25">
      <c r="D786" s="4" t="str">
        <f>IF('Rang. kommuner avlingsnivå P '!A787&gt;1,'Rang. kommuner avlingsnivå P '!A787,"")</f>
        <v/>
      </c>
      <c r="E786" s="4" t="str">
        <f>IF('Rang. kommuner avlingsnivå P '!B787&gt;1,'Rang. kommuner avlingsnivå P '!B787,"")</f>
        <v/>
      </c>
      <c r="F786" s="4" t="str">
        <f>IF('Rang. kommuner avlingsnivå P '!C787&gt;1,'Rang. kommuner avlingsnivå P '!C787,"")</f>
        <v/>
      </c>
      <c r="G786" s="4" t="str">
        <f>IF('Rang. kommuner avlingsnivå P '!D787&gt;1,'Rang. kommuner avlingsnivå P '!D787,"")</f>
        <v/>
      </c>
      <c r="H786" s="4" t="str">
        <f>IF('Rang. kommuner avlingsnivå P '!E787&gt;1,'Rang. kommuner avlingsnivå P '!E787,"")</f>
        <v/>
      </c>
      <c r="I786" s="4" t="str">
        <f>IF('Rang. kommuner avlingsnivå P '!F787&gt;1,'Rang. kommuner avlingsnivå P '!F787,"")</f>
        <v/>
      </c>
      <c r="J786" s="4" t="str">
        <f>IF('Rang. kommuner avlingsnivå P '!G787&gt;1,'Rang. kommuner avlingsnivå P '!G787,"")</f>
        <v/>
      </c>
      <c r="K786" s="4" t="str">
        <f>IF('Rang. kommuner avlingsnivå P '!H787&gt;1,'Rang. kommuner avlingsnivå P '!H787,"")</f>
        <v/>
      </c>
      <c r="L786" s="4" t="str">
        <f>IF('Rang. kommuner avlingsnivå P '!I787&gt;1,'Rang. kommuner avlingsnivå P '!I787,"")</f>
        <v/>
      </c>
      <c r="M786" s="4" t="str">
        <f>IF('Rang. kommuner avlingsnivå P '!J787&gt;1,'Rang. kommuner avlingsnivå P '!J787,"")</f>
        <v/>
      </c>
      <c r="N786" s="4" t="str">
        <f>IF('Rang. kommuner avlingsnivå P '!K787&gt;1,'Rang. kommuner avlingsnivå P '!K787,"")</f>
        <v/>
      </c>
      <c r="O786" s="4" t="str">
        <f>IF('Rang. kommuner avlingsnivå P '!L787&gt;1,'Rang. kommuner avlingsnivå P '!L787,"")</f>
        <v/>
      </c>
    </row>
    <row r="787" spans="4:15" x14ac:dyDescent="0.25">
      <c r="D787" s="4" t="str">
        <f>IF('Rang. kommuner avlingsnivå P '!A788&gt;1,'Rang. kommuner avlingsnivå P '!A788,"")</f>
        <v/>
      </c>
      <c r="E787" s="4" t="str">
        <f>IF('Rang. kommuner avlingsnivå P '!B788&gt;1,'Rang. kommuner avlingsnivå P '!B788,"")</f>
        <v/>
      </c>
      <c r="F787" s="4" t="str">
        <f>IF('Rang. kommuner avlingsnivå P '!C788&gt;1,'Rang. kommuner avlingsnivå P '!C788,"")</f>
        <v/>
      </c>
      <c r="G787" s="4" t="str">
        <f>IF('Rang. kommuner avlingsnivå P '!D788&gt;1,'Rang. kommuner avlingsnivå P '!D788,"")</f>
        <v/>
      </c>
      <c r="H787" s="4" t="str">
        <f>IF('Rang. kommuner avlingsnivå P '!E788&gt;1,'Rang. kommuner avlingsnivå P '!E788,"")</f>
        <v/>
      </c>
      <c r="I787" s="4" t="str">
        <f>IF('Rang. kommuner avlingsnivå P '!F788&gt;1,'Rang. kommuner avlingsnivå P '!F788,"")</f>
        <v/>
      </c>
      <c r="J787" s="4" t="str">
        <f>IF('Rang. kommuner avlingsnivå P '!G788&gt;1,'Rang. kommuner avlingsnivå P '!G788,"")</f>
        <v/>
      </c>
      <c r="K787" s="4" t="str">
        <f>IF('Rang. kommuner avlingsnivå P '!H788&gt;1,'Rang. kommuner avlingsnivå P '!H788,"")</f>
        <v/>
      </c>
      <c r="L787" s="4" t="str">
        <f>IF('Rang. kommuner avlingsnivå P '!I788&gt;1,'Rang. kommuner avlingsnivå P '!I788,"")</f>
        <v/>
      </c>
      <c r="M787" s="4" t="str">
        <f>IF('Rang. kommuner avlingsnivå P '!J788&gt;1,'Rang. kommuner avlingsnivå P '!J788,"")</f>
        <v/>
      </c>
      <c r="N787" s="4" t="str">
        <f>IF('Rang. kommuner avlingsnivå P '!K788&gt;1,'Rang. kommuner avlingsnivå P '!K788,"")</f>
        <v/>
      </c>
      <c r="O787" s="4" t="str">
        <f>IF('Rang. kommuner avlingsnivå P '!L788&gt;1,'Rang. kommuner avlingsnivå P '!L788,"")</f>
        <v/>
      </c>
    </row>
    <row r="788" spans="4:15" x14ac:dyDescent="0.25">
      <c r="D788" s="4" t="str">
        <f>IF('Rang. kommuner avlingsnivå P '!A789&gt;1,'Rang. kommuner avlingsnivå P '!A789,"")</f>
        <v/>
      </c>
      <c r="E788" s="4" t="str">
        <f>IF('Rang. kommuner avlingsnivå P '!B789&gt;1,'Rang. kommuner avlingsnivå P '!B789,"")</f>
        <v/>
      </c>
      <c r="F788" s="4" t="str">
        <f>IF('Rang. kommuner avlingsnivå P '!C789&gt;1,'Rang. kommuner avlingsnivå P '!C789,"")</f>
        <v/>
      </c>
      <c r="G788" s="4" t="str">
        <f>IF('Rang. kommuner avlingsnivå P '!D789&gt;1,'Rang. kommuner avlingsnivå P '!D789,"")</f>
        <v/>
      </c>
      <c r="H788" s="4" t="str">
        <f>IF('Rang. kommuner avlingsnivå P '!E789&gt;1,'Rang. kommuner avlingsnivå P '!E789,"")</f>
        <v/>
      </c>
      <c r="I788" s="4" t="str">
        <f>IF('Rang. kommuner avlingsnivå P '!F789&gt;1,'Rang. kommuner avlingsnivå P '!F789,"")</f>
        <v/>
      </c>
      <c r="J788" s="4" t="str">
        <f>IF('Rang. kommuner avlingsnivå P '!G789&gt;1,'Rang. kommuner avlingsnivå P '!G789,"")</f>
        <v/>
      </c>
      <c r="K788" s="4" t="str">
        <f>IF('Rang. kommuner avlingsnivå P '!H789&gt;1,'Rang. kommuner avlingsnivå P '!H789,"")</f>
        <v/>
      </c>
      <c r="L788" s="4" t="str">
        <f>IF('Rang. kommuner avlingsnivå P '!I789&gt;1,'Rang. kommuner avlingsnivå P '!I789,"")</f>
        <v/>
      </c>
      <c r="M788" s="4" t="str">
        <f>IF('Rang. kommuner avlingsnivå P '!J789&gt;1,'Rang. kommuner avlingsnivå P '!J789,"")</f>
        <v/>
      </c>
      <c r="N788" s="4" t="str">
        <f>IF('Rang. kommuner avlingsnivå P '!K789&gt;1,'Rang. kommuner avlingsnivå P '!K789,"")</f>
        <v/>
      </c>
      <c r="O788" s="4" t="str">
        <f>IF('Rang. kommuner avlingsnivå P '!L789&gt;1,'Rang. kommuner avlingsnivå P '!L789,"")</f>
        <v/>
      </c>
    </row>
    <row r="789" spans="4:15" x14ac:dyDescent="0.25">
      <c r="D789" s="4" t="str">
        <f>IF('Rang. kommuner avlingsnivå P '!A790&gt;1,'Rang. kommuner avlingsnivå P '!A790,"")</f>
        <v/>
      </c>
      <c r="E789" s="4" t="str">
        <f>IF('Rang. kommuner avlingsnivå P '!B790&gt;1,'Rang. kommuner avlingsnivå P '!B790,"")</f>
        <v/>
      </c>
      <c r="F789" s="4" t="str">
        <f>IF('Rang. kommuner avlingsnivå P '!C790&gt;1,'Rang. kommuner avlingsnivå P '!C790,"")</f>
        <v/>
      </c>
      <c r="G789" s="4" t="str">
        <f>IF('Rang. kommuner avlingsnivå P '!D790&gt;1,'Rang. kommuner avlingsnivå P '!D790,"")</f>
        <v/>
      </c>
      <c r="H789" s="4" t="str">
        <f>IF('Rang. kommuner avlingsnivå P '!E790&gt;1,'Rang. kommuner avlingsnivå P '!E790,"")</f>
        <v/>
      </c>
      <c r="I789" s="4" t="str">
        <f>IF('Rang. kommuner avlingsnivå P '!F790&gt;1,'Rang. kommuner avlingsnivå P '!F790,"")</f>
        <v/>
      </c>
      <c r="J789" s="4" t="str">
        <f>IF('Rang. kommuner avlingsnivå P '!G790&gt;1,'Rang. kommuner avlingsnivå P '!G790,"")</f>
        <v/>
      </c>
      <c r="K789" s="4" t="str">
        <f>IF('Rang. kommuner avlingsnivå P '!H790&gt;1,'Rang. kommuner avlingsnivå P '!H790,"")</f>
        <v/>
      </c>
      <c r="L789" s="4" t="str">
        <f>IF('Rang. kommuner avlingsnivå P '!I790&gt;1,'Rang. kommuner avlingsnivå P '!I790,"")</f>
        <v/>
      </c>
      <c r="M789" s="4" t="str">
        <f>IF('Rang. kommuner avlingsnivå P '!J790&gt;1,'Rang. kommuner avlingsnivå P '!J790,"")</f>
        <v/>
      </c>
      <c r="N789" s="4" t="str">
        <f>IF('Rang. kommuner avlingsnivå P '!K790&gt;1,'Rang. kommuner avlingsnivå P '!K790,"")</f>
        <v/>
      </c>
      <c r="O789" s="4" t="str">
        <f>IF('Rang. kommuner avlingsnivå P '!L790&gt;1,'Rang. kommuner avlingsnivå P '!L790,"")</f>
        <v/>
      </c>
    </row>
    <row r="790" spans="4:15" x14ac:dyDescent="0.25">
      <c r="D790" s="4" t="str">
        <f>IF('Rang. kommuner avlingsnivå P '!A791&gt;1,'Rang. kommuner avlingsnivå P '!A791,"")</f>
        <v/>
      </c>
      <c r="E790" s="4" t="str">
        <f>IF('Rang. kommuner avlingsnivå P '!B791&gt;1,'Rang. kommuner avlingsnivå P '!B791,"")</f>
        <v/>
      </c>
      <c r="F790" s="4" t="str">
        <f>IF('Rang. kommuner avlingsnivå P '!C791&gt;1,'Rang. kommuner avlingsnivå P '!C791,"")</f>
        <v/>
      </c>
      <c r="G790" s="4" t="str">
        <f>IF('Rang. kommuner avlingsnivå P '!D791&gt;1,'Rang. kommuner avlingsnivå P '!D791,"")</f>
        <v/>
      </c>
      <c r="H790" s="4" t="str">
        <f>IF('Rang. kommuner avlingsnivå P '!E791&gt;1,'Rang. kommuner avlingsnivå P '!E791,"")</f>
        <v/>
      </c>
      <c r="I790" s="4" t="str">
        <f>IF('Rang. kommuner avlingsnivå P '!F791&gt;1,'Rang. kommuner avlingsnivå P '!F791,"")</f>
        <v/>
      </c>
      <c r="J790" s="4" t="str">
        <f>IF('Rang. kommuner avlingsnivå P '!G791&gt;1,'Rang. kommuner avlingsnivå P '!G791,"")</f>
        <v/>
      </c>
      <c r="K790" s="4" t="str">
        <f>IF('Rang. kommuner avlingsnivå P '!H791&gt;1,'Rang. kommuner avlingsnivå P '!H791,"")</f>
        <v/>
      </c>
      <c r="L790" s="4" t="str">
        <f>IF('Rang. kommuner avlingsnivå P '!I791&gt;1,'Rang. kommuner avlingsnivå P '!I791,"")</f>
        <v/>
      </c>
      <c r="M790" s="4" t="str">
        <f>IF('Rang. kommuner avlingsnivå P '!J791&gt;1,'Rang. kommuner avlingsnivå P '!J791,"")</f>
        <v/>
      </c>
      <c r="N790" s="4" t="str">
        <f>IF('Rang. kommuner avlingsnivå P '!K791&gt;1,'Rang. kommuner avlingsnivå P '!K791,"")</f>
        <v/>
      </c>
      <c r="O790" s="4" t="str">
        <f>IF('Rang. kommuner avlingsnivå P '!L791&gt;1,'Rang. kommuner avlingsnivå P '!L791,"")</f>
        <v/>
      </c>
    </row>
    <row r="791" spans="4:15" x14ac:dyDescent="0.25">
      <c r="D791" s="4" t="str">
        <f>IF('Rang. kommuner avlingsnivå P '!A792&gt;1,'Rang. kommuner avlingsnivå P '!A792,"")</f>
        <v/>
      </c>
      <c r="E791" s="4" t="str">
        <f>IF('Rang. kommuner avlingsnivå P '!B792&gt;1,'Rang. kommuner avlingsnivå P '!B792,"")</f>
        <v/>
      </c>
      <c r="F791" s="4" t="str">
        <f>IF('Rang. kommuner avlingsnivå P '!C792&gt;1,'Rang. kommuner avlingsnivå P '!C792,"")</f>
        <v/>
      </c>
      <c r="G791" s="4" t="str">
        <f>IF('Rang. kommuner avlingsnivå P '!D792&gt;1,'Rang. kommuner avlingsnivå P '!D792,"")</f>
        <v/>
      </c>
      <c r="H791" s="4" t="str">
        <f>IF('Rang. kommuner avlingsnivå P '!E792&gt;1,'Rang. kommuner avlingsnivå P '!E792,"")</f>
        <v/>
      </c>
      <c r="I791" s="4" t="str">
        <f>IF('Rang. kommuner avlingsnivå P '!F792&gt;1,'Rang. kommuner avlingsnivå P '!F792,"")</f>
        <v/>
      </c>
      <c r="J791" s="4" t="str">
        <f>IF('Rang. kommuner avlingsnivå P '!G792&gt;1,'Rang. kommuner avlingsnivå P '!G792,"")</f>
        <v/>
      </c>
      <c r="K791" s="4" t="str">
        <f>IF('Rang. kommuner avlingsnivå P '!H792&gt;1,'Rang. kommuner avlingsnivå P '!H792,"")</f>
        <v/>
      </c>
      <c r="L791" s="4" t="str">
        <f>IF('Rang. kommuner avlingsnivå P '!I792&gt;1,'Rang. kommuner avlingsnivå P '!I792,"")</f>
        <v/>
      </c>
      <c r="M791" s="4" t="str">
        <f>IF('Rang. kommuner avlingsnivå P '!J792&gt;1,'Rang. kommuner avlingsnivå P '!J792,"")</f>
        <v/>
      </c>
      <c r="N791" s="4" t="str">
        <f>IF('Rang. kommuner avlingsnivå P '!K792&gt;1,'Rang. kommuner avlingsnivå P '!K792,"")</f>
        <v/>
      </c>
      <c r="O791" s="4" t="str">
        <f>IF('Rang. kommuner avlingsnivå P '!L792&gt;1,'Rang. kommuner avlingsnivå P '!L792,"")</f>
        <v/>
      </c>
    </row>
    <row r="792" spans="4:15" x14ac:dyDescent="0.25">
      <c r="D792" s="4" t="str">
        <f>IF('Rang. kommuner avlingsnivå P '!A793&gt;1,'Rang. kommuner avlingsnivå P '!A793,"")</f>
        <v/>
      </c>
      <c r="E792" s="4" t="str">
        <f>IF('Rang. kommuner avlingsnivå P '!B793&gt;1,'Rang. kommuner avlingsnivå P '!B793,"")</f>
        <v/>
      </c>
      <c r="F792" s="4" t="str">
        <f>IF('Rang. kommuner avlingsnivå P '!C793&gt;1,'Rang. kommuner avlingsnivå P '!C793,"")</f>
        <v/>
      </c>
      <c r="G792" s="4" t="str">
        <f>IF('Rang. kommuner avlingsnivå P '!D793&gt;1,'Rang. kommuner avlingsnivå P '!D793,"")</f>
        <v/>
      </c>
      <c r="H792" s="4" t="str">
        <f>IF('Rang. kommuner avlingsnivå P '!E793&gt;1,'Rang. kommuner avlingsnivå P '!E793,"")</f>
        <v/>
      </c>
      <c r="I792" s="4" t="str">
        <f>IF('Rang. kommuner avlingsnivå P '!F793&gt;1,'Rang. kommuner avlingsnivå P '!F793,"")</f>
        <v/>
      </c>
      <c r="J792" s="4" t="str">
        <f>IF('Rang. kommuner avlingsnivå P '!G793&gt;1,'Rang. kommuner avlingsnivå P '!G793,"")</f>
        <v/>
      </c>
      <c r="K792" s="4" t="str">
        <f>IF('Rang. kommuner avlingsnivå P '!H793&gt;1,'Rang. kommuner avlingsnivå P '!H793,"")</f>
        <v/>
      </c>
      <c r="L792" s="4" t="str">
        <f>IF('Rang. kommuner avlingsnivå P '!I793&gt;1,'Rang. kommuner avlingsnivå P '!I793,"")</f>
        <v/>
      </c>
      <c r="M792" s="4" t="str">
        <f>IF('Rang. kommuner avlingsnivå P '!J793&gt;1,'Rang. kommuner avlingsnivå P '!J793,"")</f>
        <v/>
      </c>
      <c r="N792" s="4" t="str">
        <f>IF('Rang. kommuner avlingsnivå P '!K793&gt;1,'Rang. kommuner avlingsnivå P '!K793,"")</f>
        <v/>
      </c>
      <c r="O792" s="4" t="str">
        <f>IF('Rang. kommuner avlingsnivå P '!L793&gt;1,'Rang. kommuner avlingsnivå P '!L793,"")</f>
        <v/>
      </c>
    </row>
    <row r="793" spans="4:15" x14ac:dyDescent="0.25">
      <c r="D793" s="4" t="str">
        <f>IF('Rang. kommuner avlingsnivå P '!A794&gt;1,'Rang. kommuner avlingsnivå P '!A794,"")</f>
        <v/>
      </c>
      <c r="E793" s="4" t="str">
        <f>IF('Rang. kommuner avlingsnivå P '!B794&gt;1,'Rang. kommuner avlingsnivå P '!B794,"")</f>
        <v/>
      </c>
      <c r="F793" s="4" t="str">
        <f>IF('Rang. kommuner avlingsnivå P '!C794&gt;1,'Rang. kommuner avlingsnivå P '!C794,"")</f>
        <v/>
      </c>
      <c r="G793" s="4" t="str">
        <f>IF('Rang. kommuner avlingsnivå P '!D794&gt;1,'Rang. kommuner avlingsnivå P '!D794,"")</f>
        <v/>
      </c>
      <c r="H793" s="4" t="str">
        <f>IF('Rang. kommuner avlingsnivå P '!E794&gt;1,'Rang. kommuner avlingsnivå P '!E794,"")</f>
        <v/>
      </c>
      <c r="I793" s="4" t="str">
        <f>IF('Rang. kommuner avlingsnivå P '!F794&gt;1,'Rang. kommuner avlingsnivå P '!F794,"")</f>
        <v/>
      </c>
      <c r="J793" s="4" t="str">
        <f>IF('Rang. kommuner avlingsnivå P '!G794&gt;1,'Rang. kommuner avlingsnivå P '!G794,"")</f>
        <v/>
      </c>
      <c r="K793" s="4" t="str">
        <f>IF('Rang. kommuner avlingsnivå P '!H794&gt;1,'Rang. kommuner avlingsnivå P '!H794,"")</f>
        <v/>
      </c>
      <c r="L793" s="4" t="str">
        <f>IF('Rang. kommuner avlingsnivå P '!I794&gt;1,'Rang. kommuner avlingsnivå P '!I794,"")</f>
        <v/>
      </c>
      <c r="M793" s="4" t="str">
        <f>IF('Rang. kommuner avlingsnivå P '!J794&gt;1,'Rang. kommuner avlingsnivå P '!J794,"")</f>
        <v/>
      </c>
      <c r="N793" s="4" t="str">
        <f>IF('Rang. kommuner avlingsnivå P '!K794&gt;1,'Rang. kommuner avlingsnivå P '!K794,"")</f>
        <v/>
      </c>
      <c r="O793" s="4" t="str">
        <f>IF('Rang. kommuner avlingsnivå P '!L794&gt;1,'Rang. kommuner avlingsnivå P '!L794,"")</f>
        <v/>
      </c>
    </row>
    <row r="794" spans="4:15" x14ac:dyDescent="0.25">
      <c r="D794" s="4" t="str">
        <f>IF('Rang. kommuner avlingsnivå P '!A795&gt;1,'Rang. kommuner avlingsnivå P '!A795,"")</f>
        <v/>
      </c>
      <c r="E794" s="4" t="str">
        <f>IF('Rang. kommuner avlingsnivå P '!B795&gt;1,'Rang. kommuner avlingsnivå P '!B795,"")</f>
        <v/>
      </c>
      <c r="F794" s="4" t="str">
        <f>IF('Rang. kommuner avlingsnivå P '!C795&gt;1,'Rang. kommuner avlingsnivå P '!C795,"")</f>
        <v/>
      </c>
      <c r="G794" s="4" t="str">
        <f>IF('Rang. kommuner avlingsnivå P '!D795&gt;1,'Rang. kommuner avlingsnivå P '!D795,"")</f>
        <v/>
      </c>
      <c r="H794" s="4" t="str">
        <f>IF('Rang. kommuner avlingsnivå P '!E795&gt;1,'Rang. kommuner avlingsnivå P '!E795,"")</f>
        <v/>
      </c>
      <c r="I794" s="4" t="str">
        <f>IF('Rang. kommuner avlingsnivå P '!F795&gt;1,'Rang. kommuner avlingsnivå P '!F795,"")</f>
        <v/>
      </c>
      <c r="J794" s="4" t="str">
        <f>IF('Rang. kommuner avlingsnivå P '!G795&gt;1,'Rang. kommuner avlingsnivå P '!G795,"")</f>
        <v/>
      </c>
      <c r="K794" s="4" t="str">
        <f>IF('Rang. kommuner avlingsnivå P '!H795&gt;1,'Rang. kommuner avlingsnivå P '!H795,"")</f>
        <v/>
      </c>
      <c r="L794" s="4" t="str">
        <f>IF('Rang. kommuner avlingsnivå P '!I795&gt;1,'Rang. kommuner avlingsnivå P '!I795,"")</f>
        <v/>
      </c>
      <c r="M794" s="4" t="str">
        <f>IF('Rang. kommuner avlingsnivå P '!J795&gt;1,'Rang. kommuner avlingsnivå P '!J795,"")</f>
        <v/>
      </c>
      <c r="N794" s="4" t="str">
        <f>IF('Rang. kommuner avlingsnivå P '!K795&gt;1,'Rang. kommuner avlingsnivå P '!K795,"")</f>
        <v/>
      </c>
      <c r="O794" s="4" t="str">
        <f>IF('Rang. kommuner avlingsnivå P '!L795&gt;1,'Rang. kommuner avlingsnivå P '!L795,"")</f>
        <v/>
      </c>
    </row>
    <row r="795" spans="4:15" x14ac:dyDescent="0.25">
      <c r="D795" s="4" t="str">
        <f>IF('Rang. kommuner avlingsnivå P '!A796&gt;1,'Rang. kommuner avlingsnivå P '!A796,"")</f>
        <v/>
      </c>
      <c r="E795" s="4" t="str">
        <f>IF('Rang. kommuner avlingsnivå P '!B796&gt;1,'Rang. kommuner avlingsnivå P '!B796,"")</f>
        <v/>
      </c>
      <c r="F795" s="4" t="str">
        <f>IF('Rang. kommuner avlingsnivå P '!C796&gt;1,'Rang. kommuner avlingsnivå P '!C796,"")</f>
        <v/>
      </c>
      <c r="G795" s="4" t="str">
        <f>IF('Rang. kommuner avlingsnivå P '!D796&gt;1,'Rang. kommuner avlingsnivå P '!D796,"")</f>
        <v/>
      </c>
      <c r="H795" s="4" t="str">
        <f>IF('Rang. kommuner avlingsnivå P '!E796&gt;1,'Rang. kommuner avlingsnivå P '!E796,"")</f>
        <v/>
      </c>
      <c r="I795" s="4" t="str">
        <f>IF('Rang. kommuner avlingsnivå P '!F796&gt;1,'Rang. kommuner avlingsnivå P '!F796,"")</f>
        <v/>
      </c>
      <c r="J795" s="4" t="str">
        <f>IF('Rang. kommuner avlingsnivå P '!G796&gt;1,'Rang. kommuner avlingsnivå P '!G796,"")</f>
        <v/>
      </c>
      <c r="K795" s="4" t="str">
        <f>IF('Rang. kommuner avlingsnivå P '!H796&gt;1,'Rang. kommuner avlingsnivå P '!H796,"")</f>
        <v/>
      </c>
      <c r="L795" s="4" t="str">
        <f>IF('Rang. kommuner avlingsnivå P '!I796&gt;1,'Rang. kommuner avlingsnivå P '!I796,"")</f>
        <v/>
      </c>
      <c r="M795" s="4" t="str">
        <f>IF('Rang. kommuner avlingsnivå P '!J796&gt;1,'Rang. kommuner avlingsnivå P '!J796,"")</f>
        <v/>
      </c>
      <c r="N795" s="4" t="str">
        <f>IF('Rang. kommuner avlingsnivå P '!K796&gt;1,'Rang. kommuner avlingsnivå P '!K796,"")</f>
        <v/>
      </c>
      <c r="O795" s="4" t="str">
        <f>IF('Rang. kommuner avlingsnivå P '!L796&gt;1,'Rang. kommuner avlingsnivå P '!L796,"")</f>
        <v/>
      </c>
    </row>
    <row r="796" spans="4:15" x14ac:dyDescent="0.25">
      <c r="D796" s="4" t="str">
        <f>IF('Rang. kommuner avlingsnivå P '!A797&gt;1,'Rang. kommuner avlingsnivå P '!A797,"")</f>
        <v/>
      </c>
      <c r="E796" s="4" t="str">
        <f>IF('Rang. kommuner avlingsnivå P '!B797&gt;1,'Rang. kommuner avlingsnivå P '!B797,"")</f>
        <v/>
      </c>
      <c r="F796" s="4" t="str">
        <f>IF('Rang. kommuner avlingsnivå P '!C797&gt;1,'Rang. kommuner avlingsnivå P '!C797,"")</f>
        <v/>
      </c>
      <c r="G796" s="4" t="str">
        <f>IF('Rang. kommuner avlingsnivå P '!D797&gt;1,'Rang. kommuner avlingsnivå P '!D797,"")</f>
        <v/>
      </c>
      <c r="H796" s="4" t="str">
        <f>IF('Rang. kommuner avlingsnivå P '!E797&gt;1,'Rang. kommuner avlingsnivå P '!E797,"")</f>
        <v/>
      </c>
      <c r="I796" s="4" t="str">
        <f>IF('Rang. kommuner avlingsnivå P '!F797&gt;1,'Rang. kommuner avlingsnivå P '!F797,"")</f>
        <v/>
      </c>
      <c r="J796" s="4" t="str">
        <f>IF('Rang. kommuner avlingsnivå P '!G797&gt;1,'Rang. kommuner avlingsnivå P '!G797,"")</f>
        <v/>
      </c>
      <c r="K796" s="4" t="str">
        <f>IF('Rang. kommuner avlingsnivå P '!H797&gt;1,'Rang. kommuner avlingsnivå P '!H797,"")</f>
        <v/>
      </c>
      <c r="L796" s="4" t="str">
        <f>IF('Rang. kommuner avlingsnivå P '!I797&gt;1,'Rang. kommuner avlingsnivå P '!I797,"")</f>
        <v/>
      </c>
      <c r="M796" s="4" t="str">
        <f>IF('Rang. kommuner avlingsnivå P '!J797&gt;1,'Rang. kommuner avlingsnivå P '!J797,"")</f>
        <v/>
      </c>
      <c r="N796" s="4" t="str">
        <f>IF('Rang. kommuner avlingsnivå P '!K797&gt;1,'Rang. kommuner avlingsnivå P '!K797,"")</f>
        <v/>
      </c>
      <c r="O796" s="4" t="str">
        <f>IF('Rang. kommuner avlingsnivå P '!L797&gt;1,'Rang. kommuner avlingsnivå P '!L797,"")</f>
        <v/>
      </c>
    </row>
    <row r="797" spans="4:15" x14ac:dyDescent="0.25">
      <c r="D797" s="4" t="str">
        <f>IF('Rang. kommuner avlingsnivå P '!A798&gt;1,'Rang. kommuner avlingsnivå P '!A798,"")</f>
        <v/>
      </c>
      <c r="E797" s="4" t="str">
        <f>IF('Rang. kommuner avlingsnivå P '!B798&gt;1,'Rang. kommuner avlingsnivå P '!B798,"")</f>
        <v/>
      </c>
      <c r="F797" s="4" t="str">
        <f>IF('Rang. kommuner avlingsnivå P '!C798&gt;1,'Rang. kommuner avlingsnivå P '!C798,"")</f>
        <v/>
      </c>
      <c r="G797" s="4" t="str">
        <f>IF('Rang. kommuner avlingsnivå P '!D798&gt;1,'Rang. kommuner avlingsnivå P '!D798,"")</f>
        <v/>
      </c>
      <c r="H797" s="4" t="str">
        <f>IF('Rang. kommuner avlingsnivå P '!E798&gt;1,'Rang. kommuner avlingsnivå P '!E798,"")</f>
        <v/>
      </c>
      <c r="I797" s="4" t="str">
        <f>IF('Rang. kommuner avlingsnivå P '!F798&gt;1,'Rang. kommuner avlingsnivå P '!F798,"")</f>
        <v/>
      </c>
      <c r="J797" s="4" t="str">
        <f>IF('Rang. kommuner avlingsnivå P '!G798&gt;1,'Rang. kommuner avlingsnivå P '!G798,"")</f>
        <v/>
      </c>
      <c r="K797" s="4" t="str">
        <f>IF('Rang. kommuner avlingsnivå P '!H798&gt;1,'Rang. kommuner avlingsnivå P '!H798,"")</f>
        <v/>
      </c>
      <c r="L797" s="4" t="str">
        <f>IF('Rang. kommuner avlingsnivå P '!I798&gt;1,'Rang. kommuner avlingsnivå P '!I798,"")</f>
        <v/>
      </c>
      <c r="M797" s="4" t="str">
        <f>IF('Rang. kommuner avlingsnivå P '!J798&gt;1,'Rang. kommuner avlingsnivå P '!J798,"")</f>
        <v/>
      </c>
      <c r="N797" s="4" t="str">
        <f>IF('Rang. kommuner avlingsnivå P '!K798&gt;1,'Rang. kommuner avlingsnivå P '!K798,"")</f>
        <v/>
      </c>
      <c r="O797" s="4" t="str">
        <f>IF('Rang. kommuner avlingsnivå P '!L798&gt;1,'Rang. kommuner avlingsnivå P '!L798,"")</f>
        <v/>
      </c>
    </row>
    <row r="798" spans="4:15" x14ac:dyDescent="0.25">
      <c r="D798" s="4" t="str">
        <f>IF('Rang. kommuner avlingsnivå P '!A799&gt;1,'Rang. kommuner avlingsnivå P '!A799,"")</f>
        <v/>
      </c>
      <c r="E798" s="4" t="str">
        <f>IF('Rang. kommuner avlingsnivå P '!B799&gt;1,'Rang. kommuner avlingsnivå P '!B799,"")</f>
        <v/>
      </c>
      <c r="F798" s="4" t="str">
        <f>IF('Rang. kommuner avlingsnivå P '!C799&gt;1,'Rang. kommuner avlingsnivå P '!C799,"")</f>
        <v/>
      </c>
      <c r="G798" s="4" t="str">
        <f>IF('Rang. kommuner avlingsnivå P '!D799&gt;1,'Rang. kommuner avlingsnivå P '!D799,"")</f>
        <v/>
      </c>
      <c r="H798" s="4" t="str">
        <f>IF('Rang. kommuner avlingsnivå P '!E799&gt;1,'Rang. kommuner avlingsnivå P '!E799,"")</f>
        <v/>
      </c>
      <c r="I798" s="4" t="str">
        <f>IF('Rang. kommuner avlingsnivå P '!F799&gt;1,'Rang. kommuner avlingsnivå P '!F799,"")</f>
        <v/>
      </c>
      <c r="J798" s="4" t="str">
        <f>IF('Rang. kommuner avlingsnivå P '!G799&gt;1,'Rang. kommuner avlingsnivå P '!G799,"")</f>
        <v/>
      </c>
      <c r="K798" s="4" t="str">
        <f>IF('Rang. kommuner avlingsnivå P '!H799&gt;1,'Rang. kommuner avlingsnivå P '!H799,"")</f>
        <v/>
      </c>
      <c r="L798" s="4" t="str">
        <f>IF('Rang. kommuner avlingsnivå P '!I799&gt;1,'Rang. kommuner avlingsnivå P '!I799,"")</f>
        <v/>
      </c>
      <c r="M798" s="4" t="str">
        <f>IF('Rang. kommuner avlingsnivå P '!J799&gt;1,'Rang. kommuner avlingsnivå P '!J799,"")</f>
        <v/>
      </c>
      <c r="N798" s="4" t="str">
        <f>IF('Rang. kommuner avlingsnivå P '!K799&gt;1,'Rang. kommuner avlingsnivå P '!K799,"")</f>
        <v/>
      </c>
      <c r="O798" s="4" t="str">
        <f>IF('Rang. kommuner avlingsnivå P '!L799&gt;1,'Rang. kommuner avlingsnivå P '!L799,"")</f>
        <v/>
      </c>
    </row>
    <row r="799" spans="4:15" x14ac:dyDescent="0.25">
      <c r="D799" s="4" t="str">
        <f>IF('Rang. kommuner avlingsnivå P '!A800&gt;1,'Rang. kommuner avlingsnivå P '!A800,"")</f>
        <v/>
      </c>
      <c r="E799" s="4" t="str">
        <f>IF('Rang. kommuner avlingsnivå P '!B800&gt;1,'Rang. kommuner avlingsnivå P '!B800,"")</f>
        <v/>
      </c>
      <c r="F799" s="4" t="str">
        <f>IF('Rang. kommuner avlingsnivå P '!C800&gt;1,'Rang. kommuner avlingsnivå P '!C800,"")</f>
        <v/>
      </c>
      <c r="G799" s="4" t="str">
        <f>IF('Rang. kommuner avlingsnivå P '!D800&gt;1,'Rang. kommuner avlingsnivå P '!D800,"")</f>
        <v/>
      </c>
      <c r="H799" s="4" t="str">
        <f>IF('Rang. kommuner avlingsnivå P '!E800&gt;1,'Rang. kommuner avlingsnivå P '!E800,"")</f>
        <v/>
      </c>
      <c r="I799" s="4" t="str">
        <f>IF('Rang. kommuner avlingsnivå P '!F800&gt;1,'Rang. kommuner avlingsnivå P '!F800,"")</f>
        <v/>
      </c>
      <c r="J799" s="4" t="str">
        <f>IF('Rang. kommuner avlingsnivå P '!G800&gt;1,'Rang. kommuner avlingsnivå P '!G800,"")</f>
        <v/>
      </c>
      <c r="K799" s="4" t="str">
        <f>IF('Rang. kommuner avlingsnivå P '!H800&gt;1,'Rang. kommuner avlingsnivå P '!H800,"")</f>
        <v/>
      </c>
      <c r="L799" s="4" t="str">
        <f>IF('Rang. kommuner avlingsnivå P '!I800&gt;1,'Rang. kommuner avlingsnivå P '!I800,"")</f>
        <v/>
      </c>
      <c r="M799" s="4" t="str">
        <f>IF('Rang. kommuner avlingsnivå P '!J800&gt;1,'Rang. kommuner avlingsnivå P '!J800,"")</f>
        <v/>
      </c>
      <c r="N799" s="4" t="str">
        <f>IF('Rang. kommuner avlingsnivå P '!K800&gt;1,'Rang. kommuner avlingsnivå P '!K800,"")</f>
        <v/>
      </c>
      <c r="O799" s="4" t="str">
        <f>IF('Rang. kommuner avlingsnivå P '!L800&gt;1,'Rang. kommuner avlingsnivå P '!L800,"")</f>
        <v/>
      </c>
    </row>
    <row r="800" spans="4:15" x14ac:dyDescent="0.25">
      <c r="D800" s="4" t="str">
        <f>IF('Rang. kommuner avlingsnivå P '!A801&gt;1,'Rang. kommuner avlingsnivå P '!A801,"")</f>
        <v/>
      </c>
      <c r="E800" s="4" t="str">
        <f>IF('Rang. kommuner avlingsnivå P '!B801&gt;1,'Rang. kommuner avlingsnivå P '!B801,"")</f>
        <v/>
      </c>
      <c r="F800" s="4" t="str">
        <f>IF('Rang. kommuner avlingsnivå P '!C801&gt;1,'Rang. kommuner avlingsnivå P '!C801,"")</f>
        <v/>
      </c>
      <c r="G800" s="4" t="str">
        <f>IF('Rang. kommuner avlingsnivå P '!D801&gt;1,'Rang. kommuner avlingsnivå P '!D801,"")</f>
        <v/>
      </c>
      <c r="H800" s="4" t="str">
        <f>IF('Rang. kommuner avlingsnivå P '!E801&gt;1,'Rang. kommuner avlingsnivå P '!E801,"")</f>
        <v/>
      </c>
      <c r="I800" s="4" t="str">
        <f>IF('Rang. kommuner avlingsnivå P '!F801&gt;1,'Rang. kommuner avlingsnivå P '!F801,"")</f>
        <v/>
      </c>
      <c r="J800" s="4" t="str">
        <f>IF('Rang. kommuner avlingsnivå P '!G801&gt;1,'Rang. kommuner avlingsnivå P '!G801,"")</f>
        <v/>
      </c>
      <c r="K800" s="4" t="str">
        <f>IF('Rang. kommuner avlingsnivå P '!H801&gt;1,'Rang. kommuner avlingsnivå P '!H801,"")</f>
        <v/>
      </c>
      <c r="L800" s="4" t="str">
        <f>IF('Rang. kommuner avlingsnivå P '!I801&gt;1,'Rang. kommuner avlingsnivå P '!I801,"")</f>
        <v/>
      </c>
      <c r="M800" s="4" t="str">
        <f>IF('Rang. kommuner avlingsnivå P '!J801&gt;1,'Rang. kommuner avlingsnivå P '!J801,"")</f>
        <v/>
      </c>
      <c r="N800" s="4" t="str">
        <f>IF('Rang. kommuner avlingsnivå P '!K801&gt;1,'Rang. kommuner avlingsnivå P '!K801,"")</f>
        <v/>
      </c>
      <c r="O800" s="4" t="str">
        <f>IF('Rang. kommuner avlingsnivå P '!L801&gt;1,'Rang. kommuner avlingsnivå P '!L801,"")</f>
        <v/>
      </c>
    </row>
    <row r="801" spans="4:15" x14ac:dyDescent="0.25">
      <c r="D801" s="4" t="str">
        <f>IF('Rang. kommuner avlingsnivå P '!A802&gt;1,'Rang. kommuner avlingsnivå P '!A802,"")</f>
        <v/>
      </c>
      <c r="E801" s="4" t="str">
        <f>IF('Rang. kommuner avlingsnivå P '!B802&gt;1,'Rang. kommuner avlingsnivå P '!B802,"")</f>
        <v/>
      </c>
      <c r="F801" s="4" t="str">
        <f>IF('Rang. kommuner avlingsnivå P '!C802&gt;1,'Rang. kommuner avlingsnivå P '!C802,"")</f>
        <v/>
      </c>
      <c r="G801" s="4" t="str">
        <f>IF('Rang. kommuner avlingsnivå P '!D802&gt;1,'Rang. kommuner avlingsnivå P '!D802,"")</f>
        <v/>
      </c>
      <c r="H801" s="4" t="str">
        <f>IF('Rang. kommuner avlingsnivå P '!E802&gt;1,'Rang. kommuner avlingsnivå P '!E802,"")</f>
        <v/>
      </c>
      <c r="I801" s="4" t="str">
        <f>IF('Rang. kommuner avlingsnivå P '!F802&gt;1,'Rang. kommuner avlingsnivå P '!F802,"")</f>
        <v/>
      </c>
      <c r="J801" s="4" t="str">
        <f>IF('Rang. kommuner avlingsnivå P '!G802&gt;1,'Rang. kommuner avlingsnivå P '!G802,"")</f>
        <v/>
      </c>
      <c r="K801" s="4" t="str">
        <f>IF('Rang. kommuner avlingsnivå P '!H802&gt;1,'Rang. kommuner avlingsnivå P '!H802,"")</f>
        <v/>
      </c>
      <c r="L801" s="4" t="str">
        <f>IF('Rang. kommuner avlingsnivå P '!I802&gt;1,'Rang. kommuner avlingsnivå P '!I802,"")</f>
        <v/>
      </c>
      <c r="M801" s="4" t="str">
        <f>IF('Rang. kommuner avlingsnivå P '!J802&gt;1,'Rang. kommuner avlingsnivå P '!J802,"")</f>
        <v/>
      </c>
      <c r="N801" s="4" t="str">
        <f>IF('Rang. kommuner avlingsnivå P '!K802&gt;1,'Rang. kommuner avlingsnivå P '!K802,"")</f>
        <v/>
      </c>
      <c r="O801" s="4" t="str">
        <f>IF('Rang. kommuner avlingsnivå P '!L802&gt;1,'Rang. kommuner avlingsnivå P '!L802,"")</f>
        <v/>
      </c>
    </row>
    <row r="802" spans="4:15" x14ac:dyDescent="0.25">
      <c r="D802" s="4" t="str">
        <f>IF('Rang. kommuner avlingsnivå P '!A803&gt;1,'Rang. kommuner avlingsnivå P '!A803,"")</f>
        <v/>
      </c>
      <c r="E802" s="4" t="str">
        <f>IF('Rang. kommuner avlingsnivå P '!B803&gt;1,'Rang. kommuner avlingsnivå P '!B803,"")</f>
        <v/>
      </c>
      <c r="F802" s="4" t="str">
        <f>IF('Rang. kommuner avlingsnivå P '!C803&gt;1,'Rang. kommuner avlingsnivå P '!C803,"")</f>
        <v/>
      </c>
      <c r="G802" s="4" t="str">
        <f>IF('Rang. kommuner avlingsnivå P '!D803&gt;1,'Rang. kommuner avlingsnivå P '!D803,"")</f>
        <v/>
      </c>
      <c r="H802" s="4" t="str">
        <f>IF('Rang. kommuner avlingsnivå P '!E803&gt;1,'Rang. kommuner avlingsnivå P '!E803,"")</f>
        <v/>
      </c>
      <c r="I802" s="4" t="str">
        <f>IF('Rang. kommuner avlingsnivå P '!F803&gt;1,'Rang. kommuner avlingsnivå P '!F803,"")</f>
        <v/>
      </c>
      <c r="J802" s="4" t="str">
        <f>IF('Rang. kommuner avlingsnivå P '!G803&gt;1,'Rang. kommuner avlingsnivå P '!G803,"")</f>
        <v/>
      </c>
      <c r="K802" s="4" t="str">
        <f>IF('Rang. kommuner avlingsnivå P '!H803&gt;1,'Rang. kommuner avlingsnivå P '!H803,"")</f>
        <v/>
      </c>
      <c r="L802" s="4" t="str">
        <f>IF('Rang. kommuner avlingsnivå P '!I803&gt;1,'Rang. kommuner avlingsnivå P '!I803,"")</f>
        <v/>
      </c>
      <c r="M802" s="4" t="str">
        <f>IF('Rang. kommuner avlingsnivå P '!J803&gt;1,'Rang. kommuner avlingsnivå P '!J803,"")</f>
        <v/>
      </c>
      <c r="N802" s="4" t="str">
        <f>IF('Rang. kommuner avlingsnivå P '!K803&gt;1,'Rang. kommuner avlingsnivå P '!K803,"")</f>
        <v/>
      </c>
      <c r="O802" s="4" t="str">
        <f>IF('Rang. kommuner avlingsnivå P '!L803&gt;1,'Rang. kommuner avlingsnivå P '!L803,"")</f>
        <v/>
      </c>
    </row>
    <row r="803" spans="4:15" x14ac:dyDescent="0.25">
      <c r="D803" s="4" t="str">
        <f>IF('Rang. kommuner avlingsnivå P '!A804&gt;1,'Rang. kommuner avlingsnivå P '!A804,"")</f>
        <v/>
      </c>
      <c r="E803" s="4" t="str">
        <f>IF('Rang. kommuner avlingsnivå P '!B804&gt;1,'Rang. kommuner avlingsnivå P '!B804,"")</f>
        <v/>
      </c>
      <c r="F803" s="4" t="str">
        <f>IF('Rang. kommuner avlingsnivå P '!C804&gt;1,'Rang. kommuner avlingsnivå P '!C804,"")</f>
        <v/>
      </c>
      <c r="G803" s="4" t="str">
        <f>IF('Rang. kommuner avlingsnivå P '!D804&gt;1,'Rang. kommuner avlingsnivå P '!D804,"")</f>
        <v/>
      </c>
      <c r="H803" s="4" t="str">
        <f>IF('Rang. kommuner avlingsnivå P '!E804&gt;1,'Rang. kommuner avlingsnivå P '!E804,"")</f>
        <v/>
      </c>
      <c r="I803" s="4" t="str">
        <f>IF('Rang. kommuner avlingsnivå P '!F804&gt;1,'Rang. kommuner avlingsnivå P '!F804,"")</f>
        <v/>
      </c>
      <c r="J803" s="4" t="str">
        <f>IF('Rang. kommuner avlingsnivå P '!G804&gt;1,'Rang. kommuner avlingsnivå P '!G804,"")</f>
        <v/>
      </c>
      <c r="K803" s="4" t="str">
        <f>IF('Rang. kommuner avlingsnivå P '!H804&gt;1,'Rang. kommuner avlingsnivå P '!H804,"")</f>
        <v/>
      </c>
      <c r="L803" s="4" t="str">
        <f>IF('Rang. kommuner avlingsnivå P '!I804&gt;1,'Rang. kommuner avlingsnivå P '!I804,"")</f>
        <v/>
      </c>
      <c r="M803" s="4" t="str">
        <f>IF('Rang. kommuner avlingsnivå P '!J804&gt;1,'Rang. kommuner avlingsnivå P '!J804,"")</f>
        <v/>
      </c>
      <c r="N803" s="4" t="str">
        <f>IF('Rang. kommuner avlingsnivå P '!K804&gt;1,'Rang. kommuner avlingsnivå P '!K804,"")</f>
        <v/>
      </c>
      <c r="O803" s="4" t="str">
        <f>IF('Rang. kommuner avlingsnivå P '!L804&gt;1,'Rang. kommuner avlingsnivå P '!L804,"")</f>
        <v/>
      </c>
    </row>
    <row r="804" spans="4:15" x14ac:dyDescent="0.25">
      <c r="D804" s="4" t="str">
        <f>IF('Rang. kommuner avlingsnivå P '!A805&gt;1,'Rang. kommuner avlingsnivå P '!A805,"")</f>
        <v/>
      </c>
      <c r="E804" s="4" t="str">
        <f>IF('Rang. kommuner avlingsnivå P '!B805&gt;1,'Rang. kommuner avlingsnivå P '!B805,"")</f>
        <v/>
      </c>
      <c r="F804" s="4" t="str">
        <f>IF('Rang. kommuner avlingsnivå P '!C805&gt;1,'Rang. kommuner avlingsnivå P '!C805,"")</f>
        <v/>
      </c>
      <c r="G804" s="4" t="str">
        <f>IF('Rang. kommuner avlingsnivå P '!D805&gt;1,'Rang. kommuner avlingsnivå P '!D805,"")</f>
        <v/>
      </c>
      <c r="H804" s="4" t="str">
        <f>IF('Rang. kommuner avlingsnivå P '!E805&gt;1,'Rang. kommuner avlingsnivå P '!E805,"")</f>
        <v/>
      </c>
      <c r="I804" s="4" t="str">
        <f>IF('Rang. kommuner avlingsnivå P '!F805&gt;1,'Rang. kommuner avlingsnivå P '!F805,"")</f>
        <v/>
      </c>
      <c r="J804" s="4" t="str">
        <f>IF('Rang. kommuner avlingsnivå P '!G805&gt;1,'Rang. kommuner avlingsnivå P '!G805,"")</f>
        <v/>
      </c>
      <c r="K804" s="4" t="str">
        <f>IF('Rang. kommuner avlingsnivå P '!H805&gt;1,'Rang. kommuner avlingsnivå P '!H805,"")</f>
        <v/>
      </c>
      <c r="L804" s="4" t="str">
        <f>IF('Rang. kommuner avlingsnivå P '!I805&gt;1,'Rang. kommuner avlingsnivå P '!I805,"")</f>
        <v/>
      </c>
      <c r="M804" s="4" t="str">
        <f>IF('Rang. kommuner avlingsnivå P '!J805&gt;1,'Rang. kommuner avlingsnivå P '!J805,"")</f>
        <v/>
      </c>
      <c r="N804" s="4" t="str">
        <f>IF('Rang. kommuner avlingsnivå P '!K805&gt;1,'Rang. kommuner avlingsnivå P '!K805,"")</f>
        <v/>
      </c>
      <c r="O804" s="4" t="str">
        <f>IF('Rang. kommuner avlingsnivå P '!L805&gt;1,'Rang. kommuner avlingsnivå P '!L805,"")</f>
        <v/>
      </c>
    </row>
    <row r="805" spans="4:15" x14ac:dyDescent="0.25">
      <c r="D805" s="4" t="str">
        <f>IF('Rang. kommuner avlingsnivå P '!A806&gt;1,'Rang. kommuner avlingsnivå P '!A806,"")</f>
        <v/>
      </c>
      <c r="E805" s="4" t="str">
        <f>IF('Rang. kommuner avlingsnivå P '!B806&gt;1,'Rang. kommuner avlingsnivå P '!B806,"")</f>
        <v/>
      </c>
      <c r="F805" s="4" t="str">
        <f>IF('Rang. kommuner avlingsnivå P '!C806&gt;1,'Rang. kommuner avlingsnivå P '!C806,"")</f>
        <v/>
      </c>
      <c r="G805" s="4" t="str">
        <f>IF('Rang. kommuner avlingsnivå P '!D806&gt;1,'Rang. kommuner avlingsnivå P '!D806,"")</f>
        <v/>
      </c>
      <c r="H805" s="4" t="str">
        <f>IF('Rang. kommuner avlingsnivå P '!E806&gt;1,'Rang. kommuner avlingsnivå P '!E806,"")</f>
        <v/>
      </c>
      <c r="I805" s="4" t="str">
        <f>IF('Rang. kommuner avlingsnivå P '!F806&gt;1,'Rang. kommuner avlingsnivå P '!F806,"")</f>
        <v/>
      </c>
      <c r="J805" s="4" t="str">
        <f>IF('Rang. kommuner avlingsnivå P '!G806&gt;1,'Rang. kommuner avlingsnivå P '!G806,"")</f>
        <v/>
      </c>
      <c r="K805" s="4" t="str">
        <f>IF('Rang. kommuner avlingsnivå P '!H806&gt;1,'Rang. kommuner avlingsnivå P '!H806,"")</f>
        <v/>
      </c>
      <c r="L805" s="4" t="str">
        <f>IF('Rang. kommuner avlingsnivå P '!I806&gt;1,'Rang. kommuner avlingsnivå P '!I806,"")</f>
        <v/>
      </c>
      <c r="M805" s="4" t="str">
        <f>IF('Rang. kommuner avlingsnivå P '!J806&gt;1,'Rang. kommuner avlingsnivå P '!J806,"")</f>
        <v/>
      </c>
      <c r="N805" s="4" t="str">
        <f>IF('Rang. kommuner avlingsnivå P '!K806&gt;1,'Rang. kommuner avlingsnivå P '!K806,"")</f>
        <v/>
      </c>
      <c r="O805" s="4" t="str">
        <f>IF('Rang. kommuner avlingsnivå P '!L806&gt;1,'Rang. kommuner avlingsnivå P '!L806,"")</f>
        <v/>
      </c>
    </row>
    <row r="806" spans="4:15" x14ac:dyDescent="0.25">
      <c r="D806" s="4" t="str">
        <f>IF('Rang. kommuner avlingsnivå P '!A807&gt;1,'Rang. kommuner avlingsnivå P '!A807,"")</f>
        <v/>
      </c>
      <c r="E806" s="4" t="str">
        <f>IF('Rang. kommuner avlingsnivå P '!B807&gt;1,'Rang. kommuner avlingsnivå P '!B807,"")</f>
        <v/>
      </c>
      <c r="F806" s="4" t="str">
        <f>IF('Rang. kommuner avlingsnivå P '!C807&gt;1,'Rang. kommuner avlingsnivå P '!C807,"")</f>
        <v/>
      </c>
      <c r="G806" s="4" t="str">
        <f>IF('Rang. kommuner avlingsnivå P '!D807&gt;1,'Rang. kommuner avlingsnivå P '!D807,"")</f>
        <v/>
      </c>
      <c r="H806" s="4" t="str">
        <f>IF('Rang. kommuner avlingsnivå P '!E807&gt;1,'Rang. kommuner avlingsnivå P '!E807,"")</f>
        <v/>
      </c>
      <c r="I806" s="4" t="str">
        <f>IF('Rang. kommuner avlingsnivå P '!F807&gt;1,'Rang. kommuner avlingsnivå P '!F807,"")</f>
        <v/>
      </c>
      <c r="J806" s="4" t="str">
        <f>IF('Rang. kommuner avlingsnivå P '!G807&gt;1,'Rang. kommuner avlingsnivå P '!G807,"")</f>
        <v/>
      </c>
      <c r="K806" s="4" t="str">
        <f>IF('Rang. kommuner avlingsnivå P '!H807&gt;1,'Rang. kommuner avlingsnivå P '!H807,"")</f>
        <v/>
      </c>
      <c r="L806" s="4" t="str">
        <f>IF('Rang. kommuner avlingsnivå P '!I807&gt;1,'Rang. kommuner avlingsnivå P '!I807,"")</f>
        <v/>
      </c>
      <c r="M806" s="4" t="str">
        <f>IF('Rang. kommuner avlingsnivå P '!J807&gt;1,'Rang. kommuner avlingsnivå P '!J807,"")</f>
        <v/>
      </c>
      <c r="N806" s="4" t="str">
        <f>IF('Rang. kommuner avlingsnivå P '!K807&gt;1,'Rang. kommuner avlingsnivå P '!K807,"")</f>
        <v/>
      </c>
      <c r="O806" s="4" t="str">
        <f>IF('Rang. kommuner avlingsnivå P '!L807&gt;1,'Rang. kommuner avlingsnivå P '!L807,"")</f>
        <v/>
      </c>
    </row>
    <row r="807" spans="4:15" x14ac:dyDescent="0.25">
      <c r="D807" s="4" t="str">
        <f>IF('Rang. kommuner avlingsnivå P '!A808&gt;1,'Rang. kommuner avlingsnivå P '!A808,"")</f>
        <v/>
      </c>
      <c r="E807" s="4" t="str">
        <f>IF('Rang. kommuner avlingsnivå P '!B808&gt;1,'Rang. kommuner avlingsnivå P '!B808,"")</f>
        <v/>
      </c>
      <c r="F807" s="4" t="str">
        <f>IF('Rang. kommuner avlingsnivå P '!C808&gt;1,'Rang. kommuner avlingsnivå P '!C808,"")</f>
        <v/>
      </c>
      <c r="G807" s="4" t="str">
        <f>IF('Rang. kommuner avlingsnivå P '!D808&gt;1,'Rang. kommuner avlingsnivå P '!D808,"")</f>
        <v/>
      </c>
      <c r="H807" s="4" t="str">
        <f>IF('Rang. kommuner avlingsnivå P '!E808&gt;1,'Rang. kommuner avlingsnivå P '!E808,"")</f>
        <v/>
      </c>
      <c r="I807" s="4" t="str">
        <f>IF('Rang. kommuner avlingsnivå P '!F808&gt;1,'Rang. kommuner avlingsnivå P '!F808,"")</f>
        <v/>
      </c>
      <c r="J807" s="4" t="str">
        <f>IF('Rang. kommuner avlingsnivå P '!G808&gt;1,'Rang. kommuner avlingsnivå P '!G808,"")</f>
        <v/>
      </c>
      <c r="K807" s="4" t="str">
        <f>IF('Rang. kommuner avlingsnivå P '!H808&gt;1,'Rang. kommuner avlingsnivå P '!H808,"")</f>
        <v/>
      </c>
      <c r="L807" s="4" t="str">
        <f>IF('Rang. kommuner avlingsnivå P '!I808&gt;1,'Rang. kommuner avlingsnivå P '!I808,"")</f>
        <v/>
      </c>
      <c r="M807" s="4" t="str">
        <f>IF('Rang. kommuner avlingsnivå P '!J808&gt;1,'Rang. kommuner avlingsnivå P '!J808,"")</f>
        <v/>
      </c>
      <c r="N807" s="4" t="str">
        <f>IF('Rang. kommuner avlingsnivå P '!K808&gt;1,'Rang. kommuner avlingsnivå P '!K808,"")</f>
        <v/>
      </c>
      <c r="O807" s="4" t="str">
        <f>IF('Rang. kommuner avlingsnivå P '!L808&gt;1,'Rang. kommuner avlingsnivå P '!L808,"")</f>
        <v/>
      </c>
    </row>
    <row r="808" spans="4:15" x14ac:dyDescent="0.25">
      <c r="D808" s="4" t="str">
        <f>IF('Rang. kommuner avlingsnivå P '!A809&gt;1,'Rang. kommuner avlingsnivå P '!A809,"")</f>
        <v/>
      </c>
      <c r="E808" s="4" t="str">
        <f>IF('Rang. kommuner avlingsnivå P '!B809&gt;1,'Rang. kommuner avlingsnivå P '!B809,"")</f>
        <v/>
      </c>
      <c r="F808" s="4" t="str">
        <f>IF('Rang. kommuner avlingsnivå P '!C809&gt;1,'Rang. kommuner avlingsnivå P '!C809,"")</f>
        <v/>
      </c>
      <c r="G808" s="4" t="str">
        <f>IF('Rang. kommuner avlingsnivå P '!D809&gt;1,'Rang. kommuner avlingsnivå P '!D809,"")</f>
        <v/>
      </c>
      <c r="H808" s="4" t="str">
        <f>IF('Rang. kommuner avlingsnivå P '!E809&gt;1,'Rang. kommuner avlingsnivå P '!E809,"")</f>
        <v/>
      </c>
      <c r="I808" s="4" t="str">
        <f>IF('Rang. kommuner avlingsnivå P '!F809&gt;1,'Rang. kommuner avlingsnivå P '!F809,"")</f>
        <v/>
      </c>
      <c r="J808" s="4" t="str">
        <f>IF('Rang. kommuner avlingsnivå P '!G809&gt;1,'Rang. kommuner avlingsnivå P '!G809,"")</f>
        <v/>
      </c>
      <c r="K808" s="4" t="str">
        <f>IF('Rang. kommuner avlingsnivå P '!H809&gt;1,'Rang. kommuner avlingsnivå P '!H809,"")</f>
        <v/>
      </c>
      <c r="L808" s="4" t="str">
        <f>IF('Rang. kommuner avlingsnivå P '!I809&gt;1,'Rang. kommuner avlingsnivå P '!I809,"")</f>
        <v/>
      </c>
      <c r="M808" s="4" t="str">
        <f>IF('Rang. kommuner avlingsnivå P '!J809&gt;1,'Rang. kommuner avlingsnivå P '!J809,"")</f>
        <v/>
      </c>
      <c r="N808" s="4" t="str">
        <f>IF('Rang. kommuner avlingsnivå P '!K809&gt;1,'Rang. kommuner avlingsnivå P '!K809,"")</f>
        <v/>
      </c>
      <c r="O808" s="4" t="str">
        <f>IF('Rang. kommuner avlingsnivå P '!L809&gt;1,'Rang. kommuner avlingsnivå P '!L809,"")</f>
        <v/>
      </c>
    </row>
    <row r="809" spans="4:15" x14ac:dyDescent="0.25">
      <c r="D809" s="4" t="str">
        <f>IF('Rang. kommuner avlingsnivå P '!A810&gt;1,'Rang. kommuner avlingsnivå P '!A810,"")</f>
        <v/>
      </c>
      <c r="E809" s="4" t="str">
        <f>IF('Rang. kommuner avlingsnivå P '!B810&gt;1,'Rang. kommuner avlingsnivå P '!B810,"")</f>
        <v/>
      </c>
      <c r="F809" s="4" t="str">
        <f>IF('Rang. kommuner avlingsnivå P '!C810&gt;1,'Rang. kommuner avlingsnivå P '!C810,"")</f>
        <v/>
      </c>
      <c r="G809" s="4" t="str">
        <f>IF('Rang. kommuner avlingsnivå P '!D810&gt;1,'Rang. kommuner avlingsnivå P '!D810,"")</f>
        <v/>
      </c>
      <c r="H809" s="4" t="str">
        <f>IF('Rang. kommuner avlingsnivå P '!E810&gt;1,'Rang. kommuner avlingsnivå P '!E810,"")</f>
        <v/>
      </c>
      <c r="I809" s="4" t="str">
        <f>IF('Rang. kommuner avlingsnivå P '!F810&gt;1,'Rang. kommuner avlingsnivå P '!F810,"")</f>
        <v/>
      </c>
      <c r="J809" s="4" t="str">
        <f>IF('Rang. kommuner avlingsnivå P '!G810&gt;1,'Rang. kommuner avlingsnivå P '!G810,"")</f>
        <v/>
      </c>
      <c r="K809" s="4" t="str">
        <f>IF('Rang. kommuner avlingsnivå P '!H810&gt;1,'Rang. kommuner avlingsnivå P '!H810,"")</f>
        <v/>
      </c>
      <c r="L809" s="4" t="str">
        <f>IF('Rang. kommuner avlingsnivå P '!I810&gt;1,'Rang. kommuner avlingsnivå P '!I810,"")</f>
        <v/>
      </c>
      <c r="M809" s="4" t="str">
        <f>IF('Rang. kommuner avlingsnivå P '!J810&gt;1,'Rang. kommuner avlingsnivå P '!J810,"")</f>
        <v/>
      </c>
      <c r="N809" s="4" t="str">
        <f>IF('Rang. kommuner avlingsnivå P '!K810&gt;1,'Rang. kommuner avlingsnivå P '!K810,"")</f>
        <v/>
      </c>
      <c r="O809" s="4" t="str">
        <f>IF('Rang. kommuner avlingsnivå P '!L810&gt;1,'Rang. kommuner avlingsnivå P '!L810,"")</f>
        <v/>
      </c>
    </row>
    <row r="810" spans="4:15" x14ac:dyDescent="0.25">
      <c r="D810" s="4" t="str">
        <f>IF('Rang. kommuner avlingsnivå P '!A811&gt;1,'Rang. kommuner avlingsnivå P '!A811,"")</f>
        <v/>
      </c>
      <c r="E810" s="4" t="str">
        <f>IF('Rang. kommuner avlingsnivå P '!B811&gt;1,'Rang. kommuner avlingsnivå P '!B811,"")</f>
        <v/>
      </c>
      <c r="F810" s="4" t="str">
        <f>IF('Rang. kommuner avlingsnivå P '!C811&gt;1,'Rang. kommuner avlingsnivå P '!C811,"")</f>
        <v/>
      </c>
      <c r="G810" s="4" t="str">
        <f>IF('Rang. kommuner avlingsnivå P '!D811&gt;1,'Rang. kommuner avlingsnivå P '!D811,"")</f>
        <v/>
      </c>
      <c r="H810" s="4" t="str">
        <f>IF('Rang. kommuner avlingsnivå P '!E811&gt;1,'Rang. kommuner avlingsnivå P '!E811,"")</f>
        <v/>
      </c>
      <c r="I810" s="4" t="str">
        <f>IF('Rang. kommuner avlingsnivå P '!F811&gt;1,'Rang. kommuner avlingsnivå P '!F811,"")</f>
        <v/>
      </c>
      <c r="J810" s="4" t="str">
        <f>IF('Rang. kommuner avlingsnivå P '!G811&gt;1,'Rang. kommuner avlingsnivå P '!G811,"")</f>
        <v/>
      </c>
      <c r="K810" s="4" t="str">
        <f>IF('Rang. kommuner avlingsnivå P '!H811&gt;1,'Rang. kommuner avlingsnivå P '!H811,"")</f>
        <v/>
      </c>
      <c r="L810" s="4" t="str">
        <f>IF('Rang. kommuner avlingsnivå P '!I811&gt;1,'Rang. kommuner avlingsnivå P '!I811,"")</f>
        <v/>
      </c>
      <c r="M810" s="4" t="str">
        <f>IF('Rang. kommuner avlingsnivå P '!J811&gt;1,'Rang. kommuner avlingsnivå P '!J811,"")</f>
        <v/>
      </c>
      <c r="N810" s="4" t="str">
        <f>IF('Rang. kommuner avlingsnivå P '!K811&gt;1,'Rang. kommuner avlingsnivå P '!K811,"")</f>
        <v/>
      </c>
      <c r="O810" s="4" t="str">
        <f>IF('Rang. kommuner avlingsnivå P '!L811&gt;1,'Rang. kommuner avlingsnivå P '!L811,"")</f>
        <v/>
      </c>
    </row>
    <row r="811" spans="4:15" x14ac:dyDescent="0.25">
      <c r="D811" s="4" t="str">
        <f>IF('Rang. kommuner avlingsnivå P '!A812&gt;1,'Rang. kommuner avlingsnivå P '!A812,"")</f>
        <v/>
      </c>
      <c r="E811" s="4" t="str">
        <f>IF('Rang. kommuner avlingsnivå P '!B812&gt;1,'Rang. kommuner avlingsnivå P '!B812,"")</f>
        <v/>
      </c>
      <c r="F811" s="4" t="str">
        <f>IF('Rang. kommuner avlingsnivå P '!C812&gt;1,'Rang. kommuner avlingsnivå P '!C812,"")</f>
        <v/>
      </c>
      <c r="G811" s="4" t="str">
        <f>IF('Rang. kommuner avlingsnivå P '!D812&gt;1,'Rang. kommuner avlingsnivå P '!D812,"")</f>
        <v/>
      </c>
      <c r="H811" s="4" t="str">
        <f>IF('Rang. kommuner avlingsnivå P '!E812&gt;1,'Rang. kommuner avlingsnivå P '!E812,"")</f>
        <v/>
      </c>
      <c r="I811" s="4" t="str">
        <f>IF('Rang. kommuner avlingsnivå P '!F812&gt;1,'Rang. kommuner avlingsnivå P '!F812,"")</f>
        <v/>
      </c>
      <c r="J811" s="4" t="str">
        <f>IF('Rang. kommuner avlingsnivå P '!G812&gt;1,'Rang. kommuner avlingsnivå P '!G812,"")</f>
        <v/>
      </c>
      <c r="K811" s="4" t="str">
        <f>IF('Rang. kommuner avlingsnivå P '!H812&gt;1,'Rang. kommuner avlingsnivå P '!H812,"")</f>
        <v/>
      </c>
      <c r="L811" s="4" t="str">
        <f>IF('Rang. kommuner avlingsnivå P '!I812&gt;1,'Rang. kommuner avlingsnivå P '!I812,"")</f>
        <v/>
      </c>
      <c r="M811" s="4" t="str">
        <f>IF('Rang. kommuner avlingsnivå P '!J812&gt;1,'Rang. kommuner avlingsnivå P '!J812,"")</f>
        <v/>
      </c>
      <c r="N811" s="4" t="str">
        <f>IF('Rang. kommuner avlingsnivå P '!K812&gt;1,'Rang. kommuner avlingsnivå P '!K812,"")</f>
        <v/>
      </c>
      <c r="O811" s="4" t="str">
        <f>IF('Rang. kommuner avlingsnivå P '!L812&gt;1,'Rang. kommuner avlingsnivå P '!L812,"")</f>
        <v/>
      </c>
    </row>
    <row r="812" spans="4:15" x14ac:dyDescent="0.25">
      <c r="D812" s="4" t="str">
        <f>IF('Rang. kommuner avlingsnivå P '!A813&gt;1,'Rang. kommuner avlingsnivå P '!A813,"")</f>
        <v/>
      </c>
      <c r="E812" s="4" t="str">
        <f>IF('Rang. kommuner avlingsnivå P '!B813&gt;1,'Rang. kommuner avlingsnivå P '!B813,"")</f>
        <v/>
      </c>
      <c r="F812" s="4" t="str">
        <f>IF('Rang. kommuner avlingsnivå P '!C813&gt;1,'Rang. kommuner avlingsnivå P '!C813,"")</f>
        <v/>
      </c>
      <c r="G812" s="4" t="str">
        <f>IF('Rang. kommuner avlingsnivå P '!D813&gt;1,'Rang. kommuner avlingsnivå P '!D813,"")</f>
        <v/>
      </c>
      <c r="H812" s="4" t="str">
        <f>IF('Rang. kommuner avlingsnivå P '!E813&gt;1,'Rang. kommuner avlingsnivå P '!E813,"")</f>
        <v/>
      </c>
      <c r="I812" s="4" t="str">
        <f>IF('Rang. kommuner avlingsnivå P '!F813&gt;1,'Rang. kommuner avlingsnivå P '!F813,"")</f>
        <v/>
      </c>
      <c r="J812" s="4" t="str">
        <f>IF('Rang. kommuner avlingsnivå P '!G813&gt;1,'Rang. kommuner avlingsnivå P '!G813,"")</f>
        <v/>
      </c>
      <c r="K812" s="4" t="str">
        <f>IF('Rang. kommuner avlingsnivå P '!H813&gt;1,'Rang. kommuner avlingsnivå P '!H813,"")</f>
        <v/>
      </c>
      <c r="L812" s="4" t="str">
        <f>IF('Rang. kommuner avlingsnivå P '!I813&gt;1,'Rang. kommuner avlingsnivå P '!I813,"")</f>
        <v/>
      </c>
      <c r="M812" s="4" t="str">
        <f>IF('Rang. kommuner avlingsnivå P '!J813&gt;1,'Rang. kommuner avlingsnivå P '!J813,"")</f>
        <v/>
      </c>
      <c r="N812" s="4" t="str">
        <f>IF('Rang. kommuner avlingsnivå P '!K813&gt;1,'Rang. kommuner avlingsnivå P '!K813,"")</f>
        <v/>
      </c>
      <c r="O812" s="4" t="str">
        <f>IF('Rang. kommuner avlingsnivå P '!L813&gt;1,'Rang. kommuner avlingsnivå P '!L813,"")</f>
        <v/>
      </c>
    </row>
    <row r="813" spans="4:15" x14ac:dyDescent="0.25">
      <c r="D813" s="4" t="str">
        <f>IF('Rang. kommuner avlingsnivå P '!A814&gt;1,'Rang. kommuner avlingsnivå P '!A814,"")</f>
        <v/>
      </c>
      <c r="E813" s="4" t="str">
        <f>IF('Rang. kommuner avlingsnivå P '!B814&gt;1,'Rang. kommuner avlingsnivå P '!B814,"")</f>
        <v/>
      </c>
      <c r="F813" s="4" t="str">
        <f>IF('Rang. kommuner avlingsnivå P '!C814&gt;1,'Rang. kommuner avlingsnivå P '!C814,"")</f>
        <v/>
      </c>
      <c r="G813" s="4" t="str">
        <f>IF('Rang. kommuner avlingsnivå P '!D814&gt;1,'Rang. kommuner avlingsnivå P '!D814,"")</f>
        <v/>
      </c>
      <c r="H813" s="4" t="str">
        <f>IF('Rang. kommuner avlingsnivå P '!E814&gt;1,'Rang. kommuner avlingsnivå P '!E814,"")</f>
        <v/>
      </c>
      <c r="I813" s="4" t="str">
        <f>IF('Rang. kommuner avlingsnivå P '!F814&gt;1,'Rang. kommuner avlingsnivå P '!F814,"")</f>
        <v/>
      </c>
      <c r="J813" s="4" t="str">
        <f>IF('Rang. kommuner avlingsnivå P '!G814&gt;1,'Rang. kommuner avlingsnivå P '!G814,"")</f>
        <v/>
      </c>
      <c r="K813" s="4" t="str">
        <f>IF('Rang. kommuner avlingsnivå P '!H814&gt;1,'Rang. kommuner avlingsnivå P '!H814,"")</f>
        <v/>
      </c>
      <c r="L813" s="4" t="str">
        <f>IF('Rang. kommuner avlingsnivå P '!I814&gt;1,'Rang. kommuner avlingsnivå P '!I814,"")</f>
        <v/>
      </c>
      <c r="M813" s="4" t="str">
        <f>IF('Rang. kommuner avlingsnivå P '!J814&gt;1,'Rang. kommuner avlingsnivå P '!J814,"")</f>
        <v/>
      </c>
      <c r="N813" s="4" t="str">
        <f>IF('Rang. kommuner avlingsnivå P '!K814&gt;1,'Rang. kommuner avlingsnivå P '!K814,"")</f>
        <v/>
      </c>
      <c r="O813" s="4" t="str">
        <f>IF('Rang. kommuner avlingsnivå P '!L814&gt;1,'Rang. kommuner avlingsnivå P '!L814,"")</f>
        <v/>
      </c>
    </row>
    <row r="814" spans="4:15" x14ac:dyDescent="0.25">
      <c r="D814" s="4" t="str">
        <f>IF('Rang. kommuner avlingsnivå P '!A815&gt;1,'Rang. kommuner avlingsnivå P '!A815,"")</f>
        <v/>
      </c>
      <c r="E814" s="4" t="str">
        <f>IF('Rang. kommuner avlingsnivå P '!B815&gt;1,'Rang. kommuner avlingsnivå P '!B815,"")</f>
        <v/>
      </c>
      <c r="F814" s="4" t="str">
        <f>IF('Rang. kommuner avlingsnivå P '!C815&gt;1,'Rang. kommuner avlingsnivå P '!C815,"")</f>
        <v/>
      </c>
      <c r="G814" s="4" t="str">
        <f>IF('Rang. kommuner avlingsnivå P '!D815&gt;1,'Rang. kommuner avlingsnivå P '!D815,"")</f>
        <v/>
      </c>
      <c r="H814" s="4" t="str">
        <f>IF('Rang. kommuner avlingsnivå P '!E815&gt;1,'Rang. kommuner avlingsnivå P '!E815,"")</f>
        <v/>
      </c>
      <c r="I814" s="4" t="str">
        <f>IF('Rang. kommuner avlingsnivå P '!F815&gt;1,'Rang. kommuner avlingsnivå P '!F815,"")</f>
        <v/>
      </c>
      <c r="J814" s="4" t="str">
        <f>IF('Rang. kommuner avlingsnivå P '!G815&gt;1,'Rang. kommuner avlingsnivå P '!G815,"")</f>
        <v/>
      </c>
      <c r="K814" s="4" t="str">
        <f>IF('Rang. kommuner avlingsnivå P '!H815&gt;1,'Rang. kommuner avlingsnivå P '!H815,"")</f>
        <v/>
      </c>
      <c r="L814" s="4" t="str">
        <f>IF('Rang. kommuner avlingsnivå P '!I815&gt;1,'Rang. kommuner avlingsnivå P '!I815,"")</f>
        <v/>
      </c>
      <c r="M814" s="4" t="str">
        <f>IF('Rang. kommuner avlingsnivå P '!J815&gt;1,'Rang. kommuner avlingsnivå P '!J815,"")</f>
        <v/>
      </c>
      <c r="N814" s="4" t="str">
        <f>IF('Rang. kommuner avlingsnivå P '!K815&gt;1,'Rang. kommuner avlingsnivå P '!K815,"")</f>
        <v/>
      </c>
      <c r="O814" s="4" t="str">
        <f>IF('Rang. kommuner avlingsnivå P '!L815&gt;1,'Rang. kommuner avlingsnivå P '!L815,"")</f>
        <v/>
      </c>
    </row>
    <row r="815" spans="4:15" x14ac:dyDescent="0.25">
      <c r="D815" s="4" t="str">
        <f>IF('Rang. kommuner avlingsnivå P '!A816&gt;1,'Rang. kommuner avlingsnivå P '!A816,"")</f>
        <v/>
      </c>
      <c r="E815" s="4" t="str">
        <f>IF('Rang. kommuner avlingsnivå P '!B816&gt;1,'Rang. kommuner avlingsnivå P '!B816,"")</f>
        <v/>
      </c>
      <c r="F815" s="4" t="str">
        <f>IF('Rang. kommuner avlingsnivå P '!C816&gt;1,'Rang. kommuner avlingsnivå P '!C816,"")</f>
        <v/>
      </c>
      <c r="G815" s="4" t="str">
        <f>IF('Rang. kommuner avlingsnivå P '!D816&gt;1,'Rang. kommuner avlingsnivå P '!D816,"")</f>
        <v/>
      </c>
      <c r="H815" s="4" t="str">
        <f>IF('Rang. kommuner avlingsnivå P '!E816&gt;1,'Rang. kommuner avlingsnivå P '!E816,"")</f>
        <v/>
      </c>
      <c r="I815" s="4" t="str">
        <f>IF('Rang. kommuner avlingsnivå P '!F816&gt;1,'Rang. kommuner avlingsnivå P '!F816,"")</f>
        <v/>
      </c>
      <c r="J815" s="4" t="str">
        <f>IF('Rang. kommuner avlingsnivå P '!G816&gt;1,'Rang. kommuner avlingsnivå P '!G816,"")</f>
        <v/>
      </c>
      <c r="K815" s="4" t="str">
        <f>IF('Rang. kommuner avlingsnivå P '!H816&gt;1,'Rang. kommuner avlingsnivå P '!H816,"")</f>
        <v/>
      </c>
      <c r="L815" s="4" t="str">
        <f>IF('Rang. kommuner avlingsnivå P '!I816&gt;1,'Rang. kommuner avlingsnivå P '!I816,"")</f>
        <v/>
      </c>
      <c r="M815" s="4" t="str">
        <f>IF('Rang. kommuner avlingsnivå P '!J816&gt;1,'Rang. kommuner avlingsnivå P '!J816,"")</f>
        <v/>
      </c>
      <c r="N815" s="4" t="str">
        <f>IF('Rang. kommuner avlingsnivå P '!K816&gt;1,'Rang. kommuner avlingsnivå P '!K816,"")</f>
        <v/>
      </c>
      <c r="O815" s="4" t="str">
        <f>IF('Rang. kommuner avlingsnivå P '!L816&gt;1,'Rang. kommuner avlingsnivå P '!L816,"")</f>
        <v/>
      </c>
    </row>
    <row r="816" spans="4:15" x14ac:dyDescent="0.25">
      <c r="D816" s="4" t="str">
        <f>IF('Rang. kommuner avlingsnivå P '!A817&gt;1,'Rang. kommuner avlingsnivå P '!A817,"")</f>
        <v/>
      </c>
      <c r="E816" s="4" t="str">
        <f>IF('Rang. kommuner avlingsnivå P '!B817&gt;1,'Rang. kommuner avlingsnivå P '!B817,"")</f>
        <v/>
      </c>
      <c r="F816" s="4" t="str">
        <f>IF('Rang. kommuner avlingsnivå P '!C817&gt;1,'Rang. kommuner avlingsnivå P '!C817,"")</f>
        <v/>
      </c>
      <c r="G816" s="4" t="str">
        <f>IF('Rang. kommuner avlingsnivå P '!D817&gt;1,'Rang. kommuner avlingsnivå P '!D817,"")</f>
        <v/>
      </c>
      <c r="H816" s="4" t="str">
        <f>IF('Rang. kommuner avlingsnivå P '!E817&gt;1,'Rang. kommuner avlingsnivå P '!E817,"")</f>
        <v/>
      </c>
      <c r="I816" s="4" t="str">
        <f>IF('Rang. kommuner avlingsnivå P '!F817&gt;1,'Rang. kommuner avlingsnivå P '!F817,"")</f>
        <v/>
      </c>
      <c r="J816" s="4" t="str">
        <f>IF('Rang. kommuner avlingsnivå P '!G817&gt;1,'Rang. kommuner avlingsnivå P '!G817,"")</f>
        <v/>
      </c>
      <c r="K816" s="4" t="str">
        <f>IF('Rang. kommuner avlingsnivå P '!H817&gt;1,'Rang. kommuner avlingsnivå P '!H817,"")</f>
        <v/>
      </c>
      <c r="L816" s="4" t="str">
        <f>IF('Rang. kommuner avlingsnivå P '!I817&gt;1,'Rang. kommuner avlingsnivå P '!I817,"")</f>
        <v/>
      </c>
      <c r="M816" s="4" t="str">
        <f>IF('Rang. kommuner avlingsnivå P '!J817&gt;1,'Rang. kommuner avlingsnivå P '!J817,"")</f>
        <v/>
      </c>
      <c r="N816" s="4" t="str">
        <f>IF('Rang. kommuner avlingsnivå P '!K817&gt;1,'Rang. kommuner avlingsnivå P '!K817,"")</f>
        <v/>
      </c>
      <c r="O816" s="4" t="str">
        <f>IF('Rang. kommuner avlingsnivå P '!L817&gt;1,'Rang. kommuner avlingsnivå P '!L817,"")</f>
        <v/>
      </c>
    </row>
    <row r="817" spans="4:15" x14ac:dyDescent="0.25">
      <c r="D817" s="4" t="str">
        <f>IF('Rang. kommuner avlingsnivå P '!A818&gt;1,'Rang. kommuner avlingsnivå P '!A818,"")</f>
        <v/>
      </c>
      <c r="E817" s="4" t="str">
        <f>IF('Rang. kommuner avlingsnivå P '!B818&gt;1,'Rang. kommuner avlingsnivå P '!B818,"")</f>
        <v/>
      </c>
      <c r="F817" s="4" t="str">
        <f>IF('Rang. kommuner avlingsnivå P '!C818&gt;1,'Rang. kommuner avlingsnivå P '!C818,"")</f>
        <v/>
      </c>
      <c r="G817" s="4" t="str">
        <f>IF('Rang. kommuner avlingsnivå P '!D818&gt;1,'Rang. kommuner avlingsnivå P '!D818,"")</f>
        <v/>
      </c>
      <c r="H817" s="4" t="str">
        <f>IF('Rang. kommuner avlingsnivå P '!E818&gt;1,'Rang. kommuner avlingsnivå P '!E818,"")</f>
        <v/>
      </c>
      <c r="I817" s="4" t="str">
        <f>IF('Rang. kommuner avlingsnivå P '!F818&gt;1,'Rang. kommuner avlingsnivå P '!F818,"")</f>
        <v/>
      </c>
      <c r="J817" s="4" t="str">
        <f>IF('Rang. kommuner avlingsnivå P '!G818&gt;1,'Rang. kommuner avlingsnivå P '!G818,"")</f>
        <v/>
      </c>
      <c r="K817" s="4" t="str">
        <f>IF('Rang. kommuner avlingsnivå P '!H818&gt;1,'Rang. kommuner avlingsnivå P '!H818,"")</f>
        <v/>
      </c>
      <c r="L817" s="4" t="str">
        <f>IF('Rang. kommuner avlingsnivå P '!I818&gt;1,'Rang. kommuner avlingsnivå P '!I818,"")</f>
        <v/>
      </c>
      <c r="M817" s="4" t="str">
        <f>IF('Rang. kommuner avlingsnivå P '!J818&gt;1,'Rang. kommuner avlingsnivå P '!J818,"")</f>
        <v/>
      </c>
      <c r="N817" s="4" t="str">
        <f>IF('Rang. kommuner avlingsnivå P '!K818&gt;1,'Rang. kommuner avlingsnivå P '!K818,"")</f>
        <v/>
      </c>
      <c r="O817" s="4" t="str">
        <f>IF('Rang. kommuner avlingsnivå P '!L818&gt;1,'Rang. kommuner avlingsnivå P '!L818,"")</f>
        <v/>
      </c>
    </row>
    <row r="818" spans="4:15" x14ac:dyDescent="0.25">
      <c r="D818" s="4" t="str">
        <f>IF('Rang. kommuner avlingsnivå P '!A819&gt;1,'Rang. kommuner avlingsnivå P '!A819,"")</f>
        <v/>
      </c>
      <c r="E818" s="4" t="str">
        <f>IF('Rang. kommuner avlingsnivå P '!B819&gt;1,'Rang. kommuner avlingsnivå P '!B819,"")</f>
        <v/>
      </c>
      <c r="F818" s="4" t="str">
        <f>IF('Rang. kommuner avlingsnivå P '!C819&gt;1,'Rang. kommuner avlingsnivå P '!C819,"")</f>
        <v/>
      </c>
      <c r="G818" s="4" t="str">
        <f>IF('Rang. kommuner avlingsnivå P '!D819&gt;1,'Rang. kommuner avlingsnivå P '!D819,"")</f>
        <v/>
      </c>
      <c r="H818" s="4" t="str">
        <f>IF('Rang. kommuner avlingsnivå P '!E819&gt;1,'Rang. kommuner avlingsnivå P '!E819,"")</f>
        <v/>
      </c>
      <c r="I818" s="4" t="str">
        <f>IF('Rang. kommuner avlingsnivå P '!F819&gt;1,'Rang. kommuner avlingsnivå P '!F819,"")</f>
        <v/>
      </c>
      <c r="J818" s="4" t="str">
        <f>IF('Rang. kommuner avlingsnivå P '!G819&gt;1,'Rang. kommuner avlingsnivå P '!G819,"")</f>
        <v/>
      </c>
      <c r="K818" s="4" t="str">
        <f>IF('Rang. kommuner avlingsnivå P '!H819&gt;1,'Rang. kommuner avlingsnivå P '!H819,"")</f>
        <v/>
      </c>
      <c r="L818" s="4" t="str">
        <f>IF('Rang. kommuner avlingsnivå P '!I819&gt;1,'Rang. kommuner avlingsnivå P '!I819,"")</f>
        <v/>
      </c>
      <c r="M818" s="4" t="str">
        <f>IF('Rang. kommuner avlingsnivå P '!J819&gt;1,'Rang. kommuner avlingsnivå P '!J819,"")</f>
        <v/>
      </c>
      <c r="N818" s="4" t="str">
        <f>IF('Rang. kommuner avlingsnivå P '!K819&gt;1,'Rang. kommuner avlingsnivå P '!K819,"")</f>
        <v/>
      </c>
      <c r="O818" s="4" t="str">
        <f>IF('Rang. kommuner avlingsnivå P '!L819&gt;1,'Rang. kommuner avlingsnivå P '!L819,"")</f>
        <v/>
      </c>
    </row>
    <row r="819" spans="4:15" x14ac:dyDescent="0.25">
      <c r="D819" s="4" t="str">
        <f>IF('Rang. kommuner avlingsnivå P '!A820&gt;1,'Rang. kommuner avlingsnivå P '!A820,"")</f>
        <v/>
      </c>
      <c r="E819" s="4" t="str">
        <f>IF('Rang. kommuner avlingsnivå P '!B820&gt;1,'Rang. kommuner avlingsnivå P '!B820,"")</f>
        <v/>
      </c>
      <c r="F819" s="4" t="str">
        <f>IF('Rang. kommuner avlingsnivå P '!C820&gt;1,'Rang. kommuner avlingsnivå P '!C820,"")</f>
        <v/>
      </c>
      <c r="G819" s="4" t="str">
        <f>IF('Rang. kommuner avlingsnivå P '!D820&gt;1,'Rang. kommuner avlingsnivå P '!D820,"")</f>
        <v/>
      </c>
      <c r="H819" s="4" t="str">
        <f>IF('Rang. kommuner avlingsnivå P '!E820&gt;1,'Rang. kommuner avlingsnivå P '!E820,"")</f>
        <v/>
      </c>
      <c r="I819" s="4" t="str">
        <f>IF('Rang. kommuner avlingsnivå P '!F820&gt;1,'Rang. kommuner avlingsnivå P '!F820,"")</f>
        <v/>
      </c>
      <c r="J819" s="4" t="str">
        <f>IF('Rang. kommuner avlingsnivå P '!G820&gt;1,'Rang. kommuner avlingsnivå P '!G820,"")</f>
        <v/>
      </c>
      <c r="K819" s="4" t="str">
        <f>IF('Rang. kommuner avlingsnivå P '!H820&gt;1,'Rang. kommuner avlingsnivå P '!H820,"")</f>
        <v/>
      </c>
      <c r="L819" s="4" t="str">
        <f>IF('Rang. kommuner avlingsnivå P '!I820&gt;1,'Rang. kommuner avlingsnivå P '!I820,"")</f>
        <v/>
      </c>
      <c r="M819" s="4" t="str">
        <f>IF('Rang. kommuner avlingsnivå P '!J820&gt;1,'Rang. kommuner avlingsnivå P '!J820,"")</f>
        <v/>
      </c>
      <c r="N819" s="4" t="str">
        <f>IF('Rang. kommuner avlingsnivå P '!K820&gt;1,'Rang. kommuner avlingsnivå P '!K820,"")</f>
        <v/>
      </c>
      <c r="O819" s="4" t="str">
        <f>IF('Rang. kommuner avlingsnivå P '!L820&gt;1,'Rang. kommuner avlingsnivå P '!L820,"")</f>
        <v/>
      </c>
    </row>
    <row r="820" spans="4:15" x14ac:dyDescent="0.25">
      <c r="D820" s="4" t="str">
        <f>IF('Rang. kommuner avlingsnivå P '!A821&gt;1,'Rang. kommuner avlingsnivå P '!A821,"")</f>
        <v/>
      </c>
      <c r="E820" s="4" t="str">
        <f>IF('Rang. kommuner avlingsnivå P '!B821&gt;1,'Rang. kommuner avlingsnivå P '!B821,"")</f>
        <v/>
      </c>
      <c r="F820" s="4" t="str">
        <f>IF('Rang. kommuner avlingsnivå P '!C821&gt;1,'Rang. kommuner avlingsnivå P '!C821,"")</f>
        <v/>
      </c>
      <c r="G820" s="4" t="str">
        <f>IF('Rang. kommuner avlingsnivå P '!D821&gt;1,'Rang. kommuner avlingsnivå P '!D821,"")</f>
        <v/>
      </c>
      <c r="H820" s="4" t="str">
        <f>IF('Rang. kommuner avlingsnivå P '!E821&gt;1,'Rang. kommuner avlingsnivå P '!E821,"")</f>
        <v/>
      </c>
      <c r="I820" s="4" t="str">
        <f>IF('Rang. kommuner avlingsnivå P '!F821&gt;1,'Rang. kommuner avlingsnivå P '!F821,"")</f>
        <v/>
      </c>
      <c r="J820" s="4" t="str">
        <f>IF('Rang. kommuner avlingsnivå P '!G821&gt;1,'Rang. kommuner avlingsnivå P '!G821,"")</f>
        <v/>
      </c>
      <c r="K820" s="4" t="str">
        <f>IF('Rang. kommuner avlingsnivå P '!H821&gt;1,'Rang. kommuner avlingsnivå P '!H821,"")</f>
        <v/>
      </c>
      <c r="L820" s="4" t="str">
        <f>IF('Rang. kommuner avlingsnivå P '!I821&gt;1,'Rang. kommuner avlingsnivå P '!I821,"")</f>
        <v/>
      </c>
      <c r="M820" s="4" t="str">
        <f>IF('Rang. kommuner avlingsnivå P '!J821&gt;1,'Rang. kommuner avlingsnivå P '!J821,"")</f>
        <v/>
      </c>
      <c r="N820" s="4" t="str">
        <f>IF('Rang. kommuner avlingsnivå P '!K821&gt;1,'Rang. kommuner avlingsnivå P '!K821,"")</f>
        <v/>
      </c>
      <c r="O820" s="4" t="str">
        <f>IF('Rang. kommuner avlingsnivå P '!L821&gt;1,'Rang. kommuner avlingsnivå P '!L821,"")</f>
        <v/>
      </c>
    </row>
    <row r="821" spans="4:15" x14ac:dyDescent="0.25">
      <c r="D821" s="4" t="str">
        <f>IF('Rang. kommuner avlingsnivå P '!A822&gt;1,'Rang. kommuner avlingsnivå P '!A822,"")</f>
        <v/>
      </c>
      <c r="E821" s="4" t="str">
        <f>IF('Rang. kommuner avlingsnivå P '!B822&gt;1,'Rang. kommuner avlingsnivå P '!B822,"")</f>
        <v/>
      </c>
      <c r="F821" s="4" t="str">
        <f>IF('Rang. kommuner avlingsnivå P '!C822&gt;1,'Rang. kommuner avlingsnivå P '!C822,"")</f>
        <v/>
      </c>
      <c r="G821" s="4" t="str">
        <f>IF('Rang. kommuner avlingsnivå P '!D822&gt;1,'Rang. kommuner avlingsnivå P '!D822,"")</f>
        <v/>
      </c>
      <c r="H821" s="4" t="str">
        <f>IF('Rang. kommuner avlingsnivå P '!E822&gt;1,'Rang. kommuner avlingsnivå P '!E822,"")</f>
        <v/>
      </c>
      <c r="I821" s="4" t="str">
        <f>IF('Rang. kommuner avlingsnivå P '!F822&gt;1,'Rang. kommuner avlingsnivå P '!F822,"")</f>
        <v/>
      </c>
      <c r="J821" s="4" t="str">
        <f>IF('Rang. kommuner avlingsnivå P '!G822&gt;1,'Rang. kommuner avlingsnivå P '!G822,"")</f>
        <v/>
      </c>
      <c r="K821" s="4" t="str">
        <f>IF('Rang. kommuner avlingsnivå P '!H822&gt;1,'Rang. kommuner avlingsnivå P '!H822,"")</f>
        <v/>
      </c>
      <c r="L821" s="4" t="str">
        <f>IF('Rang. kommuner avlingsnivå P '!I822&gt;1,'Rang. kommuner avlingsnivå P '!I822,"")</f>
        <v/>
      </c>
      <c r="M821" s="4" t="str">
        <f>IF('Rang. kommuner avlingsnivå P '!J822&gt;1,'Rang. kommuner avlingsnivå P '!J822,"")</f>
        <v/>
      </c>
      <c r="N821" s="4" t="str">
        <f>IF('Rang. kommuner avlingsnivå P '!K822&gt;1,'Rang. kommuner avlingsnivå P '!K822,"")</f>
        <v/>
      </c>
      <c r="O821" s="4" t="str">
        <f>IF('Rang. kommuner avlingsnivå P '!L822&gt;1,'Rang. kommuner avlingsnivå P '!L822,"")</f>
        <v/>
      </c>
    </row>
    <row r="822" spans="4:15" x14ac:dyDescent="0.25">
      <c r="D822" s="4" t="str">
        <f>IF('Rang. kommuner avlingsnivå P '!A823&gt;1,'Rang. kommuner avlingsnivå P '!A823,"")</f>
        <v/>
      </c>
      <c r="E822" s="4" t="str">
        <f>IF('Rang. kommuner avlingsnivå P '!B823&gt;1,'Rang. kommuner avlingsnivå P '!B823,"")</f>
        <v/>
      </c>
      <c r="F822" s="4" t="str">
        <f>IF('Rang. kommuner avlingsnivå P '!C823&gt;1,'Rang. kommuner avlingsnivå P '!C823,"")</f>
        <v/>
      </c>
      <c r="G822" s="4" t="str">
        <f>IF('Rang. kommuner avlingsnivå P '!D823&gt;1,'Rang. kommuner avlingsnivå P '!D823,"")</f>
        <v/>
      </c>
      <c r="H822" s="4" t="str">
        <f>IF('Rang. kommuner avlingsnivå P '!E823&gt;1,'Rang. kommuner avlingsnivå P '!E823,"")</f>
        <v/>
      </c>
      <c r="I822" s="4" t="str">
        <f>IF('Rang. kommuner avlingsnivå P '!F823&gt;1,'Rang. kommuner avlingsnivå P '!F823,"")</f>
        <v/>
      </c>
      <c r="J822" s="4" t="str">
        <f>IF('Rang. kommuner avlingsnivå P '!G823&gt;1,'Rang. kommuner avlingsnivå P '!G823,"")</f>
        <v/>
      </c>
      <c r="K822" s="4" t="str">
        <f>IF('Rang. kommuner avlingsnivå P '!H823&gt;1,'Rang. kommuner avlingsnivå P '!H823,"")</f>
        <v/>
      </c>
      <c r="L822" s="4" t="str">
        <f>IF('Rang. kommuner avlingsnivå P '!I823&gt;1,'Rang. kommuner avlingsnivå P '!I823,"")</f>
        <v/>
      </c>
      <c r="M822" s="4" t="str">
        <f>IF('Rang. kommuner avlingsnivå P '!J823&gt;1,'Rang. kommuner avlingsnivå P '!J823,"")</f>
        <v/>
      </c>
      <c r="N822" s="4" t="str">
        <f>IF('Rang. kommuner avlingsnivå P '!K823&gt;1,'Rang. kommuner avlingsnivå P '!K823,"")</f>
        <v/>
      </c>
      <c r="O822" s="4" t="str">
        <f>IF('Rang. kommuner avlingsnivå P '!L823&gt;1,'Rang. kommuner avlingsnivå P '!L823,"")</f>
        <v/>
      </c>
    </row>
    <row r="823" spans="4:15" x14ac:dyDescent="0.25">
      <c r="D823" s="4" t="str">
        <f>IF('Rang. kommuner avlingsnivå P '!A824&gt;1,'Rang. kommuner avlingsnivå P '!A824,"")</f>
        <v/>
      </c>
      <c r="E823" s="4" t="str">
        <f>IF('Rang. kommuner avlingsnivå P '!B824&gt;1,'Rang. kommuner avlingsnivå P '!B824,"")</f>
        <v/>
      </c>
      <c r="F823" s="4" t="str">
        <f>IF('Rang. kommuner avlingsnivå P '!C824&gt;1,'Rang. kommuner avlingsnivå P '!C824,"")</f>
        <v/>
      </c>
      <c r="G823" s="4" t="str">
        <f>IF('Rang. kommuner avlingsnivå P '!D824&gt;1,'Rang. kommuner avlingsnivå P '!D824,"")</f>
        <v/>
      </c>
      <c r="H823" s="4" t="str">
        <f>IF('Rang. kommuner avlingsnivå P '!E824&gt;1,'Rang. kommuner avlingsnivå P '!E824,"")</f>
        <v/>
      </c>
      <c r="I823" s="4" t="str">
        <f>IF('Rang. kommuner avlingsnivå P '!F824&gt;1,'Rang. kommuner avlingsnivå P '!F824,"")</f>
        <v/>
      </c>
      <c r="J823" s="4" t="str">
        <f>IF('Rang. kommuner avlingsnivå P '!G824&gt;1,'Rang. kommuner avlingsnivå P '!G824,"")</f>
        <v/>
      </c>
      <c r="K823" s="4" t="str">
        <f>IF('Rang. kommuner avlingsnivå P '!H824&gt;1,'Rang. kommuner avlingsnivå P '!H824,"")</f>
        <v/>
      </c>
      <c r="L823" s="4" t="str">
        <f>IF('Rang. kommuner avlingsnivå P '!I824&gt;1,'Rang. kommuner avlingsnivå P '!I824,"")</f>
        <v/>
      </c>
      <c r="M823" s="4" t="str">
        <f>IF('Rang. kommuner avlingsnivå P '!J824&gt;1,'Rang. kommuner avlingsnivå P '!J824,"")</f>
        <v/>
      </c>
      <c r="N823" s="4" t="str">
        <f>IF('Rang. kommuner avlingsnivå P '!K824&gt;1,'Rang. kommuner avlingsnivå P '!K824,"")</f>
        <v/>
      </c>
      <c r="O823" s="4" t="str">
        <f>IF('Rang. kommuner avlingsnivå P '!L824&gt;1,'Rang. kommuner avlingsnivå P '!L824,"")</f>
        <v/>
      </c>
    </row>
    <row r="824" spans="4:15" x14ac:dyDescent="0.25">
      <c r="D824" s="4" t="str">
        <f>IF('Rang. kommuner avlingsnivå P '!A825&gt;1,'Rang. kommuner avlingsnivå P '!A825,"")</f>
        <v/>
      </c>
      <c r="E824" s="4" t="str">
        <f>IF('Rang. kommuner avlingsnivå P '!B825&gt;1,'Rang. kommuner avlingsnivå P '!B825,"")</f>
        <v/>
      </c>
      <c r="F824" s="4" t="str">
        <f>IF('Rang. kommuner avlingsnivå P '!C825&gt;1,'Rang. kommuner avlingsnivå P '!C825,"")</f>
        <v/>
      </c>
      <c r="G824" s="4" t="str">
        <f>IF('Rang. kommuner avlingsnivå P '!D825&gt;1,'Rang. kommuner avlingsnivå P '!D825,"")</f>
        <v/>
      </c>
      <c r="H824" s="4" t="str">
        <f>IF('Rang. kommuner avlingsnivå P '!E825&gt;1,'Rang. kommuner avlingsnivå P '!E825,"")</f>
        <v/>
      </c>
      <c r="I824" s="4" t="str">
        <f>IF('Rang. kommuner avlingsnivå P '!F825&gt;1,'Rang. kommuner avlingsnivå P '!F825,"")</f>
        <v/>
      </c>
      <c r="J824" s="4" t="str">
        <f>IF('Rang. kommuner avlingsnivå P '!G825&gt;1,'Rang. kommuner avlingsnivå P '!G825,"")</f>
        <v/>
      </c>
      <c r="K824" s="4" t="str">
        <f>IF('Rang. kommuner avlingsnivå P '!H825&gt;1,'Rang. kommuner avlingsnivå P '!H825,"")</f>
        <v/>
      </c>
      <c r="L824" s="4" t="str">
        <f>IF('Rang. kommuner avlingsnivå P '!I825&gt;1,'Rang. kommuner avlingsnivå P '!I825,"")</f>
        <v/>
      </c>
      <c r="M824" s="4" t="str">
        <f>IF('Rang. kommuner avlingsnivå P '!J825&gt;1,'Rang. kommuner avlingsnivå P '!J825,"")</f>
        <v/>
      </c>
      <c r="N824" s="4" t="str">
        <f>IF('Rang. kommuner avlingsnivå P '!K825&gt;1,'Rang. kommuner avlingsnivå P '!K825,"")</f>
        <v/>
      </c>
      <c r="O824" s="4" t="str">
        <f>IF('Rang. kommuner avlingsnivå P '!L825&gt;1,'Rang. kommuner avlingsnivå P '!L825,"")</f>
        <v/>
      </c>
    </row>
    <row r="825" spans="4:15" x14ac:dyDescent="0.25">
      <c r="D825" s="4" t="str">
        <f>IF('Rang. kommuner avlingsnivå P '!A826&gt;1,'Rang. kommuner avlingsnivå P '!A826,"")</f>
        <v/>
      </c>
      <c r="E825" s="4" t="str">
        <f>IF('Rang. kommuner avlingsnivå P '!B826&gt;1,'Rang. kommuner avlingsnivå P '!B826,"")</f>
        <v/>
      </c>
      <c r="F825" s="4" t="str">
        <f>IF('Rang. kommuner avlingsnivå P '!C826&gt;1,'Rang. kommuner avlingsnivå P '!C826,"")</f>
        <v/>
      </c>
      <c r="G825" s="4" t="str">
        <f>IF('Rang. kommuner avlingsnivå P '!D826&gt;1,'Rang. kommuner avlingsnivå P '!D826,"")</f>
        <v/>
      </c>
      <c r="H825" s="4" t="str">
        <f>IF('Rang. kommuner avlingsnivå P '!E826&gt;1,'Rang. kommuner avlingsnivå P '!E826,"")</f>
        <v/>
      </c>
      <c r="I825" s="4" t="str">
        <f>IF('Rang. kommuner avlingsnivå P '!F826&gt;1,'Rang. kommuner avlingsnivå P '!F826,"")</f>
        <v/>
      </c>
      <c r="J825" s="4" t="str">
        <f>IF('Rang. kommuner avlingsnivå P '!G826&gt;1,'Rang. kommuner avlingsnivå P '!G826,"")</f>
        <v/>
      </c>
      <c r="K825" s="4" t="str">
        <f>IF('Rang. kommuner avlingsnivå P '!H826&gt;1,'Rang. kommuner avlingsnivå P '!H826,"")</f>
        <v/>
      </c>
      <c r="L825" s="4" t="str">
        <f>IF('Rang. kommuner avlingsnivå P '!I826&gt;1,'Rang. kommuner avlingsnivå P '!I826,"")</f>
        <v/>
      </c>
      <c r="M825" s="4" t="str">
        <f>IF('Rang. kommuner avlingsnivå P '!J826&gt;1,'Rang. kommuner avlingsnivå P '!J826,"")</f>
        <v/>
      </c>
      <c r="N825" s="4" t="str">
        <f>IF('Rang. kommuner avlingsnivå P '!K826&gt;1,'Rang. kommuner avlingsnivå P '!K826,"")</f>
        <v/>
      </c>
      <c r="O825" s="4" t="str">
        <f>IF('Rang. kommuner avlingsnivå P '!L826&gt;1,'Rang. kommuner avlingsnivå P '!L826,"")</f>
        <v/>
      </c>
    </row>
    <row r="826" spans="4:15" x14ac:dyDescent="0.25">
      <c r="D826" s="4" t="str">
        <f>IF('Rang. kommuner avlingsnivå P '!A827&gt;1,'Rang. kommuner avlingsnivå P '!A827,"")</f>
        <v/>
      </c>
      <c r="E826" s="4" t="str">
        <f>IF('Rang. kommuner avlingsnivå P '!B827&gt;1,'Rang. kommuner avlingsnivå P '!B827,"")</f>
        <v/>
      </c>
      <c r="F826" s="4" t="str">
        <f>IF('Rang. kommuner avlingsnivå P '!C827&gt;1,'Rang. kommuner avlingsnivå P '!C827,"")</f>
        <v/>
      </c>
      <c r="G826" s="4" t="str">
        <f>IF('Rang. kommuner avlingsnivå P '!D827&gt;1,'Rang. kommuner avlingsnivå P '!D827,"")</f>
        <v/>
      </c>
      <c r="H826" s="4" t="str">
        <f>IF('Rang. kommuner avlingsnivå P '!E827&gt;1,'Rang. kommuner avlingsnivå P '!E827,"")</f>
        <v/>
      </c>
      <c r="I826" s="4" t="str">
        <f>IF('Rang. kommuner avlingsnivå P '!F827&gt;1,'Rang. kommuner avlingsnivå P '!F827,"")</f>
        <v/>
      </c>
      <c r="J826" s="4" t="str">
        <f>IF('Rang. kommuner avlingsnivå P '!G827&gt;1,'Rang. kommuner avlingsnivå P '!G827,"")</f>
        <v/>
      </c>
      <c r="K826" s="4" t="str">
        <f>IF('Rang. kommuner avlingsnivå P '!H827&gt;1,'Rang. kommuner avlingsnivå P '!H827,"")</f>
        <v/>
      </c>
      <c r="L826" s="4" t="str">
        <f>IF('Rang. kommuner avlingsnivå P '!I827&gt;1,'Rang. kommuner avlingsnivå P '!I827,"")</f>
        <v/>
      </c>
      <c r="M826" s="4" t="str">
        <f>IF('Rang. kommuner avlingsnivå P '!J827&gt;1,'Rang. kommuner avlingsnivå P '!J827,"")</f>
        <v/>
      </c>
      <c r="N826" s="4" t="str">
        <f>IF('Rang. kommuner avlingsnivå P '!K827&gt;1,'Rang. kommuner avlingsnivå P '!K827,"")</f>
        <v/>
      </c>
      <c r="O826" s="4" t="str">
        <f>IF('Rang. kommuner avlingsnivå P '!L827&gt;1,'Rang. kommuner avlingsnivå P '!L827,"")</f>
        <v/>
      </c>
    </row>
    <row r="827" spans="4:15" x14ac:dyDescent="0.25">
      <c r="D827" s="4" t="str">
        <f>IF('Rang. kommuner avlingsnivå P '!A828&gt;1,'Rang. kommuner avlingsnivå P '!A828,"")</f>
        <v/>
      </c>
      <c r="E827" s="4" t="str">
        <f>IF('Rang. kommuner avlingsnivå P '!B828&gt;1,'Rang. kommuner avlingsnivå P '!B828,"")</f>
        <v/>
      </c>
      <c r="F827" s="4" t="str">
        <f>IF('Rang. kommuner avlingsnivå P '!C828&gt;1,'Rang. kommuner avlingsnivå P '!C828,"")</f>
        <v/>
      </c>
      <c r="G827" s="4" t="str">
        <f>IF('Rang. kommuner avlingsnivå P '!D828&gt;1,'Rang. kommuner avlingsnivå P '!D828,"")</f>
        <v/>
      </c>
      <c r="H827" s="4" t="str">
        <f>IF('Rang. kommuner avlingsnivå P '!E828&gt;1,'Rang. kommuner avlingsnivå P '!E828,"")</f>
        <v/>
      </c>
      <c r="I827" s="4" t="str">
        <f>IF('Rang. kommuner avlingsnivå P '!F828&gt;1,'Rang. kommuner avlingsnivå P '!F828,"")</f>
        <v/>
      </c>
      <c r="J827" s="4" t="str">
        <f>IF('Rang. kommuner avlingsnivå P '!G828&gt;1,'Rang. kommuner avlingsnivå P '!G828,"")</f>
        <v/>
      </c>
      <c r="K827" s="4" t="str">
        <f>IF('Rang. kommuner avlingsnivå P '!H828&gt;1,'Rang. kommuner avlingsnivå P '!H828,"")</f>
        <v/>
      </c>
      <c r="L827" s="4" t="str">
        <f>IF('Rang. kommuner avlingsnivå P '!I828&gt;1,'Rang. kommuner avlingsnivå P '!I828,"")</f>
        <v/>
      </c>
      <c r="M827" s="4" t="str">
        <f>IF('Rang. kommuner avlingsnivå P '!J828&gt;1,'Rang. kommuner avlingsnivå P '!J828,"")</f>
        <v/>
      </c>
      <c r="N827" s="4" t="str">
        <f>IF('Rang. kommuner avlingsnivå P '!K828&gt;1,'Rang. kommuner avlingsnivå P '!K828,"")</f>
        <v/>
      </c>
      <c r="O827" s="4" t="str">
        <f>IF('Rang. kommuner avlingsnivå P '!L828&gt;1,'Rang. kommuner avlingsnivå P '!L828,"")</f>
        <v/>
      </c>
    </row>
    <row r="828" spans="4:15" x14ac:dyDescent="0.25">
      <c r="D828" s="4" t="str">
        <f>IF('Rang. kommuner avlingsnivå P '!A829&gt;1,'Rang. kommuner avlingsnivå P '!A829,"")</f>
        <v/>
      </c>
      <c r="E828" s="4" t="str">
        <f>IF('Rang. kommuner avlingsnivå P '!B829&gt;1,'Rang. kommuner avlingsnivå P '!B829,"")</f>
        <v/>
      </c>
      <c r="F828" s="4" t="str">
        <f>IF('Rang. kommuner avlingsnivå P '!C829&gt;1,'Rang. kommuner avlingsnivå P '!C829,"")</f>
        <v/>
      </c>
      <c r="G828" s="4" t="str">
        <f>IF('Rang. kommuner avlingsnivå P '!D829&gt;1,'Rang. kommuner avlingsnivå P '!D829,"")</f>
        <v/>
      </c>
      <c r="H828" s="4" t="str">
        <f>IF('Rang. kommuner avlingsnivå P '!E829&gt;1,'Rang. kommuner avlingsnivå P '!E829,"")</f>
        <v/>
      </c>
      <c r="I828" s="4" t="str">
        <f>IF('Rang. kommuner avlingsnivå P '!F829&gt;1,'Rang. kommuner avlingsnivå P '!F829,"")</f>
        <v/>
      </c>
      <c r="J828" s="4" t="str">
        <f>IF('Rang. kommuner avlingsnivå P '!G829&gt;1,'Rang. kommuner avlingsnivå P '!G829,"")</f>
        <v/>
      </c>
      <c r="K828" s="4" t="str">
        <f>IF('Rang. kommuner avlingsnivå P '!H829&gt;1,'Rang. kommuner avlingsnivå P '!H829,"")</f>
        <v/>
      </c>
      <c r="L828" s="4" t="str">
        <f>IF('Rang. kommuner avlingsnivå P '!I829&gt;1,'Rang. kommuner avlingsnivå P '!I829,"")</f>
        <v/>
      </c>
      <c r="M828" s="4" t="str">
        <f>IF('Rang. kommuner avlingsnivå P '!J829&gt;1,'Rang. kommuner avlingsnivå P '!J829,"")</f>
        <v/>
      </c>
      <c r="N828" s="4" t="str">
        <f>IF('Rang. kommuner avlingsnivå P '!K829&gt;1,'Rang. kommuner avlingsnivå P '!K829,"")</f>
        <v/>
      </c>
      <c r="O828" s="4" t="str">
        <f>IF('Rang. kommuner avlingsnivå P '!L829&gt;1,'Rang. kommuner avlingsnivå P '!L829,"")</f>
        <v/>
      </c>
    </row>
    <row r="829" spans="4:15" x14ac:dyDescent="0.25">
      <c r="D829" s="4" t="str">
        <f>IF('Rang. kommuner avlingsnivå P '!A830&gt;1,'Rang. kommuner avlingsnivå P '!A830,"")</f>
        <v/>
      </c>
      <c r="E829" s="4" t="str">
        <f>IF('Rang. kommuner avlingsnivå P '!B830&gt;1,'Rang. kommuner avlingsnivå P '!B830,"")</f>
        <v/>
      </c>
      <c r="F829" s="4" t="str">
        <f>IF('Rang. kommuner avlingsnivå P '!C830&gt;1,'Rang. kommuner avlingsnivå P '!C830,"")</f>
        <v/>
      </c>
      <c r="G829" s="4" t="str">
        <f>IF('Rang. kommuner avlingsnivå P '!D830&gt;1,'Rang. kommuner avlingsnivå P '!D830,"")</f>
        <v/>
      </c>
      <c r="H829" s="4" t="str">
        <f>IF('Rang. kommuner avlingsnivå P '!E830&gt;1,'Rang. kommuner avlingsnivå P '!E830,"")</f>
        <v/>
      </c>
      <c r="I829" s="4" t="str">
        <f>IF('Rang. kommuner avlingsnivå P '!F830&gt;1,'Rang. kommuner avlingsnivå P '!F830,"")</f>
        <v/>
      </c>
      <c r="J829" s="4" t="str">
        <f>IF('Rang. kommuner avlingsnivå P '!G830&gt;1,'Rang. kommuner avlingsnivå P '!G830,"")</f>
        <v/>
      </c>
      <c r="K829" s="4" t="str">
        <f>IF('Rang. kommuner avlingsnivå P '!H830&gt;1,'Rang. kommuner avlingsnivå P '!H830,"")</f>
        <v/>
      </c>
      <c r="L829" s="4" t="str">
        <f>IF('Rang. kommuner avlingsnivå P '!I830&gt;1,'Rang. kommuner avlingsnivå P '!I830,"")</f>
        <v/>
      </c>
      <c r="M829" s="4" t="str">
        <f>IF('Rang. kommuner avlingsnivå P '!J830&gt;1,'Rang. kommuner avlingsnivå P '!J830,"")</f>
        <v/>
      </c>
      <c r="N829" s="4" t="str">
        <f>IF('Rang. kommuner avlingsnivå P '!K830&gt;1,'Rang. kommuner avlingsnivå P '!K830,"")</f>
        <v/>
      </c>
      <c r="O829" s="4" t="str">
        <f>IF('Rang. kommuner avlingsnivå P '!L830&gt;1,'Rang. kommuner avlingsnivå P '!L830,"")</f>
        <v/>
      </c>
    </row>
    <row r="830" spans="4:15" x14ac:dyDescent="0.25">
      <c r="D830" s="4" t="str">
        <f>IF('Rang. kommuner avlingsnivå P '!A831&gt;1,'Rang. kommuner avlingsnivå P '!A831,"")</f>
        <v/>
      </c>
      <c r="E830" s="4" t="str">
        <f>IF('Rang. kommuner avlingsnivå P '!B831&gt;1,'Rang. kommuner avlingsnivå P '!B831,"")</f>
        <v/>
      </c>
      <c r="F830" s="4" t="str">
        <f>IF('Rang. kommuner avlingsnivå P '!C831&gt;1,'Rang. kommuner avlingsnivå P '!C831,"")</f>
        <v/>
      </c>
      <c r="G830" s="4" t="str">
        <f>IF('Rang. kommuner avlingsnivå P '!D831&gt;1,'Rang. kommuner avlingsnivå P '!D831,"")</f>
        <v/>
      </c>
      <c r="H830" s="4" t="str">
        <f>IF('Rang. kommuner avlingsnivå P '!E831&gt;1,'Rang. kommuner avlingsnivå P '!E831,"")</f>
        <v/>
      </c>
      <c r="I830" s="4" t="str">
        <f>IF('Rang. kommuner avlingsnivå P '!F831&gt;1,'Rang. kommuner avlingsnivå P '!F831,"")</f>
        <v/>
      </c>
      <c r="J830" s="4" t="str">
        <f>IF('Rang. kommuner avlingsnivå P '!G831&gt;1,'Rang. kommuner avlingsnivå P '!G831,"")</f>
        <v/>
      </c>
      <c r="K830" s="4" t="str">
        <f>IF('Rang. kommuner avlingsnivå P '!H831&gt;1,'Rang. kommuner avlingsnivå P '!H831,"")</f>
        <v/>
      </c>
      <c r="L830" s="4" t="str">
        <f>IF('Rang. kommuner avlingsnivå P '!I831&gt;1,'Rang. kommuner avlingsnivå P '!I831,"")</f>
        <v/>
      </c>
      <c r="M830" s="4" t="str">
        <f>IF('Rang. kommuner avlingsnivå P '!J831&gt;1,'Rang. kommuner avlingsnivå P '!J831,"")</f>
        <v/>
      </c>
      <c r="N830" s="4" t="str">
        <f>IF('Rang. kommuner avlingsnivå P '!K831&gt;1,'Rang. kommuner avlingsnivå P '!K831,"")</f>
        <v/>
      </c>
      <c r="O830" s="4" t="str">
        <f>IF('Rang. kommuner avlingsnivå P '!L831&gt;1,'Rang. kommuner avlingsnivå P '!L831,"")</f>
        <v/>
      </c>
    </row>
    <row r="831" spans="4:15" x14ac:dyDescent="0.25">
      <c r="D831" s="4" t="str">
        <f>IF('Rang. kommuner avlingsnivå P '!A832&gt;1,'Rang. kommuner avlingsnivå P '!A832,"")</f>
        <v/>
      </c>
      <c r="E831" s="4" t="str">
        <f>IF('Rang. kommuner avlingsnivå P '!B832&gt;1,'Rang. kommuner avlingsnivå P '!B832,"")</f>
        <v/>
      </c>
      <c r="F831" s="4" t="str">
        <f>IF('Rang. kommuner avlingsnivå P '!C832&gt;1,'Rang. kommuner avlingsnivå P '!C832,"")</f>
        <v/>
      </c>
      <c r="G831" s="4" t="str">
        <f>IF('Rang. kommuner avlingsnivå P '!D832&gt;1,'Rang. kommuner avlingsnivå P '!D832,"")</f>
        <v/>
      </c>
      <c r="H831" s="4" t="str">
        <f>IF('Rang. kommuner avlingsnivå P '!E832&gt;1,'Rang. kommuner avlingsnivå P '!E832,"")</f>
        <v/>
      </c>
      <c r="I831" s="4" t="str">
        <f>IF('Rang. kommuner avlingsnivå P '!F832&gt;1,'Rang. kommuner avlingsnivå P '!F832,"")</f>
        <v/>
      </c>
      <c r="J831" s="4" t="str">
        <f>IF('Rang. kommuner avlingsnivå P '!G832&gt;1,'Rang. kommuner avlingsnivå P '!G832,"")</f>
        <v/>
      </c>
      <c r="K831" s="4" t="str">
        <f>IF('Rang. kommuner avlingsnivå P '!H832&gt;1,'Rang. kommuner avlingsnivå P '!H832,"")</f>
        <v/>
      </c>
      <c r="L831" s="4" t="str">
        <f>IF('Rang. kommuner avlingsnivå P '!I832&gt;1,'Rang. kommuner avlingsnivå P '!I832,"")</f>
        <v/>
      </c>
      <c r="M831" s="4" t="str">
        <f>IF('Rang. kommuner avlingsnivå P '!J832&gt;1,'Rang. kommuner avlingsnivå P '!J832,"")</f>
        <v/>
      </c>
      <c r="N831" s="4" t="str">
        <f>IF('Rang. kommuner avlingsnivå P '!K832&gt;1,'Rang. kommuner avlingsnivå P '!K832,"")</f>
        <v/>
      </c>
      <c r="O831" s="4" t="str">
        <f>IF('Rang. kommuner avlingsnivå P '!L832&gt;1,'Rang. kommuner avlingsnivå P '!L832,"")</f>
        <v/>
      </c>
    </row>
    <row r="832" spans="4:15" x14ac:dyDescent="0.25">
      <c r="D832" s="4" t="str">
        <f>IF('Rang. kommuner avlingsnivå P '!A833&gt;1,'Rang. kommuner avlingsnivå P '!A833,"")</f>
        <v/>
      </c>
      <c r="E832" s="4" t="str">
        <f>IF('Rang. kommuner avlingsnivå P '!B833&gt;1,'Rang. kommuner avlingsnivå P '!B833,"")</f>
        <v/>
      </c>
      <c r="F832" s="4" t="str">
        <f>IF('Rang. kommuner avlingsnivå P '!C833&gt;1,'Rang. kommuner avlingsnivå P '!C833,"")</f>
        <v/>
      </c>
      <c r="G832" s="4" t="str">
        <f>IF('Rang. kommuner avlingsnivå P '!D833&gt;1,'Rang. kommuner avlingsnivå P '!D833,"")</f>
        <v/>
      </c>
      <c r="H832" s="4" t="str">
        <f>IF('Rang. kommuner avlingsnivå P '!E833&gt;1,'Rang. kommuner avlingsnivå P '!E833,"")</f>
        <v/>
      </c>
      <c r="I832" s="4" t="str">
        <f>IF('Rang. kommuner avlingsnivå P '!F833&gt;1,'Rang. kommuner avlingsnivå P '!F833,"")</f>
        <v/>
      </c>
      <c r="J832" s="4" t="str">
        <f>IF('Rang. kommuner avlingsnivå P '!G833&gt;1,'Rang. kommuner avlingsnivå P '!G833,"")</f>
        <v/>
      </c>
      <c r="K832" s="4" t="str">
        <f>IF('Rang. kommuner avlingsnivå P '!H833&gt;1,'Rang. kommuner avlingsnivå P '!H833,"")</f>
        <v/>
      </c>
      <c r="L832" s="4" t="str">
        <f>IF('Rang. kommuner avlingsnivå P '!I833&gt;1,'Rang. kommuner avlingsnivå P '!I833,"")</f>
        <v/>
      </c>
      <c r="M832" s="4" t="str">
        <f>IF('Rang. kommuner avlingsnivå P '!J833&gt;1,'Rang. kommuner avlingsnivå P '!J833,"")</f>
        <v/>
      </c>
      <c r="N832" s="4" t="str">
        <f>IF('Rang. kommuner avlingsnivå P '!K833&gt;1,'Rang. kommuner avlingsnivå P '!K833,"")</f>
        <v/>
      </c>
      <c r="O832" s="4" t="str">
        <f>IF('Rang. kommuner avlingsnivå P '!L833&gt;1,'Rang. kommuner avlingsnivå P '!L833,"")</f>
        <v/>
      </c>
    </row>
    <row r="833" spans="4:15" x14ac:dyDescent="0.25">
      <c r="D833" s="4" t="str">
        <f>IF('Rang. kommuner avlingsnivå P '!A834&gt;1,'Rang. kommuner avlingsnivå P '!A834,"")</f>
        <v/>
      </c>
      <c r="E833" s="4" t="str">
        <f>IF('Rang. kommuner avlingsnivå P '!B834&gt;1,'Rang. kommuner avlingsnivå P '!B834,"")</f>
        <v/>
      </c>
      <c r="F833" s="4" t="str">
        <f>IF('Rang. kommuner avlingsnivå P '!C834&gt;1,'Rang. kommuner avlingsnivå P '!C834,"")</f>
        <v/>
      </c>
      <c r="G833" s="4" t="str">
        <f>IF('Rang. kommuner avlingsnivå P '!D834&gt;1,'Rang. kommuner avlingsnivå P '!D834,"")</f>
        <v/>
      </c>
      <c r="H833" s="4" t="str">
        <f>IF('Rang. kommuner avlingsnivå P '!E834&gt;1,'Rang. kommuner avlingsnivå P '!E834,"")</f>
        <v/>
      </c>
      <c r="I833" s="4" t="str">
        <f>IF('Rang. kommuner avlingsnivå P '!F834&gt;1,'Rang. kommuner avlingsnivå P '!F834,"")</f>
        <v/>
      </c>
      <c r="J833" s="4" t="str">
        <f>IF('Rang. kommuner avlingsnivå P '!G834&gt;1,'Rang. kommuner avlingsnivå P '!G834,"")</f>
        <v/>
      </c>
      <c r="K833" s="4" t="str">
        <f>IF('Rang. kommuner avlingsnivå P '!H834&gt;1,'Rang. kommuner avlingsnivå P '!H834,"")</f>
        <v/>
      </c>
      <c r="L833" s="4" t="str">
        <f>IF('Rang. kommuner avlingsnivå P '!I834&gt;1,'Rang. kommuner avlingsnivå P '!I834,"")</f>
        <v/>
      </c>
      <c r="M833" s="4" t="str">
        <f>IF('Rang. kommuner avlingsnivå P '!J834&gt;1,'Rang. kommuner avlingsnivå P '!J834,"")</f>
        <v/>
      </c>
      <c r="N833" s="4" t="str">
        <f>IF('Rang. kommuner avlingsnivå P '!K834&gt;1,'Rang. kommuner avlingsnivå P '!K834,"")</f>
        <v/>
      </c>
      <c r="O833" s="4" t="str">
        <f>IF('Rang. kommuner avlingsnivå P '!L834&gt;1,'Rang. kommuner avlingsnivå P '!L834,"")</f>
        <v/>
      </c>
    </row>
    <row r="834" spans="4:15" x14ac:dyDescent="0.25">
      <c r="D834" s="4" t="str">
        <f>IF('Rang. kommuner avlingsnivå P '!A835&gt;1,'Rang. kommuner avlingsnivå P '!A835,"")</f>
        <v/>
      </c>
      <c r="E834" s="4" t="str">
        <f>IF('Rang. kommuner avlingsnivå P '!B835&gt;1,'Rang. kommuner avlingsnivå P '!B835,"")</f>
        <v/>
      </c>
      <c r="F834" s="4" t="str">
        <f>IF('Rang. kommuner avlingsnivå P '!C835&gt;1,'Rang. kommuner avlingsnivå P '!C835,"")</f>
        <v/>
      </c>
      <c r="G834" s="4" t="str">
        <f>IF('Rang. kommuner avlingsnivå P '!D835&gt;1,'Rang. kommuner avlingsnivå P '!D835,"")</f>
        <v/>
      </c>
      <c r="H834" s="4" t="str">
        <f>IF('Rang. kommuner avlingsnivå P '!E835&gt;1,'Rang. kommuner avlingsnivå P '!E835,"")</f>
        <v/>
      </c>
      <c r="I834" s="4" t="str">
        <f>IF('Rang. kommuner avlingsnivå P '!F835&gt;1,'Rang. kommuner avlingsnivå P '!F835,"")</f>
        <v/>
      </c>
      <c r="J834" s="4" t="str">
        <f>IF('Rang. kommuner avlingsnivå P '!G835&gt;1,'Rang. kommuner avlingsnivå P '!G835,"")</f>
        <v/>
      </c>
      <c r="K834" s="4" t="str">
        <f>IF('Rang. kommuner avlingsnivå P '!H835&gt;1,'Rang. kommuner avlingsnivå P '!H835,"")</f>
        <v/>
      </c>
      <c r="L834" s="4" t="str">
        <f>IF('Rang. kommuner avlingsnivå P '!I835&gt;1,'Rang. kommuner avlingsnivå P '!I835,"")</f>
        <v/>
      </c>
      <c r="M834" s="4" t="str">
        <f>IF('Rang. kommuner avlingsnivå P '!J835&gt;1,'Rang. kommuner avlingsnivå P '!J835,"")</f>
        <v/>
      </c>
      <c r="N834" s="4" t="str">
        <f>IF('Rang. kommuner avlingsnivå P '!K835&gt;1,'Rang. kommuner avlingsnivå P '!K835,"")</f>
        <v/>
      </c>
      <c r="O834" s="4" t="str">
        <f>IF('Rang. kommuner avlingsnivå P '!L835&gt;1,'Rang. kommuner avlingsnivå P '!L835,"")</f>
        <v/>
      </c>
    </row>
    <row r="835" spans="4:15" x14ac:dyDescent="0.25">
      <c r="D835" s="4" t="str">
        <f>IF('Rang. kommuner avlingsnivå P '!A836&gt;1,'Rang. kommuner avlingsnivå P '!A836,"")</f>
        <v/>
      </c>
      <c r="E835" s="4" t="str">
        <f>IF('Rang. kommuner avlingsnivå P '!B836&gt;1,'Rang. kommuner avlingsnivå P '!B836,"")</f>
        <v/>
      </c>
      <c r="F835" s="4" t="str">
        <f>IF('Rang. kommuner avlingsnivå P '!C836&gt;1,'Rang. kommuner avlingsnivå P '!C836,"")</f>
        <v/>
      </c>
      <c r="G835" s="4" t="str">
        <f>IF('Rang. kommuner avlingsnivå P '!D836&gt;1,'Rang. kommuner avlingsnivå P '!D836,"")</f>
        <v/>
      </c>
      <c r="H835" s="4" t="str">
        <f>IF('Rang. kommuner avlingsnivå P '!E836&gt;1,'Rang. kommuner avlingsnivå P '!E836,"")</f>
        <v/>
      </c>
      <c r="I835" s="4" t="str">
        <f>IF('Rang. kommuner avlingsnivå P '!F836&gt;1,'Rang. kommuner avlingsnivå P '!F836,"")</f>
        <v/>
      </c>
      <c r="J835" s="4" t="str">
        <f>IF('Rang. kommuner avlingsnivå P '!G836&gt;1,'Rang. kommuner avlingsnivå P '!G836,"")</f>
        <v/>
      </c>
      <c r="K835" s="4" t="str">
        <f>IF('Rang. kommuner avlingsnivå P '!H836&gt;1,'Rang. kommuner avlingsnivå P '!H836,"")</f>
        <v/>
      </c>
      <c r="L835" s="4" t="str">
        <f>IF('Rang. kommuner avlingsnivå P '!I836&gt;1,'Rang. kommuner avlingsnivå P '!I836,"")</f>
        <v/>
      </c>
      <c r="M835" s="4" t="str">
        <f>IF('Rang. kommuner avlingsnivå P '!J836&gt;1,'Rang. kommuner avlingsnivå P '!J836,"")</f>
        <v/>
      </c>
      <c r="N835" s="4" t="str">
        <f>IF('Rang. kommuner avlingsnivå P '!K836&gt;1,'Rang. kommuner avlingsnivå P '!K836,"")</f>
        <v/>
      </c>
      <c r="O835" s="4" t="str">
        <f>IF('Rang. kommuner avlingsnivå P '!L836&gt;1,'Rang. kommuner avlingsnivå P '!L836,"")</f>
        <v/>
      </c>
    </row>
    <row r="836" spans="4:15" x14ac:dyDescent="0.25">
      <c r="D836" s="4" t="str">
        <f>IF('Rang. kommuner avlingsnivå P '!A837&gt;1,'Rang. kommuner avlingsnivå P '!A837,"")</f>
        <v/>
      </c>
      <c r="E836" s="4" t="str">
        <f>IF('Rang. kommuner avlingsnivå P '!B837&gt;1,'Rang. kommuner avlingsnivå P '!B837,"")</f>
        <v/>
      </c>
      <c r="F836" s="4" t="str">
        <f>IF('Rang. kommuner avlingsnivå P '!C837&gt;1,'Rang. kommuner avlingsnivå P '!C837,"")</f>
        <v/>
      </c>
      <c r="G836" s="4" t="str">
        <f>IF('Rang. kommuner avlingsnivå P '!D837&gt;1,'Rang. kommuner avlingsnivå P '!D837,"")</f>
        <v/>
      </c>
      <c r="H836" s="4" t="str">
        <f>IF('Rang. kommuner avlingsnivå P '!E837&gt;1,'Rang. kommuner avlingsnivå P '!E837,"")</f>
        <v/>
      </c>
      <c r="I836" s="4" t="str">
        <f>IF('Rang. kommuner avlingsnivå P '!F837&gt;1,'Rang. kommuner avlingsnivå P '!F837,"")</f>
        <v/>
      </c>
      <c r="J836" s="4" t="str">
        <f>IF('Rang. kommuner avlingsnivå P '!G837&gt;1,'Rang. kommuner avlingsnivå P '!G837,"")</f>
        <v/>
      </c>
      <c r="K836" s="4" t="str">
        <f>IF('Rang. kommuner avlingsnivå P '!H837&gt;1,'Rang. kommuner avlingsnivå P '!H837,"")</f>
        <v/>
      </c>
      <c r="L836" s="4" t="str">
        <f>IF('Rang. kommuner avlingsnivå P '!I837&gt;1,'Rang. kommuner avlingsnivå P '!I837,"")</f>
        <v/>
      </c>
      <c r="M836" s="4" t="str">
        <f>IF('Rang. kommuner avlingsnivå P '!J837&gt;1,'Rang. kommuner avlingsnivå P '!J837,"")</f>
        <v/>
      </c>
      <c r="N836" s="4" t="str">
        <f>IF('Rang. kommuner avlingsnivå P '!K837&gt;1,'Rang. kommuner avlingsnivå P '!K837,"")</f>
        <v/>
      </c>
      <c r="O836" s="4" t="str">
        <f>IF('Rang. kommuner avlingsnivå P '!L837&gt;1,'Rang. kommuner avlingsnivå P '!L837,"")</f>
        <v/>
      </c>
    </row>
    <row r="837" spans="4:15" x14ac:dyDescent="0.25">
      <c r="D837" s="4" t="str">
        <f>IF('Rang. kommuner avlingsnivå P '!A838&gt;1,'Rang. kommuner avlingsnivå P '!A838,"")</f>
        <v/>
      </c>
      <c r="E837" s="4" t="str">
        <f>IF('Rang. kommuner avlingsnivå P '!B838&gt;1,'Rang. kommuner avlingsnivå P '!B838,"")</f>
        <v/>
      </c>
      <c r="F837" s="4" t="str">
        <f>IF('Rang. kommuner avlingsnivå P '!C838&gt;1,'Rang. kommuner avlingsnivå P '!C838,"")</f>
        <v/>
      </c>
      <c r="G837" s="4" t="str">
        <f>IF('Rang. kommuner avlingsnivå P '!D838&gt;1,'Rang. kommuner avlingsnivå P '!D838,"")</f>
        <v/>
      </c>
      <c r="H837" s="4" t="str">
        <f>IF('Rang. kommuner avlingsnivå P '!E838&gt;1,'Rang. kommuner avlingsnivå P '!E838,"")</f>
        <v/>
      </c>
      <c r="I837" s="4" t="str">
        <f>IF('Rang. kommuner avlingsnivå P '!F838&gt;1,'Rang. kommuner avlingsnivå P '!F838,"")</f>
        <v/>
      </c>
      <c r="J837" s="4" t="str">
        <f>IF('Rang. kommuner avlingsnivå P '!G838&gt;1,'Rang. kommuner avlingsnivå P '!G838,"")</f>
        <v/>
      </c>
      <c r="K837" s="4" t="str">
        <f>IF('Rang. kommuner avlingsnivå P '!H838&gt;1,'Rang. kommuner avlingsnivå P '!H838,"")</f>
        <v/>
      </c>
      <c r="L837" s="4" t="str">
        <f>IF('Rang. kommuner avlingsnivå P '!I838&gt;1,'Rang. kommuner avlingsnivå P '!I838,"")</f>
        <v/>
      </c>
      <c r="M837" s="4" t="str">
        <f>IF('Rang. kommuner avlingsnivå P '!J838&gt;1,'Rang. kommuner avlingsnivå P '!J838,"")</f>
        <v/>
      </c>
      <c r="N837" s="4" t="str">
        <f>IF('Rang. kommuner avlingsnivå P '!K838&gt;1,'Rang. kommuner avlingsnivå P '!K838,"")</f>
        <v/>
      </c>
      <c r="O837" s="4" t="str">
        <f>IF('Rang. kommuner avlingsnivå P '!L838&gt;1,'Rang. kommuner avlingsnivå P '!L838,"")</f>
        <v/>
      </c>
    </row>
    <row r="838" spans="4:15" x14ac:dyDescent="0.25">
      <c r="D838" s="4" t="str">
        <f>IF('Rang. kommuner avlingsnivå P '!A839&gt;1,'Rang. kommuner avlingsnivå P '!A839,"")</f>
        <v/>
      </c>
      <c r="E838" s="4" t="str">
        <f>IF('Rang. kommuner avlingsnivå P '!B839&gt;1,'Rang. kommuner avlingsnivå P '!B839,"")</f>
        <v/>
      </c>
      <c r="F838" s="4" t="str">
        <f>IF('Rang. kommuner avlingsnivå P '!C839&gt;1,'Rang. kommuner avlingsnivå P '!C839,"")</f>
        <v/>
      </c>
      <c r="G838" s="4" t="str">
        <f>IF('Rang. kommuner avlingsnivå P '!D839&gt;1,'Rang. kommuner avlingsnivå P '!D839,"")</f>
        <v/>
      </c>
      <c r="H838" s="4" t="str">
        <f>IF('Rang. kommuner avlingsnivå P '!E839&gt;1,'Rang. kommuner avlingsnivå P '!E839,"")</f>
        <v/>
      </c>
      <c r="I838" s="4" t="str">
        <f>IF('Rang. kommuner avlingsnivå P '!F839&gt;1,'Rang. kommuner avlingsnivå P '!F839,"")</f>
        <v/>
      </c>
      <c r="J838" s="4" t="str">
        <f>IF('Rang. kommuner avlingsnivå P '!G839&gt;1,'Rang. kommuner avlingsnivå P '!G839,"")</f>
        <v/>
      </c>
      <c r="K838" s="4" t="str">
        <f>IF('Rang. kommuner avlingsnivå P '!H839&gt;1,'Rang. kommuner avlingsnivå P '!H839,"")</f>
        <v/>
      </c>
      <c r="L838" s="4" t="str">
        <f>IF('Rang. kommuner avlingsnivå P '!I839&gt;1,'Rang. kommuner avlingsnivå P '!I839,"")</f>
        <v/>
      </c>
      <c r="M838" s="4" t="str">
        <f>IF('Rang. kommuner avlingsnivå P '!J839&gt;1,'Rang. kommuner avlingsnivå P '!J839,"")</f>
        <v/>
      </c>
      <c r="N838" s="4" t="str">
        <f>IF('Rang. kommuner avlingsnivå P '!K839&gt;1,'Rang. kommuner avlingsnivå P '!K839,"")</f>
        <v/>
      </c>
      <c r="O838" s="4" t="str">
        <f>IF('Rang. kommuner avlingsnivå P '!L839&gt;1,'Rang. kommuner avlingsnivå P '!L839,"")</f>
        <v/>
      </c>
    </row>
    <row r="839" spans="4:15" x14ac:dyDescent="0.25">
      <c r="D839" s="4" t="str">
        <f>IF('Rang. kommuner avlingsnivå P '!A840&gt;1,'Rang. kommuner avlingsnivå P '!A840,"")</f>
        <v/>
      </c>
      <c r="E839" s="4" t="str">
        <f>IF('Rang. kommuner avlingsnivå P '!B840&gt;1,'Rang. kommuner avlingsnivå P '!B840,"")</f>
        <v/>
      </c>
      <c r="F839" s="4" t="str">
        <f>IF('Rang. kommuner avlingsnivå P '!C840&gt;1,'Rang. kommuner avlingsnivå P '!C840,"")</f>
        <v/>
      </c>
      <c r="G839" s="4" t="str">
        <f>IF('Rang. kommuner avlingsnivå P '!D840&gt;1,'Rang. kommuner avlingsnivå P '!D840,"")</f>
        <v/>
      </c>
      <c r="H839" s="4" t="str">
        <f>IF('Rang. kommuner avlingsnivå P '!E840&gt;1,'Rang. kommuner avlingsnivå P '!E840,"")</f>
        <v/>
      </c>
      <c r="I839" s="4" t="str">
        <f>IF('Rang. kommuner avlingsnivå P '!F840&gt;1,'Rang. kommuner avlingsnivå P '!F840,"")</f>
        <v/>
      </c>
      <c r="J839" s="4" t="str">
        <f>IF('Rang. kommuner avlingsnivå P '!G840&gt;1,'Rang. kommuner avlingsnivå P '!G840,"")</f>
        <v/>
      </c>
      <c r="K839" s="4" t="str">
        <f>IF('Rang. kommuner avlingsnivå P '!H840&gt;1,'Rang. kommuner avlingsnivå P '!H840,"")</f>
        <v/>
      </c>
      <c r="L839" s="4" t="str">
        <f>IF('Rang. kommuner avlingsnivå P '!I840&gt;1,'Rang. kommuner avlingsnivå P '!I840,"")</f>
        <v/>
      </c>
      <c r="M839" s="4" t="str">
        <f>IF('Rang. kommuner avlingsnivå P '!J840&gt;1,'Rang. kommuner avlingsnivå P '!J840,"")</f>
        <v/>
      </c>
      <c r="N839" s="4" t="str">
        <f>IF('Rang. kommuner avlingsnivå P '!K840&gt;1,'Rang. kommuner avlingsnivå P '!K840,"")</f>
        <v/>
      </c>
      <c r="O839" s="4" t="str">
        <f>IF('Rang. kommuner avlingsnivå P '!L840&gt;1,'Rang. kommuner avlingsnivå P '!L840,"")</f>
        <v/>
      </c>
    </row>
    <row r="840" spans="4:15" x14ac:dyDescent="0.25">
      <c r="D840" s="4" t="str">
        <f>IF('Rang. kommuner avlingsnivå P '!A841&gt;1,'Rang. kommuner avlingsnivå P '!A841,"")</f>
        <v/>
      </c>
      <c r="E840" s="4" t="str">
        <f>IF('Rang. kommuner avlingsnivå P '!B841&gt;1,'Rang. kommuner avlingsnivå P '!B841,"")</f>
        <v/>
      </c>
      <c r="F840" s="4" t="str">
        <f>IF('Rang. kommuner avlingsnivå P '!C841&gt;1,'Rang. kommuner avlingsnivå P '!C841,"")</f>
        <v/>
      </c>
      <c r="G840" s="4" t="str">
        <f>IF('Rang. kommuner avlingsnivå P '!D841&gt;1,'Rang. kommuner avlingsnivå P '!D841,"")</f>
        <v/>
      </c>
      <c r="H840" s="4" t="str">
        <f>IF('Rang. kommuner avlingsnivå P '!E841&gt;1,'Rang. kommuner avlingsnivå P '!E841,"")</f>
        <v/>
      </c>
      <c r="I840" s="4" t="str">
        <f>IF('Rang. kommuner avlingsnivå P '!F841&gt;1,'Rang. kommuner avlingsnivå P '!F841,"")</f>
        <v/>
      </c>
      <c r="J840" s="4" t="str">
        <f>IF('Rang. kommuner avlingsnivå P '!G841&gt;1,'Rang. kommuner avlingsnivå P '!G841,"")</f>
        <v/>
      </c>
      <c r="K840" s="4" t="str">
        <f>IF('Rang. kommuner avlingsnivå P '!H841&gt;1,'Rang. kommuner avlingsnivå P '!H841,"")</f>
        <v/>
      </c>
      <c r="L840" s="4" t="str">
        <f>IF('Rang. kommuner avlingsnivå P '!I841&gt;1,'Rang. kommuner avlingsnivå P '!I841,"")</f>
        <v/>
      </c>
      <c r="M840" s="4" t="str">
        <f>IF('Rang. kommuner avlingsnivå P '!J841&gt;1,'Rang. kommuner avlingsnivå P '!J841,"")</f>
        <v/>
      </c>
      <c r="N840" s="4" t="str">
        <f>IF('Rang. kommuner avlingsnivå P '!K841&gt;1,'Rang. kommuner avlingsnivå P '!K841,"")</f>
        <v/>
      </c>
      <c r="O840" s="4" t="str">
        <f>IF('Rang. kommuner avlingsnivå P '!L841&gt;1,'Rang. kommuner avlingsnivå P '!L841,"")</f>
        <v/>
      </c>
    </row>
    <row r="841" spans="4:15" x14ac:dyDescent="0.25">
      <c r="D841" s="4" t="str">
        <f>IF('Rang. kommuner avlingsnivå P '!A842&gt;1,'Rang. kommuner avlingsnivå P '!A842,"")</f>
        <v/>
      </c>
      <c r="E841" s="4" t="str">
        <f>IF('Rang. kommuner avlingsnivå P '!B842&gt;1,'Rang. kommuner avlingsnivå P '!B842,"")</f>
        <v/>
      </c>
      <c r="F841" s="4" t="str">
        <f>IF('Rang. kommuner avlingsnivå P '!C842&gt;1,'Rang. kommuner avlingsnivå P '!C842,"")</f>
        <v/>
      </c>
      <c r="G841" s="4" t="str">
        <f>IF('Rang. kommuner avlingsnivå P '!D842&gt;1,'Rang. kommuner avlingsnivå P '!D842,"")</f>
        <v/>
      </c>
      <c r="H841" s="4" t="str">
        <f>IF('Rang. kommuner avlingsnivå P '!E842&gt;1,'Rang. kommuner avlingsnivå P '!E842,"")</f>
        <v/>
      </c>
      <c r="I841" s="4" t="str">
        <f>IF('Rang. kommuner avlingsnivå P '!F842&gt;1,'Rang. kommuner avlingsnivå P '!F842,"")</f>
        <v/>
      </c>
      <c r="J841" s="4" t="str">
        <f>IF('Rang. kommuner avlingsnivå P '!G842&gt;1,'Rang. kommuner avlingsnivå P '!G842,"")</f>
        <v/>
      </c>
      <c r="K841" s="4" t="str">
        <f>IF('Rang. kommuner avlingsnivå P '!H842&gt;1,'Rang. kommuner avlingsnivå P '!H842,"")</f>
        <v/>
      </c>
      <c r="L841" s="4" t="str">
        <f>IF('Rang. kommuner avlingsnivå P '!I842&gt;1,'Rang. kommuner avlingsnivå P '!I842,"")</f>
        <v/>
      </c>
      <c r="M841" s="4" t="str">
        <f>IF('Rang. kommuner avlingsnivå P '!J842&gt;1,'Rang. kommuner avlingsnivå P '!J842,"")</f>
        <v/>
      </c>
      <c r="N841" s="4" t="str">
        <f>IF('Rang. kommuner avlingsnivå P '!K842&gt;1,'Rang. kommuner avlingsnivå P '!K842,"")</f>
        <v/>
      </c>
      <c r="O841" s="4" t="str">
        <f>IF('Rang. kommuner avlingsnivå P '!L842&gt;1,'Rang. kommuner avlingsnivå P '!L842,"")</f>
        <v/>
      </c>
    </row>
    <row r="842" spans="4:15" x14ac:dyDescent="0.25">
      <c r="D842" s="4" t="str">
        <f>IF('Rang. kommuner avlingsnivå P '!A843&gt;1,'Rang. kommuner avlingsnivå P '!A843,"")</f>
        <v/>
      </c>
      <c r="E842" s="4" t="str">
        <f>IF('Rang. kommuner avlingsnivå P '!B843&gt;1,'Rang. kommuner avlingsnivå P '!B843,"")</f>
        <v/>
      </c>
      <c r="F842" s="4" t="str">
        <f>IF('Rang. kommuner avlingsnivå P '!C843&gt;1,'Rang. kommuner avlingsnivå P '!C843,"")</f>
        <v/>
      </c>
      <c r="G842" s="4" t="str">
        <f>IF('Rang. kommuner avlingsnivå P '!D843&gt;1,'Rang. kommuner avlingsnivå P '!D843,"")</f>
        <v/>
      </c>
      <c r="H842" s="4" t="str">
        <f>IF('Rang. kommuner avlingsnivå P '!E843&gt;1,'Rang. kommuner avlingsnivå P '!E843,"")</f>
        <v/>
      </c>
      <c r="I842" s="4" t="str">
        <f>IF('Rang. kommuner avlingsnivå P '!F843&gt;1,'Rang. kommuner avlingsnivå P '!F843,"")</f>
        <v/>
      </c>
      <c r="J842" s="4" t="str">
        <f>IF('Rang. kommuner avlingsnivå P '!G843&gt;1,'Rang. kommuner avlingsnivå P '!G843,"")</f>
        <v/>
      </c>
      <c r="K842" s="4" t="str">
        <f>IF('Rang. kommuner avlingsnivå P '!H843&gt;1,'Rang. kommuner avlingsnivå P '!H843,"")</f>
        <v/>
      </c>
      <c r="L842" s="4" t="str">
        <f>IF('Rang. kommuner avlingsnivå P '!I843&gt;1,'Rang. kommuner avlingsnivå P '!I843,"")</f>
        <v/>
      </c>
      <c r="M842" s="4" t="str">
        <f>IF('Rang. kommuner avlingsnivå P '!J843&gt;1,'Rang. kommuner avlingsnivå P '!J843,"")</f>
        <v/>
      </c>
      <c r="N842" s="4" t="str">
        <f>IF('Rang. kommuner avlingsnivå P '!K843&gt;1,'Rang. kommuner avlingsnivå P '!K843,"")</f>
        <v/>
      </c>
      <c r="O842" s="4" t="str">
        <f>IF('Rang. kommuner avlingsnivå P '!L843&gt;1,'Rang. kommuner avlingsnivå P '!L843,"")</f>
        <v/>
      </c>
    </row>
    <row r="843" spans="4:15" x14ac:dyDescent="0.25">
      <c r="D843" s="4" t="str">
        <f>IF('Rang. kommuner avlingsnivå P '!A844&gt;1,'Rang. kommuner avlingsnivå P '!A844,"")</f>
        <v/>
      </c>
      <c r="E843" s="4" t="str">
        <f>IF('Rang. kommuner avlingsnivå P '!B844&gt;1,'Rang. kommuner avlingsnivå P '!B844,"")</f>
        <v/>
      </c>
      <c r="F843" s="4" t="str">
        <f>IF('Rang. kommuner avlingsnivå P '!C844&gt;1,'Rang. kommuner avlingsnivå P '!C844,"")</f>
        <v/>
      </c>
      <c r="G843" s="4" t="str">
        <f>IF('Rang. kommuner avlingsnivå P '!D844&gt;1,'Rang. kommuner avlingsnivå P '!D844,"")</f>
        <v/>
      </c>
      <c r="H843" s="4" t="str">
        <f>IF('Rang. kommuner avlingsnivå P '!E844&gt;1,'Rang. kommuner avlingsnivå P '!E844,"")</f>
        <v/>
      </c>
      <c r="I843" s="4" t="str">
        <f>IF('Rang. kommuner avlingsnivå P '!F844&gt;1,'Rang. kommuner avlingsnivå P '!F844,"")</f>
        <v/>
      </c>
      <c r="J843" s="4" t="str">
        <f>IF('Rang. kommuner avlingsnivå P '!G844&gt;1,'Rang. kommuner avlingsnivå P '!G844,"")</f>
        <v/>
      </c>
      <c r="K843" s="4" t="str">
        <f>IF('Rang. kommuner avlingsnivå P '!H844&gt;1,'Rang. kommuner avlingsnivå P '!H844,"")</f>
        <v/>
      </c>
      <c r="L843" s="4" t="str">
        <f>IF('Rang. kommuner avlingsnivå P '!I844&gt;1,'Rang. kommuner avlingsnivå P '!I844,"")</f>
        <v/>
      </c>
      <c r="M843" s="4" t="str">
        <f>IF('Rang. kommuner avlingsnivå P '!J844&gt;1,'Rang. kommuner avlingsnivå P '!J844,"")</f>
        <v/>
      </c>
      <c r="N843" s="4" t="str">
        <f>IF('Rang. kommuner avlingsnivå P '!K844&gt;1,'Rang. kommuner avlingsnivå P '!K844,"")</f>
        <v/>
      </c>
      <c r="O843" s="4" t="str">
        <f>IF('Rang. kommuner avlingsnivå P '!L844&gt;1,'Rang. kommuner avlingsnivå P '!L844,"")</f>
        <v/>
      </c>
    </row>
    <row r="844" spans="4:15" x14ac:dyDescent="0.25">
      <c r="D844" s="4" t="str">
        <f>IF('Rang. kommuner avlingsnivå P '!A845&gt;1,'Rang. kommuner avlingsnivå P '!A845,"")</f>
        <v/>
      </c>
      <c r="E844" s="4" t="str">
        <f>IF('Rang. kommuner avlingsnivå P '!B845&gt;1,'Rang. kommuner avlingsnivå P '!B845,"")</f>
        <v/>
      </c>
      <c r="F844" s="4" t="str">
        <f>IF('Rang. kommuner avlingsnivå P '!C845&gt;1,'Rang. kommuner avlingsnivå P '!C845,"")</f>
        <v/>
      </c>
      <c r="G844" s="4" t="str">
        <f>IF('Rang. kommuner avlingsnivå P '!D845&gt;1,'Rang. kommuner avlingsnivå P '!D845,"")</f>
        <v/>
      </c>
      <c r="H844" s="4" t="str">
        <f>IF('Rang. kommuner avlingsnivå P '!E845&gt;1,'Rang. kommuner avlingsnivå P '!E845,"")</f>
        <v/>
      </c>
      <c r="I844" s="4" t="str">
        <f>IF('Rang. kommuner avlingsnivå P '!F845&gt;1,'Rang. kommuner avlingsnivå P '!F845,"")</f>
        <v/>
      </c>
      <c r="J844" s="4" t="str">
        <f>IF('Rang. kommuner avlingsnivå P '!G845&gt;1,'Rang. kommuner avlingsnivå P '!G845,"")</f>
        <v/>
      </c>
      <c r="K844" s="4" t="str">
        <f>IF('Rang. kommuner avlingsnivå P '!H845&gt;1,'Rang. kommuner avlingsnivå P '!H845,"")</f>
        <v/>
      </c>
      <c r="L844" s="4" t="str">
        <f>IF('Rang. kommuner avlingsnivå P '!I845&gt;1,'Rang. kommuner avlingsnivå P '!I845,"")</f>
        <v/>
      </c>
      <c r="M844" s="4" t="str">
        <f>IF('Rang. kommuner avlingsnivå P '!J845&gt;1,'Rang. kommuner avlingsnivå P '!J845,"")</f>
        <v/>
      </c>
      <c r="N844" s="4" t="str">
        <f>IF('Rang. kommuner avlingsnivå P '!K845&gt;1,'Rang. kommuner avlingsnivå P '!K845,"")</f>
        <v/>
      </c>
      <c r="O844" s="4" t="str">
        <f>IF('Rang. kommuner avlingsnivå P '!L845&gt;1,'Rang. kommuner avlingsnivå P '!L845,"")</f>
        <v/>
      </c>
    </row>
    <row r="845" spans="4:15" x14ac:dyDescent="0.25">
      <c r="D845" s="4" t="str">
        <f>IF('Rang. kommuner avlingsnivå P '!A846&gt;1,'Rang. kommuner avlingsnivå P '!A846,"")</f>
        <v/>
      </c>
      <c r="E845" s="4" t="str">
        <f>IF('Rang. kommuner avlingsnivå P '!B846&gt;1,'Rang. kommuner avlingsnivå P '!B846,"")</f>
        <v/>
      </c>
      <c r="F845" s="4" t="str">
        <f>IF('Rang. kommuner avlingsnivå P '!C846&gt;1,'Rang. kommuner avlingsnivå P '!C846,"")</f>
        <v/>
      </c>
      <c r="G845" s="4" t="str">
        <f>IF('Rang. kommuner avlingsnivå P '!D846&gt;1,'Rang. kommuner avlingsnivå P '!D846,"")</f>
        <v/>
      </c>
      <c r="H845" s="4" t="str">
        <f>IF('Rang. kommuner avlingsnivå P '!E846&gt;1,'Rang. kommuner avlingsnivå P '!E846,"")</f>
        <v/>
      </c>
      <c r="I845" s="4" t="str">
        <f>IF('Rang. kommuner avlingsnivå P '!F846&gt;1,'Rang. kommuner avlingsnivå P '!F846,"")</f>
        <v/>
      </c>
      <c r="J845" s="4" t="str">
        <f>IF('Rang. kommuner avlingsnivå P '!G846&gt;1,'Rang. kommuner avlingsnivå P '!G846,"")</f>
        <v/>
      </c>
      <c r="K845" s="4" t="str">
        <f>IF('Rang. kommuner avlingsnivå P '!H846&gt;1,'Rang. kommuner avlingsnivå P '!H846,"")</f>
        <v/>
      </c>
      <c r="L845" s="4" t="str">
        <f>IF('Rang. kommuner avlingsnivå P '!I846&gt;1,'Rang. kommuner avlingsnivå P '!I846,"")</f>
        <v/>
      </c>
      <c r="M845" s="4" t="str">
        <f>IF('Rang. kommuner avlingsnivå P '!J846&gt;1,'Rang. kommuner avlingsnivå P '!J846,"")</f>
        <v/>
      </c>
      <c r="N845" s="4" t="str">
        <f>IF('Rang. kommuner avlingsnivå P '!K846&gt;1,'Rang. kommuner avlingsnivå P '!K846,"")</f>
        <v/>
      </c>
      <c r="O845" s="4" t="str">
        <f>IF('Rang. kommuner avlingsnivå P '!L846&gt;1,'Rang. kommuner avlingsnivå P '!L846,"")</f>
        <v/>
      </c>
    </row>
    <row r="846" spans="4:15" x14ac:dyDescent="0.25">
      <c r="D846" s="4" t="str">
        <f>IF('Rang. kommuner avlingsnivå P '!A847&gt;1,'Rang. kommuner avlingsnivå P '!A847,"")</f>
        <v/>
      </c>
      <c r="E846" s="4" t="str">
        <f>IF('Rang. kommuner avlingsnivå P '!B847&gt;1,'Rang. kommuner avlingsnivå P '!B847,"")</f>
        <v/>
      </c>
      <c r="F846" s="4" t="str">
        <f>IF('Rang. kommuner avlingsnivå P '!C847&gt;1,'Rang. kommuner avlingsnivå P '!C847,"")</f>
        <v/>
      </c>
      <c r="G846" s="4" t="str">
        <f>IF('Rang. kommuner avlingsnivå P '!D847&gt;1,'Rang. kommuner avlingsnivå P '!D847,"")</f>
        <v/>
      </c>
      <c r="H846" s="4" t="str">
        <f>IF('Rang. kommuner avlingsnivå P '!E847&gt;1,'Rang. kommuner avlingsnivå P '!E847,"")</f>
        <v/>
      </c>
      <c r="I846" s="4" t="str">
        <f>IF('Rang. kommuner avlingsnivå P '!F847&gt;1,'Rang. kommuner avlingsnivå P '!F847,"")</f>
        <v/>
      </c>
      <c r="J846" s="4" t="str">
        <f>IF('Rang. kommuner avlingsnivå P '!G847&gt;1,'Rang. kommuner avlingsnivå P '!G847,"")</f>
        <v/>
      </c>
      <c r="K846" s="4" t="str">
        <f>IF('Rang. kommuner avlingsnivå P '!H847&gt;1,'Rang. kommuner avlingsnivå P '!H847,"")</f>
        <v/>
      </c>
      <c r="L846" s="4" t="str">
        <f>IF('Rang. kommuner avlingsnivå P '!I847&gt;1,'Rang. kommuner avlingsnivå P '!I847,"")</f>
        <v/>
      </c>
      <c r="M846" s="4" t="str">
        <f>IF('Rang. kommuner avlingsnivå P '!J847&gt;1,'Rang. kommuner avlingsnivå P '!J847,"")</f>
        <v/>
      </c>
      <c r="N846" s="4" t="str">
        <f>IF('Rang. kommuner avlingsnivå P '!K847&gt;1,'Rang. kommuner avlingsnivå P '!K847,"")</f>
        <v/>
      </c>
      <c r="O846" s="4" t="str">
        <f>IF('Rang. kommuner avlingsnivå P '!L847&gt;1,'Rang. kommuner avlingsnivå P '!L847,"")</f>
        <v/>
      </c>
    </row>
    <row r="847" spans="4:15" x14ac:dyDescent="0.25">
      <c r="D847" s="4" t="str">
        <f>IF('Rang. kommuner avlingsnivå P '!A848&gt;1,'Rang. kommuner avlingsnivå P '!A848,"")</f>
        <v/>
      </c>
      <c r="E847" s="4" t="str">
        <f>IF('Rang. kommuner avlingsnivå P '!B848&gt;1,'Rang. kommuner avlingsnivå P '!B848,"")</f>
        <v/>
      </c>
      <c r="F847" s="4" t="str">
        <f>IF('Rang. kommuner avlingsnivå P '!C848&gt;1,'Rang. kommuner avlingsnivå P '!C848,"")</f>
        <v/>
      </c>
      <c r="G847" s="4" t="str">
        <f>IF('Rang. kommuner avlingsnivå P '!D848&gt;1,'Rang. kommuner avlingsnivå P '!D848,"")</f>
        <v/>
      </c>
      <c r="H847" s="4" t="str">
        <f>IF('Rang. kommuner avlingsnivå P '!E848&gt;1,'Rang. kommuner avlingsnivå P '!E848,"")</f>
        <v/>
      </c>
      <c r="I847" s="4" t="str">
        <f>IF('Rang. kommuner avlingsnivå P '!F848&gt;1,'Rang. kommuner avlingsnivå P '!F848,"")</f>
        <v/>
      </c>
      <c r="J847" s="4" t="str">
        <f>IF('Rang. kommuner avlingsnivå P '!G848&gt;1,'Rang. kommuner avlingsnivå P '!G848,"")</f>
        <v/>
      </c>
      <c r="K847" s="4" t="str">
        <f>IF('Rang. kommuner avlingsnivå P '!H848&gt;1,'Rang. kommuner avlingsnivå P '!H848,"")</f>
        <v/>
      </c>
      <c r="L847" s="4" t="str">
        <f>IF('Rang. kommuner avlingsnivå P '!I848&gt;1,'Rang. kommuner avlingsnivå P '!I848,"")</f>
        <v/>
      </c>
      <c r="M847" s="4" t="str">
        <f>IF('Rang. kommuner avlingsnivå P '!J848&gt;1,'Rang. kommuner avlingsnivå P '!J848,"")</f>
        <v/>
      </c>
      <c r="N847" s="4" t="str">
        <f>IF('Rang. kommuner avlingsnivå P '!K848&gt;1,'Rang. kommuner avlingsnivå P '!K848,"")</f>
        <v/>
      </c>
      <c r="O847" s="4" t="str">
        <f>IF('Rang. kommuner avlingsnivå P '!L848&gt;1,'Rang. kommuner avlingsnivå P '!L848,"")</f>
        <v/>
      </c>
    </row>
    <row r="848" spans="4:15" x14ac:dyDescent="0.25">
      <c r="D848" s="4" t="str">
        <f>IF('Rang. kommuner avlingsnivå P '!A849&gt;1,'Rang. kommuner avlingsnivå P '!A849,"")</f>
        <v/>
      </c>
      <c r="E848" s="4" t="str">
        <f>IF('Rang. kommuner avlingsnivå P '!B849&gt;1,'Rang. kommuner avlingsnivå P '!B849,"")</f>
        <v/>
      </c>
      <c r="F848" s="4" t="str">
        <f>IF('Rang. kommuner avlingsnivå P '!C849&gt;1,'Rang. kommuner avlingsnivå P '!C849,"")</f>
        <v/>
      </c>
      <c r="G848" s="4" t="str">
        <f>IF('Rang. kommuner avlingsnivå P '!D849&gt;1,'Rang. kommuner avlingsnivå P '!D849,"")</f>
        <v/>
      </c>
      <c r="H848" s="4" t="str">
        <f>IF('Rang. kommuner avlingsnivå P '!E849&gt;1,'Rang. kommuner avlingsnivå P '!E849,"")</f>
        <v/>
      </c>
      <c r="I848" s="4" t="str">
        <f>IF('Rang. kommuner avlingsnivå P '!F849&gt;1,'Rang. kommuner avlingsnivå P '!F849,"")</f>
        <v/>
      </c>
      <c r="J848" s="4" t="str">
        <f>IF('Rang. kommuner avlingsnivå P '!G849&gt;1,'Rang. kommuner avlingsnivå P '!G849,"")</f>
        <v/>
      </c>
      <c r="K848" s="4" t="str">
        <f>IF('Rang. kommuner avlingsnivå P '!H849&gt;1,'Rang. kommuner avlingsnivå P '!H849,"")</f>
        <v/>
      </c>
      <c r="L848" s="4" t="str">
        <f>IF('Rang. kommuner avlingsnivå P '!I849&gt;1,'Rang. kommuner avlingsnivå P '!I849,"")</f>
        <v/>
      </c>
      <c r="M848" s="4" t="str">
        <f>IF('Rang. kommuner avlingsnivå P '!J849&gt;1,'Rang. kommuner avlingsnivå P '!J849,"")</f>
        <v/>
      </c>
      <c r="N848" s="4" t="str">
        <f>IF('Rang. kommuner avlingsnivå P '!K849&gt;1,'Rang. kommuner avlingsnivå P '!K849,"")</f>
        <v/>
      </c>
      <c r="O848" s="4" t="str">
        <f>IF('Rang. kommuner avlingsnivå P '!L849&gt;1,'Rang. kommuner avlingsnivå P '!L849,"")</f>
        <v/>
      </c>
    </row>
    <row r="849" spans="4:15" x14ac:dyDescent="0.25">
      <c r="D849" s="4" t="str">
        <f>IF('Rang. kommuner avlingsnivå P '!A850&gt;1,'Rang. kommuner avlingsnivå P '!A850,"")</f>
        <v/>
      </c>
      <c r="E849" s="4" t="str">
        <f>IF('Rang. kommuner avlingsnivå P '!B850&gt;1,'Rang. kommuner avlingsnivå P '!B850,"")</f>
        <v/>
      </c>
      <c r="F849" s="4" t="str">
        <f>IF('Rang. kommuner avlingsnivå P '!C850&gt;1,'Rang. kommuner avlingsnivå P '!C850,"")</f>
        <v/>
      </c>
      <c r="G849" s="4" t="str">
        <f>IF('Rang. kommuner avlingsnivå P '!D850&gt;1,'Rang. kommuner avlingsnivå P '!D850,"")</f>
        <v/>
      </c>
      <c r="H849" s="4" t="str">
        <f>IF('Rang. kommuner avlingsnivå P '!E850&gt;1,'Rang. kommuner avlingsnivå P '!E850,"")</f>
        <v/>
      </c>
      <c r="I849" s="4" t="str">
        <f>IF('Rang. kommuner avlingsnivå P '!F850&gt;1,'Rang. kommuner avlingsnivå P '!F850,"")</f>
        <v/>
      </c>
      <c r="J849" s="4" t="str">
        <f>IF('Rang. kommuner avlingsnivå P '!G850&gt;1,'Rang. kommuner avlingsnivå P '!G850,"")</f>
        <v/>
      </c>
      <c r="K849" s="4" t="str">
        <f>IF('Rang. kommuner avlingsnivå P '!H850&gt;1,'Rang. kommuner avlingsnivå P '!H850,"")</f>
        <v/>
      </c>
      <c r="L849" s="4" t="str">
        <f>IF('Rang. kommuner avlingsnivå P '!I850&gt;1,'Rang. kommuner avlingsnivå P '!I850,"")</f>
        <v/>
      </c>
      <c r="M849" s="4" t="str">
        <f>IF('Rang. kommuner avlingsnivå P '!J850&gt;1,'Rang. kommuner avlingsnivå P '!J850,"")</f>
        <v/>
      </c>
      <c r="N849" s="4" t="str">
        <f>IF('Rang. kommuner avlingsnivå P '!K850&gt;1,'Rang. kommuner avlingsnivå P '!K850,"")</f>
        <v/>
      </c>
      <c r="O849" s="4" t="str">
        <f>IF('Rang. kommuner avlingsnivå P '!L850&gt;1,'Rang. kommuner avlingsnivå P '!L850,"")</f>
        <v/>
      </c>
    </row>
    <row r="850" spans="4:15" x14ac:dyDescent="0.25">
      <c r="D850" s="4" t="str">
        <f>IF('Rang. kommuner avlingsnivå P '!A851&gt;1,'Rang. kommuner avlingsnivå P '!A851,"")</f>
        <v/>
      </c>
      <c r="E850" s="4" t="str">
        <f>IF('Rang. kommuner avlingsnivå P '!B851&gt;1,'Rang. kommuner avlingsnivå P '!B851,"")</f>
        <v/>
      </c>
      <c r="F850" s="4" t="str">
        <f>IF('Rang. kommuner avlingsnivå P '!C851&gt;1,'Rang. kommuner avlingsnivå P '!C851,"")</f>
        <v/>
      </c>
      <c r="G850" s="4" t="str">
        <f>IF('Rang. kommuner avlingsnivå P '!D851&gt;1,'Rang. kommuner avlingsnivå P '!D851,"")</f>
        <v/>
      </c>
      <c r="H850" s="4" t="str">
        <f>IF('Rang. kommuner avlingsnivå P '!E851&gt;1,'Rang. kommuner avlingsnivå P '!E851,"")</f>
        <v/>
      </c>
      <c r="I850" s="4" t="str">
        <f>IF('Rang. kommuner avlingsnivå P '!F851&gt;1,'Rang. kommuner avlingsnivå P '!F851,"")</f>
        <v/>
      </c>
      <c r="J850" s="4" t="str">
        <f>IF('Rang. kommuner avlingsnivå P '!G851&gt;1,'Rang. kommuner avlingsnivå P '!G851,"")</f>
        <v/>
      </c>
      <c r="K850" s="4" t="str">
        <f>IF('Rang. kommuner avlingsnivå P '!H851&gt;1,'Rang. kommuner avlingsnivå P '!H851,"")</f>
        <v/>
      </c>
      <c r="L850" s="4" t="str">
        <f>IF('Rang. kommuner avlingsnivå P '!I851&gt;1,'Rang. kommuner avlingsnivå P '!I851,"")</f>
        <v/>
      </c>
      <c r="M850" s="4" t="str">
        <f>IF('Rang. kommuner avlingsnivå P '!J851&gt;1,'Rang. kommuner avlingsnivå P '!J851,"")</f>
        <v/>
      </c>
      <c r="N850" s="4" t="str">
        <f>IF('Rang. kommuner avlingsnivå P '!K851&gt;1,'Rang. kommuner avlingsnivå P '!K851,"")</f>
        <v/>
      </c>
      <c r="O850" s="4" t="str">
        <f>IF('Rang. kommuner avlingsnivå P '!L851&gt;1,'Rang. kommuner avlingsnivå P '!L851,"")</f>
        <v/>
      </c>
    </row>
    <row r="851" spans="4:15" x14ac:dyDescent="0.25">
      <c r="D851" s="4" t="str">
        <f>IF('Rang. kommuner avlingsnivå P '!A852&gt;1,'Rang. kommuner avlingsnivå P '!A852,"")</f>
        <v/>
      </c>
      <c r="E851" s="4" t="str">
        <f>IF('Rang. kommuner avlingsnivå P '!B852&gt;1,'Rang. kommuner avlingsnivå P '!B852,"")</f>
        <v/>
      </c>
      <c r="F851" s="4" t="str">
        <f>IF('Rang. kommuner avlingsnivå P '!C852&gt;1,'Rang. kommuner avlingsnivå P '!C852,"")</f>
        <v/>
      </c>
      <c r="G851" s="4" t="str">
        <f>IF('Rang. kommuner avlingsnivå P '!D852&gt;1,'Rang. kommuner avlingsnivå P '!D852,"")</f>
        <v/>
      </c>
      <c r="H851" s="4" t="str">
        <f>IF('Rang. kommuner avlingsnivå P '!E852&gt;1,'Rang. kommuner avlingsnivå P '!E852,"")</f>
        <v/>
      </c>
      <c r="I851" s="4" t="str">
        <f>IF('Rang. kommuner avlingsnivå P '!F852&gt;1,'Rang. kommuner avlingsnivå P '!F852,"")</f>
        <v/>
      </c>
      <c r="J851" s="4" t="str">
        <f>IF('Rang. kommuner avlingsnivå P '!G852&gt;1,'Rang. kommuner avlingsnivå P '!G852,"")</f>
        <v/>
      </c>
      <c r="K851" s="4" t="str">
        <f>IF('Rang. kommuner avlingsnivå P '!H852&gt;1,'Rang. kommuner avlingsnivå P '!H852,"")</f>
        <v/>
      </c>
      <c r="L851" s="4" t="str">
        <f>IF('Rang. kommuner avlingsnivå P '!I852&gt;1,'Rang. kommuner avlingsnivå P '!I852,"")</f>
        <v/>
      </c>
      <c r="M851" s="4" t="str">
        <f>IF('Rang. kommuner avlingsnivå P '!J852&gt;1,'Rang. kommuner avlingsnivå P '!J852,"")</f>
        <v/>
      </c>
      <c r="N851" s="4" t="str">
        <f>IF('Rang. kommuner avlingsnivå P '!K852&gt;1,'Rang. kommuner avlingsnivå P '!K852,"")</f>
        <v/>
      </c>
      <c r="O851" s="4" t="str">
        <f>IF('Rang. kommuner avlingsnivå P '!L852&gt;1,'Rang. kommuner avlingsnivå P '!L852,"")</f>
        <v/>
      </c>
    </row>
    <row r="852" spans="4:15" x14ac:dyDescent="0.25">
      <c r="D852" s="4" t="str">
        <f>IF('Rang. kommuner avlingsnivå P '!A853&gt;1,'Rang. kommuner avlingsnivå P '!A853,"")</f>
        <v/>
      </c>
      <c r="E852" s="4" t="str">
        <f>IF('Rang. kommuner avlingsnivå P '!B853&gt;1,'Rang. kommuner avlingsnivå P '!B853,"")</f>
        <v/>
      </c>
      <c r="F852" s="4" t="str">
        <f>IF('Rang. kommuner avlingsnivå P '!C853&gt;1,'Rang. kommuner avlingsnivå P '!C853,"")</f>
        <v/>
      </c>
      <c r="G852" s="4" t="str">
        <f>IF('Rang. kommuner avlingsnivå P '!D853&gt;1,'Rang. kommuner avlingsnivå P '!D853,"")</f>
        <v/>
      </c>
      <c r="H852" s="4" t="str">
        <f>IF('Rang. kommuner avlingsnivå P '!E853&gt;1,'Rang. kommuner avlingsnivå P '!E853,"")</f>
        <v/>
      </c>
      <c r="I852" s="4" t="str">
        <f>IF('Rang. kommuner avlingsnivå P '!F853&gt;1,'Rang. kommuner avlingsnivå P '!F853,"")</f>
        <v/>
      </c>
      <c r="J852" s="4" t="str">
        <f>IF('Rang. kommuner avlingsnivå P '!G853&gt;1,'Rang. kommuner avlingsnivå P '!G853,"")</f>
        <v/>
      </c>
      <c r="K852" s="4" t="str">
        <f>IF('Rang. kommuner avlingsnivå P '!H853&gt;1,'Rang. kommuner avlingsnivå P '!H853,"")</f>
        <v/>
      </c>
      <c r="L852" s="4" t="str">
        <f>IF('Rang. kommuner avlingsnivå P '!I853&gt;1,'Rang. kommuner avlingsnivå P '!I853,"")</f>
        <v/>
      </c>
      <c r="M852" s="4" t="str">
        <f>IF('Rang. kommuner avlingsnivå P '!J853&gt;1,'Rang. kommuner avlingsnivå P '!J853,"")</f>
        <v/>
      </c>
      <c r="N852" s="4" t="str">
        <f>IF('Rang. kommuner avlingsnivå P '!K853&gt;1,'Rang. kommuner avlingsnivå P '!K853,"")</f>
        <v/>
      </c>
      <c r="O852" s="4" t="str">
        <f>IF('Rang. kommuner avlingsnivå P '!L853&gt;1,'Rang. kommuner avlingsnivå P '!L853,"")</f>
        <v/>
      </c>
    </row>
    <row r="853" spans="4:15" x14ac:dyDescent="0.25">
      <c r="D853" s="4" t="str">
        <f>IF('Rang. kommuner avlingsnivå P '!A854&gt;1,'Rang. kommuner avlingsnivå P '!A854,"")</f>
        <v/>
      </c>
      <c r="E853" s="4" t="str">
        <f>IF('Rang. kommuner avlingsnivå P '!B854&gt;1,'Rang. kommuner avlingsnivå P '!B854,"")</f>
        <v/>
      </c>
      <c r="F853" s="4" t="str">
        <f>IF('Rang. kommuner avlingsnivå P '!C854&gt;1,'Rang. kommuner avlingsnivå P '!C854,"")</f>
        <v/>
      </c>
      <c r="G853" s="4" t="str">
        <f>IF('Rang. kommuner avlingsnivå P '!D854&gt;1,'Rang. kommuner avlingsnivå P '!D854,"")</f>
        <v/>
      </c>
      <c r="H853" s="4" t="str">
        <f>IF('Rang. kommuner avlingsnivå P '!E854&gt;1,'Rang. kommuner avlingsnivå P '!E854,"")</f>
        <v/>
      </c>
      <c r="I853" s="4" t="str">
        <f>IF('Rang. kommuner avlingsnivå P '!F854&gt;1,'Rang. kommuner avlingsnivå P '!F854,"")</f>
        <v/>
      </c>
      <c r="J853" s="4" t="str">
        <f>IF('Rang. kommuner avlingsnivå P '!G854&gt;1,'Rang. kommuner avlingsnivå P '!G854,"")</f>
        <v/>
      </c>
      <c r="K853" s="4" t="str">
        <f>IF('Rang. kommuner avlingsnivå P '!H854&gt;1,'Rang. kommuner avlingsnivå P '!H854,"")</f>
        <v/>
      </c>
      <c r="L853" s="4" t="str">
        <f>IF('Rang. kommuner avlingsnivå P '!I854&gt;1,'Rang. kommuner avlingsnivå P '!I854,"")</f>
        <v/>
      </c>
      <c r="M853" s="4" t="str">
        <f>IF('Rang. kommuner avlingsnivå P '!J854&gt;1,'Rang. kommuner avlingsnivå P '!J854,"")</f>
        <v/>
      </c>
      <c r="N853" s="4" t="str">
        <f>IF('Rang. kommuner avlingsnivå P '!K854&gt;1,'Rang. kommuner avlingsnivå P '!K854,"")</f>
        <v/>
      </c>
      <c r="O853" s="4" t="str">
        <f>IF('Rang. kommuner avlingsnivå P '!L854&gt;1,'Rang. kommuner avlingsnivå P '!L854,"")</f>
        <v/>
      </c>
    </row>
    <row r="854" spans="4:15" x14ac:dyDescent="0.25">
      <c r="D854" s="4" t="str">
        <f>IF('Rang. kommuner avlingsnivå P '!A855&gt;1,'Rang. kommuner avlingsnivå P '!A855,"")</f>
        <v/>
      </c>
      <c r="E854" s="4" t="str">
        <f>IF('Rang. kommuner avlingsnivå P '!B855&gt;1,'Rang. kommuner avlingsnivå P '!B855,"")</f>
        <v/>
      </c>
      <c r="F854" s="4" t="str">
        <f>IF('Rang. kommuner avlingsnivå P '!C855&gt;1,'Rang. kommuner avlingsnivå P '!C855,"")</f>
        <v/>
      </c>
      <c r="G854" s="4" t="str">
        <f>IF('Rang. kommuner avlingsnivå P '!D855&gt;1,'Rang. kommuner avlingsnivå P '!D855,"")</f>
        <v/>
      </c>
      <c r="H854" s="4" t="str">
        <f>IF('Rang. kommuner avlingsnivå P '!E855&gt;1,'Rang. kommuner avlingsnivå P '!E855,"")</f>
        <v/>
      </c>
      <c r="I854" s="4" t="str">
        <f>IF('Rang. kommuner avlingsnivå P '!F855&gt;1,'Rang. kommuner avlingsnivå P '!F855,"")</f>
        <v/>
      </c>
      <c r="J854" s="4" t="str">
        <f>IF('Rang. kommuner avlingsnivå P '!G855&gt;1,'Rang. kommuner avlingsnivå P '!G855,"")</f>
        <v/>
      </c>
      <c r="K854" s="4" t="str">
        <f>IF('Rang. kommuner avlingsnivå P '!H855&gt;1,'Rang. kommuner avlingsnivå P '!H855,"")</f>
        <v/>
      </c>
      <c r="L854" s="4" t="str">
        <f>IF('Rang. kommuner avlingsnivå P '!I855&gt;1,'Rang. kommuner avlingsnivå P '!I855,"")</f>
        <v/>
      </c>
      <c r="M854" s="4" t="str">
        <f>IF('Rang. kommuner avlingsnivå P '!J855&gt;1,'Rang. kommuner avlingsnivå P '!J855,"")</f>
        <v/>
      </c>
      <c r="N854" s="4" t="str">
        <f>IF('Rang. kommuner avlingsnivå P '!K855&gt;1,'Rang. kommuner avlingsnivå P '!K855,"")</f>
        <v/>
      </c>
      <c r="O854" s="4" t="str">
        <f>IF('Rang. kommuner avlingsnivå P '!L855&gt;1,'Rang. kommuner avlingsnivå P '!L855,"")</f>
        <v/>
      </c>
    </row>
    <row r="855" spans="4:15" x14ac:dyDescent="0.25">
      <c r="D855" s="4" t="str">
        <f>IF('Rang. kommuner avlingsnivå P '!A856&gt;1,'Rang. kommuner avlingsnivå P '!A856,"")</f>
        <v/>
      </c>
      <c r="E855" s="4" t="str">
        <f>IF('Rang. kommuner avlingsnivå P '!B856&gt;1,'Rang. kommuner avlingsnivå P '!B856,"")</f>
        <v/>
      </c>
      <c r="F855" s="4" t="str">
        <f>IF('Rang. kommuner avlingsnivå P '!C856&gt;1,'Rang. kommuner avlingsnivå P '!C856,"")</f>
        <v/>
      </c>
      <c r="G855" s="4" t="str">
        <f>IF('Rang. kommuner avlingsnivå P '!D856&gt;1,'Rang. kommuner avlingsnivå P '!D856,"")</f>
        <v/>
      </c>
      <c r="H855" s="4" t="str">
        <f>IF('Rang. kommuner avlingsnivå P '!E856&gt;1,'Rang. kommuner avlingsnivå P '!E856,"")</f>
        <v/>
      </c>
      <c r="I855" s="4" t="str">
        <f>IF('Rang. kommuner avlingsnivå P '!F856&gt;1,'Rang. kommuner avlingsnivå P '!F856,"")</f>
        <v/>
      </c>
      <c r="J855" s="4" t="str">
        <f>IF('Rang. kommuner avlingsnivå P '!G856&gt;1,'Rang. kommuner avlingsnivå P '!G856,"")</f>
        <v/>
      </c>
      <c r="K855" s="4" t="str">
        <f>IF('Rang. kommuner avlingsnivå P '!H856&gt;1,'Rang. kommuner avlingsnivå P '!H856,"")</f>
        <v/>
      </c>
      <c r="L855" s="4" t="str">
        <f>IF('Rang. kommuner avlingsnivå P '!I856&gt;1,'Rang. kommuner avlingsnivå P '!I856,"")</f>
        <v/>
      </c>
      <c r="M855" s="4" t="str">
        <f>IF('Rang. kommuner avlingsnivå P '!J856&gt;1,'Rang. kommuner avlingsnivå P '!J856,"")</f>
        <v/>
      </c>
      <c r="N855" s="4" t="str">
        <f>IF('Rang. kommuner avlingsnivå P '!K856&gt;1,'Rang. kommuner avlingsnivå P '!K856,"")</f>
        <v/>
      </c>
      <c r="O855" s="4" t="str">
        <f>IF('Rang. kommuner avlingsnivå P '!L856&gt;1,'Rang. kommuner avlingsnivå P '!L856,"")</f>
        <v/>
      </c>
    </row>
    <row r="856" spans="4:15" x14ac:dyDescent="0.25">
      <c r="D856" s="4" t="str">
        <f>IF('Rang. kommuner avlingsnivå P '!A857&gt;1,'Rang. kommuner avlingsnivå P '!A857,"")</f>
        <v/>
      </c>
      <c r="E856" s="4" t="str">
        <f>IF('Rang. kommuner avlingsnivå P '!B857&gt;1,'Rang. kommuner avlingsnivå P '!B857,"")</f>
        <v/>
      </c>
      <c r="F856" s="4" t="str">
        <f>IF('Rang. kommuner avlingsnivå P '!C857&gt;1,'Rang. kommuner avlingsnivå P '!C857,"")</f>
        <v/>
      </c>
      <c r="G856" s="4" t="str">
        <f>IF('Rang. kommuner avlingsnivå P '!D857&gt;1,'Rang. kommuner avlingsnivå P '!D857,"")</f>
        <v/>
      </c>
      <c r="H856" s="4" t="str">
        <f>IF('Rang. kommuner avlingsnivå P '!E857&gt;1,'Rang. kommuner avlingsnivå P '!E857,"")</f>
        <v/>
      </c>
      <c r="I856" s="4" t="str">
        <f>IF('Rang. kommuner avlingsnivå P '!F857&gt;1,'Rang. kommuner avlingsnivå P '!F857,"")</f>
        <v/>
      </c>
      <c r="J856" s="4" t="str">
        <f>IF('Rang. kommuner avlingsnivå P '!G857&gt;1,'Rang. kommuner avlingsnivå P '!G857,"")</f>
        <v/>
      </c>
      <c r="K856" s="4" t="str">
        <f>IF('Rang. kommuner avlingsnivå P '!H857&gt;1,'Rang. kommuner avlingsnivå P '!H857,"")</f>
        <v/>
      </c>
      <c r="L856" s="4" t="str">
        <f>IF('Rang. kommuner avlingsnivå P '!I857&gt;1,'Rang. kommuner avlingsnivå P '!I857,"")</f>
        <v/>
      </c>
      <c r="M856" s="4" t="str">
        <f>IF('Rang. kommuner avlingsnivå P '!J857&gt;1,'Rang. kommuner avlingsnivå P '!J857,"")</f>
        <v/>
      </c>
      <c r="N856" s="4" t="str">
        <f>IF('Rang. kommuner avlingsnivå P '!K857&gt;1,'Rang. kommuner avlingsnivå P '!K857,"")</f>
        <v/>
      </c>
      <c r="O856" s="4" t="str">
        <f>IF('Rang. kommuner avlingsnivå P '!L857&gt;1,'Rang. kommuner avlingsnivå P '!L857,"")</f>
        <v/>
      </c>
    </row>
    <row r="857" spans="4:15" x14ac:dyDescent="0.25">
      <c r="D857" s="4" t="str">
        <f>IF('Rang. kommuner avlingsnivå P '!A858&gt;1,'Rang. kommuner avlingsnivå P '!A858,"")</f>
        <v/>
      </c>
      <c r="E857" s="4" t="str">
        <f>IF('Rang. kommuner avlingsnivå P '!B858&gt;1,'Rang. kommuner avlingsnivå P '!B858,"")</f>
        <v/>
      </c>
      <c r="F857" s="4" t="str">
        <f>IF('Rang. kommuner avlingsnivå P '!C858&gt;1,'Rang. kommuner avlingsnivå P '!C858,"")</f>
        <v/>
      </c>
      <c r="G857" s="4" t="str">
        <f>IF('Rang. kommuner avlingsnivå P '!D858&gt;1,'Rang. kommuner avlingsnivå P '!D858,"")</f>
        <v/>
      </c>
      <c r="H857" s="4" t="str">
        <f>IF('Rang. kommuner avlingsnivå P '!E858&gt;1,'Rang. kommuner avlingsnivå P '!E858,"")</f>
        <v/>
      </c>
      <c r="I857" s="4" t="str">
        <f>IF('Rang. kommuner avlingsnivå P '!F858&gt;1,'Rang. kommuner avlingsnivå P '!F858,"")</f>
        <v/>
      </c>
      <c r="J857" s="4" t="str">
        <f>IF('Rang. kommuner avlingsnivå P '!G858&gt;1,'Rang. kommuner avlingsnivå P '!G858,"")</f>
        <v/>
      </c>
      <c r="K857" s="4" t="str">
        <f>IF('Rang. kommuner avlingsnivå P '!H858&gt;1,'Rang. kommuner avlingsnivå P '!H858,"")</f>
        <v/>
      </c>
      <c r="L857" s="4" t="str">
        <f>IF('Rang. kommuner avlingsnivå P '!I858&gt;1,'Rang. kommuner avlingsnivå P '!I858,"")</f>
        <v/>
      </c>
      <c r="M857" s="4" t="str">
        <f>IF('Rang. kommuner avlingsnivå P '!J858&gt;1,'Rang. kommuner avlingsnivå P '!J858,"")</f>
        <v/>
      </c>
      <c r="N857" s="4" t="str">
        <f>IF('Rang. kommuner avlingsnivå P '!K858&gt;1,'Rang. kommuner avlingsnivå P '!K858,"")</f>
        <v/>
      </c>
      <c r="O857" s="4" t="str">
        <f>IF('Rang. kommuner avlingsnivå P '!L858&gt;1,'Rang. kommuner avlingsnivå P '!L858,"")</f>
        <v/>
      </c>
    </row>
    <row r="858" spans="4:15" x14ac:dyDescent="0.25">
      <c r="D858" s="4" t="str">
        <f>IF('Rang. kommuner avlingsnivå P '!A859&gt;1,'Rang. kommuner avlingsnivå P '!A859,"")</f>
        <v/>
      </c>
      <c r="E858" s="4" t="str">
        <f>IF('Rang. kommuner avlingsnivå P '!B859&gt;1,'Rang. kommuner avlingsnivå P '!B859,"")</f>
        <v/>
      </c>
      <c r="F858" s="4" t="str">
        <f>IF('Rang. kommuner avlingsnivå P '!C859&gt;1,'Rang. kommuner avlingsnivå P '!C859,"")</f>
        <v/>
      </c>
      <c r="G858" s="4" t="str">
        <f>IF('Rang. kommuner avlingsnivå P '!D859&gt;1,'Rang. kommuner avlingsnivå P '!D859,"")</f>
        <v/>
      </c>
      <c r="H858" s="4" t="str">
        <f>IF('Rang. kommuner avlingsnivå P '!E859&gt;1,'Rang. kommuner avlingsnivå P '!E859,"")</f>
        <v/>
      </c>
      <c r="I858" s="4" t="str">
        <f>IF('Rang. kommuner avlingsnivå P '!F859&gt;1,'Rang. kommuner avlingsnivå P '!F859,"")</f>
        <v/>
      </c>
      <c r="J858" s="4" t="str">
        <f>IF('Rang. kommuner avlingsnivå P '!G859&gt;1,'Rang. kommuner avlingsnivå P '!G859,"")</f>
        <v/>
      </c>
      <c r="K858" s="4" t="str">
        <f>IF('Rang. kommuner avlingsnivå P '!H859&gt;1,'Rang. kommuner avlingsnivå P '!H859,"")</f>
        <v/>
      </c>
      <c r="L858" s="4" t="str">
        <f>IF('Rang. kommuner avlingsnivå P '!I859&gt;1,'Rang. kommuner avlingsnivå P '!I859,"")</f>
        <v/>
      </c>
      <c r="M858" s="4" t="str">
        <f>IF('Rang. kommuner avlingsnivå P '!J859&gt;1,'Rang. kommuner avlingsnivå P '!J859,"")</f>
        <v/>
      </c>
      <c r="N858" s="4" t="str">
        <f>IF('Rang. kommuner avlingsnivå P '!K859&gt;1,'Rang. kommuner avlingsnivå P '!K859,"")</f>
        <v/>
      </c>
      <c r="O858" s="4" t="str">
        <f>IF('Rang. kommuner avlingsnivå P '!L859&gt;1,'Rang. kommuner avlingsnivå P '!L859,"")</f>
        <v/>
      </c>
    </row>
    <row r="859" spans="4:15" x14ac:dyDescent="0.25">
      <c r="D859" s="4" t="str">
        <f>IF('Rang. kommuner avlingsnivå P '!A860&gt;1,'Rang. kommuner avlingsnivå P '!A860,"")</f>
        <v/>
      </c>
      <c r="E859" s="4" t="str">
        <f>IF('Rang. kommuner avlingsnivå P '!B860&gt;1,'Rang. kommuner avlingsnivå P '!B860,"")</f>
        <v/>
      </c>
      <c r="F859" s="4" t="str">
        <f>IF('Rang. kommuner avlingsnivå P '!C860&gt;1,'Rang. kommuner avlingsnivå P '!C860,"")</f>
        <v/>
      </c>
      <c r="G859" s="4" t="str">
        <f>IF('Rang. kommuner avlingsnivå P '!D860&gt;1,'Rang. kommuner avlingsnivå P '!D860,"")</f>
        <v/>
      </c>
      <c r="H859" s="4" t="str">
        <f>IF('Rang. kommuner avlingsnivå P '!E860&gt;1,'Rang. kommuner avlingsnivå P '!E860,"")</f>
        <v/>
      </c>
      <c r="I859" s="4" t="str">
        <f>IF('Rang. kommuner avlingsnivå P '!F860&gt;1,'Rang. kommuner avlingsnivå P '!F860,"")</f>
        <v/>
      </c>
      <c r="J859" s="4" t="str">
        <f>IF('Rang. kommuner avlingsnivå P '!G860&gt;1,'Rang. kommuner avlingsnivå P '!G860,"")</f>
        <v/>
      </c>
      <c r="K859" s="4" t="str">
        <f>IF('Rang. kommuner avlingsnivå P '!H860&gt;1,'Rang. kommuner avlingsnivå P '!H860,"")</f>
        <v/>
      </c>
      <c r="L859" s="4" t="str">
        <f>IF('Rang. kommuner avlingsnivå P '!I860&gt;1,'Rang. kommuner avlingsnivå P '!I860,"")</f>
        <v/>
      </c>
      <c r="M859" s="4" t="str">
        <f>IF('Rang. kommuner avlingsnivå P '!J860&gt;1,'Rang. kommuner avlingsnivå P '!J860,"")</f>
        <v/>
      </c>
      <c r="N859" s="4" t="str">
        <f>IF('Rang. kommuner avlingsnivå P '!K860&gt;1,'Rang. kommuner avlingsnivå P '!K860,"")</f>
        <v/>
      </c>
      <c r="O859" s="4" t="str">
        <f>IF('Rang. kommuner avlingsnivå P '!L860&gt;1,'Rang. kommuner avlingsnivå P '!L860,"")</f>
        <v/>
      </c>
    </row>
    <row r="860" spans="4:15" x14ac:dyDescent="0.25">
      <c r="D860" s="4" t="str">
        <f>IF('Rang. kommuner avlingsnivå P '!A861&gt;1,'Rang. kommuner avlingsnivå P '!A861,"")</f>
        <v/>
      </c>
      <c r="E860" s="4" t="str">
        <f>IF('Rang. kommuner avlingsnivå P '!B861&gt;1,'Rang. kommuner avlingsnivå P '!B861,"")</f>
        <v/>
      </c>
      <c r="F860" s="4" t="str">
        <f>IF('Rang. kommuner avlingsnivå P '!C861&gt;1,'Rang. kommuner avlingsnivå P '!C861,"")</f>
        <v/>
      </c>
      <c r="G860" s="4" t="str">
        <f>IF('Rang. kommuner avlingsnivå P '!D861&gt;1,'Rang. kommuner avlingsnivå P '!D861,"")</f>
        <v/>
      </c>
      <c r="H860" s="4" t="str">
        <f>IF('Rang. kommuner avlingsnivå P '!E861&gt;1,'Rang. kommuner avlingsnivå P '!E861,"")</f>
        <v/>
      </c>
      <c r="I860" s="4" t="str">
        <f>IF('Rang. kommuner avlingsnivå P '!F861&gt;1,'Rang. kommuner avlingsnivå P '!F861,"")</f>
        <v/>
      </c>
      <c r="J860" s="4" t="str">
        <f>IF('Rang. kommuner avlingsnivå P '!G861&gt;1,'Rang. kommuner avlingsnivå P '!G861,"")</f>
        <v/>
      </c>
      <c r="K860" s="4" t="str">
        <f>IF('Rang. kommuner avlingsnivå P '!H861&gt;1,'Rang. kommuner avlingsnivå P '!H861,"")</f>
        <v/>
      </c>
      <c r="L860" s="4" t="str">
        <f>IF('Rang. kommuner avlingsnivå P '!I861&gt;1,'Rang. kommuner avlingsnivå P '!I861,"")</f>
        <v/>
      </c>
      <c r="M860" s="4" t="str">
        <f>IF('Rang. kommuner avlingsnivå P '!J861&gt;1,'Rang. kommuner avlingsnivå P '!J861,"")</f>
        <v/>
      </c>
      <c r="N860" s="4" t="str">
        <f>IF('Rang. kommuner avlingsnivå P '!K861&gt;1,'Rang. kommuner avlingsnivå P '!K861,"")</f>
        <v/>
      </c>
      <c r="O860" s="4" t="str">
        <f>IF('Rang. kommuner avlingsnivå P '!L861&gt;1,'Rang. kommuner avlingsnivå P '!L861,"")</f>
        <v/>
      </c>
    </row>
    <row r="861" spans="4:15" x14ac:dyDescent="0.25">
      <c r="D861" s="4" t="str">
        <f>IF('Rang. kommuner avlingsnivå P '!A862&gt;1,'Rang. kommuner avlingsnivå P '!A862,"")</f>
        <v/>
      </c>
      <c r="E861" s="4" t="str">
        <f>IF('Rang. kommuner avlingsnivå P '!B862&gt;1,'Rang. kommuner avlingsnivå P '!B862,"")</f>
        <v/>
      </c>
      <c r="F861" s="4" t="str">
        <f>IF('Rang. kommuner avlingsnivå P '!C862&gt;1,'Rang. kommuner avlingsnivå P '!C862,"")</f>
        <v/>
      </c>
      <c r="G861" s="4" t="str">
        <f>IF('Rang. kommuner avlingsnivå P '!D862&gt;1,'Rang. kommuner avlingsnivå P '!D862,"")</f>
        <v/>
      </c>
      <c r="H861" s="4" t="str">
        <f>IF('Rang. kommuner avlingsnivå P '!E862&gt;1,'Rang. kommuner avlingsnivå P '!E862,"")</f>
        <v/>
      </c>
      <c r="I861" s="4" t="str">
        <f>IF('Rang. kommuner avlingsnivå P '!F862&gt;1,'Rang. kommuner avlingsnivå P '!F862,"")</f>
        <v/>
      </c>
      <c r="J861" s="4" t="str">
        <f>IF('Rang. kommuner avlingsnivå P '!G862&gt;1,'Rang. kommuner avlingsnivå P '!G862,"")</f>
        <v/>
      </c>
      <c r="K861" s="4" t="str">
        <f>IF('Rang. kommuner avlingsnivå P '!H862&gt;1,'Rang. kommuner avlingsnivå P '!H862,"")</f>
        <v/>
      </c>
      <c r="L861" s="4" t="str">
        <f>IF('Rang. kommuner avlingsnivå P '!I862&gt;1,'Rang. kommuner avlingsnivå P '!I862,"")</f>
        <v/>
      </c>
      <c r="M861" s="4" t="str">
        <f>IF('Rang. kommuner avlingsnivå P '!J862&gt;1,'Rang. kommuner avlingsnivå P '!J862,"")</f>
        <v/>
      </c>
      <c r="N861" s="4" t="str">
        <f>IF('Rang. kommuner avlingsnivå P '!K862&gt;1,'Rang. kommuner avlingsnivå P '!K862,"")</f>
        <v/>
      </c>
      <c r="O861" s="4" t="str">
        <f>IF('Rang. kommuner avlingsnivå P '!L862&gt;1,'Rang. kommuner avlingsnivå P '!L862,"")</f>
        <v/>
      </c>
    </row>
    <row r="862" spans="4:15" x14ac:dyDescent="0.25">
      <c r="D862" s="4" t="str">
        <f>IF('Rang. kommuner avlingsnivå P '!A863&gt;1,'Rang. kommuner avlingsnivå P '!A863,"")</f>
        <v/>
      </c>
      <c r="E862" s="4" t="str">
        <f>IF('Rang. kommuner avlingsnivå P '!B863&gt;1,'Rang. kommuner avlingsnivå P '!B863,"")</f>
        <v/>
      </c>
      <c r="F862" s="4" t="str">
        <f>IF('Rang. kommuner avlingsnivå P '!C863&gt;1,'Rang. kommuner avlingsnivå P '!C863,"")</f>
        <v/>
      </c>
      <c r="G862" s="4" t="str">
        <f>IF('Rang. kommuner avlingsnivå P '!D863&gt;1,'Rang. kommuner avlingsnivå P '!D863,"")</f>
        <v/>
      </c>
      <c r="H862" s="4" t="str">
        <f>IF('Rang. kommuner avlingsnivå P '!E863&gt;1,'Rang. kommuner avlingsnivå P '!E863,"")</f>
        <v/>
      </c>
      <c r="I862" s="4" t="str">
        <f>IF('Rang. kommuner avlingsnivå P '!F863&gt;1,'Rang. kommuner avlingsnivå P '!F863,"")</f>
        <v/>
      </c>
      <c r="J862" s="4" t="str">
        <f>IF('Rang. kommuner avlingsnivå P '!G863&gt;1,'Rang. kommuner avlingsnivå P '!G863,"")</f>
        <v/>
      </c>
      <c r="K862" s="4" t="str">
        <f>IF('Rang. kommuner avlingsnivå P '!H863&gt;1,'Rang. kommuner avlingsnivå P '!H863,"")</f>
        <v/>
      </c>
      <c r="L862" s="4" t="str">
        <f>IF('Rang. kommuner avlingsnivå P '!I863&gt;1,'Rang. kommuner avlingsnivå P '!I863,"")</f>
        <v/>
      </c>
      <c r="M862" s="4" t="str">
        <f>IF('Rang. kommuner avlingsnivå P '!J863&gt;1,'Rang. kommuner avlingsnivå P '!J863,"")</f>
        <v/>
      </c>
      <c r="N862" s="4" t="str">
        <f>IF('Rang. kommuner avlingsnivå P '!K863&gt;1,'Rang. kommuner avlingsnivå P '!K863,"")</f>
        <v/>
      </c>
      <c r="O862" s="4" t="str">
        <f>IF('Rang. kommuner avlingsnivå P '!L863&gt;1,'Rang. kommuner avlingsnivå P '!L863,"")</f>
        <v/>
      </c>
    </row>
    <row r="863" spans="4:15" x14ac:dyDescent="0.25">
      <c r="D863" s="4" t="str">
        <f>IF('Rang. kommuner avlingsnivå P '!A864&gt;1,'Rang. kommuner avlingsnivå P '!A864,"")</f>
        <v/>
      </c>
      <c r="E863" s="4" t="str">
        <f>IF('Rang. kommuner avlingsnivå P '!B864&gt;1,'Rang. kommuner avlingsnivå P '!B864,"")</f>
        <v/>
      </c>
      <c r="F863" s="4" t="str">
        <f>IF('Rang. kommuner avlingsnivå P '!C864&gt;1,'Rang. kommuner avlingsnivå P '!C864,"")</f>
        <v/>
      </c>
      <c r="G863" s="4" t="str">
        <f>IF('Rang. kommuner avlingsnivå P '!D864&gt;1,'Rang. kommuner avlingsnivå P '!D864,"")</f>
        <v/>
      </c>
      <c r="H863" s="4" t="str">
        <f>IF('Rang. kommuner avlingsnivå P '!E864&gt;1,'Rang. kommuner avlingsnivå P '!E864,"")</f>
        <v/>
      </c>
      <c r="I863" s="4" t="str">
        <f>IF('Rang. kommuner avlingsnivå P '!F864&gt;1,'Rang. kommuner avlingsnivå P '!F864,"")</f>
        <v/>
      </c>
      <c r="J863" s="4" t="str">
        <f>IF('Rang. kommuner avlingsnivå P '!G864&gt;1,'Rang. kommuner avlingsnivå P '!G864,"")</f>
        <v/>
      </c>
      <c r="K863" s="4" t="str">
        <f>IF('Rang. kommuner avlingsnivå P '!H864&gt;1,'Rang. kommuner avlingsnivå P '!H864,"")</f>
        <v/>
      </c>
      <c r="L863" s="4" t="str">
        <f>IF('Rang. kommuner avlingsnivå P '!I864&gt;1,'Rang. kommuner avlingsnivå P '!I864,"")</f>
        <v/>
      </c>
      <c r="M863" s="4" t="str">
        <f>IF('Rang. kommuner avlingsnivå P '!J864&gt;1,'Rang. kommuner avlingsnivå P '!J864,"")</f>
        <v/>
      </c>
      <c r="N863" s="4" t="str">
        <f>IF('Rang. kommuner avlingsnivå P '!K864&gt;1,'Rang. kommuner avlingsnivå P '!K864,"")</f>
        <v/>
      </c>
      <c r="O863" s="4" t="str">
        <f>IF('Rang. kommuner avlingsnivå P '!L864&gt;1,'Rang. kommuner avlingsnivå P '!L864,"")</f>
        <v/>
      </c>
    </row>
    <row r="864" spans="4:15" x14ac:dyDescent="0.25">
      <c r="D864" s="4" t="str">
        <f>IF('Rang. kommuner avlingsnivå P '!A865&gt;1,'Rang. kommuner avlingsnivå P '!A865,"")</f>
        <v/>
      </c>
      <c r="E864" s="4" t="str">
        <f>IF('Rang. kommuner avlingsnivå P '!B865&gt;1,'Rang. kommuner avlingsnivå P '!B865,"")</f>
        <v/>
      </c>
      <c r="F864" s="4" t="str">
        <f>IF('Rang. kommuner avlingsnivå P '!C865&gt;1,'Rang. kommuner avlingsnivå P '!C865,"")</f>
        <v/>
      </c>
      <c r="G864" s="4" t="str">
        <f>IF('Rang. kommuner avlingsnivå P '!D865&gt;1,'Rang. kommuner avlingsnivå P '!D865,"")</f>
        <v/>
      </c>
      <c r="H864" s="4" t="str">
        <f>IF('Rang. kommuner avlingsnivå P '!E865&gt;1,'Rang. kommuner avlingsnivå P '!E865,"")</f>
        <v/>
      </c>
      <c r="I864" s="4" t="str">
        <f>IF('Rang. kommuner avlingsnivå P '!F865&gt;1,'Rang. kommuner avlingsnivå P '!F865,"")</f>
        <v/>
      </c>
      <c r="J864" s="4" t="str">
        <f>IF('Rang. kommuner avlingsnivå P '!G865&gt;1,'Rang. kommuner avlingsnivå P '!G865,"")</f>
        <v/>
      </c>
      <c r="K864" s="4" t="str">
        <f>IF('Rang. kommuner avlingsnivå P '!H865&gt;1,'Rang. kommuner avlingsnivå P '!H865,"")</f>
        <v/>
      </c>
      <c r="L864" s="4" t="str">
        <f>IF('Rang. kommuner avlingsnivå P '!I865&gt;1,'Rang. kommuner avlingsnivå P '!I865,"")</f>
        <v/>
      </c>
      <c r="M864" s="4" t="str">
        <f>IF('Rang. kommuner avlingsnivå P '!J865&gt;1,'Rang. kommuner avlingsnivå P '!J865,"")</f>
        <v/>
      </c>
      <c r="N864" s="4" t="str">
        <f>IF('Rang. kommuner avlingsnivå P '!K865&gt;1,'Rang. kommuner avlingsnivå P '!K865,"")</f>
        <v/>
      </c>
      <c r="O864" s="4" t="str">
        <f>IF('Rang. kommuner avlingsnivå P '!L865&gt;1,'Rang. kommuner avlingsnivå P '!L865,"")</f>
        <v/>
      </c>
    </row>
    <row r="865" spans="4:15" x14ac:dyDescent="0.25">
      <c r="D865" s="4" t="str">
        <f>IF('Rang. kommuner avlingsnivå P '!A866&gt;1,'Rang. kommuner avlingsnivå P '!A866,"")</f>
        <v/>
      </c>
      <c r="E865" s="4" t="str">
        <f>IF('Rang. kommuner avlingsnivå P '!B866&gt;1,'Rang. kommuner avlingsnivå P '!B866,"")</f>
        <v/>
      </c>
      <c r="F865" s="4" t="str">
        <f>IF('Rang. kommuner avlingsnivå P '!C866&gt;1,'Rang. kommuner avlingsnivå P '!C866,"")</f>
        <v/>
      </c>
      <c r="G865" s="4" t="str">
        <f>IF('Rang. kommuner avlingsnivå P '!D866&gt;1,'Rang. kommuner avlingsnivå P '!D866,"")</f>
        <v/>
      </c>
      <c r="H865" s="4" t="str">
        <f>IF('Rang. kommuner avlingsnivå P '!E866&gt;1,'Rang. kommuner avlingsnivå P '!E866,"")</f>
        <v/>
      </c>
      <c r="I865" s="4" t="str">
        <f>IF('Rang. kommuner avlingsnivå P '!F866&gt;1,'Rang. kommuner avlingsnivå P '!F866,"")</f>
        <v/>
      </c>
      <c r="J865" s="4" t="str">
        <f>IF('Rang. kommuner avlingsnivå P '!G866&gt;1,'Rang. kommuner avlingsnivå P '!G866,"")</f>
        <v/>
      </c>
      <c r="K865" s="4" t="str">
        <f>IF('Rang. kommuner avlingsnivå P '!H866&gt;1,'Rang. kommuner avlingsnivå P '!H866,"")</f>
        <v/>
      </c>
      <c r="L865" s="4" t="str">
        <f>IF('Rang. kommuner avlingsnivå P '!I866&gt;1,'Rang. kommuner avlingsnivå P '!I866,"")</f>
        <v/>
      </c>
      <c r="M865" s="4" t="str">
        <f>IF('Rang. kommuner avlingsnivå P '!J866&gt;1,'Rang. kommuner avlingsnivå P '!J866,"")</f>
        <v/>
      </c>
      <c r="N865" s="4" t="str">
        <f>IF('Rang. kommuner avlingsnivå P '!K866&gt;1,'Rang. kommuner avlingsnivå P '!K866,"")</f>
        <v/>
      </c>
      <c r="O865" s="4" t="str">
        <f>IF('Rang. kommuner avlingsnivå P '!L866&gt;1,'Rang. kommuner avlingsnivå P '!L866,"")</f>
        <v/>
      </c>
    </row>
    <row r="866" spans="4:15" x14ac:dyDescent="0.25">
      <c r="D866" s="4" t="str">
        <f>IF('Rang. kommuner avlingsnivå P '!A867&gt;1,'Rang. kommuner avlingsnivå P '!A867,"")</f>
        <v/>
      </c>
      <c r="E866" s="4" t="str">
        <f>IF('Rang. kommuner avlingsnivå P '!B867&gt;1,'Rang. kommuner avlingsnivå P '!B867,"")</f>
        <v/>
      </c>
      <c r="F866" s="4" t="str">
        <f>IF('Rang. kommuner avlingsnivå P '!C867&gt;1,'Rang. kommuner avlingsnivå P '!C867,"")</f>
        <v/>
      </c>
      <c r="G866" s="4" t="str">
        <f>IF('Rang. kommuner avlingsnivå P '!D867&gt;1,'Rang. kommuner avlingsnivå P '!D867,"")</f>
        <v/>
      </c>
      <c r="H866" s="4" t="str">
        <f>IF('Rang. kommuner avlingsnivå P '!E867&gt;1,'Rang. kommuner avlingsnivå P '!E867,"")</f>
        <v/>
      </c>
      <c r="I866" s="4" t="str">
        <f>IF('Rang. kommuner avlingsnivå P '!F867&gt;1,'Rang. kommuner avlingsnivå P '!F867,"")</f>
        <v/>
      </c>
      <c r="J866" s="4" t="str">
        <f>IF('Rang. kommuner avlingsnivå P '!G867&gt;1,'Rang. kommuner avlingsnivå P '!G867,"")</f>
        <v/>
      </c>
      <c r="K866" s="4" t="str">
        <f>IF('Rang. kommuner avlingsnivå P '!H867&gt;1,'Rang. kommuner avlingsnivå P '!H867,"")</f>
        <v/>
      </c>
      <c r="L866" s="4" t="str">
        <f>IF('Rang. kommuner avlingsnivå P '!I867&gt;1,'Rang. kommuner avlingsnivå P '!I867,"")</f>
        <v/>
      </c>
      <c r="M866" s="4" t="str">
        <f>IF('Rang. kommuner avlingsnivå P '!J867&gt;1,'Rang. kommuner avlingsnivå P '!J867,"")</f>
        <v/>
      </c>
      <c r="N866" s="4" t="str">
        <f>IF('Rang. kommuner avlingsnivå P '!K867&gt;1,'Rang. kommuner avlingsnivå P '!K867,"")</f>
        <v/>
      </c>
      <c r="O866" s="4" t="str">
        <f>IF('Rang. kommuner avlingsnivå P '!L867&gt;1,'Rang. kommuner avlingsnivå P '!L867,"")</f>
        <v/>
      </c>
    </row>
    <row r="867" spans="4:15" x14ac:dyDescent="0.25">
      <c r="D867" s="4" t="str">
        <f>IF('Rang. kommuner avlingsnivå P '!A868&gt;1,'Rang. kommuner avlingsnivå P '!A868,"")</f>
        <v/>
      </c>
      <c r="E867" s="4" t="str">
        <f>IF('Rang. kommuner avlingsnivå P '!B868&gt;1,'Rang. kommuner avlingsnivå P '!B868,"")</f>
        <v/>
      </c>
      <c r="F867" s="4" t="str">
        <f>IF('Rang. kommuner avlingsnivå P '!C868&gt;1,'Rang. kommuner avlingsnivå P '!C868,"")</f>
        <v/>
      </c>
      <c r="G867" s="4" t="str">
        <f>IF('Rang. kommuner avlingsnivå P '!D868&gt;1,'Rang. kommuner avlingsnivå P '!D868,"")</f>
        <v/>
      </c>
      <c r="H867" s="4" t="str">
        <f>IF('Rang. kommuner avlingsnivå P '!E868&gt;1,'Rang. kommuner avlingsnivå P '!E868,"")</f>
        <v/>
      </c>
      <c r="I867" s="4" t="str">
        <f>IF('Rang. kommuner avlingsnivå P '!F868&gt;1,'Rang. kommuner avlingsnivå P '!F868,"")</f>
        <v/>
      </c>
      <c r="J867" s="4" t="str">
        <f>IF('Rang. kommuner avlingsnivå P '!G868&gt;1,'Rang. kommuner avlingsnivå P '!G868,"")</f>
        <v/>
      </c>
      <c r="K867" s="4" t="str">
        <f>IF('Rang. kommuner avlingsnivå P '!H868&gt;1,'Rang. kommuner avlingsnivå P '!H868,"")</f>
        <v/>
      </c>
      <c r="L867" s="4" t="str">
        <f>IF('Rang. kommuner avlingsnivå P '!I868&gt;1,'Rang. kommuner avlingsnivå P '!I868,"")</f>
        <v/>
      </c>
      <c r="M867" s="4" t="str">
        <f>IF('Rang. kommuner avlingsnivå P '!J868&gt;1,'Rang. kommuner avlingsnivå P '!J868,"")</f>
        <v/>
      </c>
      <c r="N867" s="4" t="str">
        <f>IF('Rang. kommuner avlingsnivå P '!K868&gt;1,'Rang. kommuner avlingsnivå P '!K868,"")</f>
        <v/>
      </c>
      <c r="O867" s="4" t="str">
        <f>IF('Rang. kommuner avlingsnivå P '!L868&gt;1,'Rang. kommuner avlingsnivå P '!L868,"")</f>
        <v/>
      </c>
    </row>
    <row r="868" spans="4:15" x14ac:dyDescent="0.25">
      <c r="D868" s="4" t="str">
        <f>IF('Rang. kommuner avlingsnivå P '!A869&gt;1,'Rang. kommuner avlingsnivå P '!A869,"")</f>
        <v/>
      </c>
      <c r="E868" s="4" t="str">
        <f>IF('Rang. kommuner avlingsnivå P '!B869&gt;1,'Rang. kommuner avlingsnivå P '!B869,"")</f>
        <v/>
      </c>
      <c r="F868" s="4" t="str">
        <f>IF('Rang. kommuner avlingsnivå P '!C869&gt;1,'Rang. kommuner avlingsnivå P '!C869,"")</f>
        <v/>
      </c>
      <c r="G868" s="4" t="str">
        <f>IF('Rang. kommuner avlingsnivå P '!D869&gt;1,'Rang. kommuner avlingsnivå P '!D869,"")</f>
        <v/>
      </c>
      <c r="H868" s="4" t="str">
        <f>IF('Rang. kommuner avlingsnivå P '!E869&gt;1,'Rang. kommuner avlingsnivå P '!E869,"")</f>
        <v/>
      </c>
      <c r="I868" s="4" t="str">
        <f>IF('Rang. kommuner avlingsnivå P '!F869&gt;1,'Rang. kommuner avlingsnivå P '!F869,"")</f>
        <v/>
      </c>
      <c r="J868" s="4" t="str">
        <f>IF('Rang. kommuner avlingsnivå P '!G869&gt;1,'Rang. kommuner avlingsnivå P '!G869,"")</f>
        <v/>
      </c>
      <c r="K868" s="4" t="str">
        <f>IF('Rang. kommuner avlingsnivå P '!H869&gt;1,'Rang. kommuner avlingsnivå P '!H869,"")</f>
        <v/>
      </c>
      <c r="L868" s="4" t="str">
        <f>IF('Rang. kommuner avlingsnivå P '!I869&gt;1,'Rang. kommuner avlingsnivå P '!I869,"")</f>
        <v/>
      </c>
      <c r="M868" s="4" t="str">
        <f>IF('Rang. kommuner avlingsnivå P '!J869&gt;1,'Rang. kommuner avlingsnivå P '!J869,"")</f>
        <v/>
      </c>
      <c r="N868" s="4" t="str">
        <f>IF('Rang. kommuner avlingsnivå P '!K869&gt;1,'Rang. kommuner avlingsnivå P '!K869,"")</f>
        <v/>
      </c>
      <c r="O868" s="4" t="str">
        <f>IF('Rang. kommuner avlingsnivå P '!L869&gt;1,'Rang. kommuner avlingsnivå P '!L869,"")</f>
        <v/>
      </c>
    </row>
    <row r="869" spans="4:15" x14ac:dyDescent="0.25">
      <c r="D869" s="4" t="str">
        <f>IF('Rang. kommuner avlingsnivå P '!A870&gt;1,'Rang. kommuner avlingsnivå P '!A870,"")</f>
        <v/>
      </c>
      <c r="E869" s="4" t="str">
        <f>IF('Rang. kommuner avlingsnivå P '!B870&gt;1,'Rang. kommuner avlingsnivå P '!B870,"")</f>
        <v/>
      </c>
      <c r="F869" s="4" t="str">
        <f>IF('Rang. kommuner avlingsnivå P '!C870&gt;1,'Rang. kommuner avlingsnivå P '!C870,"")</f>
        <v/>
      </c>
      <c r="G869" s="4" t="str">
        <f>IF('Rang. kommuner avlingsnivå P '!D870&gt;1,'Rang. kommuner avlingsnivå P '!D870,"")</f>
        <v/>
      </c>
      <c r="H869" s="4" t="str">
        <f>IF('Rang. kommuner avlingsnivå P '!E870&gt;1,'Rang. kommuner avlingsnivå P '!E870,"")</f>
        <v/>
      </c>
      <c r="I869" s="4" t="str">
        <f>IF('Rang. kommuner avlingsnivå P '!F870&gt;1,'Rang. kommuner avlingsnivå P '!F870,"")</f>
        <v/>
      </c>
      <c r="J869" s="4" t="str">
        <f>IF('Rang. kommuner avlingsnivå P '!G870&gt;1,'Rang. kommuner avlingsnivå P '!G870,"")</f>
        <v/>
      </c>
      <c r="K869" s="4" t="str">
        <f>IF('Rang. kommuner avlingsnivå P '!H870&gt;1,'Rang. kommuner avlingsnivå P '!H870,"")</f>
        <v/>
      </c>
      <c r="L869" s="4" t="str">
        <f>IF('Rang. kommuner avlingsnivå P '!I870&gt;1,'Rang. kommuner avlingsnivå P '!I870,"")</f>
        <v/>
      </c>
      <c r="M869" s="4" t="str">
        <f>IF('Rang. kommuner avlingsnivå P '!J870&gt;1,'Rang. kommuner avlingsnivå P '!J870,"")</f>
        <v/>
      </c>
      <c r="N869" s="4" t="str">
        <f>IF('Rang. kommuner avlingsnivå P '!K870&gt;1,'Rang. kommuner avlingsnivå P '!K870,"")</f>
        <v/>
      </c>
      <c r="O869" s="4" t="str">
        <f>IF('Rang. kommuner avlingsnivå P '!L870&gt;1,'Rang. kommuner avlingsnivå P '!L870,"")</f>
        <v/>
      </c>
    </row>
    <row r="870" spans="4:15" x14ac:dyDescent="0.25">
      <c r="D870" s="4" t="str">
        <f>IF('Rang. kommuner avlingsnivå P '!A871&gt;1,'Rang. kommuner avlingsnivå P '!A871,"")</f>
        <v/>
      </c>
      <c r="E870" s="4" t="str">
        <f>IF('Rang. kommuner avlingsnivå P '!B871&gt;1,'Rang. kommuner avlingsnivå P '!B871,"")</f>
        <v/>
      </c>
      <c r="F870" s="4" t="str">
        <f>IF('Rang. kommuner avlingsnivå P '!C871&gt;1,'Rang. kommuner avlingsnivå P '!C871,"")</f>
        <v/>
      </c>
      <c r="G870" s="4" t="str">
        <f>IF('Rang. kommuner avlingsnivå P '!D871&gt;1,'Rang. kommuner avlingsnivå P '!D871,"")</f>
        <v/>
      </c>
      <c r="H870" s="4" t="str">
        <f>IF('Rang. kommuner avlingsnivå P '!E871&gt;1,'Rang. kommuner avlingsnivå P '!E871,"")</f>
        <v/>
      </c>
      <c r="I870" s="4" t="str">
        <f>IF('Rang. kommuner avlingsnivå P '!F871&gt;1,'Rang. kommuner avlingsnivå P '!F871,"")</f>
        <v/>
      </c>
      <c r="J870" s="4" t="str">
        <f>IF('Rang. kommuner avlingsnivå P '!G871&gt;1,'Rang. kommuner avlingsnivå P '!G871,"")</f>
        <v/>
      </c>
      <c r="K870" s="4" t="str">
        <f>IF('Rang. kommuner avlingsnivå P '!H871&gt;1,'Rang. kommuner avlingsnivå P '!H871,"")</f>
        <v/>
      </c>
      <c r="L870" s="4" t="str">
        <f>IF('Rang. kommuner avlingsnivå P '!I871&gt;1,'Rang. kommuner avlingsnivå P '!I871,"")</f>
        <v/>
      </c>
      <c r="M870" s="4" t="str">
        <f>IF('Rang. kommuner avlingsnivå P '!J871&gt;1,'Rang. kommuner avlingsnivå P '!J871,"")</f>
        <v/>
      </c>
      <c r="N870" s="4" t="str">
        <f>IF('Rang. kommuner avlingsnivå P '!K871&gt;1,'Rang. kommuner avlingsnivå P '!K871,"")</f>
        <v/>
      </c>
      <c r="O870" s="4" t="str">
        <f>IF('Rang. kommuner avlingsnivå P '!L871&gt;1,'Rang. kommuner avlingsnivå P '!L871,"")</f>
        <v/>
      </c>
    </row>
    <row r="871" spans="4:15" x14ac:dyDescent="0.25">
      <c r="D871" s="4" t="str">
        <f>IF('Rang. kommuner avlingsnivå P '!A872&gt;1,'Rang. kommuner avlingsnivå P '!A872,"")</f>
        <v/>
      </c>
      <c r="E871" s="4" t="str">
        <f>IF('Rang. kommuner avlingsnivå P '!B872&gt;1,'Rang. kommuner avlingsnivå P '!B872,"")</f>
        <v/>
      </c>
      <c r="F871" s="4" t="str">
        <f>IF('Rang. kommuner avlingsnivå P '!C872&gt;1,'Rang. kommuner avlingsnivå P '!C872,"")</f>
        <v/>
      </c>
      <c r="G871" s="4" t="str">
        <f>IF('Rang. kommuner avlingsnivå P '!D872&gt;1,'Rang. kommuner avlingsnivå P '!D872,"")</f>
        <v/>
      </c>
      <c r="H871" s="4" t="str">
        <f>IF('Rang. kommuner avlingsnivå P '!E872&gt;1,'Rang. kommuner avlingsnivå P '!E872,"")</f>
        <v/>
      </c>
      <c r="I871" s="4" t="str">
        <f>IF('Rang. kommuner avlingsnivå P '!F872&gt;1,'Rang. kommuner avlingsnivå P '!F872,"")</f>
        <v/>
      </c>
      <c r="J871" s="4" t="str">
        <f>IF('Rang. kommuner avlingsnivå P '!G872&gt;1,'Rang. kommuner avlingsnivå P '!G872,"")</f>
        <v/>
      </c>
      <c r="K871" s="4" t="str">
        <f>IF('Rang. kommuner avlingsnivå P '!H872&gt;1,'Rang. kommuner avlingsnivå P '!H872,"")</f>
        <v/>
      </c>
      <c r="L871" s="4" t="str">
        <f>IF('Rang. kommuner avlingsnivå P '!I872&gt;1,'Rang. kommuner avlingsnivå P '!I872,"")</f>
        <v/>
      </c>
      <c r="M871" s="4" t="str">
        <f>IF('Rang. kommuner avlingsnivå P '!J872&gt;1,'Rang. kommuner avlingsnivå P '!J872,"")</f>
        <v/>
      </c>
      <c r="N871" s="4" t="str">
        <f>IF('Rang. kommuner avlingsnivå P '!K872&gt;1,'Rang. kommuner avlingsnivå P '!K872,"")</f>
        <v/>
      </c>
      <c r="O871" s="4" t="str">
        <f>IF('Rang. kommuner avlingsnivå P '!L872&gt;1,'Rang. kommuner avlingsnivå P '!L872,"")</f>
        <v/>
      </c>
    </row>
    <row r="872" spans="4:15" x14ac:dyDescent="0.25">
      <c r="D872" s="4" t="str">
        <f>IF('Rang. kommuner avlingsnivå P '!A873&gt;1,'Rang. kommuner avlingsnivå P '!A873,"")</f>
        <v/>
      </c>
      <c r="E872" s="4" t="str">
        <f>IF('Rang. kommuner avlingsnivå P '!B873&gt;1,'Rang. kommuner avlingsnivå P '!B873,"")</f>
        <v/>
      </c>
      <c r="F872" s="4" t="str">
        <f>IF('Rang. kommuner avlingsnivå P '!C873&gt;1,'Rang. kommuner avlingsnivå P '!C873,"")</f>
        <v/>
      </c>
      <c r="G872" s="4" t="str">
        <f>IF('Rang. kommuner avlingsnivå P '!D873&gt;1,'Rang. kommuner avlingsnivå P '!D873,"")</f>
        <v/>
      </c>
      <c r="H872" s="4" t="str">
        <f>IF('Rang. kommuner avlingsnivå P '!E873&gt;1,'Rang. kommuner avlingsnivå P '!E873,"")</f>
        <v/>
      </c>
      <c r="I872" s="4" t="str">
        <f>IF('Rang. kommuner avlingsnivå P '!F873&gt;1,'Rang. kommuner avlingsnivå P '!F873,"")</f>
        <v/>
      </c>
      <c r="J872" s="4" t="str">
        <f>IF('Rang. kommuner avlingsnivå P '!G873&gt;1,'Rang. kommuner avlingsnivå P '!G873,"")</f>
        <v/>
      </c>
      <c r="K872" s="4" t="str">
        <f>IF('Rang. kommuner avlingsnivå P '!H873&gt;1,'Rang. kommuner avlingsnivå P '!H873,"")</f>
        <v/>
      </c>
      <c r="L872" s="4" t="str">
        <f>IF('Rang. kommuner avlingsnivå P '!I873&gt;1,'Rang. kommuner avlingsnivå P '!I873,"")</f>
        <v/>
      </c>
      <c r="M872" s="4" t="str">
        <f>IF('Rang. kommuner avlingsnivå P '!J873&gt;1,'Rang. kommuner avlingsnivå P '!J873,"")</f>
        <v/>
      </c>
      <c r="N872" s="4" t="str">
        <f>IF('Rang. kommuner avlingsnivå P '!K873&gt;1,'Rang. kommuner avlingsnivå P '!K873,"")</f>
        <v/>
      </c>
      <c r="O872" s="4" t="str">
        <f>IF('Rang. kommuner avlingsnivå P '!L873&gt;1,'Rang. kommuner avlingsnivå P '!L873,"")</f>
        <v/>
      </c>
    </row>
    <row r="873" spans="4:15" x14ac:dyDescent="0.25">
      <c r="D873" s="4" t="str">
        <f>IF('Rang. kommuner avlingsnivå P '!A874&gt;1,'Rang. kommuner avlingsnivå P '!A874,"")</f>
        <v/>
      </c>
      <c r="E873" s="4" t="str">
        <f>IF('Rang. kommuner avlingsnivå P '!B874&gt;1,'Rang. kommuner avlingsnivå P '!B874,"")</f>
        <v/>
      </c>
      <c r="F873" s="4" t="str">
        <f>IF('Rang. kommuner avlingsnivå P '!C874&gt;1,'Rang. kommuner avlingsnivå P '!C874,"")</f>
        <v/>
      </c>
      <c r="G873" s="4" t="str">
        <f>IF('Rang. kommuner avlingsnivå P '!D874&gt;1,'Rang. kommuner avlingsnivå P '!D874,"")</f>
        <v/>
      </c>
      <c r="H873" s="4" t="str">
        <f>IF('Rang. kommuner avlingsnivå P '!E874&gt;1,'Rang. kommuner avlingsnivå P '!E874,"")</f>
        <v/>
      </c>
      <c r="I873" s="4" t="str">
        <f>IF('Rang. kommuner avlingsnivå P '!F874&gt;1,'Rang. kommuner avlingsnivå P '!F874,"")</f>
        <v/>
      </c>
      <c r="J873" s="4" t="str">
        <f>IF('Rang. kommuner avlingsnivå P '!G874&gt;1,'Rang. kommuner avlingsnivå P '!G874,"")</f>
        <v/>
      </c>
      <c r="K873" s="4" t="str">
        <f>IF('Rang. kommuner avlingsnivå P '!H874&gt;1,'Rang. kommuner avlingsnivå P '!H874,"")</f>
        <v/>
      </c>
      <c r="L873" s="4" t="str">
        <f>IF('Rang. kommuner avlingsnivå P '!I874&gt;1,'Rang. kommuner avlingsnivå P '!I874,"")</f>
        <v/>
      </c>
      <c r="M873" s="4" t="str">
        <f>IF('Rang. kommuner avlingsnivå P '!J874&gt;1,'Rang. kommuner avlingsnivå P '!J874,"")</f>
        <v/>
      </c>
      <c r="N873" s="4" t="str">
        <f>IF('Rang. kommuner avlingsnivå P '!K874&gt;1,'Rang. kommuner avlingsnivå P '!K874,"")</f>
        <v/>
      </c>
      <c r="O873" s="4" t="str">
        <f>IF('Rang. kommuner avlingsnivå P '!L874&gt;1,'Rang. kommuner avlingsnivå P '!L874,"")</f>
        <v/>
      </c>
    </row>
    <row r="874" spans="4:15" x14ac:dyDescent="0.25">
      <c r="D874" s="4" t="str">
        <f>IF('Rang. kommuner avlingsnivå P '!A875&gt;1,'Rang. kommuner avlingsnivå P '!A875,"")</f>
        <v/>
      </c>
      <c r="E874" s="4" t="str">
        <f>IF('Rang. kommuner avlingsnivå P '!B875&gt;1,'Rang. kommuner avlingsnivå P '!B875,"")</f>
        <v/>
      </c>
      <c r="F874" s="4" t="str">
        <f>IF('Rang. kommuner avlingsnivå P '!C875&gt;1,'Rang. kommuner avlingsnivå P '!C875,"")</f>
        <v/>
      </c>
      <c r="G874" s="4" t="str">
        <f>IF('Rang. kommuner avlingsnivå P '!D875&gt;1,'Rang. kommuner avlingsnivå P '!D875,"")</f>
        <v/>
      </c>
      <c r="H874" s="4" t="str">
        <f>IF('Rang. kommuner avlingsnivå P '!E875&gt;1,'Rang. kommuner avlingsnivå P '!E875,"")</f>
        <v/>
      </c>
      <c r="I874" s="4" t="str">
        <f>IF('Rang. kommuner avlingsnivå P '!F875&gt;1,'Rang. kommuner avlingsnivå P '!F875,"")</f>
        <v/>
      </c>
      <c r="J874" s="4" t="str">
        <f>IF('Rang. kommuner avlingsnivå P '!G875&gt;1,'Rang. kommuner avlingsnivå P '!G875,"")</f>
        <v/>
      </c>
      <c r="K874" s="4" t="str">
        <f>IF('Rang. kommuner avlingsnivå P '!H875&gt;1,'Rang. kommuner avlingsnivå P '!H875,"")</f>
        <v/>
      </c>
      <c r="L874" s="4" t="str">
        <f>IF('Rang. kommuner avlingsnivå P '!I875&gt;1,'Rang. kommuner avlingsnivå P '!I875,"")</f>
        <v/>
      </c>
      <c r="M874" s="4" t="str">
        <f>IF('Rang. kommuner avlingsnivå P '!J875&gt;1,'Rang. kommuner avlingsnivå P '!J875,"")</f>
        <v/>
      </c>
      <c r="N874" s="4" t="str">
        <f>IF('Rang. kommuner avlingsnivå P '!K875&gt;1,'Rang. kommuner avlingsnivå P '!K875,"")</f>
        <v/>
      </c>
      <c r="O874" s="4" t="str">
        <f>IF('Rang. kommuner avlingsnivå P '!L875&gt;1,'Rang. kommuner avlingsnivå P '!L875,"")</f>
        <v/>
      </c>
    </row>
    <row r="875" spans="4:15" x14ac:dyDescent="0.25">
      <c r="D875" s="4" t="str">
        <f>IF('Rang. kommuner avlingsnivå P '!A876&gt;1,'Rang. kommuner avlingsnivå P '!A876,"")</f>
        <v/>
      </c>
      <c r="E875" s="4" t="str">
        <f>IF('Rang. kommuner avlingsnivå P '!B876&gt;1,'Rang. kommuner avlingsnivå P '!B876,"")</f>
        <v/>
      </c>
      <c r="F875" s="4" t="str">
        <f>IF('Rang. kommuner avlingsnivå P '!C876&gt;1,'Rang. kommuner avlingsnivå P '!C876,"")</f>
        <v/>
      </c>
      <c r="G875" s="4" t="str">
        <f>IF('Rang. kommuner avlingsnivå P '!D876&gt;1,'Rang. kommuner avlingsnivå P '!D876,"")</f>
        <v/>
      </c>
      <c r="H875" s="4" t="str">
        <f>IF('Rang. kommuner avlingsnivå P '!E876&gt;1,'Rang. kommuner avlingsnivå P '!E876,"")</f>
        <v/>
      </c>
      <c r="I875" s="4" t="str">
        <f>IF('Rang. kommuner avlingsnivå P '!F876&gt;1,'Rang. kommuner avlingsnivå P '!F876,"")</f>
        <v/>
      </c>
      <c r="J875" s="4" t="str">
        <f>IF('Rang. kommuner avlingsnivå P '!G876&gt;1,'Rang. kommuner avlingsnivå P '!G876,"")</f>
        <v/>
      </c>
      <c r="K875" s="4" t="str">
        <f>IF('Rang. kommuner avlingsnivå P '!H876&gt;1,'Rang. kommuner avlingsnivå P '!H876,"")</f>
        <v/>
      </c>
      <c r="L875" s="4" t="str">
        <f>IF('Rang. kommuner avlingsnivå P '!I876&gt;1,'Rang. kommuner avlingsnivå P '!I876,"")</f>
        <v/>
      </c>
      <c r="M875" s="4" t="str">
        <f>IF('Rang. kommuner avlingsnivå P '!J876&gt;1,'Rang. kommuner avlingsnivå P '!J876,"")</f>
        <v/>
      </c>
      <c r="N875" s="4" t="str">
        <f>IF('Rang. kommuner avlingsnivå P '!K876&gt;1,'Rang. kommuner avlingsnivå P '!K876,"")</f>
        <v/>
      </c>
      <c r="O875" s="4" t="str">
        <f>IF('Rang. kommuner avlingsnivå P '!L876&gt;1,'Rang. kommuner avlingsnivå P '!L876,"")</f>
        <v/>
      </c>
    </row>
    <row r="876" spans="4:15" x14ac:dyDescent="0.25">
      <c r="D876" s="4" t="str">
        <f>IF('Rang. kommuner avlingsnivå P '!A877&gt;1,'Rang. kommuner avlingsnivå P '!A877,"")</f>
        <v/>
      </c>
      <c r="E876" s="4" t="str">
        <f>IF('Rang. kommuner avlingsnivå P '!B877&gt;1,'Rang. kommuner avlingsnivå P '!B877,"")</f>
        <v/>
      </c>
      <c r="F876" s="4" t="str">
        <f>IF('Rang. kommuner avlingsnivå P '!C877&gt;1,'Rang. kommuner avlingsnivå P '!C877,"")</f>
        <v/>
      </c>
      <c r="G876" s="4" t="str">
        <f>IF('Rang. kommuner avlingsnivå P '!D877&gt;1,'Rang. kommuner avlingsnivå P '!D877,"")</f>
        <v/>
      </c>
      <c r="H876" s="4" t="str">
        <f>IF('Rang. kommuner avlingsnivå P '!E877&gt;1,'Rang. kommuner avlingsnivå P '!E877,"")</f>
        <v/>
      </c>
      <c r="I876" s="4" t="str">
        <f>IF('Rang. kommuner avlingsnivå P '!F877&gt;1,'Rang. kommuner avlingsnivå P '!F877,"")</f>
        <v/>
      </c>
      <c r="J876" s="4" t="str">
        <f>IF('Rang. kommuner avlingsnivå P '!G877&gt;1,'Rang. kommuner avlingsnivå P '!G877,"")</f>
        <v/>
      </c>
      <c r="K876" s="4" t="str">
        <f>IF('Rang. kommuner avlingsnivå P '!H877&gt;1,'Rang. kommuner avlingsnivå P '!H877,"")</f>
        <v/>
      </c>
      <c r="L876" s="4" t="str">
        <f>IF('Rang. kommuner avlingsnivå P '!I877&gt;1,'Rang. kommuner avlingsnivå P '!I877,"")</f>
        <v/>
      </c>
      <c r="M876" s="4" t="str">
        <f>IF('Rang. kommuner avlingsnivå P '!J877&gt;1,'Rang. kommuner avlingsnivå P '!J877,"")</f>
        <v/>
      </c>
      <c r="N876" s="4" t="str">
        <f>IF('Rang. kommuner avlingsnivå P '!K877&gt;1,'Rang. kommuner avlingsnivå P '!K877,"")</f>
        <v/>
      </c>
      <c r="O876" s="4" t="str">
        <f>IF('Rang. kommuner avlingsnivå P '!L877&gt;1,'Rang. kommuner avlingsnivå P '!L877,"")</f>
        <v/>
      </c>
    </row>
    <row r="877" spans="4:15" x14ac:dyDescent="0.25">
      <c r="D877" s="4" t="str">
        <f>IF('Rang. kommuner avlingsnivå P '!A878&gt;1,'Rang. kommuner avlingsnivå P '!A878,"")</f>
        <v/>
      </c>
      <c r="E877" s="4" t="str">
        <f>IF('Rang. kommuner avlingsnivå P '!B878&gt;1,'Rang. kommuner avlingsnivå P '!B878,"")</f>
        <v/>
      </c>
      <c r="F877" s="4" t="str">
        <f>IF('Rang. kommuner avlingsnivå P '!C878&gt;1,'Rang. kommuner avlingsnivå P '!C878,"")</f>
        <v/>
      </c>
      <c r="G877" s="4" t="str">
        <f>IF('Rang. kommuner avlingsnivå P '!D878&gt;1,'Rang. kommuner avlingsnivå P '!D878,"")</f>
        <v/>
      </c>
      <c r="H877" s="4" t="str">
        <f>IF('Rang. kommuner avlingsnivå P '!E878&gt;1,'Rang. kommuner avlingsnivå P '!E878,"")</f>
        <v/>
      </c>
      <c r="I877" s="4" t="str">
        <f>IF('Rang. kommuner avlingsnivå P '!F878&gt;1,'Rang. kommuner avlingsnivå P '!F878,"")</f>
        <v/>
      </c>
      <c r="J877" s="4" t="str">
        <f>IF('Rang. kommuner avlingsnivå P '!G878&gt;1,'Rang. kommuner avlingsnivå P '!G878,"")</f>
        <v/>
      </c>
      <c r="K877" s="4" t="str">
        <f>IF('Rang. kommuner avlingsnivå P '!H878&gt;1,'Rang. kommuner avlingsnivå P '!H878,"")</f>
        <v/>
      </c>
      <c r="L877" s="4" t="str">
        <f>IF('Rang. kommuner avlingsnivå P '!I878&gt;1,'Rang. kommuner avlingsnivå P '!I878,"")</f>
        <v/>
      </c>
      <c r="M877" s="4" t="str">
        <f>IF('Rang. kommuner avlingsnivå P '!J878&gt;1,'Rang. kommuner avlingsnivå P '!J878,"")</f>
        <v/>
      </c>
      <c r="N877" s="4" t="str">
        <f>IF('Rang. kommuner avlingsnivå P '!K878&gt;1,'Rang. kommuner avlingsnivå P '!K878,"")</f>
        <v/>
      </c>
      <c r="O877" s="4" t="str">
        <f>IF('Rang. kommuner avlingsnivå P '!L878&gt;1,'Rang. kommuner avlingsnivå P '!L878,"")</f>
        <v/>
      </c>
    </row>
    <row r="878" spans="4:15" x14ac:dyDescent="0.25">
      <c r="D878" s="4" t="str">
        <f>IF('Rang. kommuner avlingsnivå P '!A879&gt;1,'Rang. kommuner avlingsnivå P '!A879,"")</f>
        <v/>
      </c>
      <c r="E878" s="4" t="str">
        <f>IF('Rang. kommuner avlingsnivå P '!B879&gt;1,'Rang. kommuner avlingsnivå P '!B879,"")</f>
        <v/>
      </c>
      <c r="F878" s="4" t="str">
        <f>IF('Rang. kommuner avlingsnivå P '!C879&gt;1,'Rang. kommuner avlingsnivå P '!C879,"")</f>
        <v/>
      </c>
      <c r="G878" s="4" t="str">
        <f>IF('Rang. kommuner avlingsnivå P '!D879&gt;1,'Rang. kommuner avlingsnivå P '!D879,"")</f>
        <v/>
      </c>
      <c r="H878" s="4" t="str">
        <f>IF('Rang. kommuner avlingsnivå P '!E879&gt;1,'Rang. kommuner avlingsnivå P '!E879,"")</f>
        <v/>
      </c>
      <c r="I878" s="4" t="str">
        <f>IF('Rang. kommuner avlingsnivå P '!F879&gt;1,'Rang. kommuner avlingsnivå P '!F879,"")</f>
        <v/>
      </c>
      <c r="J878" s="4" t="str">
        <f>IF('Rang. kommuner avlingsnivå P '!G879&gt;1,'Rang. kommuner avlingsnivå P '!G879,"")</f>
        <v/>
      </c>
      <c r="K878" s="4" t="str">
        <f>IF('Rang. kommuner avlingsnivå P '!H879&gt;1,'Rang. kommuner avlingsnivå P '!H879,"")</f>
        <v/>
      </c>
      <c r="L878" s="4" t="str">
        <f>IF('Rang. kommuner avlingsnivå P '!I879&gt;1,'Rang. kommuner avlingsnivå P '!I879,"")</f>
        <v/>
      </c>
      <c r="M878" s="4" t="str">
        <f>IF('Rang. kommuner avlingsnivå P '!J879&gt;1,'Rang. kommuner avlingsnivå P '!J879,"")</f>
        <v/>
      </c>
      <c r="N878" s="4" t="str">
        <f>IF('Rang. kommuner avlingsnivå P '!K879&gt;1,'Rang. kommuner avlingsnivå P '!K879,"")</f>
        <v/>
      </c>
      <c r="O878" s="4" t="str">
        <f>IF('Rang. kommuner avlingsnivå P '!L879&gt;1,'Rang. kommuner avlingsnivå P '!L879,"")</f>
        <v/>
      </c>
    </row>
    <row r="879" spans="4:15" x14ac:dyDescent="0.25">
      <c r="D879" s="4" t="str">
        <f>IF('Rang. kommuner avlingsnivå P '!A880&gt;1,'Rang. kommuner avlingsnivå P '!A880,"")</f>
        <v/>
      </c>
      <c r="E879" s="4" t="str">
        <f>IF('Rang. kommuner avlingsnivå P '!B880&gt;1,'Rang. kommuner avlingsnivå P '!B880,"")</f>
        <v/>
      </c>
      <c r="F879" s="4" t="str">
        <f>IF('Rang. kommuner avlingsnivå P '!C880&gt;1,'Rang. kommuner avlingsnivå P '!C880,"")</f>
        <v/>
      </c>
      <c r="G879" s="4" t="str">
        <f>IF('Rang. kommuner avlingsnivå P '!D880&gt;1,'Rang. kommuner avlingsnivå P '!D880,"")</f>
        <v/>
      </c>
      <c r="H879" s="4" t="str">
        <f>IF('Rang. kommuner avlingsnivå P '!E880&gt;1,'Rang. kommuner avlingsnivå P '!E880,"")</f>
        <v/>
      </c>
      <c r="I879" s="4" t="str">
        <f>IF('Rang. kommuner avlingsnivå P '!F880&gt;1,'Rang. kommuner avlingsnivå P '!F880,"")</f>
        <v/>
      </c>
      <c r="J879" s="4" t="str">
        <f>IF('Rang. kommuner avlingsnivå P '!G880&gt;1,'Rang. kommuner avlingsnivå P '!G880,"")</f>
        <v/>
      </c>
      <c r="K879" s="4" t="str">
        <f>IF('Rang. kommuner avlingsnivå P '!H880&gt;1,'Rang. kommuner avlingsnivå P '!H880,"")</f>
        <v/>
      </c>
      <c r="L879" s="4" t="str">
        <f>IF('Rang. kommuner avlingsnivå P '!I880&gt;1,'Rang. kommuner avlingsnivå P '!I880,"")</f>
        <v/>
      </c>
      <c r="M879" s="4" t="str">
        <f>IF('Rang. kommuner avlingsnivå P '!J880&gt;1,'Rang. kommuner avlingsnivå P '!J880,"")</f>
        <v/>
      </c>
      <c r="N879" s="4" t="str">
        <f>IF('Rang. kommuner avlingsnivå P '!K880&gt;1,'Rang. kommuner avlingsnivå P '!K880,"")</f>
        <v/>
      </c>
      <c r="O879" s="4" t="str">
        <f>IF('Rang. kommuner avlingsnivå P '!L880&gt;1,'Rang. kommuner avlingsnivå P '!L880,"")</f>
        <v/>
      </c>
    </row>
    <row r="880" spans="4:15" x14ac:dyDescent="0.25">
      <c r="D880" s="4" t="str">
        <f>IF('Rang. kommuner avlingsnivå P '!A881&gt;1,'Rang. kommuner avlingsnivå P '!A881,"")</f>
        <v/>
      </c>
      <c r="E880" s="4" t="str">
        <f>IF('Rang. kommuner avlingsnivå P '!B881&gt;1,'Rang. kommuner avlingsnivå P '!B881,"")</f>
        <v/>
      </c>
      <c r="F880" s="4" t="str">
        <f>IF('Rang. kommuner avlingsnivå P '!C881&gt;1,'Rang. kommuner avlingsnivå P '!C881,"")</f>
        <v/>
      </c>
      <c r="G880" s="4" t="str">
        <f>IF('Rang. kommuner avlingsnivå P '!D881&gt;1,'Rang. kommuner avlingsnivå P '!D881,"")</f>
        <v/>
      </c>
      <c r="H880" s="4" t="str">
        <f>IF('Rang. kommuner avlingsnivå P '!E881&gt;1,'Rang. kommuner avlingsnivå P '!E881,"")</f>
        <v/>
      </c>
      <c r="I880" s="4" t="str">
        <f>IF('Rang. kommuner avlingsnivå P '!F881&gt;1,'Rang. kommuner avlingsnivå P '!F881,"")</f>
        <v/>
      </c>
      <c r="J880" s="4" t="str">
        <f>IF('Rang. kommuner avlingsnivå P '!G881&gt;1,'Rang. kommuner avlingsnivå P '!G881,"")</f>
        <v/>
      </c>
      <c r="K880" s="4" t="str">
        <f>IF('Rang. kommuner avlingsnivå P '!H881&gt;1,'Rang. kommuner avlingsnivå P '!H881,"")</f>
        <v/>
      </c>
      <c r="L880" s="4" t="str">
        <f>IF('Rang. kommuner avlingsnivå P '!I881&gt;1,'Rang. kommuner avlingsnivå P '!I881,"")</f>
        <v/>
      </c>
      <c r="M880" s="4" t="str">
        <f>IF('Rang. kommuner avlingsnivå P '!J881&gt;1,'Rang. kommuner avlingsnivå P '!J881,"")</f>
        <v/>
      </c>
      <c r="N880" s="4" t="str">
        <f>IF('Rang. kommuner avlingsnivå P '!K881&gt;1,'Rang. kommuner avlingsnivå P '!K881,"")</f>
        <v/>
      </c>
      <c r="O880" s="4" t="str">
        <f>IF('Rang. kommuner avlingsnivå P '!L881&gt;1,'Rang. kommuner avlingsnivå P '!L881,"")</f>
        <v/>
      </c>
    </row>
    <row r="881" spans="4:15" x14ac:dyDescent="0.25">
      <c r="D881" s="4" t="str">
        <f>IF('Rang. kommuner avlingsnivå P '!A882&gt;1,'Rang. kommuner avlingsnivå P '!A882,"")</f>
        <v/>
      </c>
      <c r="E881" s="4" t="str">
        <f>IF('Rang. kommuner avlingsnivå P '!B882&gt;1,'Rang. kommuner avlingsnivå P '!B882,"")</f>
        <v/>
      </c>
      <c r="F881" s="4" t="str">
        <f>IF('Rang. kommuner avlingsnivå P '!C882&gt;1,'Rang. kommuner avlingsnivå P '!C882,"")</f>
        <v/>
      </c>
      <c r="G881" s="4" t="str">
        <f>IF('Rang. kommuner avlingsnivå P '!D882&gt;1,'Rang. kommuner avlingsnivå P '!D882,"")</f>
        <v/>
      </c>
      <c r="H881" s="4" t="str">
        <f>IF('Rang. kommuner avlingsnivå P '!E882&gt;1,'Rang. kommuner avlingsnivå P '!E882,"")</f>
        <v/>
      </c>
      <c r="I881" s="4" t="str">
        <f>IF('Rang. kommuner avlingsnivå P '!F882&gt;1,'Rang. kommuner avlingsnivå P '!F882,"")</f>
        <v/>
      </c>
      <c r="J881" s="4" t="str">
        <f>IF('Rang. kommuner avlingsnivå P '!G882&gt;1,'Rang. kommuner avlingsnivå P '!G882,"")</f>
        <v/>
      </c>
      <c r="K881" s="4" t="str">
        <f>IF('Rang. kommuner avlingsnivå P '!H882&gt;1,'Rang. kommuner avlingsnivå P '!H882,"")</f>
        <v/>
      </c>
      <c r="L881" s="4" t="str">
        <f>IF('Rang. kommuner avlingsnivå P '!I882&gt;1,'Rang. kommuner avlingsnivå P '!I882,"")</f>
        <v/>
      </c>
      <c r="M881" s="4" t="str">
        <f>IF('Rang. kommuner avlingsnivå P '!J882&gt;1,'Rang. kommuner avlingsnivå P '!J882,"")</f>
        <v/>
      </c>
      <c r="N881" s="4" t="str">
        <f>IF('Rang. kommuner avlingsnivå P '!K882&gt;1,'Rang. kommuner avlingsnivå P '!K882,"")</f>
        <v/>
      </c>
      <c r="O881" s="4" t="str">
        <f>IF('Rang. kommuner avlingsnivå P '!L882&gt;1,'Rang. kommuner avlingsnivå P '!L882,"")</f>
        <v/>
      </c>
    </row>
    <row r="882" spans="4:15" x14ac:dyDescent="0.25">
      <c r="D882" s="4" t="str">
        <f>IF('Rang. kommuner avlingsnivå P '!A883&gt;1,'Rang. kommuner avlingsnivå P '!A883,"")</f>
        <v/>
      </c>
      <c r="E882" s="4" t="str">
        <f>IF('Rang. kommuner avlingsnivå P '!B883&gt;1,'Rang. kommuner avlingsnivå P '!B883,"")</f>
        <v/>
      </c>
      <c r="F882" s="4" t="str">
        <f>IF('Rang. kommuner avlingsnivå P '!C883&gt;1,'Rang. kommuner avlingsnivå P '!C883,"")</f>
        <v/>
      </c>
      <c r="G882" s="4" t="str">
        <f>IF('Rang. kommuner avlingsnivå P '!D883&gt;1,'Rang. kommuner avlingsnivå P '!D883,"")</f>
        <v/>
      </c>
      <c r="H882" s="4" t="str">
        <f>IF('Rang. kommuner avlingsnivå P '!E883&gt;1,'Rang. kommuner avlingsnivå P '!E883,"")</f>
        <v/>
      </c>
      <c r="I882" s="4" t="str">
        <f>IF('Rang. kommuner avlingsnivå P '!F883&gt;1,'Rang. kommuner avlingsnivå P '!F883,"")</f>
        <v/>
      </c>
      <c r="J882" s="4" t="str">
        <f>IF('Rang. kommuner avlingsnivå P '!G883&gt;1,'Rang. kommuner avlingsnivå P '!G883,"")</f>
        <v/>
      </c>
      <c r="K882" s="4" t="str">
        <f>IF('Rang. kommuner avlingsnivå P '!H883&gt;1,'Rang. kommuner avlingsnivå P '!H883,"")</f>
        <v/>
      </c>
      <c r="L882" s="4" t="str">
        <f>IF('Rang. kommuner avlingsnivå P '!I883&gt;1,'Rang. kommuner avlingsnivå P '!I883,"")</f>
        <v/>
      </c>
      <c r="M882" s="4" t="str">
        <f>IF('Rang. kommuner avlingsnivå P '!J883&gt;1,'Rang. kommuner avlingsnivå P '!J883,"")</f>
        <v/>
      </c>
      <c r="N882" s="4" t="str">
        <f>IF('Rang. kommuner avlingsnivå P '!K883&gt;1,'Rang. kommuner avlingsnivå P '!K883,"")</f>
        <v/>
      </c>
      <c r="O882" s="4" t="str">
        <f>IF('Rang. kommuner avlingsnivå P '!L883&gt;1,'Rang. kommuner avlingsnivå P '!L883,"")</f>
        <v/>
      </c>
    </row>
    <row r="883" spans="4:15" x14ac:dyDescent="0.25">
      <c r="D883" s="4" t="str">
        <f>IF('Rang. kommuner avlingsnivå P '!A884&gt;1,'Rang. kommuner avlingsnivå P '!A884,"")</f>
        <v/>
      </c>
      <c r="E883" s="4" t="str">
        <f>IF('Rang. kommuner avlingsnivå P '!B884&gt;1,'Rang. kommuner avlingsnivå P '!B884,"")</f>
        <v/>
      </c>
      <c r="F883" s="4" t="str">
        <f>IF('Rang. kommuner avlingsnivå P '!C884&gt;1,'Rang. kommuner avlingsnivå P '!C884,"")</f>
        <v/>
      </c>
      <c r="G883" s="4" t="str">
        <f>IF('Rang. kommuner avlingsnivå P '!D884&gt;1,'Rang. kommuner avlingsnivå P '!D884,"")</f>
        <v/>
      </c>
      <c r="H883" s="4" t="str">
        <f>IF('Rang. kommuner avlingsnivå P '!E884&gt;1,'Rang. kommuner avlingsnivå P '!E884,"")</f>
        <v/>
      </c>
      <c r="I883" s="4" t="str">
        <f>IF('Rang. kommuner avlingsnivå P '!F884&gt;1,'Rang. kommuner avlingsnivå P '!F884,"")</f>
        <v/>
      </c>
      <c r="J883" s="4" t="str">
        <f>IF('Rang. kommuner avlingsnivå P '!G884&gt;1,'Rang. kommuner avlingsnivå P '!G884,"")</f>
        <v/>
      </c>
      <c r="K883" s="4" t="str">
        <f>IF('Rang. kommuner avlingsnivå P '!H884&gt;1,'Rang. kommuner avlingsnivå P '!H884,"")</f>
        <v/>
      </c>
      <c r="L883" s="4" t="str">
        <f>IF('Rang. kommuner avlingsnivå P '!I884&gt;1,'Rang. kommuner avlingsnivå P '!I884,"")</f>
        <v/>
      </c>
      <c r="M883" s="4" t="str">
        <f>IF('Rang. kommuner avlingsnivå P '!J884&gt;1,'Rang. kommuner avlingsnivå P '!J884,"")</f>
        <v/>
      </c>
      <c r="N883" s="4" t="str">
        <f>IF('Rang. kommuner avlingsnivå P '!K884&gt;1,'Rang. kommuner avlingsnivå P '!K884,"")</f>
        <v/>
      </c>
      <c r="O883" s="4" t="str">
        <f>IF('Rang. kommuner avlingsnivå P '!L884&gt;1,'Rang. kommuner avlingsnivå P '!L884,"")</f>
        <v/>
      </c>
    </row>
    <row r="884" spans="4:15" x14ac:dyDescent="0.25">
      <c r="D884" s="4" t="str">
        <f>IF('Rang. kommuner avlingsnivå P '!A885&gt;1,'Rang. kommuner avlingsnivå P '!A885,"")</f>
        <v/>
      </c>
      <c r="E884" s="4" t="str">
        <f>IF('Rang. kommuner avlingsnivå P '!B885&gt;1,'Rang. kommuner avlingsnivå P '!B885,"")</f>
        <v/>
      </c>
      <c r="F884" s="4" t="str">
        <f>IF('Rang. kommuner avlingsnivå P '!C885&gt;1,'Rang. kommuner avlingsnivå P '!C885,"")</f>
        <v/>
      </c>
      <c r="G884" s="4" t="str">
        <f>IF('Rang. kommuner avlingsnivå P '!D885&gt;1,'Rang. kommuner avlingsnivå P '!D885,"")</f>
        <v/>
      </c>
      <c r="H884" s="4" t="str">
        <f>IF('Rang. kommuner avlingsnivå P '!E885&gt;1,'Rang. kommuner avlingsnivå P '!E885,"")</f>
        <v/>
      </c>
      <c r="I884" s="4" t="str">
        <f>IF('Rang. kommuner avlingsnivå P '!F885&gt;1,'Rang. kommuner avlingsnivå P '!F885,"")</f>
        <v/>
      </c>
      <c r="J884" s="4" t="str">
        <f>IF('Rang. kommuner avlingsnivå P '!G885&gt;1,'Rang. kommuner avlingsnivå P '!G885,"")</f>
        <v/>
      </c>
      <c r="K884" s="4" t="str">
        <f>IF('Rang. kommuner avlingsnivå P '!H885&gt;1,'Rang. kommuner avlingsnivå P '!H885,"")</f>
        <v/>
      </c>
      <c r="L884" s="4" t="str">
        <f>IF('Rang. kommuner avlingsnivå P '!I885&gt;1,'Rang. kommuner avlingsnivå P '!I885,"")</f>
        <v/>
      </c>
      <c r="M884" s="4" t="str">
        <f>IF('Rang. kommuner avlingsnivå P '!J885&gt;1,'Rang. kommuner avlingsnivå P '!J885,"")</f>
        <v/>
      </c>
      <c r="N884" s="4" t="str">
        <f>IF('Rang. kommuner avlingsnivå P '!K885&gt;1,'Rang. kommuner avlingsnivå P '!K885,"")</f>
        <v/>
      </c>
      <c r="O884" s="4" t="str">
        <f>IF('Rang. kommuner avlingsnivå P '!L885&gt;1,'Rang. kommuner avlingsnivå P '!L885,"")</f>
        <v/>
      </c>
    </row>
    <row r="885" spans="4:15" x14ac:dyDescent="0.25">
      <c r="D885" s="4" t="str">
        <f>IF('Rang. kommuner avlingsnivå P '!A886&gt;1,'Rang. kommuner avlingsnivå P '!A886,"")</f>
        <v/>
      </c>
      <c r="E885" s="4" t="str">
        <f>IF('Rang. kommuner avlingsnivå P '!B886&gt;1,'Rang. kommuner avlingsnivå P '!B886,"")</f>
        <v/>
      </c>
      <c r="F885" s="4" t="str">
        <f>IF('Rang. kommuner avlingsnivå P '!C886&gt;1,'Rang. kommuner avlingsnivå P '!C886,"")</f>
        <v/>
      </c>
      <c r="G885" s="4" t="str">
        <f>IF('Rang. kommuner avlingsnivå P '!D886&gt;1,'Rang. kommuner avlingsnivå P '!D886,"")</f>
        <v/>
      </c>
      <c r="H885" s="4" t="str">
        <f>IF('Rang. kommuner avlingsnivå P '!E886&gt;1,'Rang. kommuner avlingsnivå P '!E886,"")</f>
        <v/>
      </c>
      <c r="I885" s="4" t="str">
        <f>IF('Rang. kommuner avlingsnivå P '!F886&gt;1,'Rang. kommuner avlingsnivå P '!F886,"")</f>
        <v/>
      </c>
      <c r="J885" s="4" t="str">
        <f>IF('Rang. kommuner avlingsnivå P '!G886&gt;1,'Rang. kommuner avlingsnivå P '!G886,"")</f>
        <v/>
      </c>
      <c r="K885" s="4" t="str">
        <f>IF('Rang. kommuner avlingsnivå P '!H886&gt;1,'Rang. kommuner avlingsnivå P '!H886,"")</f>
        <v/>
      </c>
      <c r="L885" s="4" t="str">
        <f>IF('Rang. kommuner avlingsnivå P '!I886&gt;1,'Rang. kommuner avlingsnivå P '!I886,"")</f>
        <v/>
      </c>
      <c r="M885" s="4" t="str">
        <f>IF('Rang. kommuner avlingsnivå P '!J886&gt;1,'Rang. kommuner avlingsnivå P '!J886,"")</f>
        <v/>
      </c>
      <c r="N885" s="4" t="str">
        <f>IF('Rang. kommuner avlingsnivå P '!K886&gt;1,'Rang. kommuner avlingsnivå P '!K886,"")</f>
        <v/>
      </c>
      <c r="O885" s="4" t="str">
        <f>IF('Rang. kommuner avlingsnivå P '!L886&gt;1,'Rang. kommuner avlingsnivå P '!L886,"")</f>
        <v/>
      </c>
    </row>
    <row r="886" spans="4:15" x14ac:dyDescent="0.25">
      <c r="D886" s="4" t="str">
        <f>IF('Rang. kommuner avlingsnivå P '!A887&gt;1,'Rang. kommuner avlingsnivå P '!A887,"")</f>
        <v/>
      </c>
      <c r="E886" s="4" t="str">
        <f>IF('Rang. kommuner avlingsnivå P '!B887&gt;1,'Rang. kommuner avlingsnivå P '!B887,"")</f>
        <v/>
      </c>
      <c r="F886" s="4" t="str">
        <f>IF('Rang. kommuner avlingsnivå P '!C887&gt;1,'Rang. kommuner avlingsnivå P '!C887,"")</f>
        <v/>
      </c>
      <c r="G886" s="4" t="str">
        <f>IF('Rang. kommuner avlingsnivå P '!D887&gt;1,'Rang. kommuner avlingsnivå P '!D887,"")</f>
        <v/>
      </c>
      <c r="H886" s="4" t="str">
        <f>IF('Rang. kommuner avlingsnivå P '!E887&gt;1,'Rang. kommuner avlingsnivå P '!E887,"")</f>
        <v/>
      </c>
      <c r="I886" s="4" t="str">
        <f>IF('Rang. kommuner avlingsnivå P '!F887&gt;1,'Rang. kommuner avlingsnivå P '!F887,"")</f>
        <v/>
      </c>
      <c r="J886" s="4" t="str">
        <f>IF('Rang. kommuner avlingsnivå P '!G887&gt;1,'Rang. kommuner avlingsnivå P '!G887,"")</f>
        <v/>
      </c>
      <c r="K886" s="4" t="str">
        <f>IF('Rang. kommuner avlingsnivå P '!H887&gt;1,'Rang. kommuner avlingsnivå P '!H887,"")</f>
        <v/>
      </c>
      <c r="L886" s="4" t="str">
        <f>IF('Rang. kommuner avlingsnivå P '!I887&gt;1,'Rang. kommuner avlingsnivå P '!I887,"")</f>
        <v/>
      </c>
      <c r="M886" s="4" t="str">
        <f>IF('Rang. kommuner avlingsnivå P '!J887&gt;1,'Rang. kommuner avlingsnivå P '!J887,"")</f>
        <v/>
      </c>
      <c r="N886" s="4" t="str">
        <f>IF('Rang. kommuner avlingsnivå P '!K887&gt;1,'Rang. kommuner avlingsnivå P '!K887,"")</f>
        <v/>
      </c>
      <c r="O886" s="4" t="str">
        <f>IF('Rang. kommuner avlingsnivå P '!L887&gt;1,'Rang. kommuner avlingsnivå P '!L887,"")</f>
        <v/>
      </c>
    </row>
    <row r="887" spans="4:15" x14ac:dyDescent="0.25">
      <c r="D887" s="4" t="str">
        <f>IF('Rang. kommuner avlingsnivå P '!A888&gt;1,'Rang. kommuner avlingsnivå P '!A888,"")</f>
        <v/>
      </c>
      <c r="E887" s="4" t="str">
        <f>IF('Rang. kommuner avlingsnivå P '!B888&gt;1,'Rang. kommuner avlingsnivå P '!B888,"")</f>
        <v/>
      </c>
      <c r="F887" s="4" t="str">
        <f>IF('Rang. kommuner avlingsnivå P '!C888&gt;1,'Rang. kommuner avlingsnivå P '!C888,"")</f>
        <v/>
      </c>
      <c r="G887" s="4" t="str">
        <f>IF('Rang. kommuner avlingsnivå P '!D888&gt;1,'Rang. kommuner avlingsnivå P '!D888,"")</f>
        <v/>
      </c>
      <c r="H887" s="4" t="str">
        <f>IF('Rang. kommuner avlingsnivå P '!E888&gt;1,'Rang. kommuner avlingsnivå P '!E888,"")</f>
        <v/>
      </c>
      <c r="I887" s="4" t="str">
        <f>IF('Rang. kommuner avlingsnivå P '!F888&gt;1,'Rang. kommuner avlingsnivå P '!F888,"")</f>
        <v/>
      </c>
      <c r="J887" s="4" t="str">
        <f>IF('Rang. kommuner avlingsnivå P '!G888&gt;1,'Rang. kommuner avlingsnivå P '!G888,"")</f>
        <v/>
      </c>
      <c r="K887" s="4" t="str">
        <f>IF('Rang. kommuner avlingsnivå P '!H888&gt;1,'Rang. kommuner avlingsnivå P '!H888,"")</f>
        <v/>
      </c>
      <c r="L887" s="4" t="str">
        <f>IF('Rang. kommuner avlingsnivå P '!I888&gt;1,'Rang. kommuner avlingsnivå P '!I888,"")</f>
        <v/>
      </c>
      <c r="M887" s="4" t="str">
        <f>IF('Rang. kommuner avlingsnivå P '!J888&gt;1,'Rang. kommuner avlingsnivå P '!J888,"")</f>
        <v/>
      </c>
      <c r="N887" s="4" t="str">
        <f>IF('Rang. kommuner avlingsnivå P '!K888&gt;1,'Rang. kommuner avlingsnivå P '!K888,"")</f>
        <v/>
      </c>
      <c r="O887" s="4" t="str">
        <f>IF('Rang. kommuner avlingsnivå P '!L888&gt;1,'Rang. kommuner avlingsnivå P '!L888,"")</f>
        <v/>
      </c>
    </row>
    <row r="888" spans="4:15" x14ac:dyDescent="0.25">
      <c r="D888" s="4" t="str">
        <f>IF('Rang. kommuner avlingsnivå P '!A889&gt;1,'Rang. kommuner avlingsnivå P '!A889,"")</f>
        <v/>
      </c>
      <c r="E888" s="4" t="str">
        <f>IF('Rang. kommuner avlingsnivå P '!B889&gt;1,'Rang. kommuner avlingsnivå P '!B889,"")</f>
        <v/>
      </c>
      <c r="F888" s="4" t="str">
        <f>IF('Rang. kommuner avlingsnivå P '!C889&gt;1,'Rang. kommuner avlingsnivå P '!C889,"")</f>
        <v/>
      </c>
      <c r="G888" s="4" t="str">
        <f>IF('Rang. kommuner avlingsnivå P '!D889&gt;1,'Rang. kommuner avlingsnivå P '!D889,"")</f>
        <v/>
      </c>
      <c r="H888" s="4" t="str">
        <f>IF('Rang. kommuner avlingsnivå P '!E889&gt;1,'Rang. kommuner avlingsnivå P '!E889,"")</f>
        <v/>
      </c>
      <c r="I888" s="4" t="str">
        <f>IF('Rang. kommuner avlingsnivå P '!F889&gt;1,'Rang. kommuner avlingsnivå P '!F889,"")</f>
        <v/>
      </c>
      <c r="J888" s="4" t="str">
        <f>IF('Rang. kommuner avlingsnivå P '!G889&gt;1,'Rang. kommuner avlingsnivå P '!G889,"")</f>
        <v/>
      </c>
      <c r="K888" s="4" t="str">
        <f>IF('Rang. kommuner avlingsnivå P '!H889&gt;1,'Rang. kommuner avlingsnivå P '!H889,"")</f>
        <v/>
      </c>
      <c r="L888" s="4" t="str">
        <f>IF('Rang. kommuner avlingsnivå P '!I889&gt;1,'Rang. kommuner avlingsnivå P '!I889,"")</f>
        <v/>
      </c>
      <c r="M888" s="4" t="str">
        <f>IF('Rang. kommuner avlingsnivå P '!J889&gt;1,'Rang. kommuner avlingsnivå P '!J889,"")</f>
        <v/>
      </c>
      <c r="N888" s="4" t="str">
        <f>IF('Rang. kommuner avlingsnivå P '!K889&gt;1,'Rang. kommuner avlingsnivå P '!K889,"")</f>
        <v/>
      </c>
      <c r="O888" s="4" t="str">
        <f>IF('Rang. kommuner avlingsnivå P '!L889&gt;1,'Rang. kommuner avlingsnivå P '!L889,"")</f>
        <v/>
      </c>
    </row>
    <row r="889" spans="4:15" x14ac:dyDescent="0.25">
      <c r="D889" s="4" t="str">
        <f>IF('Rang. kommuner avlingsnivå P '!A890&gt;1,'Rang. kommuner avlingsnivå P '!A890,"")</f>
        <v/>
      </c>
      <c r="E889" s="4" t="str">
        <f>IF('Rang. kommuner avlingsnivå P '!B890&gt;1,'Rang. kommuner avlingsnivå P '!B890,"")</f>
        <v/>
      </c>
      <c r="F889" s="4" t="str">
        <f>IF('Rang. kommuner avlingsnivå P '!C890&gt;1,'Rang. kommuner avlingsnivå P '!C890,"")</f>
        <v/>
      </c>
      <c r="G889" s="4" t="str">
        <f>IF('Rang. kommuner avlingsnivå P '!D890&gt;1,'Rang. kommuner avlingsnivå P '!D890,"")</f>
        <v/>
      </c>
      <c r="H889" s="4" t="str">
        <f>IF('Rang. kommuner avlingsnivå P '!E890&gt;1,'Rang. kommuner avlingsnivå P '!E890,"")</f>
        <v/>
      </c>
      <c r="I889" s="4" t="str">
        <f>IF('Rang. kommuner avlingsnivå P '!F890&gt;1,'Rang. kommuner avlingsnivå P '!F890,"")</f>
        <v/>
      </c>
      <c r="J889" s="4" t="str">
        <f>IF('Rang. kommuner avlingsnivå P '!G890&gt;1,'Rang. kommuner avlingsnivå P '!G890,"")</f>
        <v/>
      </c>
      <c r="K889" s="4" t="str">
        <f>IF('Rang. kommuner avlingsnivå P '!H890&gt;1,'Rang. kommuner avlingsnivå P '!H890,"")</f>
        <v/>
      </c>
      <c r="L889" s="4" t="str">
        <f>IF('Rang. kommuner avlingsnivå P '!I890&gt;1,'Rang. kommuner avlingsnivå P '!I890,"")</f>
        <v/>
      </c>
      <c r="M889" s="4" t="str">
        <f>IF('Rang. kommuner avlingsnivå P '!J890&gt;1,'Rang. kommuner avlingsnivå P '!J890,"")</f>
        <v/>
      </c>
      <c r="N889" s="4" t="str">
        <f>IF('Rang. kommuner avlingsnivå P '!K890&gt;1,'Rang. kommuner avlingsnivå P '!K890,"")</f>
        <v/>
      </c>
      <c r="O889" s="4" t="str">
        <f>IF('Rang. kommuner avlingsnivå P '!L890&gt;1,'Rang. kommuner avlingsnivå P '!L890,"")</f>
        <v/>
      </c>
    </row>
    <row r="890" spans="4:15" x14ac:dyDescent="0.25">
      <c r="D890" s="4" t="str">
        <f>IF('Rang. kommuner avlingsnivå P '!A891&gt;1,'Rang. kommuner avlingsnivå P '!A891,"")</f>
        <v/>
      </c>
      <c r="E890" s="4" t="str">
        <f>IF('Rang. kommuner avlingsnivå P '!B891&gt;1,'Rang. kommuner avlingsnivå P '!B891,"")</f>
        <v/>
      </c>
      <c r="F890" s="4" t="str">
        <f>IF('Rang. kommuner avlingsnivå P '!C891&gt;1,'Rang. kommuner avlingsnivå P '!C891,"")</f>
        <v/>
      </c>
      <c r="G890" s="4" t="str">
        <f>IF('Rang. kommuner avlingsnivå P '!D891&gt;1,'Rang. kommuner avlingsnivå P '!D891,"")</f>
        <v/>
      </c>
      <c r="H890" s="4" t="str">
        <f>IF('Rang. kommuner avlingsnivå P '!E891&gt;1,'Rang. kommuner avlingsnivå P '!E891,"")</f>
        <v/>
      </c>
      <c r="I890" s="4" t="str">
        <f>IF('Rang. kommuner avlingsnivå P '!F891&gt;1,'Rang. kommuner avlingsnivå P '!F891,"")</f>
        <v/>
      </c>
      <c r="J890" s="4" t="str">
        <f>IF('Rang. kommuner avlingsnivå P '!G891&gt;1,'Rang. kommuner avlingsnivå P '!G891,"")</f>
        <v/>
      </c>
      <c r="K890" s="4" t="str">
        <f>IF('Rang. kommuner avlingsnivå P '!H891&gt;1,'Rang. kommuner avlingsnivå P '!H891,"")</f>
        <v/>
      </c>
      <c r="L890" s="4" t="str">
        <f>IF('Rang. kommuner avlingsnivå P '!I891&gt;1,'Rang. kommuner avlingsnivå P '!I891,"")</f>
        <v/>
      </c>
      <c r="M890" s="4" t="str">
        <f>IF('Rang. kommuner avlingsnivå P '!J891&gt;1,'Rang. kommuner avlingsnivå P '!J891,"")</f>
        <v/>
      </c>
      <c r="N890" s="4" t="str">
        <f>IF('Rang. kommuner avlingsnivå P '!K891&gt;1,'Rang. kommuner avlingsnivå P '!K891,"")</f>
        <v/>
      </c>
      <c r="O890" s="4" t="str">
        <f>IF('Rang. kommuner avlingsnivå P '!L891&gt;1,'Rang. kommuner avlingsnivå P '!L891,"")</f>
        <v/>
      </c>
    </row>
    <row r="891" spans="4:15" x14ac:dyDescent="0.25">
      <c r="D891" s="4" t="str">
        <f>IF('Rang. kommuner avlingsnivå P '!A892&gt;1,'Rang. kommuner avlingsnivå P '!A892,"")</f>
        <v/>
      </c>
      <c r="E891" s="4" t="str">
        <f>IF('Rang. kommuner avlingsnivå P '!B892&gt;1,'Rang. kommuner avlingsnivå P '!B892,"")</f>
        <v/>
      </c>
      <c r="F891" s="4" t="str">
        <f>IF('Rang. kommuner avlingsnivå P '!C892&gt;1,'Rang. kommuner avlingsnivå P '!C892,"")</f>
        <v/>
      </c>
      <c r="G891" s="4" t="str">
        <f>IF('Rang. kommuner avlingsnivå P '!D892&gt;1,'Rang. kommuner avlingsnivå P '!D892,"")</f>
        <v/>
      </c>
      <c r="H891" s="4" t="str">
        <f>IF('Rang. kommuner avlingsnivå P '!E892&gt;1,'Rang. kommuner avlingsnivå P '!E892,"")</f>
        <v/>
      </c>
      <c r="I891" s="4" t="str">
        <f>IF('Rang. kommuner avlingsnivå P '!F892&gt;1,'Rang. kommuner avlingsnivå P '!F892,"")</f>
        <v/>
      </c>
      <c r="J891" s="4" t="str">
        <f>IF('Rang. kommuner avlingsnivå P '!G892&gt;1,'Rang. kommuner avlingsnivå P '!G892,"")</f>
        <v/>
      </c>
      <c r="K891" s="4" t="str">
        <f>IF('Rang. kommuner avlingsnivå P '!H892&gt;1,'Rang. kommuner avlingsnivå P '!H892,"")</f>
        <v/>
      </c>
      <c r="L891" s="4" t="str">
        <f>IF('Rang. kommuner avlingsnivå P '!I892&gt;1,'Rang. kommuner avlingsnivå P '!I892,"")</f>
        <v/>
      </c>
      <c r="M891" s="4" t="str">
        <f>IF('Rang. kommuner avlingsnivå P '!J892&gt;1,'Rang. kommuner avlingsnivå P '!J892,"")</f>
        <v/>
      </c>
      <c r="N891" s="4" t="str">
        <f>IF('Rang. kommuner avlingsnivå P '!K892&gt;1,'Rang. kommuner avlingsnivå P '!K892,"")</f>
        <v/>
      </c>
      <c r="O891" s="4" t="str">
        <f>IF('Rang. kommuner avlingsnivå P '!L892&gt;1,'Rang. kommuner avlingsnivå P '!L892,"")</f>
        <v/>
      </c>
    </row>
    <row r="892" spans="4:15" x14ac:dyDescent="0.25">
      <c r="D892" s="4" t="str">
        <f>IF('Rang. kommuner avlingsnivå P '!A893&gt;1,'Rang. kommuner avlingsnivå P '!A893,"")</f>
        <v/>
      </c>
      <c r="E892" s="4" t="str">
        <f>IF('Rang. kommuner avlingsnivå P '!B893&gt;1,'Rang. kommuner avlingsnivå P '!B893,"")</f>
        <v/>
      </c>
      <c r="F892" s="4" t="str">
        <f>IF('Rang. kommuner avlingsnivå P '!C893&gt;1,'Rang. kommuner avlingsnivå P '!C893,"")</f>
        <v/>
      </c>
      <c r="G892" s="4" t="str">
        <f>IF('Rang. kommuner avlingsnivå P '!D893&gt;1,'Rang. kommuner avlingsnivå P '!D893,"")</f>
        <v/>
      </c>
      <c r="H892" s="4" t="str">
        <f>IF('Rang. kommuner avlingsnivå P '!E893&gt;1,'Rang. kommuner avlingsnivå P '!E893,"")</f>
        <v/>
      </c>
      <c r="I892" s="4" t="str">
        <f>IF('Rang. kommuner avlingsnivå P '!F893&gt;1,'Rang. kommuner avlingsnivå P '!F893,"")</f>
        <v/>
      </c>
      <c r="J892" s="4" t="str">
        <f>IF('Rang. kommuner avlingsnivå P '!G893&gt;1,'Rang. kommuner avlingsnivå P '!G893,"")</f>
        <v/>
      </c>
      <c r="K892" s="4" t="str">
        <f>IF('Rang. kommuner avlingsnivå P '!H893&gt;1,'Rang. kommuner avlingsnivå P '!H893,"")</f>
        <v/>
      </c>
      <c r="L892" s="4" t="str">
        <f>IF('Rang. kommuner avlingsnivå P '!I893&gt;1,'Rang. kommuner avlingsnivå P '!I893,"")</f>
        <v/>
      </c>
      <c r="M892" s="4" t="str">
        <f>IF('Rang. kommuner avlingsnivå P '!J893&gt;1,'Rang. kommuner avlingsnivå P '!J893,"")</f>
        <v/>
      </c>
      <c r="N892" s="4" t="str">
        <f>IF('Rang. kommuner avlingsnivå P '!K893&gt;1,'Rang. kommuner avlingsnivå P '!K893,"")</f>
        <v/>
      </c>
      <c r="O892" s="4" t="str">
        <f>IF('Rang. kommuner avlingsnivå P '!L893&gt;1,'Rang. kommuner avlingsnivå P '!L893,"")</f>
        <v/>
      </c>
    </row>
    <row r="893" spans="4:15" x14ac:dyDescent="0.25">
      <c r="D893" s="4" t="str">
        <f>IF('Rang. kommuner avlingsnivå P '!A894&gt;1,'Rang. kommuner avlingsnivå P '!A894,"")</f>
        <v/>
      </c>
      <c r="E893" s="4" t="str">
        <f>IF('Rang. kommuner avlingsnivå P '!B894&gt;1,'Rang. kommuner avlingsnivå P '!B894,"")</f>
        <v/>
      </c>
      <c r="F893" s="4" t="str">
        <f>IF('Rang. kommuner avlingsnivå P '!C894&gt;1,'Rang. kommuner avlingsnivå P '!C894,"")</f>
        <v/>
      </c>
      <c r="G893" s="4" t="str">
        <f>IF('Rang. kommuner avlingsnivå P '!D894&gt;1,'Rang. kommuner avlingsnivå P '!D894,"")</f>
        <v/>
      </c>
      <c r="H893" s="4" t="str">
        <f>IF('Rang. kommuner avlingsnivå P '!E894&gt;1,'Rang. kommuner avlingsnivå P '!E894,"")</f>
        <v/>
      </c>
      <c r="I893" s="4" t="str">
        <f>IF('Rang. kommuner avlingsnivå P '!F894&gt;1,'Rang. kommuner avlingsnivå P '!F894,"")</f>
        <v/>
      </c>
      <c r="J893" s="4" t="str">
        <f>IF('Rang. kommuner avlingsnivå P '!G894&gt;1,'Rang. kommuner avlingsnivå P '!G894,"")</f>
        <v/>
      </c>
      <c r="K893" s="4" t="str">
        <f>IF('Rang. kommuner avlingsnivå P '!H894&gt;1,'Rang. kommuner avlingsnivå P '!H894,"")</f>
        <v/>
      </c>
      <c r="L893" s="4" t="str">
        <f>IF('Rang. kommuner avlingsnivå P '!I894&gt;1,'Rang. kommuner avlingsnivå P '!I894,"")</f>
        <v/>
      </c>
      <c r="M893" s="4" t="str">
        <f>IF('Rang. kommuner avlingsnivå P '!J894&gt;1,'Rang. kommuner avlingsnivå P '!J894,"")</f>
        <v/>
      </c>
      <c r="N893" s="4" t="str">
        <f>IF('Rang. kommuner avlingsnivå P '!K894&gt;1,'Rang. kommuner avlingsnivå P '!K894,"")</f>
        <v/>
      </c>
      <c r="O893" s="4" t="str">
        <f>IF('Rang. kommuner avlingsnivå P '!L894&gt;1,'Rang. kommuner avlingsnivå P '!L894,"")</f>
        <v/>
      </c>
    </row>
    <row r="894" spans="4:15" x14ac:dyDescent="0.25">
      <c r="D894" s="4" t="str">
        <f>IF('Rang. kommuner avlingsnivå P '!A895&gt;1,'Rang. kommuner avlingsnivå P '!A895,"")</f>
        <v/>
      </c>
      <c r="E894" s="4" t="str">
        <f>IF('Rang. kommuner avlingsnivå P '!B895&gt;1,'Rang. kommuner avlingsnivå P '!B895,"")</f>
        <v/>
      </c>
      <c r="F894" s="4" t="str">
        <f>IF('Rang. kommuner avlingsnivå P '!C895&gt;1,'Rang. kommuner avlingsnivå P '!C895,"")</f>
        <v/>
      </c>
      <c r="G894" s="4" t="str">
        <f>IF('Rang. kommuner avlingsnivå P '!D895&gt;1,'Rang. kommuner avlingsnivå P '!D895,"")</f>
        <v/>
      </c>
      <c r="H894" s="4" t="str">
        <f>IF('Rang. kommuner avlingsnivå P '!E895&gt;1,'Rang. kommuner avlingsnivå P '!E895,"")</f>
        <v/>
      </c>
      <c r="I894" s="4" t="str">
        <f>IF('Rang. kommuner avlingsnivå P '!F895&gt;1,'Rang. kommuner avlingsnivå P '!F895,"")</f>
        <v/>
      </c>
      <c r="J894" s="4" t="str">
        <f>IF('Rang. kommuner avlingsnivå P '!G895&gt;1,'Rang. kommuner avlingsnivå P '!G895,"")</f>
        <v/>
      </c>
      <c r="K894" s="4" t="str">
        <f>IF('Rang. kommuner avlingsnivå P '!H895&gt;1,'Rang. kommuner avlingsnivå P '!H895,"")</f>
        <v/>
      </c>
      <c r="L894" s="4" t="str">
        <f>IF('Rang. kommuner avlingsnivå P '!I895&gt;1,'Rang. kommuner avlingsnivå P '!I895,"")</f>
        <v/>
      </c>
      <c r="M894" s="4" t="str">
        <f>IF('Rang. kommuner avlingsnivå P '!J895&gt;1,'Rang. kommuner avlingsnivå P '!J895,"")</f>
        <v/>
      </c>
      <c r="N894" s="4" t="str">
        <f>IF('Rang. kommuner avlingsnivå P '!K895&gt;1,'Rang. kommuner avlingsnivå P '!K895,"")</f>
        <v/>
      </c>
      <c r="O894" s="4" t="str">
        <f>IF('Rang. kommuner avlingsnivå P '!L895&gt;1,'Rang. kommuner avlingsnivå P '!L895,"")</f>
        <v/>
      </c>
    </row>
    <row r="895" spans="4:15" x14ac:dyDescent="0.25">
      <c r="D895" s="4" t="str">
        <f>IF('Rang. kommuner avlingsnivå P '!A896&gt;1,'Rang. kommuner avlingsnivå P '!A896,"")</f>
        <v/>
      </c>
      <c r="E895" s="4" t="str">
        <f>IF('Rang. kommuner avlingsnivå P '!B896&gt;1,'Rang. kommuner avlingsnivå P '!B896,"")</f>
        <v/>
      </c>
      <c r="F895" s="4" t="str">
        <f>IF('Rang. kommuner avlingsnivå P '!C896&gt;1,'Rang. kommuner avlingsnivå P '!C896,"")</f>
        <v/>
      </c>
      <c r="G895" s="4" t="str">
        <f>IF('Rang. kommuner avlingsnivå P '!D896&gt;1,'Rang. kommuner avlingsnivå P '!D896,"")</f>
        <v/>
      </c>
      <c r="H895" s="4" t="str">
        <f>IF('Rang. kommuner avlingsnivå P '!E896&gt;1,'Rang. kommuner avlingsnivå P '!E896,"")</f>
        <v/>
      </c>
      <c r="I895" s="4" t="str">
        <f>IF('Rang. kommuner avlingsnivå P '!F896&gt;1,'Rang. kommuner avlingsnivå P '!F896,"")</f>
        <v/>
      </c>
      <c r="J895" s="4" t="str">
        <f>IF('Rang. kommuner avlingsnivå P '!G896&gt;1,'Rang. kommuner avlingsnivå P '!G896,"")</f>
        <v/>
      </c>
      <c r="K895" s="4" t="str">
        <f>IF('Rang. kommuner avlingsnivå P '!H896&gt;1,'Rang. kommuner avlingsnivå P '!H896,"")</f>
        <v/>
      </c>
      <c r="L895" s="4" t="str">
        <f>IF('Rang. kommuner avlingsnivå P '!I896&gt;1,'Rang. kommuner avlingsnivå P '!I896,"")</f>
        <v/>
      </c>
      <c r="M895" s="4" t="str">
        <f>IF('Rang. kommuner avlingsnivå P '!J896&gt;1,'Rang. kommuner avlingsnivå P '!J896,"")</f>
        <v/>
      </c>
      <c r="N895" s="4" t="str">
        <f>IF('Rang. kommuner avlingsnivå P '!K896&gt;1,'Rang. kommuner avlingsnivå P '!K896,"")</f>
        <v/>
      </c>
      <c r="O895" s="4" t="str">
        <f>IF('Rang. kommuner avlingsnivå P '!L896&gt;1,'Rang. kommuner avlingsnivå P '!L896,"")</f>
        <v/>
      </c>
    </row>
    <row r="896" spans="4:15" x14ac:dyDescent="0.25">
      <c r="D896" s="4" t="str">
        <f>IF('Rang. kommuner avlingsnivå P '!A897&gt;1,'Rang. kommuner avlingsnivå P '!A897,"")</f>
        <v/>
      </c>
      <c r="E896" s="4" t="str">
        <f>IF('Rang. kommuner avlingsnivå P '!B897&gt;1,'Rang. kommuner avlingsnivå P '!B897,"")</f>
        <v/>
      </c>
      <c r="F896" s="4" t="str">
        <f>IF('Rang. kommuner avlingsnivå P '!C897&gt;1,'Rang. kommuner avlingsnivå P '!C897,"")</f>
        <v/>
      </c>
      <c r="G896" s="4" t="str">
        <f>IF('Rang. kommuner avlingsnivå P '!D897&gt;1,'Rang. kommuner avlingsnivå P '!D897,"")</f>
        <v/>
      </c>
      <c r="H896" s="4" t="str">
        <f>IF('Rang. kommuner avlingsnivå P '!E897&gt;1,'Rang. kommuner avlingsnivå P '!E897,"")</f>
        <v/>
      </c>
      <c r="I896" s="4" t="str">
        <f>IF('Rang. kommuner avlingsnivå P '!F897&gt;1,'Rang. kommuner avlingsnivå P '!F897,"")</f>
        <v/>
      </c>
      <c r="J896" s="4" t="str">
        <f>IF('Rang. kommuner avlingsnivå P '!G897&gt;1,'Rang. kommuner avlingsnivå P '!G897,"")</f>
        <v/>
      </c>
      <c r="K896" s="4" t="str">
        <f>IF('Rang. kommuner avlingsnivå P '!H897&gt;1,'Rang. kommuner avlingsnivå P '!H897,"")</f>
        <v/>
      </c>
      <c r="L896" s="4" t="str">
        <f>IF('Rang. kommuner avlingsnivå P '!I897&gt;1,'Rang. kommuner avlingsnivå P '!I897,"")</f>
        <v/>
      </c>
      <c r="M896" s="4" t="str">
        <f>IF('Rang. kommuner avlingsnivå P '!J897&gt;1,'Rang. kommuner avlingsnivå P '!J897,"")</f>
        <v/>
      </c>
      <c r="N896" s="4" t="str">
        <f>IF('Rang. kommuner avlingsnivå P '!K897&gt;1,'Rang. kommuner avlingsnivå P '!K897,"")</f>
        <v/>
      </c>
      <c r="O896" s="4" t="str">
        <f>IF('Rang. kommuner avlingsnivå P '!L897&gt;1,'Rang. kommuner avlingsnivå P '!L897,"")</f>
        <v/>
      </c>
    </row>
    <row r="897" spans="4:15" x14ac:dyDescent="0.25">
      <c r="D897" s="4" t="str">
        <f>IF('Rang. kommuner avlingsnivå P '!A898&gt;1,'Rang. kommuner avlingsnivå P '!A898,"")</f>
        <v/>
      </c>
      <c r="E897" s="4" t="str">
        <f>IF('Rang. kommuner avlingsnivå P '!B898&gt;1,'Rang. kommuner avlingsnivå P '!B898,"")</f>
        <v/>
      </c>
      <c r="F897" s="4" t="str">
        <f>IF('Rang. kommuner avlingsnivå P '!C898&gt;1,'Rang. kommuner avlingsnivå P '!C898,"")</f>
        <v/>
      </c>
      <c r="G897" s="4" t="str">
        <f>IF('Rang. kommuner avlingsnivå P '!D898&gt;1,'Rang. kommuner avlingsnivå P '!D898,"")</f>
        <v/>
      </c>
      <c r="H897" s="4" t="str">
        <f>IF('Rang. kommuner avlingsnivå P '!E898&gt;1,'Rang. kommuner avlingsnivå P '!E898,"")</f>
        <v/>
      </c>
      <c r="I897" s="4" t="str">
        <f>IF('Rang. kommuner avlingsnivå P '!F898&gt;1,'Rang. kommuner avlingsnivå P '!F898,"")</f>
        <v/>
      </c>
      <c r="J897" s="4" t="str">
        <f>IF('Rang. kommuner avlingsnivå P '!G898&gt;1,'Rang. kommuner avlingsnivå P '!G898,"")</f>
        <v/>
      </c>
      <c r="K897" s="4" t="str">
        <f>IF('Rang. kommuner avlingsnivå P '!H898&gt;1,'Rang. kommuner avlingsnivå P '!H898,"")</f>
        <v/>
      </c>
      <c r="L897" s="4" t="str">
        <f>IF('Rang. kommuner avlingsnivå P '!I898&gt;1,'Rang. kommuner avlingsnivå P '!I898,"")</f>
        <v/>
      </c>
      <c r="M897" s="4" t="str">
        <f>IF('Rang. kommuner avlingsnivå P '!J898&gt;1,'Rang. kommuner avlingsnivå P '!J898,"")</f>
        <v/>
      </c>
      <c r="N897" s="4" t="str">
        <f>IF('Rang. kommuner avlingsnivå P '!K898&gt;1,'Rang. kommuner avlingsnivå P '!K898,"")</f>
        <v/>
      </c>
      <c r="O897" s="4" t="str">
        <f>IF('Rang. kommuner avlingsnivå P '!L898&gt;1,'Rang. kommuner avlingsnivå P '!L898,"")</f>
        <v/>
      </c>
    </row>
    <row r="898" spans="4:15" x14ac:dyDescent="0.25">
      <c r="D898" s="4" t="str">
        <f>IF('Rang. kommuner avlingsnivå P '!A899&gt;1,'Rang. kommuner avlingsnivå P '!A899,"")</f>
        <v/>
      </c>
      <c r="E898" s="4" t="str">
        <f>IF('Rang. kommuner avlingsnivå P '!B899&gt;1,'Rang. kommuner avlingsnivå P '!B899,"")</f>
        <v/>
      </c>
      <c r="F898" s="4" t="str">
        <f>IF('Rang. kommuner avlingsnivå P '!C899&gt;1,'Rang. kommuner avlingsnivå P '!C899,"")</f>
        <v/>
      </c>
      <c r="G898" s="4" t="str">
        <f>IF('Rang. kommuner avlingsnivå P '!D899&gt;1,'Rang. kommuner avlingsnivå P '!D899,"")</f>
        <v/>
      </c>
      <c r="H898" s="4" t="str">
        <f>IF('Rang. kommuner avlingsnivå P '!E899&gt;1,'Rang. kommuner avlingsnivå P '!E899,"")</f>
        <v/>
      </c>
      <c r="I898" s="4" t="str">
        <f>IF('Rang. kommuner avlingsnivå P '!F899&gt;1,'Rang. kommuner avlingsnivå P '!F899,"")</f>
        <v/>
      </c>
      <c r="J898" s="4" t="str">
        <f>IF('Rang. kommuner avlingsnivå P '!G899&gt;1,'Rang. kommuner avlingsnivå P '!G899,"")</f>
        <v/>
      </c>
      <c r="K898" s="4" t="str">
        <f>IF('Rang. kommuner avlingsnivå P '!H899&gt;1,'Rang. kommuner avlingsnivå P '!H899,"")</f>
        <v/>
      </c>
      <c r="L898" s="4" t="str">
        <f>IF('Rang. kommuner avlingsnivå P '!I899&gt;1,'Rang. kommuner avlingsnivå P '!I899,"")</f>
        <v/>
      </c>
      <c r="M898" s="4" t="str">
        <f>IF('Rang. kommuner avlingsnivå P '!J899&gt;1,'Rang. kommuner avlingsnivå P '!J899,"")</f>
        <v/>
      </c>
      <c r="N898" s="4" t="str">
        <f>IF('Rang. kommuner avlingsnivå P '!K899&gt;1,'Rang. kommuner avlingsnivå P '!K899,"")</f>
        <v/>
      </c>
      <c r="O898" s="4" t="str">
        <f>IF('Rang. kommuner avlingsnivå P '!L899&gt;1,'Rang. kommuner avlingsnivå P '!L899,"")</f>
        <v/>
      </c>
    </row>
    <row r="899" spans="4:15" x14ac:dyDescent="0.25">
      <c r="D899" s="4" t="str">
        <f>IF('Rang. kommuner avlingsnivå P '!A900&gt;1,'Rang. kommuner avlingsnivå P '!A900,"")</f>
        <v/>
      </c>
      <c r="E899" s="4" t="str">
        <f>IF('Rang. kommuner avlingsnivå P '!B900&gt;1,'Rang. kommuner avlingsnivå P '!B900,"")</f>
        <v/>
      </c>
      <c r="F899" s="4" t="str">
        <f>IF('Rang. kommuner avlingsnivå P '!C900&gt;1,'Rang. kommuner avlingsnivå P '!C900,"")</f>
        <v/>
      </c>
      <c r="G899" s="4" t="str">
        <f>IF('Rang. kommuner avlingsnivå P '!D900&gt;1,'Rang. kommuner avlingsnivå P '!D900,"")</f>
        <v/>
      </c>
      <c r="H899" s="4" t="str">
        <f>IF('Rang. kommuner avlingsnivå P '!E900&gt;1,'Rang. kommuner avlingsnivå P '!E900,"")</f>
        <v/>
      </c>
      <c r="I899" s="4" t="str">
        <f>IF('Rang. kommuner avlingsnivå P '!F900&gt;1,'Rang. kommuner avlingsnivå P '!F900,"")</f>
        <v/>
      </c>
      <c r="J899" s="4" t="str">
        <f>IF('Rang. kommuner avlingsnivå P '!G900&gt;1,'Rang. kommuner avlingsnivå P '!G900,"")</f>
        <v/>
      </c>
      <c r="K899" s="4" t="str">
        <f>IF('Rang. kommuner avlingsnivå P '!H900&gt;1,'Rang. kommuner avlingsnivå P '!H900,"")</f>
        <v/>
      </c>
      <c r="L899" s="4" t="str">
        <f>IF('Rang. kommuner avlingsnivå P '!I900&gt;1,'Rang. kommuner avlingsnivå P '!I900,"")</f>
        <v/>
      </c>
      <c r="M899" s="4" t="str">
        <f>IF('Rang. kommuner avlingsnivå P '!J900&gt;1,'Rang. kommuner avlingsnivå P '!J900,"")</f>
        <v/>
      </c>
      <c r="N899" s="4" t="str">
        <f>IF('Rang. kommuner avlingsnivå P '!K900&gt;1,'Rang. kommuner avlingsnivå P '!K900,"")</f>
        <v/>
      </c>
      <c r="O899" s="4" t="str">
        <f>IF('Rang. kommuner avlingsnivå P '!L900&gt;1,'Rang. kommuner avlingsnivå P '!L900,"")</f>
        <v/>
      </c>
    </row>
    <row r="900" spans="4:15" x14ac:dyDescent="0.25">
      <c r="D900" s="4" t="str">
        <f>IF('Rang. kommuner avlingsnivå P '!A901&gt;1,'Rang. kommuner avlingsnivå P '!A901,"")</f>
        <v/>
      </c>
      <c r="E900" s="4" t="str">
        <f>IF('Rang. kommuner avlingsnivå P '!B901&gt;1,'Rang. kommuner avlingsnivå P '!B901,"")</f>
        <v/>
      </c>
      <c r="F900" s="4" t="str">
        <f>IF('Rang. kommuner avlingsnivå P '!C901&gt;1,'Rang. kommuner avlingsnivå P '!C901,"")</f>
        <v/>
      </c>
      <c r="G900" s="4" t="str">
        <f>IF('Rang. kommuner avlingsnivå P '!D901&gt;1,'Rang. kommuner avlingsnivå P '!D901,"")</f>
        <v/>
      </c>
      <c r="H900" s="4" t="str">
        <f>IF('Rang. kommuner avlingsnivå P '!E901&gt;1,'Rang. kommuner avlingsnivå P '!E901,"")</f>
        <v/>
      </c>
      <c r="I900" s="4" t="str">
        <f>IF('Rang. kommuner avlingsnivå P '!F901&gt;1,'Rang. kommuner avlingsnivå P '!F901,"")</f>
        <v/>
      </c>
      <c r="J900" s="4" t="str">
        <f>IF('Rang. kommuner avlingsnivå P '!G901&gt;1,'Rang. kommuner avlingsnivå P '!G901,"")</f>
        <v/>
      </c>
      <c r="K900" s="4" t="str">
        <f>IF('Rang. kommuner avlingsnivå P '!H901&gt;1,'Rang. kommuner avlingsnivå P '!H901,"")</f>
        <v/>
      </c>
      <c r="L900" s="4" t="str">
        <f>IF('Rang. kommuner avlingsnivå P '!I901&gt;1,'Rang. kommuner avlingsnivå P '!I901,"")</f>
        <v/>
      </c>
      <c r="M900" s="4" t="str">
        <f>IF('Rang. kommuner avlingsnivå P '!J901&gt;1,'Rang. kommuner avlingsnivå P '!J901,"")</f>
        <v/>
      </c>
      <c r="N900" s="4" t="str">
        <f>IF('Rang. kommuner avlingsnivå P '!K901&gt;1,'Rang. kommuner avlingsnivå P '!K901,"")</f>
        <v/>
      </c>
      <c r="O900" s="4" t="str">
        <f>IF('Rang. kommuner avlingsnivå P '!L901&gt;1,'Rang. kommuner avlingsnivå P '!L901,"")</f>
        <v/>
      </c>
    </row>
    <row r="901" spans="4:15" x14ac:dyDescent="0.25">
      <c r="D901" s="4" t="str">
        <f>IF('Rang. kommuner avlingsnivå P '!A902&gt;1,'Rang. kommuner avlingsnivå P '!A902,"")</f>
        <v/>
      </c>
      <c r="E901" s="4" t="str">
        <f>IF('Rang. kommuner avlingsnivå P '!B902&gt;1,'Rang. kommuner avlingsnivå P '!B902,"")</f>
        <v/>
      </c>
      <c r="F901" s="4" t="str">
        <f>IF('Rang. kommuner avlingsnivå P '!C902&gt;1,'Rang. kommuner avlingsnivå P '!C902,"")</f>
        <v/>
      </c>
      <c r="G901" s="4" t="str">
        <f>IF('Rang. kommuner avlingsnivå P '!D902&gt;1,'Rang. kommuner avlingsnivå P '!D902,"")</f>
        <v/>
      </c>
      <c r="H901" s="4" t="str">
        <f>IF('Rang. kommuner avlingsnivå P '!E902&gt;1,'Rang. kommuner avlingsnivå P '!E902,"")</f>
        <v/>
      </c>
      <c r="I901" s="4" t="str">
        <f>IF('Rang. kommuner avlingsnivå P '!F902&gt;1,'Rang. kommuner avlingsnivå P '!F902,"")</f>
        <v/>
      </c>
      <c r="J901" s="4" t="str">
        <f>IF('Rang. kommuner avlingsnivå P '!G902&gt;1,'Rang. kommuner avlingsnivå P '!G902,"")</f>
        <v/>
      </c>
      <c r="K901" s="4" t="str">
        <f>IF('Rang. kommuner avlingsnivå P '!H902&gt;1,'Rang. kommuner avlingsnivå P '!H902,"")</f>
        <v/>
      </c>
      <c r="L901" s="4" t="str">
        <f>IF('Rang. kommuner avlingsnivå P '!I902&gt;1,'Rang. kommuner avlingsnivå P '!I902,"")</f>
        <v/>
      </c>
      <c r="M901" s="4" t="str">
        <f>IF('Rang. kommuner avlingsnivå P '!J902&gt;1,'Rang. kommuner avlingsnivå P '!J902,"")</f>
        <v/>
      </c>
      <c r="N901" s="4" t="str">
        <f>IF('Rang. kommuner avlingsnivå P '!K902&gt;1,'Rang. kommuner avlingsnivå P '!K902,"")</f>
        <v/>
      </c>
      <c r="O901" s="4" t="str">
        <f>IF('Rang. kommuner avlingsnivå P '!L902&gt;1,'Rang. kommuner avlingsnivå P '!L902,"")</f>
        <v/>
      </c>
    </row>
    <row r="902" spans="4:15" x14ac:dyDescent="0.25">
      <c r="D902" s="4" t="str">
        <f>IF('Rang. kommuner avlingsnivå P '!A903&gt;1,'Rang. kommuner avlingsnivå P '!A903,"")</f>
        <v/>
      </c>
      <c r="E902" s="4" t="str">
        <f>IF('Rang. kommuner avlingsnivå P '!B903&gt;1,'Rang. kommuner avlingsnivå P '!B903,"")</f>
        <v/>
      </c>
      <c r="F902" s="4" t="str">
        <f>IF('Rang. kommuner avlingsnivå P '!C903&gt;1,'Rang. kommuner avlingsnivå P '!C903,"")</f>
        <v/>
      </c>
      <c r="G902" s="4" t="str">
        <f>IF('Rang. kommuner avlingsnivå P '!D903&gt;1,'Rang. kommuner avlingsnivå P '!D903,"")</f>
        <v/>
      </c>
      <c r="H902" s="4" t="str">
        <f>IF('Rang. kommuner avlingsnivå P '!E903&gt;1,'Rang. kommuner avlingsnivå P '!E903,"")</f>
        <v/>
      </c>
      <c r="I902" s="4" t="str">
        <f>IF('Rang. kommuner avlingsnivå P '!F903&gt;1,'Rang. kommuner avlingsnivå P '!F903,"")</f>
        <v/>
      </c>
      <c r="J902" s="4" t="str">
        <f>IF('Rang. kommuner avlingsnivå P '!G903&gt;1,'Rang. kommuner avlingsnivå P '!G903,"")</f>
        <v/>
      </c>
      <c r="K902" s="4" t="str">
        <f>IF('Rang. kommuner avlingsnivå P '!H903&gt;1,'Rang. kommuner avlingsnivå P '!H903,"")</f>
        <v/>
      </c>
      <c r="L902" s="4" t="str">
        <f>IF('Rang. kommuner avlingsnivå P '!I903&gt;1,'Rang. kommuner avlingsnivå P '!I903,"")</f>
        <v/>
      </c>
      <c r="M902" s="4" t="str">
        <f>IF('Rang. kommuner avlingsnivå P '!J903&gt;1,'Rang. kommuner avlingsnivå P '!J903,"")</f>
        <v/>
      </c>
      <c r="N902" s="4" t="str">
        <f>IF('Rang. kommuner avlingsnivå P '!K903&gt;1,'Rang. kommuner avlingsnivå P '!K903,"")</f>
        <v/>
      </c>
      <c r="O902" s="4" t="str">
        <f>IF('Rang. kommuner avlingsnivå P '!L903&gt;1,'Rang. kommuner avlingsnivå P '!L903,"")</f>
        <v/>
      </c>
    </row>
    <row r="903" spans="4:15" x14ac:dyDescent="0.25">
      <c r="D903" s="4" t="str">
        <f>IF('Rang. kommuner avlingsnivå P '!A904&gt;1,'Rang. kommuner avlingsnivå P '!A904,"")</f>
        <v/>
      </c>
      <c r="E903" s="4" t="str">
        <f>IF('Rang. kommuner avlingsnivå P '!B904&gt;1,'Rang. kommuner avlingsnivå P '!B904,"")</f>
        <v/>
      </c>
      <c r="F903" s="4" t="str">
        <f>IF('Rang. kommuner avlingsnivå P '!C904&gt;1,'Rang. kommuner avlingsnivå P '!C904,"")</f>
        <v/>
      </c>
      <c r="G903" s="4" t="str">
        <f>IF('Rang. kommuner avlingsnivå P '!D904&gt;1,'Rang. kommuner avlingsnivå P '!D904,"")</f>
        <v/>
      </c>
      <c r="H903" s="4" t="str">
        <f>IF('Rang. kommuner avlingsnivå P '!E904&gt;1,'Rang. kommuner avlingsnivå P '!E904,"")</f>
        <v/>
      </c>
      <c r="I903" s="4" t="str">
        <f>IF('Rang. kommuner avlingsnivå P '!F904&gt;1,'Rang. kommuner avlingsnivå P '!F904,"")</f>
        <v/>
      </c>
      <c r="J903" s="4" t="str">
        <f>IF('Rang. kommuner avlingsnivå P '!G904&gt;1,'Rang. kommuner avlingsnivå P '!G904,"")</f>
        <v/>
      </c>
      <c r="K903" s="4" t="str">
        <f>IF('Rang. kommuner avlingsnivå P '!H904&gt;1,'Rang. kommuner avlingsnivå P '!H904,"")</f>
        <v/>
      </c>
      <c r="L903" s="4" t="str">
        <f>IF('Rang. kommuner avlingsnivå P '!I904&gt;1,'Rang. kommuner avlingsnivå P '!I904,"")</f>
        <v/>
      </c>
      <c r="M903" s="4" t="str">
        <f>IF('Rang. kommuner avlingsnivå P '!J904&gt;1,'Rang. kommuner avlingsnivå P '!J904,"")</f>
        <v/>
      </c>
      <c r="N903" s="4" t="str">
        <f>IF('Rang. kommuner avlingsnivå P '!K904&gt;1,'Rang. kommuner avlingsnivå P '!K904,"")</f>
        <v/>
      </c>
      <c r="O903" s="4" t="str">
        <f>IF('Rang. kommuner avlingsnivå P '!L904&gt;1,'Rang. kommuner avlingsnivå P '!L904,"")</f>
        <v/>
      </c>
    </row>
    <row r="904" spans="4:15" x14ac:dyDescent="0.25">
      <c r="D904" s="4" t="str">
        <f>IF('Rang. kommuner avlingsnivå P '!A905&gt;1,'Rang. kommuner avlingsnivå P '!A905,"")</f>
        <v/>
      </c>
      <c r="E904" s="4" t="str">
        <f>IF('Rang. kommuner avlingsnivå P '!B905&gt;1,'Rang. kommuner avlingsnivå P '!B905,"")</f>
        <v/>
      </c>
      <c r="F904" s="4" t="str">
        <f>IF('Rang. kommuner avlingsnivå P '!C905&gt;1,'Rang. kommuner avlingsnivå P '!C905,"")</f>
        <v/>
      </c>
      <c r="G904" s="4" t="str">
        <f>IF('Rang. kommuner avlingsnivå P '!D905&gt;1,'Rang. kommuner avlingsnivå P '!D905,"")</f>
        <v/>
      </c>
      <c r="H904" s="4" t="str">
        <f>IF('Rang. kommuner avlingsnivå P '!E905&gt;1,'Rang. kommuner avlingsnivå P '!E905,"")</f>
        <v/>
      </c>
      <c r="I904" s="4" t="str">
        <f>IF('Rang. kommuner avlingsnivå P '!F905&gt;1,'Rang. kommuner avlingsnivå P '!F905,"")</f>
        <v/>
      </c>
      <c r="J904" s="4" t="str">
        <f>IF('Rang. kommuner avlingsnivå P '!G905&gt;1,'Rang. kommuner avlingsnivå P '!G905,"")</f>
        <v/>
      </c>
      <c r="K904" s="4" t="str">
        <f>IF('Rang. kommuner avlingsnivå P '!H905&gt;1,'Rang. kommuner avlingsnivå P '!H905,"")</f>
        <v/>
      </c>
      <c r="L904" s="4" t="str">
        <f>IF('Rang. kommuner avlingsnivå P '!I905&gt;1,'Rang. kommuner avlingsnivå P '!I905,"")</f>
        <v/>
      </c>
      <c r="M904" s="4" t="str">
        <f>IF('Rang. kommuner avlingsnivå P '!J905&gt;1,'Rang. kommuner avlingsnivå P '!J905,"")</f>
        <v/>
      </c>
      <c r="N904" s="4" t="str">
        <f>IF('Rang. kommuner avlingsnivå P '!K905&gt;1,'Rang. kommuner avlingsnivå P '!K905,"")</f>
        <v/>
      </c>
      <c r="O904" s="4" t="str">
        <f>IF('Rang. kommuner avlingsnivå P '!L905&gt;1,'Rang. kommuner avlingsnivå P '!L905,"")</f>
        <v/>
      </c>
    </row>
    <row r="905" spans="4:15" x14ac:dyDescent="0.25">
      <c r="D905" s="4" t="str">
        <f>IF('Rang. kommuner avlingsnivå P '!A906&gt;1,'Rang. kommuner avlingsnivå P '!A906,"")</f>
        <v/>
      </c>
      <c r="E905" s="4" t="str">
        <f>IF('Rang. kommuner avlingsnivå P '!B906&gt;1,'Rang. kommuner avlingsnivå P '!B906,"")</f>
        <v/>
      </c>
      <c r="F905" s="4" t="str">
        <f>IF('Rang. kommuner avlingsnivå P '!C906&gt;1,'Rang. kommuner avlingsnivå P '!C906,"")</f>
        <v/>
      </c>
      <c r="G905" s="4" t="str">
        <f>IF('Rang. kommuner avlingsnivå P '!D906&gt;1,'Rang. kommuner avlingsnivå P '!D906,"")</f>
        <v/>
      </c>
      <c r="H905" s="4" t="str">
        <f>IF('Rang. kommuner avlingsnivå P '!E906&gt;1,'Rang. kommuner avlingsnivå P '!E906,"")</f>
        <v/>
      </c>
      <c r="I905" s="4" t="str">
        <f>IF('Rang. kommuner avlingsnivå P '!F906&gt;1,'Rang. kommuner avlingsnivå P '!F906,"")</f>
        <v/>
      </c>
      <c r="J905" s="4" t="str">
        <f>IF('Rang. kommuner avlingsnivå P '!G906&gt;1,'Rang. kommuner avlingsnivå P '!G906,"")</f>
        <v/>
      </c>
      <c r="K905" s="4" t="str">
        <f>IF('Rang. kommuner avlingsnivå P '!H906&gt;1,'Rang. kommuner avlingsnivå P '!H906,"")</f>
        <v/>
      </c>
      <c r="L905" s="4" t="str">
        <f>IF('Rang. kommuner avlingsnivå P '!I906&gt;1,'Rang. kommuner avlingsnivå P '!I906,"")</f>
        <v/>
      </c>
      <c r="M905" s="4" t="str">
        <f>IF('Rang. kommuner avlingsnivå P '!J906&gt;1,'Rang. kommuner avlingsnivå P '!J906,"")</f>
        <v/>
      </c>
      <c r="N905" s="4" t="str">
        <f>IF('Rang. kommuner avlingsnivå P '!K906&gt;1,'Rang. kommuner avlingsnivå P '!K906,"")</f>
        <v/>
      </c>
      <c r="O905" s="4" t="str">
        <f>IF('Rang. kommuner avlingsnivå P '!L906&gt;1,'Rang. kommuner avlingsnivå P '!L906,"")</f>
        <v/>
      </c>
    </row>
    <row r="906" spans="4:15" x14ac:dyDescent="0.25">
      <c r="D906" s="4" t="str">
        <f>IF('Rang. kommuner avlingsnivå P '!A907&gt;1,'Rang. kommuner avlingsnivå P '!A907,"")</f>
        <v/>
      </c>
      <c r="E906" s="4" t="str">
        <f>IF('Rang. kommuner avlingsnivå P '!B907&gt;1,'Rang. kommuner avlingsnivå P '!B907,"")</f>
        <v/>
      </c>
      <c r="F906" s="4" t="str">
        <f>IF('Rang. kommuner avlingsnivå P '!C907&gt;1,'Rang. kommuner avlingsnivå P '!C907,"")</f>
        <v/>
      </c>
      <c r="G906" s="4" t="str">
        <f>IF('Rang. kommuner avlingsnivå P '!D907&gt;1,'Rang. kommuner avlingsnivå P '!D907,"")</f>
        <v/>
      </c>
      <c r="H906" s="4" t="str">
        <f>IF('Rang. kommuner avlingsnivå P '!E907&gt;1,'Rang. kommuner avlingsnivå P '!E907,"")</f>
        <v/>
      </c>
      <c r="I906" s="4" t="str">
        <f>IF('Rang. kommuner avlingsnivå P '!F907&gt;1,'Rang. kommuner avlingsnivå P '!F907,"")</f>
        <v/>
      </c>
      <c r="J906" s="4" t="str">
        <f>IF('Rang. kommuner avlingsnivå P '!G907&gt;1,'Rang. kommuner avlingsnivå P '!G907,"")</f>
        <v/>
      </c>
      <c r="K906" s="4" t="str">
        <f>IF('Rang. kommuner avlingsnivå P '!H907&gt;1,'Rang. kommuner avlingsnivå P '!H907,"")</f>
        <v/>
      </c>
      <c r="L906" s="4" t="str">
        <f>IF('Rang. kommuner avlingsnivå P '!I907&gt;1,'Rang. kommuner avlingsnivå P '!I907,"")</f>
        <v/>
      </c>
      <c r="M906" s="4" t="str">
        <f>IF('Rang. kommuner avlingsnivå P '!J907&gt;1,'Rang. kommuner avlingsnivå P '!J907,"")</f>
        <v/>
      </c>
      <c r="N906" s="4" t="str">
        <f>IF('Rang. kommuner avlingsnivå P '!K907&gt;1,'Rang. kommuner avlingsnivå P '!K907,"")</f>
        <v/>
      </c>
      <c r="O906" s="4" t="str">
        <f>IF('Rang. kommuner avlingsnivå P '!L907&gt;1,'Rang. kommuner avlingsnivå P '!L907,"")</f>
        <v/>
      </c>
    </row>
    <row r="907" spans="4:15" x14ac:dyDescent="0.25">
      <c r="D907" s="4" t="str">
        <f>IF('Rang. kommuner avlingsnivå P '!A908&gt;1,'Rang. kommuner avlingsnivå P '!A908,"")</f>
        <v/>
      </c>
      <c r="E907" s="4" t="str">
        <f>IF('Rang. kommuner avlingsnivå P '!B908&gt;1,'Rang. kommuner avlingsnivå P '!B908,"")</f>
        <v/>
      </c>
      <c r="F907" s="4" t="str">
        <f>IF('Rang. kommuner avlingsnivå P '!C908&gt;1,'Rang. kommuner avlingsnivå P '!C908,"")</f>
        <v/>
      </c>
      <c r="G907" s="4" t="str">
        <f>IF('Rang. kommuner avlingsnivå P '!D908&gt;1,'Rang. kommuner avlingsnivå P '!D908,"")</f>
        <v/>
      </c>
      <c r="H907" s="4" t="str">
        <f>IF('Rang. kommuner avlingsnivå P '!E908&gt;1,'Rang. kommuner avlingsnivå P '!E908,"")</f>
        <v/>
      </c>
      <c r="I907" s="4" t="str">
        <f>IF('Rang. kommuner avlingsnivå P '!F908&gt;1,'Rang. kommuner avlingsnivå P '!F908,"")</f>
        <v/>
      </c>
      <c r="J907" s="4" t="str">
        <f>IF('Rang. kommuner avlingsnivå P '!G908&gt;1,'Rang. kommuner avlingsnivå P '!G908,"")</f>
        <v/>
      </c>
      <c r="K907" s="4" t="str">
        <f>IF('Rang. kommuner avlingsnivå P '!H908&gt;1,'Rang. kommuner avlingsnivå P '!H908,"")</f>
        <v/>
      </c>
      <c r="L907" s="4" t="str">
        <f>IF('Rang. kommuner avlingsnivå P '!I908&gt;1,'Rang. kommuner avlingsnivå P '!I908,"")</f>
        <v/>
      </c>
      <c r="M907" s="4" t="str">
        <f>IF('Rang. kommuner avlingsnivå P '!J908&gt;1,'Rang. kommuner avlingsnivå P '!J908,"")</f>
        <v/>
      </c>
      <c r="N907" s="4" t="str">
        <f>IF('Rang. kommuner avlingsnivå P '!K908&gt;1,'Rang. kommuner avlingsnivå P '!K908,"")</f>
        <v/>
      </c>
      <c r="O907" s="4" t="str">
        <f>IF('Rang. kommuner avlingsnivå P '!L908&gt;1,'Rang. kommuner avlingsnivå P '!L908,"")</f>
        <v/>
      </c>
    </row>
    <row r="908" spans="4:15" x14ac:dyDescent="0.25">
      <c r="D908" s="4" t="str">
        <f>IF('Rang. kommuner avlingsnivå P '!A909&gt;1,'Rang. kommuner avlingsnivå P '!A909,"")</f>
        <v/>
      </c>
      <c r="E908" s="4" t="str">
        <f>IF('Rang. kommuner avlingsnivå P '!B909&gt;1,'Rang. kommuner avlingsnivå P '!B909,"")</f>
        <v/>
      </c>
      <c r="F908" s="4" t="str">
        <f>IF('Rang. kommuner avlingsnivå P '!C909&gt;1,'Rang. kommuner avlingsnivå P '!C909,"")</f>
        <v/>
      </c>
      <c r="G908" s="4" t="str">
        <f>IF('Rang. kommuner avlingsnivå P '!D909&gt;1,'Rang. kommuner avlingsnivå P '!D909,"")</f>
        <v/>
      </c>
      <c r="H908" s="4" t="str">
        <f>IF('Rang. kommuner avlingsnivå P '!E909&gt;1,'Rang. kommuner avlingsnivå P '!E909,"")</f>
        <v/>
      </c>
      <c r="I908" s="4" t="str">
        <f>IF('Rang. kommuner avlingsnivå P '!F909&gt;1,'Rang. kommuner avlingsnivå P '!F909,"")</f>
        <v/>
      </c>
      <c r="J908" s="4" t="str">
        <f>IF('Rang. kommuner avlingsnivå P '!G909&gt;1,'Rang. kommuner avlingsnivå P '!G909,"")</f>
        <v/>
      </c>
      <c r="K908" s="4" t="str">
        <f>IF('Rang. kommuner avlingsnivå P '!H909&gt;1,'Rang. kommuner avlingsnivå P '!H909,"")</f>
        <v/>
      </c>
      <c r="L908" s="4" t="str">
        <f>IF('Rang. kommuner avlingsnivå P '!I909&gt;1,'Rang. kommuner avlingsnivå P '!I909,"")</f>
        <v/>
      </c>
      <c r="M908" s="4" t="str">
        <f>IF('Rang. kommuner avlingsnivå P '!J909&gt;1,'Rang. kommuner avlingsnivå P '!J909,"")</f>
        <v/>
      </c>
      <c r="N908" s="4" t="str">
        <f>IF('Rang. kommuner avlingsnivå P '!K909&gt;1,'Rang. kommuner avlingsnivå P '!K909,"")</f>
        <v/>
      </c>
      <c r="O908" s="4" t="str">
        <f>IF('Rang. kommuner avlingsnivå P '!L909&gt;1,'Rang. kommuner avlingsnivå P '!L909,"")</f>
        <v/>
      </c>
    </row>
    <row r="909" spans="4:15" x14ac:dyDescent="0.25">
      <c r="D909" s="4" t="str">
        <f>IF('Rang. kommuner avlingsnivå P '!A910&gt;1,'Rang. kommuner avlingsnivå P '!A910,"")</f>
        <v/>
      </c>
      <c r="E909" s="4" t="str">
        <f>IF('Rang. kommuner avlingsnivå P '!B910&gt;1,'Rang. kommuner avlingsnivå P '!B910,"")</f>
        <v/>
      </c>
      <c r="F909" s="4" t="str">
        <f>IF('Rang. kommuner avlingsnivå P '!C910&gt;1,'Rang. kommuner avlingsnivå P '!C910,"")</f>
        <v/>
      </c>
      <c r="G909" s="4" t="str">
        <f>IF('Rang. kommuner avlingsnivå P '!D910&gt;1,'Rang. kommuner avlingsnivå P '!D910,"")</f>
        <v/>
      </c>
      <c r="H909" s="4" t="str">
        <f>IF('Rang. kommuner avlingsnivå P '!E910&gt;1,'Rang. kommuner avlingsnivå P '!E910,"")</f>
        <v/>
      </c>
      <c r="I909" s="4" t="str">
        <f>IF('Rang. kommuner avlingsnivå P '!F910&gt;1,'Rang. kommuner avlingsnivå P '!F910,"")</f>
        <v/>
      </c>
      <c r="J909" s="4" t="str">
        <f>IF('Rang. kommuner avlingsnivå P '!G910&gt;1,'Rang. kommuner avlingsnivå P '!G910,"")</f>
        <v/>
      </c>
      <c r="K909" s="4" t="str">
        <f>IF('Rang. kommuner avlingsnivå P '!H910&gt;1,'Rang. kommuner avlingsnivå P '!H910,"")</f>
        <v/>
      </c>
      <c r="L909" s="4" t="str">
        <f>IF('Rang. kommuner avlingsnivå P '!I910&gt;1,'Rang. kommuner avlingsnivå P '!I910,"")</f>
        <v/>
      </c>
      <c r="M909" s="4" t="str">
        <f>IF('Rang. kommuner avlingsnivå P '!J910&gt;1,'Rang. kommuner avlingsnivå P '!J910,"")</f>
        <v/>
      </c>
      <c r="N909" s="4" t="str">
        <f>IF('Rang. kommuner avlingsnivå P '!K910&gt;1,'Rang. kommuner avlingsnivå P '!K910,"")</f>
        <v/>
      </c>
      <c r="O909" s="4" t="str">
        <f>IF('Rang. kommuner avlingsnivå P '!L910&gt;1,'Rang. kommuner avlingsnivå P '!L910,"")</f>
        <v/>
      </c>
    </row>
    <row r="910" spans="4:15" x14ac:dyDescent="0.25">
      <c r="D910" s="4" t="str">
        <f>IF('Rang. kommuner avlingsnivå P '!A911&gt;1,'Rang. kommuner avlingsnivå P '!A911,"")</f>
        <v/>
      </c>
      <c r="E910" s="4" t="str">
        <f>IF('Rang. kommuner avlingsnivå P '!B911&gt;1,'Rang. kommuner avlingsnivå P '!B911,"")</f>
        <v/>
      </c>
      <c r="F910" s="4" t="str">
        <f>IF('Rang. kommuner avlingsnivå P '!C911&gt;1,'Rang. kommuner avlingsnivå P '!C911,"")</f>
        <v/>
      </c>
      <c r="G910" s="4" t="str">
        <f>IF('Rang. kommuner avlingsnivå P '!D911&gt;1,'Rang. kommuner avlingsnivå P '!D911,"")</f>
        <v/>
      </c>
      <c r="H910" s="4" t="str">
        <f>IF('Rang. kommuner avlingsnivå P '!E911&gt;1,'Rang. kommuner avlingsnivå P '!E911,"")</f>
        <v/>
      </c>
      <c r="I910" s="4" t="str">
        <f>IF('Rang. kommuner avlingsnivå P '!F911&gt;1,'Rang. kommuner avlingsnivå P '!F911,"")</f>
        <v/>
      </c>
      <c r="J910" s="4" t="str">
        <f>IF('Rang. kommuner avlingsnivå P '!G911&gt;1,'Rang. kommuner avlingsnivå P '!G911,"")</f>
        <v/>
      </c>
      <c r="K910" s="4" t="str">
        <f>IF('Rang. kommuner avlingsnivå P '!H911&gt;1,'Rang. kommuner avlingsnivå P '!H911,"")</f>
        <v/>
      </c>
      <c r="L910" s="4" t="str">
        <f>IF('Rang. kommuner avlingsnivå P '!I911&gt;1,'Rang. kommuner avlingsnivå P '!I911,"")</f>
        <v/>
      </c>
      <c r="M910" s="4" t="str">
        <f>IF('Rang. kommuner avlingsnivå P '!J911&gt;1,'Rang. kommuner avlingsnivå P '!J911,"")</f>
        <v/>
      </c>
      <c r="N910" s="4" t="str">
        <f>IF('Rang. kommuner avlingsnivå P '!K911&gt;1,'Rang. kommuner avlingsnivå P '!K911,"")</f>
        <v/>
      </c>
      <c r="O910" s="4" t="str">
        <f>IF('Rang. kommuner avlingsnivå P '!L911&gt;1,'Rang. kommuner avlingsnivå P '!L911,"")</f>
        <v/>
      </c>
    </row>
    <row r="911" spans="4:15" x14ac:dyDescent="0.25">
      <c r="D911" s="4" t="str">
        <f>IF('Rang. kommuner avlingsnivå P '!A912&gt;1,'Rang. kommuner avlingsnivå P '!A912,"")</f>
        <v/>
      </c>
      <c r="E911" s="4" t="str">
        <f>IF('Rang. kommuner avlingsnivå P '!B912&gt;1,'Rang. kommuner avlingsnivå P '!B912,"")</f>
        <v/>
      </c>
      <c r="F911" s="4" t="str">
        <f>IF('Rang. kommuner avlingsnivå P '!C912&gt;1,'Rang. kommuner avlingsnivå P '!C912,"")</f>
        <v/>
      </c>
      <c r="G911" s="4" t="str">
        <f>IF('Rang. kommuner avlingsnivå P '!D912&gt;1,'Rang. kommuner avlingsnivå P '!D912,"")</f>
        <v/>
      </c>
      <c r="H911" s="4" t="str">
        <f>IF('Rang. kommuner avlingsnivå P '!E912&gt;1,'Rang. kommuner avlingsnivå P '!E912,"")</f>
        <v/>
      </c>
      <c r="I911" s="4" t="str">
        <f>IF('Rang. kommuner avlingsnivå P '!F912&gt;1,'Rang. kommuner avlingsnivå P '!F912,"")</f>
        <v/>
      </c>
      <c r="J911" s="4" t="str">
        <f>IF('Rang. kommuner avlingsnivå P '!G912&gt;1,'Rang. kommuner avlingsnivå P '!G912,"")</f>
        <v/>
      </c>
      <c r="K911" s="4" t="str">
        <f>IF('Rang. kommuner avlingsnivå P '!H912&gt;1,'Rang. kommuner avlingsnivå P '!H912,"")</f>
        <v/>
      </c>
      <c r="L911" s="4" t="str">
        <f>IF('Rang. kommuner avlingsnivå P '!I912&gt;1,'Rang. kommuner avlingsnivå P '!I912,"")</f>
        <v/>
      </c>
      <c r="M911" s="4" t="str">
        <f>IF('Rang. kommuner avlingsnivå P '!J912&gt;1,'Rang. kommuner avlingsnivå P '!J912,"")</f>
        <v/>
      </c>
      <c r="N911" s="4" t="str">
        <f>IF('Rang. kommuner avlingsnivå P '!K912&gt;1,'Rang. kommuner avlingsnivå P '!K912,"")</f>
        <v/>
      </c>
      <c r="O911" s="4" t="str">
        <f>IF('Rang. kommuner avlingsnivå P '!L912&gt;1,'Rang. kommuner avlingsnivå P '!L912,"")</f>
        <v/>
      </c>
    </row>
    <row r="912" spans="4:15" x14ac:dyDescent="0.25">
      <c r="D912" s="4" t="str">
        <f>IF('Rang. kommuner avlingsnivå P '!A913&gt;1,'Rang. kommuner avlingsnivå P '!A913,"")</f>
        <v/>
      </c>
      <c r="E912" s="4" t="str">
        <f>IF('Rang. kommuner avlingsnivå P '!B913&gt;1,'Rang. kommuner avlingsnivå P '!B913,"")</f>
        <v/>
      </c>
      <c r="F912" s="4" t="str">
        <f>IF('Rang. kommuner avlingsnivå P '!C913&gt;1,'Rang. kommuner avlingsnivå P '!C913,"")</f>
        <v/>
      </c>
      <c r="G912" s="4" t="str">
        <f>IF('Rang. kommuner avlingsnivå P '!D913&gt;1,'Rang. kommuner avlingsnivå P '!D913,"")</f>
        <v/>
      </c>
      <c r="H912" s="4" t="str">
        <f>IF('Rang. kommuner avlingsnivå P '!E913&gt;1,'Rang. kommuner avlingsnivå P '!E913,"")</f>
        <v/>
      </c>
      <c r="I912" s="4" t="str">
        <f>IF('Rang. kommuner avlingsnivå P '!F913&gt;1,'Rang. kommuner avlingsnivå P '!F913,"")</f>
        <v/>
      </c>
      <c r="J912" s="4" t="str">
        <f>IF('Rang. kommuner avlingsnivå P '!G913&gt;1,'Rang. kommuner avlingsnivå P '!G913,"")</f>
        <v/>
      </c>
      <c r="K912" s="4" t="str">
        <f>IF('Rang. kommuner avlingsnivå P '!H913&gt;1,'Rang. kommuner avlingsnivå P '!H913,"")</f>
        <v/>
      </c>
      <c r="L912" s="4" t="str">
        <f>IF('Rang. kommuner avlingsnivå P '!I913&gt;1,'Rang. kommuner avlingsnivå P '!I913,"")</f>
        <v/>
      </c>
      <c r="M912" s="4" t="str">
        <f>IF('Rang. kommuner avlingsnivå P '!J913&gt;1,'Rang. kommuner avlingsnivå P '!J913,"")</f>
        <v/>
      </c>
      <c r="N912" s="4" t="str">
        <f>IF('Rang. kommuner avlingsnivå P '!K913&gt;1,'Rang. kommuner avlingsnivå P '!K913,"")</f>
        <v/>
      </c>
      <c r="O912" s="4" t="str">
        <f>IF('Rang. kommuner avlingsnivå P '!L913&gt;1,'Rang. kommuner avlingsnivå P '!L913,"")</f>
        <v/>
      </c>
    </row>
    <row r="913" spans="4:15" x14ac:dyDescent="0.25">
      <c r="D913" s="4" t="str">
        <f>IF('Rang. kommuner avlingsnivå P '!A914&gt;1,'Rang. kommuner avlingsnivå P '!A914,"")</f>
        <v/>
      </c>
      <c r="E913" s="4" t="str">
        <f>IF('Rang. kommuner avlingsnivå P '!B914&gt;1,'Rang. kommuner avlingsnivå P '!B914,"")</f>
        <v/>
      </c>
      <c r="F913" s="4" t="str">
        <f>IF('Rang. kommuner avlingsnivå P '!C914&gt;1,'Rang. kommuner avlingsnivå P '!C914,"")</f>
        <v/>
      </c>
      <c r="G913" s="4" t="str">
        <f>IF('Rang. kommuner avlingsnivå P '!D914&gt;1,'Rang. kommuner avlingsnivå P '!D914,"")</f>
        <v/>
      </c>
      <c r="H913" s="4" t="str">
        <f>IF('Rang. kommuner avlingsnivå P '!E914&gt;1,'Rang. kommuner avlingsnivå P '!E914,"")</f>
        <v/>
      </c>
      <c r="I913" s="4" t="str">
        <f>IF('Rang. kommuner avlingsnivå P '!F914&gt;1,'Rang. kommuner avlingsnivå P '!F914,"")</f>
        <v/>
      </c>
      <c r="J913" s="4" t="str">
        <f>IF('Rang. kommuner avlingsnivå P '!G914&gt;1,'Rang. kommuner avlingsnivå P '!G914,"")</f>
        <v/>
      </c>
      <c r="K913" s="4" t="str">
        <f>IF('Rang. kommuner avlingsnivå P '!H914&gt;1,'Rang. kommuner avlingsnivå P '!H914,"")</f>
        <v/>
      </c>
      <c r="L913" s="4" t="str">
        <f>IF('Rang. kommuner avlingsnivå P '!I914&gt;1,'Rang. kommuner avlingsnivå P '!I914,"")</f>
        <v/>
      </c>
      <c r="M913" s="4" t="str">
        <f>IF('Rang. kommuner avlingsnivå P '!J914&gt;1,'Rang. kommuner avlingsnivå P '!J914,"")</f>
        <v/>
      </c>
      <c r="N913" s="4" t="str">
        <f>IF('Rang. kommuner avlingsnivå P '!K914&gt;1,'Rang. kommuner avlingsnivå P '!K914,"")</f>
        <v/>
      </c>
      <c r="O913" s="4" t="str">
        <f>IF('Rang. kommuner avlingsnivå P '!L914&gt;1,'Rang. kommuner avlingsnivå P '!L914,"")</f>
        <v/>
      </c>
    </row>
    <row r="914" spans="4:15" x14ac:dyDescent="0.25">
      <c r="D914" s="4" t="str">
        <f>IF('Rang. kommuner avlingsnivå P '!A915&gt;1,'Rang. kommuner avlingsnivå P '!A915,"")</f>
        <v/>
      </c>
      <c r="E914" s="4" t="str">
        <f>IF('Rang. kommuner avlingsnivå P '!B915&gt;1,'Rang. kommuner avlingsnivå P '!B915,"")</f>
        <v/>
      </c>
      <c r="F914" s="4" t="str">
        <f>IF('Rang. kommuner avlingsnivå P '!C915&gt;1,'Rang. kommuner avlingsnivå P '!C915,"")</f>
        <v/>
      </c>
      <c r="G914" s="4" t="str">
        <f>IF('Rang. kommuner avlingsnivå P '!D915&gt;1,'Rang. kommuner avlingsnivå P '!D915,"")</f>
        <v/>
      </c>
      <c r="H914" s="4" t="str">
        <f>IF('Rang. kommuner avlingsnivå P '!E915&gt;1,'Rang. kommuner avlingsnivå P '!E915,"")</f>
        <v/>
      </c>
      <c r="I914" s="4" t="str">
        <f>IF('Rang. kommuner avlingsnivå P '!F915&gt;1,'Rang. kommuner avlingsnivå P '!F915,"")</f>
        <v/>
      </c>
      <c r="J914" s="4" t="str">
        <f>IF('Rang. kommuner avlingsnivå P '!G915&gt;1,'Rang. kommuner avlingsnivå P '!G915,"")</f>
        <v/>
      </c>
      <c r="K914" s="4" t="str">
        <f>IF('Rang. kommuner avlingsnivå P '!H915&gt;1,'Rang. kommuner avlingsnivå P '!H915,"")</f>
        <v/>
      </c>
      <c r="L914" s="4" t="str">
        <f>IF('Rang. kommuner avlingsnivå P '!I915&gt;1,'Rang. kommuner avlingsnivå P '!I915,"")</f>
        <v/>
      </c>
      <c r="M914" s="4" t="str">
        <f>IF('Rang. kommuner avlingsnivå P '!J915&gt;1,'Rang. kommuner avlingsnivå P '!J915,"")</f>
        <v/>
      </c>
      <c r="N914" s="4" t="str">
        <f>IF('Rang. kommuner avlingsnivå P '!K915&gt;1,'Rang. kommuner avlingsnivå P '!K915,"")</f>
        <v/>
      </c>
      <c r="O914" s="4" t="str">
        <f>IF('Rang. kommuner avlingsnivå P '!L915&gt;1,'Rang. kommuner avlingsnivå P '!L915,"")</f>
        <v/>
      </c>
    </row>
    <row r="915" spans="4:15" x14ac:dyDescent="0.25">
      <c r="D915" s="4" t="str">
        <f>IF('Rang. kommuner avlingsnivå P '!A916&gt;1,'Rang. kommuner avlingsnivå P '!A916,"")</f>
        <v/>
      </c>
      <c r="E915" s="4" t="str">
        <f>IF('Rang. kommuner avlingsnivå P '!B916&gt;1,'Rang. kommuner avlingsnivå P '!B916,"")</f>
        <v/>
      </c>
      <c r="F915" s="4" t="str">
        <f>IF('Rang. kommuner avlingsnivå P '!C916&gt;1,'Rang. kommuner avlingsnivå P '!C916,"")</f>
        <v/>
      </c>
      <c r="G915" s="4" t="str">
        <f>IF('Rang. kommuner avlingsnivå P '!D916&gt;1,'Rang. kommuner avlingsnivå P '!D916,"")</f>
        <v/>
      </c>
      <c r="H915" s="4" t="str">
        <f>IF('Rang. kommuner avlingsnivå P '!E916&gt;1,'Rang. kommuner avlingsnivå P '!E916,"")</f>
        <v/>
      </c>
      <c r="I915" s="4" t="str">
        <f>IF('Rang. kommuner avlingsnivå P '!F916&gt;1,'Rang. kommuner avlingsnivå P '!F916,"")</f>
        <v/>
      </c>
      <c r="J915" s="4" t="str">
        <f>IF('Rang. kommuner avlingsnivå P '!G916&gt;1,'Rang. kommuner avlingsnivå P '!G916,"")</f>
        <v/>
      </c>
      <c r="K915" s="4" t="str">
        <f>IF('Rang. kommuner avlingsnivå P '!H916&gt;1,'Rang. kommuner avlingsnivå P '!H916,"")</f>
        <v/>
      </c>
      <c r="L915" s="4" t="str">
        <f>IF('Rang. kommuner avlingsnivå P '!I916&gt;1,'Rang. kommuner avlingsnivå P '!I916,"")</f>
        <v/>
      </c>
      <c r="M915" s="4" t="str">
        <f>IF('Rang. kommuner avlingsnivå P '!J916&gt;1,'Rang. kommuner avlingsnivå P '!J916,"")</f>
        <v/>
      </c>
      <c r="N915" s="4" t="str">
        <f>IF('Rang. kommuner avlingsnivå P '!K916&gt;1,'Rang. kommuner avlingsnivå P '!K916,"")</f>
        <v/>
      </c>
      <c r="O915" s="4" t="str">
        <f>IF('Rang. kommuner avlingsnivå P '!L916&gt;1,'Rang. kommuner avlingsnivå P '!L916,"")</f>
        <v/>
      </c>
    </row>
    <row r="916" spans="4:15" x14ac:dyDescent="0.25">
      <c r="D916" s="4" t="str">
        <f>IF('Rang. kommuner avlingsnivå P '!A917&gt;1,'Rang. kommuner avlingsnivå P '!A917,"")</f>
        <v/>
      </c>
      <c r="E916" s="4" t="str">
        <f>IF('Rang. kommuner avlingsnivå P '!B917&gt;1,'Rang. kommuner avlingsnivå P '!B917,"")</f>
        <v/>
      </c>
      <c r="F916" s="4" t="str">
        <f>IF('Rang. kommuner avlingsnivå P '!C917&gt;1,'Rang. kommuner avlingsnivå P '!C917,"")</f>
        <v/>
      </c>
      <c r="G916" s="4" t="str">
        <f>IF('Rang. kommuner avlingsnivå P '!D917&gt;1,'Rang. kommuner avlingsnivå P '!D917,"")</f>
        <v/>
      </c>
      <c r="H916" s="4" t="str">
        <f>IF('Rang. kommuner avlingsnivå P '!E917&gt;1,'Rang. kommuner avlingsnivå P '!E917,"")</f>
        <v/>
      </c>
      <c r="I916" s="4" t="str">
        <f>IF('Rang. kommuner avlingsnivå P '!F917&gt;1,'Rang. kommuner avlingsnivå P '!F917,"")</f>
        <v/>
      </c>
      <c r="J916" s="4" t="str">
        <f>IF('Rang. kommuner avlingsnivå P '!G917&gt;1,'Rang. kommuner avlingsnivå P '!G917,"")</f>
        <v/>
      </c>
      <c r="K916" s="4" t="str">
        <f>IF('Rang. kommuner avlingsnivå P '!H917&gt;1,'Rang. kommuner avlingsnivå P '!H917,"")</f>
        <v/>
      </c>
      <c r="L916" s="4" t="str">
        <f>IF('Rang. kommuner avlingsnivå P '!I917&gt;1,'Rang. kommuner avlingsnivå P '!I917,"")</f>
        <v/>
      </c>
      <c r="M916" s="4" t="str">
        <f>IF('Rang. kommuner avlingsnivå P '!J917&gt;1,'Rang. kommuner avlingsnivå P '!J917,"")</f>
        <v/>
      </c>
      <c r="N916" s="4" t="str">
        <f>IF('Rang. kommuner avlingsnivå P '!K917&gt;1,'Rang. kommuner avlingsnivå P '!K917,"")</f>
        <v/>
      </c>
      <c r="O916" s="4" t="str">
        <f>IF('Rang. kommuner avlingsnivå P '!L917&gt;1,'Rang. kommuner avlingsnivå P '!L917,"")</f>
        <v/>
      </c>
    </row>
    <row r="917" spans="4:15" x14ac:dyDescent="0.25">
      <c r="D917" s="4" t="str">
        <f>IF('Rang. kommuner avlingsnivå P '!A918&gt;1,'Rang. kommuner avlingsnivå P '!A918,"")</f>
        <v/>
      </c>
      <c r="E917" s="4" t="str">
        <f>IF('Rang. kommuner avlingsnivå P '!B918&gt;1,'Rang. kommuner avlingsnivå P '!B918,"")</f>
        <v/>
      </c>
      <c r="F917" s="4" t="str">
        <f>IF('Rang. kommuner avlingsnivå P '!C918&gt;1,'Rang. kommuner avlingsnivå P '!C918,"")</f>
        <v/>
      </c>
      <c r="G917" s="4" t="str">
        <f>IF('Rang. kommuner avlingsnivå P '!D918&gt;1,'Rang. kommuner avlingsnivå P '!D918,"")</f>
        <v/>
      </c>
      <c r="H917" s="4" t="str">
        <f>IF('Rang. kommuner avlingsnivå P '!E918&gt;1,'Rang. kommuner avlingsnivå P '!E918,"")</f>
        <v/>
      </c>
      <c r="I917" s="4" t="str">
        <f>IF('Rang. kommuner avlingsnivå P '!F918&gt;1,'Rang. kommuner avlingsnivå P '!F918,"")</f>
        <v/>
      </c>
      <c r="J917" s="4" t="str">
        <f>IF('Rang. kommuner avlingsnivå P '!G918&gt;1,'Rang. kommuner avlingsnivå P '!G918,"")</f>
        <v/>
      </c>
      <c r="K917" s="4" t="str">
        <f>IF('Rang. kommuner avlingsnivå P '!H918&gt;1,'Rang. kommuner avlingsnivå P '!H918,"")</f>
        <v/>
      </c>
      <c r="L917" s="4" t="str">
        <f>IF('Rang. kommuner avlingsnivå P '!I918&gt;1,'Rang. kommuner avlingsnivå P '!I918,"")</f>
        <v/>
      </c>
      <c r="M917" s="4" t="str">
        <f>IF('Rang. kommuner avlingsnivå P '!J918&gt;1,'Rang. kommuner avlingsnivå P '!J918,"")</f>
        <v/>
      </c>
      <c r="N917" s="4" t="str">
        <f>IF('Rang. kommuner avlingsnivå P '!K918&gt;1,'Rang. kommuner avlingsnivå P '!K918,"")</f>
        <v/>
      </c>
      <c r="O917" s="4" t="str">
        <f>IF('Rang. kommuner avlingsnivå P '!L918&gt;1,'Rang. kommuner avlingsnivå P '!L918,"")</f>
        <v/>
      </c>
    </row>
    <row r="918" spans="4:15" x14ac:dyDescent="0.25">
      <c r="D918" s="4" t="str">
        <f>IF('Rang. kommuner avlingsnivå P '!A919&gt;1,'Rang. kommuner avlingsnivå P '!A919,"")</f>
        <v/>
      </c>
      <c r="E918" s="4" t="str">
        <f>IF('Rang. kommuner avlingsnivå P '!B919&gt;1,'Rang. kommuner avlingsnivå P '!B919,"")</f>
        <v/>
      </c>
      <c r="F918" s="4" t="str">
        <f>IF('Rang. kommuner avlingsnivå P '!C919&gt;1,'Rang. kommuner avlingsnivå P '!C919,"")</f>
        <v/>
      </c>
      <c r="G918" s="4" t="str">
        <f>IF('Rang. kommuner avlingsnivå P '!D919&gt;1,'Rang. kommuner avlingsnivå P '!D919,"")</f>
        <v/>
      </c>
      <c r="H918" s="4" t="str">
        <f>IF('Rang. kommuner avlingsnivå P '!E919&gt;1,'Rang. kommuner avlingsnivå P '!E919,"")</f>
        <v/>
      </c>
      <c r="I918" s="4" t="str">
        <f>IF('Rang. kommuner avlingsnivå P '!F919&gt;1,'Rang. kommuner avlingsnivå P '!F919,"")</f>
        <v/>
      </c>
      <c r="J918" s="4" t="str">
        <f>IF('Rang. kommuner avlingsnivå P '!G919&gt;1,'Rang. kommuner avlingsnivå P '!G919,"")</f>
        <v/>
      </c>
      <c r="K918" s="4" t="str">
        <f>IF('Rang. kommuner avlingsnivå P '!H919&gt;1,'Rang. kommuner avlingsnivå P '!H919,"")</f>
        <v/>
      </c>
      <c r="L918" s="4" t="str">
        <f>IF('Rang. kommuner avlingsnivå P '!I919&gt;1,'Rang. kommuner avlingsnivå P '!I919,"")</f>
        <v/>
      </c>
      <c r="M918" s="4" t="str">
        <f>IF('Rang. kommuner avlingsnivå P '!J919&gt;1,'Rang. kommuner avlingsnivå P '!J919,"")</f>
        <v/>
      </c>
      <c r="N918" s="4" t="str">
        <f>IF('Rang. kommuner avlingsnivå P '!K919&gt;1,'Rang. kommuner avlingsnivå P '!K919,"")</f>
        <v/>
      </c>
      <c r="O918" s="4" t="str">
        <f>IF('Rang. kommuner avlingsnivå P '!L919&gt;1,'Rang. kommuner avlingsnivå P '!L919,"")</f>
        <v/>
      </c>
    </row>
    <row r="919" spans="4:15" x14ac:dyDescent="0.25">
      <c r="D919" s="4" t="str">
        <f>IF('Rang. kommuner avlingsnivå P '!A920&gt;1,'Rang. kommuner avlingsnivå P '!A920,"")</f>
        <v/>
      </c>
      <c r="E919" s="4" t="str">
        <f>IF('Rang. kommuner avlingsnivå P '!B920&gt;1,'Rang. kommuner avlingsnivå P '!B920,"")</f>
        <v/>
      </c>
      <c r="F919" s="4" t="str">
        <f>IF('Rang. kommuner avlingsnivå P '!C920&gt;1,'Rang. kommuner avlingsnivå P '!C920,"")</f>
        <v/>
      </c>
      <c r="G919" s="4" t="str">
        <f>IF('Rang. kommuner avlingsnivå P '!D920&gt;1,'Rang. kommuner avlingsnivå P '!D920,"")</f>
        <v/>
      </c>
      <c r="H919" s="4" t="str">
        <f>IF('Rang. kommuner avlingsnivå P '!E920&gt;1,'Rang. kommuner avlingsnivå P '!E920,"")</f>
        <v/>
      </c>
      <c r="I919" s="4" t="str">
        <f>IF('Rang. kommuner avlingsnivå P '!F920&gt;1,'Rang. kommuner avlingsnivå P '!F920,"")</f>
        <v/>
      </c>
      <c r="J919" s="4" t="str">
        <f>IF('Rang. kommuner avlingsnivå P '!G920&gt;1,'Rang. kommuner avlingsnivå P '!G920,"")</f>
        <v/>
      </c>
      <c r="K919" s="4" t="str">
        <f>IF('Rang. kommuner avlingsnivå P '!H920&gt;1,'Rang. kommuner avlingsnivå P '!H920,"")</f>
        <v/>
      </c>
      <c r="L919" s="4" t="str">
        <f>IF('Rang. kommuner avlingsnivå P '!I920&gt;1,'Rang. kommuner avlingsnivå P '!I920,"")</f>
        <v/>
      </c>
      <c r="M919" s="4" t="str">
        <f>IF('Rang. kommuner avlingsnivå P '!J920&gt;1,'Rang. kommuner avlingsnivå P '!J920,"")</f>
        <v/>
      </c>
      <c r="N919" s="4" t="str">
        <f>IF('Rang. kommuner avlingsnivå P '!K920&gt;1,'Rang. kommuner avlingsnivå P '!K920,"")</f>
        <v/>
      </c>
      <c r="O919" s="4" t="str">
        <f>IF('Rang. kommuner avlingsnivå P '!L920&gt;1,'Rang. kommuner avlingsnivå P '!L920,"")</f>
        <v/>
      </c>
    </row>
    <row r="920" spans="4:15" x14ac:dyDescent="0.25">
      <c r="D920" s="4" t="str">
        <f>IF('Rang. kommuner avlingsnivå P '!A921&gt;1,'Rang. kommuner avlingsnivå P '!A921,"")</f>
        <v/>
      </c>
      <c r="E920" s="4" t="str">
        <f>IF('Rang. kommuner avlingsnivå P '!B921&gt;1,'Rang. kommuner avlingsnivå P '!B921,"")</f>
        <v/>
      </c>
      <c r="F920" s="4" t="str">
        <f>IF('Rang. kommuner avlingsnivå P '!C921&gt;1,'Rang. kommuner avlingsnivå P '!C921,"")</f>
        <v/>
      </c>
      <c r="G920" s="4" t="str">
        <f>IF('Rang. kommuner avlingsnivå P '!D921&gt;1,'Rang. kommuner avlingsnivå P '!D921,"")</f>
        <v/>
      </c>
      <c r="H920" s="4" t="str">
        <f>IF('Rang. kommuner avlingsnivå P '!E921&gt;1,'Rang. kommuner avlingsnivå P '!E921,"")</f>
        <v/>
      </c>
      <c r="I920" s="4" t="str">
        <f>IF('Rang. kommuner avlingsnivå P '!F921&gt;1,'Rang. kommuner avlingsnivå P '!F921,"")</f>
        <v/>
      </c>
      <c r="J920" s="4" t="str">
        <f>IF('Rang. kommuner avlingsnivå P '!G921&gt;1,'Rang. kommuner avlingsnivå P '!G921,"")</f>
        <v/>
      </c>
      <c r="K920" s="4" t="str">
        <f>IF('Rang. kommuner avlingsnivå P '!H921&gt;1,'Rang. kommuner avlingsnivå P '!H921,"")</f>
        <v/>
      </c>
      <c r="L920" s="4" t="str">
        <f>IF('Rang. kommuner avlingsnivå P '!I921&gt;1,'Rang. kommuner avlingsnivå P '!I921,"")</f>
        <v/>
      </c>
      <c r="M920" s="4" t="str">
        <f>IF('Rang. kommuner avlingsnivå P '!J921&gt;1,'Rang. kommuner avlingsnivå P '!J921,"")</f>
        <v/>
      </c>
      <c r="N920" s="4" t="str">
        <f>IF('Rang. kommuner avlingsnivå P '!K921&gt;1,'Rang. kommuner avlingsnivå P '!K921,"")</f>
        <v/>
      </c>
      <c r="O920" s="4" t="str">
        <f>IF('Rang. kommuner avlingsnivå P '!L921&gt;1,'Rang. kommuner avlingsnivå P '!L921,"")</f>
        <v/>
      </c>
    </row>
    <row r="921" spans="4:15" x14ac:dyDescent="0.25">
      <c r="D921" s="4" t="str">
        <f>IF('Rang. kommuner avlingsnivå P '!A922&gt;1,'Rang. kommuner avlingsnivå P '!A922,"")</f>
        <v/>
      </c>
      <c r="E921" s="4" t="str">
        <f>IF('Rang. kommuner avlingsnivå P '!B922&gt;1,'Rang. kommuner avlingsnivå P '!B922,"")</f>
        <v/>
      </c>
      <c r="F921" s="4" t="str">
        <f>IF('Rang. kommuner avlingsnivå P '!C922&gt;1,'Rang. kommuner avlingsnivå P '!C922,"")</f>
        <v/>
      </c>
      <c r="G921" s="4" t="str">
        <f>IF('Rang. kommuner avlingsnivå P '!D922&gt;1,'Rang. kommuner avlingsnivå P '!D922,"")</f>
        <v/>
      </c>
      <c r="H921" s="4" t="str">
        <f>IF('Rang. kommuner avlingsnivå P '!E922&gt;1,'Rang. kommuner avlingsnivå P '!E922,"")</f>
        <v/>
      </c>
      <c r="I921" s="4" t="str">
        <f>IF('Rang. kommuner avlingsnivå P '!F922&gt;1,'Rang. kommuner avlingsnivå P '!F922,"")</f>
        <v/>
      </c>
      <c r="J921" s="4" t="str">
        <f>IF('Rang. kommuner avlingsnivå P '!G922&gt;1,'Rang. kommuner avlingsnivå P '!G922,"")</f>
        <v/>
      </c>
      <c r="K921" s="4" t="str">
        <f>IF('Rang. kommuner avlingsnivå P '!H922&gt;1,'Rang. kommuner avlingsnivå P '!H922,"")</f>
        <v/>
      </c>
      <c r="L921" s="4" t="str">
        <f>IF('Rang. kommuner avlingsnivå P '!I922&gt;1,'Rang. kommuner avlingsnivå P '!I922,"")</f>
        <v/>
      </c>
      <c r="M921" s="4" t="str">
        <f>IF('Rang. kommuner avlingsnivå P '!J922&gt;1,'Rang. kommuner avlingsnivå P '!J922,"")</f>
        <v/>
      </c>
      <c r="N921" s="4" t="str">
        <f>IF('Rang. kommuner avlingsnivå P '!K922&gt;1,'Rang. kommuner avlingsnivå P '!K922,"")</f>
        <v/>
      </c>
      <c r="O921" s="4" t="str">
        <f>IF('Rang. kommuner avlingsnivå P '!L922&gt;1,'Rang. kommuner avlingsnivå P '!L922,"")</f>
        <v/>
      </c>
    </row>
    <row r="922" spans="4:15" x14ac:dyDescent="0.25">
      <c r="D922" s="4" t="str">
        <f>IF('Rang. kommuner avlingsnivå P '!A923&gt;1,'Rang. kommuner avlingsnivå P '!A923,"")</f>
        <v/>
      </c>
      <c r="E922" s="4" t="str">
        <f>IF('Rang. kommuner avlingsnivå P '!B923&gt;1,'Rang. kommuner avlingsnivå P '!B923,"")</f>
        <v/>
      </c>
      <c r="F922" s="4" t="str">
        <f>IF('Rang. kommuner avlingsnivå P '!C923&gt;1,'Rang. kommuner avlingsnivå P '!C923,"")</f>
        <v/>
      </c>
      <c r="G922" s="4" t="str">
        <f>IF('Rang. kommuner avlingsnivå P '!D923&gt;1,'Rang. kommuner avlingsnivå P '!D923,"")</f>
        <v/>
      </c>
      <c r="H922" s="4" t="str">
        <f>IF('Rang. kommuner avlingsnivå P '!E923&gt;1,'Rang. kommuner avlingsnivå P '!E923,"")</f>
        <v/>
      </c>
      <c r="I922" s="4" t="str">
        <f>IF('Rang. kommuner avlingsnivå P '!F923&gt;1,'Rang. kommuner avlingsnivå P '!F923,"")</f>
        <v/>
      </c>
      <c r="J922" s="4" t="str">
        <f>IF('Rang. kommuner avlingsnivå P '!G923&gt;1,'Rang. kommuner avlingsnivå P '!G923,"")</f>
        <v/>
      </c>
      <c r="K922" s="4" t="str">
        <f>IF('Rang. kommuner avlingsnivå P '!H923&gt;1,'Rang. kommuner avlingsnivå P '!H923,"")</f>
        <v/>
      </c>
      <c r="L922" s="4" t="str">
        <f>IF('Rang. kommuner avlingsnivå P '!I923&gt;1,'Rang. kommuner avlingsnivå P '!I923,"")</f>
        <v/>
      </c>
      <c r="M922" s="4" t="str">
        <f>IF('Rang. kommuner avlingsnivå P '!J923&gt;1,'Rang. kommuner avlingsnivå P '!J923,"")</f>
        <v/>
      </c>
      <c r="N922" s="4" t="str">
        <f>IF('Rang. kommuner avlingsnivå P '!K923&gt;1,'Rang. kommuner avlingsnivå P '!K923,"")</f>
        <v/>
      </c>
      <c r="O922" s="4" t="str">
        <f>IF('Rang. kommuner avlingsnivå P '!L923&gt;1,'Rang. kommuner avlingsnivå P '!L923,"")</f>
        <v/>
      </c>
    </row>
    <row r="923" spans="4:15" x14ac:dyDescent="0.25">
      <c r="D923" s="4" t="str">
        <f>IF('Rang. kommuner avlingsnivå P '!A924&gt;1,'Rang. kommuner avlingsnivå P '!A924,"")</f>
        <v/>
      </c>
      <c r="E923" s="4" t="str">
        <f>IF('Rang. kommuner avlingsnivå P '!B924&gt;1,'Rang. kommuner avlingsnivå P '!B924,"")</f>
        <v/>
      </c>
      <c r="F923" s="4" t="str">
        <f>IF('Rang. kommuner avlingsnivå P '!C924&gt;1,'Rang. kommuner avlingsnivå P '!C924,"")</f>
        <v/>
      </c>
      <c r="G923" s="4" t="str">
        <f>IF('Rang. kommuner avlingsnivå P '!D924&gt;1,'Rang. kommuner avlingsnivå P '!D924,"")</f>
        <v/>
      </c>
      <c r="H923" s="4" t="str">
        <f>IF('Rang. kommuner avlingsnivå P '!E924&gt;1,'Rang. kommuner avlingsnivå P '!E924,"")</f>
        <v/>
      </c>
      <c r="I923" s="4" t="str">
        <f>IF('Rang. kommuner avlingsnivå P '!F924&gt;1,'Rang. kommuner avlingsnivå P '!F924,"")</f>
        <v/>
      </c>
      <c r="J923" s="4" t="str">
        <f>IF('Rang. kommuner avlingsnivå P '!G924&gt;1,'Rang. kommuner avlingsnivå P '!G924,"")</f>
        <v/>
      </c>
      <c r="K923" s="4" t="str">
        <f>IF('Rang. kommuner avlingsnivå P '!H924&gt;1,'Rang. kommuner avlingsnivå P '!H924,"")</f>
        <v/>
      </c>
      <c r="L923" s="4" t="str">
        <f>IF('Rang. kommuner avlingsnivå P '!I924&gt;1,'Rang. kommuner avlingsnivå P '!I924,"")</f>
        <v/>
      </c>
      <c r="M923" s="4" t="str">
        <f>IF('Rang. kommuner avlingsnivå P '!J924&gt;1,'Rang. kommuner avlingsnivå P '!J924,"")</f>
        <v/>
      </c>
      <c r="N923" s="4" t="str">
        <f>IF('Rang. kommuner avlingsnivå P '!K924&gt;1,'Rang. kommuner avlingsnivå P '!K924,"")</f>
        <v/>
      </c>
      <c r="O923" s="4" t="str">
        <f>IF('Rang. kommuner avlingsnivå P '!L924&gt;1,'Rang. kommuner avlingsnivå P '!L924,"")</f>
        <v/>
      </c>
    </row>
    <row r="924" spans="4:15" x14ac:dyDescent="0.25">
      <c r="D924" s="4" t="str">
        <f>IF('Rang. kommuner avlingsnivå P '!A925&gt;1,'Rang. kommuner avlingsnivå P '!A925,"")</f>
        <v/>
      </c>
      <c r="E924" s="4" t="str">
        <f>IF('Rang. kommuner avlingsnivå P '!B925&gt;1,'Rang. kommuner avlingsnivå P '!B925,"")</f>
        <v/>
      </c>
      <c r="F924" s="4" t="str">
        <f>IF('Rang. kommuner avlingsnivå P '!C925&gt;1,'Rang. kommuner avlingsnivå P '!C925,"")</f>
        <v/>
      </c>
      <c r="G924" s="4" t="str">
        <f>IF('Rang. kommuner avlingsnivå P '!D925&gt;1,'Rang. kommuner avlingsnivå P '!D925,"")</f>
        <v/>
      </c>
      <c r="H924" s="4" t="str">
        <f>IF('Rang. kommuner avlingsnivå P '!E925&gt;1,'Rang. kommuner avlingsnivå P '!E925,"")</f>
        <v/>
      </c>
      <c r="I924" s="4" t="str">
        <f>IF('Rang. kommuner avlingsnivå P '!F925&gt;1,'Rang. kommuner avlingsnivå P '!F925,"")</f>
        <v/>
      </c>
      <c r="J924" s="4" t="str">
        <f>IF('Rang. kommuner avlingsnivå P '!G925&gt;1,'Rang. kommuner avlingsnivå P '!G925,"")</f>
        <v/>
      </c>
      <c r="K924" s="4" t="str">
        <f>IF('Rang. kommuner avlingsnivå P '!H925&gt;1,'Rang. kommuner avlingsnivå P '!H925,"")</f>
        <v/>
      </c>
      <c r="L924" s="4" t="str">
        <f>IF('Rang. kommuner avlingsnivå P '!I925&gt;1,'Rang. kommuner avlingsnivå P '!I925,"")</f>
        <v/>
      </c>
      <c r="M924" s="4" t="str">
        <f>IF('Rang. kommuner avlingsnivå P '!J925&gt;1,'Rang. kommuner avlingsnivå P '!J925,"")</f>
        <v/>
      </c>
      <c r="N924" s="4" t="str">
        <f>IF('Rang. kommuner avlingsnivå P '!K925&gt;1,'Rang. kommuner avlingsnivå P '!K925,"")</f>
        <v/>
      </c>
      <c r="O924" s="4" t="str">
        <f>IF('Rang. kommuner avlingsnivå P '!L925&gt;1,'Rang. kommuner avlingsnivå P '!L925,"")</f>
        <v/>
      </c>
    </row>
    <row r="925" spans="4:15" x14ac:dyDescent="0.25">
      <c r="D925" s="4" t="str">
        <f>IF('Rang. kommuner avlingsnivå P '!A926&gt;1,'Rang. kommuner avlingsnivå P '!A926,"")</f>
        <v/>
      </c>
      <c r="E925" s="4" t="str">
        <f>IF('Rang. kommuner avlingsnivå P '!B926&gt;1,'Rang. kommuner avlingsnivå P '!B926,"")</f>
        <v/>
      </c>
      <c r="F925" s="4" t="str">
        <f>IF('Rang. kommuner avlingsnivå P '!C926&gt;1,'Rang. kommuner avlingsnivå P '!C926,"")</f>
        <v/>
      </c>
      <c r="G925" s="4" t="str">
        <f>IF('Rang. kommuner avlingsnivå P '!D926&gt;1,'Rang. kommuner avlingsnivå P '!D926,"")</f>
        <v/>
      </c>
      <c r="H925" s="4" t="str">
        <f>IF('Rang. kommuner avlingsnivå P '!E926&gt;1,'Rang. kommuner avlingsnivå P '!E926,"")</f>
        <v/>
      </c>
      <c r="I925" s="4" t="str">
        <f>IF('Rang. kommuner avlingsnivå P '!F926&gt;1,'Rang. kommuner avlingsnivå P '!F926,"")</f>
        <v/>
      </c>
      <c r="J925" s="4" t="str">
        <f>IF('Rang. kommuner avlingsnivå P '!G926&gt;1,'Rang. kommuner avlingsnivå P '!G926,"")</f>
        <v/>
      </c>
      <c r="K925" s="4" t="str">
        <f>IF('Rang. kommuner avlingsnivå P '!H926&gt;1,'Rang. kommuner avlingsnivå P '!H926,"")</f>
        <v/>
      </c>
      <c r="L925" s="4" t="str">
        <f>IF('Rang. kommuner avlingsnivå P '!I926&gt;1,'Rang. kommuner avlingsnivå P '!I926,"")</f>
        <v/>
      </c>
      <c r="M925" s="4" t="str">
        <f>IF('Rang. kommuner avlingsnivå P '!J926&gt;1,'Rang. kommuner avlingsnivå P '!J926,"")</f>
        <v/>
      </c>
      <c r="N925" s="4" t="str">
        <f>IF('Rang. kommuner avlingsnivå P '!K926&gt;1,'Rang. kommuner avlingsnivå P '!K926,"")</f>
        <v/>
      </c>
      <c r="O925" s="4" t="str">
        <f>IF('Rang. kommuner avlingsnivå P '!L926&gt;1,'Rang. kommuner avlingsnivå P '!L926,"")</f>
        <v/>
      </c>
    </row>
    <row r="926" spans="4:15" x14ac:dyDescent="0.25">
      <c r="D926" s="4" t="str">
        <f>IF('Rang. kommuner avlingsnivå P '!A927&gt;1,'Rang. kommuner avlingsnivå P '!A927,"")</f>
        <v/>
      </c>
      <c r="E926" s="4" t="str">
        <f>IF('Rang. kommuner avlingsnivå P '!B927&gt;1,'Rang. kommuner avlingsnivå P '!B927,"")</f>
        <v/>
      </c>
      <c r="F926" s="4" t="str">
        <f>IF('Rang. kommuner avlingsnivå P '!C927&gt;1,'Rang. kommuner avlingsnivå P '!C927,"")</f>
        <v/>
      </c>
      <c r="G926" s="4" t="str">
        <f>IF('Rang. kommuner avlingsnivå P '!D927&gt;1,'Rang. kommuner avlingsnivå P '!D927,"")</f>
        <v/>
      </c>
      <c r="H926" s="4" t="str">
        <f>IF('Rang. kommuner avlingsnivå P '!E927&gt;1,'Rang. kommuner avlingsnivå P '!E927,"")</f>
        <v/>
      </c>
      <c r="I926" s="4" t="str">
        <f>IF('Rang. kommuner avlingsnivå P '!F927&gt;1,'Rang. kommuner avlingsnivå P '!F927,"")</f>
        <v/>
      </c>
      <c r="J926" s="4" t="str">
        <f>IF('Rang. kommuner avlingsnivå P '!G927&gt;1,'Rang. kommuner avlingsnivå P '!G927,"")</f>
        <v/>
      </c>
      <c r="K926" s="4" t="str">
        <f>IF('Rang. kommuner avlingsnivå P '!H927&gt;1,'Rang. kommuner avlingsnivå P '!H927,"")</f>
        <v/>
      </c>
      <c r="L926" s="4" t="str">
        <f>IF('Rang. kommuner avlingsnivå P '!I927&gt;1,'Rang. kommuner avlingsnivå P '!I927,"")</f>
        <v/>
      </c>
      <c r="M926" s="4" t="str">
        <f>IF('Rang. kommuner avlingsnivå P '!J927&gt;1,'Rang. kommuner avlingsnivå P '!J927,"")</f>
        <v/>
      </c>
      <c r="N926" s="4" t="str">
        <f>IF('Rang. kommuner avlingsnivå P '!K927&gt;1,'Rang. kommuner avlingsnivå P '!K927,"")</f>
        <v/>
      </c>
      <c r="O926" s="4" t="str">
        <f>IF('Rang. kommuner avlingsnivå P '!L927&gt;1,'Rang. kommuner avlingsnivå P '!L927,"")</f>
        <v/>
      </c>
    </row>
    <row r="927" spans="4:15" x14ac:dyDescent="0.25">
      <c r="D927" s="4" t="str">
        <f>IF('Rang. kommuner avlingsnivå P '!A928&gt;1,'Rang. kommuner avlingsnivå P '!A928,"")</f>
        <v/>
      </c>
      <c r="E927" s="4" t="str">
        <f>IF('Rang. kommuner avlingsnivå P '!B928&gt;1,'Rang. kommuner avlingsnivå P '!B928,"")</f>
        <v/>
      </c>
      <c r="F927" s="4" t="str">
        <f>IF('Rang. kommuner avlingsnivå P '!C928&gt;1,'Rang. kommuner avlingsnivå P '!C928,"")</f>
        <v/>
      </c>
      <c r="G927" s="4" t="str">
        <f>IF('Rang. kommuner avlingsnivå P '!D928&gt;1,'Rang. kommuner avlingsnivå P '!D928,"")</f>
        <v/>
      </c>
      <c r="H927" s="4" t="str">
        <f>IF('Rang. kommuner avlingsnivå P '!E928&gt;1,'Rang. kommuner avlingsnivå P '!E928,"")</f>
        <v/>
      </c>
      <c r="I927" s="4" t="str">
        <f>IF('Rang. kommuner avlingsnivå P '!F928&gt;1,'Rang. kommuner avlingsnivå P '!F928,"")</f>
        <v/>
      </c>
      <c r="J927" s="4" t="str">
        <f>IF('Rang. kommuner avlingsnivå P '!G928&gt;1,'Rang. kommuner avlingsnivå P '!G928,"")</f>
        <v/>
      </c>
      <c r="K927" s="4" t="str">
        <f>IF('Rang. kommuner avlingsnivå P '!H928&gt;1,'Rang. kommuner avlingsnivå P '!H928,"")</f>
        <v/>
      </c>
      <c r="L927" s="4" t="str">
        <f>IF('Rang. kommuner avlingsnivå P '!I928&gt;1,'Rang. kommuner avlingsnivå P '!I928,"")</f>
        <v/>
      </c>
      <c r="M927" s="4" t="str">
        <f>IF('Rang. kommuner avlingsnivå P '!J928&gt;1,'Rang. kommuner avlingsnivå P '!J928,"")</f>
        <v/>
      </c>
      <c r="N927" s="4" t="str">
        <f>IF('Rang. kommuner avlingsnivå P '!K928&gt;1,'Rang. kommuner avlingsnivå P '!K928,"")</f>
        <v/>
      </c>
      <c r="O927" s="4" t="str">
        <f>IF('Rang. kommuner avlingsnivå P '!L928&gt;1,'Rang. kommuner avlingsnivå P '!L928,"")</f>
        <v/>
      </c>
    </row>
    <row r="928" spans="4:15" x14ac:dyDescent="0.25">
      <c r="D928" s="4" t="str">
        <f>IF('Rang. kommuner avlingsnivå P '!A929&gt;1,'Rang. kommuner avlingsnivå P '!A929,"")</f>
        <v/>
      </c>
      <c r="E928" s="4" t="str">
        <f>IF('Rang. kommuner avlingsnivå P '!B929&gt;1,'Rang. kommuner avlingsnivå P '!B929,"")</f>
        <v/>
      </c>
      <c r="F928" s="4" t="str">
        <f>IF('Rang. kommuner avlingsnivå P '!C929&gt;1,'Rang. kommuner avlingsnivå P '!C929,"")</f>
        <v/>
      </c>
      <c r="G928" s="4" t="str">
        <f>IF('Rang. kommuner avlingsnivå P '!D929&gt;1,'Rang. kommuner avlingsnivå P '!D929,"")</f>
        <v/>
      </c>
      <c r="H928" s="4" t="str">
        <f>IF('Rang. kommuner avlingsnivå P '!E929&gt;1,'Rang. kommuner avlingsnivå P '!E929,"")</f>
        <v/>
      </c>
      <c r="I928" s="4" t="str">
        <f>IF('Rang. kommuner avlingsnivå P '!F929&gt;1,'Rang. kommuner avlingsnivå P '!F929,"")</f>
        <v/>
      </c>
      <c r="J928" s="4" t="str">
        <f>IF('Rang. kommuner avlingsnivå P '!G929&gt;1,'Rang. kommuner avlingsnivå P '!G929,"")</f>
        <v/>
      </c>
      <c r="K928" s="4" t="str">
        <f>IF('Rang. kommuner avlingsnivå P '!H929&gt;1,'Rang. kommuner avlingsnivå P '!H929,"")</f>
        <v/>
      </c>
      <c r="L928" s="4" t="str">
        <f>IF('Rang. kommuner avlingsnivå P '!I929&gt;1,'Rang. kommuner avlingsnivå P '!I929,"")</f>
        <v/>
      </c>
      <c r="M928" s="4" t="str">
        <f>IF('Rang. kommuner avlingsnivå P '!J929&gt;1,'Rang. kommuner avlingsnivå P '!J929,"")</f>
        <v/>
      </c>
      <c r="N928" s="4" t="str">
        <f>IF('Rang. kommuner avlingsnivå P '!K929&gt;1,'Rang. kommuner avlingsnivå P '!K929,"")</f>
        <v/>
      </c>
      <c r="O928" s="4" t="str">
        <f>IF('Rang. kommuner avlingsnivå P '!L929&gt;1,'Rang. kommuner avlingsnivå P '!L929,"")</f>
        <v/>
      </c>
    </row>
    <row r="929" spans="4:15" x14ac:dyDescent="0.25">
      <c r="D929" s="4" t="str">
        <f>IF('Rang. kommuner avlingsnivå P '!A930&gt;1,'Rang. kommuner avlingsnivå P '!A930,"")</f>
        <v/>
      </c>
      <c r="E929" s="4" t="str">
        <f>IF('Rang. kommuner avlingsnivå P '!B930&gt;1,'Rang. kommuner avlingsnivå P '!B930,"")</f>
        <v/>
      </c>
      <c r="F929" s="4" t="str">
        <f>IF('Rang. kommuner avlingsnivå P '!C930&gt;1,'Rang. kommuner avlingsnivå P '!C930,"")</f>
        <v/>
      </c>
      <c r="G929" s="4" t="str">
        <f>IF('Rang. kommuner avlingsnivå P '!D930&gt;1,'Rang. kommuner avlingsnivå P '!D930,"")</f>
        <v/>
      </c>
      <c r="H929" s="4" t="str">
        <f>IF('Rang. kommuner avlingsnivå P '!E930&gt;1,'Rang. kommuner avlingsnivå P '!E930,"")</f>
        <v/>
      </c>
      <c r="I929" s="4" t="str">
        <f>IF('Rang. kommuner avlingsnivå P '!F930&gt;1,'Rang. kommuner avlingsnivå P '!F930,"")</f>
        <v/>
      </c>
      <c r="J929" s="4" t="str">
        <f>IF('Rang. kommuner avlingsnivå P '!G930&gt;1,'Rang. kommuner avlingsnivå P '!G930,"")</f>
        <v/>
      </c>
      <c r="K929" s="4" t="str">
        <f>IF('Rang. kommuner avlingsnivå P '!H930&gt;1,'Rang. kommuner avlingsnivå P '!H930,"")</f>
        <v/>
      </c>
      <c r="L929" s="4" t="str">
        <f>IF('Rang. kommuner avlingsnivå P '!I930&gt;1,'Rang. kommuner avlingsnivå P '!I930,"")</f>
        <v/>
      </c>
      <c r="M929" s="4" t="str">
        <f>IF('Rang. kommuner avlingsnivå P '!J930&gt;1,'Rang. kommuner avlingsnivå P '!J930,"")</f>
        <v/>
      </c>
      <c r="N929" s="4" t="str">
        <f>IF('Rang. kommuner avlingsnivå P '!K930&gt;1,'Rang. kommuner avlingsnivå P '!K930,"")</f>
        <v/>
      </c>
      <c r="O929" s="4" t="str">
        <f>IF('Rang. kommuner avlingsnivå P '!L930&gt;1,'Rang. kommuner avlingsnivå P '!L930,"")</f>
        <v/>
      </c>
    </row>
    <row r="930" spans="4:15" x14ac:dyDescent="0.25">
      <c r="D930" s="4" t="str">
        <f>IF('Rang. kommuner avlingsnivå P '!A931&gt;1,'Rang. kommuner avlingsnivå P '!A931,"")</f>
        <v/>
      </c>
      <c r="E930" s="4" t="str">
        <f>IF('Rang. kommuner avlingsnivå P '!B931&gt;1,'Rang. kommuner avlingsnivå P '!B931,"")</f>
        <v/>
      </c>
      <c r="F930" s="4" t="str">
        <f>IF('Rang. kommuner avlingsnivå P '!C931&gt;1,'Rang. kommuner avlingsnivå P '!C931,"")</f>
        <v/>
      </c>
      <c r="G930" s="4" t="str">
        <f>IF('Rang. kommuner avlingsnivå P '!D931&gt;1,'Rang. kommuner avlingsnivå P '!D931,"")</f>
        <v/>
      </c>
      <c r="H930" s="4" t="str">
        <f>IF('Rang. kommuner avlingsnivå P '!E931&gt;1,'Rang. kommuner avlingsnivå P '!E931,"")</f>
        <v/>
      </c>
      <c r="I930" s="4" t="str">
        <f>IF('Rang. kommuner avlingsnivå P '!F931&gt;1,'Rang. kommuner avlingsnivå P '!F931,"")</f>
        <v/>
      </c>
      <c r="J930" s="4" t="str">
        <f>IF('Rang. kommuner avlingsnivå P '!G931&gt;1,'Rang. kommuner avlingsnivå P '!G931,"")</f>
        <v/>
      </c>
      <c r="K930" s="4" t="str">
        <f>IF('Rang. kommuner avlingsnivå P '!H931&gt;1,'Rang. kommuner avlingsnivå P '!H931,"")</f>
        <v/>
      </c>
      <c r="L930" s="4" t="str">
        <f>IF('Rang. kommuner avlingsnivå P '!I931&gt;1,'Rang. kommuner avlingsnivå P '!I931,"")</f>
        <v/>
      </c>
      <c r="M930" s="4" t="str">
        <f>IF('Rang. kommuner avlingsnivå P '!J931&gt;1,'Rang. kommuner avlingsnivå P '!J931,"")</f>
        <v/>
      </c>
      <c r="N930" s="4" t="str">
        <f>IF('Rang. kommuner avlingsnivå P '!K931&gt;1,'Rang. kommuner avlingsnivå P '!K931,"")</f>
        <v/>
      </c>
      <c r="O930" s="4" t="str">
        <f>IF('Rang. kommuner avlingsnivå P '!L931&gt;1,'Rang. kommuner avlingsnivå P '!L931,"")</f>
        <v/>
      </c>
    </row>
    <row r="931" spans="4:15" x14ac:dyDescent="0.25">
      <c r="D931" s="4" t="str">
        <f>IF('Rang. kommuner avlingsnivå P '!A932&gt;1,'Rang. kommuner avlingsnivå P '!A932,"")</f>
        <v/>
      </c>
      <c r="E931" s="4" t="str">
        <f>IF('Rang. kommuner avlingsnivå P '!B932&gt;1,'Rang. kommuner avlingsnivå P '!B932,"")</f>
        <v/>
      </c>
      <c r="F931" s="4" t="str">
        <f>IF('Rang. kommuner avlingsnivå P '!C932&gt;1,'Rang. kommuner avlingsnivå P '!C932,"")</f>
        <v/>
      </c>
      <c r="G931" s="4" t="str">
        <f>IF('Rang. kommuner avlingsnivå P '!D932&gt;1,'Rang. kommuner avlingsnivå P '!D932,"")</f>
        <v/>
      </c>
      <c r="H931" s="4" t="str">
        <f>IF('Rang. kommuner avlingsnivå P '!E932&gt;1,'Rang. kommuner avlingsnivå P '!E932,"")</f>
        <v/>
      </c>
      <c r="I931" s="4" t="str">
        <f>IF('Rang. kommuner avlingsnivå P '!F932&gt;1,'Rang. kommuner avlingsnivå P '!F932,"")</f>
        <v/>
      </c>
      <c r="J931" s="4" t="str">
        <f>IF('Rang. kommuner avlingsnivå P '!G932&gt;1,'Rang. kommuner avlingsnivå P '!G932,"")</f>
        <v/>
      </c>
      <c r="K931" s="4" t="str">
        <f>IF('Rang. kommuner avlingsnivå P '!H932&gt;1,'Rang. kommuner avlingsnivå P '!H932,"")</f>
        <v/>
      </c>
      <c r="L931" s="4" t="str">
        <f>IF('Rang. kommuner avlingsnivå P '!I932&gt;1,'Rang. kommuner avlingsnivå P '!I932,"")</f>
        <v/>
      </c>
      <c r="M931" s="4" t="str">
        <f>IF('Rang. kommuner avlingsnivå P '!J932&gt;1,'Rang. kommuner avlingsnivå P '!J932,"")</f>
        <v/>
      </c>
      <c r="N931" s="4" t="str">
        <f>IF('Rang. kommuner avlingsnivå P '!K932&gt;1,'Rang. kommuner avlingsnivå P '!K932,"")</f>
        <v/>
      </c>
      <c r="O931" s="4" t="str">
        <f>IF('Rang. kommuner avlingsnivå P '!L932&gt;1,'Rang. kommuner avlingsnivå P '!L932,"")</f>
        <v/>
      </c>
    </row>
    <row r="932" spans="4:15" x14ac:dyDescent="0.25">
      <c r="D932" s="4" t="str">
        <f>IF('Rang. kommuner avlingsnivå P '!A933&gt;1,'Rang. kommuner avlingsnivå P '!A933,"")</f>
        <v/>
      </c>
      <c r="E932" s="4" t="str">
        <f>IF('Rang. kommuner avlingsnivå P '!B933&gt;1,'Rang. kommuner avlingsnivå P '!B933,"")</f>
        <v/>
      </c>
      <c r="F932" s="4" t="str">
        <f>IF('Rang. kommuner avlingsnivå P '!C933&gt;1,'Rang. kommuner avlingsnivå P '!C933,"")</f>
        <v/>
      </c>
      <c r="G932" s="4" t="str">
        <f>IF('Rang. kommuner avlingsnivå P '!D933&gt;1,'Rang. kommuner avlingsnivå P '!D933,"")</f>
        <v/>
      </c>
      <c r="H932" s="4" t="str">
        <f>IF('Rang. kommuner avlingsnivå P '!E933&gt;1,'Rang. kommuner avlingsnivå P '!E933,"")</f>
        <v/>
      </c>
      <c r="I932" s="4" t="str">
        <f>IF('Rang. kommuner avlingsnivå P '!F933&gt;1,'Rang. kommuner avlingsnivå P '!F933,"")</f>
        <v/>
      </c>
      <c r="J932" s="4" t="str">
        <f>IF('Rang. kommuner avlingsnivå P '!G933&gt;1,'Rang. kommuner avlingsnivå P '!G933,"")</f>
        <v/>
      </c>
      <c r="K932" s="4" t="str">
        <f>IF('Rang. kommuner avlingsnivå P '!H933&gt;1,'Rang. kommuner avlingsnivå P '!H933,"")</f>
        <v/>
      </c>
      <c r="L932" s="4" t="str">
        <f>IF('Rang. kommuner avlingsnivå P '!I933&gt;1,'Rang. kommuner avlingsnivå P '!I933,"")</f>
        <v/>
      </c>
      <c r="M932" s="4" t="str">
        <f>IF('Rang. kommuner avlingsnivå P '!J933&gt;1,'Rang. kommuner avlingsnivå P '!J933,"")</f>
        <v/>
      </c>
      <c r="N932" s="4" t="str">
        <f>IF('Rang. kommuner avlingsnivå P '!K933&gt;1,'Rang. kommuner avlingsnivå P '!K933,"")</f>
        <v/>
      </c>
      <c r="O932" s="4" t="str">
        <f>IF('Rang. kommuner avlingsnivå P '!L933&gt;1,'Rang. kommuner avlingsnivå P '!L933,"")</f>
        <v/>
      </c>
    </row>
    <row r="933" spans="4:15" x14ac:dyDescent="0.25">
      <c r="D933" s="4" t="str">
        <f>IF('Rang. kommuner avlingsnivå P '!A934&gt;1,'Rang. kommuner avlingsnivå P '!A934,"")</f>
        <v/>
      </c>
      <c r="E933" s="4" t="str">
        <f>IF('Rang. kommuner avlingsnivå P '!B934&gt;1,'Rang. kommuner avlingsnivå P '!B934,"")</f>
        <v/>
      </c>
      <c r="F933" s="4" t="str">
        <f>IF('Rang. kommuner avlingsnivå P '!C934&gt;1,'Rang. kommuner avlingsnivå P '!C934,"")</f>
        <v/>
      </c>
      <c r="G933" s="4" t="str">
        <f>IF('Rang. kommuner avlingsnivå P '!D934&gt;1,'Rang. kommuner avlingsnivå P '!D934,"")</f>
        <v/>
      </c>
      <c r="H933" s="4" t="str">
        <f>IF('Rang. kommuner avlingsnivå P '!E934&gt;1,'Rang. kommuner avlingsnivå P '!E934,"")</f>
        <v/>
      </c>
      <c r="I933" s="4" t="str">
        <f>IF('Rang. kommuner avlingsnivå P '!F934&gt;1,'Rang. kommuner avlingsnivå P '!F934,"")</f>
        <v/>
      </c>
      <c r="J933" s="4" t="str">
        <f>IF('Rang. kommuner avlingsnivå P '!G934&gt;1,'Rang. kommuner avlingsnivå P '!G934,"")</f>
        <v/>
      </c>
      <c r="K933" s="4" t="str">
        <f>IF('Rang. kommuner avlingsnivå P '!H934&gt;1,'Rang. kommuner avlingsnivå P '!H934,"")</f>
        <v/>
      </c>
      <c r="L933" s="4" t="str">
        <f>IF('Rang. kommuner avlingsnivå P '!I934&gt;1,'Rang. kommuner avlingsnivå P '!I934,"")</f>
        <v/>
      </c>
      <c r="M933" s="4" t="str">
        <f>IF('Rang. kommuner avlingsnivå P '!J934&gt;1,'Rang. kommuner avlingsnivå P '!J934,"")</f>
        <v/>
      </c>
      <c r="N933" s="4" t="str">
        <f>IF('Rang. kommuner avlingsnivå P '!K934&gt;1,'Rang. kommuner avlingsnivå P '!K934,"")</f>
        <v/>
      </c>
      <c r="O933" s="4" t="str">
        <f>IF('Rang. kommuner avlingsnivå P '!L934&gt;1,'Rang. kommuner avlingsnivå P '!L934,"")</f>
        <v/>
      </c>
    </row>
    <row r="934" spans="4:15" x14ac:dyDescent="0.25">
      <c r="D934" s="4" t="str">
        <f>IF('Rang. kommuner avlingsnivå P '!A935&gt;1,'Rang. kommuner avlingsnivå P '!A935,"")</f>
        <v/>
      </c>
      <c r="E934" s="4" t="str">
        <f>IF('Rang. kommuner avlingsnivå P '!B935&gt;1,'Rang. kommuner avlingsnivå P '!B935,"")</f>
        <v/>
      </c>
      <c r="F934" s="4" t="str">
        <f>IF('Rang. kommuner avlingsnivå P '!C935&gt;1,'Rang. kommuner avlingsnivå P '!C935,"")</f>
        <v/>
      </c>
      <c r="G934" s="4" t="str">
        <f>IF('Rang. kommuner avlingsnivå P '!D935&gt;1,'Rang. kommuner avlingsnivå P '!D935,"")</f>
        <v/>
      </c>
      <c r="H934" s="4" t="str">
        <f>IF('Rang. kommuner avlingsnivå P '!E935&gt;1,'Rang. kommuner avlingsnivå P '!E935,"")</f>
        <v/>
      </c>
      <c r="I934" s="4" t="str">
        <f>IF('Rang. kommuner avlingsnivå P '!F935&gt;1,'Rang. kommuner avlingsnivå P '!F935,"")</f>
        <v/>
      </c>
      <c r="J934" s="4" t="str">
        <f>IF('Rang. kommuner avlingsnivå P '!G935&gt;1,'Rang. kommuner avlingsnivå P '!G935,"")</f>
        <v/>
      </c>
      <c r="K934" s="4" t="str">
        <f>IF('Rang. kommuner avlingsnivå P '!H935&gt;1,'Rang. kommuner avlingsnivå P '!H935,"")</f>
        <v/>
      </c>
      <c r="L934" s="4" t="str">
        <f>IF('Rang. kommuner avlingsnivå P '!I935&gt;1,'Rang. kommuner avlingsnivå P '!I935,"")</f>
        <v/>
      </c>
      <c r="M934" s="4" t="str">
        <f>IF('Rang. kommuner avlingsnivå P '!J935&gt;1,'Rang. kommuner avlingsnivå P '!J935,"")</f>
        <v/>
      </c>
      <c r="N934" s="4" t="str">
        <f>IF('Rang. kommuner avlingsnivå P '!K935&gt;1,'Rang. kommuner avlingsnivå P '!K935,"")</f>
        <v/>
      </c>
      <c r="O934" s="4" t="str">
        <f>IF('Rang. kommuner avlingsnivå P '!L935&gt;1,'Rang. kommuner avlingsnivå P '!L935,"")</f>
        <v/>
      </c>
    </row>
    <row r="935" spans="4:15" x14ac:dyDescent="0.25">
      <c r="D935" s="4" t="str">
        <f>IF('Rang. kommuner avlingsnivå P '!A936&gt;1,'Rang. kommuner avlingsnivå P '!A936,"")</f>
        <v/>
      </c>
      <c r="E935" s="4" t="str">
        <f>IF('Rang. kommuner avlingsnivå P '!B936&gt;1,'Rang. kommuner avlingsnivå P '!B936,"")</f>
        <v/>
      </c>
      <c r="F935" s="4" t="str">
        <f>IF('Rang. kommuner avlingsnivå P '!C936&gt;1,'Rang. kommuner avlingsnivå P '!C936,"")</f>
        <v/>
      </c>
      <c r="G935" s="4" t="str">
        <f>IF('Rang. kommuner avlingsnivå P '!D936&gt;1,'Rang. kommuner avlingsnivå P '!D936,"")</f>
        <v/>
      </c>
      <c r="H935" s="4" t="str">
        <f>IF('Rang. kommuner avlingsnivå P '!E936&gt;1,'Rang. kommuner avlingsnivå P '!E936,"")</f>
        <v/>
      </c>
      <c r="I935" s="4" t="str">
        <f>IF('Rang. kommuner avlingsnivå P '!F936&gt;1,'Rang. kommuner avlingsnivå P '!F936,"")</f>
        <v/>
      </c>
      <c r="J935" s="4" t="str">
        <f>IF('Rang. kommuner avlingsnivå P '!G936&gt;1,'Rang. kommuner avlingsnivå P '!G936,"")</f>
        <v/>
      </c>
      <c r="K935" s="4" t="str">
        <f>IF('Rang. kommuner avlingsnivå P '!H936&gt;1,'Rang. kommuner avlingsnivå P '!H936,"")</f>
        <v/>
      </c>
      <c r="L935" s="4" t="str">
        <f>IF('Rang. kommuner avlingsnivå P '!I936&gt;1,'Rang. kommuner avlingsnivå P '!I936,"")</f>
        <v/>
      </c>
      <c r="M935" s="4" t="str">
        <f>IF('Rang. kommuner avlingsnivå P '!J936&gt;1,'Rang. kommuner avlingsnivå P '!J936,"")</f>
        <v/>
      </c>
      <c r="N935" s="4" t="str">
        <f>IF('Rang. kommuner avlingsnivå P '!K936&gt;1,'Rang. kommuner avlingsnivå P '!K936,"")</f>
        <v/>
      </c>
      <c r="O935" s="4" t="str">
        <f>IF('Rang. kommuner avlingsnivå P '!L936&gt;1,'Rang. kommuner avlingsnivå P '!L936,"")</f>
        <v/>
      </c>
    </row>
    <row r="936" spans="4:15" x14ac:dyDescent="0.25">
      <c r="D936" s="4" t="str">
        <f>IF('Rang. kommuner avlingsnivå P '!A937&gt;1,'Rang. kommuner avlingsnivå P '!A937,"")</f>
        <v/>
      </c>
      <c r="E936" s="4" t="str">
        <f>IF('Rang. kommuner avlingsnivå P '!B937&gt;1,'Rang. kommuner avlingsnivå P '!B937,"")</f>
        <v/>
      </c>
      <c r="F936" s="4" t="str">
        <f>IF('Rang. kommuner avlingsnivå P '!C937&gt;1,'Rang. kommuner avlingsnivå P '!C937,"")</f>
        <v/>
      </c>
      <c r="G936" s="4" t="str">
        <f>IF('Rang. kommuner avlingsnivå P '!D937&gt;1,'Rang. kommuner avlingsnivå P '!D937,"")</f>
        <v/>
      </c>
      <c r="H936" s="4" t="str">
        <f>IF('Rang. kommuner avlingsnivå P '!E937&gt;1,'Rang. kommuner avlingsnivå P '!E937,"")</f>
        <v/>
      </c>
      <c r="I936" s="4" t="str">
        <f>IF('Rang. kommuner avlingsnivå P '!F937&gt;1,'Rang. kommuner avlingsnivå P '!F937,"")</f>
        <v/>
      </c>
      <c r="J936" s="4" t="str">
        <f>IF('Rang. kommuner avlingsnivå P '!G937&gt;1,'Rang. kommuner avlingsnivå P '!G937,"")</f>
        <v/>
      </c>
      <c r="K936" s="4" t="str">
        <f>IF('Rang. kommuner avlingsnivå P '!H937&gt;1,'Rang. kommuner avlingsnivå P '!H937,"")</f>
        <v/>
      </c>
      <c r="L936" s="4" t="str">
        <f>IF('Rang. kommuner avlingsnivå P '!I937&gt;1,'Rang. kommuner avlingsnivå P '!I937,"")</f>
        <v/>
      </c>
      <c r="M936" s="4" t="str">
        <f>IF('Rang. kommuner avlingsnivå P '!J937&gt;1,'Rang. kommuner avlingsnivå P '!J937,"")</f>
        <v/>
      </c>
      <c r="N936" s="4" t="str">
        <f>IF('Rang. kommuner avlingsnivå P '!K937&gt;1,'Rang. kommuner avlingsnivå P '!K937,"")</f>
        <v/>
      </c>
      <c r="O936" s="4" t="str">
        <f>IF('Rang. kommuner avlingsnivå P '!L937&gt;1,'Rang. kommuner avlingsnivå P '!L937,"")</f>
        <v/>
      </c>
    </row>
    <row r="937" spans="4:15" x14ac:dyDescent="0.25">
      <c r="D937" s="4" t="str">
        <f>IF('Rang. kommuner avlingsnivå P '!A938&gt;1,'Rang. kommuner avlingsnivå P '!A938,"")</f>
        <v/>
      </c>
      <c r="E937" s="4" t="str">
        <f>IF('Rang. kommuner avlingsnivå P '!B938&gt;1,'Rang. kommuner avlingsnivå P '!B938,"")</f>
        <v/>
      </c>
      <c r="F937" s="4" t="str">
        <f>IF('Rang. kommuner avlingsnivå P '!C938&gt;1,'Rang. kommuner avlingsnivå P '!C938,"")</f>
        <v/>
      </c>
      <c r="G937" s="4" t="str">
        <f>IF('Rang. kommuner avlingsnivå P '!D938&gt;1,'Rang. kommuner avlingsnivå P '!D938,"")</f>
        <v/>
      </c>
      <c r="H937" s="4" t="str">
        <f>IF('Rang. kommuner avlingsnivå P '!E938&gt;1,'Rang. kommuner avlingsnivå P '!E938,"")</f>
        <v/>
      </c>
      <c r="I937" s="4" t="str">
        <f>IF('Rang. kommuner avlingsnivå P '!F938&gt;1,'Rang. kommuner avlingsnivå P '!F938,"")</f>
        <v/>
      </c>
      <c r="J937" s="4" t="str">
        <f>IF('Rang. kommuner avlingsnivå P '!G938&gt;1,'Rang. kommuner avlingsnivå P '!G938,"")</f>
        <v/>
      </c>
      <c r="K937" s="4" t="str">
        <f>IF('Rang. kommuner avlingsnivå P '!H938&gt;1,'Rang. kommuner avlingsnivå P '!H938,"")</f>
        <v/>
      </c>
      <c r="L937" s="4" t="str">
        <f>IF('Rang. kommuner avlingsnivå P '!I938&gt;1,'Rang. kommuner avlingsnivå P '!I938,"")</f>
        <v/>
      </c>
      <c r="M937" s="4" t="str">
        <f>IF('Rang. kommuner avlingsnivå P '!J938&gt;1,'Rang. kommuner avlingsnivå P '!J938,"")</f>
        <v/>
      </c>
      <c r="N937" s="4" t="str">
        <f>IF('Rang. kommuner avlingsnivå P '!K938&gt;1,'Rang. kommuner avlingsnivå P '!K938,"")</f>
        <v/>
      </c>
      <c r="O937" s="4" t="str">
        <f>IF('Rang. kommuner avlingsnivå P '!L938&gt;1,'Rang. kommuner avlingsnivå P '!L938,"")</f>
        <v/>
      </c>
    </row>
    <row r="938" spans="4:15" x14ac:dyDescent="0.25">
      <c r="D938" s="4" t="str">
        <f>IF('Rang. kommuner avlingsnivå P '!A939&gt;1,'Rang. kommuner avlingsnivå P '!A939,"")</f>
        <v/>
      </c>
      <c r="E938" s="4" t="str">
        <f>IF('Rang. kommuner avlingsnivå P '!B939&gt;1,'Rang. kommuner avlingsnivå P '!B939,"")</f>
        <v/>
      </c>
      <c r="F938" s="4" t="str">
        <f>IF('Rang. kommuner avlingsnivå P '!C939&gt;1,'Rang. kommuner avlingsnivå P '!C939,"")</f>
        <v/>
      </c>
      <c r="G938" s="4" t="str">
        <f>IF('Rang. kommuner avlingsnivå P '!D939&gt;1,'Rang. kommuner avlingsnivå P '!D939,"")</f>
        <v/>
      </c>
      <c r="H938" s="4" t="str">
        <f>IF('Rang. kommuner avlingsnivå P '!E939&gt;1,'Rang. kommuner avlingsnivå P '!E939,"")</f>
        <v/>
      </c>
      <c r="I938" s="4" t="str">
        <f>IF('Rang. kommuner avlingsnivå P '!F939&gt;1,'Rang. kommuner avlingsnivå P '!F939,"")</f>
        <v/>
      </c>
      <c r="J938" s="4" t="str">
        <f>IF('Rang. kommuner avlingsnivå P '!G939&gt;1,'Rang. kommuner avlingsnivå P '!G939,"")</f>
        <v/>
      </c>
      <c r="K938" s="4" t="str">
        <f>IF('Rang. kommuner avlingsnivå P '!H939&gt;1,'Rang. kommuner avlingsnivå P '!H939,"")</f>
        <v/>
      </c>
      <c r="L938" s="4" t="str">
        <f>IF('Rang. kommuner avlingsnivå P '!I939&gt;1,'Rang. kommuner avlingsnivå P '!I939,"")</f>
        <v/>
      </c>
      <c r="M938" s="4" t="str">
        <f>IF('Rang. kommuner avlingsnivå P '!J939&gt;1,'Rang. kommuner avlingsnivå P '!J939,"")</f>
        <v/>
      </c>
      <c r="N938" s="4" t="str">
        <f>IF('Rang. kommuner avlingsnivå P '!K939&gt;1,'Rang. kommuner avlingsnivå P '!K939,"")</f>
        <v/>
      </c>
      <c r="O938" s="4" t="str">
        <f>IF('Rang. kommuner avlingsnivå P '!L939&gt;1,'Rang. kommuner avlingsnivå P '!L939,"")</f>
        <v/>
      </c>
    </row>
    <row r="939" spans="4:15" x14ac:dyDescent="0.25">
      <c r="D939" s="4" t="str">
        <f>IF('Rang. kommuner avlingsnivå P '!A940&gt;1,'Rang. kommuner avlingsnivå P '!A940,"")</f>
        <v/>
      </c>
      <c r="E939" s="4" t="str">
        <f>IF('Rang. kommuner avlingsnivå P '!B940&gt;1,'Rang. kommuner avlingsnivå P '!B940,"")</f>
        <v/>
      </c>
      <c r="F939" s="4" t="str">
        <f>IF('Rang. kommuner avlingsnivå P '!C940&gt;1,'Rang. kommuner avlingsnivå P '!C940,"")</f>
        <v/>
      </c>
      <c r="G939" s="4" t="str">
        <f>IF('Rang. kommuner avlingsnivå P '!D940&gt;1,'Rang. kommuner avlingsnivå P '!D940,"")</f>
        <v/>
      </c>
      <c r="H939" s="4" t="str">
        <f>IF('Rang. kommuner avlingsnivå P '!E940&gt;1,'Rang. kommuner avlingsnivå P '!E940,"")</f>
        <v/>
      </c>
      <c r="I939" s="4" t="str">
        <f>IF('Rang. kommuner avlingsnivå P '!F940&gt;1,'Rang. kommuner avlingsnivå P '!F940,"")</f>
        <v/>
      </c>
      <c r="J939" s="4" t="str">
        <f>IF('Rang. kommuner avlingsnivå P '!G940&gt;1,'Rang. kommuner avlingsnivå P '!G940,"")</f>
        <v/>
      </c>
      <c r="K939" s="4" t="str">
        <f>IF('Rang. kommuner avlingsnivå P '!H940&gt;1,'Rang. kommuner avlingsnivå P '!H940,"")</f>
        <v/>
      </c>
      <c r="L939" s="4" t="str">
        <f>IF('Rang. kommuner avlingsnivå P '!I940&gt;1,'Rang. kommuner avlingsnivå P '!I940,"")</f>
        <v/>
      </c>
      <c r="M939" s="4" t="str">
        <f>IF('Rang. kommuner avlingsnivå P '!J940&gt;1,'Rang. kommuner avlingsnivå P '!J940,"")</f>
        <v/>
      </c>
      <c r="N939" s="4" t="str">
        <f>IF('Rang. kommuner avlingsnivå P '!K940&gt;1,'Rang. kommuner avlingsnivå P '!K940,"")</f>
        <v/>
      </c>
      <c r="O939" s="4" t="str">
        <f>IF('Rang. kommuner avlingsnivå P '!L940&gt;1,'Rang. kommuner avlingsnivå P '!L940,"")</f>
        <v/>
      </c>
    </row>
    <row r="940" spans="4:15" x14ac:dyDescent="0.25">
      <c r="D940" s="4" t="str">
        <f>IF('Rang. kommuner avlingsnivå P '!A941&gt;1,'Rang. kommuner avlingsnivå P '!A941,"")</f>
        <v/>
      </c>
      <c r="E940" s="4" t="str">
        <f>IF('Rang. kommuner avlingsnivå P '!B941&gt;1,'Rang. kommuner avlingsnivå P '!B941,"")</f>
        <v/>
      </c>
      <c r="F940" s="4" t="str">
        <f>IF('Rang. kommuner avlingsnivå P '!C941&gt;1,'Rang. kommuner avlingsnivå P '!C941,"")</f>
        <v/>
      </c>
      <c r="G940" s="4" t="str">
        <f>IF('Rang. kommuner avlingsnivå P '!D941&gt;1,'Rang. kommuner avlingsnivå P '!D941,"")</f>
        <v/>
      </c>
      <c r="H940" s="4" t="str">
        <f>IF('Rang. kommuner avlingsnivå P '!E941&gt;1,'Rang. kommuner avlingsnivå P '!E941,"")</f>
        <v/>
      </c>
      <c r="I940" s="4" t="str">
        <f>IF('Rang. kommuner avlingsnivå P '!F941&gt;1,'Rang. kommuner avlingsnivå P '!F941,"")</f>
        <v/>
      </c>
      <c r="J940" s="4" t="str">
        <f>IF('Rang. kommuner avlingsnivå P '!G941&gt;1,'Rang. kommuner avlingsnivå P '!G941,"")</f>
        <v/>
      </c>
      <c r="K940" s="4" t="str">
        <f>IF('Rang. kommuner avlingsnivå P '!H941&gt;1,'Rang. kommuner avlingsnivå P '!H941,"")</f>
        <v/>
      </c>
      <c r="L940" s="4" t="str">
        <f>IF('Rang. kommuner avlingsnivå P '!I941&gt;1,'Rang. kommuner avlingsnivå P '!I941,"")</f>
        <v/>
      </c>
      <c r="M940" s="4" t="str">
        <f>IF('Rang. kommuner avlingsnivå P '!J941&gt;1,'Rang. kommuner avlingsnivå P '!J941,"")</f>
        <v/>
      </c>
      <c r="N940" s="4" t="str">
        <f>IF('Rang. kommuner avlingsnivå P '!K941&gt;1,'Rang. kommuner avlingsnivå P '!K941,"")</f>
        <v/>
      </c>
      <c r="O940" s="4" t="str">
        <f>IF('Rang. kommuner avlingsnivå P '!L941&gt;1,'Rang. kommuner avlingsnivå P '!L941,"")</f>
        <v/>
      </c>
    </row>
    <row r="941" spans="4:15" x14ac:dyDescent="0.25">
      <c r="D941" s="4" t="str">
        <f>IF('Rang. kommuner avlingsnivå P '!A942&gt;1,'Rang. kommuner avlingsnivå P '!A942,"")</f>
        <v/>
      </c>
      <c r="E941" s="4" t="str">
        <f>IF('Rang. kommuner avlingsnivå P '!B942&gt;1,'Rang. kommuner avlingsnivå P '!B942,"")</f>
        <v/>
      </c>
      <c r="F941" s="4" t="str">
        <f>IF('Rang. kommuner avlingsnivå P '!C942&gt;1,'Rang. kommuner avlingsnivå P '!C942,"")</f>
        <v/>
      </c>
      <c r="G941" s="4" t="str">
        <f>IF('Rang. kommuner avlingsnivå P '!D942&gt;1,'Rang. kommuner avlingsnivå P '!D942,"")</f>
        <v/>
      </c>
      <c r="H941" s="4" t="str">
        <f>IF('Rang. kommuner avlingsnivå P '!E942&gt;1,'Rang. kommuner avlingsnivå P '!E942,"")</f>
        <v/>
      </c>
      <c r="I941" s="4" t="str">
        <f>IF('Rang. kommuner avlingsnivå P '!F942&gt;1,'Rang. kommuner avlingsnivå P '!F942,"")</f>
        <v/>
      </c>
      <c r="J941" s="4" t="str">
        <f>IF('Rang. kommuner avlingsnivå P '!G942&gt;1,'Rang. kommuner avlingsnivå P '!G942,"")</f>
        <v/>
      </c>
      <c r="K941" s="4" t="str">
        <f>IF('Rang. kommuner avlingsnivå P '!H942&gt;1,'Rang. kommuner avlingsnivå P '!H942,"")</f>
        <v/>
      </c>
      <c r="L941" s="4" t="str">
        <f>IF('Rang. kommuner avlingsnivå P '!I942&gt;1,'Rang. kommuner avlingsnivå P '!I942,"")</f>
        <v/>
      </c>
      <c r="M941" s="4" t="str">
        <f>IF('Rang. kommuner avlingsnivå P '!J942&gt;1,'Rang. kommuner avlingsnivå P '!J942,"")</f>
        <v/>
      </c>
      <c r="N941" s="4" t="str">
        <f>IF('Rang. kommuner avlingsnivå P '!K942&gt;1,'Rang. kommuner avlingsnivå P '!K942,"")</f>
        <v/>
      </c>
      <c r="O941" s="4" t="str">
        <f>IF('Rang. kommuner avlingsnivå P '!L942&gt;1,'Rang. kommuner avlingsnivå P '!L942,"")</f>
        <v/>
      </c>
    </row>
    <row r="942" spans="4:15" x14ac:dyDescent="0.25">
      <c r="D942" s="4" t="str">
        <f>IF('Rang. kommuner avlingsnivå P '!A943&gt;1,'Rang. kommuner avlingsnivå P '!A943,"")</f>
        <v/>
      </c>
      <c r="E942" s="4" t="str">
        <f>IF('Rang. kommuner avlingsnivå P '!B943&gt;1,'Rang. kommuner avlingsnivå P '!B943,"")</f>
        <v/>
      </c>
      <c r="F942" s="4" t="str">
        <f>IF('Rang. kommuner avlingsnivå P '!C943&gt;1,'Rang. kommuner avlingsnivå P '!C943,"")</f>
        <v/>
      </c>
      <c r="G942" s="4" t="str">
        <f>IF('Rang. kommuner avlingsnivå P '!D943&gt;1,'Rang. kommuner avlingsnivå P '!D943,"")</f>
        <v/>
      </c>
      <c r="H942" s="4" t="str">
        <f>IF('Rang. kommuner avlingsnivå P '!E943&gt;1,'Rang. kommuner avlingsnivå P '!E943,"")</f>
        <v/>
      </c>
      <c r="I942" s="4" t="str">
        <f>IF('Rang. kommuner avlingsnivå P '!F943&gt;1,'Rang. kommuner avlingsnivå P '!F943,"")</f>
        <v/>
      </c>
      <c r="J942" s="4" t="str">
        <f>IF('Rang. kommuner avlingsnivå P '!G943&gt;1,'Rang. kommuner avlingsnivå P '!G943,"")</f>
        <v/>
      </c>
      <c r="K942" s="4" t="str">
        <f>IF('Rang. kommuner avlingsnivå P '!H943&gt;1,'Rang. kommuner avlingsnivå P '!H943,"")</f>
        <v/>
      </c>
      <c r="L942" s="4" t="str">
        <f>IF('Rang. kommuner avlingsnivå P '!I943&gt;1,'Rang. kommuner avlingsnivå P '!I943,"")</f>
        <v/>
      </c>
      <c r="M942" s="4" t="str">
        <f>IF('Rang. kommuner avlingsnivå P '!J943&gt;1,'Rang. kommuner avlingsnivå P '!J943,"")</f>
        <v/>
      </c>
      <c r="N942" s="4" t="str">
        <f>IF('Rang. kommuner avlingsnivå P '!K943&gt;1,'Rang. kommuner avlingsnivå P '!K943,"")</f>
        <v/>
      </c>
      <c r="O942" s="4" t="str">
        <f>IF('Rang. kommuner avlingsnivå P '!L943&gt;1,'Rang. kommuner avlingsnivå P '!L943,"")</f>
        <v/>
      </c>
    </row>
    <row r="943" spans="4:15" x14ac:dyDescent="0.25">
      <c r="D943" s="4" t="str">
        <f>IF('Rang. kommuner avlingsnivå P '!A944&gt;1,'Rang. kommuner avlingsnivå P '!A944,"")</f>
        <v/>
      </c>
      <c r="E943" s="4" t="str">
        <f>IF('Rang. kommuner avlingsnivå P '!B944&gt;1,'Rang. kommuner avlingsnivå P '!B944,"")</f>
        <v/>
      </c>
      <c r="F943" s="4" t="str">
        <f>IF('Rang. kommuner avlingsnivå P '!C944&gt;1,'Rang. kommuner avlingsnivå P '!C944,"")</f>
        <v/>
      </c>
      <c r="G943" s="4" t="str">
        <f>IF('Rang. kommuner avlingsnivå P '!D944&gt;1,'Rang. kommuner avlingsnivå P '!D944,"")</f>
        <v/>
      </c>
      <c r="H943" s="4" t="str">
        <f>IF('Rang. kommuner avlingsnivå P '!E944&gt;1,'Rang. kommuner avlingsnivå P '!E944,"")</f>
        <v/>
      </c>
      <c r="I943" s="4" t="str">
        <f>IF('Rang. kommuner avlingsnivå P '!F944&gt;1,'Rang. kommuner avlingsnivå P '!F944,"")</f>
        <v/>
      </c>
      <c r="J943" s="4" t="str">
        <f>IF('Rang. kommuner avlingsnivå P '!G944&gt;1,'Rang. kommuner avlingsnivå P '!G944,"")</f>
        <v/>
      </c>
      <c r="K943" s="4" t="str">
        <f>IF('Rang. kommuner avlingsnivå P '!H944&gt;1,'Rang. kommuner avlingsnivå P '!H944,"")</f>
        <v/>
      </c>
      <c r="L943" s="4" t="str">
        <f>IF('Rang. kommuner avlingsnivå P '!I944&gt;1,'Rang. kommuner avlingsnivå P '!I944,"")</f>
        <v/>
      </c>
      <c r="M943" s="4" t="str">
        <f>IF('Rang. kommuner avlingsnivå P '!J944&gt;1,'Rang. kommuner avlingsnivå P '!J944,"")</f>
        <v/>
      </c>
      <c r="N943" s="4" t="str">
        <f>IF('Rang. kommuner avlingsnivå P '!K944&gt;1,'Rang. kommuner avlingsnivå P '!K944,"")</f>
        <v/>
      </c>
      <c r="O943" s="4" t="str">
        <f>IF('Rang. kommuner avlingsnivå P '!L944&gt;1,'Rang. kommuner avlingsnivå P '!L944,"")</f>
        <v/>
      </c>
    </row>
    <row r="944" spans="4:15" x14ac:dyDescent="0.25">
      <c r="D944" s="4" t="str">
        <f>IF('Rang. kommuner avlingsnivå P '!A945&gt;1,'Rang. kommuner avlingsnivå P '!A945,"")</f>
        <v/>
      </c>
      <c r="E944" s="4" t="str">
        <f>IF('Rang. kommuner avlingsnivå P '!B945&gt;1,'Rang. kommuner avlingsnivå P '!B945,"")</f>
        <v/>
      </c>
      <c r="F944" s="4" t="str">
        <f>IF('Rang. kommuner avlingsnivå P '!C945&gt;1,'Rang. kommuner avlingsnivå P '!C945,"")</f>
        <v/>
      </c>
      <c r="G944" s="4" t="str">
        <f>IF('Rang. kommuner avlingsnivå P '!D945&gt;1,'Rang. kommuner avlingsnivå P '!D945,"")</f>
        <v/>
      </c>
      <c r="H944" s="4" t="str">
        <f>IF('Rang. kommuner avlingsnivå P '!E945&gt;1,'Rang. kommuner avlingsnivå P '!E945,"")</f>
        <v/>
      </c>
      <c r="I944" s="4" t="str">
        <f>IF('Rang. kommuner avlingsnivå P '!F945&gt;1,'Rang. kommuner avlingsnivå P '!F945,"")</f>
        <v/>
      </c>
      <c r="J944" s="4" t="str">
        <f>IF('Rang. kommuner avlingsnivå P '!G945&gt;1,'Rang. kommuner avlingsnivå P '!G945,"")</f>
        <v/>
      </c>
      <c r="K944" s="4" t="str">
        <f>IF('Rang. kommuner avlingsnivå P '!H945&gt;1,'Rang. kommuner avlingsnivå P '!H945,"")</f>
        <v/>
      </c>
      <c r="L944" s="4" t="str">
        <f>IF('Rang. kommuner avlingsnivå P '!I945&gt;1,'Rang. kommuner avlingsnivå P '!I945,"")</f>
        <v/>
      </c>
      <c r="M944" s="4" t="str">
        <f>IF('Rang. kommuner avlingsnivå P '!J945&gt;1,'Rang. kommuner avlingsnivå P '!J945,"")</f>
        <v/>
      </c>
      <c r="N944" s="4" t="str">
        <f>IF('Rang. kommuner avlingsnivå P '!K945&gt;1,'Rang. kommuner avlingsnivå P '!K945,"")</f>
        <v/>
      </c>
      <c r="O944" s="4" t="str">
        <f>IF('Rang. kommuner avlingsnivå P '!L945&gt;1,'Rang. kommuner avlingsnivå P '!L945,"")</f>
        <v/>
      </c>
    </row>
    <row r="945" spans="4:15" x14ac:dyDescent="0.25">
      <c r="D945" s="4" t="str">
        <f>IF('Rang. kommuner avlingsnivå P '!A946&gt;1,'Rang. kommuner avlingsnivå P '!A946,"")</f>
        <v/>
      </c>
      <c r="E945" s="4" t="str">
        <f>IF('Rang. kommuner avlingsnivå P '!B946&gt;1,'Rang. kommuner avlingsnivå P '!B946,"")</f>
        <v/>
      </c>
      <c r="F945" s="4" t="str">
        <f>IF('Rang. kommuner avlingsnivå P '!C946&gt;1,'Rang. kommuner avlingsnivå P '!C946,"")</f>
        <v/>
      </c>
      <c r="G945" s="4" t="str">
        <f>IF('Rang. kommuner avlingsnivå P '!D946&gt;1,'Rang. kommuner avlingsnivå P '!D946,"")</f>
        <v/>
      </c>
      <c r="H945" s="4" t="str">
        <f>IF('Rang. kommuner avlingsnivå P '!E946&gt;1,'Rang. kommuner avlingsnivå P '!E946,"")</f>
        <v/>
      </c>
      <c r="I945" s="4" t="str">
        <f>IF('Rang. kommuner avlingsnivå P '!F946&gt;1,'Rang. kommuner avlingsnivå P '!F946,"")</f>
        <v/>
      </c>
      <c r="J945" s="4" t="str">
        <f>IF('Rang. kommuner avlingsnivå P '!G946&gt;1,'Rang. kommuner avlingsnivå P '!G946,"")</f>
        <v/>
      </c>
      <c r="K945" s="4" t="str">
        <f>IF('Rang. kommuner avlingsnivå P '!H946&gt;1,'Rang. kommuner avlingsnivå P '!H946,"")</f>
        <v/>
      </c>
      <c r="L945" s="4" t="str">
        <f>IF('Rang. kommuner avlingsnivå P '!I946&gt;1,'Rang. kommuner avlingsnivå P '!I946,"")</f>
        <v/>
      </c>
      <c r="M945" s="4" t="str">
        <f>IF('Rang. kommuner avlingsnivå P '!J946&gt;1,'Rang. kommuner avlingsnivå P '!J946,"")</f>
        <v/>
      </c>
      <c r="N945" s="4" t="str">
        <f>IF('Rang. kommuner avlingsnivå P '!K946&gt;1,'Rang. kommuner avlingsnivå P '!K946,"")</f>
        <v/>
      </c>
      <c r="O945" s="4" t="str">
        <f>IF('Rang. kommuner avlingsnivå P '!L946&gt;1,'Rang. kommuner avlingsnivå P '!L946,"")</f>
        <v/>
      </c>
    </row>
    <row r="946" spans="4:15" x14ac:dyDescent="0.25">
      <c r="D946" s="4" t="str">
        <f>IF('Rang. kommuner avlingsnivå P '!A947&gt;1,'Rang. kommuner avlingsnivå P '!A947,"")</f>
        <v/>
      </c>
      <c r="E946" s="4" t="str">
        <f>IF('Rang. kommuner avlingsnivå P '!B947&gt;1,'Rang. kommuner avlingsnivå P '!B947,"")</f>
        <v/>
      </c>
      <c r="F946" s="4" t="str">
        <f>IF('Rang. kommuner avlingsnivå P '!C947&gt;1,'Rang. kommuner avlingsnivå P '!C947,"")</f>
        <v/>
      </c>
      <c r="G946" s="4" t="str">
        <f>IF('Rang. kommuner avlingsnivå P '!D947&gt;1,'Rang. kommuner avlingsnivå P '!D947,"")</f>
        <v/>
      </c>
      <c r="H946" s="4" t="str">
        <f>IF('Rang. kommuner avlingsnivå P '!E947&gt;1,'Rang. kommuner avlingsnivå P '!E947,"")</f>
        <v/>
      </c>
      <c r="I946" s="4" t="str">
        <f>IF('Rang. kommuner avlingsnivå P '!F947&gt;1,'Rang. kommuner avlingsnivå P '!F947,"")</f>
        <v/>
      </c>
      <c r="J946" s="4" t="str">
        <f>IF('Rang. kommuner avlingsnivå P '!G947&gt;1,'Rang. kommuner avlingsnivå P '!G947,"")</f>
        <v/>
      </c>
      <c r="K946" s="4" t="str">
        <f>IF('Rang. kommuner avlingsnivå P '!H947&gt;1,'Rang. kommuner avlingsnivå P '!H947,"")</f>
        <v/>
      </c>
      <c r="L946" s="4" t="str">
        <f>IF('Rang. kommuner avlingsnivå P '!I947&gt;1,'Rang. kommuner avlingsnivå P '!I947,"")</f>
        <v/>
      </c>
      <c r="M946" s="4" t="str">
        <f>IF('Rang. kommuner avlingsnivå P '!J947&gt;1,'Rang. kommuner avlingsnivå P '!J947,"")</f>
        <v/>
      </c>
      <c r="N946" s="4" t="str">
        <f>IF('Rang. kommuner avlingsnivå P '!K947&gt;1,'Rang. kommuner avlingsnivå P '!K947,"")</f>
        <v/>
      </c>
      <c r="O946" s="4" t="str">
        <f>IF('Rang. kommuner avlingsnivå P '!L947&gt;1,'Rang. kommuner avlingsnivå P '!L947,"")</f>
        <v/>
      </c>
    </row>
    <row r="947" spans="4:15" x14ac:dyDescent="0.25">
      <c r="D947" s="4" t="str">
        <f>IF('Rang. kommuner avlingsnivå P '!A948&gt;1,'Rang. kommuner avlingsnivå P '!A948,"")</f>
        <v/>
      </c>
      <c r="E947" s="4" t="str">
        <f>IF('Rang. kommuner avlingsnivå P '!B948&gt;1,'Rang. kommuner avlingsnivå P '!B948,"")</f>
        <v/>
      </c>
      <c r="F947" s="4" t="str">
        <f>IF('Rang. kommuner avlingsnivå P '!C948&gt;1,'Rang. kommuner avlingsnivå P '!C948,"")</f>
        <v/>
      </c>
      <c r="G947" s="4" t="str">
        <f>IF('Rang. kommuner avlingsnivå P '!D948&gt;1,'Rang. kommuner avlingsnivå P '!D948,"")</f>
        <v/>
      </c>
      <c r="H947" s="4" t="str">
        <f>IF('Rang. kommuner avlingsnivå P '!E948&gt;1,'Rang. kommuner avlingsnivå P '!E948,"")</f>
        <v/>
      </c>
      <c r="I947" s="4" t="str">
        <f>IF('Rang. kommuner avlingsnivå P '!F948&gt;1,'Rang. kommuner avlingsnivå P '!F948,"")</f>
        <v/>
      </c>
      <c r="J947" s="4" t="str">
        <f>IF('Rang. kommuner avlingsnivå P '!G948&gt;1,'Rang. kommuner avlingsnivå P '!G948,"")</f>
        <v/>
      </c>
      <c r="K947" s="4" t="str">
        <f>IF('Rang. kommuner avlingsnivå P '!H948&gt;1,'Rang. kommuner avlingsnivå P '!H948,"")</f>
        <v/>
      </c>
      <c r="L947" s="4" t="str">
        <f>IF('Rang. kommuner avlingsnivå P '!I948&gt;1,'Rang. kommuner avlingsnivå P '!I948,"")</f>
        <v/>
      </c>
      <c r="M947" s="4" t="str">
        <f>IF('Rang. kommuner avlingsnivå P '!J948&gt;1,'Rang. kommuner avlingsnivå P '!J948,"")</f>
        <v/>
      </c>
      <c r="N947" s="4" t="str">
        <f>IF('Rang. kommuner avlingsnivå P '!K948&gt;1,'Rang. kommuner avlingsnivå P '!K948,"")</f>
        <v/>
      </c>
      <c r="O947" s="4" t="str">
        <f>IF('Rang. kommuner avlingsnivå P '!L948&gt;1,'Rang. kommuner avlingsnivå P '!L948,"")</f>
        <v/>
      </c>
    </row>
    <row r="948" spans="4:15" x14ac:dyDescent="0.25">
      <c r="D948" s="4" t="str">
        <f>IF('Rang. kommuner avlingsnivå P '!A949&gt;1,'Rang. kommuner avlingsnivå P '!A949,"")</f>
        <v/>
      </c>
      <c r="E948" s="4" t="str">
        <f>IF('Rang. kommuner avlingsnivå P '!B949&gt;1,'Rang. kommuner avlingsnivå P '!B949,"")</f>
        <v/>
      </c>
      <c r="F948" s="4" t="str">
        <f>IF('Rang. kommuner avlingsnivå P '!C949&gt;1,'Rang. kommuner avlingsnivå P '!C949,"")</f>
        <v/>
      </c>
      <c r="G948" s="4" t="str">
        <f>IF('Rang. kommuner avlingsnivå P '!D949&gt;1,'Rang. kommuner avlingsnivå P '!D949,"")</f>
        <v/>
      </c>
      <c r="H948" s="4" t="str">
        <f>IF('Rang. kommuner avlingsnivå P '!E949&gt;1,'Rang. kommuner avlingsnivå P '!E949,"")</f>
        <v/>
      </c>
      <c r="I948" s="4" t="str">
        <f>IF('Rang. kommuner avlingsnivå P '!F949&gt;1,'Rang. kommuner avlingsnivå P '!F949,"")</f>
        <v/>
      </c>
      <c r="J948" s="4" t="str">
        <f>IF('Rang. kommuner avlingsnivå P '!G949&gt;1,'Rang. kommuner avlingsnivå P '!G949,"")</f>
        <v/>
      </c>
      <c r="K948" s="4" t="str">
        <f>IF('Rang. kommuner avlingsnivå P '!H949&gt;1,'Rang. kommuner avlingsnivå P '!H949,"")</f>
        <v/>
      </c>
      <c r="L948" s="4" t="str">
        <f>IF('Rang. kommuner avlingsnivå P '!I949&gt;1,'Rang. kommuner avlingsnivå P '!I949,"")</f>
        <v/>
      </c>
      <c r="M948" s="4" t="str">
        <f>IF('Rang. kommuner avlingsnivå P '!J949&gt;1,'Rang. kommuner avlingsnivå P '!J949,"")</f>
        <v/>
      </c>
      <c r="N948" s="4" t="str">
        <f>IF('Rang. kommuner avlingsnivå P '!K949&gt;1,'Rang. kommuner avlingsnivå P '!K949,"")</f>
        <v/>
      </c>
      <c r="O948" s="4" t="str">
        <f>IF('Rang. kommuner avlingsnivå P '!L949&gt;1,'Rang. kommuner avlingsnivå P '!L949,"")</f>
        <v/>
      </c>
    </row>
    <row r="949" spans="4:15" x14ac:dyDescent="0.25">
      <c r="D949" s="4" t="str">
        <f>IF('Rang. kommuner avlingsnivå P '!A950&gt;1,'Rang. kommuner avlingsnivå P '!A950,"")</f>
        <v/>
      </c>
      <c r="E949" s="4" t="str">
        <f>IF('Rang. kommuner avlingsnivå P '!B950&gt;1,'Rang. kommuner avlingsnivå P '!B950,"")</f>
        <v/>
      </c>
      <c r="F949" s="4" t="str">
        <f>IF('Rang. kommuner avlingsnivå P '!C950&gt;1,'Rang. kommuner avlingsnivå P '!C950,"")</f>
        <v/>
      </c>
      <c r="G949" s="4" t="str">
        <f>IF('Rang. kommuner avlingsnivå P '!D950&gt;1,'Rang. kommuner avlingsnivå P '!D950,"")</f>
        <v/>
      </c>
      <c r="H949" s="4" t="str">
        <f>IF('Rang. kommuner avlingsnivå P '!E950&gt;1,'Rang. kommuner avlingsnivå P '!E950,"")</f>
        <v/>
      </c>
      <c r="I949" s="4" t="str">
        <f>IF('Rang. kommuner avlingsnivå P '!F950&gt;1,'Rang. kommuner avlingsnivå P '!F950,"")</f>
        <v/>
      </c>
      <c r="J949" s="4" t="str">
        <f>IF('Rang. kommuner avlingsnivå P '!G950&gt;1,'Rang. kommuner avlingsnivå P '!G950,"")</f>
        <v/>
      </c>
      <c r="K949" s="4" t="str">
        <f>IF('Rang. kommuner avlingsnivå P '!H950&gt;1,'Rang. kommuner avlingsnivå P '!H950,"")</f>
        <v/>
      </c>
      <c r="L949" s="4" t="str">
        <f>IF('Rang. kommuner avlingsnivå P '!I950&gt;1,'Rang. kommuner avlingsnivå P '!I950,"")</f>
        <v/>
      </c>
      <c r="M949" s="4" t="str">
        <f>IF('Rang. kommuner avlingsnivå P '!J950&gt;1,'Rang. kommuner avlingsnivå P '!J950,"")</f>
        <v/>
      </c>
      <c r="N949" s="4" t="str">
        <f>IF('Rang. kommuner avlingsnivå P '!K950&gt;1,'Rang. kommuner avlingsnivå P '!K950,"")</f>
        <v/>
      </c>
      <c r="O949" s="4" t="str">
        <f>IF('Rang. kommuner avlingsnivå P '!L950&gt;1,'Rang. kommuner avlingsnivå P '!L950,"")</f>
        <v/>
      </c>
    </row>
    <row r="950" spans="4:15" x14ac:dyDescent="0.25">
      <c r="D950" s="4" t="str">
        <f>IF('Rang. kommuner avlingsnivå P '!A951&gt;1,'Rang. kommuner avlingsnivå P '!A951,"")</f>
        <v/>
      </c>
      <c r="E950" s="4" t="str">
        <f>IF('Rang. kommuner avlingsnivå P '!B951&gt;1,'Rang. kommuner avlingsnivå P '!B951,"")</f>
        <v/>
      </c>
      <c r="F950" s="4" t="str">
        <f>IF('Rang. kommuner avlingsnivå P '!C951&gt;1,'Rang. kommuner avlingsnivå P '!C951,"")</f>
        <v/>
      </c>
      <c r="G950" s="4" t="str">
        <f>IF('Rang. kommuner avlingsnivå P '!D951&gt;1,'Rang. kommuner avlingsnivå P '!D951,"")</f>
        <v/>
      </c>
      <c r="H950" s="4" t="str">
        <f>IF('Rang. kommuner avlingsnivå P '!E951&gt;1,'Rang. kommuner avlingsnivå P '!E951,"")</f>
        <v/>
      </c>
      <c r="I950" s="4" t="str">
        <f>IF('Rang. kommuner avlingsnivå P '!F951&gt;1,'Rang. kommuner avlingsnivå P '!F951,"")</f>
        <v/>
      </c>
      <c r="J950" s="4" t="str">
        <f>IF('Rang. kommuner avlingsnivå P '!G951&gt;1,'Rang. kommuner avlingsnivå P '!G951,"")</f>
        <v/>
      </c>
      <c r="K950" s="4" t="str">
        <f>IF('Rang. kommuner avlingsnivå P '!H951&gt;1,'Rang. kommuner avlingsnivå P '!H951,"")</f>
        <v/>
      </c>
      <c r="L950" s="4" t="str">
        <f>IF('Rang. kommuner avlingsnivå P '!I951&gt;1,'Rang. kommuner avlingsnivå P '!I951,"")</f>
        <v/>
      </c>
      <c r="M950" s="4" t="str">
        <f>IF('Rang. kommuner avlingsnivå P '!J951&gt;1,'Rang. kommuner avlingsnivå P '!J951,"")</f>
        <v/>
      </c>
      <c r="N950" s="4" t="str">
        <f>IF('Rang. kommuner avlingsnivå P '!K951&gt;1,'Rang. kommuner avlingsnivå P '!K951,"")</f>
        <v/>
      </c>
      <c r="O950" s="4" t="str">
        <f>IF('Rang. kommuner avlingsnivå P '!L951&gt;1,'Rang. kommuner avlingsnivå P '!L951,"")</f>
        <v/>
      </c>
    </row>
    <row r="951" spans="4:15" x14ac:dyDescent="0.25">
      <c r="D951" s="4" t="str">
        <f>IF('Rang. kommuner avlingsnivå P '!A952&gt;1,'Rang. kommuner avlingsnivå P '!A952,"")</f>
        <v/>
      </c>
      <c r="E951" s="4" t="str">
        <f>IF('Rang. kommuner avlingsnivå P '!B952&gt;1,'Rang. kommuner avlingsnivå P '!B952,"")</f>
        <v/>
      </c>
      <c r="F951" s="4" t="str">
        <f>IF('Rang. kommuner avlingsnivå P '!C952&gt;1,'Rang. kommuner avlingsnivå P '!C952,"")</f>
        <v/>
      </c>
      <c r="G951" s="4" t="str">
        <f>IF('Rang. kommuner avlingsnivå P '!D952&gt;1,'Rang. kommuner avlingsnivå P '!D952,"")</f>
        <v/>
      </c>
      <c r="H951" s="4" t="str">
        <f>IF('Rang. kommuner avlingsnivå P '!E952&gt;1,'Rang. kommuner avlingsnivå P '!E952,"")</f>
        <v/>
      </c>
      <c r="I951" s="4" t="str">
        <f>IF('Rang. kommuner avlingsnivå P '!F952&gt;1,'Rang. kommuner avlingsnivå P '!F952,"")</f>
        <v/>
      </c>
      <c r="J951" s="4" t="str">
        <f>IF('Rang. kommuner avlingsnivå P '!G952&gt;1,'Rang. kommuner avlingsnivå P '!G952,"")</f>
        <v/>
      </c>
      <c r="K951" s="4" t="str">
        <f>IF('Rang. kommuner avlingsnivå P '!H952&gt;1,'Rang. kommuner avlingsnivå P '!H952,"")</f>
        <v/>
      </c>
      <c r="L951" s="4" t="str">
        <f>IF('Rang. kommuner avlingsnivå P '!I952&gt;1,'Rang. kommuner avlingsnivå P '!I952,"")</f>
        <v/>
      </c>
      <c r="M951" s="4" t="str">
        <f>IF('Rang. kommuner avlingsnivå P '!J952&gt;1,'Rang. kommuner avlingsnivå P '!J952,"")</f>
        <v/>
      </c>
      <c r="N951" s="4" t="str">
        <f>IF('Rang. kommuner avlingsnivå P '!K952&gt;1,'Rang. kommuner avlingsnivå P '!K952,"")</f>
        <v/>
      </c>
      <c r="O951" s="4" t="str">
        <f>IF('Rang. kommuner avlingsnivå P '!L952&gt;1,'Rang. kommuner avlingsnivå P '!L952,"")</f>
        <v/>
      </c>
    </row>
    <row r="952" spans="4:15" x14ac:dyDescent="0.25">
      <c r="D952" s="4" t="str">
        <f>IF('Rang. kommuner avlingsnivå P '!A953&gt;1,'Rang. kommuner avlingsnivå P '!A953,"")</f>
        <v/>
      </c>
      <c r="E952" s="4" t="str">
        <f>IF('Rang. kommuner avlingsnivå P '!B953&gt;1,'Rang. kommuner avlingsnivå P '!B953,"")</f>
        <v/>
      </c>
      <c r="F952" s="4" t="str">
        <f>IF('Rang. kommuner avlingsnivå P '!C953&gt;1,'Rang. kommuner avlingsnivå P '!C953,"")</f>
        <v/>
      </c>
      <c r="G952" s="4" t="str">
        <f>IF('Rang. kommuner avlingsnivå P '!D953&gt;1,'Rang. kommuner avlingsnivå P '!D953,"")</f>
        <v/>
      </c>
      <c r="H952" s="4" t="str">
        <f>IF('Rang. kommuner avlingsnivå P '!E953&gt;1,'Rang. kommuner avlingsnivå P '!E953,"")</f>
        <v/>
      </c>
      <c r="I952" s="4" t="str">
        <f>IF('Rang. kommuner avlingsnivå P '!F953&gt;1,'Rang. kommuner avlingsnivå P '!F953,"")</f>
        <v/>
      </c>
      <c r="J952" s="4" t="str">
        <f>IF('Rang. kommuner avlingsnivå P '!G953&gt;1,'Rang. kommuner avlingsnivå P '!G953,"")</f>
        <v/>
      </c>
      <c r="K952" s="4" t="str">
        <f>IF('Rang. kommuner avlingsnivå P '!H953&gt;1,'Rang. kommuner avlingsnivå P '!H953,"")</f>
        <v/>
      </c>
      <c r="L952" s="4" t="str">
        <f>IF('Rang. kommuner avlingsnivå P '!I953&gt;1,'Rang. kommuner avlingsnivå P '!I953,"")</f>
        <v/>
      </c>
      <c r="M952" s="4" t="str">
        <f>IF('Rang. kommuner avlingsnivå P '!J953&gt;1,'Rang. kommuner avlingsnivå P '!J953,"")</f>
        <v/>
      </c>
      <c r="N952" s="4" t="str">
        <f>IF('Rang. kommuner avlingsnivå P '!K953&gt;1,'Rang. kommuner avlingsnivå P '!K953,"")</f>
        <v/>
      </c>
      <c r="O952" s="4" t="str">
        <f>IF('Rang. kommuner avlingsnivå P '!L953&gt;1,'Rang. kommuner avlingsnivå P '!L953,"")</f>
        <v/>
      </c>
    </row>
    <row r="953" spans="4:15" x14ac:dyDescent="0.25">
      <c r="D953" s="4" t="str">
        <f>IF('Rang. kommuner avlingsnivå P '!A954&gt;1,'Rang. kommuner avlingsnivå P '!A954,"")</f>
        <v/>
      </c>
      <c r="E953" s="4" t="str">
        <f>IF('Rang. kommuner avlingsnivå P '!B954&gt;1,'Rang. kommuner avlingsnivå P '!B954,"")</f>
        <v/>
      </c>
      <c r="F953" s="4" t="str">
        <f>IF('Rang. kommuner avlingsnivå P '!C954&gt;1,'Rang. kommuner avlingsnivå P '!C954,"")</f>
        <v/>
      </c>
      <c r="G953" s="4" t="str">
        <f>IF('Rang. kommuner avlingsnivå P '!D954&gt;1,'Rang. kommuner avlingsnivå P '!D954,"")</f>
        <v/>
      </c>
      <c r="H953" s="4" t="str">
        <f>IF('Rang. kommuner avlingsnivå P '!E954&gt;1,'Rang. kommuner avlingsnivå P '!E954,"")</f>
        <v/>
      </c>
      <c r="I953" s="4" t="str">
        <f>IF('Rang. kommuner avlingsnivå P '!F954&gt;1,'Rang. kommuner avlingsnivå P '!F954,"")</f>
        <v/>
      </c>
      <c r="J953" s="4" t="str">
        <f>IF('Rang. kommuner avlingsnivå P '!G954&gt;1,'Rang. kommuner avlingsnivå P '!G954,"")</f>
        <v/>
      </c>
      <c r="K953" s="4" t="str">
        <f>IF('Rang. kommuner avlingsnivå P '!H954&gt;1,'Rang. kommuner avlingsnivå P '!H954,"")</f>
        <v/>
      </c>
      <c r="L953" s="4" t="str">
        <f>IF('Rang. kommuner avlingsnivå P '!I954&gt;1,'Rang. kommuner avlingsnivå P '!I954,"")</f>
        <v/>
      </c>
      <c r="M953" s="4" t="str">
        <f>IF('Rang. kommuner avlingsnivå P '!J954&gt;1,'Rang. kommuner avlingsnivå P '!J954,"")</f>
        <v/>
      </c>
      <c r="N953" s="4" t="str">
        <f>IF('Rang. kommuner avlingsnivå P '!K954&gt;1,'Rang. kommuner avlingsnivå P '!K954,"")</f>
        <v/>
      </c>
      <c r="O953" s="4" t="str">
        <f>IF('Rang. kommuner avlingsnivå P '!L954&gt;1,'Rang. kommuner avlingsnivå P '!L954,"")</f>
        <v/>
      </c>
    </row>
    <row r="954" spans="4:15" x14ac:dyDescent="0.25">
      <c r="D954" s="4" t="str">
        <f>IF('Rang. kommuner avlingsnivå P '!A955&gt;1,'Rang. kommuner avlingsnivå P '!A955,"")</f>
        <v/>
      </c>
      <c r="E954" s="4" t="str">
        <f>IF('Rang. kommuner avlingsnivå P '!B955&gt;1,'Rang. kommuner avlingsnivå P '!B955,"")</f>
        <v/>
      </c>
      <c r="F954" s="4" t="str">
        <f>IF('Rang. kommuner avlingsnivå P '!C955&gt;1,'Rang. kommuner avlingsnivå P '!C955,"")</f>
        <v/>
      </c>
      <c r="G954" s="4" t="str">
        <f>IF('Rang. kommuner avlingsnivå P '!D955&gt;1,'Rang. kommuner avlingsnivå P '!D955,"")</f>
        <v/>
      </c>
      <c r="H954" s="4" t="str">
        <f>IF('Rang. kommuner avlingsnivå P '!E955&gt;1,'Rang. kommuner avlingsnivå P '!E955,"")</f>
        <v/>
      </c>
      <c r="I954" s="4" t="str">
        <f>IF('Rang. kommuner avlingsnivå P '!F955&gt;1,'Rang. kommuner avlingsnivå P '!F955,"")</f>
        <v/>
      </c>
      <c r="J954" s="4" t="str">
        <f>IF('Rang. kommuner avlingsnivå P '!G955&gt;1,'Rang. kommuner avlingsnivå P '!G955,"")</f>
        <v/>
      </c>
      <c r="K954" s="4" t="str">
        <f>IF('Rang. kommuner avlingsnivå P '!H955&gt;1,'Rang. kommuner avlingsnivå P '!H955,"")</f>
        <v/>
      </c>
      <c r="L954" s="4" t="str">
        <f>IF('Rang. kommuner avlingsnivå P '!I955&gt;1,'Rang. kommuner avlingsnivå P '!I955,"")</f>
        <v/>
      </c>
      <c r="M954" s="4" t="str">
        <f>IF('Rang. kommuner avlingsnivå P '!J955&gt;1,'Rang. kommuner avlingsnivå P '!J955,"")</f>
        <v/>
      </c>
      <c r="N954" s="4" t="str">
        <f>IF('Rang. kommuner avlingsnivå P '!K955&gt;1,'Rang. kommuner avlingsnivå P '!K955,"")</f>
        <v/>
      </c>
      <c r="O954" s="4" t="str">
        <f>IF('Rang. kommuner avlingsnivå P '!L955&gt;1,'Rang. kommuner avlingsnivå P '!L955,"")</f>
        <v/>
      </c>
    </row>
    <row r="955" spans="4:15" x14ac:dyDescent="0.25">
      <c r="D955" s="4" t="str">
        <f>IF('Rang. kommuner avlingsnivå P '!A956&gt;1,'Rang. kommuner avlingsnivå P '!A956,"")</f>
        <v/>
      </c>
      <c r="E955" s="4" t="str">
        <f>IF('Rang. kommuner avlingsnivå P '!B956&gt;1,'Rang. kommuner avlingsnivå P '!B956,"")</f>
        <v/>
      </c>
      <c r="F955" s="4" t="str">
        <f>IF('Rang. kommuner avlingsnivå P '!C956&gt;1,'Rang. kommuner avlingsnivå P '!C956,"")</f>
        <v/>
      </c>
      <c r="G955" s="4" t="str">
        <f>IF('Rang. kommuner avlingsnivå P '!D956&gt;1,'Rang. kommuner avlingsnivå P '!D956,"")</f>
        <v/>
      </c>
      <c r="H955" s="4" t="str">
        <f>IF('Rang. kommuner avlingsnivå P '!E956&gt;1,'Rang. kommuner avlingsnivå P '!E956,"")</f>
        <v/>
      </c>
      <c r="I955" s="4" t="str">
        <f>IF('Rang. kommuner avlingsnivå P '!F956&gt;1,'Rang. kommuner avlingsnivå P '!F956,"")</f>
        <v/>
      </c>
      <c r="J955" s="4" t="str">
        <f>IF('Rang. kommuner avlingsnivå P '!G956&gt;1,'Rang. kommuner avlingsnivå P '!G956,"")</f>
        <v/>
      </c>
      <c r="K955" s="4" t="str">
        <f>IF('Rang. kommuner avlingsnivå P '!H956&gt;1,'Rang. kommuner avlingsnivå P '!H956,"")</f>
        <v/>
      </c>
      <c r="L955" s="4" t="str">
        <f>IF('Rang. kommuner avlingsnivå P '!I956&gt;1,'Rang. kommuner avlingsnivå P '!I956,"")</f>
        <v/>
      </c>
      <c r="M955" s="4" t="str">
        <f>IF('Rang. kommuner avlingsnivå P '!J956&gt;1,'Rang. kommuner avlingsnivå P '!J956,"")</f>
        <v/>
      </c>
      <c r="N955" s="4" t="str">
        <f>IF('Rang. kommuner avlingsnivå P '!K956&gt;1,'Rang. kommuner avlingsnivå P '!K956,"")</f>
        <v/>
      </c>
      <c r="O955" s="4" t="str">
        <f>IF('Rang. kommuner avlingsnivå P '!L956&gt;1,'Rang. kommuner avlingsnivå P '!L956,"")</f>
        <v/>
      </c>
    </row>
    <row r="956" spans="4:15" x14ac:dyDescent="0.25">
      <c r="D956" s="4" t="str">
        <f>IF('Rang. kommuner avlingsnivå P '!A957&gt;1,'Rang. kommuner avlingsnivå P '!A957,"")</f>
        <v/>
      </c>
      <c r="E956" s="4" t="str">
        <f>IF('Rang. kommuner avlingsnivå P '!B957&gt;1,'Rang. kommuner avlingsnivå P '!B957,"")</f>
        <v/>
      </c>
      <c r="F956" s="4" t="str">
        <f>IF('Rang. kommuner avlingsnivå P '!C957&gt;1,'Rang. kommuner avlingsnivå P '!C957,"")</f>
        <v/>
      </c>
      <c r="G956" s="4" t="str">
        <f>IF('Rang. kommuner avlingsnivå P '!D957&gt;1,'Rang. kommuner avlingsnivå P '!D957,"")</f>
        <v/>
      </c>
      <c r="H956" s="4" t="str">
        <f>IF('Rang. kommuner avlingsnivå P '!E957&gt;1,'Rang. kommuner avlingsnivå P '!E957,"")</f>
        <v/>
      </c>
      <c r="I956" s="4" t="str">
        <f>IF('Rang. kommuner avlingsnivå P '!F957&gt;1,'Rang. kommuner avlingsnivå P '!F957,"")</f>
        <v/>
      </c>
      <c r="J956" s="4" t="str">
        <f>IF('Rang. kommuner avlingsnivå P '!G957&gt;1,'Rang. kommuner avlingsnivå P '!G957,"")</f>
        <v/>
      </c>
      <c r="K956" s="4" t="str">
        <f>IF('Rang. kommuner avlingsnivå P '!H957&gt;1,'Rang. kommuner avlingsnivå P '!H957,"")</f>
        <v/>
      </c>
      <c r="L956" s="4" t="str">
        <f>IF('Rang. kommuner avlingsnivå P '!I957&gt;1,'Rang. kommuner avlingsnivå P '!I957,"")</f>
        <v/>
      </c>
      <c r="M956" s="4" t="str">
        <f>IF('Rang. kommuner avlingsnivå P '!J957&gt;1,'Rang. kommuner avlingsnivå P '!J957,"")</f>
        <v/>
      </c>
      <c r="N956" s="4" t="str">
        <f>IF('Rang. kommuner avlingsnivå P '!K957&gt;1,'Rang. kommuner avlingsnivå P '!K957,"")</f>
        <v/>
      </c>
      <c r="O956" s="4" t="str">
        <f>IF('Rang. kommuner avlingsnivå P '!L957&gt;1,'Rang. kommuner avlingsnivå P '!L957,"")</f>
        <v/>
      </c>
    </row>
    <row r="957" spans="4:15" x14ac:dyDescent="0.25">
      <c r="D957" s="4" t="str">
        <f>IF('Rang. kommuner avlingsnivå P '!A958&gt;1,'Rang. kommuner avlingsnivå P '!A958,"")</f>
        <v/>
      </c>
      <c r="E957" s="4" t="str">
        <f>IF('Rang. kommuner avlingsnivå P '!B958&gt;1,'Rang. kommuner avlingsnivå P '!B958,"")</f>
        <v/>
      </c>
      <c r="F957" s="4" t="str">
        <f>IF('Rang. kommuner avlingsnivå P '!C958&gt;1,'Rang. kommuner avlingsnivå P '!C958,"")</f>
        <v/>
      </c>
      <c r="G957" s="4" t="str">
        <f>IF('Rang. kommuner avlingsnivå P '!D958&gt;1,'Rang. kommuner avlingsnivå P '!D958,"")</f>
        <v/>
      </c>
      <c r="H957" s="4" t="str">
        <f>IF('Rang. kommuner avlingsnivå P '!E958&gt;1,'Rang. kommuner avlingsnivå P '!E958,"")</f>
        <v/>
      </c>
      <c r="I957" s="4" t="str">
        <f>IF('Rang. kommuner avlingsnivå P '!F958&gt;1,'Rang. kommuner avlingsnivå P '!F958,"")</f>
        <v/>
      </c>
      <c r="J957" s="4" t="str">
        <f>IF('Rang. kommuner avlingsnivå P '!G958&gt;1,'Rang. kommuner avlingsnivå P '!G958,"")</f>
        <v/>
      </c>
      <c r="K957" s="4" t="str">
        <f>IF('Rang. kommuner avlingsnivå P '!H958&gt;1,'Rang. kommuner avlingsnivå P '!H958,"")</f>
        <v/>
      </c>
      <c r="L957" s="4" t="str">
        <f>IF('Rang. kommuner avlingsnivå P '!I958&gt;1,'Rang. kommuner avlingsnivå P '!I958,"")</f>
        <v/>
      </c>
      <c r="M957" s="4" t="str">
        <f>IF('Rang. kommuner avlingsnivå P '!J958&gt;1,'Rang. kommuner avlingsnivå P '!J958,"")</f>
        <v/>
      </c>
      <c r="N957" s="4" t="str">
        <f>IF('Rang. kommuner avlingsnivå P '!K958&gt;1,'Rang. kommuner avlingsnivå P '!K958,"")</f>
        <v/>
      </c>
      <c r="O957" s="4" t="str">
        <f>IF('Rang. kommuner avlingsnivå P '!L958&gt;1,'Rang. kommuner avlingsnivå P '!L958,"")</f>
        <v/>
      </c>
    </row>
    <row r="958" spans="4:15" x14ac:dyDescent="0.25">
      <c r="D958" s="4" t="str">
        <f>IF('Rang. kommuner avlingsnivå P '!A959&gt;1,'Rang. kommuner avlingsnivå P '!A959,"")</f>
        <v/>
      </c>
      <c r="E958" s="4" t="str">
        <f>IF('Rang. kommuner avlingsnivå P '!B959&gt;1,'Rang. kommuner avlingsnivå P '!B959,"")</f>
        <v/>
      </c>
      <c r="F958" s="4" t="str">
        <f>IF('Rang. kommuner avlingsnivå P '!C959&gt;1,'Rang. kommuner avlingsnivå P '!C959,"")</f>
        <v/>
      </c>
      <c r="G958" s="4" t="str">
        <f>IF('Rang. kommuner avlingsnivå P '!D959&gt;1,'Rang. kommuner avlingsnivå P '!D959,"")</f>
        <v/>
      </c>
      <c r="H958" s="4" t="str">
        <f>IF('Rang. kommuner avlingsnivå P '!E959&gt;1,'Rang. kommuner avlingsnivå P '!E959,"")</f>
        <v/>
      </c>
      <c r="I958" s="4" t="str">
        <f>IF('Rang. kommuner avlingsnivå P '!F959&gt;1,'Rang. kommuner avlingsnivå P '!F959,"")</f>
        <v/>
      </c>
      <c r="J958" s="4" t="str">
        <f>IF('Rang. kommuner avlingsnivå P '!G959&gt;1,'Rang. kommuner avlingsnivå P '!G959,"")</f>
        <v/>
      </c>
      <c r="K958" s="4" t="str">
        <f>IF('Rang. kommuner avlingsnivå P '!H959&gt;1,'Rang. kommuner avlingsnivå P '!H959,"")</f>
        <v/>
      </c>
      <c r="L958" s="4" t="str">
        <f>IF('Rang. kommuner avlingsnivå P '!I959&gt;1,'Rang. kommuner avlingsnivå P '!I959,"")</f>
        <v/>
      </c>
      <c r="M958" s="4" t="str">
        <f>IF('Rang. kommuner avlingsnivå P '!J959&gt;1,'Rang. kommuner avlingsnivå P '!J959,"")</f>
        <v/>
      </c>
      <c r="N958" s="4" t="str">
        <f>IF('Rang. kommuner avlingsnivå P '!K959&gt;1,'Rang. kommuner avlingsnivå P '!K959,"")</f>
        <v/>
      </c>
      <c r="O958" s="4" t="str">
        <f>IF('Rang. kommuner avlingsnivå P '!L959&gt;1,'Rang. kommuner avlingsnivå P '!L959,"")</f>
        <v/>
      </c>
    </row>
    <row r="959" spans="4:15" x14ac:dyDescent="0.25">
      <c r="D959" s="4" t="str">
        <f>IF('Rang. kommuner avlingsnivå P '!A960&gt;1,'Rang. kommuner avlingsnivå P '!A960,"")</f>
        <v/>
      </c>
      <c r="E959" s="4" t="str">
        <f>IF('Rang. kommuner avlingsnivå P '!B960&gt;1,'Rang. kommuner avlingsnivå P '!B960,"")</f>
        <v/>
      </c>
      <c r="F959" s="4" t="str">
        <f>IF('Rang. kommuner avlingsnivå P '!C960&gt;1,'Rang. kommuner avlingsnivå P '!C960,"")</f>
        <v/>
      </c>
      <c r="G959" s="4" t="str">
        <f>IF('Rang. kommuner avlingsnivå P '!D960&gt;1,'Rang. kommuner avlingsnivå P '!D960,"")</f>
        <v/>
      </c>
      <c r="H959" s="4" t="str">
        <f>IF('Rang. kommuner avlingsnivå P '!E960&gt;1,'Rang. kommuner avlingsnivå P '!E960,"")</f>
        <v/>
      </c>
      <c r="I959" s="4" t="str">
        <f>IF('Rang. kommuner avlingsnivå P '!F960&gt;1,'Rang. kommuner avlingsnivå P '!F960,"")</f>
        <v/>
      </c>
      <c r="J959" s="4" t="str">
        <f>IF('Rang. kommuner avlingsnivå P '!G960&gt;1,'Rang. kommuner avlingsnivå P '!G960,"")</f>
        <v/>
      </c>
      <c r="K959" s="4" t="str">
        <f>IF('Rang. kommuner avlingsnivå P '!H960&gt;1,'Rang. kommuner avlingsnivå P '!H960,"")</f>
        <v/>
      </c>
      <c r="L959" s="4" t="str">
        <f>IF('Rang. kommuner avlingsnivå P '!I960&gt;1,'Rang. kommuner avlingsnivå P '!I960,"")</f>
        <v/>
      </c>
      <c r="M959" s="4" t="str">
        <f>IF('Rang. kommuner avlingsnivå P '!J960&gt;1,'Rang. kommuner avlingsnivå P '!J960,"")</f>
        <v/>
      </c>
      <c r="N959" s="4" t="str">
        <f>IF('Rang. kommuner avlingsnivå P '!K960&gt;1,'Rang. kommuner avlingsnivå P '!K960,"")</f>
        <v/>
      </c>
      <c r="O959" s="4" t="str">
        <f>IF('Rang. kommuner avlingsnivå P '!L960&gt;1,'Rang. kommuner avlingsnivå P '!L960,"")</f>
        <v/>
      </c>
    </row>
    <row r="960" spans="4:15" x14ac:dyDescent="0.25">
      <c r="D960" s="4" t="str">
        <f>IF('Rang. kommuner avlingsnivå P '!A961&gt;1,'Rang. kommuner avlingsnivå P '!A961,"")</f>
        <v/>
      </c>
      <c r="E960" s="4" t="str">
        <f>IF('Rang. kommuner avlingsnivå P '!B961&gt;1,'Rang. kommuner avlingsnivå P '!B961,"")</f>
        <v/>
      </c>
      <c r="F960" s="4" t="str">
        <f>IF('Rang. kommuner avlingsnivå P '!C961&gt;1,'Rang. kommuner avlingsnivå P '!C961,"")</f>
        <v/>
      </c>
      <c r="G960" s="4" t="str">
        <f>IF('Rang. kommuner avlingsnivå P '!D961&gt;1,'Rang. kommuner avlingsnivå P '!D961,"")</f>
        <v/>
      </c>
      <c r="H960" s="4" t="str">
        <f>IF('Rang. kommuner avlingsnivå P '!E961&gt;1,'Rang. kommuner avlingsnivå P '!E961,"")</f>
        <v/>
      </c>
      <c r="I960" s="4" t="str">
        <f>IF('Rang. kommuner avlingsnivå P '!F961&gt;1,'Rang. kommuner avlingsnivå P '!F961,"")</f>
        <v/>
      </c>
      <c r="J960" s="4" t="str">
        <f>IF('Rang. kommuner avlingsnivå P '!G961&gt;1,'Rang. kommuner avlingsnivå P '!G961,"")</f>
        <v/>
      </c>
      <c r="K960" s="4" t="str">
        <f>IF('Rang. kommuner avlingsnivå P '!H961&gt;1,'Rang. kommuner avlingsnivå P '!H961,"")</f>
        <v/>
      </c>
      <c r="L960" s="4" t="str">
        <f>IF('Rang. kommuner avlingsnivå P '!I961&gt;1,'Rang. kommuner avlingsnivå P '!I961,"")</f>
        <v/>
      </c>
      <c r="M960" s="4" t="str">
        <f>IF('Rang. kommuner avlingsnivå P '!J961&gt;1,'Rang. kommuner avlingsnivå P '!J961,"")</f>
        <v/>
      </c>
      <c r="N960" s="4" t="str">
        <f>IF('Rang. kommuner avlingsnivå P '!K961&gt;1,'Rang. kommuner avlingsnivå P '!K961,"")</f>
        <v/>
      </c>
      <c r="O960" s="4" t="str">
        <f>IF('Rang. kommuner avlingsnivå P '!L961&gt;1,'Rang. kommuner avlingsnivå P '!L961,"")</f>
        <v/>
      </c>
    </row>
    <row r="961" spans="4:15" x14ac:dyDescent="0.25">
      <c r="D961" s="4" t="str">
        <f>IF('Rang. kommuner avlingsnivå P '!A962&gt;1,'Rang. kommuner avlingsnivå P '!A962,"")</f>
        <v/>
      </c>
      <c r="E961" s="4" t="str">
        <f>IF('Rang. kommuner avlingsnivå P '!B962&gt;1,'Rang. kommuner avlingsnivå P '!B962,"")</f>
        <v/>
      </c>
      <c r="F961" s="4" t="str">
        <f>IF('Rang. kommuner avlingsnivå P '!C962&gt;1,'Rang. kommuner avlingsnivå P '!C962,"")</f>
        <v/>
      </c>
      <c r="G961" s="4" t="str">
        <f>IF('Rang. kommuner avlingsnivå P '!D962&gt;1,'Rang. kommuner avlingsnivå P '!D962,"")</f>
        <v/>
      </c>
      <c r="H961" s="4" t="str">
        <f>IF('Rang. kommuner avlingsnivå P '!E962&gt;1,'Rang. kommuner avlingsnivå P '!E962,"")</f>
        <v/>
      </c>
      <c r="I961" s="4" t="str">
        <f>IF('Rang. kommuner avlingsnivå P '!F962&gt;1,'Rang. kommuner avlingsnivå P '!F962,"")</f>
        <v/>
      </c>
      <c r="J961" s="4" t="str">
        <f>IF('Rang. kommuner avlingsnivå P '!G962&gt;1,'Rang. kommuner avlingsnivå P '!G962,"")</f>
        <v/>
      </c>
      <c r="K961" s="4" t="str">
        <f>IF('Rang. kommuner avlingsnivå P '!H962&gt;1,'Rang. kommuner avlingsnivå P '!H962,"")</f>
        <v/>
      </c>
      <c r="L961" s="4" t="str">
        <f>IF('Rang. kommuner avlingsnivå P '!I962&gt;1,'Rang. kommuner avlingsnivå P '!I962,"")</f>
        <v/>
      </c>
      <c r="M961" s="4" t="str">
        <f>IF('Rang. kommuner avlingsnivå P '!J962&gt;1,'Rang. kommuner avlingsnivå P '!J962,"")</f>
        <v/>
      </c>
      <c r="N961" s="4" t="str">
        <f>IF('Rang. kommuner avlingsnivå P '!K962&gt;1,'Rang. kommuner avlingsnivå P '!K962,"")</f>
        <v/>
      </c>
      <c r="O961" s="4" t="str">
        <f>IF('Rang. kommuner avlingsnivå P '!L962&gt;1,'Rang. kommuner avlingsnivå P '!L962,"")</f>
        <v/>
      </c>
    </row>
    <row r="962" spans="4:15" x14ac:dyDescent="0.25">
      <c r="D962" s="4" t="str">
        <f>IF('Rang. kommuner avlingsnivå P '!A963&gt;1,'Rang. kommuner avlingsnivå P '!A963,"")</f>
        <v/>
      </c>
      <c r="E962" s="4" t="str">
        <f>IF('Rang. kommuner avlingsnivå P '!B963&gt;1,'Rang. kommuner avlingsnivå P '!B963,"")</f>
        <v/>
      </c>
      <c r="F962" s="4" t="str">
        <f>IF('Rang. kommuner avlingsnivå P '!C963&gt;1,'Rang. kommuner avlingsnivå P '!C963,"")</f>
        <v/>
      </c>
      <c r="G962" s="4" t="str">
        <f>IF('Rang. kommuner avlingsnivå P '!D963&gt;1,'Rang. kommuner avlingsnivå P '!D963,"")</f>
        <v/>
      </c>
      <c r="H962" s="4" t="str">
        <f>IF('Rang. kommuner avlingsnivå P '!E963&gt;1,'Rang. kommuner avlingsnivå P '!E963,"")</f>
        <v/>
      </c>
      <c r="I962" s="4" t="str">
        <f>IF('Rang. kommuner avlingsnivå P '!F963&gt;1,'Rang. kommuner avlingsnivå P '!F963,"")</f>
        <v/>
      </c>
      <c r="J962" s="4" t="str">
        <f>IF('Rang. kommuner avlingsnivå P '!G963&gt;1,'Rang. kommuner avlingsnivå P '!G963,"")</f>
        <v/>
      </c>
      <c r="K962" s="4" t="str">
        <f>IF('Rang. kommuner avlingsnivå P '!H963&gt;1,'Rang. kommuner avlingsnivå P '!H963,"")</f>
        <v/>
      </c>
      <c r="L962" s="4" t="str">
        <f>IF('Rang. kommuner avlingsnivå P '!I963&gt;1,'Rang. kommuner avlingsnivå P '!I963,"")</f>
        <v/>
      </c>
      <c r="M962" s="4" t="str">
        <f>IF('Rang. kommuner avlingsnivå P '!J963&gt;1,'Rang. kommuner avlingsnivå P '!J963,"")</f>
        <v/>
      </c>
      <c r="N962" s="4" t="str">
        <f>IF('Rang. kommuner avlingsnivå P '!K963&gt;1,'Rang. kommuner avlingsnivå P '!K963,"")</f>
        <v/>
      </c>
      <c r="O962" s="4" t="str">
        <f>IF('Rang. kommuner avlingsnivå P '!L963&gt;1,'Rang. kommuner avlingsnivå P '!L963,"")</f>
        <v/>
      </c>
    </row>
    <row r="963" spans="4:15" x14ac:dyDescent="0.25">
      <c r="D963" s="4" t="str">
        <f>IF('Rang. kommuner avlingsnivå P '!A964&gt;1,'Rang. kommuner avlingsnivå P '!A964,"")</f>
        <v/>
      </c>
      <c r="E963" s="4" t="str">
        <f>IF('Rang. kommuner avlingsnivå P '!B964&gt;1,'Rang. kommuner avlingsnivå P '!B964,"")</f>
        <v/>
      </c>
      <c r="F963" s="4" t="str">
        <f>IF('Rang. kommuner avlingsnivå P '!C964&gt;1,'Rang. kommuner avlingsnivå P '!C964,"")</f>
        <v/>
      </c>
      <c r="G963" s="4" t="str">
        <f>IF('Rang. kommuner avlingsnivå P '!D964&gt;1,'Rang. kommuner avlingsnivå P '!D964,"")</f>
        <v/>
      </c>
      <c r="H963" s="4" t="str">
        <f>IF('Rang. kommuner avlingsnivå P '!E964&gt;1,'Rang. kommuner avlingsnivå P '!E964,"")</f>
        <v/>
      </c>
      <c r="I963" s="4" t="str">
        <f>IF('Rang. kommuner avlingsnivå P '!F964&gt;1,'Rang. kommuner avlingsnivå P '!F964,"")</f>
        <v/>
      </c>
      <c r="J963" s="4" t="str">
        <f>IF('Rang. kommuner avlingsnivå P '!G964&gt;1,'Rang. kommuner avlingsnivå P '!G964,"")</f>
        <v/>
      </c>
      <c r="K963" s="4" t="str">
        <f>IF('Rang. kommuner avlingsnivå P '!H964&gt;1,'Rang. kommuner avlingsnivå P '!H964,"")</f>
        <v/>
      </c>
      <c r="L963" s="4" t="str">
        <f>IF('Rang. kommuner avlingsnivå P '!I964&gt;1,'Rang. kommuner avlingsnivå P '!I964,"")</f>
        <v/>
      </c>
      <c r="M963" s="4" t="str">
        <f>IF('Rang. kommuner avlingsnivå P '!J964&gt;1,'Rang. kommuner avlingsnivå P '!J964,"")</f>
        <v/>
      </c>
      <c r="N963" s="4" t="str">
        <f>IF('Rang. kommuner avlingsnivå P '!K964&gt;1,'Rang. kommuner avlingsnivå P '!K964,"")</f>
        <v/>
      </c>
      <c r="O963" s="4" t="str">
        <f>IF('Rang. kommuner avlingsnivå P '!L964&gt;1,'Rang. kommuner avlingsnivå P '!L964,"")</f>
        <v/>
      </c>
    </row>
    <row r="964" spans="4:15" x14ac:dyDescent="0.25">
      <c r="D964" s="4" t="str">
        <f>IF('Rang. kommuner avlingsnivå P '!A965&gt;1,'Rang. kommuner avlingsnivå P '!A965,"")</f>
        <v/>
      </c>
      <c r="E964" s="4" t="str">
        <f>IF('Rang. kommuner avlingsnivå P '!B965&gt;1,'Rang. kommuner avlingsnivå P '!B965,"")</f>
        <v/>
      </c>
      <c r="F964" s="4" t="str">
        <f>IF('Rang. kommuner avlingsnivå P '!C965&gt;1,'Rang. kommuner avlingsnivå P '!C965,"")</f>
        <v/>
      </c>
      <c r="G964" s="4" t="str">
        <f>IF('Rang. kommuner avlingsnivå P '!D965&gt;1,'Rang. kommuner avlingsnivå P '!D965,"")</f>
        <v/>
      </c>
      <c r="H964" s="4" t="str">
        <f>IF('Rang. kommuner avlingsnivå P '!E965&gt;1,'Rang. kommuner avlingsnivå P '!E965,"")</f>
        <v/>
      </c>
      <c r="I964" s="4" t="str">
        <f>IF('Rang. kommuner avlingsnivå P '!F965&gt;1,'Rang. kommuner avlingsnivå P '!F965,"")</f>
        <v/>
      </c>
      <c r="J964" s="4" t="str">
        <f>IF('Rang. kommuner avlingsnivå P '!G965&gt;1,'Rang. kommuner avlingsnivå P '!G965,"")</f>
        <v/>
      </c>
      <c r="K964" s="4" t="str">
        <f>IF('Rang. kommuner avlingsnivå P '!H965&gt;1,'Rang. kommuner avlingsnivå P '!H965,"")</f>
        <v/>
      </c>
      <c r="L964" s="4" t="str">
        <f>IF('Rang. kommuner avlingsnivå P '!I965&gt;1,'Rang. kommuner avlingsnivå P '!I965,"")</f>
        <v/>
      </c>
      <c r="M964" s="4" t="str">
        <f>IF('Rang. kommuner avlingsnivå P '!J965&gt;1,'Rang. kommuner avlingsnivå P '!J965,"")</f>
        <v/>
      </c>
      <c r="N964" s="4" t="str">
        <f>IF('Rang. kommuner avlingsnivå P '!K965&gt;1,'Rang. kommuner avlingsnivå P '!K965,"")</f>
        <v/>
      </c>
      <c r="O964" s="4" t="str">
        <f>IF('Rang. kommuner avlingsnivå P '!L965&gt;1,'Rang. kommuner avlingsnivå P '!L965,"")</f>
        <v/>
      </c>
    </row>
    <row r="965" spans="4:15" x14ac:dyDescent="0.25">
      <c r="D965" s="4" t="str">
        <f>IF('Rang. kommuner avlingsnivå P '!A966&gt;1,'Rang. kommuner avlingsnivå P '!A966,"")</f>
        <v/>
      </c>
      <c r="E965" s="4" t="str">
        <f>IF('Rang. kommuner avlingsnivå P '!B966&gt;1,'Rang. kommuner avlingsnivå P '!B966,"")</f>
        <v/>
      </c>
      <c r="F965" s="4" t="str">
        <f>IF('Rang. kommuner avlingsnivå P '!C966&gt;1,'Rang. kommuner avlingsnivå P '!C966,"")</f>
        <v/>
      </c>
      <c r="G965" s="4" t="str">
        <f>IF('Rang. kommuner avlingsnivå P '!D966&gt;1,'Rang. kommuner avlingsnivå P '!D966,"")</f>
        <v/>
      </c>
      <c r="H965" s="4" t="str">
        <f>IF('Rang. kommuner avlingsnivå P '!E966&gt;1,'Rang. kommuner avlingsnivå P '!E966,"")</f>
        <v/>
      </c>
      <c r="I965" s="4" t="str">
        <f>IF('Rang. kommuner avlingsnivå P '!F966&gt;1,'Rang. kommuner avlingsnivå P '!F966,"")</f>
        <v/>
      </c>
      <c r="J965" s="4" t="str">
        <f>IF('Rang. kommuner avlingsnivå P '!G966&gt;1,'Rang. kommuner avlingsnivå P '!G966,"")</f>
        <v/>
      </c>
      <c r="K965" s="4" t="str">
        <f>IF('Rang. kommuner avlingsnivå P '!H966&gt;1,'Rang. kommuner avlingsnivå P '!H966,"")</f>
        <v/>
      </c>
      <c r="L965" s="4" t="str">
        <f>IF('Rang. kommuner avlingsnivå P '!I966&gt;1,'Rang. kommuner avlingsnivå P '!I966,"")</f>
        <v/>
      </c>
      <c r="M965" s="4" t="str">
        <f>IF('Rang. kommuner avlingsnivå P '!J966&gt;1,'Rang. kommuner avlingsnivå P '!J966,"")</f>
        <v/>
      </c>
      <c r="N965" s="4" t="str">
        <f>IF('Rang. kommuner avlingsnivå P '!K966&gt;1,'Rang. kommuner avlingsnivå P '!K966,"")</f>
        <v/>
      </c>
      <c r="O965" s="4" t="str">
        <f>IF('Rang. kommuner avlingsnivå P '!L966&gt;1,'Rang. kommuner avlingsnivå P '!L966,"")</f>
        <v/>
      </c>
    </row>
    <row r="966" spans="4:15" x14ac:dyDescent="0.25">
      <c r="D966" s="4" t="str">
        <f>IF('Rang. kommuner avlingsnivå P '!A967&gt;1,'Rang. kommuner avlingsnivå P '!A967,"")</f>
        <v/>
      </c>
      <c r="E966" s="4" t="str">
        <f>IF('Rang. kommuner avlingsnivå P '!B967&gt;1,'Rang. kommuner avlingsnivå P '!B967,"")</f>
        <v/>
      </c>
      <c r="F966" s="4" t="str">
        <f>IF('Rang. kommuner avlingsnivå P '!C967&gt;1,'Rang. kommuner avlingsnivå P '!C967,"")</f>
        <v/>
      </c>
      <c r="G966" s="4" t="str">
        <f>IF('Rang. kommuner avlingsnivå P '!D967&gt;1,'Rang. kommuner avlingsnivå P '!D967,"")</f>
        <v/>
      </c>
      <c r="H966" s="4" t="str">
        <f>IF('Rang. kommuner avlingsnivå P '!E967&gt;1,'Rang. kommuner avlingsnivå P '!E967,"")</f>
        <v/>
      </c>
      <c r="I966" s="4" t="str">
        <f>IF('Rang. kommuner avlingsnivå P '!F967&gt;1,'Rang. kommuner avlingsnivå P '!F967,"")</f>
        <v/>
      </c>
      <c r="J966" s="4" t="str">
        <f>IF('Rang. kommuner avlingsnivå P '!G967&gt;1,'Rang. kommuner avlingsnivå P '!G967,"")</f>
        <v/>
      </c>
      <c r="K966" s="4" t="str">
        <f>IF('Rang. kommuner avlingsnivå P '!H967&gt;1,'Rang. kommuner avlingsnivå P '!H967,"")</f>
        <v/>
      </c>
      <c r="L966" s="4" t="str">
        <f>IF('Rang. kommuner avlingsnivå P '!I967&gt;1,'Rang. kommuner avlingsnivå P '!I967,"")</f>
        <v/>
      </c>
      <c r="M966" s="4" t="str">
        <f>IF('Rang. kommuner avlingsnivå P '!J967&gt;1,'Rang. kommuner avlingsnivå P '!J967,"")</f>
        <v/>
      </c>
      <c r="N966" s="4" t="str">
        <f>IF('Rang. kommuner avlingsnivå P '!K967&gt;1,'Rang. kommuner avlingsnivå P '!K967,"")</f>
        <v/>
      </c>
      <c r="O966" s="4" t="str">
        <f>IF('Rang. kommuner avlingsnivå P '!L967&gt;1,'Rang. kommuner avlingsnivå P '!L967,"")</f>
        <v/>
      </c>
    </row>
    <row r="967" spans="4:15" x14ac:dyDescent="0.25">
      <c r="D967" s="4" t="str">
        <f>IF('Rang. kommuner avlingsnivå P '!A968&gt;1,'Rang. kommuner avlingsnivå P '!A968,"")</f>
        <v/>
      </c>
      <c r="E967" s="4" t="str">
        <f>IF('Rang. kommuner avlingsnivå P '!B968&gt;1,'Rang. kommuner avlingsnivå P '!B968,"")</f>
        <v/>
      </c>
      <c r="F967" s="4" t="str">
        <f>IF('Rang. kommuner avlingsnivå P '!C968&gt;1,'Rang. kommuner avlingsnivå P '!C968,"")</f>
        <v/>
      </c>
      <c r="G967" s="4" t="str">
        <f>IF('Rang. kommuner avlingsnivå P '!D968&gt;1,'Rang. kommuner avlingsnivå P '!D968,"")</f>
        <v/>
      </c>
      <c r="H967" s="4" t="str">
        <f>IF('Rang. kommuner avlingsnivå P '!E968&gt;1,'Rang. kommuner avlingsnivå P '!E968,"")</f>
        <v/>
      </c>
      <c r="I967" s="4" t="str">
        <f>IF('Rang. kommuner avlingsnivå P '!F968&gt;1,'Rang. kommuner avlingsnivå P '!F968,"")</f>
        <v/>
      </c>
      <c r="J967" s="4" t="str">
        <f>IF('Rang. kommuner avlingsnivå P '!G968&gt;1,'Rang. kommuner avlingsnivå P '!G968,"")</f>
        <v/>
      </c>
      <c r="K967" s="4" t="str">
        <f>IF('Rang. kommuner avlingsnivå P '!H968&gt;1,'Rang. kommuner avlingsnivå P '!H968,"")</f>
        <v/>
      </c>
      <c r="L967" s="4" t="str">
        <f>IF('Rang. kommuner avlingsnivå P '!I968&gt;1,'Rang. kommuner avlingsnivå P '!I968,"")</f>
        <v/>
      </c>
      <c r="M967" s="4" t="str">
        <f>IF('Rang. kommuner avlingsnivå P '!J968&gt;1,'Rang. kommuner avlingsnivå P '!J968,"")</f>
        <v/>
      </c>
      <c r="N967" s="4" t="str">
        <f>IF('Rang. kommuner avlingsnivå P '!K968&gt;1,'Rang. kommuner avlingsnivå P '!K968,"")</f>
        <v/>
      </c>
      <c r="O967" s="4" t="str">
        <f>IF('Rang. kommuner avlingsnivå P '!L968&gt;1,'Rang. kommuner avlingsnivå P '!L968,"")</f>
        <v/>
      </c>
    </row>
    <row r="968" spans="4:15" x14ac:dyDescent="0.25">
      <c r="D968" s="4" t="str">
        <f>IF('Rang. kommuner avlingsnivå P '!A969&gt;1,'Rang. kommuner avlingsnivå P '!A969,"")</f>
        <v/>
      </c>
      <c r="E968" s="4" t="str">
        <f>IF('Rang. kommuner avlingsnivå P '!B969&gt;1,'Rang. kommuner avlingsnivå P '!B969,"")</f>
        <v/>
      </c>
      <c r="F968" s="4" t="str">
        <f>IF('Rang. kommuner avlingsnivå P '!C969&gt;1,'Rang. kommuner avlingsnivå P '!C969,"")</f>
        <v/>
      </c>
      <c r="G968" s="4" t="str">
        <f>IF('Rang. kommuner avlingsnivå P '!D969&gt;1,'Rang. kommuner avlingsnivå P '!D969,"")</f>
        <v/>
      </c>
      <c r="H968" s="4" t="str">
        <f>IF('Rang. kommuner avlingsnivå P '!E969&gt;1,'Rang. kommuner avlingsnivå P '!E969,"")</f>
        <v/>
      </c>
      <c r="I968" s="4" t="str">
        <f>IF('Rang. kommuner avlingsnivå P '!F969&gt;1,'Rang. kommuner avlingsnivå P '!F969,"")</f>
        <v/>
      </c>
      <c r="J968" s="4" t="str">
        <f>IF('Rang. kommuner avlingsnivå P '!G969&gt;1,'Rang. kommuner avlingsnivå P '!G969,"")</f>
        <v/>
      </c>
      <c r="K968" s="4" t="str">
        <f>IF('Rang. kommuner avlingsnivå P '!H969&gt;1,'Rang. kommuner avlingsnivå P '!H969,"")</f>
        <v/>
      </c>
      <c r="L968" s="4" t="str">
        <f>IF('Rang. kommuner avlingsnivå P '!I969&gt;1,'Rang. kommuner avlingsnivå P '!I969,"")</f>
        <v/>
      </c>
      <c r="M968" s="4" t="str">
        <f>IF('Rang. kommuner avlingsnivå P '!J969&gt;1,'Rang. kommuner avlingsnivå P '!J969,"")</f>
        <v/>
      </c>
      <c r="N968" s="4" t="str">
        <f>IF('Rang. kommuner avlingsnivå P '!K969&gt;1,'Rang. kommuner avlingsnivå P '!K969,"")</f>
        <v/>
      </c>
      <c r="O968" s="4" t="str">
        <f>IF('Rang. kommuner avlingsnivå P '!L969&gt;1,'Rang. kommuner avlingsnivå P '!L969,"")</f>
        <v/>
      </c>
    </row>
    <row r="969" spans="4:15" x14ac:dyDescent="0.25">
      <c r="D969" s="4" t="str">
        <f>IF('Rang. kommuner avlingsnivå P '!A970&gt;1,'Rang. kommuner avlingsnivå P '!A970,"")</f>
        <v/>
      </c>
      <c r="E969" s="4" t="str">
        <f>IF('Rang. kommuner avlingsnivå P '!B970&gt;1,'Rang. kommuner avlingsnivå P '!B970,"")</f>
        <v/>
      </c>
      <c r="F969" s="4" t="str">
        <f>IF('Rang. kommuner avlingsnivå P '!C970&gt;1,'Rang. kommuner avlingsnivå P '!C970,"")</f>
        <v/>
      </c>
      <c r="G969" s="4" t="str">
        <f>IF('Rang. kommuner avlingsnivå P '!D970&gt;1,'Rang. kommuner avlingsnivå P '!D970,"")</f>
        <v/>
      </c>
      <c r="H969" s="4" t="str">
        <f>IF('Rang. kommuner avlingsnivå P '!E970&gt;1,'Rang. kommuner avlingsnivå P '!E970,"")</f>
        <v/>
      </c>
      <c r="I969" s="4" t="str">
        <f>IF('Rang. kommuner avlingsnivå P '!F970&gt;1,'Rang. kommuner avlingsnivå P '!F970,"")</f>
        <v/>
      </c>
      <c r="J969" s="4" t="str">
        <f>IF('Rang. kommuner avlingsnivå P '!G970&gt;1,'Rang. kommuner avlingsnivå P '!G970,"")</f>
        <v/>
      </c>
      <c r="K969" s="4" t="str">
        <f>IF('Rang. kommuner avlingsnivå P '!H970&gt;1,'Rang. kommuner avlingsnivå P '!H970,"")</f>
        <v/>
      </c>
      <c r="L969" s="4" t="str">
        <f>IF('Rang. kommuner avlingsnivå P '!I970&gt;1,'Rang. kommuner avlingsnivå P '!I970,"")</f>
        <v/>
      </c>
      <c r="M969" s="4" t="str">
        <f>IF('Rang. kommuner avlingsnivå P '!J970&gt;1,'Rang. kommuner avlingsnivå P '!J970,"")</f>
        <v/>
      </c>
      <c r="N969" s="4" t="str">
        <f>IF('Rang. kommuner avlingsnivå P '!K970&gt;1,'Rang. kommuner avlingsnivå P '!K970,"")</f>
        <v/>
      </c>
      <c r="O969" s="4" t="str">
        <f>IF('Rang. kommuner avlingsnivå P '!L970&gt;1,'Rang. kommuner avlingsnivå P '!L970,"")</f>
        <v/>
      </c>
    </row>
    <row r="970" spans="4:15" x14ac:dyDescent="0.25">
      <c r="D970" s="4" t="str">
        <f>IF('Rang. kommuner avlingsnivå P '!A971&gt;1,'Rang. kommuner avlingsnivå P '!A971,"")</f>
        <v/>
      </c>
      <c r="E970" s="4" t="str">
        <f>IF('Rang. kommuner avlingsnivå P '!B971&gt;1,'Rang. kommuner avlingsnivå P '!B971,"")</f>
        <v/>
      </c>
      <c r="F970" s="4" t="str">
        <f>IF('Rang. kommuner avlingsnivå P '!C971&gt;1,'Rang. kommuner avlingsnivå P '!C971,"")</f>
        <v/>
      </c>
      <c r="G970" s="4" t="str">
        <f>IF('Rang. kommuner avlingsnivå P '!D971&gt;1,'Rang. kommuner avlingsnivå P '!D971,"")</f>
        <v/>
      </c>
      <c r="H970" s="4" t="str">
        <f>IF('Rang. kommuner avlingsnivå P '!E971&gt;1,'Rang. kommuner avlingsnivå P '!E971,"")</f>
        <v/>
      </c>
      <c r="I970" s="4" t="str">
        <f>IF('Rang. kommuner avlingsnivå P '!F971&gt;1,'Rang. kommuner avlingsnivå P '!F971,"")</f>
        <v/>
      </c>
      <c r="J970" s="4" t="str">
        <f>IF('Rang. kommuner avlingsnivå P '!G971&gt;1,'Rang. kommuner avlingsnivå P '!G971,"")</f>
        <v/>
      </c>
      <c r="K970" s="4" t="str">
        <f>IF('Rang. kommuner avlingsnivå P '!H971&gt;1,'Rang. kommuner avlingsnivå P '!H971,"")</f>
        <v/>
      </c>
      <c r="L970" s="4" t="str">
        <f>IF('Rang. kommuner avlingsnivå P '!I971&gt;1,'Rang. kommuner avlingsnivå P '!I971,"")</f>
        <v/>
      </c>
      <c r="M970" s="4" t="str">
        <f>IF('Rang. kommuner avlingsnivå P '!J971&gt;1,'Rang. kommuner avlingsnivå P '!J971,"")</f>
        <v/>
      </c>
      <c r="N970" s="4" t="str">
        <f>IF('Rang. kommuner avlingsnivå P '!K971&gt;1,'Rang. kommuner avlingsnivå P '!K971,"")</f>
        <v/>
      </c>
      <c r="O970" s="4" t="str">
        <f>IF('Rang. kommuner avlingsnivå P '!L971&gt;1,'Rang. kommuner avlingsnivå P '!L971,"")</f>
        <v/>
      </c>
    </row>
    <row r="971" spans="4:15" x14ac:dyDescent="0.25">
      <c r="D971" s="4" t="str">
        <f>IF('Rang. kommuner avlingsnivå P '!A972&gt;1,'Rang. kommuner avlingsnivå P '!A972,"")</f>
        <v/>
      </c>
      <c r="E971" s="4" t="str">
        <f>IF('Rang. kommuner avlingsnivå P '!B972&gt;1,'Rang. kommuner avlingsnivå P '!B972,"")</f>
        <v/>
      </c>
      <c r="F971" s="4" t="str">
        <f>IF('Rang. kommuner avlingsnivå P '!C972&gt;1,'Rang. kommuner avlingsnivå P '!C972,"")</f>
        <v/>
      </c>
      <c r="G971" s="4" t="str">
        <f>IF('Rang. kommuner avlingsnivå P '!D972&gt;1,'Rang. kommuner avlingsnivå P '!D972,"")</f>
        <v/>
      </c>
      <c r="H971" s="4" t="str">
        <f>IF('Rang. kommuner avlingsnivå P '!E972&gt;1,'Rang. kommuner avlingsnivå P '!E972,"")</f>
        <v/>
      </c>
      <c r="I971" s="4" t="str">
        <f>IF('Rang. kommuner avlingsnivå P '!F972&gt;1,'Rang. kommuner avlingsnivå P '!F972,"")</f>
        <v/>
      </c>
      <c r="J971" s="4" t="str">
        <f>IF('Rang. kommuner avlingsnivå P '!G972&gt;1,'Rang. kommuner avlingsnivå P '!G972,"")</f>
        <v/>
      </c>
      <c r="K971" s="4" t="str">
        <f>IF('Rang. kommuner avlingsnivå P '!H972&gt;1,'Rang. kommuner avlingsnivå P '!H972,"")</f>
        <v/>
      </c>
      <c r="L971" s="4" t="str">
        <f>IF('Rang. kommuner avlingsnivå P '!I972&gt;1,'Rang. kommuner avlingsnivå P '!I972,"")</f>
        <v/>
      </c>
      <c r="M971" s="4" t="str">
        <f>IF('Rang. kommuner avlingsnivå P '!J972&gt;1,'Rang. kommuner avlingsnivå P '!J972,"")</f>
        <v/>
      </c>
      <c r="N971" s="4" t="str">
        <f>IF('Rang. kommuner avlingsnivå P '!K972&gt;1,'Rang. kommuner avlingsnivå P '!K972,"")</f>
        <v/>
      </c>
      <c r="O971" s="4" t="str">
        <f>IF('Rang. kommuner avlingsnivå P '!L972&gt;1,'Rang. kommuner avlingsnivå P '!L972,"")</f>
        <v/>
      </c>
    </row>
    <row r="972" spans="4:15" x14ac:dyDescent="0.25">
      <c r="D972" s="4" t="str">
        <f>IF('Rang. kommuner avlingsnivå P '!A973&gt;1,'Rang. kommuner avlingsnivå P '!A973,"")</f>
        <v/>
      </c>
      <c r="E972" s="4" t="str">
        <f>IF('Rang. kommuner avlingsnivå P '!B973&gt;1,'Rang. kommuner avlingsnivå P '!B973,"")</f>
        <v/>
      </c>
      <c r="F972" s="4" t="str">
        <f>IF('Rang. kommuner avlingsnivå P '!C973&gt;1,'Rang. kommuner avlingsnivå P '!C973,"")</f>
        <v/>
      </c>
      <c r="G972" s="4" t="str">
        <f>IF('Rang. kommuner avlingsnivå P '!D973&gt;1,'Rang. kommuner avlingsnivå P '!D973,"")</f>
        <v/>
      </c>
      <c r="H972" s="4" t="str">
        <f>IF('Rang. kommuner avlingsnivå P '!E973&gt;1,'Rang. kommuner avlingsnivå P '!E973,"")</f>
        <v/>
      </c>
      <c r="I972" s="4" t="str">
        <f>IF('Rang. kommuner avlingsnivå P '!F973&gt;1,'Rang. kommuner avlingsnivå P '!F973,"")</f>
        <v/>
      </c>
      <c r="J972" s="4" t="str">
        <f>IF('Rang. kommuner avlingsnivå P '!G973&gt;1,'Rang. kommuner avlingsnivå P '!G973,"")</f>
        <v/>
      </c>
      <c r="K972" s="4" t="str">
        <f>IF('Rang. kommuner avlingsnivå P '!H973&gt;1,'Rang. kommuner avlingsnivå P '!H973,"")</f>
        <v/>
      </c>
      <c r="L972" s="4" t="str">
        <f>IF('Rang. kommuner avlingsnivå P '!I973&gt;1,'Rang. kommuner avlingsnivå P '!I973,"")</f>
        <v/>
      </c>
      <c r="M972" s="4" t="str">
        <f>IF('Rang. kommuner avlingsnivå P '!J973&gt;1,'Rang. kommuner avlingsnivå P '!J973,"")</f>
        <v/>
      </c>
      <c r="N972" s="4" t="str">
        <f>IF('Rang. kommuner avlingsnivå P '!K973&gt;1,'Rang. kommuner avlingsnivå P '!K973,"")</f>
        <v/>
      </c>
      <c r="O972" s="4" t="str">
        <f>IF('Rang. kommuner avlingsnivå P '!L973&gt;1,'Rang. kommuner avlingsnivå P '!L973,"")</f>
        <v/>
      </c>
    </row>
    <row r="973" spans="4:15" x14ac:dyDescent="0.25">
      <c r="D973" s="4" t="str">
        <f>IF('Rang. kommuner avlingsnivå P '!A974&gt;1,'Rang. kommuner avlingsnivå P '!A974,"")</f>
        <v/>
      </c>
      <c r="E973" s="4" t="str">
        <f>IF('Rang. kommuner avlingsnivå P '!B974&gt;1,'Rang. kommuner avlingsnivå P '!B974,"")</f>
        <v/>
      </c>
      <c r="F973" s="4" t="str">
        <f>IF('Rang. kommuner avlingsnivå P '!C974&gt;1,'Rang. kommuner avlingsnivå P '!C974,"")</f>
        <v/>
      </c>
      <c r="G973" s="4" t="str">
        <f>IF('Rang. kommuner avlingsnivå P '!D974&gt;1,'Rang. kommuner avlingsnivå P '!D974,"")</f>
        <v/>
      </c>
      <c r="H973" s="4" t="str">
        <f>IF('Rang. kommuner avlingsnivå P '!E974&gt;1,'Rang. kommuner avlingsnivå P '!E974,"")</f>
        <v/>
      </c>
      <c r="I973" s="4" t="str">
        <f>IF('Rang. kommuner avlingsnivå P '!F974&gt;1,'Rang. kommuner avlingsnivå P '!F974,"")</f>
        <v/>
      </c>
      <c r="J973" s="4" t="str">
        <f>IF('Rang. kommuner avlingsnivå P '!G974&gt;1,'Rang. kommuner avlingsnivå P '!G974,"")</f>
        <v/>
      </c>
      <c r="K973" s="4" t="str">
        <f>IF('Rang. kommuner avlingsnivå P '!H974&gt;1,'Rang. kommuner avlingsnivå P '!H974,"")</f>
        <v/>
      </c>
      <c r="L973" s="4" t="str">
        <f>IF('Rang. kommuner avlingsnivå P '!I974&gt;1,'Rang. kommuner avlingsnivå P '!I974,"")</f>
        <v/>
      </c>
      <c r="M973" s="4" t="str">
        <f>IF('Rang. kommuner avlingsnivå P '!J974&gt;1,'Rang. kommuner avlingsnivå P '!J974,"")</f>
        <v/>
      </c>
      <c r="N973" s="4" t="str">
        <f>IF('Rang. kommuner avlingsnivå P '!K974&gt;1,'Rang. kommuner avlingsnivå P '!K974,"")</f>
        <v/>
      </c>
      <c r="O973" s="4" t="str">
        <f>IF('Rang. kommuner avlingsnivå P '!L974&gt;1,'Rang. kommuner avlingsnivå P '!L974,"")</f>
        <v/>
      </c>
    </row>
    <row r="974" spans="4:15" x14ac:dyDescent="0.25">
      <c r="D974" s="4" t="str">
        <f>IF('Rang. kommuner avlingsnivå P '!A975&gt;1,'Rang. kommuner avlingsnivå P '!A975,"")</f>
        <v/>
      </c>
      <c r="E974" s="4" t="str">
        <f>IF('Rang. kommuner avlingsnivå P '!B975&gt;1,'Rang. kommuner avlingsnivå P '!B975,"")</f>
        <v/>
      </c>
      <c r="F974" s="4" t="str">
        <f>IF('Rang. kommuner avlingsnivå P '!C975&gt;1,'Rang. kommuner avlingsnivå P '!C975,"")</f>
        <v/>
      </c>
      <c r="G974" s="4" t="str">
        <f>IF('Rang. kommuner avlingsnivå P '!D975&gt;1,'Rang. kommuner avlingsnivå P '!D975,"")</f>
        <v/>
      </c>
      <c r="H974" s="4" t="str">
        <f>IF('Rang. kommuner avlingsnivå P '!E975&gt;1,'Rang. kommuner avlingsnivå P '!E975,"")</f>
        <v/>
      </c>
      <c r="I974" s="4" t="str">
        <f>IF('Rang. kommuner avlingsnivå P '!F975&gt;1,'Rang. kommuner avlingsnivå P '!F975,"")</f>
        <v/>
      </c>
      <c r="J974" s="4" t="str">
        <f>IF('Rang. kommuner avlingsnivå P '!G975&gt;1,'Rang. kommuner avlingsnivå P '!G975,"")</f>
        <v/>
      </c>
      <c r="K974" s="4" t="str">
        <f>IF('Rang. kommuner avlingsnivå P '!H975&gt;1,'Rang. kommuner avlingsnivå P '!H975,"")</f>
        <v/>
      </c>
      <c r="L974" s="4" t="str">
        <f>IF('Rang. kommuner avlingsnivå P '!I975&gt;1,'Rang. kommuner avlingsnivå P '!I975,"")</f>
        <v/>
      </c>
      <c r="M974" s="4" t="str">
        <f>IF('Rang. kommuner avlingsnivå P '!J975&gt;1,'Rang. kommuner avlingsnivå P '!J975,"")</f>
        <v/>
      </c>
      <c r="N974" s="4" t="str">
        <f>IF('Rang. kommuner avlingsnivå P '!K975&gt;1,'Rang. kommuner avlingsnivå P '!K975,"")</f>
        <v/>
      </c>
      <c r="O974" s="4" t="str">
        <f>IF('Rang. kommuner avlingsnivå P '!L975&gt;1,'Rang. kommuner avlingsnivå P '!L975,"")</f>
        <v/>
      </c>
    </row>
    <row r="975" spans="4:15" x14ac:dyDescent="0.25">
      <c r="D975" s="4" t="str">
        <f>IF('Rang. kommuner avlingsnivå P '!A976&gt;1,'Rang. kommuner avlingsnivå P '!A976,"")</f>
        <v/>
      </c>
      <c r="E975" s="4" t="str">
        <f>IF('Rang. kommuner avlingsnivå P '!B976&gt;1,'Rang. kommuner avlingsnivå P '!B976,"")</f>
        <v/>
      </c>
      <c r="F975" s="4" t="str">
        <f>IF('Rang. kommuner avlingsnivå P '!C976&gt;1,'Rang. kommuner avlingsnivå P '!C976,"")</f>
        <v/>
      </c>
      <c r="G975" s="4" t="str">
        <f>IF('Rang. kommuner avlingsnivå P '!D976&gt;1,'Rang. kommuner avlingsnivå P '!D976,"")</f>
        <v/>
      </c>
      <c r="H975" s="4" t="str">
        <f>IF('Rang. kommuner avlingsnivå P '!E976&gt;1,'Rang. kommuner avlingsnivå P '!E976,"")</f>
        <v/>
      </c>
      <c r="I975" s="4" t="str">
        <f>IF('Rang. kommuner avlingsnivå P '!F976&gt;1,'Rang. kommuner avlingsnivå P '!F976,"")</f>
        <v/>
      </c>
      <c r="J975" s="4" t="str">
        <f>IF('Rang. kommuner avlingsnivå P '!G976&gt;1,'Rang. kommuner avlingsnivå P '!G976,"")</f>
        <v/>
      </c>
      <c r="K975" s="4" t="str">
        <f>IF('Rang. kommuner avlingsnivå P '!H976&gt;1,'Rang. kommuner avlingsnivå P '!H976,"")</f>
        <v/>
      </c>
      <c r="L975" s="4" t="str">
        <f>IF('Rang. kommuner avlingsnivå P '!I976&gt;1,'Rang. kommuner avlingsnivå P '!I976,"")</f>
        <v/>
      </c>
      <c r="M975" s="4" t="str">
        <f>IF('Rang. kommuner avlingsnivå P '!J976&gt;1,'Rang. kommuner avlingsnivå P '!J976,"")</f>
        <v/>
      </c>
      <c r="N975" s="4" t="str">
        <f>IF('Rang. kommuner avlingsnivå P '!K976&gt;1,'Rang. kommuner avlingsnivå P '!K976,"")</f>
        <v/>
      </c>
      <c r="O975" s="4" t="str">
        <f>IF('Rang. kommuner avlingsnivå P '!L976&gt;1,'Rang. kommuner avlingsnivå P '!L976,"")</f>
        <v/>
      </c>
    </row>
    <row r="976" spans="4:15" x14ac:dyDescent="0.25">
      <c r="D976" s="4" t="str">
        <f>IF('Rang. kommuner avlingsnivå P '!A977&gt;1,'Rang. kommuner avlingsnivå P '!A977,"")</f>
        <v/>
      </c>
      <c r="E976" s="4" t="str">
        <f>IF('Rang. kommuner avlingsnivå P '!B977&gt;1,'Rang. kommuner avlingsnivå P '!B977,"")</f>
        <v/>
      </c>
      <c r="F976" s="4" t="str">
        <f>IF('Rang. kommuner avlingsnivå P '!C977&gt;1,'Rang. kommuner avlingsnivå P '!C977,"")</f>
        <v/>
      </c>
      <c r="G976" s="4" t="str">
        <f>IF('Rang. kommuner avlingsnivå P '!D977&gt;1,'Rang. kommuner avlingsnivå P '!D977,"")</f>
        <v/>
      </c>
      <c r="H976" s="4" t="str">
        <f>IF('Rang. kommuner avlingsnivå P '!E977&gt;1,'Rang. kommuner avlingsnivå P '!E977,"")</f>
        <v/>
      </c>
      <c r="I976" s="4" t="str">
        <f>IF('Rang. kommuner avlingsnivå P '!F977&gt;1,'Rang. kommuner avlingsnivå P '!F977,"")</f>
        <v/>
      </c>
      <c r="J976" s="4" t="str">
        <f>IF('Rang. kommuner avlingsnivå P '!G977&gt;1,'Rang. kommuner avlingsnivå P '!G977,"")</f>
        <v/>
      </c>
      <c r="K976" s="4" t="str">
        <f>IF('Rang. kommuner avlingsnivå P '!H977&gt;1,'Rang. kommuner avlingsnivå P '!H977,"")</f>
        <v/>
      </c>
      <c r="L976" s="4" t="str">
        <f>IF('Rang. kommuner avlingsnivå P '!I977&gt;1,'Rang. kommuner avlingsnivå P '!I977,"")</f>
        <v/>
      </c>
      <c r="M976" s="4" t="str">
        <f>IF('Rang. kommuner avlingsnivå P '!J977&gt;1,'Rang. kommuner avlingsnivå P '!J977,"")</f>
        <v/>
      </c>
      <c r="N976" s="4" t="str">
        <f>IF('Rang. kommuner avlingsnivå P '!K977&gt;1,'Rang. kommuner avlingsnivå P '!K977,"")</f>
        <v/>
      </c>
      <c r="O976" s="4" t="str">
        <f>IF('Rang. kommuner avlingsnivå P '!L977&gt;1,'Rang. kommuner avlingsnivå P '!L977,"")</f>
        <v/>
      </c>
    </row>
    <row r="977" spans="4:15" x14ac:dyDescent="0.25">
      <c r="D977" s="4" t="str">
        <f>IF('Rang. kommuner avlingsnivå P '!A978&gt;1,'Rang. kommuner avlingsnivå P '!A978,"")</f>
        <v/>
      </c>
      <c r="E977" s="4" t="str">
        <f>IF('Rang. kommuner avlingsnivå P '!B978&gt;1,'Rang. kommuner avlingsnivå P '!B978,"")</f>
        <v/>
      </c>
      <c r="F977" s="4" t="str">
        <f>IF('Rang. kommuner avlingsnivå P '!C978&gt;1,'Rang. kommuner avlingsnivå P '!C978,"")</f>
        <v/>
      </c>
      <c r="G977" s="4" t="str">
        <f>IF('Rang. kommuner avlingsnivå P '!D978&gt;1,'Rang. kommuner avlingsnivå P '!D978,"")</f>
        <v/>
      </c>
      <c r="H977" s="4" t="str">
        <f>IF('Rang. kommuner avlingsnivå P '!E978&gt;1,'Rang. kommuner avlingsnivå P '!E978,"")</f>
        <v/>
      </c>
      <c r="I977" s="4" t="str">
        <f>IF('Rang. kommuner avlingsnivå P '!F978&gt;1,'Rang. kommuner avlingsnivå P '!F978,"")</f>
        <v/>
      </c>
      <c r="J977" s="4" t="str">
        <f>IF('Rang. kommuner avlingsnivå P '!G978&gt;1,'Rang. kommuner avlingsnivå P '!G978,"")</f>
        <v/>
      </c>
      <c r="K977" s="4" t="str">
        <f>IF('Rang. kommuner avlingsnivå P '!H978&gt;1,'Rang. kommuner avlingsnivå P '!H978,"")</f>
        <v/>
      </c>
      <c r="L977" s="4" t="str">
        <f>IF('Rang. kommuner avlingsnivå P '!I978&gt;1,'Rang. kommuner avlingsnivå P '!I978,"")</f>
        <v/>
      </c>
      <c r="M977" s="4" t="str">
        <f>IF('Rang. kommuner avlingsnivå P '!J978&gt;1,'Rang. kommuner avlingsnivå P '!J978,"")</f>
        <v/>
      </c>
      <c r="N977" s="4" t="str">
        <f>IF('Rang. kommuner avlingsnivå P '!K978&gt;1,'Rang. kommuner avlingsnivå P '!K978,"")</f>
        <v/>
      </c>
      <c r="O977" s="4" t="str">
        <f>IF('Rang. kommuner avlingsnivå P '!L978&gt;1,'Rang. kommuner avlingsnivå P '!L978,"")</f>
        <v/>
      </c>
    </row>
    <row r="978" spans="4:15" x14ac:dyDescent="0.25">
      <c r="D978" s="4" t="str">
        <f>IF('Rang. kommuner avlingsnivå P '!A979&gt;1,'Rang. kommuner avlingsnivå P '!A979,"")</f>
        <v/>
      </c>
      <c r="E978" s="4" t="str">
        <f>IF('Rang. kommuner avlingsnivå P '!B979&gt;1,'Rang. kommuner avlingsnivå P '!B979,"")</f>
        <v/>
      </c>
      <c r="F978" s="4" t="str">
        <f>IF('Rang. kommuner avlingsnivå P '!C979&gt;1,'Rang. kommuner avlingsnivå P '!C979,"")</f>
        <v/>
      </c>
      <c r="G978" s="4" t="str">
        <f>IF('Rang. kommuner avlingsnivå P '!D979&gt;1,'Rang. kommuner avlingsnivå P '!D979,"")</f>
        <v/>
      </c>
      <c r="H978" s="4" t="str">
        <f>IF('Rang. kommuner avlingsnivå P '!E979&gt;1,'Rang. kommuner avlingsnivå P '!E979,"")</f>
        <v/>
      </c>
      <c r="I978" s="4" t="str">
        <f>IF('Rang. kommuner avlingsnivå P '!F979&gt;1,'Rang. kommuner avlingsnivå P '!F979,"")</f>
        <v/>
      </c>
      <c r="J978" s="4" t="str">
        <f>IF('Rang. kommuner avlingsnivå P '!G979&gt;1,'Rang. kommuner avlingsnivå P '!G979,"")</f>
        <v/>
      </c>
      <c r="K978" s="4" t="str">
        <f>IF('Rang. kommuner avlingsnivå P '!H979&gt;1,'Rang. kommuner avlingsnivå P '!H979,"")</f>
        <v/>
      </c>
      <c r="L978" s="4" t="str">
        <f>IF('Rang. kommuner avlingsnivå P '!I979&gt;1,'Rang. kommuner avlingsnivå P '!I979,"")</f>
        <v/>
      </c>
      <c r="M978" s="4" t="str">
        <f>IF('Rang. kommuner avlingsnivå P '!J979&gt;1,'Rang. kommuner avlingsnivå P '!J979,"")</f>
        <v/>
      </c>
      <c r="N978" s="4" t="str">
        <f>IF('Rang. kommuner avlingsnivå P '!K979&gt;1,'Rang. kommuner avlingsnivå P '!K979,"")</f>
        <v/>
      </c>
      <c r="O978" s="4" t="str">
        <f>IF('Rang. kommuner avlingsnivå P '!L979&gt;1,'Rang. kommuner avlingsnivå P '!L979,"")</f>
        <v/>
      </c>
    </row>
    <row r="979" spans="4:15" x14ac:dyDescent="0.25">
      <c r="D979" s="4" t="str">
        <f>IF('Rang. kommuner avlingsnivå P '!A980&gt;1,'Rang. kommuner avlingsnivå P '!A980,"")</f>
        <v/>
      </c>
      <c r="E979" s="4" t="str">
        <f>IF('Rang. kommuner avlingsnivå P '!B980&gt;1,'Rang. kommuner avlingsnivå P '!B980,"")</f>
        <v/>
      </c>
      <c r="F979" s="4" t="str">
        <f>IF('Rang. kommuner avlingsnivå P '!C980&gt;1,'Rang. kommuner avlingsnivå P '!C980,"")</f>
        <v/>
      </c>
      <c r="G979" s="4" t="str">
        <f>IF('Rang. kommuner avlingsnivå P '!D980&gt;1,'Rang. kommuner avlingsnivå P '!D980,"")</f>
        <v/>
      </c>
      <c r="H979" s="4" t="str">
        <f>IF('Rang. kommuner avlingsnivå P '!E980&gt;1,'Rang. kommuner avlingsnivå P '!E980,"")</f>
        <v/>
      </c>
      <c r="I979" s="4" t="str">
        <f>IF('Rang. kommuner avlingsnivå P '!F980&gt;1,'Rang. kommuner avlingsnivå P '!F980,"")</f>
        <v/>
      </c>
      <c r="J979" s="4" t="str">
        <f>IF('Rang. kommuner avlingsnivå P '!G980&gt;1,'Rang. kommuner avlingsnivå P '!G980,"")</f>
        <v/>
      </c>
      <c r="K979" s="4" t="str">
        <f>IF('Rang. kommuner avlingsnivå P '!H980&gt;1,'Rang. kommuner avlingsnivå P '!H980,"")</f>
        <v/>
      </c>
      <c r="L979" s="4" t="str">
        <f>IF('Rang. kommuner avlingsnivå P '!I980&gt;1,'Rang. kommuner avlingsnivå P '!I980,"")</f>
        <v/>
      </c>
      <c r="M979" s="4" t="str">
        <f>IF('Rang. kommuner avlingsnivå P '!J980&gt;1,'Rang. kommuner avlingsnivå P '!J980,"")</f>
        <v/>
      </c>
      <c r="N979" s="4" t="str">
        <f>IF('Rang. kommuner avlingsnivå P '!K980&gt;1,'Rang. kommuner avlingsnivå P '!K980,"")</f>
        <v/>
      </c>
      <c r="O979" s="4" t="str">
        <f>IF('Rang. kommuner avlingsnivå P '!L980&gt;1,'Rang. kommuner avlingsnivå P '!L980,"")</f>
        <v/>
      </c>
    </row>
    <row r="980" spans="4:15" x14ac:dyDescent="0.25">
      <c r="D980" s="4" t="str">
        <f>IF('Rang. kommuner avlingsnivå P '!A981&gt;1,'Rang. kommuner avlingsnivå P '!A981,"")</f>
        <v/>
      </c>
      <c r="E980" s="4" t="str">
        <f>IF('Rang. kommuner avlingsnivå P '!B981&gt;1,'Rang. kommuner avlingsnivå P '!B981,"")</f>
        <v/>
      </c>
      <c r="F980" s="4" t="str">
        <f>IF('Rang. kommuner avlingsnivå P '!C981&gt;1,'Rang. kommuner avlingsnivå P '!C981,"")</f>
        <v/>
      </c>
      <c r="G980" s="4" t="str">
        <f>IF('Rang. kommuner avlingsnivå P '!D981&gt;1,'Rang. kommuner avlingsnivå P '!D981,"")</f>
        <v/>
      </c>
      <c r="H980" s="4" t="str">
        <f>IF('Rang. kommuner avlingsnivå P '!E981&gt;1,'Rang. kommuner avlingsnivå P '!E981,"")</f>
        <v/>
      </c>
      <c r="I980" s="4" t="str">
        <f>IF('Rang. kommuner avlingsnivå P '!F981&gt;1,'Rang. kommuner avlingsnivå P '!F981,"")</f>
        <v/>
      </c>
      <c r="J980" s="4" t="str">
        <f>IF('Rang. kommuner avlingsnivå P '!G981&gt;1,'Rang. kommuner avlingsnivå P '!G981,"")</f>
        <v/>
      </c>
      <c r="K980" s="4" t="str">
        <f>IF('Rang. kommuner avlingsnivå P '!H981&gt;1,'Rang. kommuner avlingsnivå P '!H981,"")</f>
        <v/>
      </c>
      <c r="L980" s="4" t="str">
        <f>IF('Rang. kommuner avlingsnivå P '!I981&gt;1,'Rang. kommuner avlingsnivå P '!I981,"")</f>
        <v/>
      </c>
      <c r="M980" s="4" t="str">
        <f>IF('Rang. kommuner avlingsnivå P '!J981&gt;1,'Rang. kommuner avlingsnivå P '!J981,"")</f>
        <v/>
      </c>
      <c r="N980" s="4" t="str">
        <f>IF('Rang. kommuner avlingsnivå P '!K981&gt;1,'Rang. kommuner avlingsnivå P '!K981,"")</f>
        <v/>
      </c>
      <c r="O980" s="4" t="str">
        <f>IF('Rang. kommuner avlingsnivå P '!L981&gt;1,'Rang. kommuner avlingsnivå P '!L981,"")</f>
        <v/>
      </c>
    </row>
    <row r="981" spans="4:15" x14ac:dyDescent="0.25">
      <c r="D981" s="4" t="str">
        <f>IF('Rang. kommuner avlingsnivå P '!A982&gt;1,'Rang. kommuner avlingsnivå P '!A982,"")</f>
        <v/>
      </c>
      <c r="E981" s="4" t="str">
        <f>IF('Rang. kommuner avlingsnivå P '!B982&gt;1,'Rang. kommuner avlingsnivå P '!B982,"")</f>
        <v/>
      </c>
      <c r="F981" s="4" t="str">
        <f>IF('Rang. kommuner avlingsnivå P '!C982&gt;1,'Rang. kommuner avlingsnivå P '!C982,"")</f>
        <v/>
      </c>
      <c r="G981" s="4" t="str">
        <f>IF('Rang. kommuner avlingsnivå P '!D982&gt;1,'Rang. kommuner avlingsnivå P '!D982,"")</f>
        <v/>
      </c>
      <c r="H981" s="4" t="str">
        <f>IF('Rang. kommuner avlingsnivå P '!E982&gt;1,'Rang. kommuner avlingsnivå P '!E982,"")</f>
        <v/>
      </c>
      <c r="I981" s="4" t="str">
        <f>IF('Rang. kommuner avlingsnivå P '!F982&gt;1,'Rang. kommuner avlingsnivå P '!F982,"")</f>
        <v/>
      </c>
      <c r="J981" s="4" t="str">
        <f>IF('Rang. kommuner avlingsnivå P '!G982&gt;1,'Rang. kommuner avlingsnivå P '!G982,"")</f>
        <v/>
      </c>
      <c r="K981" s="4" t="str">
        <f>IF('Rang. kommuner avlingsnivå P '!H982&gt;1,'Rang. kommuner avlingsnivå P '!H982,"")</f>
        <v/>
      </c>
      <c r="L981" s="4" t="str">
        <f>IF('Rang. kommuner avlingsnivå P '!I982&gt;1,'Rang. kommuner avlingsnivå P '!I982,"")</f>
        <v/>
      </c>
      <c r="M981" s="4" t="str">
        <f>IF('Rang. kommuner avlingsnivå P '!J982&gt;1,'Rang. kommuner avlingsnivå P '!J982,"")</f>
        <v/>
      </c>
      <c r="N981" s="4" t="str">
        <f>IF('Rang. kommuner avlingsnivå P '!K982&gt;1,'Rang. kommuner avlingsnivå P '!K982,"")</f>
        <v/>
      </c>
      <c r="O981" s="4" t="str">
        <f>IF('Rang. kommuner avlingsnivå P '!L982&gt;1,'Rang. kommuner avlingsnivå P '!L982,"")</f>
        <v/>
      </c>
    </row>
    <row r="982" spans="4:15" x14ac:dyDescent="0.25">
      <c r="D982" s="4" t="str">
        <f>IF('Rang. kommuner avlingsnivå P '!A983&gt;1,'Rang. kommuner avlingsnivå P '!A983,"")</f>
        <v/>
      </c>
      <c r="E982" s="4" t="str">
        <f>IF('Rang. kommuner avlingsnivå P '!B983&gt;1,'Rang. kommuner avlingsnivå P '!B983,"")</f>
        <v/>
      </c>
      <c r="F982" s="4" t="str">
        <f>IF('Rang. kommuner avlingsnivå P '!C983&gt;1,'Rang. kommuner avlingsnivå P '!C983,"")</f>
        <v/>
      </c>
      <c r="G982" s="4" t="str">
        <f>IF('Rang. kommuner avlingsnivå P '!D983&gt;1,'Rang. kommuner avlingsnivå P '!D983,"")</f>
        <v/>
      </c>
      <c r="H982" s="4" t="str">
        <f>IF('Rang. kommuner avlingsnivå P '!E983&gt;1,'Rang. kommuner avlingsnivå P '!E983,"")</f>
        <v/>
      </c>
      <c r="I982" s="4" t="str">
        <f>IF('Rang. kommuner avlingsnivå P '!F983&gt;1,'Rang. kommuner avlingsnivå P '!F983,"")</f>
        <v/>
      </c>
      <c r="J982" s="4" t="str">
        <f>IF('Rang. kommuner avlingsnivå P '!G983&gt;1,'Rang. kommuner avlingsnivå P '!G983,"")</f>
        <v/>
      </c>
      <c r="K982" s="4" t="str">
        <f>IF('Rang. kommuner avlingsnivå P '!H983&gt;1,'Rang. kommuner avlingsnivå P '!H983,"")</f>
        <v/>
      </c>
      <c r="L982" s="4" t="str">
        <f>IF('Rang. kommuner avlingsnivå P '!I983&gt;1,'Rang. kommuner avlingsnivå P '!I983,"")</f>
        <v/>
      </c>
      <c r="M982" s="4" t="str">
        <f>IF('Rang. kommuner avlingsnivå P '!J983&gt;1,'Rang. kommuner avlingsnivå P '!J983,"")</f>
        <v/>
      </c>
      <c r="N982" s="4" t="str">
        <f>IF('Rang. kommuner avlingsnivå P '!K983&gt;1,'Rang. kommuner avlingsnivå P '!K983,"")</f>
        <v/>
      </c>
      <c r="O982" s="4" t="str">
        <f>IF('Rang. kommuner avlingsnivå P '!L983&gt;1,'Rang. kommuner avlingsnivå P '!L983,"")</f>
        <v/>
      </c>
    </row>
    <row r="983" spans="4:15" x14ac:dyDescent="0.25">
      <c r="D983" s="4" t="str">
        <f>IF('Rang. kommuner avlingsnivå P '!A984&gt;1,'Rang. kommuner avlingsnivå P '!A984,"")</f>
        <v/>
      </c>
      <c r="E983" s="4" t="str">
        <f>IF('Rang. kommuner avlingsnivå P '!B984&gt;1,'Rang. kommuner avlingsnivå P '!B984,"")</f>
        <v/>
      </c>
      <c r="F983" s="4" t="str">
        <f>IF('Rang. kommuner avlingsnivå P '!C984&gt;1,'Rang. kommuner avlingsnivå P '!C984,"")</f>
        <v/>
      </c>
      <c r="G983" s="4" t="str">
        <f>IF('Rang. kommuner avlingsnivå P '!D984&gt;1,'Rang. kommuner avlingsnivå P '!D984,"")</f>
        <v/>
      </c>
      <c r="H983" s="4" t="str">
        <f>IF('Rang. kommuner avlingsnivå P '!E984&gt;1,'Rang. kommuner avlingsnivå P '!E984,"")</f>
        <v/>
      </c>
      <c r="I983" s="4" t="str">
        <f>IF('Rang. kommuner avlingsnivå P '!F984&gt;1,'Rang. kommuner avlingsnivå P '!F984,"")</f>
        <v/>
      </c>
      <c r="J983" s="4" t="str">
        <f>IF('Rang. kommuner avlingsnivå P '!G984&gt;1,'Rang. kommuner avlingsnivå P '!G984,"")</f>
        <v/>
      </c>
      <c r="K983" s="4" t="str">
        <f>IF('Rang. kommuner avlingsnivå P '!H984&gt;1,'Rang. kommuner avlingsnivå P '!H984,"")</f>
        <v/>
      </c>
      <c r="L983" s="4" t="str">
        <f>IF('Rang. kommuner avlingsnivå P '!I984&gt;1,'Rang. kommuner avlingsnivå P '!I984,"")</f>
        <v/>
      </c>
      <c r="M983" s="4" t="str">
        <f>IF('Rang. kommuner avlingsnivå P '!J984&gt;1,'Rang. kommuner avlingsnivå P '!J984,"")</f>
        <v/>
      </c>
      <c r="N983" s="4" t="str">
        <f>IF('Rang. kommuner avlingsnivå P '!K984&gt;1,'Rang. kommuner avlingsnivå P '!K984,"")</f>
        <v/>
      </c>
      <c r="O983" s="4" t="str">
        <f>IF('Rang. kommuner avlingsnivå P '!L984&gt;1,'Rang. kommuner avlingsnivå P '!L984,"")</f>
        <v/>
      </c>
    </row>
    <row r="984" spans="4:15" x14ac:dyDescent="0.25">
      <c r="D984" s="4" t="str">
        <f>IF('Rang. kommuner avlingsnivå P '!A985&gt;1,'Rang. kommuner avlingsnivå P '!A985,"")</f>
        <v/>
      </c>
      <c r="E984" s="4" t="str">
        <f>IF('Rang. kommuner avlingsnivå P '!B985&gt;1,'Rang. kommuner avlingsnivå P '!B985,"")</f>
        <v/>
      </c>
      <c r="F984" s="4" t="str">
        <f>IF('Rang. kommuner avlingsnivå P '!C985&gt;1,'Rang. kommuner avlingsnivå P '!C985,"")</f>
        <v/>
      </c>
      <c r="G984" s="4" t="str">
        <f>IF('Rang. kommuner avlingsnivå P '!D985&gt;1,'Rang. kommuner avlingsnivå P '!D985,"")</f>
        <v/>
      </c>
      <c r="H984" s="4" t="str">
        <f>IF('Rang. kommuner avlingsnivå P '!E985&gt;1,'Rang. kommuner avlingsnivå P '!E985,"")</f>
        <v/>
      </c>
      <c r="I984" s="4" t="str">
        <f>IF('Rang. kommuner avlingsnivå P '!F985&gt;1,'Rang. kommuner avlingsnivå P '!F985,"")</f>
        <v/>
      </c>
      <c r="J984" s="4" t="str">
        <f>IF('Rang. kommuner avlingsnivå P '!G985&gt;1,'Rang. kommuner avlingsnivå P '!G985,"")</f>
        <v/>
      </c>
      <c r="K984" s="4" t="str">
        <f>IF('Rang. kommuner avlingsnivå P '!H985&gt;1,'Rang. kommuner avlingsnivå P '!H985,"")</f>
        <v/>
      </c>
      <c r="L984" s="4" t="str">
        <f>IF('Rang. kommuner avlingsnivå P '!I985&gt;1,'Rang. kommuner avlingsnivå P '!I985,"")</f>
        <v/>
      </c>
      <c r="M984" s="4" t="str">
        <f>IF('Rang. kommuner avlingsnivå P '!J985&gt;1,'Rang. kommuner avlingsnivå P '!J985,"")</f>
        <v/>
      </c>
      <c r="N984" s="4" t="str">
        <f>IF('Rang. kommuner avlingsnivå P '!K985&gt;1,'Rang. kommuner avlingsnivå P '!K985,"")</f>
        <v/>
      </c>
      <c r="O984" s="4" t="str">
        <f>IF('Rang. kommuner avlingsnivå P '!L985&gt;1,'Rang. kommuner avlingsnivå P '!L985,"")</f>
        <v/>
      </c>
    </row>
    <row r="985" spans="4:15" x14ac:dyDescent="0.25">
      <c r="D985" s="4" t="str">
        <f>IF('Rang. kommuner avlingsnivå P '!A986&gt;1,'Rang. kommuner avlingsnivå P '!A986,"")</f>
        <v/>
      </c>
      <c r="E985" s="4" t="str">
        <f>IF('Rang. kommuner avlingsnivå P '!B986&gt;1,'Rang. kommuner avlingsnivå P '!B986,"")</f>
        <v/>
      </c>
      <c r="F985" s="4" t="str">
        <f>IF('Rang. kommuner avlingsnivå P '!C986&gt;1,'Rang. kommuner avlingsnivå P '!C986,"")</f>
        <v/>
      </c>
      <c r="G985" s="4" t="str">
        <f>IF('Rang. kommuner avlingsnivå P '!D986&gt;1,'Rang. kommuner avlingsnivå P '!D986,"")</f>
        <v/>
      </c>
      <c r="H985" s="4" t="str">
        <f>IF('Rang. kommuner avlingsnivå P '!E986&gt;1,'Rang. kommuner avlingsnivå P '!E986,"")</f>
        <v/>
      </c>
      <c r="I985" s="4" t="str">
        <f>IF('Rang. kommuner avlingsnivå P '!F986&gt;1,'Rang. kommuner avlingsnivå P '!F986,"")</f>
        <v/>
      </c>
      <c r="J985" s="4" t="str">
        <f>IF('Rang. kommuner avlingsnivå P '!G986&gt;1,'Rang. kommuner avlingsnivå P '!G986,"")</f>
        <v/>
      </c>
      <c r="K985" s="4" t="str">
        <f>IF('Rang. kommuner avlingsnivå P '!H986&gt;1,'Rang. kommuner avlingsnivå P '!H986,"")</f>
        <v/>
      </c>
      <c r="L985" s="4" t="str">
        <f>IF('Rang. kommuner avlingsnivå P '!I986&gt;1,'Rang. kommuner avlingsnivå P '!I986,"")</f>
        <v/>
      </c>
      <c r="M985" s="4" t="str">
        <f>IF('Rang. kommuner avlingsnivå P '!J986&gt;1,'Rang. kommuner avlingsnivå P '!J986,"")</f>
        <v/>
      </c>
      <c r="N985" s="4" t="str">
        <f>IF('Rang. kommuner avlingsnivå P '!K986&gt;1,'Rang. kommuner avlingsnivå P '!K986,"")</f>
        <v/>
      </c>
      <c r="O985" s="4" t="str">
        <f>IF('Rang. kommuner avlingsnivå P '!L986&gt;1,'Rang. kommuner avlingsnivå P '!L986,"")</f>
        <v/>
      </c>
    </row>
    <row r="986" spans="4:15" x14ac:dyDescent="0.25">
      <c r="D986" s="4" t="str">
        <f>IF('Rang. kommuner avlingsnivå P '!A987&gt;1,'Rang. kommuner avlingsnivå P '!A987,"")</f>
        <v/>
      </c>
      <c r="E986" s="4" t="str">
        <f>IF('Rang. kommuner avlingsnivå P '!B987&gt;1,'Rang. kommuner avlingsnivå P '!B987,"")</f>
        <v/>
      </c>
      <c r="F986" s="4" t="str">
        <f>IF('Rang. kommuner avlingsnivå P '!C987&gt;1,'Rang. kommuner avlingsnivå P '!C987,"")</f>
        <v/>
      </c>
      <c r="G986" s="4" t="str">
        <f>IF('Rang. kommuner avlingsnivå P '!D987&gt;1,'Rang. kommuner avlingsnivå P '!D987,"")</f>
        <v/>
      </c>
      <c r="H986" s="4" t="str">
        <f>IF('Rang. kommuner avlingsnivå P '!E987&gt;1,'Rang. kommuner avlingsnivå P '!E987,"")</f>
        <v/>
      </c>
      <c r="I986" s="4" t="str">
        <f>IF('Rang. kommuner avlingsnivå P '!F987&gt;1,'Rang. kommuner avlingsnivå P '!F987,"")</f>
        <v/>
      </c>
      <c r="J986" s="4" t="str">
        <f>IF('Rang. kommuner avlingsnivå P '!G987&gt;1,'Rang. kommuner avlingsnivå P '!G987,"")</f>
        <v/>
      </c>
      <c r="K986" s="4" t="str">
        <f>IF('Rang. kommuner avlingsnivå P '!H987&gt;1,'Rang. kommuner avlingsnivå P '!H987,"")</f>
        <v/>
      </c>
      <c r="L986" s="4" t="str">
        <f>IF('Rang. kommuner avlingsnivå P '!I987&gt;1,'Rang. kommuner avlingsnivå P '!I987,"")</f>
        <v/>
      </c>
      <c r="M986" s="4" t="str">
        <f>IF('Rang. kommuner avlingsnivå P '!J987&gt;1,'Rang. kommuner avlingsnivå P '!J987,"")</f>
        <v/>
      </c>
      <c r="N986" s="4" t="str">
        <f>IF('Rang. kommuner avlingsnivå P '!K987&gt;1,'Rang. kommuner avlingsnivå P '!K987,"")</f>
        <v/>
      </c>
      <c r="O986" s="4" t="str">
        <f>IF('Rang. kommuner avlingsnivå P '!L987&gt;1,'Rang. kommuner avlingsnivå P '!L987,"")</f>
        <v/>
      </c>
    </row>
    <row r="987" spans="4:15" x14ac:dyDescent="0.25">
      <c r="D987" s="4" t="str">
        <f>IF('Rang. kommuner avlingsnivå P '!A988&gt;1,'Rang. kommuner avlingsnivå P '!A988,"")</f>
        <v/>
      </c>
      <c r="E987" s="4" t="str">
        <f>IF('Rang. kommuner avlingsnivå P '!B988&gt;1,'Rang. kommuner avlingsnivå P '!B988,"")</f>
        <v/>
      </c>
      <c r="F987" s="4" t="str">
        <f>IF('Rang. kommuner avlingsnivå P '!C988&gt;1,'Rang. kommuner avlingsnivå P '!C988,"")</f>
        <v/>
      </c>
      <c r="G987" s="4" t="str">
        <f>IF('Rang. kommuner avlingsnivå P '!D988&gt;1,'Rang. kommuner avlingsnivå P '!D988,"")</f>
        <v/>
      </c>
      <c r="H987" s="4" t="str">
        <f>IF('Rang. kommuner avlingsnivå P '!E988&gt;1,'Rang. kommuner avlingsnivå P '!E988,"")</f>
        <v/>
      </c>
      <c r="I987" s="4" t="str">
        <f>IF('Rang. kommuner avlingsnivå P '!F988&gt;1,'Rang. kommuner avlingsnivå P '!F988,"")</f>
        <v/>
      </c>
      <c r="J987" s="4" t="str">
        <f>IF('Rang. kommuner avlingsnivå P '!G988&gt;1,'Rang. kommuner avlingsnivå P '!G988,"")</f>
        <v/>
      </c>
      <c r="K987" s="4" t="str">
        <f>IF('Rang. kommuner avlingsnivå P '!H988&gt;1,'Rang. kommuner avlingsnivå P '!H988,"")</f>
        <v/>
      </c>
      <c r="L987" s="4" t="str">
        <f>IF('Rang. kommuner avlingsnivå P '!I988&gt;1,'Rang. kommuner avlingsnivå P '!I988,"")</f>
        <v/>
      </c>
      <c r="M987" s="4" t="str">
        <f>IF('Rang. kommuner avlingsnivå P '!J988&gt;1,'Rang. kommuner avlingsnivå P '!J988,"")</f>
        <v/>
      </c>
      <c r="N987" s="4" t="str">
        <f>IF('Rang. kommuner avlingsnivå P '!K988&gt;1,'Rang. kommuner avlingsnivå P '!K988,"")</f>
        <v/>
      </c>
      <c r="O987" s="4" t="str">
        <f>IF('Rang. kommuner avlingsnivå P '!L988&gt;1,'Rang. kommuner avlingsnivå P '!L988,"")</f>
        <v/>
      </c>
    </row>
    <row r="988" spans="4:15" x14ac:dyDescent="0.25">
      <c r="D988" s="4" t="str">
        <f>IF('Rang. kommuner avlingsnivå P '!A989&gt;1,'Rang. kommuner avlingsnivå P '!A989,"")</f>
        <v/>
      </c>
      <c r="E988" s="4" t="str">
        <f>IF('Rang. kommuner avlingsnivå P '!B989&gt;1,'Rang. kommuner avlingsnivå P '!B989,"")</f>
        <v/>
      </c>
      <c r="F988" s="4" t="str">
        <f>IF('Rang. kommuner avlingsnivå P '!C989&gt;1,'Rang. kommuner avlingsnivå P '!C989,"")</f>
        <v/>
      </c>
      <c r="G988" s="4" t="str">
        <f>IF('Rang. kommuner avlingsnivå P '!D989&gt;1,'Rang. kommuner avlingsnivå P '!D989,"")</f>
        <v/>
      </c>
      <c r="H988" s="4" t="str">
        <f>IF('Rang. kommuner avlingsnivå P '!E989&gt;1,'Rang. kommuner avlingsnivå P '!E989,"")</f>
        <v/>
      </c>
      <c r="I988" s="4" t="str">
        <f>IF('Rang. kommuner avlingsnivå P '!F989&gt;1,'Rang. kommuner avlingsnivå P '!F989,"")</f>
        <v/>
      </c>
      <c r="J988" s="4" t="str">
        <f>IF('Rang. kommuner avlingsnivå P '!G989&gt;1,'Rang. kommuner avlingsnivå P '!G989,"")</f>
        <v/>
      </c>
      <c r="K988" s="4" t="str">
        <f>IF('Rang. kommuner avlingsnivå P '!H989&gt;1,'Rang. kommuner avlingsnivå P '!H989,"")</f>
        <v/>
      </c>
      <c r="L988" s="4" t="str">
        <f>IF('Rang. kommuner avlingsnivå P '!I989&gt;1,'Rang. kommuner avlingsnivå P '!I989,"")</f>
        <v/>
      </c>
      <c r="M988" s="4" t="str">
        <f>IF('Rang. kommuner avlingsnivå P '!J989&gt;1,'Rang. kommuner avlingsnivå P '!J989,"")</f>
        <v/>
      </c>
      <c r="N988" s="4" t="str">
        <f>IF('Rang. kommuner avlingsnivå P '!K989&gt;1,'Rang. kommuner avlingsnivå P '!K989,"")</f>
        <v/>
      </c>
      <c r="O988" s="4" t="str">
        <f>IF('Rang. kommuner avlingsnivå P '!L989&gt;1,'Rang. kommuner avlingsnivå P '!L989,"")</f>
        <v/>
      </c>
    </row>
    <row r="989" spans="4:15" x14ac:dyDescent="0.25">
      <c r="D989" s="4" t="str">
        <f>IF('Rang. kommuner avlingsnivå P '!A990&gt;1,'Rang. kommuner avlingsnivå P '!A990,"")</f>
        <v/>
      </c>
      <c r="E989" s="4" t="str">
        <f>IF('Rang. kommuner avlingsnivå P '!B990&gt;1,'Rang. kommuner avlingsnivå P '!B990,"")</f>
        <v/>
      </c>
      <c r="F989" s="4" t="str">
        <f>IF('Rang. kommuner avlingsnivå P '!C990&gt;1,'Rang. kommuner avlingsnivå P '!C990,"")</f>
        <v/>
      </c>
      <c r="G989" s="4" t="str">
        <f>IF('Rang. kommuner avlingsnivå P '!D990&gt;1,'Rang. kommuner avlingsnivå P '!D990,"")</f>
        <v/>
      </c>
      <c r="H989" s="4" t="str">
        <f>IF('Rang. kommuner avlingsnivå P '!E990&gt;1,'Rang. kommuner avlingsnivå P '!E990,"")</f>
        <v/>
      </c>
      <c r="I989" s="4" t="str">
        <f>IF('Rang. kommuner avlingsnivå P '!F990&gt;1,'Rang. kommuner avlingsnivå P '!F990,"")</f>
        <v/>
      </c>
      <c r="J989" s="4" t="str">
        <f>IF('Rang. kommuner avlingsnivå P '!G990&gt;1,'Rang. kommuner avlingsnivå P '!G990,"")</f>
        <v/>
      </c>
      <c r="K989" s="4" t="str">
        <f>IF('Rang. kommuner avlingsnivå P '!H990&gt;1,'Rang. kommuner avlingsnivå P '!H990,"")</f>
        <v/>
      </c>
      <c r="L989" s="4" t="str">
        <f>IF('Rang. kommuner avlingsnivå P '!I990&gt;1,'Rang. kommuner avlingsnivå P '!I990,"")</f>
        <v/>
      </c>
      <c r="M989" s="4" t="str">
        <f>IF('Rang. kommuner avlingsnivå P '!J990&gt;1,'Rang. kommuner avlingsnivå P '!J990,"")</f>
        <v/>
      </c>
      <c r="N989" s="4" t="str">
        <f>IF('Rang. kommuner avlingsnivå P '!K990&gt;1,'Rang. kommuner avlingsnivå P '!K990,"")</f>
        <v/>
      </c>
      <c r="O989" s="4" t="str">
        <f>IF('Rang. kommuner avlingsnivå P '!L990&gt;1,'Rang. kommuner avlingsnivå P '!L990,"")</f>
        <v/>
      </c>
    </row>
    <row r="990" spans="4:15" x14ac:dyDescent="0.25">
      <c r="D990" s="4" t="str">
        <f>IF('Rang. kommuner avlingsnivå P '!A991&gt;1,'Rang. kommuner avlingsnivå P '!A991,"")</f>
        <v/>
      </c>
      <c r="E990" s="4" t="str">
        <f>IF('Rang. kommuner avlingsnivå P '!B991&gt;1,'Rang. kommuner avlingsnivå P '!B991,"")</f>
        <v/>
      </c>
      <c r="F990" s="4" t="str">
        <f>IF('Rang. kommuner avlingsnivå P '!C991&gt;1,'Rang. kommuner avlingsnivå P '!C991,"")</f>
        <v/>
      </c>
      <c r="G990" s="4" t="str">
        <f>IF('Rang. kommuner avlingsnivå P '!D991&gt;1,'Rang. kommuner avlingsnivå P '!D991,"")</f>
        <v/>
      </c>
      <c r="H990" s="4" t="str">
        <f>IF('Rang. kommuner avlingsnivå P '!E991&gt;1,'Rang. kommuner avlingsnivå P '!E991,"")</f>
        <v/>
      </c>
      <c r="I990" s="4" t="str">
        <f>IF('Rang. kommuner avlingsnivå P '!F991&gt;1,'Rang. kommuner avlingsnivå P '!F991,"")</f>
        <v/>
      </c>
      <c r="J990" s="4" t="str">
        <f>IF('Rang. kommuner avlingsnivå P '!G991&gt;1,'Rang. kommuner avlingsnivå P '!G991,"")</f>
        <v/>
      </c>
      <c r="K990" s="4" t="str">
        <f>IF('Rang. kommuner avlingsnivå P '!H991&gt;1,'Rang. kommuner avlingsnivå P '!H991,"")</f>
        <v/>
      </c>
      <c r="L990" s="4" t="str">
        <f>IF('Rang. kommuner avlingsnivå P '!I991&gt;1,'Rang. kommuner avlingsnivå P '!I991,"")</f>
        <v/>
      </c>
      <c r="M990" s="4" t="str">
        <f>IF('Rang. kommuner avlingsnivå P '!J991&gt;1,'Rang. kommuner avlingsnivå P '!J991,"")</f>
        <v/>
      </c>
      <c r="N990" s="4" t="str">
        <f>IF('Rang. kommuner avlingsnivå P '!K991&gt;1,'Rang. kommuner avlingsnivå P '!K991,"")</f>
        <v/>
      </c>
      <c r="O990" s="4" t="str">
        <f>IF('Rang. kommuner avlingsnivå P '!L991&gt;1,'Rang. kommuner avlingsnivå P '!L991,"")</f>
        <v/>
      </c>
    </row>
    <row r="991" spans="4:15" x14ac:dyDescent="0.25">
      <c r="D991" s="4" t="str">
        <f>IF('Rang. kommuner avlingsnivå P '!A992&gt;1,'Rang. kommuner avlingsnivå P '!A992,"")</f>
        <v/>
      </c>
      <c r="E991" s="4" t="str">
        <f>IF('Rang. kommuner avlingsnivå P '!B992&gt;1,'Rang. kommuner avlingsnivå P '!B992,"")</f>
        <v/>
      </c>
      <c r="F991" s="4" t="str">
        <f>IF('Rang. kommuner avlingsnivå P '!C992&gt;1,'Rang. kommuner avlingsnivå P '!C992,"")</f>
        <v/>
      </c>
      <c r="G991" s="4" t="str">
        <f>IF('Rang. kommuner avlingsnivå P '!D992&gt;1,'Rang. kommuner avlingsnivå P '!D992,"")</f>
        <v/>
      </c>
      <c r="H991" s="4" t="str">
        <f>IF('Rang. kommuner avlingsnivå P '!E992&gt;1,'Rang. kommuner avlingsnivå P '!E992,"")</f>
        <v/>
      </c>
      <c r="I991" s="4" t="str">
        <f>IF('Rang. kommuner avlingsnivå P '!F992&gt;1,'Rang. kommuner avlingsnivå P '!F992,"")</f>
        <v/>
      </c>
      <c r="J991" s="4" t="str">
        <f>IF('Rang. kommuner avlingsnivå P '!G992&gt;1,'Rang. kommuner avlingsnivå P '!G992,"")</f>
        <v/>
      </c>
      <c r="K991" s="4" t="str">
        <f>IF('Rang. kommuner avlingsnivå P '!H992&gt;1,'Rang. kommuner avlingsnivå P '!H992,"")</f>
        <v/>
      </c>
      <c r="L991" s="4" t="str">
        <f>IF('Rang. kommuner avlingsnivå P '!I992&gt;1,'Rang. kommuner avlingsnivå P '!I992,"")</f>
        <v/>
      </c>
      <c r="M991" s="4" t="str">
        <f>IF('Rang. kommuner avlingsnivå P '!J992&gt;1,'Rang. kommuner avlingsnivå P '!J992,"")</f>
        <v/>
      </c>
      <c r="N991" s="4" t="str">
        <f>IF('Rang. kommuner avlingsnivå P '!K992&gt;1,'Rang. kommuner avlingsnivå P '!K992,"")</f>
        <v/>
      </c>
      <c r="O991" s="4" t="str">
        <f>IF('Rang. kommuner avlingsnivå P '!L992&gt;1,'Rang. kommuner avlingsnivå P '!L992,"")</f>
        <v/>
      </c>
    </row>
    <row r="992" spans="4:15" x14ac:dyDescent="0.25">
      <c r="D992" s="4" t="str">
        <f>IF('Rang. kommuner avlingsnivå P '!A993&gt;1,'Rang. kommuner avlingsnivå P '!A993,"")</f>
        <v/>
      </c>
      <c r="E992" s="4" t="str">
        <f>IF('Rang. kommuner avlingsnivå P '!B993&gt;1,'Rang. kommuner avlingsnivå P '!B993,"")</f>
        <v/>
      </c>
      <c r="F992" s="4" t="str">
        <f>IF('Rang. kommuner avlingsnivå P '!C993&gt;1,'Rang. kommuner avlingsnivå P '!C993,"")</f>
        <v/>
      </c>
      <c r="G992" s="4" t="str">
        <f>IF('Rang. kommuner avlingsnivå P '!D993&gt;1,'Rang. kommuner avlingsnivå P '!D993,"")</f>
        <v/>
      </c>
      <c r="H992" s="4" t="str">
        <f>IF('Rang. kommuner avlingsnivå P '!E993&gt;1,'Rang. kommuner avlingsnivå P '!E993,"")</f>
        <v/>
      </c>
      <c r="I992" s="4" t="str">
        <f>IF('Rang. kommuner avlingsnivå P '!F993&gt;1,'Rang. kommuner avlingsnivå P '!F993,"")</f>
        <v/>
      </c>
      <c r="J992" s="4" t="str">
        <f>IF('Rang. kommuner avlingsnivå P '!G993&gt;1,'Rang. kommuner avlingsnivå P '!G993,"")</f>
        <v/>
      </c>
      <c r="K992" s="4" t="str">
        <f>IF('Rang. kommuner avlingsnivå P '!H993&gt;1,'Rang. kommuner avlingsnivå P '!H993,"")</f>
        <v/>
      </c>
      <c r="L992" s="4" t="str">
        <f>IF('Rang. kommuner avlingsnivå P '!I993&gt;1,'Rang. kommuner avlingsnivå P '!I993,"")</f>
        <v/>
      </c>
      <c r="M992" s="4" t="str">
        <f>IF('Rang. kommuner avlingsnivå P '!J993&gt;1,'Rang. kommuner avlingsnivå P '!J993,"")</f>
        <v/>
      </c>
      <c r="N992" s="4" t="str">
        <f>IF('Rang. kommuner avlingsnivå P '!K993&gt;1,'Rang. kommuner avlingsnivå P '!K993,"")</f>
        <v/>
      </c>
      <c r="O992" s="4" t="str">
        <f>IF('Rang. kommuner avlingsnivå P '!L993&gt;1,'Rang. kommuner avlingsnivå P '!L993,"")</f>
        <v/>
      </c>
    </row>
    <row r="993" spans="4:15" x14ac:dyDescent="0.25">
      <c r="D993" s="4" t="str">
        <f>IF('Rang. kommuner avlingsnivå P '!A994&gt;1,'Rang. kommuner avlingsnivå P '!A994,"")</f>
        <v/>
      </c>
      <c r="E993" s="4" t="str">
        <f>IF('Rang. kommuner avlingsnivå P '!B994&gt;1,'Rang. kommuner avlingsnivå P '!B994,"")</f>
        <v/>
      </c>
      <c r="F993" s="4" t="str">
        <f>IF('Rang. kommuner avlingsnivå P '!C994&gt;1,'Rang. kommuner avlingsnivå P '!C994,"")</f>
        <v/>
      </c>
      <c r="G993" s="4" t="str">
        <f>IF('Rang. kommuner avlingsnivå P '!D994&gt;1,'Rang. kommuner avlingsnivå P '!D994,"")</f>
        <v/>
      </c>
      <c r="H993" s="4" t="str">
        <f>IF('Rang. kommuner avlingsnivå P '!E994&gt;1,'Rang. kommuner avlingsnivå P '!E994,"")</f>
        <v/>
      </c>
      <c r="I993" s="4" t="str">
        <f>IF('Rang. kommuner avlingsnivå P '!F994&gt;1,'Rang. kommuner avlingsnivå P '!F994,"")</f>
        <v/>
      </c>
      <c r="J993" s="4" t="str">
        <f>IF('Rang. kommuner avlingsnivå P '!G994&gt;1,'Rang. kommuner avlingsnivå P '!G994,"")</f>
        <v/>
      </c>
      <c r="K993" s="4" t="str">
        <f>IF('Rang. kommuner avlingsnivå P '!H994&gt;1,'Rang. kommuner avlingsnivå P '!H994,"")</f>
        <v/>
      </c>
      <c r="L993" s="4" t="str">
        <f>IF('Rang. kommuner avlingsnivå P '!I994&gt;1,'Rang. kommuner avlingsnivå P '!I994,"")</f>
        <v/>
      </c>
      <c r="M993" s="4" t="str">
        <f>IF('Rang. kommuner avlingsnivå P '!J994&gt;1,'Rang. kommuner avlingsnivå P '!J994,"")</f>
        <v/>
      </c>
      <c r="N993" s="4" t="str">
        <f>IF('Rang. kommuner avlingsnivå P '!K994&gt;1,'Rang. kommuner avlingsnivå P '!K994,"")</f>
        <v/>
      </c>
      <c r="O993" s="4" t="str">
        <f>IF('Rang. kommuner avlingsnivå P '!L994&gt;1,'Rang. kommuner avlingsnivå P '!L994,"")</f>
        <v/>
      </c>
    </row>
    <row r="994" spans="4:15" x14ac:dyDescent="0.25">
      <c r="D994" s="4" t="str">
        <f>IF('Rang. kommuner avlingsnivå P '!A995&gt;1,'Rang. kommuner avlingsnivå P '!A995,"")</f>
        <v/>
      </c>
      <c r="E994" s="4" t="str">
        <f>IF('Rang. kommuner avlingsnivå P '!B995&gt;1,'Rang. kommuner avlingsnivå P '!B995,"")</f>
        <v/>
      </c>
      <c r="F994" s="4" t="str">
        <f>IF('Rang. kommuner avlingsnivå P '!C995&gt;1,'Rang. kommuner avlingsnivå P '!C995,"")</f>
        <v/>
      </c>
      <c r="G994" s="4" t="str">
        <f>IF('Rang. kommuner avlingsnivå P '!D995&gt;1,'Rang. kommuner avlingsnivå P '!D995,"")</f>
        <v/>
      </c>
      <c r="H994" s="4" t="str">
        <f>IF('Rang. kommuner avlingsnivå P '!E995&gt;1,'Rang. kommuner avlingsnivå P '!E995,"")</f>
        <v/>
      </c>
      <c r="I994" s="4" t="str">
        <f>IF('Rang. kommuner avlingsnivå P '!F995&gt;1,'Rang. kommuner avlingsnivå P '!F995,"")</f>
        <v/>
      </c>
      <c r="J994" s="4" t="str">
        <f>IF('Rang. kommuner avlingsnivå P '!G995&gt;1,'Rang. kommuner avlingsnivå P '!G995,"")</f>
        <v/>
      </c>
      <c r="K994" s="4" t="str">
        <f>IF('Rang. kommuner avlingsnivå P '!H995&gt;1,'Rang. kommuner avlingsnivå P '!H995,"")</f>
        <v/>
      </c>
      <c r="L994" s="4" t="str">
        <f>IF('Rang. kommuner avlingsnivå P '!I995&gt;1,'Rang. kommuner avlingsnivå P '!I995,"")</f>
        <v/>
      </c>
      <c r="M994" s="4" t="str">
        <f>IF('Rang. kommuner avlingsnivå P '!J995&gt;1,'Rang. kommuner avlingsnivå P '!J995,"")</f>
        <v/>
      </c>
      <c r="N994" s="4" t="str">
        <f>IF('Rang. kommuner avlingsnivå P '!K995&gt;1,'Rang. kommuner avlingsnivå P '!K995,"")</f>
        <v/>
      </c>
      <c r="O994" s="4" t="str">
        <f>IF('Rang. kommuner avlingsnivå P '!L995&gt;1,'Rang. kommuner avlingsnivå P '!L995,"")</f>
        <v/>
      </c>
    </row>
    <row r="995" spans="4:15" x14ac:dyDescent="0.25">
      <c r="D995" s="4" t="str">
        <f>IF('Rang. kommuner avlingsnivå P '!A996&gt;1,'Rang. kommuner avlingsnivå P '!A996,"")</f>
        <v/>
      </c>
      <c r="E995" s="4" t="str">
        <f>IF('Rang. kommuner avlingsnivå P '!B996&gt;1,'Rang. kommuner avlingsnivå P '!B996,"")</f>
        <v/>
      </c>
      <c r="F995" s="4" t="str">
        <f>IF('Rang. kommuner avlingsnivå P '!C996&gt;1,'Rang. kommuner avlingsnivå P '!C996,"")</f>
        <v/>
      </c>
      <c r="G995" s="4" t="str">
        <f>IF('Rang. kommuner avlingsnivå P '!D996&gt;1,'Rang. kommuner avlingsnivå P '!D996,"")</f>
        <v/>
      </c>
      <c r="H995" s="4" t="str">
        <f>IF('Rang. kommuner avlingsnivå P '!E996&gt;1,'Rang. kommuner avlingsnivå P '!E996,"")</f>
        <v/>
      </c>
      <c r="I995" s="4" t="str">
        <f>IF('Rang. kommuner avlingsnivå P '!F996&gt;1,'Rang. kommuner avlingsnivå P '!F996,"")</f>
        <v/>
      </c>
      <c r="J995" s="4" t="str">
        <f>IF('Rang. kommuner avlingsnivå P '!G996&gt;1,'Rang. kommuner avlingsnivå P '!G996,"")</f>
        <v/>
      </c>
      <c r="K995" s="4" t="str">
        <f>IF('Rang. kommuner avlingsnivå P '!H996&gt;1,'Rang. kommuner avlingsnivå P '!H996,"")</f>
        <v/>
      </c>
      <c r="L995" s="4" t="str">
        <f>IF('Rang. kommuner avlingsnivå P '!I996&gt;1,'Rang. kommuner avlingsnivå P '!I996,"")</f>
        <v/>
      </c>
      <c r="M995" s="4" t="str">
        <f>IF('Rang. kommuner avlingsnivå P '!J996&gt;1,'Rang. kommuner avlingsnivå P '!J996,"")</f>
        <v/>
      </c>
      <c r="N995" s="4" t="str">
        <f>IF('Rang. kommuner avlingsnivå P '!K996&gt;1,'Rang. kommuner avlingsnivå P '!K996,"")</f>
        <v/>
      </c>
      <c r="O995" s="4" t="str">
        <f>IF('Rang. kommuner avlingsnivå P '!L996&gt;1,'Rang. kommuner avlingsnivå P '!L996,"")</f>
        <v/>
      </c>
    </row>
    <row r="996" spans="4:15" x14ac:dyDescent="0.25">
      <c r="D996" s="4" t="str">
        <f>IF('Rang. kommuner avlingsnivå P '!A997&gt;1,'Rang. kommuner avlingsnivå P '!A997,"")</f>
        <v/>
      </c>
      <c r="E996" s="4" t="str">
        <f>IF('Rang. kommuner avlingsnivå P '!B997&gt;1,'Rang. kommuner avlingsnivå P '!B997,"")</f>
        <v/>
      </c>
      <c r="F996" s="4" t="str">
        <f>IF('Rang. kommuner avlingsnivå P '!C997&gt;1,'Rang. kommuner avlingsnivå P '!C997,"")</f>
        <v/>
      </c>
      <c r="G996" s="4" t="str">
        <f>IF('Rang. kommuner avlingsnivå P '!D997&gt;1,'Rang. kommuner avlingsnivå P '!D997,"")</f>
        <v/>
      </c>
      <c r="H996" s="4" t="str">
        <f>IF('Rang. kommuner avlingsnivå P '!E997&gt;1,'Rang. kommuner avlingsnivå P '!E997,"")</f>
        <v/>
      </c>
      <c r="I996" s="4" t="str">
        <f>IF('Rang. kommuner avlingsnivå P '!F997&gt;1,'Rang. kommuner avlingsnivå P '!F997,"")</f>
        <v/>
      </c>
      <c r="J996" s="4" t="str">
        <f>IF('Rang. kommuner avlingsnivå P '!G997&gt;1,'Rang. kommuner avlingsnivå P '!G997,"")</f>
        <v/>
      </c>
      <c r="K996" s="4" t="str">
        <f>IF('Rang. kommuner avlingsnivå P '!H997&gt;1,'Rang. kommuner avlingsnivå P '!H997,"")</f>
        <v/>
      </c>
      <c r="L996" s="4" t="str">
        <f>IF('Rang. kommuner avlingsnivå P '!I997&gt;1,'Rang. kommuner avlingsnivå P '!I997,"")</f>
        <v/>
      </c>
      <c r="M996" s="4" t="str">
        <f>IF('Rang. kommuner avlingsnivå P '!J997&gt;1,'Rang. kommuner avlingsnivå P '!J997,"")</f>
        <v/>
      </c>
      <c r="N996" s="4" t="str">
        <f>IF('Rang. kommuner avlingsnivå P '!K997&gt;1,'Rang. kommuner avlingsnivå P '!K997,"")</f>
        <v/>
      </c>
      <c r="O996" s="4" t="str">
        <f>IF('Rang. kommuner avlingsnivå P '!L997&gt;1,'Rang. kommuner avlingsnivå P '!L997,"")</f>
        <v/>
      </c>
    </row>
    <row r="997" spans="4:15" x14ac:dyDescent="0.25">
      <c r="D997" s="4" t="str">
        <f>IF('Rang. kommuner avlingsnivå P '!A998&gt;1,'Rang. kommuner avlingsnivå P '!A998,"")</f>
        <v/>
      </c>
      <c r="E997" s="4" t="str">
        <f>IF('Rang. kommuner avlingsnivå P '!B998&gt;1,'Rang. kommuner avlingsnivå P '!B998,"")</f>
        <v/>
      </c>
      <c r="F997" s="4" t="str">
        <f>IF('Rang. kommuner avlingsnivå P '!C998&gt;1,'Rang. kommuner avlingsnivå P '!C998,"")</f>
        <v/>
      </c>
      <c r="G997" s="4" t="str">
        <f>IF('Rang. kommuner avlingsnivå P '!D998&gt;1,'Rang. kommuner avlingsnivå P '!D998,"")</f>
        <v/>
      </c>
      <c r="H997" s="4" t="str">
        <f>IF('Rang. kommuner avlingsnivå P '!E998&gt;1,'Rang. kommuner avlingsnivå P '!E998,"")</f>
        <v/>
      </c>
      <c r="I997" s="4" t="str">
        <f>IF('Rang. kommuner avlingsnivå P '!F998&gt;1,'Rang. kommuner avlingsnivå P '!F998,"")</f>
        <v/>
      </c>
      <c r="J997" s="4" t="str">
        <f>IF('Rang. kommuner avlingsnivå P '!G998&gt;1,'Rang. kommuner avlingsnivå P '!G998,"")</f>
        <v/>
      </c>
      <c r="K997" s="4" t="str">
        <f>IF('Rang. kommuner avlingsnivå P '!H998&gt;1,'Rang. kommuner avlingsnivå P '!H998,"")</f>
        <v/>
      </c>
      <c r="L997" s="4" t="str">
        <f>IF('Rang. kommuner avlingsnivå P '!I998&gt;1,'Rang. kommuner avlingsnivå P '!I998,"")</f>
        <v/>
      </c>
      <c r="M997" s="4" t="str">
        <f>IF('Rang. kommuner avlingsnivå P '!J998&gt;1,'Rang. kommuner avlingsnivå P '!J998,"")</f>
        <v/>
      </c>
      <c r="N997" s="4" t="str">
        <f>IF('Rang. kommuner avlingsnivå P '!K998&gt;1,'Rang. kommuner avlingsnivå P '!K998,"")</f>
        <v/>
      </c>
      <c r="O997" s="4" t="str">
        <f>IF('Rang. kommuner avlingsnivå P '!L998&gt;1,'Rang. kommuner avlingsnivå P '!L998,"")</f>
        <v/>
      </c>
    </row>
    <row r="998" spans="4:15" x14ac:dyDescent="0.25">
      <c r="D998" s="4" t="str">
        <f>IF('Rang. kommuner avlingsnivå P '!A999&gt;1,'Rang. kommuner avlingsnivå P '!A999,"")</f>
        <v/>
      </c>
      <c r="E998" s="4" t="str">
        <f>IF('Rang. kommuner avlingsnivå P '!B999&gt;1,'Rang. kommuner avlingsnivå P '!B999,"")</f>
        <v/>
      </c>
      <c r="F998" s="4" t="str">
        <f>IF('Rang. kommuner avlingsnivå P '!C999&gt;1,'Rang. kommuner avlingsnivå P '!C999,"")</f>
        <v/>
      </c>
      <c r="G998" s="4" t="str">
        <f>IF('Rang. kommuner avlingsnivå P '!D999&gt;1,'Rang. kommuner avlingsnivå P '!D999,"")</f>
        <v/>
      </c>
      <c r="H998" s="4" t="str">
        <f>IF('Rang. kommuner avlingsnivå P '!E999&gt;1,'Rang. kommuner avlingsnivå P '!E999,"")</f>
        <v/>
      </c>
      <c r="I998" s="4" t="str">
        <f>IF('Rang. kommuner avlingsnivå P '!F999&gt;1,'Rang. kommuner avlingsnivå P '!F999,"")</f>
        <v/>
      </c>
      <c r="J998" s="4" t="str">
        <f>IF('Rang. kommuner avlingsnivå P '!G999&gt;1,'Rang. kommuner avlingsnivå P '!G999,"")</f>
        <v/>
      </c>
      <c r="K998" s="4" t="str">
        <f>IF('Rang. kommuner avlingsnivå P '!H999&gt;1,'Rang. kommuner avlingsnivå P '!H999,"")</f>
        <v/>
      </c>
      <c r="L998" s="4" t="str">
        <f>IF('Rang. kommuner avlingsnivå P '!I999&gt;1,'Rang. kommuner avlingsnivå P '!I999,"")</f>
        <v/>
      </c>
      <c r="M998" s="4" t="str">
        <f>IF('Rang. kommuner avlingsnivå P '!J999&gt;1,'Rang. kommuner avlingsnivå P '!J999,"")</f>
        <v/>
      </c>
      <c r="N998" s="4" t="str">
        <f>IF('Rang. kommuner avlingsnivå P '!K999&gt;1,'Rang. kommuner avlingsnivå P '!K999,"")</f>
        <v/>
      </c>
      <c r="O998" s="4" t="str">
        <f>IF('Rang. kommuner avlingsnivå P '!L999&gt;1,'Rang. kommuner avlingsnivå P '!L999,"")</f>
        <v/>
      </c>
    </row>
    <row r="999" spans="4:15" x14ac:dyDescent="0.25">
      <c r="D999" s="4" t="str">
        <f>IF('Rang. kommuner avlingsnivå P '!A1000&gt;1,'Rang. kommuner avlingsnivå P '!A1000,"")</f>
        <v/>
      </c>
      <c r="E999" s="4" t="str">
        <f>IF('Rang. kommuner avlingsnivå P '!B1000&gt;1,'Rang. kommuner avlingsnivå P '!B1000,"")</f>
        <v/>
      </c>
      <c r="F999" s="4" t="str">
        <f>IF('Rang. kommuner avlingsnivå P '!C1000&gt;1,'Rang. kommuner avlingsnivå P '!C1000,"")</f>
        <v/>
      </c>
      <c r="G999" s="4" t="str">
        <f>IF('Rang. kommuner avlingsnivå P '!D1000&gt;1,'Rang. kommuner avlingsnivå P '!D1000,"")</f>
        <v/>
      </c>
      <c r="H999" s="4" t="str">
        <f>IF('Rang. kommuner avlingsnivå P '!E1000&gt;1,'Rang. kommuner avlingsnivå P '!E1000,"")</f>
        <v/>
      </c>
      <c r="I999" s="4" t="str">
        <f>IF('Rang. kommuner avlingsnivå P '!F1000&gt;1,'Rang. kommuner avlingsnivå P '!F1000,"")</f>
        <v/>
      </c>
      <c r="J999" s="4" t="str">
        <f>IF('Rang. kommuner avlingsnivå P '!G1000&gt;1,'Rang. kommuner avlingsnivå P '!G1000,"")</f>
        <v/>
      </c>
      <c r="K999" s="4" t="str">
        <f>IF('Rang. kommuner avlingsnivå P '!H1000&gt;1,'Rang. kommuner avlingsnivå P '!H1000,"")</f>
        <v/>
      </c>
      <c r="L999" s="4" t="str">
        <f>IF('Rang. kommuner avlingsnivå P '!I1000&gt;1,'Rang. kommuner avlingsnivå P '!I1000,"")</f>
        <v/>
      </c>
      <c r="M999" s="4" t="str">
        <f>IF('Rang. kommuner avlingsnivå P '!J1000&gt;1,'Rang. kommuner avlingsnivå P '!J1000,"")</f>
        <v/>
      </c>
      <c r="N999" s="4" t="str">
        <f>IF('Rang. kommuner avlingsnivå P '!K1000&gt;1,'Rang. kommuner avlingsnivå P '!K1000,"")</f>
        <v/>
      </c>
      <c r="O999" s="4" t="str">
        <f>IF('Rang. kommuner avlingsnivå P '!L1000&gt;1,'Rang. kommuner avlingsnivå P '!L1000,"")</f>
        <v/>
      </c>
    </row>
    <row r="1000" spans="4:15" x14ac:dyDescent="0.25">
      <c r="D1000" s="4" t="str">
        <f>IF('Rang. kommuner avlingsnivå P '!A1001&gt;1,'Rang. kommuner avlingsnivå P '!A1001,"")</f>
        <v/>
      </c>
      <c r="E1000" s="4" t="str">
        <f>IF('Rang. kommuner avlingsnivå P '!B1001&gt;1,'Rang. kommuner avlingsnivå P '!B1001,"")</f>
        <v/>
      </c>
      <c r="F1000" s="4" t="str">
        <f>IF('Rang. kommuner avlingsnivå P '!C1001&gt;1,'Rang. kommuner avlingsnivå P '!C1001,"")</f>
        <v/>
      </c>
      <c r="G1000" s="4" t="str">
        <f>IF('Rang. kommuner avlingsnivå P '!D1001&gt;1,'Rang. kommuner avlingsnivå P '!D1001,"")</f>
        <v/>
      </c>
      <c r="H1000" s="4" t="str">
        <f>IF('Rang. kommuner avlingsnivå P '!E1001&gt;1,'Rang. kommuner avlingsnivå P '!E1001,"")</f>
        <v/>
      </c>
      <c r="I1000" s="4" t="str">
        <f>IF('Rang. kommuner avlingsnivå P '!F1001&gt;1,'Rang. kommuner avlingsnivå P '!F1001,"")</f>
        <v/>
      </c>
      <c r="J1000" s="4" t="str">
        <f>IF('Rang. kommuner avlingsnivå P '!G1001&gt;1,'Rang. kommuner avlingsnivå P '!G1001,"")</f>
        <v/>
      </c>
      <c r="K1000" s="4" t="str">
        <f>IF('Rang. kommuner avlingsnivå P '!H1001&gt;1,'Rang. kommuner avlingsnivå P '!H1001,"")</f>
        <v/>
      </c>
      <c r="L1000" s="4" t="str">
        <f>IF('Rang. kommuner avlingsnivå P '!I1001&gt;1,'Rang. kommuner avlingsnivå P '!I1001,"")</f>
        <v/>
      </c>
      <c r="M1000" s="4" t="str">
        <f>IF('Rang. kommuner avlingsnivå P '!J1001&gt;1,'Rang. kommuner avlingsnivå P '!J1001,"")</f>
        <v/>
      </c>
      <c r="N1000" s="4" t="str">
        <f>IF('Rang. kommuner avlingsnivå P '!K1001&gt;1,'Rang. kommuner avlingsnivå P '!K1001,"")</f>
        <v/>
      </c>
      <c r="O1000" s="4" t="str">
        <f>IF('Rang. kommuner avlingsnivå P '!L1001&gt;1,'Rang. kommuner avlingsnivå P '!L1001,"")</f>
        <v/>
      </c>
    </row>
    <row r="1001" spans="4:15" x14ac:dyDescent="0.25">
      <c r="D1001" s="4" t="str">
        <f>IF('Rang. kommuner avlingsnivå P '!A1002&gt;1,'Rang. kommuner avlingsnivå P '!A1002,"")</f>
        <v/>
      </c>
      <c r="E1001" s="4" t="str">
        <f>IF('Rang. kommuner avlingsnivå P '!B1002&gt;1,'Rang. kommuner avlingsnivå P '!B1002,"")</f>
        <v/>
      </c>
      <c r="F1001" s="4" t="str">
        <f>IF('Rang. kommuner avlingsnivå P '!C1002&gt;1,'Rang. kommuner avlingsnivå P '!C1002,"")</f>
        <v/>
      </c>
      <c r="G1001" s="4" t="str">
        <f>IF('Rang. kommuner avlingsnivå P '!D1002&gt;1,'Rang. kommuner avlingsnivå P '!D1002,"")</f>
        <v/>
      </c>
      <c r="H1001" s="4" t="str">
        <f>IF('Rang. kommuner avlingsnivå P '!E1002&gt;1,'Rang. kommuner avlingsnivå P '!E1002,"")</f>
        <v/>
      </c>
      <c r="I1001" s="4" t="str">
        <f>IF('Rang. kommuner avlingsnivå P '!F1002&gt;1,'Rang. kommuner avlingsnivå P '!F1002,"")</f>
        <v/>
      </c>
      <c r="J1001" s="4" t="str">
        <f>IF('Rang. kommuner avlingsnivå P '!G1002&gt;1,'Rang. kommuner avlingsnivå P '!G1002,"")</f>
        <v/>
      </c>
      <c r="K1001" s="4" t="str">
        <f>IF('Rang. kommuner avlingsnivå P '!H1002&gt;1,'Rang. kommuner avlingsnivå P '!H1002,"")</f>
        <v/>
      </c>
      <c r="L1001" s="4" t="str">
        <f>IF('Rang. kommuner avlingsnivå P '!I1002&gt;1,'Rang. kommuner avlingsnivå P '!I1002,"")</f>
        <v/>
      </c>
      <c r="M1001" s="4" t="str">
        <f>IF('Rang. kommuner avlingsnivå P '!J1002&gt;1,'Rang. kommuner avlingsnivå P '!J1002,"")</f>
        <v/>
      </c>
      <c r="N1001" s="4" t="str">
        <f>IF('Rang. kommuner avlingsnivå P '!K1002&gt;1,'Rang. kommuner avlingsnivå P '!K1002,"")</f>
        <v/>
      </c>
      <c r="O1001" s="4" t="str">
        <f>IF('Rang. kommuner avlingsnivå P '!L1002&gt;1,'Rang. kommuner avlingsnivå P '!L1002,"")</f>
        <v/>
      </c>
    </row>
    <row r="1002" spans="4:15" x14ac:dyDescent="0.25">
      <c r="D1002" s="4" t="str">
        <f>IF('Rang. kommuner avlingsnivå P '!A1003&gt;1,'Rang. kommuner avlingsnivå P '!A1003,"")</f>
        <v/>
      </c>
      <c r="E1002" s="4" t="str">
        <f>IF('Rang. kommuner avlingsnivå P '!B1003&gt;1,'Rang. kommuner avlingsnivå P '!B1003,"")</f>
        <v/>
      </c>
      <c r="F1002" s="4" t="str">
        <f>IF('Rang. kommuner avlingsnivå P '!C1003&gt;1,'Rang. kommuner avlingsnivå P '!C1003,"")</f>
        <v/>
      </c>
      <c r="G1002" s="4" t="str">
        <f>IF('Rang. kommuner avlingsnivå P '!D1003&gt;1,'Rang. kommuner avlingsnivå P '!D1003,"")</f>
        <v/>
      </c>
      <c r="H1002" s="4" t="str">
        <f>IF('Rang. kommuner avlingsnivå P '!E1003&gt;1,'Rang. kommuner avlingsnivå P '!E1003,"")</f>
        <v/>
      </c>
      <c r="I1002" s="4" t="str">
        <f>IF('Rang. kommuner avlingsnivå P '!F1003&gt;1,'Rang. kommuner avlingsnivå P '!F1003,"")</f>
        <v/>
      </c>
      <c r="J1002" s="4" t="str">
        <f>IF('Rang. kommuner avlingsnivå P '!G1003&gt;1,'Rang. kommuner avlingsnivå P '!G1003,"")</f>
        <v/>
      </c>
      <c r="K1002" s="4" t="str">
        <f>IF('Rang. kommuner avlingsnivå P '!H1003&gt;1,'Rang. kommuner avlingsnivå P '!H1003,"")</f>
        <v/>
      </c>
      <c r="L1002" s="4" t="str">
        <f>IF('Rang. kommuner avlingsnivå P '!I1003&gt;1,'Rang. kommuner avlingsnivå P '!I1003,"")</f>
        <v/>
      </c>
      <c r="M1002" s="4" t="str">
        <f>IF('Rang. kommuner avlingsnivå P '!J1003&gt;1,'Rang. kommuner avlingsnivå P '!J1003,"")</f>
        <v/>
      </c>
      <c r="N1002" s="4" t="str">
        <f>IF('Rang. kommuner avlingsnivå P '!K1003&gt;1,'Rang. kommuner avlingsnivå P '!K1003,"")</f>
        <v/>
      </c>
      <c r="O1002" s="4" t="str">
        <f>IF('Rang. kommuner avlingsnivå P '!L1003&gt;1,'Rang. kommuner avlingsnivå P '!L1003,"")</f>
        <v/>
      </c>
    </row>
    <row r="1003" spans="4:15" x14ac:dyDescent="0.25">
      <c r="D1003" s="4" t="str">
        <f>IF('Rang. kommuner avlingsnivå P '!A1004&gt;1,'Rang. kommuner avlingsnivå P '!A1004,"")</f>
        <v/>
      </c>
      <c r="E1003" s="4" t="str">
        <f>IF('Rang. kommuner avlingsnivå P '!B1004&gt;1,'Rang. kommuner avlingsnivå P '!B1004,"")</f>
        <v/>
      </c>
      <c r="F1003" s="4" t="str">
        <f>IF('Rang. kommuner avlingsnivå P '!C1004&gt;1,'Rang. kommuner avlingsnivå P '!C1004,"")</f>
        <v/>
      </c>
      <c r="G1003" s="4" t="str">
        <f>IF('Rang. kommuner avlingsnivå P '!D1004&gt;1,'Rang. kommuner avlingsnivå P '!D1004,"")</f>
        <v/>
      </c>
      <c r="H1003" s="4" t="str">
        <f>IF('Rang. kommuner avlingsnivå P '!E1004&gt;1,'Rang. kommuner avlingsnivå P '!E1004,"")</f>
        <v/>
      </c>
      <c r="I1003" s="4" t="str">
        <f>IF('Rang. kommuner avlingsnivå P '!F1004&gt;1,'Rang. kommuner avlingsnivå P '!F1004,"")</f>
        <v/>
      </c>
      <c r="J1003" s="4" t="str">
        <f>IF('Rang. kommuner avlingsnivå P '!G1004&gt;1,'Rang. kommuner avlingsnivå P '!G1004,"")</f>
        <v/>
      </c>
      <c r="K1003" s="4" t="str">
        <f>IF('Rang. kommuner avlingsnivå P '!H1004&gt;1,'Rang. kommuner avlingsnivå P '!H1004,"")</f>
        <v/>
      </c>
      <c r="L1003" s="4" t="str">
        <f>IF('Rang. kommuner avlingsnivå P '!I1004&gt;1,'Rang. kommuner avlingsnivå P '!I1004,"")</f>
        <v/>
      </c>
      <c r="M1003" s="4" t="str">
        <f>IF('Rang. kommuner avlingsnivå P '!J1004&gt;1,'Rang. kommuner avlingsnivå P '!J1004,"")</f>
        <v/>
      </c>
      <c r="N1003" s="4" t="str">
        <f>IF('Rang. kommuner avlingsnivå P '!K1004&gt;1,'Rang. kommuner avlingsnivå P '!K1004,"")</f>
        <v/>
      </c>
      <c r="O1003" s="4" t="str">
        <f>IF('Rang. kommuner avlingsnivå P '!L1004&gt;1,'Rang. kommuner avlingsnivå P '!L1004,"")</f>
        <v/>
      </c>
    </row>
    <row r="1004" spans="4:15" x14ac:dyDescent="0.25">
      <c r="D1004" s="4" t="str">
        <f>IF('Rang. kommuner avlingsnivå P '!A1005&gt;1,'Rang. kommuner avlingsnivå P '!A1005,"")</f>
        <v/>
      </c>
      <c r="E1004" s="4" t="str">
        <f>IF('Rang. kommuner avlingsnivå P '!B1005&gt;1,'Rang. kommuner avlingsnivå P '!B1005,"")</f>
        <v/>
      </c>
      <c r="F1004" s="4" t="str">
        <f>IF('Rang. kommuner avlingsnivå P '!C1005&gt;1,'Rang. kommuner avlingsnivå P '!C1005,"")</f>
        <v/>
      </c>
      <c r="G1004" s="4" t="str">
        <f>IF('Rang. kommuner avlingsnivå P '!D1005&gt;1,'Rang. kommuner avlingsnivå P '!D1005,"")</f>
        <v/>
      </c>
      <c r="H1004" s="4" t="str">
        <f>IF('Rang. kommuner avlingsnivå P '!E1005&gt;1,'Rang. kommuner avlingsnivå P '!E1005,"")</f>
        <v/>
      </c>
      <c r="I1004" s="4" t="str">
        <f>IF('Rang. kommuner avlingsnivå P '!F1005&gt;1,'Rang. kommuner avlingsnivå P '!F1005,"")</f>
        <v/>
      </c>
      <c r="J1004" s="4" t="str">
        <f>IF('Rang. kommuner avlingsnivå P '!G1005&gt;1,'Rang. kommuner avlingsnivå P '!G1005,"")</f>
        <v/>
      </c>
      <c r="K1004" s="4" t="str">
        <f>IF('Rang. kommuner avlingsnivå P '!H1005&gt;1,'Rang. kommuner avlingsnivå P '!H1005,"")</f>
        <v/>
      </c>
      <c r="L1004" s="4" t="str">
        <f>IF('Rang. kommuner avlingsnivå P '!I1005&gt;1,'Rang. kommuner avlingsnivå P '!I1005,"")</f>
        <v/>
      </c>
      <c r="M1004" s="4" t="str">
        <f>IF('Rang. kommuner avlingsnivå P '!J1005&gt;1,'Rang. kommuner avlingsnivå P '!J1005,"")</f>
        <v/>
      </c>
      <c r="N1004" s="4" t="str">
        <f>IF('Rang. kommuner avlingsnivå P '!K1005&gt;1,'Rang. kommuner avlingsnivå P '!K1005,"")</f>
        <v/>
      </c>
      <c r="O1004" s="4" t="str">
        <f>IF('Rang. kommuner avlingsnivå P '!L1005&gt;1,'Rang. kommuner avlingsnivå P '!L1005,"")</f>
        <v/>
      </c>
    </row>
    <row r="1005" spans="4:15" x14ac:dyDescent="0.25">
      <c r="D1005" s="4" t="str">
        <f>IF('Rang. kommuner avlingsnivå P '!A1006&gt;1,'Rang. kommuner avlingsnivå P '!A1006,"")</f>
        <v/>
      </c>
      <c r="E1005" s="4" t="str">
        <f>IF('Rang. kommuner avlingsnivå P '!B1006&gt;1,'Rang. kommuner avlingsnivå P '!B1006,"")</f>
        <v/>
      </c>
      <c r="F1005" s="4" t="str">
        <f>IF('Rang. kommuner avlingsnivå P '!C1006&gt;1,'Rang. kommuner avlingsnivå P '!C1006,"")</f>
        <v/>
      </c>
      <c r="G1005" s="4" t="str">
        <f>IF('Rang. kommuner avlingsnivå P '!D1006&gt;1,'Rang. kommuner avlingsnivå P '!D1006,"")</f>
        <v/>
      </c>
      <c r="H1005" s="4" t="str">
        <f>IF('Rang. kommuner avlingsnivå P '!E1006&gt;1,'Rang. kommuner avlingsnivå P '!E1006,"")</f>
        <v/>
      </c>
      <c r="I1005" s="4" t="str">
        <f>IF('Rang. kommuner avlingsnivå P '!F1006&gt;1,'Rang. kommuner avlingsnivå P '!F1006,"")</f>
        <v/>
      </c>
      <c r="J1005" s="4" t="str">
        <f>IF('Rang. kommuner avlingsnivå P '!G1006&gt;1,'Rang. kommuner avlingsnivå P '!G1006,"")</f>
        <v/>
      </c>
      <c r="K1005" s="4" t="str">
        <f>IF('Rang. kommuner avlingsnivå P '!H1006&gt;1,'Rang. kommuner avlingsnivå P '!H1006,"")</f>
        <v/>
      </c>
      <c r="L1005" s="4" t="str">
        <f>IF('Rang. kommuner avlingsnivå P '!I1006&gt;1,'Rang. kommuner avlingsnivå P '!I1006,"")</f>
        <v/>
      </c>
      <c r="M1005" s="4" t="str">
        <f>IF('Rang. kommuner avlingsnivå P '!J1006&gt;1,'Rang. kommuner avlingsnivå P '!J1006,"")</f>
        <v/>
      </c>
      <c r="N1005" s="4" t="str">
        <f>IF('Rang. kommuner avlingsnivå P '!K1006&gt;1,'Rang. kommuner avlingsnivå P '!K1006,"")</f>
        <v/>
      </c>
      <c r="O1005" s="4" t="str">
        <f>IF('Rang. kommuner avlingsnivå P '!L1006&gt;1,'Rang. kommuner avlingsnivå P '!L1006,"")</f>
        <v/>
      </c>
    </row>
    <row r="1006" spans="4:15" x14ac:dyDescent="0.25">
      <c r="D1006" s="4" t="str">
        <f>IF('Rang. kommuner avlingsnivå P '!A1007&gt;1,'Rang. kommuner avlingsnivå P '!A1007,"")</f>
        <v/>
      </c>
      <c r="E1006" s="4" t="str">
        <f>IF('Rang. kommuner avlingsnivå P '!B1007&gt;1,'Rang. kommuner avlingsnivå P '!B1007,"")</f>
        <v/>
      </c>
      <c r="F1006" s="4" t="str">
        <f>IF('Rang. kommuner avlingsnivå P '!C1007&gt;1,'Rang. kommuner avlingsnivå P '!C1007,"")</f>
        <v/>
      </c>
      <c r="G1006" s="4" t="str">
        <f>IF('Rang. kommuner avlingsnivå P '!D1007&gt;1,'Rang. kommuner avlingsnivå P '!D1007,"")</f>
        <v/>
      </c>
      <c r="H1006" s="4" t="str">
        <f>IF('Rang. kommuner avlingsnivå P '!E1007&gt;1,'Rang. kommuner avlingsnivå P '!E1007,"")</f>
        <v/>
      </c>
      <c r="I1006" s="4" t="str">
        <f>IF('Rang. kommuner avlingsnivå P '!F1007&gt;1,'Rang. kommuner avlingsnivå P '!F1007,"")</f>
        <v/>
      </c>
      <c r="J1006" s="4" t="str">
        <f>IF('Rang. kommuner avlingsnivå P '!G1007&gt;1,'Rang. kommuner avlingsnivå P '!G1007,"")</f>
        <v/>
      </c>
      <c r="K1006" s="4" t="str">
        <f>IF('Rang. kommuner avlingsnivå P '!H1007&gt;1,'Rang. kommuner avlingsnivå P '!H1007,"")</f>
        <v/>
      </c>
      <c r="L1006" s="4" t="str">
        <f>IF('Rang. kommuner avlingsnivå P '!I1007&gt;1,'Rang. kommuner avlingsnivå P '!I1007,"")</f>
        <v/>
      </c>
      <c r="M1006" s="4" t="str">
        <f>IF('Rang. kommuner avlingsnivå P '!J1007&gt;1,'Rang. kommuner avlingsnivå P '!J1007,"")</f>
        <v/>
      </c>
      <c r="N1006" s="4" t="str">
        <f>IF('Rang. kommuner avlingsnivå P '!K1007&gt;1,'Rang. kommuner avlingsnivå P '!K1007,"")</f>
        <v/>
      </c>
      <c r="O1006" s="4" t="str">
        <f>IF('Rang. kommuner avlingsnivå P '!L1007&gt;1,'Rang. kommuner avlingsnivå P '!L1007,"")</f>
        <v/>
      </c>
    </row>
    <row r="1007" spans="4:15" x14ac:dyDescent="0.25">
      <c r="D1007" s="4" t="str">
        <f>IF('Rang. kommuner avlingsnivå P '!A1008&gt;1,'Rang. kommuner avlingsnivå P '!A1008,"")</f>
        <v/>
      </c>
      <c r="E1007" s="4" t="str">
        <f>IF('Rang. kommuner avlingsnivå P '!B1008&gt;1,'Rang. kommuner avlingsnivå P '!B1008,"")</f>
        <v/>
      </c>
      <c r="F1007" s="4" t="str">
        <f>IF('Rang. kommuner avlingsnivå P '!C1008&gt;1,'Rang. kommuner avlingsnivå P '!C1008,"")</f>
        <v/>
      </c>
      <c r="G1007" s="4" t="str">
        <f>IF('Rang. kommuner avlingsnivå P '!D1008&gt;1,'Rang. kommuner avlingsnivå P '!D1008,"")</f>
        <v/>
      </c>
      <c r="H1007" s="4" t="str">
        <f>IF('Rang. kommuner avlingsnivå P '!E1008&gt;1,'Rang. kommuner avlingsnivå P '!E1008,"")</f>
        <v/>
      </c>
      <c r="I1007" s="4" t="str">
        <f>IF('Rang. kommuner avlingsnivå P '!F1008&gt;1,'Rang. kommuner avlingsnivå P '!F1008,"")</f>
        <v/>
      </c>
      <c r="J1007" s="4" t="str">
        <f>IF('Rang. kommuner avlingsnivå P '!G1008&gt;1,'Rang. kommuner avlingsnivå P '!G1008,"")</f>
        <v/>
      </c>
      <c r="K1007" s="4" t="str">
        <f>IF('Rang. kommuner avlingsnivå P '!H1008&gt;1,'Rang. kommuner avlingsnivå P '!H1008,"")</f>
        <v/>
      </c>
      <c r="L1007" s="4" t="str">
        <f>IF('Rang. kommuner avlingsnivå P '!I1008&gt;1,'Rang. kommuner avlingsnivå P '!I1008,"")</f>
        <v/>
      </c>
      <c r="M1007" s="4" t="str">
        <f>IF('Rang. kommuner avlingsnivå P '!J1008&gt;1,'Rang. kommuner avlingsnivå P '!J1008,"")</f>
        <v/>
      </c>
      <c r="N1007" s="4" t="str">
        <f>IF('Rang. kommuner avlingsnivå P '!K1008&gt;1,'Rang. kommuner avlingsnivå P '!K1008,"")</f>
        <v/>
      </c>
      <c r="O1007" s="4" t="str">
        <f>IF('Rang. kommuner avlingsnivå P '!L1008&gt;1,'Rang. kommuner avlingsnivå P '!L1008,"")</f>
        <v/>
      </c>
    </row>
    <row r="1008" spans="4:15" x14ac:dyDescent="0.25">
      <c r="D1008" s="4" t="str">
        <f>IF('Rang. kommuner avlingsnivå P '!A1009&gt;1,'Rang. kommuner avlingsnivå P '!A1009,"")</f>
        <v/>
      </c>
      <c r="E1008" s="4" t="str">
        <f>IF('Rang. kommuner avlingsnivå P '!B1009&gt;1,'Rang. kommuner avlingsnivå P '!B1009,"")</f>
        <v/>
      </c>
      <c r="F1008" s="4" t="str">
        <f>IF('Rang. kommuner avlingsnivå P '!C1009&gt;1,'Rang. kommuner avlingsnivå P '!C1009,"")</f>
        <v/>
      </c>
      <c r="G1008" s="4" t="str">
        <f>IF('Rang. kommuner avlingsnivå P '!D1009&gt;1,'Rang. kommuner avlingsnivå P '!D1009,"")</f>
        <v/>
      </c>
      <c r="H1008" s="4" t="str">
        <f>IF('Rang. kommuner avlingsnivå P '!E1009&gt;1,'Rang. kommuner avlingsnivå P '!E1009,"")</f>
        <v/>
      </c>
      <c r="I1008" s="4" t="str">
        <f>IF('Rang. kommuner avlingsnivå P '!F1009&gt;1,'Rang. kommuner avlingsnivå P '!F1009,"")</f>
        <v/>
      </c>
      <c r="J1008" s="4" t="str">
        <f>IF('Rang. kommuner avlingsnivå P '!G1009&gt;1,'Rang. kommuner avlingsnivå P '!G1009,"")</f>
        <v/>
      </c>
      <c r="K1008" s="4" t="str">
        <f>IF('Rang. kommuner avlingsnivå P '!H1009&gt;1,'Rang. kommuner avlingsnivå P '!H1009,"")</f>
        <v/>
      </c>
      <c r="L1008" s="4" t="str">
        <f>IF('Rang. kommuner avlingsnivå P '!I1009&gt;1,'Rang. kommuner avlingsnivå P '!I1009,"")</f>
        <v/>
      </c>
      <c r="M1008" s="4" t="str">
        <f>IF('Rang. kommuner avlingsnivå P '!J1009&gt;1,'Rang. kommuner avlingsnivå P '!J1009,"")</f>
        <v/>
      </c>
      <c r="N1008" s="4" t="str">
        <f>IF('Rang. kommuner avlingsnivå P '!K1009&gt;1,'Rang. kommuner avlingsnivå P '!K1009,"")</f>
        <v/>
      </c>
      <c r="O1008" s="4" t="str">
        <f>IF('Rang. kommuner avlingsnivå P '!L1009&gt;1,'Rang. kommuner avlingsnivå P '!L1009,"")</f>
        <v/>
      </c>
    </row>
    <row r="1009" spans="4:15" x14ac:dyDescent="0.25">
      <c r="D1009" s="4" t="str">
        <f>IF('Rang. kommuner avlingsnivå P '!A1010&gt;1,'Rang. kommuner avlingsnivå P '!A1010,"")</f>
        <v/>
      </c>
      <c r="E1009" s="4" t="str">
        <f>IF('Rang. kommuner avlingsnivå P '!B1010&gt;1,'Rang. kommuner avlingsnivå P '!B1010,"")</f>
        <v/>
      </c>
      <c r="F1009" s="4" t="str">
        <f>IF('Rang. kommuner avlingsnivå P '!C1010&gt;1,'Rang. kommuner avlingsnivå P '!C1010,"")</f>
        <v/>
      </c>
      <c r="G1009" s="4" t="str">
        <f>IF('Rang. kommuner avlingsnivå P '!D1010&gt;1,'Rang. kommuner avlingsnivå P '!D1010,"")</f>
        <v/>
      </c>
      <c r="H1009" s="4" t="str">
        <f>IF('Rang. kommuner avlingsnivå P '!E1010&gt;1,'Rang. kommuner avlingsnivå P '!E1010,"")</f>
        <v/>
      </c>
      <c r="I1009" s="4" t="str">
        <f>IF('Rang. kommuner avlingsnivå P '!F1010&gt;1,'Rang. kommuner avlingsnivå P '!F1010,"")</f>
        <v/>
      </c>
      <c r="J1009" s="4" t="str">
        <f>IF('Rang. kommuner avlingsnivå P '!G1010&gt;1,'Rang. kommuner avlingsnivå P '!G1010,"")</f>
        <v/>
      </c>
      <c r="K1009" s="4" t="str">
        <f>IF('Rang. kommuner avlingsnivå P '!H1010&gt;1,'Rang. kommuner avlingsnivå P '!H1010,"")</f>
        <v/>
      </c>
      <c r="L1009" s="4" t="str">
        <f>IF('Rang. kommuner avlingsnivå P '!I1010&gt;1,'Rang. kommuner avlingsnivå P '!I1010,"")</f>
        <v/>
      </c>
      <c r="M1009" s="4" t="str">
        <f>IF('Rang. kommuner avlingsnivå P '!J1010&gt;1,'Rang. kommuner avlingsnivå P '!J1010,"")</f>
        <v/>
      </c>
      <c r="N1009" s="4" t="str">
        <f>IF('Rang. kommuner avlingsnivå P '!K1010&gt;1,'Rang. kommuner avlingsnivå P '!K1010,"")</f>
        <v/>
      </c>
      <c r="O1009" s="4" t="str">
        <f>IF('Rang. kommuner avlingsnivå P '!L1010&gt;1,'Rang. kommuner avlingsnivå P '!L1010,"")</f>
        <v/>
      </c>
    </row>
    <row r="1010" spans="4:15" x14ac:dyDescent="0.25">
      <c r="D1010" s="4" t="str">
        <f>IF('Rang. kommuner avlingsnivå P '!A1011&gt;1,'Rang. kommuner avlingsnivå P '!A1011,"")</f>
        <v/>
      </c>
      <c r="E1010" s="4" t="str">
        <f>IF('Rang. kommuner avlingsnivå P '!B1011&gt;1,'Rang. kommuner avlingsnivå P '!B1011,"")</f>
        <v/>
      </c>
      <c r="F1010" s="4" t="str">
        <f>IF('Rang. kommuner avlingsnivå P '!C1011&gt;1,'Rang. kommuner avlingsnivå P '!C1011,"")</f>
        <v/>
      </c>
      <c r="G1010" s="4" t="str">
        <f>IF('Rang. kommuner avlingsnivå P '!D1011&gt;1,'Rang. kommuner avlingsnivå P '!D1011,"")</f>
        <v/>
      </c>
      <c r="H1010" s="4" t="str">
        <f>IF('Rang. kommuner avlingsnivå P '!E1011&gt;1,'Rang. kommuner avlingsnivå P '!E1011,"")</f>
        <v/>
      </c>
      <c r="I1010" s="4" t="str">
        <f>IF('Rang. kommuner avlingsnivå P '!F1011&gt;1,'Rang. kommuner avlingsnivå P '!F1011,"")</f>
        <v/>
      </c>
      <c r="J1010" s="4" t="str">
        <f>IF('Rang. kommuner avlingsnivå P '!G1011&gt;1,'Rang. kommuner avlingsnivå P '!G1011,"")</f>
        <v/>
      </c>
      <c r="K1010" s="4" t="str">
        <f>IF('Rang. kommuner avlingsnivå P '!H1011&gt;1,'Rang. kommuner avlingsnivå P '!H1011,"")</f>
        <v/>
      </c>
      <c r="L1010" s="4" t="str">
        <f>IF('Rang. kommuner avlingsnivå P '!I1011&gt;1,'Rang. kommuner avlingsnivå P '!I1011,"")</f>
        <v/>
      </c>
      <c r="M1010" s="4" t="str">
        <f>IF('Rang. kommuner avlingsnivå P '!J1011&gt;1,'Rang. kommuner avlingsnivå P '!J1011,"")</f>
        <v/>
      </c>
      <c r="N1010" s="4" t="str">
        <f>IF('Rang. kommuner avlingsnivå P '!K1011&gt;1,'Rang. kommuner avlingsnivå P '!K1011,"")</f>
        <v/>
      </c>
      <c r="O1010" s="4" t="str">
        <f>IF('Rang. kommuner avlingsnivå P '!L1011&gt;1,'Rang. kommuner avlingsnivå P '!L1011,"")</f>
        <v/>
      </c>
    </row>
    <row r="1011" spans="4:15" x14ac:dyDescent="0.25">
      <c r="D1011" s="4" t="str">
        <f>IF('Rang. kommuner avlingsnivå P '!A1012&gt;1,'Rang. kommuner avlingsnivå P '!A1012,"")</f>
        <v/>
      </c>
      <c r="E1011" s="4" t="str">
        <f>IF('Rang. kommuner avlingsnivå P '!B1012&gt;1,'Rang. kommuner avlingsnivå P '!B1012,"")</f>
        <v/>
      </c>
      <c r="F1011" s="4" t="str">
        <f>IF('Rang. kommuner avlingsnivå P '!C1012&gt;1,'Rang. kommuner avlingsnivå P '!C1012,"")</f>
        <v/>
      </c>
      <c r="G1011" s="4" t="str">
        <f>IF('Rang. kommuner avlingsnivå P '!D1012&gt;1,'Rang. kommuner avlingsnivå P '!D1012,"")</f>
        <v/>
      </c>
      <c r="H1011" s="4" t="str">
        <f>IF('Rang. kommuner avlingsnivå P '!E1012&gt;1,'Rang. kommuner avlingsnivå P '!E1012,"")</f>
        <v/>
      </c>
      <c r="I1011" s="4" t="str">
        <f>IF('Rang. kommuner avlingsnivå P '!F1012&gt;1,'Rang. kommuner avlingsnivå P '!F1012,"")</f>
        <v/>
      </c>
      <c r="J1011" s="4" t="str">
        <f>IF('Rang. kommuner avlingsnivå P '!G1012&gt;1,'Rang. kommuner avlingsnivå P '!G1012,"")</f>
        <v/>
      </c>
      <c r="K1011" s="4" t="str">
        <f>IF('Rang. kommuner avlingsnivå P '!H1012&gt;1,'Rang. kommuner avlingsnivå P '!H1012,"")</f>
        <v/>
      </c>
      <c r="L1011" s="4" t="str">
        <f>IF('Rang. kommuner avlingsnivå P '!I1012&gt;1,'Rang. kommuner avlingsnivå P '!I1012,"")</f>
        <v/>
      </c>
      <c r="M1011" s="4" t="str">
        <f>IF('Rang. kommuner avlingsnivå P '!J1012&gt;1,'Rang. kommuner avlingsnivå P '!J1012,"")</f>
        <v/>
      </c>
      <c r="N1011" s="4" t="str">
        <f>IF('Rang. kommuner avlingsnivå P '!K1012&gt;1,'Rang. kommuner avlingsnivå P '!K1012,"")</f>
        <v/>
      </c>
      <c r="O1011" s="4" t="str">
        <f>IF('Rang. kommuner avlingsnivå P '!L1012&gt;1,'Rang. kommuner avlingsnivå P '!L1012,"")</f>
        <v/>
      </c>
    </row>
    <row r="1012" spans="4:15" x14ac:dyDescent="0.25">
      <c r="D1012" s="4" t="str">
        <f>IF('Rang. kommuner avlingsnivå P '!A1013&gt;1,'Rang. kommuner avlingsnivå P '!A1013,"")</f>
        <v/>
      </c>
      <c r="E1012" s="4" t="str">
        <f>IF('Rang. kommuner avlingsnivå P '!B1013&gt;1,'Rang. kommuner avlingsnivå P '!B1013,"")</f>
        <v/>
      </c>
      <c r="F1012" s="4" t="str">
        <f>IF('Rang. kommuner avlingsnivå P '!C1013&gt;1,'Rang. kommuner avlingsnivå P '!C1013,"")</f>
        <v/>
      </c>
      <c r="G1012" s="4" t="str">
        <f>IF('Rang. kommuner avlingsnivå P '!D1013&gt;1,'Rang. kommuner avlingsnivå P '!D1013,"")</f>
        <v/>
      </c>
      <c r="H1012" s="4" t="str">
        <f>IF('Rang. kommuner avlingsnivå P '!E1013&gt;1,'Rang. kommuner avlingsnivå P '!E1013,"")</f>
        <v/>
      </c>
      <c r="I1012" s="4" t="str">
        <f>IF('Rang. kommuner avlingsnivå P '!F1013&gt;1,'Rang. kommuner avlingsnivå P '!F1013,"")</f>
        <v/>
      </c>
      <c r="J1012" s="4" t="str">
        <f>IF('Rang. kommuner avlingsnivå P '!G1013&gt;1,'Rang. kommuner avlingsnivå P '!G1013,"")</f>
        <v/>
      </c>
      <c r="K1012" s="4" t="str">
        <f>IF('Rang. kommuner avlingsnivå P '!H1013&gt;1,'Rang. kommuner avlingsnivå P '!H1013,"")</f>
        <v/>
      </c>
      <c r="L1012" s="4" t="str">
        <f>IF('Rang. kommuner avlingsnivå P '!I1013&gt;1,'Rang. kommuner avlingsnivå P '!I1013,"")</f>
        <v/>
      </c>
      <c r="M1012" s="4" t="str">
        <f>IF('Rang. kommuner avlingsnivå P '!J1013&gt;1,'Rang. kommuner avlingsnivå P '!J1013,"")</f>
        <v/>
      </c>
      <c r="N1012" s="4" t="str">
        <f>IF('Rang. kommuner avlingsnivå P '!K1013&gt;1,'Rang. kommuner avlingsnivå P '!K1013,"")</f>
        <v/>
      </c>
      <c r="O1012" s="4" t="str">
        <f>IF('Rang. kommuner avlingsnivå P '!L1013&gt;1,'Rang. kommuner avlingsnivå P '!L1013,"")</f>
        <v/>
      </c>
    </row>
    <row r="1013" spans="4:15" x14ac:dyDescent="0.25">
      <c r="D1013" s="4" t="str">
        <f>IF('Rang. kommuner avlingsnivå P '!A1014&gt;1,'Rang. kommuner avlingsnivå P '!A1014,"")</f>
        <v/>
      </c>
      <c r="E1013" s="4" t="str">
        <f>IF('Rang. kommuner avlingsnivå P '!B1014&gt;1,'Rang. kommuner avlingsnivå P '!B1014,"")</f>
        <v/>
      </c>
      <c r="F1013" s="4" t="str">
        <f>IF('Rang. kommuner avlingsnivå P '!C1014&gt;1,'Rang. kommuner avlingsnivå P '!C1014,"")</f>
        <v/>
      </c>
      <c r="G1013" s="4" t="str">
        <f>IF('Rang. kommuner avlingsnivå P '!D1014&gt;1,'Rang. kommuner avlingsnivå P '!D1014,"")</f>
        <v/>
      </c>
      <c r="H1013" s="4" t="str">
        <f>IF('Rang. kommuner avlingsnivå P '!E1014&gt;1,'Rang. kommuner avlingsnivå P '!E1014,"")</f>
        <v/>
      </c>
      <c r="I1013" s="4" t="str">
        <f>IF('Rang. kommuner avlingsnivå P '!F1014&gt;1,'Rang. kommuner avlingsnivå P '!F1014,"")</f>
        <v/>
      </c>
      <c r="J1013" s="4" t="str">
        <f>IF('Rang. kommuner avlingsnivå P '!G1014&gt;1,'Rang. kommuner avlingsnivå P '!G1014,"")</f>
        <v/>
      </c>
      <c r="K1013" s="4" t="str">
        <f>IF('Rang. kommuner avlingsnivå P '!H1014&gt;1,'Rang. kommuner avlingsnivå P '!H1014,"")</f>
        <v/>
      </c>
      <c r="L1013" s="4" t="str">
        <f>IF('Rang. kommuner avlingsnivå P '!I1014&gt;1,'Rang. kommuner avlingsnivå P '!I1014,"")</f>
        <v/>
      </c>
      <c r="M1013" s="4" t="str">
        <f>IF('Rang. kommuner avlingsnivå P '!J1014&gt;1,'Rang. kommuner avlingsnivå P '!J1014,"")</f>
        <v/>
      </c>
      <c r="N1013" s="4" t="str">
        <f>IF('Rang. kommuner avlingsnivå P '!K1014&gt;1,'Rang. kommuner avlingsnivå P '!K1014,"")</f>
        <v/>
      </c>
      <c r="O1013" s="4" t="str">
        <f>IF('Rang. kommuner avlingsnivå P '!L1014&gt;1,'Rang. kommuner avlingsnivå P '!L1014,"")</f>
        <v/>
      </c>
    </row>
    <row r="1014" spans="4:15" x14ac:dyDescent="0.25">
      <c r="D1014" s="4" t="str">
        <f>IF('Rang. kommuner avlingsnivå P '!A1015&gt;1,'Rang. kommuner avlingsnivå P '!A1015,"")</f>
        <v/>
      </c>
      <c r="E1014" s="4" t="str">
        <f>IF('Rang. kommuner avlingsnivå P '!B1015&gt;1,'Rang. kommuner avlingsnivå P '!B1015,"")</f>
        <v/>
      </c>
      <c r="F1014" s="4" t="str">
        <f>IF('Rang. kommuner avlingsnivå P '!C1015&gt;1,'Rang. kommuner avlingsnivå P '!C1015,"")</f>
        <v/>
      </c>
      <c r="G1014" s="4" t="str">
        <f>IF('Rang. kommuner avlingsnivå P '!D1015&gt;1,'Rang. kommuner avlingsnivå P '!D1015,"")</f>
        <v/>
      </c>
      <c r="H1014" s="4" t="str">
        <f>IF('Rang. kommuner avlingsnivå P '!E1015&gt;1,'Rang. kommuner avlingsnivå P '!E1015,"")</f>
        <v/>
      </c>
      <c r="I1014" s="4" t="str">
        <f>IF('Rang. kommuner avlingsnivå P '!F1015&gt;1,'Rang. kommuner avlingsnivå P '!F1015,"")</f>
        <v/>
      </c>
      <c r="J1014" s="4" t="str">
        <f>IF('Rang. kommuner avlingsnivå P '!G1015&gt;1,'Rang. kommuner avlingsnivå P '!G1015,"")</f>
        <v/>
      </c>
      <c r="K1014" s="4" t="str">
        <f>IF('Rang. kommuner avlingsnivå P '!H1015&gt;1,'Rang. kommuner avlingsnivå P '!H1015,"")</f>
        <v/>
      </c>
      <c r="L1014" s="4" t="str">
        <f>IF('Rang. kommuner avlingsnivå P '!I1015&gt;1,'Rang. kommuner avlingsnivå P '!I1015,"")</f>
        <v/>
      </c>
      <c r="M1014" s="4" t="str">
        <f>IF('Rang. kommuner avlingsnivå P '!J1015&gt;1,'Rang. kommuner avlingsnivå P '!J1015,"")</f>
        <v/>
      </c>
      <c r="N1014" s="4" t="str">
        <f>IF('Rang. kommuner avlingsnivå P '!K1015&gt;1,'Rang. kommuner avlingsnivå P '!K1015,"")</f>
        <v/>
      </c>
      <c r="O1014" s="4" t="str">
        <f>IF('Rang. kommuner avlingsnivå P '!L1015&gt;1,'Rang. kommuner avlingsnivå P '!L1015,"")</f>
        <v/>
      </c>
    </row>
    <row r="1015" spans="4:15" x14ac:dyDescent="0.25">
      <c r="D1015" s="4" t="str">
        <f>IF('Rang. kommuner avlingsnivå P '!A1016&gt;1,'Rang. kommuner avlingsnivå P '!A1016,"")</f>
        <v/>
      </c>
      <c r="E1015" s="4" t="str">
        <f>IF('Rang. kommuner avlingsnivå P '!B1016&gt;1,'Rang. kommuner avlingsnivå P '!B1016,"")</f>
        <v/>
      </c>
      <c r="F1015" s="4" t="str">
        <f>IF('Rang. kommuner avlingsnivå P '!C1016&gt;1,'Rang. kommuner avlingsnivå P '!C1016,"")</f>
        <v/>
      </c>
      <c r="G1015" s="4" t="str">
        <f>IF('Rang. kommuner avlingsnivå P '!D1016&gt;1,'Rang. kommuner avlingsnivå P '!D1016,"")</f>
        <v/>
      </c>
      <c r="H1015" s="4" t="str">
        <f>IF('Rang. kommuner avlingsnivå P '!E1016&gt;1,'Rang. kommuner avlingsnivå P '!E1016,"")</f>
        <v/>
      </c>
      <c r="I1015" s="4" t="str">
        <f>IF('Rang. kommuner avlingsnivå P '!F1016&gt;1,'Rang. kommuner avlingsnivå P '!F1016,"")</f>
        <v/>
      </c>
      <c r="J1015" s="4" t="str">
        <f>IF('Rang. kommuner avlingsnivå P '!G1016&gt;1,'Rang. kommuner avlingsnivå P '!G1016,"")</f>
        <v/>
      </c>
      <c r="K1015" s="4" t="str">
        <f>IF('Rang. kommuner avlingsnivå P '!H1016&gt;1,'Rang. kommuner avlingsnivå P '!H1016,"")</f>
        <v/>
      </c>
      <c r="L1015" s="4" t="str">
        <f>IF('Rang. kommuner avlingsnivå P '!I1016&gt;1,'Rang. kommuner avlingsnivå P '!I1016,"")</f>
        <v/>
      </c>
      <c r="M1015" s="4" t="str">
        <f>IF('Rang. kommuner avlingsnivå P '!J1016&gt;1,'Rang. kommuner avlingsnivå P '!J1016,"")</f>
        <v/>
      </c>
      <c r="N1015" s="4" t="str">
        <f>IF('Rang. kommuner avlingsnivå P '!K1016&gt;1,'Rang. kommuner avlingsnivå P '!K1016,"")</f>
        <v/>
      </c>
      <c r="O1015" s="4" t="str">
        <f>IF('Rang. kommuner avlingsnivå P '!L1016&gt;1,'Rang. kommuner avlingsnivå P '!L1016,"")</f>
        <v/>
      </c>
    </row>
    <row r="1016" spans="4:15" x14ac:dyDescent="0.25">
      <c r="D1016" s="4" t="str">
        <f>IF('Rang. kommuner avlingsnivå P '!A1017&gt;1,'Rang. kommuner avlingsnivå P '!A1017,"")</f>
        <v/>
      </c>
      <c r="E1016" s="4" t="str">
        <f>IF('Rang. kommuner avlingsnivå P '!B1017&gt;1,'Rang. kommuner avlingsnivå P '!B1017,"")</f>
        <v/>
      </c>
      <c r="F1016" s="4" t="str">
        <f>IF('Rang. kommuner avlingsnivå P '!C1017&gt;1,'Rang. kommuner avlingsnivå P '!C1017,"")</f>
        <v/>
      </c>
      <c r="G1016" s="4" t="str">
        <f>IF('Rang. kommuner avlingsnivå P '!D1017&gt;1,'Rang. kommuner avlingsnivå P '!D1017,"")</f>
        <v/>
      </c>
      <c r="H1016" s="4" t="str">
        <f>IF('Rang. kommuner avlingsnivå P '!E1017&gt;1,'Rang. kommuner avlingsnivå P '!E1017,"")</f>
        <v/>
      </c>
      <c r="I1016" s="4" t="str">
        <f>IF('Rang. kommuner avlingsnivå P '!F1017&gt;1,'Rang. kommuner avlingsnivå P '!F1017,"")</f>
        <v/>
      </c>
      <c r="J1016" s="4" t="str">
        <f>IF('Rang. kommuner avlingsnivå P '!G1017&gt;1,'Rang. kommuner avlingsnivå P '!G1017,"")</f>
        <v/>
      </c>
      <c r="K1016" s="4" t="str">
        <f>IF('Rang. kommuner avlingsnivå P '!H1017&gt;1,'Rang. kommuner avlingsnivå P '!H1017,"")</f>
        <v/>
      </c>
      <c r="L1016" s="4" t="str">
        <f>IF('Rang. kommuner avlingsnivå P '!I1017&gt;1,'Rang. kommuner avlingsnivå P '!I1017,"")</f>
        <v/>
      </c>
      <c r="M1016" s="4" t="str">
        <f>IF('Rang. kommuner avlingsnivå P '!J1017&gt;1,'Rang. kommuner avlingsnivå P '!J1017,"")</f>
        <v/>
      </c>
      <c r="N1016" s="4" t="str">
        <f>IF('Rang. kommuner avlingsnivå P '!K1017&gt;1,'Rang. kommuner avlingsnivå P '!K1017,"")</f>
        <v/>
      </c>
      <c r="O1016" s="4" t="str">
        <f>IF('Rang. kommuner avlingsnivå P '!L1017&gt;1,'Rang. kommuner avlingsnivå P '!L1017,"")</f>
        <v/>
      </c>
    </row>
    <row r="1017" spans="4:15" x14ac:dyDescent="0.25">
      <c r="D1017" s="4" t="str">
        <f>IF('Rang. kommuner avlingsnivå P '!A1018&gt;1,'Rang. kommuner avlingsnivå P '!A1018,"")</f>
        <v/>
      </c>
      <c r="E1017" s="4" t="str">
        <f>IF('Rang. kommuner avlingsnivå P '!B1018&gt;1,'Rang. kommuner avlingsnivå P '!B1018,"")</f>
        <v/>
      </c>
      <c r="F1017" s="4" t="str">
        <f>IF('Rang. kommuner avlingsnivå P '!C1018&gt;1,'Rang. kommuner avlingsnivå P '!C1018,"")</f>
        <v/>
      </c>
      <c r="G1017" s="4" t="str">
        <f>IF('Rang. kommuner avlingsnivå P '!D1018&gt;1,'Rang. kommuner avlingsnivå P '!D1018,"")</f>
        <v/>
      </c>
      <c r="H1017" s="4" t="str">
        <f>IF('Rang. kommuner avlingsnivå P '!E1018&gt;1,'Rang. kommuner avlingsnivå P '!E1018,"")</f>
        <v/>
      </c>
      <c r="I1017" s="4" t="str">
        <f>IF('Rang. kommuner avlingsnivå P '!F1018&gt;1,'Rang. kommuner avlingsnivå P '!F1018,"")</f>
        <v/>
      </c>
      <c r="J1017" s="4" t="str">
        <f>IF('Rang. kommuner avlingsnivå P '!G1018&gt;1,'Rang. kommuner avlingsnivå P '!G1018,"")</f>
        <v/>
      </c>
      <c r="K1017" s="4" t="str">
        <f>IF('Rang. kommuner avlingsnivå P '!H1018&gt;1,'Rang. kommuner avlingsnivå P '!H1018,"")</f>
        <v/>
      </c>
      <c r="L1017" s="4" t="str">
        <f>IF('Rang. kommuner avlingsnivå P '!I1018&gt;1,'Rang. kommuner avlingsnivå P '!I1018,"")</f>
        <v/>
      </c>
      <c r="M1017" s="4" t="str">
        <f>IF('Rang. kommuner avlingsnivå P '!J1018&gt;1,'Rang. kommuner avlingsnivå P '!J1018,"")</f>
        <v/>
      </c>
      <c r="N1017" s="4" t="str">
        <f>IF('Rang. kommuner avlingsnivå P '!K1018&gt;1,'Rang. kommuner avlingsnivå P '!K1018,"")</f>
        <v/>
      </c>
      <c r="O1017" s="4" t="str">
        <f>IF('Rang. kommuner avlingsnivå P '!L1018&gt;1,'Rang. kommuner avlingsnivå P '!L1018,"")</f>
        <v/>
      </c>
    </row>
    <row r="1018" spans="4:15" x14ac:dyDescent="0.25">
      <c r="D1018" s="4" t="str">
        <f>IF('Rang. kommuner avlingsnivå P '!A1019&gt;1,'Rang. kommuner avlingsnivå P '!A1019,"")</f>
        <v/>
      </c>
      <c r="E1018" s="4" t="str">
        <f>IF('Rang. kommuner avlingsnivå P '!B1019&gt;1,'Rang. kommuner avlingsnivå P '!B1019,"")</f>
        <v/>
      </c>
      <c r="F1018" s="4" t="str">
        <f>IF('Rang. kommuner avlingsnivå P '!C1019&gt;1,'Rang. kommuner avlingsnivå P '!C1019,"")</f>
        <v/>
      </c>
      <c r="G1018" s="4" t="str">
        <f>IF('Rang. kommuner avlingsnivå P '!D1019&gt;1,'Rang. kommuner avlingsnivå P '!D1019,"")</f>
        <v/>
      </c>
      <c r="H1018" s="4" t="str">
        <f>IF('Rang. kommuner avlingsnivå P '!E1019&gt;1,'Rang. kommuner avlingsnivå P '!E1019,"")</f>
        <v/>
      </c>
      <c r="I1018" s="4" t="str">
        <f>IF('Rang. kommuner avlingsnivå P '!F1019&gt;1,'Rang. kommuner avlingsnivå P '!F1019,"")</f>
        <v/>
      </c>
      <c r="J1018" s="4" t="str">
        <f>IF('Rang. kommuner avlingsnivå P '!G1019&gt;1,'Rang. kommuner avlingsnivå P '!G1019,"")</f>
        <v/>
      </c>
      <c r="K1018" s="4" t="str">
        <f>IF('Rang. kommuner avlingsnivå P '!H1019&gt;1,'Rang. kommuner avlingsnivå P '!H1019,"")</f>
        <v/>
      </c>
      <c r="L1018" s="4" t="str">
        <f>IF('Rang. kommuner avlingsnivå P '!I1019&gt;1,'Rang. kommuner avlingsnivå P '!I1019,"")</f>
        <v/>
      </c>
      <c r="M1018" s="4" t="str">
        <f>IF('Rang. kommuner avlingsnivå P '!J1019&gt;1,'Rang. kommuner avlingsnivå P '!J1019,"")</f>
        <v/>
      </c>
      <c r="N1018" s="4" t="str">
        <f>IF('Rang. kommuner avlingsnivå P '!K1019&gt;1,'Rang. kommuner avlingsnivå P '!K1019,"")</f>
        <v/>
      </c>
      <c r="O1018" s="4" t="str">
        <f>IF('Rang. kommuner avlingsnivå P '!L1019&gt;1,'Rang. kommuner avlingsnivå P '!L1019,"")</f>
        <v/>
      </c>
    </row>
    <row r="1019" spans="4:15" x14ac:dyDescent="0.25">
      <c r="D1019" s="4" t="str">
        <f>IF('Rang. kommuner avlingsnivå P '!A1020&gt;1,'Rang. kommuner avlingsnivå P '!A1020,"")</f>
        <v/>
      </c>
      <c r="E1019" s="4" t="str">
        <f>IF('Rang. kommuner avlingsnivå P '!B1020&gt;1,'Rang. kommuner avlingsnivå P '!B1020,"")</f>
        <v/>
      </c>
      <c r="F1019" s="4" t="str">
        <f>IF('Rang. kommuner avlingsnivå P '!C1020&gt;1,'Rang. kommuner avlingsnivå P '!C1020,"")</f>
        <v/>
      </c>
      <c r="G1019" s="4" t="str">
        <f>IF('Rang. kommuner avlingsnivå P '!D1020&gt;1,'Rang. kommuner avlingsnivå P '!D1020,"")</f>
        <v/>
      </c>
      <c r="H1019" s="4" t="str">
        <f>IF('Rang. kommuner avlingsnivå P '!E1020&gt;1,'Rang. kommuner avlingsnivå P '!E1020,"")</f>
        <v/>
      </c>
      <c r="I1019" s="4" t="str">
        <f>IF('Rang. kommuner avlingsnivå P '!F1020&gt;1,'Rang. kommuner avlingsnivå P '!F1020,"")</f>
        <v/>
      </c>
      <c r="J1019" s="4" t="str">
        <f>IF('Rang. kommuner avlingsnivå P '!G1020&gt;1,'Rang. kommuner avlingsnivå P '!G1020,"")</f>
        <v/>
      </c>
      <c r="K1019" s="4" t="str">
        <f>IF('Rang. kommuner avlingsnivå P '!H1020&gt;1,'Rang. kommuner avlingsnivå P '!H1020,"")</f>
        <v/>
      </c>
      <c r="L1019" s="4" t="str">
        <f>IF('Rang. kommuner avlingsnivå P '!I1020&gt;1,'Rang. kommuner avlingsnivå P '!I1020,"")</f>
        <v/>
      </c>
      <c r="M1019" s="4" t="str">
        <f>IF('Rang. kommuner avlingsnivå P '!J1020&gt;1,'Rang. kommuner avlingsnivå P '!J1020,"")</f>
        <v/>
      </c>
      <c r="N1019" s="4" t="str">
        <f>IF('Rang. kommuner avlingsnivå P '!K1020&gt;1,'Rang. kommuner avlingsnivå P '!K1020,"")</f>
        <v/>
      </c>
      <c r="O1019" s="4" t="str">
        <f>IF('Rang. kommuner avlingsnivå P '!L1020&gt;1,'Rang. kommuner avlingsnivå P '!L1020,"")</f>
        <v/>
      </c>
    </row>
    <row r="1020" spans="4:15" x14ac:dyDescent="0.25">
      <c r="D1020" s="4" t="str">
        <f>IF('Rang. kommuner avlingsnivå P '!A1021&gt;1,'Rang. kommuner avlingsnivå P '!A1021,"")</f>
        <v/>
      </c>
      <c r="E1020" s="4" t="str">
        <f>IF('Rang. kommuner avlingsnivå P '!B1021&gt;1,'Rang. kommuner avlingsnivå P '!B1021,"")</f>
        <v/>
      </c>
      <c r="F1020" s="4" t="str">
        <f>IF('Rang. kommuner avlingsnivå P '!C1021&gt;1,'Rang. kommuner avlingsnivå P '!C1021,"")</f>
        <v/>
      </c>
      <c r="G1020" s="4" t="str">
        <f>IF('Rang. kommuner avlingsnivå P '!D1021&gt;1,'Rang. kommuner avlingsnivå P '!D1021,"")</f>
        <v/>
      </c>
      <c r="H1020" s="4" t="str">
        <f>IF('Rang. kommuner avlingsnivå P '!E1021&gt;1,'Rang. kommuner avlingsnivå P '!E1021,"")</f>
        <v/>
      </c>
      <c r="I1020" s="4" t="str">
        <f>IF('Rang. kommuner avlingsnivå P '!F1021&gt;1,'Rang. kommuner avlingsnivå P '!F1021,"")</f>
        <v/>
      </c>
      <c r="J1020" s="4" t="str">
        <f>IF('Rang. kommuner avlingsnivå P '!G1021&gt;1,'Rang. kommuner avlingsnivå P '!G1021,"")</f>
        <v/>
      </c>
      <c r="K1020" s="4" t="str">
        <f>IF('Rang. kommuner avlingsnivå P '!H1021&gt;1,'Rang. kommuner avlingsnivå P '!H1021,"")</f>
        <v/>
      </c>
      <c r="L1020" s="4" t="str">
        <f>IF('Rang. kommuner avlingsnivå P '!I1021&gt;1,'Rang. kommuner avlingsnivå P '!I1021,"")</f>
        <v/>
      </c>
      <c r="M1020" s="4" t="str">
        <f>IF('Rang. kommuner avlingsnivå P '!J1021&gt;1,'Rang. kommuner avlingsnivå P '!J1021,"")</f>
        <v/>
      </c>
      <c r="N1020" s="4" t="str">
        <f>IF('Rang. kommuner avlingsnivå P '!K1021&gt;1,'Rang. kommuner avlingsnivå P '!K1021,"")</f>
        <v/>
      </c>
      <c r="O1020" s="4" t="str">
        <f>IF('Rang. kommuner avlingsnivå P '!L1021&gt;1,'Rang. kommuner avlingsnivå P '!L1021,"")</f>
        <v/>
      </c>
    </row>
    <row r="1021" spans="4:15" x14ac:dyDescent="0.25">
      <c r="D1021" s="4" t="str">
        <f>IF('Rang. kommuner avlingsnivå P '!A1022&gt;1,'Rang. kommuner avlingsnivå P '!A1022,"")</f>
        <v/>
      </c>
      <c r="E1021" s="4" t="str">
        <f>IF('Rang. kommuner avlingsnivå P '!B1022&gt;1,'Rang. kommuner avlingsnivå P '!B1022,"")</f>
        <v/>
      </c>
      <c r="F1021" s="4" t="str">
        <f>IF('Rang. kommuner avlingsnivå P '!C1022&gt;1,'Rang. kommuner avlingsnivå P '!C1022,"")</f>
        <v/>
      </c>
      <c r="G1021" s="4" t="str">
        <f>IF('Rang. kommuner avlingsnivå P '!D1022&gt;1,'Rang. kommuner avlingsnivå P '!D1022,"")</f>
        <v/>
      </c>
      <c r="H1021" s="4" t="str">
        <f>IF('Rang. kommuner avlingsnivå P '!E1022&gt;1,'Rang. kommuner avlingsnivå P '!E1022,"")</f>
        <v/>
      </c>
      <c r="I1021" s="4" t="str">
        <f>IF('Rang. kommuner avlingsnivå P '!F1022&gt;1,'Rang. kommuner avlingsnivå P '!F1022,"")</f>
        <v/>
      </c>
      <c r="J1021" s="4" t="str">
        <f>IF('Rang. kommuner avlingsnivå P '!G1022&gt;1,'Rang. kommuner avlingsnivå P '!G1022,"")</f>
        <v/>
      </c>
      <c r="K1021" s="4" t="str">
        <f>IF('Rang. kommuner avlingsnivå P '!H1022&gt;1,'Rang. kommuner avlingsnivå P '!H1022,"")</f>
        <v/>
      </c>
      <c r="L1021" s="4" t="str">
        <f>IF('Rang. kommuner avlingsnivå P '!I1022&gt;1,'Rang. kommuner avlingsnivå P '!I1022,"")</f>
        <v/>
      </c>
      <c r="M1021" s="4" t="str">
        <f>IF('Rang. kommuner avlingsnivå P '!J1022&gt;1,'Rang. kommuner avlingsnivå P '!J1022,"")</f>
        <v/>
      </c>
      <c r="N1021" s="4" t="str">
        <f>IF('Rang. kommuner avlingsnivå P '!K1022&gt;1,'Rang. kommuner avlingsnivå P '!K1022,"")</f>
        <v/>
      </c>
      <c r="O1021" s="4" t="str">
        <f>IF('Rang. kommuner avlingsnivå P '!L1022&gt;1,'Rang. kommuner avlingsnivå P '!L1022,"")</f>
        <v/>
      </c>
    </row>
    <row r="1022" spans="4:15" x14ac:dyDescent="0.25">
      <c r="D1022" s="4" t="str">
        <f>IF('Rang. kommuner avlingsnivå P '!A1023&gt;1,'Rang. kommuner avlingsnivå P '!A1023,"")</f>
        <v/>
      </c>
      <c r="E1022" s="4" t="str">
        <f>IF('Rang. kommuner avlingsnivå P '!B1023&gt;1,'Rang. kommuner avlingsnivå P '!B1023,"")</f>
        <v/>
      </c>
      <c r="F1022" s="4" t="str">
        <f>IF('Rang. kommuner avlingsnivå P '!C1023&gt;1,'Rang. kommuner avlingsnivå P '!C1023,"")</f>
        <v/>
      </c>
      <c r="G1022" s="4" t="str">
        <f>IF('Rang. kommuner avlingsnivå P '!D1023&gt;1,'Rang. kommuner avlingsnivå P '!D1023,"")</f>
        <v/>
      </c>
      <c r="H1022" s="4" t="str">
        <f>IF('Rang. kommuner avlingsnivå P '!E1023&gt;1,'Rang. kommuner avlingsnivå P '!E1023,"")</f>
        <v/>
      </c>
      <c r="I1022" s="4" t="str">
        <f>IF('Rang. kommuner avlingsnivå P '!F1023&gt;1,'Rang. kommuner avlingsnivå P '!F1023,"")</f>
        <v/>
      </c>
      <c r="J1022" s="4" t="str">
        <f>IF('Rang. kommuner avlingsnivå P '!G1023&gt;1,'Rang. kommuner avlingsnivå P '!G1023,"")</f>
        <v/>
      </c>
      <c r="K1022" s="4" t="str">
        <f>IF('Rang. kommuner avlingsnivå P '!H1023&gt;1,'Rang. kommuner avlingsnivå P '!H1023,"")</f>
        <v/>
      </c>
      <c r="L1022" s="4" t="str">
        <f>IF('Rang. kommuner avlingsnivå P '!I1023&gt;1,'Rang. kommuner avlingsnivå P '!I1023,"")</f>
        <v/>
      </c>
      <c r="M1022" s="4" t="str">
        <f>IF('Rang. kommuner avlingsnivå P '!J1023&gt;1,'Rang. kommuner avlingsnivå P '!J1023,"")</f>
        <v/>
      </c>
      <c r="N1022" s="4" t="str">
        <f>IF('Rang. kommuner avlingsnivå P '!K1023&gt;1,'Rang. kommuner avlingsnivå P '!K1023,"")</f>
        <v/>
      </c>
      <c r="O1022" s="4" t="str">
        <f>IF('Rang. kommuner avlingsnivå P '!L1023&gt;1,'Rang. kommuner avlingsnivå P '!L1023,"")</f>
        <v/>
      </c>
    </row>
    <row r="1023" spans="4:15" x14ac:dyDescent="0.25">
      <c r="D1023" s="4" t="str">
        <f>IF('Rang. kommuner avlingsnivå P '!A1024&gt;1,'Rang. kommuner avlingsnivå P '!A1024,"")</f>
        <v/>
      </c>
      <c r="E1023" s="4" t="str">
        <f>IF('Rang. kommuner avlingsnivå P '!B1024&gt;1,'Rang. kommuner avlingsnivå P '!B1024,"")</f>
        <v/>
      </c>
      <c r="F1023" s="4" t="str">
        <f>IF('Rang. kommuner avlingsnivå P '!C1024&gt;1,'Rang. kommuner avlingsnivå P '!C1024,"")</f>
        <v/>
      </c>
      <c r="G1023" s="4" t="str">
        <f>IF('Rang. kommuner avlingsnivå P '!D1024&gt;1,'Rang. kommuner avlingsnivå P '!D1024,"")</f>
        <v/>
      </c>
      <c r="H1023" s="4" t="str">
        <f>IF('Rang. kommuner avlingsnivå P '!E1024&gt;1,'Rang. kommuner avlingsnivå P '!E1024,"")</f>
        <v/>
      </c>
      <c r="I1023" s="4" t="str">
        <f>IF('Rang. kommuner avlingsnivå P '!F1024&gt;1,'Rang. kommuner avlingsnivå P '!F1024,"")</f>
        <v/>
      </c>
      <c r="J1023" s="4" t="str">
        <f>IF('Rang. kommuner avlingsnivå P '!G1024&gt;1,'Rang. kommuner avlingsnivå P '!G1024,"")</f>
        <v/>
      </c>
      <c r="K1023" s="4" t="str">
        <f>IF('Rang. kommuner avlingsnivå P '!H1024&gt;1,'Rang. kommuner avlingsnivå P '!H1024,"")</f>
        <v/>
      </c>
      <c r="L1023" s="4" t="str">
        <f>IF('Rang. kommuner avlingsnivå P '!I1024&gt;1,'Rang. kommuner avlingsnivå P '!I1024,"")</f>
        <v/>
      </c>
      <c r="M1023" s="4" t="str">
        <f>IF('Rang. kommuner avlingsnivå P '!J1024&gt;1,'Rang. kommuner avlingsnivå P '!J1024,"")</f>
        <v/>
      </c>
      <c r="N1023" s="4" t="str">
        <f>IF('Rang. kommuner avlingsnivå P '!K1024&gt;1,'Rang. kommuner avlingsnivå P '!K1024,"")</f>
        <v/>
      </c>
      <c r="O1023" s="4" t="str">
        <f>IF('Rang. kommuner avlingsnivå P '!L1024&gt;1,'Rang. kommuner avlingsnivå P '!L1024,"")</f>
        <v/>
      </c>
    </row>
    <row r="1024" spans="4:15" x14ac:dyDescent="0.25">
      <c r="D1024" s="4" t="str">
        <f>IF('Rang. kommuner avlingsnivå P '!A1025&gt;1,'Rang. kommuner avlingsnivå P '!A1025,"")</f>
        <v/>
      </c>
      <c r="E1024" s="4" t="str">
        <f>IF('Rang. kommuner avlingsnivå P '!B1025&gt;1,'Rang. kommuner avlingsnivå P '!B1025,"")</f>
        <v/>
      </c>
      <c r="F1024" s="4" t="str">
        <f>IF('Rang. kommuner avlingsnivå P '!C1025&gt;1,'Rang. kommuner avlingsnivå P '!C1025,"")</f>
        <v/>
      </c>
      <c r="G1024" s="4" t="str">
        <f>IF('Rang. kommuner avlingsnivå P '!D1025&gt;1,'Rang. kommuner avlingsnivå P '!D1025,"")</f>
        <v/>
      </c>
      <c r="H1024" s="4" t="str">
        <f>IF('Rang. kommuner avlingsnivå P '!E1025&gt;1,'Rang. kommuner avlingsnivå P '!E1025,"")</f>
        <v/>
      </c>
      <c r="I1024" s="4" t="str">
        <f>IF('Rang. kommuner avlingsnivå P '!F1025&gt;1,'Rang. kommuner avlingsnivå P '!F1025,"")</f>
        <v/>
      </c>
      <c r="J1024" s="4" t="str">
        <f>IF('Rang. kommuner avlingsnivå P '!G1025&gt;1,'Rang. kommuner avlingsnivå P '!G1025,"")</f>
        <v/>
      </c>
      <c r="K1024" s="4" t="str">
        <f>IF('Rang. kommuner avlingsnivå P '!H1025&gt;1,'Rang. kommuner avlingsnivå P '!H1025,"")</f>
        <v/>
      </c>
      <c r="L1024" s="4" t="str">
        <f>IF('Rang. kommuner avlingsnivå P '!I1025&gt;1,'Rang. kommuner avlingsnivå P '!I1025,"")</f>
        <v/>
      </c>
      <c r="M1024" s="4" t="str">
        <f>IF('Rang. kommuner avlingsnivå P '!J1025&gt;1,'Rang. kommuner avlingsnivå P '!J1025,"")</f>
        <v/>
      </c>
      <c r="N1024" s="4" t="str">
        <f>IF('Rang. kommuner avlingsnivå P '!K1025&gt;1,'Rang. kommuner avlingsnivå P '!K1025,"")</f>
        <v/>
      </c>
      <c r="O1024" s="4" t="str">
        <f>IF('Rang. kommuner avlingsnivå P '!L1025&gt;1,'Rang. kommuner avlingsnivå P '!L1025,"")</f>
        <v/>
      </c>
    </row>
    <row r="1025" spans="4:15" x14ac:dyDescent="0.25">
      <c r="D1025" s="4" t="str">
        <f>IF('Rang. kommuner avlingsnivå P '!A1026&gt;1,'Rang. kommuner avlingsnivå P '!A1026,"")</f>
        <v/>
      </c>
      <c r="E1025" s="4" t="str">
        <f>IF('Rang. kommuner avlingsnivå P '!B1026&gt;1,'Rang. kommuner avlingsnivå P '!B1026,"")</f>
        <v/>
      </c>
      <c r="F1025" s="4" t="str">
        <f>IF('Rang. kommuner avlingsnivå P '!C1026&gt;1,'Rang. kommuner avlingsnivå P '!C1026,"")</f>
        <v/>
      </c>
      <c r="G1025" s="4" t="str">
        <f>IF('Rang. kommuner avlingsnivå P '!D1026&gt;1,'Rang. kommuner avlingsnivå P '!D1026,"")</f>
        <v/>
      </c>
      <c r="H1025" s="4" t="str">
        <f>IF('Rang. kommuner avlingsnivå P '!E1026&gt;1,'Rang. kommuner avlingsnivå P '!E1026,"")</f>
        <v/>
      </c>
      <c r="I1025" s="4" t="str">
        <f>IF('Rang. kommuner avlingsnivå P '!F1026&gt;1,'Rang. kommuner avlingsnivå P '!F1026,"")</f>
        <v/>
      </c>
      <c r="J1025" s="4" t="str">
        <f>IF('Rang. kommuner avlingsnivå P '!G1026&gt;1,'Rang. kommuner avlingsnivå P '!G1026,"")</f>
        <v/>
      </c>
      <c r="K1025" s="4" t="str">
        <f>IF('Rang. kommuner avlingsnivå P '!H1026&gt;1,'Rang. kommuner avlingsnivå P '!H1026,"")</f>
        <v/>
      </c>
      <c r="L1025" s="4" t="str">
        <f>IF('Rang. kommuner avlingsnivå P '!I1026&gt;1,'Rang. kommuner avlingsnivå P '!I1026,"")</f>
        <v/>
      </c>
      <c r="M1025" s="4" t="str">
        <f>IF('Rang. kommuner avlingsnivå P '!J1026&gt;1,'Rang. kommuner avlingsnivå P '!J1026,"")</f>
        <v/>
      </c>
      <c r="N1025" s="4" t="str">
        <f>IF('Rang. kommuner avlingsnivå P '!K1026&gt;1,'Rang. kommuner avlingsnivå P '!K1026,"")</f>
        <v/>
      </c>
      <c r="O1025" s="4" t="str">
        <f>IF('Rang. kommuner avlingsnivå P '!L1026&gt;1,'Rang. kommuner avlingsnivå P '!L1026,"")</f>
        <v/>
      </c>
    </row>
    <row r="1026" spans="4:15" x14ac:dyDescent="0.25">
      <c r="D1026" s="4" t="str">
        <f>IF('Rang. kommuner avlingsnivå P '!A1027&gt;1,'Rang. kommuner avlingsnivå P '!A1027,"")</f>
        <v/>
      </c>
      <c r="E1026" s="4" t="str">
        <f>IF('Rang. kommuner avlingsnivå P '!B1027&gt;1,'Rang. kommuner avlingsnivå P '!B1027,"")</f>
        <v/>
      </c>
      <c r="F1026" s="4" t="str">
        <f>IF('Rang. kommuner avlingsnivå P '!C1027&gt;1,'Rang. kommuner avlingsnivå P '!C1027,"")</f>
        <v/>
      </c>
      <c r="G1026" s="4" t="str">
        <f>IF('Rang. kommuner avlingsnivå P '!D1027&gt;1,'Rang. kommuner avlingsnivå P '!D1027,"")</f>
        <v/>
      </c>
      <c r="H1026" s="4" t="str">
        <f>IF('Rang. kommuner avlingsnivå P '!E1027&gt;1,'Rang. kommuner avlingsnivå P '!E1027,"")</f>
        <v/>
      </c>
      <c r="I1026" s="4" t="str">
        <f>IF('Rang. kommuner avlingsnivå P '!F1027&gt;1,'Rang. kommuner avlingsnivå P '!F1027,"")</f>
        <v/>
      </c>
      <c r="J1026" s="4" t="str">
        <f>IF('Rang. kommuner avlingsnivå P '!G1027&gt;1,'Rang. kommuner avlingsnivå P '!G1027,"")</f>
        <v/>
      </c>
      <c r="K1026" s="4" t="str">
        <f>IF('Rang. kommuner avlingsnivå P '!H1027&gt;1,'Rang. kommuner avlingsnivå P '!H1027,"")</f>
        <v/>
      </c>
      <c r="L1026" s="4" t="str">
        <f>IF('Rang. kommuner avlingsnivå P '!I1027&gt;1,'Rang. kommuner avlingsnivå P '!I1027,"")</f>
        <v/>
      </c>
      <c r="M1026" s="4" t="str">
        <f>IF('Rang. kommuner avlingsnivå P '!J1027&gt;1,'Rang. kommuner avlingsnivå P '!J1027,"")</f>
        <v/>
      </c>
      <c r="N1026" s="4" t="str">
        <f>IF('Rang. kommuner avlingsnivå P '!K1027&gt;1,'Rang. kommuner avlingsnivå P '!K1027,"")</f>
        <v/>
      </c>
      <c r="O1026" s="4" t="str">
        <f>IF('Rang. kommuner avlingsnivå P '!L1027&gt;1,'Rang. kommuner avlingsnivå P '!L1027,"")</f>
        <v/>
      </c>
    </row>
    <row r="1027" spans="4:15" x14ac:dyDescent="0.25">
      <c r="D1027" s="4" t="str">
        <f>IF('Rang. kommuner avlingsnivå P '!A1028&gt;1,'Rang. kommuner avlingsnivå P '!A1028,"")</f>
        <v/>
      </c>
      <c r="E1027" s="4" t="str">
        <f>IF('Rang. kommuner avlingsnivå P '!B1028&gt;1,'Rang. kommuner avlingsnivå P '!B1028,"")</f>
        <v/>
      </c>
      <c r="F1027" s="4" t="str">
        <f>IF('Rang. kommuner avlingsnivå P '!C1028&gt;1,'Rang. kommuner avlingsnivå P '!C1028,"")</f>
        <v/>
      </c>
      <c r="G1027" s="4" t="str">
        <f>IF('Rang. kommuner avlingsnivå P '!D1028&gt;1,'Rang. kommuner avlingsnivå P '!D1028,"")</f>
        <v/>
      </c>
      <c r="H1027" s="4" t="str">
        <f>IF('Rang. kommuner avlingsnivå P '!E1028&gt;1,'Rang. kommuner avlingsnivå P '!E1028,"")</f>
        <v/>
      </c>
      <c r="I1027" s="4" t="str">
        <f>IF('Rang. kommuner avlingsnivå P '!F1028&gt;1,'Rang. kommuner avlingsnivå P '!F1028,"")</f>
        <v/>
      </c>
      <c r="J1027" s="4" t="str">
        <f>IF('Rang. kommuner avlingsnivå P '!G1028&gt;1,'Rang. kommuner avlingsnivå P '!G1028,"")</f>
        <v/>
      </c>
      <c r="K1027" s="4" t="str">
        <f>IF('Rang. kommuner avlingsnivå P '!H1028&gt;1,'Rang. kommuner avlingsnivå P '!H1028,"")</f>
        <v/>
      </c>
      <c r="L1027" s="4" t="str">
        <f>IF('Rang. kommuner avlingsnivå P '!I1028&gt;1,'Rang. kommuner avlingsnivå P '!I1028,"")</f>
        <v/>
      </c>
      <c r="M1027" s="4" t="str">
        <f>IF('Rang. kommuner avlingsnivå P '!J1028&gt;1,'Rang. kommuner avlingsnivå P '!J1028,"")</f>
        <v/>
      </c>
      <c r="N1027" s="4" t="str">
        <f>IF('Rang. kommuner avlingsnivå P '!K1028&gt;1,'Rang. kommuner avlingsnivå P '!K1028,"")</f>
        <v/>
      </c>
      <c r="O1027" s="4" t="str">
        <f>IF('Rang. kommuner avlingsnivå P '!L1028&gt;1,'Rang. kommuner avlingsnivå P '!L1028,"")</f>
        <v/>
      </c>
    </row>
    <row r="1028" spans="4:15" x14ac:dyDescent="0.25">
      <c r="D1028" s="4" t="str">
        <f>IF('Rang. kommuner avlingsnivå P '!A1029&gt;1,'Rang. kommuner avlingsnivå P '!A1029,"")</f>
        <v/>
      </c>
      <c r="E1028" s="4" t="str">
        <f>IF('Rang. kommuner avlingsnivå P '!B1029&gt;1,'Rang. kommuner avlingsnivå P '!B1029,"")</f>
        <v/>
      </c>
      <c r="F1028" s="4" t="str">
        <f>IF('Rang. kommuner avlingsnivå P '!C1029&gt;1,'Rang. kommuner avlingsnivå P '!C1029,"")</f>
        <v/>
      </c>
      <c r="G1028" s="4" t="str">
        <f>IF('Rang. kommuner avlingsnivå P '!D1029&gt;1,'Rang. kommuner avlingsnivå P '!D1029,"")</f>
        <v/>
      </c>
      <c r="H1028" s="4" t="str">
        <f>IF('Rang. kommuner avlingsnivå P '!E1029&gt;1,'Rang. kommuner avlingsnivå P '!E1029,"")</f>
        <v/>
      </c>
      <c r="I1028" s="4" t="str">
        <f>IF('Rang. kommuner avlingsnivå P '!F1029&gt;1,'Rang. kommuner avlingsnivå P '!F1029,"")</f>
        <v/>
      </c>
      <c r="J1028" s="4" t="str">
        <f>IF('Rang. kommuner avlingsnivå P '!G1029&gt;1,'Rang. kommuner avlingsnivå P '!G1029,"")</f>
        <v/>
      </c>
      <c r="K1028" s="4" t="str">
        <f>IF('Rang. kommuner avlingsnivå P '!H1029&gt;1,'Rang. kommuner avlingsnivå P '!H1029,"")</f>
        <v/>
      </c>
      <c r="L1028" s="4" t="str">
        <f>IF('Rang. kommuner avlingsnivå P '!I1029&gt;1,'Rang. kommuner avlingsnivå P '!I1029,"")</f>
        <v/>
      </c>
      <c r="M1028" s="4" t="str">
        <f>IF('Rang. kommuner avlingsnivå P '!J1029&gt;1,'Rang. kommuner avlingsnivå P '!J1029,"")</f>
        <v/>
      </c>
      <c r="N1028" s="4" t="str">
        <f>IF('Rang. kommuner avlingsnivå P '!K1029&gt;1,'Rang. kommuner avlingsnivå P '!K1029,"")</f>
        <v/>
      </c>
      <c r="O1028" s="4" t="str">
        <f>IF('Rang. kommuner avlingsnivå P '!L1029&gt;1,'Rang. kommuner avlingsnivå P '!L1029,"")</f>
        <v/>
      </c>
    </row>
    <row r="1029" spans="4:15" x14ac:dyDescent="0.25">
      <c r="D1029" s="4" t="str">
        <f>IF('Rang. kommuner avlingsnivå P '!A1030&gt;1,'Rang. kommuner avlingsnivå P '!A1030,"")</f>
        <v/>
      </c>
      <c r="E1029" s="4" t="str">
        <f>IF('Rang. kommuner avlingsnivå P '!B1030&gt;1,'Rang. kommuner avlingsnivå P '!B1030,"")</f>
        <v/>
      </c>
      <c r="F1029" s="4" t="str">
        <f>IF('Rang. kommuner avlingsnivå P '!C1030&gt;1,'Rang. kommuner avlingsnivå P '!C1030,"")</f>
        <v/>
      </c>
      <c r="G1029" s="4" t="str">
        <f>IF('Rang. kommuner avlingsnivå P '!D1030&gt;1,'Rang. kommuner avlingsnivå P '!D1030,"")</f>
        <v/>
      </c>
      <c r="H1029" s="4" t="str">
        <f>IF('Rang. kommuner avlingsnivå P '!E1030&gt;1,'Rang. kommuner avlingsnivå P '!E1030,"")</f>
        <v/>
      </c>
      <c r="I1029" s="4" t="str">
        <f>IF('Rang. kommuner avlingsnivå P '!F1030&gt;1,'Rang. kommuner avlingsnivå P '!F1030,"")</f>
        <v/>
      </c>
      <c r="J1029" s="4" t="str">
        <f>IF('Rang. kommuner avlingsnivå P '!G1030&gt;1,'Rang. kommuner avlingsnivå P '!G1030,"")</f>
        <v/>
      </c>
      <c r="K1029" s="4" t="str">
        <f>IF('Rang. kommuner avlingsnivå P '!H1030&gt;1,'Rang. kommuner avlingsnivå P '!H1030,"")</f>
        <v/>
      </c>
      <c r="L1029" s="4" t="str">
        <f>IF('Rang. kommuner avlingsnivå P '!I1030&gt;1,'Rang. kommuner avlingsnivå P '!I1030,"")</f>
        <v/>
      </c>
      <c r="M1029" s="4" t="str">
        <f>IF('Rang. kommuner avlingsnivå P '!J1030&gt;1,'Rang. kommuner avlingsnivå P '!J1030,"")</f>
        <v/>
      </c>
      <c r="N1029" s="4" t="str">
        <f>IF('Rang. kommuner avlingsnivå P '!K1030&gt;1,'Rang. kommuner avlingsnivå P '!K1030,"")</f>
        <v/>
      </c>
      <c r="O1029" s="4" t="str">
        <f>IF('Rang. kommuner avlingsnivå P '!L1030&gt;1,'Rang. kommuner avlingsnivå P '!L1030,"")</f>
        <v/>
      </c>
    </row>
    <row r="1030" spans="4:15" x14ac:dyDescent="0.25">
      <c r="D1030" s="4" t="str">
        <f>IF('Rang. kommuner avlingsnivå P '!A1031&gt;1,'Rang. kommuner avlingsnivå P '!A1031,"")</f>
        <v/>
      </c>
      <c r="E1030" s="4" t="str">
        <f>IF('Rang. kommuner avlingsnivå P '!B1031&gt;1,'Rang. kommuner avlingsnivå P '!B1031,"")</f>
        <v/>
      </c>
      <c r="F1030" s="4" t="str">
        <f>IF('Rang. kommuner avlingsnivå P '!C1031&gt;1,'Rang. kommuner avlingsnivå P '!C1031,"")</f>
        <v/>
      </c>
      <c r="G1030" s="4" t="str">
        <f>IF('Rang. kommuner avlingsnivå P '!D1031&gt;1,'Rang. kommuner avlingsnivå P '!D1031,"")</f>
        <v/>
      </c>
      <c r="H1030" s="4" t="str">
        <f>IF('Rang. kommuner avlingsnivå P '!E1031&gt;1,'Rang. kommuner avlingsnivå P '!E1031,"")</f>
        <v/>
      </c>
      <c r="I1030" s="4" t="str">
        <f>IF('Rang. kommuner avlingsnivå P '!F1031&gt;1,'Rang. kommuner avlingsnivå P '!F1031,"")</f>
        <v/>
      </c>
      <c r="J1030" s="4" t="str">
        <f>IF('Rang. kommuner avlingsnivå P '!G1031&gt;1,'Rang. kommuner avlingsnivå P '!G1031,"")</f>
        <v/>
      </c>
      <c r="K1030" s="4" t="str">
        <f>IF('Rang. kommuner avlingsnivå P '!H1031&gt;1,'Rang. kommuner avlingsnivå P '!H1031,"")</f>
        <v/>
      </c>
      <c r="L1030" s="4" t="str">
        <f>IF('Rang. kommuner avlingsnivå P '!I1031&gt;1,'Rang. kommuner avlingsnivå P '!I1031,"")</f>
        <v/>
      </c>
      <c r="M1030" s="4" t="str">
        <f>IF('Rang. kommuner avlingsnivå P '!J1031&gt;1,'Rang. kommuner avlingsnivå P '!J1031,"")</f>
        <v/>
      </c>
      <c r="N1030" s="4" t="str">
        <f>IF('Rang. kommuner avlingsnivå P '!K1031&gt;1,'Rang. kommuner avlingsnivå P '!K1031,"")</f>
        <v/>
      </c>
      <c r="O1030" s="4" t="str">
        <f>IF('Rang. kommuner avlingsnivå P '!L1031&gt;1,'Rang. kommuner avlingsnivå P '!L1031,"")</f>
        <v/>
      </c>
    </row>
    <row r="1031" spans="4:15" x14ac:dyDescent="0.25">
      <c r="D1031" s="4" t="str">
        <f>IF('Rang. kommuner avlingsnivå P '!A1032&gt;1,'Rang. kommuner avlingsnivå P '!A1032,"")</f>
        <v/>
      </c>
      <c r="E1031" s="4" t="str">
        <f>IF('Rang. kommuner avlingsnivå P '!B1032&gt;1,'Rang. kommuner avlingsnivå P '!B1032,"")</f>
        <v/>
      </c>
      <c r="F1031" s="4" t="str">
        <f>IF('Rang. kommuner avlingsnivå P '!C1032&gt;1,'Rang. kommuner avlingsnivå P '!C1032,"")</f>
        <v/>
      </c>
      <c r="G1031" s="4" t="str">
        <f>IF('Rang. kommuner avlingsnivå P '!D1032&gt;1,'Rang. kommuner avlingsnivå P '!D1032,"")</f>
        <v/>
      </c>
      <c r="H1031" s="4" t="str">
        <f>IF('Rang. kommuner avlingsnivå P '!E1032&gt;1,'Rang. kommuner avlingsnivå P '!E1032,"")</f>
        <v/>
      </c>
      <c r="I1031" s="4" t="str">
        <f>IF('Rang. kommuner avlingsnivå P '!F1032&gt;1,'Rang. kommuner avlingsnivå P '!F1032,"")</f>
        <v/>
      </c>
      <c r="J1031" s="4" t="str">
        <f>IF('Rang. kommuner avlingsnivå P '!G1032&gt;1,'Rang. kommuner avlingsnivå P '!G1032,"")</f>
        <v/>
      </c>
      <c r="K1031" s="4" t="str">
        <f>IF('Rang. kommuner avlingsnivå P '!H1032&gt;1,'Rang. kommuner avlingsnivå P '!H1032,"")</f>
        <v/>
      </c>
      <c r="L1031" s="4" t="str">
        <f>IF('Rang. kommuner avlingsnivå P '!I1032&gt;1,'Rang. kommuner avlingsnivå P '!I1032,"")</f>
        <v/>
      </c>
      <c r="M1031" s="4" t="str">
        <f>IF('Rang. kommuner avlingsnivå P '!J1032&gt;1,'Rang. kommuner avlingsnivå P '!J1032,"")</f>
        <v/>
      </c>
      <c r="N1031" s="4" t="str">
        <f>IF('Rang. kommuner avlingsnivå P '!K1032&gt;1,'Rang. kommuner avlingsnivå P '!K1032,"")</f>
        <v/>
      </c>
      <c r="O1031" s="4" t="str">
        <f>IF('Rang. kommuner avlingsnivå P '!L1032&gt;1,'Rang. kommuner avlingsnivå P '!L1032,"")</f>
        <v/>
      </c>
    </row>
    <row r="1032" spans="4:15" x14ac:dyDescent="0.25">
      <c r="D1032" s="4" t="str">
        <f>IF('Rang. kommuner avlingsnivå P '!A1033&gt;1,'Rang. kommuner avlingsnivå P '!A1033,"")</f>
        <v/>
      </c>
      <c r="E1032" s="4" t="str">
        <f>IF('Rang. kommuner avlingsnivå P '!B1033&gt;1,'Rang. kommuner avlingsnivå P '!B1033,"")</f>
        <v/>
      </c>
      <c r="F1032" s="4" t="str">
        <f>IF('Rang. kommuner avlingsnivå P '!C1033&gt;1,'Rang. kommuner avlingsnivå P '!C1033,"")</f>
        <v/>
      </c>
      <c r="G1032" s="4" t="str">
        <f>IF('Rang. kommuner avlingsnivå P '!D1033&gt;1,'Rang. kommuner avlingsnivå P '!D1033,"")</f>
        <v/>
      </c>
      <c r="H1032" s="4" t="str">
        <f>IF('Rang. kommuner avlingsnivå P '!E1033&gt;1,'Rang. kommuner avlingsnivå P '!E1033,"")</f>
        <v/>
      </c>
      <c r="I1032" s="4" t="str">
        <f>IF('Rang. kommuner avlingsnivå P '!F1033&gt;1,'Rang. kommuner avlingsnivå P '!F1033,"")</f>
        <v/>
      </c>
      <c r="J1032" s="4" t="str">
        <f>IF('Rang. kommuner avlingsnivå P '!G1033&gt;1,'Rang. kommuner avlingsnivå P '!G1033,"")</f>
        <v/>
      </c>
      <c r="K1032" s="4" t="str">
        <f>IF('Rang. kommuner avlingsnivå P '!H1033&gt;1,'Rang. kommuner avlingsnivå P '!H1033,"")</f>
        <v/>
      </c>
      <c r="L1032" s="4" t="str">
        <f>IF('Rang. kommuner avlingsnivå P '!I1033&gt;1,'Rang. kommuner avlingsnivå P '!I1033,"")</f>
        <v/>
      </c>
      <c r="M1032" s="4" t="str">
        <f>IF('Rang. kommuner avlingsnivå P '!J1033&gt;1,'Rang. kommuner avlingsnivå P '!J1033,"")</f>
        <v/>
      </c>
      <c r="N1032" s="4" t="str">
        <f>IF('Rang. kommuner avlingsnivå P '!K1033&gt;1,'Rang. kommuner avlingsnivå P '!K1033,"")</f>
        <v/>
      </c>
      <c r="O1032" s="4" t="str">
        <f>IF('Rang. kommuner avlingsnivå P '!L1033&gt;1,'Rang. kommuner avlingsnivå P '!L1033,"")</f>
        <v/>
      </c>
    </row>
    <row r="1033" spans="4:15" x14ac:dyDescent="0.25">
      <c r="D1033" s="4" t="str">
        <f>IF('Rang. kommuner avlingsnivå P '!A1034&gt;1,'Rang. kommuner avlingsnivå P '!A1034,"")</f>
        <v/>
      </c>
      <c r="E1033" s="4" t="str">
        <f>IF('Rang. kommuner avlingsnivå P '!B1034&gt;1,'Rang. kommuner avlingsnivå P '!B1034,"")</f>
        <v/>
      </c>
      <c r="F1033" s="4" t="str">
        <f>IF('Rang. kommuner avlingsnivå P '!C1034&gt;1,'Rang. kommuner avlingsnivå P '!C1034,"")</f>
        <v/>
      </c>
      <c r="G1033" s="4" t="str">
        <f>IF('Rang. kommuner avlingsnivå P '!D1034&gt;1,'Rang. kommuner avlingsnivå P '!D1034,"")</f>
        <v/>
      </c>
      <c r="H1033" s="4" t="str">
        <f>IF('Rang. kommuner avlingsnivå P '!E1034&gt;1,'Rang. kommuner avlingsnivå P '!E1034,"")</f>
        <v/>
      </c>
      <c r="I1033" s="4" t="str">
        <f>IF('Rang. kommuner avlingsnivå P '!F1034&gt;1,'Rang. kommuner avlingsnivå P '!F1034,"")</f>
        <v/>
      </c>
      <c r="J1033" s="4" t="str">
        <f>IF('Rang. kommuner avlingsnivå P '!G1034&gt;1,'Rang. kommuner avlingsnivå P '!G1034,"")</f>
        <v/>
      </c>
      <c r="K1033" s="4" t="str">
        <f>IF('Rang. kommuner avlingsnivå P '!H1034&gt;1,'Rang. kommuner avlingsnivå P '!H1034,"")</f>
        <v/>
      </c>
      <c r="L1033" s="4" t="str">
        <f>IF('Rang. kommuner avlingsnivå P '!I1034&gt;1,'Rang. kommuner avlingsnivå P '!I1034,"")</f>
        <v/>
      </c>
      <c r="M1033" s="4" t="str">
        <f>IF('Rang. kommuner avlingsnivå P '!J1034&gt;1,'Rang. kommuner avlingsnivå P '!J1034,"")</f>
        <v/>
      </c>
      <c r="N1033" s="4" t="str">
        <f>IF('Rang. kommuner avlingsnivå P '!K1034&gt;1,'Rang. kommuner avlingsnivå P '!K1034,"")</f>
        <v/>
      </c>
      <c r="O1033" s="4" t="str">
        <f>IF('Rang. kommuner avlingsnivå P '!L1034&gt;1,'Rang. kommuner avlingsnivå P '!L1034,"")</f>
        <v/>
      </c>
    </row>
    <row r="1034" spans="4:15" x14ac:dyDescent="0.25">
      <c r="D1034" s="4" t="str">
        <f>IF('Rang. kommuner avlingsnivå P '!A1035&gt;1,'Rang. kommuner avlingsnivå P '!A1035,"")</f>
        <v/>
      </c>
      <c r="E1034" s="4" t="str">
        <f>IF('Rang. kommuner avlingsnivå P '!B1035&gt;1,'Rang. kommuner avlingsnivå P '!B1035,"")</f>
        <v/>
      </c>
      <c r="F1034" s="4" t="str">
        <f>IF('Rang. kommuner avlingsnivå P '!C1035&gt;1,'Rang. kommuner avlingsnivå P '!C1035,"")</f>
        <v/>
      </c>
      <c r="G1034" s="4" t="str">
        <f>IF('Rang. kommuner avlingsnivå P '!D1035&gt;1,'Rang. kommuner avlingsnivå P '!D1035,"")</f>
        <v/>
      </c>
      <c r="H1034" s="4" t="str">
        <f>IF('Rang. kommuner avlingsnivå P '!E1035&gt;1,'Rang. kommuner avlingsnivå P '!E1035,"")</f>
        <v/>
      </c>
      <c r="I1034" s="4" t="str">
        <f>IF('Rang. kommuner avlingsnivå P '!F1035&gt;1,'Rang. kommuner avlingsnivå P '!F1035,"")</f>
        <v/>
      </c>
      <c r="J1034" s="4" t="str">
        <f>IF('Rang. kommuner avlingsnivå P '!G1035&gt;1,'Rang. kommuner avlingsnivå P '!G1035,"")</f>
        <v/>
      </c>
      <c r="K1034" s="4" t="str">
        <f>IF('Rang. kommuner avlingsnivå P '!H1035&gt;1,'Rang. kommuner avlingsnivå P '!H1035,"")</f>
        <v/>
      </c>
      <c r="L1034" s="4" t="str">
        <f>IF('Rang. kommuner avlingsnivå P '!I1035&gt;1,'Rang. kommuner avlingsnivå P '!I1035,"")</f>
        <v/>
      </c>
      <c r="M1034" s="4" t="str">
        <f>IF('Rang. kommuner avlingsnivå P '!J1035&gt;1,'Rang. kommuner avlingsnivå P '!J1035,"")</f>
        <v/>
      </c>
      <c r="N1034" s="4" t="str">
        <f>IF('Rang. kommuner avlingsnivå P '!K1035&gt;1,'Rang. kommuner avlingsnivå P '!K1035,"")</f>
        <v/>
      </c>
      <c r="O1034" s="4" t="str">
        <f>IF('Rang. kommuner avlingsnivå P '!L1035&gt;1,'Rang. kommuner avlingsnivå P '!L1035,"")</f>
        <v/>
      </c>
    </row>
    <row r="1035" spans="4:15" x14ac:dyDescent="0.25">
      <c r="D1035" s="4" t="str">
        <f>IF('Rang. kommuner avlingsnivå P '!A1036&gt;1,'Rang. kommuner avlingsnivå P '!A1036,"")</f>
        <v/>
      </c>
      <c r="E1035" s="4" t="str">
        <f>IF('Rang. kommuner avlingsnivå P '!B1036&gt;1,'Rang. kommuner avlingsnivå P '!B1036,"")</f>
        <v/>
      </c>
      <c r="F1035" s="4" t="str">
        <f>IF('Rang. kommuner avlingsnivå P '!C1036&gt;1,'Rang. kommuner avlingsnivå P '!C1036,"")</f>
        <v/>
      </c>
      <c r="G1035" s="4" t="str">
        <f>IF('Rang. kommuner avlingsnivå P '!D1036&gt;1,'Rang. kommuner avlingsnivå P '!D1036,"")</f>
        <v/>
      </c>
      <c r="H1035" s="4" t="str">
        <f>IF('Rang. kommuner avlingsnivå P '!E1036&gt;1,'Rang. kommuner avlingsnivå P '!E1036,"")</f>
        <v/>
      </c>
      <c r="I1035" s="4" t="str">
        <f>IF('Rang. kommuner avlingsnivå P '!F1036&gt;1,'Rang. kommuner avlingsnivå P '!F1036,"")</f>
        <v/>
      </c>
      <c r="J1035" s="4" t="str">
        <f>IF('Rang. kommuner avlingsnivå P '!G1036&gt;1,'Rang. kommuner avlingsnivå P '!G1036,"")</f>
        <v/>
      </c>
      <c r="K1035" s="4" t="str">
        <f>IF('Rang. kommuner avlingsnivå P '!H1036&gt;1,'Rang. kommuner avlingsnivå P '!H1036,"")</f>
        <v/>
      </c>
      <c r="L1035" s="4" t="str">
        <f>IF('Rang. kommuner avlingsnivå P '!I1036&gt;1,'Rang. kommuner avlingsnivå P '!I1036,"")</f>
        <v/>
      </c>
      <c r="M1035" s="4" t="str">
        <f>IF('Rang. kommuner avlingsnivå P '!J1036&gt;1,'Rang. kommuner avlingsnivå P '!J1036,"")</f>
        <v/>
      </c>
      <c r="N1035" s="4" t="str">
        <f>IF('Rang. kommuner avlingsnivå P '!K1036&gt;1,'Rang. kommuner avlingsnivå P '!K1036,"")</f>
        <v/>
      </c>
      <c r="O1035" s="4" t="str">
        <f>IF('Rang. kommuner avlingsnivå P '!L1036&gt;1,'Rang. kommuner avlingsnivå P '!L1036,"")</f>
        <v/>
      </c>
    </row>
    <row r="1036" spans="4:15" x14ac:dyDescent="0.25">
      <c r="D1036" s="4" t="str">
        <f>IF('Rang. kommuner avlingsnivå P '!A1037&gt;1,'Rang. kommuner avlingsnivå P '!A1037,"")</f>
        <v/>
      </c>
      <c r="E1036" s="4" t="str">
        <f>IF('Rang. kommuner avlingsnivå P '!B1037&gt;1,'Rang. kommuner avlingsnivå P '!B1037,"")</f>
        <v/>
      </c>
      <c r="F1036" s="4" t="str">
        <f>IF('Rang. kommuner avlingsnivå P '!C1037&gt;1,'Rang. kommuner avlingsnivå P '!C1037,"")</f>
        <v/>
      </c>
      <c r="G1036" s="4" t="str">
        <f>IF('Rang. kommuner avlingsnivå P '!D1037&gt;1,'Rang. kommuner avlingsnivå P '!D1037,"")</f>
        <v/>
      </c>
      <c r="H1036" s="4" t="str">
        <f>IF('Rang. kommuner avlingsnivå P '!E1037&gt;1,'Rang. kommuner avlingsnivå P '!E1037,"")</f>
        <v/>
      </c>
      <c r="I1036" s="4" t="str">
        <f>IF('Rang. kommuner avlingsnivå P '!F1037&gt;1,'Rang. kommuner avlingsnivå P '!F1037,"")</f>
        <v/>
      </c>
      <c r="J1036" s="4" t="str">
        <f>IF('Rang. kommuner avlingsnivå P '!G1037&gt;1,'Rang. kommuner avlingsnivå P '!G1037,"")</f>
        <v/>
      </c>
      <c r="K1036" s="4" t="str">
        <f>IF('Rang. kommuner avlingsnivå P '!H1037&gt;1,'Rang. kommuner avlingsnivå P '!H1037,"")</f>
        <v/>
      </c>
      <c r="L1036" s="4" t="str">
        <f>IF('Rang. kommuner avlingsnivå P '!I1037&gt;1,'Rang. kommuner avlingsnivå P '!I1037,"")</f>
        <v/>
      </c>
      <c r="M1036" s="4" t="str">
        <f>IF('Rang. kommuner avlingsnivå P '!J1037&gt;1,'Rang. kommuner avlingsnivå P '!J1037,"")</f>
        <v/>
      </c>
      <c r="N1036" s="4" t="str">
        <f>IF('Rang. kommuner avlingsnivå P '!K1037&gt;1,'Rang. kommuner avlingsnivå P '!K1037,"")</f>
        <v/>
      </c>
      <c r="O1036" s="4" t="str">
        <f>IF('Rang. kommuner avlingsnivå P '!L1037&gt;1,'Rang. kommuner avlingsnivå P '!L1037,"")</f>
        <v/>
      </c>
    </row>
    <row r="1037" spans="4:15" x14ac:dyDescent="0.25">
      <c r="D1037" s="4" t="str">
        <f>IF('Rang. kommuner avlingsnivå P '!A1038&gt;1,'Rang. kommuner avlingsnivå P '!A1038,"")</f>
        <v/>
      </c>
      <c r="E1037" s="4" t="str">
        <f>IF('Rang. kommuner avlingsnivå P '!B1038&gt;1,'Rang. kommuner avlingsnivå P '!B1038,"")</f>
        <v/>
      </c>
      <c r="F1037" s="4" t="str">
        <f>IF('Rang. kommuner avlingsnivå P '!C1038&gt;1,'Rang. kommuner avlingsnivå P '!C1038,"")</f>
        <v/>
      </c>
      <c r="G1037" s="4" t="str">
        <f>IF('Rang. kommuner avlingsnivå P '!D1038&gt;1,'Rang. kommuner avlingsnivå P '!D1038,"")</f>
        <v/>
      </c>
      <c r="H1037" s="4" t="str">
        <f>IF('Rang. kommuner avlingsnivå P '!E1038&gt;1,'Rang. kommuner avlingsnivå P '!E1038,"")</f>
        <v/>
      </c>
      <c r="I1037" s="4" t="str">
        <f>IF('Rang. kommuner avlingsnivå P '!F1038&gt;1,'Rang. kommuner avlingsnivå P '!F1038,"")</f>
        <v/>
      </c>
      <c r="J1037" s="4" t="str">
        <f>IF('Rang. kommuner avlingsnivå P '!G1038&gt;1,'Rang. kommuner avlingsnivå P '!G1038,"")</f>
        <v/>
      </c>
      <c r="K1037" s="4" t="str">
        <f>IF('Rang. kommuner avlingsnivå P '!H1038&gt;1,'Rang. kommuner avlingsnivå P '!H1038,"")</f>
        <v/>
      </c>
      <c r="L1037" s="4" t="str">
        <f>IF('Rang. kommuner avlingsnivå P '!I1038&gt;1,'Rang. kommuner avlingsnivå P '!I1038,"")</f>
        <v/>
      </c>
      <c r="M1037" s="4" t="str">
        <f>IF('Rang. kommuner avlingsnivå P '!J1038&gt;1,'Rang. kommuner avlingsnivå P '!J1038,"")</f>
        <v/>
      </c>
      <c r="N1037" s="4" t="str">
        <f>IF('Rang. kommuner avlingsnivå P '!K1038&gt;1,'Rang. kommuner avlingsnivå P '!K1038,"")</f>
        <v/>
      </c>
      <c r="O1037" s="4" t="str">
        <f>IF('Rang. kommuner avlingsnivå P '!L1038&gt;1,'Rang. kommuner avlingsnivå P '!L1038,"")</f>
        <v/>
      </c>
    </row>
    <row r="1038" spans="4:15" x14ac:dyDescent="0.25">
      <c r="D1038" s="4" t="str">
        <f>IF('Rang. kommuner avlingsnivå P '!A1039&gt;1,'Rang. kommuner avlingsnivå P '!A1039,"")</f>
        <v/>
      </c>
      <c r="E1038" s="4" t="str">
        <f>IF('Rang. kommuner avlingsnivå P '!B1039&gt;1,'Rang. kommuner avlingsnivå P '!B1039,"")</f>
        <v/>
      </c>
      <c r="F1038" s="4" t="str">
        <f>IF('Rang. kommuner avlingsnivå P '!C1039&gt;1,'Rang. kommuner avlingsnivå P '!C1039,"")</f>
        <v/>
      </c>
      <c r="G1038" s="4" t="str">
        <f>IF('Rang. kommuner avlingsnivå P '!D1039&gt;1,'Rang. kommuner avlingsnivå P '!D1039,"")</f>
        <v/>
      </c>
      <c r="H1038" s="4" t="str">
        <f>IF('Rang. kommuner avlingsnivå P '!E1039&gt;1,'Rang. kommuner avlingsnivå P '!E1039,"")</f>
        <v/>
      </c>
      <c r="I1038" s="4" t="str">
        <f>IF('Rang. kommuner avlingsnivå P '!F1039&gt;1,'Rang. kommuner avlingsnivå P '!F1039,"")</f>
        <v/>
      </c>
      <c r="J1038" s="4" t="str">
        <f>IF('Rang. kommuner avlingsnivå P '!G1039&gt;1,'Rang. kommuner avlingsnivå P '!G1039,"")</f>
        <v/>
      </c>
      <c r="K1038" s="4" t="str">
        <f>IF('Rang. kommuner avlingsnivå P '!H1039&gt;1,'Rang. kommuner avlingsnivå P '!H1039,"")</f>
        <v/>
      </c>
      <c r="L1038" s="4" t="str">
        <f>IF('Rang. kommuner avlingsnivå P '!I1039&gt;1,'Rang. kommuner avlingsnivå P '!I1039,"")</f>
        <v/>
      </c>
      <c r="M1038" s="4" t="str">
        <f>IF('Rang. kommuner avlingsnivå P '!J1039&gt;1,'Rang. kommuner avlingsnivå P '!J1039,"")</f>
        <v/>
      </c>
      <c r="N1038" s="4" t="str">
        <f>IF('Rang. kommuner avlingsnivå P '!K1039&gt;1,'Rang. kommuner avlingsnivå P '!K1039,"")</f>
        <v/>
      </c>
      <c r="O1038" s="4" t="str">
        <f>IF('Rang. kommuner avlingsnivå P '!L1039&gt;1,'Rang. kommuner avlingsnivå P '!L1039,"")</f>
        <v/>
      </c>
    </row>
    <row r="1039" spans="4:15" x14ac:dyDescent="0.25">
      <c r="D1039" s="4" t="str">
        <f>IF('Rang. kommuner avlingsnivå P '!A1040&gt;1,'Rang. kommuner avlingsnivå P '!A1040,"")</f>
        <v/>
      </c>
      <c r="E1039" s="4" t="str">
        <f>IF('Rang. kommuner avlingsnivå P '!B1040&gt;1,'Rang. kommuner avlingsnivå P '!B1040,"")</f>
        <v/>
      </c>
      <c r="F1039" s="4" t="str">
        <f>IF('Rang. kommuner avlingsnivå P '!C1040&gt;1,'Rang. kommuner avlingsnivå P '!C1040,"")</f>
        <v/>
      </c>
      <c r="G1039" s="4" t="str">
        <f>IF('Rang. kommuner avlingsnivå P '!D1040&gt;1,'Rang. kommuner avlingsnivå P '!D1040,"")</f>
        <v/>
      </c>
      <c r="H1039" s="4" t="str">
        <f>IF('Rang. kommuner avlingsnivå P '!E1040&gt;1,'Rang. kommuner avlingsnivå P '!E1040,"")</f>
        <v/>
      </c>
      <c r="I1039" s="4" t="str">
        <f>IF('Rang. kommuner avlingsnivå P '!F1040&gt;1,'Rang. kommuner avlingsnivå P '!F1040,"")</f>
        <v/>
      </c>
      <c r="J1039" s="4" t="str">
        <f>IF('Rang. kommuner avlingsnivå P '!G1040&gt;1,'Rang. kommuner avlingsnivå P '!G1040,"")</f>
        <v/>
      </c>
      <c r="K1039" s="4" t="str">
        <f>IF('Rang. kommuner avlingsnivå P '!H1040&gt;1,'Rang. kommuner avlingsnivå P '!H1040,"")</f>
        <v/>
      </c>
      <c r="L1039" s="4" t="str">
        <f>IF('Rang. kommuner avlingsnivå P '!I1040&gt;1,'Rang. kommuner avlingsnivå P '!I1040,"")</f>
        <v/>
      </c>
      <c r="M1039" s="4" t="str">
        <f>IF('Rang. kommuner avlingsnivå P '!J1040&gt;1,'Rang. kommuner avlingsnivå P '!J1040,"")</f>
        <v/>
      </c>
      <c r="N1039" s="4" t="str">
        <f>IF('Rang. kommuner avlingsnivå P '!K1040&gt;1,'Rang. kommuner avlingsnivå P '!K1040,"")</f>
        <v/>
      </c>
      <c r="O1039" s="4" t="str">
        <f>IF('Rang. kommuner avlingsnivå P '!L1040&gt;1,'Rang. kommuner avlingsnivå P '!L1040,"")</f>
        <v/>
      </c>
    </row>
    <row r="1040" spans="4:15" x14ac:dyDescent="0.25">
      <c r="D1040" s="4" t="str">
        <f>IF('Rang. kommuner avlingsnivå P '!A1041&gt;1,'Rang. kommuner avlingsnivå P '!A1041,"")</f>
        <v/>
      </c>
      <c r="E1040" s="4" t="str">
        <f>IF('Rang. kommuner avlingsnivå P '!B1041&gt;1,'Rang. kommuner avlingsnivå P '!B1041,"")</f>
        <v/>
      </c>
      <c r="F1040" s="4" t="str">
        <f>IF('Rang. kommuner avlingsnivå P '!C1041&gt;1,'Rang. kommuner avlingsnivå P '!C1041,"")</f>
        <v/>
      </c>
      <c r="G1040" s="4" t="str">
        <f>IF('Rang. kommuner avlingsnivå P '!D1041&gt;1,'Rang. kommuner avlingsnivå P '!D1041,"")</f>
        <v/>
      </c>
      <c r="H1040" s="4" t="str">
        <f>IF('Rang. kommuner avlingsnivå P '!E1041&gt;1,'Rang. kommuner avlingsnivå P '!E1041,"")</f>
        <v/>
      </c>
      <c r="I1040" s="4" t="str">
        <f>IF('Rang. kommuner avlingsnivå P '!F1041&gt;1,'Rang. kommuner avlingsnivå P '!F1041,"")</f>
        <v/>
      </c>
      <c r="J1040" s="4" t="str">
        <f>IF('Rang. kommuner avlingsnivå P '!G1041&gt;1,'Rang. kommuner avlingsnivå P '!G1041,"")</f>
        <v/>
      </c>
      <c r="K1040" s="4" t="str">
        <f>IF('Rang. kommuner avlingsnivå P '!H1041&gt;1,'Rang. kommuner avlingsnivå P '!H1041,"")</f>
        <v/>
      </c>
      <c r="L1040" s="4" t="str">
        <f>IF('Rang. kommuner avlingsnivå P '!I1041&gt;1,'Rang. kommuner avlingsnivå P '!I1041,"")</f>
        <v/>
      </c>
      <c r="M1040" s="4" t="str">
        <f>IF('Rang. kommuner avlingsnivå P '!J1041&gt;1,'Rang. kommuner avlingsnivå P '!J1041,"")</f>
        <v/>
      </c>
      <c r="N1040" s="4" t="str">
        <f>IF('Rang. kommuner avlingsnivå P '!K1041&gt;1,'Rang. kommuner avlingsnivå P '!K1041,"")</f>
        <v/>
      </c>
      <c r="O1040" s="4" t="str">
        <f>IF('Rang. kommuner avlingsnivå P '!L1041&gt;1,'Rang. kommuner avlingsnivå P '!L1041,"")</f>
        <v/>
      </c>
    </row>
    <row r="1041" spans="4:15" x14ac:dyDescent="0.25">
      <c r="D1041" s="4" t="str">
        <f>IF('Rang. kommuner avlingsnivå P '!A1042&gt;1,'Rang. kommuner avlingsnivå P '!A1042,"")</f>
        <v/>
      </c>
      <c r="E1041" s="4" t="str">
        <f>IF('Rang. kommuner avlingsnivå P '!B1042&gt;1,'Rang. kommuner avlingsnivå P '!B1042,"")</f>
        <v/>
      </c>
      <c r="F1041" s="4" t="str">
        <f>IF('Rang. kommuner avlingsnivå P '!C1042&gt;1,'Rang. kommuner avlingsnivå P '!C1042,"")</f>
        <v/>
      </c>
      <c r="G1041" s="4" t="str">
        <f>IF('Rang. kommuner avlingsnivå P '!D1042&gt;1,'Rang. kommuner avlingsnivå P '!D1042,"")</f>
        <v/>
      </c>
      <c r="H1041" s="4" t="str">
        <f>IF('Rang. kommuner avlingsnivå P '!E1042&gt;1,'Rang. kommuner avlingsnivå P '!E1042,"")</f>
        <v/>
      </c>
      <c r="I1041" s="4" t="str">
        <f>IF('Rang. kommuner avlingsnivå P '!F1042&gt;1,'Rang. kommuner avlingsnivå P '!F1042,"")</f>
        <v/>
      </c>
      <c r="J1041" s="4" t="str">
        <f>IF('Rang. kommuner avlingsnivå P '!G1042&gt;1,'Rang. kommuner avlingsnivå P '!G1042,"")</f>
        <v/>
      </c>
      <c r="K1041" s="4" t="str">
        <f>IF('Rang. kommuner avlingsnivå P '!H1042&gt;1,'Rang. kommuner avlingsnivå P '!H1042,"")</f>
        <v/>
      </c>
      <c r="L1041" s="4" t="str">
        <f>IF('Rang. kommuner avlingsnivå P '!I1042&gt;1,'Rang. kommuner avlingsnivå P '!I1042,"")</f>
        <v/>
      </c>
      <c r="M1041" s="4" t="str">
        <f>IF('Rang. kommuner avlingsnivå P '!J1042&gt;1,'Rang. kommuner avlingsnivå P '!J1042,"")</f>
        <v/>
      </c>
      <c r="N1041" s="4" t="str">
        <f>IF('Rang. kommuner avlingsnivå P '!K1042&gt;1,'Rang. kommuner avlingsnivå P '!K1042,"")</f>
        <v/>
      </c>
      <c r="O1041" s="4" t="str">
        <f>IF('Rang. kommuner avlingsnivå P '!L1042&gt;1,'Rang. kommuner avlingsnivå P '!L1042,"")</f>
        <v/>
      </c>
    </row>
    <row r="1042" spans="4:15" x14ac:dyDescent="0.25">
      <c r="D1042" s="4" t="str">
        <f>IF('Rang. kommuner avlingsnivå P '!A1043&gt;1,'Rang. kommuner avlingsnivå P '!A1043,"")</f>
        <v/>
      </c>
      <c r="E1042" s="4" t="str">
        <f>IF('Rang. kommuner avlingsnivå P '!B1043&gt;1,'Rang. kommuner avlingsnivå P '!B1043,"")</f>
        <v/>
      </c>
      <c r="F1042" s="4" t="str">
        <f>IF('Rang. kommuner avlingsnivå P '!C1043&gt;1,'Rang. kommuner avlingsnivå P '!C1043,"")</f>
        <v/>
      </c>
      <c r="G1042" s="4" t="str">
        <f>IF('Rang. kommuner avlingsnivå P '!D1043&gt;1,'Rang. kommuner avlingsnivå P '!D1043,"")</f>
        <v/>
      </c>
      <c r="H1042" s="4" t="str">
        <f>IF('Rang. kommuner avlingsnivå P '!E1043&gt;1,'Rang. kommuner avlingsnivå P '!E1043,"")</f>
        <v/>
      </c>
      <c r="I1042" s="4" t="str">
        <f>IF('Rang. kommuner avlingsnivå P '!F1043&gt;1,'Rang. kommuner avlingsnivå P '!F1043,"")</f>
        <v/>
      </c>
      <c r="J1042" s="4" t="str">
        <f>IF('Rang. kommuner avlingsnivå P '!G1043&gt;1,'Rang. kommuner avlingsnivå P '!G1043,"")</f>
        <v/>
      </c>
      <c r="K1042" s="4" t="str">
        <f>IF('Rang. kommuner avlingsnivå P '!H1043&gt;1,'Rang. kommuner avlingsnivå P '!H1043,"")</f>
        <v/>
      </c>
      <c r="L1042" s="4" t="str">
        <f>IF('Rang. kommuner avlingsnivå P '!I1043&gt;1,'Rang. kommuner avlingsnivå P '!I1043,"")</f>
        <v/>
      </c>
      <c r="M1042" s="4" t="str">
        <f>IF('Rang. kommuner avlingsnivå P '!J1043&gt;1,'Rang. kommuner avlingsnivå P '!J1043,"")</f>
        <v/>
      </c>
      <c r="N1042" s="4" t="str">
        <f>IF('Rang. kommuner avlingsnivå P '!K1043&gt;1,'Rang. kommuner avlingsnivå P '!K1043,"")</f>
        <v/>
      </c>
      <c r="O1042" s="4" t="str">
        <f>IF('Rang. kommuner avlingsnivå P '!L1043&gt;1,'Rang. kommuner avlingsnivå P '!L1043,"")</f>
        <v/>
      </c>
    </row>
    <row r="1043" spans="4:15" x14ac:dyDescent="0.25">
      <c r="D1043" s="4" t="str">
        <f>IF('Rang. kommuner avlingsnivå P '!A1044&gt;1,'Rang. kommuner avlingsnivå P '!A1044,"")</f>
        <v/>
      </c>
      <c r="E1043" s="4" t="str">
        <f>IF('Rang. kommuner avlingsnivå P '!B1044&gt;1,'Rang. kommuner avlingsnivå P '!B1044,"")</f>
        <v/>
      </c>
      <c r="F1043" s="4" t="str">
        <f>IF('Rang. kommuner avlingsnivå P '!C1044&gt;1,'Rang. kommuner avlingsnivå P '!C1044,"")</f>
        <v/>
      </c>
      <c r="G1043" s="4" t="str">
        <f>IF('Rang. kommuner avlingsnivå P '!D1044&gt;1,'Rang. kommuner avlingsnivå P '!D1044,"")</f>
        <v/>
      </c>
      <c r="H1043" s="4" t="str">
        <f>IF('Rang. kommuner avlingsnivå P '!E1044&gt;1,'Rang. kommuner avlingsnivå P '!E1044,"")</f>
        <v/>
      </c>
      <c r="I1043" s="4" t="str">
        <f>IF('Rang. kommuner avlingsnivå P '!F1044&gt;1,'Rang. kommuner avlingsnivå P '!F1044,"")</f>
        <v/>
      </c>
      <c r="J1043" s="4" t="str">
        <f>IF('Rang. kommuner avlingsnivå P '!G1044&gt;1,'Rang. kommuner avlingsnivå P '!G1044,"")</f>
        <v/>
      </c>
      <c r="K1043" s="4" t="str">
        <f>IF('Rang. kommuner avlingsnivå P '!H1044&gt;1,'Rang. kommuner avlingsnivå P '!H1044,"")</f>
        <v/>
      </c>
      <c r="L1043" s="4" t="str">
        <f>IF('Rang. kommuner avlingsnivå P '!I1044&gt;1,'Rang. kommuner avlingsnivå P '!I1044,"")</f>
        <v/>
      </c>
      <c r="M1043" s="4" t="str">
        <f>IF('Rang. kommuner avlingsnivå P '!J1044&gt;1,'Rang. kommuner avlingsnivå P '!J1044,"")</f>
        <v/>
      </c>
      <c r="N1043" s="4" t="str">
        <f>IF('Rang. kommuner avlingsnivå P '!K1044&gt;1,'Rang. kommuner avlingsnivå P '!K1044,"")</f>
        <v/>
      </c>
      <c r="O1043" s="4" t="str">
        <f>IF('Rang. kommuner avlingsnivå P '!L1044&gt;1,'Rang. kommuner avlingsnivå P '!L1044,"")</f>
        <v/>
      </c>
    </row>
    <row r="1044" spans="4:15" x14ac:dyDescent="0.25">
      <c r="D1044" s="4" t="str">
        <f>IF('Rang. kommuner avlingsnivå P '!A1045&gt;1,'Rang. kommuner avlingsnivå P '!A1045,"")</f>
        <v/>
      </c>
      <c r="E1044" s="4" t="str">
        <f>IF('Rang. kommuner avlingsnivå P '!B1045&gt;1,'Rang. kommuner avlingsnivå P '!B1045,"")</f>
        <v/>
      </c>
      <c r="F1044" s="4" t="str">
        <f>IF('Rang. kommuner avlingsnivå P '!C1045&gt;1,'Rang. kommuner avlingsnivå P '!C1045,"")</f>
        <v/>
      </c>
      <c r="G1044" s="4" t="str">
        <f>IF('Rang. kommuner avlingsnivå P '!D1045&gt;1,'Rang. kommuner avlingsnivå P '!D1045,"")</f>
        <v/>
      </c>
      <c r="H1044" s="4" t="str">
        <f>IF('Rang. kommuner avlingsnivå P '!E1045&gt;1,'Rang. kommuner avlingsnivå P '!E1045,"")</f>
        <v/>
      </c>
      <c r="I1044" s="4" t="str">
        <f>IF('Rang. kommuner avlingsnivå P '!F1045&gt;1,'Rang. kommuner avlingsnivå P '!F1045,"")</f>
        <v/>
      </c>
      <c r="J1044" s="4" t="str">
        <f>IF('Rang. kommuner avlingsnivå P '!G1045&gt;1,'Rang. kommuner avlingsnivå P '!G1045,"")</f>
        <v/>
      </c>
      <c r="K1044" s="4" t="str">
        <f>IF('Rang. kommuner avlingsnivå P '!H1045&gt;1,'Rang. kommuner avlingsnivå P '!H1045,"")</f>
        <v/>
      </c>
      <c r="L1044" s="4" t="str">
        <f>IF('Rang. kommuner avlingsnivå P '!I1045&gt;1,'Rang. kommuner avlingsnivå P '!I1045,"")</f>
        <v/>
      </c>
      <c r="M1044" s="4" t="str">
        <f>IF('Rang. kommuner avlingsnivå P '!J1045&gt;1,'Rang. kommuner avlingsnivå P '!J1045,"")</f>
        <v/>
      </c>
      <c r="N1044" s="4" t="str">
        <f>IF('Rang. kommuner avlingsnivå P '!K1045&gt;1,'Rang. kommuner avlingsnivå P '!K1045,"")</f>
        <v/>
      </c>
      <c r="O1044" s="4" t="str">
        <f>IF('Rang. kommuner avlingsnivå P '!L1045&gt;1,'Rang. kommuner avlingsnivå P '!L1045,"")</f>
        <v/>
      </c>
    </row>
    <row r="1045" spans="4:15" x14ac:dyDescent="0.25">
      <c r="D1045" s="4" t="str">
        <f>IF('Rang. kommuner avlingsnivå P '!A1046&gt;1,'Rang. kommuner avlingsnivå P '!A1046,"")</f>
        <v/>
      </c>
      <c r="E1045" s="4" t="str">
        <f>IF('Rang. kommuner avlingsnivå P '!B1046&gt;1,'Rang. kommuner avlingsnivå P '!B1046,"")</f>
        <v/>
      </c>
      <c r="F1045" s="4" t="str">
        <f>IF('Rang. kommuner avlingsnivå P '!C1046&gt;1,'Rang. kommuner avlingsnivå P '!C1046,"")</f>
        <v/>
      </c>
      <c r="G1045" s="4" t="str">
        <f>IF('Rang. kommuner avlingsnivå P '!D1046&gt;1,'Rang. kommuner avlingsnivå P '!D1046,"")</f>
        <v/>
      </c>
      <c r="H1045" s="4" t="str">
        <f>IF('Rang. kommuner avlingsnivå P '!E1046&gt;1,'Rang. kommuner avlingsnivå P '!E1046,"")</f>
        <v/>
      </c>
      <c r="I1045" s="4" t="str">
        <f>IF('Rang. kommuner avlingsnivå P '!F1046&gt;1,'Rang. kommuner avlingsnivå P '!F1046,"")</f>
        <v/>
      </c>
      <c r="J1045" s="4" t="str">
        <f>IF('Rang. kommuner avlingsnivå P '!G1046&gt;1,'Rang. kommuner avlingsnivå P '!G1046,"")</f>
        <v/>
      </c>
      <c r="K1045" s="4" t="str">
        <f>IF('Rang. kommuner avlingsnivå P '!H1046&gt;1,'Rang. kommuner avlingsnivå P '!H1046,"")</f>
        <v/>
      </c>
      <c r="L1045" s="4" t="str">
        <f>IF('Rang. kommuner avlingsnivå P '!I1046&gt;1,'Rang. kommuner avlingsnivå P '!I1046,"")</f>
        <v/>
      </c>
      <c r="M1045" s="4" t="str">
        <f>IF('Rang. kommuner avlingsnivå P '!J1046&gt;1,'Rang. kommuner avlingsnivå P '!J1046,"")</f>
        <v/>
      </c>
      <c r="N1045" s="4" t="str">
        <f>IF('Rang. kommuner avlingsnivå P '!K1046&gt;1,'Rang. kommuner avlingsnivå P '!K1046,"")</f>
        <v/>
      </c>
      <c r="O1045" s="4" t="str">
        <f>IF('Rang. kommuner avlingsnivå P '!L1046&gt;1,'Rang. kommuner avlingsnivå P '!L1046,"")</f>
        <v/>
      </c>
    </row>
    <row r="1046" spans="4:15" x14ac:dyDescent="0.25">
      <c r="D1046" s="4" t="str">
        <f>IF('Rang. kommuner avlingsnivå P '!A1047&gt;1,'Rang. kommuner avlingsnivå P '!A1047,"")</f>
        <v/>
      </c>
      <c r="E1046" s="4" t="str">
        <f>IF('Rang. kommuner avlingsnivå P '!B1047&gt;1,'Rang. kommuner avlingsnivå P '!B1047,"")</f>
        <v/>
      </c>
      <c r="F1046" s="4" t="str">
        <f>IF('Rang. kommuner avlingsnivå P '!C1047&gt;1,'Rang. kommuner avlingsnivå P '!C1047,"")</f>
        <v/>
      </c>
      <c r="G1046" s="4" t="str">
        <f>IF('Rang. kommuner avlingsnivå P '!D1047&gt;1,'Rang. kommuner avlingsnivå P '!D1047,"")</f>
        <v/>
      </c>
      <c r="H1046" s="4" t="str">
        <f>IF('Rang. kommuner avlingsnivå P '!E1047&gt;1,'Rang. kommuner avlingsnivå P '!E1047,"")</f>
        <v/>
      </c>
      <c r="I1046" s="4" t="str">
        <f>IF('Rang. kommuner avlingsnivå P '!F1047&gt;1,'Rang. kommuner avlingsnivå P '!F1047,"")</f>
        <v/>
      </c>
      <c r="J1046" s="4" t="str">
        <f>IF('Rang. kommuner avlingsnivå P '!G1047&gt;1,'Rang. kommuner avlingsnivå P '!G1047,"")</f>
        <v/>
      </c>
      <c r="K1046" s="4" t="str">
        <f>IF('Rang. kommuner avlingsnivå P '!H1047&gt;1,'Rang. kommuner avlingsnivå P '!H1047,"")</f>
        <v/>
      </c>
      <c r="L1046" s="4" t="str">
        <f>IF('Rang. kommuner avlingsnivå P '!I1047&gt;1,'Rang. kommuner avlingsnivå P '!I1047,"")</f>
        <v/>
      </c>
      <c r="M1046" s="4" t="str">
        <f>IF('Rang. kommuner avlingsnivå P '!J1047&gt;1,'Rang. kommuner avlingsnivå P '!J1047,"")</f>
        <v/>
      </c>
      <c r="N1046" s="4" t="str">
        <f>IF('Rang. kommuner avlingsnivå P '!K1047&gt;1,'Rang. kommuner avlingsnivå P '!K1047,"")</f>
        <v/>
      </c>
      <c r="O1046" s="4" t="str">
        <f>IF('Rang. kommuner avlingsnivå P '!L1047&gt;1,'Rang. kommuner avlingsnivå P '!L1047,"")</f>
        <v/>
      </c>
    </row>
    <row r="1047" spans="4:15" x14ac:dyDescent="0.25">
      <c r="D1047" s="4" t="str">
        <f>IF('Rang. kommuner avlingsnivå P '!A1048&gt;1,'Rang. kommuner avlingsnivå P '!A1048,"")</f>
        <v/>
      </c>
      <c r="E1047" s="4" t="str">
        <f>IF('Rang. kommuner avlingsnivå P '!B1048&gt;1,'Rang. kommuner avlingsnivå P '!B1048,"")</f>
        <v/>
      </c>
      <c r="F1047" s="4" t="str">
        <f>IF('Rang. kommuner avlingsnivå P '!C1048&gt;1,'Rang. kommuner avlingsnivå P '!C1048,"")</f>
        <v/>
      </c>
      <c r="G1047" s="4" t="str">
        <f>IF('Rang. kommuner avlingsnivå P '!D1048&gt;1,'Rang. kommuner avlingsnivå P '!D1048,"")</f>
        <v/>
      </c>
      <c r="H1047" s="4" t="str">
        <f>IF('Rang. kommuner avlingsnivå P '!E1048&gt;1,'Rang. kommuner avlingsnivå P '!E1048,"")</f>
        <v/>
      </c>
      <c r="I1047" s="4" t="str">
        <f>IF('Rang. kommuner avlingsnivå P '!F1048&gt;1,'Rang. kommuner avlingsnivå P '!F1048,"")</f>
        <v/>
      </c>
      <c r="J1047" s="4" t="str">
        <f>IF('Rang. kommuner avlingsnivå P '!G1048&gt;1,'Rang. kommuner avlingsnivå P '!G1048,"")</f>
        <v/>
      </c>
      <c r="K1047" s="4" t="str">
        <f>IF('Rang. kommuner avlingsnivå P '!H1048&gt;1,'Rang. kommuner avlingsnivå P '!H1048,"")</f>
        <v/>
      </c>
      <c r="L1047" s="4" t="str">
        <f>IF('Rang. kommuner avlingsnivå P '!I1048&gt;1,'Rang. kommuner avlingsnivå P '!I1048,"")</f>
        <v/>
      </c>
      <c r="M1047" s="4" t="str">
        <f>IF('Rang. kommuner avlingsnivå P '!J1048&gt;1,'Rang. kommuner avlingsnivå P '!J1048,"")</f>
        <v/>
      </c>
      <c r="N1047" s="4" t="str">
        <f>IF('Rang. kommuner avlingsnivå P '!K1048&gt;1,'Rang. kommuner avlingsnivå P '!K1048,"")</f>
        <v/>
      </c>
      <c r="O1047" s="4" t="str">
        <f>IF('Rang. kommuner avlingsnivå P '!L1048&gt;1,'Rang. kommuner avlingsnivå P '!L1048,"")</f>
        <v/>
      </c>
    </row>
    <row r="1048" spans="4:15" x14ac:dyDescent="0.25">
      <c r="D1048" s="4" t="str">
        <f>IF('Rang. kommuner avlingsnivå P '!A1049&gt;1,'Rang. kommuner avlingsnivå P '!A1049,"")</f>
        <v/>
      </c>
      <c r="E1048" s="4" t="str">
        <f>IF('Rang. kommuner avlingsnivå P '!B1049&gt;1,'Rang. kommuner avlingsnivå P '!B1049,"")</f>
        <v/>
      </c>
      <c r="F1048" s="4" t="str">
        <f>IF('Rang. kommuner avlingsnivå P '!C1049&gt;1,'Rang. kommuner avlingsnivå P '!C1049,"")</f>
        <v/>
      </c>
      <c r="G1048" s="4" t="str">
        <f>IF('Rang. kommuner avlingsnivå P '!D1049&gt;1,'Rang. kommuner avlingsnivå P '!D1049,"")</f>
        <v/>
      </c>
      <c r="H1048" s="4" t="str">
        <f>IF('Rang. kommuner avlingsnivå P '!E1049&gt;1,'Rang. kommuner avlingsnivå P '!E1049,"")</f>
        <v/>
      </c>
      <c r="I1048" s="4" t="str">
        <f>IF('Rang. kommuner avlingsnivå P '!F1049&gt;1,'Rang. kommuner avlingsnivå P '!F1049,"")</f>
        <v/>
      </c>
      <c r="J1048" s="4" t="str">
        <f>IF('Rang. kommuner avlingsnivå P '!G1049&gt;1,'Rang. kommuner avlingsnivå P '!G1049,"")</f>
        <v/>
      </c>
      <c r="K1048" s="4" t="str">
        <f>IF('Rang. kommuner avlingsnivå P '!H1049&gt;1,'Rang. kommuner avlingsnivå P '!H1049,"")</f>
        <v/>
      </c>
      <c r="L1048" s="4" t="str">
        <f>IF('Rang. kommuner avlingsnivå P '!I1049&gt;1,'Rang. kommuner avlingsnivå P '!I1049,"")</f>
        <v/>
      </c>
      <c r="M1048" s="4" t="str">
        <f>IF('Rang. kommuner avlingsnivå P '!J1049&gt;1,'Rang. kommuner avlingsnivå P '!J1049,"")</f>
        <v/>
      </c>
      <c r="N1048" s="4" t="str">
        <f>IF('Rang. kommuner avlingsnivå P '!K1049&gt;1,'Rang. kommuner avlingsnivå P '!K1049,"")</f>
        <v/>
      </c>
      <c r="O1048" s="4" t="str">
        <f>IF('Rang. kommuner avlingsnivå P '!L1049&gt;1,'Rang. kommuner avlingsnivå P '!L1049,"")</f>
        <v/>
      </c>
    </row>
    <row r="1049" spans="4:15" x14ac:dyDescent="0.25">
      <c r="D1049" s="4" t="str">
        <f>IF('Rang. kommuner avlingsnivå P '!A1050&gt;1,'Rang. kommuner avlingsnivå P '!A1050,"")</f>
        <v/>
      </c>
      <c r="E1049" s="4" t="str">
        <f>IF('Rang. kommuner avlingsnivå P '!B1050&gt;1,'Rang. kommuner avlingsnivå P '!B1050,"")</f>
        <v/>
      </c>
      <c r="F1049" s="4" t="str">
        <f>IF('Rang. kommuner avlingsnivå P '!C1050&gt;1,'Rang. kommuner avlingsnivå P '!C1050,"")</f>
        <v/>
      </c>
      <c r="G1049" s="4" t="str">
        <f>IF('Rang. kommuner avlingsnivå P '!D1050&gt;1,'Rang. kommuner avlingsnivå P '!D1050,"")</f>
        <v/>
      </c>
      <c r="H1049" s="4" t="str">
        <f>IF('Rang. kommuner avlingsnivå P '!E1050&gt;1,'Rang. kommuner avlingsnivå P '!E1050,"")</f>
        <v/>
      </c>
      <c r="I1049" s="4" t="str">
        <f>IF('Rang. kommuner avlingsnivå P '!F1050&gt;1,'Rang. kommuner avlingsnivå P '!F1050,"")</f>
        <v/>
      </c>
      <c r="J1049" s="4" t="str">
        <f>IF('Rang. kommuner avlingsnivå P '!G1050&gt;1,'Rang. kommuner avlingsnivå P '!G1050,"")</f>
        <v/>
      </c>
      <c r="K1049" s="4" t="str">
        <f>IF('Rang. kommuner avlingsnivå P '!H1050&gt;1,'Rang. kommuner avlingsnivå P '!H1050,"")</f>
        <v/>
      </c>
      <c r="L1049" s="4" t="str">
        <f>IF('Rang. kommuner avlingsnivå P '!I1050&gt;1,'Rang. kommuner avlingsnivå P '!I1050,"")</f>
        <v/>
      </c>
      <c r="M1049" s="4" t="str">
        <f>IF('Rang. kommuner avlingsnivå P '!J1050&gt;1,'Rang. kommuner avlingsnivå P '!J1050,"")</f>
        <v/>
      </c>
      <c r="N1049" s="4" t="str">
        <f>IF('Rang. kommuner avlingsnivå P '!K1050&gt;1,'Rang. kommuner avlingsnivå P '!K1050,"")</f>
        <v/>
      </c>
      <c r="O1049" s="4" t="str">
        <f>IF('Rang. kommuner avlingsnivå P '!L1050&gt;1,'Rang. kommuner avlingsnivå P '!L1050,"")</f>
        <v/>
      </c>
    </row>
    <row r="1050" spans="4:15" x14ac:dyDescent="0.25">
      <c r="D1050" s="4" t="str">
        <f>IF('Rang. kommuner avlingsnivå P '!A1051&gt;1,'Rang. kommuner avlingsnivå P '!A1051,"")</f>
        <v/>
      </c>
      <c r="E1050" s="4" t="str">
        <f>IF('Rang. kommuner avlingsnivå P '!B1051&gt;1,'Rang. kommuner avlingsnivå P '!B1051,"")</f>
        <v/>
      </c>
      <c r="F1050" s="4" t="str">
        <f>IF('Rang. kommuner avlingsnivå P '!C1051&gt;1,'Rang. kommuner avlingsnivå P '!C1051,"")</f>
        <v/>
      </c>
      <c r="G1050" s="4" t="str">
        <f>IF('Rang. kommuner avlingsnivå P '!D1051&gt;1,'Rang. kommuner avlingsnivå P '!D1051,"")</f>
        <v/>
      </c>
      <c r="H1050" s="4" t="str">
        <f>IF('Rang. kommuner avlingsnivå P '!E1051&gt;1,'Rang. kommuner avlingsnivå P '!E1051,"")</f>
        <v/>
      </c>
      <c r="I1050" s="4" t="str">
        <f>IF('Rang. kommuner avlingsnivå P '!F1051&gt;1,'Rang. kommuner avlingsnivå P '!F1051,"")</f>
        <v/>
      </c>
      <c r="J1050" s="4" t="str">
        <f>IF('Rang. kommuner avlingsnivå P '!G1051&gt;1,'Rang. kommuner avlingsnivå P '!G1051,"")</f>
        <v/>
      </c>
      <c r="K1050" s="4" t="str">
        <f>IF('Rang. kommuner avlingsnivå P '!H1051&gt;1,'Rang. kommuner avlingsnivå P '!H1051,"")</f>
        <v/>
      </c>
      <c r="L1050" s="4" t="str">
        <f>IF('Rang. kommuner avlingsnivå P '!I1051&gt;1,'Rang. kommuner avlingsnivå P '!I1051,"")</f>
        <v/>
      </c>
      <c r="M1050" s="4" t="str">
        <f>IF('Rang. kommuner avlingsnivå P '!J1051&gt;1,'Rang. kommuner avlingsnivå P '!J1051,"")</f>
        <v/>
      </c>
      <c r="N1050" s="4" t="str">
        <f>IF('Rang. kommuner avlingsnivå P '!K1051&gt;1,'Rang. kommuner avlingsnivå P '!K1051,"")</f>
        <v/>
      </c>
      <c r="O1050" s="4" t="str">
        <f>IF('Rang. kommuner avlingsnivå P '!L1051&gt;1,'Rang. kommuner avlingsnivå P '!L1051,"")</f>
        <v/>
      </c>
    </row>
    <row r="1051" spans="4:15" x14ac:dyDescent="0.25">
      <c r="D1051" s="4" t="str">
        <f>IF('Rang. kommuner avlingsnivå P '!A1052&gt;1,'Rang. kommuner avlingsnivå P '!A1052,"")</f>
        <v/>
      </c>
      <c r="E1051" s="4" t="str">
        <f>IF('Rang. kommuner avlingsnivå P '!B1052&gt;1,'Rang. kommuner avlingsnivå P '!B1052,"")</f>
        <v/>
      </c>
      <c r="F1051" s="4" t="str">
        <f>IF('Rang. kommuner avlingsnivå P '!C1052&gt;1,'Rang. kommuner avlingsnivå P '!C1052,"")</f>
        <v/>
      </c>
      <c r="G1051" s="4" t="str">
        <f>IF('Rang. kommuner avlingsnivå P '!D1052&gt;1,'Rang. kommuner avlingsnivå P '!D1052,"")</f>
        <v/>
      </c>
      <c r="H1051" s="4" t="str">
        <f>IF('Rang. kommuner avlingsnivå P '!E1052&gt;1,'Rang. kommuner avlingsnivå P '!E1052,"")</f>
        <v/>
      </c>
      <c r="I1051" s="4" t="str">
        <f>IF('Rang. kommuner avlingsnivå P '!F1052&gt;1,'Rang. kommuner avlingsnivå P '!F1052,"")</f>
        <v/>
      </c>
      <c r="J1051" s="4" t="str">
        <f>IF('Rang. kommuner avlingsnivå P '!G1052&gt;1,'Rang. kommuner avlingsnivå P '!G1052,"")</f>
        <v/>
      </c>
      <c r="K1051" s="4" t="str">
        <f>IF('Rang. kommuner avlingsnivå P '!H1052&gt;1,'Rang. kommuner avlingsnivå P '!H1052,"")</f>
        <v/>
      </c>
      <c r="L1051" s="4" t="str">
        <f>IF('Rang. kommuner avlingsnivå P '!I1052&gt;1,'Rang. kommuner avlingsnivå P '!I1052,"")</f>
        <v/>
      </c>
      <c r="M1051" s="4" t="str">
        <f>IF('Rang. kommuner avlingsnivå P '!J1052&gt;1,'Rang. kommuner avlingsnivå P '!J1052,"")</f>
        <v/>
      </c>
      <c r="N1051" s="4" t="str">
        <f>IF('Rang. kommuner avlingsnivå P '!K1052&gt;1,'Rang. kommuner avlingsnivå P '!K1052,"")</f>
        <v/>
      </c>
      <c r="O1051" s="4" t="str">
        <f>IF('Rang. kommuner avlingsnivå P '!L1052&gt;1,'Rang. kommuner avlingsnivå P '!L1052,"")</f>
        <v/>
      </c>
    </row>
    <row r="1052" spans="4:15" x14ac:dyDescent="0.25">
      <c r="D1052" s="4" t="str">
        <f>IF('Rang. kommuner avlingsnivå P '!A1053&gt;1,'Rang. kommuner avlingsnivå P '!A1053,"")</f>
        <v/>
      </c>
      <c r="E1052" s="4" t="str">
        <f>IF('Rang. kommuner avlingsnivå P '!B1053&gt;1,'Rang. kommuner avlingsnivå P '!B1053,"")</f>
        <v/>
      </c>
      <c r="F1052" s="4" t="str">
        <f>IF('Rang. kommuner avlingsnivå P '!C1053&gt;1,'Rang. kommuner avlingsnivå P '!C1053,"")</f>
        <v/>
      </c>
      <c r="G1052" s="4" t="str">
        <f>IF('Rang. kommuner avlingsnivå P '!D1053&gt;1,'Rang. kommuner avlingsnivå P '!D1053,"")</f>
        <v/>
      </c>
      <c r="H1052" s="4" t="str">
        <f>IF('Rang. kommuner avlingsnivå P '!E1053&gt;1,'Rang. kommuner avlingsnivå P '!E1053,"")</f>
        <v/>
      </c>
      <c r="I1052" s="4" t="str">
        <f>IF('Rang. kommuner avlingsnivå P '!F1053&gt;1,'Rang. kommuner avlingsnivå P '!F1053,"")</f>
        <v/>
      </c>
      <c r="J1052" s="4" t="str">
        <f>IF('Rang. kommuner avlingsnivå P '!G1053&gt;1,'Rang. kommuner avlingsnivå P '!G1053,"")</f>
        <v/>
      </c>
      <c r="K1052" s="4" t="str">
        <f>IF('Rang. kommuner avlingsnivå P '!H1053&gt;1,'Rang. kommuner avlingsnivå P '!H1053,"")</f>
        <v/>
      </c>
      <c r="L1052" s="4" t="str">
        <f>IF('Rang. kommuner avlingsnivå P '!I1053&gt;1,'Rang. kommuner avlingsnivå P '!I1053,"")</f>
        <v/>
      </c>
      <c r="M1052" s="4" t="str">
        <f>IF('Rang. kommuner avlingsnivå P '!J1053&gt;1,'Rang. kommuner avlingsnivå P '!J1053,"")</f>
        <v/>
      </c>
      <c r="N1052" s="4" t="str">
        <f>IF('Rang. kommuner avlingsnivå P '!K1053&gt;1,'Rang. kommuner avlingsnivå P '!K1053,"")</f>
        <v/>
      </c>
      <c r="O1052" s="4" t="str">
        <f>IF('Rang. kommuner avlingsnivå P '!L1053&gt;1,'Rang. kommuner avlingsnivå P '!L1053,"")</f>
        <v/>
      </c>
    </row>
    <row r="1053" spans="4:15" x14ac:dyDescent="0.25">
      <c r="D1053" s="4" t="str">
        <f>IF('Rang. kommuner avlingsnivå P '!A1054&gt;1,'Rang. kommuner avlingsnivå P '!A1054,"")</f>
        <v/>
      </c>
      <c r="E1053" s="4" t="str">
        <f>IF('Rang. kommuner avlingsnivå P '!B1054&gt;1,'Rang. kommuner avlingsnivå P '!B1054,"")</f>
        <v/>
      </c>
      <c r="F1053" s="4" t="str">
        <f>IF('Rang. kommuner avlingsnivå P '!C1054&gt;1,'Rang. kommuner avlingsnivå P '!C1054,"")</f>
        <v/>
      </c>
      <c r="G1053" s="4" t="str">
        <f>IF('Rang. kommuner avlingsnivå P '!D1054&gt;1,'Rang. kommuner avlingsnivå P '!D1054,"")</f>
        <v/>
      </c>
      <c r="H1053" s="4" t="str">
        <f>IF('Rang. kommuner avlingsnivå P '!E1054&gt;1,'Rang. kommuner avlingsnivå P '!E1054,"")</f>
        <v/>
      </c>
      <c r="I1053" s="4" t="str">
        <f>IF('Rang. kommuner avlingsnivå P '!F1054&gt;1,'Rang. kommuner avlingsnivå P '!F1054,"")</f>
        <v/>
      </c>
      <c r="J1053" s="4" t="str">
        <f>IF('Rang. kommuner avlingsnivå P '!G1054&gt;1,'Rang. kommuner avlingsnivå P '!G1054,"")</f>
        <v/>
      </c>
      <c r="K1053" s="4" t="str">
        <f>IF('Rang. kommuner avlingsnivå P '!H1054&gt;1,'Rang. kommuner avlingsnivå P '!H1054,"")</f>
        <v/>
      </c>
      <c r="L1053" s="4" t="str">
        <f>IF('Rang. kommuner avlingsnivå P '!I1054&gt;1,'Rang. kommuner avlingsnivå P '!I1054,"")</f>
        <v/>
      </c>
      <c r="M1053" s="4" t="str">
        <f>IF('Rang. kommuner avlingsnivå P '!J1054&gt;1,'Rang. kommuner avlingsnivå P '!J1054,"")</f>
        <v/>
      </c>
      <c r="N1053" s="4" t="str">
        <f>IF('Rang. kommuner avlingsnivå P '!K1054&gt;1,'Rang. kommuner avlingsnivå P '!K1054,"")</f>
        <v/>
      </c>
      <c r="O1053" s="4" t="str">
        <f>IF('Rang. kommuner avlingsnivå P '!L1054&gt;1,'Rang. kommuner avlingsnivå P '!L1054,"")</f>
        <v/>
      </c>
    </row>
    <row r="1054" spans="4:15" x14ac:dyDescent="0.25">
      <c r="D1054" s="4" t="str">
        <f>IF('Rang. kommuner avlingsnivå P '!A1055&gt;1,'Rang. kommuner avlingsnivå P '!A1055,"")</f>
        <v/>
      </c>
      <c r="E1054" s="4" t="str">
        <f>IF('Rang. kommuner avlingsnivå P '!B1055&gt;1,'Rang. kommuner avlingsnivå P '!B1055,"")</f>
        <v/>
      </c>
      <c r="F1054" s="4" t="str">
        <f>IF('Rang. kommuner avlingsnivå P '!C1055&gt;1,'Rang. kommuner avlingsnivå P '!C1055,"")</f>
        <v/>
      </c>
      <c r="G1054" s="4" t="str">
        <f>IF('Rang. kommuner avlingsnivå P '!D1055&gt;1,'Rang. kommuner avlingsnivå P '!D1055,"")</f>
        <v/>
      </c>
      <c r="H1054" s="4" t="str">
        <f>IF('Rang. kommuner avlingsnivå P '!E1055&gt;1,'Rang. kommuner avlingsnivå P '!E1055,"")</f>
        <v/>
      </c>
      <c r="I1054" s="4" t="str">
        <f>IF('Rang. kommuner avlingsnivå P '!F1055&gt;1,'Rang. kommuner avlingsnivå P '!F1055,"")</f>
        <v/>
      </c>
      <c r="J1054" s="4" t="str">
        <f>IF('Rang. kommuner avlingsnivå P '!G1055&gt;1,'Rang. kommuner avlingsnivå P '!G1055,"")</f>
        <v/>
      </c>
      <c r="K1054" s="4" t="str">
        <f>IF('Rang. kommuner avlingsnivå P '!H1055&gt;1,'Rang. kommuner avlingsnivå P '!H1055,"")</f>
        <v/>
      </c>
      <c r="L1054" s="4" t="str">
        <f>IF('Rang. kommuner avlingsnivå P '!I1055&gt;1,'Rang. kommuner avlingsnivå P '!I1055,"")</f>
        <v/>
      </c>
      <c r="M1054" s="4" t="str">
        <f>IF('Rang. kommuner avlingsnivå P '!J1055&gt;1,'Rang. kommuner avlingsnivå P '!J1055,"")</f>
        <v/>
      </c>
      <c r="N1054" s="4" t="str">
        <f>IF('Rang. kommuner avlingsnivå P '!K1055&gt;1,'Rang. kommuner avlingsnivå P '!K1055,"")</f>
        <v/>
      </c>
      <c r="O1054" s="4" t="str">
        <f>IF('Rang. kommuner avlingsnivå P '!L1055&gt;1,'Rang. kommuner avlingsnivå P '!L1055,"")</f>
        <v/>
      </c>
    </row>
    <row r="1055" spans="4:15" x14ac:dyDescent="0.25">
      <c r="D1055" s="4" t="str">
        <f>IF('Rang. kommuner avlingsnivå P '!A1056&gt;1,'Rang. kommuner avlingsnivå P '!A1056,"")</f>
        <v/>
      </c>
      <c r="E1055" s="4" t="str">
        <f>IF('Rang. kommuner avlingsnivå P '!B1056&gt;1,'Rang. kommuner avlingsnivå P '!B1056,"")</f>
        <v/>
      </c>
      <c r="F1055" s="4" t="str">
        <f>IF('Rang. kommuner avlingsnivå P '!C1056&gt;1,'Rang. kommuner avlingsnivå P '!C1056,"")</f>
        <v/>
      </c>
      <c r="G1055" s="4" t="str">
        <f>IF('Rang. kommuner avlingsnivå P '!D1056&gt;1,'Rang. kommuner avlingsnivå P '!D1056,"")</f>
        <v/>
      </c>
      <c r="H1055" s="4" t="str">
        <f>IF('Rang. kommuner avlingsnivå P '!E1056&gt;1,'Rang. kommuner avlingsnivå P '!E1056,"")</f>
        <v/>
      </c>
      <c r="I1055" s="4" t="str">
        <f>IF('Rang. kommuner avlingsnivå P '!F1056&gt;1,'Rang. kommuner avlingsnivå P '!F1056,"")</f>
        <v/>
      </c>
      <c r="J1055" s="4" t="str">
        <f>IF('Rang. kommuner avlingsnivå P '!G1056&gt;1,'Rang. kommuner avlingsnivå P '!G1056,"")</f>
        <v/>
      </c>
      <c r="K1055" s="4" t="str">
        <f>IF('Rang. kommuner avlingsnivå P '!H1056&gt;1,'Rang. kommuner avlingsnivå P '!H1056,"")</f>
        <v/>
      </c>
      <c r="L1055" s="4" t="str">
        <f>IF('Rang. kommuner avlingsnivå P '!I1056&gt;1,'Rang. kommuner avlingsnivå P '!I1056,"")</f>
        <v/>
      </c>
      <c r="M1055" s="4" t="str">
        <f>IF('Rang. kommuner avlingsnivå P '!J1056&gt;1,'Rang. kommuner avlingsnivå P '!J1056,"")</f>
        <v/>
      </c>
      <c r="N1055" s="4" t="str">
        <f>IF('Rang. kommuner avlingsnivå P '!K1056&gt;1,'Rang. kommuner avlingsnivå P '!K1056,"")</f>
        <v/>
      </c>
      <c r="O1055" s="4" t="str">
        <f>IF('Rang. kommuner avlingsnivå P '!L1056&gt;1,'Rang. kommuner avlingsnivå P '!L1056,"")</f>
        <v/>
      </c>
    </row>
    <row r="1056" spans="4:15" x14ac:dyDescent="0.25">
      <c r="D1056" s="4" t="str">
        <f>IF('Rang. kommuner avlingsnivå P '!A1057&gt;1,'Rang. kommuner avlingsnivå P '!A1057,"")</f>
        <v/>
      </c>
      <c r="E1056" s="4" t="str">
        <f>IF('Rang. kommuner avlingsnivå P '!B1057&gt;1,'Rang. kommuner avlingsnivå P '!B1057,"")</f>
        <v/>
      </c>
      <c r="F1056" s="4" t="str">
        <f>IF('Rang. kommuner avlingsnivå P '!C1057&gt;1,'Rang. kommuner avlingsnivå P '!C1057,"")</f>
        <v/>
      </c>
      <c r="G1056" s="4" t="str">
        <f>IF('Rang. kommuner avlingsnivå P '!D1057&gt;1,'Rang. kommuner avlingsnivå P '!D1057,"")</f>
        <v/>
      </c>
      <c r="H1056" s="4" t="str">
        <f>IF('Rang. kommuner avlingsnivå P '!E1057&gt;1,'Rang. kommuner avlingsnivå P '!E1057,"")</f>
        <v/>
      </c>
      <c r="I1056" s="4" t="str">
        <f>IF('Rang. kommuner avlingsnivå P '!F1057&gt;1,'Rang. kommuner avlingsnivå P '!F1057,"")</f>
        <v/>
      </c>
      <c r="J1056" s="4" t="str">
        <f>IF('Rang. kommuner avlingsnivå P '!G1057&gt;1,'Rang. kommuner avlingsnivå P '!G1057,"")</f>
        <v/>
      </c>
      <c r="K1056" s="4" t="str">
        <f>IF('Rang. kommuner avlingsnivå P '!H1057&gt;1,'Rang. kommuner avlingsnivå P '!H1057,"")</f>
        <v/>
      </c>
      <c r="L1056" s="4" t="str">
        <f>IF('Rang. kommuner avlingsnivå P '!I1057&gt;1,'Rang. kommuner avlingsnivå P '!I1057,"")</f>
        <v/>
      </c>
      <c r="M1056" s="4" t="str">
        <f>IF('Rang. kommuner avlingsnivå P '!J1057&gt;1,'Rang. kommuner avlingsnivå P '!J1057,"")</f>
        <v/>
      </c>
      <c r="N1056" s="4" t="str">
        <f>IF('Rang. kommuner avlingsnivå P '!K1057&gt;1,'Rang. kommuner avlingsnivå P '!K1057,"")</f>
        <v/>
      </c>
      <c r="O1056" s="4" t="str">
        <f>IF('Rang. kommuner avlingsnivå P '!L1057&gt;1,'Rang. kommuner avlingsnivå P '!L1057,"")</f>
        <v/>
      </c>
    </row>
    <row r="1057" spans="4:15" x14ac:dyDescent="0.25">
      <c r="D1057" s="4" t="str">
        <f>IF('Rang. kommuner avlingsnivå P '!A1058&gt;1,'Rang. kommuner avlingsnivå P '!A1058,"")</f>
        <v/>
      </c>
      <c r="E1057" s="4" t="str">
        <f>IF('Rang. kommuner avlingsnivå P '!B1058&gt;1,'Rang. kommuner avlingsnivå P '!B1058,"")</f>
        <v/>
      </c>
      <c r="F1057" s="4" t="str">
        <f>IF('Rang. kommuner avlingsnivå P '!C1058&gt;1,'Rang. kommuner avlingsnivå P '!C1058,"")</f>
        <v/>
      </c>
      <c r="G1057" s="4" t="str">
        <f>IF('Rang. kommuner avlingsnivå P '!D1058&gt;1,'Rang. kommuner avlingsnivå P '!D1058,"")</f>
        <v/>
      </c>
      <c r="H1057" s="4" t="str">
        <f>IF('Rang. kommuner avlingsnivå P '!E1058&gt;1,'Rang. kommuner avlingsnivå P '!E1058,"")</f>
        <v/>
      </c>
      <c r="I1057" s="4" t="str">
        <f>IF('Rang. kommuner avlingsnivå P '!F1058&gt;1,'Rang. kommuner avlingsnivå P '!F1058,"")</f>
        <v/>
      </c>
      <c r="J1057" s="4" t="str">
        <f>IF('Rang. kommuner avlingsnivå P '!G1058&gt;1,'Rang. kommuner avlingsnivå P '!G1058,"")</f>
        <v/>
      </c>
      <c r="K1057" s="4" t="str">
        <f>IF('Rang. kommuner avlingsnivå P '!H1058&gt;1,'Rang. kommuner avlingsnivå P '!H1058,"")</f>
        <v/>
      </c>
      <c r="L1057" s="4" t="str">
        <f>IF('Rang. kommuner avlingsnivå P '!I1058&gt;1,'Rang. kommuner avlingsnivå P '!I1058,"")</f>
        <v/>
      </c>
      <c r="M1057" s="4" t="str">
        <f>IF('Rang. kommuner avlingsnivå P '!J1058&gt;1,'Rang. kommuner avlingsnivå P '!J1058,"")</f>
        <v/>
      </c>
      <c r="N1057" s="4" t="str">
        <f>IF('Rang. kommuner avlingsnivå P '!K1058&gt;1,'Rang. kommuner avlingsnivå P '!K1058,"")</f>
        <v/>
      </c>
      <c r="O1057" s="4" t="str">
        <f>IF('Rang. kommuner avlingsnivå P '!L1058&gt;1,'Rang. kommuner avlingsnivå P '!L1058,"")</f>
        <v/>
      </c>
    </row>
    <row r="1058" spans="4:15" x14ac:dyDescent="0.25">
      <c r="D1058" s="4" t="str">
        <f>IF('Rang. kommuner avlingsnivå P '!A1059&gt;1,'Rang. kommuner avlingsnivå P '!A1059,"")</f>
        <v/>
      </c>
      <c r="E1058" s="4" t="str">
        <f>IF('Rang. kommuner avlingsnivå P '!B1059&gt;1,'Rang. kommuner avlingsnivå P '!B1059,"")</f>
        <v/>
      </c>
      <c r="F1058" s="4" t="str">
        <f>IF('Rang. kommuner avlingsnivå P '!C1059&gt;1,'Rang. kommuner avlingsnivå P '!C1059,"")</f>
        <v/>
      </c>
      <c r="G1058" s="4" t="str">
        <f>IF('Rang. kommuner avlingsnivå P '!D1059&gt;1,'Rang. kommuner avlingsnivå P '!D1059,"")</f>
        <v/>
      </c>
      <c r="H1058" s="4" t="str">
        <f>IF('Rang. kommuner avlingsnivå P '!E1059&gt;1,'Rang. kommuner avlingsnivå P '!E1059,"")</f>
        <v/>
      </c>
      <c r="I1058" s="4" t="str">
        <f>IF('Rang. kommuner avlingsnivå P '!F1059&gt;1,'Rang. kommuner avlingsnivå P '!F1059,"")</f>
        <v/>
      </c>
      <c r="J1058" s="4" t="str">
        <f>IF('Rang. kommuner avlingsnivå P '!G1059&gt;1,'Rang. kommuner avlingsnivå P '!G1059,"")</f>
        <v/>
      </c>
      <c r="K1058" s="4" t="str">
        <f>IF('Rang. kommuner avlingsnivå P '!H1059&gt;1,'Rang. kommuner avlingsnivå P '!H1059,"")</f>
        <v/>
      </c>
      <c r="L1058" s="4" t="str">
        <f>IF('Rang. kommuner avlingsnivå P '!I1059&gt;1,'Rang. kommuner avlingsnivå P '!I1059,"")</f>
        <v/>
      </c>
      <c r="M1058" s="4" t="str">
        <f>IF('Rang. kommuner avlingsnivå P '!J1059&gt;1,'Rang. kommuner avlingsnivå P '!J1059,"")</f>
        <v/>
      </c>
      <c r="N1058" s="4" t="str">
        <f>IF('Rang. kommuner avlingsnivå P '!K1059&gt;1,'Rang. kommuner avlingsnivå P '!K1059,"")</f>
        <v/>
      </c>
      <c r="O1058" s="4" t="str">
        <f>IF('Rang. kommuner avlingsnivå P '!L1059&gt;1,'Rang. kommuner avlingsnivå P '!L1059,"")</f>
        <v/>
      </c>
    </row>
    <row r="1059" spans="4:15" x14ac:dyDescent="0.25">
      <c r="D1059" s="4" t="str">
        <f>IF('Rang. kommuner avlingsnivå P '!A1060&gt;1,'Rang. kommuner avlingsnivå P '!A1060,"")</f>
        <v/>
      </c>
      <c r="E1059" s="4" t="str">
        <f>IF('Rang. kommuner avlingsnivå P '!B1060&gt;1,'Rang. kommuner avlingsnivå P '!B1060,"")</f>
        <v/>
      </c>
      <c r="F1059" s="4" t="str">
        <f>IF('Rang. kommuner avlingsnivå P '!C1060&gt;1,'Rang. kommuner avlingsnivå P '!C1060,"")</f>
        <v/>
      </c>
      <c r="G1059" s="4" t="str">
        <f>IF('Rang. kommuner avlingsnivå P '!D1060&gt;1,'Rang. kommuner avlingsnivå P '!D1060,"")</f>
        <v/>
      </c>
      <c r="H1059" s="4" t="str">
        <f>IF('Rang. kommuner avlingsnivå P '!E1060&gt;1,'Rang. kommuner avlingsnivå P '!E1060,"")</f>
        <v/>
      </c>
      <c r="I1059" s="4" t="str">
        <f>IF('Rang. kommuner avlingsnivå P '!F1060&gt;1,'Rang. kommuner avlingsnivå P '!F1060,"")</f>
        <v/>
      </c>
      <c r="J1059" s="4" t="str">
        <f>IF('Rang. kommuner avlingsnivå P '!G1060&gt;1,'Rang. kommuner avlingsnivå P '!G1060,"")</f>
        <v/>
      </c>
      <c r="K1059" s="4" t="str">
        <f>IF('Rang. kommuner avlingsnivå P '!H1060&gt;1,'Rang. kommuner avlingsnivå P '!H1060,"")</f>
        <v/>
      </c>
      <c r="L1059" s="4" t="str">
        <f>IF('Rang. kommuner avlingsnivå P '!I1060&gt;1,'Rang. kommuner avlingsnivå P '!I1060,"")</f>
        <v/>
      </c>
      <c r="M1059" s="4" t="str">
        <f>IF('Rang. kommuner avlingsnivå P '!J1060&gt;1,'Rang. kommuner avlingsnivå P '!J1060,"")</f>
        <v/>
      </c>
      <c r="N1059" s="4" t="str">
        <f>IF('Rang. kommuner avlingsnivå P '!K1060&gt;1,'Rang. kommuner avlingsnivå P '!K1060,"")</f>
        <v/>
      </c>
      <c r="O1059" s="4" t="str">
        <f>IF('Rang. kommuner avlingsnivå P '!L1060&gt;1,'Rang. kommuner avlingsnivå P '!L1060,"")</f>
        <v/>
      </c>
    </row>
    <row r="1060" spans="4:15" x14ac:dyDescent="0.25">
      <c r="D1060" s="4" t="str">
        <f>IF('Rang. kommuner avlingsnivå P '!A1061&gt;1,'Rang. kommuner avlingsnivå P '!A1061,"")</f>
        <v/>
      </c>
      <c r="E1060" s="4" t="str">
        <f>IF('Rang. kommuner avlingsnivå P '!B1061&gt;1,'Rang. kommuner avlingsnivå P '!B1061,"")</f>
        <v/>
      </c>
      <c r="F1060" s="4" t="str">
        <f>IF('Rang. kommuner avlingsnivå P '!C1061&gt;1,'Rang. kommuner avlingsnivå P '!C1061,"")</f>
        <v/>
      </c>
      <c r="G1060" s="4" t="str">
        <f>IF('Rang. kommuner avlingsnivå P '!D1061&gt;1,'Rang. kommuner avlingsnivå P '!D1061,"")</f>
        <v/>
      </c>
      <c r="H1060" s="4" t="str">
        <f>IF('Rang. kommuner avlingsnivå P '!E1061&gt;1,'Rang. kommuner avlingsnivå P '!E1061,"")</f>
        <v/>
      </c>
      <c r="I1060" s="4" t="str">
        <f>IF('Rang. kommuner avlingsnivå P '!F1061&gt;1,'Rang. kommuner avlingsnivå P '!F1061,"")</f>
        <v/>
      </c>
      <c r="J1060" s="4" t="str">
        <f>IF('Rang. kommuner avlingsnivå P '!G1061&gt;1,'Rang. kommuner avlingsnivå P '!G1061,"")</f>
        <v/>
      </c>
      <c r="K1060" s="4" t="str">
        <f>IF('Rang. kommuner avlingsnivå P '!H1061&gt;1,'Rang. kommuner avlingsnivå P '!H1061,"")</f>
        <v/>
      </c>
      <c r="L1060" s="4" t="str">
        <f>IF('Rang. kommuner avlingsnivå P '!I1061&gt;1,'Rang. kommuner avlingsnivå P '!I1061,"")</f>
        <v/>
      </c>
      <c r="M1060" s="4" t="str">
        <f>IF('Rang. kommuner avlingsnivå P '!J1061&gt;1,'Rang. kommuner avlingsnivå P '!J1061,"")</f>
        <v/>
      </c>
      <c r="N1060" s="4" t="str">
        <f>IF('Rang. kommuner avlingsnivå P '!K1061&gt;1,'Rang. kommuner avlingsnivå P '!K1061,"")</f>
        <v/>
      </c>
      <c r="O1060" s="4" t="str">
        <f>IF('Rang. kommuner avlingsnivå P '!L1061&gt;1,'Rang. kommuner avlingsnivå P '!L1061,"")</f>
        <v/>
      </c>
    </row>
    <row r="1061" spans="4:15" x14ac:dyDescent="0.25">
      <c r="D1061" s="4" t="str">
        <f>IF('Rang. kommuner avlingsnivå P '!A1062&gt;1,'Rang. kommuner avlingsnivå P '!A1062,"")</f>
        <v/>
      </c>
      <c r="E1061" s="4" t="str">
        <f>IF('Rang. kommuner avlingsnivå P '!B1062&gt;1,'Rang. kommuner avlingsnivå P '!B1062,"")</f>
        <v/>
      </c>
      <c r="F1061" s="4" t="str">
        <f>IF('Rang. kommuner avlingsnivå P '!C1062&gt;1,'Rang. kommuner avlingsnivå P '!C1062,"")</f>
        <v/>
      </c>
      <c r="G1061" s="4" t="str">
        <f>IF('Rang. kommuner avlingsnivå P '!D1062&gt;1,'Rang. kommuner avlingsnivå P '!D1062,"")</f>
        <v/>
      </c>
      <c r="H1061" s="4" t="str">
        <f>IF('Rang. kommuner avlingsnivå P '!E1062&gt;1,'Rang. kommuner avlingsnivå P '!E1062,"")</f>
        <v/>
      </c>
      <c r="I1061" s="4" t="str">
        <f>IF('Rang. kommuner avlingsnivå P '!F1062&gt;1,'Rang. kommuner avlingsnivå P '!F1062,"")</f>
        <v/>
      </c>
      <c r="J1061" s="4" t="str">
        <f>IF('Rang. kommuner avlingsnivå P '!G1062&gt;1,'Rang. kommuner avlingsnivå P '!G1062,"")</f>
        <v/>
      </c>
      <c r="K1061" s="4" t="str">
        <f>IF('Rang. kommuner avlingsnivå P '!H1062&gt;1,'Rang. kommuner avlingsnivå P '!H1062,"")</f>
        <v/>
      </c>
      <c r="L1061" s="4" t="str">
        <f>IF('Rang. kommuner avlingsnivå P '!I1062&gt;1,'Rang. kommuner avlingsnivå P '!I1062,"")</f>
        <v/>
      </c>
      <c r="M1061" s="4" t="str">
        <f>IF('Rang. kommuner avlingsnivå P '!J1062&gt;1,'Rang. kommuner avlingsnivå P '!J1062,"")</f>
        <v/>
      </c>
      <c r="N1061" s="4" t="str">
        <f>IF('Rang. kommuner avlingsnivå P '!K1062&gt;1,'Rang. kommuner avlingsnivå P '!K1062,"")</f>
        <v/>
      </c>
      <c r="O1061" s="4" t="str">
        <f>IF('Rang. kommuner avlingsnivå P '!L1062&gt;1,'Rang. kommuner avlingsnivå P '!L1062,"")</f>
        <v/>
      </c>
    </row>
    <row r="1062" spans="4:15" x14ac:dyDescent="0.25">
      <c r="D1062" s="4" t="str">
        <f>IF('Rang. kommuner avlingsnivå P '!A1063&gt;1,'Rang. kommuner avlingsnivå P '!A1063,"")</f>
        <v/>
      </c>
      <c r="E1062" s="4" t="str">
        <f>IF('Rang. kommuner avlingsnivå P '!B1063&gt;1,'Rang. kommuner avlingsnivå P '!B1063,"")</f>
        <v/>
      </c>
      <c r="F1062" s="4" t="str">
        <f>IF('Rang. kommuner avlingsnivå P '!C1063&gt;1,'Rang. kommuner avlingsnivå P '!C1063,"")</f>
        <v/>
      </c>
      <c r="G1062" s="4" t="str">
        <f>IF('Rang. kommuner avlingsnivå P '!D1063&gt;1,'Rang. kommuner avlingsnivå P '!D1063,"")</f>
        <v/>
      </c>
      <c r="H1062" s="4" t="str">
        <f>IF('Rang. kommuner avlingsnivå P '!E1063&gt;1,'Rang. kommuner avlingsnivå P '!E1063,"")</f>
        <v/>
      </c>
      <c r="I1062" s="4" t="str">
        <f>IF('Rang. kommuner avlingsnivå P '!F1063&gt;1,'Rang. kommuner avlingsnivå P '!F1063,"")</f>
        <v/>
      </c>
      <c r="J1062" s="4" t="str">
        <f>IF('Rang. kommuner avlingsnivå P '!G1063&gt;1,'Rang. kommuner avlingsnivå P '!G1063,"")</f>
        <v/>
      </c>
      <c r="K1062" s="4" t="str">
        <f>IF('Rang. kommuner avlingsnivå P '!H1063&gt;1,'Rang. kommuner avlingsnivå P '!H1063,"")</f>
        <v/>
      </c>
      <c r="L1062" s="4" t="str">
        <f>IF('Rang. kommuner avlingsnivå P '!I1063&gt;1,'Rang. kommuner avlingsnivå P '!I1063,"")</f>
        <v/>
      </c>
      <c r="M1062" s="4" t="str">
        <f>IF('Rang. kommuner avlingsnivå P '!J1063&gt;1,'Rang. kommuner avlingsnivå P '!J1063,"")</f>
        <v/>
      </c>
      <c r="N1062" s="4" t="str">
        <f>IF('Rang. kommuner avlingsnivå P '!K1063&gt;1,'Rang. kommuner avlingsnivå P '!K1063,"")</f>
        <v/>
      </c>
      <c r="O1062" s="4" t="str">
        <f>IF('Rang. kommuner avlingsnivå P '!L1063&gt;1,'Rang. kommuner avlingsnivå P '!L1063,"")</f>
        <v/>
      </c>
    </row>
    <row r="1063" spans="4:15" x14ac:dyDescent="0.25">
      <c r="D1063" s="4" t="str">
        <f>IF('Rang. kommuner avlingsnivå P '!A1064&gt;1,'Rang. kommuner avlingsnivå P '!A1064,"")</f>
        <v/>
      </c>
      <c r="E1063" s="4" t="str">
        <f>IF('Rang. kommuner avlingsnivå P '!B1064&gt;1,'Rang. kommuner avlingsnivå P '!B1064,"")</f>
        <v/>
      </c>
      <c r="F1063" s="4" t="str">
        <f>IF('Rang. kommuner avlingsnivå P '!C1064&gt;1,'Rang. kommuner avlingsnivå P '!C1064,"")</f>
        <v/>
      </c>
      <c r="G1063" s="4" t="str">
        <f>IF('Rang. kommuner avlingsnivå P '!D1064&gt;1,'Rang. kommuner avlingsnivå P '!D1064,"")</f>
        <v/>
      </c>
      <c r="H1063" s="4" t="str">
        <f>IF('Rang. kommuner avlingsnivå P '!E1064&gt;1,'Rang. kommuner avlingsnivå P '!E1064,"")</f>
        <v/>
      </c>
      <c r="I1063" s="4" t="str">
        <f>IF('Rang. kommuner avlingsnivå P '!F1064&gt;1,'Rang. kommuner avlingsnivå P '!F1064,"")</f>
        <v/>
      </c>
      <c r="J1063" s="4" t="str">
        <f>IF('Rang. kommuner avlingsnivå P '!G1064&gt;1,'Rang. kommuner avlingsnivå P '!G1064,"")</f>
        <v/>
      </c>
      <c r="K1063" s="4" t="str">
        <f>IF('Rang. kommuner avlingsnivå P '!H1064&gt;1,'Rang. kommuner avlingsnivå P '!H1064,"")</f>
        <v/>
      </c>
      <c r="L1063" s="4" t="str">
        <f>IF('Rang. kommuner avlingsnivå P '!I1064&gt;1,'Rang. kommuner avlingsnivå P '!I1064,"")</f>
        <v/>
      </c>
      <c r="M1063" s="4" t="str">
        <f>IF('Rang. kommuner avlingsnivå P '!J1064&gt;1,'Rang. kommuner avlingsnivå P '!J1064,"")</f>
        <v/>
      </c>
      <c r="N1063" s="4" t="str">
        <f>IF('Rang. kommuner avlingsnivå P '!K1064&gt;1,'Rang. kommuner avlingsnivå P '!K1064,"")</f>
        <v/>
      </c>
      <c r="O1063" s="4" t="str">
        <f>IF('Rang. kommuner avlingsnivå P '!L1064&gt;1,'Rang. kommuner avlingsnivå P '!L1064,"")</f>
        <v/>
      </c>
    </row>
    <row r="1064" spans="4:15" x14ac:dyDescent="0.25">
      <c r="D1064" s="4" t="str">
        <f>IF('Rang. kommuner avlingsnivå P '!A1065&gt;1,'Rang. kommuner avlingsnivå P '!A1065,"")</f>
        <v/>
      </c>
      <c r="E1064" s="4" t="str">
        <f>IF('Rang. kommuner avlingsnivå P '!B1065&gt;1,'Rang. kommuner avlingsnivå P '!B1065,"")</f>
        <v/>
      </c>
      <c r="F1064" s="4" t="str">
        <f>IF('Rang. kommuner avlingsnivå P '!C1065&gt;1,'Rang. kommuner avlingsnivå P '!C1065,"")</f>
        <v/>
      </c>
      <c r="G1064" s="4" t="str">
        <f>IF('Rang. kommuner avlingsnivå P '!D1065&gt;1,'Rang. kommuner avlingsnivå P '!D1065,"")</f>
        <v/>
      </c>
      <c r="H1064" s="4" t="str">
        <f>IF('Rang. kommuner avlingsnivå P '!E1065&gt;1,'Rang. kommuner avlingsnivå P '!E1065,"")</f>
        <v/>
      </c>
      <c r="I1064" s="4" t="str">
        <f>IF('Rang. kommuner avlingsnivå P '!F1065&gt;1,'Rang. kommuner avlingsnivå P '!F1065,"")</f>
        <v/>
      </c>
      <c r="J1064" s="4" t="str">
        <f>IF('Rang. kommuner avlingsnivå P '!G1065&gt;1,'Rang. kommuner avlingsnivå P '!G1065,"")</f>
        <v/>
      </c>
      <c r="K1064" s="4" t="str">
        <f>IF('Rang. kommuner avlingsnivå P '!H1065&gt;1,'Rang. kommuner avlingsnivå P '!H1065,"")</f>
        <v/>
      </c>
      <c r="L1064" s="4" t="str">
        <f>IF('Rang. kommuner avlingsnivå P '!I1065&gt;1,'Rang. kommuner avlingsnivå P '!I1065,"")</f>
        <v/>
      </c>
      <c r="M1064" s="4" t="str">
        <f>IF('Rang. kommuner avlingsnivå P '!J1065&gt;1,'Rang. kommuner avlingsnivå P '!J1065,"")</f>
        <v/>
      </c>
      <c r="N1064" s="4" t="str">
        <f>IF('Rang. kommuner avlingsnivå P '!K1065&gt;1,'Rang. kommuner avlingsnivå P '!K1065,"")</f>
        <v/>
      </c>
      <c r="O1064" s="4" t="str">
        <f>IF('Rang. kommuner avlingsnivå P '!L1065&gt;1,'Rang. kommuner avlingsnivå P '!L1065,"")</f>
        <v/>
      </c>
    </row>
    <row r="1065" spans="4:15" x14ac:dyDescent="0.25">
      <c r="D1065" s="4" t="str">
        <f>IF('Rang. kommuner avlingsnivå P '!A1066&gt;1,'Rang. kommuner avlingsnivå P '!A1066,"")</f>
        <v/>
      </c>
      <c r="E1065" s="4" t="str">
        <f>IF('Rang. kommuner avlingsnivå P '!B1066&gt;1,'Rang. kommuner avlingsnivå P '!B1066,"")</f>
        <v/>
      </c>
      <c r="F1065" s="4" t="str">
        <f>IF('Rang. kommuner avlingsnivå P '!C1066&gt;1,'Rang. kommuner avlingsnivå P '!C1066,"")</f>
        <v/>
      </c>
      <c r="G1065" s="4" t="str">
        <f>IF('Rang. kommuner avlingsnivå P '!D1066&gt;1,'Rang. kommuner avlingsnivå P '!D1066,"")</f>
        <v/>
      </c>
      <c r="H1065" s="4" t="str">
        <f>IF('Rang. kommuner avlingsnivå P '!E1066&gt;1,'Rang. kommuner avlingsnivå P '!E1066,"")</f>
        <v/>
      </c>
      <c r="I1065" s="4" t="str">
        <f>IF('Rang. kommuner avlingsnivå P '!F1066&gt;1,'Rang. kommuner avlingsnivå P '!F1066,"")</f>
        <v/>
      </c>
      <c r="J1065" s="4" t="str">
        <f>IF('Rang. kommuner avlingsnivå P '!G1066&gt;1,'Rang. kommuner avlingsnivå P '!G1066,"")</f>
        <v/>
      </c>
      <c r="K1065" s="4" t="str">
        <f>IF('Rang. kommuner avlingsnivå P '!H1066&gt;1,'Rang. kommuner avlingsnivå P '!H1066,"")</f>
        <v/>
      </c>
      <c r="L1065" s="4" t="str">
        <f>IF('Rang. kommuner avlingsnivå P '!I1066&gt;1,'Rang. kommuner avlingsnivå P '!I1066,"")</f>
        <v/>
      </c>
      <c r="M1065" s="4" t="str">
        <f>IF('Rang. kommuner avlingsnivå P '!J1066&gt;1,'Rang. kommuner avlingsnivå P '!J1066,"")</f>
        <v/>
      </c>
      <c r="N1065" s="4" t="str">
        <f>IF('Rang. kommuner avlingsnivå P '!K1066&gt;1,'Rang. kommuner avlingsnivå P '!K1066,"")</f>
        <v/>
      </c>
      <c r="O1065" s="4" t="str">
        <f>IF('Rang. kommuner avlingsnivå P '!L1066&gt;1,'Rang. kommuner avlingsnivå P '!L1066,"")</f>
        <v/>
      </c>
    </row>
    <row r="1066" spans="4:15" x14ac:dyDescent="0.25">
      <c r="D1066" s="4" t="str">
        <f>IF('Rang. kommuner avlingsnivå P '!A1067&gt;1,'Rang. kommuner avlingsnivå P '!A1067,"")</f>
        <v/>
      </c>
      <c r="E1066" s="4" t="str">
        <f>IF('Rang. kommuner avlingsnivå P '!B1067&gt;1,'Rang. kommuner avlingsnivå P '!B1067,"")</f>
        <v/>
      </c>
      <c r="F1066" s="4" t="str">
        <f>IF('Rang. kommuner avlingsnivå P '!C1067&gt;1,'Rang. kommuner avlingsnivå P '!C1067,"")</f>
        <v/>
      </c>
      <c r="G1066" s="4" t="str">
        <f>IF('Rang. kommuner avlingsnivå P '!D1067&gt;1,'Rang. kommuner avlingsnivå P '!D1067,"")</f>
        <v/>
      </c>
      <c r="H1066" s="4" t="str">
        <f>IF('Rang. kommuner avlingsnivå P '!E1067&gt;1,'Rang. kommuner avlingsnivå P '!E1067,"")</f>
        <v/>
      </c>
      <c r="I1066" s="4" t="str">
        <f>IF('Rang. kommuner avlingsnivå P '!F1067&gt;1,'Rang. kommuner avlingsnivå P '!F1067,"")</f>
        <v/>
      </c>
      <c r="J1066" s="4" t="str">
        <f>IF('Rang. kommuner avlingsnivå P '!G1067&gt;1,'Rang. kommuner avlingsnivå P '!G1067,"")</f>
        <v/>
      </c>
      <c r="K1066" s="4" t="str">
        <f>IF('Rang. kommuner avlingsnivå P '!H1067&gt;1,'Rang. kommuner avlingsnivå P '!H1067,"")</f>
        <v/>
      </c>
      <c r="L1066" s="4" t="str">
        <f>IF('Rang. kommuner avlingsnivå P '!I1067&gt;1,'Rang. kommuner avlingsnivå P '!I1067,"")</f>
        <v/>
      </c>
      <c r="M1066" s="4" t="str">
        <f>IF('Rang. kommuner avlingsnivå P '!J1067&gt;1,'Rang. kommuner avlingsnivå P '!J1067,"")</f>
        <v/>
      </c>
      <c r="N1066" s="4" t="str">
        <f>IF('Rang. kommuner avlingsnivå P '!K1067&gt;1,'Rang. kommuner avlingsnivå P '!K1067,"")</f>
        <v/>
      </c>
      <c r="O1066" s="4" t="str">
        <f>IF('Rang. kommuner avlingsnivå P '!L1067&gt;1,'Rang. kommuner avlingsnivå P '!L1067,"")</f>
        <v/>
      </c>
    </row>
    <row r="1067" spans="4:15" x14ac:dyDescent="0.25">
      <c r="D1067" s="4" t="str">
        <f>IF('Rang. kommuner avlingsnivå P '!A1068&gt;1,'Rang. kommuner avlingsnivå P '!A1068,"")</f>
        <v/>
      </c>
      <c r="E1067" s="4" t="str">
        <f>IF('Rang. kommuner avlingsnivå P '!B1068&gt;1,'Rang. kommuner avlingsnivå P '!B1068,"")</f>
        <v/>
      </c>
      <c r="F1067" s="4" t="str">
        <f>IF('Rang. kommuner avlingsnivå P '!C1068&gt;1,'Rang. kommuner avlingsnivå P '!C1068,"")</f>
        <v/>
      </c>
      <c r="G1067" s="4" t="str">
        <f>IF('Rang. kommuner avlingsnivå P '!D1068&gt;1,'Rang. kommuner avlingsnivå P '!D1068,"")</f>
        <v/>
      </c>
      <c r="H1067" s="4" t="str">
        <f>IF('Rang. kommuner avlingsnivå P '!E1068&gt;1,'Rang. kommuner avlingsnivå P '!E1068,"")</f>
        <v/>
      </c>
      <c r="I1067" s="4" t="str">
        <f>IF('Rang. kommuner avlingsnivå P '!F1068&gt;1,'Rang. kommuner avlingsnivå P '!F1068,"")</f>
        <v/>
      </c>
      <c r="J1067" s="4" t="str">
        <f>IF('Rang. kommuner avlingsnivå P '!G1068&gt;1,'Rang. kommuner avlingsnivå P '!G1068,"")</f>
        <v/>
      </c>
      <c r="K1067" s="4" t="str">
        <f>IF('Rang. kommuner avlingsnivå P '!H1068&gt;1,'Rang. kommuner avlingsnivå P '!H1068,"")</f>
        <v/>
      </c>
      <c r="L1067" s="4" t="str">
        <f>IF('Rang. kommuner avlingsnivå P '!I1068&gt;1,'Rang. kommuner avlingsnivå P '!I1068,"")</f>
        <v/>
      </c>
      <c r="M1067" s="4" t="str">
        <f>IF('Rang. kommuner avlingsnivå P '!J1068&gt;1,'Rang. kommuner avlingsnivå P '!J1068,"")</f>
        <v/>
      </c>
      <c r="N1067" s="4" t="str">
        <f>IF('Rang. kommuner avlingsnivå P '!K1068&gt;1,'Rang. kommuner avlingsnivå P '!K1068,"")</f>
        <v/>
      </c>
      <c r="O1067" s="4" t="str">
        <f>IF('Rang. kommuner avlingsnivå P '!L1068&gt;1,'Rang. kommuner avlingsnivå P '!L1068,"")</f>
        <v/>
      </c>
    </row>
    <row r="1068" spans="4:15" x14ac:dyDescent="0.25">
      <c r="D1068" s="4" t="str">
        <f>IF('Rang. kommuner avlingsnivå P '!A1069&gt;1,'Rang. kommuner avlingsnivå P '!A1069,"")</f>
        <v/>
      </c>
      <c r="E1068" s="4" t="str">
        <f>IF('Rang. kommuner avlingsnivå P '!B1069&gt;1,'Rang. kommuner avlingsnivå P '!B1069,"")</f>
        <v/>
      </c>
      <c r="F1068" s="4" t="str">
        <f>IF('Rang. kommuner avlingsnivå P '!C1069&gt;1,'Rang. kommuner avlingsnivå P '!C1069,"")</f>
        <v/>
      </c>
      <c r="G1068" s="4" t="str">
        <f>IF('Rang. kommuner avlingsnivå P '!D1069&gt;1,'Rang. kommuner avlingsnivå P '!D1069,"")</f>
        <v/>
      </c>
      <c r="H1068" s="4" t="str">
        <f>IF('Rang. kommuner avlingsnivå P '!E1069&gt;1,'Rang. kommuner avlingsnivå P '!E1069,"")</f>
        <v/>
      </c>
      <c r="I1068" s="4" t="str">
        <f>IF('Rang. kommuner avlingsnivå P '!F1069&gt;1,'Rang. kommuner avlingsnivå P '!F1069,"")</f>
        <v/>
      </c>
      <c r="J1068" s="4" t="str">
        <f>IF('Rang. kommuner avlingsnivå P '!G1069&gt;1,'Rang. kommuner avlingsnivå P '!G1069,"")</f>
        <v/>
      </c>
      <c r="K1068" s="4" t="str">
        <f>IF('Rang. kommuner avlingsnivå P '!H1069&gt;1,'Rang. kommuner avlingsnivå P '!H1069,"")</f>
        <v/>
      </c>
      <c r="L1068" s="4" t="str">
        <f>IF('Rang. kommuner avlingsnivå P '!I1069&gt;1,'Rang. kommuner avlingsnivå P '!I1069,"")</f>
        <v/>
      </c>
      <c r="M1068" s="4" t="str">
        <f>IF('Rang. kommuner avlingsnivå P '!J1069&gt;1,'Rang. kommuner avlingsnivå P '!J1069,"")</f>
        <v/>
      </c>
      <c r="N1068" s="4" t="str">
        <f>IF('Rang. kommuner avlingsnivå P '!K1069&gt;1,'Rang. kommuner avlingsnivå P '!K1069,"")</f>
        <v/>
      </c>
      <c r="O1068" s="4" t="str">
        <f>IF('Rang. kommuner avlingsnivå P '!L1069&gt;1,'Rang. kommuner avlingsnivå P '!L1069,"")</f>
        <v/>
      </c>
    </row>
    <row r="1069" spans="4:15" x14ac:dyDescent="0.25">
      <c r="D1069" s="4" t="str">
        <f>IF('Rang. kommuner avlingsnivå P '!A1070&gt;1,'Rang. kommuner avlingsnivå P '!A1070,"")</f>
        <v/>
      </c>
      <c r="E1069" s="4" t="str">
        <f>IF('Rang. kommuner avlingsnivå P '!B1070&gt;1,'Rang. kommuner avlingsnivå P '!B1070,"")</f>
        <v/>
      </c>
      <c r="F1069" s="4" t="str">
        <f>IF('Rang. kommuner avlingsnivå P '!C1070&gt;1,'Rang. kommuner avlingsnivå P '!C1070,"")</f>
        <v/>
      </c>
      <c r="G1069" s="4" t="str">
        <f>IF('Rang. kommuner avlingsnivå P '!D1070&gt;1,'Rang. kommuner avlingsnivå P '!D1070,"")</f>
        <v/>
      </c>
      <c r="H1069" s="4" t="str">
        <f>IF('Rang. kommuner avlingsnivå P '!E1070&gt;1,'Rang. kommuner avlingsnivå P '!E1070,"")</f>
        <v/>
      </c>
      <c r="I1069" s="4" t="str">
        <f>IF('Rang. kommuner avlingsnivå P '!F1070&gt;1,'Rang. kommuner avlingsnivå P '!F1070,"")</f>
        <v/>
      </c>
      <c r="J1069" s="4" t="str">
        <f>IF('Rang. kommuner avlingsnivå P '!G1070&gt;1,'Rang. kommuner avlingsnivå P '!G1070,"")</f>
        <v/>
      </c>
      <c r="K1069" s="4" t="str">
        <f>IF('Rang. kommuner avlingsnivå P '!H1070&gt;1,'Rang. kommuner avlingsnivå P '!H1070,"")</f>
        <v/>
      </c>
      <c r="L1069" s="4" t="str">
        <f>IF('Rang. kommuner avlingsnivå P '!I1070&gt;1,'Rang. kommuner avlingsnivå P '!I1070,"")</f>
        <v/>
      </c>
      <c r="M1069" s="4" t="str">
        <f>IF('Rang. kommuner avlingsnivå P '!J1070&gt;1,'Rang. kommuner avlingsnivå P '!J1070,"")</f>
        <v/>
      </c>
      <c r="N1069" s="4" t="str">
        <f>IF('Rang. kommuner avlingsnivå P '!K1070&gt;1,'Rang. kommuner avlingsnivå P '!K1070,"")</f>
        <v/>
      </c>
      <c r="O1069" s="4" t="str">
        <f>IF('Rang. kommuner avlingsnivå P '!L1070&gt;1,'Rang. kommuner avlingsnivå P '!L1070,"")</f>
        <v/>
      </c>
    </row>
    <row r="1070" spans="4:15" x14ac:dyDescent="0.25">
      <c r="D1070" s="4" t="str">
        <f>IF('Rang. kommuner avlingsnivå P '!A1071&gt;1,'Rang. kommuner avlingsnivå P '!A1071,"")</f>
        <v/>
      </c>
      <c r="E1070" s="4" t="str">
        <f>IF('Rang. kommuner avlingsnivå P '!B1071&gt;1,'Rang. kommuner avlingsnivå P '!B1071,"")</f>
        <v/>
      </c>
      <c r="F1070" s="4" t="str">
        <f>IF('Rang. kommuner avlingsnivå P '!C1071&gt;1,'Rang. kommuner avlingsnivå P '!C1071,"")</f>
        <v/>
      </c>
      <c r="G1070" s="4" t="str">
        <f>IF('Rang. kommuner avlingsnivå P '!D1071&gt;1,'Rang. kommuner avlingsnivå P '!D1071,"")</f>
        <v/>
      </c>
      <c r="H1070" s="4" t="str">
        <f>IF('Rang. kommuner avlingsnivå P '!E1071&gt;1,'Rang. kommuner avlingsnivå P '!E1071,"")</f>
        <v/>
      </c>
      <c r="I1070" s="4" t="str">
        <f>IF('Rang. kommuner avlingsnivå P '!F1071&gt;1,'Rang. kommuner avlingsnivå P '!F1071,"")</f>
        <v/>
      </c>
      <c r="J1070" s="4" t="str">
        <f>IF('Rang. kommuner avlingsnivå P '!G1071&gt;1,'Rang. kommuner avlingsnivå P '!G1071,"")</f>
        <v/>
      </c>
      <c r="K1070" s="4" t="str">
        <f>IF('Rang. kommuner avlingsnivå P '!H1071&gt;1,'Rang. kommuner avlingsnivå P '!H1071,"")</f>
        <v/>
      </c>
      <c r="L1070" s="4" t="str">
        <f>IF('Rang. kommuner avlingsnivå P '!I1071&gt;1,'Rang. kommuner avlingsnivå P '!I1071,"")</f>
        <v/>
      </c>
      <c r="M1070" s="4" t="str">
        <f>IF('Rang. kommuner avlingsnivå P '!J1071&gt;1,'Rang. kommuner avlingsnivå P '!J1071,"")</f>
        <v/>
      </c>
      <c r="N1070" s="4" t="str">
        <f>IF('Rang. kommuner avlingsnivå P '!K1071&gt;1,'Rang. kommuner avlingsnivå P '!K1071,"")</f>
        <v/>
      </c>
      <c r="O1070" s="4" t="str">
        <f>IF('Rang. kommuner avlingsnivå P '!L1071&gt;1,'Rang. kommuner avlingsnivå P '!L1071,"")</f>
        <v/>
      </c>
    </row>
    <row r="1071" spans="4:15" x14ac:dyDescent="0.25">
      <c r="D1071" s="4" t="str">
        <f>IF('Rang. kommuner avlingsnivå P '!A1072&gt;1,'Rang. kommuner avlingsnivå P '!A1072,"")</f>
        <v/>
      </c>
      <c r="E1071" s="4" t="str">
        <f>IF('Rang. kommuner avlingsnivå P '!B1072&gt;1,'Rang. kommuner avlingsnivå P '!B1072,"")</f>
        <v/>
      </c>
      <c r="F1071" s="4" t="str">
        <f>IF('Rang. kommuner avlingsnivå P '!C1072&gt;1,'Rang. kommuner avlingsnivå P '!C1072,"")</f>
        <v/>
      </c>
      <c r="G1071" s="4" t="str">
        <f>IF('Rang. kommuner avlingsnivå P '!D1072&gt;1,'Rang. kommuner avlingsnivå P '!D1072,"")</f>
        <v/>
      </c>
      <c r="H1071" s="4" t="str">
        <f>IF('Rang. kommuner avlingsnivå P '!E1072&gt;1,'Rang. kommuner avlingsnivå P '!E1072,"")</f>
        <v/>
      </c>
      <c r="I1071" s="4" t="str">
        <f>IF('Rang. kommuner avlingsnivå P '!F1072&gt;1,'Rang. kommuner avlingsnivå P '!F1072,"")</f>
        <v/>
      </c>
      <c r="J1071" s="4" t="str">
        <f>IF('Rang. kommuner avlingsnivå P '!G1072&gt;1,'Rang. kommuner avlingsnivå P '!G1072,"")</f>
        <v/>
      </c>
      <c r="K1071" s="4" t="str">
        <f>IF('Rang. kommuner avlingsnivå P '!H1072&gt;1,'Rang. kommuner avlingsnivå P '!H1072,"")</f>
        <v/>
      </c>
      <c r="L1071" s="4" t="str">
        <f>IF('Rang. kommuner avlingsnivå P '!I1072&gt;1,'Rang. kommuner avlingsnivå P '!I1072,"")</f>
        <v/>
      </c>
      <c r="M1071" s="4" t="str">
        <f>IF('Rang. kommuner avlingsnivå P '!J1072&gt;1,'Rang. kommuner avlingsnivå P '!J1072,"")</f>
        <v/>
      </c>
      <c r="N1071" s="4" t="str">
        <f>IF('Rang. kommuner avlingsnivå P '!K1072&gt;1,'Rang. kommuner avlingsnivå P '!K1072,"")</f>
        <v/>
      </c>
      <c r="O1071" s="4" t="str">
        <f>IF('Rang. kommuner avlingsnivå P '!L1072&gt;1,'Rang. kommuner avlingsnivå P '!L1072,"")</f>
        <v/>
      </c>
    </row>
    <row r="1072" spans="4:15" x14ac:dyDescent="0.25">
      <c r="D1072" s="4" t="str">
        <f>IF('Rang. kommuner avlingsnivå P '!A1073&gt;1,'Rang. kommuner avlingsnivå P '!A1073,"")</f>
        <v/>
      </c>
      <c r="E1072" s="4" t="str">
        <f>IF('Rang. kommuner avlingsnivå P '!B1073&gt;1,'Rang. kommuner avlingsnivå P '!B1073,"")</f>
        <v/>
      </c>
      <c r="F1072" s="4" t="str">
        <f>IF('Rang. kommuner avlingsnivå P '!C1073&gt;1,'Rang. kommuner avlingsnivå P '!C1073,"")</f>
        <v/>
      </c>
      <c r="G1072" s="4" t="str">
        <f>IF('Rang. kommuner avlingsnivå P '!D1073&gt;1,'Rang. kommuner avlingsnivå P '!D1073,"")</f>
        <v/>
      </c>
      <c r="H1072" s="4" t="str">
        <f>IF('Rang. kommuner avlingsnivå P '!E1073&gt;1,'Rang. kommuner avlingsnivå P '!E1073,"")</f>
        <v/>
      </c>
      <c r="I1072" s="4" t="str">
        <f>IF('Rang. kommuner avlingsnivå P '!F1073&gt;1,'Rang. kommuner avlingsnivå P '!F1073,"")</f>
        <v/>
      </c>
      <c r="J1072" s="4" t="str">
        <f>IF('Rang. kommuner avlingsnivå P '!G1073&gt;1,'Rang. kommuner avlingsnivå P '!G1073,"")</f>
        <v/>
      </c>
      <c r="K1072" s="4" t="str">
        <f>IF('Rang. kommuner avlingsnivå P '!H1073&gt;1,'Rang. kommuner avlingsnivå P '!H1073,"")</f>
        <v/>
      </c>
      <c r="L1072" s="4" t="str">
        <f>IF('Rang. kommuner avlingsnivå P '!I1073&gt;1,'Rang. kommuner avlingsnivå P '!I1073,"")</f>
        <v/>
      </c>
      <c r="M1072" s="4" t="str">
        <f>IF('Rang. kommuner avlingsnivå P '!J1073&gt;1,'Rang. kommuner avlingsnivå P '!J1073,"")</f>
        <v/>
      </c>
      <c r="N1072" s="4" t="str">
        <f>IF('Rang. kommuner avlingsnivå P '!K1073&gt;1,'Rang. kommuner avlingsnivå P '!K1073,"")</f>
        <v/>
      </c>
      <c r="O1072" s="4" t="str">
        <f>IF('Rang. kommuner avlingsnivå P '!L1073&gt;1,'Rang. kommuner avlingsnivå P '!L1073,"")</f>
        <v/>
      </c>
    </row>
    <row r="1073" spans="4:15" x14ac:dyDescent="0.25">
      <c r="D1073" s="4" t="str">
        <f>IF('Rang. kommuner avlingsnivå P '!A1074&gt;1,'Rang. kommuner avlingsnivå P '!A1074,"")</f>
        <v/>
      </c>
      <c r="E1073" s="4" t="str">
        <f>IF('Rang. kommuner avlingsnivå P '!B1074&gt;1,'Rang. kommuner avlingsnivå P '!B1074,"")</f>
        <v/>
      </c>
      <c r="F1073" s="4" t="str">
        <f>IF('Rang. kommuner avlingsnivå P '!C1074&gt;1,'Rang. kommuner avlingsnivå P '!C1074,"")</f>
        <v/>
      </c>
      <c r="G1073" s="4" t="str">
        <f>IF('Rang. kommuner avlingsnivå P '!D1074&gt;1,'Rang. kommuner avlingsnivå P '!D1074,"")</f>
        <v/>
      </c>
      <c r="H1073" s="4" t="str">
        <f>IF('Rang. kommuner avlingsnivå P '!E1074&gt;1,'Rang. kommuner avlingsnivå P '!E1074,"")</f>
        <v/>
      </c>
      <c r="I1073" s="4" t="str">
        <f>IF('Rang. kommuner avlingsnivå P '!F1074&gt;1,'Rang. kommuner avlingsnivå P '!F1074,"")</f>
        <v/>
      </c>
      <c r="J1073" s="4" t="str">
        <f>IF('Rang. kommuner avlingsnivå P '!G1074&gt;1,'Rang. kommuner avlingsnivå P '!G1074,"")</f>
        <v/>
      </c>
      <c r="K1073" s="4" t="str">
        <f>IF('Rang. kommuner avlingsnivå P '!H1074&gt;1,'Rang. kommuner avlingsnivå P '!H1074,"")</f>
        <v/>
      </c>
      <c r="L1073" s="4" t="str">
        <f>IF('Rang. kommuner avlingsnivå P '!I1074&gt;1,'Rang. kommuner avlingsnivå P '!I1074,"")</f>
        <v/>
      </c>
      <c r="M1073" s="4" t="str">
        <f>IF('Rang. kommuner avlingsnivå P '!J1074&gt;1,'Rang. kommuner avlingsnivå P '!J1074,"")</f>
        <v/>
      </c>
      <c r="N1073" s="4" t="str">
        <f>IF('Rang. kommuner avlingsnivå P '!K1074&gt;1,'Rang. kommuner avlingsnivå P '!K1074,"")</f>
        <v/>
      </c>
      <c r="O1073" s="4" t="str">
        <f>IF('Rang. kommuner avlingsnivå P '!L1074&gt;1,'Rang. kommuner avlingsnivå P '!L1074,"")</f>
        <v/>
      </c>
    </row>
    <row r="1074" spans="4:15" x14ac:dyDescent="0.25">
      <c r="D1074" s="4" t="str">
        <f>IF('Rang. kommuner avlingsnivå P '!A1075&gt;1,'Rang. kommuner avlingsnivå P '!A1075,"")</f>
        <v/>
      </c>
      <c r="E1074" s="4" t="str">
        <f>IF('Rang. kommuner avlingsnivå P '!B1075&gt;1,'Rang. kommuner avlingsnivå P '!B1075,"")</f>
        <v/>
      </c>
      <c r="F1074" s="4" t="str">
        <f>IF('Rang. kommuner avlingsnivå P '!C1075&gt;1,'Rang. kommuner avlingsnivå P '!C1075,"")</f>
        <v/>
      </c>
      <c r="G1074" s="4" t="str">
        <f>IF('Rang. kommuner avlingsnivå P '!D1075&gt;1,'Rang. kommuner avlingsnivå P '!D1075,"")</f>
        <v/>
      </c>
      <c r="H1074" s="4" t="str">
        <f>IF('Rang. kommuner avlingsnivå P '!E1075&gt;1,'Rang. kommuner avlingsnivå P '!E1075,"")</f>
        <v/>
      </c>
      <c r="I1074" s="4" t="str">
        <f>IF('Rang. kommuner avlingsnivå P '!F1075&gt;1,'Rang. kommuner avlingsnivå P '!F1075,"")</f>
        <v/>
      </c>
      <c r="J1074" s="4" t="str">
        <f>IF('Rang. kommuner avlingsnivå P '!G1075&gt;1,'Rang. kommuner avlingsnivå P '!G1075,"")</f>
        <v/>
      </c>
      <c r="K1074" s="4" t="str">
        <f>IF('Rang. kommuner avlingsnivå P '!H1075&gt;1,'Rang. kommuner avlingsnivå P '!H1075,"")</f>
        <v/>
      </c>
      <c r="L1074" s="4" t="str">
        <f>IF('Rang. kommuner avlingsnivå P '!I1075&gt;1,'Rang. kommuner avlingsnivå P '!I1075,"")</f>
        <v/>
      </c>
      <c r="M1074" s="4" t="str">
        <f>IF('Rang. kommuner avlingsnivå P '!J1075&gt;1,'Rang. kommuner avlingsnivå P '!J1075,"")</f>
        <v/>
      </c>
      <c r="N1074" s="4" t="str">
        <f>IF('Rang. kommuner avlingsnivå P '!K1075&gt;1,'Rang. kommuner avlingsnivå P '!K1075,"")</f>
        <v/>
      </c>
      <c r="O1074" s="4" t="str">
        <f>IF('Rang. kommuner avlingsnivå P '!L1075&gt;1,'Rang. kommuner avlingsnivå P '!L1075,"")</f>
        <v/>
      </c>
    </row>
    <row r="1075" spans="4:15" x14ac:dyDescent="0.25">
      <c r="D1075" s="4" t="str">
        <f>IF('Rang. kommuner avlingsnivå P '!A1076&gt;1,'Rang. kommuner avlingsnivå P '!A1076,"")</f>
        <v/>
      </c>
      <c r="E1075" s="4" t="str">
        <f>IF('Rang. kommuner avlingsnivå P '!B1076&gt;1,'Rang. kommuner avlingsnivå P '!B1076,"")</f>
        <v/>
      </c>
      <c r="F1075" s="4" t="str">
        <f>IF('Rang. kommuner avlingsnivå P '!C1076&gt;1,'Rang. kommuner avlingsnivå P '!C1076,"")</f>
        <v/>
      </c>
      <c r="G1075" s="4" t="str">
        <f>IF('Rang. kommuner avlingsnivå P '!D1076&gt;1,'Rang. kommuner avlingsnivå P '!D1076,"")</f>
        <v/>
      </c>
      <c r="H1075" s="4" t="str">
        <f>IF('Rang. kommuner avlingsnivå P '!E1076&gt;1,'Rang. kommuner avlingsnivå P '!E1076,"")</f>
        <v/>
      </c>
      <c r="I1075" s="4" t="str">
        <f>IF('Rang. kommuner avlingsnivå P '!F1076&gt;1,'Rang. kommuner avlingsnivå P '!F1076,"")</f>
        <v/>
      </c>
      <c r="J1075" s="4" t="str">
        <f>IF('Rang. kommuner avlingsnivå P '!G1076&gt;1,'Rang. kommuner avlingsnivå P '!G1076,"")</f>
        <v/>
      </c>
      <c r="K1075" s="4" t="str">
        <f>IF('Rang. kommuner avlingsnivå P '!H1076&gt;1,'Rang. kommuner avlingsnivå P '!H1076,"")</f>
        <v/>
      </c>
      <c r="L1075" s="4" t="str">
        <f>IF('Rang. kommuner avlingsnivå P '!I1076&gt;1,'Rang. kommuner avlingsnivå P '!I1076,"")</f>
        <v/>
      </c>
      <c r="M1075" s="4" t="str">
        <f>IF('Rang. kommuner avlingsnivå P '!J1076&gt;1,'Rang. kommuner avlingsnivå P '!J1076,"")</f>
        <v/>
      </c>
      <c r="N1075" s="4" t="str">
        <f>IF('Rang. kommuner avlingsnivå P '!K1076&gt;1,'Rang. kommuner avlingsnivå P '!K1076,"")</f>
        <v/>
      </c>
      <c r="O1075" s="4" t="str">
        <f>IF('Rang. kommuner avlingsnivå P '!L1076&gt;1,'Rang. kommuner avlingsnivå P '!L1076,"")</f>
        <v/>
      </c>
    </row>
    <row r="1076" spans="4:15" x14ac:dyDescent="0.25">
      <c r="D1076" s="4" t="str">
        <f>IF('Rang. kommuner avlingsnivå P '!A1077&gt;1,'Rang. kommuner avlingsnivå P '!A1077,"")</f>
        <v/>
      </c>
      <c r="E1076" s="4" t="str">
        <f>IF('Rang. kommuner avlingsnivå P '!B1077&gt;1,'Rang. kommuner avlingsnivå P '!B1077,"")</f>
        <v/>
      </c>
      <c r="F1076" s="4" t="str">
        <f>IF('Rang. kommuner avlingsnivå P '!C1077&gt;1,'Rang. kommuner avlingsnivå P '!C1077,"")</f>
        <v/>
      </c>
      <c r="G1076" s="4" t="str">
        <f>IF('Rang. kommuner avlingsnivå P '!D1077&gt;1,'Rang. kommuner avlingsnivå P '!D1077,"")</f>
        <v/>
      </c>
      <c r="H1076" s="4" t="str">
        <f>IF('Rang. kommuner avlingsnivå P '!E1077&gt;1,'Rang. kommuner avlingsnivå P '!E1077,"")</f>
        <v/>
      </c>
      <c r="I1076" s="4" t="str">
        <f>IF('Rang. kommuner avlingsnivå P '!F1077&gt;1,'Rang. kommuner avlingsnivå P '!F1077,"")</f>
        <v/>
      </c>
      <c r="J1076" s="4" t="str">
        <f>IF('Rang. kommuner avlingsnivå P '!G1077&gt;1,'Rang. kommuner avlingsnivå P '!G1077,"")</f>
        <v/>
      </c>
      <c r="K1076" s="4" t="str">
        <f>IF('Rang. kommuner avlingsnivå P '!H1077&gt;1,'Rang. kommuner avlingsnivå P '!H1077,"")</f>
        <v/>
      </c>
      <c r="L1076" s="4" t="str">
        <f>IF('Rang. kommuner avlingsnivå P '!I1077&gt;1,'Rang. kommuner avlingsnivå P '!I1077,"")</f>
        <v/>
      </c>
      <c r="M1076" s="4" t="str">
        <f>IF('Rang. kommuner avlingsnivå P '!J1077&gt;1,'Rang. kommuner avlingsnivå P '!J1077,"")</f>
        <v/>
      </c>
      <c r="N1076" s="4" t="str">
        <f>IF('Rang. kommuner avlingsnivå P '!K1077&gt;1,'Rang. kommuner avlingsnivå P '!K1077,"")</f>
        <v/>
      </c>
      <c r="O1076" s="4" t="str">
        <f>IF('Rang. kommuner avlingsnivå P '!L1077&gt;1,'Rang. kommuner avlingsnivå P '!L1077,"")</f>
        <v/>
      </c>
    </row>
    <row r="1077" spans="4:15" x14ac:dyDescent="0.25">
      <c r="D1077" s="4" t="str">
        <f>IF('Rang. kommuner avlingsnivå P '!A1078&gt;1,'Rang. kommuner avlingsnivå P '!A1078,"")</f>
        <v/>
      </c>
      <c r="E1077" s="4" t="str">
        <f>IF('Rang. kommuner avlingsnivå P '!B1078&gt;1,'Rang. kommuner avlingsnivå P '!B1078,"")</f>
        <v/>
      </c>
      <c r="F1077" s="4" t="str">
        <f>IF('Rang. kommuner avlingsnivå P '!C1078&gt;1,'Rang. kommuner avlingsnivå P '!C1078,"")</f>
        <v/>
      </c>
      <c r="G1077" s="4" t="str">
        <f>IF('Rang. kommuner avlingsnivå P '!D1078&gt;1,'Rang. kommuner avlingsnivå P '!D1078,"")</f>
        <v/>
      </c>
      <c r="H1077" s="4" t="str">
        <f>IF('Rang. kommuner avlingsnivå P '!E1078&gt;1,'Rang. kommuner avlingsnivå P '!E1078,"")</f>
        <v/>
      </c>
      <c r="I1077" s="4" t="str">
        <f>IF('Rang. kommuner avlingsnivå P '!F1078&gt;1,'Rang. kommuner avlingsnivå P '!F1078,"")</f>
        <v/>
      </c>
      <c r="J1077" s="4" t="str">
        <f>IF('Rang. kommuner avlingsnivå P '!G1078&gt;1,'Rang. kommuner avlingsnivå P '!G1078,"")</f>
        <v/>
      </c>
      <c r="K1077" s="4" t="str">
        <f>IF('Rang. kommuner avlingsnivå P '!H1078&gt;1,'Rang. kommuner avlingsnivå P '!H1078,"")</f>
        <v/>
      </c>
      <c r="L1077" s="4" t="str">
        <f>IF('Rang. kommuner avlingsnivå P '!I1078&gt;1,'Rang. kommuner avlingsnivå P '!I1078,"")</f>
        <v/>
      </c>
      <c r="M1077" s="4" t="str">
        <f>IF('Rang. kommuner avlingsnivå P '!J1078&gt;1,'Rang. kommuner avlingsnivå P '!J1078,"")</f>
        <v/>
      </c>
      <c r="N1077" s="4" t="str">
        <f>IF('Rang. kommuner avlingsnivå P '!K1078&gt;1,'Rang. kommuner avlingsnivå P '!K1078,"")</f>
        <v/>
      </c>
      <c r="O1077" s="4" t="str">
        <f>IF('Rang. kommuner avlingsnivå P '!L1078&gt;1,'Rang. kommuner avlingsnivå P '!L1078,"")</f>
        <v/>
      </c>
    </row>
    <row r="1078" spans="4:15" x14ac:dyDescent="0.25">
      <c r="D1078" s="4" t="str">
        <f>IF('Rang. kommuner avlingsnivå P '!A1079&gt;1,'Rang. kommuner avlingsnivå P '!A1079,"")</f>
        <v/>
      </c>
      <c r="E1078" s="4" t="str">
        <f>IF('Rang. kommuner avlingsnivå P '!B1079&gt;1,'Rang. kommuner avlingsnivå P '!B1079,"")</f>
        <v/>
      </c>
      <c r="F1078" s="4" t="str">
        <f>IF('Rang. kommuner avlingsnivå P '!C1079&gt;1,'Rang. kommuner avlingsnivå P '!C1079,"")</f>
        <v/>
      </c>
      <c r="G1078" s="4" t="str">
        <f>IF('Rang. kommuner avlingsnivå P '!D1079&gt;1,'Rang. kommuner avlingsnivå P '!D1079,"")</f>
        <v/>
      </c>
      <c r="H1078" s="4" t="str">
        <f>IF('Rang. kommuner avlingsnivå P '!E1079&gt;1,'Rang. kommuner avlingsnivå P '!E1079,"")</f>
        <v/>
      </c>
      <c r="I1078" s="4" t="str">
        <f>IF('Rang. kommuner avlingsnivå P '!F1079&gt;1,'Rang. kommuner avlingsnivå P '!F1079,"")</f>
        <v/>
      </c>
      <c r="J1078" s="4" t="str">
        <f>IF('Rang. kommuner avlingsnivå P '!G1079&gt;1,'Rang. kommuner avlingsnivå P '!G1079,"")</f>
        <v/>
      </c>
      <c r="K1078" s="4" t="str">
        <f>IF('Rang. kommuner avlingsnivå P '!H1079&gt;1,'Rang. kommuner avlingsnivå P '!H1079,"")</f>
        <v/>
      </c>
      <c r="L1078" s="4" t="str">
        <f>IF('Rang. kommuner avlingsnivå P '!I1079&gt;1,'Rang. kommuner avlingsnivå P '!I1079,"")</f>
        <v/>
      </c>
      <c r="M1078" s="4" t="str">
        <f>IF('Rang. kommuner avlingsnivå P '!J1079&gt;1,'Rang. kommuner avlingsnivå P '!J1079,"")</f>
        <v/>
      </c>
      <c r="N1078" s="4" t="str">
        <f>IF('Rang. kommuner avlingsnivå P '!K1079&gt;1,'Rang. kommuner avlingsnivå P '!K1079,"")</f>
        <v/>
      </c>
      <c r="O1078" s="4" t="str">
        <f>IF('Rang. kommuner avlingsnivå P '!L1079&gt;1,'Rang. kommuner avlingsnivå P '!L1079,"")</f>
        <v/>
      </c>
    </row>
    <row r="1079" spans="4:15" x14ac:dyDescent="0.25">
      <c r="D1079" s="4" t="str">
        <f>IF('Rang. kommuner avlingsnivå P '!A1080&gt;1,'Rang. kommuner avlingsnivå P '!A1080,"")</f>
        <v/>
      </c>
      <c r="E1079" s="4" t="str">
        <f>IF('Rang. kommuner avlingsnivå P '!B1080&gt;1,'Rang. kommuner avlingsnivå P '!B1080,"")</f>
        <v/>
      </c>
      <c r="F1079" s="4" t="str">
        <f>IF('Rang. kommuner avlingsnivå P '!C1080&gt;1,'Rang. kommuner avlingsnivå P '!C1080,"")</f>
        <v/>
      </c>
      <c r="G1079" s="4" t="str">
        <f>IF('Rang. kommuner avlingsnivå P '!D1080&gt;1,'Rang. kommuner avlingsnivå P '!D1080,"")</f>
        <v/>
      </c>
      <c r="H1079" s="4" t="str">
        <f>IF('Rang. kommuner avlingsnivå P '!E1080&gt;1,'Rang. kommuner avlingsnivå P '!E1080,"")</f>
        <v/>
      </c>
      <c r="I1079" s="4" t="str">
        <f>IF('Rang. kommuner avlingsnivå P '!F1080&gt;1,'Rang. kommuner avlingsnivå P '!F1080,"")</f>
        <v/>
      </c>
      <c r="J1079" s="4" t="str">
        <f>IF('Rang. kommuner avlingsnivå P '!G1080&gt;1,'Rang. kommuner avlingsnivå P '!G1080,"")</f>
        <v/>
      </c>
      <c r="K1079" s="4" t="str">
        <f>IF('Rang. kommuner avlingsnivå P '!H1080&gt;1,'Rang. kommuner avlingsnivå P '!H1080,"")</f>
        <v/>
      </c>
      <c r="L1079" s="4" t="str">
        <f>IF('Rang. kommuner avlingsnivå P '!I1080&gt;1,'Rang. kommuner avlingsnivå P '!I1080,"")</f>
        <v/>
      </c>
      <c r="M1079" s="4" t="str">
        <f>IF('Rang. kommuner avlingsnivå P '!J1080&gt;1,'Rang. kommuner avlingsnivå P '!J1080,"")</f>
        <v/>
      </c>
      <c r="N1079" s="4" t="str">
        <f>IF('Rang. kommuner avlingsnivå P '!K1080&gt;1,'Rang. kommuner avlingsnivå P '!K1080,"")</f>
        <v/>
      </c>
      <c r="O1079" s="4" t="str">
        <f>IF('Rang. kommuner avlingsnivå P '!L1080&gt;1,'Rang. kommuner avlingsnivå P '!L1080,"")</f>
        <v/>
      </c>
    </row>
    <row r="1080" spans="4:15" x14ac:dyDescent="0.25">
      <c r="D1080" s="4" t="str">
        <f>IF('Rang. kommuner avlingsnivå P '!A1081&gt;1,'Rang. kommuner avlingsnivå P '!A1081,"")</f>
        <v/>
      </c>
      <c r="E1080" s="4" t="str">
        <f>IF('Rang. kommuner avlingsnivå P '!B1081&gt;1,'Rang. kommuner avlingsnivå P '!B1081,"")</f>
        <v/>
      </c>
      <c r="F1080" s="4" t="str">
        <f>IF('Rang. kommuner avlingsnivå P '!C1081&gt;1,'Rang. kommuner avlingsnivå P '!C1081,"")</f>
        <v/>
      </c>
      <c r="G1080" s="4" t="str">
        <f>IF('Rang. kommuner avlingsnivå P '!D1081&gt;1,'Rang. kommuner avlingsnivå P '!D1081,"")</f>
        <v/>
      </c>
      <c r="H1080" s="4" t="str">
        <f>IF('Rang. kommuner avlingsnivå P '!E1081&gt;1,'Rang. kommuner avlingsnivå P '!E1081,"")</f>
        <v/>
      </c>
      <c r="I1080" s="4" t="str">
        <f>IF('Rang. kommuner avlingsnivå P '!F1081&gt;1,'Rang. kommuner avlingsnivå P '!F1081,"")</f>
        <v/>
      </c>
      <c r="J1080" s="4" t="str">
        <f>IF('Rang. kommuner avlingsnivå P '!G1081&gt;1,'Rang. kommuner avlingsnivå P '!G1081,"")</f>
        <v/>
      </c>
      <c r="K1080" s="4" t="str">
        <f>IF('Rang. kommuner avlingsnivå P '!H1081&gt;1,'Rang. kommuner avlingsnivå P '!H1081,"")</f>
        <v/>
      </c>
      <c r="L1080" s="4" t="str">
        <f>IF('Rang. kommuner avlingsnivå P '!I1081&gt;1,'Rang. kommuner avlingsnivå P '!I1081,"")</f>
        <v/>
      </c>
      <c r="M1080" s="4" t="str">
        <f>IF('Rang. kommuner avlingsnivå P '!J1081&gt;1,'Rang. kommuner avlingsnivå P '!J1081,"")</f>
        <v/>
      </c>
      <c r="N1080" s="4" t="str">
        <f>IF('Rang. kommuner avlingsnivå P '!K1081&gt;1,'Rang. kommuner avlingsnivå P '!K1081,"")</f>
        <v/>
      </c>
      <c r="O1080" s="4" t="str">
        <f>IF('Rang. kommuner avlingsnivå P '!L1081&gt;1,'Rang. kommuner avlingsnivå P '!L1081,"")</f>
        <v/>
      </c>
    </row>
    <row r="1081" spans="4:15" x14ac:dyDescent="0.25">
      <c r="D1081" s="4" t="str">
        <f>IF('Rang. kommuner avlingsnivå P '!A1082&gt;1,'Rang. kommuner avlingsnivå P '!A1082,"")</f>
        <v/>
      </c>
      <c r="E1081" s="4" t="str">
        <f>IF('Rang. kommuner avlingsnivå P '!B1082&gt;1,'Rang. kommuner avlingsnivå P '!B1082,"")</f>
        <v/>
      </c>
      <c r="F1081" s="4" t="str">
        <f>IF('Rang. kommuner avlingsnivå P '!C1082&gt;1,'Rang. kommuner avlingsnivå P '!C1082,"")</f>
        <v/>
      </c>
      <c r="G1081" s="4" t="str">
        <f>IF('Rang. kommuner avlingsnivå P '!D1082&gt;1,'Rang. kommuner avlingsnivå P '!D1082,"")</f>
        <v/>
      </c>
      <c r="H1081" s="4" t="str">
        <f>IF('Rang. kommuner avlingsnivå P '!E1082&gt;1,'Rang. kommuner avlingsnivå P '!E1082,"")</f>
        <v/>
      </c>
      <c r="I1081" s="4" t="str">
        <f>IF('Rang. kommuner avlingsnivå P '!F1082&gt;1,'Rang. kommuner avlingsnivå P '!F1082,"")</f>
        <v/>
      </c>
      <c r="J1081" s="4" t="str">
        <f>IF('Rang. kommuner avlingsnivå P '!G1082&gt;1,'Rang. kommuner avlingsnivå P '!G1082,"")</f>
        <v/>
      </c>
      <c r="K1081" s="4" t="str">
        <f>IF('Rang. kommuner avlingsnivå P '!H1082&gt;1,'Rang. kommuner avlingsnivå P '!H1082,"")</f>
        <v/>
      </c>
      <c r="L1081" s="4" t="str">
        <f>IF('Rang. kommuner avlingsnivå P '!I1082&gt;1,'Rang. kommuner avlingsnivå P '!I1082,"")</f>
        <v/>
      </c>
      <c r="M1081" s="4" t="str">
        <f>IF('Rang. kommuner avlingsnivå P '!J1082&gt;1,'Rang. kommuner avlingsnivå P '!J1082,"")</f>
        <v/>
      </c>
      <c r="N1081" s="4" t="str">
        <f>IF('Rang. kommuner avlingsnivå P '!K1082&gt;1,'Rang. kommuner avlingsnivå P '!K1082,"")</f>
        <v/>
      </c>
      <c r="O1081" s="4" t="str">
        <f>IF('Rang. kommuner avlingsnivå P '!L1082&gt;1,'Rang. kommuner avlingsnivå P '!L1082,"")</f>
        <v/>
      </c>
    </row>
    <row r="1082" spans="4:15" x14ac:dyDescent="0.25">
      <c r="D1082" s="4" t="str">
        <f>IF('Rang. kommuner avlingsnivå P '!A1083&gt;1,'Rang. kommuner avlingsnivå P '!A1083,"")</f>
        <v/>
      </c>
      <c r="E1082" s="4" t="str">
        <f>IF('Rang. kommuner avlingsnivå P '!B1083&gt;1,'Rang. kommuner avlingsnivå P '!B1083,"")</f>
        <v/>
      </c>
      <c r="F1082" s="4" t="str">
        <f>IF('Rang. kommuner avlingsnivå P '!C1083&gt;1,'Rang. kommuner avlingsnivå P '!C1083,"")</f>
        <v/>
      </c>
      <c r="G1082" s="4" t="str">
        <f>IF('Rang. kommuner avlingsnivå P '!D1083&gt;1,'Rang. kommuner avlingsnivå P '!D1083,"")</f>
        <v/>
      </c>
      <c r="H1082" s="4" t="str">
        <f>IF('Rang. kommuner avlingsnivå P '!E1083&gt;1,'Rang. kommuner avlingsnivå P '!E1083,"")</f>
        <v/>
      </c>
      <c r="I1082" s="4" t="str">
        <f>IF('Rang. kommuner avlingsnivå P '!F1083&gt;1,'Rang. kommuner avlingsnivå P '!F1083,"")</f>
        <v/>
      </c>
      <c r="J1082" s="4" t="str">
        <f>IF('Rang. kommuner avlingsnivå P '!G1083&gt;1,'Rang. kommuner avlingsnivå P '!G1083,"")</f>
        <v/>
      </c>
      <c r="K1082" s="4" t="str">
        <f>IF('Rang. kommuner avlingsnivå P '!H1083&gt;1,'Rang. kommuner avlingsnivå P '!H1083,"")</f>
        <v/>
      </c>
      <c r="L1082" s="4" t="str">
        <f>IF('Rang. kommuner avlingsnivå P '!I1083&gt;1,'Rang. kommuner avlingsnivå P '!I1083,"")</f>
        <v/>
      </c>
      <c r="M1082" s="4" t="str">
        <f>IF('Rang. kommuner avlingsnivå P '!J1083&gt;1,'Rang. kommuner avlingsnivå P '!J1083,"")</f>
        <v/>
      </c>
      <c r="N1082" s="4" t="str">
        <f>IF('Rang. kommuner avlingsnivå P '!K1083&gt;1,'Rang. kommuner avlingsnivå P '!K1083,"")</f>
        <v/>
      </c>
      <c r="O1082" s="4" t="str">
        <f>IF('Rang. kommuner avlingsnivå P '!L1083&gt;1,'Rang. kommuner avlingsnivå P '!L1083,"")</f>
        <v/>
      </c>
    </row>
    <row r="1083" spans="4:15" x14ac:dyDescent="0.25">
      <c r="D1083" s="4" t="str">
        <f>IF('Rang. kommuner avlingsnivå P '!A1084&gt;1,'Rang. kommuner avlingsnivå P '!A1084,"")</f>
        <v/>
      </c>
      <c r="E1083" s="4" t="str">
        <f>IF('Rang. kommuner avlingsnivå P '!B1084&gt;1,'Rang. kommuner avlingsnivå P '!B1084,"")</f>
        <v/>
      </c>
      <c r="F1083" s="4" t="str">
        <f>IF('Rang. kommuner avlingsnivå P '!C1084&gt;1,'Rang. kommuner avlingsnivå P '!C1084,"")</f>
        <v/>
      </c>
      <c r="G1083" s="4" t="str">
        <f>IF('Rang. kommuner avlingsnivå P '!D1084&gt;1,'Rang. kommuner avlingsnivå P '!D1084,"")</f>
        <v/>
      </c>
      <c r="H1083" s="4" t="str">
        <f>IF('Rang. kommuner avlingsnivå P '!E1084&gt;1,'Rang. kommuner avlingsnivå P '!E1084,"")</f>
        <v/>
      </c>
      <c r="I1083" s="4" t="str">
        <f>IF('Rang. kommuner avlingsnivå P '!F1084&gt;1,'Rang. kommuner avlingsnivå P '!F1084,"")</f>
        <v/>
      </c>
      <c r="J1083" s="4" t="str">
        <f>IF('Rang. kommuner avlingsnivå P '!G1084&gt;1,'Rang. kommuner avlingsnivå P '!G1084,"")</f>
        <v/>
      </c>
      <c r="K1083" s="4" t="str">
        <f>IF('Rang. kommuner avlingsnivå P '!H1084&gt;1,'Rang. kommuner avlingsnivå P '!H1084,"")</f>
        <v/>
      </c>
      <c r="L1083" s="4" t="str">
        <f>IF('Rang. kommuner avlingsnivå P '!I1084&gt;1,'Rang. kommuner avlingsnivå P '!I1084,"")</f>
        <v/>
      </c>
      <c r="M1083" s="4" t="str">
        <f>IF('Rang. kommuner avlingsnivå P '!J1084&gt;1,'Rang. kommuner avlingsnivå P '!J1084,"")</f>
        <v/>
      </c>
      <c r="N1083" s="4" t="str">
        <f>IF('Rang. kommuner avlingsnivå P '!K1084&gt;1,'Rang. kommuner avlingsnivå P '!K1084,"")</f>
        <v/>
      </c>
      <c r="O1083" s="4" t="str">
        <f>IF('Rang. kommuner avlingsnivå P '!L1084&gt;1,'Rang. kommuner avlingsnivå P '!L1084,"")</f>
        <v/>
      </c>
    </row>
    <row r="1084" spans="4:15" x14ac:dyDescent="0.25">
      <c r="D1084" s="4" t="str">
        <f>IF('Rang. kommuner avlingsnivå P '!A1085&gt;1,'Rang. kommuner avlingsnivå P '!A1085,"")</f>
        <v/>
      </c>
      <c r="E1084" s="4" t="str">
        <f>IF('Rang. kommuner avlingsnivå P '!B1085&gt;1,'Rang. kommuner avlingsnivå P '!B1085,"")</f>
        <v/>
      </c>
      <c r="F1084" s="4" t="str">
        <f>IF('Rang. kommuner avlingsnivå P '!C1085&gt;1,'Rang. kommuner avlingsnivå P '!C1085,"")</f>
        <v/>
      </c>
      <c r="G1084" s="4" t="str">
        <f>IF('Rang. kommuner avlingsnivå P '!D1085&gt;1,'Rang. kommuner avlingsnivå P '!D1085,"")</f>
        <v/>
      </c>
      <c r="H1084" s="4" t="str">
        <f>IF('Rang. kommuner avlingsnivå P '!E1085&gt;1,'Rang. kommuner avlingsnivå P '!E1085,"")</f>
        <v/>
      </c>
      <c r="I1084" s="4" t="str">
        <f>IF('Rang. kommuner avlingsnivå P '!F1085&gt;1,'Rang. kommuner avlingsnivå P '!F1085,"")</f>
        <v/>
      </c>
      <c r="J1084" s="4" t="str">
        <f>IF('Rang. kommuner avlingsnivå P '!G1085&gt;1,'Rang. kommuner avlingsnivå P '!G1085,"")</f>
        <v/>
      </c>
      <c r="K1084" s="4" t="str">
        <f>IF('Rang. kommuner avlingsnivå P '!H1085&gt;1,'Rang. kommuner avlingsnivå P '!H1085,"")</f>
        <v/>
      </c>
      <c r="L1084" s="4" t="str">
        <f>IF('Rang. kommuner avlingsnivå P '!I1085&gt;1,'Rang. kommuner avlingsnivå P '!I1085,"")</f>
        <v/>
      </c>
      <c r="M1084" s="4" t="str">
        <f>IF('Rang. kommuner avlingsnivå P '!J1085&gt;1,'Rang. kommuner avlingsnivå P '!J1085,"")</f>
        <v/>
      </c>
      <c r="N1084" s="4" t="str">
        <f>IF('Rang. kommuner avlingsnivå P '!K1085&gt;1,'Rang. kommuner avlingsnivå P '!K1085,"")</f>
        <v/>
      </c>
      <c r="O1084" s="4" t="str">
        <f>IF('Rang. kommuner avlingsnivå P '!L1085&gt;1,'Rang. kommuner avlingsnivå P '!L1085,"")</f>
        <v/>
      </c>
    </row>
    <row r="1085" spans="4:15" x14ac:dyDescent="0.25">
      <c r="D1085" s="4" t="str">
        <f>IF('Rang. kommuner avlingsnivå P '!A1086&gt;1,'Rang. kommuner avlingsnivå P '!A1086,"")</f>
        <v/>
      </c>
      <c r="E1085" s="4" t="str">
        <f>IF('Rang. kommuner avlingsnivå P '!B1086&gt;1,'Rang. kommuner avlingsnivå P '!B1086,"")</f>
        <v/>
      </c>
      <c r="F1085" s="4" t="str">
        <f>IF('Rang. kommuner avlingsnivå P '!C1086&gt;1,'Rang. kommuner avlingsnivå P '!C1086,"")</f>
        <v/>
      </c>
      <c r="G1085" s="4" t="str">
        <f>IF('Rang. kommuner avlingsnivå P '!D1086&gt;1,'Rang. kommuner avlingsnivå P '!D1086,"")</f>
        <v/>
      </c>
      <c r="H1085" s="4" t="str">
        <f>IF('Rang. kommuner avlingsnivå P '!E1086&gt;1,'Rang. kommuner avlingsnivå P '!E1086,"")</f>
        <v/>
      </c>
      <c r="I1085" s="4" t="str">
        <f>IF('Rang. kommuner avlingsnivå P '!F1086&gt;1,'Rang. kommuner avlingsnivå P '!F1086,"")</f>
        <v/>
      </c>
      <c r="J1085" s="4" t="str">
        <f>IF('Rang. kommuner avlingsnivå P '!G1086&gt;1,'Rang. kommuner avlingsnivå P '!G1086,"")</f>
        <v/>
      </c>
      <c r="K1085" s="4" t="str">
        <f>IF('Rang. kommuner avlingsnivå P '!H1086&gt;1,'Rang. kommuner avlingsnivå P '!H1086,"")</f>
        <v/>
      </c>
      <c r="L1085" s="4" t="str">
        <f>IF('Rang. kommuner avlingsnivå P '!I1086&gt;1,'Rang. kommuner avlingsnivå P '!I1086,"")</f>
        <v/>
      </c>
      <c r="M1085" s="4" t="str">
        <f>IF('Rang. kommuner avlingsnivå P '!J1086&gt;1,'Rang. kommuner avlingsnivå P '!J1086,"")</f>
        <v/>
      </c>
      <c r="N1085" s="4" t="str">
        <f>IF('Rang. kommuner avlingsnivå P '!K1086&gt;1,'Rang. kommuner avlingsnivå P '!K1086,"")</f>
        <v/>
      </c>
      <c r="O1085" s="4" t="str">
        <f>IF('Rang. kommuner avlingsnivå P '!L1086&gt;1,'Rang. kommuner avlingsnivå P '!L1086,"")</f>
        <v/>
      </c>
    </row>
    <row r="1086" spans="4:15" x14ac:dyDescent="0.25">
      <c r="D1086" s="4" t="str">
        <f>IF('Rang. kommuner avlingsnivå P '!A1087&gt;1,'Rang. kommuner avlingsnivå P '!A1087,"")</f>
        <v/>
      </c>
      <c r="E1086" s="4" t="str">
        <f>IF('Rang. kommuner avlingsnivå P '!B1087&gt;1,'Rang. kommuner avlingsnivå P '!B1087,"")</f>
        <v/>
      </c>
      <c r="F1086" s="4" t="str">
        <f>IF('Rang. kommuner avlingsnivå P '!C1087&gt;1,'Rang. kommuner avlingsnivå P '!C1087,"")</f>
        <v/>
      </c>
      <c r="G1086" s="4" t="str">
        <f>IF('Rang. kommuner avlingsnivå P '!D1087&gt;1,'Rang. kommuner avlingsnivå P '!D1087,"")</f>
        <v/>
      </c>
      <c r="H1086" s="4" t="str">
        <f>IF('Rang. kommuner avlingsnivå P '!E1087&gt;1,'Rang. kommuner avlingsnivå P '!E1087,"")</f>
        <v/>
      </c>
      <c r="I1086" s="4" t="str">
        <f>IF('Rang. kommuner avlingsnivå P '!F1087&gt;1,'Rang. kommuner avlingsnivå P '!F1087,"")</f>
        <v/>
      </c>
      <c r="J1086" s="4" t="str">
        <f>IF('Rang. kommuner avlingsnivå P '!G1087&gt;1,'Rang. kommuner avlingsnivå P '!G1087,"")</f>
        <v/>
      </c>
      <c r="K1086" s="4" t="str">
        <f>IF('Rang. kommuner avlingsnivå P '!H1087&gt;1,'Rang. kommuner avlingsnivå P '!H1087,"")</f>
        <v/>
      </c>
      <c r="L1086" s="4" t="str">
        <f>IF('Rang. kommuner avlingsnivå P '!I1087&gt;1,'Rang. kommuner avlingsnivå P '!I1087,"")</f>
        <v/>
      </c>
      <c r="M1086" s="4" t="str">
        <f>IF('Rang. kommuner avlingsnivå P '!J1087&gt;1,'Rang. kommuner avlingsnivå P '!J1087,"")</f>
        <v/>
      </c>
      <c r="N1086" s="4" t="str">
        <f>IF('Rang. kommuner avlingsnivå P '!K1087&gt;1,'Rang. kommuner avlingsnivå P '!K1087,"")</f>
        <v/>
      </c>
      <c r="O1086" s="4" t="str">
        <f>IF('Rang. kommuner avlingsnivå P '!L1087&gt;1,'Rang. kommuner avlingsnivå P '!L1087,"")</f>
        <v/>
      </c>
    </row>
    <row r="1087" spans="4:15" x14ac:dyDescent="0.25">
      <c r="D1087" s="4" t="str">
        <f>IF('Rang. kommuner avlingsnivå P '!A1088&gt;1,'Rang. kommuner avlingsnivå P '!A1088,"")</f>
        <v/>
      </c>
      <c r="E1087" s="4" t="str">
        <f>IF('Rang. kommuner avlingsnivå P '!B1088&gt;1,'Rang. kommuner avlingsnivå P '!B1088,"")</f>
        <v/>
      </c>
      <c r="F1087" s="4" t="str">
        <f>IF('Rang. kommuner avlingsnivå P '!C1088&gt;1,'Rang. kommuner avlingsnivå P '!C1088,"")</f>
        <v/>
      </c>
      <c r="G1087" s="4" t="str">
        <f>IF('Rang. kommuner avlingsnivå P '!D1088&gt;1,'Rang. kommuner avlingsnivå P '!D1088,"")</f>
        <v/>
      </c>
      <c r="H1087" s="4" t="str">
        <f>IF('Rang. kommuner avlingsnivå P '!E1088&gt;1,'Rang. kommuner avlingsnivå P '!E1088,"")</f>
        <v/>
      </c>
      <c r="I1087" s="4" t="str">
        <f>IF('Rang. kommuner avlingsnivå P '!F1088&gt;1,'Rang. kommuner avlingsnivå P '!F1088,"")</f>
        <v/>
      </c>
      <c r="J1087" s="4" t="str">
        <f>IF('Rang. kommuner avlingsnivå P '!G1088&gt;1,'Rang. kommuner avlingsnivå P '!G1088,"")</f>
        <v/>
      </c>
      <c r="K1087" s="4" t="str">
        <f>IF('Rang. kommuner avlingsnivå P '!H1088&gt;1,'Rang. kommuner avlingsnivå P '!H1088,"")</f>
        <v/>
      </c>
      <c r="L1087" s="4" t="str">
        <f>IF('Rang. kommuner avlingsnivå P '!I1088&gt;1,'Rang. kommuner avlingsnivå P '!I1088,"")</f>
        <v/>
      </c>
      <c r="M1087" s="4" t="str">
        <f>IF('Rang. kommuner avlingsnivå P '!J1088&gt;1,'Rang. kommuner avlingsnivå P '!J1088,"")</f>
        <v/>
      </c>
      <c r="N1087" s="4" t="str">
        <f>IF('Rang. kommuner avlingsnivå P '!K1088&gt;1,'Rang. kommuner avlingsnivå P '!K1088,"")</f>
        <v/>
      </c>
      <c r="O1087" s="4" t="str">
        <f>IF('Rang. kommuner avlingsnivå P '!L1088&gt;1,'Rang. kommuner avlingsnivå P '!L1088,"")</f>
        <v/>
      </c>
    </row>
    <row r="1088" spans="4:15" x14ac:dyDescent="0.25">
      <c r="D1088" s="4" t="str">
        <f>IF('Rang. kommuner avlingsnivå P '!A1089&gt;1,'Rang. kommuner avlingsnivå P '!A1089,"")</f>
        <v/>
      </c>
      <c r="E1088" s="4" t="str">
        <f>IF('Rang. kommuner avlingsnivå P '!B1089&gt;1,'Rang. kommuner avlingsnivå P '!B1089,"")</f>
        <v/>
      </c>
      <c r="F1088" s="4" t="str">
        <f>IF('Rang. kommuner avlingsnivå P '!C1089&gt;1,'Rang. kommuner avlingsnivå P '!C1089,"")</f>
        <v/>
      </c>
      <c r="G1088" s="4" t="str">
        <f>IF('Rang. kommuner avlingsnivå P '!D1089&gt;1,'Rang. kommuner avlingsnivå P '!D1089,"")</f>
        <v/>
      </c>
      <c r="H1088" s="4" t="str">
        <f>IF('Rang. kommuner avlingsnivå P '!E1089&gt;1,'Rang. kommuner avlingsnivå P '!E1089,"")</f>
        <v/>
      </c>
      <c r="I1088" s="4" t="str">
        <f>IF('Rang. kommuner avlingsnivå P '!F1089&gt;1,'Rang. kommuner avlingsnivå P '!F1089,"")</f>
        <v/>
      </c>
      <c r="J1088" s="4" t="str">
        <f>IF('Rang. kommuner avlingsnivå P '!G1089&gt;1,'Rang. kommuner avlingsnivå P '!G1089,"")</f>
        <v/>
      </c>
      <c r="K1088" s="4" t="str">
        <f>IF('Rang. kommuner avlingsnivå P '!H1089&gt;1,'Rang. kommuner avlingsnivå P '!H1089,"")</f>
        <v/>
      </c>
      <c r="L1088" s="4" t="str">
        <f>IF('Rang. kommuner avlingsnivå P '!I1089&gt;1,'Rang. kommuner avlingsnivå P '!I1089,"")</f>
        <v/>
      </c>
      <c r="M1088" s="4" t="str">
        <f>IF('Rang. kommuner avlingsnivå P '!J1089&gt;1,'Rang. kommuner avlingsnivå P '!J1089,"")</f>
        <v/>
      </c>
      <c r="N1088" s="4" t="str">
        <f>IF('Rang. kommuner avlingsnivå P '!K1089&gt;1,'Rang. kommuner avlingsnivå P '!K1089,"")</f>
        <v/>
      </c>
      <c r="O1088" s="4" t="str">
        <f>IF('Rang. kommuner avlingsnivå P '!L1089&gt;1,'Rang. kommuner avlingsnivå P '!L1089,"")</f>
        <v/>
      </c>
    </row>
    <row r="1089" spans="4:15" x14ac:dyDescent="0.25">
      <c r="D1089" s="4" t="str">
        <f>IF('Rang. kommuner avlingsnivå P '!A1090&gt;1,'Rang. kommuner avlingsnivå P '!A1090,"")</f>
        <v/>
      </c>
      <c r="E1089" s="4" t="str">
        <f>IF('Rang. kommuner avlingsnivå P '!B1090&gt;1,'Rang. kommuner avlingsnivå P '!B1090,"")</f>
        <v/>
      </c>
      <c r="F1089" s="4" t="str">
        <f>IF('Rang. kommuner avlingsnivå P '!C1090&gt;1,'Rang. kommuner avlingsnivå P '!C1090,"")</f>
        <v/>
      </c>
      <c r="G1089" s="4" t="str">
        <f>IF('Rang. kommuner avlingsnivå P '!D1090&gt;1,'Rang. kommuner avlingsnivå P '!D1090,"")</f>
        <v/>
      </c>
      <c r="H1089" s="4" t="str">
        <f>IF('Rang. kommuner avlingsnivå P '!E1090&gt;1,'Rang. kommuner avlingsnivå P '!E1090,"")</f>
        <v/>
      </c>
      <c r="I1089" s="4" t="str">
        <f>IF('Rang. kommuner avlingsnivå P '!F1090&gt;1,'Rang. kommuner avlingsnivå P '!F1090,"")</f>
        <v/>
      </c>
      <c r="J1089" s="4" t="str">
        <f>IF('Rang. kommuner avlingsnivå P '!G1090&gt;1,'Rang. kommuner avlingsnivå P '!G1090,"")</f>
        <v/>
      </c>
      <c r="K1089" s="4" t="str">
        <f>IF('Rang. kommuner avlingsnivå P '!H1090&gt;1,'Rang. kommuner avlingsnivå P '!H1090,"")</f>
        <v/>
      </c>
      <c r="L1089" s="4" t="str">
        <f>IF('Rang. kommuner avlingsnivå P '!I1090&gt;1,'Rang. kommuner avlingsnivå P '!I1090,"")</f>
        <v/>
      </c>
      <c r="M1089" s="4" t="str">
        <f>IF('Rang. kommuner avlingsnivå P '!J1090&gt;1,'Rang. kommuner avlingsnivå P '!J1090,"")</f>
        <v/>
      </c>
      <c r="N1089" s="4" t="str">
        <f>IF('Rang. kommuner avlingsnivå P '!K1090&gt;1,'Rang. kommuner avlingsnivå P '!K1090,"")</f>
        <v/>
      </c>
      <c r="O1089" s="4" t="str">
        <f>IF('Rang. kommuner avlingsnivå P '!L1090&gt;1,'Rang. kommuner avlingsnivå P '!L1090,"")</f>
        <v/>
      </c>
    </row>
    <row r="1090" spans="4:15" x14ac:dyDescent="0.25">
      <c r="D1090" s="4" t="str">
        <f>IF('Rang. kommuner avlingsnivå P '!A1091&gt;1,'Rang. kommuner avlingsnivå P '!A1091,"")</f>
        <v/>
      </c>
      <c r="E1090" s="4" t="str">
        <f>IF('Rang. kommuner avlingsnivå P '!B1091&gt;1,'Rang. kommuner avlingsnivå P '!B1091,"")</f>
        <v/>
      </c>
      <c r="F1090" s="4" t="str">
        <f>IF('Rang. kommuner avlingsnivå P '!C1091&gt;1,'Rang. kommuner avlingsnivå P '!C1091,"")</f>
        <v/>
      </c>
      <c r="G1090" s="4" t="str">
        <f>IF('Rang. kommuner avlingsnivå P '!D1091&gt;1,'Rang. kommuner avlingsnivå P '!D1091,"")</f>
        <v/>
      </c>
      <c r="H1090" s="4" t="str">
        <f>IF('Rang. kommuner avlingsnivå P '!E1091&gt;1,'Rang. kommuner avlingsnivå P '!E1091,"")</f>
        <v/>
      </c>
      <c r="I1090" s="4" t="str">
        <f>IF('Rang. kommuner avlingsnivå P '!F1091&gt;1,'Rang. kommuner avlingsnivå P '!F1091,"")</f>
        <v/>
      </c>
      <c r="J1090" s="4" t="str">
        <f>IF('Rang. kommuner avlingsnivå P '!G1091&gt;1,'Rang. kommuner avlingsnivå P '!G1091,"")</f>
        <v/>
      </c>
      <c r="K1090" s="4" t="str">
        <f>IF('Rang. kommuner avlingsnivå P '!H1091&gt;1,'Rang. kommuner avlingsnivå P '!H1091,"")</f>
        <v/>
      </c>
      <c r="L1090" s="4" t="str">
        <f>IF('Rang. kommuner avlingsnivå P '!I1091&gt;1,'Rang. kommuner avlingsnivå P '!I1091,"")</f>
        <v/>
      </c>
      <c r="M1090" s="4" t="str">
        <f>IF('Rang. kommuner avlingsnivå P '!J1091&gt;1,'Rang. kommuner avlingsnivå P '!J1091,"")</f>
        <v/>
      </c>
      <c r="N1090" s="4" t="str">
        <f>IF('Rang. kommuner avlingsnivå P '!K1091&gt;1,'Rang. kommuner avlingsnivå P '!K1091,"")</f>
        <v/>
      </c>
      <c r="O1090" s="4" t="str">
        <f>IF('Rang. kommuner avlingsnivå P '!L1091&gt;1,'Rang. kommuner avlingsnivå P '!L1091,"")</f>
        <v/>
      </c>
    </row>
    <row r="1091" spans="4:15" x14ac:dyDescent="0.25">
      <c r="D1091" s="4" t="str">
        <f>IF('Rang. kommuner avlingsnivå P '!A1092&gt;1,'Rang. kommuner avlingsnivå P '!A1092,"")</f>
        <v/>
      </c>
      <c r="E1091" s="4" t="str">
        <f>IF('Rang. kommuner avlingsnivå P '!B1092&gt;1,'Rang. kommuner avlingsnivå P '!B1092,"")</f>
        <v/>
      </c>
      <c r="F1091" s="4" t="str">
        <f>IF('Rang. kommuner avlingsnivå P '!C1092&gt;1,'Rang. kommuner avlingsnivå P '!C1092,"")</f>
        <v/>
      </c>
      <c r="G1091" s="4" t="str">
        <f>IF('Rang. kommuner avlingsnivå P '!D1092&gt;1,'Rang. kommuner avlingsnivå P '!D1092,"")</f>
        <v/>
      </c>
      <c r="H1091" s="4" t="str">
        <f>IF('Rang. kommuner avlingsnivå P '!E1092&gt;1,'Rang. kommuner avlingsnivå P '!E1092,"")</f>
        <v/>
      </c>
      <c r="I1091" s="4" t="str">
        <f>IF('Rang. kommuner avlingsnivå P '!F1092&gt;1,'Rang. kommuner avlingsnivå P '!F1092,"")</f>
        <v/>
      </c>
      <c r="J1091" s="4" t="str">
        <f>IF('Rang. kommuner avlingsnivå P '!G1092&gt;1,'Rang. kommuner avlingsnivå P '!G1092,"")</f>
        <v/>
      </c>
      <c r="K1091" s="4" t="str">
        <f>IF('Rang. kommuner avlingsnivå P '!H1092&gt;1,'Rang. kommuner avlingsnivå P '!H1092,"")</f>
        <v/>
      </c>
      <c r="L1091" s="4" t="str">
        <f>IF('Rang. kommuner avlingsnivå P '!I1092&gt;1,'Rang. kommuner avlingsnivå P '!I1092,"")</f>
        <v/>
      </c>
      <c r="M1091" s="4" t="str">
        <f>IF('Rang. kommuner avlingsnivå P '!J1092&gt;1,'Rang. kommuner avlingsnivå P '!J1092,"")</f>
        <v/>
      </c>
      <c r="N1091" s="4" t="str">
        <f>IF('Rang. kommuner avlingsnivå P '!K1092&gt;1,'Rang. kommuner avlingsnivå P '!K1092,"")</f>
        <v/>
      </c>
      <c r="O1091" s="4" t="str">
        <f>IF('Rang. kommuner avlingsnivå P '!L1092&gt;1,'Rang. kommuner avlingsnivå P '!L1092,"")</f>
        <v/>
      </c>
    </row>
    <row r="1092" spans="4:15" x14ac:dyDescent="0.25">
      <c r="D1092" s="4" t="str">
        <f>IF('Rang. kommuner avlingsnivå P '!A1093&gt;1,'Rang. kommuner avlingsnivå P '!A1093,"")</f>
        <v/>
      </c>
      <c r="E1092" s="4" t="str">
        <f>IF('Rang. kommuner avlingsnivå P '!B1093&gt;1,'Rang. kommuner avlingsnivå P '!B1093,"")</f>
        <v/>
      </c>
      <c r="F1092" s="4" t="str">
        <f>IF('Rang. kommuner avlingsnivå P '!C1093&gt;1,'Rang. kommuner avlingsnivå P '!C1093,"")</f>
        <v/>
      </c>
      <c r="G1092" s="4" t="str">
        <f>IF('Rang. kommuner avlingsnivå P '!D1093&gt;1,'Rang. kommuner avlingsnivå P '!D1093,"")</f>
        <v/>
      </c>
      <c r="H1092" s="4" t="str">
        <f>IF('Rang. kommuner avlingsnivå P '!E1093&gt;1,'Rang. kommuner avlingsnivå P '!E1093,"")</f>
        <v/>
      </c>
      <c r="I1092" s="4" t="str">
        <f>IF('Rang. kommuner avlingsnivå P '!F1093&gt;1,'Rang. kommuner avlingsnivå P '!F1093,"")</f>
        <v/>
      </c>
      <c r="J1092" s="4" t="str">
        <f>IF('Rang. kommuner avlingsnivå P '!G1093&gt;1,'Rang. kommuner avlingsnivå P '!G1093,"")</f>
        <v/>
      </c>
      <c r="K1092" s="4" t="str">
        <f>IF('Rang. kommuner avlingsnivå P '!H1093&gt;1,'Rang. kommuner avlingsnivå P '!H1093,"")</f>
        <v/>
      </c>
      <c r="L1092" s="4" t="str">
        <f>IF('Rang. kommuner avlingsnivå P '!I1093&gt;1,'Rang. kommuner avlingsnivå P '!I1093,"")</f>
        <v/>
      </c>
      <c r="M1092" s="4" t="str">
        <f>IF('Rang. kommuner avlingsnivå P '!J1093&gt;1,'Rang. kommuner avlingsnivå P '!J1093,"")</f>
        <v/>
      </c>
      <c r="N1092" s="4" t="str">
        <f>IF('Rang. kommuner avlingsnivå P '!K1093&gt;1,'Rang. kommuner avlingsnivå P '!K1093,"")</f>
        <v/>
      </c>
      <c r="O1092" s="4" t="str">
        <f>IF('Rang. kommuner avlingsnivå P '!L1093&gt;1,'Rang. kommuner avlingsnivå P '!L1093,"")</f>
        <v/>
      </c>
    </row>
    <row r="1093" spans="4:15" x14ac:dyDescent="0.25">
      <c r="D1093" s="4" t="str">
        <f>IF('Rang. kommuner avlingsnivå P '!A1094&gt;1,'Rang. kommuner avlingsnivå P '!A1094,"")</f>
        <v/>
      </c>
      <c r="E1093" s="4" t="str">
        <f>IF('Rang. kommuner avlingsnivå P '!B1094&gt;1,'Rang. kommuner avlingsnivå P '!B1094,"")</f>
        <v/>
      </c>
      <c r="F1093" s="4" t="str">
        <f>IF('Rang. kommuner avlingsnivå P '!C1094&gt;1,'Rang. kommuner avlingsnivå P '!C1094,"")</f>
        <v/>
      </c>
      <c r="G1093" s="4" t="str">
        <f>IF('Rang. kommuner avlingsnivå P '!D1094&gt;1,'Rang. kommuner avlingsnivå P '!D1094,"")</f>
        <v/>
      </c>
      <c r="H1093" s="4" t="str">
        <f>IF('Rang. kommuner avlingsnivå P '!E1094&gt;1,'Rang. kommuner avlingsnivå P '!E1094,"")</f>
        <v/>
      </c>
      <c r="I1093" s="4" t="str">
        <f>IF('Rang. kommuner avlingsnivå P '!F1094&gt;1,'Rang. kommuner avlingsnivå P '!F1094,"")</f>
        <v/>
      </c>
      <c r="J1093" s="4" t="str">
        <f>IF('Rang. kommuner avlingsnivå P '!G1094&gt;1,'Rang. kommuner avlingsnivå P '!G1094,"")</f>
        <v/>
      </c>
      <c r="K1093" s="4" t="str">
        <f>IF('Rang. kommuner avlingsnivå P '!H1094&gt;1,'Rang. kommuner avlingsnivå P '!H1094,"")</f>
        <v/>
      </c>
      <c r="L1093" s="4" t="str">
        <f>IF('Rang. kommuner avlingsnivå P '!I1094&gt;1,'Rang. kommuner avlingsnivå P '!I1094,"")</f>
        <v/>
      </c>
      <c r="M1093" s="4" t="str">
        <f>IF('Rang. kommuner avlingsnivå P '!J1094&gt;1,'Rang. kommuner avlingsnivå P '!J1094,"")</f>
        <v/>
      </c>
      <c r="N1093" s="4" t="str">
        <f>IF('Rang. kommuner avlingsnivå P '!K1094&gt;1,'Rang. kommuner avlingsnivå P '!K1094,"")</f>
        <v/>
      </c>
      <c r="O1093" s="4" t="str">
        <f>IF('Rang. kommuner avlingsnivå P '!L1094&gt;1,'Rang. kommuner avlingsnivå P '!L1094,"")</f>
        <v/>
      </c>
    </row>
    <row r="1094" spans="4:15" x14ac:dyDescent="0.25">
      <c r="D1094" s="4" t="str">
        <f>IF('Rang. kommuner avlingsnivå P '!A1095&gt;1,'Rang. kommuner avlingsnivå P '!A1095,"")</f>
        <v/>
      </c>
      <c r="E1094" s="4" t="str">
        <f>IF('Rang. kommuner avlingsnivå P '!B1095&gt;1,'Rang. kommuner avlingsnivå P '!B1095,"")</f>
        <v/>
      </c>
      <c r="F1094" s="4" t="str">
        <f>IF('Rang. kommuner avlingsnivå P '!C1095&gt;1,'Rang. kommuner avlingsnivå P '!C1095,"")</f>
        <v/>
      </c>
      <c r="G1094" s="4" t="str">
        <f>IF('Rang. kommuner avlingsnivå P '!D1095&gt;1,'Rang. kommuner avlingsnivå P '!D1095,"")</f>
        <v/>
      </c>
      <c r="H1094" s="4" t="str">
        <f>IF('Rang. kommuner avlingsnivå P '!E1095&gt;1,'Rang. kommuner avlingsnivå P '!E1095,"")</f>
        <v/>
      </c>
      <c r="I1094" s="4" t="str">
        <f>IF('Rang. kommuner avlingsnivå P '!F1095&gt;1,'Rang. kommuner avlingsnivå P '!F1095,"")</f>
        <v/>
      </c>
      <c r="J1094" s="4" t="str">
        <f>IF('Rang. kommuner avlingsnivå P '!G1095&gt;1,'Rang. kommuner avlingsnivå P '!G1095,"")</f>
        <v/>
      </c>
      <c r="K1094" s="4" t="str">
        <f>IF('Rang. kommuner avlingsnivå P '!H1095&gt;1,'Rang. kommuner avlingsnivå P '!H1095,"")</f>
        <v/>
      </c>
      <c r="L1094" s="4" t="str">
        <f>IF('Rang. kommuner avlingsnivå P '!I1095&gt;1,'Rang. kommuner avlingsnivå P '!I1095,"")</f>
        <v/>
      </c>
      <c r="M1094" s="4" t="str">
        <f>IF('Rang. kommuner avlingsnivå P '!J1095&gt;1,'Rang. kommuner avlingsnivå P '!J1095,"")</f>
        <v/>
      </c>
      <c r="N1094" s="4" t="str">
        <f>IF('Rang. kommuner avlingsnivå P '!K1095&gt;1,'Rang. kommuner avlingsnivå P '!K1095,"")</f>
        <v/>
      </c>
      <c r="O1094" s="4" t="str">
        <f>IF('Rang. kommuner avlingsnivå P '!L1095&gt;1,'Rang. kommuner avlingsnivå P '!L1095,"")</f>
        <v/>
      </c>
    </row>
    <row r="1095" spans="4:15" x14ac:dyDescent="0.25">
      <c r="D1095" s="4" t="str">
        <f>IF('Rang. kommuner avlingsnivå P '!A1096&gt;1,'Rang. kommuner avlingsnivå P '!A1096,"")</f>
        <v/>
      </c>
      <c r="E1095" s="4" t="str">
        <f>IF('Rang. kommuner avlingsnivå P '!B1096&gt;1,'Rang. kommuner avlingsnivå P '!B1096,"")</f>
        <v/>
      </c>
      <c r="F1095" s="4" t="str">
        <f>IF('Rang. kommuner avlingsnivå P '!C1096&gt;1,'Rang. kommuner avlingsnivå P '!C1096,"")</f>
        <v/>
      </c>
      <c r="G1095" s="4" t="str">
        <f>IF('Rang. kommuner avlingsnivå P '!D1096&gt;1,'Rang. kommuner avlingsnivå P '!D1096,"")</f>
        <v/>
      </c>
      <c r="H1095" s="4" t="str">
        <f>IF('Rang. kommuner avlingsnivå P '!E1096&gt;1,'Rang. kommuner avlingsnivå P '!E1096,"")</f>
        <v/>
      </c>
      <c r="I1095" s="4" t="str">
        <f>IF('Rang. kommuner avlingsnivå P '!F1096&gt;1,'Rang. kommuner avlingsnivå P '!F1096,"")</f>
        <v/>
      </c>
      <c r="J1095" s="4" t="str">
        <f>IF('Rang. kommuner avlingsnivå P '!G1096&gt;1,'Rang. kommuner avlingsnivå P '!G1096,"")</f>
        <v/>
      </c>
      <c r="K1095" s="4" t="str">
        <f>IF('Rang. kommuner avlingsnivå P '!H1096&gt;1,'Rang. kommuner avlingsnivå P '!H1096,"")</f>
        <v/>
      </c>
      <c r="L1095" s="4" t="str">
        <f>IF('Rang. kommuner avlingsnivå P '!I1096&gt;1,'Rang. kommuner avlingsnivå P '!I1096,"")</f>
        <v/>
      </c>
      <c r="M1095" s="4" t="str">
        <f>IF('Rang. kommuner avlingsnivå P '!J1096&gt;1,'Rang. kommuner avlingsnivå P '!J1096,"")</f>
        <v/>
      </c>
      <c r="N1095" s="4" t="str">
        <f>IF('Rang. kommuner avlingsnivå P '!K1096&gt;1,'Rang. kommuner avlingsnivå P '!K1096,"")</f>
        <v/>
      </c>
      <c r="O1095" s="4" t="str">
        <f>IF('Rang. kommuner avlingsnivå P '!L1096&gt;1,'Rang. kommuner avlingsnivå P '!L1096,"")</f>
        <v/>
      </c>
    </row>
    <row r="1096" spans="4:15" x14ac:dyDescent="0.25">
      <c r="D1096" s="4" t="str">
        <f>IF('Rang. kommuner avlingsnivå P '!A1097&gt;1,'Rang. kommuner avlingsnivå P '!A1097,"")</f>
        <v/>
      </c>
      <c r="E1096" s="4" t="str">
        <f>IF('Rang. kommuner avlingsnivå P '!B1097&gt;1,'Rang. kommuner avlingsnivå P '!B1097,"")</f>
        <v/>
      </c>
      <c r="F1096" s="4" t="str">
        <f>IF('Rang. kommuner avlingsnivå P '!C1097&gt;1,'Rang. kommuner avlingsnivå P '!C1097,"")</f>
        <v/>
      </c>
      <c r="G1096" s="4" t="str">
        <f>IF('Rang. kommuner avlingsnivå P '!D1097&gt;1,'Rang. kommuner avlingsnivå P '!D1097,"")</f>
        <v/>
      </c>
      <c r="H1096" s="4" t="str">
        <f>IF('Rang. kommuner avlingsnivå P '!E1097&gt;1,'Rang. kommuner avlingsnivå P '!E1097,"")</f>
        <v/>
      </c>
      <c r="I1096" s="4" t="str">
        <f>IF('Rang. kommuner avlingsnivå P '!F1097&gt;1,'Rang. kommuner avlingsnivå P '!F1097,"")</f>
        <v/>
      </c>
      <c r="J1096" s="4" t="str">
        <f>IF('Rang. kommuner avlingsnivå P '!G1097&gt;1,'Rang. kommuner avlingsnivå P '!G1097,"")</f>
        <v/>
      </c>
      <c r="K1096" s="4" t="str">
        <f>IF('Rang. kommuner avlingsnivå P '!H1097&gt;1,'Rang. kommuner avlingsnivå P '!H1097,"")</f>
        <v/>
      </c>
      <c r="L1096" s="4" t="str">
        <f>IF('Rang. kommuner avlingsnivå P '!I1097&gt;1,'Rang. kommuner avlingsnivå P '!I1097,"")</f>
        <v/>
      </c>
      <c r="M1096" s="4" t="str">
        <f>IF('Rang. kommuner avlingsnivå P '!J1097&gt;1,'Rang. kommuner avlingsnivå P '!J1097,"")</f>
        <v/>
      </c>
      <c r="N1096" s="4" t="str">
        <f>IF('Rang. kommuner avlingsnivå P '!K1097&gt;1,'Rang. kommuner avlingsnivå P '!K1097,"")</f>
        <v/>
      </c>
      <c r="O1096" s="4" t="str">
        <f>IF('Rang. kommuner avlingsnivå P '!L1097&gt;1,'Rang. kommuner avlingsnivå P '!L1097,"")</f>
        <v/>
      </c>
    </row>
    <row r="1097" spans="4:15" x14ac:dyDescent="0.25">
      <c r="D1097" s="4" t="str">
        <f>IF('Rang. kommuner avlingsnivå P '!A1098&gt;1,'Rang. kommuner avlingsnivå P '!A1098,"")</f>
        <v/>
      </c>
      <c r="E1097" s="4" t="str">
        <f>IF('Rang. kommuner avlingsnivå P '!B1098&gt;1,'Rang. kommuner avlingsnivå P '!B1098,"")</f>
        <v/>
      </c>
      <c r="F1097" s="4" t="str">
        <f>IF('Rang. kommuner avlingsnivå P '!C1098&gt;1,'Rang. kommuner avlingsnivå P '!C1098,"")</f>
        <v/>
      </c>
      <c r="G1097" s="4" t="str">
        <f>IF('Rang. kommuner avlingsnivå P '!D1098&gt;1,'Rang. kommuner avlingsnivå P '!D1098,"")</f>
        <v/>
      </c>
      <c r="H1097" s="4" t="str">
        <f>IF('Rang. kommuner avlingsnivå P '!E1098&gt;1,'Rang. kommuner avlingsnivå P '!E1098,"")</f>
        <v/>
      </c>
      <c r="I1097" s="4" t="str">
        <f>IF('Rang. kommuner avlingsnivå P '!F1098&gt;1,'Rang. kommuner avlingsnivå P '!F1098,"")</f>
        <v/>
      </c>
      <c r="J1097" s="4" t="str">
        <f>IF('Rang. kommuner avlingsnivå P '!G1098&gt;1,'Rang. kommuner avlingsnivå P '!G1098,"")</f>
        <v/>
      </c>
      <c r="K1097" s="4" t="str">
        <f>IF('Rang. kommuner avlingsnivå P '!H1098&gt;1,'Rang. kommuner avlingsnivå P '!H1098,"")</f>
        <v/>
      </c>
      <c r="L1097" s="4" t="str">
        <f>IF('Rang. kommuner avlingsnivå P '!I1098&gt;1,'Rang. kommuner avlingsnivå P '!I1098,"")</f>
        <v/>
      </c>
      <c r="M1097" s="4" t="str">
        <f>IF('Rang. kommuner avlingsnivå P '!J1098&gt;1,'Rang. kommuner avlingsnivå P '!J1098,"")</f>
        <v/>
      </c>
      <c r="N1097" s="4" t="str">
        <f>IF('Rang. kommuner avlingsnivå P '!K1098&gt;1,'Rang. kommuner avlingsnivå P '!K1098,"")</f>
        <v/>
      </c>
      <c r="O1097" s="4" t="str">
        <f>IF('Rang. kommuner avlingsnivå P '!L1098&gt;1,'Rang. kommuner avlingsnivå P '!L1098,"")</f>
        <v/>
      </c>
    </row>
    <row r="1098" spans="4:15" x14ac:dyDescent="0.25">
      <c r="D1098" s="4" t="str">
        <f>IF('Rang. kommuner avlingsnivå P '!A1099&gt;1,'Rang. kommuner avlingsnivå P '!A1099,"")</f>
        <v/>
      </c>
      <c r="E1098" s="4" t="str">
        <f>IF('Rang. kommuner avlingsnivå P '!B1099&gt;1,'Rang. kommuner avlingsnivå P '!B1099,"")</f>
        <v/>
      </c>
      <c r="F1098" s="4" t="str">
        <f>IF('Rang. kommuner avlingsnivå P '!C1099&gt;1,'Rang. kommuner avlingsnivå P '!C1099,"")</f>
        <v/>
      </c>
      <c r="G1098" s="4" t="str">
        <f>IF('Rang. kommuner avlingsnivå P '!D1099&gt;1,'Rang. kommuner avlingsnivå P '!D1099,"")</f>
        <v/>
      </c>
      <c r="H1098" s="4" t="str">
        <f>IF('Rang. kommuner avlingsnivå P '!E1099&gt;1,'Rang. kommuner avlingsnivå P '!E1099,"")</f>
        <v/>
      </c>
      <c r="I1098" s="4" t="str">
        <f>IF('Rang. kommuner avlingsnivå P '!F1099&gt;1,'Rang. kommuner avlingsnivå P '!F1099,"")</f>
        <v/>
      </c>
      <c r="J1098" s="4" t="str">
        <f>IF('Rang. kommuner avlingsnivå P '!G1099&gt;1,'Rang. kommuner avlingsnivå P '!G1099,"")</f>
        <v/>
      </c>
      <c r="K1098" s="4" t="str">
        <f>IF('Rang. kommuner avlingsnivå P '!H1099&gt;1,'Rang. kommuner avlingsnivå P '!H1099,"")</f>
        <v/>
      </c>
      <c r="L1098" s="4" t="str">
        <f>IF('Rang. kommuner avlingsnivå P '!I1099&gt;1,'Rang. kommuner avlingsnivå P '!I1099,"")</f>
        <v/>
      </c>
      <c r="M1098" s="4" t="str">
        <f>IF('Rang. kommuner avlingsnivå P '!J1099&gt;1,'Rang. kommuner avlingsnivå P '!J1099,"")</f>
        <v/>
      </c>
      <c r="N1098" s="4" t="str">
        <f>IF('Rang. kommuner avlingsnivå P '!K1099&gt;1,'Rang. kommuner avlingsnivå P '!K1099,"")</f>
        <v/>
      </c>
      <c r="O1098" s="4" t="str">
        <f>IF('Rang. kommuner avlingsnivå P '!L1099&gt;1,'Rang. kommuner avlingsnivå P '!L1099,"")</f>
        <v/>
      </c>
    </row>
    <row r="1099" spans="4:15" x14ac:dyDescent="0.25">
      <c r="D1099" s="4" t="str">
        <f>IF('Rang. kommuner avlingsnivå P '!A1100&gt;1,'Rang. kommuner avlingsnivå P '!A1100,"")</f>
        <v/>
      </c>
      <c r="E1099" s="4" t="str">
        <f>IF('Rang. kommuner avlingsnivå P '!B1100&gt;1,'Rang. kommuner avlingsnivå P '!B1100,"")</f>
        <v/>
      </c>
      <c r="F1099" s="4" t="str">
        <f>IF('Rang. kommuner avlingsnivå P '!C1100&gt;1,'Rang. kommuner avlingsnivå P '!C1100,"")</f>
        <v/>
      </c>
      <c r="G1099" s="4" t="str">
        <f>IF('Rang. kommuner avlingsnivå P '!D1100&gt;1,'Rang. kommuner avlingsnivå P '!D1100,"")</f>
        <v/>
      </c>
      <c r="H1099" s="4" t="str">
        <f>IF('Rang. kommuner avlingsnivå P '!E1100&gt;1,'Rang. kommuner avlingsnivå P '!E1100,"")</f>
        <v/>
      </c>
      <c r="I1099" s="4" t="str">
        <f>IF('Rang. kommuner avlingsnivå P '!F1100&gt;1,'Rang. kommuner avlingsnivå P '!F1100,"")</f>
        <v/>
      </c>
      <c r="J1099" s="4" t="str">
        <f>IF('Rang. kommuner avlingsnivå P '!G1100&gt;1,'Rang. kommuner avlingsnivå P '!G1100,"")</f>
        <v/>
      </c>
      <c r="K1099" s="4" t="str">
        <f>IF('Rang. kommuner avlingsnivå P '!H1100&gt;1,'Rang. kommuner avlingsnivå P '!H1100,"")</f>
        <v/>
      </c>
      <c r="L1099" s="4" t="str">
        <f>IF('Rang. kommuner avlingsnivå P '!I1100&gt;1,'Rang. kommuner avlingsnivå P '!I1100,"")</f>
        <v/>
      </c>
      <c r="M1099" s="4" t="str">
        <f>IF('Rang. kommuner avlingsnivå P '!J1100&gt;1,'Rang. kommuner avlingsnivå P '!J1100,"")</f>
        <v/>
      </c>
      <c r="N1099" s="4" t="str">
        <f>IF('Rang. kommuner avlingsnivå P '!K1100&gt;1,'Rang. kommuner avlingsnivå P '!K1100,"")</f>
        <v/>
      </c>
      <c r="O1099" s="4" t="str">
        <f>IF('Rang. kommuner avlingsnivå P '!L1100&gt;1,'Rang. kommuner avlingsnivå P '!L1100,"")</f>
        <v/>
      </c>
    </row>
    <row r="1100" spans="4:15" x14ac:dyDescent="0.25">
      <c r="D1100" s="4" t="str">
        <f>IF('Rang. kommuner avlingsnivå P '!A1101&gt;1,'Rang. kommuner avlingsnivå P '!A1101,"")</f>
        <v/>
      </c>
      <c r="E1100" s="4" t="str">
        <f>IF('Rang. kommuner avlingsnivå P '!B1101&gt;1,'Rang. kommuner avlingsnivå P '!B1101,"")</f>
        <v/>
      </c>
      <c r="F1100" s="4" t="str">
        <f>IF('Rang. kommuner avlingsnivå P '!C1101&gt;1,'Rang. kommuner avlingsnivå P '!C1101,"")</f>
        <v/>
      </c>
      <c r="G1100" s="4" t="str">
        <f>IF('Rang. kommuner avlingsnivå P '!D1101&gt;1,'Rang. kommuner avlingsnivå P '!D1101,"")</f>
        <v/>
      </c>
      <c r="H1100" s="4" t="str">
        <f>IF('Rang. kommuner avlingsnivå P '!E1101&gt;1,'Rang. kommuner avlingsnivå P '!E1101,"")</f>
        <v/>
      </c>
      <c r="I1100" s="4" t="str">
        <f>IF('Rang. kommuner avlingsnivå P '!F1101&gt;1,'Rang. kommuner avlingsnivå P '!F1101,"")</f>
        <v/>
      </c>
      <c r="J1100" s="4" t="str">
        <f>IF('Rang. kommuner avlingsnivå P '!G1101&gt;1,'Rang. kommuner avlingsnivå P '!G1101,"")</f>
        <v/>
      </c>
      <c r="K1100" s="4" t="str">
        <f>IF('Rang. kommuner avlingsnivå P '!H1101&gt;1,'Rang. kommuner avlingsnivå P '!H1101,"")</f>
        <v/>
      </c>
      <c r="L1100" s="4" t="str">
        <f>IF('Rang. kommuner avlingsnivå P '!I1101&gt;1,'Rang. kommuner avlingsnivå P '!I1101,"")</f>
        <v/>
      </c>
      <c r="M1100" s="4" t="str">
        <f>IF('Rang. kommuner avlingsnivå P '!J1101&gt;1,'Rang. kommuner avlingsnivå P '!J1101,"")</f>
        <v/>
      </c>
      <c r="N1100" s="4" t="str">
        <f>IF('Rang. kommuner avlingsnivå P '!K1101&gt;1,'Rang. kommuner avlingsnivå P '!K1101,"")</f>
        <v/>
      </c>
      <c r="O1100" s="4" t="str">
        <f>IF('Rang. kommuner avlingsnivå P '!L1101&gt;1,'Rang. kommuner avlingsnivå P '!L1101,"")</f>
        <v/>
      </c>
    </row>
    <row r="1101" spans="4:15" x14ac:dyDescent="0.25">
      <c r="D1101" s="4" t="str">
        <f>IF('Rang. kommuner avlingsnivå P '!A1102&gt;1,'Rang. kommuner avlingsnivå P '!A1102,"")</f>
        <v/>
      </c>
      <c r="E1101" s="4" t="str">
        <f>IF('Rang. kommuner avlingsnivå P '!B1102&gt;1,'Rang. kommuner avlingsnivå P '!B1102,"")</f>
        <v/>
      </c>
      <c r="F1101" s="4" t="str">
        <f>IF('Rang. kommuner avlingsnivå P '!C1102&gt;1,'Rang. kommuner avlingsnivå P '!C1102,"")</f>
        <v/>
      </c>
      <c r="G1101" s="4" t="str">
        <f>IF('Rang. kommuner avlingsnivå P '!D1102&gt;1,'Rang. kommuner avlingsnivå P '!D1102,"")</f>
        <v/>
      </c>
      <c r="H1101" s="4" t="str">
        <f>IF('Rang. kommuner avlingsnivå P '!E1102&gt;1,'Rang. kommuner avlingsnivå P '!E1102,"")</f>
        <v/>
      </c>
      <c r="I1101" s="4" t="str">
        <f>IF('Rang. kommuner avlingsnivå P '!F1102&gt;1,'Rang. kommuner avlingsnivå P '!F1102,"")</f>
        <v/>
      </c>
      <c r="J1101" s="4" t="str">
        <f>IF('Rang. kommuner avlingsnivå P '!G1102&gt;1,'Rang. kommuner avlingsnivå P '!G1102,"")</f>
        <v/>
      </c>
      <c r="K1101" s="4" t="str">
        <f>IF('Rang. kommuner avlingsnivå P '!H1102&gt;1,'Rang. kommuner avlingsnivå P '!H1102,"")</f>
        <v/>
      </c>
      <c r="L1101" s="4" t="str">
        <f>IF('Rang. kommuner avlingsnivå P '!I1102&gt;1,'Rang. kommuner avlingsnivå P '!I1102,"")</f>
        <v/>
      </c>
      <c r="M1101" s="4" t="str">
        <f>IF('Rang. kommuner avlingsnivå P '!J1102&gt;1,'Rang. kommuner avlingsnivå P '!J1102,"")</f>
        <v/>
      </c>
      <c r="N1101" s="4" t="str">
        <f>IF('Rang. kommuner avlingsnivå P '!K1102&gt;1,'Rang. kommuner avlingsnivå P '!K1102,"")</f>
        <v/>
      </c>
      <c r="O1101" s="4" t="str">
        <f>IF('Rang. kommuner avlingsnivå P '!L1102&gt;1,'Rang. kommuner avlingsnivå P '!L1102,"")</f>
        <v/>
      </c>
    </row>
    <row r="1102" spans="4:15" x14ac:dyDescent="0.25">
      <c r="D1102" s="4" t="str">
        <f>IF('Rang. kommuner avlingsnivå P '!A1103&gt;1,'Rang. kommuner avlingsnivå P '!A1103,"")</f>
        <v/>
      </c>
      <c r="E1102" s="4" t="str">
        <f>IF('Rang. kommuner avlingsnivå P '!B1103&gt;1,'Rang. kommuner avlingsnivå P '!B1103,"")</f>
        <v/>
      </c>
      <c r="F1102" s="4" t="str">
        <f>IF('Rang. kommuner avlingsnivå P '!C1103&gt;1,'Rang. kommuner avlingsnivå P '!C1103,"")</f>
        <v/>
      </c>
      <c r="G1102" s="4" t="str">
        <f>IF('Rang. kommuner avlingsnivå P '!D1103&gt;1,'Rang. kommuner avlingsnivå P '!D1103,"")</f>
        <v/>
      </c>
      <c r="H1102" s="4" t="str">
        <f>IF('Rang. kommuner avlingsnivå P '!E1103&gt;1,'Rang. kommuner avlingsnivå P '!E1103,"")</f>
        <v/>
      </c>
      <c r="I1102" s="4" t="str">
        <f>IF('Rang. kommuner avlingsnivå P '!F1103&gt;1,'Rang. kommuner avlingsnivå P '!F1103,"")</f>
        <v/>
      </c>
      <c r="J1102" s="4" t="str">
        <f>IF('Rang. kommuner avlingsnivå P '!G1103&gt;1,'Rang. kommuner avlingsnivå P '!G1103,"")</f>
        <v/>
      </c>
      <c r="K1102" s="4" t="str">
        <f>IF('Rang. kommuner avlingsnivå P '!H1103&gt;1,'Rang. kommuner avlingsnivå P '!H1103,"")</f>
        <v/>
      </c>
      <c r="L1102" s="4" t="str">
        <f>IF('Rang. kommuner avlingsnivå P '!I1103&gt;1,'Rang. kommuner avlingsnivå P '!I1103,"")</f>
        <v/>
      </c>
      <c r="M1102" s="4" t="str">
        <f>IF('Rang. kommuner avlingsnivå P '!J1103&gt;1,'Rang. kommuner avlingsnivå P '!J1103,"")</f>
        <v/>
      </c>
      <c r="N1102" s="4" t="str">
        <f>IF('Rang. kommuner avlingsnivå P '!K1103&gt;1,'Rang. kommuner avlingsnivå P '!K1103,"")</f>
        <v/>
      </c>
      <c r="O1102" s="4" t="str">
        <f>IF('Rang. kommuner avlingsnivå P '!L1103&gt;1,'Rang. kommuner avlingsnivå P '!L1103,"")</f>
        <v/>
      </c>
    </row>
    <row r="1103" spans="4:15" x14ac:dyDescent="0.25">
      <c r="D1103" s="4" t="str">
        <f>IF('Rang. kommuner avlingsnivå P '!A1104&gt;1,'Rang. kommuner avlingsnivå P '!A1104,"")</f>
        <v/>
      </c>
      <c r="E1103" s="4" t="str">
        <f>IF('Rang. kommuner avlingsnivå P '!B1104&gt;1,'Rang. kommuner avlingsnivå P '!B1104,"")</f>
        <v/>
      </c>
      <c r="F1103" s="4" t="str">
        <f>IF('Rang. kommuner avlingsnivå P '!C1104&gt;1,'Rang. kommuner avlingsnivå P '!C1104,"")</f>
        <v/>
      </c>
      <c r="G1103" s="4" t="str">
        <f>IF('Rang. kommuner avlingsnivå P '!D1104&gt;1,'Rang. kommuner avlingsnivå P '!D1104,"")</f>
        <v/>
      </c>
      <c r="H1103" s="4" t="str">
        <f>IF('Rang. kommuner avlingsnivå P '!E1104&gt;1,'Rang. kommuner avlingsnivå P '!E1104,"")</f>
        <v/>
      </c>
      <c r="I1103" s="4" t="str">
        <f>IF('Rang. kommuner avlingsnivå P '!F1104&gt;1,'Rang. kommuner avlingsnivå P '!F1104,"")</f>
        <v/>
      </c>
      <c r="J1103" s="4" t="str">
        <f>IF('Rang. kommuner avlingsnivå P '!G1104&gt;1,'Rang. kommuner avlingsnivå P '!G1104,"")</f>
        <v/>
      </c>
      <c r="K1103" s="4" t="str">
        <f>IF('Rang. kommuner avlingsnivå P '!H1104&gt;1,'Rang. kommuner avlingsnivå P '!H1104,"")</f>
        <v/>
      </c>
      <c r="L1103" s="4" t="str">
        <f>IF('Rang. kommuner avlingsnivå P '!I1104&gt;1,'Rang. kommuner avlingsnivå P '!I1104,"")</f>
        <v/>
      </c>
      <c r="M1103" s="4" t="str">
        <f>IF('Rang. kommuner avlingsnivå P '!J1104&gt;1,'Rang. kommuner avlingsnivå P '!J1104,"")</f>
        <v/>
      </c>
      <c r="N1103" s="4" t="str">
        <f>IF('Rang. kommuner avlingsnivå P '!K1104&gt;1,'Rang. kommuner avlingsnivå P '!K1104,"")</f>
        <v/>
      </c>
      <c r="O1103" s="4" t="str">
        <f>IF('Rang. kommuner avlingsnivå P '!L1104&gt;1,'Rang. kommuner avlingsnivå P '!L1104,"")</f>
        <v/>
      </c>
    </row>
    <row r="1104" spans="4:15" x14ac:dyDescent="0.25">
      <c r="D1104" s="4" t="str">
        <f>IF('Rang. kommuner avlingsnivå P '!A1105&gt;1,'Rang. kommuner avlingsnivå P '!A1105,"")</f>
        <v/>
      </c>
      <c r="E1104" s="4" t="str">
        <f>IF('Rang. kommuner avlingsnivå P '!B1105&gt;1,'Rang. kommuner avlingsnivå P '!B1105,"")</f>
        <v/>
      </c>
      <c r="F1104" s="4" t="str">
        <f>IF('Rang. kommuner avlingsnivå P '!C1105&gt;1,'Rang. kommuner avlingsnivå P '!C1105,"")</f>
        <v/>
      </c>
      <c r="G1104" s="4" t="str">
        <f>IF('Rang. kommuner avlingsnivå P '!D1105&gt;1,'Rang. kommuner avlingsnivå P '!D1105,"")</f>
        <v/>
      </c>
      <c r="H1104" s="4" t="str">
        <f>IF('Rang. kommuner avlingsnivå P '!E1105&gt;1,'Rang. kommuner avlingsnivå P '!E1105,"")</f>
        <v/>
      </c>
      <c r="I1104" s="4" t="str">
        <f>IF('Rang. kommuner avlingsnivå P '!F1105&gt;1,'Rang. kommuner avlingsnivå P '!F1105,"")</f>
        <v/>
      </c>
      <c r="J1104" s="4" t="str">
        <f>IF('Rang. kommuner avlingsnivå P '!G1105&gt;1,'Rang. kommuner avlingsnivå P '!G1105,"")</f>
        <v/>
      </c>
      <c r="K1104" s="4" t="str">
        <f>IF('Rang. kommuner avlingsnivå P '!H1105&gt;1,'Rang. kommuner avlingsnivå P '!H1105,"")</f>
        <v/>
      </c>
      <c r="L1104" s="4" t="str">
        <f>IF('Rang. kommuner avlingsnivå P '!I1105&gt;1,'Rang. kommuner avlingsnivå P '!I1105,"")</f>
        <v/>
      </c>
      <c r="M1104" s="4" t="str">
        <f>IF('Rang. kommuner avlingsnivå P '!J1105&gt;1,'Rang. kommuner avlingsnivå P '!J1105,"")</f>
        <v/>
      </c>
      <c r="N1104" s="4" t="str">
        <f>IF('Rang. kommuner avlingsnivå P '!K1105&gt;1,'Rang. kommuner avlingsnivå P '!K1105,"")</f>
        <v/>
      </c>
      <c r="O1104" s="4" t="str">
        <f>IF('Rang. kommuner avlingsnivå P '!L1105&gt;1,'Rang. kommuner avlingsnivå P '!L1105,"")</f>
        <v/>
      </c>
    </row>
    <row r="1105" spans="4:15" x14ac:dyDescent="0.25">
      <c r="D1105" s="4" t="str">
        <f>IF('Rang. kommuner avlingsnivå P '!A1106&gt;1,'Rang. kommuner avlingsnivå P '!A1106,"")</f>
        <v/>
      </c>
      <c r="E1105" s="4" t="str">
        <f>IF('Rang. kommuner avlingsnivå P '!B1106&gt;1,'Rang. kommuner avlingsnivå P '!B1106,"")</f>
        <v/>
      </c>
      <c r="F1105" s="4" t="str">
        <f>IF('Rang. kommuner avlingsnivå P '!C1106&gt;1,'Rang. kommuner avlingsnivå P '!C1106,"")</f>
        <v/>
      </c>
      <c r="G1105" s="4" t="str">
        <f>IF('Rang. kommuner avlingsnivå P '!D1106&gt;1,'Rang. kommuner avlingsnivå P '!D1106,"")</f>
        <v/>
      </c>
      <c r="H1105" s="4" t="str">
        <f>IF('Rang. kommuner avlingsnivå P '!E1106&gt;1,'Rang. kommuner avlingsnivå P '!E1106,"")</f>
        <v/>
      </c>
      <c r="I1105" s="4" t="str">
        <f>IF('Rang. kommuner avlingsnivå P '!F1106&gt;1,'Rang. kommuner avlingsnivå P '!F1106,"")</f>
        <v/>
      </c>
      <c r="J1105" s="4" t="str">
        <f>IF('Rang. kommuner avlingsnivå P '!G1106&gt;1,'Rang. kommuner avlingsnivå P '!G1106,"")</f>
        <v/>
      </c>
      <c r="K1105" s="4" t="str">
        <f>IF('Rang. kommuner avlingsnivå P '!H1106&gt;1,'Rang. kommuner avlingsnivå P '!H1106,"")</f>
        <v/>
      </c>
      <c r="L1105" s="4" t="str">
        <f>IF('Rang. kommuner avlingsnivå P '!I1106&gt;1,'Rang. kommuner avlingsnivå P '!I1106,"")</f>
        <v/>
      </c>
      <c r="M1105" s="4" t="str">
        <f>IF('Rang. kommuner avlingsnivå P '!J1106&gt;1,'Rang. kommuner avlingsnivå P '!J1106,"")</f>
        <v/>
      </c>
      <c r="N1105" s="4" t="str">
        <f>IF('Rang. kommuner avlingsnivå P '!K1106&gt;1,'Rang. kommuner avlingsnivå P '!K1106,"")</f>
        <v/>
      </c>
      <c r="O1105" s="4" t="str">
        <f>IF('Rang. kommuner avlingsnivå P '!L1106&gt;1,'Rang. kommuner avlingsnivå P '!L1106,"")</f>
        <v/>
      </c>
    </row>
    <row r="1106" spans="4:15" x14ac:dyDescent="0.25">
      <c r="D1106" s="4" t="str">
        <f>IF('Rang. kommuner avlingsnivå P '!A1107&gt;1,'Rang. kommuner avlingsnivå P '!A1107,"")</f>
        <v/>
      </c>
      <c r="E1106" s="4" t="str">
        <f>IF('Rang. kommuner avlingsnivå P '!B1107&gt;1,'Rang. kommuner avlingsnivå P '!B1107,"")</f>
        <v/>
      </c>
      <c r="F1106" s="4" t="str">
        <f>IF('Rang. kommuner avlingsnivå P '!C1107&gt;1,'Rang. kommuner avlingsnivå P '!C1107,"")</f>
        <v/>
      </c>
      <c r="G1106" s="4" t="str">
        <f>IF('Rang. kommuner avlingsnivå P '!D1107&gt;1,'Rang. kommuner avlingsnivå P '!D1107,"")</f>
        <v/>
      </c>
      <c r="H1106" s="4" t="str">
        <f>IF('Rang. kommuner avlingsnivå P '!E1107&gt;1,'Rang. kommuner avlingsnivå P '!E1107,"")</f>
        <v/>
      </c>
      <c r="I1106" s="4" t="str">
        <f>IF('Rang. kommuner avlingsnivå P '!F1107&gt;1,'Rang. kommuner avlingsnivå P '!F1107,"")</f>
        <v/>
      </c>
      <c r="J1106" s="4" t="str">
        <f>IF('Rang. kommuner avlingsnivå P '!G1107&gt;1,'Rang. kommuner avlingsnivå P '!G1107,"")</f>
        <v/>
      </c>
      <c r="K1106" s="4" t="str">
        <f>IF('Rang. kommuner avlingsnivå P '!H1107&gt;1,'Rang. kommuner avlingsnivå P '!H1107,"")</f>
        <v/>
      </c>
      <c r="L1106" s="4" t="str">
        <f>IF('Rang. kommuner avlingsnivå P '!I1107&gt;1,'Rang. kommuner avlingsnivå P '!I1107,"")</f>
        <v/>
      </c>
      <c r="M1106" s="4" t="str">
        <f>IF('Rang. kommuner avlingsnivå P '!J1107&gt;1,'Rang. kommuner avlingsnivå P '!J1107,"")</f>
        <v/>
      </c>
      <c r="N1106" s="4" t="str">
        <f>IF('Rang. kommuner avlingsnivå P '!K1107&gt;1,'Rang. kommuner avlingsnivå P '!K1107,"")</f>
        <v/>
      </c>
      <c r="O1106" s="4" t="str">
        <f>IF('Rang. kommuner avlingsnivå P '!L1107&gt;1,'Rang. kommuner avlingsnivå P '!L1107,"")</f>
        <v/>
      </c>
    </row>
    <row r="1107" spans="4:15" x14ac:dyDescent="0.25">
      <c r="D1107" s="4" t="str">
        <f>IF('Rang. kommuner avlingsnivå P '!A1108&gt;1,'Rang. kommuner avlingsnivå P '!A1108,"")</f>
        <v/>
      </c>
      <c r="E1107" s="4" t="str">
        <f>IF('Rang. kommuner avlingsnivå P '!B1108&gt;1,'Rang. kommuner avlingsnivå P '!B1108,"")</f>
        <v/>
      </c>
      <c r="F1107" s="4" t="str">
        <f>IF('Rang. kommuner avlingsnivå P '!C1108&gt;1,'Rang. kommuner avlingsnivå P '!C1108,"")</f>
        <v/>
      </c>
      <c r="G1107" s="4" t="str">
        <f>IF('Rang. kommuner avlingsnivå P '!D1108&gt;1,'Rang. kommuner avlingsnivå P '!D1108,"")</f>
        <v/>
      </c>
      <c r="H1107" s="4" t="str">
        <f>IF('Rang. kommuner avlingsnivå P '!E1108&gt;1,'Rang. kommuner avlingsnivå P '!E1108,"")</f>
        <v/>
      </c>
      <c r="I1107" s="4" t="str">
        <f>IF('Rang. kommuner avlingsnivå P '!F1108&gt;1,'Rang. kommuner avlingsnivå P '!F1108,"")</f>
        <v/>
      </c>
      <c r="J1107" s="4" t="str">
        <f>IF('Rang. kommuner avlingsnivå P '!G1108&gt;1,'Rang. kommuner avlingsnivå P '!G1108,"")</f>
        <v/>
      </c>
      <c r="K1107" s="4" t="str">
        <f>IF('Rang. kommuner avlingsnivå P '!H1108&gt;1,'Rang. kommuner avlingsnivå P '!H1108,"")</f>
        <v/>
      </c>
      <c r="L1107" s="4" t="str">
        <f>IF('Rang. kommuner avlingsnivå P '!I1108&gt;1,'Rang. kommuner avlingsnivå P '!I1108,"")</f>
        <v/>
      </c>
      <c r="M1107" s="4" t="str">
        <f>IF('Rang. kommuner avlingsnivå P '!J1108&gt;1,'Rang. kommuner avlingsnivå P '!J1108,"")</f>
        <v/>
      </c>
      <c r="N1107" s="4" t="str">
        <f>IF('Rang. kommuner avlingsnivå P '!K1108&gt;1,'Rang. kommuner avlingsnivå P '!K1108,"")</f>
        <v/>
      </c>
      <c r="O1107" s="4" t="str">
        <f>IF('Rang. kommuner avlingsnivå P '!L1108&gt;1,'Rang. kommuner avlingsnivå P '!L1108,"")</f>
        <v/>
      </c>
    </row>
    <row r="1108" spans="4:15" x14ac:dyDescent="0.25">
      <c r="D1108" s="4" t="str">
        <f>IF('Rang. kommuner avlingsnivå P '!A1109&gt;1,'Rang. kommuner avlingsnivå P '!A1109,"")</f>
        <v/>
      </c>
      <c r="E1108" s="4" t="str">
        <f>IF('Rang. kommuner avlingsnivå P '!B1109&gt;1,'Rang. kommuner avlingsnivå P '!B1109,"")</f>
        <v/>
      </c>
      <c r="F1108" s="4" t="str">
        <f>IF('Rang. kommuner avlingsnivå P '!C1109&gt;1,'Rang. kommuner avlingsnivå P '!C1109,"")</f>
        <v/>
      </c>
      <c r="G1108" s="4" t="str">
        <f>IF('Rang. kommuner avlingsnivå P '!D1109&gt;1,'Rang. kommuner avlingsnivå P '!D1109,"")</f>
        <v/>
      </c>
      <c r="H1108" s="4" t="str">
        <f>IF('Rang. kommuner avlingsnivå P '!E1109&gt;1,'Rang. kommuner avlingsnivå P '!E1109,"")</f>
        <v/>
      </c>
      <c r="I1108" s="4" t="str">
        <f>IF('Rang. kommuner avlingsnivå P '!F1109&gt;1,'Rang. kommuner avlingsnivå P '!F1109,"")</f>
        <v/>
      </c>
      <c r="J1108" s="4" t="str">
        <f>IF('Rang. kommuner avlingsnivå P '!G1109&gt;1,'Rang. kommuner avlingsnivå P '!G1109,"")</f>
        <v/>
      </c>
      <c r="K1108" s="4" t="str">
        <f>IF('Rang. kommuner avlingsnivå P '!H1109&gt;1,'Rang. kommuner avlingsnivå P '!H1109,"")</f>
        <v/>
      </c>
      <c r="L1108" s="4" t="str">
        <f>IF('Rang. kommuner avlingsnivå P '!I1109&gt;1,'Rang. kommuner avlingsnivå P '!I1109,"")</f>
        <v/>
      </c>
      <c r="M1108" s="4" t="str">
        <f>IF('Rang. kommuner avlingsnivå P '!J1109&gt;1,'Rang. kommuner avlingsnivå P '!J1109,"")</f>
        <v/>
      </c>
      <c r="N1108" s="4" t="str">
        <f>IF('Rang. kommuner avlingsnivå P '!K1109&gt;1,'Rang. kommuner avlingsnivå P '!K1109,"")</f>
        <v/>
      </c>
      <c r="O1108" s="4" t="str">
        <f>IF('Rang. kommuner avlingsnivå P '!L1109&gt;1,'Rang. kommuner avlingsnivå P '!L1109,"")</f>
        <v/>
      </c>
    </row>
    <row r="1109" spans="4:15" x14ac:dyDescent="0.25">
      <c r="D1109" s="4" t="str">
        <f>IF('Rang. kommuner avlingsnivå P '!A1110&gt;1,'Rang. kommuner avlingsnivå P '!A1110,"")</f>
        <v/>
      </c>
      <c r="E1109" s="4" t="str">
        <f>IF('Rang. kommuner avlingsnivå P '!B1110&gt;1,'Rang. kommuner avlingsnivå P '!B1110,"")</f>
        <v/>
      </c>
      <c r="F1109" s="4" t="str">
        <f>IF('Rang. kommuner avlingsnivå P '!C1110&gt;1,'Rang. kommuner avlingsnivå P '!C1110,"")</f>
        <v/>
      </c>
      <c r="G1109" s="4" t="str">
        <f>IF('Rang. kommuner avlingsnivå P '!D1110&gt;1,'Rang. kommuner avlingsnivå P '!D1110,"")</f>
        <v/>
      </c>
      <c r="H1109" s="4" t="str">
        <f>IF('Rang. kommuner avlingsnivå P '!E1110&gt;1,'Rang. kommuner avlingsnivå P '!E1110,"")</f>
        <v/>
      </c>
      <c r="I1109" s="4" t="str">
        <f>IF('Rang. kommuner avlingsnivå P '!F1110&gt;1,'Rang. kommuner avlingsnivå P '!F1110,"")</f>
        <v/>
      </c>
      <c r="J1109" s="4" t="str">
        <f>IF('Rang. kommuner avlingsnivå P '!G1110&gt;1,'Rang. kommuner avlingsnivå P '!G1110,"")</f>
        <v/>
      </c>
      <c r="K1109" s="4" t="str">
        <f>IF('Rang. kommuner avlingsnivå P '!H1110&gt;1,'Rang. kommuner avlingsnivå P '!H1110,"")</f>
        <v/>
      </c>
      <c r="L1109" s="4" t="str">
        <f>IF('Rang. kommuner avlingsnivå P '!I1110&gt;1,'Rang. kommuner avlingsnivå P '!I1110,"")</f>
        <v/>
      </c>
      <c r="M1109" s="4" t="str">
        <f>IF('Rang. kommuner avlingsnivå P '!J1110&gt;1,'Rang. kommuner avlingsnivå P '!J1110,"")</f>
        <v/>
      </c>
      <c r="N1109" s="4" t="str">
        <f>IF('Rang. kommuner avlingsnivå P '!K1110&gt;1,'Rang. kommuner avlingsnivå P '!K1110,"")</f>
        <v/>
      </c>
      <c r="O1109" s="4" t="str">
        <f>IF('Rang. kommuner avlingsnivå P '!L1110&gt;1,'Rang. kommuner avlingsnivå P '!L1110,"")</f>
        <v/>
      </c>
    </row>
    <row r="1110" spans="4:15" x14ac:dyDescent="0.25">
      <c r="D1110" s="4" t="str">
        <f>IF('Rang. kommuner avlingsnivå P '!A1111&gt;1,'Rang. kommuner avlingsnivå P '!A1111,"")</f>
        <v/>
      </c>
      <c r="E1110" s="4" t="str">
        <f>IF('Rang. kommuner avlingsnivå P '!B1111&gt;1,'Rang. kommuner avlingsnivå P '!B1111,"")</f>
        <v/>
      </c>
      <c r="F1110" s="4" t="str">
        <f>IF('Rang. kommuner avlingsnivå P '!C1111&gt;1,'Rang. kommuner avlingsnivå P '!C1111,"")</f>
        <v/>
      </c>
      <c r="G1110" s="4" t="str">
        <f>IF('Rang. kommuner avlingsnivå P '!D1111&gt;1,'Rang. kommuner avlingsnivå P '!D1111,"")</f>
        <v/>
      </c>
      <c r="H1110" s="4" t="str">
        <f>IF('Rang. kommuner avlingsnivå P '!E1111&gt;1,'Rang. kommuner avlingsnivå P '!E1111,"")</f>
        <v/>
      </c>
      <c r="I1110" s="4" t="str">
        <f>IF('Rang. kommuner avlingsnivå P '!F1111&gt;1,'Rang. kommuner avlingsnivå P '!F1111,"")</f>
        <v/>
      </c>
      <c r="J1110" s="4" t="str">
        <f>IF('Rang. kommuner avlingsnivå P '!G1111&gt;1,'Rang. kommuner avlingsnivå P '!G1111,"")</f>
        <v/>
      </c>
      <c r="K1110" s="4" t="str">
        <f>IF('Rang. kommuner avlingsnivå P '!H1111&gt;1,'Rang. kommuner avlingsnivå P '!H1111,"")</f>
        <v/>
      </c>
      <c r="L1110" s="4" t="str">
        <f>IF('Rang. kommuner avlingsnivå P '!I1111&gt;1,'Rang. kommuner avlingsnivå P '!I1111,"")</f>
        <v/>
      </c>
      <c r="M1110" s="4" t="str">
        <f>IF('Rang. kommuner avlingsnivå P '!J1111&gt;1,'Rang. kommuner avlingsnivå P '!J1111,"")</f>
        <v/>
      </c>
      <c r="N1110" s="4" t="str">
        <f>IF('Rang. kommuner avlingsnivå P '!K1111&gt;1,'Rang. kommuner avlingsnivå P '!K1111,"")</f>
        <v/>
      </c>
      <c r="O1110" s="4" t="str">
        <f>IF('Rang. kommuner avlingsnivå P '!L1111&gt;1,'Rang. kommuner avlingsnivå P '!L1111,"")</f>
        <v/>
      </c>
    </row>
    <row r="1111" spans="4:15" x14ac:dyDescent="0.25">
      <c r="D1111" s="4" t="str">
        <f>IF('Rang. kommuner avlingsnivå P '!A1112&gt;1,'Rang. kommuner avlingsnivå P '!A1112,"")</f>
        <v/>
      </c>
      <c r="E1111" s="4" t="str">
        <f>IF('Rang. kommuner avlingsnivå P '!B1112&gt;1,'Rang. kommuner avlingsnivå P '!B1112,"")</f>
        <v/>
      </c>
      <c r="F1111" s="4" t="str">
        <f>IF('Rang. kommuner avlingsnivå P '!C1112&gt;1,'Rang. kommuner avlingsnivå P '!C1112,"")</f>
        <v/>
      </c>
      <c r="G1111" s="4" t="str">
        <f>IF('Rang. kommuner avlingsnivå P '!D1112&gt;1,'Rang. kommuner avlingsnivå P '!D1112,"")</f>
        <v/>
      </c>
      <c r="H1111" s="4" t="str">
        <f>IF('Rang. kommuner avlingsnivå P '!E1112&gt;1,'Rang. kommuner avlingsnivå P '!E1112,"")</f>
        <v/>
      </c>
      <c r="I1111" s="4" t="str">
        <f>IF('Rang. kommuner avlingsnivå P '!F1112&gt;1,'Rang. kommuner avlingsnivå P '!F1112,"")</f>
        <v/>
      </c>
      <c r="J1111" s="4" t="str">
        <f>IF('Rang. kommuner avlingsnivå P '!G1112&gt;1,'Rang. kommuner avlingsnivå P '!G1112,"")</f>
        <v/>
      </c>
      <c r="K1111" s="4" t="str">
        <f>IF('Rang. kommuner avlingsnivå P '!H1112&gt;1,'Rang. kommuner avlingsnivå P '!H1112,"")</f>
        <v/>
      </c>
      <c r="L1111" s="4" t="str">
        <f>IF('Rang. kommuner avlingsnivå P '!I1112&gt;1,'Rang. kommuner avlingsnivå P '!I1112,"")</f>
        <v/>
      </c>
      <c r="M1111" s="4" t="str">
        <f>IF('Rang. kommuner avlingsnivå P '!J1112&gt;1,'Rang. kommuner avlingsnivå P '!J1112,"")</f>
        <v/>
      </c>
      <c r="N1111" s="4" t="str">
        <f>IF('Rang. kommuner avlingsnivå P '!K1112&gt;1,'Rang. kommuner avlingsnivå P '!K1112,"")</f>
        <v/>
      </c>
      <c r="O1111" s="4" t="str">
        <f>IF('Rang. kommuner avlingsnivå P '!L1112&gt;1,'Rang. kommuner avlingsnivå P '!L1112,"")</f>
        <v/>
      </c>
    </row>
    <row r="1112" spans="4:15" x14ac:dyDescent="0.25">
      <c r="D1112" s="4" t="str">
        <f>IF('Rang. kommuner avlingsnivå P '!A1113&gt;1,'Rang. kommuner avlingsnivå P '!A1113,"")</f>
        <v/>
      </c>
      <c r="E1112" s="4" t="str">
        <f>IF('Rang. kommuner avlingsnivå P '!B1113&gt;1,'Rang. kommuner avlingsnivå P '!B1113,"")</f>
        <v/>
      </c>
      <c r="F1112" s="4" t="str">
        <f>IF('Rang. kommuner avlingsnivå P '!C1113&gt;1,'Rang. kommuner avlingsnivå P '!C1113,"")</f>
        <v/>
      </c>
      <c r="G1112" s="4" t="str">
        <f>IF('Rang. kommuner avlingsnivå P '!D1113&gt;1,'Rang. kommuner avlingsnivå P '!D1113,"")</f>
        <v/>
      </c>
      <c r="H1112" s="4" t="str">
        <f>IF('Rang. kommuner avlingsnivå P '!E1113&gt;1,'Rang. kommuner avlingsnivå P '!E1113,"")</f>
        <v/>
      </c>
      <c r="I1112" s="4" t="str">
        <f>IF('Rang. kommuner avlingsnivå P '!F1113&gt;1,'Rang. kommuner avlingsnivå P '!F1113,"")</f>
        <v/>
      </c>
      <c r="J1112" s="4" t="str">
        <f>IF('Rang. kommuner avlingsnivå P '!G1113&gt;1,'Rang. kommuner avlingsnivå P '!G1113,"")</f>
        <v/>
      </c>
      <c r="K1112" s="4" t="str">
        <f>IF('Rang. kommuner avlingsnivå P '!H1113&gt;1,'Rang. kommuner avlingsnivå P '!H1113,"")</f>
        <v/>
      </c>
      <c r="L1112" s="4" t="str">
        <f>IF('Rang. kommuner avlingsnivå P '!I1113&gt;1,'Rang. kommuner avlingsnivå P '!I1113,"")</f>
        <v/>
      </c>
      <c r="M1112" s="4" t="str">
        <f>IF('Rang. kommuner avlingsnivå P '!J1113&gt;1,'Rang. kommuner avlingsnivå P '!J1113,"")</f>
        <v/>
      </c>
      <c r="N1112" s="4" t="str">
        <f>IF('Rang. kommuner avlingsnivå P '!K1113&gt;1,'Rang. kommuner avlingsnivå P '!K1113,"")</f>
        <v/>
      </c>
      <c r="O1112" s="4" t="str">
        <f>IF('Rang. kommuner avlingsnivå P '!L1113&gt;1,'Rang. kommuner avlingsnivå P '!L1113,"")</f>
        <v/>
      </c>
    </row>
    <row r="1113" spans="4:15" x14ac:dyDescent="0.25">
      <c r="D1113" s="4" t="str">
        <f>IF('Rang. kommuner avlingsnivå P '!A1114&gt;1,'Rang. kommuner avlingsnivå P '!A1114,"")</f>
        <v/>
      </c>
      <c r="E1113" s="4" t="str">
        <f>IF('Rang. kommuner avlingsnivå P '!B1114&gt;1,'Rang. kommuner avlingsnivå P '!B1114,"")</f>
        <v/>
      </c>
      <c r="F1113" s="4" t="str">
        <f>IF('Rang. kommuner avlingsnivå P '!C1114&gt;1,'Rang. kommuner avlingsnivå P '!C1114,"")</f>
        <v/>
      </c>
      <c r="G1113" s="4" t="str">
        <f>IF('Rang. kommuner avlingsnivå P '!D1114&gt;1,'Rang. kommuner avlingsnivå P '!D1114,"")</f>
        <v/>
      </c>
      <c r="H1113" s="4" t="str">
        <f>IF('Rang. kommuner avlingsnivå P '!E1114&gt;1,'Rang. kommuner avlingsnivå P '!E1114,"")</f>
        <v/>
      </c>
      <c r="I1113" s="4" t="str">
        <f>IF('Rang. kommuner avlingsnivå P '!F1114&gt;1,'Rang. kommuner avlingsnivå P '!F1114,"")</f>
        <v/>
      </c>
      <c r="J1113" s="4" t="str">
        <f>IF('Rang. kommuner avlingsnivå P '!G1114&gt;1,'Rang. kommuner avlingsnivå P '!G1114,"")</f>
        <v/>
      </c>
      <c r="K1113" s="4" t="str">
        <f>IF('Rang. kommuner avlingsnivå P '!H1114&gt;1,'Rang. kommuner avlingsnivå P '!H1114,"")</f>
        <v/>
      </c>
      <c r="L1113" s="4" t="str">
        <f>IF('Rang. kommuner avlingsnivå P '!I1114&gt;1,'Rang. kommuner avlingsnivå P '!I1114,"")</f>
        <v/>
      </c>
      <c r="M1113" s="4" t="str">
        <f>IF('Rang. kommuner avlingsnivå P '!J1114&gt;1,'Rang. kommuner avlingsnivå P '!J1114,"")</f>
        <v/>
      </c>
      <c r="N1113" s="4" t="str">
        <f>IF('Rang. kommuner avlingsnivå P '!K1114&gt;1,'Rang. kommuner avlingsnivå P '!K1114,"")</f>
        <v/>
      </c>
      <c r="O1113" s="4" t="str">
        <f>IF('Rang. kommuner avlingsnivå P '!L1114&gt;1,'Rang. kommuner avlingsnivå P '!L1114,"")</f>
        <v/>
      </c>
    </row>
    <row r="1114" spans="4:15" x14ac:dyDescent="0.25">
      <c r="D1114" s="4" t="str">
        <f>IF('Rang. kommuner avlingsnivå P '!A1115&gt;1,'Rang. kommuner avlingsnivå P '!A1115,"")</f>
        <v/>
      </c>
      <c r="E1114" s="4" t="str">
        <f>IF('Rang. kommuner avlingsnivå P '!B1115&gt;1,'Rang. kommuner avlingsnivå P '!B1115,"")</f>
        <v/>
      </c>
      <c r="F1114" s="4" t="str">
        <f>IF('Rang. kommuner avlingsnivå P '!C1115&gt;1,'Rang. kommuner avlingsnivå P '!C1115,"")</f>
        <v/>
      </c>
      <c r="G1114" s="4" t="str">
        <f>IF('Rang. kommuner avlingsnivå P '!D1115&gt;1,'Rang. kommuner avlingsnivå P '!D1115,"")</f>
        <v/>
      </c>
      <c r="H1114" s="4" t="str">
        <f>IF('Rang. kommuner avlingsnivå P '!E1115&gt;1,'Rang. kommuner avlingsnivå P '!E1115,"")</f>
        <v/>
      </c>
      <c r="I1114" s="4" t="str">
        <f>IF('Rang. kommuner avlingsnivå P '!F1115&gt;1,'Rang. kommuner avlingsnivå P '!F1115,"")</f>
        <v/>
      </c>
      <c r="J1114" s="4" t="str">
        <f>IF('Rang. kommuner avlingsnivå P '!G1115&gt;1,'Rang. kommuner avlingsnivå P '!G1115,"")</f>
        <v/>
      </c>
      <c r="K1114" s="4" t="str">
        <f>IF('Rang. kommuner avlingsnivå P '!H1115&gt;1,'Rang. kommuner avlingsnivå P '!H1115,"")</f>
        <v/>
      </c>
      <c r="L1114" s="4" t="str">
        <f>IF('Rang. kommuner avlingsnivå P '!I1115&gt;1,'Rang. kommuner avlingsnivå P '!I1115,"")</f>
        <v/>
      </c>
      <c r="M1114" s="4" t="str">
        <f>IF('Rang. kommuner avlingsnivå P '!J1115&gt;1,'Rang. kommuner avlingsnivå P '!J1115,"")</f>
        <v/>
      </c>
      <c r="N1114" s="4" t="str">
        <f>IF('Rang. kommuner avlingsnivå P '!K1115&gt;1,'Rang. kommuner avlingsnivå P '!K1115,"")</f>
        <v/>
      </c>
      <c r="O1114" s="4" t="str">
        <f>IF('Rang. kommuner avlingsnivå P '!L1115&gt;1,'Rang. kommuner avlingsnivå P '!L1115,"")</f>
        <v/>
      </c>
    </row>
    <row r="1115" spans="4:15" x14ac:dyDescent="0.25">
      <c r="D1115" s="4" t="str">
        <f>IF('Rang. kommuner avlingsnivå P '!A1116&gt;1,'Rang. kommuner avlingsnivå P '!A1116,"")</f>
        <v/>
      </c>
      <c r="E1115" s="4" t="str">
        <f>IF('Rang. kommuner avlingsnivå P '!B1116&gt;1,'Rang. kommuner avlingsnivå P '!B1116,"")</f>
        <v/>
      </c>
      <c r="F1115" s="4" t="str">
        <f>IF('Rang. kommuner avlingsnivå P '!C1116&gt;1,'Rang. kommuner avlingsnivå P '!C1116,"")</f>
        <v/>
      </c>
      <c r="G1115" s="4" t="str">
        <f>IF('Rang. kommuner avlingsnivå P '!D1116&gt;1,'Rang. kommuner avlingsnivå P '!D1116,"")</f>
        <v/>
      </c>
      <c r="H1115" s="4" t="str">
        <f>IF('Rang. kommuner avlingsnivå P '!E1116&gt;1,'Rang. kommuner avlingsnivå P '!E1116,"")</f>
        <v/>
      </c>
      <c r="I1115" s="4" t="str">
        <f>IF('Rang. kommuner avlingsnivå P '!F1116&gt;1,'Rang. kommuner avlingsnivå P '!F1116,"")</f>
        <v/>
      </c>
      <c r="J1115" s="4" t="str">
        <f>IF('Rang. kommuner avlingsnivå P '!G1116&gt;1,'Rang. kommuner avlingsnivå P '!G1116,"")</f>
        <v/>
      </c>
      <c r="K1115" s="4" t="str">
        <f>IF('Rang. kommuner avlingsnivå P '!H1116&gt;1,'Rang. kommuner avlingsnivå P '!H1116,"")</f>
        <v/>
      </c>
      <c r="L1115" s="4" t="str">
        <f>IF('Rang. kommuner avlingsnivå P '!I1116&gt;1,'Rang. kommuner avlingsnivå P '!I1116,"")</f>
        <v/>
      </c>
      <c r="M1115" s="4" t="str">
        <f>IF('Rang. kommuner avlingsnivå P '!J1116&gt;1,'Rang. kommuner avlingsnivå P '!J1116,"")</f>
        <v/>
      </c>
      <c r="N1115" s="4" t="str">
        <f>IF('Rang. kommuner avlingsnivå P '!K1116&gt;1,'Rang. kommuner avlingsnivå P '!K1116,"")</f>
        <v/>
      </c>
      <c r="O1115" s="4" t="str">
        <f>IF('Rang. kommuner avlingsnivå P '!L1116&gt;1,'Rang. kommuner avlingsnivå P '!L1116,"")</f>
        <v/>
      </c>
    </row>
    <row r="1116" spans="4:15" x14ac:dyDescent="0.25">
      <c r="D1116" s="4" t="str">
        <f>IF('Rang. kommuner avlingsnivå P '!A1117&gt;1,'Rang. kommuner avlingsnivå P '!A1117,"")</f>
        <v/>
      </c>
      <c r="E1116" s="4" t="str">
        <f>IF('Rang. kommuner avlingsnivå P '!B1117&gt;1,'Rang. kommuner avlingsnivå P '!B1117,"")</f>
        <v/>
      </c>
      <c r="F1116" s="4" t="str">
        <f>IF('Rang. kommuner avlingsnivå P '!C1117&gt;1,'Rang. kommuner avlingsnivå P '!C1117,"")</f>
        <v/>
      </c>
      <c r="G1116" s="4" t="str">
        <f>IF('Rang. kommuner avlingsnivå P '!D1117&gt;1,'Rang. kommuner avlingsnivå P '!D1117,"")</f>
        <v/>
      </c>
      <c r="H1116" s="4" t="str">
        <f>IF('Rang. kommuner avlingsnivå P '!E1117&gt;1,'Rang. kommuner avlingsnivå P '!E1117,"")</f>
        <v/>
      </c>
      <c r="I1116" s="4" t="str">
        <f>IF('Rang. kommuner avlingsnivå P '!F1117&gt;1,'Rang. kommuner avlingsnivå P '!F1117,"")</f>
        <v/>
      </c>
      <c r="J1116" s="4" t="str">
        <f>IF('Rang. kommuner avlingsnivå P '!G1117&gt;1,'Rang. kommuner avlingsnivå P '!G1117,"")</f>
        <v/>
      </c>
      <c r="K1116" s="4" t="str">
        <f>IF('Rang. kommuner avlingsnivå P '!H1117&gt;1,'Rang. kommuner avlingsnivå P '!H1117,"")</f>
        <v/>
      </c>
      <c r="L1116" s="4" t="str">
        <f>IF('Rang. kommuner avlingsnivå P '!I1117&gt;1,'Rang. kommuner avlingsnivå P '!I1117,"")</f>
        <v/>
      </c>
      <c r="M1116" s="4" t="str">
        <f>IF('Rang. kommuner avlingsnivå P '!J1117&gt;1,'Rang. kommuner avlingsnivå P '!J1117,"")</f>
        <v/>
      </c>
      <c r="N1116" s="4" t="str">
        <f>IF('Rang. kommuner avlingsnivå P '!K1117&gt;1,'Rang. kommuner avlingsnivå P '!K1117,"")</f>
        <v/>
      </c>
      <c r="O1116" s="4" t="str">
        <f>IF('Rang. kommuner avlingsnivå P '!L1117&gt;1,'Rang. kommuner avlingsnivå P '!L1117,"")</f>
        <v/>
      </c>
    </row>
    <row r="1117" spans="4:15" x14ac:dyDescent="0.25">
      <c r="D1117" s="4" t="str">
        <f>IF('Rang. kommuner avlingsnivå P '!A1118&gt;1,'Rang. kommuner avlingsnivå P '!A1118,"")</f>
        <v/>
      </c>
      <c r="E1117" s="4" t="str">
        <f>IF('Rang. kommuner avlingsnivå P '!B1118&gt;1,'Rang. kommuner avlingsnivå P '!B1118,"")</f>
        <v/>
      </c>
      <c r="F1117" s="4" t="str">
        <f>IF('Rang. kommuner avlingsnivå P '!C1118&gt;1,'Rang. kommuner avlingsnivå P '!C1118,"")</f>
        <v/>
      </c>
      <c r="G1117" s="4" t="str">
        <f>IF('Rang. kommuner avlingsnivå P '!D1118&gt;1,'Rang. kommuner avlingsnivå P '!D1118,"")</f>
        <v/>
      </c>
      <c r="H1117" s="4" t="str">
        <f>IF('Rang. kommuner avlingsnivå P '!E1118&gt;1,'Rang. kommuner avlingsnivå P '!E1118,"")</f>
        <v/>
      </c>
      <c r="I1117" s="4" t="str">
        <f>IF('Rang. kommuner avlingsnivå P '!F1118&gt;1,'Rang. kommuner avlingsnivå P '!F1118,"")</f>
        <v/>
      </c>
      <c r="J1117" s="4" t="str">
        <f>IF('Rang. kommuner avlingsnivå P '!G1118&gt;1,'Rang. kommuner avlingsnivå P '!G1118,"")</f>
        <v/>
      </c>
      <c r="K1117" s="4" t="str">
        <f>IF('Rang. kommuner avlingsnivå P '!H1118&gt;1,'Rang. kommuner avlingsnivå P '!H1118,"")</f>
        <v/>
      </c>
      <c r="L1117" s="4" t="str">
        <f>IF('Rang. kommuner avlingsnivå P '!I1118&gt;1,'Rang. kommuner avlingsnivå P '!I1118,"")</f>
        <v/>
      </c>
      <c r="M1117" s="4" t="str">
        <f>IF('Rang. kommuner avlingsnivå P '!J1118&gt;1,'Rang. kommuner avlingsnivå P '!J1118,"")</f>
        <v/>
      </c>
      <c r="N1117" s="4" t="str">
        <f>IF('Rang. kommuner avlingsnivå P '!K1118&gt;1,'Rang. kommuner avlingsnivå P '!K1118,"")</f>
        <v/>
      </c>
      <c r="O1117" s="4" t="str">
        <f>IF('Rang. kommuner avlingsnivå P '!L1118&gt;1,'Rang. kommuner avlingsnivå P '!L1118,"")</f>
        <v/>
      </c>
    </row>
    <row r="1118" spans="4:15" x14ac:dyDescent="0.25">
      <c r="D1118" s="4" t="str">
        <f>IF('Rang. kommuner avlingsnivå P '!A1119&gt;1,'Rang. kommuner avlingsnivå P '!A1119,"")</f>
        <v/>
      </c>
      <c r="E1118" s="4" t="str">
        <f>IF('Rang. kommuner avlingsnivå P '!B1119&gt;1,'Rang. kommuner avlingsnivå P '!B1119,"")</f>
        <v/>
      </c>
      <c r="F1118" s="4" t="str">
        <f>IF('Rang. kommuner avlingsnivå P '!C1119&gt;1,'Rang. kommuner avlingsnivå P '!C1119,"")</f>
        <v/>
      </c>
      <c r="G1118" s="4" t="str">
        <f>IF('Rang. kommuner avlingsnivå P '!D1119&gt;1,'Rang. kommuner avlingsnivå P '!D1119,"")</f>
        <v/>
      </c>
      <c r="H1118" s="4" t="str">
        <f>IF('Rang. kommuner avlingsnivå P '!E1119&gt;1,'Rang. kommuner avlingsnivå P '!E1119,"")</f>
        <v/>
      </c>
      <c r="I1118" s="4" t="str">
        <f>IF('Rang. kommuner avlingsnivå P '!F1119&gt;1,'Rang. kommuner avlingsnivå P '!F1119,"")</f>
        <v/>
      </c>
      <c r="J1118" s="4" t="str">
        <f>IF('Rang. kommuner avlingsnivå P '!G1119&gt;1,'Rang. kommuner avlingsnivå P '!G1119,"")</f>
        <v/>
      </c>
      <c r="K1118" s="4" t="str">
        <f>IF('Rang. kommuner avlingsnivå P '!H1119&gt;1,'Rang. kommuner avlingsnivå P '!H1119,"")</f>
        <v/>
      </c>
      <c r="L1118" s="4" t="str">
        <f>IF('Rang. kommuner avlingsnivå P '!I1119&gt;1,'Rang. kommuner avlingsnivå P '!I1119,"")</f>
        <v/>
      </c>
      <c r="M1118" s="4" t="str">
        <f>IF('Rang. kommuner avlingsnivå P '!J1119&gt;1,'Rang. kommuner avlingsnivå P '!J1119,"")</f>
        <v/>
      </c>
      <c r="N1118" s="4" t="str">
        <f>IF('Rang. kommuner avlingsnivå P '!K1119&gt;1,'Rang. kommuner avlingsnivå P '!K1119,"")</f>
        <v/>
      </c>
      <c r="O1118" s="4" t="str">
        <f>IF('Rang. kommuner avlingsnivå P '!L1119&gt;1,'Rang. kommuner avlingsnivå P '!L1119,"")</f>
        <v/>
      </c>
    </row>
    <row r="1119" spans="4:15" x14ac:dyDescent="0.25">
      <c r="D1119" s="4" t="str">
        <f>IF('Rang. kommuner avlingsnivå P '!A1120&gt;1,'Rang. kommuner avlingsnivå P '!A1120,"")</f>
        <v/>
      </c>
      <c r="E1119" s="4" t="str">
        <f>IF('Rang. kommuner avlingsnivå P '!B1120&gt;1,'Rang. kommuner avlingsnivå P '!B1120,"")</f>
        <v/>
      </c>
      <c r="F1119" s="4" t="str">
        <f>IF('Rang. kommuner avlingsnivå P '!C1120&gt;1,'Rang. kommuner avlingsnivå P '!C1120,"")</f>
        <v/>
      </c>
      <c r="G1119" s="4" t="str">
        <f>IF('Rang. kommuner avlingsnivå P '!D1120&gt;1,'Rang. kommuner avlingsnivå P '!D1120,"")</f>
        <v/>
      </c>
      <c r="H1119" s="4" t="str">
        <f>IF('Rang. kommuner avlingsnivå P '!E1120&gt;1,'Rang. kommuner avlingsnivå P '!E1120,"")</f>
        <v/>
      </c>
      <c r="I1119" s="4" t="str">
        <f>IF('Rang. kommuner avlingsnivå P '!F1120&gt;1,'Rang. kommuner avlingsnivå P '!F1120,"")</f>
        <v/>
      </c>
      <c r="J1119" s="4" t="str">
        <f>IF('Rang. kommuner avlingsnivå P '!G1120&gt;1,'Rang. kommuner avlingsnivå P '!G1120,"")</f>
        <v/>
      </c>
      <c r="K1119" s="4" t="str">
        <f>IF('Rang. kommuner avlingsnivå P '!H1120&gt;1,'Rang. kommuner avlingsnivå P '!H1120,"")</f>
        <v/>
      </c>
      <c r="L1119" s="4" t="str">
        <f>IF('Rang. kommuner avlingsnivå P '!I1120&gt;1,'Rang. kommuner avlingsnivå P '!I1120,"")</f>
        <v/>
      </c>
      <c r="M1119" s="4" t="str">
        <f>IF('Rang. kommuner avlingsnivå P '!J1120&gt;1,'Rang. kommuner avlingsnivå P '!J1120,"")</f>
        <v/>
      </c>
      <c r="N1119" s="4" t="str">
        <f>IF('Rang. kommuner avlingsnivå P '!K1120&gt;1,'Rang. kommuner avlingsnivå P '!K1120,"")</f>
        <v/>
      </c>
      <c r="O1119" s="4" t="str">
        <f>IF('Rang. kommuner avlingsnivå P '!L1120&gt;1,'Rang. kommuner avlingsnivå P '!L1120,"")</f>
        <v/>
      </c>
    </row>
    <row r="1120" spans="4:15" x14ac:dyDescent="0.25">
      <c r="D1120" s="4" t="str">
        <f>IF('Rang. kommuner avlingsnivå P '!A1121&gt;1,'Rang. kommuner avlingsnivå P '!A1121,"")</f>
        <v/>
      </c>
      <c r="E1120" s="4" t="str">
        <f>IF('Rang. kommuner avlingsnivå P '!B1121&gt;1,'Rang. kommuner avlingsnivå P '!B1121,"")</f>
        <v/>
      </c>
      <c r="F1120" s="4" t="str">
        <f>IF('Rang. kommuner avlingsnivå P '!C1121&gt;1,'Rang. kommuner avlingsnivå P '!C1121,"")</f>
        <v/>
      </c>
      <c r="G1120" s="4" t="str">
        <f>IF('Rang. kommuner avlingsnivå P '!D1121&gt;1,'Rang. kommuner avlingsnivå P '!D1121,"")</f>
        <v/>
      </c>
      <c r="H1120" s="4" t="str">
        <f>IF('Rang. kommuner avlingsnivå P '!E1121&gt;1,'Rang. kommuner avlingsnivå P '!E1121,"")</f>
        <v/>
      </c>
      <c r="I1120" s="4" t="str">
        <f>IF('Rang. kommuner avlingsnivå P '!F1121&gt;1,'Rang. kommuner avlingsnivå P '!F1121,"")</f>
        <v/>
      </c>
      <c r="J1120" s="4" t="str">
        <f>IF('Rang. kommuner avlingsnivå P '!G1121&gt;1,'Rang. kommuner avlingsnivå P '!G1121,"")</f>
        <v/>
      </c>
      <c r="K1120" s="4" t="str">
        <f>IF('Rang. kommuner avlingsnivå P '!H1121&gt;1,'Rang. kommuner avlingsnivå P '!H1121,"")</f>
        <v/>
      </c>
      <c r="L1120" s="4" t="str">
        <f>IF('Rang. kommuner avlingsnivå P '!I1121&gt;1,'Rang. kommuner avlingsnivå P '!I1121,"")</f>
        <v/>
      </c>
      <c r="M1120" s="4" t="str">
        <f>IF('Rang. kommuner avlingsnivå P '!J1121&gt;1,'Rang. kommuner avlingsnivå P '!J1121,"")</f>
        <v/>
      </c>
      <c r="N1120" s="4" t="str">
        <f>IF('Rang. kommuner avlingsnivå P '!K1121&gt;1,'Rang. kommuner avlingsnivå P '!K1121,"")</f>
        <v/>
      </c>
      <c r="O1120" s="4" t="str">
        <f>IF('Rang. kommuner avlingsnivå P '!L1121&gt;1,'Rang. kommuner avlingsnivå P '!L1121,"")</f>
        <v/>
      </c>
    </row>
    <row r="1121" spans="4:15" x14ac:dyDescent="0.25">
      <c r="D1121" s="4" t="str">
        <f>IF('Rang. kommuner avlingsnivå P '!A1122&gt;1,'Rang. kommuner avlingsnivå P '!A1122,"")</f>
        <v/>
      </c>
      <c r="E1121" s="4" t="str">
        <f>IF('Rang. kommuner avlingsnivå P '!B1122&gt;1,'Rang. kommuner avlingsnivå P '!B1122,"")</f>
        <v/>
      </c>
      <c r="F1121" s="4" t="str">
        <f>IF('Rang. kommuner avlingsnivå P '!C1122&gt;1,'Rang. kommuner avlingsnivå P '!C1122,"")</f>
        <v/>
      </c>
      <c r="G1121" s="4" t="str">
        <f>IF('Rang. kommuner avlingsnivå P '!D1122&gt;1,'Rang. kommuner avlingsnivå P '!D1122,"")</f>
        <v/>
      </c>
      <c r="H1121" s="4" t="str">
        <f>IF('Rang. kommuner avlingsnivå P '!E1122&gt;1,'Rang. kommuner avlingsnivå P '!E1122,"")</f>
        <v/>
      </c>
      <c r="I1121" s="4" t="str">
        <f>IF('Rang. kommuner avlingsnivå P '!F1122&gt;1,'Rang. kommuner avlingsnivå P '!F1122,"")</f>
        <v/>
      </c>
      <c r="J1121" s="4" t="str">
        <f>IF('Rang. kommuner avlingsnivå P '!G1122&gt;1,'Rang. kommuner avlingsnivå P '!G1122,"")</f>
        <v/>
      </c>
      <c r="K1121" s="4" t="str">
        <f>IF('Rang. kommuner avlingsnivå P '!H1122&gt;1,'Rang. kommuner avlingsnivå P '!H1122,"")</f>
        <v/>
      </c>
      <c r="L1121" s="4" t="str">
        <f>IF('Rang. kommuner avlingsnivå P '!I1122&gt;1,'Rang. kommuner avlingsnivå P '!I1122,"")</f>
        <v/>
      </c>
      <c r="M1121" s="4" t="str">
        <f>IF('Rang. kommuner avlingsnivå P '!J1122&gt;1,'Rang. kommuner avlingsnivå P '!J1122,"")</f>
        <v/>
      </c>
      <c r="N1121" s="4" t="str">
        <f>IF('Rang. kommuner avlingsnivå P '!K1122&gt;1,'Rang. kommuner avlingsnivå P '!K1122,"")</f>
        <v/>
      </c>
      <c r="O1121" s="4" t="str">
        <f>IF('Rang. kommuner avlingsnivå P '!L1122&gt;1,'Rang. kommuner avlingsnivå P '!L1122,"")</f>
        <v/>
      </c>
    </row>
    <row r="1122" spans="4:15" x14ac:dyDescent="0.25">
      <c r="D1122" s="4" t="str">
        <f>IF('Rang. kommuner avlingsnivå P '!A1123&gt;1,'Rang. kommuner avlingsnivå P '!A1123,"")</f>
        <v/>
      </c>
      <c r="E1122" s="4" t="str">
        <f>IF('Rang. kommuner avlingsnivå P '!B1123&gt;1,'Rang. kommuner avlingsnivå P '!B1123,"")</f>
        <v/>
      </c>
      <c r="F1122" s="4" t="str">
        <f>IF('Rang. kommuner avlingsnivå P '!C1123&gt;1,'Rang. kommuner avlingsnivå P '!C1123,"")</f>
        <v/>
      </c>
      <c r="G1122" s="4" t="str">
        <f>IF('Rang. kommuner avlingsnivå P '!D1123&gt;1,'Rang. kommuner avlingsnivå P '!D1123,"")</f>
        <v/>
      </c>
      <c r="H1122" s="4" t="str">
        <f>IF('Rang. kommuner avlingsnivå P '!E1123&gt;1,'Rang. kommuner avlingsnivå P '!E1123,"")</f>
        <v/>
      </c>
      <c r="I1122" s="4" t="str">
        <f>IF('Rang. kommuner avlingsnivå P '!F1123&gt;1,'Rang. kommuner avlingsnivå P '!F1123,"")</f>
        <v/>
      </c>
      <c r="J1122" s="4" t="str">
        <f>IF('Rang. kommuner avlingsnivå P '!G1123&gt;1,'Rang. kommuner avlingsnivå P '!G1123,"")</f>
        <v/>
      </c>
      <c r="K1122" s="4" t="str">
        <f>IF('Rang. kommuner avlingsnivå P '!H1123&gt;1,'Rang. kommuner avlingsnivå P '!H1123,"")</f>
        <v/>
      </c>
      <c r="L1122" s="4" t="str">
        <f>IF('Rang. kommuner avlingsnivå P '!I1123&gt;1,'Rang. kommuner avlingsnivå P '!I1123,"")</f>
        <v/>
      </c>
      <c r="M1122" s="4" t="str">
        <f>IF('Rang. kommuner avlingsnivå P '!J1123&gt;1,'Rang. kommuner avlingsnivå P '!J1123,"")</f>
        <v/>
      </c>
      <c r="N1122" s="4" t="str">
        <f>IF('Rang. kommuner avlingsnivå P '!K1123&gt;1,'Rang. kommuner avlingsnivå P '!K1123,"")</f>
        <v/>
      </c>
      <c r="O1122" s="4" t="str">
        <f>IF('Rang. kommuner avlingsnivå P '!L1123&gt;1,'Rang. kommuner avlingsnivå P '!L1123,"")</f>
        <v/>
      </c>
    </row>
    <row r="1123" spans="4:15" x14ac:dyDescent="0.25">
      <c r="D1123" s="4" t="str">
        <f>IF('Rang. kommuner avlingsnivå P '!A1124&gt;1,'Rang. kommuner avlingsnivå P '!A1124,"")</f>
        <v/>
      </c>
      <c r="E1123" s="4" t="str">
        <f>IF('Rang. kommuner avlingsnivå P '!B1124&gt;1,'Rang. kommuner avlingsnivå P '!B1124,"")</f>
        <v/>
      </c>
      <c r="F1123" s="4" t="str">
        <f>IF('Rang. kommuner avlingsnivå P '!C1124&gt;1,'Rang. kommuner avlingsnivå P '!C1124,"")</f>
        <v/>
      </c>
      <c r="G1123" s="4" t="str">
        <f>IF('Rang. kommuner avlingsnivå P '!D1124&gt;1,'Rang. kommuner avlingsnivå P '!D1124,"")</f>
        <v/>
      </c>
      <c r="H1123" s="4" t="str">
        <f>IF('Rang. kommuner avlingsnivå P '!E1124&gt;1,'Rang. kommuner avlingsnivå P '!E1124,"")</f>
        <v/>
      </c>
      <c r="I1123" s="4" t="str">
        <f>IF('Rang. kommuner avlingsnivå P '!F1124&gt;1,'Rang. kommuner avlingsnivå P '!F1124,"")</f>
        <v/>
      </c>
      <c r="J1123" s="4" t="str">
        <f>IF('Rang. kommuner avlingsnivå P '!G1124&gt;1,'Rang. kommuner avlingsnivå P '!G1124,"")</f>
        <v/>
      </c>
      <c r="K1123" s="4" t="str">
        <f>IF('Rang. kommuner avlingsnivå P '!H1124&gt;1,'Rang. kommuner avlingsnivå P '!H1124,"")</f>
        <v/>
      </c>
      <c r="L1123" s="4" t="str">
        <f>IF('Rang. kommuner avlingsnivå P '!I1124&gt;1,'Rang. kommuner avlingsnivå P '!I1124,"")</f>
        <v/>
      </c>
      <c r="M1123" s="4" t="str">
        <f>IF('Rang. kommuner avlingsnivå P '!J1124&gt;1,'Rang. kommuner avlingsnivå P '!J1124,"")</f>
        <v/>
      </c>
      <c r="N1123" s="4" t="str">
        <f>IF('Rang. kommuner avlingsnivå P '!K1124&gt;1,'Rang. kommuner avlingsnivå P '!K1124,"")</f>
        <v/>
      </c>
      <c r="O1123" s="4" t="str">
        <f>IF('Rang. kommuner avlingsnivå P '!L1124&gt;1,'Rang. kommuner avlingsnivå P '!L1124,"")</f>
        <v/>
      </c>
    </row>
    <row r="1124" spans="4:15" x14ac:dyDescent="0.25">
      <c r="D1124" s="4" t="str">
        <f>IF('Rang. kommuner avlingsnivå P '!A1125&gt;1,'Rang. kommuner avlingsnivå P '!A1125,"")</f>
        <v/>
      </c>
      <c r="E1124" s="4" t="str">
        <f>IF('Rang. kommuner avlingsnivå P '!B1125&gt;1,'Rang. kommuner avlingsnivå P '!B1125,"")</f>
        <v/>
      </c>
      <c r="F1124" s="4" t="str">
        <f>IF('Rang. kommuner avlingsnivå P '!C1125&gt;1,'Rang. kommuner avlingsnivå P '!C1125,"")</f>
        <v/>
      </c>
      <c r="G1124" s="4" t="str">
        <f>IF('Rang. kommuner avlingsnivå P '!D1125&gt;1,'Rang. kommuner avlingsnivå P '!D1125,"")</f>
        <v/>
      </c>
      <c r="H1124" s="4" t="str">
        <f>IF('Rang. kommuner avlingsnivå P '!E1125&gt;1,'Rang. kommuner avlingsnivå P '!E1125,"")</f>
        <v/>
      </c>
      <c r="I1124" s="4" t="str">
        <f>IF('Rang. kommuner avlingsnivå P '!F1125&gt;1,'Rang. kommuner avlingsnivå P '!F1125,"")</f>
        <v/>
      </c>
      <c r="J1124" s="4" t="str">
        <f>IF('Rang. kommuner avlingsnivå P '!G1125&gt;1,'Rang. kommuner avlingsnivå P '!G1125,"")</f>
        <v/>
      </c>
      <c r="K1124" s="4" t="str">
        <f>IF('Rang. kommuner avlingsnivå P '!H1125&gt;1,'Rang. kommuner avlingsnivå P '!H1125,"")</f>
        <v/>
      </c>
      <c r="L1124" s="4" t="str">
        <f>IF('Rang. kommuner avlingsnivå P '!I1125&gt;1,'Rang. kommuner avlingsnivå P '!I1125,"")</f>
        <v/>
      </c>
      <c r="M1124" s="4" t="str">
        <f>IF('Rang. kommuner avlingsnivå P '!J1125&gt;1,'Rang. kommuner avlingsnivå P '!J1125,"")</f>
        <v/>
      </c>
      <c r="N1124" s="4" t="str">
        <f>IF('Rang. kommuner avlingsnivå P '!K1125&gt;1,'Rang. kommuner avlingsnivå P '!K1125,"")</f>
        <v/>
      </c>
      <c r="O1124" s="4" t="str">
        <f>IF('Rang. kommuner avlingsnivå P '!L1125&gt;1,'Rang. kommuner avlingsnivå P '!L1125,"")</f>
        <v/>
      </c>
    </row>
    <row r="1125" spans="4:15" x14ac:dyDescent="0.25">
      <c r="D1125" s="4" t="str">
        <f>IF('Rang. kommuner avlingsnivå P '!A1126&gt;1,'Rang. kommuner avlingsnivå P '!A1126,"")</f>
        <v/>
      </c>
      <c r="E1125" s="4" t="str">
        <f>IF('Rang. kommuner avlingsnivå P '!B1126&gt;1,'Rang. kommuner avlingsnivå P '!B1126,"")</f>
        <v/>
      </c>
      <c r="F1125" s="4" t="str">
        <f>IF('Rang. kommuner avlingsnivå P '!C1126&gt;1,'Rang. kommuner avlingsnivå P '!C1126,"")</f>
        <v/>
      </c>
      <c r="G1125" s="4" t="str">
        <f>IF('Rang. kommuner avlingsnivå P '!D1126&gt;1,'Rang. kommuner avlingsnivå P '!D1126,"")</f>
        <v/>
      </c>
      <c r="H1125" s="4" t="str">
        <f>IF('Rang. kommuner avlingsnivå P '!E1126&gt;1,'Rang. kommuner avlingsnivå P '!E1126,"")</f>
        <v/>
      </c>
      <c r="I1125" s="4" t="str">
        <f>IF('Rang. kommuner avlingsnivå P '!F1126&gt;1,'Rang. kommuner avlingsnivå P '!F1126,"")</f>
        <v/>
      </c>
      <c r="J1125" s="4" t="str">
        <f>IF('Rang. kommuner avlingsnivå P '!G1126&gt;1,'Rang. kommuner avlingsnivå P '!G1126,"")</f>
        <v/>
      </c>
      <c r="K1125" s="4" t="str">
        <f>IF('Rang. kommuner avlingsnivå P '!H1126&gt;1,'Rang. kommuner avlingsnivå P '!H1126,"")</f>
        <v/>
      </c>
      <c r="L1125" s="4" t="str">
        <f>IF('Rang. kommuner avlingsnivå P '!I1126&gt;1,'Rang. kommuner avlingsnivå P '!I1126,"")</f>
        <v/>
      </c>
      <c r="M1125" s="4" t="str">
        <f>IF('Rang. kommuner avlingsnivå P '!J1126&gt;1,'Rang. kommuner avlingsnivå P '!J1126,"")</f>
        <v/>
      </c>
      <c r="N1125" s="4" t="str">
        <f>IF('Rang. kommuner avlingsnivå P '!K1126&gt;1,'Rang. kommuner avlingsnivå P '!K1126,"")</f>
        <v/>
      </c>
      <c r="O1125" s="4" t="str">
        <f>IF('Rang. kommuner avlingsnivå P '!L1126&gt;1,'Rang. kommuner avlingsnivå P '!L1126,"")</f>
        <v/>
      </c>
    </row>
    <row r="1126" spans="4:15" x14ac:dyDescent="0.25">
      <c r="D1126" s="4" t="str">
        <f>IF('Rang. kommuner avlingsnivå P '!A1127&gt;1,'Rang. kommuner avlingsnivå P '!A1127,"")</f>
        <v/>
      </c>
      <c r="E1126" s="4" t="str">
        <f>IF('Rang. kommuner avlingsnivå P '!B1127&gt;1,'Rang. kommuner avlingsnivå P '!B1127,"")</f>
        <v/>
      </c>
      <c r="F1126" s="4" t="str">
        <f>IF('Rang. kommuner avlingsnivå P '!C1127&gt;1,'Rang. kommuner avlingsnivå P '!C1127,"")</f>
        <v/>
      </c>
      <c r="G1126" s="4" t="str">
        <f>IF('Rang. kommuner avlingsnivå P '!D1127&gt;1,'Rang. kommuner avlingsnivå P '!D1127,"")</f>
        <v/>
      </c>
      <c r="H1126" s="4" t="str">
        <f>IF('Rang. kommuner avlingsnivå P '!E1127&gt;1,'Rang. kommuner avlingsnivå P '!E1127,"")</f>
        <v/>
      </c>
      <c r="I1126" s="4" t="str">
        <f>IF('Rang. kommuner avlingsnivå P '!F1127&gt;1,'Rang. kommuner avlingsnivå P '!F1127,"")</f>
        <v/>
      </c>
      <c r="J1126" s="4" t="str">
        <f>IF('Rang. kommuner avlingsnivå P '!G1127&gt;1,'Rang. kommuner avlingsnivå P '!G1127,"")</f>
        <v/>
      </c>
      <c r="K1126" s="4" t="str">
        <f>IF('Rang. kommuner avlingsnivå P '!H1127&gt;1,'Rang. kommuner avlingsnivå P '!H1127,"")</f>
        <v/>
      </c>
      <c r="L1126" s="4" t="str">
        <f>IF('Rang. kommuner avlingsnivå P '!I1127&gt;1,'Rang. kommuner avlingsnivå P '!I1127,"")</f>
        <v/>
      </c>
      <c r="M1126" s="4" t="str">
        <f>IF('Rang. kommuner avlingsnivå P '!J1127&gt;1,'Rang. kommuner avlingsnivå P '!J1127,"")</f>
        <v/>
      </c>
      <c r="N1126" s="4" t="str">
        <f>IF('Rang. kommuner avlingsnivå P '!K1127&gt;1,'Rang. kommuner avlingsnivå P '!K1127,"")</f>
        <v/>
      </c>
      <c r="O1126" s="4" t="str">
        <f>IF('Rang. kommuner avlingsnivå P '!L1127&gt;1,'Rang. kommuner avlingsnivå P '!L1127,"")</f>
        <v/>
      </c>
    </row>
    <row r="1127" spans="4:15" x14ac:dyDescent="0.25">
      <c r="D1127" s="4" t="str">
        <f>IF('Rang. kommuner avlingsnivå P '!A1128&gt;1,'Rang. kommuner avlingsnivå P '!A1128,"")</f>
        <v/>
      </c>
      <c r="E1127" s="4" t="str">
        <f>IF('Rang. kommuner avlingsnivå P '!B1128&gt;1,'Rang. kommuner avlingsnivå P '!B1128,"")</f>
        <v/>
      </c>
      <c r="F1127" s="4" t="str">
        <f>IF('Rang. kommuner avlingsnivå P '!C1128&gt;1,'Rang. kommuner avlingsnivå P '!C1128,"")</f>
        <v/>
      </c>
      <c r="G1127" s="4" t="str">
        <f>IF('Rang. kommuner avlingsnivå P '!D1128&gt;1,'Rang. kommuner avlingsnivå P '!D1128,"")</f>
        <v/>
      </c>
      <c r="H1127" s="4" t="str">
        <f>IF('Rang. kommuner avlingsnivå P '!E1128&gt;1,'Rang. kommuner avlingsnivå P '!E1128,"")</f>
        <v/>
      </c>
      <c r="I1127" s="4" t="str">
        <f>IF('Rang. kommuner avlingsnivå P '!F1128&gt;1,'Rang. kommuner avlingsnivå P '!F1128,"")</f>
        <v/>
      </c>
      <c r="J1127" s="4" t="str">
        <f>IF('Rang. kommuner avlingsnivå P '!G1128&gt;1,'Rang. kommuner avlingsnivå P '!G1128,"")</f>
        <v/>
      </c>
      <c r="K1127" s="4" t="str">
        <f>IF('Rang. kommuner avlingsnivå P '!H1128&gt;1,'Rang. kommuner avlingsnivå P '!H1128,"")</f>
        <v/>
      </c>
      <c r="L1127" s="4" t="str">
        <f>IF('Rang. kommuner avlingsnivå P '!I1128&gt;1,'Rang. kommuner avlingsnivå P '!I1128,"")</f>
        <v/>
      </c>
      <c r="M1127" s="4" t="str">
        <f>IF('Rang. kommuner avlingsnivå P '!J1128&gt;1,'Rang. kommuner avlingsnivå P '!J1128,"")</f>
        <v/>
      </c>
      <c r="N1127" s="4" t="str">
        <f>IF('Rang. kommuner avlingsnivå P '!K1128&gt;1,'Rang. kommuner avlingsnivå P '!K1128,"")</f>
        <v/>
      </c>
      <c r="O1127" s="4" t="str">
        <f>IF('Rang. kommuner avlingsnivå P '!L1128&gt;1,'Rang. kommuner avlingsnivå P '!L1128,"")</f>
        <v/>
      </c>
    </row>
    <row r="1128" spans="4:15" x14ac:dyDescent="0.25">
      <c r="D1128" s="4" t="str">
        <f>IF('Rang. kommuner avlingsnivå P '!A1129&gt;1,'Rang. kommuner avlingsnivå P '!A1129,"")</f>
        <v/>
      </c>
      <c r="E1128" s="4" t="str">
        <f>IF('Rang. kommuner avlingsnivå P '!B1129&gt;1,'Rang. kommuner avlingsnivå P '!B1129,"")</f>
        <v/>
      </c>
      <c r="F1128" s="4" t="str">
        <f>IF('Rang. kommuner avlingsnivå P '!C1129&gt;1,'Rang. kommuner avlingsnivå P '!C1129,"")</f>
        <v/>
      </c>
      <c r="G1128" s="4" t="str">
        <f>IF('Rang. kommuner avlingsnivå P '!D1129&gt;1,'Rang. kommuner avlingsnivå P '!D1129,"")</f>
        <v/>
      </c>
      <c r="H1128" s="4" t="str">
        <f>IF('Rang. kommuner avlingsnivå P '!E1129&gt;1,'Rang. kommuner avlingsnivå P '!E1129,"")</f>
        <v/>
      </c>
      <c r="I1128" s="4" t="str">
        <f>IF('Rang. kommuner avlingsnivå P '!F1129&gt;1,'Rang. kommuner avlingsnivå P '!F1129,"")</f>
        <v/>
      </c>
      <c r="J1128" s="4" t="str">
        <f>IF('Rang. kommuner avlingsnivå P '!G1129&gt;1,'Rang. kommuner avlingsnivå P '!G1129,"")</f>
        <v/>
      </c>
      <c r="K1128" s="4" t="str">
        <f>IF('Rang. kommuner avlingsnivå P '!H1129&gt;1,'Rang. kommuner avlingsnivå P '!H1129,"")</f>
        <v/>
      </c>
      <c r="L1128" s="4" t="str">
        <f>IF('Rang. kommuner avlingsnivå P '!I1129&gt;1,'Rang. kommuner avlingsnivå P '!I1129,"")</f>
        <v/>
      </c>
      <c r="M1128" s="4" t="str">
        <f>IF('Rang. kommuner avlingsnivå P '!J1129&gt;1,'Rang. kommuner avlingsnivå P '!J1129,"")</f>
        <v/>
      </c>
      <c r="N1128" s="4" t="str">
        <f>IF('Rang. kommuner avlingsnivå P '!K1129&gt;1,'Rang. kommuner avlingsnivå P '!K1129,"")</f>
        <v/>
      </c>
      <c r="O1128" s="4" t="str">
        <f>IF('Rang. kommuner avlingsnivå P '!L1129&gt;1,'Rang. kommuner avlingsnivå P '!L1129,"")</f>
        <v/>
      </c>
    </row>
    <row r="1129" spans="4:15" x14ac:dyDescent="0.25">
      <c r="D1129" s="4" t="str">
        <f>IF('Rang. kommuner avlingsnivå P '!A1130&gt;1,'Rang. kommuner avlingsnivå P '!A1130,"")</f>
        <v/>
      </c>
      <c r="E1129" s="4" t="str">
        <f>IF('Rang. kommuner avlingsnivå P '!B1130&gt;1,'Rang. kommuner avlingsnivå P '!B1130,"")</f>
        <v/>
      </c>
      <c r="F1129" s="4" t="str">
        <f>IF('Rang. kommuner avlingsnivå P '!C1130&gt;1,'Rang. kommuner avlingsnivå P '!C1130,"")</f>
        <v/>
      </c>
      <c r="G1129" s="4" t="str">
        <f>IF('Rang. kommuner avlingsnivå P '!D1130&gt;1,'Rang. kommuner avlingsnivå P '!D1130,"")</f>
        <v/>
      </c>
      <c r="H1129" s="4" t="str">
        <f>IF('Rang. kommuner avlingsnivå P '!E1130&gt;1,'Rang. kommuner avlingsnivå P '!E1130,"")</f>
        <v/>
      </c>
      <c r="I1129" s="4" t="str">
        <f>IF('Rang. kommuner avlingsnivå P '!F1130&gt;1,'Rang. kommuner avlingsnivå P '!F1130,"")</f>
        <v/>
      </c>
      <c r="J1129" s="4" t="str">
        <f>IF('Rang. kommuner avlingsnivå P '!G1130&gt;1,'Rang. kommuner avlingsnivå P '!G1130,"")</f>
        <v/>
      </c>
      <c r="K1129" s="4" t="str">
        <f>IF('Rang. kommuner avlingsnivå P '!H1130&gt;1,'Rang. kommuner avlingsnivå P '!H1130,"")</f>
        <v/>
      </c>
      <c r="L1129" s="4" t="str">
        <f>IF('Rang. kommuner avlingsnivå P '!I1130&gt;1,'Rang. kommuner avlingsnivå P '!I1130,"")</f>
        <v/>
      </c>
      <c r="M1129" s="4" t="str">
        <f>IF('Rang. kommuner avlingsnivå P '!J1130&gt;1,'Rang. kommuner avlingsnivå P '!J1130,"")</f>
        <v/>
      </c>
      <c r="N1129" s="4" t="str">
        <f>IF('Rang. kommuner avlingsnivå P '!K1130&gt;1,'Rang. kommuner avlingsnivå P '!K1130,"")</f>
        <v/>
      </c>
      <c r="O1129" s="4" t="str">
        <f>IF('Rang. kommuner avlingsnivå P '!L1130&gt;1,'Rang. kommuner avlingsnivå P '!L1130,"")</f>
        <v/>
      </c>
    </row>
    <row r="1130" spans="4:15" x14ac:dyDescent="0.25">
      <c r="D1130" s="4" t="str">
        <f>IF('Rang. kommuner avlingsnivå P '!A1131&gt;1,'Rang. kommuner avlingsnivå P '!A1131,"")</f>
        <v/>
      </c>
      <c r="E1130" s="4" t="str">
        <f>IF('Rang. kommuner avlingsnivå P '!B1131&gt;1,'Rang. kommuner avlingsnivå P '!B1131,"")</f>
        <v/>
      </c>
      <c r="F1130" s="4" t="str">
        <f>IF('Rang. kommuner avlingsnivå P '!C1131&gt;1,'Rang. kommuner avlingsnivå P '!C1131,"")</f>
        <v/>
      </c>
      <c r="G1130" s="4" t="str">
        <f>IF('Rang. kommuner avlingsnivå P '!D1131&gt;1,'Rang. kommuner avlingsnivå P '!D1131,"")</f>
        <v/>
      </c>
      <c r="H1130" s="4" t="str">
        <f>IF('Rang. kommuner avlingsnivå P '!E1131&gt;1,'Rang. kommuner avlingsnivå P '!E1131,"")</f>
        <v/>
      </c>
      <c r="I1130" s="4" t="str">
        <f>IF('Rang. kommuner avlingsnivå P '!F1131&gt;1,'Rang. kommuner avlingsnivå P '!F1131,"")</f>
        <v/>
      </c>
      <c r="J1130" s="4" t="str">
        <f>IF('Rang. kommuner avlingsnivå P '!G1131&gt;1,'Rang. kommuner avlingsnivå P '!G1131,"")</f>
        <v/>
      </c>
      <c r="K1130" s="4" t="str">
        <f>IF('Rang. kommuner avlingsnivå P '!H1131&gt;1,'Rang. kommuner avlingsnivå P '!H1131,"")</f>
        <v/>
      </c>
      <c r="L1130" s="4" t="str">
        <f>IF('Rang. kommuner avlingsnivå P '!I1131&gt;1,'Rang. kommuner avlingsnivå P '!I1131,"")</f>
        <v/>
      </c>
      <c r="M1130" s="4" t="str">
        <f>IF('Rang. kommuner avlingsnivå P '!J1131&gt;1,'Rang. kommuner avlingsnivå P '!J1131,"")</f>
        <v/>
      </c>
      <c r="N1130" s="4" t="str">
        <f>IF('Rang. kommuner avlingsnivå P '!K1131&gt;1,'Rang. kommuner avlingsnivå P '!K1131,"")</f>
        <v/>
      </c>
      <c r="O1130" s="4" t="str">
        <f>IF('Rang. kommuner avlingsnivå P '!L1131&gt;1,'Rang. kommuner avlingsnivå P '!L1131,"")</f>
        <v/>
      </c>
    </row>
    <row r="1131" spans="4:15" x14ac:dyDescent="0.25">
      <c r="D1131" s="4" t="str">
        <f>IF('Rang. kommuner avlingsnivå P '!A1132&gt;1,'Rang. kommuner avlingsnivå P '!A1132,"")</f>
        <v/>
      </c>
      <c r="E1131" s="4" t="str">
        <f>IF('Rang. kommuner avlingsnivå P '!B1132&gt;1,'Rang. kommuner avlingsnivå P '!B1132,"")</f>
        <v/>
      </c>
      <c r="F1131" s="4" t="str">
        <f>IF('Rang. kommuner avlingsnivå P '!C1132&gt;1,'Rang. kommuner avlingsnivå P '!C1132,"")</f>
        <v/>
      </c>
      <c r="G1131" s="4" t="str">
        <f>IF('Rang. kommuner avlingsnivå P '!D1132&gt;1,'Rang. kommuner avlingsnivå P '!D1132,"")</f>
        <v/>
      </c>
      <c r="H1131" s="4" t="str">
        <f>IF('Rang. kommuner avlingsnivå P '!E1132&gt;1,'Rang. kommuner avlingsnivå P '!E1132,"")</f>
        <v/>
      </c>
      <c r="I1131" s="4" t="str">
        <f>IF('Rang. kommuner avlingsnivå P '!F1132&gt;1,'Rang. kommuner avlingsnivå P '!F1132,"")</f>
        <v/>
      </c>
      <c r="J1131" s="4" t="str">
        <f>IF('Rang. kommuner avlingsnivå P '!G1132&gt;1,'Rang. kommuner avlingsnivå P '!G1132,"")</f>
        <v/>
      </c>
      <c r="K1131" s="4" t="str">
        <f>IF('Rang. kommuner avlingsnivå P '!H1132&gt;1,'Rang. kommuner avlingsnivå P '!H1132,"")</f>
        <v/>
      </c>
      <c r="L1131" s="4" t="str">
        <f>IF('Rang. kommuner avlingsnivå P '!I1132&gt;1,'Rang. kommuner avlingsnivå P '!I1132,"")</f>
        <v/>
      </c>
      <c r="M1131" s="4" t="str">
        <f>IF('Rang. kommuner avlingsnivå P '!J1132&gt;1,'Rang. kommuner avlingsnivå P '!J1132,"")</f>
        <v/>
      </c>
      <c r="N1131" s="4" t="str">
        <f>IF('Rang. kommuner avlingsnivå P '!K1132&gt;1,'Rang. kommuner avlingsnivå P '!K1132,"")</f>
        <v/>
      </c>
      <c r="O1131" s="4" t="str">
        <f>IF('Rang. kommuner avlingsnivå P '!L1132&gt;1,'Rang. kommuner avlingsnivå P '!L1132,"")</f>
        <v/>
      </c>
    </row>
    <row r="1132" spans="4:15" x14ac:dyDescent="0.25">
      <c r="D1132" s="4" t="str">
        <f>IF('Rang. kommuner avlingsnivå P '!A1133&gt;1,'Rang. kommuner avlingsnivå P '!A1133,"")</f>
        <v/>
      </c>
      <c r="E1132" s="4" t="str">
        <f>IF('Rang. kommuner avlingsnivå P '!B1133&gt;1,'Rang. kommuner avlingsnivå P '!B1133,"")</f>
        <v/>
      </c>
      <c r="F1132" s="4" t="str">
        <f>IF('Rang. kommuner avlingsnivå P '!C1133&gt;1,'Rang. kommuner avlingsnivå P '!C1133,"")</f>
        <v/>
      </c>
      <c r="G1132" s="4" t="str">
        <f>IF('Rang. kommuner avlingsnivå P '!D1133&gt;1,'Rang. kommuner avlingsnivå P '!D1133,"")</f>
        <v/>
      </c>
      <c r="H1132" s="4" t="str">
        <f>IF('Rang. kommuner avlingsnivå P '!E1133&gt;1,'Rang. kommuner avlingsnivå P '!E1133,"")</f>
        <v/>
      </c>
      <c r="I1132" s="4" t="str">
        <f>IF('Rang. kommuner avlingsnivå P '!F1133&gt;1,'Rang. kommuner avlingsnivå P '!F1133,"")</f>
        <v/>
      </c>
      <c r="J1132" s="4" t="str">
        <f>IF('Rang. kommuner avlingsnivå P '!G1133&gt;1,'Rang. kommuner avlingsnivå P '!G1133,"")</f>
        <v/>
      </c>
      <c r="K1132" s="4" t="str">
        <f>IF('Rang. kommuner avlingsnivå P '!H1133&gt;1,'Rang. kommuner avlingsnivå P '!H1133,"")</f>
        <v/>
      </c>
      <c r="L1132" s="4" t="str">
        <f>IF('Rang. kommuner avlingsnivå P '!I1133&gt;1,'Rang. kommuner avlingsnivå P '!I1133,"")</f>
        <v/>
      </c>
      <c r="M1132" s="4" t="str">
        <f>IF('Rang. kommuner avlingsnivå P '!J1133&gt;1,'Rang. kommuner avlingsnivå P '!J1133,"")</f>
        <v/>
      </c>
      <c r="N1132" s="4" t="str">
        <f>IF('Rang. kommuner avlingsnivå P '!K1133&gt;1,'Rang. kommuner avlingsnivå P '!K1133,"")</f>
        <v/>
      </c>
      <c r="O1132" s="4" t="str">
        <f>IF('Rang. kommuner avlingsnivå P '!L1133&gt;1,'Rang. kommuner avlingsnivå P '!L1133,"")</f>
        <v/>
      </c>
    </row>
    <row r="1133" spans="4:15" x14ac:dyDescent="0.25">
      <c r="D1133" s="4" t="str">
        <f>IF('Rang. kommuner avlingsnivå P '!A1134&gt;1,'Rang. kommuner avlingsnivå P '!A1134,"")</f>
        <v/>
      </c>
      <c r="E1133" s="4" t="str">
        <f>IF('Rang. kommuner avlingsnivå P '!B1134&gt;1,'Rang. kommuner avlingsnivå P '!B1134,"")</f>
        <v/>
      </c>
      <c r="F1133" s="4" t="str">
        <f>IF('Rang. kommuner avlingsnivå P '!C1134&gt;1,'Rang. kommuner avlingsnivå P '!C1134,"")</f>
        <v/>
      </c>
      <c r="G1133" s="4" t="str">
        <f>IF('Rang. kommuner avlingsnivå P '!D1134&gt;1,'Rang. kommuner avlingsnivå P '!D1134,"")</f>
        <v/>
      </c>
      <c r="H1133" s="4" t="str">
        <f>IF('Rang. kommuner avlingsnivå P '!E1134&gt;1,'Rang. kommuner avlingsnivå P '!E1134,"")</f>
        <v/>
      </c>
      <c r="I1133" s="4" t="str">
        <f>IF('Rang. kommuner avlingsnivå P '!F1134&gt;1,'Rang. kommuner avlingsnivå P '!F1134,"")</f>
        <v/>
      </c>
      <c r="J1133" s="4" t="str">
        <f>IF('Rang. kommuner avlingsnivå P '!G1134&gt;1,'Rang. kommuner avlingsnivå P '!G1134,"")</f>
        <v/>
      </c>
      <c r="K1133" s="4" t="str">
        <f>IF('Rang. kommuner avlingsnivå P '!H1134&gt;1,'Rang. kommuner avlingsnivå P '!H1134,"")</f>
        <v/>
      </c>
      <c r="L1133" s="4" t="str">
        <f>IF('Rang. kommuner avlingsnivå P '!I1134&gt;1,'Rang. kommuner avlingsnivå P '!I1134,"")</f>
        <v/>
      </c>
      <c r="M1133" s="4" t="str">
        <f>IF('Rang. kommuner avlingsnivå P '!J1134&gt;1,'Rang. kommuner avlingsnivå P '!J1134,"")</f>
        <v/>
      </c>
      <c r="N1133" s="4" t="str">
        <f>IF('Rang. kommuner avlingsnivå P '!K1134&gt;1,'Rang. kommuner avlingsnivå P '!K1134,"")</f>
        <v/>
      </c>
      <c r="O1133" s="4" t="str">
        <f>IF('Rang. kommuner avlingsnivå P '!L1134&gt;1,'Rang. kommuner avlingsnivå P '!L1134,"")</f>
        <v/>
      </c>
    </row>
    <row r="1134" spans="4:15" x14ac:dyDescent="0.25">
      <c r="D1134" s="4" t="str">
        <f>IF('Rang. kommuner avlingsnivå P '!A1135&gt;1,'Rang. kommuner avlingsnivå P '!A1135,"")</f>
        <v/>
      </c>
      <c r="E1134" s="4" t="str">
        <f>IF('Rang. kommuner avlingsnivå P '!B1135&gt;1,'Rang. kommuner avlingsnivå P '!B1135,"")</f>
        <v/>
      </c>
      <c r="F1134" s="4" t="str">
        <f>IF('Rang. kommuner avlingsnivå P '!C1135&gt;1,'Rang. kommuner avlingsnivå P '!C1135,"")</f>
        <v/>
      </c>
      <c r="G1134" s="4" t="str">
        <f>IF('Rang. kommuner avlingsnivå P '!D1135&gt;1,'Rang. kommuner avlingsnivå P '!D1135,"")</f>
        <v/>
      </c>
      <c r="H1134" s="4" t="str">
        <f>IF('Rang. kommuner avlingsnivå P '!E1135&gt;1,'Rang. kommuner avlingsnivå P '!E1135,"")</f>
        <v/>
      </c>
      <c r="I1134" s="4" t="str">
        <f>IF('Rang. kommuner avlingsnivå P '!F1135&gt;1,'Rang. kommuner avlingsnivå P '!F1135,"")</f>
        <v/>
      </c>
      <c r="J1134" s="4" t="str">
        <f>IF('Rang. kommuner avlingsnivå P '!G1135&gt;1,'Rang. kommuner avlingsnivå P '!G1135,"")</f>
        <v/>
      </c>
      <c r="K1134" s="4" t="str">
        <f>IF('Rang. kommuner avlingsnivå P '!H1135&gt;1,'Rang. kommuner avlingsnivå P '!H1135,"")</f>
        <v/>
      </c>
      <c r="L1134" s="4" t="str">
        <f>IF('Rang. kommuner avlingsnivå P '!I1135&gt;1,'Rang. kommuner avlingsnivå P '!I1135,"")</f>
        <v/>
      </c>
      <c r="M1134" s="4" t="str">
        <f>IF('Rang. kommuner avlingsnivå P '!J1135&gt;1,'Rang. kommuner avlingsnivå P '!J1135,"")</f>
        <v/>
      </c>
      <c r="N1134" s="4" t="str">
        <f>IF('Rang. kommuner avlingsnivå P '!K1135&gt;1,'Rang. kommuner avlingsnivå P '!K1135,"")</f>
        <v/>
      </c>
      <c r="O1134" s="4" t="str">
        <f>IF('Rang. kommuner avlingsnivå P '!L1135&gt;1,'Rang. kommuner avlingsnivå P '!L1135,"")</f>
        <v/>
      </c>
    </row>
    <row r="1135" spans="4:15" x14ac:dyDescent="0.25">
      <c r="D1135" s="4" t="str">
        <f>IF('Rang. kommuner avlingsnivå P '!A1136&gt;1,'Rang. kommuner avlingsnivå P '!A1136,"")</f>
        <v/>
      </c>
      <c r="E1135" s="4" t="str">
        <f>IF('Rang. kommuner avlingsnivå P '!B1136&gt;1,'Rang. kommuner avlingsnivå P '!B1136,"")</f>
        <v/>
      </c>
      <c r="F1135" s="4" t="str">
        <f>IF('Rang. kommuner avlingsnivå P '!C1136&gt;1,'Rang. kommuner avlingsnivå P '!C1136,"")</f>
        <v/>
      </c>
      <c r="G1135" s="4" t="str">
        <f>IF('Rang. kommuner avlingsnivå P '!D1136&gt;1,'Rang. kommuner avlingsnivå P '!D1136,"")</f>
        <v/>
      </c>
      <c r="H1135" s="4" t="str">
        <f>IF('Rang. kommuner avlingsnivå P '!E1136&gt;1,'Rang. kommuner avlingsnivå P '!E1136,"")</f>
        <v/>
      </c>
      <c r="I1135" s="4" t="str">
        <f>IF('Rang. kommuner avlingsnivå P '!F1136&gt;1,'Rang. kommuner avlingsnivå P '!F1136,"")</f>
        <v/>
      </c>
      <c r="J1135" s="4" t="str">
        <f>IF('Rang. kommuner avlingsnivå P '!G1136&gt;1,'Rang. kommuner avlingsnivå P '!G1136,"")</f>
        <v/>
      </c>
      <c r="K1135" s="4" t="str">
        <f>IF('Rang. kommuner avlingsnivå P '!H1136&gt;1,'Rang. kommuner avlingsnivå P '!H1136,"")</f>
        <v/>
      </c>
      <c r="L1135" s="4" t="str">
        <f>IF('Rang. kommuner avlingsnivå P '!I1136&gt;1,'Rang. kommuner avlingsnivå P '!I1136,"")</f>
        <v/>
      </c>
      <c r="M1135" s="4" t="str">
        <f>IF('Rang. kommuner avlingsnivå P '!J1136&gt;1,'Rang. kommuner avlingsnivå P '!J1136,"")</f>
        <v/>
      </c>
      <c r="N1135" s="4" t="str">
        <f>IF('Rang. kommuner avlingsnivå P '!K1136&gt;1,'Rang. kommuner avlingsnivå P '!K1136,"")</f>
        <v/>
      </c>
      <c r="O1135" s="4" t="str">
        <f>IF('Rang. kommuner avlingsnivå P '!L1136&gt;1,'Rang. kommuner avlingsnivå P '!L1136,"")</f>
        <v/>
      </c>
    </row>
    <row r="1136" spans="4:15" x14ac:dyDescent="0.25">
      <c r="D1136" s="4" t="str">
        <f>IF('Rang. kommuner avlingsnivå P '!A1137&gt;1,'Rang. kommuner avlingsnivå P '!A1137,"")</f>
        <v/>
      </c>
      <c r="E1136" s="4" t="str">
        <f>IF('Rang. kommuner avlingsnivå P '!B1137&gt;1,'Rang. kommuner avlingsnivå P '!B1137,"")</f>
        <v/>
      </c>
      <c r="F1136" s="4" t="str">
        <f>IF('Rang. kommuner avlingsnivå P '!C1137&gt;1,'Rang. kommuner avlingsnivå P '!C1137,"")</f>
        <v/>
      </c>
      <c r="G1136" s="4" t="str">
        <f>IF('Rang. kommuner avlingsnivå P '!D1137&gt;1,'Rang. kommuner avlingsnivå P '!D1137,"")</f>
        <v/>
      </c>
      <c r="H1136" s="4" t="str">
        <f>IF('Rang. kommuner avlingsnivå P '!E1137&gt;1,'Rang. kommuner avlingsnivå P '!E1137,"")</f>
        <v/>
      </c>
      <c r="I1136" s="4" t="str">
        <f>IF('Rang. kommuner avlingsnivå P '!F1137&gt;1,'Rang. kommuner avlingsnivå P '!F1137,"")</f>
        <v/>
      </c>
      <c r="J1136" s="4" t="str">
        <f>IF('Rang. kommuner avlingsnivå P '!G1137&gt;1,'Rang. kommuner avlingsnivå P '!G1137,"")</f>
        <v/>
      </c>
      <c r="K1136" s="4" t="str">
        <f>IF('Rang. kommuner avlingsnivå P '!H1137&gt;1,'Rang. kommuner avlingsnivå P '!H1137,"")</f>
        <v/>
      </c>
      <c r="L1136" s="4" t="str">
        <f>IF('Rang. kommuner avlingsnivå P '!I1137&gt;1,'Rang. kommuner avlingsnivå P '!I1137,"")</f>
        <v/>
      </c>
      <c r="M1136" s="4" t="str">
        <f>IF('Rang. kommuner avlingsnivå P '!J1137&gt;1,'Rang. kommuner avlingsnivå P '!J1137,"")</f>
        <v/>
      </c>
      <c r="N1136" s="4" t="str">
        <f>IF('Rang. kommuner avlingsnivå P '!K1137&gt;1,'Rang. kommuner avlingsnivå P '!K1137,"")</f>
        <v/>
      </c>
      <c r="O1136" s="4" t="str">
        <f>IF('Rang. kommuner avlingsnivå P '!L1137&gt;1,'Rang. kommuner avlingsnivå P '!L1137,"")</f>
        <v/>
      </c>
    </row>
    <row r="1137" spans="4:15" x14ac:dyDescent="0.25">
      <c r="D1137" s="4" t="str">
        <f>IF('Rang. kommuner avlingsnivå P '!A1138&gt;1,'Rang. kommuner avlingsnivå P '!A1138,"")</f>
        <v/>
      </c>
      <c r="E1137" s="4" t="str">
        <f>IF('Rang. kommuner avlingsnivå P '!B1138&gt;1,'Rang. kommuner avlingsnivå P '!B1138,"")</f>
        <v/>
      </c>
      <c r="F1137" s="4" t="str">
        <f>IF('Rang. kommuner avlingsnivå P '!C1138&gt;1,'Rang. kommuner avlingsnivå P '!C1138,"")</f>
        <v/>
      </c>
      <c r="G1137" s="4" t="str">
        <f>IF('Rang. kommuner avlingsnivå P '!D1138&gt;1,'Rang. kommuner avlingsnivå P '!D1138,"")</f>
        <v/>
      </c>
      <c r="H1137" s="4" t="str">
        <f>IF('Rang. kommuner avlingsnivå P '!E1138&gt;1,'Rang. kommuner avlingsnivå P '!E1138,"")</f>
        <v/>
      </c>
      <c r="I1137" s="4" t="str">
        <f>IF('Rang. kommuner avlingsnivå P '!F1138&gt;1,'Rang. kommuner avlingsnivå P '!F1138,"")</f>
        <v/>
      </c>
      <c r="J1137" s="4" t="str">
        <f>IF('Rang. kommuner avlingsnivå P '!G1138&gt;1,'Rang. kommuner avlingsnivå P '!G1138,"")</f>
        <v/>
      </c>
      <c r="K1137" s="4" t="str">
        <f>IF('Rang. kommuner avlingsnivå P '!H1138&gt;1,'Rang. kommuner avlingsnivå P '!H1138,"")</f>
        <v/>
      </c>
      <c r="L1137" s="4" t="str">
        <f>IF('Rang. kommuner avlingsnivå P '!I1138&gt;1,'Rang. kommuner avlingsnivå P '!I1138,"")</f>
        <v/>
      </c>
      <c r="M1137" s="4" t="str">
        <f>IF('Rang. kommuner avlingsnivå P '!J1138&gt;1,'Rang. kommuner avlingsnivå P '!J1138,"")</f>
        <v/>
      </c>
      <c r="N1137" s="4" t="str">
        <f>IF('Rang. kommuner avlingsnivå P '!K1138&gt;1,'Rang. kommuner avlingsnivå P '!K1138,"")</f>
        <v/>
      </c>
      <c r="O1137" s="4" t="str">
        <f>IF('Rang. kommuner avlingsnivå P '!L1138&gt;1,'Rang. kommuner avlingsnivå P '!L1138,"")</f>
        <v/>
      </c>
    </row>
    <row r="1138" spans="4:15" x14ac:dyDescent="0.25">
      <c r="D1138" s="4" t="str">
        <f>IF('Rang. kommuner avlingsnivå P '!A1139&gt;1,'Rang. kommuner avlingsnivå P '!A1139,"")</f>
        <v/>
      </c>
      <c r="E1138" s="4" t="str">
        <f>IF('Rang. kommuner avlingsnivå P '!B1139&gt;1,'Rang. kommuner avlingsnivå P '!B1139,"")</f>
        <v/>
      </c>
      <c r="F1138" s="4" t="str">
        <f>IF('Rang. kommuner avlingsnivå P '!C1139&gt;1,'Rang. kommuner avlingsnivå P '!C1139,"")</f>
        <v/>
      </c>
      <c r="G1138" s="4" t="str">
        <f>IF('Rang. kommuner avlingsnivå P '!D1139&gt;1,'Rang. kommuner avlingsnivå P '!D1139,"")</f>
        <v/>
      </c>
      <c r="H1138" s="4" t="str">
        <f>IF('Rang. kommuner avlingsnivå P '!E1139&gt;1,'Rang. kommuner avlingsnivå P '!E1139,"")</f>
        <v/>
      </c>
      <c r="I1138" s="4" t="str">
        <f>IF('Rang. kommuner avlingsnivå P '!F1139&gt;1,'Rang. kommuner avlingsnivå P '!F1139,"")</f>
        <v/>
      </c>
      <c r="J1138" s="4" t="str">
        <f>IF('Rang. kommuner avlingsnivå P '!G1139&gt;1,'Rang. kommuner avlingsnivå P '!G1139,"")</f>
        <v/>
      </c>
      <c r="K1138" s="4" t="str">
        <f>IF('Rang. kommuner avlingsnivå P '!H1139&gt;1,'Rang. kommuner avlingsnivå P '!H1139,"")</f>
        <v/>
      </c>
      <c r="L1138" s="4" t="str">
        <f>IF('Rang. kommuner avlingsnivå P '!I1139&gt;1,'Rang. kommuner avlingsnivå P '!I1139,"")</f>
        <v/>
      </c>
      <c r="M1138" s="4" t="str">
        <f>IF('Rang. kommuner avlingsnivå P '!J1139&gt;1,'Rang. kommuner avlingsnivå P '!J1139,"")</f>
        <v/>
      </c>
      <c r="N1138" s="4" t="str">
        <f>IF('Rang. kommuner avlingsnivå P '!K1139&gt;1,'Rang. kommuner avlingsnivå P '!K1139,"")</f>
        <v/>
      </c>
      <c r="O1138" s="4" t="str">
        <f>IF('Rang. kommuner avlingsnivå P '!L1139&gt;1,'Rang. kommuner avlingsnivå P '!L1139,"")</f>
        <v/>
      </c>
    </row>
    <row r="1139" spans="4:15" x14ac:dyDescent="0.25">
      <c r="D1139" s="4" t="str">
        <f>IF('Rang. kommuner avlingsnivå P '!A1140&gt;1,'Rang. kommuner avlingsnivå P '!A1140,"")</f>
        <v/>
      </c>
      <c r="E1139" s="4" t="str">
        <f>IF('Rang. kommuner avlingsnivå P '!B1140&gt;1,'Rang. kommuner avlingsnivå P '!B1140,"")</f>
        <v/>
      </c>
      <c r="F1139" s="4" t="str">
        <f>IF('Rang. kommuner avlingsnivå P '!C1140&gt;1,'Rang. kommuner avlingsnivå P '!C1140,"")</f>
        <v/>
      </c>
      <c r="G1139" s="4" t="str">
        <f>IF('Rang. kommuner avlingsnivå P '!D1140&gt;1,'Rang. kommuner avlingsnivå P '!D1140,"")</f>
        <v/>
      </c>
      <c r="H1139" s="4" t="str">
        <f>IF('Rang. kommuner avlingsnivå P '!E1140&gt;1,'Rang. kommuner avlingsnivå P '!E1140,"")</f>
        <v/>
      </c>
      <c r="I1139" s="4" t="str">
        <f>IF('Rang. kommuner avlingsnivå P '!F1140&gt;1,'Rang. kommuner avlingsnivå P '!F1140,"")</f>
        <v/>
      </c>
      <c r="J1139" s="4" t="str">
        <f>IF('Rang. kommuner avlingsnivå P '!G1140&gt;1,'Rang. kommuner avlingsnivå P '!G1140,"")</f>
        <v/>
      </c>
      <c r="K1139" s="4" t="str">
        <f>IF('Rang. kommuner avlingsnivå P '!H1140&gt;1,'Rang. kommuner avlingsnivå P '!H1140,"")</f>
        <v/>
      </c>
      <c r="L1139" s="4" t="str">
        <f>IF('Rang. kommuner avlingsnivå P '!I1140&gt;1,'Rang. kommuner avlingsnivå P '!I1140,"")</f>
        <v/>
      </c>
      <c r="M1139" s="4" t="str">
        <f>IF('Rang. kommuner avlingsnivå P '!J1140&gt;1,'Rang. kommuner avlingsnivå P '!J1140,"")</f>
        <v/>
      </c>
      <c r="N1139" s="4" t="str">
        <f>IF('Rang. kommuner avlingsnivå P '!K1140&gt;1,'Rang. kommuner avlingsnivå P '!K1140,"")</f>
        <v/>
      </c>
      <c r="O1139" s="4" t="str">
        <f>IF('Rang. kommuner avlingsnivå P '!L1140&gt;1,'Rang. kommuner avlingsnivå P '!L1140,"")</f>
        <v/>
      </c>
    </row>
    <row r="1140" spans="4:15" x14ac:dyDescent="0.25">
      <c r="D1140" s="4" t="str">
        <f>IF('Rang. kommuner avlingsnivå P '!A1141&gt;1,'Rang. kommuner avlingsnivå P '!A1141,"")</f>
        <v/>
      </c>
      <c r="E1140" s="4" t="str">
        <f>IF('Rang. kommuner avlingsnivå P '!B1141&gt;1,'Rang. kommuner avlingsnivå P '!B1141,"")</f>
        <v/>
      </c>
      <c r="F1140" s="4" t="str">
        <f>IF('Rang. kommuner avlingsnivå P '!C1141&gt;1,'Rang. kommuner avlingsnivå P '!C1141,"")</f>
        <v/>
      </c>
      <c r="G1140" s="4" t="str">
        <f>IF('Rang. kommuner avlingsnivå P '!D1141&gt;1,'Rang. kommuner avlingsnivå P '!D1141,"")</f>
        <v/>
      </c>
      <c r="H1140" s="4" t="str">
        <f>IF('Rang. kommuner avlingsnivå P '!E1141&gt;1,'Rang. kommuner avlingsnivå P '!E1141,"")</f>
        <v/>
      </c>
      <c r="I1140" s="4" t="str">
        <f>IF('Rang. kommuner avlingsnivå P '!F1141&gt;1,'Rang. kommuner avlingsnivå P '!F1141,"")</f>
        <v/>
      </c>
      <c r="J1140" s="4" t="str">
        <f>IF('Rang. kommuner avlingsnivå P '!G1141&gt;1,'Rang. kommuner avlingsnivå P '!G1141,"")</f>
        <v/>
      </c>
      <c r="K1140" s="4" t="str">
        <f>IF('Rang. kommuner avlingsnivå P '!H1141&gt;1,'Rang. kommuner avlingsnivå P '!H1141,"")</f>
        <v/>
      </c>
      <c r="L1140" s="4" t="str">
        <f>IF('Rang. kommuner avlingsnivå P '!I1141&gt;1,'Rang. kommuner avlingsnivå P '!I1141,"")</f>
        <v/>
      </c>
      <c r="M1140" s="4" t="str">
        <f>IF('Rang. kommuner avlingsnivå P '!J1141&gt;1,'Rang. kommuner avlingsnivå P '!J1141,"")</f>
        <v/>
      </c>
      <c r="N1140" s="4" t="str">
        <f>IF('Rang. kommuner avlingsnivå P '!K1141&gt;1,'Rang. kommuner avlingsnivå P '!K1141,"")</f>
        <v/>
      </c>
      <c r="O1140" s="4" t="str">
        <f>IF('Rang. kommuner avlingsnivå P '!L1141&gt;1,'Rang. kommuner avlingsnivå P '!L1141,"")</f>
        <v/>
      </c>
    </row>
    <row r="1141" spans="4:15" x14ac:dyDescent="0.25">
      <c r="D1141" s="4" t="str">
        <f>IF('Rang. kommuner avlingsnivå P '!A1142&gt;1,'Rang. kommuner avlingsnivå P '!A1142,"")</f>
        <v/>
      </c>
      <c r="E1141" s="4" t="str">
        <f>IF('Rang. kommuner avlingsnivå P '!B1142&gt;1,'Rang. kommuner avlingsnivå P '!B1142,"")</f>
        <v/>
      </c>
      <c r="F1141" s="4" t="str">
        <f>IF('Rang. kommuner avlingsnivå P '!C1142&gt;1,'Rang. kommuner avlingsnivå P '!C1142,"")</f>
        <v/>
      </c>
      <c r="G1141" s="4" t="str">
        <f>IF('Rang. kommuner avlingsnivå P '!D1142&gt;1,'Rang. kommuner avlingsnivå P '!D1142,"")</f>
        <v/>
      </c>
      <c r="H1141" s="4" t="str">
        <f>IF('Rang. kommuner avlingsnivå P '!E1142&gt;1,'Rang. kommuner avlingsnivå P '!E1142,"")</f>
        <v/>
      </c>
      <c r="I1141" s="4" t="str">
        <f>IF('Rang. kommuner avlingsnivå P '!F1142&gt;1,'Rang. kommuner avlingsnivå P '!F1142,"")</f>
        <v/>
      </c>
      <c r="J1141" s="4" t="str">
        <f>IF('Rang. kommuner avlingsnivå P '!G1142&gt;1,'Rang. kommuner avlingsnivå P '!G1142,"")</f>
        <v/>
      </c>
      <c r="K1141" s="4" t="str">
        <f>IF('Rang. kommuner avlingsnivå P '!H1142&gt;1,'Rang. kommuner avlingsnivå P '!H1142,"")</f>
        <v/>
      </c>
      <c r="L1141" s="4" t="str">
        <f>IF('Rang. kommuner avlingsnivå P '!I1142&gt;1,'Rang. kommuner avlingsnivå P '!I1142,"")</f>
        <v/>
      </c>
      <c r="M1141" s="4" t="str">
        <f>IF('Rang. kommuner avlingsnivå P '!J1142&gt;1,'Rang. kommuner avlingsnivå P '!J1142,"")</f>
        <v/>
      </c>
      <c r="N1141" s="4" t="str">
        <f>IF('Rang. kommuner avlingsnivå P '!K1142&gt;1,'Rang. kommuner avlingsnivå P '!K1142,"")</f>
        <v/>
      </c>
      <c r="O1141" s="4" t="str">
        <f>IF('Rang. kommuner avlingsnivå P '!L1142&gt;1,'Rang. kommuner avlingsnivå P '!L1142,"")</f>
        <v/>
      </c>
    </row>
    <row r="1142" spans="4:15" x14ac:dyDescent="0.25">
      <c r="D1142" s="4" t="str">
        <f>IF('Rang. kommuner avlingsnivå P '!A1143&gt;1,'Rang. kommuner avlingsnivå P '!A1143,"")</f>
        <v/>
      </c>
      <c r="E1142" s="4" t="str">
        <f>IF('Rang. kommuner avlingsnivå P '!B1143&gt;1,'Rang. kommuner avlingsnivå P '!B1143,"")</f>
        <v/>
      </c>
      <c r="F1142" s="4" t="str">
        <f>IF('Rang. kommuner avlingsnivå P '!C1143&gt;1,'Rang. kommuner avlingsnivå P '!C1143,"")</f>
        <v/>
      </c>
      <c r="G1142" s="4" t="str">
        <f>IF('Rang. kommuner avlingsnivå P '!D1143&gt;1,'Rang. kommuner avlingsnivå P '!D1143,"")</f>
        <v/>
      </c>
      <c r="H1142" s="4" t="str">
        <f>IF('Rang. kommuner avlingsnivå P '!E1143&gt;1,'Rang. kommuner avlingsnivå P '!E1143,"")</f>
        <v/>
      </c>
      <c r="I1142" s="4" t="str">
        <f>IF('Rang. kommuner avlingsnivå P '!F1143&gt;1,'Rang. kommuner avlingsnivå P '!F1143,"")</f>
        <v/>
      </c>
      <c r="J1142" s="4" t="str">
        <f>IF('Rang. kommuner avlingsnivå P '!G1143&gt;1,'Rang. kommuner avlingsnivå P '!G1143,"")</f>
        <v/>
      </c>
      <c r="K1142" s="4" t="str">
        <f>IF('Rang. kommuner avlingsnivå P '!H1143&gt;1,'Rang. kommuner avlingsnivå P '!H1143,"")</f>
        <v/>
      </c>
      <c r="L1142" s="4" t="str">
        <f>IF('Rang. kommuner avlingsnivå P '!I1143&gt;1,'Rang. kommuner avlingsnivå P '!I1143,"")</f>
        <v/>
      </c>
      <c r="M1142" s="4" t="str">
        <f>IF('Rang. kommuner avlingsnivå P '!J1143&gt;1,'Rang. kommuner avlingsnivå P '!J1143,"")</f>
        <v/>
      </c>
      <c r="N1142" s="4" t="str">
        <f>IF('Rang. kommuner avlingsnivå P '!K1143&gt;1,'Rang. kommuner avlingsnivå P '!K1143,"")</f>
        <v/>
      </c>
      <c r="O1142" s="4" t="str">
        <f>IF('Rang. kommuner avlingsnivå P '!L1143&gt;1,'Rang. kommuner avlingsnivå P '!L1143,"")</f>
        <v/>
      </c>
    </row>
    <row r="1143" spans="4:15" x14ac:dyDescent="0.25">
      <c r="D1143" s="4" t="str">
        <f>IF('Rang. kommuner avlingsnivå P '!A1144&gt;1,'Rang. kommuner avlingsnivå P '!A1144,"")</f>
        <v/>
      </c>
      <c r="E1143" s="4" t="str">
        <f>IF('Rang. kommuner avlingsnivå P '!B1144&gt;1,'Rang. kommuner avlingsnivå P '!B1144,"")</f>
        <v/>
      </c>
      <c r="F1143" s="4" t="str">
        <f>IF('Rang. kommuner avlingsnivå P '!C1144&gt;1,'Rang. kommuner avlingsnivå P '!C1144,"")</f>
        <v/>
      </c>
      <c r="G1143" s="4" t="str">
        <f>IF('Rang. kommuner avlingsnivå P '!D1144&gt;1,'Rang. kommuner avlingsnivå P '!D1144,"")</f>
        <v/>
      </c>
      <c r="H1143" s="4" t="str">
        <f>IF('Rang. kommuner avlingsnivå P '!E1144&gt;1,'Rang. kommuner avlingsnivå P '!E1144,"")</f>
        <v/>
      </c>
      <c r="I1143" s="4" t="str">
        <f>IF('Rang. kommuner avlingsnivå P '!F1144&gt;1,'Rang. kommuner avlingsnivå P '!F1144,"")</f>
        <v/>
      </c>
      <c r="J1143" s="4" t="str">
        <f>IF('Rang. kommuner avlingsnivå P '!G1144&gt;1,'Rang. kommuner avlingsnivå P '!G1144,"")</f>
        <v/>
      </c>
      <c r="K1143" s="4" t="str">
        <f>IF('Rang. kommuner avlingsnivå P '!H1144&gt;1,'Rang. kommuner avlingsnivå P '!H1144,"")</f>
        <v/>
      </c>
      <c r="L1143" s="4" t="str">
        <f>IF('Rang. kommuner avlingsnivå P '!I1144&gt;1,'Rang. kommuner avlingsnivå P '!I1144,"")</f>
        <v/>
      </c>
      <c r="M1143" s="4" t="str">
        <f>IF('Rang. kommuner avlingsnivå P '!J1144&gt;1,'Rang. kommuner avlingsnivå P '!J1144,"")</f>
        <v/>
      </c>
      <c r="N1143" s="4" t="str">
        <f>IF('Rang. kommuner avlingsnivå P '!K1144&gt;1,'Rang. kommuner avlingsnivå P '!K1144,"")</f>
        <v/>
      </c>
      <c r="O1143" s="4" t="str">
        <f>IF('Rang. kommuner avlingsnivå P '!L1144&gt;1,'Rang. kommuner avlingsnivå P '!L1144,"")</f>
        <v/>
      </c>
    </row>
    <row r="1144" spans="4:15" x14ac:dyDescent="0.25">
      <c r="D1144" s="4" t="str">
        <f>IF('Rang. kommuner avlingsnivå P '!A1145&gt;1,'Rang. kommuner avlingsnivå P '!A1145,"")</f>
        <v/>
      </c>
      <c r="E1144" s="4" t="str">
        <f>IF('Rang. kommuner avlingsnivå P '!B1145&gt;1,'Rang. kommuner avlingsnivå P '!B1145,"")</f>
        <v/>
      </c>
      <c r="F1144" s="4" t="str">
        <f>IF('Rang. kommuner avlingsnivå P '!C1145&gt;1,'Rang. kommuner avlingsnivå P '!C1145,"")</f>
        <v/>
      </c>
      <c r="G1144" s="4" t="str">
        <f>IF('Rang. kommuner avlingsnivå P '!D1145&gt;1,'Rang. kommuner avlingsnivå P '!D1145,"")</f>
        <v/>
      </c>
      <c r="H1144" s="4" t="str">
        <f>IF('Rang. kommuner avlingsnivå P '!E1145&gt;1,'Rang. kommuner avlingsnivå P '!E1145,"")</f>
        <v/>
      </c>
      <c r="I1144" s="4" t="str">
        <f>IF('Rang. kommuner avlingsnivå P '!F1145&gt;1,'Rang. kommuner avlingsnivå P '!F1145,"")</f>
        <v/>
      </c>
      <c r="J1144" s="4" t="str">
        <f>IF('Rang. kommuner avlingsnivå P '!G1145&gt;1,'Rang. kommuner avlingsnivå P '!G1145,"")</f>
        <v/>
      </c>
      <c r="K1144" s="4" t="str">
        <f>IF('Rang. kommuner avlingsnivå P '!H1145&gt;1,'Rang. kommuner avlingsnivå P '!H1145,"")</f>
        <v/>
      </c>
      <c r="L1144" s="4" t="str">
        <f>IF('Rang. kommuner avlingsnivå P '!I1145&gt;1,'Rang. kommuner avlingsnivå P '!I1145,"")</f>
        <v/>
      </c>
      <c r="M1144" s="4" t="str">
        <f>IF('Rang. kommuner avlingsnivå P '!J1145&gt;1,'Rang. kommuner avlingsnivå P '!J1145,"")</f>
        <v/>
      </c>
      <c r="N1144" s="4" t="str">
        <f>IF('Rang. kommuner avlingsnivå P '!K1145&gt;1,'Rang. kommuner avlingsnivå P '!K1145,"")</f>
        <v/>
      </c>
      <c r="O1144" s="4" t="str">
        <f>IF('Rang. kommuner avlingsnivå P '!L1145&gt;1,'Rang. kommuner avlingsnivå P '!L1145,"")</f>
        <v/>
      </c>
    </row>
    <row r="1145" spans="4:15" x14ac:dyDescent="0.25">
      <c r="D1145" s="4" t="str">
        <f>IF('Rang. kommuner avlingsnivå P '!A1146&gt;1,'Rang. kommuner avlingsnivå P '!A1146,"")</f>
        <v/>
      </c>
      <c r="E1145" s="4" t="str">
        <f>IF('Rang. kommuner avlingsnivå P '!B1146&gt;1,'Rang. kommuner avlingsnivå P '!B1146,"")</f>
        <v/>
      </c>
      <c r="F1145" s="4" t="str">
        <f>IF('Rang. kommuner avlingsnivå P '!C1146&gt;1,'Rang. kommuner avlingsnivå P '!C1146,"")</f>
        <v/>
      </c>
      <c r="G1145" s="4" t="str">
        <f>IF('Rang. kommuner avlingsnivå P '!D1146&gt;1,'Rang. kommuner avlingsnivå P '!D1146,"")</f>
        <v/>
      </c>
      <c r="H1145" s="4" t="str">
        <f>IF('Rang. kommuner avlingsnivå P '!E1146&gt;1,'Rang. kommuner avlingsnivå P '!E1146,"")</f>
        <v/>
      </c>
      <c r="I1145" s="4" t="str">
        <f>IF('Rang. kommuner avlingsnivå P '!F1146&gt;1,'Rang. kommuner avlingsnivå P '!F1146,"")</f>
        <v/>
      </c>
      <c r="J1145" s="4" t="str">
        <f>IF('Rang. kommuner avlingsnivå P '!G1146&gt;1,'Rang. kommuner avlingsnivå P '!G1146,"")</f>
        <v/>
      </c>
      <c r="K1145" s="4" t="str">
        <f>IF('Rang. kommuner avlingsnivå P '!H1146&gt;1,'Rang. kommuner avlingsnivå P '!H1146,"")</f>
        <v/>
      </c>
      <c r="L1145" s="4" t="str">
        <f>IF('Rang. kommuner avlingsnivå P '!I1146&gt;1,'Rang. kommuner avlingsnivå P '!I1146,"")</f>
        <v/>
      </c>
      <c r="M1145" s="4" t="str">
        <f>IF('Rang. kommuner avlingsnivå P '!J1146&gt;1,'Rang. kommuner avlingsnivå P '!J1146,"")</f>
        <v/>
      </c>
      <c r="N1145" s="4" t="str">
        <f>IF('Rang. kommuner avlingsnivå P '!K1146&gt;1,'Rang. kommuner avlingsnivå P '!K1146,"")</f>
        <v/>
      </c>
      <c r="O1145" s="4" t="str">
        <f>IF('Rang. kommuner avlingsnivå P '!L1146&gt;1,'Rang. kommuner avlingsnivå P '!L1146,"")</f>
        <v/>
      </c>
    </row>
    <row r="1146" spans="4:15" x14ac:dyDescent="0.25">
      <c r="D1146" s="4" t="str">
        <f>IF('Rang. kommuner avlingsnivå P '!A1147&gt;1,'Rang. kommuner avlingsnivå P '!A1147,"")</f>
        <v/>
      </c>
      <c r="E1146" s="4" t="str">
        <f>IF('Rang. kommuner avlingsnivå P '!B1147&gt;1,'Rang. kommuner avlingsnivå P '!B1147,"")</f>
        <v/>
      </c>
      <c r="F1146" s="4" t="str">
        <f>IF('Rang. kommuner avlingsnivå P '!C1147&gt;1,'Rang. kommuner avlingsnivå P '!C1147,"")</f>
        <v/>
      </c>
      <c r="G1146" s="4" t="str">
        <f>IF('Rang. kommuner avlingsnivå P '!D1147&gt;1,'Rang. kommuner avlingsnivå P '!D1147,"")</f>
        <v/>
      </c>
      <c r="H1146" s="4" t="str">
        <f>IF('Rang. kommuner avlingsnivå P '!E1147&gt;1,'Rang. kommuner avlingsnivå P '!E1147,"")</f>
        <v/>
      </c>
      <c r="I1146" s="4" t="str">
        <f>IF('Rang. kommuner avlingsnivå P '!F1147&gt;1,'Rang. kommuner avlingsnivå P '!F1147,"")</f>
        <v/>
      </c>
      <c r="J1146" s="4" t="str">
        <f>IF('Rang. kommuner avlingsnivå P '!G1147&gt;1,'Rang. kommuner avlingsnivå P '!G1147,"")</f>
        <v/>
      </c>
      <c r="K1146" s="4" t="str">
        <f>IF('Rang. kommuner avlingsnivå P '!H1147&gt;1,'Rang. kommuner avlingsnivå P '!H1147,"")</f>
        <v/>
      </c>
      <c r="L1146" s="4" t="str">
        <f>IF('Rang. kommuner avlingsnivå P '!I1147&gt;1,'Rang. kommuner avlingsnivå P '!I1147,"")</f>
        <v/>
      </c>
      <c r="M1146" s="4" t="str">
        <f>IF('Rang. kommuner avlingsnivå P '!J1147&gt;1,'Rang. kommuner avlingsnivå P '!J1147,"")</f>
        <v/>
      </c>
      <c r="N1146" s="4" t="str">
        <f>IF('Rang. kommuner avlingsnivå P '!K1147&gt;1,'Rang. kommuner avlingsnivå P '!K1147,"")</f>
        <v/>
      </c>
      <c r="O1146" s="4" t="str">
        <f>IF('Rang. kommuner avlingsnivå P '!L1147&gt;1,'Rang. kommuner avlingsnivå P '!L1147,"")</f>
        <v/>
      </c>
    </row>
    <row r="1147" spans="4:15" x14ac:dyDescent="0.25">
      <c r="D1147" s="4" t="str">
        <f>IF('Rang. kommuner avlingsnivå P '!A1148&gt;1,'Rang. kommuner avlingsnivå P '!A1148,"")</f>
        <v/>
      </c>
      <c r="E1147" s="4" t="str">
        <f>IF('Rang. kommuner avlingsnivå P '!B1148&gt;1,'Rang. kommuner avlingsnivå P '!B1148,"")</f>
        <v/>
      </c>
      <c r="F1147" s="4" t="str">
        <f>IF('Rang. kommuner avlingsnivå P '!C1148&gt;1,'Rang. kommuner avlingsnivå P '!C1148,"")</f>
        <v/>
      </c>
      <c r="G1147" s="4" t="str">
        <f>IF('Rang. kommuner avlingsnivå P '!D1148&gt;1,'Rang. kommuner avlingsnivå P '!D1148,"")</f>
        <v/>
      </c>
      <c r="H1147" s="4" t="str">
        <f>IF('Rang. kommuner avlingsnivå P '!E1148&gt;1,'Rang. kommuner avlingsnivå P '!E1148,"")</f>
        <v/>
      </c>
      <c r="I1147" s="4" t="str">
        <f>IF('Rang. kommuner avlingsnivå P '!F1148&gt;1,'Rang. kommuner avlingsnivå P '!F1148,"")</f>
        <v/>
      </c>
      <c r="J1147" s="4" t="str">
        <f>IF('Rang. kommuner avlingsnivå P '!G1148&gt;1,'Rang. kommuner avlingsnivå P '!G1148,"")</f>
        <v/>
      </c>
      <c r="K1147" s="4" t="str">
        <f>IF('Rang. kommuner avlingsnivå P '!H1148&gt;1,'Rang. kommuner avlingsnivå P '!H1148,"")</f>
        <v/>
      </c>
      <c r="L1147" s="4" t="str">
        <f>IF('Rang. kommuner avlingsnivå P '!I1148&gt;1,'Rang. kommuner avlingsnivå P '!I1148,"")</f>
        <v/>
      </c>
      <c r="M1147" s="4" t="str">
        <f>IF('Rang. kommuner avlingsnivå P '!J1148&gt;1,'Rang. kommuner avlingsnivå P '!J1148,"")</f>
        <v/>
      </c>
      <c r="N1147" s="4" t="str">
        <f>IF('Rang. kommuner avlingsnivå P '!K1148&gt;1,'Rang. kommuner avlingsnivå P '!K1148,"")</f>
        <v/>
      </c>
      <c r="O1147" s="4" t="str">
        <f>IF('Rang. kommuner avlingsnivå P '!L1148&gt;1,'Rang. kommuner avlingsnivå P '!L1148,"")</f>
        <v/>
      </c>
    </row>
    <row r="1148" spans="4:15" x14ac:dyDescent="0.25">
      <c r="D1148" s="4" t="str">
        <f>IF('Rang. kommuner avlingsnivå P '!A1149&gt;1,'Rang. kommuner avlingsnivå P '!A1149,"")</f>
        <v/>
      </c>
      <c r="E1148" s="4" t="str">
        <f>IF('Rang. kommuner avlingsnivå P '!B1149&gt;1,'Rang. kommuner avlingsnivå P '!B1149,"")</f>
        <v/>
      </c>
      <c r="F1148" s="4" t="str">
        <f>IF('Rang. kommuner avlingsnivå P '!C1149&gt;1,'Rang. kommuner avlingsnivå P '!C1149,"")</f>
        <v/>
      </c>
      <c r="G1148" s="4" t="str">
        <f>IF('Rang. kommuner avlingsnivå P '!D1149&gt;1,'Rang. kommuner avlingsnivå P '!D1149,"")</f>
        <v/>
      </c>
      <c r="H1148" s="4" t="str">
        <f>IF('Rang. kommuner avlingsnivå P '!E1149&gt;1,'Rang. kommuner avlingsnivå P '!E1149,"")</f>
        <v/>
      </c>
      <c r="I1148" s="4" t="str">
        <f>IF('Rang. kommuner avlingsnivå P '!F1149&gt;1,'Rang. kommuner avlingsnivå P '!F1149,"")</f>
        <v/>
      </c>
      <c r="J1148" s="4" t="str">
        <f>IF('Rang. kommuner avlingsnivå P '!G1149&gt;1,'Rang. kommuner avlingsnivå P '!G1149,"")</f>
        <v/>
      </c>
      <c r="K1148" s="4" t="str">
        <f>IF('Rang. kommuner avlingsnivå P '!H1149&gt;1,'Rang. kommuner avlingsnivå P '!H1149,"")</f>
        <v/>
      </c>
      <c r="L1148" s="4" t="str">
        <f>IF('Rang. kommuner avlingsnivå P '!I1149&gt;1,'Rang. kommuner avlingsnivå P '!I1149,"")</f>
        <v/>
      </c>
      <c r="M1148" s="4" t="str">
        <f>IF('Rang. kommuner avlingsnivå P '!J1149&gt;1,'Rang. kommuner avlingsnivå P '!J1149,"")</f>
        <v/>
      </c>
      <c r="N1148" s="4" t="str">
        <f>IF('Rang. kommuner avlingsnivå P '!K1149&gt;1,'Rang. kommuner avlingsnivå P '!K1149,"")</f>
        <v/>
      </c>
      <c r="O1148" s="4" t="str">
        <f>IF('Rang. kommuner avlingsnivå P '!L1149&gt;1,'Rang. kommuner avlingsnivå P '!L1149,"")</f>
        <v/>
      </c>
    </row>
    <row r="1149" spans="4:15" x14ac:dyDescent="0.25">
      <c r="D1149" s="4" t="str">
        <f>IF('Rang. kommuner avlingsnivå P '!A1150&gt;1,'Rang. kommuner avlingsnivå P '!A1150,"")</f>
        <v/>
      </c>
      <c r="E1149" s="4" t="str">
        <f>IF('Rang. kommuner avlingsnivå P '!B1150&gt;1,'Rang. kommuner avlingsnivå P '!B1150,"")</f>
        <v/>
      </c>
      <c r="F1149" s="4" t="str">
        <f>IF('Rang. kommuner avlingsnivå P '!C1150&gt;1,'Rang. kommuner avlingsnivå P '!C1150,"")</f>
        <v/>
      </c>
      <c r="G1149" s="4" t="str">
        <f>IF('Rang. kommuner avlingsnivå P '!D1150&gt;1,'Rang. kommuner avlingsnivå P '!D1150,"")</f>
        <v/>
      </c>
      <c r="H1149" s="4" t="str">
        <f>IF('Rang. kommuner avlingsnivå P '!E1150&gt;1,'Rang. kommuner avlingsnivå P '!E1150,"")</f>
        <v/>
      </c>
      <c r="I1149" s="4" t="str">
        <f>IF('Rang. kommuner avlingsnivå P '!F1150&gt;1,'Rang. kommuner avlingsnivå P '!F1150,"")</f>
        <v/>
      </c>
      <c r="J1149" s="4" t="str">
        <f>IF('Rang. kommuner avlingsnivå P '!G1150&gt;1,'Rang. kommuner avlingsnivå P '!G1150,"")</f>
        <v/>
      </c>
      <c r="K1149" s="4" t="str">
        <f>IF('Rang. kommuner avlingsnivå P '!H1150&gt;1,'Rang. kommuner avlingsnivå P '!H1150,"")</f>
        <v/>
      </c>
      <c r="L1149" s="4" t="str">
        <f>IF('Rang. kommuner avlingsnivå P '!I1150&gt;1,'Rang. kommuner avlingsnivå P '!I1150,"")</f>
        <v/>
      </c>
      <c r="M1149" s="4" t="str">
        <f>IF('Rang. kommuner avlingsnivå P '!J1150&gt;1,'Rang. kommuner avlingsnivå P '!J1150,"")</f>
        <v/>
      </c>
      <c r="N1149" s="4" t="str">
        <f>IF('Rang. kommuner avlingsnivå P '!K1150&gt;1,'Rang. kommuner avlingsnivå P '!K1150,"")</f>
        <v/>
      </c>
      <c r="O1149" s="4" t="str">
        <f>IF('Rang. kommuner avlingsnivå P '!L1150&gt;1,'Rang. kommuner avlingsnivå P '!L1150,"")</f>
        <v/>
      </c>
    </row>
    <row r="1150" spans="4:15" x14ac:dyDescent="0.25">
      <c r="D1150" s="4" t="str">
        <f>IF('Rang. kommuner avlingsnivå P '!A1151&gt;1,'Rang. kommuner avlingsnivå P '!A1151,"")</f>
        <v/>
      </c>
      <c r="E1150" s="4" t="str">
        <f>IF('Rang. kommuner avlingsnivå P '!B1151&gt;1,'Rang. kommuner avlingsnivå P '!B1151,"")</f>
        <v/>
      </c>
      <c r="F1150" s="4" t="str">
        <f>IF('Rang. kommuner avlingsnivå P '!C1151&gt;1,'Rang. kommuner avlingsnivå P '!C1151,"")</f>
        <v/>
      </c>
      <c r="G1150" s="4" t="str">
        <f>IF('Rang. kommuner avlingsnivå P '!D1151&gt;1,'Rang. kommuner avlingsnivå P '!D1151,"")</f>
        <v/>
      </c>
      <c r="H1150" s="4" t="str">
        <f>IF('Rang. kommuner avlingsnivå P '!E1151&gt;1,'Rang. kommuner avlingsnivå P '!E1151,"")</f>
        <v/>
      </c>
      <c r="I1150" s="4" t="str">
        <f>IF('Rang. kommuner avlingsnivå P '!F1151&gt;1,'Rang. kommuner avlingsnivå P '!F1151,"")</f>
        <v/>
      </c>
      <c r="J1150" s="4" t="str">
        <f>IF('Rang. kommuner avlingsnivå P '!G1151&gt;1,'Rang. kommuner avlingsnivå P '!G1151,"")</f>
        <v/>
      </c>
      <c r="K1150" s="4" t="str">
        <f>IF('Rang. kommuner avlingsnivå P '!H1151&gt;1,'Rang. kommuner avlingsnivå P '!H1151,"")</f>
        <v/>
      </c>
      <c r="L1150" s="4" t="str">
        <f>IF('Rang. kommuner avlingsnivå P '!I1151&gt;1,'Rang. kommuner avlingsnivå P '!I1151,"")</f>
        <v/>
      </c>
      <c r="M1150" s="4" t="str">
        <f>IF('Rang. kommuner avlingsnivå P '!J1151&gt;1,'Rang. kommuner avlingsnivå P '!J1151,"")</f>
        <v/>
      </c>
      <c r="N1150" s="4" t="str">
        <f>IF('Rang. kommuner avlingsnivå P '!K1151&gt;1,'Rang. kommuner avlingsnivå P '!K1151,"")</f>
        <v/>
      </c>
      <c r="O1150" s="4" t="str">
        <f>IF('Rang. kommuner avlingsnivå P '!L1151&gt;1,'Rang. kommuner avlingsnivå P '!L1151,"")</f>
        <v/>
      </c>
    </row>
    <row r="1151" spans="4:15" x14ac:dyDescent="0.25">
      <c r="D1151" s="4" t="str">
        <f>IF('Rang. kommuner avlingsnivå P '!A1152&gt;1,'Rang. kommuner avlingsnivå P '!A1152,"")</f>
        <v/>
      </c>
      <c r="E1151" s="4" t="str">
        <f>IF('Rang. kommuner avlingsnivå P '!B1152&gt;1,'Rang. kommuner avlingsnivå P '!B1152,"")</f>
        <v/>
      </c>
      <c r="F1151" s="4" t="str">
        <f>IF('Rang. kommuner avlingsnivå P '!C1152&gt;1,'Rang. kommuner avlingsnivå P '!C1152,"")</f>
        <v/>
      </c>
      <c r="G1151" s="4" t="str">
        <f>IF('Rang. kommuner avlingsnivå P '!D1152&gt;1,'Rang. kommuner avlingsnivå P '!D1152,"")</f>
        <v/>
      </c>
      <c r="H1151" s="4" t="str">
        <f>IF('Rang. kommuner avlingsnivå P '!E1152&gt;1,'Rang. kommuner avlingsnivå P '!E1152,"")</f>
        <v/>
      </c>
      <c r="I1151" s="4" t="str">
        <f>IF('Rang. kommuner avlingsnivå P '!F1152&gt;1,'Rang. kommuner avlingsnivå P '!F1152,"")</f>
        <v/>
      </c>
      <c r="J1151" s="4" t="str">
        <f>IF('Rang. kommuner avlingsnivå P '!G1152&gt;1,'Rang. kommuner avlingsnivå P '!G1152,"")</f>
        <v/>
      </c>
      <c r="K1151" s="4" t="str">
        <f>IF('Rang. kommuner avlingsnivå P '!H1152&gt;1,'Rang. kommuner avlingsnivå P '!H1152,"")</f>
        <v/>
      </c>
      <c r="L1151" s="4" t="str">
        <f>IF('Rang. kommuner avlingsnivå P '!I1152&gt;1,'Rang. kommuner avlingsnivå P '!I1152,"")</f>
        <v/>
      </c>
      <c r="M1151" s="4" t="str">
        <f>IF('Rang. kommuner avlingsnivå P '!J1152&gt;1,'Rang. kommuner avlingsnivå P '!J1152,"")</f>
        <v/>
      </c>
      <c r="N1151" s="4" t="str">
        <f>IF('Rang. kommuner avlingsnivå P '!K1152&gt;1,'Rang. kommuner avlingsnivå P '!K1152,"")</f>
        <v/>
      </c>
      <c r="O1151" s="4" t="str">
        <f>IF('Rang. kommuner avlingsnivå P '!L1152&gt;1,'Rang. kommuner avlingsnivå P '!L1152,"")</f>
        <v/>
      </c>
    </row>
    <row r="1152" spans="4:15" x14ac:dyDescent="0.25">
      <c r="D1152" s="4" t="str">
        <f>IF('Rang. kommuner avlingsnivå P '!A1153&gt;1,'Rang. kommuner avlingsnivå P '!A1153,"")</f>
        <v/>
      </c>
      <c r="E1152" s="4" t="str">
        <f>IF('Rang. kommuner avlingsnivå P '!B1153&gt;1,'Rang. kommuner avlingsnivå P '!B1153,"")</f>
        <v/>
      </c>
      <c r="F1152" s="4" t="str">
        <f>IF('Rang. kommuner avlingsnivå P '!C1153&gt;1,'Rang. kommuner avlingsnivå P '!C1153,"")</f>
        <v/>
      </c>
      <c r="G1152" s="4" t="str">
        <f>IF('Rang. kommuner avlingsnivå P '!D1153&gt;1,'Rang. kommuner avlingsnivå P '!D1153,"")</f>
        <v/>
      </c>
      <c r="H1152" s="4" t="str">
        <f>IF('Rang. kommuner avlingsnivå P '!E1153&gt;1,'Rang. kommuner avlingsnivå P '!E1153,"")</f>
        <v/>
      </c>
      <c r="I1152" s="4" t="str">
        <f>IF('Rang. kommuner avlingsnivå P '!F1153&gt;1,'Rang. kommuner avlingsnivå P '!F1153,"")</f>
        <v/>
      </c>
      <c r="J1152" s="4" t="str">
        <f>IF('Rang. kommuner avlingsnivå P '!G1153&gt;1,'Rang. kommuner avlingsnivå P '!G1153,"")</f>
        <v/>
      </c>
      <c r="K1152" s="4" t="str">
        <f>IF('Rang. kommuner avlingsnivå P '!H1153&gt;1,'Rang. kommuner avlingsnivå P '!H1153,"")</f>
        <v/>
      </c>
      <c r="L1152" s="4" t="str">
        <f>IF('Rang. kommuner avlingsnivå P '!I1153&gt;1,'Rang. kommuner avlingsnivå P '!I1153,"")</f>
        <v/>
      </c>
      <c r="M1152" s="4" t="str">
        <f>IF('Rang. kommuner avlingsnivå P '!J1153&gt;1,'Rang. kommuner avlingsnivå P '!J1153,"")</f>
        <v/>
      </c>
      <c r="N1152" s="4" t="str">
        <f>IF('Rang. kommuner avlingsnivå P '!K1153&gt;1,'Rang. kommuner avlingsnivå P '!K1153,"")</f>
        <v/>
      </c>
      <c r="O1152" s="4" t="str">
        <f>IF('Rang. kommuner avlingsnivå P '!L1153&gt;1,'Rang. kommuner avlingsnivå P '!L1153,"")</f>
        <v/>
      </c>
    </row>
    <row r="1153" spans="4:15" x14ac:dyDescent="0.25">
      <c r="D1153" s="4" t="str">
        <f>IF('Rang. kommuner avlingsnivå P '!A1154&gt;1,'Rang. kommuner avlingsnivå P '!A1154,"")</f>
        <v/>
      </c>
      <c r="E1153" s="4" t="str">
        <f>IF('Rang. kommuner avlingsnivå P '!B1154&gt;1,'Rang. kommuner avlingsnivå P '!B1154,"")</f>
        <v/>
      </c>
      <c r="F1153" s="4" t="str">
        <f>IF('Rang. kommuner avlingsnivå P '!C1154&gt;1,'Rang. kommuner avlingsnivå P '!C1154,"")</f>
        <v/>
      </c>
      <c r="G1153" s="4" t="str">
        <f>IF('Rang. kommuner avlingsnivå P '!D1154&gt;1,'Rang. kommuner avlingsnivå P '!D1154,"")</f>
        <v/>
      </c>
      <c r="H1153" s="4" t="str">
        <f>IF('Rang. kommuner avlingsnivå P '!E1154&gt;1,'Rang. kommuner avlingsnivå P '!E1154,"")</f>
        <v/>
      </c>
      <c r="I1153" s="4" t="str">
        <f>IF('Rang. kommuner avlingsnivå P '!F1154&gt;1,'Rang. kommuner avlingsnivå P '!F1154,"")</f>
        <v/>
      </c>
      <c r="J1153" s="4" t="str">
        <f>IF('Rang. kommuner avlingsnivå P '!G1154&gt;1,'Rang. kommuner avlingsnivå P '!G1154,"")</f>
        <v/>
      </c>
      <c r="K1153" s="4" t="str">
        <f>IF('Rang. kommuner avlingsnivå P '!H1154&gt;1,'Rang. kommuner avlingsnivå P '!H1154,"")</f>
        <v/>
      </c>
      <c r="L1153" s="4" t="str">
        <f>IF('Rang. kommuner avlingsnivå P '!I1154&gt;1,'Rang. kommuner avlingsnivå P '!I1154,"")</f>
        <v/>
      </c>
      <c r="M1153" s="4" t="str">
        <f>IF('Rang. kommuner avlingsnivå P '!J1154&gt;1,'Rang. kommuner avlingsnivå P '!J1154,"")</f>
        <v/>
      </c>
      <c r="N1153" s="4" t="str">
        <f>IF('Rang. kommuner avlingsnivå P '!K1154&gt;1,'Rang. kommuner avlingsnivå P '!K1154,"")</f>
        <v/>
      </c>
      <c r="O1153" s="4" t="str">
        <f>IF('Rang. kommuner avlingsnivå P '!L1154&gt;1,'Rang. kommuner avlingsnivå P '!L1154,"")</f>
        <v/>
      </c>
    </row>
    <row r="1154" spans="4:15" x14ac:dyDescent="0.25">
      <c r="D1154" s="4" t="str">
        <f>IF('Rang. kommuner avlingsnivå P '!A1155&gt;1,'Rang. kommuner avlingsnivå P '!A1155,"")</f>
        <v/>
      </c>
      <c r="E1154" s="4" t="str">
        <f>IF('Rang. kommuner avlingsnivå P '!B1155&gt;1,'Rang. kommuner avlingsnivå P '!B1155,"")</f>
        <v/>
      </c>
      <c r="F1154" s="4" t="str">
        <f>IF('Rang. kommuner avlingsnivå P '!C1155&gt;1,'Rang. kommuner avlingsnivå P '!C1155,"")</f>
        <v/>
      </c>
      <c r="G1154" s="4" t="str">
        <f>IF('Rang. kommuner avlingsnivå P '!D1155&gt;1,'Rang. kommuner avlingsnivå P '!D1155,"")</f>
        <v/>
      </c>
      <c r="H1154" s="4" t="str">
        <f>IF('Rang. kommuner avlingsnivå P '!E1155&gt;1,'Rang. kommuner avlingsnivå P '!E1155,"")</f>
        <v/>
      </c>
      <c r="I1154" s="4" t="str">
        <f>IF('Rang. kommuner avlingsnivå P '!F1155&gt;1,'Rang. kommuner avlingsnivå P '!F1155,"")</f>
        <v/>
      </c>
      <c r="J1154" s="4" t="str">
        <f>IF('Rang. kommuner avlingsnivå P '!G1155&gt;1,'Rang. kommuner avlingsnivå P '!G1155,"")</f>
        <v/>
      </c>
      <c r="K1154" s="4" t="str">
        <f>IF('Rang. kommuner avlingsnivå P '!H1155&gt;1,'Rang. kommuner avlingsnivå P '!H1155,"")</f>
        <v/>
      </c>
      <c r="L1154" s="4" t="str">
        <f>IF('Rang. kommuner avlingsnivå P '!I1155&gt;1,'Rang. kommuner avlingsnivå P '!I1155,"")</f>
        <v/>
      </c>
      <c r="M1154" s="4" t="str">
        <f>IF('Rang. kommuner avlingsnivå P '!J1155&gt;1,'Rang. kommuner avlingsnivå P '!J1155,"")</f>
        <v/>
      </c>
      <c r="N1154" s="4" t="str">
        <f>IF('Rang. kommuner avlingsnivå P '!K1155&gt;1,'Rang. kommuner avlingsnivå P '!K1155,"")</f>
        <v/>
      </c>
      <c r="O1154" s="4" t="str">
        <f>IF('Rang. kommuner avlingsnivå P '!L1155&gt;1,'Rang. kommuner avlingsnivå P '!L1155,"")</f>
        <v/>
      </c>
    </row>
    <row r="1155" spans="4:15" x14ac:dyDescent="0.25">
      <c r="D1155" s="4" t="str">
        <f>IF('Rang. kommuner avlingsnivå P '!A1156&gt;1,'Rang. kommuner avlingsnivå P '!A1156,"")</f>
        <v/>
      </c>
      <c r="E1155" s="4" t="str">
        <f>IF('Rang. kommuner avlingsnivå P '!B1156&gt;1,'Rang. kommuner avlingsnivå P '!B1156,"")</f>
        <v/>
      </c>
      <c r="F1155" s="4" t="str">
        <f>IF('Rang. kommuner avlingsnivå P '!C1156&gt;1,'Rang. kommuner avlingsnivå P '!C1156,"")</f>
        <v/>
      </c>
      <c r="G1155" s="4" t="str">
        <f>IF('Rang. kommuner avlingsnivå P '!D1156&gt;1,'Rang. kommuner avlingsnivå P '!D1156,"")</f>
        <v/>
      </c>
      <c r="H1155" s="4" t="str">
        <f>IF('Rang. kommuner avlingsnivå P '!E1156&gt;1,'Rang. kommuner avlingsnivå P '!E1156,"")</f>
        <v/>
      </c>
      <c r="I1155" s="4" t="str">
        <f>IF('Rang. kommuner avlingsnivå P '!F1156&gt;1,'Rang. kommuner avlingsnivå P '!F1156,"")</f>
        <v/>
      </c>
      <c r="J1155" s="4" t="str">
        <f>IF('Rang. kommuner avlingsnivå P '!G1156&gt;1,'Rang. kommuner avlingsnivå P '!G1156,"")</f>
        <v/>
      </c>
      <c r="K1155" s="4" t="str">
        <f>IF('Rang. kommuner avlingsnivå P '!H1156&gt;1,'Rang. kommuner avlingsnivå P '!H1156,"")</f>
        <v/>
      </c>
      <c r="L1155" s="4" t="str">
        <f>IF('Rang. kommuner avlingsnivå P '!I1156&gt;1,'Rang. kommuner avlingsnivå P '!I1156,"")</f>
        <v/>
      </c>
      <c r="M1155" s="4" t="str">
        <f>IF('Rang. kommuner avlingsnivå P '!J1156&gt;1,'Rang. kommuner avlingsnivå P '!J1156,"")</f>
        <v/>
      </c>
      <c r="N1155" s="4" t="str">
        <f>IF('Rang. kommuner avlingsnivå P '!K1156&gt;1,'Rang. kommuner avlingsnivå P '!K1156,"")</f>
        <v/>
      </c>
      <c r="O1155" s="4" t="str">
        <f>IF('Rang. kommuner avlingsnivå P '!L1156&gt;1,'Rang. kommuner avlingsnivå P '!L1156,"")</f>
        <v/>
      </c>
    </row>
    <row r="1156" spans="4:15" x14ac:dyDescent="0.25">
      <c r="D1156" s="4" t="str">
        <f>IF('Rang. kommuner avlingsnivå P '!A1157&gt;1,'Rang. kommuner avlingsnivå P '!A1157,"")</f>
        <v/>
      </c>
      <c r="E1156" s="4" t="str">
        <f>IF('Rang. kommuner avlingsnivå P '!B1157&gt;1,'Rang. kommuner avlingsnivå P '!B1157,"")</f>
        <v/>
      </c>
      <c r="F1156" s="4" t="str">
        <f>IF('Rang. kommuner avlingsnivå P '!C1157&gt;1,'Rang. kommuner avlingsnivå P '!C1157,"")</f>
        <v/>
      </c>
      <c r="G1156" s="4" t="str">
        <f>IF('Rang. kommuner avlingsnivå P '!D1157&gt;1,'Rang. kommuner avlingsnivå P '!D1157,"")</f>
        <v/>
      </c>
      <c r="H1156" s="4" t="str">
        <f>IF('Rang. kommuner avlingsnivå P '!E1157&gt;1,'Rang. kommuner avlingsnivå P '!E1157,"")</f>
        <v/>
      </c>
      <c r="I1156" s="4" t="str">
        <f>IF('Rang. kommuner avlingsnivå P '!F1157&gt;1,'Rang. kommuner avlingsnivå P '!F1157,"")</f>
        <v/>
      </c>
      <c r="J1156" s="4" t="str">
        <f>IF('Rang. kommuner avlingsnivå P '!G1157&gt;1,'Rang. kommuner avlingsnivå P '!G1157,"")</f>
        <v/>
      </c>
      <c r="K1156" s="4" t="str">
        <f>IF('Rang. kommuner avlingsnivå P '!H1157&gt;1,'Rang. kommuner avlingsnivå P '!H1157,"")</f>
        <v/>
      </c>
      <c r="L1156" s="4" t="str">
        <f>IF('Rang. kommuner avlingsnivå P '!I1157&gt;1,'Rang. kommuner avlingsnivå P '!I1157,"")</f>
        <v/>
      </c>
      <c r="M1156" s="4" t="str">
        <f>IF('Rang. kommuner avlingsnivå P '!J1157&gt;1,'Rang. kommuner avlingsnivå P '!J1157,"")</f>
        <v/>
      </c>
      <c r="N1156" s="4" t="str">
        <f>IF('Rang. kommuner avlingsnivå P '!K1157&gt;1,'Rang. kommuner avlingsnivå P '!K1157,"")</f>
        <v/>
      </c>
      <c r="O1156" s="4" t="str">
        <f>IF('Rang. kommuner avlingsnivå P '!L1157&gt;1,'Rang. kommuner avlingsnivå P '!L1157,"")</f>
        <v/>
      </c>
    </row>
    <row r="1157" spans="4:15" x14ac:dyDescent="0.25">
      <c r="D1157" s="4" t="str">
        <f>IF('Rang. kommuner avlingsnivå P '!A1158&gt;1,'Rang. kommuner avlingsnivå P '!A1158,"")</f>
        <v/>
      </c>
      <c r="E1157" s="4" t="str">
        <f>IF('Rang. kommuner avlingsnivå P '!B1158&gt;1,'Rang. kommuner avlingsnivå P '!B1158,"")</f>
        <v/>
      </c>
      <c r="F1157" s="4" t="str">
        <f>IF('Rang. kommuner avlingsnivå P '!C1158&gt;1,'Rang. kommuner avlingsnivå P '!C1158,"")</f>
        <v/>
      </c>
      <c r="G1157" s="4" t="str">
        <f>IF('Rang. kommuner avlingsnivå P '!D1158&gt;1,'Rang. kommuner avlingsnivå P '!D1158,"")</f>
        <v/>
      </c>
      <c r="H1157" s="4" t="str">
        <f>IF('Rang. kommuner avlingsnivå P '!E1158&gt;1,'Rang. kommuner avlingsnivå P '!E1158,"")</f>
        <v/>
      </c>
      <c r="I1157" s="4" t="str">
        <f>IF('Rang. kommuner avlingsnivå P '!F1158&gt;1,'Rang. kommuner avlingsnivå P '!F1158,"")</f>
        <v/>
      </c>
      <c r="J1157" s="4" t="str">
        <f>IF('Rang. kommuner avlingsnivå P '!G1158&gt;1,'Rang. kommuner avlingsnivå P '!G1158,"")</f>
        <v/>
      </c>
      <c r="K1157" s="4" t="str">
        <f>IF('Rang. kommuner avlingsnivå P '!H1158&gt;1,'Rang. kommuner avlingsnivå P '!H1158,"")</f>
        <v/>
      </c>
      <c r="L1157" s="4" t="str">
        <f>IF('Rang. kommuner avlingsnivå P '!I1158&gt;1,'Rang. kommuner avlingsnivå P '!I1158,"")</f>
        <v/>
      </c>
      <c r="M1157" s="4" t="str">
        <f>IF('Rang. kommuner avlingsnivå P '!J1158&gt;1,'Rang. kommuner avlingsnivå P '!J1158,"")</f>
        <v/>
      </c>
      <c r="N1157" s="4" t="str">
        <f>IF('Rang. kommuner avlingsnivå P '!K1158&gt;1,'Rang. kommuner avlingsnivå P '!K1158,"")</f>
        <v/>
      </c>
      <c r="O1157" s="4" t="str">
        <f>IF('Rang. kommuner avlingsnivå P '!L1158&gt;1,'Rang. kommuner avlingsnivå P '!L1158,"")</f>
        <v/>
      </c>
    </row>
    <row r="1158" spans="4:15" x14ac:dyDescent="0.25">
      <c r="D1158" s="4" t="str">
        <f>IF('Rang. kommuner avlingsnivå P '!A1159&gt;1,'Rang. kommuner avlingsnivå P '!A1159,"")</f>
        <v/>
      </c>
      <c r="E1158" s="4" t="str">
        <f>IF('Rang. kommuner avlingsnivå P '!B1159&gt;1,'Rang. kommuner avlingsnivå P '!B1159,"")</f>
        <v/>
      </c>
      <c r="F1158" s="4" t="str">
        <f>IF('Rang. kommuner avlingsnivå P '!C1159&gt;1,'Rang. kommuner avlingsnivå P '!C1159,"")</f>
        <v/>
      </c>
      <c r="G1158" s="4" t="str">
        <f>IF('Rang. kommuner avlingsnivå P '!D1159&gt;1,'Rang. kommuner avlingsnivå P '!D1159,"")</f>
        <v/>
      </c>
      <c r="H1158" s="4" t="str">
        <f>IF('Rang. kommuner avlingsnivå P '!E1159&gt;1,'Rang. kommuner avlingsnivå P '!E1159,"")</f>
        <v/>
      </c>
      <c r="I1158" s="4" t="str">
        <f>IF('Rang. kommuner avlingsnivå P '!F1159&gt;1,'Rang. kommuner avlingsnivå P '!F1159,"")</f>
        <v/>
      </c>
      <c r="J1158" s="4" t="str">
        <f>IF('Rang. kommuner avlingsnivå P '!G1159&gt;1,'Rang. kommuner avlingsnivå P '!G1159,"")</f>
        <v/>
      </c>
      <c r="K1158" s="4" t="str">
        <f>IF('Rang. kommuner avlingsnivå P '!H1159&gt;1,'Rang. kommuner avlingsnivå P '!H1159,"")</f>
        <v/>
      </c>
      <c r="L1158" s="4" t="str">
        <f>IF('Rang. kommuner avlingsnivå P '!I1159&gt;1,'Rang. kommuner avlingsnivå P '!I1159,"")</f>
        <v/>
      </c>
      <c r="M1158" s="4" t="str">
        <f>IF('Rang. kommuner avlingsnivå P '!J1159&gt;1,'Rang. kommuner avlingsnivå P '!J1159,"")</f>
        <v/>
      </c>
      <c r="N1158" s="4" t="str">
        <f>IF('Rang. kommuner avlingsnivå P '!K1159&gt;1,'Rang. kommuner avlingsnivå P '!K1159,"")</f>
        <v/>
      </c>
      <c r="O1158" s="4" t="str">
        <f>IF('Rang. kommuner avlingsnivå P '!L1159&gt;1,'Rang. kommuner avlingsnivå P '!L1159,"")</f>
        <v/>
      </c>
    </row>
    <row r="1159" spans="4:15" x14ac:dyDescent="0.25">
      <c r="D1159" s="4" t="str">
        <f>IF('Rang. kommuner avlingsnivå P '!A1160&gt;1,'Rang. kommuner avlingsnivå P '!A1160,"")</f>
        <v/>
      </c>
      <c r="E1159" s="4" t="str">
        <f>IF('Rang. kommuner avlingsnivå P '!B1160&gt;1,'Rang. kommuner avlingsnivå P '!B1160,"")</f>
        <v/>
      </c>
      <c r="F1159" s="4" t="str">
        <f>IF('Rang. kommuner avlingsnivå P '!C1160&gt;1,'Rang. kommuner avlingsnivå P '!C1160,"")</f>
        <v/>
      </c>
      <c r="G1159" s="4" t="str">
        <f>IF('Rang. kommuner avlingsnivå P '!D1160&gt;1,'Rang. kommuner avlingsnivå P '!D1160,"")</f>
        <v/>
      </c>
      <c r="H1159" s="4" t="str">
        <f>IF('Rang. kommuner avlingsnivå P '!E1160&gt;1,'Rang. kommuner avlingsnivå P '!E1160,"")</f>
        <v/>
      </c>
      <c r="I1159" s="4" t="str">
        <f>IF('Rang. kommuner avlingsnivå P '!F1160&gt;1,'Rang. kommuner avlingsnivå P '!F1160,"")</f>
        <v/>
      </c>
      <c r="J1159" s="4" t="str">
        <f>IF('Rang. kommuner avlingsnivå P '!G1160&gt;1,'Rang. kommuner avlingsnivå P '!G1160,"")</f>
        <v/>
      </c>
      <c r="K1159" s="4" t="str">
        <f>IF('Rang. kommuner avlingsnivå P '!H1160&gt;1,'Rang. kommuner avlingsnivå P '!H1160,"")</f>
        <v/>
      </c>
      <c r="L1159" s="4" t="str">
        <f>IF('Rang. kommuner avlingsnivå P '!I1160&gt;1,'Rang. kommuner avlingsnivå P '!I1160,"")</f>
        <v/>
      </c>
      <c r="M1159" s="4" t="str">
        <f>IF('Rang. kommuner avlingsnivå P '!J1160&gt;1,'Rang. kommuner avlingsnivå P '!J1160,"")</f>
        <v/>
      </c>
      <c r="N1159" s="4" t="str">
        <f>IF('Rang. kommuner avlingsnivå P '!K1160&gt;1,'Rang. kommuner avlingsnivå P '!K1160,"")</f>
        <v/>
      </c>
      <c r="O1159" s="4" t="str">
        <f>IF('Rang. kommuner avlingsnivå P '!L1160&gt;1,'Rang. kommuner avlingsnivå P '!L1160,"")</f>
        <v/>
      </c>
    </row>
    <row r="1160" spans="4:15" x14ac:dyDescent="0.25">
      <c r="D1160" s="4" t="str">
        <f>IF('Rang. kommuner avlingsnivå P '!A1161&gt;1,'Rang. kommuner avlingsnivå P '!A1161,"")</f>
        <v/>
      </c>
      <c r="E1160" s="4" t="str">
        <f>IF('Rang. kommuner avlingsnivå P '!B1161&gt;1,'Rang. kommuner avlingsnivå P '!B1161,"")</f>
        <v/>
      </c>
      <c r="F1160" s="4" t="str">
        <f>IF('Rang. kommuner avlingsnivå P '!C1161&gt;1,'Rang. kommuner avlingsnivå P '!C1161,"")</f>
        <v/>
      </c>
      <c r="G1160" s="4" t="str">
        <f>IF('Rang. kommuner avlingsnivå P '!D1161&gt;1,'Rang. kommuner avlingsnivå P '!D1161,"")</f>
        <v/>
      </c>
      <c r="H1160" s="4" t="str">
        <f>IF('Rang. kommuner avlingsnivå P '!E1161&gt;1,'Rang. kommuner avlingsnivå P '!E1161,"")</f>
        <v/>
      </c>
      <c r="I1160" s="4" t="str">
        <f>IF('Rang. kommuner avlingsnivå P '!F1161&gt;1,'Rang. kommuner avlingsnivå P '!F1161,"")</f>
        <v/>
      </c>
      <c r="J1160" s="4" t="str">
        <f>IF('Rang. kommuner avlingsnivå P '!G1161&gt;1,'Rang. kommuner avlingsnivå P '!G1161,"")</f>
        <v/>
      </c>
      <c r="K1160" s="4" t="str">
        <f>IF('Rang. kommuner avlingsnivå P '!H1161&gt;1,'Rang. kommuner avlingsnivå P '!H1161,"")</f>
        <v/>
      </c>
      <c r="L1160" s="4" t="str">
        <f>IF('Rang. kommuner avlingsnivå P '!I1161&gt;1,'Rang. kommuner avlingsnivå P '!I1161,"")</f>
        <v/>
      </c>
      <c r="M1160" s="4" t="str">
        <f>IF('Rang. kommuner avlingsnivå P '!J1161&gt;1,'Rang. kommuner avlingsnivå P '!J1161,"")</f>
        <v/>
      </c>
      <c r="N1160" s="4" t="str">
        <f>IF('Rang. kommuner avlingsnivå P '!K1161&gt;1,'Rang. kommuner avlingsnivå P '!K1161,"")</f>
        <v/>
      </c>
      <c r="O1160" s="4" t="str">
        <f>IF('Rang. kommuner avlingsnivå P '!L1161&gt;1,'Rang. kommuner avlingsnivå P '!L1161,"")</f>
        <v/>
      </c>
    </row>
    <row r="1161" spans="4:15" x14ac:dyDescent="0.25">
      <c r="D1161" s="4" t="str">
        <f>IF('Rang. kommuner avlingsnivå P '!A1162&gt;1,'Rang. kommuner avlingsnivå P '!A1162,"")</f>
        <v/>
      </c>
      <c r="E1161" s="4" t="str">
        <f>IF('Rang. kommuner avlingsnivå P '!B1162&gt;1,'Rang. kommuner avlingsnivå P '!B1162,"")</f>
        <v/>
      </c>
      <c r="F1161" s="4" t="str">
        <f>IF('Rang. kommuner avlingsnivå P '!C1162&gt;1,'Rang. kommuner avlingsnivå P '!C1162,"")</f>
        <v/>
      </c>
      <c r="G1161" s="4" t="str">
        <f>IF('Rang. kommuner avlingsnivå P '!D1162&gt;1,'Rang. kommuner avlingsnivå P '!D1162,"")</f>
        <v/>
      </c>
      <c r="H1161" s="4" t="str">
        <f>IF('Rang. kommuner avlingsnivå P '!E1162&gt;1,'Rang. kommuner avlingsnivå P '!E1162,"")</f>
        <v/>
      </c>
      <c r="I1161" s="4" t="str">
        <f>IF('Rang. kommuner avlingsnivå P '!F1162&gt;1,'Rang. kommuner avlingsnivå P '!F1162,"")</f>
        <v/>
      </c>
      <c r="J1161" s="4" t="str">
        <f>IF('Rang. kommuner avlingsnivå P '!G1162&gt;1,'Rang. kommuner avlingsnivå P '!G1162,"")</f>
        <v/>
      </c>
      <c r="K1161" s="4" t="str">
        <f>IF('Rang. kommuner avlingsnivå P '!H1162&gt;1,'Rang. kommuner avlingsnivå P '!H1162,"")</f>
        <v/>
      </c>
      <c r="L1161" s="4" t="str">
        <f>IF('Rang. kommuner avlingsnivå P '!I1162&gt;1,'Rang. kommuner avlingsnivå P '!I1162,"")</f>
        <v/>
      </c>
      <c r="M1161" s="4" t="str">
        <f>IF('Rang. kommuner avlingsnivå P '!J1162&gt;1,'Rang. kommuner avlingsnivå P '!J1162,"")</f>
        <v/>
      </c>
      <c r="N1161" s="4" t="str">
        <f>IF('Rang. kommuner avlingsnivå P '!K1162&gt;1,'Rang. kommuner avlingsnivå P '!K1162,"")</f>
        <v/>
      </c>
      <c r="O1161" s="4" t="str">
        <f>IF('Rang. kommuner avlingsnivå P '!L1162&gt;1,'Rang. kommuner avlingsnivå P '!L1162,"")</f>
        <v/>
      </c>
    </row>
    <row r="1162" spans="4:15" x14ac:dyDescent="0.25">
      <c r="D1162" s="4" t="str">
        <f>IF('Rang. kommuner avlingsnivå P '!A1163&gt;1,'Rang. kommuner avlingsnivå P '!A1163,"")</f>
        <v/>
      </c>
      <c r="E1162" s="4" t="str">
        <f>IF('Rang. kommuner avlingsnivå P '!B1163&gt;1,'Rang. kommuner avlingsnivå P '!B1163,"")</f>
        <v/>
      </c>
      <c r="F1162" s="4" t="str">
        <f>IF('Rang. kommuner avlingsnivå P '!C1163&gt;1,'Rang. kommuner avlingsnivå P '!C1163,"")</f>
        <v/>
      </c>
      <c r="G1162" s="4" t="str">
        <f>IF('Rang. kommuner avlingsnivå P '!D1163&gt;1,'Rang. kommuner avlingsnivå P '!D1163,"")</f>
        <v/>
      </c>
      <c r="H1162" s="4" t="str">
        <f>IF('Rang. kommuner avlingsnivå P '!E1163&gt;1,'Rang. kommuner avlingsnivå P '!E1163,"")</f>
        <v/>
      </c>
      <c r="I1162" s="4" t="str">
        <f>IF('Rang. kommuner avlingsnivå P '!F1163&gt;1,'Rang. kommuner avlingsnivå P '!F1163,"")</f>
        <v/>
      </c>
      <c r="J1162" s="4" t="str">
        <f>IF('Rang. kommuner avlingsnivå P '!G1163&gt;1,'Rang. kommuner avlingsnivå P '!G1163,"")</f>
        <v/>
      </c>
      <c r="K1162" s="4" t="str">
        <f>IF('Rang. kommuner avlingsnivå P '!H1163&gt;1,'Rang. kommuner avlingsnivå P '!H1163,"")</f>
        <v/>
      </c>
      <c r="L1162" s="4" t="str">
        <f>IF('Rang. kommuner avlingsnivå P '!I1163&gt;1,'Rang. kommuner avlingsnivå P '!I1163,"")</f>
        <v/>
      </c>
      <c r="M1162" s="4" t="str">
        <f>IF('Rang. kommuner avlingsnivå P '!J1163&gt;1,'Rang. kommuner avlingsnivå P '!J1163,"")</f>
        <v/>
      </c>
      <c r="N1162" s="4" t="str">
        <f>IF('Rang. kommuner avlingsnivå P '!K1163&gt;1,'Rang. kommuner avlingsnivå P '!K1163,"")</f>
        <v/>
      </c>
      <c r="O1162" s="4" t="str">
        <f>IF('Rang. kommuner avlingsnivå P '!L1163&gt;1,'Rang. kommuner avlingsnivå P '!L1163,"")</f>
        <v/>
      </c>
    </row>
    <row r="1163" spans="4:15" x14ac:dyDescent="0.25">
      <c r="D1163" s="4" t="str">
        <f>IF('Rang. kommuner avlingsnivå P '!A1164&gt;1,'Rang. kommuner avlingsnivå P '!A1164,"")</f>
        <v/>
      </c>
      <c r="E1163" s="4" t="str">
        <f>IF('Rang. kommuner avlingsnivå P '!B1164&gt;1,'Rang. kommuner avlingsnivå P '!B1164,"")</f>
        <v/>
      </c>
      <c r="F1163" s="4" t="str">
        <f>IF('Rang. kommuner avlingsnivå P '!C1164&gt;1,'Rang. kommuner avlingsnivå P '!C1164,"")</f>
        <v/>
      </c>
      <c r="G1163" s="4" t="str">
        <f>IF('Rang. kommuner avlingsnivå P '!D1164&gt;1,'Rang. kommuner avlingsnivå P '!D1164,"")</f>
        <v/>
      </c>
      <c r="H1163" s="4" t="str">
        <f>IF('Rang. kommuner avlingsnivå P '!E1164&gt;1,'Rang. kommuner avlingsnivå P '!E1164,"")</f>
        <v/>
      </c>
      <c r="I1163" s="4" t="str">
        <f>IF('Rang. kommuner avlingsnivå P '!F1164&gt;1,'Rang. kommuner avlingsnivå P '!F1164,"")</f>
        <v/>
      </c>
      <c r="J1163" s="4" t="str">
        <f>IF('Rang. kommuner avlingsnivå P '!G1164&gt;1,'Rang. kommuner avlingsnivå P '!G1164,"")</f>
        <v/>
      </c>
      <c r="K1163" s="4" t="str">
        <f>IF('Rang. kommuner avlingsnivå P '!H1164&gt;1,'Rang. kommuner avlingsnivå P '!H1164,"")</f>
        <v/>
      </c>
      <c r="L1163" s="4" t="str">
        <f>IF('Rang. kommuner avlingsnivå P '!I1164&gt;1,'Rang. kommuner avlingsnivå P '!I1164,"")</f>
        <v/>
      </c>
      <c r="M1163" s="4" t="str">
        <f>IF('Rang. kommuner avlingsnivå P '!J1164&gt;1,'Rang. kommuner avlingsnivå P '!J1164,"")</f>
        <v/>
      </c>
      <c r="N1163" s="4" t="str">
        <f>IF('Rang. kommuner avlingsnivå P '!K1164&gt;1,'Rang. kommuner avlingsnivå P '!K1164,"")</f>
        <v/>
      </c>
      <c r="O1163" s="4" t="str">
        <f>IF('Rang. kommuner avlingsnivå P '!L1164&gt;1,'Rang. kommuner avlingsnivå P '!L1164,"")</f>
        <v/>
      </c>
    </row>
    <row r="1164" spans="4:15" x14ac:dyDescent="0.25">
      <c r="D1164" s="4" t="str">
        <f>IF('Rang. kommuner avlingsnivå P '!A1165&gt;1,'Rang. kommuner avlingsnivå P '!A1165,"")</f>
        <v/>
      </c>
      <c r="E1164" s="4" t="str">
        <f>IF('Rang. kommuner avlingsnivå P '!B1165&gt;1,'Rang. kommuner avlingsnivå P '!B1165,"")</f>
        <v/>
      </c>
      <c r="F1164" s="4" t="str">
        <f>IF('Rang. kommuner avlingsnivå P '!C1165&gt;1,'Rang. kommuner avlingsnivå P '!C1165,"")</f>
        <v/>
      </c>
      <c r="G1164" s="4" t="str">
        <f>IF('Rang. kommuner avlingsnivå P '!D1165&gt;1,'Rang. kommuner avlingsnivå P '!D1165,"")</f>
        <v/>
      </c>
      <c r="H1164" s="4" t="str">
        <f>IF('Rang. kommuner avlingsnivå P '!E1165&gt;1,'Rang. kommuner avlingsnivå P '!E1165,"")</f>
        <v/>
      </c>
      <c r="I1164" s="4" t="str">
        <f>IF('Rang. kommuner avlingsnivå P '!F1165&gt;1,'Rang. kommuner avlingsnivå P '!F1165,"")</f>
        <v/>
      </c>
      <c r="J1164" s="4" t="str">
        <f>IF('Rang. kommuner avlingsnivå P '!G1165&gt;1,'Rang. kommuner avlingsnivå P '!G1165,"")</f>
        <v/>
      </c>
      <c r="K1164" s="4" t="str">
        <f>IF('Rang. kommuner avlingsnivå P '!H1165&gt;1,'Rang. kommuner avlingsnivå P '!H1165,"")</f>
        <v/>
      </c>
      <c r="L1164" s="4" t="str">
        <f>IF('Rang. kommuner avlingsnivå P '!I1165&gt;1,'Rang. kommuner avlingsnivå P '!I1165,"")</f>
        <v/>
      </c>
      <c r="M1164" s="4" t="str">
        <f>IF('Rang. kommuner avlingsnivå P '!J1165&gt;1,'Rang. kommuner avlingsnivå P '!J1165,"")</f>
        <v/>
      </c>
      <c r="N1164" s="4" t="str">
        <f>IF('Rang. kommuner avlingsnivå P '!K1165&gt;1,'Rang. kommuner avlingsnivå P '!K1165,"")</f>
        <v/>
      </c>
      <c r="O1164" s="4" t="str">
        <f>IF('Rang. kommuner avlingsnivå P '!L1165&gt;1,'Rang. kommuner avlingsnivå P '!L1165,"")</f>
        <v/>
      </c>
    </row>
    <row r="1165" spans="4:15" x14ac:dyDescent="0.25">
      <c r="D1165" s="4" t="str">
        <f>IF('Rang. kommuner avlingsnivå P '!A1166&gt;1,'Rang. kommuner avlingsnivå P '!A1166,"")</f>
        <v/>
      </c>
      <c r="E1165" s="4" t="str">
        <f>IF('Rang. kommuner avlingsnivå P '!B1166&gt;1,'Rang. kommuner avlingsnivå P '!B1166,"")</f>
        <v/>
      </c>
      <c r="F1165" s="4" t="str">
        <f>IF('Rang. kommuner avlingsnivå P '!C1166&gt;1,'Rang. kommuner avlingsnivå P '!C1166,"")</f>
        <v/>
      </c>
      <c r="G1165" s="4" t="str">
        <f>IF('Rang. kommuner avlingsnivå P '!D1166&gt;1,'Rang. kommuner avlingsnivå P '!D1166,"")</f>
        <v/>
      </c>
      <c r="H1165" s="4" t="str">
        <f>IF('Rang. kommuner avlingsnivå P '!E1166&gt;1,'Rang. kommuner avlingsnivå P '!E1166,"")</f>
        <v/>
      </c>
      <c r="I1165" s="4" t="str">
        <f>IF('Rang. kommuner avlingsnivå P '!F1166&gt;1,'Rang. kommuner avlingsnivå P '!F1166,"")</f>
        <v/>
      </c>
      <c r="J1165" s="4" t="str">
        <f>IF('Rang. kommuner avlingsnivå P '!G1166&gt;1,'Rang. kommuner avlingsnivå P '!G1166,"")</f>
        <v/>
      </c>
      <c r="K1165" s="4" t="str">
        <f>IF('Rang. kommuner avlingsnivå P '!H1166&gt;1,'Rang. kommuner avlingsnivå P '!H1166,"")</f>
        <v/>
      </c>
      <c r="L1165" s="4" t="str">
        <f>IF('Rang. kommuner avlingsnivå P '!I1166&gt;1,'Rang. kommuner avlingsnivå P '!I1166,"")</f>
        <v/>
      </c>
      <c r="M1165" s="4" t="str">
        <f>IF('Rang. kommuner avlingsnivå P '!J1166&gt;1,'Rang. kommuner avlingsnivå P '!J1166,"")</f>
        <v/>
      </c>
      <c r="N1165" s="4" t="str">
        <f>IF('Rang. kommuner avlingsnivå P '!K1166&gt;1,'Rang. kommuner avlingsnivå P '!K1166,"")</f>
        <v/>
      </c>
      <c r="O1165" s="4" t="str">
        <f>IF('Rang. kommuner avlingsnivå P '!L1166&gt;1,'Rang. kommuner avlingsnivå P '!L1166,"")</f>
        <v/>
      </c>
    </row>
    <row r="1166" spans="4:15" x14ac:dyDescent="0.25">
      <c r="D1166" s="4" t="str">
        <f>IF('Rang. kommuner avlingsnivå P '!A1167&gt;1,'Rang. kommuner avlingsnivå P '!A1167,"")</f>
        <v/>
      </c>
      <c r="E1166" s="4" t="str">
        <f>IF('Rang. kommuner avlingsnivå P '!B1167&gt;1,'Rang. kommuner avlingsnivå P '!B1167,"")</f>
        <v/>
      </c>
      <c r="F1166" s="4" t="str">
        <f>IF('Rang. kommuner avlingsnivå P '!C1167&gt;1,'Rang. kommuner avlingsnivå P '!C1167,"")</f>
        <v/>
      </c>
      <c r="G1166" s="4" t="str">
        <f>IF('Rang. kommuner avlingsnivå P '!D1167&gt;1,'Rang. kommuner avlingsnivå P '!D1167,"")</f>
        <v/>
      </c>
      <c r="H1166" s="4" t="str">
        <f>IF('Rang. kommuner avlingsnivå P '!E1167&gt;1,'Rang. kommuner avlingsnivå P '!E1167,"")</f>
        <v/>
      </c>
      <c r="I1166" s="4" t="str">
        <f>IF('Rang. kommuner avlingsnivå P '!F1167&gt;1,'Rang. kommuner avlingsnivå P '!F1167,"")</f>
        <v/>
      </c>
      <c r="J1166" s="4" t="str">
        <f>IF('Rang. kommuner avlingsnivå P '!G1167&gt;1,'Rang. kommuner avlingsnivå P '!G1167,"")</f>
        <v/>
      </c>
      <c r="K1166" s="4" t="str">
        <f>IF('Rang. kommuner avlingsnivå P '!H1167&gt;1,'Rang. kommuner avlingsnivå P '!H1167,"")</f>
        <v/>
      </c>
      <c r="L1166" s="4" t="str">
        <f>IF('Rang. kommuner avlingsnivå P '!I1167&gt;1,'Rang. kommuner avlingsnivå P '!I1167,"")</f>
        <v/>
      </c>
      <c r="M1166" s="4" t="str">
        <f>IF('Rang. kommuner avlingsnivå P '!J1167&gt;1,'Rang. kommuner avlingsnivå P '!J1167,"")</f>
        <v/>
      </c>
      <c r="N1166" s="4" t="str">
        <f>IF('Rang. kommuner avlingsnivå P '!K1167&gt;1,'Rang. kommuner avlingsnivå P '!K1167,"")</f>
        <v/>
      </c>
      <c r="O1166" s="4" t="str">
        <f>IF('Rang. kommuner avlingsnivå P '!L1167&gt;1,'Rang. kommuner avlingsnivå P '!L1167,"")</f>
        <v/>
      </c>
    </row>
    <row r="1167" spans="4:15" x14ac:dyDescent="0.25">
      <c r="D1167" s="4" t="str">
        <f>IF('Rang. kommuner avlingsnivå P '!A1168&gt;1,'Rang. kommuner avlingsnivå P '!A1168,"")</f>
        <v/>
      </c>
      <c r="E1167" s="4" t="str">
        <f>IF('Rang. kommuner avlingsnivå P '!B1168&gt;1,'Rang. kommuner avlingsnivå P '!B1168,"")</f>
        <v/>
      </c>
      <c r="F1167" s="4" t="str">
        <f>IF('Rang. kommuner avlingsnivå P '!C1168&gt;1,'Rang. kommuner avlingsnivå P '!C1168,"")</f>
        <v/>
      </c>
      <c r="G1167" s="4" t="str">
        <f>IF('Rang. kommuner avlingsnivå P '!D1168&gt;1,'Rang. kommuner avlingsnivå P '!D1168,"")</f>
        <v/>
      </c>
      <c r="H1167" s="4" t="str">
        <f>IF('Rang. kommuner avlingsnivå P '!E1168&gt;1,'Rang. kommuner avlingsnivå P '!E1168,"")</f>
        <v/>
      </c>
      <c r="I1167" s="4" t="str">
        <f>IF('Rang. kommuner avlingsnivå P '!F1168&gt;1,'Rang. kommuner avlingsnivå P '!F1168,"")</f>
        <v/>
      </c>
      <c r="J1167" s="4" t="str">
        <f>IF('Rang. kommuner avlingsnivå P '!G1168&gt;1,'Rang. kommuner avlingsnivå P '!G1168,"")</f>
        <v/>
      </c>
      <c r="K1167" s="4" t="str">
        <f>IF('Rang. kommuner avlingsnivå P '!H1168&gt;1,'Rang. kommuner avlingsnivå P '!H1168,"")</f>
        <v/>
      </c>
      <c r="L1167" s="4" t="str">
        <f>IF('Rang. kommuner avlingsnivå P '!I1168&gt;1,'Rang. kommuner avlingsnivå P '!I1168,"")</f>
        <v/>
      </c>
      <c r="M1167" s="4" t="str">
        <f>IF('Rang. kommuner avlingsnivå P '!J1168&gt;1,'Rang. kommuner avlingsnivå P '!J1168,"")</f>
        <v/>
      </c>
      <c r="N1167" s="4" t="str">
        <f>IF('Rang. kommuner avlingsnivå P '!K1168&gt;1,'Rang. kommuner avlingsnivå P '!K1168,"")</f>
        <v/>
      </c>
      <c r="O1167" s="4" t="str">
        <f>IF('Rang. kommuner avlingsnivå P '!L1168&gt;1,'Rang. kommuner avlingsnivå P '!L1168,"")</f>
        <v/>
      </c>
    </row>
    <row r="1168" spans="4:15" x14ac:dyDescent="0.25">
      <c r="D1168" s="4" t="str">
        <f>IF('Rang. kommuner avlingsnivå P '!A1169&gt;1,'Rang. kommuner avlingsnivå P '!A1169,"")</f>
        <v/>
      </c>
      <c r="E1168" s="4" t="str">
        <f>IF('Rang. kommuner avlingsnivå P '!B1169&gt;1,'Rang. kommuner avlingsnivå P '!B1169,"")</f>
        <v/>
      </c>
      <c r="F1168" s="4" t="str">
        <f>IF('Rang. kommuner avlingsnivå P '!C1169&gt;1,'Rang. kommuner avlingsnivå P '!C1169,"")</f>
        <v/>
      </c>
      <c r="G1168" s="4" t="str">
        <f>IF('Rang. kommuner avlingsnivå P '!D1169&gt;1,'Rang. kommuner avlingsnivå P '!D1169,"")</f>
        <v/>
      </c>
      <c r="H1168" s="4" t="str">
        <f>IF('Rang. kommuner avlingsnivå P '!E1169&gt;1,'Rang. kommuner avlingsnivå P '!E1169,"")</f>
        <v/>
      </c>
      <c r="I1168" s="4" t="str">
        <f>IF('Rang. kommuner avlingsnivå P '!F1169&gt;1,'Rang. kommuner avlingsnivå P '!F1169,"")</f>
        <v/>
      </c>
      <c r="J1168" s="4" t="str">
        <f>IF('Rang. kommuner avlingsnivå P '!G1169&gt;1,'Rang. kommuner avlingsnivå P '!G1169,"")</f>
        <v/>
      </c>
      <c r="K1168" s="4" t="str">
        <f>IF('Rang. kommuner avlingsnivå P '!H1169&gt;1,'Rang. kommuner avlingsnivå P '!H1169,"")</f>
        <v/>
      </c>
      <c r="L1168" s="4" t="str">
        <f>IF('Rang. kommuner avlingsnivå P '!I1169&gt;1,'Rang. kommuner avlingsnivå P '!I1169,"")</f>
        <v/>
      </c>
      <c r="M1168" s="4" t="str">
        <f>IF('Rang. kommuner avlingsnivå P '!J1169&gt;1,'Rang. kommuner avlingsnivå P '!J1169,"")</f>
        <v/>
      </c>
      <c r="N1168" s="4" t="str">
        <f>IF('Rang. kommuner avlingsnivå P '!K1169&gt;1,'Rang. kommuner avlingsnivå P '!K1169,"")</f>
        <v/>
      </c>
      <c r="O1168" s="4" t="str">
        <f>IF('Rang. kommuner avlingsnivå P '!L1169&gt;1,'Rang. kommuner avlingsnivå P '!L1169,"")</f>
        <v/>
      </c>
    </row>
    <row r="1169" spans="4:15" x14ac:dyDescent="0.25">
      <c r="D1169" s="4" t="str">
        <f>IF('Rang. kommuner avlingsnivå P '!A1170&gt;1,'Rang. kommuner avlingsnivå P '!A1170,"")</f>
        <v/>
      </c>
      <c r="E1169" s="4" t="str">
        <f>IF('Rang. kommuner avlingsnivå P '!B1170&gt;1,'Rang. kommuner avlingsnivå P '!B1170,"")</f>
        <v/>
      </c>
      <c r="F1169" s="4" t="str">
        <f>IF('Rang. kommuner avlingsnivå P '!C1170&gt;1,'Rang. kommuner avlingsnivå P '!C1170,"")</f>
        <v/>
      </c>
      <c r="G1169" s="4" t="str">
        <f>IF('Rang. kommuner avlingsnivå P '!D1170&gt;1,'Rang. kommuner avlingsnivå P '!D1170,"")</f>
        <v/>
      </c>
      <c r="H1169" s="4" t="str">
        <f>IF('Rang. kommuner avlingsnivå P '!E1170&gt;1,'Rang. kommuner avlingsnivå P '!E1170,"")</f>
        <v/>
      </c>
      <c r="I1169" s="4" t="str">
        <f>IF('Rang. kommuner avlingsnivå P '!F1170&gt;1,'Rang. kommuner avlingsnivå P '!F1170,"")</f>
        <v/>
      </c>
      <c r="J1169" s="4" t="str">
        <f>IF('Rang. kommuner avlingsnivå P '!G1170&gt;1,'Rang. kommuner avlingsnivå P '!G1170,"")</f>
        <v/>
      </c>
      <c r="K1169" s="4" t="str">
        <f>IF('Rang. kommuner avlingsnivå P '!H1170&gt;1,'Rang. kommuner avlingsnivå P '!H1170,"")</f>
        <v/>
      </c>
      <c r="L1169" s="4" t="str">
        <f>IF('Rang. kommuner avlingsnivå P '!I1170&gt;1,'Rang. kommuner avlingsnivå P '!I1170,"")</f>
        <v/>
      </c>
      <c r="M1169" s="4" t="str">
        <f>IF('Rang. kommuner avlingsnivå P '!J1170&gt;1,'Rang. kommuner avlingsnivå P '!J1170,"")</f>
        <v/>
      </c>
      <c r="N1169" s="4" t="str">
        <f>IF('Rang. kommuner avlingsnivå P '!K1170&gt;1,'Rang. kommuner avlingsnivå P '!K1170,"")</f>
        <v/>
      </c>
      <c r="O1169" s="4" t="str">
        <f>IF('Rang. kommuner avlingsnivå P '!L1170&gt;1,'Rang. kommuner avlingsnivå P '!L1170,"")</f>
        <v/>
      </c>
    </row>
    <row r="1170" spans="4:15" x14ac:dyDescent="0.25">
      <c r="D1170" s="4" t="str">
        <f>IF('Rang. kommuner avlingsnivå P '!A1171&gt;1,'Rang. kommuner avlingsnivå P '!A1171,"")</f>
        <v/>
      </c>
      <c r="E1170" s="4" t="str">
        <f>IF('Rang. kommuner avlingsnivå P '!B1171&gt;1,'Rang. kommuner avlingsnivå P '!B1171,"")</f>
        <v/>
      </c>
      <c r="F1170" s="4" t="str">
        <f>IF('Rang. kommuner avlingsnivå P '!C1171&gt;1,'Rang. kommuner avlingsnivå P '!C1171,"")</f>
        <v/>
      </c>
      <c r="G1170" s="4" t="str">
        <f>IF('Rang. kommuner avlingsnivå P '!D1171&gt;1,'Rang. kommuner avlingsnivå P '!D1171,"")</f>
        <v/>
      </c>
      <c r="H1170" s="4" t="str">
        <f>IF('Rang. kommuner avlingsnivå P '!E1171&gt;1,'Rang. kommuner avlingsnivå P '!E1171,"")</f>
        <v/>
      </c>
      <c r="I1170" s="4" t="str">
        <f>IF('Rang. kommuner avlingsnivå P '!F1171&gt;1,'Rang. kommuner avlingsnivå P '!F1171,"")</f>
        <v/>
      </c>
      <c r="J1170" s="4" t="str">
        <f>IF('Rang. kommuner avlingsnivå P '!G1171&gt;1,'Rang. kommuner avlingsnivå P '!G1171,"")</f>
        <v/>
      </c>
      <c r="K1170" s="4" t="str">
        <f>IF('Rang. kommuner avlingsnivå P '!H1171&gt;1,'Rang. kommuner avlingsnivå P '!H1171,"")</f>
        <v/>
      </c>
      <c r="L1170" s="4" t="str">
        <f>IF('Rang. kommuner avlingsnivå P '!I1171&gt;1,'Rang. kommuner avlingsnivå P '!I1171,"")</f>
        <v/>
      </c>
      <c r="M1170" s="4" t="str">
        <f>IF('Rang. kommuner avlingsnivå P '!J1171&gt;1,'Rang. kommuner avlingsnivå P '!J1171,"")</f>
        <v/>
      </c>
      <c r="N1170" s="4" t="str">
        <f>IF('Rang. kommuner avlingsnivå P '!K1171&gt;1,'Rang. kommuner avlingsnivå P '!K1171,"")</f>
        <v/>
      </c>
      <c r="O1170" s="4" t="str">
        <f>IF('Rang. kommuner avlingsnivå P '!L1171&gt;1,'Rang. kommuner avlingsnivå P '!L1171,"")</f>
        <v/>
      </c>
    </row>
    <row r="1171" spans="4:15" x14ac:dyDescent="0.25">
      <c r="D1171" s="4" t="str">
        <f>IF('Rang. kommuner avlingsnivå P '!A1172&gt;1,'Rang. kommuner avlingsnivå P '!A1172,"")</f>
        <v/>
      </c>
      <c r="E1171" s="4" t="str">
        <f>IF('Rang. kommuner avlingsnivå P '!B1172&gt;1,'Rang. kommuner avlingsnivå P '!B1172,"")</f>
        <v/>
      </c>
      <c r="F1171" s="4" t="str">
        <f>IF('Rang. kommuner avlingsnivå P '!C1172&gt;1,'Rang. kommuner avlingsnivå P '!C1172,"")</f>
        <v/>
      </c>
      <c r="G1171" s="4" t="str">
        <f>IF('Rang. kommuner avlingsnivå P '!D1172&gt;1,'Rang. kommuner avlingsnivå P '!D1172,"")</f>
        <v/>
      </c>
      <c r="H1171" s="4" t="str">
        <f>IF('Rang. kommuner avlingsnivå P '!E1172&gt;1,'Rang. kommuner avlingsnivå P '!E1172,"")</f>
        <v/>
      </c>
      <c r="I1171" s="4" t="str">
        <f>IF('Rang. kommuner avlingsnivå P '!F1172&gt;1,'Rang. kommuner avlingsnivå P '!F1172,"")</f>
        <v/>
      </c>
      <c r="J1171" s="4" t="str">
        <f>IF('Rang. kommuner avlingsnivå P '!G1172&gt;1,'Rang. kommuner avlingsnivå P '!G1172,"")</f>
        <v/>
      </c>
      <c r="K1171" s="4" t="str">
        <f>IF('Rang. kommuner avlingsnivå P '!H1172&gt;1,'Rang. kommuner avlingsnivå P '!H1172,"")</f>
        <v/>
      </c>
      <c r="L1171" s="4" t="str">
        <f>IF('Rang. kommuner avlingsnivå P '!I1172&gt;1,'Rang. kommuner avlingsnivå P '!I1172,"")</f>
        <v/>
      </c>
      <c r="M1171" s="4" t="str">
        <f>IF('Rang. kommuner avlingsnivå P '!J1172&gt;1,'Rang. kommuner avlingsnivå P '!J1172,"")</f>
        <v/>
      </c>
      <c r="N1171" s="4" t="str">
        <f>IF('Rang. kommuner avlingsnivå P '!K1172&gt;1,'Rang. kommuner avlingsnivå P '!K1172,"")</f>
        <v/>
      </c>
      <c r="O1171" s="4" t="str">
        <f>IF('Rang. kommuner avlingsnivå P '!L1172&gt;1,'Rang. kommuner avlingsnivå P '!L1172,"")</f>
        <v/>
      </c>
    </row>
    <row r="1172" spans="4:15" x14ac:dyDescent="0.25">
      <c r="D1172" s="4" t="str">
        <f>IF('Rang. kommuner avlingsnivå P '!A1173&gt;1,'Rang. kommuner avlingsnivå P '!A1173,"")</f>
        <v/>
      </c>
      <c r="E1172" s="4" t="str">
        <f>IF('Rang. kommuner avlingsnivå P '!B1173&gt;1,'Rang. kommuner avlingsnivå P '!B1173,"")</f>
        <v/>
      </c>
      <c r="F1172" s="4" t="str">
        <f>IF('Rang. kommuner avlingsnivå P '!C1173&gt;1,'Rang. kommuner avlingsnivå P '!C1173,"")</f>
        <v/>
      </c>
      <c r="G1172" s="4" t="str">
        <f>IF('Rang. kommuner avlingsnivå P '!D1173&gt;1,'Rang. kommuner avlingsnivå P '!D1173,"")</f>
        <v/>
      </c>
      <c r="H1172" s="4" t="str">
        <f>IF('Rang. kommuner avlingsnivå P '!E1173&gt;1,'Rang. kommuner avlingsnivå P '!E1173,"")</f>
        <v/>
      </c>
      <c r="I1172" s="4" t="str">
        <f>IF('Rang. kommuner avlingsnivå P '!F1173&gt;1,'Rang. kommuner avlingsnivå P '!F1173,"")</f>
        <v/>
      </c>
      <c r="J1172" s="4" t="str">
        <f>IF('Rang. kommuner avlingsnivå P '!G1173&gt;1,'Rang. kommuner avlingsnivå P '!G1173,"")</f>
        <v/>
      </c>
      <c r="K1172" s="4" t="str">
        <f>IF('Rang. kommuner avlingsnivå P '!H1173&gt;1,'Rang. kommuner avlingsnivå P '!H1173,"")</f>
        <v/>
      </c>
      <c r="L1172" s="4" t="str">
        <f>IF('Rang. kommuner avlingsnivå P '!I1173&gt;1,'Rang. kommuner avlingsnivå P '!I1173,"")</f>
        <v/>
      </c>
      <c r="M1172" s="4" t="str">
        <f>IF('Rang. kommuner avlingsnivå P '!J1173&gt;1,'Rang. kommuner avlingsnivå P '!J1173,"")</f>
        <v/>
      </c>
      <c r="N1172" s="4" t="str">
        <f>IF('Rang. kommuner avlingsnivå P '!K1173&gt;1,'Rang. kommuner avlingsnivå P '!K1173,"")</f>
        <v/>
      </c>
      <c r="O1172" s="4" t="str">
        <f>IF('Rang. kommuner avlingsnivå P '!L1173&gt;1,'Rang. kommuner avlingsnivå P '!L1173,"")</f>
        <v/>
      </c>
    </row>
    <row r="1173" spans="4:15" x14ac:dyDescent="0.25">
      <c r="D1173" s="4" t="str">
        <f>IF('Rang. kommuner avlingsnivå P '!A1174&gt;1,'Rang. kommuner avlingsnivå P '!A1174,"")</f>
        <v/>
      </c>
      <c r="E1173" s="4" t="str">
        <f>IF('Rang. kommuner avlingsnivå P '!B1174&gt;1,'Rang. kommuner avlingsnivå P '!B1174,"")</f>
        <v/>
      </c>
      <c r="F1173" s="4" t="str">
        <f>IF('Rang. kommuner avlingsnivå P '!C1174&gt;1,'Rang. kommuner avlingsnivå P '!C1174,"")</f>
        <v/>
      </c>
      <c r="G1173" s="4" t="str">
        <f>IF('Rang. kommuner avlingsnivå P '!D1174&gt;1,'Rang. kommuner avlingsnivå P '!D1174,"")</f>
        <v/>
      </c>
      <c r="H1173" s="4" t="str">
        <f>IF('Rang. kommuner avlingsnivå P '!E1174&gt;1,'Rang. kommuner avlingsnivå P '!E1174,"")</f>
        <v/>
      </c>
      <c r="I1173" s="4" t="str">
        <f>IF('Rang. kommuner avlingsnivå P '!F1174&gt;1,'Rang. kommuner avlingsnivå P '!F1174,"")</f>
        <v/>
      </c>
      <c r="J1173" s="4" t="str">
        <f>IF('Rang. kommuner avlingsnivå P '!G1174&gt;1,'Rang. kommuner avlingsnivå P '!G1174,"")</f>
        <v/>
      </c>
      <c r="K1173" s="4" t="str">
        <f>IF('Rang. kommuner avlingsnivå P '!H1174&gt;1,'Rang. kommuner avlingsnivå P '!H1174,"")</f>
        <v/>
      </c>
      <c r="L1173" s="4" t="str">
        <f>IF('Rang. kommuner avlingsnivå P '!I1174&gt;1,'Rang. kommuner avlingsnivå P '!I1174,"")</f>
        <v/>
      </c>
      <c r="M1173" s="4" t="str">
        <f>IF('Rang. kommuner avlingsnivå P '!J1174&gt;1,'Rang. kommuner avlingsnivå P '!J1174,"")</f>
        <v/>
      </c>
      <c r="N1173" s="4" t="str">
        <f>IF('Rang. kommuner avlingsnivå P '!K1174&gt;1,'Rang. kommuner avlingsnivå P '!K1174,"")</f>
        <v/>
      </c>
      <c r="O1173" s="4" t="str">
        <f>IF('Rang. kommuner avlingsnivå P '!L1174&gt;1,'Rang. kommuner avlingsnivå P '!L1174,"")</f>
        <v/>
      </c>
    </row>
    <row r="1174" spans="4:15" x14ac:dyDescent="0.25">
      <c r="D1174" s="4" t="str">
        <f>IF('Rang. kommuner avlingsnivå P '!A1175&gt;1,'Rang. kommuner avlingsnivå P '!A1175,"")</f>
        <v/>
      </c>
      <c r="E1174" s="4" t="str">
        <f>IF('Rang. kommuner avlingsnivå P '!B1175&gt;1,'Rang. kommuner avlingsnivå P '!B1175,"")</f>
        <v/>
      </c>
      <c r="F1174" s="4" t="str">
        <f>IF('Rang. kommuner avlingsnivå P '!C1175&gt;1,'Rang. kommuner avlingsnivå P '!C1175,"")</f>
        <v/>
      </c>
      <c r="G1174" s="4" t="str">
        <f>IF('Rang. kommuner avlingsnivå P '!D1175&gt;1,'Rang. kommuner avlingsnivå P '!D1175,"")</f>
        <v/>
      </c>
      <c r="H1174" s="4" t="str">
        <f>IF('Rang. kommuner avlingsnivå P '!E1175&gt;1,'Rang. kommuner avlingsnivå P '!E1175,"")</f>
        <v/>
      </c>
      <c r="I1174" s="4" t="str">
        <f>IF('Rang. kommuner avlingsnivå P '!F1175&gt;1,'Rang. kommuner avlingsnivå P '!F1175,"")</f>
        <v/>
      </c>
      <c r="J1174" s="4" t="str">
        <f>IF('Rang. kommuner avlingsnivå P '!G1175&gt;1,'Rang. kommuner avlingsnivå P '!G1175,"")</f>
        <v/>
      </c>
      <c r="K1174" s="4" t="str">
        <f>IF('Rang. kommuner avlingsnivå P '!H1175&gt;1,'Rang. kommuner avlingsnivå P '!H1175,"")</f>
        <v/>
      </c>
      <c r="L1174" s="4" t="str">
        <f>IF('Rang. kommuner avlingsnivå P '!I1175&gt;1,'Rang. kommuner avlingsnivå P '!I1175,"")</f>
        <v/>
      </c>
      <c r="M1174" s="4" t="str">
        <f>IF('Rang. kommuner avlingsnivå P '!J1175&gt;1,'Rang. kommuner avlingsnivå P '!J1175,"")</f>
        <v/>
      </c>
      <c r="N1174" s="4" t="str">
        <f>IF('Rang. kommuner avlingsnivå P '!K1175&gt;1,'Rang. kommuner avlingsnivå P '!K1175,"")</f>
        <v/>
      </c>
      <c r="O1174" s="4" t="str">
        <f>IF('Rang. kommuner avlingsnivå P '!L1175&gt;1,'Rang. kommuner avlingsnivå P '!L1175,"")</f>
        <v/>
      </c>
    </row>
    <row r="1175" spans="4:15" x14ac:dyDescent="0.25">
      <c r="D1175" s="4" t="str">
        <f>IF('Rang. kommuner avlingsnivå P '!A1176&gt;1,'Rang. kommuner avlingsnivå P '!A1176,"")</f>
        <v/>
      </c>
      <c r="E1175" s="4" t="str">
        <f>IF('Rang. kommuner avlingsnivå P '!B1176&gt;1,'Rang. kommuner avlingsnivå P '!B1176,"")</f>
        <v/>
      </c>
      <c r="F1175" s="4" t="str">
        <f>IF('Rang. kommuner avlingsnivå P '!C1176&gt;1,'Rang. kommuner avlingsnivå P '!C1176,"")</f>
        <v/>
      </c>
      <c r="G1175" s="4" t="str">
        <f>IF('Rang. kommuner avlingsnivå P '!D1176&gt;1,'Rang. kommuner avlingsnivå P '!D1176,"")</f>
        <v/>
      </c>
      <c r="H1175" s="4" t="str">
        <f>IF('Rang. kommuner avlingsnivå P '!E1176&gt;1,'Rang. kommuner avlingsnivå P '!E1176,"")</f>
        <v/>
      </c>
      <c r="I1175" s="4" t="str">
        <f>IF('Rang. kommuner avlingsnivå P '!F1176&gt;1,'Rang. kommuner avlingsnivå P '!F1176,"")</f>
        <v/>
      </c>
      <c r="J1175" s="4" t="str">
        <f>IF('Rang. kommuner avlingsnivå P '!G1176&gt;1,'Rang. kommuner avlingsnivå P '!G1176,"")</f>
        <v/>
      </c>
      <c r="K1175" s="4" t="str">
        <f>IF('Rang. kommuner avlingsnivå P '!H1176&gt;1,'Rang. kommuner avlingsnivå P '!H1176,"")</f>
        <v/>
      </c>
      <c r="L1175" s="4" t="str">
        <f>IF('Rang. kommuner avlingsnivå P '!I1176&gt;1,'Rang. kommuner avlingsnivå P '!I1176,"")</f>
        <v/>
      </c>
      <c r="M1175" s="4" t="str">
        <f>IF('Rang. kommuner avlingsnivå P '!J1176&gt;1,'Rang. kommuner avlingsnivå P '!J1176,"")</f>
        <v/>
      </c>
      <c r="N1175" s="4" t="str">
        <f>IF('Rang. kommuner avlingsnivå P '!K1176&gt;1,'Rang. kommuner avlingsnivå P '!K1176,"")</f>
        <v/>
      </c>
      <c r="O1175" s="4" t="str">
        <f>IF('Rang. kommuner avlingsnivå P '!L1176&gt;1,'Rang. kommuner avlingsnivå P '!L1176,"")</f>
        <v/>
      </c>
    </row>
    <row r="1176" spans="4:15" x14ac:dyDescent="0.25">
      <c r="D1176" s="4" t="str">
        <f>IF('Rang. kommuner avlingsnivå P '!A1177&gt;1,'Rang. kommuner avlingsnivå P '!A1177,"")</f>
        <v/>
      </c>
      <c r="E1176" s="4" t="str">
        <f>IF('Rang. kommuner avlingsnivå P '!B1177&gt;1,'Rang. kommuner avlingsnivå P '!B1177,"")</f>
        <v/>
      </c>
      <c r="F1176" s="4" t="str">
        <f>IF('Rang. kommuner avlingsnivå P '!C1177&gt;1,'Rang. kommuner avlingsnivå P '!C1177,"")</f>
        <v/>
      </c>
      <c r="G1176" s="4" t="str">
        <f>IF('Rang. kommuner avlingsnivå P '!D1177&gt;1,'Rang. kommuner avlingsnivå P '!D1177,"")</f>
        <v/>
      </c>
      <c r="H1176" s="4" t="str">
        <f>IF('Rang. kommuner avlingsnivå P '!E1177&gt;1,'Rang. kommuner avlingsnivå P '!E1177,"")</f>
        <v/>
      </c>
      <c r="I1176" s="4" t="str">
        <f>IF('Rang. kommuner avlingsnivå P '!F1177&gt;1,'Rang. kommuner avlingsnivå P '!F1177,"")</f>
        <v/>
      </c>
      <c r="J1176" s="4" t="str">
        <f>IF('Rang. kommuner avlingsnivå P '!G1177&gt;1,'Rang. kommuner avlingsnivå P '!G1177,"")</f>
        <v/>
      </c>
      <c r="K1176" s="4" t="str">
        <f>IF('Rang. kommuner avlingsnivå P '!H1177&gt;1,'Rang. kommuner avlingsnivå P '!H1177,"")</f>
        <v/>
      </c>
      <c r="L1176" s="4" t="str">
        <f>IF('Rang. kommuner avlingsnivå P '!I1177&gt;1,'Rang. kommuner avlingsnivå P '!I1177,"")</f>
        <v/>
      </c>
      <c r="M1176" s="4" t="str">
        <f>IF('Rang. kommuner avlingsnivå P '!J1177&gt;1,'Rang. kommuner avlingsnivå P '!J1177,"")</f>
        <v/>
      </c>
      <c r="N1176" s="4" t="str">
        <f>IF('Rang. kommuner avlingsnivå P '!K1177&gt;1,'Rang. kommuner avlingsnivå P '!K1177,"")</f>
        <v/>
      </c>
      <c r="O1176" s="4" t="str">
        <f>IF('Rang. kommuner avlingsnivå P '!L1177&gt;1,'Rang. kommuner avlingsnivå P '!L1177,"")</f>
        <v/>
      </c>
    </row>
    <row r="1177" spans="4:15" x14ac:dyDescent="0.25">
      <c r="D1177" s="4" t="str">
        <f>IF('Rang. kommuner avlingsnivå P '!A1178&gt;1,'Rang. kommuner avlingsnivå P '!A1178,"")</f>
        <v/>
      </c>
      <c r="E1177" s="4" t="str">
        <f>IF('Rang. kommuner avlingsnivå P '!B1178&gt;1,'Rang. kommuner avlingsnivå P '!B1178,"")</f>
        <v/>
      </c>
      <c r="F1177" s="4" t="str">
        <f>IF('Rang. kommuner avlingsnivå P '!C1178&gt;1,'Rang. kommuner avlingsnivå P '!C1178,"")</f>
        <v/>
      </c>
      <c r="G1177" s="4" t="str">
        <f>IF('Rang. kommuner avlingsnivå P '!D1178&gt;1,'Rang. kommuner avlingsnivå P '!D1178,"")</f>
        <v/>
      </c>
      <c r="H1177" s="4" t="str">
        <f>IF('Rang. kommuner avlingsnivå P '!E1178&gt;1,'Rang. kommuner avlingsnivå P '!E1178,"")</f>
        <v/>
      </c>
      <c r="I1177" s="4" t="str">
        <f>IF('Rang. kommuner avlingsnivå P '!F1178&gt;1,'Rang. kommuner avlingsnivå P '!F1178,"")</f>
        <v/>
      </c>
      <c r="J1177" s="4" t="str">
        <f>IF('Rang. kommuner avlingsnivå P '!G1178&gt;1,'Rang. kommuner avlingsnivå P '!G1178,"")</f>
        <v/>
      </c>
      <c r="K1177" s="4" t="str">
        <f>IF('Rang. kommuner avlingsnivå P '!H1178&gt;1,'Rang. kommuner avlingsnivå P '!H1178,"")</f>
        <v/>
      </c>
      <c r="L1177" s="4" t="str">
        <f>IF('Rang. kommuner avlingsnivå P '!I1178&gt;1,'Rang. kommuner avlingsnivå P '!I1178,"")</f>
        <v/>
      </c>
      <c r="M1177" s="4" t="str">
        <f>IF('Rang. kommuner avlingsnivå P '!J1178&gt;1,'Rang. kommuner avlingsnivå P '!J1178,"")</f>
        <v/>
      </c>
      <c r="N1177" s="4" t="str">
        <f>IF('Rang. kommuner avlingsnivå P '!K1178&gt;1,'Rang. kommuner avlingsnivå P '!K1178,"")</f>
        <v/>
      </c>
      <c r="O1177" s="4" t="str">
        <f>IF('Rang. kommuner avlingsnivå P '!L1178&gt;1,'Rang. kommuner avlingsnivå P '!L1178,"")</f>
        <v/>
      </c>
    </row>
    <row r="1178" spans="4:15" x14ac:dyDescent="0.25">
      <c r="D1178" s="4" t="str">
        <f>IF('Rang. kommuner avlingsnivå P '!A1179&gt;1,'Rang. kommuner avlingsnivå P '!A1179,"")</f>
        <v/>
      </c>
      <c r="E1178" s="4" t="str">
        <f>IF('Rang. kommuner avlingsnivå P '!B1179&gt;1,'Rang. kommuner avlingsnivå P '!B1179,"")</f>
        <v/>
      </c>
      <c r="F1178" s="4" t="str">
        <f>IF('Rang. kommuner avlingsnivå P '!C1179&gt;1,'Rang. kommuner avlingsnivå P '!C1179,"")</f>
        <v/>
      </c>
      <c r="G1178" s="4" t="str">
        <f>IF('Rang. kommuner avlingsnivå P '!D1179&gt;1,'Rang. kommuner avlingsnivå P '!D1179,"")</f>
        <v/>
      </c>
      <c r="H1178" s="4" t="str">
        <f>IF('Rang. kommuner avlingsnivå P '!E1179&gt;1,'Rang. kommuner avlingsnivå P '!E1179,"")</f>
        <v/>
      </c>
      <c r="I1178" s="4" t="str">
        <f>IF('Rang. kommuner avlingsnivå P '!F1179&gt;1,'Rang. kommuner avlingsnivå P '!F1179,"")</f>
        <v/>
      </c>
      <c r="J1178" s="4" t="str">
        <f>IF('Rang. kommuner avlingsnivå P '!G1179&gt;1,'Rang. kommuner avlingsnivå P '!G1179,"")</f>
        <v/>
      </c>
      <c r="K1178" s="4" t="str">
        <f>IF('Rang. kommuner avlingsnivå P '!H1179&gt;1,'Rang. kommuner avlingsnivå P '!H1179,"")</f>
        <v/>
      </c>
      <c r="L1178" s="4" t="str">
        <f>IF('Rang. kommuner avlingsnivå P '!I1179&gt;1,'Rang. kommuner avlingsnivå P '!I1179,"")</f>
        <v/>
      </c>
      <c r="M1178" s="4" t="str">
        <f>IF('Rang. kommuner avlingsnivå P '!J1179&gt;1,'Rang. kommuner avlingsnivå P '!J1179,"")</f>
        <v/>
      </c>
      <c r="N1178" s="4" t="str">
        <f>IF('Rang. kommuner avlingsnivå P '!K1179&gt;1,'Rang. kommuner avlingsnivå P '!K1179,"")</f>
        <v/>
      </c>
      <c r="O1178" s="4" t="str">
        <f>IF('Rang. kommuner avlingsnivå P '!L1179&gt;1,'Rang. kommuner avlingsnivå P '!L1179,"")</f>
        <v/>
      </c>
    </row>
    <row r="1179" spans="4:15" x14ac:dyDescent="0.25">
      <c r="D1179" s="4" t="str">
        <f>IF('Rang. kommuner avlingsnivå P '!A1180&gt;1,'Rang. kommuner avlingsnivå P '!A1180,"")</f>
        <v/>
      </c>
      <c r="E1179" s="4" t="str">
        <f>IF('Rang. kommuner avlingsnivå P '!B1180&gt;1,'Rang. kommuner avlingsnivå P '!B1180,"")</f>
        <v/>
      </c>
      <c r="F1179" s="4" t="str">
        <f>IF('Rang. kommuner avlingsnivå P '!C1180&gt;1,'Rang. kommuner avlingsnivå P '!C1180,"")</f>
        <v/>
      </c>
      <c r="G1179" s="4" t="str">
        <f>IF('Rang. kommuner avlingsnivå P '!D1180&gt;1,'Rang. kommuner avlingsnivå P '!D1180,"")</f>
        <v/>
      </c>
      <c r="H1179" s="4" t="str">
        <f>IF('Rang. kommuner avlingsnivå P '!E1180&gt;1,'Rang. kommuner avlingsnivå P '!E1180,"")</f>
        <v/>
      </c>
      <c r="I1179" s="4" t="str">
        <f>IF('Rang. kommuner avlingsnivå P '!F1180&gt;1,'Rang. kommuner avlingsnivå P '!F1180,"")</f>
        <v/>
      </c>
      <c r="J1179" s="4" t="str">
        <f>IF('Rang. kommuner avlingsnivå P '!G1180&gt;1,'Rang. kommuner avlingsnivå P '!G1180,"")</f>
        <v/>
      </c>
      <c r="K1179" s="4" t="str">
        <f>IF('Rang. kommuner avlingsnivå P '!H1180&gt;1,'Rang. kommuner avlingsnivå P '!H1180,"")</f>
        <v/>
      </c>
      <c r="L1179" s="4" t="str">
        <f>IF('Rang. kommuner avlingsnivå P '!I1180&gt;1,'Rang. kommuner avlingsnivå P '!I1180,"")</f>
        <v/>
      </c>
      <c r="M1179" s="4" t="str">
        <f>IF('Rang. kommuner avlingsnivå P '!J1180&gt;1,'Rang. kommuner avlingsnivå P '!J1180,"")</f>
        <v/>
      </c>
      <c r="N1179" s="4" t="str">
        <f>IF('Rang. kommuner avlingsnivå P '!K1180&gt;1,'Rang. kommuner avlingsnivå P '!K1180,"")</f>
        <v/>
      </c>
      <c r="O1179" s="4" t="str">
        <f>IF('Rang. kommuner avlingsnivå P '!L1180&gt;1,'Rang. kommuner avlingsnivå P '!L1180,"")</f>
        <v/>
      </c>
    </row>
    <row r="1180" spans="4:15" x14ac:dyDescent="0.25">
      <c r="D1180" s="4" t="str">
        <f>IF('Rang. kommuner avlingsnivå P '!A1181&gt;1,'Rang. kommuner avlingsnivå P '!A1181,"")</f>
        <v/>
      </c>
      <c r="E1180" s="4" t="str">
        <f>IF('Rang. kommuner avlingsnivå P '!B1181&gt;1,'Rang. kommuner avlingsnivå P '!B1181,"")</f>
        <v/>
      </c>
      <c r="F1180" s="4" t="str">
        <f>IF('Rang. kommuner avlingsnivå P '!C1181&gt;1,'Rang. kommuner avlingsnivå P '!C1181,"")</f>
        <v/>
      </c>
      <c r="G1180" s="4" t="str">
        <f>IF('Rang. kommuner avlingsnivå P '!D1181&gt;1,'Rang. kommuner avlingsnivå P '!D1181,"")</f>
        <v/>
      </c>
      <c r="H1180" s="4" t="str">
        <f>IF('Rang. kommuner avlingsnivå P '!E1181&gt;1,'Rang. kommuner avlingsnivå P '!E1181,"")</f>
        <v/>
      </c>
      <c r="I1180" s="4" t="str">
        <f>IF('Rang. kommuner avlingsnivå P '!F1181&gt;1,'Rang. kommuner avlingsnivå P '!F1181,"")</f>
        <v/>
      </c>
      <c r="J1180" s="4" t="str">
        <f>IF('Rang. kommuner avlingsnivå P '!G1181&gt;1,'Rang. kommuner avlingsnivå P '!G1181,"")</f>
        <v/>
      </c>
      <c r="K1180" s="4" t="str">
        <f>IF('Rang. kommuner avlingsnivå P '!H1181&gt;1,'Rang. kommuner avlingsnivå P '!H1181,"")</f>
        <v/>
      </c>
      <c r="L1180" s="4" t="str">
        <f>IF('Rang. kommuner avlingsnivå P '!I1181&gt;1,'Rang. kommuner avlingsnivå P '!I1181,"")</f>
        <v/>
      </c>
      <c r="M1180" s="4" t="str">
        <f>IF('Rang. kommuner avlingsnivå P '!J1181&gt;1,'Rang. kommuner avlingsnivå P '!J1181,"")</f>
        <v/>
      </c>
      <c r="N1180" s="4" t="str">
        <f>IF('Rang. kommuner avlingsnivå P '!K1181&gt;1,'Rang. kommuner avlingsnivå P '!K1181,"")</f>
        <v/>
      </c>
      <c r="O1180" s="4" t="str">
        <f>IF('Rang. kommuner avlingsnivå P '!L1181&gt;1,'Rang. kommuner avlingsnivå P '!L1181,"")</f>
        <v/>
      </c>
    </row>
    <row r="1181" spans="4:15" x14ac:dyDescent="0.25">
      <c r="D1181" s="4" t="str">
        <f>IF('Rang. kommuner avlingsnivå P '!A1182&gt;1,'Rang. kommuner avlingsnivå P '!A1182,"")</f>
        <v/>
      </c>
      <c r="E1181" s="4" t="str">
        <f>IF('Rang. kommuner avlingsnivå P '!B1182&gt;1,'Rang. kommuner avlingsnivå P '!B1182,"")</f>
        <v/>
      </c>
      <c r="F1181" s="4" t="str">
        <f>IF('Rang. kommuner avlingsnivå P '!C1182&gt;1,'Rang. kommuner avlingsnivå P '!C1182,"")</f>
        <v/>
      </c>
      <c r="G1181" s="4" t="str">
        <f>IF('Rang. kommuner avlingsnivå P '!D1182&gt;1,'Rang. kommuner avlingsnivå P '!D1182,"")</f>
        <v/>
      </c>
      <c r="H1181" s="4" t="str">
        <f>IF('Rang. kommuner avlingsnivå P '!E1182&gt;1,'Rang. kommuner avlingsnivå P '!E1182,"")</f>
        <v/>
      </c>
      <c r="I1181" s="4" t="str">
        <f>IF('Rang. kommuner avlingsnivå P '!F1182&gt;1,'Rang. kommuner avlingsnivå P '!F1182,"")</f>
        <v/>
      </c>
      <c r="J1181" s="4" t="str">
        <f>IF('Rang. kommuner avlingsnivå P '!G1182&gt;1,'Rang. kommuner avlingsnivå P '!G1182,"")</f>
        <v/>
      </c>
      <c r="K1181" s="4" t="str">
        <f>IF('Rang. kommuner avlingsnivå P '!H1182&gt;1,'Rang. kommuner avlingsnivå P '!H1182,"")</f>
        <v/>
      </c>
      <c r="L1181" s="4" t="str">
        <f>IF('Rang. kommuner avlingsnivå P '!I1182&gt;1,'Rang. kommuner avlingsnivå P '!I1182,"")</f>
        <v/>
      </c>
      <c r="M1181" s="4" t="str">
        <f>IF('Rang. kommuner avlingsnivå P '!J1182&gt;1,'Rang. kommuner avlingsnivå P '!J1182,"")</f>
        <v/>
      </c>
      <c r="N1181" s="4" t="str">
        <f>IF('Rang. kommuner avlingsnivå P '!K1182&gt;1,'Rang. kommuner avlingsnivå P '!K1182,"")</f>
        <v/>
      </c>
      <c r="O1181" s="4" t="str">
        <f>IF('Rang. kommuner avlingsnivå P '!L1182&gt;1,'Rang. kommuner avlingsnivå P '!L1182,"")</f>
        <v/>
      </c>
    </row>
    <row r="1182" spans="4:15" x14ac:dyDescent="0.25">
      <c r="D1182" s="4" t="str">
        <f>IF('Rang. kommuner avlingsnivå P '!A1183&gt;1,'Rang. kommuner avlingsnivå P '!A1183,"")</f>
        <v/>
      </c>
      <c r="E1182" s="4" t="str">
        <f>IF('Rang. kommuner avlingsnivå P '!B1183&gt;1,'Rang. kommuner avlingsnivå P '!B1183,"")</f>
        <v/>
      </c>
      <c r="F1182" s="4" t="str">
        <f>IF('Rang. kommuner avlingsnivå P '!C1183&gt;1,'Rang. kommuner avlingsnivå P '!C1183,"")</f>
        <v/>
      </c>
      <c r="G1182" s="4" t="str">
        <f>IF('Rang. kommuner avlingsnivå P '!D1183&gt;1,'Rang. kommuner avlingsnivå P '!D1183,"")</f>
        <v/>
      </c>
      <c r="H1182" s="4" t="str">
        <f>IF('Rang. kommuner avlingsnivå P '!E1183&gt;1,'Rang. kommuner avlingsnivå P '!E1183,"")</f>
        <v/>
      </c>
      <c r="I1182" s="4" t="str">
        <f>IF('Rang. kommuner avlingsnivå P '!F1183&gt;1,'Rang. kommuner avlingsnivå P '!F1183,"")</f>
        <v/>
      </c>
      <c r="J1182" s="4" t="str">
        <f>IF('Rang. kommuner avlingsnivå P '!G1183&gt;1,'Rang. kommuner avlingsnivå P '!G1183,"")</f>
        <v/>
      </c>
      <c r="K1182" s="4" t="str">
        <f>IF('Rang. kommuner avlingsnivå P '!H1183&gt;1,'Rang. kommuner avlingsnivå P '!H1183,"")</f>
        <v/>
      </c>
      <c r="L1182" s="4" t="str">
        <f>IF('Rang. kommuner avlingsnivå P '!I1183&gt;1,'Rang. kommuner avlingsnivå P '!I1183,"")</f>
        <v/>
      </c>
      <c r="M1182" s="4" t="str">
        <f>IF('Rang. kommuner avlingsnivå P '!J1183&gt;1,'Rang. kommuner avlingsnivå P '!J1183,"")</f>
        <v/>
      </c>
      <c r="N1182" s="4" t="str">
        <f>IF('Rang. kommuner avlingsnivå P '!K1183&gt;1,'Rang. kommuner avlingsnivå P '!K1183,"")</f>
        <v/>
      </c>
      <c r="O1182" s="4" t="str">
        <f>IF('Rang. kommuner avlingsnivå P '!L1183&gt;1,'Rang. kommuner avlingsnivå P '!L1183,"")</f>
        <v/>
      </c>
    </row>
    <row r="1183" spans="4:15" x14ac:dyDescent="0.25">
      <c r="D1183" s="4" t="str">
        <f>IF('Rang. kommuner avlingsnivå P '!A1184&gt;1,'Rang. kommuner avlingsnivå P '!A1184,"")</f>
        <v/>
      </c>
      <c r="E1183" s="4" t="str">
        <f>IF('Rang. kommuner avlingsnivå P '!B1184&gt;1,'Rang. kommuner avlingsnivå P '!B1184,"")</f>
        <v/>
      </c>
      <c r="F1183" s="4" t="str">
        <f>IF('Rang. kommuner avlingsnivå P '!C1184&gt;1,'Rang. kommuner avlingsnivå P '!C1184,"")</f>
        <v/>
      </c>
      <c r="G1183" s="4" t="str">
        <f>IF('Rang. kommuner avlingsnivå P '!D1184&gt;1,'Rang. kommuner avlingsnivå P '!D1184,"")</f>
        <v/>
      </c>
      <c r="H1183" s="4" t="str">
        <f>IF('Rang. kommuner avlingsnivå P '!E1184&gt;1,'Rang. kommuner avlingsnivå P '!E1184,"")</f>
        <v/>
      </c>
      <c r="I1183" s="4" t="str">
        <f>IF('Rang. kommuner avlingsnivå P '!F1184&gt;1,'Rang. kommuner avlingsnivå P '!F1184,"")</f>
        <v/>
      </c>
      <c r="J1183" s="4" t="str">
        <f>IF('Rang. kommuner avlingsnivå P '!G1184&gt;1,'Rang. kommuner avlingsnivå P '!G1184,"")</f>
        <v/>
      </c>
      <c r="K1183" s="4" t="str">
        <f>IF('Rang. kommuner avlingsnivå P '!H1184&gt;1,'Rang. kommuner avlingsnivå P '!H1184,"")</f>
        <v/>
      </c>
      <c r="L1183" s="4" t="str">
        <f>IF('Rang. kommuner avlingsnivå P '!I1184&gt;1,'Rang. kommuner avlingsnivå P '!I1184,"")</f>
        <v/>
      </c>
      <c r="M1183" s="4" t="str">
        <f>IF('Rang. kommuner avlingsnivå P '!J1184&gt;1,'Rang. kommuner avlingsnivå P '!J1184,"")</f>
        <v/>
      </c>
      <c r="N1183" s="4" t="str">
        <f>IF('Rang. kommuner avlingsnivå P '!K1184&gt;1,'Rang. kommuner avlingsnivå P '!K1184,"")</f>
        <v/>
      </c>
      <c r="O1183" s="4" t="str">
        <f>IF('Rang. kommuner avlingsnivå P '!L1184&gt;1,'Rang. kommuner avlingsnivå P '!L1184,"")</f>
        <v/>
      </c>
    </row>
    <row r="1184" spans="4:15" x14ac:dyDescent="0.25">
      <c r="D1184" s="4" t="str">
        <f>IF('Rang. kommuner avlingsnivå P '!A1185&gt;1,'Rang. kommuner avlingsnivå P '!A1185,"")</f>
        <v/>
      </c>
      <c r="E1184" s="4" t="str">
        <f>IF('Rang. kommuner avlingsnivå P '!B1185&gt;1,'Rang. kommuner avlingsnivå P '!B1185,"")</f>
        <v/>
      </c>
      <c r="F1184" s="4" t="str">
        <f>IF('Rang. kommuner avlingsnivå P '!C1185&gt;1,'Rang. kommuner avlingsnivå P '!C1185,"")</f>
        <v/>
      </c>
      <c r="G1184" s="4" t="str">
        <f>IF('Rang. kommuner avlingsnivå P '!D1185&gt;1,'Rang. kommuner avlingsnivå P '!D1185,"")</f>
        <v/>
      </c>
      <c r="H1184" s="4" t="str">
        <f>IF('Rang. kommuner avlingsnivå P '!E1185&gt;1,'Rang. kommuner avlingsnivå P '!E1185,"")</f>
        <v/>
      </c>
      <c r="I1184" s="4" t="str">
        <f>IF('Rang. kommuner avlingsnivå P '!F1185&gt;1,'Rang. kommuner avlingsnivå P '!F1185,"")</f>
        <v/>
      </c>
      <c r="J1184" s="4" t="str">
        <f>IF('Rang. kommuner avlingsnivå P '!G1185&gt;1,'Rang. kommuner avlingsnivå P '!G1185,"")</f>
        <v/>
      </c>
      <c r="K1184" s="4" t="str">
        <f>IF('Rang. kommuner avlingsnivå P '!H1185&gt;1,'Rang. kommuner avlingsnivå P '!H1185,"")</f>
        <v/>
      </c>
      <c r="L1184" s="4" t="str">
        <f>IF('Rang. kommuner avlingsnivå P '!I1185&gt;1,'Rang. kommuner avlingsnivå P '!I1185,"")</f>
        <v/>
      </c>
      <c r="M1184" s="4" t="str">
        <f>IF('Rang. kommuner avlingsnivå P '!J1185&gt;1,'Rang. kommuner avlingsnivå P '!J1185,"")</f>
        <v/>
      </c>
      <c r="N1184" s="4" t="str">
        <f>IF('Rang. kommuner avlingsnivå P '!K1185&gt;1,'Rang. kommuner avlingsnivå P '!K1185,"")</f>
        <v/>
      </c>
      <c r="O1184" s="4" t="str">
        <f>IF('Rang. kommuner avlingsnivå P '!L1185&gt;1,'Rang. kommuner avlingsnivå P '!L1185,"")</f>
        <v/>
      </c>
    </row>
    <row r="1185" spans="4:15" x14ac:dyDescent="0.25">
      <c r="D1185" s="4" t="str">
        <f>IF('Rang. kommuner avlingsnivå P '!A1186&gt;1,'Rang. kommuner avlingsnivå P '!A1186,"")</f>
        <v/>
      </c>
      <c r="E1185" s="4" t="str">
        <f>IF('Rang. kommuner avlingsnivå P '!B1186&gt;1,'Rang. kommuner avlingsnivå P '!B1186,"")</f>
        <v/>
      </c>
      <c r="F1185" s="4" t="str">
        <f>IF('Rang. kommuner avlingsnivå P '!C1186&gt;1,'Rang. kommuner avlingsnivå P '!C1186,"")</f>
        <v/>
      </c>
      <c r="G1185" s="4" t="str">
        <f>IF('Rang. kommuner avlingsnivå P '!D1186&gt;1,'Rang. kommuner avlingsnivå P '!D1186,"")</f>
        <v/>
      </c>
      <c r="H1185" s="4" t="str">
        <f>IF('Rang. kommuner avlingsnivå P '!E1186&gt;1,'Rang. kommuner avlingsnivå P '!E1186,"")</f>
        <v/>
      </c>
      <c r="I1185" s="4" t="str">
        <f>IF('Rang. kommuner avlingsnivå P '!F1186&gt;1,'Rang. kommuner avlingsnivå P '!F1186,"")</f>
        <v/>
      </c>
      <c r="J1185" s="4" t="str">
        <f>IF('Rang. kommuner avlingsnivå P '!G1186&gt;1,'Rang. kommuner avlingsnivå P '!G1186,"")</f>
        <v/>
      </c>
      <c r="K1185" s="4" t="str">
        <f>IF('Rang. kommuner avlingsnivå P '!H1186&gt;1,'Rang. kommuner avlingsnivå P '!H1186,"")</f>
        <v/>
      </c>
      <c r="L1185" s="4" t="str">
        <f>IF('Rang. kommuner avlingsnivå P '!I1186&gt;1,'Rang. kommuner avlingsnivå P '!I1186,"")</f>
        <v/>
      </c>
      <c r="M1185" s="4" t="str">
        <f>IF('Rang. kommuner avlingsnivå P '!J1186&gt;1,'Rang. kommuner avlingsnivå P '!J1186,"")</f>
        <v/>
      </c>
      <c r="N1185" s="4" t="str">
        <f>IF('Rang. kommuner avlingsnivå P '!K1186&gt;1,'Rang. kommuner avlingsnivå P '!K1186,"")</f>
        <v/>
      </c>
      <c r="O1185" s="4" t="str">
        <f>IF('Rang. kommuner avlingsnivå P '!L1186&gt;1,'Rang. kommuner avlingsnivå P '!L1186,"")</f>
        <v/>
      </c>
    </row>
    <row r="1186" spans="4:15" x14ac:dyDescent="0.25">
      <c r="D1186" s="4" t="str">
        <f>IF('Rang. kommuner avlingsnivå P '!A1187&gt;1,'Rang. kommuner avlingsnivå P '!A1187,"")</f>
        <v/>
      </c>
      <c r="E1186" s="4" t="str">
        <f>IF('Rang. kommuner avlingsnivå P '!B1187&gt;1,'Rang. kommuner avlingsnivå P '!B1187,"")</f>
        <v/>
      </c>
      <c r="F1186" s="4" t="str">
        <f>IF('Rang. kommuner avlingsnivå P '!C1187&gt;1,'Rang. kommuner avlingsnivå P '!C1187,"")</f>
        <v/>
      </c>
      <c r="G1186" s="4" t="str">
        <f>IF('Rang. kommuner avlingsnivå P '!D1187&gt;1,'Rang. kommuner avlingsnivå P '!D1187,"")</f>
        <v/>
      </c>
      <c r="H1186" s="4" t="str">
        <f>IF('Rang. kommuner avlingsnivå P '!E1187&gt;1,'Rang. kommuner avlingsnivå P '!E1187,"")</f>
        <v/>
      </c>
      <c r="I1186" s="4" t="str">
        <f>IF('Rang. kommuner avlingsnivå P '!F1187&gt;1,'Rang. kommuner avlingsnivå P '!F1187,"")</f>
        <v/>
      </c>
      <c r="J1186" s="4" t="str">
        <f>IF('Rang. kommuner avlingsnivå P '!G1187&gt;1,'Rang. kommuner avlingsnivå P '!G1187,"")</f>
        <v/>
      </c>
      <c r="K1186" s="4" t="str">
        <f>IF('Rang. kommuner avlingsnivå P '!H1187&gt;1,'Rang. kommuner avlingsnivå P '!H1187,"")</f>
        <v/>
      </c>
      <c r="L1186" s="4" t="str">
        <f>IF('Rang. kommuner avlingsnivå P '!I1187&gt;1,'Rang. kommuner avlingsnivå P '!I1187,"")</f>
        <v/>
      </c>
      <c r="M1186" s="4" t="str">
        <f>IF('Rang. kommuner avlingsnivå P '!J1187&gt;1,'Rang. kommuner avlingsnivå P '!J1187,"")</f>
        <v/>
      </c>
      <c r="N1186" s="4" t="str">
        <f>IF('Rang. kommuner avlingsnivå P '!K1187&gt;1,'Rang. kommuner avlingsnivå P '!K1187,"")</f>
        <v/>
      </c>
      <c r="O1186" s="4" t="str">
        <f>IF('Rang. kommuner avlingsnivå P '!L1187&gt;1,'Rang. kommuner avlingsnivå P '!L1187,"")</f>
        <v/>
      </c>
    </row>
    <row r="1187" spans="4:15" x14ac:dyDescent="0.25">
      <c r="D1187" s="4" t="str">
        <f>IF('Rang. kommuner avlingsnivå P '!A1188&gt;1,'Rang. kommuner avlingsnivå P '!A1188,"")</f>
        <v/>
      </c>
      <c r="E1187" s="4" t="str">
        <f>IF('Rang. kommuner avlingsnivå P '!B1188&gt;1,'Rang. kommuner avlingsnivå P '!B1188,"")</f>
        <v/>
      </c>
      <c r="F1187" s="4" t="str">
        <f>IF('Rang. kommuner avlingsnivå P '!C1188&gt;1,'Rang. kommuner avlingsnivå P '!C1188,"")</f>
        <v/>
      </c>
      <c r="G1187" s="4" t="str">
        <f>IF('Rang. kommuner avlingsnivå P '!D1188&gt;1,'Rang. kommuner avlingsnivå P '!D1188,"")</f>
        <v/>
      </c>
      <c r="H1187" s="4" t="str">
        <f>IF('Rang. kommuner avlingsnivå P '!E1188&gt;1,'Rang. kommuner avlingsnivå P '!E1188,"")</f>
        <v/>
      </c>
      <c r="I1187" s="4" t="str">
        <f>IF('Rang. kommuner avlingsnivå P '!F1188&gt;1,'Rang. kommuner avlingsnivå P '!F1188,"")</f>
        <v/>
      </c>
      <c r="J1187" s="4" t="str">
        <f>IF('Rang. kommuner avlingsnivå P '!G1188&gt;1,'Rang. kommuner avlingsnivå P '!G1188,"")</f>
        <v/>
      </c>
      <c r="K1187" s="4" t="str">
        <f>IF('Rang. kommuner avlingsnivå P '!H1188&gt;1,'Rang. kommuner avlingsnivå P '!H1188,"")</f>
        <v/>
      </c>
      <c r="L1187" s="4" t="str">
        <f>IF('Rang. kommuner avlingsnivå P '!I1188&gt;1,'Rang. kommuner avlingsnivå P '!I1188,"")</f>
        <v/>
      </c>
      <c r="M1187" s="4" t="str">
        <f>IF('Rang. kommuner avlingsnivå P '!J1188&gt;1,'Rang. kommuner avlingsnivå P '!J1188,"")</f>
        <v/>
      </c>
      <c r="N1187" s="4" t="str">
        <f>IF('Rang. kommuner avlingsnivå P '!K1188&gt;1,'Rang. kommuner avlingsnivå P '!K1188,"")</f>
        <v/>
      </c>
      <c r="O1187" s="4" t="str">
        <f>IF('Rang. kommuner avlingsnivå P '!L1188&gt;1,'Rang. kommuner avlingsnivå P '!L1188,"")</f>
        <v/>
      </c>
    </row>
    <row r="1188" spans="4:15" x14ac:dyDescent="0.25">
      <c r="D1188" s="4" t="str">
        <f>IF('Rang. kommuner avlingsnivå P '!A1189&gt;1,'Rang. kommuner avlingsnivå P '!A1189,"")</f>
        <v/>
      </c>
      <c r="E1188" s="4" t="str">
        <f>IF('Rang. kommuner avlingsnivå P '!B1189&gt;1,'Rang. kommuner avlingsnivå P '!B1189,"")</f>
        <v/>
      </c>
      <c r="F1188" s="4" t="str">
        <f>IF('Rang. kommuner avlingsnivå P '!C1189&gt;1,'Rang. kommuner avlingsnivå P '!C1189,"")</f>
        <v/>
      </c>
      <c r="G1188" s="4" t="str">
        <f>IF('Rang. kommuner avlingsnivå P '!D1189&gt;1,'Rang. kommuner avlingsnivå P '!D1189,"")</f>
        <v/>
      </c>
      <c r="H1188" s="4" t="str">
        <f>IF('Rang. kommuner avlingsnivå P '!E1189&gt;1,'Rang. kommuner avlingsnivå P '!E1189,"")</f>
        <v/>
      </c>
      <c r="I1188" s="4" t="str">
        <f>IF('Rang. kommuner avlingsnivå P '!F1189&gt;1,'Rang. kommuner avlingsnivå P '!F1189,"")</f>
        <v/>
      </c>
      <c r="J1188" s="4" t="str">
        <f>IF('Rang. kommuner avlingsnivå P '!G1189&gt;1,'Rang. kommuner avlingsnivå P '!G1189,"")</f>
        <v/>
      </c>
      <c r="K1188" s="4" t="str">
        <f>IF('Rang. kommuner avlingsnivå P '!H1189&gt;1,'Rang. kommuner avlingsnivå P '!H1189,"")</f>
        <v/>
      </c>
      <c r="L1188" s="4" t="str">
        <f>IF('Rang. kommuner avlingsnivå P '!I1189&gt;1,'Rang. kommuner avlingsnivå P '!I1189,"")</f>
        <v/>
      </c>
      <c r="M1188" s="4" t="str">
        <f>IF('Rang. kommuner avlingsnivå P '!J1189&gt;1,'Rang. kommuner avlingsnivå P '!J1189,"")</f>
        <v/>
      </c>
      <c r="N1188" s="4" t="str">
        <f>IF('Rang. kommuner avlingsnivå P '!K1189&gt;1,'Rang. kommuner avlingsnivå P '!K1189,"")</f>
        <v/>
      </c>
      <c r="O1188" s="4" t="str">
        <f>IF('Rang. kommuner avlingsnivå P '!L1189&gt;1,'Rang. kommuner avlingsnivå P '!L1189,"")</f>
        <v/>
      </c>
    </row>
    <row r="1189" spans="4:15" x14ac:dyDescent="0.25">
      <c r="D1189" s="4" t="str">
        <f>IF('Rang. kommuner avlingsnivå P '!A1190&gt;1,'Rang. kommuner avlingsnivå P '!A1190,"")</f>
        <v/>
      </c>
      <c r="E1189" s="4" t="str">
        <f>IF('Rang. kommuner avlingsnivå P '!B1190&gt;1,'Rang. kommuner avlingsnivå P '!B1190,"")</f>
        <v/>
      </c>
      <c r="F1189" s="4" t="str">
        <f>IF('Rang. kommuner avlingsnivå P '!C1190&gt;1,'Rang. kommuner avlingsnivå P '!C1190,"")</f>
        <v/>
      </c>
      <c r="G1189" s="4" t="str">
        <f>IF('Rang. kommuner avlingsnivå P '!D1190&gt;1,'Rang. kommuner avlingsnivå P '!D1190,"")</f>
        <v/>
      </c>
      <c r="H1189" s="4" t="str">
        <f>IF('Rang. kommuner avlingsnivå P '!E1190&gt;1,'Rang. kommuner avlingsnivå P '!E1190,"")</f>
        <v/>
      </c>
      <c r="I1189" s="4" t="str">
        <f>IF('Rang. kommuner avlingsnivå P '!F1190&gt;1,'Rang. kommuner avlingsnivå P '!F1190,"")</f>
        <v/>
      </c>
      <c r="J1189" s="4" t="str">
        <f>IF('Rang. kommuner avlingsnivå P '!G1190&gt;1,'Rang. kommuner avlingsnivå P '!G1190,"")</f>
        <v/>
      </c>
      <c r="K1189" s="4" t="str">
        <f>IF('Rang. kommuner avlingsnivå P '!H1190&gt;1,'Rang. kommuner avlingsnivå P '!H1190,"")</f>
        <v/>
      </c>
      <c r="L1189" s="4" t="str">
        <f>IF('Rang. kommuner avlingsnivå P '!I1190&gt;1,'Rang. kommuner avlingsnivå P '!I1190,"")</f>
        <v/>
      </c>
      <c r="M1189" s="4" t="str">
        <f>IF('Rang. kommuner avlingsnivå P '!J1190&gt;1,'Rang. kommuner avlingsnivå P '!J1190,"")</f>
        <v/>
      </c>
      <c r="N1189" s="4" t="str">
        <f>IF('Rang. kommuner avlingsnivå P '!K1190&gt;1,'Rang. kommuner avlingsnivå P '!K1190,"")</f>
        <v/>
      </c>
      <c r="O1189" s="4" t="str">
        <f>IF('Rang. kommuner avlingsnivå P '!L1190&gt;1,'Rang. kommuner avlingsnivå P '!L1190,"")</f>
        <v/>
      </c>
    </row>
    <row r="1190" spans="4:15" x14ac:dyDescent="0.25">
      <c r="D1190" s="4" t="str">
        <f>IF('Rang. kommuner avlingsnivå P '!A1191&gt;1,'Rang. kommuner avlingsnivå P '!A1191,"")</f>
        <v/>
      </c>
      <c r="E1190" s="4" t="str">
        <f>IF('Rang. kommuner avlingsnivå P '!B1191&gt;1,'Rang. kommuner avlingsnivå P '!B1191,"")</f>
        <v/>
      </c>
      <c r="F1190" s="4" t="str">
        <f>IF('Rang. kommuner avlingsnivå P '!C1191&gt;1,'Rang. kommuner avlingsnivå P '!C1191,"")</f>
        <v/>
      </c>
      <c r="G1190" s="4" t="str">
        <f>IF('Rang. kommuner avlingsnivå P '!D1191&gt;1,'Rang. kommuner avlingsnivå P '!D1191,"")</f>
        <v/>
      </c>
      <c r="H1190" s="4" t="str">
        <f>IF('Rang. kommuner avlingsnivå P '!E1191&gt;1,'Rang. kommuner avlingsnivå P '!E1191,"")</f>
        <v/>
      </c>
      <c r="I1190" s="4" t="str">
        <f>IF('Rang. kommuner avlingsnivå P '!F1191&gt;1,'Rang. kommuner avlingsnivå P '!F1191,"")</f>
        <v/>
      </c>
      <c r="J1190" s="4" t="str">
        <f>IF('Rang. kommuner avlingsnivå P '!G1191&gt;1,'Rang. kommuner avlingsnivå P '!G1191,"")</f>
        <v/>
      </c>
      <c r="K1190" s="4" t="str">
        <f>IF('Rang. kommuner avlingsnivå P '!H1191&gt;1,'Rang. kommuner avlingsnivå P '!H1191,"")</f>
        <v/>
      </c>
      <c r="L1190" s="4" t="str">
        <f>IF('Rang. kommuner avlingsnivå P '!I1191&gt;1,'Rang. kommuner avlingsnivå P '!I1191,"")</f>
        <v/>
      </c>
      <c r="M1190" s="4" t="str">
        <f>IF('Rang. kommuner avlingsnivå P '!J1191&gt;1,'Rang. kommuner avlingsnivå P '!J1191,"")</f>
        <v/>
      </c>
      <c r="N1190" s="4" t="str">
        <f>IF('Rang. kommuner avlingsnivå P '!K1191&gt;1,'Rang. kommuner avlingsnivå P '!K1191,"")</f>
        <v/>
      </c>
      <c r="O1190" s="4" t="str">
        <f>IF('Rang. kommuner avlingsnivå P '!L1191&gt;1,'Rang. kommuner avlingsnivå P '!L1191,"")</f>
        <v/>
      </c>
    </row>
    <row r="1191" spans="4:15" x14ac:dyDescent="0.25">
      <c r="D1191" s="4" t="str">
        <f>IF('Rang. kommuner avlingsnivå P '!A1192&gt;1,'Rang. kommuner avlingsnivå P '!A1192,"")</f>
        <v/>
      </c>
      <c r="E1191" s="4" t="str">
        <f>IF('Rang. kommuner avlingsnivå P '!B1192&gt;1,'Rang. kommuner avlingsnivå P '!B1192,"")</f>
        <v/>
      </c>
      <c r="F1191" s="4" t="str">
        <f>IF('Rang. kommuner avlingsnivå P '!C1192&gt;1,'Rang. kommuner avlingsnivå P '!C1192,"")</f>
        <v/>
      </c>
      <c r="G1191" s="4" t="str">
        <f>IF('Rang. kommuner avlingsnivå P '!D1192&gt;1,'Rang. kommuner avlingsnivå P '!D1192,"")</f>
        <v/>
      </c>
      <c r="H1191" s="4" t="str">
        <f>IF('Rang. kommuner avlingsnivå P '!E1192&gt;1,'Rang. kommuner avlingsnivå P '!E1192,"")</f>
        <v/>
      </c>
      <c r="I1191" s="4" t="str">
        <f>IF('Rang. kommuner avlingsnivå P '!F1192&gt;1,'Rang. kommuner avlingsnivå P '!F1192,"")</f>
        <v/>
      </c>
      <c r="J1191" s="4" t="str">
        <f>IF('Rang. kommuner avlingsnivå P '!G1192&gt;1,'Rang. kommuner avlingsnivå P '!G1192,"")</f>
        <v/>
      </c>
      <c r="K1191" s="4" t="str">
        <f>IF('Rang. kommuner avlingsnivå P '!H1192&gt;1,'Rang. kommuner avlingsnivå P '!H1192,"")</f>
        <v/>
      </c>
      <c r="L1191" s="4" t="str">
        <f>IF('Rang. kommuner avlingsnivå P '!I1192&gt;1,'Rang. kommuner avlingsnivå P '!I1192,"")</f>
        <v/>
      </c>
      <c r="M1191" s="4" t="str">
        <f>IF('Rang. kommuner avlingsnivå P '!J1192&gt;1,'Rang. kommuner avlingsnivå P '!J1192,"")</f>
        <v/>
      </c>
      <c r="N1191" s="4" t="str">
        <f>IF('Rang. kommuner avlingsnivå P '!K1192&gt;1,'Rang. kommuner avlingsnivå P '!K1192,"")</f>
        <v/>
      </c>
      <c r="O1191" s="4" t="str">
        <f>IF('Rang. kommuner avlingsnivå P '!L1192&gt;1,'Rang. kommuner avlingsnivå P '!L1192,"")</f>
        <v/>
      </c>
    </row>
    <row r="1192" spans="4:15" x14ac:dyDescent="0.25">
      <c r="D1192" s="4" t="str">
        <f>IF('Rang. kommuner avlingsnivå P '!A1193&gt;1,'Rang. kommuner avlingsnivå P '!A1193,"")</f>
        <v/>
      </c>
      <c r="E1192" s="4" t="str">
        <f>IF('Rang. kommuner avlingsnivå P '!B1193&gt;1,'Rang. kommuner avlingsnivå P '!B1193,"")</f>
        <v/>
      </c>
      <c r="F1192" s="4" t="str">
        <f>IF('Rang. kommuner avlingsnivå P '!C1193&gt;1,'Rang. kommuner avlingsnivå P '!C1193,"")</f>
        <v/>
      </c>
      <c r="G1192" s="4" t="str">
        <f>IF('Rang. kommuner avlingsnivå P '!D1193&gt;1,'Rang. kommuner avlingsnivå P '!D1193,"")</f>
        <v/>
      </c>
      <c r="H1192" s="4" t="str">
        <f>IF('Rang. kommuner avlingsnivå P '!E1193&gt;1,'Rang. kommuner avlingsnivå P '!E1193,"")</f>
        <v/>
      </c>
      <c r="I1192" s="4" t="str">
        <f>IF('Rang. kommuner avlingsnivå P '!F1193&gt;1,'Rang. kommuner avlingsnivå P '!F1193,"")</f>
        <v/>
      </c>
      <c r="J1192" s="4" t="str">
        <f>IF('Rang. kommuner avlingsnivå P '!G1193&gt;1,'Rang. kommuner avlingsnivå P '!G1193,"")</f>
        <v/>
      </c>
      <c r="K1192" s="4" t="str">
        <f>IF('Rang. kommuner avlingsnivå P '!H1193&gt;1,'Rang. kommuner avlingsnivå P '!H1193,"")</f>
        <v/>
      </c>
      <c r="L1192" s="4" t="str">
        <f>IF('Rang. kommuner avlingsnivå P '!I1193&gt;1,'Rang. kommuner avlingsnivå P '!I1193,"")</f>
        <v/>
      </c>
      <c r="M1192" s="4" t="str">
        <f>IF('Rang. kommuner avlingsnivå P '!J1193&gt;1,'Rang. kommuner avlingsnivå P '!J1193,"")</f>
        <v/>
      </c>
      <c r="N1192" s="4" t="str">
        <f>IF('Rang. kommuner avlingsnivå P '!K1193&gt;1,'Rang. kommuner avlingsnivå P '!K1193,"")</f>
        <v/>
      </c>
      <c r="O1192" s="4" t="str">
        <f>IF('Rang. kommuner avlingsnivå P '!L1193&gt;1,'Rang. kommuner avlingsnivå P '!L1193,"")</f>
        <v/>
      </c>
    </row>
    <row r="1193" spans="4:15" x14ac:dyDescent="0.25">
      <c r="D1193" s="4" t="str">
        <f>IF('Rang. kommuner avlingsnivå P '!A1194&gt;1,'Rang. kommuner avlingsnivå P '!A1194,"")</f>
        <v/>
      </c>
      <c r="E1193" s="4" t="str">
        <f>IF('Rang. kommuner avlingsnivå P '!B1194&gt;1,'Rang. kommuner avlingsnivå P '!B1194,"")</f>
        <v/>
      </c>
      <c r="F1193" s="4" t="str">
        <f>IF('Rang. kommuner avlingsnivå P '!C1194&gt;1,'Rang. kommuner avlingsnivå P '!C1194,"")</f>
        <v/>
      </c>
      <c r="G1193" s="4" t="str">
        <f>IF('Rang. kommuner avlingsnivå P '!D1194&gt;1,'Rang. kommuner avlingsnivå P '!D1194,"")</f>
        <v/>
      </c>
      <c r="H1193" s="4" t="str">
        <f>IF('Rang. kommuner avlingsnivå P '!E1194&gt;1,'Rang. kommuner avlingsnivå P '!E1194,"")</f>
        <v/>
      </c>
      <c r="I1193" s="4" t="str">
        <f>IF('Rang. kommuner avlingsnivå P '!F1194&gt;1,'Rang. kommuner avlingsnivå P '!F1194,"")</f>
        <v/>
      </c>
      <c r="J1193" s="4" t="str">
        <f>IF('Rang. kommuner avlingsnivå P '!G1194&gt;1,'Rang. kommuner avlingsnivå P '!G1194,"")</f>
        <v/>
      </c>
      <c r="K1193" s="4" t="str">
        <f>IF('Rang. kommuner avlingsnivå P '!H1194&gt;1,'Rang. kommuner avlingsnivå P '!H1194,"")</f>
        <v/>
      </c>
      <c r="L1193" s="4" t="str">
        <f>IF('Rang. kommuner avlingsnivå P '!I1194&gt;1,'Rang. kommuner avlingsnivå P '!I1194,"")</f>
        <v/>
      </c>
      <c r="M1193" s="4" t="str">
        <f>IF('Rang. kommuner avlingsnivå P '!J1194&gt;1,'Rang. kommuner avlingsnivå P '!J1194,"")</f>
        <v/>
      </c>
      <c r="N1193" s="4" t="str">
        <f>IF('Rang. kommuner avlingsnivå P '!K1194&gt;1,'Rang. kommuner avlingsnivå P '!K1194,"")</f>
        <v/>
      </c>
      <c r="O1193" s="4" t="str">
        <f>IF('Rang. kommuner avlingsnivå P '!L1194&gt;1,'Rang. kommuner avlingsnivå P '!L1194,"")</f>
        <v/>
      </c>
    </row>
    <row r="1194" spans="4:15" x14ac:dyDescent="0.25">
      <c r="D1194" s="4" t="str">
        <f>IF('Rang. kommuner avlingsnivå P '!A1195&gt;1,'Rang. kommuner avlingsnivå P '!A1195,"")</f>
        <v/>
      </c>
      <c r="E1194" s="4" t="str">
        <f>IF('Rang. kommuner avlingsnivå P '!B1195&gt;1,'Rang. kommuner avlingsnivå P '!B1195,"")</f>
        <v/>
      </c>
      <c r="F1194" s="4" t="str">
        <f>IF('Rang. kommuner avlingsnivå P '!C1195&gt;1,'Rang. kommuner avlingsnivå P '!C1195,"")</f>
        <v/>
      </c>
      <c r="G1194" s="4" t="str">
        <f>IF('Rang. kommuner avlingsnivå P '!D1195&gt;1,'Rang. kommuner avlingsnivå P '!D1195,"")</f>
        <v/>
      </c>
      <c r="H1194" s="4" t="str">
        <f>IF('Rang. kommuner avlingsnivå P '!E1195&gt;1,'Rang. kommuner avlingsnivå P '!E1195,"")</f>
        <v/>
      </c>
      <c r="I1194" s="4" t="str">
        <f>IF('Rang. kommuner avlingsnivå P '!F1195&gt;1,'Rang. kommuner avlingsnivå P '!F1195,"")</f>
        <v/>
      </c>
      <c r="J1194" s="4" t="str">
        <f>IF('Rang. kommuner avlingsnivå P '!G1195&gt;1,'Rang. kommuner avlingsnivå P '!G1195,"")</f>
        <v/>
      </c>
      <c r="K1194" s="4" t="str">
        <f>IF('Rang. kommuner avlingsnivå P '!H1195&gt;1,'Rang. kommuner avlingsnivå P '!H1195,"")</f>
        <v/>
      </c>
      <c r="L1194" s="4" t="str">
        <f>IF('Rang. kommuner avlingsnivå P '!I1195&gt;1,'Rang. kommuner avlingsnivå P '!I1195,"")</f>
        <v/>
      </c>
      <c r="M1194" s="4" t="str">
        <f>IF('Rang. kommuner avlingsnivå P '!J1195&gt;1,'Rang. kommuner avlingsnivå P '!J1195,"")</f>
        <v/>
      </c>
      <c r="N1194" s="4" t="str">
        <f>IF('Rang. kommuner avlingsnivå P '!K1195&gt;1,'Rang. kommuner avlingsnivå P '!K1195,"")</f>
        <v/>
      </c>
      <c r="O1194" s="4" t="str">
        <f>IF('Rang. kommuner avlingsnivå P '!L1195&gt;1,'Rang. kommuner avlingsnivå P '!L1195,"")</f>
        <v/>
      </c>
    </row>
    <row r="1195" spans="4:15" x14ac:dyDescent="0.25">
      <c r="D1195" s="4" t="str">
        <f>IF('Rang. kommuner avlingsnivå P '!A1196&gt;1,'Rang. kommuner avlingsnivå P '!A1196,"")</f>
        <v/>
      </c>
      <c r="E1195" s="4" t="str">
        <f>IF('Rang. kommuner avlingsnivå P '!B1196&gt;1,'Rang. kommuner avlingsnivå P '!B1196,"")</f>
        <v/>
      </c>
      <c r="F1195" s="4" t="str">
        <f>IF('Rang. kommuner avlingsnivå P '!C1196&gt;1,'Rang. kommuner avlingsnivå P '!C1196,"")</f>
        <v/>
      </c>
      <c r="G1195" s="4" t="str">
        <f>IF('Rang. kommuner avlingsnivå P '!D1196&gt;1,'Rang. kommuner avlingsnivå P '!D1196,"")</f>
        <v/>
      </c>
      <c r="H1195" s="4" t="str">
        <f>IF('Rang. kommuner avlingsnivå P '!E1196&gt;1,'Rang. kommuner avlingsnivå P '!E1196,"")</f>
        <v/>
      </c>
      <c r="I1195" s="4" t="str">
        <f>IF('Rang. kommuner avlingsnivå P '!F1196&gt;1,'Rang. kommuner avlingsnivå P '!F1196,"")</f>
        <v/>
      </c>
      <c r="J1195" s="4" t="str">
        <f>IF('Rang. kommuner avlingsnivå P '!G1196&gt;1,'Rang. kommuner avlingsnivå P '!G1196,"")</f>
        <v/>
      </c>
      <c r="K1195" s="4" t="str">
        <f>IF('Rang. kommuner avlingsnivå P '!H1196&gt;1,'Rang. kommuner avlingsnivå P '!H1196,"")</f>
        <v/>
      </c>
      <c r="L1195" s="4" t="str">
        <f>IF('Rang. kommuner avlingsnivå P '!I1196&gt;1,'Rang. kommuner avlingsnivå P '!I1196,"")</f>
        <v/>
      </c>
      <c r="M1195" s="4" t="str">
        <f>IF('Rang. kommuner avlingsnivå P '!J1196&gt;1,'Rang. kommuner avlingsnivå P '!J1196,"")</f>
        <v/>
      </c>
      <c r="N1195" s="4" t="str">
        <f>IF('Rang. kommuner avlingsnivå P '!K1196&gt;1,'Rang. kommuner avlingsnivå P '!K1196,"")</f>
        <v/>
      </c>
      <c r="O1195" s="4" t="str">
        <f>IF('Rang. kommuner avlingsnivå P '!L1196&gt;1,'Rang. kommuner avlingsnivå P '!L1196,"")</f>
        <v/>
      </c>
    </row>
    <row r="1196" spans="4:15" x14ac:dyDescent="0.25">
      <c r="D1196" s="4" t="str">
        <f>IF('Rang. kommuner avlingsnivå P '!A1197&gt;1,'Rang. kommuner avlingsnivå P '!A1197,"")</f>
        <v/>
      </c>
      <c r="E1196" s="4" t="str">
        <f>IF('Rang. kommuner avlingsnivå P '!B1197&gt;1,'Rang. kommuner avlingsnivå P '!B1197,"")</f>
        <v/>
      </c>
      <c r="F1196" s="4" t="str">
        <f>IF('Rang. kommuner avlingsnivå P '!C1197&gt;1,'Rang. kommuner avlingsnivå P '!C1197,"")</f>
        <v/>
      </c>
      <c r="G1196" s="4" t="str">
        <f>IF('Rang. kommuner avlingsnivå P '!D1197&gt;1,'Rang. kommuner avlingsnivå P '!D1197,"")</f>
        <v/>
      </c>
      <c r="H1196" s="4" t="str">
        <f>IF('Rang. kommuner avlingsnivå P '!E1197&gt;1,'Rang. kommuner avlingsnivå P '!E1197,"")</f>
        <v/>
      </c>
      <c r="I1196" s="4" t="str">
        <f>IF('Rang. kommuner avlingsnivå P '!F1197&gt;1,'Rang. kommuner avlingsnivå P '!F1197,"")</f>
        <v/>
      </c>
      <c r="J1196" s="4" t="str">
        <f>IF('Rang. kommuner avlingsnivå P '!G1197&gt;1,'Rang. kommuner avlingsnivå P '!G1197,"")</f>
        <v/>
      </c>
      <c r="K1196" s="4" t="str">
        <f>IF('Rang. kommuner avlingsnivå P '!H1197&gt;1,'Rang. kommuner avlingsnivå P '!H1197,"")</f>
        <v/>
      </c>
      <c r="L1196" s="4" t="str">
        <f>IF('Rang. kommuner avlingsnivå P '!I1197&gt;1,'Rang. kommuner avlingsnivå P '!I1197,"")</f>
        <v/>
      </c>
      <c r="M1196" s="4" t="str">
        <f>IF('Rang. kommuner avlingsnivå P '!J1197&gt;1,'Rang. kommuner avlingsnivå P '!J1197,"")</f>
        <v/>
      </c>
      <c r="N1196" s="4" t="str">
        <f>IF('Rang. kommuner avlingsnivå P '!K1197&gt;1,'Rang. kommuner avlingsnivå P '!K1197,"")</f>
        <v/>
      </c>
      <c r="O1196" s="4" t="str">
        <f>IF('Rang. kommuner avlingsnivå P '!L1197&gt;1,'Rang. kommuner avlingsnivå P '!L1197,"")</f>
        <v/>
      </c>
    </row>
    <row r="1197" spans="4:15" x14ac:dyDescent="0.25">
      <c r="D1197" s="4" t="str">
        <f>IF('Rang. kommuner avlingsnivå P '!A1198&gt;1,'Rang. kommuner avlingsnivå P '!A1198,"")</f>
        <v/>
      </c>
      <c r="E1197" s="4" t="str">
        <f>IF('Rang. kommuner avlingsnivå P '!B1198&gt;1,'Rang. kommuner avlingsnivå P '!B1198,"")</f>
        <v/>
      </c>
      <c r="F1197" s="4" t="str">
        <f>IF('Rang. kommuner avlingsnivå P '!C1198&gt;1,'Rang. kommuner avlingsnivå P '!C1198,"")</f>
        <v/>
      </c>
      <c r="G1197" s="4" t="str">
        <f>IF('Rang. kommuner avlingsnivå P '!D1198&gt;1,'Rang. kommuner avlingsnivå P '!D1198,"")</f>
        <v/>
      </c>
      <c r="H1197" s="4" t="str">
        <f>IF('Rang. kommuner avlingsnivå P '!E1198&gt;1,'Rang. kommuner avlingsnivå P '!E1198,"")</f>
        <v/>
      </c>
      <c r="I1197" s="4" t="str">
        <f>IF('Rang. kommuner avlingsnivå P '!F1198&gt;1,'Rang. kommuner avlingsnivå P '!F1198,"")</f>
        <v/>
      </c>
      <c r="J1197" s="4" t="str">
        <f>IF('Rang. kommuner avlingsnivå P '!G1198&gt;1,'Rang. kommuner avlingsnivå P '!G1198,"")</f>
        <v/>
      </c>
      <c r="K1197" s="4" t="str">
        <f>IF('Rang. kommuner avlingsnivå P '!H1198&gt;1,'Rang. kommuner avlingsnivå P '!H1198,"")</f>
        <v/>
      </c>
      <c r="L1197" s="4" t="str">
        <f>IF('Rang. kommuner avlingsnivå P '!I1198&gt;1,'Rang. kommuner avlingsnivå P '!I1198,"")</f>
        <v/>
      </c>
      <c r="M1197" s="4" t="str">
        <f>IF('Rang. kommuner avlingsnivå P '!J1198&gt;1,'Rang. kommuner avlingsnivå P '!J1198,"")</f>
        <v/>
      </c>
      <c r="N1197" s="4" t="str">
        <f>IF('Rang. kommuner avlingsnivå P '!K1198&gt;1,'Rang. kommuner avlingsnivå P '!K1198,"")</f>
        <v/>
      </c>
      <c r="O1197" s="4" t="str">
        <f>IF('Rang. kommuner avlingsnivå P '!L1198&gt;1,'Rang. kommuner avlingsnivå P '!L1198,"")</f>
        <v/>
      </c>
    </row>
    <row r="1198" spans="4:15" x14ac:dyDescent="0.25">
      <c r="D1198" s="4" t="str">
        <f>IF('Rang. kommuner avlingsnivå P '!A1199&gt;1,'Rang. kommuner avlingsnivå P '!A1199,"")</f>
        <v/>
      </c>
      <c r="E1198" s="4" t="str">
        <f>IF('Rang. kommuner avlingsnivå P '!B1199&gt;1,'Rang. kommuner avlingsnivå P '!B1199,"")</f>
        <v/>
      </c>
      <c r="F1198" s="4" t="str">
        <f>IF('Rang. kommuner avlingsnivå P '!C1199&gt;1,'Rang. kommuner avlingsnivå P '!C1199,"")</f>
        <v/>
      </c>
      <c r="G1198" s="4" t="str">
        <f>IF('Rang. kommuner avlingsnivå P '!D1199&gt;1,'Rang. kommuner avlingsnivå P '!D1199,"")</f>
        <v/>
      </c>
      <c r="H1198" s="4" t="str">
        <f>IF('Rang. kommuner avlingsnivå P '!E1199&gt;1,'Rang. kommuner avlingsnivå P '!E1199,"")</f>
        <v/>
      </c>
      <c r="I1198" s="4" t="str">
        <f>IF('Rang. kommuner avlingsnivå P '!F1199&gt;1,'Rang. kommuner avlingsnivå P '!F1199,"")</f>
        <v/>
      </c>
      <c r="J1198" s="4" t="str">
        <f>IF('Rang. kommuner avlingsnivå P '!G1199&gt;1,'Rang. kommuner avlingsnivå P '!G1199,"")</f>
        <v/>
      </c>
      <c r="K1198" s="4" t="str">
        <f>IF('Rang. kommuner avlingsnivå P '!H1199&gt;1,'Rang. kommuner avlingsnivå P '!H1199,"")</f>
        <v/>
      </c>
      <c r="L1198" s="4" t="str">
        <f>IF('Rang. kommuner avlingsnivå P '!I1199&gt;1,'Rang. kommuner avlingsnivå P '!I1199,"")</f>
        <v/>
      </c>
      <c r="M1198" s="4" t="str">
        <f>IF('Rang. kommuner avlingsnivå P '!J1199&gt;1,'Rang. kommuner avlingsnivå P '!J1199,"")</f>
        <v/>
      </c>
      <c r="N1198" s="4" t="str">
        <f>IF('Rang. kommuner avlingsnivå P '!K1199&gt;1,'Rang. kommuner avlingsnivå P '!K1199,"")</f>
        <v/>
      </c>
      <c r="O1198" s="4" t="str">
        <f>IF('Rang. kommuner avlingsnivå P '!L1199&gt;1,'Rang. kommuner avlingsnivå P '!L1199,"")</f>
        <v/>
      </c>
    </row>
    <row r="1199" spans="4:15" x14ac:dyDescent="0.25">
      <c r="D1199" s="4" t="str">
        <f>IF('Rang. kommuner avlingsnivå P '!A1200&gt;1,'Rang. kommuner avlingsnivå P '!A1200,"")</f>
        <v/>
      </c>
      <c r="E1199" s="4" t="str">
        <f>IF('Rang. kommuner avlingsnivå P '!B1200&gt;1,'Rang. kommuner avlingsnivå P '!B1200,"")</f>
        <v/>
      </c>
      <c r="F1199" s="4" t="str">
        <f>IF('Rang. kommuner avlingsnivå P '!C1200&gt;1,'Rang. kommuner avlingsnivå P '!C1200,"")</f>
        <v/>
      </c>
      <c r="G1199" s="4" t="str">
        <f>IF('Rang. kommuner avlingsnivå P '!D1200&gt;1,'Rang. kommuner avlingsnivå P '!D1200,"")</f>
        <v/>
      </c>
      <c r="H1199" s="4" t="str">
        <f>IF('Rang. kommuner avlingsnivå P '!E1200&gt;1,'Rang. kommuner avlingsnivå P '!E1200,"")</f>
        <v/>
      </c>
      <c r="I1199" s="4" t="str">
        <f>IF('Rang. kommuner avlingsnivå P '!F1200&gt;1,'Rang. kommuner avlingsnivå P '!F1200,"")</f>
        <v/>
      </c>
      <c r="J1199" s="4" t="str">
        <f>IF('Rang. kommuner avlingsnivå P '!G1200&gt;1,'Rang. kommuner avlingsnivå P '!G1200,"")</f>
        <v/>
      </c>
      <c r="K1199" s="4" t="str">
        <f>IF('Rang. kommuner avlingsnivå P '!H1200&gt;1,'Rang. kommuner avlingsnivå P '!H1200,"")</f>
        <v/>
      </c>
      <c r="L1199" s="4" t="str">
        <f>IF('Rang. kommuner avlingsnivå P '!I1200&gt;1,'Rang. kommuner avlingsnivå P '!I1200,"")</f>
        <v/>
      </c>
      <c r="M1199" s="4" t="str">
        <f>IF('Rang. kommuner avlingsnivå P '!J1200&gt;1,'Rang. kommuner avlingsnivå P '!J1200,"")</f>
        <v/>
      </c>
      <c r="N1199" s="4" t="str">
        <f>IF('Rang. kommuner avlingsnivå P '!K1200&gt;1,'Rang. kommuner avlingsnivå P '!K1200,"")</f>
        <v/>
      </c>
      <c r="O1199" s="4" t="str">
        <f>IF('Rang. kommuner avlingsnivå P '!L1200&gt;1,'Rang. kommuner avlingsnivå P '!L1200,"")</f>
        <v/>
      </c>
    </row>
    <row r="1200" spans="4:15" x14ac:dyDescent="0.25">
      <c r="D1200" s="4" t="str">
        <f>IF('Rang. kommuner avlingsnivå P '!A1201&gt;1,'Rang. kommuner avlingsnivå P '!A1201,"")</f>
        <v/>
      </c>
      <c r="E1200" s="4" t="str">
        <f>IF('Rang. kommuner avlingsnivå P '!B1201&gt;1,'Rang. kommuner avlingsnivå P '!B1201,"")</f>
        <v/>
      </c>
      <c r="F1200" s="4" t="str">
        <f>IF('Rang. kommuner avlingsnivå P '!C1201&gt;1,'Rang. kommuner avlingsnivå P '!C1201,"")</f>
        <v/>
      </c>
      <c r="G1200" s="4" t="str">
        <f>IF('Rang. kommuner avlingsnivå P '!D1201&gt;1,'Rang. kommuner avlingsnivå P '!D1201,"")</f>
        <v/>
      </c>
      <c r="H1200" s="4" t="str">
        <f>IF('Rang. kommuner avlingsnivå P '!E1201&gt;1,'Rang. kommuner avlingsnivå P '!E1201,"")</f>
        <v/>
      </c>
      <c r="I1200" s="4" t="str">
        <f>IF('Rang. kommuner avlingsnivå P '!F1201&gt;1,'Rang. kommuner avlingsnivå P '!F1201,"")</f>
        <v/>
      </c>
      <c r="J1200" s="4" t="str">
        <f>IF('Rang. kommuner avlingsnivå P '!G1201&gt;1,'Rang. kommuner avlingsnivå P '!G1201,"")</f>
        <v/>
      </c>
      <c r="K1200" s="4" t="str">
        <f>IF('Rang. kommuner avlingsnivå P '!H1201&gt;1,'Rang. kommuner avlingsnivå P '!H1201,"")</f>
        <v/>
      </c>
      <c r="L1200" s="4" t="str">
        <f>IF('Rang. kommuner avlingsnivå P '!I1201&gt;1,'Rang. kommuner avlingsnivå P '!I1201,"")</f>
        <v/>
      </c>
      <c r="M1200" s="4" t="str">
        <f>IF('Rang. kommuner avlingsnivå P '!J1201&gt;1,'Rang. kommuner avlingsnivå P '!J1201,"")</f>
        <v/>
      </c>
      <c r="N1200" s="4" t="str">
        <f>IF('Rang. kommuner avlingsnivå P '!K1201&gt;1,'Rang. kommuner avlingsnivå P '!K1201,"")</f>
        <v/>
      </c>
      <c r="O1200" s="4" t="str">
        <f>IF('Rang. kommuner avlingsnivå P '!L1201&gt;1,'Rang. kommuner avlingsnivå P '!L1201,"")</f>
        <v/>
      </c>
    </row>
    <row r="1201" spans="4:15" x14ac:dyDescent="0.25">
      <c r="D1201" s="4" t="str">
        <f>IF('Rang. kommuner avlingsnivå P '!A1202&gt;1,'Rang. kommuner avlingsnivå P '!A1202,"")</f>
        <v/>
      </c>
      <c r="E1201" s="4" t="str">
        <f>IF('Rang. kommuner avlingsnivå P '!B1202&gt;1,'Rang. kommuner avlingsnivå P '!B1202,"")</f>
        <v/>
      </c>
      <c r="F1201" s="4" t="str">
        <f>IF('Rang. kommuner avlingsnivå P '!C1202&gt;1,'Rang. kommuner avlingsnivå P '!C1202,"")</f>
        <v/>
      </c>
      <c r="G1201" s="4" t="str">
        <f>IF('Rang. kommuner avlingsnivå P '!D1202&gt;1,'Rang. kommuner avlingsnivå P '!D1202,"")</f>
        <v/>
      </c>
      <c r="H1201" s="4" t="str">
        <f>IF('Rang. kommuner avlingsnivå P '!E1202&gt;1,'Rang. kommuner avlingsnivå P '!E1202,"")</f>
        <v/>
      </c>
      <c r="I1201" s="4" t="str">
        <f>IF('Rang. kommuner avlingsnivå P '!F1202&gt;1,'Rang. kommuner avlingsnivå P '!F1202,"")</f>
        <v/>
      </c>
      <c r="J1201" s="4" t="str">
        <f>IF('Rang. kommuner avlingsnivå P '!G1202&gt;1,'Rang. kommuner avlingsnivå P '!G1202,"")</f>
        <v/>
      </c>
      <c r="K1201" s="4" t="str">
        <f>IF('Rang. kommuner avlingsnivå P '!H1202&gt;1,'Rang. kommuner avlingsnivå P '!H1202,"")</f>
        <v/>
      </c>
      <c r="L1201" s="4" t="str">
        <f>IF('Rang. kommuner avlingsnivå P '!I1202&gt;1,'Rang. kommuner avlingsnivå P '!I1202,"")</f>
        <v/>
      </c>
      <c r="M1201" s="4" t="str">
        <f>IF('Rang. kommuner avlingsnivå P '!J1202&gt;1,'Rang. kommuner avlingsnivå P '!J1202,"")</f>
        <v/>
      </c>
      <c r="N1201" s="4" t="str">
        <f>IF('Rang. kommuner avlingsnivå P '!K1202&gt;1,'Rang. kommuner avlingsnivå P '!K1202,"")</f>
        <v/>
      </c>
      <c r="O1201" s="4" t="str">
        <f>IF('Rang. kommuner avlingsnivå P '!L1202&gt;1,'Rang. kommuner avlingsnivå P '!L1202,"")</f>
        <v/>
      </c>
    </row>
    <row r="1202" spans="4:15" x14ac:dyDescent="0.25">
      <c r="D1202" s="4" t="str">
        <f>IF('Rang. kommuner avlingsnivå P '!A1203&gt;1,'Rang. kommuner avlingsnivå P '!A1203,"")</f>
        <v/>
      </c>
      <c r="E1202" s="4" t="str">
        <f>IF('Rang. kommuner avlingsnivå P '!B1203&gt;1,'Rang. kommuner avlingsnivå P '!B1203,"")</f>
        <v/>
      </c>
      <c r="F1202" s="4" t="str">
        <f>IF('Rang. kommuner avlingsnivå P '!C1203&gt;1,'Rang. kommuner avlingsnivå P '!C1203,"")</f>
        <v/>
      </c>
      <c r="G1202" s="4" t="str">
        <f>IF('Rang. kommuner avlingsnivå P '!D1203&gt;1,'Rang. kommuner avlingsnivå P '!D1203,"")</f>
        <v/>
      </c>
      <c r="H1202" s="4" t="str">
        <f>IF('Rang. kommuner avlingsnivå P '!E1203&gt;1,'Rang. kommuner avlingsnivå P '!E1203,"")</f>
        <v/>
      </c>
      <c r="I1202" s="4" t="str">
        <f>IF('Rang. kommuner avlingsnivå P '!F1203&gt;1,'Rang. kommuner avlingsnivå P '!F1203,"")</f>
        <v/>
      </c>
      <c r="J1202" s="4" t="str">
        <f>IF('Rang. kommuner avlingsnivå P '!G1203&gt;1,'Rang. kommuner avlingsnivå P '!G1203,"")</f>
        <v/>
      </c>
      <c r="K1202" s="4" t="str">
        <f>IF('Rang. kommuner avlingsnivå P '!H1203&gt;1,'Rang. kommuner avlingsnivå P '!H1203,"")</f>
        <v/>
      </c>
      <c r="L1202" s="4" t="str">
        <f>IF('Rang. kommuner avlingsnivå P '!I1203&gt;1,'Rang. kommuner avlingsnivå P '!I1203,"")</f>
        <v/>
      </c>
      <c r="M1202" s="4" t="str">
        <f>IF('Rang. kommuner avlingsnivå P '!J1203&gt;1,'Rang. kommuner avlingsnivå P '!J1203,"")</f>
        <v/>
      </c>
      <c r="N1202" s="4" t="str">
        <f>IF('Rang. kommuner avlingsnivå P '!K1203&gt;1,'Rang. kommuner avlingsnivå P '!K1203,"")</f>
        <v/>
      </c>
      <c r="O1202" s="4" t="str">
        <f>IF('Rang. kommuner avlingsnivå P '!L1203&gt;1,'Rang. kommuner avlingsnivå P '!L1203,"")</f>
        <v/>
      </c>
    </row>
    <row r="1203" spans="4:15" x14ac:dyDescent="0.25">
      <c r="D1203" s="4" t="str">
        <f>IF('Rang. kommuner avlingsnivå P '!A1204&gt;1,'Rang. kommuner avlingsnivå P '!A1204,"")</f>
        <v/>
      </c>
      <c r="E1203" s="4" t="str">
        <f>IF('Rang. kommuner avlingsnivå P '!B1204&gt;1,'Rang. kommuner avlingsnivå P '!B1204,"")</f>
        <v/>
      </c>
      <c r="F1203" s="4" t="str">
        <f>IF('Rang. kommuner avlingsnivå P '!C1204&gt;1,'Rang. kommuner avlingsnivå P '!C1204,"")</f>
        <v/>
      </c>
      <c r="G1203" s="4" t="str">
        <f>IF('Rang. kommuner avlingsnivå P '!D1204&gt;1,'Rang. kommuner avlingsnivå P '!D1204,"")</f>
        <v/>
      </c>
      <c r="H1203" s="4" t="str">
        <f>IF('Rang. kommuner avlingsnivå P '!E1204&gt;1,'Rang. kommuner avlingsnivå P '!E1204,"")</f>
        <v/>
      </c>
      <c r="I1203" s="4" t="str">
        <f>IF('Rang. kommuner avlingsnivå P '!F1204&gt;1,'Rang. kommuner avlingsnivå P '!F1204,"")</f>
        <v/>
      </c>
      <c r="J1203" s="4" t="str">
        <f>IF('Rang. kommuner avlingsnivå P '!G1204&gt;1,'Rang. kommuner avlingsnivå P '!G1204,"")</f>
        <v/>
      </c>
      <c r="K1203" s="4" t="str">
        <f>IF('Rang. kommuner avlingsnivå P '!H1204&gt;1,'Rang. kommuner avlingsnivå P '!H1204,"")</f>
        <v/>
      </c>
      <c r="L1203" s="4" t="str">
        <f>IF('Rang. kommuner avlingsnivå P '!I1204&gt;1,'Rang. kommuner avlingsnivå P '!I1204,"")</f>
        <v/>
      </c>
      <c r="M1203" s="4" t="str">
        <f>IF('Rang. kommuner avlingsnivå P '!J1204&gt;1,'Rang. kommuner avlingsnivå P '!J1204,"")</f>
        <v/>
      </c>
      <c r="N1203" s="4" t="str">
        <f>IF('Rang. kommuner avlingsnivå P '!K1204&gt;1,'Rang. kommuner avlingsnivå P '!K1204,"")</f>
        <v/>
      </c>
      <c r="O1203" s="4" t="str">
        <f>IF('Rang. kommuner avlingsnivå P '!L1204&gt;1,'Rang. kommuner avlingsnivå P '!L1204,"")</f>
        <v/>
      </c>
    </row>
    <row r="1204" spans="4:15" x14ac:dyDescent="0.25">
      <c r="D1204" s="4" t="str">
        <f>IF('Rang. kommuner avlingsnivå P '!A1205&gt;1,'Rang. kommuner avlingsnivå P '!A1205,"")</f>
        <v/>
      </c>
      <c r="E1204" s="4" t="str">
        <f>IF('Rang. kommuner avlingsnivå P '!B1205&gt;1,'Rang. kommuner avlingsnivå P '!B1205,"")</f>
        <v/>
      </c>
      <c r="F1204" s="4" t="str">
        <f>IF('Rang. kommuner avlingsnivå P '!C1205&gt;1,'Rang. kommuner avlingsnivå P '!C1205,"")</f>
        <v/>
      </c>
      <c r="G1204" s="4" t="str">
        <f>IF('Rang. kommuner avlingsnivå P '!D1205&gt;1,'Rang. kommuner avlingsnivå P '!D1205,"")</f>
        <v/>
      </c>
      <c r="H1204" s="4" t="str">
        <f>IF('Rang. kommuner avlingsnivå P '!E1205&gt;1,'Rang. kommuner avlingsnivå P '!E1205,"")</f>
        <v/>
      </c>
      <c r="I1204" s="4" t="str">
        <f>IF('Rang. kommuner avlingsnivå P '!F1205&gt;1,'Rang. kommuner avlingsnivå P '!F1205,"")</f>
        <v/>
      </c>
      <c r="J1204" s="4" t="str">
        <f>IF('Rang. kommuner avlingsnivå P '!G1205&gt;1,'Rang. kommuner avlingsnivå P '!G1205,"")</f>
        <v/>
      </c>
      <c r="K1204" s="4" t="str">
        <f>IF('Rang. kommuner avlingsnivå P '!H1205&gt;1,'Rang. kommuner avlingsnivå P '!H1205,"")</f>
        <v/>
      </c>
      <c r="L1204" s="4" t="str">
        <f>IF('Rang. kommuner avlingsnivå P '!I1205&gt;1,'Rang. kommuner avlingsnivå P '!I1205,"")</f>
        <v/>
      </c>
      <c r="M1204" s="4" t="str">
        <f>IF('Rang. kommuner avlingsnivå P '!J1205&gt;1,'Rang. kommuner avlingsnivå P '!J1205,"")</f>
        <v/>
      </c>
      <c r="N1204" s="4" t="str">
        <f>IF('Rang. kommuner avlingsnivå P '!K1205&gt;1,'Rang. kommuner avlingsnivå P '!K1205,"")</f>
        <v/>
      </c>
      <c r="O1204" s="4" t="str">
        <f>IF('Rang. kommuner avlingsnivå P '!L1205&gt;1,'Rang. kommuner avlingsnivå P '!L1205,"")</f>
        <v/>
      </c>
    </row>
    <row r="1205" spans="4:15" x14ac:dyDescent="0.25">
      <c r="D1205" s="4" t="str">
        <f>IF('Rang. kommuner avlingsnivå P '!A1206&gt;1,'Rang. kommuner avlingsnivå P '!A1206,"")</f>
        <v/>
      </c>
      <c r="E1205" s="4" t="str">
        <f>IF('Rang. kommuner avlingsnivå P '!B1206&gt;1,'Rang. kommuner avlingsnivå P '!B1206,"")</f>
        <v/>
      </c>
      <c r="F1205" s="4" t="str">
        <f>IF('Rang. kommuner avlingsnivå P '!C1206&gt;1,'Rang. kommuner avlingsnivå P '!C1206,"")</f>
        <v/>
      </c>
      <c r="G1205" s="4" t="str">
        <f>IF('Rang. kommuner avlingsnivå P '!D1206&gt;1,'Rang. kommuner avlingsnivå P '!D1206,"")</f>
        <v/>
      </c>
      <c r="H1205" s="4" t="str">
        <f>IF('Rang. kommuner avlingsnivå P '!E1206&gt;1,'Rang. kommuner avlingsnivå P '!E1206,"")</f>
        <v/>
      </c>
      <c r="I1205" s="4" t="str">
        <f>IF('Rang. kommuner avlingsnivå P '!F1206&gt;1,'Rang. kommuner avlingsnivå P '!F1206,"")</f>
        <v/>
      </c>
      <c r="J1205" s="4" t="str">
        <f>IF('Rang. kommuner avlingsnivå P '!G1206&gt;1,'Rang. kommuner avlingsnivå P '!G1206,"")</f>
        <v/>
      </c>
      <c r="K1205" s="4" t="str">
        <f>IF('Rang. kommuner avlingsnivå P '!H1206&gt;1,'Rang. kommuner avlingsnivå P '!H1206,"")</f>
        <v/>
      </c>
      <c r="L1205" s="4" t="str">
        <f>IF('Rang. kommuner avlingsnivå P '!I1206&gt;1,'Rang. kommuner avlingsnivå P '!I1206,"")</f>
        <v/>
      </c>
      <c r="M1205" s="4" t="str">
        <f>IF('Rang. kommuner avlingsnivå P '!J1206&gt;1,'Rang. kommuner avlingsnivå P '!J1206,"")</f>
        <v/>
      </c>
      <c r="N1205" s="4" t="str">
        <f>IF('Rang. kommuner avlingsnivå P '!K1206&gt;1,'Rang. kommuner avlingsnivå P '!K1206,"")</f>
        <v/>
      </c>
      <c r="O1205" s="4" t="str">
        <f>IF('Rang. kommuner avlingsnivå P '!L1206&gt;1,'Rang. kommuner avlingsnivå P '!L1206,"")</f>
        <v/>
      </c>
    </row>
    <row r="1206" spans="4:15" x14ac:dyDescent="0.25">
      <c r="D1206" s="4" t="str">
        <f>IF('Rang. kommuner avlingsnivå P '!A1207&gt;1,'Rang. kommuner avlingsnivå P '!A1207,"")</f>
        <v/>
      </c>
      <c r="E1206" s="4" t="str">
        <f>IF('Rang. kommuner avlingsnivå P '!B1207&gt;1,'Rang. kommuner avlingsnivå P '!B1207,"")</f>
        <v/>
      </c>
      <c r="F1206" s="4" t="str">
        <f>IF('Rang. kommuner avlingsnivå P '!C1207&gt;1,'Rang. kommuner avlingsnivå P '!C1207,"")</f>
        <v/>
      </c>
      <c r="G1206" s="4" t="str">
        <f>IF('Rang. kommuner avlingsnivå P '!D1207&gt;1,'Rang. kommuner avlingsnivå P '!D1207,"")</f>
        <v/>
      </c>
      <c r="H1206" s="4" t="str">
        <f>IF('Rang. kommuner avlingsnivå P '!E1207&gt;1,'Rang. kommuner avlingsnivå P '!E1207,"")</f>
        <v/>
      </c>
      <c r="I1206" s="4" t="str">
        <f>IF('Rang. kommuner avlingsnivå P '!F1207&gt;1,'Rang. kommuner avlingsnivå P '!F1207,"")</f>
        <v/>
      </c>
      <c r="J1206" s="4" t="str">
        <f>IF('Rang. kommuner avlingsnivå P '!G1207&gt;1,'Rang. kommuner avlingsnivå P '!G1207,"")</f>
        <v/>
      </c>
      <c r="K1206" s="4" t="str">
        <f>IF('Rang. kommuner avlingsnivå P '!H1207&gt;1,'Rang. kommuner avlingsnivå P '!H1207,"")</f>
        <v/>
      </c>
      <c r="L1206" s="4" t="str">
        <f>IF('Rang. kommuner avlingsnivå P '!I1207&gt;1,'Rang. kommuner avlingsnivå P '!I1207,"")</f>
        <v/>
      </c>
      <c r="M1206" s="4" t="str">
        <f>IF('Rang. kommuner avlingsnivå P '!J1207&gt;1,'Rang. kommuner avlingsnivå P '!J1207,"")</f>
        <v/>
      </c>
      <c r="N1206" s="4" t="str">
        <f>IF('Rang. kommuner avlingsnivå P '!K1207&gt;1,'Rang. kommuner avlingsnivå P '!K1207,"")</f>
        <v/>
      </c>
      <c r="O1206" s="4" t="str">
        <f>IF('Rang. kommuner avlingsnivå P '!L1207&gt;1,'Rang. kommuner avlingsnivå P '!L1207,"")</f>
        <v/>
      </c>
    </row>
    <row r="1207" spans="4:15" x14ac:dyDescent="0.25">
      <c r="D1207" s="4" t="str">
        <f>IF('Rang. kommuner avlingsnivå P '!A1208&gt;1,'Rang. kommuner avlingsnivå P '!A1208,"")</f>
        <v/>
      </c>
      <c r="E1207" s="4" t="str">
        <f>IF('Rang. kommuner avlingsnivå P '!B1208&gt;1,'Rang. kommuner avlingsnivå P '!B1208,"")</f>
        <v/>
      </c>
      <c r="F1207" s="4" t="str">
        <f>IF('Rang. kommuner avlingsnivå P '!C1208&gt;1,'Rang. kommuner avlingsnivå P '!C1208,"")</f>
        <v/>
      </c>
      <c r="G1207" s="4" t="str">
        <f>IF('Rang. kommuner avlingsnivå P '!D1208&gt;1,'Rang. kommuner avlingsnivå P '!D1208,"")</f>
        <v/>
      </c>
      <c r="H1207" s="4" t="str">
        <f>IF('Rang. kommuner avlingsnivå P '!E1208&gt;1,'Rang. kommuner avlingsnivå P '!E1208,"")</f>
        <v/>
      </c>
      <c r="I1207" s="4" t="str">
        <f>IF('Rang. kommuner avlingsnivå P '!F1208&gt;1,'Rang. kommuner avlingsnivå P '!F1208,"")</f>
        <v/>
      </c>
      <c r="J1207" s="4" t="str">
        <f>IF('Rang. kommuner avlingsnivå P '!G1208&gt;1,'Rang. kommuner avlingsnivå P '!G1208,"")</f>
        <v/>
      </c>
      <c r="K1207" s="4" t="str">
        <f>IF('Rang. kommuner avlingsnivå P '!H1208&gt;1,'Rang. kommuner avlingsnivå P '!H1208,"")</f>
        <v/>
      </c>
      <c r="L1207" s="4" t="str">
        <f>IF('Rang. kommuner avlingsnivå P '!I1208&gt;1,'Rang. kommuner avlingsnivå P '!I1208,"")</f>
        <v/>
      </c>
      <c r="M1207" s="4" t="str">
        <f>IF('Rang. kommuner avlingsnivå P '!J1208&gt;1,'Rang. kommuner avlingsnivå P '!J1208,"")</f>
        <v/>
      </c>
      <c r="N1207" s="4" t="str">
        <f>IF('Rang. kommuner avlingsnivå P '!K1208&gt;1,'Rang. kommuner avlingsnivå P '!K1208,"")</f>
        <v/>
      </c>
      <c r="O1207" s="4" t="str">
        <f>IF('Rang. kommuner avlingsnivå P '!L1208&gt;1,'Rang. kommuner avlingsnivå P '!L1208,"")</f>
        <v/>
      </c>
    </row>
    <row r="1208" spans="4:15" x14ac:dyDescent="0.25">
      <c r="D1208" s="4" t="str">
        <f>IF('Rang. kommuner avlingsnivå P '!A1209&gt;1,'Rang. kommuner avlingsnivå P '!A1209,"")</f>
        <v/>
      </c>
      <c r="E1208" s="4" t="str">
        <f>IF('Rang. kommuner avlingsnivå P '!B1209&gt;1,'Rang. kommuner avlingsnivå P '!B1209,"")</f>
        <v/>
      </c>
      <c r="F1208" s="4" t="str">
        <f>IF('Rang. kommuner avlingsnivå P '!C1209&gt;1,'Rang. kommuner avlingsnivå P '!C1209,"")</f>
        <v/>
      </c>
      <c r="G1208" s="4" t="str">
        <f>IF('Rang. kommuner avlingsnivå P '!D1209&gt;1,'Rang. kommuner avlingsnivå P '!D1209,"")</f>
        <v/>
      </c>
      <c r="H1208" s="4" t="str">
        <f>IF('Rang. kommuner avlingsnivå P '!E1209&gt;1,'Rang. kommuner avlingsnivå P '!E1209,"")</f>
        <v/>
      </c>
      <c r="I1208" s="4" t="str">
        <f>IF('Rang. kommuner avlingsnivå P '!F1209&gt;1,'Rang. kommuner avlingsnivå P '!F1209,"")</f>
        <v/>
      </c>
      <c r="J1208" s="4" t="str">
        <f>IF('Rang. kommuner avlingsnivå P '!G1209&gt;1,'Rang. kommuner avlingsnivå P '!G1209,"")</f>
        <v/>
      </c>
      <c r="K1208" s="4" t="str">
        <f>IF('Rang. kommuner avlingsnivå P '!H1209&gt;1,'Rang. kommuner avlingsnivå P '!H1209,"")</f>
        <v/>
      </c>
      <c r="L1208" s="4" t="str">
        <f>IF('Rang. kommuner avlingsnivå P '!I1209&gt;1,'Rang. kommuner avlingsnivå P '!I1209,"")</f>
        <v/>
      </c>
      <c r="M1208" s="4" t="str">
        <f>IF('Rang. kommuner avlingsnivå P '!J1209&gt;1,'Rang. kommuner avlingsnivå P '!J1209,"")</f>
        <v/>
      </c>
      <c r="N1208" s="4" t="str">
        <f>IF('Rang. kommuner avlingsnivå P '!K1209&gt;1,'Rang. kommuner avlingsnivå P '!K1209,"")</f>
        <v/>
      </c>
      <c r="O1208" s="4" t="str">
        <f>IF('Rang. kommuner avlingsnivå P '!L1209&gt;1,'Rang. kommuner avlingsnivå P '!L1209,"")</f>
        <v/>
      </c>
    </row>
    <row r="1209" spans="4:15" x14ac:dyDescent="0.25">
      <c r="D1209" s="4" t="str">
        <f>IF('Rang. kommuner avlingsnivå P '!A1210&gt;1,'Rang. kommuner avlingsnivå P '!A1210,"")</f>
        <v/>
      </c>
      <c r="E1209" s="4" t="str">
        <f>IF('Rang. kommuner avlingsnivå P '!B1210&gt;1,'Rang. kommuner avlingsnivå P '!B1210,"")</f>
        <v/>
      </c>
      <c r="F1209" s="4" t="str">
        <f>IF('Rang. kommuner avlingsnivå P '!C1210&gt;1,'Rang. kommuner avlingsnivå P '!C1210,"")</f>
        <v/>
      </c>
      <c r="G1209" s="4" t="str">
        <f>IF('Rang. kommuner avlingsnivå P '!D1210&gt;1,'Rang. kommuner avlingsnivå P '!D1210,"")</f>
        <v/>
      </c>
      <c r="H1209" s="4" t="str">
        <f>IF('Rang. kommuner avlingsnivå P '!E1210&gt;1,'Rang. kommuner avlingsnivå P '!E1210,"")</f>
        <v/>
      </c>
      <c r="I1209" s="4" t="str">
        <f>IF('Rang. kommuner avlingsnivå P '!F1210&gt;1,'Rang. kommuner avlingsnivå P '!F1210,"")</f>
        <v/>
      </c>
      <c r="J1209" s="4" t="str">
        <f>IF('Rang. kommuner avlingsnivå P '!G1210&gt;1,'Rang. kommuner avlingsnivå P '!G1210,"")</f>
        <v/>
      </c>
      <c r="K1209" s="4" t="str">
        <f>IF('Rang. kommuner avlingsnivå P '!H1210&gt;1,'Rang. kommuner avlingsnivå P '!H1210,"")</f>
        <v/>
      </c>
      <c r="L1209" s="4" t="str">
        <f>IF('Rang. kommuner avlingsnivå P '!I1210&gt;1,'Rang. kommuner avlingsnivå P '!I1210,"")</f>
        <v/>
      </c>
      <c r="M1209" s="4" t="str">
        <f>IF('Rang. kommuner avlingsnivå P '!J1210&gt;1,'Rang. kommuner avlingsnivå P '!J1210,"")</f>
        <v/>
      </c>
      <c r="N1209" s="4" t="str">
        <f>IF('Rang. kommuner avlingsnivå P '!K1210&gt;1,'Rang. kommuner avlingsnivå P '!K1210,"")</f>
        <v/>
      </c>
      <c r="O1209" s="4" t="str">
        <f>IF('Rang. kommuner avlingsnivå P '!L1210&gt;1,'Rang. kommuner avlingsnivå P '!L1210,"")</f>
        <v/>
      </c>
    </row>
    <row r="1210" spans="4:15" x14ac:dyDescent="0.25">
      <c r="D1210" s="4" t="str">
        <f>IF('Rang. kommuner avlingsnivå P '!A1211&gt;1,'Rang. kommuner avlingsnivå P '!A1211,"")</f>
        <v/>
      </c>
      <c r="E1210" s="4" t="str">
        <f>IF('Rang. kommuner avlingsnivå P '!B1211&gt;1,'Rang. kommuner avlingsnivå P '!B1211,"")</f>
        <v/>
      </c>
      <c r="F1210" s="4" t="str">
        <f>IF('Rang. kommuner avlingsnivå P '!C1211&gt;1,'Rang. kommuner avlingsnivå P '!C1211,"")</f>
        <v/>
      </c>
      <c r="G1210" s="4" t="str">
        <f>IF('Rang. kommuner avlingsnivå P '!D1211&gt;1,'Rang. kommuner avlingsnivå P '!D1211,"")</f>
        <v/>
      </c>
      <c r="H1210" s="4" t="str">
        <f>IF('Rang. kommuner avlingsnivå P '!E1211&gt;1,'Rang. kommuner avlingsnivå P '!E1211,"")</f>
        <v/>
      </c>
      <c r="I1210" s="4" t="str">
        <f>IF('Rang. kommuner avlingsnivå P '!F1211&gt;1,'Rang. kommuner avlingsnivå P '!F1211,"")</f>
        <v/>
      </c>
      <c r="J1210" s="4" t="str">
        <f>IF('Rang. kommuner avlingsnivå P '!G1211&gt;1,'Rang. kommuner avlingsnivå P '!G1211,"")</f>
        <v/>
      </c>
      <c r="K1210" s="4" t="str">
        <f>IF('Rang. kommuner avlingsnivå P '!H1211&gt;1,'Rang. kommuner avlingsnivå P '!H1211,"")</f>
        <v/>
      </c>
      <c r="L1210" s="4" t="str">
        <f>IF('Rang. kommuner avlingsnivå P '!I1211&gt;1,'Rang. kommuner avlingsnivå P '!I1211,"")</f>
        <v/>
      </c>
      <c r="M1210" s="4" t="str">
        <f>IF('Rang. kommuner avlingsnivå P '!J1211&gt;1,'Rang. kommuner avlingsnivå P '!J1211,"")</f>
        <v/>
      </c>
      <c r="N1210" s="4" t="str">
        <f>IF('Rang. kommuner avlingsnivå P '!K1211&gt;1,'Rang. kommuner avlingsnivå P '!K1211,"")</f>
        <v/>
      </c>
      <c r="O1210" s="4" t="str">
        <f>IF('Rang. kommuner avlingsnivå P '!L1211&gt;1,'Rang. kommuner avlingsnivå P '!L1211,"")</f>
        <v/>
      </c>
    </row>
    <row r="1211" spans="4:15" x14ac:dyDescent="0.25">
      <c r="D1211" s="4" t="str">
        <f>IF('Rang. kommuner avlingsnivå P '!A1212&gt;1,'Rang. kommuner avlingsnivå P '!A1212,"")</f>
        <v/>
      </c>
      <c r="E1211" s="4" t="str">
        <f>IF('Rang. kommuner avlingsnivå P '!B1212&gt;1,'Rang. kommuner avlingsnivå P '!B1212,"")</f>
        <v/>
      </c>
      <c r="F1211" s="4" t="str">
        <f>IF('Rang. kommuner avlingsnivå P '!C1212&gt;1,'Rang. kommuner avlingsnivå P '!C1212,"")</f>
        <v/>
      </c>
      <c r="G1211" s="4" t="str">
        <f>IF('Rang. kommuner avlingsnivå P '!D1212&gt;1,'Rang. kommuner avlingsnivå P '!D1212,"")</f>
        <v/>
      </c>
      <c r="H1211" s="4" t="str">
        <f>IF('Rang. kommuner avlingsnivå P '!E1212&gt;1,'Rang. kommuner avlingsnivå P '!E1212,"")</f>
        <v/>
      </c>
      <c r="I1211" s="4" t="str">
        <f>IF('Rang. kommuner avlingsnivå P '!F1212&gt;1,'Rang. kommuner avlingsnivå P '!F1212,"")</f>
        <v/>
      </c>
      <c r="J1211" s="4" t="str">
        <f>IF('Rang. kommuner avlingsnivå P '!G1212&gt;1,'Rang. kommuner avlingsnivå P '!G1212,"")</f>
        <v/>
      </c>
      <c r="K1211" s="4" t="str">
        <f>IF('Rang. kommuner avlingsnivå P '!H1212&gt;1,'Rang. kommuner avlingsnivå P '!H1212,"")</f>
        <v/>
      </c>
      <c r="L1211" s="4" t="str">
        <f>IF('Rang. kommuner avlingsnivå P '!I1212&gt;1,'Rang. kommuner avlingsnivå P '!I1212,"")</f>
        <v/>
      </c>
      <c r="M1211" s="4" t="str">
        <f>IF('Rang. kommuner avlingsnivå P '!J1212&gt;1,'Rang. kommuner avlingsnivå P '!J1212,"")</f>
        <v/>
      </c>
      <c r="N1211" s="4" t="str">
        <f>IF('Rang. kommuner avlingsnivå P '!K1212&gt;1,'Rang. kommuner avlingsnivå P '!K1212,"")</f>
        <v/>
      </c>
      <c r="O1211" s="4" t="str">
        <f>IF('Rang. kommuner avlingsnivå P '!L1212&gt;1,'Rang. kommuner avlingsnivå P '!L1212,"")</f>
        <v/>
      </c>
    </row>
    <row r="1212" spans="4:15" x14ac:dyDescent="0.25">
      <c r="D1212" s="4" t="str">
        <f>IF('Rang. kommuner avlingsnivå P '!A1213&gt;1,'Rang. kommuner avlingsnivå P '!A1213,"")</f>
        <v/>
      </c>
      <c r="E1212" s="4" t="str">
        <f>IF('Rang. kommuner avlingsnivå P '!B1213&gt;1,'Rang. kommuner avlingsnivå P '!B1213,"")</f>
        <v/>
      </c>
      <c r="F1212" s="4" t="str">
        <f>IF('Rang. kommuner avlingsnivå P '!C1213&gt;1,'Rang. kommuner avlingsnivå P '!C1213,"")</f>
        <v/>
      </c>
      <c r="G1212" s="4" t="str">
        <f>IF('Rang. kommuner avlingsnivå P '!D1213&gt;1,'Rang. kommuner avlingsnivå P '!D1213,"")</f>
        <v/>
      </c>
      <c r="H1212" s="4" t="str">
        <f>IF('Rang. kommuner avlingsnivå P '!E1213&gt;1,'Rang. kommuner avlingsnivå P '!E1213,"")</f>
        <v/>
      </c>
      <c r="I1212" s="4" t="str">
        <f>IF('Rang. kommuner avlingsnivå P '!F1213&gt;1,'Rang. kommuner avlingsnivå P '!F1213,"")</f>
        <v/>
      </c>
      <c r="J1212" s="4" t="str">
        <f>IF('Rang. kommuner avlingsnivå P '!G1213&gt;1,'Rang. kommuner avlingsnivå P '!G1213,"")</f>
        <v/>
      </c>
      <c r="K1212" s="4" t="str">
        <f>IF('Rang. kommuner avlingsnivå P '!H1213&gt;1,'Rang. kommuner avlingsnivå P '!H1213,"")</f>
        <v/>
      </c>
      <c r="L1212" s="4" t="str">
        <f>IF('Rang. kommuner avlingsnivå P '!I1213&gt;1,'Rang. kommuner avlingsnivå P '!I1213,"")</f>
        <v/>
      </c>
      <c r="M1212" s="4" t="str">
        <f>IF('Rang. kommuner avlingsnivå P '!J1213&gt;1,'Rang. kommuner avlingsnivå P '!J1213,"")</f>
        <v/>
      </c>
      <c r="N1212" s="4" t="str">
        <f>IF('Rang. kommuner avlingsnivå P '!K1213&gt;1,'Rang. kommuner avlingsnivå P '!K1213,"")</f>
        <v/>
      </c>
      <c r="O1212" s="4" t="str">
        <f>IF('Rang. kommuner avlingsnivå P '!L1213&gt;1,'Rang. kommuner avlingsnivå P '!L1213,"")</f>
        <v/>
      </c>
    </row>
    <row r="1213" spans="4:15" x14ac:dyDescent="0.25">
      <c r="D1213" s="4" t="str">
        <f>IF('Rang. kommuner avlingsnivå P '!A1214&gt;1,'Rang. kommuner avlingsnivå P '!A1214,"")</f>
        <v/>
      </c>
      <c r="E1213" s="4" t="str">
        <f>IF('Rang. kommuner avlingsnivå P '!B1214&gt;1,'Rang. kommuner avlingsnivå P '!B1214,"")</f>
        <v/>
      </c>
      <c r="F1213" s="4" t="str">
        <f>IF('Rang. kommuner avlingsnivå P '!C1214&gt;1,'Rang. kommuner avlingsnivå P '!C1214,"")</f>
        <v/>
      </c>
      <c r="G1213" s="4" t="str">
        <f>IF('Rang. kommuner avlingsnivå P '!D1214&gt;1,'Rang. kommuner avlingsnivå P '!D1214,"")</f>
        <v/>
      </c>
      <c r="H1213" s="4" t="str">
        <f>IF('Rang. kommuner avlingsnivå P '!E1214&gt;1,'Rang. kommuner avlingsnivå P '!E1214,"")</f>
        <v/>
      </c>
      <c r="I1213" s="4" t="str">
        <f>IF('Rang. kommuner avlingsnivå P '!F1214&gt;1,'Rang. kommuner avlingsnivå P '!F1214,"")</f>
        <v/>
      </c>
      <c r="J1213" s="4" t="str">
        <f>IF('Rang. kommuner avlingsnivå P '!G1214&gt;1,'Rang. kommuner avlingsnivå P '!G1214,"")</f>
        <v/>
      </c>
      <c r="K1213" s="4" t="str">
        <f>IF('Rang. kommuner avlingsnivå P '!H1214&gt;1,'Rang. kommuner avlingsnivå P '!H1214,"")</f>
        <v/>
      </c>
      <c r="L1213" s="4" t="str">
        <f>IF('Rang. kommuner avlingsnivå P '!I1214&gt;1,'Rang. kommuner avlingsnivå P '!I1214,"")</f>
        <v/>
      </c>
      <c r="M1213" s="4" t="str">
        <f>IF('Rang. kommuner avlingsnivå P '!J1214&gt;1,'Rang. kommuner avlingsnivå P '!J1214,"")</f>
        <v/>
      </c>
      <c r="N1213" s="4" t="str">
        <f>IF('Rang. kommuner avlingsnivå P '!K1214&gt;1,'Rang. kommuner avlingsnivå P '!K1214,"")</f>
        <v/>
      </c>
      <c r="O1213" s="4" t="str">
        <f>IF('Rang. kommuner avlingsnivå P '!L1214&gt;1,'Rang. kommuner avlingsnivå P '!L1214,"")</f>
        <v/>
      </c>
    </row>
    <row r="1214" spans="4:15" x14ac:dyDescent="0.25">
      <c r="D1214" s="4" t="str">
        <f>IF('Rang. kommuner avlingsnivå P '!A1215&gt;1,'Rang. kommuner avlingsnivå P '!A1215,"")</f>
        <v/>
      </c>
      <c r="E1214" s="4" t="str">
        <f>IF('Rang. kommuner avlingsnivå P '!B1215&gt;1,'Rang. kommuner avlingsnivå P '!B1215,"")</f>
        <v/>
      </c>
      <c r="F1214" s="4" t="str">
        <f>IF('Rang. kommuner avlingsnivå P '!C1215&gt;1,'Rang. kommuner avlingsnivå P '!C1215,"")</f>
        <v/>
      </c>
      <c r="G1214" s="4" t="str">
        <f>IF('Rang. kommuner avlingsnivå P '!D1215&gt;1,'Rang. kommuner avlingsnivå P '!D1215,"")</f>
        <v/>
      </c>
      <c r="H1214" s="4" t="str">
        <f>IF('Rang. kommuner avlingsnivå P '!E1215&gt;1,'Rang. kommuner avlingsnivå P '!E1215,"")</f>
        <v/>
      </c>
      <c r="I1214" s="4" t="str">
        <f>IF('Rang. kommuner avlingsnivå P '!F1215&gt;1,'Rang. kommuner avlingsnivå P '!F1215,"")</f>
        <v/>
      </c>
      <c r="J1214" s="4" t="str">
        <f>IF('Rang. kommuner avlingsnivå P '!G1215&gt;1,'Rang. kommuner avlingsnivå P '!G1215,"")</f>
        <v/>
      </c>
      <c r="K1214" s="4" t="str">
        <f>IF('Rang. kommuner avlingsnivå P '!H1215&gt;1,'Rang. kommuner avlingsnivå P '!H1215,"")</f>
        <v/>
      </c>
      <c r="L1214" s="4" t="str">
        <f>IF('Rang. kommuner avlingsnivå P '!I1215&gt;1,'Rang. kommuner avlingsnivå P '!I1215,"")</f>
        <v/>
      </c>
      <c r="M1214" s="4" t="str">
        <f>IF('Rang. kommuner avlingsnivå P '!J1215&gt;1,'Rang. kommuner avlingsnivå P '!J1215,"")</f>
        <v/>
      </c>
      <c r="N1214" s="4" t="str">
        <f>IF('Rang. kommuner avlingsnivå P '!K1215&gt;1,'Rang. kommuner avlingsnivå P '!K1215,"")</f>
        <v/>
      </c>
      <c r="O1214" s="4" t="str">
        <f>IF('Rang. kommuner avlingsnivå P '!L1215&gt;1,'Rang. kommuner avlingsnivå P '!L1215,"")</f>
        <v/>
      </c>
    </row>
    <row r="1215" spans="4:15" x14ac:dyDescent="0.25">
      <c r="D1215" s="4" t="str">
        <f>IF('Rang. kommuner avlingsnivå P '!A1216&gt;1,'Rang. kommuner avlingsnivå P '!A1216,"")</f>
        <v/>
      </c>
      <c r="E1215" s="4" t="str">
        <f>IF('Rang. kommuner avlingsnivå P '!B1216&gt;1,'Rang. kommuner avlingsnivå P '!B1216,"")</f>
        <v/>
      </c>
      <c r="F1215" s="4" t="str">
        <f>IF('Rang. kommuner avlingsnivå P '!C1216&gt;1,'Rang. kommuner avlingsnivå P '!C1216,"")</f>
        <v/>
      </c>
      <c r="G1215" s="4" t="str">
        <f>IF('Rang. kommuner avlingsnivå P '!D1216&gt;1,'Rang. kommuner avlingsnivå P '!D1216,"")</f>
        <v/>
      </c>
      <c r="H1215" s="4" t="str">
        <f>IF('Rang. kommuner avlingsnivå P '!E1216&gt;1,'Rang. kommuner avlingsnivå P '!E1216,"")</f>
        <v/>
      </c>
      <c r="I1215" s="4" t="str">
        <f>IF('Rang. kommuner avlingsnivå P '!F1216&gt;1,'Rang. kommuner avlingsnivå P '!F1216,"")</f>
        <v/>
      </c>
      <c r="J1215" s="4" t="str">
        <f>IF('Rang. kommuner avlingsnivå P '!G1216&gt;1,'Rang. kommuner avlingsnivå P '!G1216,"")</f>
        <v/>
      </c>
      <c r="K1215" s="4" t="str">
        <f>IF('Rang. kommuner avlingsnivå P '!H1216&gt;1,'Rang. kommuner avlingsnivå P '!H1216,"")</f>
        <v/>
      </c>
      <c r="L1215" s="4" t="str">
        <f>IF('Rang. kommuner avlingsnivå P '!I1216&gt;1,'Rang. kommuner avlingsnivå P '!I1216,"")</f>
        <v/>
      </c>
      <c r="M1215" s="4" t="str">
        <f>IF('Rang. kommuner avlingsnivå P '!J1216&gt;1,'Rang. kommuner avlingsnivå P '!J1216,"")</f>
        <v/>
      </c>
      <c r="N1215" s="4" t="str">
        <f>IF('Rang. kommuner avlingsnivå P '!K1216&gt;1,'Rang. kommuner avlingsnivå P '!K1216,"")</f>
        <v/>
      </c>
      <c r="O1215" s="4" t="str">
        <f>IF('Rang. kommuner avlingsnivå P '!L1216&gt;1,'Rang. kommuner avlingsnivå P '!L1216,"")</f>
        <v/>
      </c>
    </row>
    <row r="1216" spans="4:15" x14ac:dyDescent="0.25">
      <c r="D1216" s="4" t="str">
        <f>IF('Rang. kommuner avlingsnivå P '!A1217&gt;1,'Rang. kommuner avlingsnivå P '!A1217,"")</f>
        <v/>
      </c>
      <c r="E1216" s="4" t="str">
        <f>IF('Rang. kommuner avlingsnivå P '!B1217&gt;1,'Rang. kommuner avlingsnivå P '!B1217,"")</f>
        <v/>
      </c>
      <c r="F1216" s="4" t="str">
        <f>IF('Rang. kommuner avlingsnivå P '!C1217&gt;1,'Rang. kommuner avlingsnivå P '!C1217,"")</f>
        <v/>
      </c>
      <c r="G1216" s="4" t="str">
        <f>IF('Rang. kommuner avlingsnivå P '!D1217&gt;1,'Rang. kommuner avlingsnivå P '!D1217,"")</f>
        <v/>
      </c>
      <c r="H1216" s="4" t="str">
        <f>IF('Rang. kommuner avlingsnivå P '!E1217&gt;1,'Rang. kommuner avlingsnivå P '!E1217,"")</f>
        <v/>
      </c>
      <c r="I1216" s="4" t="str">
        <f>IF('Rang. kommuner avlingsnivå P '!F1217&gt;1,'Rang. kommuner avlingsnivå P '!F1217,"")</f>
        <v/>
      </c>
      <c r="J1216" s="4" t="str">
        <f>IF('Rang. kommuner avlingsnivå P '!G1217&gt;1,'Rang. kommuner avlingsnivå P '!G1217,"")</f>
        <v/>
      </c>
      <c r="K1216" s="4" t="str">
        <f>IF('Rang. kommuner avlingsnivå P '!H1217&gt;1,'Rang. kommuner avlingsnivå P '!H1217,"")</f>
        <v/>
      </c>
      <c r="L1216" s="4" t="str">
        <f>IF('Rang. kommuner avlingsnivå P '!I1217&gt;1,'Rang. kommuner avlingsnivå P '!I1217,"")</f>
        <v/>
      </c>
      <c r="M1216" s="4" t="str">
        <f>IF('Rang. kommuner avlingsnivå P '!J1217&gt;1,'Rang. kommuner avlingsnivå P '!J1217,"")</f>
        <v/>
      </c>
      <c r="N1216" s="4" t="str">
        <f>IF('Rang. kommuner avlingsnivå P '!K1217&gt;1,'Rang. kommuner avlingsnivå P '!K1217,"")</f>
        <v/>
      </c>
      <c r="O1216" s="4" t="str">
        <f>IF('Rang. kommuner avlingsnivå P '!L1217&gt;1,'Rang. kommuner avlingsnivå P '!L1217,"")</f>
        <v/>
      </c>
    </row>
    <row r="1217" spans="4:15" x14ac:dyDescent="0.25">
      <c r="D1217" s="4" t="str">
        <f>IF('Rang. kommuner avlingsnivå P '!A1218&gt;1,'Rang. kommuner avlingsnivå P '!A1218,"")</f>
        <v/>
      </c>
      <c r="E1217" s="4" t="str">
        <f>IF('Rang. kommuner avlingsnivå P '!B1218&gt;1,'Rang. kommuner avlingsnivå P '!B1218,"")</f>
        <v/>
      </c>
      <c r="F1217" s="4" t="str">
        <f>IF('Rang. kommuner avlingsnivå P '!C1218&gt;1,'Rang. kommuner avlingsnivå P '!C1218,"")</f>
        <v/>
      </c>
      <c r="G1217" s="4" t="str">
        <f>IF('Rang. kommuner avlingsnivå P '!D1218&gt;1,'Rang. kommuner avlingsnivå P '!D1218,"")</f>
        <v/>
      </c>
      <c r="H1217" s="4" t="str">
        <f>IF('Rang. kommuner avlingsnivå P '!E1218&gt;1,'Rang. kommuner avlingsnivå P '!E1218,"")</f>
        <v/>
      </c>
      <c r="I1217" s="4" t="str">
        <f>IF('Rang. kommuner avlingsnivå P '!F1218&gt;1,'Rang. kommuner avlingsnivå P '!F1218,"")</f>
        <v/>
      </c>
      <c r="J1217" s="4" t="str">
        <f>IF('Rang. kommuner avlingsnivå P '!G1218&gt;1,'Rang. kommuner avlingsnivå P '!G1218,"")</f>
        <v/>
      </c>
      <c r="K1217" s="4" t="str">
        <f>IF('Rang. kommuner avlingsnivå P '!H1218&gt;1,'Rang. kommuner avlingsnivå P '!H1218,"")</f>
        <v/>
      </c>
      <c r="L1217" s="4" t="str">
        <f>IF('Rang. kommuner avlingsnivå P '!I1218&gt;1,'Rang. kommuner avlingsnivå P '!I1218,"")</f>
        <v/>
      </c>
      <c r="M1217" s="4" t="str">
        <f>IF('Rang. kommuner avlingsnivå P '!J1218&gt;1,'Rang. kommuner avlingsnivå P '!J1218,"")</f>
        <v/>
      </c>
      <c r="N1217" s="4" t="str">
        <f>IF('Rang. kommuner avlingsnivå P '!K1218&gt;1,'Rang. kommuner avlingsnivå P '!K1218,"")</f>
        <v/>
      </c>
      <c r="O1217" s="4" t="str">
        <f>IF('Rang. kommuner avlingsnivå P '!L1218&gt;1,'Rang. kommuner avlingsnivå P '!L1218,"")</f>
        <v/>
      </c>
    </row>
    <row r="1218" spans="4:15" x14ac:dyDescent="0.25">
      <c r="D1218" s="4" t="str">
        <f>IF('Rang. kommuner avlingsnivå P '!A1219&gt;1,'Rang. kommuner avlingsnivå P '!A1219,"")</f>
        <v/>
      </c>
      <c r="E1218" s="4" t="str">
        <f>IF('Rang. kommuner avlingsnivå P '!B1219&gt;1,'Rang. kommuner avlingsnivå P '!B1219,"")</f>
        <v/>
      </c>
      <c r="F1218" s="4" t="str">
        <f>IF('Rang. kommuner avlingsnivå P '!C1219&gt;1,'Rang. kommuner avlingsnivå P '!C1219,"")</f>
        <v/>
      </c>
      <c r="G1218" s="4" t="str">
        <f>IF('Rang. kommuner avlingsnivå P '!D1219&gt;1,'Rang. kommuner avlingsnivå P '!D1219,"")</f>
        <v/>
      </c>
      <c r="H1218" s="4" t="str">
        <f>IF('Rang. kommuner avlingsnivå P '!E1219&gt;1,'Rang. kommuner avlingsnivå P '!E1219,"")</f>
        <v/>
      </c>
      <c r="I1218" s="4" t="str">
        <f>IF('Rang. kommuner avlingsnivå P '!F1219&gt;1,'Rang. kommuner avlingsnivå P '!F1219,"")</f>
        <v/>
      </c>
      <c r="J1218" s="4" t="str">
        <f>IF('Rang. kommuner avlingsnivå P '!G1219&gt;1,'Rang. kommuner avlingsnivå P '!G1219,"")</f>
        <v/>
      </c>
      <c r="K1218" s="4" t="str">
        <f>IF('Rang. kommuner avlingsnivå P '!H1219&gt;1,'Rang. kommuner avlingsnivå P '!H1219,"")</f>
        <v/>
      </c>
      <c r="L1218" s="4" t="str">
        <f>IF('Rang. kommuner avlingsnivå P '!I1219&gt;1,'Rang. kommuner avlingsnivå P '!I1219,"")</f>
        <v/>
      </c>
      <c r="M1218" s="4" t="str">
        <f>IF('Rang. kommuner avlingsnivå P '!J1219&gt;1,'Rang. kommuner avlingsnivå P '!J1219,"")</f>
        <v/>
      </c>
      <c r="N1218" s="4" t="str">
        <f>IF('Rang. kommuner avlingsnivå P '!K1219&gt;1,'Rang. kommuner avlingsnivå P '!K1219,"")</f>
        <v/>
      </c>
      <c r="O1218" s="4" t="str">
        <f>IF('Rang. kommuner avlingsnivå P '!L1219&gt;1,'Rang. kommuner avlingsnivå P '!L1219,"")</f>
        <v/>
      </c>
    </row>
    <row r="1219" spans="4:15" x14ac:dyDescent="0.25">
      <c r="D1219" s="4" t="str">
        <f>IF('Rang. kommuner avlingsnivå P '!A1220&gt;1,'Rang. kommuner avlingsnivå P '!A1220,"")</f>
        <v/>
      </c>
      <c r="E1219" s="4" t="str">
        <f>IF('Rang. kommuner avlingsnivå P '!B1220&gt;1,'Rang. kommuner avlingsnivå P '!B1220,"")</f>
        <v/>
      </c>
      <c r="F1219" s="4" t="str">
        <f>IF('Rang. kommuner avlingsnivå P '!C1220&gt;1,'Rang. kommuner avlingsnivå P '!C1220,"")</f>
        <v/>
      </c>
      <c r="G1219" s="4" t="str">
        <f>IF('Rang. kommuner avlingsnivå P '!D1220&gt;1,'Rang. kommuner avlingsnivå P '!D1220,"")</f>
        <v/>
      </c>
      <c r="H1219" s="4" t="str">
        <f>IF('Rang. kommuner avlingsnivå P '!E1220&gt;1,'Rang. kommuner avlingsnivå P '!E1220,"")</f>
        <v/>
      </c>
      <c r="I1219" s="4" t="str">
        <f>IF('Rang. kommuner avlingsnivå P '!F1220&gt;1,'Rang. kommuner avlingsnivå P '!F1220,"")</f>
        <v/>
      </c>
      <c r="J1219" s="4" t="str">
        <f>IF('Rang. kommuner avlingsnivå P '!G1220&gt;1,'Rang. kommuner avlingsnivå P '!G1220,"")</f>
        <v/>
      </c>
      <c r="K1219" s="4" t="str">
        <f>IF('Rang. kommuner avlingsnivå P '!H1220&gt;1,'Rang. kommuner avlingsnivå P '!H1220,"")</f>
        <v/>
      </c>
      <c r="L1219" s="4" t="str">
        <f>IF('Rang. kommuner avlingsnivå P '!I1220&gt;1,'Rang. kommuner avlingsnivå P '!I1220,"")</f>
        <v/>
      </c>
      <c r="M1219" s="4" t="str">
        <f>IF('Rang. kommuner avlingsnivå P '!J1220&gt;1,'Rang. kommuner avlingsnivå P '!J1220,"")</f>
        <v/>
      </c>
      <c r="N1219" s="4" t="str">
        <f>IF('Rang. kommuner avlingsnivå P '!K1220&gt;1,'Rang. kommuner avlingsnivå P '!K1220,"")</f>
        <v/>
      </c>
      <c r="O1219" s="4" t="str">
        <f>IF('Rang. kommuner avlingsnivå P '!L1220&gt;1,'Rang. kommuner avlingsnivå P '!L1220,"")</f>
        <v/>
      </c>
    </row>
    <row r="1220" spans="4:15" x14ac:dyDescent="0.25">
      <c r="D1220" s="4" t="str">
        <f>IF('Rang. kommuner avlingsnivå P '!A1221&gt;1,'Rang. kommuner avlingsnivå P '!A1221,"")</f>
        <v/>
      </c>
      <c r="E1220" s="4" t="str">
        <f>IF('Rang. kommuner avlingsnivå P '!B1221&gt;1,'Rang. kommuner avlingsnivå P '!B1221,"")</f>
        <v/>
      </c>
      <c r="F1220" s="4" t="str">
        <f>IF('Rang. kommuner avlingsnivå P '!C1221&gt;1,'Rang. kommuner avlingsnivå P '!C1221,"")</f>
        <v/>
      </c>
      <c r="G1220" s="4" t="str">
        <f>IF('Rang. kommuner avlingsnivå P '!D1221&gt;1,'Rang. kommuner avlingsnivå P '!D1221,"")</f>
        <v/>
      </c>
      <c r="H1220" s="4" t="str">
        <f>IF('Rang. kommuner avlingsnivå P '!E1221&gt;1,'Rang. kommuner avlingsnivå P '!E1221,"")</f>
        <v/>
      </c>
      <c r="I1220" s="4" t="str">
        <f>IF('Rang. kommuner avlingsnivå P '!F1221&gt;1,'Rang. kommuner avlingsnivå P '!F1221,"")</f>
        <v/>
      </c>
      <c r="J1220" s="4" t="str">
        <f>IF('Rang. kommuner avlingsnivå P '!G1221&gt;1,'Rang. kommuner avlingsnivå P '!G1221,"")</f>
        <v/>
      </c>
      <c r="K1220" s="4" t="str">
        <f>IF('Rang. kommuner avlingsnivå P '!H1221&gt;1,'Rang. kommuner avlingsnivå P '!H1221,"")</f>
        <v/>
      </c>
      <c r="L1220" s="4" t="str">
        <f>IF('Rang. kommuner avlingsnivå P '!I1221&gt;1,'Rang. kommuner avlingsnivå P '!I1221,"")</f>
        <v/>
      </c>
      <c r="M1220" s="4" t="str">
        <f>IF('Rang. kommuner avlingsnivå P '!J1221&gt;1,'Rang. kommuner avlingsnivå P '!J1221,"")</f>
        <v/>
      </c>
      <c r="N1220" s="4" t="str">
        <f>IF('Rang. kommuner avlingsnivå P '!K1221&gt;1,'Rang. kommuner avlingsnivå P '!K1221,"")</f>
        <v/>
      </c>
      <c r="O1220" s="4" t="str">
        <f>IF('Rang. kommuner avlingsnivå P '!L1221&gt;1,'Rang. kommuner avlingsnivå P '!L1221,"")</f>
        <v/>
      </c>
    </row>
    <row r="1221" spans="4:15" x14ac:dyDescent="0.25">
      <c r="D1221" s="4" t="str">
        <f>IF('Rang. kommuner avlingsnivå P '!A1222&gt;1,'Rang. kommuner avlingsnivå P '!A1222,"")</f>
        <v/>
      </c>
      <c r="E1221" s="4" t="str">
        <f>IF('Rang. kommuner avlingsnivå P '!B1222&gt;1,'Rang. kommuner avlingsnivå P '!B1222,"")</f>
        <v/>
      </c>
      <c r="F1221" s="4" t="str">
        <f>IF('Rang. kommuner avlingsnivå P '!C1222&gt;1,'Rang. kommuner avlingsnivå P '!C1222,"")</f>
        <v/>
      </c>
      <c r="G1221" s="4" t="str">
        <f>IF('Rang. kommuner avlingsnivå P '!D1222&gt;1,'Rang. kommuner avlingsnivå P '!D1222,"")</f>
        <v/>
      </c>
      <c r="H1221" s="4" t="str">
        <f>IF('Rang. kommuner avlingsnivå P '!E1222&gt;1,'Rang. kommuner avlingsnivå P '!E1222,"")</f>
        <v/>
      </c>
      <c r="I1221" s="4" t="str">
        <f>IF('Rang. kommuner avlingsnivå P '!F1222&gt;1,'Rang. kommuner avlingsnivå P '!F1222,"")</f>
        <v/>
      </c>
      <c r="J1221" s="4" t="str">
        <f>IF('Rang. kommuner avlingsnivå P '!G1222&gt;1,'Rang. kommuner avlingsnivå P '!G1222,"")</f>
        <v/>
      </c>
      <c r="K1221" s="4" t="str">
        <f>IF('Rang. kommuner avlingsnivå P '!H1222&gt;1,'Rang. kommuner avlingsnivå P '!H1222,"")</f>
        <v/>
      </c>
      <c r="L1221" s="4" t="str">
        <f>IF('Rang. kommuner avlingsnivå P '!I1222&gt;1,'Rang. kommuner avlingsnivå P '!I1222,"")</f>
        <v/>
      </c>
      <c r="M1221" s="4" t="str">
        <f>IF('Rang. kommuner avlingsnivå P '!J1222&gt;1,'Rang. kommuner avlingsnivå P '!J1222,"")</f>
        <v/>
      </c>
      <c r="N1221" s="4" t="str">
        <f>IF('Rang. kommuner avlingsnivå P '!K1222&gt;1,'Rang. kommuner avlingsnivå P '!K1222,"")</f>
        <v/>
      </c>
      <c r="O1221" s="4" t="str">
        <f>IF('Rang. kommuner avlingsnivå P '!L1222&gt;1,'Rang. kommuner avlingsnivå P '!L1222,"")</f>
        <v/>
      </c>
    </row>
    <row r="1222" spans="4:15" x14ac:dyDescent="0.25">
      <c r="D1222" s="4" t="str">
        <f>IF('Rang. kommuner avlingsnivå P '!A1223&gt;1,'Rang. kommuner avlingsnivå P '!A1223,"")</f>
        <v/>
      </c>
      <c r="E1222" s="4" t="str">
        <f>IF('Rang. kommuner avlingsnivå P '!B1223&gt;1,'Rang. kommuner avlingsnivå P '!B1223,"")</f>
        <v/>
      </c>
      <c r="F1222" s="4" t="str">
        <f>IF('Rang. kommuner avlingsnivå P '!C1223&gt;1,'Rang. kommuner avlingsnivå P '!C1223,"")</f>
        <v/>
      </c>
      <c r="G1222" s="4" t="str">
        <f>IF('Rang. kommuner avlingsnivå P '!D1223&gt;1,'Rang. kommuner avlingsnivå P '!D1223,"")</f>
        <v/>
      </c>
      <c r="H1222" s="4" t="str">
        <f>IF('Rang. kommuner avlingsnivå P '!E1223&gt;1,'Rang. kommuner avlingsnivå P '!E1223,"")</f>
        <v/>
      </c>
      <c r="I1222" s="4" t="str">
        <f>IF('Rang. kommuner avlingsnivå P '!F1223&gt;1,'Rang. kommuner avlingsnivå P '!F1223,"")</f>
        <v/>
      </c>
      <c r="J1222" s="4" t="str">
        <f>IF('Rang. kommuner avlingsnivå P '!G1223&gt;1,'Rang. kommuner avlingsnivå P '!G1223,"")</f>
        <v/>
      </c>
      <c r="K1222" s="4" t="str">
        <f>IF('Rang. kommuner avlingsnivå P '!H1223&gt;1,'Rang. kommuner avlingsnivå P '!H1223,"")</f>
        <v/>
      </c>
      <c r="L1222" s="4" t="str">
        <f>IF('Rang. kommuner avlingsnivå P '!I1223&gt;1,'Rang. kommuner avlingsnivå P '!I1223,"")</f>
        <v/>
      </c>
      <c r="M1222" s="4" t="str">
        <f>IF('Rang. kommuner avlingsnivå P '!J1223&gt;1,'Rang. kommuner avlingsnivå P '!J1223,"")</f>
        <v/>
      </c>
      <c r="N1222" s="4" t="str">
        <f>IF('Rang. kommuner avlingsnivå P '!K1223&gt;1,'Rang. kommuner avlingsnivå P '!K1223,"")</f>
        <v/>
      </c>
      <c r="O1222" s="4" t="str">
        <f>IF('Rang. kommuner avlingsnivå P '!L1223&gt;1,'Rang. kommuner avlingsnivå P '!L1223,"")</f>
        <v/>
      </c>
    </row>
    <row r="1223" spans="4:15" x14ac:dyDescent="0.25">
      <c r="D1223" s="4" t="str">
        <f>IF('Rang. kommuner avlingsnivå P '!A1224&gt;1,'Rang. kommuner avlingsnivå P '!A1224,"")</f>
        <v/>
      </c>
      <c r="E1223" s="4" t="str">
        <f>IF('Rang. kommuner avlingsnivå P '!B1224&gt;1,'Rang. kommuner avlingsnivå P '!B1224,"")</f>
        <v/>
      </c>
      <c r="F1223" s="4" t="str">
        <f>IF('Rang. kommuner avlingsnivå P '!C1224&gt;1,'Rang. kommuner avlingsnivå P '!C1224,"")</f>
        <v/>
      </c>
      <c r="G1223" s="4" t="str">
        <f>IF('Rang. kommuner avlingsnivå P '!D1224&gt;1,'Rang. kommuner avlingsnivå P '!D1224,"")</f>
        <v/>
      </c>
      <c r="H1223" s="4" t="str">
        <f>IF('Rang. kommuner avlingsnivå P '!E1224&gt;1,'Rang. kommuner avlingsnivå P '!E1224,"")</f>
        <v/>
      </c>
      <c r="I1223" s="4" t="str">
        <f>IF('Rang. kommuner avlingsnivå P '!F1224&gt;1,'Rang. kommuner avlingsnivå P '!F1224,"")</f>
        <v/>
      </c>
      <c r="J1223" s="4" t="str">
        <f>IF('Rang. kommuner avlingsnivå P '!G1224&gt;1,'Rang. kommuner avlingsnivå P '!G1224,"")</f>
        <v/>
      </c>
      <c r="K1223" s="4" t="str">
        <f>IF('Rang. kommuner avlingsnivå P '!H1224&gt;1,'Rang. kommuner avlingsnivå P '!H1224,"")</f>
        <v/>
      </c>
      <c r="L1223" s="4" t="str">
        <f>IF('Rang. kommuner avlingsnivå P '!I1224&gt;1,'Rang. kommuner avlingsnivå P '!I1224,"")</f>
        <v/>
      </c>
      <c r="M1223" s="4" t="str">
        <f>IF('Rang. kommuner avlingsnivå P '!J1224&gt;1,'Rang. kommuner avlingsnivå P '!J1224,"")</f>
        <v/>
      </c>
      <c r="N1223" s="4" t="str">
        <f>IF('Rang. kommuner avlingsnivå P '!K1224&gt;1,'Rang. kommuner avlingsnivå P '!K1224,"")</f>
        <v/>
      </c>
      <c r="O1223" s="4" t="str">
        <f>IF('Rang. kommuner avlingsnivå P '!L1224&gt;1,'Rang. kommuner avlingsnivå P '!L1224,"")</f>
        <v/>
      </c>
    </row>
    <row r="1224" spans="4:15" x14ac:dyDescent="0.25">
      <c r="D1224" s="4" t="str">
        <f>IF('Rang. kommuner avlingsnivå P '!A1225&gt;1,'Rang. kommuner avlingsnivå P '!A1225,"")</f>
        <v/>
      </c>
      <c r="E1224" s="4" t="str">
        <f>IF('Rang. kommuner avlingsnivå P '!B1225&gt;1,'Rang. kommuner avlingsnivå P '!B1225,"")</f>
        <v/>
      </c>
      <c r="F1224" s="4" t="str">
        <f>IF('Rang. kommuner avlingsnivå P '!C1225&gt;1,'Rang. kommuner avlingsnivå P '!C1225,"")</f>
        <v/>
      </c>
      <c r="G1224" s="4" t="str">
        <f>IF('Rang. kommuner avlingsnivå P '!D1225&gt;1,'Rang. kommuner avlingsnivå P '!D1225,"")</f>
        <v/>
      </c>
      <c r="H1224" s="4" t="str">
        <f>IF('Rang. kommuner avlingsnivå P '!E1225&gt;1,'Rang. kommuner avlingsnivå P '!E1225,"")</f>
        <v/>
      </c>
      <c r="I1224" s="4" t="str">
        <f>IF('Rang. kommuner avlingsnivå P '!F1225&gt;1,'Rang. kommuner avlingsnivå P '!F1225,"")</f>
        <v/>
      </c>
      <c r="J1224" s="4" t="str">
        <f>IF('Rang. kommuner avlingsnivå P '!G1225&gt;1,'Rang. kommuner avlingsnivå P '!G1225,"")</f>
        <v/>
      </c>
      <c r="K1224" s="4" t="str">
        <f>IF('Rang. kommuner avlingsnivå P '!H1225&gt;1,'Rang. kommuner avlingsnivå P '!H1225,"")</f>
        <v/>
      </c>
      <c r="L1224" s="4" t="str">
        <f>IF('Rang. kommuner avlingsnivå P '!I1225&gt;1,'Rang. kommuner avlingsnivå P '!I1225,"")</f>
        <v/>
      </c>
      <c r="M1224" s="4" t="str">
        <f>IF('Rang. kommuner avlingsnivå P '!J1225&gt;1,'Rang. kommuner avlingsnivå P '!J1225,"")</f>
        <v/>
      </c>
      <c r="N1224" s="4" t="str">
        <f>IF('Rang. kommuner avlingsnivå P '!K1225&gt;1,'Rang. kommuner avlingsnivå P '!K1225,"")</f>
        <v/>
      </c>
      <c r="O1224" s="4" t="str">
        <f>IF('Rang. kommuner avlingsnivå P '!L1225&gt;1,'Rang. kommuner avlingsnivå P '!L1225,"")</f>
        <v/>
      </c>
    </row>
    <row r="1225" spans="4:15" x14ac:dyDescent="0.25">
      <c r="D1225" s="4" t="str">
        <f>IF('Rang. kommuner avlingsnivå P '!A1226&gt;1,'Rang. kommuner avlingsnivå P '!A1226,"")</f>
        <v/>
      </c>
      <c r="E1225" s="4" t="str">
        <f>IF('Rang. kommuner avlingsnivå P '!B1226&gt;1,'Rang. kommuner avlingsnivå P '!B1226,"")</f>
        <v/>
      </c>
      <c r="F1225" s="4" t="str">
        <f>IF('Rang. kommuner avlingsnivå P '!C1226&gt;1,'Rang. kommuner avlingsnivå P '!C1226,"")</f>
        <v/>
      </c>
      <c r="G1225" s="4" t="str">
        <f>IF('Rang. kommuner avlingsnivå P '!D1226&gt;1,'Rang. kommuner avlingsnivå P '!D1226,"")</f>
        <v/>
      </c>
      <c r="H1225" s="4" t="str">
        <f>IF('Rang. kommuner avlingsnivå P '!E1226&gt;1,'Rang. kommuner avlingsnivå P '!E1226,"")</f>
        <v/>
      </c>
      <c r="I1225" s="4" t="str">
        <f>IF('Rang. kommuner avlingsnivå P '!F1226&gt;1,'Rang. kommuner avlingsnivå P '!F1226,"")</f>
        <v/>
      </c>
      <c r="J1225" s="4" t="str">
        <f>IF('Rang. kommuner avlingsnivå P '!G1226&gt;1,'Rang. kommuner avlingsnivå P '!G1226,"")</f>
        <v/>
      </c>
      <c r="K1225" s="4" t="str">
        <f>IF('Rang. kommuner avlingsnivå P '!H1226&gt;1,'Rang. kommuner avlingsnivå P '!H1226,"")</f>
        <v/>
      </c>
      <c r="L1225" s="4" t="str">
        <f>IF('Rang. kommuner avlingsnivå P '!I1226&gt;1,'Rang. kommuner avlingsnivå P '!I1226,"")</f>
        <v/>
      </c>
      <c r="M1225" s="4" t="str">
        <f>IF('Rang. kommuner avlingsnivå P '!J1226&gt;1,'Rang. kommuner avlingsnivå P '!J1226,"")</f>
        <v/>
      </c>
      <c r="N1225" s="4" t="str">
        <f>IF('Rang. kommuner avlingsnivå P '!K1226&gt;1,'Rang. kommuner avlingsnivå P '!K1226,"")</f>
        <v/>
      </c>
      <c r="O1225" s="4" t="str">
        <f>IF('Rang. kommuner avlingsnivå P '!L1226&gt;1,'Rang. kommuner avlingsnivå P '!L1226,"")</f>
        <v/>
      </c>
    </row>
    <row r="1226" spans="4:15" x14ac:dyDescent="0.25">
      <c r="D1226" s="4" t="str">
        <f>IF('Rang. kommuner avlingsnivå P '!A1227&gt;1,'Rang. kommuner avlingsnivå P '!A1227,"")</f>
        <v/>
      </c>
      <c r="E1226" s="4" t="str">
        <f>IF('Rang. kommuner avlingsnivå P '!B1227&gt;1,'Rang. kommuner avlingsnivå P '!B1227,"")</f>
        <v/>
      </c>
      <c r="F1226" s="4" t="str">
        <f>IF('Rang. kommuner avlingsnivå P '!C1227&gt;1,'Rang. kommuner avlingsnivå P '!C1227,"")</f>
        <v/>
      </c>
      <c r="G1226" s="4" t="str">
        <f>IF('Rang. kommuner avlingsnivå P '!D1227&gt;1,'Rang. kommuner avlingsnivå P '!D1227,"")</f>
        <v/>
      </c>
      <c r="H1226" s="4" t="str">
        <f>IF('Rang. kommuner avlingsnivå P '!E1227&gt;1,'Rang. kommuner avlingsnivå P '!E1227,"")</f>
        <v/>
      </c>
      <c r="I1226" s="4" t="str">
        <f>IF('Rang. kommuner avlingsnivå P '!F1227&gt;1,'Rang. kommuner avlingsnivå P '!F1227,"")</f>
        <v/>
      </c>
      <c r="J1226" s="4" t="str">
        <f>IF('Rang. kommuner avlingsnivå P '!G1227&gt;1,'Rang. kommuner avlingsnivå P '!G1227,"")</f>
        <v/>
      </c>
      <c r="K1226" s="4" t="str">
        <f>IF('Rang. kommuner avlingsnivå P '!H1227&gt;1,'Rang. kommuner avlingsnivå P '!H1227,"")</f>
        <v/>
      </c>
      <c r="L1226" s="4" t="str">
        <f>IF('Rang. kommuner avlingsnivå P '!I1227&gt;1,'Rang. kommuner avlingsnivå P '!I1227,"")</f>
        <v/>
      </c>
      <c r="M1226" s="4" t="str">
        <f>IF('Rang. kommuner avlingsnivå P '!J1227&gt;1,'Rang. kommuner avlingsnivå P '!J1227,"")</f>
        <v/>
      </c>
      <c r="N1226" s="4" t="str">
        <f>IF('Rang. kommuner avlingsnivå P '!K1227&gt;1,'Rang. kommuner avlingsnivå P '!K1227,"")</f>
        <v/>
      </c>
      <c r="O1226" s="4" t="str">
        <f>IF('Rang. kommuner avlingsnivå P '!L1227&gt;1,'Rang. kommuner avlingsnivå P '!L1227,"")</f>
        <v/>
      </c>
    </row>
    <row r="1227" spans="4:15" x14ac:dyDescent="0.25">
      <c r="D1227" s="4" t="str">
        <f>IF('Rang. kommuner avlingsnivå P '!A1228&gt;1,'Rang. kommuner avlingsnivå P '!A1228,"")</f>
        <v/>
      </c>
      <c r="E1227" s="4" t="str">
        <f>IF('Rang. kommuner avlingsnivå P '!B1228&gt;1,'Rang. kommuner avlingsnivå P '!B1228,"")</f>
        <v/>
      </c>
      <c r="F1227" s="4" t="str">
        <f>IF('Rang. kommuner avlingsnivå P '!C1228&gt;1,'Rang. kommuner avlingsnivå P '!C1228,"")</f>
        <v/>
      </c>
      <c r="G1227" s="4" t="str">
        <f>IF('Rang. kommuner avlingsnivå P '!D1228&gt;1,'Rang. kommuner avlingsnivå P '!D1228,"")</f>
        <v/>
      </c>
      <c r="H1227" s="4" t="str">
        <f>IF('Rang. kommuner avlingsnivå P '!E1228&gt;1,'Rang. kommuner avlingsnivå P '!E1228,"")</f>
        <v/>
      </c>
      <c r="I1227" s="4" t="str">
        <f>IF('Rang. kommuner avlingsnivå P '!F1228&gt;1,'Rang. kommuner avlingsnivå P '!F1228,"")</f>
        <v/>
      </c>
      <c r="J1227" s="4" t="str">
        <f>IF('Rang. kommuner avlingsnivå P '!G1228&gt;1,'Rang. kommuner avlingsnivå P '!G1228,"")</f>
        <v/>
      </c>
      <c r="K1227" s="4" t="str">
        <f>IF('Rang. kommuner avlingsnivå P '!H1228&gt;1,'Rang. kommuner avlingsnivå P '!H1228,"")</f>
        <v/>
      </c>
      <c r="L1227" s="4" t="str">
        <f>IF('Rang. kommuner avlingsnivå P '!I1228&gt;1,'Rang. kommuner avlingsnivå P '!I1228,"")</f>
        <v/>
      </c>
      <c r="M1227" s="4" t="str">
        <f>IF('Rang. kommuner avlingsnivå P '!J1228&gt;1,'Rang. kommuner avlingsnivå P '!J1228,"")</f>
        <v/>
      </c>
      <c r="N1227" s="4" t="str">
        <f>IF('Rang. kommuner avlingsnivå P '!K1228&gt;1,'Rang. kommuner avlingsnivå P '!K1228,"")</f>
        <v/>
      </c>
      <c r="O1227" s="4" t="str">
        <f>IF('Rang. kommuner avlingsnivå P '!L1228&gt;1,'Rang. kommuner avlingsnivå P '!L1228,"")</f>
        <v/>
      </c>
    </row>
    <row r="1228" spans="4:15" x14ac:dyDescent="0.25">
      <c r="D1228" s="4" t="str">
        <f>IF('Rang. kommuner avlingsnivå P '!A1229&gt;1,'Rang. kommuner avlingsnivå P '!A1229,"")</f>
        <v/>
      </c>
      <c r="E1228" s="4" t="str">
        <f>IF('Rang. kommuner avlingsnivå P '!B1229&gt;1,'Rang. kommuner avlingsnivå P '!B1229,"")</f>
        <v/>
      </c>
      <c r="F1228" s="4" t="str">
        <f>IF('Rang. kommuner avlingsnivå P '!C1229&gt;1,'Rang. kommuner avlingsnivå P '!C1229,"")</f>
        <v/>
      </c>
      <c r="G1228" s="4" t="str">
        <f>IF('Rang. kommuner avlingsnivå P '!D1229&gt;1,'Rang. kommuner avlingsnivå P '!D1229,"")</f>
        <v/>
      </c>
      <c r="H1228" s="4" t="str">
        <f>IF('Rang. kommuner avlingsnivå P '!E1229&gt;1,'Rang. kommuner avlingsnivå P '!E1229,"")</f>
        <v/>
      </c>
      <c r="I1228" s="4" t="str">
        <f>IF('Rang. kommuner avlingsnivå P '!F1229&gt;1,'Rang. kommuner avlingsnivå P '!F1229,"")</f>
        <v/>
      </c>
      <c r="J1228" s="4" t="str">
        <f>IF('Rang. kommuner avlingsnivå P '!G1229&gt;1,'Rang. kommuner avlingsnivå P '!G1229,"")</f>
        <v/>
      </c>
      <c r="K1228" s="4" t="str">
        <f>IF('Rang. kommuner avlingsnivå P '!H1229&gt;1,'Rang. kommuner avlingsnivå P '!H1229,"")</f>
        <v/>
      </c>
      <c r="L1228" s="4" t="str">
        <f>IF('Rang. kommuner avlingsnivå P '!I1229&gt;1,'Rang. kommuner avlingsnivå P '!I1229,"")</f>
        <v/>
      </c>
      <c r="M1228" s="4" t="str">
        <f>IF('Rang. kommuner avlingsnivå P '!J1229&gt;1,'Rang. kommuner avlingsnivå P '!J1229,"")</f>
        <v/>
      </c>
      <c r="N1228" s="4" t="str">
        <f>IF('Rang. kommuner avlingsnivå P '!K1229&gt;1,'Rang. kommuner avlingsnivå P '!K1229,"")</f>
        <v/>
      </c>
      <c r="O1228" s="4" t="str">
        <f>IF('Rang. kommuner avlingsnivå P '!L1229&gt;1,'Rang. kommuner avlingsnivå P '!L1229,"")</f>
        <v/>
      </c>
    </row>
    <row r="1229" spans="4:15" x14ac:dyDescent="0.25">
      <c r="D1229" s="4" t="str">
        <f>IF('Rang. kommuner avlingsnivå P '!A1230&gt;1,'Rang. kommuner avlingsnivå P '!A1230,"")</f>
        <v/>
      </c>
      <c r="E1229" s="4" t="str">
        <f>IF('Rang. kommuner avlingsnivå P '!B1230&gt;1,'Rang. kommuner avlingsnivå P '!B1230,"")</f>
        <v/>
      </c>
      <c r="F1229" s="4" t="str">
        <f>IF('Rang. kommuner avlingsnivå P '!C1230&gt;1,'Rang. kommuner avlingsnivå P '!C1230,"")</f>
        <v/>
      </c>
      <c r="G1229" s="4" t="str">
        <f>IF('Rang. kommuner avlingsnivå P '!D1230&gt;1,'Rang. kommuner avlingsnivå P '!D1230,"")</f>
        <v/>
      </c>
      <c r="H1229" s="4" t="str">
        <f>IF('Rang. kommuner avlingsnivå P '!E1230&gt;1,'Rang. kommuner avlingsnivå P '!E1230,"")</f>
        <v/>
      </c>
      <c r="I1229" s="4" t="str">
        <f>IF('Rang. kommuner avlingsnivå P '!F1230&gt;1,'Rang. kommuner avlingsnivå P '!F1230,"")</f>
        <v/>
      </c>
      <c r="J1229" s="4" t="str">
        <f>IF('Rang. kommuner avlingsnivå P '!G1230&gt;1,'Rang. kommuner avlingsnivå P '!G1230,"")</f>
        <v/>
      </c>
      <c r="K1229" s="4" t="str">
        <f>IF('Rang. kommuner avlingsnivå P '!H1230&gt;1,'Rang. kommuner avlingsnivå P '!H1230,"")</f>
        <v/>
      </c>
      <c r="L1229" s="4" t="str">
        <f>IF('Rang. kommuner avlingsnivå P '!I1230&gt;1,'Rang. kommuner avlingsnivå P '!I1230,"")</f>
        <v/>
      </c>
      <c r="M1229" s="4" t="str">
        <f>IF('Rang. kommuner avlingsnivå P '!J1230&gt;1,'Rang. kommuner avlingsnivå P '!J1230,"")</f>
        <v/>
      </c>
      <c r="N1229" s="4" t="str">
        <f>IF('Rang. kommuner avlingsnivå P '!K1230&gt;1,'Rang. kommuner avlingsnivå P '!K1230,"")</f>
        <v/>
      </c>
      <c r="O1229" s="4" t="str">
        <f>IF('Rang. kommuner avlingsnivå P '!L1230&gt;1,'Rang. kommuner avlingsnivå P '!L1230,"")</f>
        <v/>
      </c>
    </row>
    <row r="1230" spans="4:15" x14ac:dyDescent="0.25">
      <c r="D1230" s="4" t="str">
        <f>IF('Rang. kommuner avlingsnivå P '!A1231&gt;1,'Rang. kommuner avlingsnivå P '!A1231,"")</f>
        <v/>
      </c>
      <c r="E1230" s="4" t="str">
        <f>IF('Rang. kommuner avlingsnivå P '!B1231&gt;1,'Rang. kommuner avlingsnivå P '!B1231,"")</f>
        <v/>
      </c>
      <c r="F1230" s="4" t="str">
        <f>IF('Rang. kommuner avlingsnivå P '!C1231&gt;1,'Rang. kommuner avlingsnivå P '!C1231,"")</f>
        <v/>
      </c>
      <c r="G1230" s="4" t="str">
        <f>IF('Rang. kommuner avlingsnivå P '!D1231&gt;1,'Rang. kommuner avlingsnivå P '!D1231,"")</f>
        <v/>
      </c>
      <c r="H1230" s="4" t="str">
        <f>IF('Rang. kommuner avlingsnivå P '!E1231&gt;1,'Rang. kommuner avlingsnivå P '!E1231,"")</f>
        <v/>
      </c>
      <c r="I1230" s="4" t="str">
        <f>IF('Rang. kommuner avlingsnivå P '!F1231&gt;1,'Rang. kommuner avlingsnivå P '!F1231,"")</f>
        <v/>
      </c>
      <c r="J1230" s="4" t="str">
        <f>IF('Rang. kommuner avlingsnivå P '!G1231&gt;1,'Rang. kommuner avlingsnivå P '!G1231,"")</f>
        <v/>
      </c>
      <c r="K1230" s="4" t="str">
        <f>IF('Rang. kommuner avlingsnivå P '!H1231&gt;1,'Rang. kommuner avlingsnivå P '!H1231,"")</f>
        <v/>
      </c>
      <c r="L1230" s="4" t="str">
        <f>IF('Rang. kommuner avlingsnivå P '!I1231&gt;1,'Rang. kommuner avlingsnivå P '!I1231,"")</f>
        <v/>
      </c>
      <c r="M1230" s="4" t="str">
        <f>IF('Rang. kommuner avlingsnivå P '!J1231&gt;1,'Rang. kommuner avlingsnivå P '!J1231,"")</f>
        <v/>
      </c>
      <c r="N1230" s="4" t="str">
        <f>IF('Rang. kommuner avlingsnivå P '!K1231&gt;1,'Rang. kommuner avlingsnivå P '!K1231,"")</f>
        <v/>
      </c>
      <c r="O1230" s="4" t="str">
        <f>IF('Rang. kommuner avlingsnivå P '!L1231&gt;1,'Rang. kommuner avlingsnivå P '!L1231,"")</f>
        <v/>
      </c>
    </row>
    <row r="1231" spans="4:15" x14ac:dyDescent="0.25">
      <c r="D1231" s="4" t="str">
        <f>IF('Rang. kommuner avlingsnivå P '!A1232&gt;1,'Rang. kommuner avlingsnivå P '!A1232,"")</f>
        <v/>
      </c>
      <c r="E1231" s="4" t="str">
        <f>IF('Rang. kommuner avlingsnivå P '!B1232&gt;1,'Rang. kommuner avlingsnivå P '!B1232,"")</f>
        <v/>
      </c>
      <c r="F1231" s="4" t="str">
        <f>IF('Rang. kommuner avlingsnivå P '!C1232&gt;1,'Rang. kommuner avlingsnivå P '!C1232,"")</f>
        <v/>
      </c>
      <c r="G1231" s="4" t="str">
        <f>IF('Rang. kommuner avlingsnivå P '!D1232&gt;1,'Rang. kommuner avlingsnivå P '!D1232,"")</f>
        <v/>
      </c>
      <c r="H1231" s="4" t="str">
        <f>IF('Rang. kommuner avlingsnivå P '!E1232&gt;1,'Rang. kommuner avlingsnivå P '!E1232,"")</f>
        <v/>
      </c>
      <c r="I1231" s="4" t="str">
        <f>IF('Rang. kommuner avlingsnivå P '!F1232&gt;1,'Rang. kommuner avlingsnivå P '!F1232,"")</f>
        <v/>
      </c>
      <c r="J1231" s="4" t="str">
        <f>IF('Rang. kommuner avlingsnivå P '!G1232&gt;1,'Rang. kommuner avlingsnivå P '!G1232,"")</f>
        <v/>
      </c>
      <c r="K1231" s="4" t="str">
        <f>IF('Rang. kommuner avlingsnivå P '!H1232&gt;1,'Rang. kommuner avlingsnivå P '!H1232,"")</f>
        <v/>
      </c>
      <c r="L1231" s="4" t="str">
        <f>IF('Rang. kommuner avlingsnivå P '!I1232&gt;1,'Rang. kommuner avlingsnivå P '!I1232,"")</f>
        <v/>
      </c>
      <c r="M1231" s="4" t="str">
        <f>IF('Rang. kommuner avlingsnivå P '!J1232&gt;1,'Rang. kommuner avlingsnivå P '!J1232,"")</f>
        <v/>
      </c>
      <c r="N1231" s="4" t="str">
        <f>IF('Rang. kommuner avlingsnivå P '!K1232&gt;1,'Rang. kommuner avlingsnivå P '!K1232,"")</f>
        <v/>
      </c>
      <c r="O1231" s="4" t="str">
        <f>IF('Rang. kommuner avlingsnivå P '!L1232&gt;1,'Rang. kommuner avlingsnivå P '!L1232,"")</f>
        <v/>
      </c>
    </row>
    <row r="1232" spans="4:15" x14ac:dyDescent="0.25">
      <c r="D1232" s="4" t="str">
        <f>IF('Rang. kommuner avlingsnivå P '!A1233&gt;1,'Rang. kommuner avlingsnivå P '!A1233,"")</f>
        <v/>
      </c>
      <c r="E1232" s="4" t="str">
        <f>IF('Rang. kommuner avlingsnivå P '!B1233&gt;1,'Rang. kommuner avlingsnivå P '!B1233,"")</f>
        <v/>
      </c>
      <c r="F1232" s="4" t="str">
        <f>IF('Rang. kommuner avlingsnivå P '!C1233&gt;1,'Rang. kommuner avlingsnivå P '!C1233,"")</f>
        <v/>
      </c>
      <c r="G1232" s="4" t="str">
        <f>IF('Rang. kommuner avlingsnivå P '!D1233&gt;1,'Rang. kommuner avlingsnivå P '!D1233,"")</f>
        <v/>
      </c>
      <c r="H1232" s="4" t="str">
        <f>IF('Rang. kommuner avlingsnivå P '!E1233&gt;1,'Rang. kommuner avlingsnivå P '!E1233,"")</f>
        <v/>
      </c>
      <c r="I1232" s="4" t="str">
        <f>IF('Rang. kommuner avlingsnivå P '!F1233&gt;1,'Rang. kommuner avlingsnivå P '!F1233,"")</f>
        <v/>
      </c>
      <c r="J1232" s="4" t="str">
        <f>IF('Rang. kommuner avlingsnivå P '!G1233&gt;1,'Rang. kommuner avlingsnivå P '!G1233,"")</f>
        <v/>
      </c>
      <c r="K1232" s="4" t="str">
        <f>IF('Rang. kommuner avlingsnivå P '!H1233&gt;1,'Rang. kommuner avlingsnivå P '!H1233,"")</f>
        <v/>
      </c>
      <c r="L1232" s="4" t="str">
        <f>IF('Rang. kommuner avlingsnivå P '!I1233&gt;1,'Rang. kommuner avlingsnivå P '!I1233,"")</f>
        <v/>
      </c>
      <c r="M1232" s="4" t="str">
        <f>IF('Rang. kommuner avlingsnivå P '!J1233&gt;1,'Rang. kommuner avlingsnivå P '!J1233,"")</f>
        <v/>
      </c>
      <c r="N1232" s="4" t="str">
        <f>IF('Rang. kommuner avlingsnivå P '!K1233&gt;1,'Rang. kommuner avlingsnivå P '!K1233,"")</f>
        <v/>
      </c>
      <c r="O1232" s="4" t="str">
        <f>IF('Rang. kommuner avlingsnivå P '!L1233&gt;1,'Rang. kommuner avlingsnivå P '!L1233,"")</f>
        <v/>
      </c>
    </row>
    <row r="1233" spans="4:15" x14ac:dyDescent="0.25">
      <c r="D1233" s="4" t="str">
        <f>IF('Rang. kommuner avlingsnivå P '!A1234&gt;1,'Rang. kommuner avlingsnivå P '!A1234,"")</f>
        <v/>
      </c>
      <c r="E1233" s="4" t="str">
        <f>IF('Rang. kommuner avlingsnivå P '!B1234&gt;1,'Rang. kommuner avlingsnivå P '!B1234,"")</f>
        <v/>
      </c>
      <c r="F1233" s="4" t="str">
        <f>IF('Rang. kommuner avlingsnivå P '!C1234&gt;1,'Rang. kommuner avlingsnivå P '!C1234,"")</f>
        <v/>
      </c>
      <c r="G1233" s="4" t="str">
        <f>IF('Rang. kommuner avlingsnivå P '!D1234&gt;1,'Rang. kommuner avlingsnivå P '!D1234,"")</f>
        <v/>
      </c>
      <c r="H1233" s="4" t="str">
        <f>IF('Rang. kommuner avlingsnivå P '!E1234&gt;1,'Rang. kommuner avlingsnivå P '!E1234,"")</f>
        <v/>
      </c>
      <c r="I1233" s="4" t="str">
        <f>IF('Rang. kommuner avlingsnivå P '!F1234&gt;1,'Rang. kommuner avlingsnivå P '!F1234,"")</f>
        <v/>
      </c>
      <c r="J1233" s="4" t="str">
        <f>IF('Rang. kommuner avlingsnivå P '!G1234&gt;1,'Rang. kommuner avlingsnivå P '!G1234,"")</f>
        <v/>
      </c>
      <c r="K1233" s="4" t="str">
        <f>IF('Rang. kommuner avlingsnivå P '!H1234&gt;1,'Rang. kommuner avlingsnivå P '!H1234,"")</f>
        <v/>
      </c>
      <c r="L1233" s="4" t="str">
        <f>IF('Rang. kommuner avlingsnivå P '!I1234&gt;1,'Rang. kommuner avlingsnivå P '!I1234,"")</f>
        <v/>
      </c>
      <c r="M1233" s="4" t="str">
        <f>IF('Rang. kommuner avlingsnivå P '!J1234&gt;1,'Rang. kommuner avlingsnivå P '!J1234,"")</f>
        <v/>
      </c>
      <c r="N1233" s="4" t="str">
        <f>IF('Rang. kommuner avlingsnivå P '!K1234&gt;1,'Rang. kommuner avlingsnivå P '!K1234,"")</f>
        <v/>
      </c>
      <c r="O1233" s="4" t="str">
        <f>IF('Rang. kommuner avlingsnivå P '!L1234&gt;1,'Rang. kommuner avlingsnivå P '!L1234,"")</f>
        <v/>
      </c>
    </row>
    <row r="1234" spans="4:15" x14ac:dyDescent="0.25">
      <c r="D1234" s="4" t="str">
        <f>IF('Rang. kommuner avlingsnivå P '!A1235&gt;1,'Rang. kommuner avlingsnivå P '!A1235,"")</f>
        <v/>
      </c>
      <c r="E1234" s="4" t="str">
        <f>IF('Rang. kommuner avlingsnivå P '!B1235&gt;1,'Rang. kommuner avlingsnivå P '!B1235,"")</f>
        <v/>
      </c>
      <c r="F1234" s="4" t="str">
        <f>IF('Rang. kommuner avlingsnivå P '!C1235&gt;1,'Rang. kommuner avlingsnivå P '!C1235,"")</f>
        <v/>
      </c>
      <c r="G1234" s="4" t="str">
        <f>IF('Rang. kommuner avlingsnivå P '!D1235&gt;1,'Rang. kommuner avlingsnivå P '!D1235,"")</f>
        <v/>
      </c>
      <c r="H1234" s="4" t="str">
        <f>IF('Rang. kommuner avlingsnivå P '!E1235&gt;1,'Rang. kommuner avlingsnivå P '!E1235,"")</f>
        <v/>
      </c>
      <c r="I1234" s="4" t="str">
        <f>IF('Rang. kommuner avlingsnivå P '!F1235&gt;1,'Rang. kommuner avlingsnivå P '!F1235,"")</f>
        <v/>
      </c>
      <c r="J1234" s="4" t="str">
        <f>IF('Rang. kommuner avlingsnivå P '!G1235&gt;1,'Rang. kommuner avlingsnivå P '!G1235,"")</f>
        <v/>
      </c>
      <c r="K1234" s="4" t="str">
        <f>IF('Rang. kommuner avlingsnivå P '!H1235&gt;1,'Rang. kommuner avlingsnivå P '!H1235,"")</f>
        <v/>
      </c>
      <c r="L1234" s="4" t="str">
        <f>IF('Rang. kommuner avlingsnivå P '!I1235&gt;1,'Rang. kommuner avlingsnivå P '!I1235,"")</f>
        <v/>
      </c>
      <c r="M1234" s="4" t="str">
        <f>IF('Rang. kommuner avlingsnivå P '!J1235&gt;1,'Rang. kommuner avlingsnivå P '!J1235,"")</f>
        <v/>
      </c>
      <c r="N1234" s="4" t="str">
        <f>IF('Rang. kommuner avlingsnivå P '!K1235&gt;1,'Rang. kommuner avlingsnivå P '!K1235,"")</f>
        <v/>
      </c>
      <c r="O1234" s="4" t="str">
        <f>IF('Rang. kommuner avlingsnivå P '!L1235&gt;1,'Rang. kommuner avlingsnivå P '!L1235,"")</f>
        <v/>
      </c>
    </row>
    <row r="1235" spans="4:15" x14ac:dyDescent="0.25">
      <c r="D1235" s="4" t="str">
        <f>IF('Rang. kommuner avlingsnivå P '!A1236&gt;1,'Rang. kommuner avlingsnivå P '!A1236,"")</f>
        <v/>
      </c>
      <c r="E1235" s="4" t="str">
        <f>IF('Rang. kommuner avlingsnivå P '!B1236&gt;1,'Rang. kommuner avlingsnivå P '!B1236,"")</f>
        <v/>
      </c>
      <c r="F1235" s="4" t="str">
        <f>IF('Rang. kommuner avlingsnivå P '!C1236&gt;1,'Rang. kommuner avlingsnivå P '!C1236,"")</f>
        <v/>
      </c>
      <c r="G1235" s="4" t="str">
        <f>IF('Rang. kommuner avlingsnivå P '!D1236&gt;1,'Rang. kommuner avlingsnivå P '!D1236,"")</f>
        <v/>
      </c>
      <c r="H1235" s="4" t="str">
        <f>IF('Rang. kommuner avlingsnivå P '!E1236&gt;1,'Rang. kommuner avlingsnivå P '!E1236,"")</f>
        <v/>
      </c>
      <c r="I1235" s="4" t="str">
        <f>IF('Rang. kommuner avlingsnivå P '!F1236&gt;1,'Rang. kommuner avlingsnivå P '!F1236,"")</f>
        <v/>
      </c>
      <c r="J1235" s="4" t="str">
        <f>IF('Rang. kommuner avlingsnivå P '!G1236&gt;1,'Rang. kommuner avlingsnivå P '!G1236,"")</f>
        <v/>
      </c>
      <c r="K1235" s="4" t="str">
        <f>IF('Rang. kommuner avlingsnivå P '!H1236&gt;1,'Rang. kommuner avlingsnivå P '!H1236,"")</f>
        <v/>
      </c>
      <c r="L1235" s="4" t="str">
        <f>IF('Rang. kommuner avlingsnivå P '!I1236&gt;1,'Rang. kommuner avlingsnivå P '!I1236,"")</f>
        <v/>
      </c>
      <c r="M1235" s="4" t="str">
        <f>IF('Rang. kommuner avlingsnivå P '!J1236&gt;1,'Rang. kommuner avlingsnivå P '!J1236,"")</f>
        <v/>
      </c>
      <c r="N1235" s="4" t="str">
        <f>IF('Rang. kommuner avlingsnivå P '!K1236&gt;1,'Rang. kommuner avlingsnivå P '!K1236,"")</f>
        <v/>
      </c>
      <c r="O1235" s="4" t="str">
        <f>IF('Rang. kommuner avlingsnivå P '!L1236&gt;1,'Rang. kommuner avlingsnivå P '!L1236,"")</f>
        <v/>
      </c>
    </row>
    <row r="1236" spans="4:15" x14ac:dyDescent="0.25">
      <c r="D1236" s="4" t="str">
        <f>IF('Rang. kommuner avlingsnivå P '!A1237&gt;1,'Rang. kommuner avlingsnivå P '!A1237,"")</f>
        <v/>
      </c>
      <c r="E1236" s="4" t="str">
        <f>IF('Rang. kommuner avlingsnivå P '!B1237&gt;1,'Rang. kommuner avlingsnivå P '!B1237,"")</f>
        <v/>
      </c>
      <c r="F1236" s="4" t="str">
        <f>IF('Rang. kommuner avlingsnivå P '!C1237&gt;1,'Rang. kommuner avlingsnivå P '!C1237,"")</f>
        <v/>
      </c>
      <c r="G1236" s="4" t="str">
        <f>IF('Rang. kommuner avlingsnivå P '!D1237&gt;1,'Rang. kommuner avlingsnivå P '!D1237,"")</f>
        <v/>
      </c>
      <c r="H1236" s="4" t="str">
        <f>IF('Rang. kommuner avlingsnivå P '!E1237&gt;1,'Rang. kommuner avlingsnivå P '!E1237,"")</f>
        <v/>
      </c>
      <c r="I1236" s="4" t="str">
        <f>IF('Rang. kommuner avlingsnivå P '!F1237&gt;1,'Rang. kommuner avlingsnivå P '!F1237,"")</f>
        <v/>
      </c>
      <c r="J1236" s="4" t="str">
        <f>IF('Rang. kommuner avlingsnivå P '!G1237&gt;1,'Rang. kommuner avlingsnivå P '!G1237,"")</f>
        <v/>
      </c>
      <c r="K1236" s="4" t="str">
        <f>IF('Rang. kommuner avlingsnivå P '!H1237&gt;1,'Rang. kommuner avlingsnivå P '!H1237,"")</f>
        <v/>
      </c>
      <c r="L1236" s="4" t="str">
        <f>IF('Rang. kommuner avlingsnivå P '!I1237&gt;1,'Rang. kommuner avlingsnivå P '!I1237,"")</f>
        <v/>
      </c>
      <c r="M1236" s="4" t="str">
        <f>IF('Rang. kommuner avlingsnivå P '!J1237&gt;1,'Rang. kommuner avlingsnivå P '!J1237,"")</f>
        <v/>
      </c>
      <c r="N1236" s="4" t="str">
        <f>IF('Rang. kommuner avlingsnivå P '!K1237&gt;1,'Rang. kommuner avlingsnivå P '!K1237,"")</f>
        <v/>
      </c>
      <c r="O1236" s="4" t="str">
        <f>IF('Rang. kommuner avlingsnivå P '!L1237&gt;1,'Rang. kommuner avlingsnivå P '!L1237,"")</f>
        <v/>
      </c>
    </row>
    <row r="1237" spans="4:15" x14ac:dyDescent="0.25">
      <c r="D1237" s="4" t="str">
        <f>IF('Rang. kommuner avlingsnivå P '!A1238&gt;1,'Rang. kommuner avlingsnivå P '!A1238,"")</f>
        <v/>
      </c>
      <c r="E1237" s="4" t="str">
        <f>IF('Rang. kommuner avlingsnivå P '!B1238&gt;1,'Rang. kommuner avlingsnivå P '!B1238,"")</f>
        <v/>
      </c>
      <c r="F1237" s="4" t="str">
        <f>IF('Rang. kommuner avlingsnivå P '!C1238&gt;1,'Rang. kommuner avlingsnivå P '!C1238,"")</f>
        <v/>
      </c>
      <c r="G1237" s="4" t="str">
        <f>IF('Rang. kommuner avlingsnivå P '!D1238&gt;1,'Rang. kommuner avlingsnivå P '!D1238,"")</f>
        <v/>
      </c>
      <c r="H1237" s="4" t="str">
        <f>IF('Rang. kommuner avlingsnivå P '!E1238&gt;1,'Rang. kommuner avlingsnivå P '!E1238,"")</f>
        <v/>
      </c>
      <c r="I1237" s="4" t="str">
        <f>IF('Rang. kommuner avlingsnivå P '!F1238&gt;1,'Rang. kommuner avlingsnivå P '!F1238,"")</f>
        <v/>
      </c>
      <c r="J1237" s="4" t="str">
        <f>IF('Rang. kommuner avlingsnivå P '!G1238&gt;1,'Rang. kommuner avlingsnivå P '!G1238,"")</f>
        <v/>
      </c>
      <c r="K1237" s="4" t="str">
        <f>IF('Rang. kommuner avlingsnivå P '!H1238&gt;1,'Rang. kommuner avlingsnivå P '!H1238,"")</f>
        <v/>
      </c>
      <c r="L1237" s="4" t="str">
        <f>IF('Rang. kommuner avlingsnivå P '!I1238&gt;1,'Rang. kommuner avlingsnivå P '!I1238,"")</f>
        <v/>
      </c>
      <c r="M1237" s="4" t="str">
        <f>IF('Rang. kommuner avlingsnivå P '!J1238&gt;1,'Rang. kommuner avlingsnivå P '!J1238,"")</f>
        <v/>
      </c>
      <c r="N1237" s="4" t="str">
        <f>IF('Rang. kommuner avlingsnivå P '!K1238&gt;1,'Rang. kommuner avlingsnivå P '!K1238,"")</f>
        <v/>
      </c>
      <c r="O1237" s="4" t="str">
        <f>IF('Rang. kommuner avlingsnivå P '!L1238&gt;1,'Rang. kommuner avlingsnivå P '!L1238,"")</f>
        <v/>
      </c>
    </row>
    <row r="1238" spans="4:15" x14ac:dyDescent="0.25">
      <c r="D1238" s="4" t="str">
        <f>IF('Rang. kommuner avlingsnivå P '!A1239&gt;1,'Rang. kommuner avlingsnivå P '!A1239,"")</f>
        <v/>
      </c>
      <c r="E1238" s="4" t="str">
        <f>IF('Rang. kommuner avlingsnivå P '!B1239&gt;1,'Rang. kommuner avlingsnivå P '!B1239,"")</f>
        <v/>
      </c>
      <c r="F1238" s="4" t="str">
        <f>IF('Rang. kommuner avlingsnivå P '!C1239&gt;1,'Rang. kommuner avlingsnivå P '!C1239,"")</f>
        <v/>
      </c>
      <c r="G1238" s="4" t="str">
        <f>IF('Rang. kommuner avlingsnivå P '!D1239&gt;1,'Rang. kommuner avlingsnivå P '!D1239,"")</f>
        <v/>
      </c>
      <c r="H1238" s="4" t="str">
        <f>IF('Rang. kommuner avlingsnivå P '!E1239&gt;1,'Rang. kommuner avlingsnivå P '!E1239,"")</f>
        <v/>
      </c>
      <c r="I1238" s="4" t="str">
        <f>IF('Rang. kommuner avlingsnivå P '!F1239&gt;1,'Rang. kommuner avlingsnivå P '!F1239,"")</f>
        <v/>
      </c>
      <c r="J1238" s="4" t="str">
        <f>IF('Rang. kommuner avlingsnivå P '!G1239&gt;1,'Rang. kommuner avlingsnivå P '!G1239,"")</f>
        <v/>
      </c>
      <c r="K1238" s="4" t="str">
        <f>IF('Rang. kommuner avlingsnivå P '!H1239&gt;1,'Rang. kommuner avlingsnivå P '!H1239,"")</f>
        <v/>
      </c>
      <c r="L1238" s="4" t="str">
        <f>IF('Rang. kommuner avlingsnivå P '!I1239&gt;1,'Rang. kommuner avlingsnivå P '!I1239,"")</f>
        <v/>
      </c>
      <c r="M1238" s="4" t="str">
        <f>IF('Rang. kommuner avlingsnivå P '!J1239&gt;1,'Rang. kommuner avlingsnivå P '!J1239,"")</f>
        <v/>
      </c>
      <c r="N1238" s="4" t="str">
        <f>IF('Rang. kommuner avlingsnivå P '!K1239&gt;1,'Rang. kommuner avlingsnivå P '!K1239,"")</f>
        <v/>
      </c>
      <c r="O1238" s="4" t="str">
        <f>IF('Rang. kommuner avlingsnivå P '!L1239&gt;1,'Rang. kommuner avlingsnivå P '!L1239,"")</f>
        <v/>
      </c>
    </row>
    <row r="1239" spans="4:15" x14ac:dyDescent="0.25">
      <c r="D1239" s="4" t="str">
        <f>IF('Rang. kommuner avlingsnivå P '!A1240&gt;1,'Rang. kommuner avlingsnivå P '!A1240,"")</f>
        <v/>
      </c>
      <c r="E1239" s="4" t="str">
        <f>IF('Rang. kommuner avlingsnivå P '!B1240&gt;1,'Rang. kommuner avlingsnivå P '!B1240,"")</f>
        <v/>
      </c>
      <c r="F1239" s="4" t="str">
        <f>IF('Rang. kommuner avlingsnivå P '!C1240&gt;1,'Rang. kommuner avlingsnivå P '!C1240,"")</f>
        <v/>
      </c>
      <c r="G1239" s="4" t="str">
        <f>IF('Rang. kommuner avlingsnivå P '!D1240&gt;1,'Rang. kommuner avlingsnivå P '!D1240,"")</f>
        <v/>
      </c>
      <c r="H1239" s="4" t="str">
        <f>IF('Rang. kommuner avlingsnivå P '!E1240&gt;1,'Rang. kommuner avlingsnivå P '!E1240,"")</f>
        <v/>
      </c>
      <c r="I1239" s="4" t="str">
        <f>IF('Rang. kommuner avlingsnivå P '!F1240&gt;1,'Rang. kommuner avlingsnivå P '!F1240,"")</f>
        <v/>
      </c>
      <c r="J1239" s="4" t="str">
        <f>IF('Rang. kommuner avlingsnivå P '!G1240&gt;1,'Rang. kommuner avlingsnivå P '!G1240,"")</f>
        <v/>
      </c>
      <c r="K1239" s="4" t="str">
        <f>IF('Rang. kommuner avlingsnivå P '!H1240&gt;1,'Rang. kommuner avlingsnivå P '!H1240,"")</f>
        <v/>
      </c>
      <c r="L1239" s="4" t="str">
        <f>IF('Rang. kommuner avlingsnivå P '!I1240&gt;1,'Rang. kommuner avlingsnivå P '!I1240,"")</f>
        <v/>
      </c>
      <c r="M1239" s="4" t="str">
        <f>IF('Rang. kommuner avlingsnivå P '!J1240&gt;1,'Rang. kommuner avlingsnivå P '!J1240,"")</f>
        <v/>
      </c>
      <c r="N1239" s="4" t="str">
        <f>IF('Rang. kommuner avlingsnivå P '!K1240&gt;1,'Rang. kommuner avlingsnivå P '!K1240,"")</f>
        <v/>
      </c>
      <c r="O1239" s="4" t="str">
        <f>IF('Rang. kommuner avlingsnivå P '!L1240&gt;1,'Rang. kommuner avlingsnivå P '!L1240,"")</f>
        <v/>
      </c>
    </row>
    <row r="1240" spans="4:15" x14ac:dyDescent="0.25">
      <c r="D1240" s="4" t="str">
        <f>IF('Rang. kommuner avlingsnivå P '!A1241&gt;1,'Rang. kommuner avlingsnivå P '!A1241,"")</f>
        <v/>
      </c>
      <c r="E1240" s="4" t="str">
        <f>IF('Rang. kommuner avlingsnivå P '!B1241&gt;1,'Rang. kommuner avlingsnivå P '!B1241,"")</f>
        <v/>
      </c>
      <c r="F1240" s="4" t="str">
        <f>IF('Rang. kommuner avlingsnivå P '!C1241&gt;1,'Rang. kommuner avlingsnivå P '!C1241,"")</f>
        <v/>
      </c>
      <c r="G1240" s="4" t="str">
        <f>IF('Rang. kommuner avlingsnivå P '!D1241&gt;1,'Rang. kommuner avlingsnivå P '!D1241,"")</f>
        <v/>
      </c>
      <c r="H1240" s="4" t="str">
        <f>IF('Rang. kommuner avlingsnivå P '!E1241&gt;1,'Rang. kommuner avlingsnivå P '!E1241,"")</f>
        <v/>
      </c>
      <c r="I1240" s="4" t="str">
        <f>IF('Rang. kommuner avlingsnivå P '!F1241&gt;1,'Rang. kommuner avlingsnivå P '!F1241,"")</f>
        <v/>
      </c>
      <c r="J1240" s="4" t="str">
        <f>IF('Rang. kommuner avlingsnivå P '!G1241&gt;1,'Rang. kommuner avlingsnivå P '!G1241,"")</f>
        <v/>
      </c>
      <c r="K1240" s="4" t="str">
        <f>IF('Rang. kommuner avlingsnivå P '!H1241&gt;1,'Rang. kommuner avlingsnivå P '!H1241,"")</f>
        <v/>
      </c>
      <c r="L1240" s="4" t="str">
        <f>IF('Rang. kommuner avlingsnivå P '!I1241&gt;1,'Rang. kommuner avlingsnivå P '!I1241,"")</f>
        <v/>
      </c>
      <c r="M1240" s="4" t="str">
        <f>IF('Rang. kommuner avlingsnivå P '!J1241&gt;1,'Rang. kommuner avlingsnivå P '!J1241,"")</f>
        <v/>
      </c>
      <c r="N1240" s="4" t="str">
        <f>IF('Rang. kommuner avlingsnivå P '!K1241&gt;1,'Rang. kommuner avlingsnivå P '!K1241,"")</f>
        <v/>
      </c>
      <c r="O1240" s="4" t="str">
        <f>IF('Rang. kommuner avlingsnivå P '!L1241&gt;1,'Rang. kommuner avlingsnivå P '!L1241,"")</f>
        <v/>
      </c>
    </row>
    <row r="1241" spans="4:15" x14ac:dyDescent="0.25">
      <c r="D1241" s="4" t="str">
        <f>IF('Rang. kommuner avlingsnivå P '!A1242&gt;1,'Rang. kommuner avlingsnivå P '!A1242,"")</f>
        <v/>
      </c>
      <c r="E1241" s="4" t="str">
        <f>IF('Rang. kommuner avlingsnivå P '!B1242&gt;1,'Rang. kommuner avlingsnivå P '!B1242,"")</f>
        <v/>
      </c>
      <c r="F1241" s="4" t="str">
        <f>IF('Rang. kommuner avlingsnivå P '!C1242&gt;1,'Rang. kommuner avlingsnivå P '!C1242,"")</f>
        <v/>
      </c>
      <c r="G1241" s="4" t="str">
        <f>IF('Rang. kommuner avlingsnivå P '!D1242&gt;1,'Rang. kommuner avlingsnivå P '!D1242,"")</f>
        <v/>
      </c>
      <c r="H1241" s="4" t="str">
        <f>IF('Rang. kommuner avlingsnivå P '!E1242&gt;1,'Rang. kommuner avlingsnivå P '!E1242,"")</f>
        <v/>
      </c>
      <c r="I1241" s="4" t="str">
        <f>IF('Rang. kommuner avlingsnivå P '!F1242&gt;1,'Rang. kommuner avlingsnivå P '!F1242,"")</f>
        <v/>
      </c>
      <c r="J1241" s="4" t="str">
        <f>IF('Rang. kommuner avlingsnivå P '!G1242&gt;1,'Rang. kommuner avlingsnivå P '!G1242,"")</f>
        <v/>
      </c>
      <c r="K1241" s="4" t="str">
        <f>IF('Rang. kommuner avlingsnivå P '!H1242&gt;1,'Rang. kommuner avlingsnivå P '!H1242,"")</f>
        <v/>
      </c>
      <c r="L1241" s="4" t="str">
        <f>IF('Rang. kommuner avlingsnivå P '!I1242&gt;1,'Rang. kommuner avlingsnivå P '!I1242,"")</f>
        <v/>
      </c>
      <c r="M1241" s="4" t="str">
        <f>IF('Rang. kommuner avlingsnivå P '!J1242&gt;1,'Rang. kommuner avlingsnivå P '!J1242,"")</f>
        <v/>
      </c>
      <c r="N1241" s="4" t="str">
        <f>IF('Rang. kommuner avlingsnivå P '!K1242&gt;1,'Rang. kommuner avlingsnivå P '!K1242,"")</f>
        <v/>
      </c>
      <c r="O1241" s="4" t="str">
        <f>IF('Rang. kommuner avlingsnivå P '!L1242&gt;1,'Rang. kommuner avlingsnivå P '!L1242,"")</f>
        <v/>
      </c>
    </row>
    <row r="1242" spans="4:15" x14ac:dyDescent="0.25">
      <c r="D1242" s="4" t="str">
        <f>IF('Rang. kommuner avlingsnivå P '!A1243&gt;1,'Rang. kommuner avlingsnivå P '!A1243,"")</f>
        <v/>
      </c>
      <c r="E1242" s="4" t="str">
        <f>IF('Rang. kommuner avlingsnivå P '!B1243&gt;1,'Rang. kommuner avlingsnivå P '!B1243,"")</f>
        <v/>
      </c>
      <c r="F1242" s="4" t="str">
        <f>IF('Rang. kommuner avlingsnivå P '!C1243&gt;1,'Rang. kommuner avlingsnivå P '!C1243,"")</f>
        <v/>
      </c>
      <c r="G1242" s="4" t="str">
        <f>IF('Rang. kommuner avlingsnivå P '!D1243&gt;1,'Rang. kommuner avlingsnivå P '!D1243,"")</f>
        <v/>
      </c>
      <c r="H1242" s="4" t="str">
        <f>IF('Rang. kommuner avlingsnivå P '!E1243&gt;1,'Rang. kommuner avlingsnivå P '!E1243,"")</f>
        <v/>
      </c>
      <c r="I1242" s="4" t="str">
        <f>IF('Rang. kommuner avlingsnivå P '!F1243&gt;1,'Rang. kommuner avlingsnivå P '!F1243,"")</f>
        <v/>
      </c>
      <c r="J1242" s="4" t="str">
        <f>IF('Rang. kommuner avlingsnivå P '!G1243&gt;1,'Rang. kommuner avlingsnivå P '!G1243,"")</f>
        <v/>
      </c>
      <c r="K1242" s="4" t="str">
        <f>IF('Rang. kommuner avlingsnivå P '!H1243&gt;1,'Rang. kommuner avlingsnivå P '!H1243,"")</f>
        <v/>
      </c>
      <c r="L1242" s="4" t="str">
        <f>IF('Rang. kommuner avlingsnivå P '!I1243&gt;1,'Rang. kommuner avlingsnivå P '!I1243,"")</f>
        <v/>
      </c>
      <c r="M1242" s="4" t="str">
        <f>IF('Rang. kommuner avlingsnivå P '!J1243&gt;1,'Rang. kommuner avlingsnivå P '!J1243,"")</f>
        <v/>
      </c>
      <c r="N1242" s="4" t="str">
        <f>IF('Rang. kommuner avlingsnivå P '!K1243&gt;1,'Rang. kommuner avlingsnivå P '!K1243,"")</f>
        <v/>
      </c>
      <c r="O1242" s="4" t="str">
        <f>IF('Rang. kommuner avlingsnivå P '!L1243&gt;1,'Rang. kommuner avlingsnivå P '!L1243,"")</f>
        <v/>
      </c>
    </row>
    <row r="1243" spans="4:15" x14ac:dyDescent="0.25">
      <c r="D1243" s="4" t="str">
        <f>IF('Rang. kommuner avlingsnivå P '!A1244&gt;1,'Rang. kommuner avlingsnivå P '!A1244,"")</f>
        <v/>
      </c>
      <c r="E1243" s="4" t="str">
        <f>IF('Rang. kommuner avlingsnivå P '!B1244&gt;1,'Rang. kommuner avlingsnivå P '!B1244,"")</f>
        <v/>
      </c>
      <c r="F1243" s="4" t="str">
        <f>IF('Rang. kommuner avlingsnivå P '!C1244&gt;1,'Rang. kommuner avlingsnivå P '!C1244,"")</f>
        <v/>
      </c>
      <c r="G1243" s="4" t="str">
        <f>IF('Rang. kommuner avlingsnivå P '!D1244&gt;1,'Rang. kommuner avlingsnivå P '!D1244,"")</f>
        <v/>
      </c>
      <c r="H1243" s="4" t="str">
        <f>IF('Rang. kommuner avlingsnivå P '!E1244&gt;1,'Rang. kommuner avlingsnivå P '!E1244,"")</f>
        <v/>
      </c>
      <c r="I1243" s="4" t="str">
        <f>IF('Rang. kommuner avlingsnivå P '!F1244&gt;1,'Rang. kommuner avlingsnivå P '!F1244,"")</f>
        <v/>
      </c>
      <c r="J1243" s="4" t="str">
        <f>IF('Rang. kommuner avlingsnivå P '!G1244&gt;1,'Rang. kommuner avlingsnivå P '!G1244,"")</f>
        <v/>
      </c>
      <c r="K1243" s="4" t="str">
        <f>IF('Rang. kommuner avlingsnivå P '!H1244&gt;1,'Rang. kommuner avlingsnivå P '!H1244,"")</f>
        <v/>
      </c>
      <c r="L1243" s="4" t="str">
        <f>IF('Rang. kommuner avlingsnivå P '!I1244&gt;1,'Rang. kommuner avlingsnivå P '!I1244,"")</f>
        <v/>
      </c>
      <c r="M1243" s="4" t="str">
        <f>IF('Rang. kommuner avlingsnivå P '!J1244&gt;1,'Rang. kommuner avlingsnivå P '!J1244,"")</f>
        <v/>
      </c>
      <c r="N1243" s="4" t="str">
        <f>IF('Rang. kommuner avlingsnivå P '!K1244&gt;1,'Rang. kommuner avlingsnivå P '!K1244,"")</f>
        <v/>
      </c>
      <c r="O1243" s="4" t="str">
        <f>IF('Rang. kommuner avlingsnivå P '!L1244&gt;1,'Rang. kommuner avlingsnivå P '!L1244,"")</f>
        <v/>
      </c>
    </row>
    <row r="1244" spans="4:15" x14ac:dyDescent="0.25">
      <c r="D1244" s="4" t="str">
        <f>IF('Rang. kommuner avlingsnivå P '!A1245&gt;1,'Rang. kommuner avlingsnivå P '!A1245,"")</f>
        <v/>
      </c>
      <c r="E1244" s="4" t="str">
        <f>IF('Rang. kommuner avlingsnivå P '!B1245&gt;1,'Rang. kommuner avlingsnivå P '!B1245,"")</f>
        <v/>
      </c>
      <c r="F1244" s="4" t="str">
        <f>IF('Rang. kommuner avlingsnivå P '!C1245&gt;1,'Rang. kommuner avlingsnivå P '!C1245,"")</f>
        <v/>
      </c>
      <c r="G1244" s="4" t="str">
        <f>IF('Rang. kommuner avlingsnivå P '!D1245&gt;1,'Rang. kommuner avlingsnivå P '!D1245,"")</f>
        <v/>
      </c>
      <c r="H1244" s="4" t="str">
        <f>IF('Rang. kommuner avlingsnivå P '!E1245&gt;1,'Rang. kommuner avlingsnivå P '!E1245,"")</f>
        <v/>
      </c>
      <c r="I1244" s="4" t="str">
        <f>IF('Rang. kommuner avlingsnivå P '!F1245&gt;1,'Rang. kommuner avlingsnivå P '!F1245,"")</f>
        <v/>
      </c>
      <c r="J1244" s="4" t="str">
        <f>IF('Rang. kommuner avlingsnivå P '!G1245&gt;1,'Rang. kommuner avlingsnivå P '!G1245,"")</f>
        <v/>
      </c>
      <c r="K1244" s="4" t="str">
        <f>IF('Rang. kommuner avlingsnivå P '!H1245&gt;1,'Rang. kommuner avlingsnivå P '!H1245,"")</f>
        <v/>
      </c>
      <c r="L1244" s="4" t="str">
        <f>IF('Rang. kommuner avlingsnivå P '!I1245&gt;1,'Rang. kommuner avlingsnivå P '!I1245,"")</f>
        <v/>
      </c>
      <c r="M1244" s="4" t="str">
        <f>IF('Rang. kommuner avlingsnivå P '!J1245&gt;1,'Rang. kommuner avlingsnivå P '!J1245,"")</f>
        <v/>
      </c>
      <c r="N1244" s="4" t="str">
        <f>IF('Rang. kommuner avlingsnivå P '!K1245&gt;1,'Rang. kommuner avlingsnivå P '!K1245,"")</f>
        <v/>
      </c>
      <c r="O1244" s="4" t="str">
        <f>IF('Rang. kommuner avlingsnivå P '!L1245&gt;1,'Rang. kommuner avlingsnivå P '!L1245,"")</f>
        <v/>
      </c>
    </row>
    <row r="1245" spans="4:15" x14ac:dyDescent="0.25">
      <c r="D1245" s="4" t="str">
        <f>IF('Rang. kommuner avlingsnivå P '!A1246&gt;1,'Rang. kommuner avlingsnivå P '!A1246,"")</f>
        <v/>
      </c>
      <c r="E1245" s="4" t="str">
        <f>IF('Rang. kommuner avlingsnivå P '!B1246&gt;1,'Rang. kommuner avlingsnivå P '!B1246,"")</f>
        <v/>
      </c>
      <c r="F1245" s="4" t="str">
        <f>IF('Rang. kommuner avlingsnivå P '!C1246&gt;1,'Rang. kommuner avlingsnivå P '!C1246,"")</f>
        <v/>
      </c>
      <c r="G1245" s="4" t="str">
        <f>IF('Rang. kommuner avlingsnivå P '!D1246&gt;1,'Rang. kommuner avlingsnivå P '!D1246,"")</f>
        <v/>
      </c>
      <c r="H1245" s="4" t="str">
        <f>IF('Rang. kommuner avlingsnivå P '!E1246&gt;1,'Rang. kommuner avlingsnivå P '!E1246,"")</f>
        <v/>
      </c>
      <c r="I1245" s="4" t="str">
        <f>IF('Rang. kommuner avlingsnivå P '!F1246&gt;1,'Rang. kommuner avlingsnivå P '!F1246,"")</f>
        <v/>
      </c>
      <c r="J1245" s="4" t="str">
        <f>IF('Rang. kommuner avlingsnivå P '!G1246&gt;1,'Rang. kommuner avlingsnivå P '!G1246,"")</f>
        <v/>
      </c>
      <c r="K1245" s="4" t="str">
        <f>IF('Rang. kommuner avlingsnivå P '!H1246&gt;1,'Rang. kommuner avlingsnivå P '!H1246,"")</f>
        <v/>
      </c>
      <c r="L1245" s="4" t="str">
        <f>IF('Rang. kommuner avlingsnivå P '!I1246&gt;1,'Rang. kommuner avlingsnivå P '!I1246,"")</f>
        <v/>
      </c>
      <c r="M1245" s="4" t="str">
        <f>IF('Rang. kommuner avlingsnivå P '!J1246&gt;1,'Rang. kommuner avlingsnivå P '!J1246,"")</f>
        <v/>
      </c>
      <c r="N1245" s="4" t="str">
        <f>IF('Rang. kommuner avlingsnivå P '!K1246&gt;1,'Rang. kommuner avlingsnivå P '!K1246,"")</f>
        <v/>
      </c>
      <c r="O1245" s="4" t="str">
        <f>IF('Rang. kommuner avlingsnivå P '!L1246&gt;1,'Rang. kommuner avlingsnivå P '!L1246,"")</f>
        <v/>
      </c>
    </row>
    <row r="1246" spans="4:15" x14ac:dyDescent="0.25">
      <c r="D1246" s="4" t="str">
        <f>IF('Rang. kommuner avlingsnivå P '!A1247&gt;1,'Rang. kommuner avlingsnivå P '!A1247,"")</f>
        <v/>
      </c>
      <c r="E1246" s="4" t="str">
        <f>IF('Rang. kommuner avlingsnivå P '!B1247&gt;1,'Rang. kommuner avlingsnivå P '!B1247,"")</f>
        <v/>
      </c>
      <c r="F1246" s="4" t="str">
        <f>IF('Rang. kommuner avlingsnivå P '!C1247&gt;1,'Rang. kommuner avlingsnivå P '!C1247,"")</f>
        <v/>
      </c>
      <c r="G1246" s="4" t="str">
        <f>IF('Rang. kommuner avlingsnivå P '!D1247&gt;1,'Rang. kommuner avlingsnivå P '!D1247,"")</f>
        <v/>
      </c>
      <c r="H1246" s="4" t="str">
        <f>IF('Rang. kommuner avlingsnivå P '!E1247&gt;1,'Rang. kommuner avlingsnivå P '!E1247,"")</f>
        <v/>
      </c>
      <c r="I1246" s="4" t="str">
        <f>IF('Rang. kommuner avlingsnivå P '!F1247&gt;1,'Rang. kommuner avlingsnivå P '!F1247,"")</f>
        <v/>
      </c>
      <c r="J1246" s="4" t="str">
        <f>IF('Rang. kommuner avlingsnivå P '!G1247&gt;1,'Rang. kommuner avlingsnivå P '!G1247,"")</f>
        <v/>
      </c>
      <c r="K1246" s="4" t="str">
        <f>IF('Rang. kommuner avlingsnivå P '!H1247&gt;1,'Rang. kommuner avlingsnivå P '!H1247,"")</f>
        <v/>
      </c>
      <c r="L1246" s="4" t="str">
        <f>IF('Rang. kommuner avlingsnivå P '!I1247&gt;1,'Rang. kommuner avlingsnivå P '!I1247,"")</f>
        <v/>
      </c>
      <c r="M1246" s="4" t="str">
        <f>IF('Rang. kommuner avlingsnivå P '!J1247&gt;1,'Rang. kommuner avlingsnivå P '!J1247,"")</f>
        <v/>
      </c>
      <c r="N1246" s="4" t="str">
        <f>IF('Rang. kommuner avlingsnivå P '!K1247&gt;1,'Rang. kommuner avlingsnivå P '!K1247,"")</f>
        <v/>
      </c>
      <c r="O1246" s="4" t="str">
        <f>IF('Rang. kommuner avlingsnivå P '!L1247&gt;1,'Rang. kommuner avlingsnivå P '!L1247,"")</f>
        <v/>
      </c>
    </row>
    <row r="1247" spans="4:15" x14ac:dyDescent="0.25">
      <c r="D1247" s="4" t="str">
        <f>IF('Rang. kommuner avlingsnivå P '!A1248&gt;1,'Rang. kommuner avlingsnivå P '!A1248,"")</f>
        <v/>
      </c>
      <c r="E1247" s="4" t="str">
        <f>IF('Rang. kommuner avlingsnivå P '!B1248&gt;1,'Rang. kommuner avlingsnivå P '!B1248,"")</f>
        <v/>
      </c>
      <c r="F1247" s="4" t="str">
        <f>IF('Rang. kommuner avlingsnivå P '!C1248&gt;1,'Rang. kommuner avlingsnivå P '!C1248,"")</f>
        <v/>
      </c>
      <c r="G1247" s="4" t="str">
        <f>IF('Rang. kommuner avlingsnivå P '!D1248&gt;1,'Rang. kommuner avlingsnivå P '!D1248,"")</f>
        <v/>
      </c>
      <c r="H1247" s="4" t="str">
        <f>IF('Rang. kommuner avlingsnivå P '!E1248&gt;1,'Rang. kommuner avlingsnivå P '!E1248,"")</f>
        <v/>
      </c>
      <c r="I1247" s="4" t="str">
        <f>IF('Rang. kommuner avlingsnivå P '!F1248&gt;1,'Rang. kommuner avlingsnivå P '!F1248,"")</f>
        <v/>
      </c>
      <c r="J1247" s="4" t="str">
        <f>IF('Rang. kommuner avlingsnivå P '!G1248&gt;1,'Rang. kommuner avlingsnivå P '!G1248,"")</f>
        <v/>
      </c>
      <c r="K1247" s="4" t="str">
        <f>IF('Rang. kommuner avlingsnivå P '!H1248&gt;1,'Rang. kommuner avlingsnivå P '!H1248,"")</f>
        <v/>
      </c>
      <c r="L1247" s="4" t="str">
        <f>IF('Rang. kommuner avlingsnivå P '!I1248&gt;1,'Rang. kommuner avlingsnivå P '!I1248,"")</f>
        <v/>
      </c>
      <c r="M1247" s="4" t="str">
        <f>IF('Rang. kommuner avlingsnivå P '!J1248&gt;1,'Rang. kommuner avlingsnivå P '!J1248,"")</f>
        <v/>
      </c>
      <c r="N1247" s="4" t="str">
        <f>IF('Rang. kommuner avlingsnivå P '!K1248&gt;1,'Rang. kommuner avlingsnivå P '!K1248,"")</f>
        <v/>
      </c>
      <c r="O1247" s="4" t="str">
        <f>IF('Rang. kommuner avlingsnivå P '!L1248&gt;1,'Rang. kommuner avlingsnivå P '!L1248,"")</f>
        <v/>
      </c>
    </row>
    <row r="1248" spans="4:15" x14ac:dyDescent="0.25">
      <c r="D1248" s="4" t="str">
        <f>IF('Rang. kommuner avlingsnivå P '!A1249&gt;1,'Rang. kommuner avlingsnivå P '!A1249,"")</f>
        <v/>
      </c>
      <c r="E1248" s="4" t="str">
        <f>IF('Rang. kommuner avlingsnivå P '!B1249&gt;1,'Rang. kommuner avlingsnivå P '!B1249,"")</f>
        <v/>
      </c>
      <c r="F1248" s="4" t="str">
        <f>IF('Rang. kommuner avlingsnivå P '!C1249&gt;1,'Rang. kommuner avlingsnivå P '!C1249,"")</f>
        <v/>
      </c>
      <c r="G1248" s="4" t="str">
        <f>IF('Rang. kommuner avlingsnivå P '!D1249&gt;1,'Rang. kommuner avlingsnivå P '!D1249,"")</f>
        <v/>
      </c>
      <c r="H1248" s="4" t="str">
        <f>IF('Rang. kommuner avlingsnivå P '!E1249&gt;1,'Rang. kommuner avlingsnivå P '!E1249,"")</f>
        <v/>
      </c>
      <c r="I1248" s="4" t="str">
        <f>IF('Rang. kommuner avlingsnivå P '!F1249&gt;1,'Rang. kommuner avlingsnivå P '!F1249,"")</f>
        <v/>
      </c>
      <c r="J1248" s="4" t="str">
        <f>IF('Rang. kommuner avlingsnivå P '!G1249&gt;1,'Rang. kommuner avlingsnivå P '!G1249,"")</f>
        <v/>
      </c>
      <c r="K1248" s="4" t="str">
        <f>IF('Rang. kommuner avlingsnivå P '!H1249&gt;1,'Rang. kommuner avlingsnivå P '!H1249,"")</f>
        <v/>
      </c>
      <c r="L1248" s="4" t="str">
        <f>IF('Rang. kommuner avlingsnivå P '!I1249&gt;1,'Rang. kommuner avlingsnivå P '!I1249,"")</f>
        <v/>
      </c>
      <c r="M1248" s="4" t="str">
        <f>IF('Rang. kommuner avlingsnivå P '!J1249&gt;1,'Rang. kommuner avlingsnivå P '!J1249,"")</f>
        <v/>
      </c>
      <c r="N1248" s="4" t="str">
        <f>IF('Rang. kommuner avlingsnivå P '!K1249&gt;1,'Rang. kommuner avlingsnivå P '!K1249,"")</f>
        <v/>
      </c>
      <c r="O1248" s="4" t="str">
        <f>IF('Rang. kommuner avlingsnivå P '!L1249&gt;1,'Rang. kommuner avlingsnivå P '!L1249,"")</f>
        <v/>
      </c>
    </row>
    <row r="1249" spans="4:15" x14ac:dyDescent="0.25">
      <c r="D1249" s="4" t="str">
        <f>IF('Rang. kommuner avlingsnivå P '!A1250&gt;1,'Rang. kommuner avlingsnivå P '!A1250,"")</f>
        <v/>
      </c>
      <c r="E1249" s="4" t="str">
        <f>IF('Rang. kommuner avlingsnivå P '!B1250&gt;1,'Rang. kommuner avlingsnivå P '!B1250,"")</f>
        <v/>
      </c>
      <c r="F1249" s="4" t="str">
        <f>IF('Rang. kommuner avlingsnivå P '!C1250&gt;1,'Rang. kommuner avlingsnivå P '!C1250,"")</f>
        <v/>
      </c>
      <c r="G1249" s="4" t="str">
        <f>IF('Rang. kommuner avlingsnivå P '!D1250&gt;1,'Rang. kommuner avlingsnivå P '!D1250,"")</f>
        <v/>
      </c>
      <c r="H1249" s="4" t="str">
        <f>IF('Rang. kommuner avlingsnivå P '!E1250&gt;1,'Rang. kommuner avlingsnivå P '!E1250,"")</f>
        <v/>
      </c>
      <c r="I1249" s="4" t="str">
        <f>IF('Rang. kommuner avlingsnivå P '!F1250&gt;1,'Rang. kommuner avlingsnivå P '!F1250,"")</f>
        <v/>
      </c>
      <c r="J1249" s="4" t="str">
        <f>IF('Rang. kommuner avlingsnivå P '!G1250&gt;1,'Rang. kommuner avlingsnivå P '!G1250,"")</f>
        <v/>
      </c>
      <c r="K1249" s="4" t="str">
        <f>IF('Rang. kommuner avlingsnivå P '!H1250&gt;1,'Rang. kommuner avlingsnivå P '!H1250,"")</f>
        <v/>
      </c>
      <c r="L1249" s="4" t="str">
        <f>IF('Rang. kommuner avlingsnivå P '!I1250&gt;1,'Rang. kommuner avlingsnivå P '!I1250,"")</f>
        <v/>
      </c>
      <c r="M1249" s="4" t="str">
        <f>IF('Rang. kommuner avlingsnivå P '!J1250&gt;1,'Rang. kommuner avlingsnivå P '!J1250,"")</f>
        <v/>
      </c>
      <c r="N1249" s="4" t="str">
        <f>IF('Rang. kommuner avlingsnivå P '!K1250&gt;1,'Rang. kommuner avlingsnivå P '!K1250,"")</f>
        <v/>
      </c>
      <c r="O1249" s="4" t="str">
        <f>IF('Rang. kommuner avlingsnivå P '!L1250&gt;1,'Rang. kommuner avlingsnivå P '!L1250,"")</f>
        <v/>
      </c>
    </row>
    <row r="1250" spans="4:15" x14ac:dyDescent="0.25">
      <c r="D1250" s="4" t="str">
        <f>IF('Rang. kommuner avlingsnivå P '!A1251&gt;1,'Rang. kommuner avlingsnivå P '!A1251,"")</f>
        <v/>
      </c>
      <c r="E1250" s="4" t="str">
        <f>IF('Rang. kommuner avlingsnivå P '!B1251&gt;1,'Rang. kommuner avlingsnivå P '!B1251,"")</f>
        <v/>
      </c>
      <c r="F1250" s="4" t="str">
        <f>IF('Rang. kommuner avlingsnivå P '!C1251&gt;1,'Rang. kommuner avlingsnivå P '!C1251,"")</f>
        <v/>
      </c>
      <c r="G1250" s="4" t="str">
        <f>IF('Rang. kommuner avlingsnivå P '!D1251&gt;1,'Rang. kommuner avlingsnivå P '!D1251,"")</f>
        <v/>
      </c>
      <c r="H1250" s="4" t="str">
        <f>IF('Rang. kommuner avlingsnivå P '!E1251&gt;1,'Rang. kommuner avlingsnivå P '!E1251,"")</f>
        <v/>
      </c>
      <c r="I1250" s="4" t="str">
        <f>IF('Rang. kommuner avlingsnivå P '!F1251&gt;1,'Rang. kommuner avlingsnivå P '!F1251,"")</f>
        <v/>
      </c>
      <c r="J1250" s="4" t="str">
        <f>IF('Rang. kommuner avlingsnivå P '!G1251&gt;1,'Rang. kommuner avlingsnivå P '!G1251,"")</f>
        <v/>
      </c>
      <c r="K1250" s="4" t="str">
        <f>IF('Rang. kommuner avlingsnivå P '!H1251&gt;1,'Rang. kommuner avlingsnivå P '!H1251,"")</f>
        <v/>
      </c>
      <c r="L1250" s="4" t="str">
        <f>IF('Rang. kommuner avlingsnivå P '!I1251&gt;1,'Rang. kommuner avlingsnivå P '!I1251,"")</f>
        <v/>
      </c>
      <c r="M1250" s="4" t="str">
        <f>IF('Rang. kommuner avlingsnivå P '!J1251&gt;1,'Rang. kommuner avlingsnivå P '!J1251,"")</f>
        <v/>
      </c>
      <c r="N1250" s="4" t="str">
        <f>IF('Rang. kommuner avlingsnivå P '!K1251&gt;1,'Rang. kommuner avlingsnivå P '!K1251,"")</f>
        <v/>
      </c>
      <c r="O1250" s="4" t="str">
        <f>IF('Rang. kommuner avlingsnivå P '!L1251&gt;1,'Rang. kommuner avlingsnivå P '!L1251,"")</f>
        <v/>
      </c>
    </row>
    <row r="1251" spans="4:15" x14ac:dyDescent="0.25">
      <c r="D1251" s="4" t="str">
        <f>IF('Rang. kommuner avlingsnivå P '!A1252&gt;1,'Rang. kommuner avlingsnivå P '!A1252,"")</f>
        <v/>
      </c>
      <c r="E1251" s="4" t="str">
        <f>IF('Rang. kommuner avlingsnivå P '!B1252&gt;1,'Rang. kommuner avlingsnivå P '!B1252,"")</f>
        <v/>
      </c>
      <c r="F1251" s="4" t="str">
        <f>IF('Rang. kommuner avlingsnivå P '!C1252&gt;1,'Rang. kommuner avlingsnivå P '!C1252,"")</f>
        <v/>
      </c>
      <c r="G1251" s="4" t="str">
        <f>IF('Rang. kommuner avlingsnivå P '!D1252&gt;1,'Rang. kommuner avlingsnivå P '!D1252,"")</f>
        <v/>
      </c>
      <c r="H1251" s="4" t="str">
        <f>IF('Rang. kommuner avlingsnivå P '!E1252&gt;1,'Rang. kommuner avlingsnivå P '!E1252,"")</f>
        <v/>
      </c>
      <c r="I1251" s="4" t="str">
        <f>IF('Rang. kommuner avlingsnivå P '!F1252&gt;1,'Rang. kommuner avlingsnivå P '!F1252,"")</f>
        <v/>
      </c>
      <c r="J1251" s="4" t="str">
        <f>IF('Rang. kommuner avlingsnivå P '!G1252&gt;1,'Rang. kommuner avlingsnivå P '!G1252,"")</f>
        <v/>
      </c>
      <c r="K1251" s="4" t="str">
        <f>IF('Rang. kommuner avlingsnivå P '!H1252&gt;1,'Rang. kommuner avlingsnivå P '!H1252,"")</f>
        <v/>
      </c>
      <c r="L1251" s="4" t="str">
        <f>IF('Rang. kommuner avlingsnivå P '!I1252&gt;1,'Rang. kommuner avlingsnivå P '!I1252,"")</f>
        <v/>
      </c>
      <c r="M1251" s="4" t="str">
        <f>IF('Rang. kommuner avlingsnivå P '!J1252&gt;1,'Rang. kommuner avlingsnivå P '!J1252,"")</f>
        <v/>
      </c>
      <c r="N1251" s="4" t="str">
        <f>IF('Rang. kommuner avlingsnivå P '!K1252&gt;1,'Rang. kommuner avlingsnivå P '!K1252,"")</f>
        <v/>
      </c>
      <c r="O1251" s="4" t="str">
        <f>IF('Rang. kommuner avlingsnivå P '!L1252&gt;1,'Rang. kommuner avlingsnivå P '!L1252,"")</f>
        <v/>
      </c>
    </row>
    <row r="1252" spans="4:15" x14ac:dyDescent="0.25">
      <c r="D1252" s="4" t="str">
        <f>IF('Rang. kommuner avlingsnivå P '!A1253&gt;1,'Rang. kommuner avlingsnivå P '!A1253,"")</f>
        <v/>
      </c>
      <c r="E1252" s="4" t="str">
        <f>IF('Rang. kommuner avlingsnivå P '!B1253&gt;1,'Rang. kommuner avlingsnivå P '!B1253,"")</f>
        <v/>
      </c>
      <c r="F1252" s="4" t="str">
        <f>IF('Rang. kommuner avlingsnivå P '!C1253&gt;1,'Rang. kommuner avlingsnivå P '!C1253,"")</f>
        <v/>
      </c>
      <c r="G1252" s="4" t="str">
        <f>IF('Rang. kommuner avlingsnivå P '!D1253&gt;1,'Rang. kommuner avlingsnivå P '!D1253,"")</f>
        <v/>
      </c>
      <c r="H1252" s="4" t="str">
        <f>IF('Rang. kommuner avlingsnivå P '!E1253&gt;1,'Rang. kommuner avlingsnivå P '!E1253,"")</f>
        <v/>
      </c>
      <c r="I1252" s="4" t="str">
        <f>IF('Rang. kommuner avlingsnivå P '!F1253&gt;1,'Rang. kommuner avlingsnivå P '!F1253,"")</f>
        <v/>
      </c>
      <c r="J1252" s="4" t="str">
        <f>IF('Rang. kommuner avlingsnivå P '!G1253&gt;1,'Rang. kommuner avlingsnivå P '!G1253,"")</f>
        <v/>
      </c>
      <c r="K1252" s="4" t="str">
        <f>IF('Rang. kommuner avlingsnivå P '!H1253&gt;1,'Rang. kommuner avlingsnivå P '!H1253,"")</f>
        <v/>
      </c>
      <c r="L1252" s="4" t="str">
        <f>IF('Rang. kommuner avlingsnivå P '!I1253&gt;1,'Rang. kommuner avlingsnivå P '!I1253,"")</f>
        <v/>
      </c>
      <c r="M1252" s="4" t="str">
        <f>IF('Rang. kommuner avlingsnivå P '!J1253&gt;1,'Rang. kommuner avlingsnivå P '!J1253,"")</f>
        <v/>
      </c>
      <c r="N1252" s="4" t="str">
        <f>IF('Rang. kommuner avlingsnivå P '!K1253&gt;1,'Rang. kommuner avlingsnivå P '!K1253,"")</f>
        <v/>
      </c>
      <c r="O1252" s="4" t="str">
        <f>IF('Rang. kommuner avlingsnivå P '!L1253&gt;1,'Rang. kommuner avlingsnivå P '!L1253,"")</f>
        <v/>
      </c>
    </row>
    <row r="1253" spans="4:15" x14ac:dyDescent="0.25">
      <c r="D1253" s="4" t="str">
        <f>IF('Rang. kommuner avlingsnivå P '!A1254&gt;1,'Rang. kommuner avlingsnivå P '!A1254,"")</f>
        <v/>
      </c>
      <c r="E1253" s="4" t="str">
        <f>IF('Rang. kommuner avlingsnivå P '!B1254&gt;1,'Rang. kommuner avlingsnivå P '!B1254,"")</f>
        <v/>
      </c>
      <c r="F1253" s="4" t="str">
        <f>IF('Rang. kommuner avlingsnivå P '!C1254&gt;1,'Rang. kommuner avlingsnivå P '!C1254,"")</f>
        <v/>
      </c>
      <c r="G1253" s="4" t="str">
        <f>IF('Rang. kommuner avlingsnivå P '!D1254&gt;1,'Rang. kommuner avlingsnivå P '!D1254,"")</f>
        <v/>
      </c>
      <c r="H1253" s="4" t="str">
        <f>IF('Rang. kommuner avlingsnivå P '!E1254&gt;1,'Rang. kommuner avlingsnivå P '!E1254,"")</f>
        <v/>
      </c>
      <c r="I1253" s="4" t="str">
        <f>IF('Rang. kommuner avlingsnivå P '!F1254&gt;1,'Rang. kommuner avlingsnivå P '!F1254,"")</f>
        <v/>
      </c>
      <c r="J1253" s="4" t="str">
        <f>IF('Rang. kommuner avlingsnivå P '!G1254&gt;1,'Rang. kommuner avlingsnivå P '!G1254,"")</f>
        <v/>
      </c>
      <c r="K1253" s="4" t="str">
        <f>IF('Rang. kommuner avlingsnivå P '!H1254&gt;1,'Rang. kommuner avlingsnivå P '!H1254,"")</f>
        <v/>
      </c>
      <c r="L1253" s="4" t="str">
        <f>IF('Rang. kommuner avlingsnivå P '!I1254&gt;1,'Rang. kommuner avlingsnivå P '!I1254,"")</f>
        <v/>
      </c>
      <c r="M1253" s="4" t="str">
        <f>IF('Rang. kommuner avlingsnivå P '!J1254&gt;1,'Rang. kommuner avlingsnivå P '!J1254,"")</f>
        <v/>
      </c>
      <c r="N1253" s="4" t="str">
        <f>IF('Rang. kommuner avlingsnivå P '!K1254&gt;1,'Rang. kommuner avlingsnivå P '!K1254,"")</f>
        <v/>
      </c>
      <c r="O1253" s="4" t="str">
        <f>IF('Rang. kommuner avlingsnivå P '!L1254&gt;1,'Rang. kommuner avlingsnivå P '!L1254,"")</f>
        <v/>
      </c>
    </row>
    <row r="1254" spans="4:15" x14ac:dyDescent="0.25">
      <c r="D1254" s="4" t="str">
        <f>IF('Rang. kommuner avlingsnivå P '!A1255&gt;1,'Rang. kommuner avlingsnivå P '!A1255,"")</f>
        <v/>
      </c>
      <c r="E1254" s="4" t="str">
        <f>IF('Rang. kommuner avlingsnivå P '!B1255&gt;1,'Rang. kommuner avlingsnivå P '!B1255,"")</f>
        <v/>
      </c>
      <c r="F1254" s="4" t="str">
        <f>IF('Rang. kommuner avlingsnivå P '!C1255&gt;1,'Rang. kommuner avlingsnivå P '!C1255,"")</f>
        <v/>
      </c>
      <c r="G1254" s="4" t="str">
        <f>IF('Rang. kommuner avlingsnivå P '!D1255&gt;1,'Rang. kommuner avlingsnivå P '!D1255,"")</f>
        <v/>
      </c>
      <c r="H1254" s="4" t="str">
        <f>IF('Rang. kommuner avlingsnivå P '!E1255&gt;1,'Rang. kommuner avlingsnivå P '!E1255,"")</f>
        <v/>
      </c>
      <c r="I1254" s="4" t="str">
        <f>IF('Rang. kommuner avlingsnivå P '!F1255&gt;1,'Rang. kommuner avlingsnivå P '!F1255,"")</f>
        <v/>
      </c>
      <c r="J1254" s="4" t="str">
        <f>IF('Rang. kommuner avlingsnivå P '!G1255&gt;1,'Rang. kommuner avlingsnivå P '!G1255,"")</f>
        <v/>
      </c>
      <c r="K1254" s="4" t="str">
        <f>IF('Rang. kommuner avlingsnivå P '!H1255&gt;1,'Rang. kommuner avlingsnivå P '!H1255,"")</f>
        <v/>
      </c>
      <c r="L1254" s="4" t="str">
        <f>IF('Rang. kommuner avlingsnivå P '!I1255&gt;1,'Rang. kommuner avlingsnivå P '!I1255,"")</f>
        <v/>
      </c>
      <c r="M1254" s="4" t="str">
        <f>IF('Rang. kommuner avlingsnivå P '!J1255&gt;1,'Rang. kommuner avlingsnivå P '!J1255,"")</f>
        <v/>
      </c>
      <c r="N1254" s="4" t="str">
        <f>IF('Rang. kommuner avlingsnivå P '!K1255&gt;1,'Rang. kommuner avlingsnivå P '!K1255,"")</f>
        <v/>
      </c>
      <c r="O1254" s="4" t="str">
        <f>IF('Rang. kommuner avlingsnivå P '!L1255&gt;1,'Rang. kommuner avlingsnivå P '!L1255,"")</f>
        <v/>
      </c>
    </row>
    <row r="1255" spans="4:15" x14ac:dyDescent="0.25">
      <c r="D1255" s="4" t="str">
        <f>IF('Rang. kommuner avlingsnivå P '!A1256&gt;1,'Rang. kommuner avlingsnivå P '!A1256,"")</f>
        <v/>
      </c>
      <c r="E1255" s="4" t="str">
        <f>IF('Rang. kommuner avlingsnivå P '!B1256&gt;1,'Rang. kommuner avlingsnivå P '!B1256,"")</f>
        <v/>
      </c>
      <c r="F1255" s="4" t="str">
        <f>IF('Rang. kommuner avlingsnivå P '!C1256&gt;1,'Rang. kommuner avlingsnivå P '!C1256,"")</f>
        <v/>
      </c>
      <c r="G1255" s="4" t="str">
        <f>IF('Rang. kommuner avlingsnivå P '!D1256&gt;1,'Rang. kommuner avlingsnivå P '!D1256,"")</f>
        <v/>
      </c>
      <c r="H1255" s="4" t="str">
        <f>IF('Rang. kommuner avlingsnivå P '!E1256&gt;1,'Rang. kommuner avlingsnivå P '!E1256,"")</f>
        <v/>
      </c>
      <c r="I1255" s="4" t="str">
        <f>IF('Rang. kommuner avlingsnivå P '!F1256&gt;1,'Rang. kommuner avlingsnivå P '!F1256,"")</f>
        <v/>
      </c>
      <c r="J1255" s="4" t="str">
        <f>IF('Rang. kommuner avlingsnivå P '!G1256&gt;1,'Rang. kommuner avlingsnivå P '!G1256,"")</f>
        <v/>
      </c>
      <c r="K1255" s="4" t="str">
        <f>IF('Rang. kommuner avlingsnivå P '!H1256&gt;1,'Rang. kommuner avlingsnivå P '!H1256,"")</f>
        <v/>
      </c>
      <c r="L1255" s="4" t="str">
        <f>IF('Rang. kommuner avlingsnivå P '!I1256&gt;1,'Rang. kommuner avlingsnivå P '!I1256,"")</f>
        <v/>
      </c>
      <c r="M1255" s="4" t="str">
        <f>IF('Rang. kommuner avlingsnivå P '!J1256&gt;1,'Rang. kommuner avlingsnivå P '!J1256,"")</f>
        <v/>
      </c>
      <c r="N1255" s="4" t="str">
        <f>IF('Rang. kommuner avlingsnivå P '!K1256&gt;1,'Rang. kommuner avlingsnivå P '!K1256,"")</f>
        <v/>
      </c>
      <c r="O1255" s="4" t="str">
        <f>IF('Rang. kommuner avlingsnivå P '!L1256&gt;1,'Rang. kommuner avlingsnivå P '!L1256,"")</f>
        <v/>
      </c>
    </row>
    <row r="1256" spans="4:15" x14ac:dyDescent="0.25">
      <c r="D1256" s="4" t="str">
        <f>IF('Rang. kommuner avlingsnivå P '!A1257&gt;1,'Rang. kommuner avlingsnivå P '!A1257,"")</f>
        <v/>
      </c>
      <c r="E1256" s="4" t="str">
        <f>IF('Rang. kommuner avlingsnivå P '!B1257&gt;1,'Rang. kommuner avlingsnivå P '!B1257,"")</f>
        <v/>
      </c>
      <c r="F1256" s="4" t="str">
        <f>IF('Rang. kommuner avlingsnivå P '!C1257&gt;1,'Rang. kommuner avlingsnivå P '!C1257,"")</f>
        <v/>
      </c>
      <c r="G1256" s="4" t="str">
        <f>IF('Rang. kommuner avlingsnivå P '!D1257&gt;1,'Rang. kommuner avlingsnivå P '!D1257,"")</f>
        <v/>
      </c>
      <c r="H1256" s="4" t="str">
        <f>IF('Rang. kommuner avlingsnivå P '!E1257&gt;1,'Rang. kommuner avlingsnivå P '!E1257,"")</f>
        <v/>
      </c>
      <c r="I1256" s="4" t="str">
        <f>IF('Rang. kommuner avlingsnivå P '!F1257&gt;1,'Rang. kommuner avlingsnivå P '!F1257,"")</f>
        <v/>
      </c>
      <c r="J1256" s="4" t="str">
        <f>IF('Rang. kommuner avlingsnivå P '!G1257&gt;1,'Rang. kommuner avlingsnivå P '!G1257,"")</f>
        <v/>
      </c>
      <c r="K1256" s="4" t="str">
        <f>IF('Rang. kommuner avlingsnivå P '!H1257&gt;1,'Rang. kommuner avlingsnivå P '!H1257,"")</f>
        <v/>
      </c>
      <c r="L1256" s="4" t="str">
        <f>IF('Rang. kommuner avlingsnivå P '!I1257&gt;1,'Rang. kommuner avlingsnivå P '!I1257,"")</f>
        <v/>
      </c>
      <c r="M1256" s="4" t="str">
        <f>IF('Rang. kommuner avlingsnivå P '!J1257&gt;1,'Rang. kommuner avlingsnivå P '!J1257,"")</f>
        <v/>
      </c>
      <c r="N1256" s="4" t="str">
        <f>IF('Rang. kommuner avlingsnivå P '!K1257&gt;1,'Rang. kommuner avlingsnivå P '!K1257,"")</f>
        <v/>
      </c>
      <c r="O1256" s="4" t="str">
        <f>IF('Rang. kommuner avlingsnivå P '!L1257&gt;1,'Rang. kommuner avlingsnivå P '!L1257,"")</f>
        <v/>
      </c>
    </row>
    <row r="1257" spans="4:15" x14ac:dyDescent="0.25">
      <c r="D1257" s="4" t="str">
        <f>IF('Rang. kommuner avlingsnivå P '!A1258&gt;1,'Rang. kommuner avlingsnivå P '!A1258,"")</f>
        <v/>
      </c>
      <c r="E1257" s="4" t="str">
        <f>IF('Rang. kommuner avlingsnivå P '!B1258&gt;1,'Rang. kommuner avlingsnivå P '!B1258,"")</f>
        <v/>
      </c>
      <c r="F1257" s="4" t="str">
        <f>IF('Rang. kommuner avlingsnivå P '!C1258&gt;1,'Rang. kommuner avlingsnivå P '!C1258,"")</f>
        <v/>
      </c>
      <c r="G1257" s="4" t="str">
        <f>IF('Rang. kommuner avlingsnivå P '!D1258&gt;1,'Rang. kommuner avlingsnivå P '!D1258,"")</f>
        <v/>
      </c>
      <c r="H1257" s="4" t="str">
        <f>IF('Rang. kommuner avlingsnivå P '!E1258&gt;1,'Rang. kommuner avlingsnivå P '!E1258,"")</f>
        <v/>
      </c>
      <c r="I1257" s="4" t="str">
        <f>IF('Rang. kommuner avlingsnivå P '!F1258&gt;1,'Rang. kommuner avlingsnivå P '!F1258,"")</f>
        <v/>
      </c>
      <c r="J1257" s="4" t="str">
        <f>IF('Rang. kommuner avlingsnivå P '!G1258&gt;1,'Rang. kommuner avlingsnivå P '!G1258,"")</f>
        <v/>
      </c>
      <c r="K1257" s="4" t="str">
        <f>IF('Rang. kommuner avlingsnivå P '!H1258&gt;1,'Rang. kommuner avlingsnivå P '!H1258,"")</f>
        <v/>
      </c>
      <c r="L1257" s="4" t="str">
        <f>IF('Rang. kommuner avlingsnivå P '!I1258&gt;1,'Rang. kommuner avlingsnivå P '!I1258,"")</f>
        <v/>
      </c>
      <c r="M1257" s="4" t="str">
        <f>IF('Rang. kommuner avlingsnivå P '!J1258&gt;1,'Rang. kommuner avlingsnivå P '!J1258,"")</f>
        <v/>
      </c>
      <c r="N1257" s="4" t="str">
        <f>IF('Rang. kommuner avlingsnivå P '!K1258&gt;1,'Rang. kommuner avlingsnivå P '!K1258,"")</f>
        <v/>
      </c>
      <c r="O1257" s="4" t="str">
        <f>IF('Rang. kommuner avlingsnivå P '!L1258&gt;1,'Rang. kommuner avlingsnivå P '!L1258,"")</f>
        <v/>
      </c>
    </row>
    <row r="1258" spans="4:15" x14ac:dyDescent="0.25">
      <c r="D1258" s="4" t="str">
        <f>IF('Rang. kommuner avlingsnivå P '!A1259&gt;1,'Rang. kommuner avlingsnivå P '!A1259,"")</f>
        <v/>
      </c>
      <c r="E1258" s="4" t="str">
        <f>IF('Rang. kommuner avlingsnivå P '!B1259&gt;1,'Rang. kommuner avlingsnivå P '!B1259,"")</f>
        <v/>
      </c>
      <c r="F1258" s="4" t="str">
        <f>IF('Rang. kommuner avlingsnivå P '!C1259&gt;1,'Rang. kommuner avlingsnivå P '!C1259,"")</f>
        <v/>
      </c>
      <c r="G1258" s="4" t="str">
        <f>IF('Rang. kommuner avlingsnivå P '!D1259&gt;1,'Rang. kommuner avlingsnivå P '!D1259,"")</f>
        <v/>
      </c>
      <c r="H1258" s="4" t="str">
        <f>IF('Rang. kommuner avlingsnivå P '!E1259&gt;1,'Rang. kommuner avlingsnivå P '!E1259,"")</f>
        <v/>
      </c>
      <c r="I1258" s="4" t="str">
        <f>IF('Rang. kommuner avlingsnivå P '!F1259&gt;1,'Rang. kommuner avlingsnivå P '!F1259,"")</f>
        <v/>
      </c>
      <c r="J1258" s="4" t="str">
        <f>IF('Rang. kommuner avlingsnivå P '!G1259&gt;1,'Rang. kommuner avlingsnivå P '!G1259,"")</f>
        <v/>
      </c>
      <c r="K1258" s="4" t="str">
        <f>IF('Rang. kommuner avlingsnivå P '!H1259&gt;1,'Rang. kommuner avlingsnivå P '!H1259,"")</f>
        <v/>
      </c>
      <c r="L1258" s="4" t="str">
        <f>IF('Rang. kommuner avlingsnivå P '!I1259&gt;1,'Rang. kommuner avlingsnivå P '!I1259,"")</f>
        <v/>
      </c>
      <c r="M1258" s="4" t="str">
        <f>IF('Rang. kommuner avlingsnivå P '!J1259&gt;1,'Rang. kommuner avlingsnivå P '!J1259,"")</f>
        <v/>
      </c>
      <c r="N1258" s="4" t="str">
        <f>IF('Rang. kommuner avlingsnivå P '!K1259&gt;1,'Rang. kommuner avlingsnivå P '!K1259,"")</f>
        <v/>
      </c>
      <c r="O1258" s="4" t="str">
        <f>IF('Rang. kommuner avlingsnivå P '!L1259&gt;1,'Rang. kommuner avlingsnivå P '!L1259,"")</f>
        <v/>
      </c>
    </row>
    <row r="1259" spans="4:15" x14ac:dyDescent="0.25">
      <c r="D1259" s="4" t="str">
        <f>IF('Rang. kommuner avlingsnivå P '!A1260&gt;1,'Rang. kommuner avlingsnivå P '!A1260,"")</f>
        <v/>
      </c>
      <c r="E1259" s="4" t="str">
        <f>IF('Rang. kommuner avlingsnivå P '!B1260&gt;1,'Rang. kommuner avlingsnivå P '!B1260,"")</f>
        <v/>
      </c>
      <c r="F1259" s="4" t="str">
        <f>IF('Rang. kommuner avlingsnivå P '!C1260&gt;1,'Rang. kommuner avlingsnivå P '!C1260,"")</f>
        <v/>
      </c>
      <c r="G1259" s="4" t="str">
        <f>IF('Rang. kommuner avlingsnivå P '!D1260&gt;1,'Rang. kommuner avlingsnivå P '!D1260,"")</f>
        <v/>
      </c>
      <c r="H1259" s="4" t="str">
        <f>IF('Rang. kommuner avlingsnivå P '!E1260&gt;1,'Rang. kommuner avlingsnivå P '!E1260,"")</f>
        <v/>
      </c>
      <c r="I1259" s="4" t="str">
        <f>IF('Rang. kommuner avlingsnivå P '!F1260&gt;1,'Rang. kommuner avlingsnivå P '!F1260,"")</f>
        <v/>
      </c>
      <c r="J1259" s="4" t="str">
        <f>IF('Rang. kommuner avlingsnivå P '!G1260&gt;1,'Rang. kommuner avlingsnivå P '!G1260,"")</f>
        <v/>
      </c>
      <c r="K1259" s="4" t="str">
        <f>IF('Rang. kommuner avlingsnivå P '!H1260&gt;1,'Rang. kommuner avlingsnivå P '!H1260,"")</f>
        <v/>
      </c>
      <c r="L1259" s="4" t="str">
        <f>IF('Rang. kommuner avlingsnivå P '!I1260&gt;1,'Rang. kommuner avlingsnivå P '!I1260,"")</f>
        <v/>
      </c>
      <c r="M1259" s="4" t="str">
        <f>IF('Rang. kommuner avlingsnivå P '!J1260&gt;1,'Rang. kommuner avlingsnivå P '!J1260,"")</f>
        <v/>
      </c>
      <c r="N1259" s="4" t="str">
        <f>IF('Rang. kommuner avlingsnivå P '!K1260&gt;1,'Rang. kommuner avlingsnivå P '!K1260,"")</f>
        <v/>
      </c>
      <c r="O1259" s="4" t="str">
        <f>IF('Rang. kommuner avlingsnivå P '!L1260&gt;1,'Rang. kommuner avlingsnivå P '!L1260,"")</f>
        <v/>
      </c>
    </row>
    <row r="1260" spans="4:15" x14ac:dyDescent="0.25">
      <c r="D1260" s="4" t="str">
        <f>IF('Rang. kommuner avlingsnivå P '!A1261&gt;1,'Rang. kommuner avlingsnivå P '!A1261,"")</f>
        <v/>
      </c>
      <c r="E1260" s="4" t="str">
        <f>IF('Rang. kommuner avlingsnivå P '!B1261&gt;1,'Rang. kommuner avlingsnivå P '!B1261,"")</f>
        <v/>
      </c>
      <c r="F1260" s="4" t="str">
        <f>IF('Rang. kommuner avlingsnivå P '!C1261&gt;1,'Rang. kommuner avlingsnivå P '!C1261,"")</f>
        <v/>
      </c>
      <c r="G1260" s="4" t="str">
        <f>IF('Rang. kommuner avlingsnivå P '!D1261&gt;1,'Rang. kommuner avlingsnivå P '!D1261,"")</f>
        <v/>
      </c>
      <c r="H1260" s="4" t="str">
        <f>IF('Rang. kommuner avlingsnivå P '!E1261&gt;1,'Rang. kommuner avlingsnivå P '!E1261,"")</f>
        <v/>
      </c>
      <c r="I1260" s="4" t="str">
        <f>IF('Rang. kommuner avlingsnivå P '!F1261&gt;1,'Rang. kommuner avlingsnivå P '!F1261,"")</f>
        <v/>
      </c>
      <c r="J1260" s="4" t="str">
        <f>IF('Rang. kommuner avlingsnivå P '!G1261&gt;1,'Rang. kommuner avlingsnivå P '!G1261,"")</f>
        <v/>
      </c>
      <c r="K1260" s="4" t="str">
        <f>IF('Rang. kommuner avlingsnivå P '!H1261&gt;1,'Rang. kommuner avlingsnivå P '!H1261,"")</f>
        <v/>
      </c>
      <c r="L1260" s="4" t="str">
        <f>IF('Rang. kommuner avlingsnivå P '!I1261&gt;1,'Rang. kommuner avlingsnivå P '!I1261,"")</f>
        <v/>
      </c>
      <c r="M1260" s="4" t="str">
        <f>IF('Rang. kommuner avlingsnivå P '!J1261&gt;1,'Rang. kommuner avlingsnivå P '!J1261,"")</f>
        <v/>
      </c>
      <c r="N1260" s="4" t="str">
        <f>IF('Rang. kommuner avlingsnivå P '!K1261&gt;1,'Rang. kommuner avlingsnivå P '!K1261,"")</f>
        <v/>
      </c>
      <c r="O1260" s="4" t="str">
        <f>IF('Rang. kommuner avlingsnivå P '!L1261&gt;1,'Rang. kommuner avlingsnivå P '!L1261,"")</f>
        <v/>
      </c>
    </row>
    <row r="1261" spans="4:15" x14ac:dyDescent="0.25">
      <c r="D1261" s="4" t="str">
        <f>IF('Rang. kommuner avlingsnivå P '!A1262&gt;1,'Rang. kommuner avlingsnivå P '!A1262,"")</f>
        <v/>
      </c>
      <c r="E1261" s="4" t="str">
        <f>IF('Rang. kommuner avlingsnivå P '!B1262&gt;1,'Rang. kommuner avlingsnivå P '!B1262,"")</f>
        <v/>
      </c>
      <c r="F1261" s="4" t="str">
        <f>IF('Rang. kommuner avlingsnivå P '!C1262&gt;1,'Rang. kommuner avlingsnivå P '!C1262,"")</f>
        <v/>
      </c>
      <c r="G1261" s="4" t="str">
        <f>IF('Rang. kommuner avlingsnivå P '!D1262&gt;1,'Rang. kommuner avlingsnivå P '!D1262,"")</f>
        <v/>
      </c>
      <c r="H1261" s="4" t="str">
        <f>IF('Rang. kommuner avlingsnivå P '!E1262&gt;1,'Rang. kommuner avlingsnivå P '!E1262,"")</f>
        <v/>
      </c>
      <c r="I1261" s="4" t="str">
        <f>IF('Rang. kommuner avlingsnivå P '!F1262&gt;1,'Rang. kommuner avlingsnivå P '!F1262,"")</f>
        <v/>
      </c>
      <c r="J1261" s="4" t="str">
        <f>IF('Rang. kommuner avlingsnivå P '!G1262&gt;1,'Rang. kommuner avlingsnivå P '!G1262,"")</f>
        <v/>
      </c>
      <c r="K1261" s="4" t="str">
        <f>IF('Rang. kommuner avlingsnivå P '!H1262&gt;1,'Rang. kommuner avlingsnivå P '!H1262,"")</f>
        <v/>
      </c>
      <c r="L1261" s="4" t="str">
        <f>IF('Rang. kommuner avlingsnivå P '!I1262&gt;1,'Rang. kommuner avlingsnivå P '!I1262,"")</f>
        <v/>
      </c>
      <c r="M1261" s="4" t="str">
        <f>IF('Rang. kommuner avlingsnivå P '!J1262&gt;1,'Rang. kommuner avlingsnivå P '!J1262,"")</f>
        <v/>
      </c>
      <c r="N1261" s="4" t="str">
        <f>IF('Rang. kommuner avlingsnivå P '!K1262&gt;1,'Rang. kommuner avlingsnivå P '!K1262,"")</f>
        <v/>
      </c>
      <c r="O1261" s="4" t="str">
        <f>IF('Rang. kommuner avlingsnivå P '!L1262&gt;1,'Rang. kommuner avlingsnivå P '!L1262,"")</f>
        <v/>
      </c>
    </row>
    <row r="1262" spans="4:15" x14ac:dyDescent="0.25">
      <c r="D1262" s="4" t="str">
        <f>IF('Rang. kommuner avlingsnivå P '!A1263&gt;1,'Rang. kommuner avlingsnivå P '!A1263,"")</f>
        <v/>
      </c>
      <c r="E1262" s="4" t="str">
        <f>IF('Rang. kommuner avlingsnivå P '!B1263&gt;1,'Rang. kommuner avlingsnivå P '!B1263,"")</f>
        <v/>
      </c>
      <c r="F1262" s="4" t="str">
        <f>IF('Rang. kommuner avlingsnivå P '!C1263&gt;1,'Rang. kommuner avlingsnivå P '!C1263,"")</f>
        <v/>
      </c>
      <c r="G1262" s="4" t="str">
        <f>IF('Rang. kommuner avlingsnivå P '!D1263&gt;1,'Rang. kommuner avlingsnivå P '!D1263,"")</f>
        <v/>
      </c>
      <c r="H1262" s="4" t="str">
        <f>IF('Rang. kommuner avlingsnivå P '!E1263&gt;1,'Rang. kommuner avlingsnivå P '!E1263,"")</f>
        <v/>
      </c>
      <c r="I1262" s="4" t="str">
        <f>IF('Rang. kommuner avlingsnivå P '!F1263&gt;1,'Rang. kommuner avlingsnivå P '!F1263,"")</f>
        <v/>
      </c>
      <c r="J1262" s="4" t="str">
        <f>IF('Rang. kommuner avlingsnivå P '!G1263&gt;1,'Rang. kommuner avlingsnivå P '!G1263,"")</f>
        <v/>
      </c>
      <c r="K1262" s="4" t="str">
        <f>IF('Rang. kommuner avlingsnivå P '!H1263&gt;1,'Rang. kommuner avlingsnivå P '!H1263,"")</f>
        <v/>
      </c>
      <c r="L1262" s="4" t="str">
        <f>IF('Rang. kommuner avlingsnivå P '!I1263&gt;1,'Rang. kommuner avlingsnivå P '!I1263,"")</f>
        <v/>
      </c>
      <c r="M1262" s="4" t="str">
        <f>IF('Rang. kommuner avlingsnivå P '!J1263&gt;1,'Rang. kommuner avlingsnivå P '!J1263,"")</f>
        <v/>
      </c>
      <c r="N1262" s="4" t="str">
        <f>IF('Rang. kommuner avlingsnivå P '!K1263&gt;1,'Rang. kommuner avlingsnivå P '!K1263,"")</f>
        <v/>
      </c>
      <c r="O1262" s="4" t="str">
        <f>IF('Rang. kommuner avlingsnivå P '!L1263&gt;1,'Rang. kommuner avlingsnivå P '!L1263,"")</f>
        <v/>
      </c>
    </row>
    <row r="1263" spans="4:15" x14ac:dyDescent="0.25">
      <c r="D1263" s="4" t="str">
        <f>IF('Rang. kommuner avlingsnivå P '!A1264&gt;1,'Rang. kommuner avlingsnivå P '!A1264,"")</f>
        <v/>
      </c>
      <c r="E1263" s="4" t="str">
        <f>IF('Rang. kommuner avlingsnivå P '!B1264&gt;1,'Rang. kommuner avlingsnivå P '!B1264,"")</f>
        <v/>
      </c>
      <c r="F1263" s="4" t="str">
        <f>IF('Rang. kommuner avlingsnivå P '!C1264&gt;1,'Rang. kommuner avlingsnivå P '!C1264,"")</f>
        <v/>
      </c>
      <c r="G1263" s="4" t="str">
        <f>IF('Rang. kommuner avlingsnivå P '!D1264&gt;1,'Rang. kommuner avlingsnivå P '!D1264,"")</f>
        <v/>
      </c>
      <c r="H1263" s="4" t="str">
        <f>IF('Rang. kommuner avlingsnivå P '!E1264&gt;1,'Rang. kommuner avlingsnivå P '!E1264,"")</f>
        <v/>
      </c>
      <c r="I1263" s="4" t="str">
        <f>IF('Rang. kommuner avlingsnivå P '!F1264&gt;1,'Rang. kommuner avlingsnivå P '!F1264,"")</f>
        <v/>
      </c>
      <c r="J1263" s="4" t="str">
        <f>IF('Rang. kommuner avlingsnivå P '!G1264&gt;1,'Rang. kommuner avlingsnivå P '!G1264,"")</f>
        <v/>
      </c>
      <c r="K1263" s="4" t="str">
        <f>IF('Rang. kommuner avlingsnivå P '!H1264&gt;1,'Rang. kommuner avlingsnivå P '!H1264,"")</f>
        <v/>
      </c>
      <c r="L1263" s="4" t="str">
        <f>IF('Rang. kommuner avlingsnivå P '!I1264&gt;1,'Rang. kommuner avlingsnivå P '!I1264,"")</f>
        <v/>
      </c>
      <c r="M1263" s="4" t="str">
        <f>IF('Rang. kommuner avlingsnivå P '!J1264&gt;1,'Rang. kommuner avlingsnivå P '!J1264,"")</f>
        <v/>
      </c>
      <c r="N1263" s="4" t="str">
        <f>IF('Rang. kommuner avlingsnivå P '!K1264&gt;1,'Rang. kommuner avlingsnivå P '!K1264,"")</f>
        <v/>
      </c>
      <c r="O1263" s="4" t="str">
        <f>IF('Rang. kommuner avlingsnivå P '!L1264&gt;1,'Rang. kommuner avlingsnivå P '!L1264,"")</f>
        <v/>
      </c>
    </row>
    <row r="1264" spans="4:15" x14ac:dyDescent="0.25">
      <c r="D1264" s="4" t="str">
        <f>IF('Rang. kommuner avlingsnivå P '!A1265&gt;1,'Rang. kommuner avlingsnivå P '!A1265,"")</f>
        <v/>
      </c>
      <c r="E1264" s="4" t="str">
        <f>IF('Rang. kommuner avlingsnivå P '!B1265&gt;1,'Rang. kommuner avlingsnivå P '!B1265,"")</f>
        <v/>
      </c>
      <c r="F1264" s="4" t="str">
        <f>IF('Rang. kommuner avlingsnivå P '!C1265&gt;1,'Rang. kommuner avlingsnivå P '!C1265,"")</f>
        <v/>
      </c>
      <c r="G1264" s="4" t="str">
        <f>IF('Rang. kommuner avlingsnivå P '!D1265&gt;1,'Rang. kommuner avlingsnivå P '!D1265,"")</f>
        <v/>
      </c>
      <c r="H1264" s="4" t="str">
        <f>IF('Rang. kommuner avlingsnivå P '!E1265&gt;1,'Rang. kommuner avlingsnivå P '!E1265,"")</f>
        <v/>
      </c>
      <c r="I1264" s="4" t="str">
        <f>IF('Rang. kommuner avlingsnivå P '!F1265&gt;1,'Rang. kommuner avlingsnivå P '!F1265,"")</f>
        <v/>
      </c>
      <c r="J1264" s="4" t="str">
        <f>IF('Rang. kommuner avlingsnivå P '!G1265&gt;1,'Rang. kommuner avlingsnivå P '!G1265,"")</f>
        <v/>
      </c>
      <c r="K1264" s="4" t="str">
        <f>IF('Rang. kommuner avlingsnivå P '!H1265&gt;1,'Rang. kommuner avlingsnivå P '!H1265,"")</f>
        <v/>
      </c>
      <c r="L1264" s="4" t="str">
        <f>IF('Rang. kommuner avlingsnivå P '!I1265&gt;1,'Rang. kommuner avlingsnivå P '!I1265,"")</f>
        <v/>
      </c>
      <c r="M1264" s="4" t="str">
        <f>IF('Rang. kommuner avlingsnivå P '!J1265&gt;1,'Rang. kommuner avlingsnivå P '!J1265,"")</f>
        <v/>
      </c>
      <c r="N1264" s="4" t="str">
        <f>IF('Rang. kommuner avlingsnivå P '!K1265&gt;1,'Rang. kommuner avlingsnivå P '!K1265,"")</f>
        <v/>
      </c>
      <c r="O1264" s="4" t="str">
        <f>IF('Rang. kommuner avlingsnivå P '!L1265&gt;1,'Rang. kommuner avlingsnivå P '!L1265,"")</f>
        <v/>
      </c>
    </row>
    <row r="1265" spans="4:15" x14ac:dyDescent="0.25">
      <c r="D1265" s="4" t="str">
        <f>IF('Rang. kommuner avlingsnivå P '!A1266&gt;1,'Rang. kommuner avlingsnivå P '!A1266,"")</f>
        <v/>
      </c>
      <c r="E1265" s="4" t="str">
        <f>IF('Rang. kommuner avlingsnivå P '!B1266&gt;1,'Rang. kommuner avlingsnivå P '!B1266,"")</f>
        <v/>
      </c>
      <c r="F1265" s="4" t="str">
        <f>IF('Rang. kommuner avlingsnivå P '!C1266&gt;1,'Rang. kommuner avlingsnivå P '!C1266,"")</f>
        <v/>
      </c>
      <c r="G1265" s="4" t="str">
        <f>IF('Rang. kommuner avlingsnivå P '!D1266&gt;1,'Rang. kommuner avlingsnivå P '!D1266,"")</f>
        <v/>
      </c>
      <c r="H1265" s="4" t="str">
        <f>IF('Rang. kommuner avlingsnivå P '!E1266&gt;1,'Rang. kommuner avlingsnivå P '!E1266,"")</f>
        <v/>
      </c>
      <c r="I1265" s="4" t="str">
        <f>IF('Rang. kommuner avlingsnivå P '!F1266&gt;1,'Rang. kommuner avlingsnivå P '!F1266,"")</f>
        <v/>
      </c>
      <c r="J1265" s="4" t="str">
        <f>IF('Rang. kommuner avlingsnivå P '!G1266&gt;1,'Rang. kommuner avlingsnivå P '!G1266,"")</f>
        <v/>
      </c>
      <c r="K1265" s="4" t="str">
        <f>IF('Rang. kommuner avlingsnivå P '!H1266&gt;1,'Rang. kommuner avlingsnivå P '!H1266,"")</f>
        <v/>
      </c>
      <c r="L1265" s="4" t="str">
        <f>IF('Rang. kommuner avlingsnivå P '!I1266&gt;1,'Rang. kommuner avlingsnivå P '!I1266,"")</f>
        <v/>
      </c>
      <c r="M1265" s="4" t="str">
        <f>IF('Rang. kommuner avlingsnivå P '!J1266&gt;1,'Rang. kommuner avlingsnivå P '!J1266,"")</f>
        <v/>
      </c>
      <c r="N1265" s="4" t="str">
        <f>IF('Rang. kommuner avlingsnivå P '!K1266&gt;1,'Rang. kommuner avlingsnivå P '!K1266,"")</f>
        <v/>
      </c>
      <c r="O1265" s="4" t="str">
        <f>IF('Rang. kommuner avlingsnivå P '!L1266&gt;1,'Rang. kommuner avlingsnivå P '!L1266,"")</f>
        <v/>
      </c>
    </row>
    <row r="1266" spans="4:15" x14ac:dyDescent="0.25">
      <c r="D1266" s="4" t="str">
        <f>IF('Rang. kommuner avlingsnivå P '!A1267&gt;1,'Rang. kommuner avlingsnivå P '!A1267,"")</f>
        <v/>
      </c>
      <c r="E1266" s="4" t="str">
        <f>IF('Rang. kommuner avlingsnivå P '!B1267&gt;1,'Rang. kommuner avlingsnivå P '!B1267,"")</f>
        <v/>
      </c>
      <c r="F1266" s="4" t="str">
        <f>IF('Rang. kommuner avlingsnivå P '!C1267&gt;1,'Rang. kommuner avlingsnivå P '!C1267,"")</f>
        <v/>
      </c>
      <c r="G1266" s="4" t="str">
        <f>IF('Rang. kommuner avlingsnivå P '!D1267&gt;1,'Rang. kommuner avlingsnivå P '!D1267,"")</f>
        <v/>
      </c>
      <c r="H1266" s="4" t="str">
        <f>IF('Rang. kommuner avlingsnivå P '!E1267&gt;1,'Rang. kommuner avlingsnivå P '!E1267,"")</f>
        <v/>
      </c>
      <c r="I1266" s="4" t="str">
        <f>IF('Rang. kommuner avlingsnivå P '!F1267&gt;1,'Rang. kommuner avlingsnivå P '!F1267,"")</f>
        <v/>
      </c>
      <c r="J1266" s="4" t="str">
        <f>IF('Rang. kommuner avlingsnivå P '!G1267&gt;1,'Rang. kommuner avlingsnivå P '!G1267,"")</f>
        <v/>
      </c>
      <c r="K1266" s="4" t="str">
        <f>IF('Rang. kommuner avlingsnivå P '!H1267&gt;1,'Rang. kommuner avlingsnivå P '!H1267,"")</f>
        <v/>
      </c>
      <c r="L1266" s="4" t="str">
        <f>IF('Rang. kommuner avlingsnivå P '!I1267&gt;1,'Rang. kommuner avlingsnivå P '!I1267,"")</f>
        <v/>
      </c>
      <c r="M1266" s="4" t="str">
        <f>IF('Rang. kommuner avlingsnivå P '!J1267&gt;1,'Rang. kommuner avlingsnivå P '!J1267,"")</f>
        <v/>
      </c>
      <c r="N1266" s="4" t="str">
        <f>IF('Rang. kommuner avlingsnivå P '!K1267&gt;1,'Rang. kommuner avlingsnivå P '!K1267,"")</f>
        <v/>
      </c>
      <c r="O1266" s="4" t="str">
        <f>IF('Rang. kommuner avlingsnivå P '!L1267&gt;1,'Rang. kommuner avlingsnivå P '!L1267,"")</f>
        <v/>
      </c>
    </row>
    <row r="1267" spans="4:15" x14ac:dyDescent="0.25">
      <c r="D1267" s="4" t="str">
        <f>IF('Rang. kommuner avlingsnivå P '!A1268&gt;1,'Rang. kommuner avlingsnivå P '!A1268,"")</f>
        <v/>
      </c>
      <c r="E1267" s="4" t="str">
        <f>IF('Rang. kommuner avlingsnivå P '!B1268&gt;1,'Rang. kommuner avlingsnivå P '!B1268,"")</f>
        <v/>
      </c>
      <c r="F1267" s="4" t="str">
        <f>IF('Rang. kommuner avlingsnivå P '!C1268&gt;1,'Rang. kommuner avlingsnivå P '!C1268,"")</f>
        <v/>
      </c>
      <c r="G1267" s="4" t="str">
        <f>IF('Rang. kommuner avlingsnivå P '!D1268&gt;1,'Rang. kommuner avlingsnivå P '!D1268,"")</f>
        <v/>
      </c>
      <c r="H1267" s="4" t="str">
        <f>IF('Rang. kommuner avlingsnivå P '!E1268&gt;1,'Rang. kommuner avlingsnivå P '!E1268,"")</f>
        <v/>
      </c>
      <c r="I1267" s="4" t="str">
        <f>IF('Rang. kommuner avlingsnivå P '!F1268&gt;1,'Rang. kommuner avlingsnivå P '!F1268,"")</f>
        <v/>
      </c>
      <c r="J1267" s="4" t="str">
        <f>IF('Rang. kommuner avlingsnivå P '!G1268&gt;1,'Rang. kommuner avlingsnivå P '!G1268,"")</f>
        <v/>
      </c>
      <c r="K1267" s="4" t="str">
        <f>IF('Rang. kommuner avlingsnivå P '!H1268&gt;1,'Rang. kommuner avlingsnivå P '!H1268,"")</f>
        <v/>
      </c>
      <c r="L1267" s="4" t="str">
        <f>IF('Rang. kommuner avlingsnivå P '!I1268&gt;1,'Rang. kommuner avlingsnivå P '!I1268,"")</f>
        <v/>
      </c>
      <c r="M1267" s="4" t="str">
        <f>IF('Rang. kommuner avlingsnivå P '!J1268&gt;1,'Rang. kommuner avlingsnivå P '!J1268,"")</f>
        <v/>
      </c>
      <c r="N1267" s="4" t="str">
        <f>IF('Rang. kommuner avlingsnivå P '!K1268&gt;1,'Rang. kommuner avlingsnivå P '!K1268,"")</f>
        <v/>
      </c>
      <c r="O1267" s="4" t="str">
        <f>IF('Rang. kommuner avlingsnivå P '!L1268&gt;1,'Rang. kommuner avlingsnivå P '!L1268,"")</f>
        <v/>
      </c>
    </row>
    <row r="1268" spans="4:15" x14ac:dyDescent="0.25">
      <c r="D1268" s="4" t="str">
        <f>IF('Rang. kommuner avlingsnivå P '!A1269&gt;1,'Rang. kommuner avlingsnivå P '!A1269,"")</f>
        <v/>
      </c>
      <c r="E1268" s="4" t="str">
        <f>IF('Rang. kommuner avlingsnivå P '!B1269&gt;1,'Rang. kommuner avlingsnivå P '!B1269,"")</f>
        <v/>
      </c>
      <c r="F1268" s="4" t="str">
        <f>IF('Rang. kommuner avlingsnivå P '!C1269&gt;1,'Rang. kommuner avlingsnivå P '!C1269,"")</f>
        <v/>
      </c>
      <c r="G1268" s="4" t="str">
        <f>IF('Rang. kommuner avlingsnivå P '!D1269&gt;1,'Rang. kommuner avlingsnivå P '!D1269,"")</f>
        <v/>
      </c>
      <c r="H1268" s="4" t="str">
        <f>IF('Rang. kommuner avlingsnivå P '!E1269&gt;1,'Rang. kommuner avlingsnivå P '!E1269,"")</f>
        <v/>
      </c>
      <c r="I1268" s="4" t="str">
        <f>IF('Rang. kommuner avlingsnivå P '!F1269&gt;1,'Rang. kommuner avlingsnivå P '!F1269,"")</f>
        <v/>
      </c>
      <c r="J1268" s="4" t="str">
        <f>IF('Rang. kommuner avlingsnivå P '!G1269&gt;1,'Rang. kommuner avlingsnivå P '!G1269,"")</f>
        <v/>
      </c>
      <c r="K1268" s="4" t="str">
        <f>IF('Rang. kommuner avlingsnivå P '!H1269&gt;1,'Rang. kommuner avlingsnivå P '!H1269,"")</f>
        <v/>
      </c>
      <c r="L1268" s="4" t="str">
        <f>IF('Rang. kommuner avlingsnivå P '!I1269&gt;1,'Rang. kommuner avlingsnivå P '!I1269,"")</f>
        <v/>
      </c>
      <c r="M1268" s="4" t="str">
        <f>IF('Rang. kommuner avlingsnivå P '!J1269&gt;1,'Rang. kommuner avlingsnivå P '!J1269,"")</f>
        <v/>
      </c>
      <c r="N1268" s="4" t="str">
        <f>IF('Rang. kommuner avlingsnivå P '!K1269&gt;1,'Rang. kommuner avlingsnivå P '!K1269,"")</f>
        <v/>
      </c>
      <c r="O1268" s="4" t="str">
        <f>IF('Rang. kommuner avlingsnivå P '!L1269&gt;1,'Rang. kommuner avlingsnivå P '!L1269,"")</f>
        <v/>
      </c>
    </row>
    <row r="1269" spans="4:15" x14ac:dyDescent="0.25">
      <c r="D1269" s="4" t="str">
        <f>IF('Rang. kommuner avlingsnivå P '!A1270&gt;1,'Rang. kommuner avlingsnivå P '!A1270,"")</f>
        <v/>
      </c>
      <c r="E1269" s="4" t="str">
        <f>IF('Rang. kommuner avlingsnivå P '!B1270&gt;1,'Rang. kommuner avlingsnivå P '!B1270,"")</f>
        <v/>
      </c>
      <c r="F1269" s="4" t="str">
        <f>IF('Rang. kommuner avlingsnivå P '!C1270&gt;1,'Rang. kommuner avlingsnivå P '!C1270,"")</f>
        <v/>
      </c>
      <c r="G1269" s="4" t="str">
        <f>IF('Rang. kommuner avlingsnivå P '!D1270&gt;1,'Rang. kommuner avlingsnivå P '!D1270,"")</f>
        <v/>
      </c>
      <c r="H1269" s="4" t="str">
        <f>IF('Rang. kommuner avlingsnivå P '!E1270&gt;1,'Rang. kommuner avlingsnivå P '!E1270,"")</f>
        <v/>
      </c>
      <c r="I1269" s="4" t="str">
        <f>IF('Rang. kommuner avlingsnivå P '!F1270&gt;1,'Rang. kommuner avlingsnivå P '!F1270,"")</f>
        <v/>
      </c>
      <c r="J1269" s="4" t="str">
        <f>IF('Rang. kommuner avlingsnivå P '!G1270&gt;1,'Rang. kommuner avlingsnivå P '!G1270,"")</f>
        <v/>
      </c>
      <c r="K1269" s="4" t="str">
        <f>IF('Rang. kommuner avlingsnivå P '!H1270&gt;1,'Rang. kommuner avlingsnivå P '!H1270,"")</f>
        <v/>
      </c>
      <c r="L1269" s="4" t="str">
        <f>IF('Rang. kommuner avlingsnivå P '!I1270&gt;1,'Rang. kommuner avlingsnivå P '!I1270,"")</f>
        <v/>
      </c>
      <c r="M1269" s="4" t="str">
        <f>IF('Rang. kommuner avlingsnivå P '!J1270&gt;1,'Rang. kommuner avlingsnivå P '!J1270,"")</f>
        <v/>
      </c>
      <c r="N1269" s="4" t="str">
        <f>IF('Rang. kommuner avlingsnivå P '!K1270&gt;1,'Rang. kommuner avlingsnivå P '!K1270,"")</f>
        <v/>
      </c>
      <c r="O1269" s="4" t="str">
        <f>IF('Rang. kommuner avlingsnivå P '!L1270&gt;1,'Rang. kommuner avlingsnivå P '!L1270,"")</f>
        <v/>
      </c>
    </row>
    <row r="1270" spans="4:15" x14ac:dyDescent="0.25">
      <c r="D1270" s="4" t="str">
        <f>IF('Rang. kommuner avlingsnivå P '!A1271&gt;1,'Rang. kommuner avlingsnivå P '!A1271,"")</f>
        <v/>
      </c>
      <c r="E1270" s="4" t="str">
        <f>IF('Rang. kommuner avlingsnivå P '!B1271&gt;1,'Rang. kommuner avlingsnivå P '!B1271,"")</f>
        <v/>
      </c>
      <c r="F1270" s="4" t="str">
        <f>IF('Rang. kommuner avlingsnivå P '!C1271&gt;1,'Rang. kommuner avlingsnivå P '!C1271,"")</f>
        <v/>
      </c>
      <c r="G1270" s="4" t="str">
        <f>IF('Rang. kommuner avlingsnivå P '!D1271&gt;1,'Rang. kommuner avlingsnivå P '!D1271,"")</f>
        <v/>
      </c>
      <c r="H1270" s="4" t="str">
        <f>IF('Rang. kommuner avlingsnivå P '!E1271&gt;1,'Rang. kommuner avlingsnivå P '!E1271,"")</f>
        <v/>
      </c>
      <c r="I1270" s="4" t="str">
        <f>IF('Rang. kommuner avlingsnivå P '!F1271&gt;1,'Rang. kommuner avlingsnivå P '!F1271,"")</f>
        <v/>
      </c>
      <c r="J1270" s="4" t="str">
        <f>IF('Rang. kommuner avlingsnivå P '!G1271&gt;1,'Rang. kommuner avlingsnivå P '!G1271,"")</f>
        <v/>
      </c>
      <c r="K1270" s="4" t="str">
        <f>IF('Rang. kommuner avlingsnivå P '!H1271&gt;1,'Rang. kommuner avlingsnivå P '!H1271,"")</f>
        <v/>
      </c>
      <c r="L1270" s="4" t="str">
        <f>IF('Rang. kommuner avlingsnivå P '!I1271&gt;1,'Rang. kommuner avlingsnivå P '!I1271,"")</f>
        <v/>
      </c>
      <c r="M1270" s="4" t="str">
        <f>IF('Rang. kommuner avlingsnivå P '!J1271&gt;1,'Rang. kommuner avlingsnivå P '!J1271,"")</f>
        <v/>
      </c>
      <c r="N1270" s="4" t="str">
        <f>IF('Rang. kommuner avlingsnivå P '!K1271&gt;1,'Rang. kommuner avlingsnivå P '!K1271,"")</f>
        <v/>
      </c>
      <c r="O1270" s="4" t="str">
        <f>IF('Rang. kommuner avlingsnivå P '!L1271&gt;1,'Rang. kommuner avlingsnivå P '!L1271,"")</f>
        <v/>
      </c>
    </row>
    <row r="1271" spans="4:15" x14ac:dyDescent="0.25">
      <c r="D1271" s="4" t="str">
        <f>IF('Rang. kommuner avlingsnivå P '!A1272&gt;1,'Rang. kommuner avlingsnivå P '!A1272,"")</f>
        <v/>
      </c>
      <c r="E1271" s="4" t="str">
        <f>IF('Rang. kommuner avlingsnivå P '!B1272&gt;1,'Rang. kommuner avlingsnivå P '!B1272,"")</f>
        <v/>
      </c>
      <c r="F1271" s="4" t="str">
        <f>IF('Rang. kommuner avlingsnivå P '!C1272&gt;1,'Rang. kommuner avlingsnivå P '!C1272,"")</f>
        <v/>
      </c>
      <c r="G1271" s="4" t="str">
        <f>IF('Rang. kommuner avlingsnivå P '!D1272&gt;1,'Rang. kommuner avlingsnivå P '!D1272,"")</f>
        <v/>
      </c>
      <c r="H1271" s="4" t="str">
        <f>IF('Rang. kommuner avlingsnivå P '!E1272&gt;1,'Rang. kommuner avlingsnivå P '!E1272,"")</f>
        <v/>
      </c>
      <c r="I1271" s="4" t="str">
        <f>IF('Rang. kommuner avlingsnivå P '!F1272&gt;1,'Rang. kommuner avlingsnivå P '!F1272,"")</f>
        <v/>
      </c>
      <c r="J1271" s="4" t="str">
        <f>IF('Rang. kommuner avlingsnivå P '!G1272&gt;1,'Rang. kommuner avlingsnivå P '!G1272,"")</f>
        <v/>
      </c>
      <c r="K1271" s="4" t="str">
        <f>IF('Rang. kommuner avlingsnivå P '!H1272&gt;1,'Rang. kommuner avlingsnivå P '!H1272,"")</f>
        <v/>
      </c>
      <c r="L1271" s="4" t="str">
        <f>IF('Rang. kommuner avlingsnivå P '!I1272&gt;1,'Rang. kommuner avlingsnivå P '!I1272,"")</f>
        <v/>
      </c>
      <c r="M1271" s="4" t="str">
        <f>IF('Rang. kommuner avlingsnivå P '!J1272&gt;1,'Rang. kommuner avlingsnivå P '!J1272,"")</f>
        <v/>
      </c>
      <c r="N1271" s="4" t="str">
        <f>IF('Rang. kommuner avlingsnivå P '!K1272&gt;1,'Rang. kommuner avlingsnivå P '!K1272,"")</f>
        <v/>
      </c>
      <c r="O1271" s="4" t="str">
        <f>IF('Rang. kommuner avlingsnivå P '!L1272&gt;1,'Rang. kommuner avlingsnivå P '!L1272,"")</f>
        <v/>
      </c>
    </row>
    <row r="1272" spans="4:15" x14ac:dyDescent="0.25">
      <c r="D1272" s="4" t="str">
        <f>IF('Rang. kommuner avlingsnivå P '!A1273&gt;1,'Rang. kommuner avlingsnivå P '!A1273,"")</f>
        <v/>
      </c>
      <c r="E1272" s="4" t="str">
        <f>IF('Rang. kommuner avlingsnivå P '!B1273&gt;1,'Rang. kommuner avlingsnivå P '!B1273,"")</f>
        <v/>
      </c>
      <c r="F1272" s="4" t="str">
        <f>IF('Rang. kommuner avlingsnivå P '!C1273&gt;1,'Rang. kommuner avlingsnivå P '!C1273,"")</f>
        <v/>
      </c>
      <c r="G1272" s="4" t="str">
        <f>IF('Rang. kommuner avlingsnivå P '!D1273&gt;1,'Rang. kommuner avlingsnivå P '!D1273,"")</f>
        <v/>
      </c>
      <c r="H1272" s="4" t="str">
        <f>IF('Rang. kommuner avlingsnivå P '!E1273&gt;1,'Rang. kommuner avlingsnivå P '!E1273,"")</f>
        <v/>
      </c>
      <c r="I1272" s="4" t="str">
        <f>IF('Rang. kommuner avlingsnivå P '!F1273&gt;1,'Rang. kommuner avlingsnivå P '!F1273,"")</f>
        <v/>
      </c>
      <c r="J1272" s="4" t="str">
        <f>IF('Rang. kommuner avlingsnivå P '!G1273&gt;1,'Rang. kommuner avlingsnivå P '!G1273,"")</f>
        <v/>
      </c>
      <c r="K1272" s="4" t="str">
        <f>IF('Rang. kommuner avlingsnivå P '!H1273&gt;1,'Rang. kommuner avlingsnivå P '!H1273,"")</f>
        <v/>
      </c>
      <c r="L1272" s="4" t="str">
        <f>IF('Rang. kommuner avlingsnivå P '!I1273&gt;1,'Rang. kommuner avlingsnivå P '!I1273,"")</f>
        <v/>
      </c>
      <c r="M1272" s="4" t="str">
        <f>IF('Rang. kommuner avlingsnivå P '!J1273&gt;1,'Rang. kommuner avlingsnivå P '!J1273,"")</f>
        <v/>
      </c>
      <c r="N1272" s="4" t="str">
        <f>IF('Rang. kommuner avlingsnivå P '!K1273&gt;1,'Rang. kommuner avlingsnivå P '!K1273,"")</f>
        <v/>
      </c>
      <c r="O1272" s="4" t="str">
        <f>IF('Rang. kommuner avlingsnivå P '!L1273&gt;1,'Rang. kommuner avlingsnivå P '!L1273,"")</f>
        <v/>
      </c>
    </row>
    <row r="1273" spans="4:15" x14ac:dyDescent="0.25">
      <c r="D1273" s="4" t="str">
        <f>IF('Rang. kommuner avlingsnivå P '!A1274&gt;1,'Rang. kommuner avlingsnivå P '!A1274,"")</f>
        <v/>
      </c>
      <c r="E1273" s="4" t="str">
        <f>IF('Rang. kommuner avlingsnivå P '!B1274&gt;1,'Rang. kommuner avlingsnivå P '!B1274,"")</f>
        <v/>
      </c>
      <c r="F1273" s="4" t="str">
        <f>IF('Rang. kommuner avlingsnivå P '!C1274&gt;1,'Rang. kommuner avlingsnivå P '!C1274,"")</f>
        <v/>
      </c>
      <c r="G1273" s="4" t="str">
        <f>IF('Rang. kommuner avlingsnivå P '!D1274&gt;1,'Rang. kommuner avlingsnivå P '!D1274,"")</f>
        <v/>
      </c>
      <c r="H1273" s="4" t="str">
        <f>IF('Rang. kommuner avlingsnivå P '!E1274&gt;1,'Rang. kommuner avlingsnivå P '!E1274,"")</f>
        <v/>
      </c>
      <c r="I1273" s="4" t="str">
        <f>IF('Rang. kommuner avlingsnivå P '!F1274&gt;1,'Rang. kommuner avlingsnivå P '!F1274,"")</f>
        <v/>
      </c>
      <c r="J1273" s="4" t="str">
        <f>IF('Rang. kommuner avlingsnivå P '!G1274&gt;1,'Rang. kommuner avlingsnivå P '!G1274,"")</f>
        <v/>
      </c>
      <c r="K1273" s="4" t="str">
        <f>IF('Rang. kommuner avlingsnivå P '!H1274&gt;1,'Rang. kommuner avlingsnivå P '!H1274,"")</f>
        <v/>
      </c>
      <c r="L1273" s="4" t="str">
        <f>IF('Rang. kommuner avlingsnivå P '!I1274&gt;1,'Rang. kommuner avlingsnivå P '!I1274,"")</f>
        <v/>
      </c>
      <c r="M1273" s="4" t="str">
        <f>IF('Rang. kommuner avlingsnivå P '!J1274&gt;1,'Rang. kommuner avlingsnivå P '!J1274,"")</f>
        <v/>
      </c>
      <c r="N1273" s="4" t="str">
        <f>IF('Rang. kommuner avlingsnivå P '!K1274&gt;1,'Rang. kommuner avlingsnivå P '!K1274,"")</f>
        <v/>
      </c>
      <c r="O1273" s="4" t="str">
        <f>IF('Rang. kommuner avlingsnivå P '!L1274&gt;1,'Rang. kommuner avlingsnivå P '!L1274,"")</f>
        <v/>
      </c>
    </row>
    <row r="1274" spans="4:15" x14ac:dyDescent="0.25">
      <c r="D1274" s="4" t="str">
        <f>IF('Rang. kommuner avlingsnivå P '!A1275&gt;1,'Rang. kommuner avlingsnivå P '!A1275,"")</f>
        <v/>
      </c>
      <c r="E1274" s="4" t="str">
        <f>IF('Rang. kommuner avlingsnivå P '!B1275&gt;1,'Rang. kommuner avlingsnivå P '!B1275,"")</f>
        <v/>
      </c>
      <c r="F1274" s="4" t="str">
        <f>IF('Rang. kommuner avlingsnivå P '!C1275&gt;1,'Rang. kommuner avlingsnivå P '!C1275,"")</f>
        <v/>
      </c>
      <c r="G1274" s="4" t="str">
        <f>IF('Rang. kommuner avlingsnivå P '!D1275&gt;1,'Rang. kommuner avlingsnivå P '!D1275,"")</f>
        <v/>
      </c>
      <c r="H1274" s="4" t="str">
        <f>IF('Rang. kommuner avlingsnivå P '!E1275&gt;1,'Rang. kommuner avlingsnivå P '!E1275,"")</f>
        <v/>
      </c>
      <c r="I1274" s="4" t="str">
        <f>IF('Rang. kommuner avlingsnivå P '!F1275&gt;1,'Rang. kommuner avlingsnivå P '!F1275,"")</f>
        <v/>
      </c>
      <c r="J1274" s="4" t="str">
        <f>IF('Rang. kommuner avlingsnivå P '!G1275&gt;1,'Rang. kommuner avlingsnivå P '!G1275,"")</f>
        <v/>
      </c>
      <c r="K1274" s="4" t="str">
        <f>IF('Rang. kommuner avlingsnivå P '!H1275&gt;1,'Rang. kommuner avlingsnivå P '!H1275,"")</f>
        <v/>
      </c>
      <c r="L1274" s="4" t="str">
        <f>IF('Rang. kommuner avlingsnivå P '!I1275&gt;1,'Rang. kommuner avlingsnivå P '!I1275,"")</f>
        <v/>
      </c>
      <c r="M1274" s="4" t="str">
        <f>IF('Rang. kommuner avlingsnivå P '!J1275&gt;1,'Rang. kommuner avlingsnivå P '!J1275,"")</f>
        <v/>
      </c>
      <c r="N1274" s="4" t="str">
        <f>IF('Rang. kommuner avlingsnivå P '!K1275&gt;1,'Rang. kommuner avlingsnivå P '!K1275,"")</f>
        <v/>
      </c>
      <c r="O1274" s="4" t="str">
        <f>IF('Rang. kommuner avlingsnivå P '!L1275&gt;1,'Rang. kommuner avlingsnivå P '!L1275,"")</f>
        <v/>
      </c>
    </row>
    <row r="1275" spans="4:15" x14ac:dyDescent="0.25">
      <c r="D1275" s="4" t="str">
        <f>IF('Rang. kommuner avlingsnivå P '!A1276&gt;1,'Rang. kommuner avlingsnivå P '!A1276,"")</f>
        <v/>
      </c>
      <c r="E1275" s="4" t="str">
        <f>IF('Rang. kommuner avlingsnivå P '!B1276&gt;1,'Rang. kommuner avlingsnivå P '!B1276,"")</f>
        <v/>
      </c>
      <c r="F1275" s="4" t="str">
        <f>IF('Rang. kommuner avlingsnivå P '!C1276&gt;1,'Rang. kommuner avlingsnivå P '!C1276,"")</f>
        <v/>
      </c>
      <c r="G1275" s="4" t="str">
        <f>IF('Rang. kommuner avlingsnivå P '!D1276&gt;1,'Rang. kommuner avlingsnivå P '!D1276,"")</f>
        <v/>
      </c>
      <c r="H1275" s="4" t="str">
        <f>IF('Rang. kommuner avlingsnivå P '!E1276&gt;1,'Rang. kommuner avlingsnivå P '!E1276,"")</f>
        <v/>
      </c>
      <c r="I1275" s="4" t="str">
        <f>IF('Rang. kommuner avlingsnivå P '!F1276&gt;1,'Rang. kommuner avlingsnivå P '!F1276,"")</f>
        <v/>
      </c>
      <c r="J1275" s="4" t="str">
        <f>IF('Rang. kommuner avlingsnivå P '!G1276&gt;1,'Rang. kommuner avlingsnivå P '!G1276,"")</f>
        <v/>
      </c>
      <c r="K1275" s="4" t="str">
        <f>IF('Rang. kommuner avlingsnivå P '!H1276&gt;1,'Rang. kommuner avlingsnivå P '!H1276,"")</f>
        <v/>
      </c>
      <c r="L1275" s="4" t="str">
        <f>IF('Rang. kommuner avlingsnivå P '!I1276&gt;1,'Rang. kommuner avlingsnivå P '!I1276,"")</f>
        <v/>
      </c>
      <c r="M1275" s="4" t="str">
        <f>IF('Rang. kommuner avlingsnivå P '!J1276&gt;1,'Rang. kommuner avlingsnivå P '!J1276,"")</f>
        <v/>
      </c>
      <c r="N1275" s="4" t="str">
        <f>IF('Rang. kommuner avlingsnivå P '!K1276&gt;1,'Rang. kommuner avlingsnivå P '!K1276,"")</f>
        <v/>
      </c>
      <c r="O1275" s="4" t="str">
        <f>IF('Rang. kommuner avlingsnivå P '!L1276&gt;1,'Rang. kommuner avlingsnivå P '!L1276,"")</f>
        <v/>
      </c>
    </row>
    <row r="1276" spans="4:15" x14ac:dyDescent="0.25">
      <c r="D1276" s="4" t="str">
        <f>IF('Rang. kommuner avlingsnivå P '!A1277&gt;1,'Rang. kommuner avlingsnivå P '!A1277,"")</f>
        <v/>
      </c>
      <c r="E1276" s="4" t="str">
        <f>IF('Rang. kommuner avlingsnivå P '!B1277&gt;1,'Rang. kommuner avlingsnivå P '!B1277,"")</f>
        <v/>
      </c>
      <c r="F1276" s="4" t="str">
        <f>IF('Rang. kommuner avlingsnivå P '!C1277&gt;1,'Rang. kommuner avlingsnivå P '!C1277,"")</f>
        <v/>
      </c>
      <c r="G1276" s="4" t="str">
        <f>IF('Rang. kommuner avlingsnivå P '!D1277&gt;1,'Rang. kommuner avlingsnivå P '!D1277,"")</f>
        <v/>
      </c>
      <c r="H1276" s="4" t="str">
        <f>IF('Rang. kommuner avlingsnivå P '!E1277&gt;1,'Rang. kommuner avlingsnivå P '!E1277,"")</f>
        <v/>
      </c>
      <c r="I1276" s="4" t="str">
        <f>IF('Rang. kommuner avlingsnivå P '!F1277&gt;1,'Rang. kommuner avlingsnivå P '!F1277,"")</f>
        <v/>
      </c>
      <c r="J1276" s="4" t="str">
        <f>IF('Rang. kommuner avlingsnivå P '!G1277&gt;1,'Rang. kommuner avlingsnivå P '!G1277,"")</f>
        <v/>
      </c>
      <c r="K1276" s="4" t="str">
        <f>IF('Rang. kommuner avlingsnivå P '!H1277&gt;1,'Rang. kommuner avlingsnivå P '!H1277,"")</f>
        <v/>
      </c>
      <c r="L1276" s="4" t="str">
        <f>IF('Rang. kommuner avlingsnivå P '!I1277&gt;1,'Rang. kommuner avlingsnivå P '!I1277,"")</f>
        <v/>
      </c>
      <c r="M1276" s="4" t="str">
        <f>IF('Rang. kommuner avlingsnivå P '!J1277&gt;1,'Rang. kommuner avlingsnivå P '!J1277,"")</f>
        <v/>
      </c>
      <c r="N1276" s="4" t="str">
        <f>IF('Rang. kommuner avlingsnivå P '!K1277&gt;1,'Rang. kommuner avlingsnivå P '!K1277,"")</f>
        <v/>
      </c>
      <c r="O1276" s="4" t="str">
        <f>IF('Rang. kommuner avlingsnivå P '!L1277&gt;1,'Rang. kommuner avlingsnivå P '!L1277,"")</f>
        <v/>
      </c>
    </row>
    <row r="1277" spans="4:15" x14ac:dyDescent="0.25">
      <c r="D1277" s="4" t="str">
        <f>IF('Rang. kommuner avlingsnivå P '!A1278&gt;1,'Rang. kommuner avlingsnivå P '!A1278,"")</f>
        <v/>
      </c>
      <c r="E1277" s="4" t="str">
        <f>IF('Rang. kommuner avlingsnivå P '!B1278&gt;1,'Rang. kommuner avlingsnivå P '!B1278,"")</f>
        <v/>
      </c>
      <c r="F1277" s="4" t="str">
        <f>IF('Rang. kommuner avlingsnivå P '!C1278&gt;1,'Rang. kommuner avlingsnivå P '!C1278,"")</f>
        <v/>
      </c>
      <c r="G1277" s="4" t="str">
        <f>IF('Rang. kommuner avlingsnivå P '!D1278&gt;1,'Rang. kommuner avlingsnivå P '!D1278,"")</f>
        <v/>
      </c>
      <c r="H1277" s="4" t="str">
        <f>IF('Rang. kommuner avlingsnivå P '!E1278&gt;1,'Rang. kommuner avlingsnivå P '!E1278,"")</f>
        <v/>
      </c>
      <c r="I1277" s="4" t="str">
        <f>IF('Rang. kommuner avlingsnivå P '!F1278&gt;1,'Rang. kommuner avlingsnivå P '!F1278,"")</f>
        <v/>
      </c>
      <c r="J1277" s="4" t="str">
        <f>IF('Rang. kommuner avlingsnivå P '!G1278&gt;1,'Rang. kommuner avlingsnivå P '!G1278,"")</f>
        <v/>
      </c>
      <c r="K1277" s="4" t="str">
        <f>IF('Rang. kommuner avlingsnivå P '!H1278&gt;1,'Rang. kommuner avlingsnivå P '!H1278,"")</f>
        <v/>
      </c>
      <c r="L1277" s="4" t="str">
        <f>IF('Rang. kommuner avlingsnivå P '!I1278&gt;1,'Rang. kommuner avlingsnivå P '!I1278,"")</f>
        <v/>
      </c>
      <c r="M1277" s="4" t="str">
        <f>IF('Rang. kommuner avlingsnivå P '!J1278&gt;1,'Rang. kommuner avlingsnivå P '!J1278,"")</f>
        <v/>
      </c>
      <c r="N1277" s="4" t="str">
        <f>IF('Rang. kommuner avlingsnivå P '!K1278&gt;1,'Rang. kommuner avlingsnivå P '!K1278,"")</f>
        <v/>
      </c>
      <c r="O1277" s="4" t="str">
        <f>IF('Rang. kommuner avlingsnivå P '!L1278&gt;1,'Rang. kommuner avlingsnivå P '!L1278,"")</f>
        <v/>
      </c>
    </row>
    <row r="1278" spans="4:15" x14ac:dyDescent="0.25">
      <c r="D1278" s="4" t="str">
        <f>IF('Rang. kommuner avlingsnivå P '!A1279&gt;1,'Rang. kommuner avlingsnivå P '!A1279,"")</f>
        <v/>
      </c>
      <c r="E1278" s="4" t="str">
        <f>IF('Rang. kommuner avlingsnivå P '!B1279&gt;1,'Rang. kommuner avlingsnivå P '!B1279,"")</f>
        <v/>
      </c>
      <c r="F1278" s="4" t="str">
        <f>IF('Rang. kommuner avlingsnivå P '!C1279&gt;1,'Rang. kommuner avlingsnivå P '!C1279,"")</f>
        <v/>
      </c>
      <c r="G1278" s="4" t="str">
        <f>IF('Rang. kommuner avlingsnivå P '!D1279&gt;1,'Rang. kommuner avlingsnivå P '!D1279,"")</f>
        <v/>
      </c>
      <c r="H1278" s="4" t="str">
        <f>IF('Rang. kommuner avlingsnivå P '!E1279&gt;1,'Rang. kommuner avlingsnivå P '!E1279,"")</f>
        <v/>
      </c>
      <c r="I1278" s="4" t="str">
        <f>IF('Rang. kommuner avlingsnivå P '!F1279&gt;1,'Rang. kommuner avlingsnivå P '!F1279,"")</f>
        <v/>
      </c>
      <c r="J1278" s="4" t="str">
        <f>IF('Rang. kommuner avlingsnivå P '!G1279&gt;1,'Rang. kommuner avlingsnivå P '!G1279,"")</f>
        <v/>
      </c>
      <c r="K1278" s="4" t="str">
        <f>IF('Rang. kommuner avlingsnivå P '!H1279&gt;1,'Rang. kommuner avlingsnivå P '!H1279,"")</f>
        <v/>
      </c>
      <c r="L1278" s="4" t="str">
        <f>IF('Rang. kommuner avlingsnivå P '!I1279&gt;1,'Rang. kommuner avlingsnivå P '!I1279,"")</f>
        <v/>
      </c>
      <c r="M1278" s="4" t="str">
        <f>IF('Rang. kommuner avlingsnivå P '!J1279&gt;1,'Rang. kommuner avlingsnivå P '!J1279,"")</f>
        <v/>
      </c>
      <c r="N1278" s="4" t="str">
        <f>IF('Rang. kommuner avlingsnivå P '!K1279&gt;1,'Rang. kommuner avlingsnivå P '!K1279,"")</f>
        <v/>
      </c>
      <c r="O1278" s="4" t="str">
        <f>IF('Rang. kommuner avlingsnivå P '!L1279&gt;1,'Rang. kommuner avlingsnivå P '!L1279,"")</f>
        <v/>
      </c>
    </row>
    <row r="1279" spans="4:15" x14ac:dyDescent="0.25">
      <c r="D1279" s="4" t="str">
        <f>IF('Rang. kommuner avlingsnivå P '!A1280&gt;1,'Rang. kommuner avlingsnivå P '!A1280,"")</f>
        <v/>
      </c>
      <c r="E1279" s="4" t="str">
        <f>IF('Rang. kommuner avlingsnivå P '!B1280&gt;1,'Rang. kommuner avlingsnivå P '!B1280,"")</f>
        <v/>
      </c>
      <c r="F1279" s="4" t="str">
        <f>IF('Rang. kommuner avlingsnivå P '!C1280&gt;1,'Rang. kommuner avlingsnivå P '!C1280,"")</f>
        <v/>
      </c>
      <c r="G1279" s="4" t="str">
        <f>IF('Rang. kommuner avlingsnivå P '!D1280&gt;1,'Rang. kommuner avlingsnivå P '!D1280,"")</f>
        <v/>
      </c>
      <c r="H1279" s="4" t="str">
        <f>IF('Rang. kommuner avlingsnivå P '!E1280&gt;1,'Rang. kommuner avlingsnivå P '!E1280,"")</f>
        <v/>
      </c>
      <c r="I1279" s="4" t="str">
        <f>IF('Rang. kommuner avlingsnivå P '!F1280&gt;1,'Rang. kommuner avlingsnivå P '!F1280,"")</f>
        <v/>
      </c>
      <c r="J1279" s="4" t="str">
        <f>IF('Rang. kommuner avlingsnivå P '!G1280&gt;1,'Rang. kommuner avlingsnivå P '!G1280,"")</f>
        <v/>
      </c>
      <c r="K1279" s="4" t="str">
        <f>IF('Rang. kommuner avlingsnivå P '!H1280&gt;1,'Rang. kommuner avlingsnivå P '!H1280,"")</f>
        <v/>
      </c>
      <c r="L1279" s="4" t="str">
        <f>IF('Rang. kommuner avlingsnivå P '!I1280&gt;1,'Rang. kommuner avlingsnivå P '!I1280,"")</f>
        <v/>
      </c>
      <c r="M1279" s="4" t="str">
        <f>IF('Rang. kommuner avlingsnivå P '!J1280&gt;1,'Rang. kommuner avlingsnivå P '!J1280,"")</f>
        <v/>
      </c>
      <c r="N1279" s="4" t="str">
        <f>IF('Rang. kommuner avlingsnivå P '!K1280&gt;1,'Rang. kommuner avlingsnivå P '!K1280,"")</f>
        <v/>
      </c>
      <c r="O1279" s="4" t="str">
        <f>IF('Rang. kommuner avlingsnivå P '!L1280&gt;1,'Rang. kommuner avlingsnivå P '!L1280,"")</f>
        <v/>
      </c>
    </row>
    <row r="1280" spans="4:15" x14ac:dyDescent="0.25">
      <c r="D1280" s="4" t="str">
        <f>IF('Rang. kommuner avlingsnivå P '!A1281&gt;1,'Rang. kommuner avlingsnivå P '!A1281,"")</f>
        <v/>
      </c>
      <c r="E1280" s="4" t="str">
        <f>IF('Rang. kommuner avlingsnivå P '!B1281&gt;1,'Rang. kommuner avlingsnivå P '!B1281,"")</f>
        <v/>
      </c>
      <c r="F1280" s="4" t="str">
        <f>IF('Rang. kommuner avlingsnivå P '!C1281&gt;1,'Rang. kommuner avlingsnivå P '!C1281,"")</f>
        <v/>
      </c>
      <c r="G1280" s="4" t="str">
        <f>IF('Rang. kommuner avlingsnivå P '!D1281&gt;1,'Rang. kommuner avlingsnivå P '!D1281,"")</f>
        <v/>
      </c>
      <c r="H1280" s="4" t="str">
        <f>IF('Rang. kommuner avlingsnivå P '!E1281&gt;1,'Rang. kommuner avlingsnivå P '!E1281,"")</f>
        <v/>
      </c>
      <c r="I1280" s="4" t="str">
        <f>IF('Rang. kommuner avlingsnivå P '!F1281&gt;1,'Rang. kommuner avlingsnivå P '!F1281,"")</f>
        <v/>
      </c>
      <c r="J1280" s="4" t="str">
        <f>IF('Rang. kommuner avlingsnivå P '!G1281&gt;1,'Rang. kommuner avlingsnivå P '!G1281,"")</f>
        <v/>
      </c>
      <c r="K1280" s="4" t="str">
        <f>IF('Rang. kommuner avlingsnivå P '!H1281&gt;1,'Rang. kommuner avlingsnivå P '!H1281,"")</f>
        <v/>
      </c>
      <c r="L1280" s="4" t="str">
        <f>IF('Rang. kommuner avlingsnivå P '!I1281&gt;1,'Rang. kommuner avlingsnivå P '!I1281,"")</f>
        <v/>
      </c>
      <c r="M1280" s="4" t="str">
        <f>IF('Rang. kommuner avlingsnivå P '!J1281&gt;1,'Rang. kommuner avlingsnivå P '!J1281,"")</f>
        <v/>
      </c>
      <c r="N1280" s="4" t="str">
        <f>IF('Rang. kommuner avlingsnivå P '!K1281&gt;1,'Rang. kommuner avlingsnivå P '!K1281,"")</f>
        <v/>
      </c>
      <c r="O1280" s="4" t="str">
        <f>IF('Rang. kommuner avlingsnivå P '!L1281&gt;1,'Rang. kommuner avlingsnivå P '!L1281,"")</f>
        <v/>
      </c>
    </row>
    <row r="1281" spans="4:15" x14ac:dyDescent="0.25">
      <c r="D1281" s="4" t="str">
        <f>IF('Rang. kommuner avlingsnivå P '!A1282&gt;1,'Rang. kommuner avlingsnivå P '!A1282,"")</f>
        <v/>
      </c>
      <c r="E1281" s="4" t="str">
        <f>IF('Rang. kommuner avlingsnivå P '!B1282&gt;1,'Rang. kommuner avlingsnivå P '!B1282,"")</f>
        <v/>
      </c>
      <c r="F1281" s="4" t="str">
        <f>IF('Rang. kommuner avlingsnivå P '!C1282&gt;1,'Rang. kommuner avlingsnivå P '!C1282,"")</f>
        <v/>
      </c>
      <c r="G1281" s="4" t="str">
        <f>IF('Rang. kommuner avlingsnivå P '!D1282&gt;1,'Rang. kommuner avlingsnivå P '!D1282,"")</f>
        <v/>
      </c>
      <c r="H1281" s="4" t="str">
        <f>IF('Rang. kommuner avlingsnivå P '!E1282&gt;1,'Rang. kommuner avlingsnivå P '!E1282,"")</f>
        <v/>
      </c>
      <c r="I1281" s="4" t="str">
        <f>IF('Rang. kommuner avlingsnivå P '!F1282&gt;1,'Rang. kommuner avlingsnivå P '!F1282,"")</f>
        <v/>
      </c>
      <c r="J1281" s="4" t="str">
        <f>IF('Rang. kommuner avlingsnivå P '!G1282&gt;1,'Rang. kommuner avlingsnivå P '!G1282,"")</f>
        <v/>
      </c>
      <c r="K1281" s="4" t="str">
        <f>IF('Rang. kommuner avlingsnivå P '!H1282&gt;1,'Rang. kommuner avlingsnivå P '!H1282,"")</f>
        <v/>
      </c>
      <c r="L1281" s="4" t="str">
        <f>IF('Rang. kommuner avlingsnivå P '!I1282&gt;1,'Rang. kommuner avlingsnivå P '!I1282,"")</f>
        <v/>
      </c>
      <c r="M1281" s="4" t="str">
        <f>IF('Rang. kommuner avlingsnivå P '!J1282&gt;1,'Rang. kommuner avlingsnivå P '!J1282,"")</f>
        <v/>
      </c>
      <c r="N1281" s="4" t="str">
        <f>IF('Rang. kommuner avlingsnivå P '!K1282&gt;1,'Rang. kommuner avlingsnivå P '!K1282,"")</f>
        <v/>
      </c>
      <c r="O1281" s="4" t="str">
        <f>IF('Rang. kommuner avlingsnivå P '!L1282&gt;1,'Rang. kommuner avlingsnivå P '!L1282,"")</f>
        <v/>
      </c>
    </row>
    <row r="1282" spans="4:15" x14ac:dyDescent="0.25">
      <c r="D1282" s="4" t="str">
        <f>IF('Rang. kommuner avlingsnivå P '!A1283&gt;1,'Rang. kommuner avlingsnivå P '!A1283,"")</f>
        <v/>
      </c>
      <c r="E1282" s="4" t="str">
        <f>IF('Rang. kommuner avlingsnivå P '!B1283&gt;1,'Rang. kommuner avlingsnivå P '!B1283,"")</f>
        <v/>
      </c>
      <c r="F1282" s="4" t="str">
        <f>IF('Rang. kommuner avlingsnivå P '!C1283&gt;1,'Rang. kommuner avlingsnivå P '!C1283,"")</f>
        <v/>
      </c>
      <c r="G1282" s="4" t="str">
        <f>IF('Rang. kommuner avlingsnivå P '!D1283&gt;1,'Rang. kommuner avlingsnivå P '!D1283,"")</f>
        <v/>
      </c>
      <c r="H1282" s="4" t="str">
        <f>IF('Rang. kommuner avlingsnivå P '!E1283&gt;1,'Rang. kommuner avlingsnivå P '!E1283,"")</f>
        <v/>
      </c>
      <c r="I1282" s="4" t="str">
        <f>IF('Rang. kommuner avlingsnivå P '!F1283&gt;1,'Rang. kommuner avlingsnivå P '!F1283,"")</f>
        <v/>
      </c>
      <c r="J1282" s="4" t="str">
        <f>IF('Rang. kommuner avlingsnivå P '!G1283&gt;1,'Rang. kommuner avlingsnivå P '!G1283,"")</f>
        <v/>
      </c>
      <c r="K1282" s="4" t="str">
        <f>IF('Rang. kommuner avlingsnivå P '!H1283&gt;1,'Rang. kommuner avlingsnivå P '!H1283,"")</f>
        <v/>
      </c>
      <c r="L1282" s="4" t="str">
        <f>IF('Rang. kommuner avlingsnivå P '!I1283&gt;1,'Rang. kommuner avlingsnivå P '!I1283,"")</f>
        <v/>
      </c>
      <c r="M1282" s="4" t="str">
        <f>IF('Rang. kommuner avlingsnivå P '!J1283&gt;1,'Rang. kommuner avlingsnivå P '!J1283,"")</f>
        <v/>
      </c>
      <c r="N1282" s="4" t="str">
        <f>IF('Rang. kommuner avlingsnivå P '!K1283&gt;1,'Rang. kommuner avlingsnivå P '!K1283,"")</f>
        <v/>
      </c>
      <c r="O1282" s="4" t="str">
        <f>IF('Rang. kommuner avlingsnivå P '!L1283&gt;1,'Rang. kommuner avlingsnivå P '!L1283,"")</f>
        <v/>
      </c>
    </row>
    <row r="1283" spans="4:15" x14ac:dyDescent="0.25">
      <c r="D1283" s="4" t="str">
        <f>IF('Rang. kommuner avlingsnivå P '!A1284&gt;1,'Rang. kommuner avlingsnivå P '!A1284,"")</f>
        <v/>
      </c>
      <c r="E1283" s="4" t="str">
        <f>IF('Rang. kommuner avlingsnivå P '!B1284&gt;1,'Rang. kommuner avlingsnivå P '!B1284,"")</f>
        <v/>
      </c>
      <c r="F1283" s="4" t="str">
        <f>IF('Rang. kommuner avlingsnivå P '!C1284&gt;1,'Rang. kommuner avlingsnivå P '!C1284,"")</f>
        <v/>
      </c>
      <c r="G1283" s="4" t="str">
        <f>IF('Rang. kommuner avlingsnivå P '!D1284&gt;1,'Rang. kommuner avlingsnivå P '!D1284,"")</f>
        <v/>
      </c>
      <c r="H1283" s="4" t="str">
        <f>IF('Rang. kommuner avlingsnivå P '!E1284&gt;1,'Rang. kommuner avlingsnivå P '!E1284,"")</f>
        <v/>
      </c>
      <c r="I1283" s="4" t="str">
        <f>IF('Rang. kommuner avlingsnivå P '!F1284&gt;1,'Rang. kommuner avlingsnivå P '!F1284,"")</f>
        <v/>
      </c>
      <c r="J1283" s="4" t="str">
        <f>IF('Rang. kommuner avlingsnivå P '!G1284&gt;1,'Rang. kommuner avlingsnivå P '!G1284,"")</f>
        <v/>
      </c>
      <c r="K1283" s="4" t="str">
        <f>IF('Rang. kommuner avlingsnivå P '!H1284&gt;1,'Rang. kommuner avlingsnivå P '!H1284,"")</f>
        <v/>
      </c>
      <c r="L1283" s="4" t="str">
        <f>IF('Rang. kommuner avlingsnivå P '!I1284&gt;1,'Rang. kommuner avlingsnivå P '!I1284,"")</f>
        <v/>
      </c>
      <c r="M1283" s="4" t="str">
        <f>IF('Rang. kommuner avlingsnivå P '!J1284&gt;1,'Rang. kommuner avlingsnivå P '!J1284,"")</f>
        <v/>
      </c>
      <c r="N1283" s="4" t="str">
        <f>IF('Rang. kommuner avlingsnivå P '!K1284&gt;1,'Rang. kommuner avlingsnivå P '!K1284,"")</f>
        <v/>
      </c>
      <c r="O1283" s="4" t="str">
        <f>IF('Rang. kommuner avlingsnivå P '!L1284&gt;1,'Rang. kommuner avlingsnivå P '!L1284,"")</f>
        <v/>
      </c>
    </row>
    <row r="1284" spans="4:15" x14ac:dyDescent="0.25">
      <c r="D1284" s="4" t="str">
        <f>IF('Rang. kommuner avlingsnivå P '!A1285&gt;1,'Rang. kommuner avlingsnivå P '!A1285,"")</f>
        <v/>
      </c>
      <c r="E1284" s="4" t="str">
        <f>IF('Rang. kommuner avlingsnivå P '!B1285&gt;1,'Rang. kommuner avlingsnivå P '!B1285,"")</f>
        <v/>
      </c>
      <c r="F1284" s="4" t="str">
        <f>IF('Rang. kommuner avlingsnivå P '!C1285&gt;1,'Rang. kommuner avlingsnivå P '!C1285,"")</f>
        <v/>
      </c>
      <c r="G1284" s="4" t="str">
        <f>IF('Rang. kommuner avlingsnivå P '!D1285&gt;1,'Rang. kommuner avlingsnivå P '!D1285,"")</f>
        <v/>
      </c>
      <c r="H1284" s="4" t="str">
        <f>IF('Rang. kommuner avlingsnivå P '!E1285&gt;1,'Rang. kommuner avlingsnivå P '!E1285,"")</f>
        <v/>
      </c>
      <c r="I1284" s="4" t="str">
        <f>IF('Rang. kommuner avlingsnivå P '!F1285&gt;1,'Rang. kommuner avlingsnivå P '!F1285,"")</f>
        <v/>
      </c>
      <c r="J1284" s="4" t="str">
        <f>IF('Rang. kommuner avlingsnivå P '!G1285&gt;1,'Rang. kommuner avlingsnivå P '!G1285,"")</f>
        <v/>
      </c>
      <c r="K1284" s="4" t="str">
        <f>IF('Rang. kommuner avlingsnivå P '!H1285&gt;1,'Rang. kommuner avlingsnivå P '!H1285,"")</f>
        <v/>
      </c>
      <c r="L1284" s="4" t="str">
        <f>IF('Rang. kommuner avlingsnivå P '!I1285&gt;1,'Rang. kommuner avlingsnivå P '!I1285,"")</f>
        <v/>
      </c>
      <c r="M1284" s="4" t="str">
        <f>IF('Rang. kommuner avlingsnivå P '!J1285&gt;1,'Rang. kommuner avlingsnivå P '!J1285,"")</f>
        <v/>
      </c>
      <c r="N1284" s="4" t="str">
        <f>IF('Rang. kommuner avlingsnivå P '!K1285&gt;1,'Rang. kommuner avlingsnivå P '!K1285,"")</f>
        <v/>
      </c>
      <c r="O1284" s="4" t="str">
        <f>IF('Rang. kommuner avlingsnivå P '!L1285&gt;1,'Rang. kommuner avlingsnivå P '!L1285,"")</f>
        <v/>
      </c>
    </row>
    <row r="1285" spans="4:15" x14ac:dyDescent="0.25">
      <c r="D1285" s="4" t="str">
        <f>IF('Rang. kommuner avlingsnivå P '!A1286&gt;1,'Rang. kommuner avlingsnivå P '!A1286,"")</f>
        <v/>
      </c>
      <c r="E1285" s="4" t="str">
        <f>IF('Rang. kommuner avlingsnivå P '!B1286&gt;1,'Rang. kommuner avlingsnivå P '!B1286,"")</f>
        <v/>
      </c>
      <c r="F1285" s="4" t="str">
        <f>IF('Rang. kommuner avlingsnivå P '!C1286&gt;1,'Rang. kommuner avlingsnivå P '!C1286,"")</f>
        <v/>
      </c>
      <c r="G1285" s="4" t="str">
        <f>IF('Rang. kommuner avlingsnivå P '!D1286&gt;1,'Rang. kommuner avlingsnivå P '!D1286,"")</f>
        <v/>
      </c>
      <c r="H1285" s="4" t="str">
        <f>IF('Rang. kommuner avlingsnivå P '!E1286&gt;1,'Rang. kommuner avlingsnivå P '!E1286,"")</f>
        <v/>
      </c>
      <c r="I1285" s="4" t="str">
        <f>IF('Rang. kommuner avlingsnivå P '!F1286&gt;1,'Rang. kommuner avlingsnivå P '!F1286,"")</f>
        <v/>
      </c>
      <c r="J1285" s="4" t="str">
        <f>IF('Rang. kommuner avlingsnivå P '!G1286&gt;1,'Rang. kommuner avlingsnivå P '!G1286,"")</f>
        <v/>
      </c>
      <c r="K1285" s="4" t="str">
        <f>IF('Rang. kommuner avlingsnivå P '!H1286&gt;1,'Rang. kommuner avlingsnivå P '!H1286,"")</f>
        <v/>
      </c>
      <c r="L1285" s="4" t="str">
        <f>IF('Rang. kommuner avlingsnivå P '!I1286&gt;1,'Rang. kommuner avlingsnivå P '!I1286,"")</f>
        <v/>
      </c>
      <c r="M1285" s="4" t="str">
        <f>IF('Rang. kommuner avlingsnivå P '!J1286&gt;1,'Rang. kommuner avlingsnivå P '!J1286,"")</f>
        <v/>
      </c>
      <c r="N1285" s="4" t="str">
        <f>IF('Rang. kommuner avlingsnivå P '!K1286&gt;1,'Rang. kommuner avlingsnivå P '!K1286,"")</f>
        <v/>
      </c>
      <c r="O1285" s="4" t="str">
        <f>IF('Rang. kommuner avlingsnivå P '!L1286&gt;1,'Rang. kommuner avlingsnivå P '!L1286,"")</f>
        <v/>
      </c>
    </row>
    <row r="1286" spans="4:15" x14ac:dyDescent="0.25">
      <c r="D1286" s="4" t="str">
        <f>IF('Rang. kommuner avlingsnivå P '!A1287&gt;1,'Rang. kommuner avlingsnivå P '!A1287,"")</f>
        <v/>
      </c>
      <c r="E1286" s="4" t="str">
        <f>IF('Rang. kommuner avlingsnivå P '!B1287&gt;1,'Rang. kommuner avlingsnivå P '!B1287,"")</f>
        <v/>
      </c>
      <c r="F1286" s="4" t="str">
        <f>IF('Rang. kommuner avlingsnivå P '!C1287&gt;1,'Rang. kommuner avlingsnivå P '!C1287,"")</f>
        <v/>
      </c>
      <c r="G1286" s="4" t="str">
        <f>IF('Rang. kommuner avlingsnivå P '!D1287&gt;1,'Rang. kommuner avlingsnivå P '!D1287,"")</f>
        <v/>
      </c>
      <c r="H1286" s="4" t="str">
        <f>IF('Rang. kommuner avlingsnivå P '!E1287&gt;1,'Rang. kommuner avlingsnivå P '!E1287,"")</f>
        <v/>
      </c>
      <c r="I1286" s="4" t="str">
        <f>IF('Rang. kommuner avlingsnivå P '!F1287&gt;1,'Rang. kommuner avlingsnivå P '!F1287,"")</f>
        <v/>
      </c>
      <c r="J1286" s="4" t="str">
        <f>IF('Rang. kommuner avlingsnivå P '!G1287&gt;1,'Rang. kommuner avlingsnivå P '!G1287,"")</f>
        <v/>
      </c>
      <c r="K1286" s="4" t="str">
        <f>IF('Rang. kommuner avlingsnivå P '!H1287&gt;1,'Rang. kommuner avlingsnivå P '!H1287,"")</f>
        <v/>
      </c>
      <c r="L1286" s="4" t="str">
        <f>IF('Rang. kommuner avlingsnivå P '!I1287&gt;1,'Rang. kommuner avlingsnivå P '!I1287,"")</f>
        <v/>
      </c>
      <c r="M1286" s="4" t="str">
        <f>IF('Rang. kommuner avlingsnivå P '!J1287&gt;1,'Rang. kommuner avlingsnivå P '!J1287,"")</f>
        <v/>
      </c>
      <c r="N1286" s="4" t="str">
        <f>IF('Rang. kommuner avlingsnivå P '!K1287&gt;1,'Rang. kommuner avlingsnivå P '!K1287,"")</f>
        <v/>
      </c>
      <c r="O1286" s="4" t="str">
        <f>IF('Rang. kommuner avlingsnivå P '!L1287&gt;1,'Rang. kommuner avlingsnivå P '!L1287,"")</f>
        <v/>
      </c>
    </row>
    <row r="1287" spans="4:15" x14ac:dyDescent="0.25">
      <c r="D1287" s="4" t="str">
        <f>IF('Rang. kommuner avlingsnivå P '!A1288&gt;1,'Rang. kommuner avlingsnivå P '!A1288,"")</f>
        <v/>
      </c>
      <c r="E1287" s="4" t="str">
        <f>IF('Rang. kommuner avlingsnivå P '!B1288&gt;1,'Rang. kommuner avlingsnivå P '!B1288,"")</f>
        <v/>
      </c>
      <c r="F1287" s="4" t="str">
        <f>IF('Rang. kommuner avlingsnivå P '!C1288&gt;1,'Rang. kommuner avlingsnivå P '!C1288,"")</f>
        <v/>
      </c>
      <c r="G1287" s="4" t="str">
        <f>IF('Rang. kommuner avlingsnivå P '!D1288&gt;1,'Rang. kommuner avlingsnivå P '!D1288,"")</f>
        <v/>
      </c>
      <c r="H1287" s="4" t="str">
        <f>IF('Rang. kommuner avlingsnivå P '!E1288&gt;1,'Rang. kommuner avlingsnivå P '!E1288,"")</f>
        <v/>
      </c>
      <c r="I1287" s="4" t="str">
        <f>IF('Rang. kommuner avlingsnivå P '!F1288&gt;1,'Rang. kommuner avlingsnivå P '!F1288,"")</f>
        <v/>
      </c>
      <c r="J1287" s="4" t="str">
        <f>IF('Rang. kommuner avlingsnivå P '!G1288&gt;1,'Rang. kommuner avlingsnivå P '!G1288,"")</f>
        <v/>
      </c>
      <c r="K1287" s="4" t="str">
        <f>IF('Rang. kommuner avlingsnivå P '!H1288&gt;1,'Rang. kommuner avlingsnivå P '!H1288,"")</f>
        <v/>
      </c>
      <c r="L1287" s="4" t="str">
        <f>IF('Rang. kommuner avlingsnivå P '!I1288&gt;1,'Rang. kommuner avlingsnivå P '!I1288,"")</f>
        <v/>
      </c>
      <c r="M1287" s="4" t="str">
        <f>IF('Rang. kommuner avlingsnivå P '!J1288&gt;1,'Rang. kommuner avlingsnivå P '!J1288,"")</f>
        <v/>
      </c>
      <c r="N1287" s="4" t="str">
        <f>IF('Rang. kommuner avlingsnivå P '!K1288&gt;1,'Rang. kommuner avlingsnivå P '!K1288,"")</f>
        <v/>
      </c>
      <c r="O1287" s="4" t="str">
        <f>IF('Rang. kommuner avlingsnivå P '!L1288&gt;1,'Rang. kommuner avlingsnivå P '!L1288,"")</f>
        <v/>
      </c>
    </row>
    <row r="1288" spans="4:15" x14ac:dyDescent="0.25">
      <c r="D1288" s="4" t="str">
        <f>IF('Rang. kommuner avlingsnivå P '!A1289&gt;1,'Rang. kommuner avlingsnivå P '!A1289,"")</f>
        <v/>
      </c>
      <c r="E1288" s="4" t="str">
        <f>IF('Rang. kommuner avlingsnivå P '!B1289&gt;1,'Rang. kommuner avlingsnivå P '!B1289,"")</f>
        <v/>
      </c>
      <c r="F1288" s="4" t="str">
        <f>IF('Rang. kommuner avlingsnivå P '!C1289&gt;1,'Rang. kommuner avlingsnivå P '!C1289,"")</f>
        <v/>
      </c>
      <c r="G1288" s="4" t="str">
        <f>IF('Rang. kommuner avlingsnivå P '!D1289&gt;1,'Rang. kommuner avlingsnivå P '!D1289,"")</f>
        <v/>
      </c>
      <c r="H1288" s="4" t="str">
        <f>IF('Rang. kommuner avlingsnivå P '!E1289&gt;1,'Rang. kommuner avlingsnivå P '!E1289,"")</f>
        <v/>
      </c>
      <c r="I1288" s="4" t="str">
        <f>IF('Rang. kommuner avlingsnivå P '!F1289&gt;1,'Rang. kommuner avlingsnivå P '!F1289,"")</f>
        <v/>
      </c>
      <c r="J1288" s="4" t="str">
        <f>IF('Rang. kommuner avlingsnivå P '!G1289&gt;1,'Rang. kommuner avlingsnivå P '!G1289,"")</f>
        <v/>
      </c>
      <c r="K1288" s="4" t="str">
        <f>IF('Rang. kommuner avlingsnivå P '!H1289&gt;1,'Rang. kommuner avlingsnivå P '!H1289,"")</f>
        <v/>
      </c>
      <c r="L1288" s="4" t="str">
        <f>IF('Rang. kommuner avlingsnivå P '!I1289&gt;1,'Rang. kommuner avlingsnivå P '!I1289,"")</f>
        <v/>
      </c>
      <c r="M1288" s="4" t="str">
        <f>IF('Rang. kommuner avlingsnivå P '!J1289&gt;1,'Rang. kommuner avlingsnivå P '!J1289,"")</f>
        <v/>
      </c>
      <c r="N1288" s="4" t="str">
        <f>IF('Rang. kommuner avlingsnivå P '!K1289&gt;1,'Rang. kommuner avlingsnivå P '!K1289,"")</f>
        <v/>
      </c>
      <c r="O1288" s="4" t="str">
        <f>IF('Rang. kommuner avlingsnivå P '!L1289&gt;1,'Rang. kommuner avlingsnivå P '!L1289,"")</f>
        <v/>
      </c>
    </row>
    <row r="1289" spans="4:15" x14ac:dyDescent="0.25">
      <c r="D1289" s="4" t="str">
        <f>IF('Rang. kommuner avlingsnivå P '!A1290&gt;1,'Rang. kommuner avlingsnivå P '!A1290,"")</f>
        <v/>
      </c>
      <c r="E1289" s="4" t="str">
        <f>IF('Rang. kommuner avlingsnivå P '!B1290&gt;1,'Rang. kommuner avlingsnivå P '!B1290,"")</f>
        <v/>
      </c>
      <c r="F1289" s="4" t="str">
        <f>IF('Rang. kommuner avlingsnivå P '!C1290&gt;1,'Rang. kommuner avlingsnivå P '!C1290,"")</f>
        <v/>
      </c>
      <c r="G1289" s="4" t="str">
        <f>IF('Rang. kommuner avlingsnivå P '!D1290&gt;1,'Rang. kommuner avlingsnivå P '!D1290,"")</f>
        <v/>
      </c>
      <c r="H1289" s="4" t="str">
        <f>IF('Rang. kommuner avlingsnivå P '!E1290&gt;1,'Rang. kommuner avlingsnivå P '!E1290,"")</f>
        <v/>
      </c>
      <c r="I1289" s="4" t="str">
        <f>IF('Rang. kommuner avlingsnivå P '!F1290&gt;1,'Rang. kommuner avlingsnivå P '!F1290,"")</f>
        <v/>
      </c>
      <c r="J1289" s="4" t="str">
        <f>IF('Rang. kommuner avlingsnivå P '!G1290&gt;1,'Rang. kommuner avlingsnivå P '!G1290,"")</f>
        <v/>
      </c>
      <c r="K1289" s="4" t="str">
        <f>IF('Rang. kommuner avlingsnivå P '!H1290&gt;1,'Rang. kommuner avlingsnivå P '!H1290,"")</f>
        <v/>
      </c>
      <c r="L1289" s="4" t="str">
        <f>IF('Rang. kommuner avlingsnivå P '!I1290&gt;1,'Rang. kommuner avlingsnivå P '!I1290,"")</f>
        <v/>
      </c>
      <c r="M1289" s="4" t="str">
        <f>IF('Rang. kommuner avlingsnivå P '!J1290&gt;1,'Rang. kommuner avlingsnivå P '!J1290,"")</f>
        <v/>
      </c>
      <c r="N1289" s="4" t="str">
        <f>IF('Rang. kommuner avlingsnivå P '!K1290&gt;1,'Rang. kommuner avlingsnivå P '!K1290,"")</f>
        <v/>
      </c>
      <c r="O1289" s="4" t="str">
        <f>IF('Rang. kommuner avlingsnivå P '!L1290&gt;1,'Rang. kommuner avlingsnivå P '!L1290,"")</f>
        <v/>
      </c>
    </row>
    <row r="1290" spans="4:15" x14ac:dyDescent="0.25">
      <c r="D1290" s="4" t="str">
        <f>IF('Rang. kommuner avlingsnivå P '!A1291&gt;1,'Rang. kommuner avlingsnivå P '!A1291,"")</f>
        <v/>
      </c>
      <c r="E1290" s="4" t="str">
        <f>IF('Rang. kommuner avlingsnivå P '!B1291&gt;1,'Rang. kommuner avlingsnivå P '!B1291,"")</f>
        <v/>
      </c>
      <c r="F1290" s="4" t="str">
        <f>IF('Rang. kommuner avlingsnivå P '!C1291&gt;1,'Rang. kommuner avlingsnivå P '!C1291,"")</f>
        <v/>
      </c>
      <c r="G1290" s="4" t="str">
        <f>IF('Rang. kommuner avlingsnivå P '!D1291&gt;1,'Rang. kommuner avlingsnivå P '!D1291,"")</f>
        <v/>
      </c>
      <c r="H1290" s="4" t="str">
        <f>IF('Rang. kommuner avlingsnivå P '!E1291&gt;1,'Rang. kommuner avlingsnivå P '!E1291,"")</f>
        <v/>
      </c>
      <c r="I1290" s="4" t="str">
        <f>IF('Rang. kommuner avlingsnivå P '!F1291&gt;1,'Rang. kommuner avlingsnivå P '!F1291,"")</f>
        <v/>
      </c>
      <c r="J1290" s="4" t="str">
        <f>IF('Rang. kommuner avlingsnivå P '!G1291&gt;1,'Rang. kommuner avlingsnivå P '!G1291,"")</f>
        <v/>
      </c>
      <c r="K1290" s="4" t="str">
        <f>IF('Rang. kommuner avlingsnivå P '!H1291&gt;1,'Rang. kommuner avlingsnivå P '!H1291,"")</f>
        <v/>
      </c>
      <c r="L1290" s="4" t="str">
        <f>IF('Rang. kommuner avlingsnivå P '!I1291&gt;1,'Rang. kommuner avlingsnivå P '!I1291,"")</f>
        <v/>
      </c>
      <c r="M1290" s="4" t="str">
        <f>IF('Rang. kommuner avlingsnivå P '!J1291&gt;1,'Rang. kommuner avlingsnivå P '!J1291,"")</f>
        <v/>
      </c>
      <c r="N1290" s="4" t="str">
        <f>IF('Rang. kommuner avlingsnivå P '!K1291&gt;1,'Rang. kommuner avlingsnivå P '!K1291,"")</f>
        <v/>
      </c>
      <c r="O1290" s="4" t="str">
        <f>IF('Rang. kommuner avlingsnivå P '!L1291&gt;1,'Rang. kommuner avlingsnivå P '!L1291,"")</f>
        <v/>
      </c>
    </row>
    <row r="1291" spans="4:15" x14ac:dyDescent="0.25">
      <c r="D1291" s="4" t="str">
        <f>IF('Rang. kommuner avlingsnivå P '!A1292&gt;1,'Rang. kommuner avlingsnivå P '!A1292,"")</f>
        <v/>
      </c>
      <c r="E1291" s="4" t="str">
        <f>IF('Rang. kommuner avlingsnivå P '!B1292&gt;1,'Rang. kommuner avlingsnivå P '!B1292,"")</f>
        <v/>
      </c>
      <c r="F1291" s="4" t="str">
        <f>IF('Rang. kommuner avlingsnivå P '!C1292&gt;1,'Rang. kommuner avlingsnivå P '!C1292,"")</f>
        <v/>
      </c>
      <c r="G1291" s="4" t="str">
        <f>IF('Rang. kommuner avlingsnivå P '!D1292&gt;1,'Rang. kommuner avlingsnivå P '!D1292,"")</f>
        <v/>
      </c>
      <c r="H1291" s="4" t="str">
        <f>IF('Rang. kommuner avlingsnivå P '!E1292&gt;1,'Rang. kommuner avlingsnivå P '!E1292,"")</f>
        <v/>
      </c>
      <c r="I1291" s="4" t="str">
        <f>IF('Rang. kommuner avlingsnivå P '!F1292&gt;1,'Rang. kommuner avlingsnivå P '!F1292,"")</f>
        <v/>
      </c>
      <c r="J1291" s="4" t="str">
        <f>IF('Rang. kommuner avlingsnivå P '!G1292&gt;1,'Rang. kommuner avlingsnivå P '!G1292,"")</f>
        <v/>
      </c>
      <c r="K1291" s="4" t="str">
        <f>IF('Rang. kommuner avlingsnivå P '!H1292&gt;1,'Rang. kommuner avlingsnivå P '!H1292,"")</f>
        <v/>
      </c>
      <c r="L1291" s="4" t="str">
        <f>IF('Rang. kommuner avlingsnivå P '!I1292&gt;1,'Rang. kommuner avlingsnivå P '!I1292,"")</f>
        <v/>
      </c>
      <c r="M1291" s="4" t="str">
        <f>IF('Rang. kommuner avlingsnivå P '!J1292&gt;1,'Rang. kommuner avlingsnivå P '!J1292,"")</f>
        <v/>
      </c>
      <c r="N1291" s="4" t="str">
        <f>IF('Rang. kommuner avlingsnivå P '!K1292&gt;1,'Rang. kommuner avlingsnivå P '!K1292,"")</f>
        <v/>
      </c>
      <c r="O1291" s="4" t="str">
        <f>IF('Rang. kommuner avlingsnivå P '!L1292&gt;1,'Rang. kommuner avlingsnivå P '!L1292,"")</f>
        <v/>
      </c>
    </row>
    <row r="1292" spans="4:15" x14ac:dyDescent="0.25">
      <c r="D1292" s="4" t="str">
        <f>IF('Rang. kommuner avlingsnivå P '!A1293&gt;1,'Rang. kommuner avlingsnivå P '!A1293,"")</f>
        <v/>
      </c>
      <c r="E1292" s="4" t="str">
        <f>IF('Rang. kommuner avlingsnivå P '!B1293&gt;1,'Rang. kommuner avlingsnivå P '!B1293,"")</f>
        <v/>
      </c>
      <c r="F1292" s="4" t="str">
        <f>IF('Rang. kommuner avlingsnivå P '!C1293&gt;1,'Rang. kommuner avlingsnivå P '!C1293,"")</f>
        <v/>
      </c>
      <c r="G1292" s="4" t="str">
        <f>IF('Rang. kommuner avlingsnivå P '!D1293&gt;1,'Rang. kommuner avlingsnivå P '!D1293,"")</f>
        <v/>
      </c>
      <c r="H1292" s="4" t="str">
        <f>IF('Rang. kommuner avlingsnivå P '!E1293&gt;1,'Rang. kommuner avlingsnivå P '!E1293,"")</f>
        <v/>
      </c>
      <c r="I1292" s="4" t="str">
        <f>IF('Rang. kommuner avlingsnivå P '!F1293&gt;1,'Rang. kommuner avlingsnivå P '!F1293,"")</f>
        <v/>
      </c>
      <c r="J1292" s="4" t="str">
        <f>IF('Rang. kommuner avlingsnivå P '!G1293&gt;1,'Rang. kommuner avlingsnivå P '!G1293,"")</f>
        <v/>
      </c>
      <c r="K1292" s="4" t="str">
        <f>IF('Rang. kommuner avlingsnivå P '!H1293&gt;1,'Rang. kommuner avlingsnivå P '!H1293,"")</f>
        <v/>
      </c>
      <c r="L1292" s="4" t="str">
        <f>IF('Rang. kommuner avlingsnivå P '!I1293&gt;1,'Rang. kommuner avlingsnivå P '!I1293,"")</f>
        <v/>
      </c>
      <c r="M1292" s="4" t="str">
        <f>IF('Rang. kommuner avlingsnivå P '!J1293&gt;1,'Rang. kommuner avlingsnivå P '!J1293,"")</f>
        <v/>
      </c>
      <c r="N1292" s="4" t="str">
        <f>IF('Rang. kommuner avlingsnivå P '!K1293&gt;1,'Rang. kommuner avlingsnivå P '!K1293,"")</f>
        <v/>
      </c>
      <c r="O1292" s="4" t="str">
        <f>IF('Rang. kommuner avlingsnivå P '!L1293&gt;1,'Rang. kommuner avlingsnivå P '!L1293,"")</f>
        <v/>
      </c>
    </row>
    <row r="1293" spans="4:15" x14ac:dyDescent="0.25">
      <c r="D1293" s="4" t="str">
        <f>IF('Rang. kommuner avlingsnivå P '!A1294&gt;1,'Rang. kommuner avlingsnivå P '!A1294,"")</f>
        <v/>
      </c>
      <c r="E1293" s="4" t="str">
        <f>IF('Rang. kommuner avlingsnivå P '!B1294&gt;1,'Rang. kommuner avlingsnivå P '!B1294,"")</f>
        <v/>
      </c>
      <c r="F1293" s="4" t="str">
        <f>IF('Rang. kommuner avlingsnivå P '!C1294&gt;1,'Rang. kommuner avlingsnivå P '!C1294,"")</f>
        <v/>
      </c>
      <c r="G1293" s="4" t="str">
        <f>IF('Rang. kommuner avlingsnivå P '!D1294&gt;1,'Rang. kommuner avlingsnivå P '!D1294,"")</f>
        <v/>
      </c>
      <c r="H1293" s="4" t="str">
        <f>IF('Rang. kommuner avlingsnivå P '!E1294&gt;1,'Rang. kommuner avlingsnivå P '!E1294,"")</f>
        <v/>
      </c>
      <c r="I1293" s="4" t="str">
        <f>IF('Rang. kommuner avlingsnivå P '!F1294&gt;1,'Rang. kommuner avlingsnivå P '!F1294,"")</f>
        <v/>
      </c>
      <c r="J1293" s="4" t="str">
        <f>IF('Rang. kommuner avlingsnivå P '!G1294&gt;1,'Rang. kommuner avlingsnivå P '!G1294,"")</f>
        <v/>
      </c>
      <c r="K1293" s="4" t="str">
        <f>IF('Rang. kommuner avlingsnivå P '!H1294&gt;1,'Rang. kommuner avlingsnivå P '!H1294,"")</f>
        <v/>
      </c>
      <c r="L1293" s="4" t="str">
        <f>IF('Rang. kommuner avlingsnivå P '!I1294&gt;1,'Rang. kommuner avlingsnivå P '!I1294,"")</f>
        <v/>
      </c>
      <c r="M1293" s="4" t="str">
        <f>IF('Rang. kommuner avlingsnivå P '!J1294&gt;1,'Rang. kommuner avlingsnivå P '!J1294,"")</f>
        <v/>
      </c>
      <c r="N1293" s="4" t="str">
        <f>IF('Rang. kommuner avlingsnivå P '!K1294&gt;1,'Rang. kommuner avlingsnivå P '!K1294,"")</f>
        <v/>
      </c>
      <c r="O1293" s="4" t="str">
        <f>IF('Rang. kommuner avlingsnivå P '!L1294&gt;1,'Rang. kommuner avlingsnivå P '!L1294,"")</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03"/>
  <sheetViews>
    <sheetView workbookViewId="0">
      <selection activeCell="A41" sqref="A41"/>
    </sheetView>
  </sheetViews>
  <sheetFormatPr baseColWidth="10" defaultRowHeight="15" x14ac:dyDescent="0.25"/>
  <cols>
    <col min="1" max="1" width="28" customWidth="1"/>
    <col min="2" max="2" width="3.42578125" customWidth="1"/>
    <col min="3" max="3" width="23.42578125" customWidth="1"/>
    <col min="4" max="4" width="8.7109375" bestFit="1" customWidth="1"/>
    <col min="5" max="5" width="4.28515625" customWidth="1"/>
    <col min="6" max="6" width="22.28515625" customWidth="1"/>
    <col min="7" max="7" width="8.7109375" bestFit="1" customWidth="1"/>
    <col min="8" max="8" width="4.7109375" customWidth="1"/>
    <col min="9" max="9" width="23.28515625" customWidth="1"/>
    <col min="10" max="10" width="8.7109375" bestFit="1" customWidth="1"/>
    <col min="11" max="11" width="4.140625" customWidth="1"/>
    <col min="12" max="12" width="24.7109375" customWidth="1"/>
    <col min="13" max="13" width="8.7109375" bestFit="1" customWidth="1"/>
    <col min="14" max="14" width="4.140625" customWidth="1"/>
    <col min="15" max="15" width="20.7109375" customWidth="1"/>
    <col min="16" max="16" width="8.7109375" bestFit="1" customWidth="1"/>
  </cols>
  <sheetData>
    <row r="1" spans="1:16" ht="15.75" x14ac:dyDescent="0.25">
      <c r="A1" s="11" t="s">
        <v>40</v>
      </c>
    </row>
    <row r="2" spans="1:16" ht="15.75" x14ac:dyDescent="0.25">
      <c r="A2" s="27" t="s">
        <v>72</v>
      </c>
    </row>
    <row r="3" spans="1:16" x14ac:dyDescent="0.25">
      <c r="C3" s="5" t="str">
        <f>+'Avlinger kornslag P'!A3</f>
        <v>Kornavling alt korn i Norge i Gjennomsnitt alle år</v>
      </c>
      <c r="F3" s="5" t="str">
        <f>+'Avlinger kornslag P'!D3</f>
        <v>Kornavling bygg i Norge i Gjennomsnitt alle år</v>
      </c>
      <c r="I3" s="5" t="str">
        <f>+'Avlinger kornslag P'!G3</f>
        <v>Kornavling havre i Norge i Gjennomsnitt alle år</v>
      </c>
      <c r="L3" s="5" t="str">
        <f>+'Avlinger kornslag P'!J3</f>
        <v>Kornavling hvete i Norge i Gjennomsnitt alle år</v>
      </c>
      <c r="O3" s="5" t="str">
        <f>+'Avlinger kornslag P'!M3</f>
        <v>Kornavling rug i Norge i Gjennomsnitt alle år</v>
      </c>
    </row>
    <row r="4" spans="1:16" x14ac:dyDescent="0.25">
      <c r="C4" t="s">
        <v>14</v>
      </c>
      <c r="D4" s="6" t="s">
        <v>34</v>
      </c>
      <c r="F4" t="s">
        <v>14</v>
      </c>
      <c r="G4" s="6" t="s">
        <v>34</v>
      </c>
      <c r="I4" t="s">
        <v>14</v>
      </c>
      <c r="J4" s="6" t="s">
        <v>34</v>
      </c>
      <c r="L4" t="s">
        <v>14</v>
      </c>
      <c r="M4" s="6" t="s">
        <v>34</v>
      </c>
      <c r="O4" t="s">
        <v>14</v>
      </c>
      <c r="P4" s="6" t="s">
        <v>34</v>
      </c>
    </row>
    <row r="5" spans="1:16" x14ac:dyDescent="0.25">
      <c r="C5" t="str">
        <f>IF('Avlinger kornslag P'!A8&gt;0,'Avlinger kornslag P'!A8,"")</f>
        <v>3450 ETNEDAL</v>
      </c>
      <c r="D5" s="4">
        <f>IFERROR(IF('Avlinger kornslag P'!B8&gt;0,'Avlinger kornslag P'!B8,""),"")</f>
        <v>658.72222222222194</v>
      </c>
      <c r="F5" t="str">
        <f>IF('Avlinger kornslag P'!D8&gt;0,'Avlinger kornslag P'!D8,"")</f>
        <v>4216 BIRKENES</v>
      </c>
      <c r="G5" s="4">
        <f>IFERROR(IF('Avlinger kornslag P'!E8&gt;0,'Avlinger kornslag P'!E8,""),"")</f>
        <v>5255.25</v>
      </c>
      <c r="I5" t="str">
        <f>IF('Avlinger kornslag P'!G8&gt;0,'Avlinger kornslag P'!G8,"")</f>
        <v>1506 MOLDE</v>
      </c>
      <c r="J5" s="4">
        <f>IFERROR(IF('Avlinger kornslag P'!H8&gt;0,'Avlinger kornslag P'!H8,""),"")</f>
        <v>6679.550724637681</v>
      </c>
      <c r="L5" t="str">
        <f>IF('Avlinger kornslag P'!J8&gt;0,'Avlinger kornslag P'!J8,"")</f>
        <v>5031 MALVIK</v>
      </c>
      <c r="M5" s="4">
        <f>IFERROR(IF('Avlinger kornslag P'!K8&gt;0,'Avlinger kornslag P'!K8,""),"")</f>
        <v>2318.4423706526732</v>
      </c>
      <c r="O5" t="str">
        <f>IF('Avlinger kornslag P'!M8&gt;0,'Avlinger kornslag P'!M8,"")</f>
        <v>4018 NOME</v>
      </c>
      <c r="P5" s="4">
        <f>IFERROR(IF('Avlinger kornslag P'!N8&gt;0,'Avlinger kornslag P'!N8,""),"")</f>
        <v>1301.2281351705453</v>
      </c>
    </row>
    <row r="6" spans="1:16" x14ac:dyDescent="0.25">
      <c r="C6" t="str">
        <f>IF('Avlinger kornslag P'!A9&gt;0,'Avlinger kornslag P'!A9,"")</f>
        <v>3338 NORE OG UVDAL</v>
      </c>
      <c r="D6" s="4">
        <f>IFERROR(IF('Avlinger kornslag P'!B9&gt;0,'Avlinger kornslag P'!B9,""),"")</f>
        <v>550.99622060857166</v>
      </c>
      <c r="F6" t="str">
        <f>IF('Avlinger kornslag P'!D9&gt;0,'Avlinger kornslag P'!D9,"")</f>
        <v>1122 GJESDAL</v>
      </c>
      <c r="G6" s="4">
        <f>IFERROR(IF('Avlinger kornslag P'!E9&gt;0,'Avlinger kornslag P'!E9,""),"")</f>
        <v>758.34828486653282</v>
      </c>
      <c r="I6" t="str">
        <f>IF('Avlinger kornslag P'!G9&gt;0,'Avlinger kornslag P'!G9,"")</f>
        <v>5060 NÆRØYSUND</v>
      </c>
      <c r="J6" s="4">
        <f>IFERROR(IF('Avlinger kornslag P'!H9&gt;0,'Avlinger kornslag P'!H9,""),"")</f>
        <v>1115</v>
      </c>
      <c r="L6" t="str">
        <f>IF('Avlinger kornslag P'!J9&gt;0,'Avlinger kornslag P'!J9,"")</f>
        <v>3433 SKJÅK</v>
      </c>
      <c r="M6" s="4">
        <f>IFERROR(IF('Avlinger kornslag P'!K9&gt;0,'Avlinger kornslag P'!K9,""),"")</f>
        <v>1460.0984340044761</v>
      </c>
      <c r="O6" t="str">
        <f>IF('Avlinger kornslag P'!M9&gt;0,'Avlinger kornslag P'!M9,"")</f>
        <v>4010 SILJAN</v>
      </c>
      <c r="P6" s="4">
        <f>IFERROR(IF('Avlinger kornslag P'!N9&gt;0,'Avlinger kornslag P'!N9,""),"")</f>
        <v>1062.350107438901</v>
      </c>
    </row>
    <row r="7" spans="1:16" x14ac:dyDescent="0.25">
      <c r="C7" t="str">
        <f>IF('Avlinger kornslag P'!A10&gt;0,'Avlinger kornslag P'!A10,"")</f>
        <v>1122 GJESDAL</v>
      </c>
      <c r="D7" s="4">
        <f>IFERROR(IF('Avlinger kornslag P'!B10&gt;0,'Avlinger kornslag P'!B10,""),"")</f>
        <v>532.61129998303238</v>
      </c>
      <c r="F7" t="str">
        <f>IF('Avlinger kornslag P'!D10&gt;0,'Avlinger kornslag P'!D10,"")</f>
        <v>4024 HJARTDAL</v>
      </c>
      <c r="G7" s="4">
        <f>IFERROR(IF('Avlinger kornslag P'!E10&gt;0,'Avlinger kornslag P'!E10,""),"")</f>
        <v>529.00540641312455</v>
      </c>
      <c r="I7" t="str">
        <f>IF('Avlinger kornslag P'!G10&gt;0,'Avlinger kornslag P'!G10,"")</f>
        <v>1122 GJESDAL</v>
      </c>
      <c r="J7" s="4">
        <f>IFERROR(IF('Avlinger kornslag P'!H10&gt;0,'Avlinger kornslag P'!H10,""),"")</f>
        <v>967.2972567873303</v>
      </c>
      <c r="L7" t="str">
        <f>IF('Avlinger kornslag P'!J10&gt;0,'Avlinger kornslag P'!J10,"")</f>
        <v>5007 NAMSOS</v>
      </c>
      <c r="M7" s="4">
        <f>IFERROR(IF('Avlinger kornslag P'!K10&gt;0,'Avlinger kornslag P'!K10,""),"")</f>
        <v>1299.5803698958684</v>
      </c>
      <c r="O7" t="str">
        <f>IF('Avlinger kornslag P'!M10&gt;0,'Avlinger kornslag P'!M10,"")</f>
        <v>3201 BÆRUM</v>
      </c>
      <c r="P7" s="4">
        <f>IFERROR(IF('Avlinger kornslag P'!N10&gt;0,'Avlinger kornslag P'!N10,""),"")</f>
        <v>969.38191325531761</v>
      </c>
    </row>
    <row r="8" spans="1:16" x14ac:dyDescent="0.25">
      <c r="C8" t="str">
        <f>IF('Avlinger kornslag P'!A11&gt;0,'Avlinger kornslag P'!A11,"")</f>
        <v>3413 STANGE</v>
      </c>
      <c r="D8" s="4">
        <f>IFERROR(IF('Avlinger kornslag P'!B11&gt;0,'Avlinger kornslag P'!B11,""),"")</f>
        <v>518.41983304549638</v>
      </c>
      <c r="F8" t="str">
        <f>IF('Avlinger kornslag P'!D11&gt;0,'Avlinger kornslag P'!D11,"")</f>
        <v>3413 STANGE</v>
      </c>
      <c r="G8" s="4">
        <f>IFERROR(IF('Avlinger kornslag P'!E11&gt;0,'Avlinger kornslag P'!E11,""),"")</f>
        <v>507.28739752084198</v>
      </c>
      <c r="I8" t="str">
        <f>IF('Avlinger kornslag P'!G11&gt;0,'Avlinger kornslag P'!G11,"")</f>
        <v>3450 ETNEDAL</v>
      </c>
      <c r="J8" s="4">
        <f>IFERROR(IF('Avlinger kornslag P'!H11&gt;0,'Avlinger kornslag P'!H11,""),"")</f>
        <v>658.72222222222194</v>
      </c>
      <c r="L8" t="str">
        <f>IF('Avlinger kornslag P'!J11&gt;0,'Avlinger kornslag P'!J11,"")</f>
        <v>5032 SELBU</v>
      </c>
      <c r="M8" s="4">
        <f>IFERROR(IF('Avlinger kornslag P'!K11&gt;0,'Avlinger kornslag P'!K11,""),"")</f>
        <v>996.46666666666704</v>
      </c>
      <c r="O8" t="str">
        <f>IF('Avlinger kornslag P'!M11&gt;0,'Avlinger kornslag P'!M11,"")</f>
        <v>3232 NITTEDAL</v>
      </c>
      <c r="P8" s="4">
        <f>IFERROR(IF('Avlinger kornslag P'!N11&gt;0,'Avlinger kornslag P'!N11,""),"")</f>
        <v>940.61470632585861</v>
      </c>
    </row>
    <row r="9" spans="1:16" x14ac:dyDescent="0.25">
      <c r="C9" t="str">
        <f>IF('Avlinger kornslag P'!A12&gt;0,'Avlinger kornslag P'!A12,"")</f>
        <v>3310 HOLE</v>
      </c>
      <c r="D9" s="4">
        <f>IFERROR(IF('Avlinger kornslag P'!B12&gt;0,'Avlinger kornslag P'!B12,""),"")</f>
        <v>515.3471175787937</v>
      </c>
      <c r="F9" t="str">
        <f>IF('Avlinger kornslag P'!D12&gt;0,'Avlinger kornslag P'!D12,"")</f>
        <v>3431 DOVRE</v>
      </c>
      <c r="G9" s="4">
        <f>IFERROR(IF('Avlinger kornslag P'!E12&gt;0,'Avlinger kornslag P'!E12,""),"")</f>
        <v>494.20592244251446</v>
      </c>
      <c r="I9" t="str">
        <f>IF('Avlinger kornslag P'!G12&gt;0,'Avlinger kornslag P'!G12,"")</f>
        <v>5034 MERÅKER</v>
      </c>
      <c r="J9" s="4">
        <f>IFERROR(IF('Avlinger kornslag P'!H12&gt;0,'Avlinger kornslag P'!H12,""),"")</f>
        <v>587.90460856855793</v>
      </c>
      <c r="L9" t="str">
        <f>IF('Avlinger kornslag P'!J12&gt;0,'Avlinger kornslag P'!J12,"")</f>
        <v>3443 VESTRE TOTEN</v>
      </c>
      <c r="M9" s="4">
        <f>IFERROR(IF('Avlinger kornslag P'!K12&gt;0,'Avlinger kornslag P'!K12,""),"")</f>
        <v>943.71369954823831</v>
      </c>
      <c r="O9" t="str">
        <f>IF('Avlinger kornslag P'!M12&gt;0,'Avlinger kornslag P'!M12,"")</f>
        <v>3407 GJØVIK</v>
      </c>
      <c r="P9" s="4">
        <f>IFERROR(IF('Avlinger kornslag P'!N12&gt;0,'Avlinger kornslag P'!N12,""),"")</f>
        <v>868.46692682926994</v>
      </c>
    </row>
    <row r="10" spans="1:16" x14ac:dyDescent="0.25">
      <c r="C10" t="str">
        <f>IF('Avlinger kornslag P'!A13&gt;0,'Avlinger kornslag P'!A13,"")</f>
        <v>3218 ÅS</v>
      </c>
      <c r="D10" s="4">
        <f>IFERROR(IF('Avlinger kornslag P'!B13&gt;0,'Avlinger kornslag P'!B13,""),"")</f>
        <v>497.3720899845863</v>
      </c>
      <c r="F10" t="str">
        <f>IF('Avlinger kornslag P'!D13&gt;0,'Avlinger kornslag P'!D13,"")</f>
        <v>3310 HOLE</v>
      </c>
      <c r="G10" s="4">
        <f>IFERROR(IF('Avlinger kornslag P'!E13&gt;0,'Avlinger kornslag P'!E13,""),"")</f>
        <v>492.23423130427426</v>
      </c>
      <c r="I10" t="str">
        <f>IF('Avlinger kornslag P'!G13&gt;0,'Avlinger kornslag P'!G13,"")</f>
        <v>1103 STAVANGER</v>
      </c>
      <c r="J10" s="4">
        <f>IFERROR(IF('Avlinger kornslag P'!H13&gt;0,'Avlinger kornslag P'!H13,""),"")</f>
        <v>550.18766189923213</v>
      </c>
      <c r="L10" t="str">
        <f>IF('Avlinger kornslag P'!J13&gt;0,'Avlinger kornslag P'!J13,"")</f>
        <v>3440 ØYER</v>
      </c>
      <c r="M10" s="4">
        <f>IFERROR(IF('Avlinger kornslag P'!K13&gt;0,'Avlinger kornslag P'!K13,""),"")</f>
        <v>647.26129865613484</v>
      </c>
      <c r="O10" t="str">
        <f>IF('Avlinger kornslag P'!M13&gt;0,'Avlinger kornslag P'!M13,"")</f>
        <v>1120 KLEPP</v>
      </c>
      <c r="P10" s="4">
        <f>IFERROR(IF('Avlinger kornslag P'!N13&gt;0,'Avlinger kornslag P'!N13,""),"")</f>
        <v>828.36761261261245</v>
      </c>
    </row>
    <row r="11" spans="1:16" x14ac:dyDescent="0.25">
      <c r="C11" t="str">
        <f>IF('Avlinger kornslag P'!A14&gt;0,'Avlinger kornslag P'!A14,"")</f>
        <v>3431 DOVRE</v>
      </c>
      <c r="D11" s="4">
        <f>IFERROR(IF('Avlinger kornslag P'!B14&gt;0,'Avlinger kornslag P'!B14,""),"")</f>
        <v>494.20592244251446</v>
      </c>
      <c r="F11" t="str">
        <f>IF('Avlinger kornslag P'!D14&gt;0,'Avlinger kornslag P'!D14,"")</f>
        <v>3218 ÅS</v>
      </c>
      <c r="G11" s="4">
        <f>IFERROR(IF('Avlinger kornslag P'!E14&gt;0,'Avlinger kornslag P'!E14,""),"")</f>
        <v>479.71026455861346</v>
      </c>
      <c r="I11" t="str">
        <f>IF('Avlinger kornslag P'!G14&gt;0,'Avlinger kornslag P'!G14,"")</f>
        <v>1120 KLEPP</v>
      </c>
      <c r="J11" s="4">
        <f>IFERROR(IF('Avlinger kornslag P'!H14&gt;0,'Avlinger kornslag P'!H14,""),"")</f>
        <v>546.9746302932075</v>
      </c>
      <c r="L11" t="str">
        <f>IF('Avlinger kornslag P'!J14&gt;0,'Avlinger kornslag P'!J14,"")</f>
        <v>3338 NORE OG UVDAL</v>
      </c>
      <c r="M11" s="4">
        <f>IFERROR(IF('Avlinger kornslag P'!K14&gt;0,'Avlinger kornslag P'!K14,""),"")</f>
        <v>577.94938420347955</v>
      </c>
      <c r="O11" t="str">
        <f>IF('Avlinger kornslag P'!M14&gt;0,'Avlinger kornslag P'!M14,"")</f>
        <v>3412 LØTEN</v>
      </c>
      <c r="P11" s="4">
        <f>IFERROR(IF('Avlinger kornslag P'!N14&gt;0,'Avlinger kornslag P'!N14,""),"")</f>
        <v>826.8986828818206</v>
      </c>
    </row>
    <row r="12" spans="1:16" x14ac:dyDescent="0.25">
      <c r="C12" t="str">
        <f>IF('Avlinger kornslag P'!A15&gt;0,'Avlinger kornslag P'!A15,"")</f>
        <v>3112 RÅDE</v>
      </c>
      <c r="D12" s="4">
        <f>IFERROR(IF('Avlinger kornslag P'!B15&gt;0,'Avlinger kornslag P'!B15,""),"")</f>
        <v>478.33217976098052</v>
      </c>
      <c r="F12" t="str">
        <f>IF('Avlinger kornslag P'!D15&gt;0,'Avlinger kornslag P'!D15,"")</f>
        <v>3434 LOM</v>
      </c>
      <c r="G12" s="4">
        <f>IFERROR(IF('Avlinger kornslag P'!E15&gt;0,'Avlinger kornslag P'!E15,""),"")</f>
        <v>479.5701954751695</v>
      </c>
      <c r="I12" t="str">
        <f>IF('Avlinger kornslag P'!G15&gt;0,'Avlinger kornslag P'!G15,"")</f>
        <v>4611 ETNE</v>
      </c>
      <c r="J12" s="4">
        <f>IFERROR(IF('Avlinger kornslag P'!H15&gt;0,'Avlinger kornslag P'!H15,""),"")</f>
        <v>540.27499999999998</v>
      </c>
      <c r="L12" t="str">
        <f>IF('Avlinger kornslag P'!J15&gt;0,'Avlinger kornslag P'!J15,"")</f>
        <v>3441 GAUSDAL</v>
      </c>
      <c r="M12" s="4">
        <f>IFERROR(IF('Avlinger kornslag P'!K15&gt;0,'Avlinger kornslag P'!K15,""),"")</f>
        <v>574.55715506839795</v>
      </c>
      <c r="O12" t="str">
        <f>IF('Avlinger kornslag P'!M15&gt;0,'Avlinger kornslag P'!M15,"")</f>
        <v>3238 NANNESTAD</v>
      </c>
      <c r="P12" s="4">
        <f>IFERROR(IF('Avlinger kornslag P'!N15&gt;0,'Avlinger kornslag P'!N15,""),"")</f>
        <v>823.09601613314044</v>
      </c>
    </row>
    <row r="13" spans="1:16" x14ac:dyDescent="0.25">
      <c r="C13" t="str">
        <f>IF('Avlinger kornslag P'!A16&gt;0,'Avlinger kornslag P'!A16,"")</f>
        <v>3403 HAMAR</v>
      </c>
      <c r="D13" s="4">
        <f>IFERROR(IF('Avlinger kornslag P'!B16&gt;0,'Avlinger kornslag P'!B16,""),"")</f>
        <v>475.1503666685478</v>
      </c>
      <c r="F13" t="str">
        <f>IF('Avlinger kornslag P'!D16&gt;0,'Avlinger kornslag P'!D16,"")</f>
        <v>3412 LØTEN</v>
      </c>
      <c r="G13" s="4">
        <f>IFERROR(IF('Avlinger kornslag P'!E16&gt;0,'Avlinger kornslag P'!E16,""),"")</f>
        <v>468.43926318977213</v>
      </c>
      <c r="I13" t="str">
        <f>IF('Avlinger kornslag P'!G16&gt;0,'Avlinger kornslag P'!G16,"")</f>
        <v>3441 GAUSDAL</v>
      </c>
      <c r="J13" s="4">
        <f>IFERROR(IF('Avlinger kornslag P'!H16&gt;0,'Avlinger kornslag P'!H16,""),"")</f>
        <v>524.670580938846</v>
      </c>
      <c r="L13" t="str">
        <f>IF('Avlinger kornslag P'!J16&gt;0,'Avlinger kornslag P'!J16,"")</f>
        <v>3413 STANGE</v>
      </c>
      <c r="M13" s="4">
        <f>IFERROR(IF('Avlinger kornslag P'!K16&gt;0,'Avlinger kornslag P'!K16,""),"")</f>
        <v>555.67999929320035</v>
      </c>
      <c r="O13" t="str">
        <f>IF('Avlinger kornslag P'!M16&gt;0,'Avlinger kornslag P'!M16,"")</f>
        <v>3207 NORDRE FOLLO</v>
      </c>
      <c r="P13" s="4">
        <f>IFERROR(IF('Avlinger kornslag P'!N16&gt;0,'Avlinger kornslag P'!N16,""),"")</f>
        <v>801.12163789484237</v>
      </c>
    </row>
    <row r="14" spans="1:16" x14ac:dyDescent="0.25">
      <c r="C14" t="str">
        <f>IF('Avlinger kornslag P'!A17&gt;0,'Avlinger kornslag P'!A17,"")</f>
        <v>3412 LØTEN</v>
      </c>
      <c r="D14" s="4">
        <f>IFERROR(IF('Avlinger kornslag P'!B17&gt;0,'Avlinger kornslag P'!B17,""),"")</f>
        <v>467.39532739177679</v>
      </c>
      <c r="F14" t="str">
        <f>IF('Avlinger kornslag P'!D17&gt;0,'Avlinger kornslag P'!D17,"")</f>
        <v>3403 HAMAR</v>
      </c>
      <c r="G14" s="4">
        <f>IFERROR(IF('Avlinger kornslag P'!E17&gt;0,'Avlinger kornslag P'!E17,""),"")</f>
        <v>464.17186477231832</v>
      </c>
      <c r="I14" t="str">
        <f>IF('Avlinger kornslag P'!G17&gt;0,'Avlinger kornslag P'!G17,"")</f>
        <v>3310 HOLE</v>
      </c>
      <c r="J14" s="4">
        <f>IFERROR(IF('Avlinger kornslag P'!H17&gt;0,'Avlinger kornslag P'!H17,""),"")</f>
        <v>498.74514377093493</v>
      </c>
      <c r="L14" t="str">
        <f>IF('Avlinger kornslag P'!J17&gt;0,'Avlinger kornslag P'!J17,"")</f>
        <v>3412 LØTEN</v>
      </c>
      <c r="M14" s="4">
        <f>IFERROR(IF('Avlinger kornslag P'!K17&gt;0,'Avlinger kornslag P'!K17,""),"")</f>
        <v>540.47905791110418</v>
      </c>
      <c r="O14" t="str">
        <f>IF('Avlinger kornslag P'!M17&gt;0,'Avlinger kornslag P'!M17,"")</f>
        <v>3442 ØSTRE TOTEN</v>
      </c>
      <c r="P14" s="4">
        <f>IFERROR(IF('Avlinger kornslag P'!N17&gt;0,'Avlinger kornslag P'!N17,""),"")</f>
        <v>744.61475227195899</v>
      </c>
    </row>
    <row r="15" spans="1:16" x14ac:dyDescent="0.25">
      <c r="C15" t="str">
        <f>IF('Avlinger kornslag P'!A18&gt;0,'Avlinger kornslag P'!A18,"")</f>
        <v>3411 RINGSAKER</v>
      </c>
      <c r="D15" s="4">
        <f>IFERROR(IF('Avlinger kornslag P'!B18&gt;0,'Avlinger kornslag P'!B18,""),"")</f>
        <v>466.96859159336981</v>
      </c>
      <c r="F15" t="str">
        <f>IF('Avlinger kornslag P'!D18&gt;0,'Avlinger kornslag P'!D18,"")</f>
        <v>1127 RANDABERG</v>
      </c>
      <c r="G15" s="4">
        <f>IFERROR(IF('Avlinger kornslag P'!E18&gt;0,'Avlinger kornslag P'!E18,""),"")</f>
        <v>458.12760595016516</v>
      </c>
      <c r="I15" t="str">
        <f>IF('Avlinger kornslag P'!G18&gt;0,'Avlinger kornslag P'!G18,"")</f>
        <v>1124 SOLA</v>
      </c>
      <c r="J15" s="4">
        <f>IFERROR(IF('Avlinger kornslag P'!H18&gt;0,'Avlinger kornslag P'!H18,""),"")</f>
        <v>469.44496896201321</v>
      </c>
      <c r="L15" t="str">
        <f>IF('Avlinger kornslag P'!J18&gt;0,'Avlinger kornslag P'!J18,"")</f>
        <v>3310 HOLE</v>
      </c>
      <c r="M15" s="4">
        <f>IFERROR(IF('Avlinger kornslag P'!K18&gt;0,'Avlinger kornslag P'!K18,""),"")</f>
        <v>536.45060253015322</v>
      </c>
      <c r="O15" t="str">
        <f>IF('Avlinger kornslag P'!M18&gt;0,'Avlinger kornslag P'!M18,"")</f>
        <v>4003 SKIEN</v>
      </c>
      <c r="P15" s="4">
        <f>IFERROR(IF('Avlinger kornslag P'!N18&gt;0,'Avlinger kornslag P'!N18,""),"")</f>
        <v>666.9321158895184</v>
      </c>
    </row>
    <row r="16" spans="1:16" x14ac:dyDescent="0.25">
      <c r="C16" t="str">
        <f>IF('Avlinger kornslag P'!A19&gt;0,'Avlinger kornslag P'!A19,"")</f>
        <v>3207 NORDRE FOLLO</v>
      </c>
      <c r="D16" s="4">
        <f>IFERROR(IF('Avlinger kornslag P'!B19&gt;0,'Avlinger kornslag P'!B19,""),"")</f>
        <v>462.58520067963661</v>
      </c>
      <c r="F16" t="str">
        <f>IF('Avlinger kornslag P'!D19&gt;0,'Avlinger kornslag P'!D19,"")</f>
        <v>3207 NORDRE FOLLO</v>
      </c>
      <c r="G16" s="4">
        <f>IFERROR(IF('Avlinger kornslag P'!E19&gt;0,'Avlinger kornslag P'!E19,""),"")</f>
        <v>451.51717998668931</v>
      </c>
      <c r="I16" t="str">
        <f>IF('Avlinger kornslag P'!G19&gt;0,'Avlinger kornslag P'!G19,"")</f>
        <v>4024 HJARTDAL</v>
      </c>
      <c r="J16" s="4">
        <f>IFERROR(IF('Avlinger kornslag P'!H19&gt;0,'Avlinger kornslag P'!H19,""),"")</f>
        <v>468.96605198836738</v>
      </c>
      <c r="L16" t="str">
        <f>IF('Avlinger kornslag P'!J19&gt;0,'Avlinger kornslag P'!J19,"")</f>
        <v>3218 ÅS</v>
      </c>
      <c r="M16" s="4">
        <f>IFERROR(IF('Avlinger kornslag P'!K19&gt;0,'Avlinger kornslag P'!K19,""),"")</f>
        <v>529.86100356693601</v>
      </c>
      <c r="O16" t="str">
        <f>IF('Avlinger kornslag P'!M19&gt;0,'Avlinger kornslag P'!M19,"")</f>
        <v>3401 KONGSVINGER</v>
      </c>
      <c r="P16" s="4">
        <f>IFERROR(IF('Avlinger kornslag P'!N19&gt;0,'Avlinger kornslag P'!N19,""),"")</f>
        <v>663.72987604478965</v>
      </c>
    </row>
    <row r="17" spans="3:16" x14ac:dyDescent="0.25">
      <c r="C17" t="str">
        <f>IF('Avlinger kornslag P'!A20&gt;0,'Avlinger kornslag P'!A20,"")</f>
        <v>3905 TØNSBERG</v>
      </c>
      <c r="D17" s="4">
        <f>IFERROR(IF('Avlinger kornslag P'!B20&gt;0,'Avlinger kornslag P'!B20,""),"")</f>
        <v>461.80287407904251</v>
      </c>
      <c r="F17" t="str">
        <f>IF('Avlinger kornslag P'!D20&gt;0,'Avlinger kornslag P'!D20,"")</f>
        <v>1124 SOLA</v>
      </c>
      <c r="G17" s="4">
        <f>IFERROR(IF('Avlinger kornslag P'!E20&gt;0,'Avlinger kornslag P'!E20,""),"")</f>
        <v>450.22795491621656</v>
      </c>
      <c r="I17" t="str">
        <f>IF('Avlinger kornslag P'!G20&gt;0,'Avlinger kornslag P'!G20,"")</f>
        <v>4203 ARENDAL</v>
      </c>
      <c r="J17" s="4">
        <f>IFERROR(IF('Avlinger kornslag P'!H20&gt;0,'Avlinger kornslag P'!H20,""),"")</f>
        <v>466.172974984115</v>
      </c>
      <c r="L17" t="str">
        <f>IF('Avlinger kornslag P'!J20&gt;0,'Avlinger kornslag P'!J20,"")</f>
        <v>3112 RÅDE</v>
      </c>
      <c r="M17" s="4">
        <f>IFERROR(IF('Avlinger kornslag P'!K20&gt;0,'Avlinger kornslag P'!K20,""),"")</f>
        <v>507.48514364308198</v>
      </c>
      <c r="O17" t="str">
        <f>IF('Avlinger kornslag P'!M20&gt;0,'Avlinger kornslag P'!M20,"")</f>
        <v>3911 FÆRDER</v>
      </c>
      <c r="P17" s="4">
        <f>IFERROR(IF('Avlinger kornslag P'!N20&gt;0,'Avlinger kornslag P'!N20,""),"")</f>
        <v>635.35797917405284</v>
      </c>
    </row>
    <row r="18" spans="3:16" x14ac:dyDescent="0.25">
      <c r="C18" t="str">
        <f>IF('Avlinger kornslag P'!A21&gt;0,'Avlinger kornslag P'!A21,"")</f>
        <v>3120 RAKKESTAD</v>
      </c>
      <c r="D18" s="4">
        <f>IFERROR(IF('Avlinger kornslag P'!B21&gt;0,'Avlinger kornslag P'!B21,""),"")</f>
        <v>456.97285376862413</v>
      </c>
      <c r="F18" t="str">
        <f>IF('Avlinger kornslag P'!D21&gt;0,'Avlinger kornslag P'!D21,"")</f>
        <v>3411 RINGSAKER</v>
      </c>
      <c r="G18" s="4">
        <f>IFERROR(IF('Avlinger kornslag P'!E21&gt;0,'Avlinger kornslag P'!E21,""),"")</f>
        <v>449.51865307758629</v>
      </c>
      <c r="I18" t="str">
        <f>IF('Avlinger kornslag P'!G21&gt;0,'Avlinger kornslag P'!G21,"")</f>
        <v>3413 STANGE</v>
      </c>
      <c r="J18" s="4">
        <f>IFERROR(IF('Avlinger kornslag P'!H21&gt;0,'Avlinger kornslag P'!H21,""),"")</f>
        <v>459.35815299156013</v>
      </c>
      <c r="L18" t="str">
        <f>IF('Avlinger kornslag P'!J21&gt;0,'Avlinger kornslag P'!J21,"")</f>
        <v>3403 HAMAR</v>
      </c>
      <c r="M18" s="4">
        <f>IFERROR(IF('Avlinger kornslag P'!K21&gt;0,'Avlinger kornslag P'!K21,""),"")</f>
        <v>504.19970613206755</v>
      </c>
      <c r="O18" t="str">
        <f>IF('Avlinger kornslag P'!M21&gt;0,'Avlinger kornslag P'!M21,"")</f>
        <v>3234 LUNNER</v>
      </c>
      <c r="P18" s="4">
        <f>IFERROR(IF('Avlinger kornslag P'!N21&gt;0,'Avlinger kornslag P'!N21,""),"")</f>
        <v>634.1399653303464</v>
      </c>
    </row>
    <row r="19" spans="3:16" x14ac:dyDescent="0.25">
      <c r="C19" t="str">
        <f>IF('Avlinger kornslag P'!A22&gt;0,'Avlinger kornslag P'!A22,"")</f>
        <v>3116 SKIPTVET</v>
      </c>
      <c r="D19" s="4">
        <f>IFERROR(IF('Avlinger kornslag P'!B22&gt;0,'Avlinger kornslag P'!B22,""),"")</f>
        <v>455.52673556910952</v>
      </c>
      <c r="F19" t="str">
        <f>IF('Avlinger kornslag P'!D22&gt;0,'Avlinger kornslag P'!D22,"")</f>
        <v>3417 GRUE</v>
      </c>
      <c r="G19" s="4">
        <f>IFERROR(IF('Avlinger kornslag P'!E22&gt;0,'Avlinger kornslag P'!E22,""),"")</f>
        <v>446.10599261750212</v>
      </c>
      <c r="I19" t="str">
        <f>IF('Avlinger kornslag P'!G22&gt;0,'Avlinger kornslag P'!G22,"")</f>
        <v>3218 ÅS</v>
      </c>
      <c r="J19" s="4">
        <f>IFERROR(IF('Avlinger kornslag P'!H22&gt;0,'Avlinger kornslag P'!H22,""),"")</f>
        <v>459.10945761996504</v>
      </c>
      <c r="L19" t="str">
        <f>IF('Avlinger kornslag P'!J22&gt;0,'Avlinger kornslag P'!J22,"")</f>
        <v>3207 NORDRE FOLLO</v>
      </c>
      <c r="M19" s="4">
        <f>IFERROR(IF('Avlinger kornslag P'!K22&gt;0,'Avlinger kornslag P'!K22,""),"")</f>
        <v>501.61075834146067</v>
      </c>
      <c r="O19" t="str">
        <f>IF('Avlinger kornslag P'!M22&gt;0,'Avlinger kornslag P'!M22,"")</f>
        <v>3403 HAMAR</v>
      </c>
      <c r="P19" s="4">
        <f>IFERROR(IF('Avlinger kornslag P'!N22&gt;0,'Avlinger kornslag P'!N22,""),"")</f>
        <v>618.27819487997044</v>
      </c>
    </row>
    <row r="20" spans="3:16" x14ac:dyDescent="0.25">
      <c r="C20" t="str">
        <f>IF('Avlinger kornslag P'!A23&gt;0,'Avlinger kornslag P'!A23,"")</f>
        <v>3107 FREDRIKSTAD</v>
      </c>
      <c r="D20" s="4">
        <f>IFERROR(IF('Avlinger kornslag P'!B23&gt;0,'Avlinger kornslag P'!B23,""),"")</f>
        <v>455.09840437291837</v>
      </c>
      <c r="F20" t="str">
        <f>IF('Avlinger kornslag P'!D23&gt;0,'Avlinger kornslag P'!D23,"")</f>
        <v>3112 RÅDE</v>
      </c>
      <c r="G20" s="4">
        <f>IFERROR(IF('Avlinger kornslag P'!E23&gt;0,'Avlinger kornslag P'!E23,""),"")</f>
        <v>442.67020160422578</v>
      </c>
      <c r="I20" t="str">
        <f>IF('Avlinger kornslag P'!G23&gt;0,'Avlinger kornslag P'!G23,"")</f>
        <v>5059 ORKLAND</v>
      </c>
      <c r="J20" s="4">
        <f>IFERROR(IF('Avlinger kornslag P'!H23&gt;0,'Avlinger kornslag P'!H23,""),"")</f>
        <v>455.39669892979356</v>
      </c>
      <c r="L20" t="str">
        <f>IF('Avlinger kornslag P'!J23&gt;0,'Avlinger kornslag P'!J23,"")</f>
        <v>3405 LILLEHAMMER</v>
      </c>
      <c r="M20" s="4">
        <f>IFERROR(IF('Avlinger kornslag P'!K23&gt;0,'Avlinger kornslag P'!K23,""),"")</f>
        <v>500.19848350302595</v>
      </c>
      <c r="O20" t="str">
        <f>IF('Avlinger kornslag P'!M23&gt;0,'Avlinger kornslag P'!M23,"")</f>
        <v>4020 MIDT-TELEMARK</v>
      </c>
      <c r="P20" s="4">
        <f>IFERROR(IF('Avlinger kornslag P'!N23&gt;0,'Avlinger kornslag P'!N23,""),"")</f>
        <v>617.80051359777497</v>
      </c>
    </row>
    <row r="21" spans="3:16" x14ac:dyDescent="0.25">
      <c r="C21" t="str">
        <f>IF('Avlinger kornslag P'!A24&gt;0,'Avlinger kornslag P'!A24,"")</f>
        <v>1127 RANDABERG</v>
      </c>
      <c r="D21" s="4">
        <f>IFERROR(IF('Avlinger kornslag P'!B24&gt;0,'Avlinger kornslag P'!B24,""),"")</f>
        <v>448.198056388628</v>
      </c>
      <c r="F21" t="str">
        <f>IF('Avlinger kornslag P'!D24&gt;0,'Avlinger kornslag P'!D24,"")</f>
        <v>1120 KLEPP</v>
      </c>
      <c r="G21" s="4">
        <f>IFERROR(IF('Avlinger kornslag P'!E24&gt;0,'Avlinger kornslag P'!E24,""),"")</f>
        <v>439.71583603231733</v>
      </c>
      <c r="I21" t="str">
        <f>IF('Avlinger kornslag P'!G24&gt;0,'Avlinger kornslag P'!G24,"")</f>
        <v>3112 RÅDE</v>
      </c>
      <c r="J21" s="4">
        <f>IFERROR(IF('Avlinger kornslag P'!H24&gt;0,'Avlinger kornslag P'!H24,""),"")</f>
        <v>451.0149806326927</v>
      </c>
      <c r="L21" t="str">
        <f>IF('Avlinger kornslag P'!J24&gt;0,'Avlinger kornslag P'!J24,"")</f>
        <v>3411 RINGSAKER</v>
      </c>
      <c r="M21" s="4">
        <f>IFERROR(IF('Avlinger kornslag P'!K24&gt;0,'Avlinger kornslag P'!K24,""),"")</f>
        <v>498.78036081623981</v>
      </c>
      <c r="O21" t="str">
        <f>IF('Avlinger kornslag P'!M24&gt;0,'Avlinger kornslag P'!M24,"")</f>
        <v>3228 NES</v>
      </c>
      <c r="P21" s="4">
        <f>IFERROR(IF('Avlinger kornslag P'!N24&gt;0,'Avlinger kornslag P'!N24,""),"")</f>
        <v>617.5995540603368</v>
      </c>
    </row>
    <row r="22" spans="3:16" x14ac:dyDescent="0.25">
      <c r="C22" t="str">
        <f>IF('Avlinger kornslag P'!A25&gt;0,'Avlinger kornslag P'!A25,"")</f>
        <v>3214 FROGN</v>
      </c>
      <c r="D22" s="4">
        <f>IFERROR(IF('Avlinger kornslag P'!B25&gt;0,'Avlinger kornslag P'!B25,""),"")</f>
        <v>446.37784691961076</v>
      </c>
      <c r="F22" t="str">
        <f>IF('Avlinger kornslag P'!D25&gt;0,'Avlinger kornslag P'!D25,"")</f>
        <v>3418 ÅSNES</v>
      </c>
      <c r="G22" s="4">
        <f>IFERROR(IF('Avlinger kornslag P'!E25&gt;0,'Avlinger kornslag P'!E25,""),"")</f>
        <v>439.41027627806358</v>
      </c>
      <c r="I22" t="str">
        <f>IF('Avlinger kornslag P'!G25&gt;0,'Avlinger kornslag P'!G25,"")</f>
        <v>4001 PORSGRUNN</v>
      </c>
      <c r="J22" s="4">
        <f>IFERROR(IF('Avlinger kornslag P'!H25&gt;0,'Avlinger kornslag P'!H25,""),"")</f>
        <v>449.38330104198542</v>
      </c>
      <c r="L22" t="str">
        <f>IF('Avlinger kornslag P'!J25&gt;0,'Avlinger kornslag P'!J25,"")</f>
        <v>3224 RÆLINGEN</v>
      </c>
      <c r="M22" s="4">
        <f>IFERROR(IF('Avlinger kornslag P'!K25&gt;0,'Avlinger kornslag P'!K25,""),"")</f>
        <v>495.86928680385</v>
      </c>
      <c r="O22" t="str">
        <f>IF('Avlinger kornslag P'!M25&gt;0,'Avlinger kornslag P'!M25,"")</f>
        <v>3220 ENEBAKK</v>
      </c>
      <c r="P22" s="4">
        <f>IFERROR(IF('Avlinger kornslag P'!N25&gt;0,'Avlinger kornslag P'!N25,""),"")</f>
        <v>611.28432916183203</v>
      </c>
    </row>
    <row r="23" spans="3:16" x14ac:dyDescent="0.25">
      <c r="C23" t="str">
        <f>IF('Avlinger kornslag P'!A26&gt;0,'Avlinger kornslag P'!A26,"")</f>
        <v>1124 SOLA</v>
      </c>
      <c r="D23" s="4">
        <f>IFERROR(IF('Avlinger kornslag P'!B26&gt;0,'Avlinger kornslag P'!B26,""),"")</f>
        <v>446.35018762461669</v>
      </c>
      <c r="F23" t="str">
        <f>IF('Avlinger kornslag P'!D26&gt;0,'Avlinger kornslag P'!D26,"")</f>
        <v>3120 RAKKESTAD</v>
      </c>
      <c r="G23" s="4">
        <f>IFERROR(IF('Avlinger kornslag P'!E26&gt;0,'Avlinger kornslag P'!E26,""),"")</f>
        <v>433.60566906291149</v>
      </c>
      <c r="I23" t="str">
        <f>IF('Avlinger kornslag P'!G26&gt;0,'Avlinger kornslag P'!G26,"")</f>
        <v>3207 NORDRE FOLLO</v>
      </c>
      <c r="J23" s="4">
        <f>IFERROR(IF('Avlinger kornslag P'!H26&gt;0,'Avlinger kornslag P'!H26,""),"")</f>
        <v>449.2874093862842</v>
      </c>
      <c r="L23" t="str">
        <f>IF('Avlinger kornslag P'!J26&gt;0,'Avlinger kornslag P'!J26,"")</f>
        <v>3414 NORD-ODAL</v>
      </c>
      <c r="M23" s="4">
        <f>IFERROR(IF('Avlinger kornslag P'!K26&gt;0,'Avlinger kornslag P'!K26,""),"")</f>
        <v>488.93631199486725</v>
      </c>
      <c r="O23" t="str">
        <f>IF('Avlinger kornslag P'!M26&gt;0,'Avlinger kornslag P'!M26,"")</f>
        <v>3107 FREDRIKSTAD</v>
      </c>
      <c r="P23" s="4">
        <f>IFERROR(IF('Avlinger kornslag P'!N26&gt;0,'Avlinger kornslag P'!N26,""),"")</f>
        <v>606.95177736231653</v>
      </c>
    </row>
    <row r="24" spans="3:16" x14ac:dyDescent="0.25">
      <c r="C24" t="str">
        <f>IF('Avlinger kornslag P'!A27&gt;0,'Avlinger kornslag P'!A27,"")</f>
        <v>3101 HALDEN</v>
      </c>
      <c r="D24" s="4">
        <f>IFERROR(IF('Avlinger kornslag P'!B27&gt;0,'Avlinger kornslag P'!B27,""),"")</f>
        <v>443.3773854736869</v>
      </c>
      <c r="F24" t="str">
        <f>IF('Avlinger kornslag P'!D27&gt;0,'Avlinger kornslag P'!D27,"")</f>
        <v>3116 SKIPTVET</v>
      </c>
      <c r="G24" s="4">
        <f>IFERROR(IF('Avlinger kornslag P'!E27&gt;0,'Avlinger kornslag P'!E27,""),"")</f>
        <v>431.02455188115789</v>
      </c>
      <c r="I24" t="str">
        <f>IF('Avlinger kornslag P'!G27&gt;0,'Avlinger kornslag P'!G27,"")</f>
        <v>3411 RINGSAKER</v>
      </c>
      <c r="J24" s="4">
        <f>IFERROR(IF('Avlinger kornslag P'!H27&gt;0,'Avlinger kornslag P'!H27,""),"")</f>
        <v>446.85021395932557</v>
      </c>
      <c r="L24" t="str">
        <f>IF('Avlinger kornslag P'!J27&gt;0,'Avlinger kornslag P'!J27,"")</f>
        <v>3116 SKIPTVET</v>
      </c>
      <c r="M24" s="4">
        <f>IFERROR(IF('Avlinger kornslag P'!K27&gt;0,'Avlinger kornslag P'!K27,""),"")</f>
        <v>486.02391938386967</v>
      </c>
      <c r="O24" t="str">
        <f>IF('Avlinger kornslag P'!M27&gt;0,'Avlinger kornslag P'!M27,"")</f>
        <v>3413 STANGE</v>
      </c>
      <c r="P24" s="4">
        <f>IFERROR(IF('Avlinger kornslag P'!N27&gt;0,'Avlinger kornslag P'!N27,""),"")</f>
        <v>601.26390868184251</v>
      </c>
    </row>
    <row r="25" spans="3:16" x14ac:dyDescent="0.25">
      <c r="C25" t="str">
        <f>IF('Avlinger kornslag P'!A28&gt;0,'Avlinger kornslag P'!A28,"")</f>
        <v>3105 SARPSBORG</v>
      </c>
      <c r="D25" s="4">
        <f>IFERROR(IF('Avlinger kornslag P'!B28&gt;0,'Avlinger kornslag P'!B28,""),"")</f>
        <v>442.74672569749401</v>
      </c>
      <c r="F25" t="str">
        <f>IF('Avlinger kornslag P'!D28&gt;0,'Avlinger kornslag P'!D28,"")</f>
        <v>3107 FREDRIKSTAD</v>
      </c>
      <c r="G25" s="4">
        <f>IFERROR(IF('Avlinger kornslag P'!E28&gt;0,'Avlinger kornslag P'!E28,""),"")</f>
        <v>431.00125828507311</v>
      </c>
      <c r="I25" t="str">
        <f>IF('Avlinger kornslag P'!G28&gt;0,'Avlinger kornslag P'!G28,"")</f>
        <v>3116 SKIPTVET</v>
      </c>
      <c r="J25" s="4">
        <f>IFERROR(IF('Avlinger kornslag P'!H28&gt;0,'Avlinger kornslag P'!H28,""),"")</f>
        <v>445.92804098920715</v>
      </c>
      <c r="L25" t="str">
        <f>IF('Avlinger kornslag P'!J28&gt;0,'Avlinger kornslag P'!J28,"")</f>
        <v>4028 KVITESEID</v>
      </c>
      <c r="M25" s="4">
        <f>IFERROR(IF('Avlinger kornslag P'!K28&gt;0,'Avlinger kornslag P'!K28,""),"")</f>
        <v>476.84195499861102</v>
      </c>
      <c r="O25" t="str">
        <f>IF('Avlinger kornslag P'!M28&gt;0,'Avlinger kornslag P'!M28,"")</f>
        <v>3415 SØR-ODAL</v>
      </c>
      <c r="P25" s="4">
        <f>IFERROR(IF('Avlinger kornslag P'!N28&gt;0,'Avlinger kornslag P'!N28,""),"")</f>
        <v>598.32802856067519</v>
      </c>
    </row>
    <row r="26" spans="3:16" x14ac:dyDescent="0.25">
      <c r="C26" t="str">
        <f>IF('Avlinger kornslag P'!A29&gt;0,'Avlinger kornslag P'!A29,"")</f>
        <v>1120 KLEPP</v>
      </c>
      <c r="D26" s="4">
        <f>IFERROR(IF('Avlinger kornslag P'!B29&gt;0,'Avlinger kornslag P'!B29,""),"")</f>
        <v>436.55147253487974</v>
      </c>
      <c r="F26" t="str">
        <f>IF('Avlinger kornslag P'!D29&gt;0,'Avlinger kornslag P'!D29,"")</f>
        <v>3214 FROGN</v>
      </c>
      <c r="G26" s="4">
        <f>IFERROR(IF('Avlinger kornslag P'!E29&gt;0,'Avlinger kornslag P'!E29,""),"")</f>
        <v>430.0811159306341</v>
      </c>
      <c r="I26" t="str">
        <f>IF('Avlinger kornslag P'!G29&gt;0,'Avlinger kornslag P'!G29,"")</f>
        <v>1108 SANDNES</v>
      </c>
      <c r="J26" s="4">
        <f>IFERROR(IF('Avlinger kornslag P'!H29&gt;0,'Avlinger kornslag P'!H29,""),"")</f>
        <v>445.35333989608307</v>
      </c>
      <c r="L26" t="str">
        <f>IF('Avlinger kornslag P'!J29&gt;0,'Avlinger kornslag P'!J29,"")</f>
        <v>3120 RAKKESTAD</v>
      </c>
      <c r="M26" s="4">
        <f>IFERROR(IF('Avlinger kornslag P'!K29&gt;0,'Avlinger kornslag P'!K29,""),"")</f>
        <v>475.60184388409493</v>
      </c>
      <c r="O26" t="str">
        <f>IF('Avlinger kornslag P'!M29&gt;0,'Avlinger kornslag P'!M29,"")</f>
        <v>3411 RINGSAKER</v>
      </c>
      <c r="P26" s="4">
        <f>IFERROR(IF('Avlinger kornslag P'!N29&gt;0,'Avlinger kornslag P'!N29,""),"")</f>
        <v>572.51606579105066</v>
      </c>
    </row>
    <row r="27" spans="3:16" x14ac:dyDescent="0.25">
      <c r="C27" t="str">
        <f>IF('Avlinger kornslag P'!A30&gt;0,'Avlinger kornslag P'!A30,"")</f>
        <v>3418 ÅSNES</v>
      </c>
      <c r="D27" s="4">
        <f>IFERROR(IF('Avlinger kornslag P'!B30&gt;0,'Avlinger kornslag P'!B30,""),"")</f>
        <v>432.90260059696129</v>
      </c>
      <c r="F27" t="str">
        <f>IF('Avlinger kornslag P'!D30&gt;0,'Avlinger kornslag P'!D30,"")</f>
        <v>3905 TØNSBERG</v>
      </c>
      <c r="G27" s="4">
        <f>IFERROR(IF('Avlinger kornslag P'!E30&gt;0,'Avlinger kornslag P'!E30,""),"")</f>
        <v>428.29908555443609</v>
      </c>
      <c r="I27" t="str">
        <f>IF('Avlinger kornslag P'!G30&gt;0,'Avlinger kornslag P'!G30,"")</f>
        <v>3120 RAKKESTAD</v>
      </c>
      <c r="J27" s="4">
        <f>IFERROR(IF('Avlinger kornslag P'!H30&gt;0,'Avlinger kornslag P'!H30,""),"")</f>
        <v>444.79846792283212</v>
      </c>
      <c r="L27" t="str">
        <f>IF('Avlinger kornslag P'!J30&gt;0,'Avlinger kornslag P'!J30,"")</f>
        <v>3417 GRUE</v>
      </c>
      <c r="M27" s="4">
        <f>IFERROR(IF('Avlinger kornslag P'!K30&gt;0,'Avlinger kornslag P'!K30,""),"")</f>
        <v>474.51155144785542</v>
      </c>
      <c r="O27" t="str">
        <f>IF('Avlinger kornslag P'!M30&gt;0,'Avlinger kornslag P'!M30,"")</f>
        <v>3205 LILLESTRØM</v>
      </c>
      <c r="P27" s="4">
        <f>IFERROR(IF('Avlinger kornslag P'!N30&gt;0,'Avlinger kornslag P'!N30,""),"")</f>
        <v>569.67331165703752</v>
      </c>
    </row>
    <row r="28" spans="3:16" x14ac:dyDescent="0.25">
      <c r="C28" t="str">
        <f>IF('Avlinger kornslag P'!A31&gt;0,'Avlinger kornslag P'!A31,"")</f>
        <v>3442 ØSTRE TOTEN</v>
      </c>
      <c r="D28" s="4">
        <f>IFERROR(IF('Avlinger kornslag P'!B31&gt;0,'Avlinger kornslag P'!B31,""),"")</f>
        <v>431.75780194495968</v>
      </c>
      <c r="F28" t="str">
        <f>IF('Avlinger kornslag P'!D31&gt;0,'Avlinger kornslag P'!D31,"")</f>
        <v>3442 ØSTRE TOTEN</v>
      </c>
      <c r="G28" s="4">
        <f>IFERROR(IF('Avlinger kornslag P'!E31&gt;0,'Avlinger kornslag P'!E31,""),"")</f>
        <v>426.5897695616311</v>
      </c>
      <c r="I28" t="str">
        <f>IF('Avlinger kornslag P'!G31&gt;0,'Avlinger kornslag P'!G31,"")</f>
        <v>4216 BIRKENES</v>
      </c>
      <c r="J28" s="4">
        <f>IFERROR(IF('Avlinger kornslag P'!H31&gt;0,'Avlinger kornslag P'!H31,""),"")</f>
        <v>444.77525545008734</v>
      </c>
      <c r="L28" t="str">
        <f>IF('Avlinger kornslag P'!J31&gt;0,'Avlinger kornslag P'!J31,"")</f>
        <v>3101 HALDEN</v>
      </c>
      <c r="M28" s="4">
        <f>IFERROR(IF('Avlinger kornslag P'!K31&gt;0,'Avlinger kornslag P'!K31,""),"")</f>
        <v>473.71204005296494</v>
      </c>
      <c r="O28" t="str">
        <f>IF('Avlinger kornslag P'!M31&gt;0,'Avlinger kornslag P'!M31,"")</f>
        <v>3903 HOLMESTRAND</v>
      </c>
      <c r="P28" s="4">
        <f>IFERROR(IF('Avlinger kornslag P'!N31&gt;0,'Avlinger kornslag P'!N31,""),"")</f>
        <v>560.88644783824338</v>
      </c>
    </row>
    <row r="29" spans="3:16" x14ac:dyDescent="0.25">
      <c r="C29" t="str">
        <f>IF('Avlinger kornslag P'!A32&gt;0,'Avlinger kornslag P'!A32,"")</f>
        <v>3216 VESTBY</v>
      </c>
      <c r="D29" s="4">
        <f>IFERROR(IF('Avlinger kornslag P'!B32&gt;0,'Avlinger kornslag P'!B32,""),"")</f>
        <v>428.56198929913745</v>
      </c>
      <c r="F29" t="str">
        <f>IF('Avlinger kornslag P'!D32&gt;0,'Avlinger kornslag P'!D32,"")</f>
        <v>3426 TOLGA</v>
      </c>
      <c r="G29" s="4">
        <f>IFERROR(IF('Avlinger kornslag P'!E32&gt;0,'Avlinger kornslag P'!E32,""),"")</f>
        <v>425.59262546067612</v>
      </c>
      <c r="I29" t="str">
        <f>IF('Avlinger kornslag P'!G32&gt;0,'Avlinger kornslag P'!G32,"")</f>
        <v>3107 FREDRIKSTAD</v>
      </c>
      <c r="J29" s="4">
        <f>IFERROR(IF('Avlinger kornslag P'!H32&gt;0,'Avlinger kornslag P'!H32,""),"")</f>
        <v>443.33007110890418</v>
      </c>
      <c r="L29" t="str">
        <f>IF('Avlinger kornslag P'!J32&gt;0,'Avlinger kornslag P'!J32,"")</f>
        <v>3905 TØNSBERG</v>
      </c>
      <c r="M29" s="4">
        <f>IFERROR(IF('Avlinger kornslag P'!K32&gt;0,'Avlinger kornslag P'!K32,""),"")</f>
        <v>470.06089910628805</v>
      </c>
      <c r="O29" t="str">
        <f>IF('Avlinger kornslag P'!M32&gt;0,'Avlinger kornslag P'!M32,"")</f>
        <v>3242 HURDAL</v>
      </c>
      <c r="P29" s="4">
        <f>IFERROR(IF('Avlinger kornslag P'!N32&gt;0,'Avlinger kornslag P'!N32,""),"")</f>
        <v>559.046875</v>
      </c>
    </row>
    <row r="30" spans="3:16" x14ac:dyDescent="0.25">
      <c r="C30" t="str">
        <f>IF('Avlinger kornslag P'!A33&gt;0,'Avlinger kornslag P'!A33,"")</f>
        <v>3417 GRUE</v>
      </c>
      <c r="D30" s="4">
        <f>IFERROR(IF('Avlinger kornslag P'!B33&gt;0,'Avlinger kornslag P'!B33,""),"")</f>
        <v>427.38874963262344</v>
      </c>
      <c r="F30" t="str">
        <f>IF('Avlinger kornslag P'!D33&gt;0,'Avlinger kornslag P'!D33,"")</f>
        <v>3419 VÅLER (INNLANDET)</v>
      </c>
      <c r="G30" s="4">
        <f>IFERROR(IF('Avlinger kornslag P'!E33&gt;0,'Avlinger kornslag P'!E33,""),"")</f>
        <v>425.28752745669914</v>
      </c>
      <c r="I30" t="str">
        <f>IF('Avlinger kornslag P'!G33&gt;0,'Avlinger kornslag P'!G33,"")</f>
        <v>3443 VESTRE TOTEN</v>
      </c>
      <c r="J30" s="4">
        <f>IFERROR(IF('Avlinger kornslag P'!H33&gt;0,'Avlinger kornslag P'!H33,""),"")</f>
        <v>442.46081819049624</v>
      </c>
      <c r="L30" t="str">
        <f>IF('Avlinger kornslag P'!J33&gt;0,'Avlinger kornslag P'!J33,"")</f>
        <v>3107 FREDRIKSTAD</v>
      </c>
      <c r="M30" s="4">
        <f>IFERROR(IF('Avlinger kornslag P'!K33&gt;0,'Avlinger kornslag P'!K33,""),"")</f>
        <v>468.94859783326905</v>
      </c>
      <c r="O30" t="str">
        <f>IF('Avlinger kornslag P'!M33&gt;0,'Avlinger kornslag P'!M33,"")</f>
        <v>3905 TØNSBERG</v>
      </c>
      <c r="P30" s="4">
        <f>IFERROR(IF('Avlinger kornslag P'!N33&gt;0,'Avlinger kornslag P'!N33,""),"")</f>
        <v>553.59251056657774</v>
      </c>
    </row>
    <row r="31" spans="3:16" x14ac:dyDescent="0.25">
      <c r="C31" t="str">
        <f>IF('Avlinger kornslag P'!A34&gt;0,'Avlinger kornslag P'!A34,"")</f>
        <v>3426 TOLGA</v>
      </c>
      <c r="D31" s="4">
        <f>IFERROR(IF('Avlinger kornslag P'!B34&gt;0,'Avlinger kornslag P'!B34,""),"")</f>
        <v>425.59262546067612</v>
      </c>
      <c r="F31" t="str">
        <f>IF('Avlinger kornslag P'!D34&gt;0,'Avlinger kornslag P'!D34,"")</f>
        <v>4205 LINDESNES</v>
      </c>
      <c r="G31" s="4">
        <f>IFERROR(IF('Avlinger kornslag P'!E34&gt;0,'Avlinger kornslag P'!E34,""),"")</f>
        <v>423.97951657338581</v>
      </c>
      <c r="I31" t="str">
        <f>IF('Avlinger kornslag P'!G34&gt;0,'Avlinger kornslag P'!G34,"")</f>
        <v>3105 SARPSBORG</v>
      </c>
      <c r="J31" s="4">
        <f>IFERROR(IF('Avlinger kornslag P'!H34&gt;0,'Avlinger kornslag P'!H34,""),"")</f>
        <v>435.40838462824729</v>
      </c>
      <c r="L31" t="str">
        <f>IF('Avlinger kornslag P'!J34&gt;0,'Avlinger kornslag P'!J34,"")</f>
        <v>3105 SARPSBORG</v>
      </c>
      <c r="M31" s="4">
        <f>IFERROR(IF('Avlinger kornslag P'!K34&gt;0,'Avlinger kornslag P'!K34,""),"")</f>
        <v>465.96995453988814</v>
      </c>
      <c r="O31" t="str">
        <f>IF('Avlinger kornslag P'!M34&gt;0,'Avlinger kornslag P'!M34,"")</f>
        <v>3218 ÅS</v>
      </c>
      <c r="P31" s="4">
        <f>IFERROR(IF('Avlinger kornslag P'!N34&gt;0,'Avlinger kornslag P'!N34,""),"")</f>
        <v>553.16494170587919</v>
      </c>
    </row>
    <row r="32" spans="3:16" x14ac:dyDescent="0.25">
      <c r="C32" t="str">
        <f>IF('Avlinger kornslag P'!A35&gt;0,'Avlinger kornslag P'!A35,"")</f>
        <v>4611 ETNE</v>
      </c>
      <c r="D32" s="4">
        <f>IFERROR(IF('Avlinger kornslag P'!B35&gt;0,'Avlinger kornslag P'!B35,""),"")</f>
        <v>420.70006466095964</v>
      </c>
      <c r="F32" t="str">
        <f>IF('Avlinger kornslag P'!D35&gt;0,'Avlinger kornslag P'!D35,"")</f>
        <v>1121 TIME</v>
      </c>
      <c r="G32" s="4">
        <f>IFERROR(IF('Avlinger kornslag P'!E35&gt;0,'Avlinger kornslag P'!E35,""),"")</f>
        <v>421.33501418007063</v>
      </c>
      <c r="I32" t="str">
        <f>IF('Avlinger kornslag P'!G35&gt;0,'Avlinger kornslag P'!G35,"")</f>
        <v>3905 TØNSBERG</v>
      </c>
      <c r="J32" s="4">
        <f>IFERROR(IF('Avlinger kornslag P'!H35&gt;0,'Avlinger kornslag P'!H35,""),"")</f>
        <v>434.64727689364128</v>
      </c>
      <c r="L32" t="str">
        <f>IF('Avlinger kornslag P'!J35&gt;0,'Avlinger kornslag P'!J35,"")</f>
        <v>5053 INDERØY</v>
      </c>
      <c r="M32" s="4">
        <f>IFERROR(IF('Avlinger kornslag P'!K35&gt;0,'Avlinger kornslag P'!K35,""),"")</f>
        <v>465.8168296062413</v>
      </c>
      <c r="O32" t="str">
        <f>IF('Avlinger kornslag P'!M35&gt;0,'Avlinger kornslag P'!M35,"")</f>
        <v>3332 SIGDAL</v>
      </c>
      <c r="P32" s="4">
        <f>IFERROR(IF('Avlinger kornslag P'!N35&gt;0,'Avlinger kornslag P'!N35,""),"")</f>
        <v>553.03719654372583</v>
      </c>
    </row>
    <row r="33" spans="3:16" x14ac:dyDescent="0.25">
      <c r="C33" t="str">
        <f>IF('Avlinger kornslag P'!A36&gt;0,'Avlinger kornslag P'!A36,"")</f>
        <v>3228 NES</v>
      </c>
      <c r="D33" s="4">
        <f>IFERROR(IF('Avlinger kornslag P'!B36&gt;0,'Avlinger kornslag P'!B36,""),"")</f>
        <v>419.04884407139554</v>
      </c>
      <c r="F33" t="str">
        <f>IF('Avlinger kornslag P'!D36&gt;0,'Avlinger kornslag P'!D36,"")</f>
        <v>3101 HALDEN</v>
      </c>
      <c r="G33" s="4">
        <f>IFERROR(IF('Avlinger kornslag P'!E36&gt;0,'Avlinger kornslag P'!E36,""),"")</f>
        <v>417.75582790601305</v>
      </c>
      <c r="I33" t="str">
        <f>IF('Avlinger kornslag P'!G36&gt;0,'Avlinger kornslag P'!G36,"")</f>
        <v>3214 FROGN</v>
      </c>
      <c r="J33" s="4">
        <f>IFERROR(IF('Avlinger kornslag P'!H36&gt;0,'Avlinger kornslag P'!H36,""),"")</f>
        <v>430.38087023291439</v>
      </c>
      <c r="L33" t="str">
        <f>IF('Avlinger kornslag P'!J36&gt;0,'Avlinger kornslag P'!J36,"")</f>
        <v>3415 SØR-ODAL</v>
      </c>
      <c r="M33" s="4">
        <f>IFERROR(IF('Avlinger kornslag P'!K36&gt;0,'Avlinger kornslag P'!K36,""),"")</f>
        <v>464.17605903540067</v>
      </c>
      <c r="O33" t="str">
        <f>IF('Avlinger kornslag P'!M36&gt;0,'Avlinger kornslag P'!M36,"")</f>
        <v>3112 RÅDE</v>
      </c>
      <c r="P33" s="4">
        <f>IFERROR(IF('Avlinger kornslag P'!N36&gt;0,'Avlinger kornslag P'!N36,""),"")</f>
        <v>547.43928702369431</v>
      </c>
    </row>
    <row r="34" spans="3:16" x14ac:dyDescent="0.25">
      <c r="C34" t="str">
        <f>IF('Avlinger kornslag P'!A37&gt;0,'Avlinger kornslag P'!A37,"")</f>
        <v>3118 INDRE ØSTFOLD</v>
      </c>
      <c r="D34" s="4">
        <f>IFERROR(IF('Avlinger kornslag P'!B37&gt;0,'Avlinger kornslag P'!B37,""),"")</f>
        <v>417.76346130893666</v>
      </c>
      <c r="F34" t="str">
        <f>IF('Avlinger kornslag P'!D37&gt;0,'Avlinger kornslag P'!D37,"")</f>
        <v>1119 HÅ</v>
      </c>
      <c r="G34" s="4">
        <f>IFERROR(IF('Avlinger kornslag P'!E37&gt;0,'Avlinger kornslag P'!E37,""),"")</f>
        <v>415.93626553878642</v>
      </c>
      <c r="I34" t="str">
        <f>IF('Avlinger kornslag P'!G37&gt;0,'Avlinger kornslag P'!G37,"")</f>
        <v>3418 ÅSNES</v>
      </c>
      <c r="J34" s="4">
        <f>IFERROR(IF('Avlinger kornslag P'!H37&gt;0,'Avlinger kornslag P'!H37,""),"")</f>
        <v>420.44755225151812</v>
      </c>
      <c r="L34" t="str">
        <f>IF('Avlinger kornslag P'!J37&gt;0,'Avlinger kornslag P'!J37,"")</f>
        <v>3442 ØSTRE TOTEN</v>
      </c>
      <c r="M34" s="4">
        <f>IFERROR(IF('Avlinger kornslag P'!K37&gt;0,'Avlinger kornslag P'!K37,""),"")</f>
        <v>464.06329836953569</v>
      </c>
      <c r="O34" t="str">
        <f>IF('Avlinger kornslag P'!M37&gt;0,'Avlinger kornslag P'!M37,"")</f>
        <v>3226 AURSKOG-HØLAND</v>
      </c>
      <c r="P34" s="4">
        <f>IFERROR(IF('Avlinger kornslag P'!N37&gt;0,'Avlinger kornslag P'!N37,""),"")</f>
        <v>538.77991029324778</v>
      </c>
    </row>
    <row r="35" spans="3:16" x14ac:dyDescent="0.25">
      <c r="C35" t="str">
        <f>IF('Avlinger kornslag P'!A38&gt;0,'Avlinger kornslag P'!A38,"")</f>
        <v>3419 VÅLER (INNLANDET)</v>
      </c>
      <c r="D35" s="4">
        <f>IFERROR(IF('Avlinger kornslag P'!B38&gt;0,'Avlinger kornslag P'!B38,""),"")</f>
        <v>416.32036811607219</v>
      </c>
      <c r="F35" t="str">
        <f>IF('Avlinger kornslag P'!D38&gt;0,'Avlinger kornslag P'!D38,"")</f>
        <v>3216 VESTBY</v>
      </c>
      <c r="G35" s="4">
        <f>IFERROR(IF('Avlinger kornslag P'!E38&gt;0,'Avlinger kornslag P'!E38,""),"")</f>
        <v>415.7032541926252</v>
      </c>
      <c r="I35" t="str">
        <f>IF('Avlinger kornslag P'!G38&gt;0,'Avlinger kornslag P'!G38,"")</f>
        <v>4219 EVJE OG HORNNES</v>
      </c>
      <c r="J35" s="4">
        <f>IFERROR(IF('Avlinger kornslag P'!H38&gt;0,'Avlinger kornslag P'!H38,""),"")</f>
        <v>417.35361415840441</v>
      </c>
      <c r="L35" t="str">
        <f>IF('Avlinger kornslag P'!J38&gt;0,'Avlinger kornslag P'!J38,"")</f>
        <v>3214 FROGN</v>
      </c>
      <c r="M35" s="4">
        <f>IFERROR(IF('Avlinger kornslag P'!K38&gt;0,'Avlinger kornslag P'!K38,""),"")</f>
        <v>463.45681374948919</v>
      </c>
      <c r="O35" t="str">
        <f>IF('Avlinger kornslag P'!M38&gt;0,'Avlinger kornslag P'!M38,"")</f>
        <v>3301 DRAMMEN</v>
      </c>
      <c r="P35" s="4">
        <f>IFERROR(IF('Avlinger kornslag P'!N38&gt;0,'Avlinger kornslag P'!N38,""),"")</f>
        <v>524.91321911612454</v>
      </c>
    </row>
    <row r="36" spans="3:16" x14ac:dyDescent="0.25">
      <c r="C36" t="str">
        <f>IF('Avlinger kornslag P'!A39&gt;0,'Avlinger kornslag P'!A39,"")</f>
        <v>3415 SØR-ODAL</v>
      </c>
      <c r="D36" s="4">
        <f>IFERROR(IF('Avlinger kornslag P'!B39&gt;0,'Avlinger kornslag P'!B39,""),"")</f>
        <v>411.86099283197944</v>
      </c>
      <c r="F36" t="str">
        <f>IF('Avlinger kornslag P'!D39&gt;0,'Avlinger kornslag P'!D39,"")</f>
        <v>3415 SØR-ODAL</v>
      </c>
      <c r="G36" s="4">
        <f>IFERROR(IF('Avlinger kornslag P'!E39&gt;0,'Avlinger kornslag P'!E39,""),"")</f>
        <v>410.96564571319681</v>
      </c>
      <c r="I36" t="str">
        <f>IF('Avlinger kornslag P'!G39&gt;0,'Avlinger kornslag P'!G39,"")</f>
        <v>3442 ØSTRE TOTEN</v>
      </c>
      <c r="J36" s="4">
        <f>IFERROR(IF('Avlinger kornslag P'!H39&gt;0,'Avlinger kornslag P'!H39,""),"")</f>
        <v>416.96695929533109</v>
      </c>
      <c r="L36" t="str">
        <f>IF('Avlinger kornslag P'!J39&gt;0,'Avlinger kornslag P'!J39,"")</f>
        <v>5047 OVERHALLA</v>
      </c>
      <c r="M36" s="4">
        <f>IFERROR(IF('Avlinger kornslag P'!K39&gt;0,'Avlinger kornslag P'!K39,""),"")</f>
        <v>462.25324408060254</v>
      </c>
      <c r="O36" t="str">
        <f>IF('Avlinger kornslag P'!M39&gt;0,'Avlinger kornslag P'!M39,"")</f>
        <v>3909 LARVIK</v>
      </c>
      <c r="P36" s="4">
        <f>IFERROR(IF('Avlinger kornslag P'!N39&gt;0,'Avlinger kornslag P'!N39,""),"")</f>
        <v>524.82208397151703</v>
      </c>
    </row>
    <row r="37" spans="3:16" x14ac:dyDescent="0.25">
      <c r="C37" t="str">
        <f>IF('Avlinger kornslag P'!A40&gt;0,'Avlinger kornslag P'!A40,"")</f>
        <v>3314 ØVRE EIKER</v>
      </c>
      <c r="D37" s="4">
        <f>IFERROR(IF('Avlinger kornslag P'!B40&gt;0,'Avlinger kornslag P'!B40,""),"")</f>
        <v>409.72577524864084</v>
      </c>
      <c r="F37" t="str">
        <f>IF('Avlinger kornslag P'!D40&gt;0,'Avlinger kornslag P'!D40,"")</f>
        <v>3228 NES</v>
      </c>
      <c r="G37" s="4">
        <f>IFERROR(IF('Avlinger kornslag P'!E40&gt;0,'Avlinger kornslag P'!E40,""),"")</f>
        <v>409.63784528505965</v>
      </c>
      <c r="I37" t="str">
        <f>IF('Avlinger kornslag P'!G40&gt;0,'Avlinger kornslag P'!G40,"")</f>
        <v>3228 NES</v>
      </c>
      <c r="J37" s="4">
        <f>IFERROR(IF('Avlinger kornslag P'!H40&gt;0,'Avlinger kornslag P'!H40,""),"")</f>
        <v>414.95547914913038</v>
      </c>
      <c r="L37" t="str">
        <f>IF('Avlinger kornslag P'!J40&gt;0,'Avlinger kornslag P'!J40,"")</f>
        <v>3418 ÅSNES</v>
      </c>
      <c r="M37" s="4">
        <f>IFERROR(IF('Avlinger kornslag P'!K40&gt;0,'Avlinger kornslag P'!K40,""),"")</f>
        <v>458.33903135443057</v>
      </c>
      <c r="O37" t="str">
        <f>IF('Avlinger kornslag P'!M40&gt;0,'Avlinger kornslag P'!M40,"")</f>
        <v>3907 SANDEFJORD</v>
      </c>
      <c r="P37" s="4">
        <f>IFERROR(IF('Avlinger kornslag P'!N40&gt;0,'Avlinger kornslag P'!N40,""),"")</f>
        <v>524.25009903988519</v>
      </c>
    </row>
    <row r="38" spans="3:16" x14ac:dyDescent="0.25">
      <c r="C38" t="str">
        <f>IF('Avlinger kornslag P'!A41&gt;0,'Avlinger kornslag P'!A41,"")</f>
        <v>4216 BIRKENES</v>
      </c>
      <c r="D38" s="4">
        <f>IFERROR(IF('Avlinger kornslag P'!B41&gt;0,'Avlinger kornslag P'!B41,""),"")</f>
        <v>409.23156838933318</v>
      </c>
      <c r="F38" t="str">
        <f>IF('Avlinger kornslag P'!D41&gt;0,'Avlinger kornslag P'!D41,"")</f>
        <v>1103 STAVANGER</v>
      </c>
      <c r="G38" s="4">
        <f>IFERROR(IF('Avlinger kornslag P'!E41&gt;0,'Avlinger kornslag P'!E41,""),"")</f>
        <v>408.58443363923033</v>
      </c>
      <c r="I38" t="str">
        <f>IF('Avlinger kornslag P'!G41&gt;0,'Avlinger kornslag P'!G41,"")</f>
        <v>3438 SØR-FRON</v>
      </c>
      <c r="J38" s="4">
        <f>IFERROR(IF('Avlinger kornslag P'!H41&gt;0,'Avlinger kornslag P'!H41,""),"")</f>
        <v>408.65477612631372</v>
      </c>
      <c r="L38" t="str">
        <f>IF('Avlinger kornslag P'!J41&gt;0,'Avlinger kornslag P'!J41,"")</f>
        <v>1119 HÅ</v>
      </c>
      <c r="M38" s="4">
        <f>IFERROR(IF('Avlinger kornslag P'!K41&gt;0,'Avlinger kornslag P'!K41,""),"")</f>
        <v>456.81689712731651</v>
      </c>
      <c r="O38" t="str">
        <f>IF('Avlinger kornslag P'!M41&gt;0,'Avlinger kornslag P'!M41,"")</f>
        <v>3240 EIDSVOLL</v>
      </c>
      <c r="P38" s="4">
        <f>IFERROR(IF('Avlinger kornslag P'!N41&gt;0,'Avlinger kornslag P'!N41,""),"")</f>
        <v>521.59309388879512</v>
      </c>
    </row>
    <row r="39" spans="3:16" x14ac:dyDescent="0.25">
      <c r="C39" t="str">
        <f>IF('Avlinger kornslag P'!A42&gt;0,'Avlinger kornslag P'!A42,"")</f>
        <v>1119 HÅ</v>
      </c>
      <c r="D39" s="4">
        <f>IFERROR(IF('Avlinger kornslag P'!B42&gt;0,'Avlinger kornslag P'!B42,""),"")</f>
        <v>408.9040830386669</v>
      </c>
      <c r="F39" t="str">
        <f>IF('Avlinger kornslag P'!D42&gt;0,'Avlinger kornslag P'!D42,"")</f>
        <v>3105 SARPSBORG</v>
      </c>
      <c r="G39" s="4">
        <f>IFERROR(IF('Avlinger kornslag P'!E42&gt;0,'Avlinger kornslag P'!E42,""),"")</f>
        <v>407.14268710254896</v>
      </c>
      <c r="I39" t="str">
        <f>IF('Avlinger kornslag P'!G42&gt;0,'Avlinger kornslag P'!G42,"")</f>
        <v>5007 NAMSOS</v>
      </c>
      <c r="J39" s="4">
        <f>IFERROR(IF('Avlinger kornslag P'!H42&gt;0,'Avlinger kornslag P'!H42,""),"")</f>
        <v>407.29417184882288</v>
      </c>
      <c r="L39" t="str">
        <f>IF('Avlinger kornslag P'!J42&gt;0,'Avlinger kornslag P'!J42,"")</f>
        <v>3446 GRAN</v>
      </c>
      <c r="M39" s="4">
        <f>IFERROR(IF('Avlinger kornslag P'!K42&gt;0,'Avlinger kornslag P'!K42,""),"")</f>
        <v>456.19363995184716</v>
      </c>
      <c r="O39" t="str">
        <f>IF('Avlinger kornslag P'!M42&gt;0,'Avlinger kornslag P'!M42,"")</f>
        <v>3314 ØVRE EIKER</v>
      </c>
      <c r="P39" s="4">
        <f>IFERROR(IF('Avlinger kornslag P'!N42&gt;0,'Avlinger kornslag P'!N42,""),"")</f>
        <v>520.33368622908074</v>
      </c>
    </row>
    <row r="40" spans="3:16" x14ac:dyDescent="0.25">
      <c r="C40" t="str">
        <f>IF('Avlinger kornslag P'!A43&gt;0,'Avlinger kornslag P'!A43,"")</f>
        <v>3901 HORTEN</v>
      </c>
      <c r="D40" s="4">
        <f>IFERROR(IF('Avlinger kornslag P'!B43&gt;0,'Avlinger kornslag P'!B43,""),"")</f>
        <v>408.53741494931882</v>
      </c>
      <c r="F40" t="str">
        <f>IF('Avlinger kornslag P'!D43&gt;0,'Avlinger kornslag P'!D43,"")</f>
        <v>3433 SKJÅK</v>
      </c>
      <c r="G40" s="4">
        <f>IFERROR(IF('Avlinger kornslag P'!E43&gt;0,'Avlinger kornslag P'!E43,""),"")</f>
        <v>405.79062982649458</v>
      </c>
      <c r="I40" t="str">
        <f>IF('Avlinger kornslag P'!G43&gt;0,'Avlinger kornslag P'!G43,"")</f>
        <v>3903 HOLMESTRAND</v>
      </c>
      <c r="J40" s="4">
        <f>IFERROR(IF('Avlinger kornslag P'!H43&gt;0,'Avlinger kornslag P'!H43,""),"")</f>
        <v>406.3970223912969</v>
      </c>
      <c r="L40" t="str">
        <f>IF('Avlinger kornslag P'!J43&gt;0,'Avlinger kornslag P'!J43,"")</f>
        <v>3216 VESTBY</v>
      </c>
      <c r="M40" s="4">
        <f>IFERROR(IF('Avlinger kornslag P'!K43&gt;0,'Avlinger kornslag P'!K43,""),"")</f>
        <v>451.80151102691582</v>
      </c>
      <c r="O40" t="str">
        <f>IF('Avlinger kornslag P'!M43&gt;0,'Avlinger kornslag P'!M43,"")</f>
        <v>3214 FROGN</v>
      </c>
      <c r="P40" s="4">
        <f>IFERROR(IF('Avlinger kornslag P'!N43&gt;0,'Avlinger kornslag P'!N43,""),"")</f>
        <v>513.03017858581552</v>
      </c>
    </row>
    <row r="41" spans="3:16" x14ac:dyDescent="0.25">
      <c r="C41" t="str">
        <f>IF('Avlinger kornslag P'!A44&gt;0,'Avlinger kornslag P'!A44,"")</f>
        <v>4205 LINDESNES</v>
      </c>
      <c r="D41" s="4">
        <f>IFERROR(IF('Avlinger kornslag P'!B44&gt;0,'Avlinger kornslag P'!B44,""),"")</f>
        <v>406.1974931214109</v>
      </c>
      <c r="F41" t="str">
        <f>IF('Avlinger kornslag P'!D44&gt;0,'Avlinger kornslag P'!D44,"")</f>
        <v>1108 SANDNES</v>
      </c>
      <c r="G41" s="4">
        <f>IFERROR(IF('Avlinger kornslag P'!E44&gt;0,'Avlinger kornslag P'!E44,""),"")</f>
        <v>401.7823506346997</v>
      </c>
      <c r="I41" t="str">
        <f>IF('Avlinger kornslag P'!G44&gt;0,'Avlinger kornslag P'!G44,"")</f>
        <v>3236 JEVNAKER</v>
      </c>
      <c r="J41" s="4">
        <f>IFERROR(IF('Avlinger kornslag P'!H44&gt;0,'Avlinger kornslag P'!H44,""),"")</f>
        <v>405.75522385072821</v>
      </c>
      <c r="L41" t="str">
        <f>IF('Avlinger kornslag P'!J44&gt;0,'Avlinger kornslag P'!J44,"")</f>
        <v>3234 LUNNER</v>
      </c>
      <c r="M41" s="4">
        <f>IFERROR(IF('Avlinger kornslag P'!K44&gt;0,'Avlinger kornslag P'!K44,""),"")</f>
        <v>447.73881173397217</v>
      </c>
      <c r="O41" t="str">
        <f>IF('Avlinger kornslag P'!M44&gt;0,'Avlinger kornslag P'!M44,"")</f>
        <v>3447 SØNDRE LAND</v>
      </c>
      <c r="P41" s="4">
        <f>IFERROR(IF('Avlinger kornslag P'!N44&gt;0,'Avlinger kornslag P'!N44,""),"")</f>
        <v>511.95076269641788</v>
      </c>
    </row>
    <row r="42" spans="3:16" x14ac:dyDescent="0.25">
      <c r="C42" t="str">
        <f>IF('Avlinger kornslag P'!A45&gt;0,'Avlinger kornslag P'!A45,"")</f>
        <v>3209 ULLENSAKER</v>
      </c>
      <c r="D42" s="4">
        <f>IFERROR(IF('Avlinger kornslag P'!B45&gt;0,'Avlinger kornslag P'!B45,""),"")</f>
        <v>405.95566212249656</v>
      </c>
      <c r="F42" t="str">
        <f>IF('Avlinger kornslag P'!D45&gt;0,'Avlinger kornslag P'!D45,"")</f>
        <v>3118 INDRE ØSTFOLD</v>
      </c>
      <c r="G42" s="4">
        <f>IFERROR(IF('Avlinger kornslag P'!E45&gt;0,'Avlinger kornslag P'!E45,""),"")</f>
        <v>398.82445709749402</v>
      </c>
      <c r="I42" t="str">
        <f>IF('Avlinger kornslag P'!G45&gt;0,'Avlinger kornslag P'!G45,"")</f>
        <v>4204 KRISTIANSAND</v>
      </c>
      <c r="J42" s="4">
        <f>IFERROR(IF('Avlinger kornslag P'!H45&gt;0,'Avlinger kornslag P'!H45,""),"")</f>
        <v>405.27853691768269</v>
      </c>
      <c r="L42" t="str">
        <f>IF('Avlinger kornslag P'!J45&gt;0,'Avlinger kornslag P'!J45,"")</f>
        <v>3419 VÅLER (INNLANDET)</v>
      </c>
      <c r="M42" s="4">
        <f>IFERROR(IF('Avlinger kornslag P'!K45&gt;0,'Avlinger kornslag P'!K45,""),"")</f>
        <v>443.56614644226977</v>
      </c>
      <c r="O42" t="str">
        <f>IF('Avlinger kornslag P'!M45&gt;0,'Avlinger kornslag P'!M45,"")</f>
        <v>3439 RINGEBU</v>
      </c>
      <c r="P42" s="4">
        <f>IFERROR(IF('Avlinger kornslag P'!N45&gt;0,'Avlinger kornslag P'!N45,""),"")</f>
        <v>510.44444444444503</v>
      </c>
    </row>
    <row r="43" spans="3:16" x14ac:dyDescent="0.25">
      <c r="C43" t="str">
        <f>IF('Avlinger kornslag P'!A46&gt;0,'Avlinger kornslag P'!A46,"")</f>
        <v>1103 STAVANGER</v>
      </c>
      <c r="D43" s="4">
        <f>IFERROR(IF('Avlinger kornslag P'!B46&gt;0,'Avlinger kornslag P'!B46,""),"")</f>
        <v>405.58500145397323</v>
      </c>
      <c r="F43" t="str">
        <f>IF('Avlinger kornslag P'!D46&gt;0,'Avlinger kornslag P'!D46,"")</f>
        <v>5037 LEVANGER</v>
      </c>
      <c r="G43" s="4">
        <f>IFERROR(IF('Avlinger kornslag P'!E46&gt;0,'Avlinger kornslag P'!E46,""),"")</f>
        <v>397.6617603775768</v>
      </c>
      <c r="I43" t="str">
        <f>IF('Avlinger kornslag P'!G46&gt;0,'Avlinger kornslag P'!G46,"")</f>
        <v>3301 DRAMMEN</v>
      </c>
      <c r="J43" s="4">
        <f>IFERROR(IF('Avlinger kornslag P'!H46&gt;0,'Avlinger kornslag P'!H46,""),"")</f>
        <v>404.1556913652517</v>
      </c>
      <c r="L43" t="str">
        <f>IF('Avlinger kornslag P'!J46&gt;0,'Avlinger kornslag P'!J46,"")</f>
        <v>3416 EIDSKOG</v>
      </c>
      <c r="M43" s="4">
        <f>IFERROR(IF('Avlinger kornslag P'!K46&gt;0,'Avlinger kornslag P'!K46,""),"")</f>
        <v>443.41205709879557</v>
      </c>
      <c r="O43" t="str">
        <f>IF('Avlinger kornslag P'!M46&gt;0,'Avlinger kornslag P'!M46,"")</f>
        <v>3236 JEVNAKER</v>
      </c>
      <c r="P43" s="4">
        <f>IFERROR(IF('Avlinger kornslag P'!N46&gt;0,'Avlinger kornslag P'!N46,""),"")</f>
        <v>505.93791170599707</v>
      </c>
    </row>
    <row r="44" spans="3:16" x14ac:dyDescent="0.25">
      <c r="C44" t="str">
        <f>IF('Avlinger kornslag P'!A47&gt;0,'Avlinger kornslag P'!A47,"")</f>
        <v>3907 SANDEFJORD</v>
      </c>
      <c r="D44" s="4">
        <f>IFERROR(IF('Avlinger kornslag P'!B47&gt;0,'Avlinger kornslag P'!B47,""),"")</f>
        <v>405.23394389630738</v>
      </c>
      <c r="F44" t="str">
        <f>IF('Avlinger kornslag P'!D47&gt;0,'Avlinger kornslag P'!D47,"")</f>
        <v>3907 SANDEFJORD</v>
      </c>
      <c r="G44" s="4">
        <f>IFERROR(IF('Avlinger kornslag P'!E47&gt;0,'Avlinger kornslag P'!E47,""),"")</f>
        <v>392.09799266911881</v>
      </c>
      <c r="I44" t="str">
        <f>IF('Avlinger kornslag P'!G47&gt;0,'Avlinger kornslag P'!G47,"")</f>
        <v>3209 ULLENSAKER</v>
      </c>
      <c r="J44" s="4">
        <f>IFERROR(IF('Avlinger kornslag P'!H47&gt;0,'Avlinger kornslag P'!H47,""),"")</f>
        <v>403.49587072570097</v>
      </c>
      <c r="L44" t="str">
        <f>IF('Avlinger kornslag P'!J47&gt;0,'Avlinger kornslag P'!J47,"")</f>
        <v>3118 INDRE ØSTFOLD</v>
      </c>
      <c r="M44" s="4">
        <f>IFERROR(IF('Avlinger kornslag P'!K47&gt;0,'Avlinger kornslag P'!K47,""),"")</f>
        <v>441.45068586512321</v>
      </c>
      <c r="O44" t="str">
        <f>IF('Avlinger kornslag P'!M47&gt;0,'Avlinger kornslag P'!M47,"")</f>
        <v>3101 HALDEN</v>
      </c>
      <c r="P44" s="4">
        <f>IFERROR(IF('Avlinger kornslag P'!N47&gt;0,'Avlinger kornslag P'!N47,""),"")</f>
        <v>497.68968769041805</v>
      </c>
    </row>
    <row r="45" spans="3:16" x14ac:dyDescent="0.25">
      <c r="C45" t="str">
        <f>IF('Avlinger kornslag P'!A48&gt;0,'Avlinger kornslag P'!A48,"")</f>
        <v>3114 VÅLER (ØSTF.)</v>
      </c>
      <c r="D45" s="4">
        <f>IFERROR(IF('Avlinger kornslag P'!B48&gt;0,'Avlinger kornslag P'!B48,""),"")</f>
        <v>404.4537530384506</v>
      </c>
      <c r="F45" t="str">
        <f>IF('Avlinger kornslag P'!D48&gt;0,'Avlinger kornslag P'!D48,"")</f>
        <v>4611 ETNE</v>
      </c>
      <c r="G45" s="4">
        <f>IFERROR(IF('Avlinger kornslag P'!E48&gt;0,'Avlinger kornslag P'!E48,""),"")</f>
        <v>390.88366000477009</v>
      </c>
      <c r="I45" t="str">
        <f>IF('Avlinger kornslag P'!G48&gt;0,'Avlinger kornslag P'!G48,"")</f>
        <v>3114 VÅLER (ØSTF.)</v>
      </c>
      <c r="J45" s="4">
        <f>IFERROR(IF('Avlinger kornslag P'!H48&gt;0,'Avlinger kornslag P'!H48,""),"")</f>
        <v>403.41801197011716</v>
      </c>
      <c r="L45" t="str">
        <f>IF('Avlinger kornslag P'!J48&gt;0,'Avlinger kornslag P'!J48,"")</f>
        <v>3228 NES</v>
      </c>
      <c r="M45" s="4">
        <f>IFERROR(IF('Avlinger kornslag P'!K48&gt;0,'Avlinger kornslag P'!K48,""),"")</f>
        <v>439.7859722382936</v>
      </c>
      <c r="O45" t="str">
        <f>IF('Avlinger kornslag P'!M48&gt;0,'Avlinger kornslag P'!M48,"")</f>
        <v>3209 ULLENSAKER</v>
      </c>
      <c r="P45" s="4">
        <f>IFERROR(IF('Avlinger kornslag P'!N48&gt;0,'Avlinger kornslag P'!N48,""),"")</f>
        <v>491.76756159339249</v>
      </c>
    </row>
    <row r="46" spans="3:16" x14ac:dyDescent="0.25">
      <c r="C46" t="str">
        <f>IF('Avlinger kornslag P'!A49&gt;0,'Avlinger kornslag P'!A49,"")</f>
        <v>3205 LILLESTRØM</v>
      </c>
      <c r="D46" s="4">
        <f>IFERROR(IF('Avlinger kornslag P'!B49&gt;0,'Avlinger kornslag P'!B49,""),"")</f>
        <v>403.57665078171101</v>
      </c>
      <c r="F46" t="str">
        <f>IF('Avlinger kornslag P'!D49&gt;0,'Avlinger kornslag P'!D49,"")</f>
        <v>4022 SELJORD</v>
      </c>
      <c r="G46" s="4">
        <f>IFERROR(IF('Avlinger kornslag P'!E49&gt;0,'Avlinger kornslag P'!E49,""),"")</f>
        <v>390.69061484289495</v>
      </c>
      <c r="I46" t="str">
        <f>IF('Avlinger kornslag P'!G49&gt;0,'Avlinger kornslag P'!G49,"")</f>
        <v>3412 LØTEN</v>
      </c>
      <c r="J46" s="4">
        <f>IFERROR(IF('Avlinger kornslag P'!H49&gt;0,'Avlinger kornslag P'!H49,""),"")</f>
        <v>402.10712041549687</v>
      </c>
      <c r="L46" t="str">
        <f>IF('Avlinger kornslag P'!J49&gt;0,'Avlinger kornslag P'!J49,"")</f>
        <v>3209 ULLENSAKER</v>
      </c>
      <c r="M46" s="4">
        <f>IFERROR(IF('Avlinger kornslag P'!K49&gt;0,'Avlinger kornslag P'!K49,""),"")</f>
        <v>438.27239623192423</v>
      </c>
      <c r="O46" t="str">
        <f>IF('Avlinger kornslag P'!M49&gt;0,'Avlinger kornslag P'!M49,"")</f>
        <v>3103 MOSS</v>
      </c>
      <c r="P46" s="4">
        <f>IFERROR(IF('Avlinger kornslag P'!N49&gt;0,'Avlinger kornslag P'!N49,""),"")</f>
        <v>490.59298320371806</v>
      </c>
    </row>
    <row r="47" spans="3:16" x14ac:dyDescent="0.25">
      <c r="C47" t="str">
        <f>IF('Avlinger kornslag P'!A50&gt;0,'Avlinger kornslag P'!A50,"")</f>
        <v>3433 SKJÅK</v>
      </c>
      <c r="D47" s="4">
        <f>IFERROR(IF('Avlinger kornslag P'!B50&gt;0,'Avlinger kornslag P'!B50,""),"")</f>
        <v>403.35562082520141</v>
      </c>
      <c r="F47" t="str">
        <f>IF('Avlinger kornslag P'!D50&gt;0,'Avlinger kornslag P'!D50,"")</f>
        <v>3114 VÅLER (ØSTF.)</v>
      </c>
      <c r="G47" s="4">
        <f>IFERROR(IF('Avlinger kornslag P'!E50&gt;0,'Avlinger kornslag P'!E50,""),"")</f>
        <v>390.63836104980385</v>
      </c>
      <c r="I47" t="str">
        <f>IF('Avlinger kornslag P'!G50&gt;0,'Avlinger kornslag P'!G50,"")</f>
        <v>3314 ØVRE EIKER</v>
      </c>
      <c r="J47" s="4">
        <f>IFERROR(IF('Avlinger kornslag P'!H50&gt;0,'Avlinger kornslag P'!H50,""),"")</f>
        <v>400.60192837370801</v>
      </c>
      <c r="L47" t="str">
        <f>IF('Avlinger kornslag P'!J50&gt;0,'Avlinger kornslag P'!J50,"")</f>
        <v>3320 FLÅ</v>
      </c>
      <c r="M47" s="4">
        <f>IFERROR(IF('Avlinger kornslag P'!K50&gt;0,'Avlinger kornslag P'!K50,""),"")</f>
        <v>436.21737900924319</v>
      </c>
      <c r="O47" t="str">
        <f>IF('Avlinger kornslag P'!M50&gt;0,'Avlinger kornslag P'!M50,"")</f>
        <v>3443 VESTRE TOTEN</v>
      </c>
      <c r="P47" s="4">
        <f>IFERROR(IF('Avlinger kornslag P'!N50&gt;0,'Avlinger kornslag P'!N50,""),"")</f>
        <v>488.44444444444338</v>
      </c>
    </row>
    <row r="48" spans="3:16" x14ac:dyDescent="0.25">
      <c r="C48" t="str">
        <f>IF('Avlinger kornslag P'!A51&gt;0,'Avlinger kornslag P'!A51,"")</f>
        <v>3446 GRAN</v>
      </c>
      <c r="D48" s="4">
        <f>IFERROR(IF('Avlinger kornslag P'!B51&gt;0,'Avlinger kornslag P'!B51,""),"")</f>
        <v>402.76031174639246</v>
      </c>
      <c r="F48" t="str">
        <f>IF('Avlinger kornslag P'!D51&gt;0,'Avlinger kornslag P'!D51,"")</f>
        <v>5036 FROSTA</v>
      </c>
      <c r="G48" s="4">
        <f>IFERROR(IF('Avlinger kornslag P'!E51&gt;0,'Avlinger kornslag P'!E51,""),"")</f>
        <v>388.27200437017524</v>
      </c>
      <c r="I48" t="str">
        <f>IF('Avlinger kornslag P'!G51&gt;0,'Avlinger kornslag P'!G51,"")</f>
        <v>3118 INDRE ØSTFOLD</v>
      </c>
      <c r="J48" s="4">
        <f>IFERROR(IF('Avlinger kornslag P'!H51&gt;0,'Avlinger kornslag P'!H51,""),"")</f>
        <v>400.37076771988825</v>
      </c>
      <c r="L48" t="str">
        <f>IF('Avlinger kornslag P'!J51&gt;0,'Avlinger kornslag P'!J51,"")</f>
        <v>3220 ENEBAKK</v>
      </c>
      <c r="M48" s="4">
        <f>IFERROR(IF('Avlinger kornslag P'!K51&gt;0,'Avlinger kornslag P'!K51,""),"")</f>
        <v>435.34214782460413</v>
      </c>
      <c r="O48" t="str">
        <f>IF('Avlinger kornslag P'!M51&gt;0,'Avlinger kornslag P'!M51,"")</f>
        <v>3120 RAKKESTAD</v>
      </c>
      <c r="P48" s="4">
        <f>IFERROR(IF('Avlinger kornslag P'!N51&gt;0,'Avlinger kornslag P'!N51,""),"")</f>
        <v>480.06169784513736</v>
      </c>
    </row>
    <row r="49" spans="3:16" x14ac:dyDescent="0.25">
      <c r="C49" t="str">
        <f>IF('Avlinger kornslag P'!A52&gt;0,'Avlinger kornslag P'!A52,"")</f>
        <v>4022 SELJORD</v>
      </c>
      <c r="D49" s="4">
        <f>IFERROR(IF('Avlinger kornslag P'!B52&gt;0,'Avlinger kornslag P'!B52,""),"")</f>
        <v>400.95087713085763</v>
      </c>
      <c r="F49" t="str">
        <f>IF('Avlinger kornslag P'!D52&gt;0,'Avlinger kornslag P'!D52,"")</f>
        <v>5022 RENNEBU</v>
      </c>
      <c r="G49" s="4">
        <f>IFERROR(IF('Avlinger kornslag P'!E52&gt;0,'Avlinger kornslag P'!E52,""),"")</f>
        <v>387.67833715042428</v>
      </c>
      <c r="I49" t="str">
        <f>IF('Avlinger kornslag P'!G52&gt;0,'Avlinger kornslag P'!G52,"")</f>
        <v>3101 HALDEN</v>
      </c>
      <c r="J49" s="4">
        <f>IFERROR(IF('Avlinger kornslag P'!H52&gt;0,'Avlinger kornslag P'!H52,""),"")</f>
        <v>400.14374346811803</v>
      </c>
      <c r="L49" t="str">
        <f>IF('Avlinger kornslag P'!J52&gt;0,'Avlinger kornslag P'!J52,"")</f>
        <v>3407 GJØVIK</v>
      </c>
      <c r="M49" s="4">
        <f>IFERROR(IF('Avlinger kornslag P'!K52&gt;0,'Avlinger kornslag P'!K52,""),"")</f>
        <v>433.89285105332038</v>
      </c>
      <c r="O49" t="str">
        <f>IF('Avlinger kornslag P'!M52&gt;0,'Avlinger kornslag P'!M52,"")</f>
        <v>5053 INDERØY</v>
      </c>
      <c r="P49" s="4">
        <f>IFERROR(IF('Avlinger kornslag P'!N52&gt;0,'Avlinger kornslag P'!N52,""),"")</f>
        <v>478.35294117647049</v>
      </c>
    </row>
    <row r="50" spans="3:16" x14ac:dyDescent="0.25">
      <c r="C50" t="str">
        <f>IF('Avlinger kornslag P'!A53&gt;0,'Avlinger kornslag P'!A53,"")</f>
        <v>3301 DRAMMEN</v>
      </c>
      <c r="D50" s="4">
        <f>IFERROR(IF('Avlinger kornslag P'!B53&gt;0,'Avlinger kornslag P'!B53,""),"")</f>
        <v>400.31202855326904</v>
      </c>
      <c r="F50" t="str">
        <f>IF('Avlinger kornslag P'!D53&gt;0,'Avlinger kornslag P'!D53,"")</f>
        <v>1539 RAUMA</v>
      </c>
      <c r="G50" s="4">
        <f>IFERROR(IF('Avlinger kornslag P'!E53&gt;0,'Avlinger kornslag P'!E53,""),"")</f>
        <v>387.33126920652097</v>
      </c>
      <c r="I50" t="str">
        <f>IF('Avlinger kornslag P'!G53&gt;0,'Avlinger kornslag P'!G53,"")</f>
        <v>3419 VÅLER (INNLANDET)</v>
      </c>
      <c r="J50" s="4">
        <f>IFERROR(IF('Avlinger kornslag P'!H53&gt;0,'Avlinger kornslag P'!H53,""),"")</f>
        <v>399.08876283865845</v>
      </c>
      <c r="L50" t="str">
        <f>IF('Avlinger kornslag P'!J53&gt;0,'Avlinger kornslag P'!J53,"")</f>
        <v>3305 RINGERIKE</v>
      </c>
      <c r="M50" s="4">
        <f>IFERROR(IF('Avlinger kornslag P'!K53&gt;0,'Avlinger kornslag P'!K53,""),"")</f>
        <v>432.87524673681719</v>
      </c>
      <c r="O50" t="str">
        <f>IF('Avlinger kornslag P'!M53&gt;0,'Avlinger kornslag P'!M53,"")</f>
        <v>3105 SARPSBORG</v>
      </c>
      <c r="P50" s="4">
        <f>IFERROR(IF('Avlinger kornslag P'!N53&gt;0,'Avlinger kornslag P'!N53,""),"")</f>
        <v>476.44857657286371</v>
      </c>
    </row>
    <row r="51" spans="3:16" x14ac:dyDescent="0.25">
      <c r="C51" t="str">
        <f>IF('Avlinger kornslag P'!A54&gt;0,'Avlinger kornslag P'!A54,"")</f>
        <v>1108 SANDNES</v>
      </c>
      <c r="D51" s="4">
        <f>IFERROR(IF('Avlinger kornslag P'!B54&gt;0,'Avlinger kornslag P'!B54,""),"")</f>
        <v>399.75039823062986</v>
      </c>
      <c r="F51" t="str">
        <f>IF('Avlinger kornslag P'!D54&gt;0,'Avlinger kornslag P'!D54,"")</f>
        <v>3205 LILLESTRØM</v>
      </c>
      <c r="G51" s="4">
        <f>IFERROR(IF('Avlinger kornslag P'!E54&gt;0,'Avlinger kornslag P'!E54,""),"")</f>
        <v>386.83533077906537</v>
      </c>
      <c r="I51" t="str">
        <f>IF('Avlinger kornslag P'!G54&gt;0,'Avlinger kornslag P'!G54,"")</f>
        <v>3449 SØR-AURDAL</v>
      </c>
      <c r="J51" s="4">
        <f>IFERROR(IF('Avlinger kornslag P'!H54&gt;0,'Avlinger kornslag P'!H54,""),"")</f>
        <v>397.92794367938097</v>
      </c>
      <c r="L51" t="str">
        <f>IF('Avlinger kornslag P'!J54&gt;0,'Avlinger kornslag P'!J54,"")</f>
        <v>3401 KONGSVINGER</v>
      </c>
      <c r="M51" s="4">
        <f>IFERROR(IF('Avlinger kornslag P'!K54&gt;0,'Avlinger kornslag P'!K54,""),"")</f>
        <v>431.32508475162024</v>
      </c>
      <c r="O51" t="str">
        <f>IF('Avlinger kornslag P'!M54&gt;0,'Avlinger kornslag P'!M54,"")</f>
        <v>3303 KONGSBERG</v>
      </c>
      <c r="P51" s="4">
        <f>IFERROR(IF('Avlinger kornslag P'!N54&gt;0,'Avlinger kornslag P'!N54,""),"")</f>
        <v>468.38713632025417</v>
      </c>
    </row>
    <row r="52" spans="3:16" x14ac:dyDescent="0.25">
      <c r="C52" t="str">
        <f>IF('Avlinger kornslag P'!A55&gt;0,'Avlinger kornslag P'!A55,"")</f>
        <v>1121 TIME</v>
      </c>
      <c r="D52" s="4">
        <f>IFERROR(IF('Avlinger kornslag P'!B55&gt;0,'Avlinger kornslag P'!B55,""),"")</f>
        <v>399.02529493380865</v>
      </c>
      <c r="F52" t="str">
        <f>IF('Avlinger kornslag P'!D55&gt;0,'Avlinger kornslag P'!D55,"")</f>
        <v>3437 SEL</v>
      </c>
      <c r="G52" s="4">
        <f>IFERROR(IF('Avlinger kornslag P'!E55&gt;0,'Avlinger kornslag P'!E55,""),"")</f>
        <v>386.13938674233572</v>
      </c>
      <c r="I52" t="str">
        <f>IF('Avlinger kornslag P'!G55&gt;0,'Avlinger kornslag P'!G55,"")</f>
        <v>3103 MOSS</v>
      </c>
      <c r="J52" s="4">
        <f>IFERROR(IF('Avlinger kornslag P'!H55&gt;0,'Avlinger kornslag P'!H55,""),"")</f>
        <v>396.94370619892339</v>
      </c>
      <c r="L52" t="str">
        <f>IF('Avlinger kornslag P'!J55&gt;0,'Avlinger kornslag P'!J55,"")</f>
        <v>3236 JEVNAKER</v>
      </c>
      <c r="M52" s="4">
        <f>IFERROR(IF('Avlinger kornslag P'!K55&gt;0,'Avlinger kornslag P'!K55,""),"")</f>
        <v>429.69741046566645</v>
      </c>
      <c r="O52" t="str">
        <f>IF('Avlinger kornslag P'!M55&gt;0,'Avlinger kornslag P'!M55,"")</f>
        <v>4005 NOTODDEN</v>
      </c>
      <c r="P52" s="4">
        <f>IFERROR(IF('Avlinger kornslag P'!N55&gt;0,'Avlinger kornslag P'!N55,""),"")</f>
        <v>466.43693372687244</v>
      </c>
    </row>
    <row r="53" spans="3:16" x14ac:dyDescent="0.25">
      <c r="C53" t="str">
        <f>IF('Avlinger kornslag P'!A56&gt;0,'Avlinger kornslag P'!A56,"")</f>
        <v>3911 FÆRDER</v>
      </c>
      <c r="D53" s="4">
        <f>IFERROR(IF('Avlinger kornslag P'!B56&gt;0,'Avlinger kornslag P'!B56,""),"")</f>
        <v>397.773570648381</v>
      </c>
      <c r="F53" t="str">
        <f>IF('Avlinger kornslag P'!D56&gt;0,'Avlinger kornslag P'!D56,"")</f>
        <v>3443 VESTRE TOTEN</v>
      </c>
      <c r="G53" s="4">
        <f>IFERROR(IF('Avlinger kornslag P'!E56&gt;0,'Avlinger kornslag P'!E56,""),"")</f>
        <v>385.92257847557994</v>
      </c>
      <c r="I53" t="str">
        <f>IF('Avlinger kornslag P'!G56&gt;0,'Avlinger kornslag P'!G56,"")</f>
        <v>3242 HURDAL</v>
      </c>
      <c r="J53" s="4">
        <f>IFERROR(IF('Avlinger kornslag P'!H56&gt;0,'Avlinger kornslag P'!H56,""),"")</f>
        <v>395.47003893166504</v>
      </c>
      <c r="L53" t="str">
        <f>IF('Avlinger kornslag P'!J56&gt;0,'Avlinger kornslag P'!J56,"")</f>
        <v>3301 DRAMMEN</v>
      </c>
      <c r="M53" s="4">
        <f>IFERROR(IF('Avlinger kornslag P'!K56&gt;0,'Avlinger kornslag P'!K56,""),"")</f>
        <v>426.72767035372254</v>
      </c>
      <c r="O53" t="str">
        <f>IF('Avlinger kornslag P'!M56&gt;0,'Avlinger kornslag P'!M56,"")</f>
        <v>3203 ASKER</v>
      </c>
      <c r="P53" s="4">
        <f>IFERROR(IF('Avlinger kornslag P'!N56&gt;0,'Avlinger kornslag P'!N56,""),"")</f>
        <v>463.06342508219302</v>
      </c>
    </row>
    <row r="54" spans="3:16" x14ac:dyDescent="0.25">
      <c r="C54" t="str">
        <f>IF('Avlinger kornslag P'!A57&gt;0,'Avlinger kornslag P'!A57,"")</f>
        <v>3903 HOLMESTRAND</v>
      </c>
      <c r="D54" s="4">
        <f>IFERROR(IF('Avlinger kornslag P'!B57&gt;0,'Avlinger kornslag P'!B57,""),"")</f>
        <v>397.46247355288921</v>
      </c>
      <c r="F54" t="str">
        <f>IF('Avlinger kornslag P'!D57&gt;0,'Avlinger kornslag P'!D57,"")</f>
        <v>3209 ULLENSAKER</v>
      </c>
      <c r="G54" s="4">
        <f>IFERROR(IF('Avlinger kornslag P'!E57&gt;0,'Avlinger kornslag P'!E57,""),"")</f>
        <v>384.91885930962138</v>
      </c>
      <c r="I54" t="str">
        <f>IF('Avlinger kornslag P'!G57&gt;0,'Avlinger kornslag P'!G57,"")</f>
        <v>3415 SØR-ODAL</v>
      </c>
      <c r="J54" s="4">
        <f>IFERROR(IF('Avlinger kornslag P'!H57&gt;0,'Avlinger kornslag P'!H57,""),"")</f>
        <v>395.39633700426015</v>
      </c>
      <c r="L54" t="str">
        <f>IF('Avlinger kornslag P'!J57&gt;0,'Avlinger kornslag P'!J57,"")</f>
        <v>3314 ØVRE EIKER</v>
      </c>
      <c r="M54" s="4">
        <f>IFERROR(IF('Avlinger kornslag P'!K57&gt;0,'Avlinger kornslag P'!K57,""),"")</f>
        <v>426.62900636795302</v>
      </c>
      <c r="O54" t="str">
        <f>IF('Avlinger kornslag P'!M57&gt;0,'Avlinger kornslag P'!M57,"")</f>
        <v>3446 GRAN</v>
      </c>
      <c r="P54" s="4">
        <f>IFERROR(IF('Avlinger kornslag P'!N57&gt;0,'Avlinger kornslag P'!N57,""),"")</f>
        <v>460.37342292105865</v>
      </c>
    </row>
    <row r="55" spans="3:16" x14ac:dyDescent="0.25">
      <c r="C55" t="str">
        <f>IF('Avlinger kornslag P'!A58&gt;0,'Avlinger kornslag P'!A58,"")</f>
        <v>3434 LOM</v>
      </c>
      <c r="D55" s="4">
        <f>IFERROR(IF('Avlinger kornslag P'!B58&gt;0,'Avlinger kornslag P'!B58,""),"")</f>
        <v>395.04680730097175</v>
      </c>
      <c r="F55" t="str">
        <f>IF('Avlinger kornslag P'!D58&gt;0,'Avlinger kornslag P'!D58,"")</f>
        <v>3446 GRAN</v>
      </c>
      <c r="G55" s="4">
        <f>IFERROR(IF('Avlinger kornslag P'!E58&gt;0,'Avlinger kornslag P'!E58,""),"")</f>
        <v>384.89153960478461</v>
      </c>
      <c r="I55" t="str">
        <f>IF('Avlinger kornslag P'!G58&gt;0,'Avlinger kornslag P'!G58,"")</f>
        <v>3216 VESTBY</v>
      </c>
      <c r="J55" s="4">
        <f>IFERROR(IF('Avlinger kornslag P'!H58&gt;0,'Avlinger kornslag P'!H58,""),"")</f>
        <v>395.02343170953276</v>
      </c>
      <c r="L55" t="str">
        <f>IF('Avlinger kornslag P'!J58&gt;0,'Avlinger kornslag P'!J58,"")</f>
        <v>3420 ELVERUM</v>
      </c>
      <c r="M55" s="4">
        <f>IFERROR(IF('Avlinger kornslag P'!K58&gt;0,'Avlinger kornslag P'!K58,""),"")</f>
        <v>426.49423634239059</v>
      </c>
      <c r="O55" t="str">
        <f>IF('Avlinger kornslag P'!M58&gt;0,'Avlinger kornslag P'!M58,"")</f>
        <v>3901 HORTEN</v>
      </c>
      <c r="P55" s="4">
        <f>IFERROR(IF('Avlinger kornslag P'!N58&gt;0,'Avlinger kornslag P'!N58,""),"")</f>
        <v>448.49272223293985</v>
      </c>
    </row>
    <row r="56" spans="3:16" x14ac:dyDescent="0.25">
      <c r="C56" t="str">
        <f>IF('Avlinger kornslag P'!A59&gt;0,'Avlinger kornslag P'!A59,"")</f>
        <v>3220 ENEBAKK</v>
      </c>
      <c r="D56" s="4">
        <f>IFERROR(IF('Avlinger kornslag P'!B59&gt;0,'Avlinger kornslag P'!B59,""),"")</f>
        <v>394.52913632952391</v>
      </c>
      <c r="F56" t="str">
        <f>IF('Avlinger kornslag P'!D59&gt;0,'Avlinger kornslag P'!D59,"")</f>
        <v>3901 HORTEN</v>
      </c>
      <c r="G56" s="4">
        <f>IFERROR(IF('Avlinger kornslag P'!E59&gt;0,'Avlinger kornslag P'!E59,""),"")</f>
        <v>384.74576745689512</v>
      </c>
      <c r="I56" t="str">
        <f>IF('Avlinger kornslag P'!G59&gt;0,'Avlinger kornslag P'!G59,"")</f>
        <v>3205 LILLESTRØM</v>
      </c>
      <c r="J56" s="4">
        <f>IFERROR(IF('Avlinger kornslag P'!H59&gt;0,'Avlinger kornslag P'!H59,""),"")</f>
        <v>395.0201266950537</v>
      </c>
      <c r="L56" t="str">
        <f>IF('Avlinger kornslag P'!J59&gt;0,'Avlinger kornslag P'!J59,"")</f>
        <v>3205 LILLESTRØM</v>
      </c>
      <c r="M56" s="4">
        <f>IFERROR(IF('Avlinger kornslag P'!K59&gt;0,'Avlinger kornslag P'!K59,""),"")</f>
        <v>426.2446681062458</v>
      </c>
      <c r="O56" t="str">
        <f>IF('Avlinger kornslag P'!M59&gt;0,'Avlinger kornslag P'!M59,"")</f>
        <v>3216 VESTBY</v>
      </c>
      <c r="P56" s="4">
        <f>IFERROR(IF('Avlinger kornslag P'!N59&gt;0,'Avlinger kornslag P'!N59,""),"")</f>
        <v>445.80863216555497</v>
      </c>
    </row>
    <row r="57" spans="3:16" x14ac:dyDescent="0.25">
      <c r="C57" t="str">
        <f>IF('Avlinger kornslag P'!A60&gt;0,'Avlinger kornslag P'!A60,"")</f>
        <v>5037 LEVANGER</v>
      </c>
      <c r="D57" s="4">
        <f>IFERROR(IF('Avlinger kornslag P'!B60&gt;0,'Avlinger kornslag P'!B60,""),"")</f>
        <v>390.20546437788511</v>
      </c>
      <c r="F57" t="str">
        <f>IF('Avlinger kornslag P'!D60&gt;0,'Avlinger kornslag P'!D60,"")</f>
        <v>3314 ØVRE EIKER</v>
      </c>
      <c r="G57" s="4">
        <f>IFERROR(IF('Avlinger kornslag P'!E60&gt;0,'Avlinger kornslag P'!E60,""),"")</f>
        <v>380.23795498867685</v>
      </c>
      <c r="I57" t="str">
        <f>IF('Avlinger kornslag P'!G60&gt;0,'Avlinger kornslag P'!G60,"")</f>
        <v>3407 GJØVIK</v>
      </c>
      <c r="J57" s="4">
        <f>IFERROR(IF('Avlinger kornslag P'!H60&gt;0,'Avlinger kornslag P'!H60,""),"")</f>
        <v>394.26372093927324</v>
      </c>
      <c r="L57" t="str">
        <f>IF('Avlinger kornslag P'!J60&gt;0,'Avlinger kornslag P'!J60,"")</f>
        <v>3901 HORTEN</v>
      </c>
      <c r="M57" s="4">
        <f>IFERROR(IF('Avlinger kornslag P'!K60&gt;0,'Avlinger kornslag P'!K60,""),"")</f>
        <v>425.85928139019671</v>
      </c>
      <c r="O57" t="str">
        <f>IF('Avlinger kornslag P'!M60&gt;0,'Avlinger kornslag P'!M60,"")</f>
        <v>3118 INDRE ØSTFOLD</v>
      </c>
      <c r="P57" s="4">
        <f>IFERROR(IF('Avlinger kornslag P'!N60&gt;0,'Avlinger kornslag P'!N60,""),"")</f>
        <v>439.66798428307277</v>
      </c>
    </row>
    <row r="58" spans="3:16" x14ac:dyDescent="0.25">
      <c r="C58" t="str">
        <f>IF('Avlinger kornslag P'!A61&gt;0,'Avlinger kornslag P'!A61,"")</f>
        <v>3305 RINGERIKE</v>
      </c>
      <c r="D58" s="4">
        <f>IFERROR(IF('Avlinger kornslag P'!B61&gt;0,'Avlinger kornslag P'!B61,""),"")</f>
        <v>389.28645632483313</v>
      </c>
      <c r="F58" t="str">
        <f>IF('Avlinger kornslag P'!D61&gt;0,'Avlinger kornslag P'!D61,"")</f>
        <v>3122 MARKER</v>
      </c>
      <c r="G58" s="4">
        <f>IFERROR(IF('Avlinger kornslag P'!E61&gt;0,'Avlinger kornslag P'!E61,""),"")</f>
        <v>380.00481172241052</v>
      </c>
      <c r="I58" t="str">
        <f>IF('Avlinger kornslag P'!G61&gt;0,'Avlinger kornslag P'!G61,"")</f>
        <v>3234 LUNNER</v>
      </c>
      <c r="J58" s="4">
        <f>IFERROR(IF('Avlinger kornslag P'!H61&gt;0,'Avlinger kornslag P'!H61,""),"")</f>
        <v>391.35987989813469</v>
      </c>
      <c r="L58" t="str">
        <f>IF('Avlinger kornslag P'!J61&gt;0,'Avlinger kornslag P'!J61,"")</f>
        <v>3911 FÆRDER</v>
      </c>
      <c r="M58" s="4">
        <f>IFERROR(IF('Avlinger kornslag P'!K61&gt;0,'Avlinger kornslag P'!K61,""),"")</f>
        <v>418.01727860180614</v>
      </c>
      <c r="O58" t="str">
        <f>IF('Avlinger kornslag P'!M61&gt;0,'Avlinger kornslag P'!M61,"")</f>
        <v>3114 VÅLER (ØSTF.)</v>
      </c>
      <c r="P58" s="4">
        <f>IFERROR(IF('Avlinger kornslag P'!N61&gt;0,'Avlinger kornslag P'!N61,""),"")</f>
        <v>436.08441744619779</v>
      </c>
    </row>
    <row r="59" spans="3:16" x14ac:dyDescent="0.25">
      <c r="C59" t="str">
        <f>IF('Avlinger kornslag P'!A62&gt;0,'Avlinger kornslag P'!A62,"")</f>
        <v>3122 MARKER</v>
      </c>
      <c r="D59" s="4">
        <f>IFERROR(IF('Avlinger kornslag P'!B62&gt;0,'Avlinger kornslag P'!B62,""),"")</f>
        <v>389.04919720124917</v>
      </c>
      <c r="F59" t="str">
        <f>IF('Avlinger kornslag P'!D62&gt;0,'Avlinger kornslag P'!D62,"")</f>
        <v>3441 GAUSDAL</v>
      </c>
      <c r="G59" s="4">
        <f>IFERROR(IF('Avlinger kornslag P'!E62&gt;0,'Avlinger kornslag P'!E62,""),"")</f>
        <v>377.68669765435118</v>
      </c>
      <c r="I59" t="str">
        <f>IF('Avlinger kornslag P'!G62&gt;0,'Avlinger kornslag P'!G62,"")</f>
        <v>3907 SANDEFJORD</v>
      </c>
      <c r="J59" s="4">
        <f>IFERROR(IF('Avlinger kornslag P'!H62&gt;0,'Avlinger kornslag P'!H62,""),"")</f>
        <v>386.94662516607394</v>
      </c>
      <c r="L59" t="str">
        <f>IF('Avlinger kornslag P'!J62&gt;0,'Avlinger kornslag P'!J62,"")</f>
        <v>4213 TVEDESTRAND</v>
      </c>
      <c r="M59" s="4">
        <f>IFERROR(IF('Avlinger kornslag P'!K62&gt;0,'Avlinger kornslag P'!K62,""),"")</f>
        <v>417.85554562664669</v>
      </c>
      <c r="O59" t="str">
        <f>IF('Avlinger kornslag P'!M62&gt;0,'Avlinger kornslag P'!M62,"")</f>
        <v>3122 MARKER</v>
      </c>
      <c r="P59" s="4">
        <f>IFERROR(IF('Avlinger kornslag P'!N62&gt;0,'Avlinger kornslag P'!N62,""),"")</f>
        <v>428.40181880023351</v>
      </c>
    </row>
    <row r="60" spans="3:16" x14ac:dyDescent="0.25">
      <c r="C60" t="str">
        <f>IF('Avlinger kornslag P'!A63&gt;0,'Avlinger kornslag P'!A63,"")</f>
        <v>3443 VESTRE TOTEN</v>
      </c>
      <c r="D60" s="4">
        <f>IFERROR(IF('Avlinger kornslag P'!B63&gt;0,'Avlinger kornslag P'!B63,""),"")</f>
        <v>388.55808810196447</v>
      </c>
      <c r="F60" t="str">
        <f>IF('Avlinger kornslag P'!D63&gt;0,'Avlinger kornslag P'!D63,"")</f>
        <v>3301 DRAMMEN</v>
      </c>
      <c r="G60" s="4">
        <f>IFERROR(IF('Avlinger kornslag P'!E63&gt;0,'Avlinger kornslag P'!E63,""),"")</f>
        <v>376.6949082564571</v>
      </c>
      <c r="I60" t="str">
        <f>IF('Avlinger kornslag P'!G63&gt;0,'Avlinger kornslag P'!G63,"")</f>
        <v>3318 KRØDSHERAD</v>
      </c>
      <c r="J60" s="4">
        <f>IFERROR(IF('Avlinger kornslag P'!H63&gt;0,'Avlinger kornslag P'!H63,""),"")</f>
        <v>386.74230159154871</v>
      </c>
      <c r="L60" t="str">
        <f>IF('Avlinger kornslag P'!J63&gt;0,'Avlinger kornslag P'!J63,"")</f>
        <v>3122 MARKER</v>
      </c>
      <c r="M60" s="4">
        <f>IFERROR(IF('Avlinger kornslag P'!K63&gt;0,'Avlinger kornslag P'!K63,""),"")</f>
        <v>416.18717254276601</v>
      </c>
      <c r="O60" t="str">
        <f>IF('Avlinger kornslag P'!M63&gt;0,'Avlinger kornslag P'!M63,"")</f>
        <v>3416 EIDSKOG</v>
      </c>
      <c r="P60" s="4">
        <f>IFERROR(IF('Avlinger kornslag P'!N63&gt;0,'Avlinger kornslag P'!N63,""),"")</f>
        <v>422.17475234126869</v>
      </c>
    </row>
    <row r="61" spans="3:16" x14ac:dyDescent="0.25">
      <c r="C61" t="str">
        <f>IF('Avlinger kornslag P'!A64&gt;0,'Avlinger kornslag P'!A64,"")</f>
        <v>3103 MOSS</v>
      </c>
      <c r="D61" s="4">
        <f>IFERROR(IF('Avlinger kornslag P'!B64&gt;0,'Avlinger kornslag P'!B64,""),"")</f>
        <v>388.2826488642844</v>
      </c>
      <c r="F61" t="str">
        <f>IF('Avlinger kornslag P'!D64&gt;0,'Avlinger kornslag P'!D64,"")</f>
        <v>3401 KONGSVINGER</v>
      </c>
      <c r="G61" s="4">
        <f>IFERROR(IF('Avlinger kornslag P'!E64&gt;0,'Avlinger kornslag P'!E64,""),"")</f>
        <v>376.26972898564941</v>
      </c>
      <c r="I61" t="str">
        <f>IF('Avlinger kornslag P'!G64&gt;0,'Avlinger kornslag P'!G64,"")</f>
        <v>3203 ASKER</v>
      </c>
      <c r="J61" s="4">
        <f>IFERROR(IF('Avlinger kornslag P'!H64&gt;0,'Avlinger kornslag P'!H64,""),"")</f>
        <v>386.33146431946415</v>
      </c>
      <c r="L61" t="str">
        <f>IF('Avlinger kornslag P'!J64&gt;0,'Avlinger kornslag P'!J64,"")</f>
        <v>5001 TRONDHEIM</v>
      </c>
      <c r="M61" s="4">
        <f>IFERROR(IF('Avlinger kornslag P'!K64&gt;0,'Avlinger kornslag P'!K64,""),"")</f>
        <v>414.53039152182873</v>
      </c>
      <c r="O61" t="str">
        <f>IF('Avlinger kornslag P'!M64&gt;0,'Avlinger kornslag P'!M64,"")</f>
        <v>4001 PORSGRUNN</v>
      </c>
      <c r="P61" s="4">
        <f>IFERROR(IF('Avlinger kornslag P'!N64&gt;0,'Avlinger kornslag P'!N64,""),"")</f>
        <v>413.38095238095201</v>
      </c>
    </row>
    <row r="62" spans="3:16" x14ac:dyDescent="0.25">
      <c r="C62" t="str">
        <f>IF('Avlinger kornslag P'!A65&gt;0,'Avlinger kornslag P'!A65,"")</f>
        <v>5022 RENNEBU</v>
      </c>
      <c r="D62" s="4">
        <f>IFERROR(IF('Avlinger kornslag P'!B65&gt;0,'Avlinger kornslag P'!B65,""),"")</f>
        <v>387.22496396914215</v>
      </c>
      <c r="F62" t="str">
        <f>IF('Avlinger kornslag P'!D65&gt;0,'Avlinger kornslag P'!D65,"")</f>
        <v>3220 ENEBAKK</v>
      </c>
      <c r="G62" s="4">
        <f>IFERROR(IF('Avlinger kornslag P'!E65&gt;0,'Avlinger kornslag P'!E65,""),"")</f>
        <v>375.32187840211833</v>
      </c>
      <c r="I62" t="str">
        <f>IF('Avlinger kornslag P'!G65&gt;0,'Avlinger kornslag P'!G65,"")</f>
        <v>3238 NANNESTAD</v>
      </c>
      <c r="J62" s="4">
        <f>IFERROR(IF('Avlinger kornslag P'!H65&gt;0,'Avlinger kornslag P'!H65,""),"")</f>
        <v>385.26472959450234</v>
      </c>
      <c r="L62" t="str">
        <f>IF('Avlinger kornslag P'!J65&gt;0,'Avlinger kornslag P'!J65,"")</f>
        <v>3232 NITTEDAL</v>
      </c>
      <c r="M62" s="4">
        <f>IFERROR(IF('Avlinger kornslag P'!K65&gt;0,'Avlinger kornslag P'!K65,""),"")</f>
        <v>414.48125703947272</v>
      </c>
      <c r="O62" t="str">
        <f>IF('Avlinger kornslag P'!M65&gt;0,'Avlinger kornslag P'!M65,"")</f>
        <v>3124 AREMARK</v>
      </c>
      <c r="P62" s="4">
        <f>IFERROR(IF('Avlinger kornslag P'!N65&gt;0,'Avlinger kornslag P'!N65,""),"")</f>
        <v>412.7245239308607</v>
      </c>
    </row>
    <row r="63" spans="3:16" x14ac:dyDescent="0.25">
      <c r="C63" t="str">
        <f>IF('Avlinger kornslag P'!A66&gt;0,'Avlinger kornslag P'!A66,"")</f>
        <v>3437 SEL</v>
      </c>
      <c r="D63" s="4">
        <f>IFERROR(IF('Avlinger kornslag P'!B66&gt;0,'Avlinger kornslag P'!B66,""),"")</f>
        <v>386.80352889491371</v>
      </c>
      <c r="F63" t="str">
        <f>IF('Avlinger kornslag P'!D66&gt;0,'Avlinger kornslag P'!D66,"")</f>
        <v>5059 ORKLAND</v>
      </c>
      <c r="G63" s="4">
        <f>IFERROR(IF('Avlinger kornslag P'!E66&gt;0,'Avlinger kornslag P'!E66,""),"")</f>
        <v>374.45387751703009</v>
      </c>
      <c r="I63" t="str">
        <f>IF('Avlinger kornslag P'!G66&gt;0,'Avlinger kornslag P'!G66,"")</f>
        <v>3433 SKJÅK</v>
      </c>
      <c r="J63" s="4">
        <f>IFERROR(IF('Avlinger kornslag P'!H66&gt;0,'Avlinger kornslag P'!H66,""),"")</f>
        <v>384.39153439153444</v>
      </c>
      <c r="L63" t="str">
        <f>IF('Avlinger kornslag P'!J66&gt;0,'Avlinger kornslag P'!J66,"")</f>
        <v>3226 AURSKOG-HØLAND</v>
      </c>
      <c r="M63" s="4">
        <f>IFERROR(IF('Avlinger kornslag P'!K66&gt;0,'Avlinger kornslag P'!K66,""),"")</f>
        <v>413.29349347597537</v>
      </c>
      <c r="O63" t="str">
        <f>IF('Avlinger kornslag P'!M66&gt;0,'Avlinger kornslag P'!M66,"")</f>
        <v>3230 GJERDRUM</v>
      </c>
      <c r="P63" s="4">
        <f>IFERROR(IF('Avlinger kornslag P'!N66&gt;0,'Avlinger kornslag P'!N66,""),"")</f>
        <v>411.11347765331101</v>
      </c>
    </row>
    <row r="64" spans="3:16" x14ac:dyDescent="0.25">
      <c r="C64" t="str">
        <f>IF('Avlinger kornslag P'!A67&gt;0,'Avlinger kornslag P'!A67,"")</f>
        <v>5036 FROSTA</v>
      </c>
      <c r="D64" s="4">
        <f>IFERROR(IF('Avlinger kornslag P'!B67&gt;0,'Avlinger kornslag P'!B67,""),"")</f>
        <v>384.98141756007675</v>
      </c>
      <c r="F64" t="str">
        <f>IF('Avlinger kornslag P'!D67&gt;0,'Avlinger kornslag P'!D67,"")</f>
        <v>4012 BAMBLE</v>
      </c>
      <c r="G64" s="4">
        <f>IFERROR(IF('Avlinger kornslag P'!E67&gt;0,'Avlinger kornslag P'!E67,""),"")</f>
        <v>373.36697059830448</v>
      </c>
      <c r="I64" t="str">
        <f>IF('Avlinger kornslag P'!G67&gt;0,'Avlinger kornslag P'!G67,"")</f>
        <v>3220 ENEBAKK</v>
      </c>
      <c r="J64" s="4">
        <f>IFERROR(IF('Avlinger kornslag P'!H67&gt;0,'Avlinger kornslag P'!H67,""),"")</f>
        <v>384.22710077500562</v>
      </c>
      <c r="L64" t="str">
        <f>IF('Avlinger kornslag P'!J67&gt;0,'Avlinger kornslag P'!J67,"")</f>
        <v>3201 BÆRUM</v>
      </c>
      <c r="M64" s="4">
        <f>IFERROR(IF('Avlinger kornslag P'!K67&gt;0,'Avlinger kornslag P'!K67,""),"")</f>
        <v>412.20880052774351</v>
      </c>
      <c r="O64" t="str">
        <f>IF('Avlinger kornslag P'!M67&gt;0,'Avlinger kornslag P'!M67,"")</f>
        <v>3316 MODUM</v>
      </c>
      <c r="P64" s="4">
        <f>IFERROR(IF('Avlinger kornslag P'!N67&gt;0,'Avlinger kornslag P'!N67,""),"")</f>
        <v>404.41969583729349</v>
      </c>
    </row>
    <row r="65" spans="3:16" x14ac:dyDescent="0.25">
      <c r="C65" t="str">
        <f>IF('Avlinger kornslag P'!A68&gt;0,'Avlinger kornslag P'!A68,"")</f>
        <v>3909 LARVIK</v>
      </c>
      <c r="D65" s="4">
        <f>IFERROR(IF('Avlinger kornslag P'!B68&gt;0,'Avlinger kornslag P'!B68,""),"")</f>
        <v>381.45483836630768</v>
      </c>
      <c r="F65" t="str">
        <f>IF('Avlinger kornslag P'!D68&gt;0,'Avlinger kornslag P'!D68,"")</f>
        <v>5031 MALVIK</v>
      </c>
      <c r="G65" s="4">
        <f>IFERROR(IF('Avlinger kornslag P'!E68&gt;0,'Avlinger kornslag P'!E68,""),"")</f>
        <v>373.23800046101047</v>
      </c>
      <c r="I65" t="str">
        <f>IF('Avlinger kornslag P'!G68&gt;0,'Avlinger kornslag P'!G68,"")</f>
        <v>3230 GJERDRUM</v>
      </c>
      <c r="J65" s="4">
        <f>IFERROR(IF('Avlinger kornslag P'!H68&gt;0,'Avlinger kornslag P'!H68,""),"")</f>
        <v>383.73862672322639</v>
      </c>
      <c r="L65" t="str">
        <f>IF('Avlinger kornslag P'!J68&gt;0,'Avlinger kornslag P'!J68,"")</f>
        <v>3114 VÅLER (ØSTF.)</v>
      </c>
      <c r="M65" s="4">
        <f>IFERROR(IF('Avlinger kornslag P'!K68&gt;0,'Avlinger kornslag P'!K68,""),"")</f>
        <v>412.00492602469023</v>
      </c>
      <c r="O65" t="str">
        <f>IF('Avlinger kornslag P'!M68&gt;0,'Avlinger kornslag P'!M68,"")</f>
        <v>3305 RINGERIKE</v>
      </c>
      <c r="P65" s="4">
        <f>IFERROR(IF('Avlinger kornslag P'!N68&gt;0,'Avlinger kornslag P'!N68,""),"")</f>
        <v>388.6881731574934</v>
      </c>
    </row>
    <row r="66" spans="3:16" x14ac:dyDescent="0.25">
      <c r="C66" t="str">
        <f>IF('Avlinger kornslag P'!A69&gt;0,'Avlinger kornslag P'!A69,"")</f>
        <v>1539 RAUMA</v>
      </c>
      <c r="D66" s="4">
        <f>IFERROR(IF('Avlinger kornslag P'!B69&gt;0,'Avlinger kornslag P'!B69,""),"")</f>
        <v>381.14704766528013</v>
      </c>
      <c r="F66" t="str">
        <f>IF('Avlinger kornslag P'!D69&gt;0,'Avlinger kornslag P'!D69,"")</f>
        <v>5038 VERDAL</v>
      </c>
      <c r="G66" s="4">
        <f>IFERROR(IF('Avlinger kornslag P'!E69&gt;0,'Avlinger kornslag P'!E69,""),"")</f>
        <v>372.96143366534267</v>
      </c>
      <c r="I66" t="str">
        <f>IF('Avlinger kornslag P'!G69&gt;0,'Avlinger kornslag P'!G69,"")</f>
        <v>3403 HAMAR</v>
      </c>
      <c r="J66" s="4">
        <f>IFERROR(IF('Avlinger kornslag P'!H69&gt;0,'Avlinger kornslag P'!H69,""),"")</f>
        <v>382.23506172413363</v>
      </c>
      <c r="L66" t="str">
        <f>IF('Avlinger kornslag P'!J69&gt;0,'Avlinger kornslag P'!J69,"")</f>
        <v>5036 FROSTA</v>
      </c>
      <c r="M66" s="4">
        <f>IFERROR(IF('Avlinger kornslag P'!K69&gt;0,'Avlinger kornslag P'!K69,""),"")</f>
        <v>411.64122671076268</v>
      </c>
      <c r="O66" t="str">
        <f>IF('Avlinger kornslag P'!M69&gt;0,'Avlinger kornslag P'!M69,"")</f>
        <v>3310 HOLE</v>
      </c>
      <c r="P66" s="4">
        <f>IFERROR(IF('Avlinger kornslag P'!N69&gt;0,'Avlinger kornslag P'!N69,""),"")</f>
        <v>373.72771288915425</v>
      </c>
    </row>
    <row r="67" spans="3:16" x14ac:dyDescent="0.25">
      <c r="C67" t="str">
        <f>IF('Avlinger kornslag P'!A70&gt;0,'Avlinger kornslag P'!A70,"")</f>
        <v>3441 GAUSDAL</v>
      </c>
      <c r="D67" s="4">
        <f>IFERROR(IF('Avlinger kornslag P'!B70&gt;0,'Avlinger kornslag P'!B70,""),"")</f>
        <v>378.62492356230177</v>
      </c>
      <c r="F67" t="str">
        <f>IF('Avlinger kornslag P'!D70&gt;0,'Avlinger kornslag P'!D70,"")</f>
        <v>5028 MELHUS</v>
      </c>
      <c r="G67" s="4">
        <f>IFERROR(IF('Avlinger kornslag P'!E70&gt;0,'Avlinger kornslag P'!E70,""),"")</f>
        <v>372.03373729240792</v>
      </c>
      <c r="I67" t="str">
        <f>IF('Avlinger kornslag P'!G70&gt;0,'Avlinger kornslag P'!G70,"")</f>
        <v>3901 HORTEN</v>
      </c>
      <c r="J67" s="4">
        <f>IFERROR(IF('Avlinger kornslag P'!H70&gt;0,'Avlinger kornslag P'!H70,""),"")</f>
        <v>377.94088180963166</v>
      </c>
      <c r="L67" t="str">
        <f>IF('Avlinger kornslag P'!J70&gt;0,'Avlinger kornslag P'!J70,"")</f>
        <v>4202 GRIMSTAD</v>
      </c>
      <c r="M67" s="4">
        <f>IFERROR(IF('Avlinger kornslag P'!K70&gt;0,'Avlinger kornslag P'!K70,""),"")</f>
        <v>409.24814519903828</v>
      </c>
      <c r="O67" t="str">
        <f>IF('Avlinger kornslag P'!M70&gt;0,'Avlinger kornslag P'!M70,"")</f>
        <v>3417 GRUE</v>
      </c>
      <c r="P67" s="4">
        <f>IFERROR(IF('Avlinger kornslag P'!N70&gt;0,'Avlinger kornslag P'!N70,""),"")</f>
        <v>320.04375369428828</v>
      </c>
    </row>
    <row r="68" spans="3:16" x14ac:dyDescent="0.25">
      <c r="C68" t="str">
        <f>IF('Avlinger kornslag P'!A71&gt;0,'Avlinger kornslag P'!A71,"")</f>
        <v>5031 MALVIK</v>
      </c>
      <c r="D68" s="4">
        <f>IFERROR(IF('Avlinger kornslag P'!B71&gt;0,'Avlinger kornslag P'!B71,""),"")</f>
        <v>376.51572205606141</v>
      </c>
      <c r="F68" t="str">
        <f>IF('Avlinger kornslag P'!D71&gt;0,'Avlinger kornslag P'!D71,"")</f>
        <v>3103 MOSS</v>
      </c>
      <c r="G68" s="4">
        <f>IFERROR(IF('Avlinger kornslag P'!E71&gt;0,'Avlinger kornslag P'!E71,""),"")</f>
        <v>370.95161646676036</v>
      </c>
      <c r="I68" t="str">
        <f>IF('Avlinger kornslag P'!G71&gt;0,'Avlinger kornslag P'!G71,"")</f>
        <v>3305 RINGERIKE</v>
      </c>
      <c r="J68" s="4">
        <f>IFERROR(IF('Avlinger kornslag P'!H71&gt;0,'Avlinger kornslag P'!H71,""),"")</f>
        <v>377.76909344113324</v>
      </c>
      <c r="L68" t="str">
        <f>IF('Avlinger kornslag P'!J71&gt;0,'Avlinger kornslag P'!J71,"")</f>
        <v>3238 NANNESTAD</v>
      </c>
      <c r="M68" s="4">
        <f>IFERROR(IF('Avlinger kornslag P'!K71&gt;0,'Avlinger kornslag P'!K71,""),"")</f>
        <v>404.9757696122698</v>
      </c>
      <c r="O68" t="str">
        <f>IF('Avlinger kornslag P'!M71&gt;0,'Avlinger kornslag P'!M71,"")</f>
        <v>5041 SNÅSA</v>
      </c>
      <c r="P68" s="4">
        <f>IFERROR(IF('Avlinger kornslag P'!N71&gt;0,'Avlinger kornslag P'!N71,""),"")</f>
        <v>314.38235294117601</v>
      </c>
    </row>
    <row r="69" spans="3:16" x14ac:dyDescent="0.25">
      <c r="C69" t="str">
        <f>IF('Avlinger kornslag P'!A72&gt;0,'Avlinger kornslag P'!A72,"")</f>
        <v>3203 ASKER</v>
      </c>
      <c r="D69" s="4">
        <f>IFERROR(IF('Avlinger kornslag P'!B72&gt;0,'Avlinger kornslag P'!B72,""),"")</f>
        <v>374.54162127939622</v>
      </c>
      <c r="F69" t="str">
        <f>IF('Avlinger kornslag P'!D72&gt;0,'Avlinger kornslag P'!D72,"")</f>
        <v>5053 INDERØY</v>
      </c>
      <c r="G69" s="4">
        <f>IFERROR(IF('Avlinger kornslag P'!E72&gt;0,'Avlinger kornslag P'!E72,""),"")</f>
        <v>370.28930745099007</v>
      </c>
      <c r="I69" t="str">
        <f>IF('Avlinger kornslag P'!G72&gt;0,'Avlinger kornslag P'!G72,"")</f>
        <v>4018 NOME</v>
      </c>
      <c r="J69" s="4">
        <f>IFERROR(IF('Avlinger kornslag P'!H72&gt;0,'Avlinger kornslag P'!H72,""),"")</f>
        <v>377.52070265985896</v>
      </c>
      <c r="L69" t="str">
        <f>IF('Avlinger kornslag P'!J72&gt;0,'Avlinger kornslag P'!J72,"")</f>
        <v>3203 ASKER</v>
      </c>
      <c r="M69" s="4">
        <f>IFERROR(IF('Avlinger kornslag P'!K72&gt;0,'Avlinger kornslag P'!K72,""),"")</f>
        <v>403.46612583857268</v>
      </c>
      <c r="O69" t="str">
        <f>IF('Avlinger kornslag P'!M72&gt;0,'Avlinger kornslag P'!M72,"")</f>
        <v>3116 SKIPTVET</v>
      </c>
      <c r="P69" s="4">
        <f>IFERROR(IF('Avlinger kornslag P'!N72&gt;0,'Avlinger kornslag P'!N72,""),"")</f>
        <v>306.56384604636219</v>
      </c>
    </row>
    <row r="70" spans="3:16" x14ac:dyDescent="0.25">
      <c r="C70" t="str">
        <f>IF('Avlinger kornslag P'!A73&gt;0,'Avlinger kornslag P'!A73,"")</f>
        <v>3234 LUNNER</v>
      </c>
      <c r="D70" s="4">
        <f>IFERROR(IF('Avlinger kornslag P'!B73&gt;0,'Avlinger kornslag P'!B73,""),"")</f>
        <v>374.19673101809713</v>
      </c>
      <c r="F70" t="str">
        <f>IF('Avlinger kornslag P'!D73&gt;0,'Avlinger kornslag P'!D73,"")</f>
        <v>1547 AUKRA</v>
      </c>
      <c r="G70" s="4">
        <f>IFERROR(IF('Avlinger kornslag P'!E73&gt;0,'Avlinger kornslag P'!E73,""),"")</f>
        <v>369.41531470789067</v>
      </c>
      <c r="I70" t="str">
        <f>IF('Avlinger kornslag P'!G73&gt;0,'Avlinger kornslag P'!G73,"")</f>
        <v>4214 FROLAND</v>
      </c>
      <c r="J70" s="4">
        <f>IFERROR(IF('Avlinger kornslag P'!H73&gt;0,'Avlinger kornslag P'!H73,""),"")</f>
        <v>376.57078138967915</v>
      </c>
      <c r="L70" t="str">
        <f>IF('Avlinger kornslag P'!J73&gt;0,'Avlinger kornslag P'!J73,"")</f>
        <v>3903 HOLMESTRAND</v>
      </c>
      <c r="M70" s="4">
        <f>IFERROR(IF('Avlinger kornslag P'!K73&gt;0,'Avlinger kornslag P'!K73,""),"")</f>
        <v>401.96707578020261</v>
      </c>
      <c r="O70" t="str">
        <f>IF('Avlinger kornslag P'!M73&gt;0,'Avlinger kornslag P'!M73,"")</f>
        <v>3318 KRØDSHERAD</v>
      </c>
      <c r="P70" s="4">
        <f>IFERROR(IF('Avlinger kornslag P'!N73&gt;0,'Avlinger kornslag P'!N73,""),"")</f>
        <v>290.23481433321314</v>
      </c>
    </row>
    <row r="71" spans="3:16" x14ac:dyDescent="0.25">
      <c r="C71" t="str">
        <f>IF('Avlinger kornslag P'!A74&gt;0,'Avlinger kornslag P'!A74,"")</f>
        <v>3405 LILLEHAMMER</v>
      </c>
      <c r="D71" s="4">
        <f>IFERROR(IF('Avlinger kornslag P'!B74&gt;0,'Avlinger kornslag P'!B74,""),"")</f>
        <v>372.41677784064274</v>
      </c>
      <c r="F71" t="str">
        <f>IF('Avlinger kornslag P'!D74&gt;0,'Avlinger kornslag P'!D74,"")</f>
        <v>3312 LIER</v>
      </c>
      <c r="G71" s="4">
        <f>IFERROR(IF('Avlinger kornslag P'!E74&gt;0,'Avlinger kornslag P'!E74,""),"")</f>
        <v>367.99934925486116</v>
      </c>
      <c r="I71" t="str">
        <f>IF('Avlinger kornslag P'!G74&gt;0,'Avlinger kornslag P'!G74,"")</f>
        <v>3911 FÆRDER</v>
      </c>
      <c r="J71" s="4">
        <f>IFERROR(IF('Avlinger kornslag P'!H74&gt;0,'Avlinger kornslag P'!H74,""),"")</f>
        <v>375.92638933732707</v>
      </c>
      <c r="L71" t="str">
        <f>IF('Avlinger kornslag P'!J74&gt;0,'Avlinger kornslag P'!J74,"")</f>
        <v>3110 HVALER</v>
      </c>
      <c r="M71" s="4">
        <f>IFERROR(IF('Avlinger kornslag P'!K74&gt;0,'Avlinger kornslag P'!K74,""),"")</f>
        <v>400.81353963154368</v>
      </c>
      <c r="O71" t="str">
        <f>IF('Avlinger kornslag P'!M74&gt;0,'Avlinger kornslag P'!M74,"")</f>
        <v>3414 NORD-ODAL</v>
      </c>
      <c r="P71" s="4">
        <f>IFERROR(IF('Avlinger kornslag P'!N74&gt;0,'Avlinger kornslag P'!N74,""),"")</f>
        <v>271.29735682819398</v>
      </c>
    </row>
    <row r="72" spans="3:16" x14ac:dyDescent="0.25">
      <c r="C72" t="str">
        <f>IF('Avlinger kornslag P'!A75&gt;0,'Avlinger kornslag P'!A75,"")</f>
        <v>4018 NOME</v>
      </c>
      <c r="D72" s="4">
        <f>IFERROR(IF('Avlinger kornslag P'!B75&gt;0,'Avlinger kornslag P'!B75,""),"")</f>
        <v>372.21032915044896</v>
      </c>
      <c r="F72" t="str">
        <f>IF('Avlinger kornslag P'!D75&gt;0,'Avlinger kornslag P'!D75,"")</f>
        <v>3903 HOLMESTRAND</v>
      </c>
      <c r="G72" s="4">
        <f>IFERROR(IF('Avlinger kornslag P'!E75&gt;0,'Avlinger kornslag P'!E75,""),"")</f>
        <v>367.9939715804108</v>
      </c>
      <c r="I72" t="str">
        <f>IF('Avlinger kornslag P'!G75&gt;0,'Avlinger kornslag P'!G75,"")</f>
        <v>3446 GRAN</v>
      </c>
      <c r="J72" s="4">
        <f>IFERROR(IF('Avlinger kornslag P'!H75&gt;0,'Avlinger kornslag P'!H75,""),"")</f>
        <v>375.76486233178201</v>
      </c>
      <c r="L72" t="str">
        <f>IF('Avlinger kornslag P'!J75&gt;0,'Avlinger kornslag P'!J75,"")</f>
        <v>5054 INDRE FOSEN</v>
      </c>
      <c r="M72" s="4">
        <f>IFERROR(IF('Avlinger kornslag P'!K75&gt;0,'Avlinger kornslag P'!K75,""),"")</f>
        <v>400.75255845635206</v>
      </c>
      <c r="O72" t="str">
        <f>IF('Avlinger kornslag P'!M75&gt;0,'Avlinger kornslag P'!M75,"")</f>
        <v>5037 LEVANGER</v>
      </c>
      <c r="P72" s="4">
        <f>IFERROR(IF('Avlinger kornslag P'!N75&gt;0,'Avlinger kornslag P'!N75,""),"")</f>
        <v>268.73425346497942</v>
      </c>
    </row>
    <row r="73" spans="3:16" x14ac:dyDescent="0.25">
      <c r="C73" t="str">
        <f>IF('Avlinger kornslag P'!A76&gt;0,'Avlinger kornslag P'!A76,"")</f>
        <v>3407 GJØVIK</v>
      </c>
      <c r="D73" s="4">
        <f>IFERROR(IF('Avlinger kornslag P'!B76&gt;0,'Avlinger kornslag P'!B76,""),"")</f>
        <v>371.93070156821585</v>
      </c>
      <c r="F73" t="str">
        <f>IF('Avlinger kornslag P'!D76&gt;0,'Avlinger kornslag P'!D76,"")</f>
        <v>5054 INDRE FOSEN</v>
      </c>
      <c r="G73" s="4">
        <f>IFERROR(IF('Avlinger kornslag P'!E76&gt;0,'Avlinger kornslag P'!E76,""),"")</f>
        <v>367.97324481427046</v>
      </c>
      <c r="I73" t="str">
        <f>IF('Avlinger kornslag P'!G76&gt;0,'Avlinger kornslag P'!G76,"")</f>
        <v>5032 SELBU</v>
      </c>
      <c r="J73" s="4">
        <f>IFERROR(IF('Avlinger kornslag P'!H76&gt;0,'Avlinger kornslag P'!H76,""),"")</f>
        <v>375.24619203605488</v>
      </c>
      <c r="L73" t="str">
        <f>IF('Avlinger kornslag P'!J76&gt;0,'Avlinger kornslag P'!J76,"")</f>
        <v>4018 NOME</v>
      </c>
      <c r="M73" s="4">
        <f>IFERROR(IF('Avlinger kornslag P'!K76&gt;0,'Avlinger kornslag P'!K76,""),"")</f>
        <v>399.92218126256699</v>
      </c>
      <c r="O73" t="str">
        <f>IF('Avlinger kornslag P'!M76&gt;0,'Avlinger kornslag P'!M76,"")</f>
        <v>5007 NAMSOS</v>
      </c>
      <c r="P73" s="4">
        <f>IFERROR(IF('Avlinger kornslag P'!N76&gt;0,'Avlinger kornslag P'!N76,""),"")</f>
        <v>255.61363636363637</v>
      </c>
    </row>
    <row r="74" spans="3:16" x14ac:dyDescent="0.25">
      <c r="C74" t="str">
        <f>IF('Avlinger kornslag P'!A77&gt;0,'Avlinger kornslag P'!A77,"")</f>
        <v>4003 SKIEN</v>
      </c>
      <c r="D74" s="4">
        <f>IFERROR(IF('Avlinger kornslag P'!B77&gt;0,'Avlinger kornslag P'!B77,""),"")</f>
        <v>371.36420723493256</v>
      </c>
      <c r="F74" t="str">
        <f>IF('Avlinger kornslag P'!D77&gt;0,'Avlinger kornslag P'!D77,"")</f>
        <v>1535 VESTNES</v>
      </c>
      <c r="G74" s="4">
        <f>IFERROR(IF('Avlinger kornslag P'!E77&gt;0,'Avlinger kornslag P'!E77,""),"")</f>
        <v>367.22895271817362</v>
      </c>
      <c r="I74" t="str">
        <f>IF('Avlinger kornslag P'!G77&gt;0,'Avlinger kornslag P'!G77,"")</f>
        <v>3420 ELVERUM</v>
      </c>
      <c r="J74" s="4">
        <f>IFERROR(IF('Avlinger kornslag P'!H77&gt;0,'Avlinger kornslag P'!H77,""),"")</f>
        <v>373.42903078643332</v>
      </c>
      <c r="L74" t="str">
        <f>IF('Avlinger kornslag P'!J77&gt;0,'Avlinger kornslag P'!J77,"")</f>
        <v>3907 SANDEFJORD</v>
      </c>
      <c r="M74" s="4">
        <f>IFERROR(IF('Avlinger kornslag P'!K77&gt;0,'Avlinger kornslag P'!K77,""),"")</f>
        <v>397.51014903298</v>
      </c>
      <c r="O74" t="str">
        <f>IF('Avlinger kornslag P'!M77&gt;0,'Avlinger kornslag P'!M77,"")</f>
        <v>3420 ELVERUM</v>
      </c>
      <c r="P74" s="4">
        <f>IFERROR(IF('Avlinger kornslag P'!N77&gt;0,'Avlinger kornslag P'!N77,""),"")</f>
        <v>250.80459636560349</v>
      </c>
    </row>
    <row r="75" spans="3:16" x14ac:dyDescent="0.25">
      <c r="C75" t="str">
        <f>IF('Avlinger kornslag P'!A78&gt;0,'Avlinger kornslag P'!A78,"")</f>
        <v>3318 KRØDSHERAD</v>
      </c>
      <c r="D75" s="4">
        <f>IFERROR(IF('Avlinger kornslag P'!B78&gt;0,'Avlinger kornslag P'!B78,""),"")</f>
        <v>370.35421928937058</v>
      </c>
      <c r="F75" t="str">
        <f>IF('Avlinger kornslag P'!D78&gt;0,'Avlinger kornslag P'!D78,"")</f>
        <v>3405 LILLEHAMMER</v>
      </c>
      <c r="G75" s="4">
        <f>IFERROR(IF('Avlinger kornslag P'!E78&gt;0,'Avlinger kornslag P'!E78,""),"")</f>
        <v>367.07798567730947</v>
      </c>
      <c r="I75" t="str">
        <f>IF('Avlinger kornslag P'!G78&gt;0,'Avlinger kornslag P'!G78,"")</f>
        <v>3417 GRUE</v>
      </c>
      <c r="J75" s="4">
        <f>IFERROR(IF('Avlinger kornslag P'!H78&gt;0,'Avlinger kornslag P'!H78,""),"")</f>
        <v>371.2531797155134</v>
      </c>
      <c r="L75" t="str">
        <f>IF('Avlinger kornslag P'!J78&gt;0,'Avlinger kornslag P'!J78,"")</f>
        <v>4003 SKIEN</v>
      </c>
      <c r="M75" s="4">
        <f>IFERROR(IF('Avlinger kornslag P'!K78&gt;0,'Avlinger kornslag P'!K78,""),"")</f>
        <v>395.97877719233367</v>
      </c>
      <c r="O75" t="str">
        <f>IF('Avlinger kornslag P'!M78&gt;0,'Avlinger kornslag P'!M78,"")</f>
        <v>3312 LIER</v>
      </c>
      <c r="P75" s="4">
        <f>IFERROR(IF('Avlinger kornslag P'!N78&gt;0,'Avlinger kornslag P'!N78,""),"")</f>
        <v>228.54711549506493</v>
      </c>
    </row>
    <row r="76" spans="3:16" x14ac:dyDescent="0.25">
      <c r="C76" t="str">
        <f>IF('Avlinger kornslag P'!A79&gt;0,'Avlinger kornslag P'!A79,"")</f>
        <v>3238 NANNESTAD</v>
      </c>
      <c r="D76" s="4">
        <f>IFERROR(IF('Avlinger kornslag P'!B79&gt;0,'Avlinger kornslag P'!B79,""),"")</f>
        <v>370.29926522545827</v>
      </c>
      <c r="F76" t="str">
        <f>IF('Avlinger kornslag P'!D79&gt;0,'Avlinger kornslag P'!D79,"")</f>
        <v>3305 RINGERIKE</v>
      </c>
      <c r="G76" s="4">
        <f>IFERROR(IF('Avlinger kornslag P'!E79&gt;0,'Avlinger kornslag P'!E79,""),"")</f>
        <v>365.85186016119115</v>
      </c>
      <c r="I76" t="str">
        <f>IF('Avlinger kornslag P'!G79&gt;0,'Avlinger kornslag P'!G79,"")</f>
        <v>3909 LARVIK</v>
      </c>
      <c r="J76" s="4">
        <f>IFERROR(IF('Avlinger kornslag P'!H79&gt;0,'Avlinger kornslag P'!H79,""),"")</f>
        <v>366.89289217502204</v>
      </c>
      <c r="L76" t="str">
        <f>IF('Avlinger kornslag P'!J79&gt;0,'Avlinger kornslag P'!J79,"")</f>
        <v>3424 RENDALEN</v>
      </c>
      <c r="M76" s="4">
        <f>IFERROR(IF('Avlinger kornslag P'!K79&gt;0,'Avlinger kornslag P'!K79,""),"")</f>
        <v>393.56398809523898</v>
      </c>
      <c r="O76" t="str">
        <f>IF('Avlinger kornslag P'!M79&gt;0,'Avlinger kornslag P'!M79,"")</f>
        <v>3334 FLESBERG</v>
      </c>
      <c r="P76" s="4">
        <f>IFERROR(IF('Avlinger kornslag P'!N79&gt;0,'Avlinger kornslag P'!N79,""),"")</f>
        <v>161.14621621621632</v>
      </c>
    </row>
    <row r="77" spans="3:16" x14ac:dyDescent="0.25">
      <c r="C77" t="str">
        <f>IF('Avlinger kornslag P'!A80&gt;0,'Avlinger kornslag P'!A80,"")</f>
        <v>3401 KONGSVINGER</v>
      </c>
      <c r="D77" s="4">
        <f>IFERROR(IF('Avlinger kornslag P'!B80&gt;0,'Avlinger kornslag P'!B80,""),"")</f>
        <v>369.52802201381445</v>
      </c>
      <c r="F77" t="str">
        <f>IF('Avlinger kornslag P'!D80&gt;0,'Avlinger kornslag P'!D80,"")</f>
        <v>5035 STJØRDAL</v>
      </c>
      <c r="G77" s="4">
        <f>IFERROR(IF('Avlinger kornslag P'!E80&gt;0,'Avlinger kornslag P'!E80,""),"")</f>
        <v>363.60055982412899</v>
      </c>
      <c r="I77" t="str">
        <f>IF('Avlinger kornslag P'!G80&gt;0,'Avlinger kornslag P'!G80,"")</f>
        <v>3320 FLÅ</v>
      </c>
      <c r="J77" s="4">
        <f>IFERROR(IF('Avlinger kornslag P'!H80&gt;0,'Avlinger kornslag P'!H80,""),"")</f>
        <v>366.79225605467394</v>
      </c>
      <c r="L77" t="str">
        <f>IF('Avlinger kornslag P'!J80&gt;0,'Avlinger kornslag P'!J80,"")</f>
        <v>5035 STJØRDAL</v>
      </c>
      <c r="M77" s="4">
        <f>IFERROR(IF('Avlinger kornslag P'!K80&gt;0,'Avlinger kornslag P'!K80,""),"")</f>
        <v>389.33607359327254</v>
      </c>
      <c r="O77" t="str">
        <f>IF('Avlinger kornslag P'!M80&gt;0,'Avlinger kornslag P'!M80,"")</f>
        <v>3418 ÅSNES</v>
      </c>
      <c r="P77" s="4">
        <f>IFERROR(IF('Avlinger kornslag P'!N80&gt;0,'Avlinger kornslag P'!N80,""),"")</f>
        <v>80.943749999999994</v>
      </c>
    </row>
    <row r="78" spans="3:16" x14ac:dyDescent="0.25">
      <c r="C78" t="str">
        <f>IF('Avlinger kornslag P'!A81&gt;0,'Avlinger kornslag P'!A81,"")</f>
        <v>5038 VERDAL</v>
      </c>
      <c r="D78" s="4">
        <f>IFERROR(IF('Avlinger kornslag P'!B81&gt;0,'Avlinger kornslag P'!B81,""),"")</f>
        <v>369.4185369679841</v>
      </c>
      <c r="F78" t="str">
        <f>IF('Avlinger kornslag P'!D81&gt;0,'Avlinger kornslag P'!D81,"")</f>
        <v>3420 ELVERUM</v>
      </c>
      <c r="G78" s="4">
        <f>IFERROR(IF('Avlinger kornslag P'!E81&gt;0,'Avlinger kornslag P'!E81,""),"")</f>
        <v>363.32235377626245</v>
      </c>
      <c r="I78" t="str">
        <f>IF('Avlinger kornslag P'!G81&gt;0,'Avlinger kornslag P'!G81,"")</f>
        <v>3316 MODUM</v>
      </c>
      <c r="J78" s="4">
        <f>IFERROR(IF('Avlinger kornslag P'!H81&gt;0,'Avlinger kornslag P'!H81,""),"")</f>
        <v>366.23447063511009</v>
      </c>
      <c r="L78" t="str">
        <f>IF('Avlinger kornslag P'!J81&gt;0,'Avlinger kornslag P'!J81,"")</f>
        <v>5028 MELHUS</v>
      </c>
      <c r="M78" s="4">
        <f>IFERROR(IF('Avlinger kornslag P'!K81&gt;0,'Avlinger kornslag P'!K81,""),"")</f>
        <v>388.9376448959618</v>
      </c>
      <c r="O78" t="str">
        <f>IF('Avlinger kornslag P'!M81&gt;0,'Avlinger kornslag P'!M81,"")</f>
        <v>0301 OSLO</v>
      </c>
      <c r="P78" s="4">
        <f>IFERROR(IF('Avlinger kornslag P'!N81&gt;0,'Avlinger kornslag P'!N81,""),"")</f>
        <v>18.4367816091954</v>
      </c>
    </row>
    <row r="79" spans="3:16" x14ac:dyDescent="0.25">
      <c r="C79" t="str">
        <f>IF('Avlinger kornslag P'!A82&gt;0,'Avlinger kornslag P'!A82,"")</f>
        <v>5028 MELHUS</v>
      </c>
      <c r="D79" s="4">
        <f>IFERROR(IF('Avlinger kornslag P'!B82&gt;0,'Avlinger kornslag P'!B82,""),"")</f>
        <v>369.22645346986263</v>
      </c>
      <c r="F79" t="str">
        <f>IF('Avlinger kornslag P'!D82&gt;0,'Avlinger kornslag P'!D82,"")</f>
        <v>3435 VÅGÅ</v>
      </c>
      <c r="G79" s="4">
        <f>IFERROR(IF('Avlinger kornslag P'!E82&gt;0,'Avlinger kornslag P'!E82,""),"")</f>
        <v>361.24772548478882</v>
      </c>
      <c r="I79" t="str">
        <f>IF('Avlinger kornslag P'!G82&gt;0,'Avlinger kornslag P'!G82,"")</f>
        <v>3405 LILLEHAMMER</v>
      </c>
      <c r="J79" s="4">
        <f>IFERROR(IF('Avlinger kornslag P'!H82&gt;0,'Avlinger kornslag P'!H82,""),"")</f>
        <v>365.64557910676069</v>
      </c>
      <c r="L79" t="str">
        <f>IF('Avlinger kornslag P'!J82&gt;0,'Avlinger kornslag P'!J82,"")</f>
        <v>0301 OSLO</v>
      </c>
      <c r="M79" s="4">
        <f>IFERROR(IF('Avlinger kornslag P'!K82&gt;0,'Avlinger kornslag P'!K82,""),"")</f>
        <v>388.62416461144892</v>
      </c>
      <c r="O79" t="str">
        <f>IF('Avlinger kornslag P'!M82&gt;0,'Avlinger kornslag P'!M82,"")</f>
        <v>1865 VÅGAN</v>
      </c>
      <c r="P79" s="4" t="str">
        <f>IFERROR(IF('Avlinger kornslag P'!N82&gt;0,'Avlinger kornslag P'!N82,""),"")</f>
        <v/>
      </c>
    </row>
    <row r="80" spans="3:16" x14ac:dyDescent="0.25">
      <c r="C80" t="str">
        <f>IF('Avlinger kornslag P'!A83&gt;0,'Avlinger kornslag P'!A83,"")</f>
        <v>5059 ORKLAND</v>
      </c>
      <c r="D80" s="4">
        <f>IFERROR(IF('Avlinger kornslag P'!B83&gt;0,'Avlinger kornslag P'!B83,""),"")</f>
        <v>369.15407259278459</v>
      </c>
      <c r="F80" t="str">
        <f>IF('Avlinger kornslag P'!D83&gt;0,'Avlinger kornslag P'!D83,"")</f>
        <v>3407 GJØVIK</v>
      </c>
      <c r="G80" s="4">
        <f>IFERROR(IF('Avlinger kornslag P'!E83&gt;0,'Avlinger kornslag P'!E83,""),"")</f>
        <v>360.73945570012842</v>
      </c>
      <c r="I80" t="str">
        <f>IF('Avlinger kornslag P'!G83&gt;0,'Avlinger kornslag P'!G83,"")</f>
        <v>1812 SØMNA</v>
      </c>
      <c r="J80" s="4">
        <f>IFERROR(IF('Avlinger kornslag P'!H83&gt;0,'Avlinger kornslag P'!H83,""),"")</f>
        <v>364.27095676519139</v>
      </c>
      <c r="L80" t="str">
        <f>IF('Avlinger kornslag P'!J83&gt;0,'Avlinger kornslag P'!J83,"")</f>
        <v>1127 RANDABERG</v>
      </c>
      <c r="M80" s="4">
        <f>IFERROR(IF('Avlinger kornslag P'!K83&gt;0,'Avlinger kornslag P'!K83,""),"")</f>
        <v>388.53307039618011</v>
      </c>
      <c r="O80" t="str">
        <f>IF('Avlinger kornslag P'!M83&gt;0,'Avlinger kornslag P'!M83,"")</f>
        <v>5060 NÆRØYSUND</v>
      </c>
      <c r="P80" s="4" t="str">
        <f>IFERROR(IF('Avlinger kornslag P'!N83&gt;0,'Avlinger kornslag P'!N83,""),"")</f>
        <v/>
      </c>
    </row>
    <row r="81" spans="3:16" x14ac:dyDescent="0.25">
      <c r="C81" t="str">
        <f>IF('Avlinger kornslag P'!A84&gt;0,'Avlinger kornslag P'!A84,"")</f>
        <v>3230 GJERDRUM</v>
      </c>
      <c r="D81" s="4">
        <f>IFERROR(IF('Avlinger kornslag P'!B84&gt;0,'Avlinger kornslag P'!B84,""),"")</f>
        <v>368.85860356725851</v>
      </c>
      <c r="F81" t="str">
        <f>IF('Avlinger kornslag P'!D84&gt;0,'Avlinger kornslag P'!D84,"")</f>
        <v>3234 LUNNER</v>
      </c>
      <c r="G81" s="4">
        <f>IFERROR(IF('Avlinger kornslag P'!E84&gt;0,'Avlinger kornslag P'!E84,""),"")</f>
        <v>360.09994702368385</v>
      </c>
      <c r="I81" t="str">
        <f>IF('Avlinger kornslag P'!G84&gt;0,'Avlinger kornslag P'!G84,"")</f>
        <v>1121 TIME</v>
      </c>
      <c r="J81" s="4">
        <f>IFERROR(IF('Avlinger kornslag P'!H84&gt;0,'Avlinger kornslag P'!H84,""),"")</f>
        <v>363.84019860557271</v>
      </c>
      <c r="L81" t="str">
        <f>IF('Avlinger kornslag P'!J84&gt;0,'Avlinger kornslag P'!J84,"")</f>
        <v>3447 SØNDRE LAND</v>
      </c>
      <c r="M81" s="4">
        <f>IFERROR(IF('Avlinger kornslag P'!K84&gt;0,'Avlinger kornslag P'!K84,""),"")</f>
        <v>385.22788856276799</v>
      </c>
      <c r="O81" t="str">
        <f>IF('Avlinger kornslag P'!M84&gt;0,'Avlinger kornslag P'!M84,"")</f>
        <v>5036 FROSTA</v>
      </c>
      <c r="P81" s="4" t="str">
        <f>IFERROR(IF('Avlinger kornslag P'!N84&gt;0,'Avlinger kornslag P'!N84,""),"")</f>
        <v/>
      </c>
    </row>
    <row r="82" spans="3:16" x14ac:dyDescent="0.25">
      <c r="C82" t="str">
        <f>IF('Avlinger kornslag P'!A85&gt;0,'Avlinger kornslag P'!A85,"")</f>
        <v>3420 ELVERUM</v>
      </c>
      <c r="D82" s="4">
        <f>IFERROR(IF('Avlinger kornslag P'!B85&gt;0,'Avlinger kornslag P'!B85,""),"")</f>
        <v>368.6728686864044</v>
      </c>
      <c r="F82" t="str">
        <f>IF('Avlinger kornslag P'!D85&gt;0,'Avlinger kornslag P'!D85,"")</f>
        <v>3440 ØYER</v>
      </c>
      <c r="G82" s="4">
        <f>IFERROR(IF('Avlinger kornslag P'!E85&gt;0,'Avlinger kornslag P'!E85,""),"")</f>
        <v>359.87212638319596</v>
      </c>
      <c r="I82" t="str">
        <f>IF('Avlinger kornslag P'!G85&gt;0,'Avlinger kornslag P'!G85,"")</f>
        <v>4020 MIDT-TELEMARK</v>
      </c>
      <c r="J82" s="4">
        <f>IFERROR(IF('Avlinger kornslag P'!H85&gt;0,'Avlinger kornslag P'!H85,""),"")</f>
        <v>362.99364281766287</v>
      </c>
      <c r="L82" t="str">
        <f>IF('Avlinger kornslag P'!J85&gt;0,'Avlinger kornslag P'!J85,"")</f>
        <v>3909 LARVIK</v>
      </c>
      <c r="M82" s="4">
        <f>IFERROR(IF('Avlinger kornslag P'!K85&gt;0,'Avlinger kornslag P'!K85,""),"")</f>
        <v>384.56407368337358</v>
      </c>
      <c r="O82" t="str">
        <f>IF('Avlinger kornslag P'!M85&gt;0,'Avlinger kornslag P'!M85,"")</f>
        <v>3427 TYNSET</v>
      </c>
      <c r="P82" s="4" t="str">
        <f>IFERROR(IF('Avlinger kornslag P'!N85&gt;0,'Avlinger kornslag P'!N85,""),"")</f>
        <v/>
      </c>
    </row>
    <row r="83" spans="3:16" x14ac:dyDescent="0.25">
      <c r="C83" t="str">
        <f>IF('Avlinger kornslag P'!A86&gt;0,'Avlinger kornslag P'!A86,"")</f>
        <v>5035 STJØRDAL</v>
      </c>
      <c r="D83" s="4">
        <f>IFERROR(IF('Avlinger kornslag P'!B86&gt;0,'Avlinger kornslag P'!B86,""),"")</f>
        <v>364.10433209342881</v>
      </c>
      <c r="F83" t="str">
        <f>IF('Avlinger kornslag P'!D86&gt;0,'Avlinger kornslag P'!D86,"")</f>
        <v>4003 SKIEN</v>
      </c>
      <c r="G83" s="4">
        <f>IFERROR(IF('Avlinger kornslag P'!E86&gt;0,'Avlinger kornslag P'!E86,""),"")</f>
        <v>358.48196538569283</v>
      </c>
      <c r="I83" t="str">
        <f>IF('Avlinger kornslag P'!G86&gt;0,'Avlinger kornslag P'!G86,"")</f>
        <v>4215 LILLESAND</v>
      </c>
      <c r="J83" s="4">
        <f>IFERROR(IF('Avlinger kornslag P'!H86&gt;0,'Avlinger kornslag P'!H86,""),"")</f>
        <v>362.93886199036558</v>
      </c>
      <c r="L83" t="str">
        <f>IF('Avlinger kornslag P'!J86&gt;0,'Avlinger kornslag P'!J86,"")</f>
        <v>5041 SNÅSA</v>
      </c>
      <c r="M83" s="4">
        <f>IFERROR(IF('Avlinger kornslag P'!K86&gt;0,'Avlinger kornslag P'!K86,""),"")</f>
        <v>384.38945162464256</v>
      </c>
      <c r="O83" t="str">
        <f>IF('Avlinger kornslag P'!M86&gt;0,'Avlinger kornslag P'!M86,"")</f>
        <v>4028 KVITESEID</v>
      </c>
      <c r="P83" s="4" t="str">
        <f>IFERROR(IF('Avlinger kornslag P'!N86&gt;0,'Avlinger kornslag P'!N86,""),"")</f>
        <v/>
      </c>
    </row>
    <row r="84" spans="3:16" x14ac:dyDescent="0.25">
      <c r="C84" t="str">
        <f>IF('Avlinger kornslag P'!A87&gt;0,'Avlinger kornslag P'!A87,"")</f>
        <v>3236 JEVNAKER</v>
      </c>
      <c r="D84" s="4">
        <f>IFERROR(IF('Avlinger kornslag P'!B87&gt;0,'Avlinger kornslag P'!B87,""),"")</f>
        <v>363.86457986269085</v>
      </c>
      <c r="F84" t="str">
        <f>IF('Avlinger kornslag P'!D87&gt;0,'Avlinger kornslag P'!D87,"")</f>
        <v>3416 EIDSKOG</v>
      </c>
      <c r="G84" s="4">
        <f>IFERROR(IF('Avlinger kornslag P'!E87&gt;0,'Avlinger kornslag P'!E87,""),"")</f>
        <v>356.46629554976704</v>
      </c>
      <c r="I84" t="str">
        <f>IF('Avlinger kornslag P'!G87&gt;0,'Avlinger kornslag P'!G87,"")</f>
        <v>4206 FARSUND</v>
      </c>
      <c r="J84" s="4">
        <f>IFERROR(IF('Avlinger kornslag P'!H87&gt;0,'Avlinger kornslag P'!H87,""),"")</f>
        <v>360.71978515284195</v>
      </c>
      <c r="L84" t="str">
        <f>IF('Avlinger kornslag P'!J87&gt;0,'Avlinger kornslag P'!J87,"")</f>
        <v>3318 KRØDSHERAD</v>
      </c>
      <c r="M84" s="4">
        <f>IFERROR(IF('Avlinger kornslag P'!K87&gt;0,'Avlinger kornslag P'!K87,""),"")</f>
        <v>383.93425614981669</v>
      </c>
      <c r="O84" t="str">
        <f>IF('Avlinger kornslag P'!M87&gt;0,'Avlinger kornslag P'!M87,"")</f>
        <v>3428 ALVDAL</v>
      </c>
      <c r="P84" s="4" t="str">
        <f>IFERROR(IF('Avlinger kornslag P'!N87&gt;0,'Avlinger kornslag P'!N87,""),"")</f>
        <v/>
      </c>
    </row>
    <row r="85" spans="3:16" x14ac:dyDescent="0.25">
      <c r="C85" t="str">
        <f>IF('Avlinger kornslag P'!A88&gt;0,'Avlinger kornslag P'!A88,"")</f>
        <v>1547 AUKRA</v>
      </c>
      <c r="D85" s="4">
        <f>IFERROR(IF('Avlinger kornslag P'!B88&gt;0,'Avlinger kornslag P'!B88,""),"")</f>
        <v>363.8559830186361</v>
      </c>
      <c r="F85" t="str">
        <f>IF('Avlinger kornslag P'!D88&gt;0,'Avlinger kornslag P'!D88,"")</f>
        <v>3203 ASKER</v>
      </c>
      <c r="G85" s="4">
        <f>IFERROR(IF('Avlinger kornslag P'!E88&gt;0,'Avlinger kornslag P'!E88,""),"")</f>
        <v>355.95158278002549</v>
      </c>
      <c r="I85" t="str">
        <f>IF('Avlinger kornslag P'!G88&gt;0,'Avlinger kornslag P'!G88,"")</f>
        <v>3240 EIDSVOLL</v>
      </c>
      <c r="J85" s="4">
        <f>IFERROR(IF('Avlinger kornslag P'!H88&gt;0,'Avlinger kornslag P'!H88,""),"")</f>
        <v>358.68533050081857</v>
      </c>
      <c r="L85" t="str">
        <f>IF('Avlinger kornslag P'!J88&gt;0,'Avlinger kornslag P'!J88,"")</f>
        <v>5038 VERDAL</v>
      </c>
      <c r="M85" s="4">
        <f>IFERROR(IF('Avlinger kornslag P'!K88&gt;0,'Avlinger kornslag P'!K88,""),"")</f>
        <v>381.07092360042293</v>
      </c>
      <c r="O85" t="str">
        <f>IF('Avlinger kornslag P'!M88&gt;0,'Avlinger kornslag P'!M88,"")</f>
        <v>1557 GJEMNES</v>
      </c>
      <c r="P85" s="4" t="str">
        <f>IFERROR(IF('Avlinger kornslag P'!N88&gt;0,'Avlinger kornslag P'!N88,""),"")</f>
        <v/>
      </c>
    </row>
    <row r="86" spans="3:16" x14ac:dyDescent="0.25">
      <c r="C86" t="str">
        <f>IF('Avlinger kornslag P'!A89&gt;0,'Avlinger kornslag P'!A89,"")</f>
        <v>3312 LIER</v>
      </c>
      <c r="D86" s="4">
        <f>IFERROR(IF('Avlinger kornslag P'!B89&gt;0,'Avlinger kornslag P'!B89,""),"")</f>
        <v>363.20279152928094</v>
      </c>
      <c r="F86" t="str">
        <f>IF('Avlinger kornslag P'!D89&gt;0,'Avlinger kornslag P'!D89,"")</f>
        <v>3423 STOR-ELVDAL</v>
      </c>
      <c r="G86" s="4">
        <f>IFERROR(IF('Avlinger kornslag P'!E89&gt;0,'Avlinger kornslag P'!E89,""),"")</f>
        <v>355.23813485917066</v>
      </c>
      <c r="I86" t="str">
        <f>IF('Avlinger kornslag P'!G89&gt;0,'Avlinger kornslag P'!G89,"")</f>
        <v>3312 LIER</v>
      </c>
      <c r="J86" s="4">
        <f>IFERROR(IF('Avlinger kornslag P'!H89&gt;0,'Avlinger kornslag P'!H89,""),"")</f>
        <v>357.94162749777468</v>
      </c>
      <c r="L86" t="str">
        <f>IF('Avlinger kornslag P'!J89&gt;0,'Avlinger kornslag P'!J89,"")</f>
        <v>3103 MOSS</v>
      </c>
      <c r="M86" s="4">
        <f>IFERROR(IF('Avlinger kornslag P'!K89&gt;0,'Avlinger kornslag P'!K89,""),"")</f>
        <v>380.68250153026366</v>
      </c>
      <c r="O86" t="str">
        <f>IF('Avlinger kornslag P'!M89&gt;0,'Avlinger kornslag P'!M89,"")</f>
        <v>3429 FOLLDAL</v>
      </c>
      <c r="P86" s="4" t="str">
        <f>IFERROR(IF('Avlinger kornslag P'!N89&gt;0,'Avlinger kornslag P'!N89,""),"")</f>
        <v/>
      </c>
    </row>
    <row r="87" spans="3:16" x14ac:dyDescent="0.25">
      <c r="C87" t="str">
        <f>IF('Avlinger kornslag P'!A90&gt;0,'Avlinger kornslag P'!A90,"")</f>
        <v>5053 INDERØY</v>
      </c>
      <c r="D87" s="4">
        <f>IFERROR(IF('Avlinger kornslag P'!B90&gt;0,'Avlinger kornslag P'!B90,""),"")</f>
        <v>362.56628040700627</v>
      </c>
      <c r="F87" t="str">
        <f>IF('Avlinger kornslag P'!D90&gt;0,'Avlinger kornslag P'!D90,"")</f>
        <v>3240 EIDSVOLL</v>
      </c>
      <c r="G87" s="4">
        <f>IFERROR(IF('Avlinger kornslag P'!E90&gt;0,'Avlinger kornslag P'!E90,""),"")</f>
        <v>354.52793867165883</v>
      </c>
      <c r="I87" t="str">
        <f>IF('Avlinger kornslag P'!G90&gt;0,'Avlinger kornslag P'!G90,"")</f>
        <v>5035 STJØRDAL</v>
      </c>
      <c r="J87" s="4">
        <f>IFERROR(IF('Avlinger kornslag P'!H90&gt;0,'Avlinger kornslag P'!H90,""),"")</f>
        <v>357.47681453641519</v>
      </c>
      <c r="L87" t="str">
        <f>IF('Avlinger kornslag P'!J90&gt;0,'Avlinger kornslag P'!J90,"")</f>
        <v>3230 GJERDRUM</v>
      </c>
      <c r="M87" s="4">
        <f>IFERROR(IF('Avlinger kornslag P'!K90&gt;0,'Avlinger kornslag P'!K90,""),"")</f>
        <v>377.99472965469715</v>
      </c>
      <c r="O87" t="str">
        <f>IF('Avlinger kornslag P'!M90&gt;0,'Avlinger kornslag P'!M90,"")</f>
        <v>5052 LEKA</v>
      </c>
      <c r="P87" s="4" t="str">
        <f>IFERROR(IF('Avlinger kornslag P'!N90&gt;0,'Avlinger kornslag P'!N90,""),"")</f>
        <v/>
      </c>
    </row>
    <row r="88" spans="3:16" x14ac:dyDescent="0.25">
      <c r="C88" t="str">
        <f>IF('Avlinger kornslag P'!A91&gt;0,'Avlinger kornslag P'!A91,"")</f>
        <v>4028 KVITESEID</v>
      </c>
      <c r="D88" s="4">
        <f>IFERROR(IF('Avlinger kornslag P'!B91&gt;0,'Avlinger kornslag P'!B91,""),"")</f>
        <v>362.50621942127873</v>
      </c>
      <c r="F88" t="str">
        <f>IF('Avlinger kornslag P'!D91&gt;0,'Avlinger kornslag P'!D91,"")</f>
        <v>3911 FÆRDER</v>
      </c>
      <c r="G88" s="4">
        <f>IFERROR(IF('Avlinger kornslag P'!E91&gt;0,'Avlinger kornslag P'!E91,""),"")</f>
        <v>353.61321590437541</v>
      </c>
      <c r="I88" t="str">
        <f>IF('Avlinger kornslag P'!G91&gt;0,'Avlinger kornslag P'!G91,"")</f>
        <v>3424 RENDALEN</v>
      </c>
      <c r="J88" s="4">
        <f>IFERROR(IF('Avlinger kornslag P'!H91&gt;0,'Avlinger kornslag P'!H91,""),"")</f>
        <v>357.09032608943119</v>
      </c>
      <c r="L88" t="str">
        <f>IF('Avlinger kornslag P'!J91&gt;0,'Avlinger kornslag P'!J91,"")</f>
        <v>1124 SOLA</v>
      </c>
      <c r="M88" s="4">
        <f>IFERROR(IF('Avlinger kornslag P'!K91&gt;0,'Avlinger kornslag P'!K91,""),"")</f>
        <v>372.40759224853497</v>
      </c>
      <c r="O88" t="str">
        <f>IF('Avlinger kornslag P'!M91&gt;0,'Avlinger kornslag P'!M91,"")</f>
        <v>3430 OS (INNLANDET)</v>
      </c>
      <c r="P88" s="4" t="str">
        <f>IFERROR(IF('Avlinger kornslag P'!N91&gt;0,'Avlinger kornslag P'!N91,""),"")</f>
        <v/>
      </c>
    </row>
    <row r="89" spans="3:16" x14ac:dyDescent="0.25">
      <c r="C89" t="str">
        <f>IF('Avlinger kornslag P'!A92&gt;0,'Avlinger kornslag P'!A92,"")</f>
        <v>3110 HVALER</v>
      </c>
      <c r="D89" s="4">
        <f>IFERROR(IF('Avlinger kornslag P'!B92&gt;0,'Avlinger kornslag P'!B92,""),"")</f>
        <v>361.94684289536394</v>
      </c>
      <c r="F89" t="str">
        <f>IF('Avlinger kornslag P'!D92&gt;0,'Avlinger kornslag P'!D92,"")</f>
        <v>5057 ØRLAND</v>
      </c>
      <c r="G89" s="4">
        <f>IFERROR(IF('Avlinger kornslag P'!E92&gt;0,'Avlinger kornslag P'!E92,""),"")</f>
        <v>351.33081070008188</v>
      </c>
      <c r="I89" t="str">
        <f>IF('Avlinger kornslag P'!G92&gt;0,'Avlinger kornslag P'!G92,"")</f>
        <v>5028 MELHUS</v>
      </c>
      <c r="J89" s="4">
        <f>IFERROR(IF('Avlinger kornslag P'!H92&gt;0,'Avlinger kornslag P'!H92,""),"")</f>
        <v>356.52071961892398</v>
      </c>
      <c r="L89" t="str">
        <f>IF('Avlinger kornslag P'!J92&gt;0,'Avlinger kornslag P'!J92,"")</f>
        <v>4005 NOTODDEN</v>
      </c>
      <c r="M89" s="4">
        <f>IFERROR(IF('Avlinger kornslag P'!K92&gt;0,'Avlinger kornslag P'!K92,""),"")</f>
        <v>371.12450483455626</v>
      </c>
      <c r="O89" t="str">
        <f>IF('Avlinger kornslag P'!M92&gt;0,'Avlinger kornslag P'!M92,"")</f>
        <v>4012 BAMBLE</v>
      </c>
      <c r="P89" s="4" t="str">
        <f>IFERROR(IF('Avlinger kornslag P'!N92&gt;0,'Avlinger kornslag P'!N92,""),"")</f>
        <v/>
      </c>
    </row>
    <row r="90" spans="3:16" x14ac:dyDescent="0.25">
      <c r="C90" t="str">
        <f>IF('Avlinger kornslag P'!A93&gt;0,'Avlinger kornslag P'!A93,"")</f>
        <v>3440 ØYER</v>
      </c>
      <c r="D90" s="4">
        <f>IFERROR(IF('Avlinger kornslag P'!B93&gt;0,'Avlinger kornslag P'!B93,""),"")</f>
        <v>361.88562225025117</v>
      </c>
      <c r="F90" t="str">
        <f>IF('Avlinger kornslag P'!D93&gt;0,'Avlinger kornslag P'!D93,"")</f>
        <v>3316 MODUM</v>
      </c>
      <c r="G90" s="4">
        <f>IFERROR(IF('Avlinger kornslag P'!E93&gt;0,'Avlinger kornslag P'!E93,""),"")</f>
        <v>350.45121391333572</v>
      </c>
      <c r="I90" t="str">
        <f>IF('Avlinger kornslag P'!G93&gt;0,'Avlinger kornslag P'!G93,"")</f>
        <v>3124 AREMARK</v>
      </c>
      <c r="J90" s="4">
        <f>IFERROR(IF('Avlinger kornslag P'!H93&gt;0,'Avlinger kornslag P'!H93,""),"")</f>
        <v>354.65471991613612</v>
      </c>
      <c r="L90" t="str">
        <f>IF('Avlinger kornslag P'!J93&gt;0,'Avlinger kornslag P'!J93,"")</f>
        <v>3240 EIDSVOLL</v>
      </c>
      <c r="M90" s="4">
        <f>IFERROR(IF('Avlinger kornslag P'!K93&gt;0,'Avlinger kornslag P'!K93,""),"")</f>
        <v>369.81519449027957</v>
      </c>
      <c r="O90" t="str">
        <f>IF('Avlinger kornslag P'!M93&gt;0,'Avlinger kornslag P'!M93,"")</f>
        <v>3431 DOVRE</v>
      </c>
      <c r="P90" s="4" t="str">
        <f>IFERROR(IF('Avlinger kornslag P'!N93&gt;0,'Avlinger kornslag P'!N93,""),"")</f>
        <v/>
      </c>
    </row>
    <row r="91" spans="3:16" x14ac:dyDescent="0.25">
      <c r="C91" t="str">
        <f>IF('Avlinger kornslag P'!A94&gt;0,'Avlinger kornslag P'!A94,"")</f>
        <v>3435 VÅGÅ</v>
      </c>
      <c r="D91" s="4">
        <f>IFERROR(IF('Avlinger kornslag P'!B94&gt;0,'Avlinger kornslag P'!B94,""),"")</f>
        <v>361.8191366924961</v>
      </c>
      <c r="F91" t="str">
        <f>IF('Avlinger kornslag P'!D94&gt;0,'Avlinger kornslag P'!D94,"")</f>
        <v>3332 SIGDAL</v>
      </c>
      <c r="G91" s="4">
        <f>IFERROR(IF('Avlinger kornslag P'!E94&gt;0,'Avlinger kornslag P'!E94,""),"")</f>
        <v>348.7113600876429</v>
      </c>
      <c r="I91" t="str">
        <f>IF('Avlinger kornslag P'!G94&gt;0,'Avlinger kornslag P'!G94,"")</f>
        <v>3401 KONGSVINGER</v>
      </c>
      <c r="J91" s="4">
        <f>IFERROR(IF('Avlinger kornslag P'!H94&gt;0,'Avlinger kornslag P'!H94,""),"")</f>
        <v>354.18994463683231</v>
      </c>
      <c r="L91" t="str">
        <f>IF('Avlinger kornslag P'!J94&gt;0,'Avlinger kornslag P'!J94,"")</f>
        <v>3312 LIER</v>
      </c>
      <c r="M91" s="4">
        <f>IFERROR(IF('Avlinger kornslag P'!K94&gt;0,'Avlinger kornslag P'!K94,""),"")</f>
        <v>369.24300037162141</v>
      </c>
      <c r="O91" t="str">
        <f>IF('Avlinger kornslag P'!M94&gt;0,'Avlinger kornslag P'!M94,"")</f>
        <v>1841 FAUSKE</v>
      </c>
      <c r="P91" s="4" t="str">
        <f>IFERROR(IF('Avlinger kornslag P'!N94&gt;0,'Avlinger kornslag P'!N94,""),"")</f>
        <v/>
      </c>
    </row>
    <row r="92" spans="3:16" x14ac:dyDescent="0.25">
      <c r="C92" t="str">
        <f>IF('Avlinger kornslag P'!A95&gt;0,'Avlinger kornslag P'!A95,"")</f>
        <v>3240 EIDSVOLL</v>
      </c>
      <c r="D92" s="4">
        <f>IFERROR(IF('Avlinger kornslag P'!B95&gt;0,'Avlinger kornslag P'!B95,""),"")</f>
        <v>360.30811520289762</v>
      </c>
      <c r="F92" t="str">
        <f>IF('Avlinger kornslag P'!D95&gt;0,'Avlinger kornslag P'!D95,"")</f>
        <v>5006 STEINKJER</v>
      </c>
      <c r="G92" s="4">
        <f>IFERROR(IF('Avlinger kornslag P'!E95&gt;0,'Avlinger kornslag P'!E95,""),"")</f>
        <v>348.36430197245539</v>
      </c>
      <c r="I92" t="str">
        <f>IF('Avlinger kornslag P'!G95&gt;0,'Avlinger kornslag P'!G95,"")</f>
        <v>3222 LØRENSKOG</v>
      </c>
      <c r="J92" s="4">
        <f>IFERROR(IF('Avlinger kornslag P'!H95&gt;0,'Avlinger kornslag P'!H95,""),"")</f>
        <v>352.75711703346826</v>
      </c>
      <c r="L92" t="str">
        <f>IF('Avlinger kornslag P'!J95&gt;0,'Avlinger kornslag P'!J95,"")</f>
        <v>5059 ORKLAND</v>
      </c>
      <c r="M92" s="4">
        <f>IFERROR(IF('Avlinger kornslag P'!K95&gt;0,'Avlinger kornslag P'!K95,""),"")</f>
        <v>365.19880240569734</v>
      </c>
      <c r="O92" t="str">
        <f>IF('Avlinger kornslag P'!M95&gt;0,'Avlinger kornslag P'!M95,"")</f>
        <v>3432 LESJA</v>
      </c>
      <c r="P92" s="4" t="str">
        <f>IFERROR(IF('Avlinger kornslag P'!N95&gt;0,'Avlinger kornslag P'!N95,""),"")</f>
        <v/>
      </c>
    </row>
    <row r="93" spans="3:16" x14ac:dyDescent="0.25">
      <c r="C93" t="str">
        <f>IF('Avlinger kornslag P'!A96&gt;0,'Avlinger kornslag P'!A96,"")</f>
        <v>3316 MODUM</v>
      </c>
      <c r="D93" s="4">
        <f>IFERROR(IF('Avlinger kornslag P'!B96&gt;0,'Avlinger kornslag P'!B96,""),"")</f>
        <v>359.95615943272685</v>
      </c>
      <c r="F93" t="str">
        <f>IF('Avlinger kornslag P'!D96&gt;0,'Avlinger kornslag P'!D96,"")</f>
        <v>3322 NESBYEN</v>
      </c>
      <c r="G93" s="4">
        <f>IFERROR(IF('Avlinger kornslag P'!E96&gt;0,'Avlinger kornslag P'!E96,""),"")</f>
        <v>346.78825398570564</v>
      </c>
      <c r="I93" t="str">
        <f>IF('Avlinger kornslag P'!G96&gt;0,'Avlinger kornslag P'!G96,"")</f>
        <v>3122 MARKER</v>
      </c>
      <c r="J93" s="4">
        <f>IFERROR(IF('Avlinger kornslag P'!H96&gt;0,'Avlinger kornslag P'!H96,""),"")</f>
        <v>352.23124761156583</v>
      </c>
      <c r="L93" t="str">
        <f>IF('Avlinger kornslag P'!J96&gt;0,'Avlinger kornslag P'!J96,"")</f>
        <v>3316 MODUM</v>
      </c>
      <c r="M93" s="4">
        <f>IFERROR(IF('Avlinger kornslag P'!K96&gt;0,'Avlinger kornslag P'!K96,""),"")</f>
        <v>364.02748009667971</v>
      </c>
      <c r="O93" t="str">
        <f>IF('Avlinger kornslag P'!M96&gt;0,'Avlinger kornslag P'!M96,"")</f>
        <v>1103 STAVANGER</v>
      </c>
      <c r="P93" s="4" t="str">
        <f>IFERROR(IF('Avlinger kornslag P'!N96&gt;0,'Avlinger kornslag P'!N96,""),"")</f>
        <v/>
      </c>
    </row>
    <row r="94" spans="3:16" x14ac:dyDescent="0.25">
      <c r="C94" t="str">
        <f>IF('Avlinger kornslag P'!A97&gt;0,'Avlinger kornslag P'!A97,"")</f>
        <v>3201 BÆRUM</v>
      </c>
      <c r="D94" s="4">
        <f>IFERROR(IF('Avlinger kornslag P'!B97&gt;0,'Avlinger kornslag P'!B97,""),"")</f>
        <v>356.5428319181342</v>
      </c>
      <c r="F94" t="str">
        <f>IF('Avlinger kornslag P'!D97&gt;0,'Avlinger kornslag P'!D97,"")</f>
        <v>4018 NOME</v>
      </c>
      <c r="G94" s="4">
        <f>IFERROR(IF('Avlinger kornslag P'!E97&gt;0,'Avlinger kornslag P'!E97,""),"")</f>
        <v>346.76053722187368</v>
      </c>
      <c r="I94" t="str">
        <f>IF('Avlinger kornslag P'!G97&gt;0,'Avlinger kornslag P'!G97,"")</f>
        <v>3414 NORD-ODAL</v>
      </c>
      <c r="J94" s="4">
        <f>IFERROR(IF('Avlinger kornslag P'!H97&gt;0,'Avlinger kornslag P'!H97,""),"")</f>
        <v>350.50589088831617</v>
      </c>
      <c r="L94" t="str">
        <f>IF('Avlinger kornslag P'!J97&gt;0,'Avlinger kornslag P'!J97,"")</f>
        <v>3334 FLESBERG</v>
      </c>
      <c r="M94" s="4">
        <f>IFERROR(IF('Avlinger kornslag P'!K97&gt;0,'Avlinger kornslag P'!K97,""),"")</f>
        <v>361.45282232995942</v>
      </c>
      <c r="O94" t="str">
        <f>IF('Avlinger kornslag P'!M97&gt;0,'Avlinger kornslag P'!M97,"")</f>
        <v>3433 SKJÅK</v>
      </c>
      <c r="P94" s="4" t="str">
        <f>IFERROR(IF('Avlinger kornslag P'!N97&gt;0,'Avlinger kornslag P'!N97,""),"")</f>
        <v/>
      </c>
    </row>
    <row r="95" spans="3:16" x14ac:dyDescent="0.25">
      <c r="C95" t="str">
        <f>IF('Avlinger kornslag P'!A98&gt;0,'Avlinger kornslag P'!A98,"")</f>
        <v>3416 EIDSKOG</v>
      </c>
      <c r="D95" s="4">
        <f>IFERROR(IF('Avlinger kornslag P'!B98&gt;0,'Avlinger kornslag P'!B98,""),"")</f>
        <v>355.21126564739831</v>
      </c>
      <c r="F95" t="str">
        <f>IF('Avlinger kornslag P'!D98&gt;0,'Avlinger kornslag P'!D98,"")</f>
        <v>3236 JEVNAKER</v>
      </c>
      <c r="G95" s="4">
        <f>IFERROR(IF('Avlinger kornslag P'!E98&gt;0,'Avlinger kornslag P'!E98,""),"")</f>
        <v>346.0224553388145</v>
      </c>
      <c r="I95" t="str">
        <f>IF('Avlinger kornslag P'!G98&gt;0,'Avlinger kornslag P'!G98,"")</f>
        <v>4005 NOTODDEN</v>
      </c>
      <c r="J95" s="4">
        <f>IFERROR(IF('Avlinger kornslag P'!H98&gt;0,'Avlinger kornslag P'!H98,""),"")</f>
        <v>350.30706188440593</v>
      </c>
      <c r="L95" t="str">
        <f>IF('Avlinger kornslag P'!J98&gt;0,'Avlinger kornslag P'!J98,"")</f>
        <v>4020 MIDT-TELEMARK</v>
      </c>
      <c r="M95" s="4">
        <f>IFERROR(IF('Avlinger kornslag P'!K98&gt;0,'Avlinger kornslag P'!K98,""),"")</f>
        <v>359.19800003269404</v>
      </c>
      <c r="O95" t="str">
        <f>IF('Avlinger kornslag P'!M98&gt;0,'Avlinger kornslag P'!M98,"")</f>
        <v>3419 VÅLER (INNLANDET)</v>
      </c>
      <c r="P95" s="4" t="str">
        <f>IFERROR(IF('Avlinger kornslag P'!N98&gt;0,'Avlinger kornslag P'!N98,""),"")</f>
        <v/>
      </c>
    </row>
    <row r="96" spans="3:16" x14ac:dyDescent="0.25">
      <c r="C96" t="str">
        <f>IF('Avlinger kornslag P'!A99&gt;0,'Avlinger kornslag P'!A99,"")</f>
        <v>5054 INDRE FOSEN</v>
      </c>
      <c r="D96" s="4">
        <f>IFERROR(IF('Avlinger kornslag P'!B99&gt;0,'Avlinger kornslag P'!B99,""),"")</f>
        <v>355.05757539923343</v>
      </c>
      <c r="F96" t="str">
        <f>IF('Avlinger kornslag P'!D99&gt;0,'Avlinger kornslag P'!D99,"")</f>
        <v>3438 SØR-FRON</v>
      </c>
      <c r="G96" s="4">
        <f>IFERROR(IF('Avlinger kornslag P'!E99&gt;0,'Avlinger kornslag P'!E99,""),"")</f>
        <v>344.42558618351444</v>
      </c>
      <c r="I96" t="str">
        <f>IF('Avlinger kornslag P'!G99&gt;0,'Avlinger kornslag P'!G99,"")</f>
        <v>3332 SIGDAL</v>
      </c>
      <c r="J96" s="4">
        <f>IFERROR(IF('Avlinger kornslag P'!H99&gt;0,'Avlinger kornslag P'!H99,""),"")</f>
        <v>348.32936579621327</v>
      </c>
      <c r="L96" t="str">
        <f>IF('Avlinger kornslag P'!J99&gt;0,'Avlinger kornslag P'!J99,"")</f>
        <v>3124 AREMARK</v>
      </c>
      <c r="M96" s="4">
        <f>IFERROR(IF('Avlinger kornslag P'!K99&gt;0,'Avlinger kornslag P'!K99,""),"")</f>
        <v>353.11157777942742</v>
      </c>
      <c r="O96" t="str">
        <f>IF('Avlinger kornslag P'!M99&gt;0,'Avlinger kornslag P'!M99,"")</f>
        <v>3434 LOM</v>
      </c>
      <c r="P96" s="4" t="str">
        <f>IFERROR(IF('Avlinger kornslag P'!N99&gt;0,'Avlinger kornslag P'!N99,""),"")</f>
        <v/>
      </c>
    </row>
    <row r="97" spans="3:16" x14ac:dyDescent="0.25">
      <c r="C97" t="str">
        <f>IF('Avlinger kornslag P'!A100&gt;0,'Avlinger kornslag P'!A100,"")</f>
        <v>4203 ARENDAL</v>
      </c>
      <c r="D97" s="4">
        <f>IFERROR(IF('Avlinger kornslag P'!B100&gt;0,'Avlinger kornslag P'!B100,""),"")</f>
        <v>352.48683407275081</v>
      </c>
      <c r="F97" t="str">
        <f>IF('Avlinger kornslag P'!D100&gt;0,'Avlinger kornslag P'!D100,"")</f>
        <v>1563 SUNNDAL</v>
      </c>
      <c r="G97" s="4">
        <f>IFERROR(IF('Avlinger kornslag P'!E100&gt;0,'Avlinger kornslag P'!E100,""),"")</f>
        <v>343.84625389509586</v>
      </c>
      <c r="I97" t="str">
        <f>IF('Avlinger kornslag P'!G100&gt;0,'Avlinger kornslag P'!G100,"")</f>
        <v>3232 NITTEDAL</v>
      </c>
      <c r="J97" s="4">
        <f>IFERROR(IF('Avlinger kornslag P'!H100&gt;0,'Avlinger kornslag P'!H100,""),"")</f>
        <v>346.43024139959033</v>
      </c>
      <c r="L97" t="str">
        <f>IF('Avlinger kornslag P'!J100&gt;0,'Avlinger kornslag P'!J100,"")</f>
        <v>4012 BAMBLE</v>
      </c>
      <c r="M97" s="4">
        <f>IFERROR(IF('Avlinger kornslag P'!K100&gt;0,'Avlinger kornslag P'!K100,""),"")</f>
        <v>350.64458884001687</v>
      </c>
      <c r="O97" t="str">
        <f>IF('Avlinger kornslag P'!M100&gt;0,'Avlinger kornslag P'!M100,"")</f>
        <v>5045 GRONG</v>
      </c>
      <c r="P97" s="4" t="str">
        <f>IFERROR(IF('Avlinger kornslag P'!N100&gt;0,'Avlinger kornslag P'!N100,""),"")</f>
        <v/>
      </c>
    </row>
    <row r="98" spans="3:16" x14ac:dyDescent="0.25">
      <c r="C98" t="str">
        <f>IF('Avlinger kornslag P'!A101&gt;0,'Avlinger kornslag P'!A101,"")</f>
        <v>4020 MIDT-TELEMARK</v>
      </c>
      <c r="D98" s="4">
        <f>IFERROR(IF('Avlinger kornslag P'!B101&gt;0,'Avlinger kornslag P'!B101,""),"")</f>
        <v>352.12426635792519</v>
      </c>
      <c r="F98" t="str">
        <f>IF('Avlinger kornslag P'!D101&gt;0,'Avlinger kornslag P'!D101,"")</f>
        <v>3238 NANNESTAD</v>
      </c>
      <c r="G98" s="4">
        <f>IFERROR(IF('Avlinger kornslag P'!E101&gt;0,'Avlinger kornslag P'!E101,""),"")</f>
        <v>343.16542469003389</v>
      </c>
      <c r="I98" t="str">
        <f>IF('Avlinger kornslag P'!G101&gt;0,'Avlinger kornslag P'!G101,"")</f>
        <v>3416 EIDSKOG</v>
      </c>
      <c r="J98" s="4">
        <f>IFERROR(IF('Avlinger kornslag P'!H101&gt;0,'Avlinger kornslag P'!H101,""),"")</f>
        <v>344.43079902782529</v>
      </c>
      <c r="L98" t="str">
        <f>IF('Avlinger kornslag P'!J101&gt;0,'Avlinger kornslag P'!J101,"")</f>
        <v>3436 NORD-FRON</v>
      </c>
      <c r="M98" s="4">
        <f>IFERROR(IF('Avlinger kornslag P'!K101&gt;0,'Avlinger kornslag P'!K101,""),"")</f>
        <v>347.31734339585154</v>
      </c>
      <c r="O98" t="str">
        <f>IF('Avlinger kornslag P'!M101&gt;0,'Avlinger kornslag P'!M101,"")</f>
        <v>3435 VÅGÅ</v>
      </c>
      <c r="P98" s="4" t="str">
        <f>IFERROR(IF('Avlinger kornslag P'!N101&gt;0,'Avlinger kornslag P'!N101,""),"")</f>
        <v/>
      </c>
    </row>
    <row r="99" spans="3:16" x14ac:dyDescent="0.25">
      <c r="C99" t="str">
        <f>IF('Avlinger kornslag P'!A102&gt;0,'Avlinger kornslag P'!A102,"")</f>
        <v>3232 NITTEDAL</v>
      </c>
      <c r="D99" s="4">
        <f>IFERROR(IF('Avlinger kornslag P'!B102&gt;0,'Avlinger kornslag P'!B102,""),"")</f>
        <v>352.01674733787456</v>
      </c>
      <c r="F99" t="str">
        <f>IF('Avlinger kornslag P'!D102&gt;0,'Avlinger kornslag P'!D102,"")</f>
        <v>3414 NORD-ODAL</v>
      </c>
      <c r="G99" s="4">
        <f>IFERROR(IF('Avlinger kornslag P'!E102&gt;0,'Avlinger kornslag P'!E102,""),"")</f>
        <v>342.6661850838496</v>
      </c>
      <c r="I99" t="str">
        <f>IF('Avlinger kornslag P'!G102&gt;0,'Avlinger kornslag P'!G102,"")</f>
        <v>3201 BÆRUM</v>
      </c>
      <c r="J99" s="4">
        <f>IFERROR(IF('Avlinger kornslag P'!H102&gt;0,'Avlinger kornslag P'!H102,""),"")</f>
        <v>342.6425699743632</v>
      </c>
      <c r="L99" t="str">
        <f>IF('Avlinger kornslag P'!J102&gt;0,'Avlinger kornslag P'!J102,"")</f>
        <v>5037 LEVANGER</v>
      </c>
      <c r="M99" s="4">
        <f>IFERROR(IF('Avlinger kornslag P'!K102&gt;0,'Avlinger kornslag P'!K102,""),"")</f>
        <v>338.78337303313566</v>
      </c>
      <c r="O99" t="str">
        <f>IF('Avlinger kornslag P'!M102&gt;0,'Avlinger kornslag P'!M102,"")</f>
        <v>5056 HITRA</v>
      </c>
      <c r="P99" s="4" t="str">
        <f>IFERROR(IF('Avlinger kornslag P'!N102&gt;0,'Avlinger kornslag P'!N102,""),"")</f>
        <v/>
      </c>
    </row>
    <row r="100" spans="3:16" x14ac:dyDescent="0.25">
      <c r="C100" t="str">
        <f>IF('Avlinger kornslag P'!A103&gt;0,'Avlinger kornslag P'!A103,"")</f>
        <v>3414 NORD-ODAL</v>
      </c>
      <c r="D100" s="4">
        <f>IFERROR(IF('Avlinger kornslag P'!B103&gt;0,'Avlinger kornslag P'!B103,""),"")</f>
        <v>351.95838662812673</v>
      </c>
      <c r="F100" t="str">
        <f>IF('Avlinger kornslag P'!D103&gt;0,'Avlinger kornslag P'!D103,"")</f>
        <v>3436 NORD-FRON</v>
      </c>
      <c r="G100" s="4">
        <f>IFERROR(IF('Avlinger kornslag P'!E103&gt;0,'Avlinger kornslag P'!E103,""),"")</f>
        <v>340.45326774381584</v>
      </c>
      <c r="I100" t="str">
        <f>IF('Avlinger kornslag P'!G103&gt;0,'Avlinger kornslag P'!G103,"")</f>
        <v>4642 LÆRDAL</v>
      </c>
      <c r="J100" s="4">
        <f>IFERROR(IF('Avlinger kornslag P'!H103&gt;0,'Avlinger kornslag P'!H103,""),"")</f>
        <v>340.43496232449723</v>
      </c>
      <c r="L100" t="str">
        <f>IF('Avlinger kornslag P'!J103&gt;0,'Avlinger kornslag P'!J103,"")</f>
        <v>5057 ØRLAND</v>
      </c>
      <c r="M100" s="4">
        <f>IFERROR(IF('Avlinger kornslag P'!K103&gt;0,'Avlinger kornslag P'!K103,""),"")</f>
        <v>323.83425588993049</v>
      </c>
      <c r="O100" t="str">
        <f>IF('Avlinger kornslag P'!M103&gt;0,'Avlinger kornslag P'!M103,"")</f>
        <v>3436 NORD-FRON</v>
      </c>
      <c r="P100" s="4" t="str">
        <f>IFERROR(IF('Avlinger kornslag P'!N103&gt;0,'Avlinger kornslag P'!N103,""),"")</f>
        <v/>
      </c>
    </row>
    <row r="101" spans="3:16" x14ac:dyDescent="0.25">
      <c r="C101" t="str">
        <f>IF('Avlinger kornslag P'!A104&gt;0,'Avlinger kornslag P'!A104,"")</f>
        <v>3124 AREMARK</v>
      </c>
      <c r="D101" s="4">
        <f>IFERROR(IF('Avlinger kornslag P'!B104&gt;0,'Avlinger kornslag P'!B104,""),"")</f>
        <v>351.14981597043334</v>
      </c>
      <c r="F101" t="str">
        <f>IF('Avlinger kornslag P'!D104&gt;0,'Avlinger kornslag P'!D104,"")</f>
        <v>3124 AREMARK</v>
      </c>
      <c r="G101" s="4">
        <f>IFERROR(IF('Avlinger kornslag P'!E104&gt;0,'Avlinger kornslag P'!E104,""),"")</f>
        <v>339.92804305202156</v>
      </c>
      <c r="I101" t="str">
        <f>IF('Avlinger kornslag P'!G104&gt;0,'Avlinger kornslag P'!G104,"")</f>
        <v>3336 ROLLAG</v>
      </c>
      <c r="J101" s="4">
        <f>IFERROR(IF('Avlinger kornslag P'!H104&gt;0,'Avlinger kornslag P'!H104,""),"")</f>
        <v>340.28722072539693</v>
      </c>
      <c r="L101" t="str">
        <f>IF('Avlinger kornslag P'!J104&gt;0,'Avlinger kornslag P'!J104,"")</f>
        <v>5006 STEINKJER</v>
      </c>
      <c r="M101" s="4">
        <f>IFERROR(IF('Avlinger kornslag P'!K104&gt;0,'Avlinger kornslag P'!K104,""),"")</f>
        <v>319.20516564228694</v>
      </c>
      <c r="O101" t="str">
        <f>IF('Avlinger kornslag P'!M104&gt;0,'Avlinger kornslag P'!M104,"")</f>
        <v>1834 LURØY</v>
      </c>
      <c r="P101" s="4" t="str">
        <f>IFERROR(IF('Avlinger kornslag P'!N104&gt;0,'Avlinger kornslag P'!N104,""),"")</f>
        <v/>
      </c>
    </row>
    <row r="102" spans="3:16" x14ac:dyDescent="0.25">
      <c r="C102" t="str">
        <f>IF('Avlinger kornslag P'!A105&gt;0,'Avlinger kornslag P'!A105,"")</f>
        <v>3423 STOR-ELVDAL</v>
      </c>
      <c r="D102" s="4">
        <f>IFERROR(IF('Avlinger kornslag P'!B105&gt;0,'Avlinger kornslag P'!B105,""),"")</f>
        <v>350.55475849667909</v>
      </c>
      <c r="F102" t="str">
        <f>IF('Avlinger kornslag P'!D105&gt;0,'Avlinger kornslag P'!D105,"")</f>
        <v>3230 GJERDRUM</v>
      </c>
      <c r="G102" s="4">
        <f>IFERROR(IF('Avlinger kornslag P'!E105&gt;0,'Avlinger kornslag P'!E105,""),"")</f>
        <v>339.31546578649153</v>
      </c>
      <c r="I102" t="str">
        <f>IF('Avlinger kornslag P'!G105&gt;0,'Avlinger kornslag P'!G105,"")</f>
        <v>5054 INDRE FOSEN</v>
      </c>
      <c r="J102" s="4">
        <f>IFERROR(IF('Avlinger kornslag P'!H105&gt;0,'Avlinger kornslag P'!H105,""),"")</f>
        <v>339.68155484950387</v>
      </c>
      <c r="L102" t="str">
        <f>IF('Avlinger kornslag P'!J105&gt;0,'Avlinger kornslag P'!J105,"")</f>
        <v>1121 TIME</v>
      </c>
      <c r="M102" s="4">
        <f>IFERROR(IF('Avlinger kornslag P'!K105&gt;0,'Avlinger kornslag P'!K105,""),"")</f>
        <v>316.729101481795</v>
      </c>
      <c r="O102" t="str">
        <f>IF('Avlinger kornslag P'!M105&gt;0,'Avlinger kornslag P'!M105,"")</f>
        <v>3437 SEL</v>
      </c>
      <c r="P102" s="4" t="str">
        <f>IFERROR(IF('Avlinger kornslag P'!N105&gt;0,'Avlinger kornslag P'!N105,""),"")</f>
        <v/>
      </c>
    </row>
    <row r="103" spans="3:16" x14ac:dyDescent="0.25">
      <c r="C103" t="str">
        <f>IF('Avlinger kornslag P'!A106&gt;0,'Avlinger kornslag P'!A106,"")</f>
        <v>5032 SELBU</v>
      </c>
      <c r="D103" s="4">
        <f>IFERROR(IF('Avlinger kornslag P'!B106&gt;0,'Avlinger kornslag P'!B106,""),"")</f>
        <v>347.28550192021135</v>
      </c>
      <c r="F103" t="str">
        <f>IF('Avlinger kornslag P'!D106&gt;0,'Avlinger kornslag P'!D106,"")</f>
        <v>5032 SELBU</v>
      </c>
      <c r="G103" s="4">
        <f>IFERROR(IF('Avlinger kornslag P'!E106&gt;0,'Avlinger kornslag P'!E106,""),"")</f>
        <v>337.91350768741643</v>
      </c>
      <c r="I103" t="str">
        <f>IF('Avlinger kornslag P'!G106&gt;0,'Avlinger kornslag P'!G106,"")</f>
        <v>3303 KONGSBERG</v>
      </c>
      <c r="J103" s="4">
        <f>IFERROR(IF('Avlinger kornslag P'!H106&gt;0,'Avlinger kornslag P'!H106,""),"")</f>
        <v>338.36206453542195</v>
      </c>
      <c r="L103" t="str">
        <f>IF('Avlinger kornslag P'!J106&gt;0,'Avlinger kornslag P'!J106,"")</f>
        <v>3212 NESODDEN</v>
      </c>
      <c r="M103" s="4">
        <f>IFERROR(IF('Avlinger kornslag P'!K106&gt;0,'Avlinger kornslag P'!K106,""),"")</f>
        <v>305.39127279630026</v>
      </c>
      <c r="O103" t="str">
        <f>IF('Avlinger kornslag P'!M106&gt;0,'Avlinger kornslag P'!M106,"")</f>
        <v>1525 STRANDA</v>
      </c>
      <c r="P103" s="4" t="str">
        <f>IFERROR(IF('Avlinger kornslag P'!N106&gt;0,'Avlinger kornslag P'!N106,""),"")</f>
        <v/>
      </c>
    </row>
    <row r="104" spans="3:16" x14ac:dyDescent="0.25">
      <c r="C104" t="str">
        <f>IF('Avlinger kornslag P'!A107&gt;0,'Avlinger kornslag P'!A107,"")</f>
        <v>1563 SUNNDAL</v>
      </c>
      <c r="D104" s="4">
        <f>IFERROR(IF('Avlinger kornslag P'!B107&gt;0,'Avlinger kornslag P'!B107,""),"")</f>
        <v>346.23120550069774</v>
      </c>
      <c r="F104" t="str">
        <f>IF('Avlinger kornslag P'!D107&gt;0,'Avlinger kornslag P'!D107,"")</f>
        <v>3226 AURSKOG-HØLAND</v>
      </c>
      <c r="G104" s="4">
        <f>IFERROR(IF('Avlinger kornslag P'!E107&gt;0,'Avlinger kornslag P'!E107,""),"")</f>
        <v>337.42270679132753</v>
      </c>
      <c r="I104" t="str">
        <f>IF('Avlinger kornslag P'!G107&gt;0,'Avlinger kornslag P'!G107,"")</f>
        <v>5031 MALVIK</v>
      </c>
      <c r="J104" s="4">
        <f>IFERROR(IF('Avlinger kornslag P'!H107&gt;0,'Avlinger kornslag P'!H107,""),"")</f>
        <v>336.85685344572681</v>
      </c>
      <c r="L104" t="str">
        <f>IF('Avlinger kornslag P'!J107&gt;0,'Avlinger kornslag P'!J107,"")</f>
        <v>3332 SIGDAL</v>
      </c>
      <c r="M104" s="4">
        <f>IFERROR(IF('Avlinger kornslag P'!K107&gt;0,'Avlinger kornslag P'!K107,""),"")</f>
        <v>304.43435145156059</v>
      </c>
      <c r="O104" t="str">
        <f>IF('Avlinger kornslag P'!M107&gt;0,'Avlinger kornslag P'!M107,"")</f>
        <v>3438 SØR-FRON</v>
      </c>
      <c r="P104" s="4" t="str">
        <f>IFERROR(IF('Avlinger kornslag P'!N107&gt;0,'Avlinger kornslag P'!N107,""),"")</f>
        <v/>
      </c>
    </row>
    <row r="105" spans="3:16" x14ac:dyDescent="0.25">
      <c r="C105" t="str">
        <f>IF('Avlinger kornslag P'!A108&gt;0,'Avlinger kornslag P'!A108,"")</f>
        <v>3320 FLÅ</v>
      </c>
      <c r="D105" s="4">
        <f>IFERROR(IF('Avlinger kornslag P'!B108&gt;0,'Avlinger kornslag P'!B108,""),"")</f>
        <v>344.68336406441819</v>
      </c>
      <c r="F105" t="str">
        <f>IF('Avlinger kornslag P'!D108&gt;0,'Avlinger kornslag P'!D108,"")</f>
        <v>3318 KRØDSHERAD</v>
      </c>
      <c r="G105" s="4">
        <f>IFERROR(IF('Avlinger kornslag P'!E108&gt;0,'Avlinger kornslag P'!E108,""),"")</f>
        <v>335.7354865434333</v>
      </c>
      <c r="I105" t="str">
        <f>IF('Avlinger kornslag P'!G108&gt;0,'Avlinger kornslag P'!G108,"")</f>
        <v>3447 SØNDRE LAND</v>
      </c>
      <c r="J105" s="4">
        <f>IFERROR(IF('Avlinger kornslag P'!H108&gt;0,'Avlinger kornslag P'!H108,""),"")</f>
        <v>336.13181956514245</v>
      </c>
      <c r="L105" t="str">
        <f>IF('Avlinger kornslag P'!J108&gt;0,'Avlinger kornslag P'!J108,"")</f>
        <v>3438 SØR-FRON</v>
      </c>
      <c r="M105" s="4">
        <f>IFERROR(IF('Avlinger kornslag P'!K108&gt;0,'Avlinger kornslag P'!K108,""),"")</f>
        <v>303.45604324325001</v>
      </c>
      <c r="O105" t="str">
        <f>IF('Avlinger kornslag P'!M108&gt;0,'Avlinger kornslag P'!M108,"")</f>
        <v>1837 MELØY</v>
      </c>
      <c r="P105" s="4" t="str">
        <f>IFERROR(IF('Avlinger kornslag P'!N108&gt;0,'Avlinger kornslag P'!N108,""),"")</f>
        <v/>
      </c>
    </row>
    <row r="106" spans="3:16" x14ac:dyDescent="0.25">
      <c r="C106" t="str">
        <f>IF('Avlinger kornslag P'!A109&gt;0,'Avlinger kornslag P'!A109,"")</f>
        <v>5057 ØRLAND</v>
      </c>
      <c r="D106" s="4">
        <f>IFERROR(IF('Avlinger kornslag P'!B109&gt;0,'Avlinger kornslag P'!B109,""),"")</f>
        <v>344.43783173891978</v>
      </c>
      <c r="F106" t="str">
        <f>IF('Avlinger kornslag P'!D109&gt;0,'Avlinger kornslag P'!D109,"")</f>
        <v>3909 LARVIK</v>
      </c>
      <c r="G106" s="4">
        <f>IFERROR(IF('Avlinger kornslag P'!E109&gt;0,'Avlinger kornslag P'!E109,""),"")</f>
        <v>335.67434121033739</v>
      </c>
      <c r="I106" t="str">
        <f>IF('Avlinger kornslag P'!G109&gt;0,'Avlinger kornslag P'!G109,"")</f>
        <v>4003 SKIEN</v>
      </c>
      <c r="J106" s="4">
        <f>IFERROR(IF('Avlinger kornslag P'!H109&gt;0,'Avlinger kornslag P'!H109,""),"")</f>
        <v>333.28100383545529</v>
      </c>
      <c r="L106" t="str">
        <f>IF('Avlinger kornslag P'!J109&gt;0,'Avlinger kornslag P'!J109,"")</f>
        <v>3303 KONGSBERG</v>
      </c>
      <c r="M106" s="4">
        <f>IFERROR(IF('Avlinger kornslag P'!K109&gt;0,'Avlinger kornslag P'!K109,""),"")</f>
        <v>300.71196805950797</v>
      </c>
      <c r="O106" t="str">
        <f>IF('Avlinger kornslag P'!M109&gt;0,'Avlinger kornslag P'!M109,"")</f>
        <v>1577 VOLDA</v>
      </c>
      <c r="P106" s="4" t="str">
        <f>IFERROR(IF('Avlinger kornslag P'!N109&gt;0,'Avlinger kornslag P'!N109,""),"")</f>
        <v/>
      </c>
    </row>
    <row r="107" spans="3:16" x14ac:dyDescent="0.25">
      <c r="C107" t="str">
        <f>IF('Avlinger kornslag P'!A110&gt;0,'Avlinger kornslag P'!A110,"")</f>
        <v>4005 NOTODDEN</v>
      </c>
      <c r="D107" s="4">
        <f>IFERROR(IF('Avlinger kornslag P'!B110&gt;0,'Avlinger kornslag P'!B110,""),"")</f>
        <v>344.23566991484989</v>
      </c>
      <c r="F107" t="str">
        <f>IF('Avlinger kornslag P'!D110&gt;0,'Avlinger kornslag P'!D110,"")</f>
        <v>3242 HURDAL</v>
      </c>
      <c r="G107" s="4">
        <f>IFERROR(IF('Avlinger kornslag P'!E110&gt;0,'Avlinger kornslag P'!E110,""),"")</f>
        <v>334.24297143013655</v>
      </c>
      <c r="I107" t="str">
        <f>IF('Avlinger kornslag P'!G110&gt;0,'Avlinger kornslag P'!G110,"")</f>
        <v>5001 TRONDHEIM</v>
      </c>
      <c r="J107" s="4">
        <f>IFERROR(IF('Avlinger kornslag P'!H110&gt;0,'Avlinger kornslag P'!H110,""),"")</f>
        <v>331.66625268714392</v>
      </c>
      <c r="L107" t="str">
        <f>IF('Avlinger kornslag P'!J110&gt;0,'Avlinger kornslag P'!J110,"")</f>
        <v>3222 LØRENSKOG</v>
      </c>
      <c r="M107" s="4">
        <f>IFERROR(IF('Avlinger kornslag P'!K110&gt;0,'Avlinger kornslag P'!K110,""),"")</f>
        <v>295.03636626793417</v>
      </c>
      <c r="O107" t="str">
        <f>IF('Avlinger kornslag P'!M110&gt;0,'Avlinger kornslag P'!M110,"")</f>
        <v>1127 RANDABERG</v>
      </c>
      <c r="P107" s="4" t="str">
        <f>IFERROR(IF('Avlinger kornslag P'!N110&gt;0,'Avlinger kornslag P'!N110,""),"")</f>
        <v/>
      </c>
    </row>
    <row r="108" spans="3:16" x14ac:dyDescent="0.25">
      <c r="C108" t="str">
        <f>IF('Avlinger kornslag P'!A111&gt;0,'Avlinger kornslag P'!A111,"")</f>
        <v>4012 BAMBLE</v>
      </c>
      <c r="D108" s="4">
        <f>IFERROR(IF('Avlinger kornslag P'!B111&gt;0,'Avlinger kornslag P'!B111,""),"")</f>
        <v>341.22173548204125</v>
      </c>
      <c r="F108" t="str">
        <f>IF('Avlinger kornslag P'!D111&gt;0,'Avlinger kornslag P'!D111,"")</f>
        <v>1508 ÅLESUND</v>
      </c>
      <c r="G108" s="4">
        <f>IFERROR(IF('Avlinger kornslag P'!E111&gt;0,'Avlinger kornslag P'!E111,""),"")</f>
        <v>333.62277568922303</v>
      </c>
      <c r="I108" t="str">
        <f>IF('Avlinger kornslag P'!G111&gt;0,'Avlinger kornslag P'!G111,"")</f>
        <v>3422 ÅMOT</v>
      </c>
      <c r="J108" s="4">
        <f>IFERROR(IF('Avlinger kornslag P'!H111&gt;0,'Avlinger kornslag P'!H111,""),"")</f>
        <v>330.39262635363377</v>
      </c>
      <c r="L108" t="str">
        <f>IF('Avlinger kornslag P'!J111&gt;0,'Avlinger kornslag P'!J111,"")</f>
        <v>4010 SILJAN</v>
      </c>
      <c r="M108" s="4">
        <f>IFERROR(IF('Avlinger kornslag P'!K111&gt;0,'Avlinger kornslag P'!K111,""),"")</f>
        <v>291.13817997068338</v>
      </c>
      <c r="O108" t="str">
        <f>IF('Avlinger kornslag P'!M111&gt;0,'Avlinger kornslag P'!M111,"")</f>
        <v>3440 ØYER</v>
      </c>
      <c r="P108" s="4" t="str">
        <f>IFERROR(IF('Avlinger kornslag P'!N111&gt;0,'Avlinger kornslag P'!N111,""),"")</f>
        <v/>
      </c>
    </row>
    <row r="109" spans="3:16" x14ac:dyDescent="0.25">
      <c r="C109" t="str">
        <f>IF('Avlinger kornslag P'!A112&gt;0,'Avlinger kornslag P'!A112,"")</f>
        <v>5006 STEINKJER</v>
      </c>
      <c r="D109" s="4">
        <f>IFERROR(IF('Avlinger kornslag P'!B112&gt;0,'Avlinger kornslag P'!B112,""),"")</f>
        <v>340.62030778511769</v>
      </c>
      <c r="F109" t="str">
        <f>IF('Avlinger kornslag P'!D112&gt;0,'Avlinger kornslag P'!D112,"")</f>
        <v>4001 PORSGRUNN</v>
      </c>
      <c r="G109" s="4">
        <f>IFERROR(IF('Avlinger kornslag P'!E112&gt;0,'Avlinger kornslag P'!E112,""),"")</f>
        <v>333.06540954042168</v>
      </c>
      <c r="I109" t="str">
        <f>IF('Avlinger kornslag P'!G112&gt;0,'Avlinger kornslag P'!G112,"")</f>
        <v>4010 SILJAN</v>
      </c>
      <c r="J109" s="4">
        <f>IFERROR(IF('Avlinger kornslag P'!H112&gt;0,'Avlinger kornslag P'!H112,""),"")</f>
        <v>325.45558988110525</v>
      </c>
      <c r="L109" t="str">
        <f>IF('Avlinger kornslag P'!J112&gt;0,'Avlinger kornslag P'!J112,"")</f>
        <v>5029 SKAUN</v>
      </c>
      <c r="M109" s="4">
        <f>IFERROR(IF('Avlinger kornslag P'!K112&gt;0,'Avlinger kornslag P'!K112,""),"")</f>
        <v>254.03885539655582</v>
      </c>
      <c r="O109" t="str">
        <f>IF('Avlinger kornslag P'!M112&gt;0,'Avlinger kornslag P'!M112,"")</f>
        <v>1554 AVERØY</v>
      </c>
      <c r="P109" s="4" t="str">
        <f>IFERROR(IF('Avlinger kornslag P'!N112&gt;0,'Avlinger kornslag P'!N112,""),"")</f>
        <v/>
      </c>
    </row>
    <row r="110" spans="3:16" x14ac:dyDescent="0.25">
      <c r="C110" t="str">
        <f>IF('Avlinger kornslag P'!A113&gt;0,'Avlinger kornslag P'!A113,"")</f>
        <v>3332 SIGDAL</v>
      </c>
      <c r="D110" s="4">
        <f>IFERROR(IF('Avlinger kornslag P'!B113&gt;0,'Avlinger kornslag P'!B113,""),"")</f>
        <v>339.55203781998625</v>
      </c>
      <c r="F110" t="str">
        <f>IF('Avlinger kornslag P'!D113&gt;0,'Avlinger kornslag P'!D113,"")</f>
        <v>3110 HVALER</v>
      </c>
      <c r="G110" s="4">
        <f>IFERROR(IF('Avlinger kornslag P'!E113&gt;0,'Avlinger kornslag P'!E113,""),"")</f>
        <v>332.85169555206897</v>
      </c>
      <c r="I110" t="str">
        <f>IF('Avlinger kornslag P'!G113&gt;0,'Avlinger kornslag P'!G113,"")</f>
        <v>5038 VERDAL</v>
      </c>
      <c r="J110" s="4">
        <f>IFERROR(IF('Avlinger kornslag P'!H113&gt;0,'Avlinger kornslag P'!H113,""),"")</f>
        <v>324.36306171819376</v>
      </c>
      <c r="L110" t="str">
        <f>IF('Avlinger kornslag P'!J113&gt;0,'Avlinger kornslag P'!J113,"")</f>
        <v>1120 KLEPP</v>
      </c>
      <c r="M110" s="4">
        <f>IFERROR(IF('Avlinger kornslag P'!K113&gt;0,'Avlinger kornslag P'!K113,""),"")</f>
        <v>251.83232799825402</v>
      </c>
      <c r="O110" t="str">
        <f>IF('Avlinger kornslag P'!M113&gt;0,'Avlinger kornslag P'!M113,"")</f>
        <v>3441 GAUSDAL</v>
      </c>
      <c r="P110" s="4" t="str">
        <f>IFERROR(IF('Avlinger kornslag P'!N113&gt;0,'Avlinger kornslag P'!N113,""),"")</f>
        <v/>
      </c>
    </row>
    <row r="111" spans="3:16" x14ac:dyDescent="0.25">
      <c r="C111" t="str">
        <f>IF('Avlinger kornslag P'!A114&gt;0,'Avlinger kornslag P'!A114,"")</f>
        <v>4206 FARSUND</v>
      </c>
      <c r="D111" s="4">
        <f>IFERROR(IF('Avlinger kornslag P'!B114&gt;0,'Avlinger kornslag P'!B114,""),"")</f>
        <v>338.8141479899619</v>
      </c>
      <c r="F111" t="str">
        <f>IF('Avlinger kornslag P'!D114&gt;0,'Avlinger kornslag P'!D114,"")</f>
        <v>5029 SKAUN</v>
      </c>
      <c r="G111" s="4">
        <f>IFERROR(IF('Avlinger kornslag P'!E114&gt;0,'Avlinger kornslag P'!E114,""),"")</f>
        <v>330.58080836619598</v>
      </c>
      <c r="I111" t="str">
        <f>IF('Avlinger kornslag P'!G114&gt;0,'Avlinger kornslag P'!G114,"")</f>
        <v>0301 OSLO</v>
      </c>
      <c r="J111" s="4">
        <f>IFERROR(IF('Avlinger kornslag P'!H114&gt;0,'Avlinger kornslag P'!H114,""),"")</f>
        <v>324.04248210710182</v>
      </c>
      <c r="L111" t="str">
        <f>IF('Avlinger kornslag P'!J114&gt;0,'Avlinger kornslag P'!J114,"")</f>
        <v>1812 SØMNA</v>
      </c>
      <c r="M111" s="4">
        <f>IFERROR(IF('Avlinger kornslag P'!K114&gt;0,'Avlinger kornslag P'!K114,""),"")</f>
        <v>241.125</v>
      </c>
      <c r="O111" t="str">
        <f>IF('Avlinger kornslag P'!M114&gt;0,'Avlinger kornslag P'!M114,"")</f>
        <v>1146 TYSVÆR</v>
      </c>
      <c r="P111" s="4" t="str">
        <f>IFERROR(IF('Avlinger kornslag P'!N114&gt;0,'Avlinger kornslag P'!N114,""),"")</f>
        <v/>
      </c>
    </row>
    <row r="112" spans="3:16" x14ac:dyDescent="0.25">
      <c r="C112" t="str">
        <f>IF('Avlinger kornslag P'!A115&gt;0,'Avlinger kornslag P'!A115,"")</f>
        <v>3438 SØR-FRON</v>
      </c>
      <c r="D112" s="4">
        <f>IFERROR(IF('Avlinger kornslag P'!B115&gt;0,'Avlinger kornslag P'!B115,""),"")</f>
        <v>337.72237277263503</v>
      </c>
      <c r="F112" t="str">
        <f>IF('Avlinger kornslag P'!D115&gt;0,'Avlinger kornslag P'!D115,"")</f>
        <v>4005 NOTODDEN</v>
      </c>
      <c r="G112" s="4">
        <f>IFERROR(IF('Avlinger kornslag P'!E115&gt;0,'Avlinger kornslag P'!E115,""),"")</f>
        <v>330.34869763160702</v>
      </c>
      <c r="I112" t="str">
        <f>IF('Avlinger kornslag P'!G115&gt;0,'Avlinger kornslag P'!G115,"")</f>
        <v>3226 AURSKOG-HØLAND</v>
      </c>
      <c r="J112" s="4">
        <f>IFERROR(IF('Avlinger kornslag P'!H115&gt;0,'Avlinger kornslag P'!H115,""),"")</f>
        <v>316.37817708309518</v>
      </c>
      <c r="L112" t="str">
        <f>IF('Avlinger kornslag P'!J115&gt;0,'Avlinger kornslag P'!J115,"")</f>
        <v>4024 HJARTDAL</v>
      </c>
      <c r="M112" s="4">
        <f>IFERROR(IF('Avlinger kornslag P'!K115&gt;0,'Avlinger kornslag P'!K115,""),"")</f>
        <v>230.49363867684465</v>
      </c>
      <c r="O112" t="str">
        <f>IF('Avlinger kornslag P'!M115&gt;0,'Avlinger kornslag P'!M115,"")</f>
        <v>1114 BJERKREIM</v>
      </c>
      <c r="P112" s="4" t="str">
        <f>IFERROR(IF('Avlinger kornslag P'!N115&gt;0,'Avlinger kornslag P'!N115,""),"")</f>
        <v/>
      </c>
    </row>
    <row r="113" spans="3:16" x14ac:dyDescent="0.25">
      <c r="C113" t="str">
        <f>IF('Avlinger kornslag P'!A116&gt;0,'Avlinger kornslag P'!A116,"")</f>
        <v>3242 HURDAL</v>
      </c>
      <c r="D113" s="4">
        <f>IFERROR(IF('Avlinger kornslag P'!B116&gt;0,'Avlinger kornslag P'!B116,""),"")</f>
        <v>337.30426697483813</v>
      </c>
      <c r="F113" t="str">
        <f>IF('Avlinger kornslag P'!D116&gt;0,'Avlinger kornslag P'!D116,"")</f>
        <v>5001 TRONDHEIM</v>
      </c>
      <c r="G113" s="4">
        <f>IFERROR(IF('Avlinger kornslag P'!E116&gt;0,'Avlinger kornslag P'!E116,""),"")</f>
        <v>329.45539244390301</v>
      </c>
      <c r="I113" t="str">
        <f>IF('Avlinger kornslag P'!G116&gt;0,'Avlinger kornslag P'!G116,"")</f>
        <v>1566 SURNADAL</v>
      </c>
      <c r="J113" s="4">
        <f>IFERROR(IF('Avlinger kornslag P'!H116&gt;0,'Avlinger kornslag P'!H116,""),"")</f>
        <v>315.98806281738558</v>
      </c>
      <c r="L113" t="str">
        <f>IF('Avlinger kornslag P'!J116&gt;0,'Avlinger kornslag P'!J116,"")</f>
        <v>4215 LILLESAND</v>
      </c>
      <c r="M113" s="4">
        <f>IFERROR(IF('Avlinger kornslag P'!K116&gt;0,'Avlinger kornslag P'!K116,""),"")</f>
        <v>217.14285714285714</v>
      </c>
      <c r="O113" t="str">
        <f>IF('Avlinger kornslag P'!M116&gt;0,'Avlinger kornslag P'!M116,"")</f>
        <v>3424 RENDALEN</v>
      </c>
      <c r="P113" s="4" t="str">
        <f>IFERROR(IF('Avlinger kornslag P'!N116&gt;0,'Avlinger kornslag P'!N116,""),"")</f>
        <v/>
      </c>
    </row>
    <row r="114" spans="3:16" x14ac:dyDescent="0.25">
      <c r="C114" t="str">
        <f>IF('Avlinger kornslag P'!A117&gt;0,'Avlinger kornslag P'!A117,"")</f>
        <v>3436 NORD-FRON</v>
      </c>
      <c r="D114" s="4">
        <f>IFERROR(IF('Avlinger kornslag P'!B117&gt;0,'Avlinger kornslag P'!B117,""),"")</f>
        <v>335.0940123050753</v>
      </c>
      <c r="F114" t="str">
        <f>IF('Avlinger kornslag P'!D117&gt;0,'Avlinger kornslag P'!D117,"")</f>
        <v>4206 FARSUND</v>
      </c>
      <c r="G114" s="4">
        <f>IFERROR(IF('Avlinger kornslag P'!E117&gt;0,'Avlinger kornslag P'!E117,""),"")</f>
        <v>327.94158024586739</v>
      </c>
      <c r="I114" t="str">
        <f>IF('Avlinger kornslag P'!G117&gt;0,'Avlinger kornslag P'!G117,"")</f>
        <v>5021 OPPDAL</v>
      </c>
      <c r="J114" s="4">
        <f>IFERROR(IF('Avlinger kornslag P'!H117&gt;0,'Avlinger kornslag P'!H117,""),"")</f>
        <v>315.40930456200249</v>
      </c>
      <c r="L114" t="str">
        <f>IF('Avlinger kornslag P'!J117&gt;0,'Avlinger kornslag P'!J117,"")</f>
        <v>1133 HJELMELAND</v>
      </c>
      <c r="M114" s="4">
        <f>IFERROR(IF('Avlinger kornslag P'!K117&gt;0,'Avlinger kornslag P'!K117,""),"")</f>
        <v>194.11469534050175</v>
      </c>
      <c r="O114" t="str">
        <f>IF('Avlinger kornslag P'!M117&gt;0,'Avlinger kornslag P'!M117,"")</f>
        <v>1578 FJORD</v>
      </c>
      <c r="P114" s="4" t="str">
        <f>IFERROR(IF('Avlinger kornslag P'!N117&gt;0,'Avlinger kornslag P'!N117,""),"")</f>
        <v/>
      </c>
    </row>
    <row r="115" spans="3:16" x14ac:dyDescent="0.25">
      <c r="C115" t="str">
        <f>IF('Avlinger kornslag P'!A118&gt;0,'Avlinger kornslag P'!A118,"")</f>
        <v>3224 RÆLINGEN</v>
      </c>
      <c r="D115" s="4">
        <f>IFERROR(IF('Avlinger kornslag P'!B118&gt;0,'Avlinger kornslag P'!B118,""),"")</f>
        <v>334.29293089892479</v>
      </c>
      <c r="F115" t="str">
        <f>IF('Avlinger kornslag P'!D118&gt;0,'Avlinger kornslag P'!D118,"")</f>
        <v>4020 MIDT-TELEMARK</v>
      </c>
      <c r="G115" s="4">
        <f>IFERROR(IF('Avlinger kornslag P'!E118&gt;0,'Avlinger kornslag P'!E118,""),"")</f>
        <v>326.73009129103707</v>
      </c>
      <c r="I115" t="str">
        <f>IF('Avlinger kornslag P'!G118&gt;0,'Avlinger kornslag P'!G118,"")</f>
        <v>5057 ØRLAND</v>
      </c>
      <c r="J115" s="4">
        <f>IFERROR(IF('Avlinger kornslag P'!H118&gt;0,'Avlinger kornslag P'!H118,""),"")</f>
        <v>315.19733930187027</v>
      </c>
      <c r="L115" t="str">
        <f>IF('Avlinger kornslag P'!J118&gt;0,'Avlinger kornslag P'!J118,"")</f>
        <v>5046 HØYLANDET</v>
      </c>
      <c r="M115" s="4">
        <f>IFERROR(IF('Avlinger kornslag P'!K118&gt;0,'Avlinger kornslag P'!K118,""),"")</f>
        <v>179.22321428571445</v>
      </c>
      <c r="O115" t="str">
        <f>IF('Avlinger kornslag P'!M118&gt;0,'Avlinger kornslag P'!M118,"")</f>
        <v>3423 STOR-ELVDAL</v>
      </c>
      <c r="P115" s="4" t="str">
        <f>IFERROR(IF('Avlinger kornslag P'!N118&gt;0,'Avlinger kornslag P'!N118,""),"")</f>
        <v/>
      </c>
    </row>
    <row r="116" spans="3:16" x14ac:dyDescent="0.25">
      <c r="C116" t="str">
        <f>IF('Avlinger kornslag P'!A119&gt;0,'Avlinger kornslag P'!A119,"")</f>
        <v>0301 OSLO</v>
      </c>
      <c r="D116" s="4">
        <f>IFERROR(IF('Avlinger kornslag P'!B119&gt;0,'Avlinger kornslag P'!B119,""),"")</f>
        <v>333.87636278806525</v>
      </c>
      <c r="F116" t="str">
        <f>IF('Avlinger kornslag P'!D119&gt;0,'Avlinger kornslag P'!D119,"")</f>
        <v>5047 OVERHALLA</v>
      </c>
      <c r="G116" s="4">
        <f>IFERROR(IF('Avlinger kornslag P'!E119&gt;0,'Avlinger kornslag P'!E119,""),"")</f>
        <v>325.5916904757193</v>
      </c>
      <c r="I116" t="str">
        <f>IF('Avlinger kornslag P'!G119&gt;0,'Avlinger kornslag P'!G119,"")</f>
        <v>3224 RÆLINGEN</v>
      </c>
      <c r="J116" s="4">
        <f>IFERROR(IF('Avlinger kornslag P'!H119&gt;0,'Avlinger kornslag P'!H119,""),"")</f>
        <v>313.23436784797019</v>
      </c>
      <c r="L116" t="str">
        <f>IF('Avlinger kornslag P'!J119&gt;0,'Avlinger kornslag P'!J119,"")</f>
        <v>3449 SØR-AURDAL</v>
      </c>
      <c r="M116" s="4">
        <f>IFERROR(IF('Avlinger kornslag P'!K119&gt;0,'Avlinger kornslag P'!K119,""),"")</f>
        <v>151.69320581294227</v>
      </c>
      <c r="O116" t="str">
        <f>IF('Avlinger kornslag P'!M119&gt;0,'Avlinger kornslag P'!M119,"")</f>
        <v>1579 HUSTADVIKA</v>
      </c>
      <c r="P116" s="4" t="str">
        <f>IFERROR(IF('Avlinger kornslag P'!N119&gt;0,'Avlinger kornslag P'!N119,""),"")</f>
        <v/>
      </c>
    </row>
    <row r="117" spans="3:16" x14ac:dyDescent="0.25">
      <c r="C117" t="str">
        <f>IF('Avlinger kornslag P'!A120&gt;0,'Avlinger kornslag P'!A120,"")</f>
        <v>3222 LØRENSKOG</v>
      </c>
      <c r="D117" s="4">
        <f>IFERROR(IF('Avlinger kornslag P'!B120&gt;0,'Avlinger kornslag P'!B120,""),"")</f>
        <v>332.71252738977836</v>
      </c>
      <c r="F117" t="str">
        <f>IF('Avlinger kornslag P'!D120&gt;0,'Avlinger kornslag P'!D120,"")</f>
        <v>3452 VESTRE SLIDRE</v>
      </c>
      <c r="G117" s="4">
        <f>IFERROR(IF('Avlinger kornslag P'!E120&gt;0,'Avlinger kornslag P'!E120,""),"")</f>
        <v>324.94462938343236</v>
      </c>
      <c r="I117" t="str">
        <f>IF('Avlinger kornslag P'!G120&gt;0,'Avlinger kornslag P'!G120,"")</f>
        <v>3436 NORD-FRON</v>
      </c>
      <c r="J117" s="4">
        <f>IFERROR(IF('Avlinger kornslag P'!H120&gt;0,'Avlinger kornslag P'!H120,""),"")</f>
        <v>311.17477376375899</v>
      </c>
      <c r="L117" t="str">
        <f>IF('Avlinger kornslag P'!J120&gt;0,'Avlinger kornslag P'!J120,"")</f>
        <v>4204 KRISTIANSAND</v>
      </c>
      <c r="M117" s="4">
        <f>IFERROR(IF('Avlinger kornslag P'!K120&gt;0,'Avlinger kornslag P'!K120,""),"")</f>
        <v>138.7569985569985</v>
      </c>
      <c r="O117" t="str">
        <f>IF('Avlinger kornslag P'!M120&gt;0,'Avlinger kornslag P'!M120,"")</f>
        <v>5038 VERDAL</v>
      </c>
      <c r="P117" s="4" t="str">
        <f>IFERROR(IF('Avlinger kornslag P'!N120&gt;0,'Avlinger kornslag P'!N120,""),"")</f>
        <v/>
      </c>
    </row>
    <row r="118" spans="3:16" x14ac:dyDescent="0.25">
      <c r="C118" t="str">
        <f>IF('Avlinger kornslag P'!A121&gt;0,'Avlinger kornslag P'!A121,"")</f>
        <v>4001 PORSGRUNN</v>
      </c>
      <c r="D118" s="4">
        <f>IFERROR(IF('Avlinger kornslag P'!B121&gt;0,'Avlinger kornslag P'!B121,""),"")</f>
        <v>332.33083943965175</v>
      </c>
      <c r="F118" t="str">
        <f>IF('Avlinger kornslag P'!D121&gt;0,'Avlinger kornslag P'!D121,"")</f>
        <v>3201 BÆRUM</v>
      </c>
      <c r="G118" s="4">
        <f>IFERROR(IF('Avlinger kornslag P'!E121&gt;0,'Avlinger kornslag P'!E121,""),"")</f>
        <v>324.45040734085205</v>
      </c>
      <c r="I118" t="str">
        <f>IF('Avlinger kornslag P'!G121&gt;0,'Avlinger kornslag P'!G121,"")</f>
        <v>1127 RANDABERG</v>
      </c>
      <c r="J118" s="4">
        <f>IFERROR(IF('Avlinger kornslag P'!H121&gt;0,'Avlinger kornslag P'!H121,""),"")</f>
        <v>306.998054474708</v>
      </c>
      <c r="L118" t="str">
        <f>IF('Avlinger kornslag P'!J121&gt;0,'Avlinger kornslag P'!J121,"")</f>
        <v>1566 SURNADAL</v>
      </c>
      <c r="M118" s="4">
        <f>IFERROR(IF('Avlinger kornslag P'!K121&gt;0,'Avlinger kornslag P'!K121,""),"")</f>
        <v>132.15</v>
      </c>
      <c r="O118" t="str">
        <f>IF('Avlinger kornslag P'!M121&gt;0,'Avlinger kornslag P'!M121,"")</f>
        <v>1804 BODØ</v>
      </c>
      <c r="P118" s="4" t="str">
        <f>IFERROR(IF('Avlinger kornslag P'!N121&gt;0,'Avlinger kornslag P'!N121,""),"")</f>
        <v/>
      </c>
    </row>
    <row r="119" spans="3:16" x14ac:dyDescent="0.25">
      <c r="C119" t="str">
        <f>IF('Avlinger kornslag P'!A122&gt;0,'Avlinger kornslag P'!A122,"")</f>
        <v>4213 TVEDESTRAND</v>
      </c>
      <c r="D119" s="4">
        <f>IFERROR(IF('Avlinger kornslag P'!B122&gt;0,'Avlinger kornslag P'!B122,""),"")</f>
        <v>330.53417909883797</v>
      </c>
      <c r="F119" t="str">
        <f>IF('Avlinger kornslag P'!D122&gt;0,'Avlinger kornslag P'!D122,"")</f>
        <v>1133 HJELMELAND</v>
      </c>
      <c r="G119" s="4">
        <f>IFERROR(IF('Avlinger kornslag P'!E122&gt;0,'Avlinger kornslag P'!E122,""),"")</f>
        <v>324.17522078999582</v>
      </c>
      <c r="I119" t="str">
        <f>IF('Avlinger kornslag P'!G122&gt;0,'Avlinger kornslag P'!G122,"")</f>
        <v>3423 STOR-ELVDAL</v>
      </c>
      <c r="J119" s="4">
        <f>IFERROR(IF('Avlinger kornslag P'!H122&gt;0,'Avlinger kornslag P'!H122,""),"")</f>
        <v>304.54957443187885</v>
      </c>
      <c r="L119" t="str">
        <f>IF('Avlinger kornslag P'!J122&gt;0,'Avlinger kornslag P'!J122,"")</f>
        <v>1103 STAVANGER</v>
      </c>
      <c r="M119" s="4">
        <f>IFERROR(IF('Avlinger kornslag P'!K122&gt;0,'Avlinger kornslag P'!K122,""),"")</f>
        <v>130.61333333333332</v>
      </c>
      <c r="O119" t="str">
        <f>IF('Avlinger kornslag P'!M122&gt;0,'Avlinger kornslag P'!M122,"")</f>
        <v>5047 OVERHALLA</v>
      </c>
      <c r="P119" s="4" t="str">
        <f>IFERROR(IF('Avlinger kornslag P'!N122&gt;0,'Avlinger kornslag P'!N122,""),"")</f>
        <v/>
      </c>
    </row>
    <row r="120" spans="3:16" x14ac:dyDescent="0.25">
      <c r="C120" t="str">
        <f>IF('Avlinger kornslag P'!A123&gt;0,'Avlinger kornslag P'!A123,"")</f>
        <v>5001 TRONDHEIM</v>
      </c>
      <c r="D120" s="4">
        <f>IFERROR(IF('Avlinger kornslag P'!B123&gt;0,'Avlinger kornslag P'!B123,""),"")</f>
        <v>329.32165628186351</v>
      </c>
      <c r="F120" t="str">
        <f>IF('Avlinger kornslag P'!D123&gt;0,'Avlinger kornslag P'!D123,"")</f>
        <v>4028 KVITESEID</v>
      </c>
      <c r="G120" s="4">
        <f>IFERROR(IF('Avlinger kornslag P'!E123&gt;0,'Avlinger kornslag P'!E123,""),"")</f>
        <v>322.22521082367507</v>
      </c>
      <c r="I120" t="str">
        <f>IF('Avlinger kornslag P'!G123&gt;0,'Avlinger kornslag P'!G123,"")</f>
        <v>3448 NORDRE LAND</v>
      </c>
      <c r="J120" s="4">
        <f>IFERROR(IF('Avlinger kornslag P'!H123&gt;0,'Avlinger kornslag P'!H123,""),"")</f>
        <v>299.53944457402577</v>
      </c>
      <c r="L120" t="str">
        <f>IF('Avlinger kornslag P'!J123&gt;0,'Avlinger kornslag P'!J123,"")</f>
        <v>5045 GRONG</v>
      </c>
      <c r="M120" s="4">
        <f>IFERROR(IF('Avlinger kornslag P'!K123&gt;0,'Avlinger kornslag P'!K123,""),"")</f>
        <v>102.43331269543475</v>
      </c>
      <c r="O120" t="str">
        <f>IF('Avlinger kornslag P'!M123&gt;0,'Avlinger kornslag P'!M123,"")</f>
        <v>3448 NORDRE LAND</v>
      </c>
      <c r="P120" s="4" t="str">
        <f>IFERROR(IF('Avlinger kornslag P'!N123&gt;0,'Avlinger kornslag P'!N123,""),"")</f>
        <v/>
      </c>
    </row>
    <row r="121" spans="3:16" x14ac:dyDescent="0.25">
      <c r="C121" t="str">
        <f>IF('Avlinger kornslag P'!A124&gt;0,'Avlinger kornslag P'!A124,"")</f>
        <v>3336 ROLLAG</v>
      </c>
      <c r="D121" s="4">
        <f>IFERROR(IF('Avlinger kornslag P'!B124&gt;0,'Avlinger kornslag P'!B124,""),"")</f>
        <v>328.05524316522497</v>
      </c>
      <c r="F121" t="str">
        <f>IF('Avlinger kornslag P'!D124&gt;0,'Avlinger kornslag P'!D124,"")</f>
        <v>3336 ROLLAG</v>
      </c>
      <c r="G121" s="4">
        <f>IFERROR(IF('Avlinger kornslag P'!E124&gt;0,'Avlinger kornslag P'!E124,""),"")</f>
        <v>321.99435306560468</v>
      </c>
      <c r="I121" t="str">
        <f>IF('Avlinger kornslag P'!G124&gt;0,'Avlinger kornslag P'!G124,"")</f>
        <v>3212 NESODDEN</v>
      </c>
      <c r="J121" s="4">
        <f>IFERROR(IF('Avlinger kornslag P'!H124&gt;0,'Avlinger kornslag P'!H124,""),"")</f>
        <v>294.02934358597054</v>
      </c>
      <c r="L121" t="str">
        <f>IF('Avlinger kornslag P'!J124&gt;0,'Avlinger kornslag P'!J124,"")</f>
        <v>4216 BIRKENES</v>
      </c>
      <c r="M121" s="4">
        <f>IFERROR(IF('Avlinger kornslag P'!K124&gt;0,'Avlinger kornslag P'!K124,""),"")</f>
        <v>96.9795918367345</v>
      </c>
      <c r="O121" t="str">
        <f>IF('Avlinger kornslag P'!M124&gt;0,'Avlinger kornslag P'!M124,"")</f>
        <v>5054 INDRE FOSEN</v>
      </c>
      <c r="P121" s="4" t="str">
        <f>IFERROR(IF('Avlinger kornslag P'!N124&gt;0,'Avlinger kornslag P'!N124,""),"")</f>
        <v/>
      </c>
    </row>
    <row r="122" spans="3:16" x14ac:dyDescent="0.25">
      <c r="C122" t="str">
        <f>IF('Avlinger kornslag P'!A125&gt;0,'Avlinger kornslag P'!A125,"")</f>
        <v>5029 SKAUN</v>
      </c>
      <c r="D122" s="4">
        <f>IFERROR(IF('Avlinger kornslag P'!B125&gt;0,'Avlinger kornslag P'!B125,""),"")</f>
        <v>326.73257985920731</v>
      </c>
      <c r="F122" t="str">
        <f>IF('Avlinger kornslag P'!D125&gt;0,'Avlinger kornslag P'!D125,"")</f>
        <v>3422 ÅMOT</v>
      </c>
      <c r="G122" s="4">
        <f>IFERROR(IF('Avlinger kornslag P'!E125&gt;0,'Avlinger kornslag P'!E125,""),"")</f>
        <v>318.26273193023911</v>
      </c>
      <c r="I122" t="str">
        <f>IF('Avlinger kornslag P'!G125&gt;0,'Avlinger kornslag P'!G125,"")</f>
        <v>5006 STEINKJER</v>
      </c>
      <c r="J122" s="4">
        <f>IFERROR(IF('Avlinger kornslag P'!H125&gt;0,'Avlinger kornslag P'!H125,""),"")</f>
        <v>293.59793636195354</v>
      </c>
      <c r="L122" t="str">
        <f>IF('Avlinger kornslag P'!J125&gt;0,'Avlinger kornslag P'!J125,"")</f>
        <v>3242 HURDAL</v>
      </c>
      <c r="M122" s="4">
        <f>IFERROR(IF('Avlinger kornslag P'!K125&gt;0,'Avlinger kornslag P'!K125,""),"")</f>
        <v>62.613043478260771</v>
      </c>
      <c r="O122" t="str">
        <f>IF('Avlinger kornslag P'!M125&gt;0,'Avlinger kornslag P'!M125,"")</f>
        <v>3449 SØR-AURDAL</v>
      </c>
      <c r="P122" s="4" t="str">
        <f>IFERROR(IF('Avlinger kornslag P'!N125&gt;0,'Avlinger kornslag P'!N125,""),"")</f>
        <v/>
      </c>
    </row>
    <row r="123" spans="3:16" x14ac:dyDescent="0.25">
      <c r="C123" t="str">
        <f>IF('Avlinger kornslag P'!A126&gt;0,'Avlinger kornslag P'!A126,"")</f>
        <v>3226 AURSKOG-HØLAND</v>
      </c>
      <c r="D123" s="4">
        <f>IFERROR(IF('Avlinger kornslag P'!B126&gt;0,'Avlinger kornslag P'!B126,""),"")</f>
        <v>326.51935700578372</v>
      </c>
      <c r="F123" t="str">
        <f>IF('Avlinger kornslag P'!D126&gt;0,'Avlinger kornslag P'!D126,"")</f>
        <v>3439 RINGEBU</v>
      </c>
      <c r="G123" s="4">
        <f>IFERROR(IF('Avlinger kornslag P'!E126&gt;0,'Avlinger kornslag P'!E126,""),"")</f>
        <v>317.05925772871728</v>
      </c>
      <c r="I123" t="str">
        <f>IF('Avlinger kornslag P'!G126&gt;0,'Avlinger kornslag P'!G126,"")</f>
        <v>3440 ØYER</v>
      </c>
      <c r="J123" s="4">
        <f>IFERROR(IF('Avlinger kornslag P'!H126&gt;0,'Avlinger kornslag P'!H126,""),"")</f>
        <v>287.193548387097</v>
      </c>
      <c r="L123" t="str">
        <f>IF('Avlinger kornslag P'!J126&gt;0,'Avlinger kornslag P'!J126,"")</f>
        <v>1535 VESTNES</v>
      </c>
      <c r="M123" s="4">
        <f>IFERROR(IF('Avlinger kornslag P'!K126&gt;0,'Avlinger kornslag P'!K126,""),"")</f>
        <v>52.045000000000002</v>
      </c>
      <c r="O123" t="str">
        <f>IF('Avlinger kornslag P'!M126&gt;0,'Avlinger kornslag P'!M126,"")</f>
        <v>5058 ÅFJORD</v>
      </c>
      <c r="P123" s="4" t="str">
        <f>IFERROR(IF('Avlinger kornslag P'!N126&gt;0,'Avlinger kornslag P'!N126,""),"")</f>
        <v/>
      </c>
    </row>
    <row r="124" spans="3:16" x14ac:dyDescent="0.25">
      <c r="C124" t="str">
        <f>IF('Avlinger kornslag P'!A127&gt;0,'Avlinger kornslag P'!A127,"")</f>
        <v>4214 FROLAND</v>
      </c>
      <c r="D124" s="4">
        <f>IFERROR(IF('Avlinger kornslag P'!B127&gt;0,'Avlinger kornslag P'!B127,""),"")</f>
        <v>325.89562485474005</v>
      </c>
      <c r="F124" t="str">
        <f>IF('Avlinger kornslag P'!D127&gt;0,'Avlinger kornslag P'!D127,"")</f>
        <v>0301 OSLO</v>
      </c>
      <c r="G124" s="4">
        <f>IFERROR(IF('Avlinger kornslag P'!E127&gt;0,'Avlinger kornslag P'!E127,""),"")</f>
        <v>313.53031837181226</v>
      </c>
      <c r="I124" t="str">
        <f>IF('Avlinger kornslag P'!G127&gt;0,'Avlinger kornslag P'!G127,"")</f>
        <v>5037 LEVANGER</v>
      </c>
      <c r="J124" s="4">
        <f>IFERROR(IF('Avlinger kornslag P'!H127&gt;0,'Avlinger kornslag P'!H127,""),"")</f>
        <v>284.10044507924408</v>
      </c>
      <c r="L124" t="str">
        <f>IF('Avlinger kornslag P'!J127&gt;0,'Avlinger kornslag P'!J127,"")</f>
        <v>5060 NÆRØYSUND</v>
      </c>
      <c r="M124" s="4">
        <f>IFERROR(IF('Avlinger kornslag P'!K127&gt;0,'Avlinger kornslag P'!K127,""),"")</f>
        <v>34.263157894736842</v>
      </c>
      <c r="O124" t="str">
        <f>IF('Avlinger kornslag P'!M127&gt;0,'Avlinger kornslag P'!M127,"")</f>
        <v>3450 ETNEDAL</v>
      </c>
      <c r="P124" s="4" t="str">
        <f>IFERROR(IF('Avlinger kornslag P'!N127&gt;0,'Avlinger kornslag P'!N127,""),"")</f>
        <v/>
      </c>
    </row>
    <row r="125" spans="3:16" x14ac:dyDescent="0.25">
      <c r="C125" t="str">
        <f>IF('Avlinger kornslag P'!A128&gt;0,'Avlinger kornslag P'!A128,"")</f>
        <v>4215 LILLESAND</v>
      </c>
      <c r="D125" s="4">
        <f>IFERROR(IF('Avlinger kornslag P'!B128&gt;0,'Avlinger kornslag P'!B128,""),"")</f>
        <v>325.86269461188652</v>
      </c>
      <c r="F125" t="str">
        <f>IF('Avlinger kornslag P'!D128&gt;0,'Avlinger kornslag P'!D128,"")</f>
        <v>3222 LØRENSKOG</v>
      </c>
      <c r="G125" s="4">
        <f>IFERROR(IF('Avlinger kornslag P'!E128&gt;0,'Avlinger kornslag P'!E128,""),"")</f>
        <v>311.96655342430387</v>
      </c>
      <c r="I125" t="str">
        <f>IF('Avlinger kornslag P'!G128&gt;0,'Avlinger kornslag P'!G128,"")</f>
        <v>4223 VENNESLA</v>
      </c>
      <c r="J125" s="4">
        <f>IFERROR(IF('Avlinger kornslag P'!H128&gt;0,'Avlinger kornslag P'!H128,""),"")</f>
        <v>280.8917735042736</v>
      </c>
      <c r="L125" t="str">
        <f>IF('Avlinger kornslag P'!J128&gt;0,'Avlinger kornslag P'!J128,"")</f>
        <v>4211 GJERSTAD</v>
      </c>
      <c r="M125" s="4" t="str">
        <f>IFERROR(IF('Avlinger kornslag P'!K128&gt;0,'Avlinger kornslag P'!K128,""),"")</f>
        <v/>
      </c>
      <c r="O125" t="str">
        <f>IF('Avlinger kornslag P'!M128&gt;0,'Avlinger kornslag P'!M128,"")</f>
        <v>(tom)</v>
      </c>
      <c r="P125" s="4" t="str">
        <f>IFERROR(IF('Avlinger kornslag P'!N128&gt;0,'Avlinger kornslag P'!N128,""),"")</f>
        <v/>
      </c>
    </row>
    <row r="126" spans="3:16" x14ac:dyDescent="0.25">
      <c r="C126" t="str">
        <f>IF('Avlinger kornslag P'!A129&gt;0,'Avlinger kornslag P'!A129,"")</f>
        <v>3447 SØNDRE LAND</v>
      </c>
      <c r="D126" s="4">
        <f>IFERROR(IF('Avlinger kornslag P'!B129&gt;0,'Avlinger kornslag P'!B129,""),"")</f>
        <v>325.62297266224704</v>
      </c>
      <c r="F126" t="str">
        <f>IF('Avlinger kornslag P'!D129&gt;0,'Avlinger kornslag P'!D129,"")</f>
        <v>3232 NITTEDAL</v>
      </c>
      <c r="G126" s="4">
        <f>IFERROR(IF('Avlinger kornslag P'!E129&gt;0,'Avlinger kornslag P'!E129,""),"")</f>
        <v>311.7002032230755</v>
      </c>
      <c r="I126" t="str">
        <f>IF('Avlinger kornslag P'!G129&gt;0,'Avlinger kornslag P'!G129,"")</f>
        <v>3334 FLESBERG</v>
      </c>
      <c r="J126" s="4">
        <f>IFERROR(IF('Avlinger kornslag P'!H129&gt;0,'Avlinger kornslag P'!H129,""),"")</f>
        <v>277.06153513458315</v>
      </c>
      <c r="L126" t="str">
        <f>IF('Avlinger kornslag P'!J129&gt;0,'Avlinger kornslag P'!J129,"")</f>
        <v>1833 RANA</v>
      </c>
      <c r="M126" s="4" t="str">
        <f>IFERROR(IF('Avlinger kornslag P'!K129&gt;0,'Avlinger kornslag P'!K129,""),"")</f>
        <v/>
      </c>
      <c r="O126" t="str">
        <f>IF('Avlinger kornslag P'!M129&gt;0,'Avlinger kornslag P'!M129,"")</f>
        <v>3451 NORD-AURDAL</v>
      </c>
      <c r="P126" s="4" t="str">
        <f>IFERROR(IF('Avlinger kornslag P'!N129&gt;0,'Avlinger kornslag P'!N129,""),"")</f>
        <v/>
      </c>
    </row>
    <row r="127" spans="3:16" x14ac:dyDescent="0.25">
      <c r="C127" t="str">
        <f>IF('Avlinger kornslag P'!A130&gt;0,'Avlinger kornslag P'!A130,"")</f>
        <v>4204 KRISTIANSAND</v>
      </c>
      <c r="D127" s="4">
        <f>IFERROR(IF('Avlinger kornslag P'!B130&gt;0,'Avlinger kornslag P'!B130,""),"")</f>
        <v>324.088213985538</v>
      </c>
      <c r="F127" t="str">
        <f>IF('Avlinger kornslag P'!D130&gt;0,'Avlinger kornslag P'!D130,"")</f>
        <v>3320 FLÅ</v>
      </c>
      <c r="G127" s="4">
        <f>IFERROR(IF('Avlinger kornslag P'!E130&gt;0,'Avlinger kornslag P'!E130,""),"")</f>
        <v>311.5257336078555</v>
      </c>
      <c r="I127" t="str">
        <f>IF('Avlinger kornslag P'!G130&gt;0,'Avlinger kornslag P'!G130,"")</f>
        <v>5041 SNÅSA</v>
      </c>
      <c r="J127" s="4">
        <f>IFERROR(IF('Avlinger kornslag P'!H130&gt;0,'Avlinger kornslag P'!H130,""),"")</f>
        <v>275.78085447334837</v>
      </c>
      <c r="L127" t="str">
        <f>IF('Avlinger kornslag P'!J130&gt;0,'Avlinger kornslag P'!J130,"")</f>
        <v>3437 SEL</v>
      </c>
      <c r="M127" s="4" t="str">
        <f>IFERROR(IF('Avlinger kornslag P'!K130&gt;0,'Avlinger kornslag P'!K130,""),"")</f>
        <v/>
      </c>
      <c r="O127" t="str">
        <f>IF('Avlinger kornslag P'!M130&gt;0,'Avlinger kornslag P'!M130,"")</f>
        <v>1835 TRÆNA</v>
      </c>
      <c r="P127" s="4" t="str">
        <f>IFERROR(IF('Avlinger kornslag P'!N130&gt;0,'Avlinger kornslag P'!N130,""),"")</f>
        <v/>
      </c>
    </row>
    <row r="128" spans="3:16" x14ac:dyDescent="0.25">
      <c r="C128" t="str">
        <f>IF('Avlinger kornslag P'!A131&gt;0,'Avlinger kornslag P'!A131,"")</f>
        <v>5047 OVERHALLA</v>
      </c>
      <c r="D128" s="4">
        <f>IFERROR(IF('Avlinger kornslag P'!B131&gt;0,'Avlinger kornslag P'!B131,""),"")</f>
        <v>320.80678099618575</v>
      </c>
      <c r="F128" t="str">
        <f>IF('Avlinger kornslag P'!D131&gt;0,'Avlinger kornslag P'!D131,"")</f>
        <v>4204 KRISTIANSAND</v>
      </c>
      <c r="G128" s="4">
        <f>IFERROR(IF('Avlinger kornslag P'!E131&gt;0,'Avlinger kornslag P'!E131,""),"")</f>
        <v>310.6834939001219</v>
      </c>
      <c r="I128" t="str">
        <f>IF('Avlinger kornslag P'!G131&gt;0,'Avlinger kornslag P'!G131,"")</f>
        <v>4217 ÅMLI</v>
      </c>
      <c r="J128" s="4">
        <f>IFERROR(IF('Avlinger kornslag P'!H131&gt;0,'Avlinger kornslag P'!H131,""),"")</f>
        <v>274.33453534929384</v>
      </c>
      <c r="L128" t="str">
        <f>IF('Avlinger kornslag P'!J131&gt;0,'Avlinger kornslag P'!J131,"")</f>
        <v>5530 SENJA</v>
      </c>
      <c r="M128" s="4" t="str">
        <f>IFERROR(IF('Avlinger kornslag P'!K131&gt;0,'Avlinger kornslag P'!K131,""),"")</f>
        <v/>
      </c>
      <c r="O128" t="str">
        <f>IF('Avlinger kornslag P'!M131&gt;0,'Avlinger kornslag P'!M131,"")</f>
        <v>3452 VESTRE SLIDRE</v>
      </c>
      <c r="P128" s="4" t="str">
        <f>IFERROR(IF('Avlinger kornslag P'!N131&gt;0,'Avlinger kornslag P'!N131,""),"")</f>
        <v/>
      </c>
    </row>
    <row r="129" spans="3:16" x14ac:dyDescent="0.25">
      <c r="C129" t="str">
        <f>IF('Avlinger kornslag P'!A132&gt;0,'Avlinger kornslag P'!A132,"")</f>
        <v>3303 KONGSBERG</v>
      </c>
      <c r="D129" s="4">
        <f>IFERROR(IF('Avlinger kornslag P'!B132&gt;0,'Avlinger kornslag P'!B132,""),"")</f>
        <v>319.19285197481707</v>
      </c>
      <c r="F129" t="str">
        <f>IF('Avlinger kornslag P'!D132&gt;0,'Avlinger kornslag P'!D132,"")</f>
        <v>4203 ARENDAL</v>
      </c>
      <c r="G129" s="4">
        <f>IFERROR(IF('Avlinger kornslag P'!E132&gt;0,'Avlinger kornslag P'!E132,""),"")</f>
        <v>310.58065855355926</v>
      </c>
      <c r="I129" t="str">
        <f>IF('Avlinger kornslag P'!G132&gt;0,'Avlinger kornslag P'!G132,"")</f>
        <v>4225 LYNGDAL</v>
      </c>
      <c r="J129" s="4">
        <f>IFERROR(IF('Avlinger kornslag P'!H132&gt;0,'Avlinger kornslag P'!H132,""),"")</f>
        <v>269.34556534147646</v>
      </c>
      <c r="L129" t="str">
        <f>IF('Avlinger kornslag P'!J132&gt;0,'Avlinger kornslag P'!J132,"")</f>
        <v>3434 LOM</v>
      </c>
      <c r="M129" s="4" t="str">
        <f>IFERROR(IF('Avlinger kornslag P'!K132&gt;0,'Avlinger kornslag P'!K132,""),"")</f>
        <v/>
      </c>
      <c r="O129" t="str">
        <f>IF('Avlinger kornslag P'!M132&gt;0,'Avlinger kornslag P'!M132,"")</f>
        <v>4016 DRANGEDAL</v>
      </c>
      <c r="P129" s="4" t="str">
        <f>IFERROR(IF('Avlinger kornslag P'!N132&gt;0,'Avlinger kornslag P'!N132,""),"")</f>
        <v/>
      </c>
    </row>
    <row r="130" spans="3:16" x14ac:dyDescent="0.25">
      <c r="C130" t="str">
        <f>IF('Avlinger kornslag P'!A133&gt;0,'Avlinger kornslag P'!A133,"")</f>
        <v>3452 VESTRE SLIDRE</v>
      </c>
      <c r="D130" s="4">
        <f>IFERROR(IF('Avlinger kornslag P'!B133&gt;0,'Avlinger kornslag P'!B133,""),"")</f>
        <v>316.51024763844475</v>
      </c>
      <c r="F130" t="str">
        <f>IF('Avlinger kornslag P'!D133&gt;0,'Avlinger kornslag P'!D133,"")</f>
        <v>3453 ØYSTRE SLIDRE</v>
      </c>
      <c r="G130" s="4">
        <f>IFERROR(IF('Avlinger kornslag P'!E133&gt;0,'Avlinger kornslag P'!E133,""),"")</f>
        <v>309.91314529132904</v>
      </c>
      <c r="I130" t="str">
        <f>IF('Avlinger kornslag P'!G133&gt;0,'Avlinger kornslag P'!G133,"")</f>
        <v>5053 INDERØY</v>
      </c>
      <c r="J130" s="4">
        <f>IFERROR(IF('Avlinger kornslag P'!H133&gt;0,'Avlinger kornslag P'!H133,""),"")</f>
        <v>267.68716571359829</v>
      </c>
      <c r="L130" t="str">
        <f>IF('Avlinger kornslag P'!J133&gt;0,'Avlinger kornslag P'!J133,"")</f>
        <v>5601 ALTA</v>
      </c>
      <c r="M130" s="4" t="str">
        <f>IFERROR(IF('Avlinger kornslag P'!K133&gt;0,'Avlinger kornslag P'!K133,""),"")</f>
        <v/>
      </c>
      <c r="O130" t="str">
        <f>IF('Avlinger kornslag P'!M133&gt;0,'Avlinger kornslag P'!M133,"")</f>
        <v>3453 ØYSTRE SLIDRE</v>
      </c>
      <c r="P130" s="4" t="str">
        <f>IFERROR(IF('Avlinger kornslag P'!N133&gt;0,'Avlinger kornslag P'!N133,""),"")</f>
        <v/>
      </c>
    </row>
    <row r="131" spans="3:16" x14ac:dyDescent="0.25">
      <c r="C131" t="str">
        <f>IF('Avlinger kornslag P'!A134&gt;0,'Avlinger kornslag P'!A134,"")</f>
        <v>4219 EVJE OG HORNNES</v>
      </c>
      <c r="D131" s="4">
        <f>IFERROR(IF('Avlinger kornslag P'!B134&gt;0,'Avlinger kornslag P'!B134,""),"")</f>
        <v>316.50152610911903</v>
      </c>
      <c r="F131" t="str">
        <f>IF('Avlinger kornslag P'!D134&gt;0,'Avlinger kornslag P'!D134,"")</f>
        <v>3424 RENDALEN</v>
      </c>
      <c r="G131" s="4">
        <f>IFERROR(IF('Avlinger kornslag P'!E134&gt;0,'Avlinger kornslag P'!E134,""),"")</f>
        <v>307.62336488969476</v>
      </c>
      <c r="I131" t="str">
        <f>IF('Avlinger kornslag P'!G134&gt;0,'Avlinger kornslag P'!G134,"")</f>
        <v>3322 NESBYEN</v>
      </c>
      <c r="J131" s="4">
        <f>IFERROR(IF('Avlinger kornslag P'!H134&gt;0,'Avlinger kornslag P'!H134,""),"")</f>
        <v>267.32464474566132</v>
      </c>
      <c r="L131" t="str">
        <f>IF('Avlinger kornslag P'!J134&gt;0,'Avlinger kornslag P'!J134,"")</f>
        <v>3451 NORD-AURDAL</v>
      </c>
      <c r="M131" s="4" t="str">
        <f>IFERROR(IF('Avlinger kornslag P'!K134&gt;0,'Avlinger kornslag P'!K134,""),"")</f>
        <v/>
      </c>
      <c r="O131" t="str">
        <f>IF('Avlinger kornslag P'!M134&gt;0,'Avlinger kornslag P'!M134,"")</f>
        <v>4024 HJARTDAL</v>
      </c>
      <c r="P131" s="4" t="str">
        <f>IFERROR(IF('Avlinger kornslag P'!N134&gt;0,'Avlinger kornslag P'!N134,""),"")</f>
        <v/>
      </c>
    </row>
    <row r="132" spans="3:16" x14ac:dyDescent="0.25">
      <c r="C132" t="str">
        <f>IF('Avlinger kornslag P'!A135&gt;0,'Avlinger kornslag P'!A135,"")</f>
        <v>3422 ÅMOT</v>
      </c>
      <c r="D132" s="4">
        <f>IFERROR(IF('Avlinger kornslag P'!B135&gt;0,'Avlinger kornslag P'!B135,""),"")</f>
        <v>315.16990111137335</v>
      </c>
      <c r="F132" t="str">
        <f>IF('Avlinger kornslag P'!D135&gt;0,'Avlinger kornslag P'!D135,"")</f>
        <v>1566 SURNADAL</v>
      </c>
      <c r="G132" s="4">
        <f>IFERROR(IF('Avlinger kornslag P'!E135&gt;0,'Avlinger kornslag P'!E135,""),"")</f>
        <v>306.67287509668063</v>
      </c>
      <c r="I132" t="str">
        <f>IF('Avlinger kornslag P'!G135&gt;0,'Avlinger kornslag P'!G135,"")</f>
        <v>4012 BAMBLE</v>
      </c>
      <c r="J132" s="4">
        <f>IFERROR(IF('Avlinger kornslag P'!H135&gt;0,'Avlinger kornslag P'!H135,""),"")</f>
        <v>264.44977522977501</v>
      </c>
      <c r="L132" t="str">
        <f>IF('Avlinger kornslag P'!J135&gt;0,'Avlinger kornslag P'!J135,"")</f>
        <v>5605 SØR-VARANGER</v>
      </c>
      <c r="M132" s="4" t="str">
        <f>IFERROR(IF('Avlinger kornslag P'!K135&gt;0,'Avlinger kornslag P'!K135,""),"")</f>
        <v/>
      </c>
      <c r="O132" t="str">
        <f>IF('Avlinger kornslag P'!M135&gt;0,'Avlinger kornslag P'!M135,"")</f>
        <v>3454 VANG</v>
      </c>
      <c r="P132" s="4" t="str">
        <f>IFERROR(IF('Avlinger kornslag P'!N135&gt;0,'Avlinger kornslag P'!N135,""),"")</f>
        <v/>
      </c>
    </row>
    <row r="133" spans="3:16" x14ac:dyDescent="0.25">
      <c r="C133" t="str">
        <f>IF('Avlinger kornslag P'!A136&gt;0,'Avlinger kornslag P'!A136,"")</f>
        <v>4010 SILJAN</v>
      </c>
      <c r="D133" s="4">
        <f>IFERROR(IF('Avlinger kornslag P'!B136&gt;0,'Avlinger kornslag P'!B136,""),"")</f>
        <v>312.49722962452967</v>
      </c>
      <c r="F133" t="str">
        <f>IF('Avlinger kornslag P'!D136&gt;0,'Avlinger kornslag P'!D136,"")</f>
        <v>4202 GRIMSTAD</v>
      </c>
      <c r="G133" s="4">
        <f>IFERROR(IF('Avlinger kornslag P'!E136&gt;0,'Avlinger kornslag P'!E136,""),"")</f>
        <v>303.65136828337006</v>
      </c>
      <c r="I133" t="str">
        <f>IF('Avlinger kornslag P'!G136&gt;0,'Avlinger kornslag P'!G136,"")</f>
        <v>5027 MIDTRE GAULDAL</v>
      </c>
      <c r="J133" s="4">
        <f>IFERROR(IF('Avlinger kornslag P'!H136&gt;0,'Avlinger kornslag P'!H136,""),"")</f>
        <v>262.47714734437108</v>
      </c>
      <c r="L133" t="str">
        <f>IF('Avlinger kornslag P'!J136&gt;0,'Avlinger kornslag P'!J136,"")</f>
        <v>1813 BRØNNØY</v>
      </c>
      <c r="M133" s="4" t="str">
        <f>IFERROR(IF('Avlinger kornslag P'!K136&gt;0,'Avlinger kornslag P'!K136,""),"")</f>
        <v/>
      </c>
      <c r="O133" t="str">
        <f>IF('Avlinger kornslag P'!M136&gt;0,'Avlinger kornslag P'!M136,"")</f>
        <v>1836 RØDØY</v>
      </c>
      <c r="P133" s="4" t="str">
        <f>IFERROR(IF('Avlinger kornslag P'!N136&gt;0,'Avlinger kornslag P'!N136,""),"")</f>
        <v/>
      </c>
    </row>
    <row r="134" spans="3:16" x14ac:dyDescent="0.25">
      <c r="C134" t="str">
        <f>IF('Avlinger kornslag P'!A137&gt;0,'Avlinger kornslag P'!A137,"")</f>
        <v>1133 HJELMELAND</v>
      </c>
      <c r="D134" s="4">
        <f>IFERROR(IF('Avlinger kornslag P'!B137&gt;0,'Avlinger kornslag P'!B137,""),"")</f>
        <v>312.3803584340202</v>
      </c>
      <c r="F134" t="str">
        <f>IF('Avlinger kornslag P'!D137&gt;0,'Avlinger kornslag P'!D137,"")</f>
        <v>3447 SØNDRE LAND</v>
      </c>
      <c r="G134" s="4">
        <f>IFERROR(IF('Avlinger kornslag P'!E137&gt;0,'Avlinger kornslag P'!E137,""),"")</f>
        <v>302.92823624642119</v>
      </c>
      <c r="I134" t="str">
        <f>IF('Avlinger kornslag P'!G137&gt;0,'Avlinger kornslag P'!G137,"")</f>
        <v>4016 DRANGEDAL</v>
      </c>
      <c r="J134" s="4">
        <f>IFERROR(IF('Avlinger kornslag P'!H137&gt;0,'Avlinger kornslag P'!H137,""),"")</f>
        <v>257.5797831043908</v>
      </c>
      <c r="L134" t="str">
        <f>IF('Avlinger kornslag P'!J137&gt;0,'Avlinger kornslag P'!J137,"")</f>
        <v>3326 HEMSEDAL</v>
      </c>
      <c r="M134" s="4" t="str">
        <f>IFERROR(IF('Avlinger kornslag P'!K137&gt;0,'Avlinger kornslag P'!K137,""),"")</f>
        <v/>
      </c>
      <c r="O134" t="str">
        <f>IF('Avlinger kornslag P'!M137&gt;0,'Avlinger kornslag P'!M137,"")</f>
        <v>4201 RISØR</v>
      </c>
      <c r="P134" s="4" t="str">
        <f>IFERROR(IF('Avlinger kornslag P'!N137&gt;0,'Avlinger kornslag P'!N137,""),"")</f>
        <v/>
      </c>
    </row>
    <row r="135" spans="3:16" x14ac:dyDescent="0.25">
      <c r="C135" t="str">
        <f>IF('Avlinger kornslag P'!A138&gt;0,'Avlinger kornslag P'!A138,"")</f>
        <v>3453 ØYSTRE SLIDRE</v>
      </c>
      <c r="D135" s="4">
        <f>IFERROR(IF('Avlinger kornslag P'!B138&gt;0,'Avlinger kornslag P'!B138,""),"")</f>
        <v>310.42181318261044</v>
      </c>
      <c r="F135" t="str">
        <f>IF('Avlinger kornslag P'!D138&gt;0,'Avlinger kornslag P'!D138,"")</f>
        <v>1557 GJEMNES</v>
      </c>
      <c r="G135" s="4">
        <f>IFERROR(IF('Avlinger kornslag P'!E138&gt;0,'Avlinger kornslag P'!E138,""),"")</f>
        <v>302.50647518062414</v>
      </c>
      <c r="I135" t="str">
        <f>IF('Avlinger kornslag P'!G138&gt;0,'Avlinger kornslag P'!G138,"")</f>
        <v>5029 SKAUN</v>
      </c>
      <c r="J135" s="4">
        <f>IFERROR(IF('Avlinger kornslag P'!H138&gt;0,'Avlinger kornslag P'!H138,""),"")</f>
        <v>256.21683207467623</v>
      </c>
      <c r="L135" t="str">
        <f>IF('Avlinger kornslag P'!J138&gt;0,'Avlinger kornslag P'!J138,"")</f>
        <v>1848 STEIGEN</v>
      </c>
      <c r="M135" s="4" t="str">
        <f>IFERROR(IF('Avlinger kornslag P'!K138&gt;0,'Avlinger kornslag P'!K138,""),"")</f>
        <v/>
      </c>
      <c r="O135" t="str">
        <f>IF('Avlinger kornslag P'!M138&gt;0,'Avlinger kornslag P'!M138,"")</f>
        <v>3212 NESODDEN</v>
      </c>
      <c r="P135" s="4" t="str">
        <f>IFERROR(IF('Avlinger kornslag P'!N138&gt;0,'Avlinger kornslag P'!N138,""),"")</f>
        <v/>
      </c>
    </row>
    <row r="136" spans="3:16" x14ac:dyDescent="0.25">
      <c r="C136" t="str">
        <f>IF('Avlinger kornslag P'!A139&gt;0,'Avlinger kornslag P'!A139,"")</f>
        <v>3424 RENDALEN</v>
      </c>
      <c r="D136" s="4">
        <f>IFERROR(IF('Avlinger kornslag P'!B139&gt;0,'Avlinger kornslag P'!B139,""),"")</f>
        <v>308.135607185992</v>
      </c>
      <c r="F136" t="str">
        <f>IF('Avlinger kornslag P'!D139&gt;0,'Avlinger kornslag P'!D139,"")</f>
        <v>4225 LYNGDAL</v>
      </c>
      <c r="G136" s="4">
        <f>IFERROR(IF('Avlinger kornslag P'!E139&gt;0,'Avlinger kornslag P'!E139,""),"")</f>
        <v>302.47794670846372</v>
      </c>
      <c r="I136" t="str">
        <f>IF('Avlinger kornslag P'!G139&gt;0,'Avlinger kornslag P'!G139,"")</f>
        <v>4202 GRIMSTAD</v>
      </c>
      <c r="J136" s="4">
        <f>IFERROR(IF('Avlinger kornslag P'!H139&gt;0,'Avlinger kornslag P'!H139,""),"")</f>
        <v>253.37239784930614</v>
      </c>
      <c r="L136" t="str">
        <f>IF('Avlinger kornslag P'!J139&gt;0,'Avlinger kornslag P'!J139,"")</f>
        <v>5512 TJELDSUND</v>
      </c>
      <c r="M136" s="4" t="str">
        <f>IFERROR(IF('Avlinger kornslag P'!K139&gt;0,'Avlinger kornslag P'!K139,""),"")</f>
        <v/>
      </c>
      <c r="O136" t="str">
        <f>IF('Avlinger kornslag P'!M139&gt;0,'Avlinger kornslag P'!M139,"")</f>
        <v>4202 GRIMSTAD</v>
      </c>
      <c r="P136" s="4" t="str">
        <f>IFERROR(IF('Avlinger kornslag P'!N139&gt;0,'Avlinger kornslag P'!N139,""),"")</f>
        <v/>
      </c>
    </row>
    <row r="137" spans="3:16" x14ac:dyDescent="0.25">
      <c r="C137" t="str">
        <f>IF('Avlinger kornslag P'!A140&gt;0,'Avlinger kornslag P'!A140,"")</f>
        <v>1566 SURNADAL</v>
      </c>
      <c r="D137" s="4">
        <f>IFERROR(IF('Avlinger kornslag P'!B140&gt;0,'Avlinger kornslag P'!B140,""),"")</f>
        <v>305.72139882347955</v>
      </c>
      <c r="F137" t="str">
        <f>IF('Avlinger kornslag P'!D140&gt;0,'Avlinger kornslag P'!D140,"")</f>
        <v>3303 KONGSBERG</v>
      </c>
      <c r="G137" s="4">
        <f>IFERROR(IF('Avlinger kornslag P'!E140&gt;0,'Avlinger kornslag P'!E140,""),"")</f>
        <v>294.87310445096318</v>
      </c>
      <c r="I137" t="str">
        <f>IF('Avlinger kornslag P'!G140&gt;0,'Avlinger kornslag P'!G140,"")</f>
        <v>5045 GRONG</v>
      </c>
      <c r="J137" s="4">
        <f>IFERROR(IF('Avlinger kornslag P'!H140&gt;0,'Avlinger kornslag P'!H140,""),"")</f>
        <v>249.62808250514439</v>
      </c>
      <c r="L137" t="str">
        <f>IF('Avlinger kornslag P'!J140&gt;0,'Avlinger kornslag P'!J140,"")</f>
        <v>4016 DRANGEDAL</v>
      </c>
      <c r="M137" s="4" t="str">
        <f>IFERROR(IF('Avlinger kornslag P'!K140&gt;0,'Avlinger kornslag P'!K140,""),"")</f>
        <v/>
      </c>
      <c r="O137" t="str">
        <f>IF('Avlinger kornslag P'!M140&gt;0,'Avlinger kornslag P'!M140,"")</f>
        <v>1535 VESTNES</v>
      </c>
      <c r="P137" s="4" t="str">
        <f>IFERROR(IF('Avlinger kornslag P'!N140&gt;0,'Avlinger kornslag P'!N140,""),"")</f>
        <v/>
      </c>
    </row>
    <row r="138" spans="3:16" x14ac:dyDescent="0.25">
      <c r="C138" t="str">
        <f>IF('Avlinger kornslag P'!A141&gt;0,'Avlinger kornslag P'!A141,"")</f>
        <v>3322 NESBYEN</v>
      </c>
      <c r="D138" s="4">
        <f>IFERROR(IF('Avlinger kornslag P'!B141&gt;0,'Avlinger kornslag P'!B141,""),"")</f>
        <v>297.58697104216742</v>
      </c>
      <c r="F138" t="str">
        <f>IF('Avlinger kornslag P'!D141&gt;0,'Avlinger kornslag P'!D141,"")</f>
        <v>1820 ALSTAHAUG</v>
      </c>
      <c r="G138" s="4">
        <f>IFERROR(IF('Avlinger kornslag P'!E141&gt;0,'Avlinger kornslag P'!E141,""),"")</f>
        <v>290.83383410374933</v>
      </c>
      <c r="I138" t="str">
        <f>IF('Avlinger kornslag P'!G141&gt;0,'Avlinger kornslag P'!G141,"")</f>
        <v>4022 SELJORD</v>
      </c>
      <c r="J138" s="4">
        <f>IFERROR(IF('Avlinger kornslag P'!H141&gt;0,'Avlinger kornslag P'!H141,""),"")</f>
        <v>244.18135613138261</v>
      </c>
      <c r="L138" t="str">
        <f>IF('Avlinger kornslag P'!J141&gt;0,'Avlinger kornslag P'!J141,"")</f>
        <v>5538 STORFJORD</v>
      </c>
      <c r="M138" s="4" t="str">
        <f>IFERROR(IF('Avlinger kornslag P'!K141&gt;0,'Avlinger kornslag P'!K141,""),"")</f>
        <v/>
      </c>
      <c r="O138" t="str">
        <f>IF('Avlinger kornslag P'!M141&gt;0,'Avlinger kornslag P'!M141,"")</f>
        <v>4203 ARENDAL</v>
      </c>
      <c r="P138" s="4" t="str">
        <f>IFERROR(IF('Avlinger kornslag P'!N141&gt;0,'Avlinger kornslag P'!N141,""),"")</f>
        <v/>
      </c>
    </row>
    <row r="139" spans="3:16" x14ac:dyDescent="0.25">
      <c r="C139" t="str">
        <f>IF('Avlinger kornslag P'!A142&gt;0,'Avlinger kornslag P'!A142,"")</f>
        <v>4024 HJARTDAL</v>
      </c>
      <c r="D139" s="4">
        <f>IFERROR(IF('Avlinger kornslag P'!B142&gt;0,'Avlinger kornslag P'!B142,""),"")</f>
        <v>297.52231068648859</v>
      </c>
      <c r="F139" t="str">
        <f>IF('Avlinger kornslag P'!D142&gt;0,'Avlinger kornslag P'!D142,"")</f>
        <v>3428 ALVDAL</v>
      </c>
      <c r="G139" s="4">
        <f>IFERROR(IF('Avlinger kornslag P'!E142&gt;0,'Avlinger kornslag P'!E142,""),"")</f>
        <v>290.54760206218282</v>
      </c>
      <c r="I139" t="str">
        <f>IF('Avlinger kornslag P'!G142&gt;0,'Avlinger kornslag P'!G142,"")</f>
        <v>1579 HUSTADVIKA</v>
      </c>
      <c r="J139" s="4">
        <f>IFERROR(IF('Avlinger kornslag P'!H142&gt;0,'Avlinger kornslag P'!H142,""),"")</f>
        <v>220.07238501681823</v>
      </c>
      <c r="L139" t="str">
        <f>IF('Avlinger kornslag P'!J142&gt;0,'Avlinger kornslag P'!J142,"")</f>
        <v>4212 VEGÅRSHEI</v>
      </c>
      <c r="M139" s="4" t="str">
        <f>IFERROR(IF('Avlinger kornslag P'!K142&gt;0,'Avlinger kornslag P'!K142,""),"")</f>
        <v/>
      </c>
      <c r="O139" t="str">
        <f>IF('Avlinger kornslag P'!M142&gt;0,'Avlinger kornslag P'!M142,"")</f>
        <v>1860 VESTVÅGØY</v>
      </c>
      <c r="P139" s="4" t="str">
        <f>IFERROR(IF('Avlinger kornslag P'!N142&gt;0,'Avlinger kornslag P'!N142,""),"")</f>
        <v/>
      </c>
    </row>
    <row r="140" spans="3:16" x14ac:dyDescent="0.25">
      <c r="C140" t="str">
        <f>IF('Avlinger kornslag P'!A143&gt;0,'Avlinger kornslag P'!A143,"")</f>
        <v>3439 RINGEBU</v>
      </c>
      <c r="D140" s="4">
        <f>IFERROR(IF('Avlinger kornslag P'!B143&gt;0,'Avlinger kornslag P'!B143,""),"")</f>
        <v>295.69970453954238</v>
      </c>
      <c r="F140" t="str">
        <f>IF('Avlinger kornslag P'!D143&gt;0,'Avlinger kornslag P'!D143,"")</f>
        <v>5041 SNÅSA</v>
      </c>
      <c r="G140" s="4">
        <f>IFERROR(IF('Avlinger kornslag P'!E143&gt;0,'Avlinger kornslag P'!E143,""),"")</f>
        <v>289.7225831654448</v>
      </c>
      <c r="I140" t="str">
        <f>IF('Avlinger kornslag P'!G143&gt;0,'Avlinger kornslag P'!G143,"")</f>
        <v>1508 ÅLESUND</v>
      </c>
      <c r="J140" s="4">
        <f>IFERROR(IF('Avlinger kornslag P'!H143&gt;0,'Avlinger kornslag P'!H143,""),"")</f>
        <v>218.94771241830051</v>
      </c>
      <c r="L140" t="str">
        <f>IF('Avlinger kornslag P'!J143&gt;0,'Avlinger kornslag P'!J143,"")</f>
        <v>5501 TROMSØ</v>
      </c>
      <c r="M140" s="4" t="str">
        <f>IFERROR(IF('Avlinger kornslag P'!K143&gt;0,'Avlinger kornslag P'!K143,""),"")</f>
        <v/>
      </c>
      <c r="O140" t="str">
        <f>IF('Avlinger kornslag P'!M143&gt;0,'Avlinger kornslag P'!M143,"")</f>
        <v>4204 KRISTIANSAND</v>
      </c>
      <c r="P140" s="4" t="str">
        <f>IFERROR(IF('Avlinger kornslag P'!N143&gt;0,'Avlinger kornslag P'!N143,""),"")</f>
        <v/>
      </c>
    </row>
    <row r="141" spans="3:16" x14ac:dyDescent="0.25">
      <c r="C141" t="str">
        <f>IF('Avlinger kornslag P'!A144&gt;0,'Avlinger kornslag P'!A144,"")</f>
        <v>3212 NESODDEN</v>
      </c>
      <c r="D141" s="4">
        <f>IFERROR(IF('Avlinger kornslag P'!B144&gt;0,'Avlinger kornslag P'!B144,""),"")</f>
        <v>294.73113206619598</v>
      </c>
      <c r="F141" t="str">
        <f>IF('Avlinger kornslag P'!D144&gt;0,'Avlinger kornslag P'!D144,"")</f>
        <v>5007 NAMSOS</v>
      </c>
      <c r="G141" s="4">
        <f>IFERROR(IF('Avlinger kornslag P'!E144&gt;0,'Avlinger kornslag P'!E144,""),"")</f>
        <v>289.69779071962449</v>
      </c>
      <c r="I141" t="str">
        <f>IF('Avlinger kornslag P'!G144&gt;0,'Avlinger kornslag P'!G144,"")</f>
        <v>4211 GJERSTAD</v>
      </c>
      <c r="J141" s="4">
        <f>IFERROR(IF('Avlinger kornslag P'!H144&gt;0,'Avlinger kornslag P'!H144,""),"")</f>
        <v>215.849458537309</v>
      </c>
      <c r="L141" t="str">
        <f>IF('Avlinger kornslag P'!J144&gt;0,'Avlinger kornslag P'!J144,"")</f>
        <v>1578 FJORD</v>
      </c>
      <c r="M141" s="4" t="str">
        <f>IFERROR(IF('Avlinger kornslag P'!K144&gt;0,'Avlinger kornslag P'!K144,""),"")</f>
        <v/>
      </c>
      <c r="O141" t="str">
        <f>IF('Avlinger kornslag P'!M144&gt;0,'Avlinger kornslag P'!M144,"")</f>
        <v>1547 AUKRA</v>
      </c>
      <c r="P141" s="4" t="str">
        <f>IFERROR(IF('Avlinger kornslag P'!N144&gt;0,'Avlinger kornslag P'!N144,""),"")</f>
        <v/>
      </c>
    </row>
    <row r="142" spans="3:16" x14ac:dyDescent="0.25">
      <c r="C142" t="str">
        <f>IF('Avlinger kornslag P'!A145&gt;0,'Avlinger kornslag P'!A145,"")</f>
        <v>5007 NAMSOS</v>
      </c>
      <c r="D142" s="4">
        <f>IFERROR(IF('Avlinger kornslag P'!B145&gt;0,'Avlinger kornslag P'!B145,""),"")</f>
        <v>293.78720800578549</v>
      </c>
      <c r="F142" t="str">
        <f>IF('Avlinger kornslag P'!D145&gt;0,'Avlinger kornslag P'!D145,"")</f>
        <v>1532 GISKE</v>
      </c>
      <c r="G142" s="4">
        <f>IFERROR(IF('Avlinger kornslag P'!E145&gt;0,'Avlinger kornslag P'!E145,""),"")</f>
        <v>287.93476271475578</v>
      </c>
      <c r="I142" t="str">
        <f>IF('Avlinger kornslag P'!G145&gt;0,'Avlinger kornslag P'!G145,"")</f>
        <v>5047 OVERHALLA</v>
      </c>
      <c r="J142" s="4">
        <f>IFERROR(IF('Avlinger kornslag P'!H145&gt;0,'Avlinger kornslag P'!H145,""),"")</f>
        <v>206.09679039685835</v>
      </c>
      <c r="L142" t="str">
        <f>IF('Avlinger kornslag P'!J145&gt;0,'Avlinger kornslag P'!J145,"")</f>
        <v>5528 DYRØY</v>
      </c>
      <c r="M142" s="4" t="str">
        <f>IFERROR(IF('Avlinger kornslag P'!K145&gt;0,'Avlinger kornslag P'!K145,""),"")</f>
        <v/>
      </c>
      <c r="O142" t="str">
        <f>IF('Avlinger kornslag P'!M145&gt;0,'Avlinger kornslag P'!M145,"")</f>
        <v>4205 LINDESNES</v>
      </c>
      <c r="P142" s="4" t="str">
        <f>IFERROR(IF('Avlinger kornslag P'!N145&gt;0,'Avlinger kornslag P'!N145,""),"")</f>
        <v/>
      </c>
    </row>
    <row r="143" spans="3:16" x14ac:dyDescent="0.25">
      <c r="C143" t="str">
        <f>IF('Avlinger kornslag P'!A146&gt;0,'Avlinger kornslag P'!A146,"")</f>
        <v>3428 ALVDAL</v>
      </c>
      <c r="D143" s="4">
        <f>IFERROR(IF('Avlinger kornslag P'!B146&gt;0,'Avlinger kornslag P'!B146,""),"")</f>
        <v>289.18975785642471</v>
      </c>
      <c r="F143" t="str">
        <f>IF('Avlinger kornslag P'!D146&gt;0,'Avlinger kornslag P'!D146,"")</f>
        <v>4010 SILJAN</v>
      </c>
      <c r="G143" s="4">
        <f>IFERROR(IF('Avlinger kornslag P'!E146&gt;0,'Avlinger kornslag P'!E146,""),"")</f>
        <v>286.00722415741973</v>
      </c>
      <c r="I143" t="str">
        <f>IF('Avlinger kornslag P'!G146&gt;0,'Avlinger kornslag P'!G146,"")</f>
        <v>5046 HØYLANDET</v>
      </c>
      <c r="J143" s="4">
        <f>IFERROR(IF('Avlinger kornslag P'!H146&gt;0,'Avlinger kornslag P'!H146,""),"")</f>
        <v>199.30712755990857</v>
      </c>
      <c r="L143" t="str">
        <f>IF('Avlinger kornslag P'!J146&gt;0,'Avlinger kornslag P'!J146,"")</f>
        <v>3439 RINGEBU</v>
      </c>
      <c r="M143" s="4" t="str">
        <f>IFERROR(IF('Avlinger kornslag P'!K146&gt;0,'Avlinger kornslag P'!K146,""),"")</f>
        <v/>
      </c>
      <c r="O143" t="str">
        <f>IF('Avlinger kornslag P'!M146&gt;0,'Avlinger kornslag P'!M146,"")</f>
        <v>1871 ANDØY</v>
      </c>
      <c r="P143" s="4" t="str">
        <f>IFERROR(IF('Avlinger kornslag P'!N146&gt;0,'Avlinger kornslag P'!N146,""),"")</f>
        <v/>
      </c>
    </row>
    <row r="144" spans="3:16" x14ac:dyDescent="0.25">
      <c r="C144" t="str">
        <f>IF('Avlinger kornslag P'!A147&gt;0,'Avlinger kornslag P'!A147,"")</f>
        <v>1532 GISKE</v>
      </c>
      <c r="D144" s="4">
        <f>IFERROR(IF('Avlinger kornslag P'!B147&gt;0,'Avlinger kornslag P'!B147,""),"")</f>
        <v>287.93476271475578</v>
      </c>
      <c r="F144" t="str">
        <f>IF('Avlinger kornslag P'!D147&gt;0,'Avlinger kornslag P'!D147,"")</f>
        <v>1578 FJORD</v>
      </c>
      <c r="G144" s="4">
        <f>IFERROR(IF('Avlinger kornslag P'!E147&gt;0,'Avlinger kornslag P'!E147,""),"")</f>
        <v>282.46660050591049</v>
      </c>
      <c r="I144" t="str">
        <f>IF('Avlinger kornslag P'!G147&gt;0,'Avlinger kornslag P'!G147,"")</f>
        <v>1539 RAUMA</v>
      </c>
      <c r="J144" s="4">
        <f>IFERROR(IF('Avlinger kornslag P'!H147&gt;0,'Avlinger kornslag P'!H147,""),"")</f>
        <v>177.92762781386355</v>
      </c>
      <c r="L144" t="str">
        <f>IF('Avlinger kornslag P'!J147&gt;0,'Avlinger kornslag P'!J147,"")</f>
        <v>4036 VINJE</v>
      </c>
      <c r="M144" s="4" t="str">
        <f>IFERROR(IF('Avlinger kornslag P'!K147&gt;0,'Avlinger kornslag P'!K147,""),"")</f>
        <v/>
      </c>
      <c r="O144" t="str">
        <f>IF('Avlinger kornslag P'!M147&gt;0,'Avlinger kornslag P'!M147,"")</f>
        <v>4206 FARSUND</v>
      </c>
      <c r="P144" s="4" t="str">
        <f>IFERROR(IF('Avlinger kornslag P'!N147&gt;0,'Avlinger kornslag P'!N147,""),"")</f>
        <v/>
      </c>
    </row>
    <row r="145" spans="3:16" x14ac:dyDescent="0.25">
      <c r="C145" t="str">
        <f>IF('Avlinger kornslag P'!A148&gt;0,'Avlinger kornslag P'!A148,"")</f>
        <v>4642 LÆRDAL</v>
      </c>
      <c r="D145" s="4">
        <f>IFERROR(IF('Avlinger kornslag P'!B148&gt;0,'Avlinger kornslag P'!B148,""),"")</f>
        <v>286.94833509222445</v>
      </c>
      <c r="F145" t="str">
        <f>IF('Avlinger kornslag P'!D148&gt;0,'Avlinger kornslag P'!D148,"")</f>
        <v>3224 RÆLINGEN</v>
      </c>
      <c r="G145" s="4">
        <f>IFERROR(IF('Avlinger kornslag P'!E148&gt;0,'Avlinger kornslag P'!E148,""),"")</f>
        <v>281.47290053625807</v>
      </c>
      <c r="I145" t="str">
        <f>IF('Avlinger kornslag P'!G148&gt;0,'Avlinger kornslag P'!G148,"")</f>
        <v>1119 HÅ</v>
      </c>
      <c r="J145" s="4">
        <f>IFERROR(IF('Avlinger kornslag P'!H148&gt;0,'Avlinger kornslag P'!H148,""),"")</f>
        <v>172.768524712003</v>
      </c>
      <c r="L145" t="str">
        <f>IF('Avlinger kornslag P'!J148&gt;0,'Avlinger kornslag P'!J148,"")</f>
        <v>1525 STRANDA</v>
      </c>
      <c r="M145" s="4" t="str">
        <f>IFERROR(IF('Avlinger kornslag P'!K148&gt;0,'Avlinger kornslag P'!K148,""),"")</f>
        <v/>
      </c>
      <c r="O145" t="str">
        <f>IF('Avlinger kornslag P'!M148&gt;0,'Avlinger kornslag P'!M148,"")</f>
        <v>3405 LILLEHAMMER</v>
      </c>
      <c r="P145" s="4" t="str">
        <f>IFERROR(IF('Avlinger kornslag P'!N148&gt;0,'Avlinger kornslag P'!N148,""),"")</f>
        <v/>
      </c>
    </row>
    <row r="146" spans="3:16" x14ac:dyDescent="0.25">
      <c r="C146" t="str">
        <f>IF('Avlinger kornslag P'!A149&gt;0,'Avlinger kornslag P'!A149,"")</f>
        <v>5041 SNÅSA</v>
      </c>
      <c r="D146" s="4">
        <f>IFERROR(IF('Avlinger kornslag P'!B149&gt;0,'Avlinger kornslag P'!B149,""),"")</f>
        <v>285.48836217127848</v>
      </c>
      <c r="F146" t="str">
        <f>IF('Avlinger kornslag P'!D149&gt;0,'Avlinger kornslag P'!D149,"")</f>
        <v>3212 NESODDEN</v>
      </c>
      <c r="G146" s="4">
        <f>IFERROR(IF('Avlinger kornslag P'!E149&gt;0,'Avlinger kornslag P'!E149,""),"")</f>
        <v>274.54164316964739</v>
      </c>
      <c r="I146" t="str">
        <f>IF('Avlinger kornslag P'!G149&gt;0,'Avlinger kornslag P'!G149,"")</f>
        <v>5036 FROSTA</v>
      </c>
      <c r="J146" s="4">
        <f>IFERROR(IF('Avlinger kornslag P'!H149&gt;0,'Avlinger kornslag P'!H149,""),"")</f>
        <v>169.65878007598133</v>
      </c>
      <c r="L146" t="str">
        <f>IF('Avlinger kornslag P'!J149&gt;0,'Avlinger kornslag P'!J149,"")</f>
        <v>3328 ÅL</v>
      </c>
      <c r="M146" s="4" t="str">
        <f>IFERROR(IF('Avlinger kornslag P'!K149&gt;0,'Avlinger kornslag P'!K149,""),"")</f>
        <v/>
      </c>
      <c r="O146" t="str">
        <f>IF('Avlinger kornslag P'!M149&gt;0,'Avlinger kornslag P'!M149,"")</f>
        <v>4211 GJERSTAD</v>
      </c>
      <c r="P146" s="4" t="str">
        <f>IFERROR(IF('Avlinger kornslag P'!N149&gt;0,'Avlinger kornslag P'!N149,""),"")</f>
        <v/>
      </c>
    </row>
    <row r="147" spans="3:16" x14ac:dyDescent="0.25">
      <c r="C147" t="str">
        <f>IF('Avlinger kornslag P'!A150&gt;0,'Avlinger kornslag P'!A150,"")</f>
        <v>3448 NORDRE LAND</v>
      </c>
      <c r="D147" s="4">
        <f>IFERROR(IF('Avlinger kornslag P'!B150&gt;0,'Avlinger kornslag P'!B150,""),"")</f>
        <v>285.13662290044334</v>
      </c>
      <c r="F147" t="str">
        <f>IF('Avlinger kornslag P'!D150&gt;0,'Avlinger kornslag P'!D150,"")</f>
        <v>1812 SØMNA</v>
      </c>
      <c r="G147" s="4">
        <f>IFERROR(IF('Avlinger kornslag P'!E150&gt;0,'Avlinger kornslag P'!E150,""),"")</f>
        <v>273.64217384900581</v>
      </c>
      <c r="I147" t="str">
        <f>IF('Avlinger kornslag P'!G150&gt;0,'Avlinger kornslag P'!G150,"")</f>
        <v>4030 NISSEDAL</v>
      </c>
      <c r="J147" s="4">
        <f>IFERROR(IF('Avlinger kornslag P'!H150&gt;0,'Avlinger kornslag P'!H150,""),"")</f>
        <v>162.34737762237754</v>
      </c>
      <c r="L147" t="str">
        <f>IF('Avlinger kornslag P'!J150&gt;0,'Avlinger kornslag P'!J150,"")</f>
        <v>1836 RØDØY</v>
      </c>
      <c r="M147" s="4" t="str">
        <f>IFERROR(IF('Avlinger kornslag P'!K150&gt;0,'Avlinger kornslag P'!K150,""),"")</f>
        <v/>
      </c>
      <c r="O147" t="str">
        <f>IF('Avlinger kornslag P'!M150&gt;0,'Avlinger kornslag P'!M150,"")</f>
        <v>1149 KARMØY</v>
      </c>
      <c r="P147" s="4" t="str">
        <f>IFERROR(IF('Avlinger kornslag P'!N150&gt;0,'Avlinger kornslag P'!N150,""),"")</f>
        <v/>
      </c>
    </row>
    <row r="148" spans="3:16" x14ac:dyDescent="0.25">
      <c r="C148" t="str">
        <f>IF('Avlinger kornslag P'!A151&gt;0,'Avlinger kornslag P'!A151,"")</f>
        <v>1578 FJORD</v>
      </c>
      <c r="D148" s="4">
        <f>IFERROR(IF('Avlinger kornslag P'!B151&gt;0,'Avlinger kornslag P'!B151,""),"")</f>
        <v>282.46660050591049</v>
      </c>
      <c r="F148" t="str">
        <f>IF('Avlinger kornslag P'!D151&gt;0,'Avlinger kornslag P'!D151,"")</f>
        <v>5027 MIDTRE GAULDAL</v>
      </c>
      <c r="G148" s="4">
        <f>IFERROR(IF('Avlinger kornslag P'!E151&gt;0,'Avlinger kornslag P'!E151,""),"")</f>
        <v>263.00251480008581</v>
      </c>
      <c r="I148" t="str">
        <f>IF('Avlinger kornslag P'!G151&gt;0,'Avlinger kornslag P'!G151,"")</f>
        <v>4028 KVITESEID</v>
      </c>
      <c r="J148" s="4">
        <f>IFERROR(IF('Avlinger kornslag P'!H151&gt;0,'Avlinger kornslag P'!H151,""),"")</f>
        <v>155.53521126760563</v>
      </c>
      <c r="L148" t="str">
        <f>IF('Avlinger kornslag P'!J151&gt;0,'Avlinger kornslag P'!J151,"")</f>
        <v>4030 NISSEDAL</v>
      </c>
      <c r="M148" s="4" t="str">
        <f>IFERROR(IF('Avlinger kornslag P'!K151&gt;0,'Avlinger kornslag P'!K151,""),"")</f>
        <v/>
      </c>
      <c r="O148" t="str">
        <f>IF('Avlinger kornslag P'!M151&gt;0,'Avlinger kornslag P'!M151,"")</f>
        <v>4212 VEGÅRSHEI</v>
      </c>
      <c r="P148" s="4" t="str">
        <f>IFERROR(IF('Avlinger kornslag P'!N151&gt;0,'Avlinger kornslag P'!N151,""),"")</f>
        <v/>
      </c>
    </row>
    <row r="149" spans="3:16" x14ac:dyDescent="0.25">
      <c r="C149" t="str">
        <f>IF('Avlinger kornslag P'!A152&gt;0,'Avlinger kornslag P'!A152,"")</f>
        <v>1557 GJEMNES</v>
      </c>
      <c r="D149" s="4">
        <f>IFERROR(IF('Avlinger kornslag P'!B152&gt;0,'Avlinger kornslag P'!B152,""),"")</f>
        <v>281.35641082770388</v>
      </c>
      <c r="F149" t="str">
        <f>IF('Avlinger kornslag P'!D152&gt;0,'Avlinger kornslag P'!D152,"")</f>
        <v>5046 HØYLANDET</v>
      </c>
      <c r="G149" s="4">
        <f>IFERROR(IF('Avlinger kornslag P'!E152&gt;0,'Avlinger kornslag P'!E152,""),"")</f>
        <v>262.88552720275447</v>
      </c>
      <c r="I149" t="str">
        <f>IF('Avlinger kornslag P'!G152&gt;0,'Avlinger kornslag P'!G152,"")</f>
        <v>3110 HVALER</v>
      </c>
      <c r="J149" s="4">
        <f>IFERROR(IF('Avlinger kornslag P'!H152&gt;0,'Avlinger kornslag P'!H152,""),"")</f>
        <v>154.10879629629633</v>
      </c>
      <c r="L149" t="str">
        <f>IF('Avlinger kornslag P'!J152&gt;0,'Avlinger kornslag P'!J152,"")</f>
        <v>3428 ALVDAL</v>
      </c>
      <c r="M149" s="4" t="str">
        <f>IFERROR(IF('Avlinger kornslag P'!K152&gt;0,'Avlinger kornslag P'!K152,""),"")</f>
        <v/>
      </c>
      <c r="O149" t="str">
        <f>IF('Avlinger kornslag P'!M152&gt;0,'Avlinger kornslag P'!M152,"")</f>
        <v>1566 SURNADAL</v>
      </c>
      <c r="P149" s="4" t="str">
        <f>IFERROR(IF('Avlinger kornslag P'!N152&gt;0,'Avlinger kornslag P'!N152,""),"")</f>
        <v/>
      </c>
    </row>
    <row r="150" spans="3:16" x14ac:dyDescent="0.25">
      <c r="C150" t="str">
        <f>IF('Avlinger kornslag P'!A153&gt;0,'Avlinger kornslag P'!A153,"")</f>
        <v>4223 VENNESLA</v>
      </c>
      <c r="D150" s="4">
        <f>IFERROR(IF('Avlinger kornslag P'!B153&gt;0,'Avlinger kornslag P'!B153,""),"")</f>
        <v>280.8917735042736</v>
      </c>
      <c r="F150" t="str">
        <f>IF('Avlinger kornslag P'!D153&gt;0,'Avlinger kornslag P'!D153,"")</f>
        <v>5045 GRONG</v>
      </c>
      <c r="G150" s="4">
        <f>IFERROR(IF('Avlinger kornslag P'!E153&gt;0,'Avlinger kornslag P'!E153,""),"")</f>
        <v>259.6195895044259</v>
      </c>
      <c r="I150" t="str">
        <f>IF('Avlinger kornslag P'!G153&gt;0,'Avlinger kornslag P'!G153,"")</f>
        <v>1535 VESTNES</v>
      </c>
      <c r="J150" s="4">
        <f>IFERROR(IF('Avlinger kornslag P'!H153&gt;0,'Avlinger kornslag P'!H153,""),"")</f>
        <v>130.15384615384616</v>
      </c>
      <c r="L150" t="str">
        <f>IF('Avlinger kornslag P'!J153&gt;0,'Avlinger kornslag P'!J153,"")</f>
        <v>3429 FOLLDAL</v>
      </c>
      <c r="M150" s="4" t="str">
        <f>IFERROR(IF('Avlinger kornslag P'!K153&gt;0,'Avlinger kornslag P'!K153,""),"")</f>
        <v/>
      </c>
      <c r="O150" t="str">
        <f>IF('Avlinger kornslag P'!M153&gt;0,'Avlinger kornslag P'!M153,"")</f>
        <v>4213 TVEDESTRAND</v>
      </c>
      <c r="P150" s="4" t="str">
        <f>IFERROR(IF('Avlinger kornslag P'!N153&gt;0,'Avlinger kornslag P'!N153,""),"")</f>
        <v/>
      </c>
    </row>
    <row r="151" spans="3:16" x14ac:dyDescent="0.25">
      <c r="C151" t="str">
        <f>IF('Avlinger kornslag P'!A154&gt;0,'Avlinger kornslag P'!A154,"")</f>
        <v>1820 ALSTAHAUG</v>
      </c>
      <c r="D151" s="4">
        <f>IFERROR(IF('Avlinger kornslag P'!B154&gt;0,'Avlinger kornslag P'!B154,""),"")</f>
        <v>276.15630885122397</v>
      </c>
      <c r="F151" t="str">
        <f>IF('Avlinger kornslag P'!D154&gt;0,'Avlinger kornslag P'!D154,"")</f>
        <v>3448 NORDRE LAND</v>
      </c>
      <c r="G151" s="4">
        <f>IFERROR(IF('Avlinger kornslag P'!E154&gt;0,'Avlinger kornslag P'!E154,""),"")</f>
        <v>256.93653785823318</v>
      </c>
      <c r="I151" t="str">
        <f>IF('Avlinger kornslag P'!G154&gt;0,'Avlinger kornslag P'!G154,"")</f>
        <v>1824 VEFSN</v>
      </c>
      <c r="J151" s="4">
        <f>IFERROR(IF('Avlinger kornslag P'!H154&gt;0,'Avlinger kornslag P'!H154,""),"")</f>
        <v>104.19794425633059</v>
      </c>
      <c r="L151" t="str">
        <f>IF('Avlinger kornslag P'!J154&gt;0,'Avlinger kornslag P'!J154,"")</f>
        <v>3435 VÅGÅ</v>
      </c>
      <c r="M151" s="4" t="str">
        <f>IFERROR(IF('Avlinger kornslag P'!K154&gt;0,'Avlinger kornslag P'!K154,""),"")</f>
        <v/>
      </c>
      <c r="O151" t="str">
        <f>IF('Avlinger kornslag P'!M154&gt;0,'Avlinger kornslag P'!M154,"")</f>
        <v>3322 NESBYEN</v>
      </c>
      <c r="P151" s="4" t="str">
        <f>IFERROR(IF('Avlinger kornslag P'!N154&gt;0,'Avlinger kornslag P'!N154,""),"")</f>
        <v/>
      </c>
    </row>
    <row r="152" spans="3:16" x14ac:dyDescent="0.25">
      <c r="C152" t="str">
        <f>IF('Avlinger kornslag P'!A155&gt;0,'Avlinger kornslag P'!A155,"")</f>
        <v>4202 GRIMSTAD</v>
      </c>
      <c r="D152" s="4">
        <f>IFERROR(IF('Avlinger kornslag P'!B155&gt;0,'Avlinger kornslag P'!B155,""),"")</f>
        <v>272.49979009135046</v>
      </c>
      <c r="F152" t="str">
        <f>IF('Avlinger kornslag P'!D155&gt;0,'Avlinger kornslag P'!D155,"")</f>
        <v>4642 LÆRDAL</v>
      </c>
      <c r="G152" s="4">
        <f>IFERROR(IF('Avlinger kornslag P'!E155&gt;0,'Avlinger kornslag P'!E155,""),"")</f>
        <v>253.68461134453776</v>
      </c>
      <c r="I152" t="str">
        <f>IF('Avlinger kornslag P'!G155&gt;0,'Avlinger kornslag P'!G155,"")</f>
        <v>1573 SMØLA</v>
      </c>
      <c r="J152" s="4" t="str">
        <f>IFERROR(IF('Avlinger kornslag P'!H155&gt;0,'Avlinger kornslag P'!H155,""),"")</f>
        <v/>
      </c>
      <c r="L152" t="str">
        <f>IF('Avlinger kornslag P'!J155&gt;0,'Avlinger kornslag P'!J155,"")</f>
        <v>4640 SOGNDAL</v>
      </c>
      <c r="M152" s="4" t="str">
        <f>IFERROR(IF('Avlinger kornslag P'!K155&gt;0,'Avlinger kornslag P'!K155,""),"")</f>
        <v/>
      </c>
      <c r="O152" t="str">
        <f>IF('Avlinger kornslag P'!M155&gt;0,'Avlinger kornslag P'!M155,"")</f>
        <v>4214 FROLAND</v>
      </c>
      <c r="P152" s="4" t="str">
        <f>IFERROR(IF('Avlinger kornslag P'!N155&gt;0,'Avlinger kornslag P'!N155,""),"")</f>
        <v/>
      </c>
    </row>
    <row r="153" spans="3:16" x14ac:dyDescent="0.25">
      <c r="C153" t="str">
        <f>IF('Avlinger kornslag P'!A156&gt;0,'Avlinger kornslag P'!A156,"")</f>
        <v>5027 MIDTRE GAULDAL</v>
      </c>
      <c r="D153" s="4">
        <f>IFERROR(IF('Avlinger kornslag P'!B156&gt;0,'Avlinger kornslag P'!B156,""),"")</f>
        <v>271.37899374592519</v>
      </c>
      <c r="F153" t="str">
        <f>IF('Avlinger kornslag P'!D156&gt;0,'Avlinger kornslag P'!D156,"")</f>
        <v>5034 MERÅKER</v>
      </c>
      <c r="G153" s="4">
        <f>IFERROR(IF('Avlinger kornslag P'!E156&gt;0,'Avlinger kornslag P'!E156,""),"")</f>
        <v>253.16498594352066</v>
      </c>
      <c r="I153" t="str">
        <f>IF('Avlinger kornslag P'!G156&gt;0,'Avlinger kornslag P'!G156,"")</f>
        <v>1557 GJEMNES</v>
      </c>
      <c r="J153" s="4" t="str">
        <f>IFERROR(IF('Avlinger kornslag P'!H156&gt;0,'Avlinger kornslag P'!H156,""),"")</f>
        <v/>
      </c>
      <c r="L153" t="str">
        <f>IF('Avlinger kornslag P'!J156&gt;0,'Avlinger kornslag P'!J156,"")</f>
        <v>3426 TOLGA</v>
      </c>
      <c r="M153" s="4" t="str">
        <f>IFERROR(IF('Avlinger kornslag P'!K156&gt;0,'Avlinger kornslag P'!K156,""),"")</f>
        <v/>
      </c>
      <c r="O153" t="str">
        <f>IF('Avlinger kornslag P'!M156&gt;0,'Avlinger kornslag P'!M156,"")</f>
        <v>3421 TRYSIL</v>
      </c>
      <c r="P153" s="4" t="str">
        <f>IFERROR(IF('Avlinger kornslag P'!N156&gt;0,'Avlinger kornslag P'!N156,""),"")</f>
        <v/>
      </c>
    </row>
    <row r="154" spans="3:16" x14ac:dyDescent="0.25">
      <c r="C154" t="str">
        <f>IF('Avlinger kornslag P'!A157&gt;0,'Avlinger kornslag P'!A157,"")</f>
        <v>1812 SØMNA</v>
      </c>
      <c r="D154" s="4">
        <f>IFERROR(IF('Avlinger kornslag P'!B157&gt;0,'Avlinger kornslag P'!B157,""),"")</f>
        <v>270.48030189045795</v>
      </c>
      <c r="F154" t="str">
        <f>IF('Avlinger kornslag P'!D157&gt;0,'Avlinger kornslag P'!D157,"")</f>
        <v>3427 TYNSET</v>
      </c>
      <c r="G154" s="4">
        <f>IFERROR(IF('Avlinger kornslag P'!E157&gt;0,'Avlinger kornslag P'!E157,""),"")</f>
        <v>250.58691710412941</v>
      </c>
      <c r="I154" t="str">
        <f>IF('Avlinger kornslag P'!G157&gt;0,'Avlinger kornslag P'!G157,"")</f>
        <v>3324 GOL</v>
      </c>
      <c r="J154" s="4" t="str">
        <f>IFERROR(IF('Avlinger kornslag P'!H157&gt;0,'Avlinger kornslag P'!H157,""),"")</f>
        <v/>
      </c>
      <c r="L154" t="str">
        <f>IF('Avlinger kornslag P'!J157&gt;0,'Avlinger kornslag P'!J157,"")</f>
        <v>4641 AURLAND</v>
      </c>
      <c r="M154" s="4" t="str">
        <f>IFERROR(IF('Avlinger kornslag P'!K157&gt;0,'Avlinger kornslag P'!K157,""),"")</f>
        <v/>
      </c>
      <c r="O154" t="str">
        <f>IF('Avlinger kornslag P'!M157&gt;0,'Avlinger kornslag P'!M157,"")</f>
        <v>4215 LILLESAND</v>
      </c>
      <c r="P154" s="4" t="str">
        <f>IFERROR(IF('Avlinger kornslag P'!N157&gt;0,'Avlinger kornslag P'!N157,""),"")</f>
        <v/>
      </c>
    </row>
    <row r="155" spans="3:16" x14ac:dyDescent="0.25">
      <c r="C155" t="str">
        <f>IF('Avlinger kornslag P'!A158&gt;0,'Avlinger kornslag P'!A158,"")</f>
        <v>1535 VESTNES</v>
      </c>
      <c r="D155" s="4">
        <f>IFERROR(IF('Avlinger kornslag P'!B158&gt;0,'Avlinger kornslag P'!B158,""),"")</f>
        <v>269.55195816241837</v>
      </c>
      <c r="F155" t="str">
        <f>IF('Avlinger kornslag P'!D158&gt;0,'Avlinger kornslag P'!D158,"")</f>
        <v>5058 ÅFJORD</v>
      </c>
      <c r="G155" s="4">
        <f>IFERROR(IF('Avlinger kornslag P'!E158&gt;0,'Avlinger kornslag P'!E158,""),"")</f>
        <v>246.36244875119272</v>
      </c>
      <c r="I155" t="str">
        <f>IF('Avlinger kornslag P'!G158&gt;0,'Avlinger kornslag P'!G158,"")</f>
        <v>3452 VESTRE SLIDRE</v>
      </c>
      <c r="J155" s="4" t="str">
        <f>IFERROR(IF('Avlinger kornslag P'!H158&gt;0,'Avlinger kornslag P'!H158,""),"")</f>
        <v/>
      </c>
      <c r="L155" t="str">
        <f>IF('Avlinger kornslag P'!J158&gt;0,'Avlinger kornslag P'!J158,"")</f>
        <v>1563 SUNNDAL</v>
      </c>
      <c r="M155" s="4" t="str">
        <f>IFERROR(IF('Avlinger kornslag P'!K158&gt;0,'Avlinger kornslag P'!K158,""),"")</f>
        <v/>
      </c>
      <c r="O155" t="str">
        <f>IF('Avlinger kornslag P'!M158&gt;0,'Avlinger kornslag P'!M158,"")</f>
        <v>5035 STJØRDAL</v>
      </c>
      <c r="P155" s="4" t="str">
        <f>IFERROR(IF('Avlinger kornslag P'!N158&gt;0,'Avlinger kornslag P'!N158,""),"")</f>
        <v/>
      </c>
    </row>
    <row r="156" spans="3:16" x14ac:dyDescent="0.25">
      <c r="C156" t="str">
        <f>IF('Avlinger kornslag P'!A159&gt;0,'Avlinger kornslag P'!A159,"")</f>
        <v>1508 ÅLESUND</v>
      </c>
      <c r="D156" s="4">
        <f>IFERROR(IF('Avlinger kornslag P'!B159&gt;0,'Avlinger kornslag P'!B159,""),"")</f>
        <v>263.42628678437666</v>
      </c>
      <c r="F156" t="str">
        <f>IF('Avlinger kornslag P'!D159&gt;0,'Avlinger kornslag P'!D159,"")</f>
        <v>5049 FLATANGER</v>
      </c>
      <c r="G156" s="4">
        <f>IFERROR(IF('Avlinger kornslag P'!E159&gt;0,'Avlinger kornslag P'!E159,""),"")</f>
        <v>236.60362603465961</v>
      </c>
      <c r="I156" t="str">
        <f>IF('Avlinger kornslag P'!G159&gt;0,'Avlinger kornslag P'!G159,"")</f>
        <v>1853 EVENES</v>
      </c>
      <c r="J156" s="4" t="str">
        <f>IFERROR(IF('Avlinger kornslag P'!H159&gt;0,'Avlinger kornslag P'!H159,""),"")</f>
        <v/>
      </c>
      <c r="L156" t="str">
        <f>IF('Avlinger kornslag P'!J159&gt;0,'Avlinger kornslag P'!J159,"")</f>
        <v>4642 LÆRDAL</v>
      </c>
      <c r="M156" s="4" t="str">
        <f>IFERROR(IF('Avlinger kornslag P'!K159&gt;0,'Avlinger kornslag P'!K159,""),"")</f>
        <v/>
      </c>
      <c r="O156" t="str">
        <f>IF('Avlinger kornslag P'!M159&gt;0,'Avlinger kornslag P'!M159,"")</f>
        <v>4216 BIRKENES</v>
      </c>
      <c r="P156" s="4" t="str">
        <f>IFERROR(IF('Avlinger kornslag P'!N159&gt;0,'Avlinger kornslag P'!N159,""),"")</f>
        <v/>
      </c>
    </row>
    <row r="157" spans="3:16" x14ac:dyDescent="0.25">
      <c r="C157" t="str">
        <f>IF('Avlinger kornslag P'!A160&gt;0,'Avlinger kornslag P'!A160,"")</f>
        <v>4217 ÅMLI</v>
      </c>
      <c r="D157" s="4">
        <f>IFERROR(IF('Avlinger kornslag P'!B160&gt;0,'Avlinger kornslag P'!B160,""),"")</f>
        <v>262.97355031543253</v>
      </c>
      <c r="F157" t="str">
        <f>IF('Avlinger kornslag P'!D160&gt;0,'Avlinger kornslag P'!D160,"")</f>
        <v>4217 ÅMLI</v>
      </c>
      <c r="G157" s="4">
        <f>IFERROR(IF('Avlinger kornslag P'!E160&gt;0,'Avlinger kornslag P'!E160,""),"")</f>
        <v>236.53315759706402</v>
      </c>
      <c r="I157" t="str">
        <f>IF('Avlinger kornslag P'!G160&gt;0,'Avlinger kornslag P'!G160,"")</f>
        <v>3453 ØYSTRE SLIDRE</v>
      </c>
      <c r="J157" s="4" t="str">
        <f>IFERROR(IF('Avlinger kornslag P'!H160&gt;0,'Avlinger kornslag P'!H160,""),"")</f>
        <v/>
      </c>
      <c r="L157" t="str">
        <f>IF('Avlinger kornslag P'!J160&gt;0,'Avlinger kornslag P'!J160,"")</f>
        <v>1576 AURE</v>
      </c>
      <c r="M157" s="4" t="str">
        <f>IFERROR(IF('Avlinger kornslag P'!K160&gt;0,'Avlinger kornslag P'!K160,""),"")</f>
        <v/>
      </c>
      <c r="O157" t="str">
        <f>IF('Avlinger kornslag P'!M160&gt;0,'Avlinger kornslag P'!M160,"")</f>
        <v>1820 ALSTAHAUG</v>
      </c>
      <c r="P157" s="4" t="str">
        <f>IFERROR(IF('Avlinger kornslag P'!N160&gt;0,'Avlinger kornslag P'!N160,""),"")</f>
        <v/>
      </c>
    </row>
    <row r="158" spans="3:16" x14ac:dyDescent="0.25">
      <c r="C158" t="str">
        <f>IF('Avlinger kornslag P'!A161&gt;0,'Avlinger kornslag P'!A161,"")</f>
        <v>3334 FLESBERG</v>
      </c>
      <c r="D158" s="4">
        <f>IFERROR(IF('Avlinger kornslag P'!B161&gt;0,'Avlinger kornslag P'!B161,""),"")</f>
        <v>261.62524154047753</v>
      </c>
      <c r="F158" t="str">
        <f>IF('Avlinger kornslag P'!D161&gt;0,'Avlinger kornslag P'!D161,"")</f>
        <v>3449 SØR-AURDAL</v>
      </c>
      <c r="G158" s="4">
        <f>IFERROR(IF('Avlinger kornslag P'!E161&gt;0,'Avlinger kornslag P'!E161,""),"")</f>
        <v>236.3774851587701</v>
      </c>
      <c r="I158" t="str">
        <f>IF('Avlinger kornslag P'!G161&gt;0,'Avlinger kornslag P'!G161,"")</f>
        <v>1160 VINDAFJORD</v>
      </c>
      <c r="J158" s="4" t="str">
        <f>IFERROR(IF('Avlinger kornslag P'!H161&gt;0,'Avlinger kornslag P'!H161,""),"")</f>
        <v/>
      </c>
      <c r="L158" t="str">
        <f>IF('Avlinger kornslag P'!J161&gt;0,'Avlinger kornslag P'!J161,"")</f>
        <v>4644 LUSTER</v>
      </c>
      <c r="M158" s="4" t="str">
        <f>IFERROR(IF('Avlinger kornslag P'!K161&gt;0,'Avlinger kornslag P'!K161,""),"")</f>
        <v/>
      </c>
      <c r="O158" t="str">
        <f>IF('Avlinger kornslag P'!M161&gt;0,'Avlinger kornslag P'!M161,"")</f>
        <v>4217 ÅMLI</v>
      </c>
      <c r="P158" s="4" t="str">
        <f>IFERROR(IF('Avlinger kornslag P'!N161&gt;0,'Avlinger kornslag P'!N161,""),"")</f>
        <v/>
      </c>
    </row>
    <row r="159" spans="3:16" x14ac:dyDescent="0.25">
      <c r="C159" t="str">
        <f>IF('Avlinger kornslag P'!A162&gt;0,'Avlinger kornslag P'!A162,"")</f>
        <v>5034 MERÅKER</v>
      </c>
      <c r="D159" s="4">
        <f>IFERROR(IF('Avlinger kornslag P'!B162&gt;0,'Avlinger kornslag P'!B162,""),"")</f>
        <v>257.17558798239497</v>
      </c>
      <c r="F159" t="str">
        <f>IF('Avlinger kornslag P'!D162&gt;0,'Avlinger kornslag P'!D162,"")</f>
        <v>3334 FLESBERG</v>
      </c>
      <c r="G159" s="4">
        <f>IFERROR(IF('Avlinger kornslag P'!E162&gt;0,'Avlinger kornslag P'!E162,""),"")</f>
        <v>234.50877709096875</v>
      </c>
      <c r="I159" t="str">
        <f>IF('Avlinger kornslag P'!G162&gt;0,'Avlinger kornslag P'!G162,"")</f>
        <v>1811 BINDAL</v>
      </c>
      <c r="J159" s="4" t="str">
        <f>IFERROR(IF('Avlinger kornslag P'!H162&gt;0,'Avlinger kornslag P'!H162,""),"")</f>
        <v/>
      </c>
      <c r="L159" t="str">
        <f>IF('Avlinger kornslag P'!J162&gt;0,'Avlinger kornslag P'!J162,"")</f>
        <v>3452 VESTRE SLIDRE</v>
      </c>
      <c r="M159" s="4" t="str">
        <f>IFERROR(IF('Avlinger kornslag P'!K162&gt;0,'Avlinger kornslag P'!K162,""),"")</f>
        <v/>
      </c>
      <c r="O159" t="str">
        <f>IF('Avlinger kornslag P'!M162&gt;0,'Avlinger kornslag P'!M162,"")</f>
        <v>1824 VEFSN</v>
      </c>
      <c r="P159" s="4" t="str">
        <f>IFERROR(IF('Avlinger kornslag P'!N162&gt;0,'Avlinger kornslag P'!N162,""),"")</f>
        <v/>
      </c>
    </row>
    <row r="160" spans="3:16" x14ac:dyDescent="0.25">
      <c r="C160" t="str">
        <f>IF('Avlinger kornslag P'!A163&gt;0,'Avlinger kornslag P'!A163,"")</f>
        <v>4211 GJERSTAD</v>
      </c>
      <c r="D160" s="4">
        <f>IFERROR(IF('Avlinger kornslag P'!B163&gt;0,'Avlinger kornslag P'!B163,""),"")</f>
        <v>255.85288319484323</v>
      </c>
      <c r="F160" t="str">
        <f>IF('Avlinger kornslag P'!D163&gt;0,'Avlinger kornslag P'!D163,"")</f>
        <v>4215 LILLESAND</v>
      </c>
      <c r="G160" s="4">
        <f>IFERROR(IF('Avlinger kornslag P'!E163&gt;0,'Avlinger kornslag P'!E163,""),"")</f>
        <v>229.83598879204547</v>
      </c>
      <c r="I160" t="str">
        <f>IF('Avlinger kornslag P'!G163&gt;0,'Avlinger kornslag P'!G163,"")</f>
        <v>3338 NORE OG UVDAL</v>
      </c>
      <c r="J160" s="4" t="str">
        <f>IFERROR(IF('Avlinger kornslag P'!H163&gt;0,'Avlinger kornslag P'!H163,""),"")</f>
        <v/>
      </c>
      <c r="L160" t="str">
        <f>IF('Avlinger kornslag P'!J163&gt;0,'Avlinger kornslag P'!J163,"")</f>
        <v>4647 SUNNFJORD</v>
      </c>
      <c r="M160" s="4" t="str">
        <f>IFERROR(IF('Avlinger kornslag P'!K163&gt;0,'Avlinger kornslag P'!K163,""),"")</f>
        <v/>
      </c>
      <c r="O160" t="str">
        <f>IF('Avlinger kornslag P'!M163&gt;0,'Avlinger kornslag P'!M163,"")</f>
        <v>4218 IVELAND</v>
      </c>
      <c r="P160" s="4" t="str">
        <f>IFERROR(IF('Avlinger kornslag P'!N163&gt;0,'Avlinger kornslag P'!N163,""),"")</f>
        <v/>
      </c>
    </row>
    <row r="161" spans="3:16" x14ac:dyDescent="0.25">
      <c r="C161" t="str">
        <f>IF('Avlinger kornslag P'!A164&gt;0,'Avlinger kornslag P'!A164,"")</f>
        <v>5045 GRONG</v>
      </c>
      <c r="D161" s="4">
        <f>IFERROR(IF('Avlinger kornslag P'!B164&gt;0,'Avlinger kornslag P'!B164,""),"")</f>
        <v>255.33923088025233</v>
      </c>
      <c r="F161" t="str">
        <f>IF('Avlinger kornslag P'!D164&gt;0,'Avlinger kornslag P'!D164,"")</f>
        <v>4211 GJERSTAD</v>
      </c>
      <c r="G161" s="4">
        <f>IFERROR(IF('Avlinger kornslag P'!E164&gt;0,'Avlinger kornslag P'!E164,""),"")</f>
        <v>223.91693290734824</v>
      </c>
      <c r="I161" t="str">
        <f>IF('Avlinger kornslag P'!G164&gt;0,'Avlinger kornslag P'!G164,"")</f>
        <v>1547 AUKRA</v>
      </c>
      <c r="J161" s="4" t="str">
        <f>IFERROR(IF('Avlinger kornslag P'!H164&gt;0,'Avlinger kornslag P'!H164,""),"")</f>
        <v/>
      </c>
      <c r="L161" t="str">
        <f>IF('Avlinger kornslag P'!J164&gt;0,'Avlinger kornslag P'!J164,"")</f>
        <v>1804 BODØ</v>
      </c>
      <c r="M161" s="4" t="str">
        <f>IFERROR(IF('Avlinger kornslag P'!K164&gt;0,'Avlinger kornslag P'!K164,""),"")</f>
        <v/>
      </c>
      <c r="O161" t="str">
        <f>IF('Avlinger kornslag P'!M164&gt;0,'Avlinger kornslag P'!M164,"")</f>
        <v>5046 HØYLANDET</v>
      </c>
      <c r="P161" s="4" t="str">
        <f>IFERROR(IF('Avlinger kornslag P'!N164&gt;0,'Avlinger kornslag P'!N164,""),"")</f>
        <v/>
      </c>
    </row>
    <row r="162" spans="3:16" x14ac:dyDescent="0.25">
      <c r="C162" t="str">
        <f>IF('Avlinger kornslag P'!A165&gt;0,'Avlinger kornslag P'!A165,"")</f>
        <v>4225 LYNGDAL</v>
      </c>
      <c r="D162" s="4">
        <f>IFERROR(IF('Avlinger kornslag P'!B165&gt;0,'Avlinger kornslag P'!B165,""),"")</f>
        <v>248.50587698620046</v>
      </c>
      <c r="F162" t="str">
        <f>IF('Avlinger kornslag P'!D165&gt;0,'Avlinger kornslag P'!D165,"")</f>
        <v>1506 MOLDE</v>
      </c>
      <c r="G162" s="4">
        <f>IFERROR(IF('Avlinger kornslag P'!E165&gt;0,'Avlinger kornslag P'!E165,""),"")</f>
        <v>221.06972320927818</v>
      </c>
      <c r="I162" t="str">
        <f>IF('Avlinger kornslag P'!G165&gt;0,'Avlinger kornslag P'!G165,"")</f>
        <v>4226 HÆGEBOSTAD</v>
      </c>
      <c r="J162" s="4" t="str">
        <f>IFERROR(IF('Avlinger kornslag P'!H165&gt;0,'Avlinger kornslag P'!H165,""),"")</f>
        <v/>
      </c>
      <c r="L162" t="str">
        <f>IF('Avlinger kornslag P'!J165&gt;0,'Avlinger kornslag P'!J165,"")</f>
        <v>4650 GLOPPEN</v>
      </c>
      <c r="M162" s="4" t="str">
        <f>IFERROR(IF('Avlinger kornslag P'!K165&gt;0,'Avlinger kornslag P'!K165,""),"")</f>
        <v/>
      </c>
      <c r="O162" t="str">
        <f>IF('Avlinger kornslag P'!M165&gt;0,'Avlinger kornslag P'!M165,"")</f>
        <v>4219 EVJE OG HORNNES</v>
      </c>
      <c r="P162" s="4" t="str">
        <f>IFERROR(IF('Avlinger kornslag P'!N165&gt;0,'Avlinger kornslag P'!N165,""),"")</f>
        <v/>
      </c>
    </row>
    <row r="163" spans="3:16" x14ac:dyDescent="0.25">
      <c r="C163" t="str">
        <f>IF('Avlinger kornslag P'!A166&gt;0,'Avlinger kornslag P'!A166,"")</f>
        <v>5049 FLATANGER</v>
      </c>
      <c r="D163" s="4">
        <f>IFERROR(IF('Avlinger kornslag P'!B166&gt;0,'Avlinger kornslag P'!B166,""),"")</f>
        <v>243.53876125069888</v>
      </c>
      <c r="F163" t="str">
        <f>IF('Avlinger kornslag P'!D166&gt;0,'Avlinger kornslag P'!D166,"")</f>
        <v>5052 LEKA</v>
      </c>
      <c r="G163" s="4">
        <f>IFERROR(IF('Avlinger kornslag P'!E166&gt;0,'Avlinger kornslag P'!E166,""),"")</f>
        <v>220.55267906260605</v>
      </c>
      <c r="I163" t="str">
        <f>IF('Avlinger kornslag P'!G166&gt;0,'Avlinger kornslag P'!G166,"")</f>
        <v>3454 VANG</v>
      </c>
      <c r="J163" s="4" t="str">
        <f>IFERROR(IF('Avlinger kornslag P'!H166&gt;0,'Avlinger kornslag P'!H166,""),"")</f>
        <v/>
      </c>
      <c r="L163" t="str">
        <f>IF('Avlinger kornslag P'!J166&gt;0,'Avlinger kornslag P'!J166,"")</f>
        <v>1806 NARVIK</v>
      </c>
      <c r="M163" s="4" t="str">
        <f>IFERROR(IF('Avlinger kornslag P'!K166&gt;0,'Avlinger kornslag P'!K166,""),"")</f>
        <v/>
      </c>
      <c r="O163" t="str">
        <f>IF('Avlinger kornslag P'!M166&gt;0,'Avlinger kornslag P'!M166,"")</f>
        <v>5049 FLATANGER</v>
      </c>
      <c r="P163" s="4" t="str">
        <f>IFERROR(IF('Avlinger kornslag P'!N166&gt;0,'Avlinger kornslag P'!N166,""),"")</f>
        <v/>
      </c>
    </row>
    <row r="164" spans="3:16" x14ac:dyDescent="0.25">
      <c r="C164" t="str">
        <f>IF('Avlinger kornslag P'!A167&gt;0,'Avlinger kornslag P'!A167,"")</f>
        <v>4016 DRANGEDAL</v>
      </c>
      <c r="D164" s="4">
        <f>IFERROR(IF('Avlinger kornslag P'!B167&gt;0,'Avlinger kornslag P'!B167,""),"")</f>
        <v>243.19914903389696</v>
      </c>
      <c r="F164" t="str">
        <f>IF('Avlinger kornslag P'!D167&gt;0,'Avlinger kornslag P'!D167,"")</f>
        <v>1573 SMØLA</v>
      </c>
      <c r="G164" s="4">
        <f>IFERROR(IF('Avlinger kornslag P'!E167&gt;0,'Avlinger kornslag P'!E167,""),"")</f>
        <v>216.25</v>
      </c>
      <c r="I164" t="str">
        <f>IF('Avlinger kornslag P'!G167&gt;0,'Avlinger kornslag P'!G167,"")</f>
        <v>1866 HADSEL</v>
      </c>
      <c r="J164" s="4" t="str">
        <f>IFERROR(IF('Avlinger kornslag P'!H167&gt;0,'Avlinger kornslag P'!H167,""),"")</f>
        <v/>
      </c>
      <c r="L164" t="str">
        <f>IF('Avlinger kornslag P'!J167&gt;0,'Avlinger kornslag P'!J167,"")</f>
        <v>1108 SANDNES</v>
      </c>
      <c r="M164" s="4" t="str">
        <f>IFERROR(IF('Avlinger kornslag P'!K167&gt;0,'Avlinger kornslag P'!K167,""),"")</f>
        <v/>
      </c>
      <c r="O164" t="str">
        <f>IF('Avlinger kornslag P'!M167&gt;0,'Avlinger kornslag P'!M167,"")</f>
        <v>4220 BYGLAND</v>
      </c>
      <c r="P164" s="4" t="str">
        <f>IFERROR(IF('Avlinger kornslag P'!N167&gt;0,'Avlinger kornslag P'!N167,""),"")</f>
        <v/>
      </c>
    </row>
    <row r="165" spans="3:16" x14ac:dyDescent="0.25">
      <c r="C165" t="str">
        <f>IF('Avlinger kornslag P'!A168&gt;0,'Avlinger kornslag P'!A168,"")</f>
        <v>5046 HØYLANDET</v>
      </c>
      <c r="D165" s="4">
        <f>IFERROR(IF('Avlinger kornslag P'!B168&gt;0,'Avlinger kornslag P'!B168,""),"")</f>
        <v>242.74409490217909</v>
      </c>
      <c r="F165" t="str">
        <f>IF('Avlinger kornslag P'!D168&gt;0,'Avlinger kornslag P'!D168,"")</f>
        <v>4016 DRANGEDAL</v>
      </c>
      <c r="G165" s="4">
        <f>IFERROR(IF('Avlinger kornslag P'!E168&gt;0,'Avlinger kornslag P'!E168,""),"")</f>
        <v>207.10042524384738</v>
      </c>
      <c r="I165" t="str">
        <f>IF('Avlinger kornslag P'!G168&gt;0,'Avlinger kornslag P'!G168,"")</f>
        <v>3434 LOM</v>
      </c>
      <c r="J165" s="4" t="str">
        <f>IFERROR(IF('Avlinger kornslag P'!H168&gt;0,'Avlinger kornslag P'!H168,""),"")</f>
        <v/>
      </c>
      <c r="L165" t="str">
        <f>IF('Avlinger kornslag P'!J168&gt;0,'Avlinger kornslag P'!J168,"")</f>
        <v>4218 IVELAND</v>
      </c>
      <c r="M165" s="4" t="str">
        <f>IFERROR(IF('Avlinger kornslag P'!K168&gt;0,'Avlinger kornslag P'!K168,""),"")</f>
        <v/>
      </c>
      <c r="O165" t="str">
        <f>IF('Avlinger kornslag P'!M168&gt;0,'Avlinger kornslag P'!M168,"")</f>
        <v>1833 RANA</v>
      </c>
      <c r="P165" s="4" t="str">
        <f>IFERROR(IF('Avlinger kornslag P'!N168&gt;0,'Avlinger kornslag P'!N168,""),"")</f>
        <v/>
      </c>
    </row>
    <row r="166" spans="3:16" x14ac:dyDescent="0.25">
      <c r="C166" t="str">
        <f>IF('Avlinger kornslag P'!A169&gt;0,'Avlinger kornslag P'!A169,"")</f>
        <v>5058 ÅFJORD</v>
      </c>
      <c r="D166" s="4">
        <f>IFERROR(IF('Avlinger kornslag P'!B169&gt;0,'Avlinger kornslag P'!B169,""),"")</f>
        <v>242.11807286540304</v>
      </c>
      <c r="F166" t="str">
        <f>IF('Avlinger kornslag P'!D169&gt;0,'Avlinger kornslag P'!D169,"")</f>
        <v>5060 NÆRØYSUND</v>
      </c>
      <c r="G166" s="4">
        <f>IFERROR(IF('Avlinger kornslag P'!E169&gt;0,'Avlinger kornslag P'!E169,""),"")</f>
        <v>200.34840090819168</v>
      </c>
      <c r="I166" t="str">
        <f>IF('Avlinger kornslag P'!G169&gt;0,'Avlinger kornslag P'!G169,"")</f>
        <v>1133 HJELMELAND</v>
      </c>
      <c r="J166" s="4" t="str">
        <f>IFERROR(IF('Avlinger kornslag P'!H169&gt;0,'Avlinger kornslag P'!H169,""),"")</f>
        <v/>
      </c>
      <c r="L166" t="str">
        <f>IF('Avlinger kornslag P'!J169&gt;0,'Avlinger kornslag P'!J169,"")</f>
        <v>3454 VANG</v>
      </c>
      <c r="M166" s="4" t="str">
        <f>IFERROR(IF('Avlinger kornslag P'!K169&gt;0,'Avlinger kornslag P'!K169,""),"")</f>
        <v/>
      </c>
      <c r="O166" t="str">
        <f>IF('Avlinger kornslag P'!M169&gt;0,'Avlinger kornslag P'!M169,"")</f>
        <v>4221 VALLE</v>
      </c>
      <c r="P166" s="4" t="str">
        <f>IFERROR(IF('Avlinger kornslag P'!N169&gt;0,'Avlinger kornslag P'!N169,""),"")</f>
        <v/>
      </c>
    </row>
    <row r="167" spans="3:16" x14ac:dyDescent="0.25">
      <c r="C167" t="str">
        <f>IF('Avlinger kornslag P'!A170&gt;0,'Avlinger kornslag P'!A170,"")</f>
        <v>3427 TYNSET</v>
      </c>
      <c r="D167" s="4">
        <f>IFERROR(IF('Avlinger kornslag P'!B170&gt;0,'Avlinger kornslag P'!B170,""),"")</f>
        <v>231.96434179910528</v>
      </c>
      <c r="F167" t="str">
        <f>IF('Avlinger kornslag P'!D170&gt;0,'Avlinger kornslag P'!D170,"")</f>
        <v>1579 HUSTADVIKA</v>
      </c>
      <c r="G167" s="4">
        <f>IFERROR(IF('Avlinger kornslag P'!E170&gt;0,'Avlinger kornslag P'!E170,""),"")</f>
        <v>197.96393210317817</v>
      </c>
      <c r="I167" t="str">
        <f>IF('Avlinger kornslag P'!G170&gt;0,'Avlinger kornslag P'!G170,"")</f>
        <v>4201 RISØR</v>
      </c>
      <c r="J167" s="4" t="str">
        <f>IFERROR(IF('Avlinger kornslag P'!H170&gt;0,'Avlinger kornslag P'!H170,""),"")</f>
        <v/>
      </c>
      <c r="L167" t="str">
        <f>IF('Avlinger kornslag P'!J170&gt;0,'Avlinger kornslag P'!J170,"")</f>
        <v>1815 VEGA</v>
      </c>
      <c r="M167" s="4" t="str">
        <f>IFERROR(IF('Avlinger kornslag P'!K170&gt;0,'Avlinger kornslag P'!K170,""),"")</f>
        <v/>
      </c>
      <c r="O167" t="str">
        <f>IF('Avlinger kornslag P'!M170&gt;0,'Avlinger kornslag P'!M170,"")</f>
        <v>5055 HEIM</v>
      </c>
      <c r="P167" s="4" t="str">
        <f>IFERROR(IF('Avlinger kornslag P'!N170&gt;0,'Avlinger kornslag P'!N170,""),"")</f>
        <v/>
      </c>
    </row>
    <row r="168" spans="3:16" x14ac:dyDescent="0.25">
      <c r="C168" t="str">
        <f>IF('Avlinger kornslag P'!A171&gt;0,'Avlinger kornslag P'!A171,"")</f>
        <v>5021 OPPDAL</v>
      </c>
      <c r="D168" s="4">
        <f>IFERROR(IF('Avlinger kornslag P'!B171&gt;0,'Avlinger kornslag P'!B171,""),"")</f>
        <v>231.598952660549</v>
      </c>
      <c r="F168" t="str">
        <f>IF('Avlinger kornslag P'!D171&gt;0,'Avlinger kornslag P'!D171,"")</f>
        <v>3421 TRYSIL</v>
      </c>
      <c r="G168" s="4">
        <f>IFERROR(IF('Avlinger kornslag P'!E171&gt;0,'Avlinger kornslag P'!E171,""),"")</f>
        <v>196.94048038524778</v>
      </c>
      <c r="I168" t="str">
        <f>IF('Avlinger kornslag P'!G171&gt;0,'Avlinger kornslag P'!G171,"")</f>
        <v>5528 DYRØY</v>
      </c>
      <c r="J168" s="4" t="str">
        <f>IFERROR(IF('Avlinger kornslag P'!H171&gt;0,'Avlinger kornslag P'!H171,""),"")</f>
        <v/>
      </c>
      <c r="L168" t="str">
        <f>IF('Avlinger kornslag P'!J171&gt;0,'Avlinger kornslag P'!J171,"")</f>
        <v>1539 RAUMA</v>
      </c>
      <c r="M168" s="4" t="str">
        <f>IFERROR(IF('Avlinger kornslag P'!K171&gt;0,'Avlinger kornslag P'!K171,""),"")</f>
        <v/>
      </c>
      <c r="O168" t="str">
        <f>IF('Avlinger kornslag P'!M171&gt;0,'Avlinger kornslag P'!M171,"")</f>
        <v>4223 VENNESLA</v>
      </c>
      <c r="P168" s="4" t="str">
        <f>IFERROR(IF('Avlinger kornslag P'!N171&gt;0,'Avlinger kornslag P'!N171,""),"")</f>
        <v/>
      </c>
    </row>
    <row r="169" spans="3:16" x14ac:dyDescent="0.25">
      <c r="C169" t="str">
        <f>IF('Avlinger kornslag P'!A172&gt;0,'Avlinger kornslag P'!A172,"")</f>
        <v>3449 SØR-AURDAL</v>
      </c>
      <c r="D169" s="4">
        <f>IFERROR(IF('Avlinger kornslag P'!B172&gt;0,'Avlinger kornslag P'!B172,""),"")</f>
        <v>222.59078285309542</v>
      </c>
      <c r="F169" t="str">
        <f>IF('Avlinger kornslag P'!D172&gt;0,'Avlinger kornslag P'!D172,"")</f>
        <v>4214 FROLAND</v>
      </c>
      <c r="G169" s="4">
        <f>IFERROR(IF('Avlinger kornslag P'!E172&gt;0,'Avlinger kornslag P'!E172,""),"")</f>
        <v>181.74043715847</v>
      </c>
      <c r="I169" t="str">
        <f>IF('Avlinger kornslag P'!G172&gt;0,'Avlinger kornslag P'!G172,"")</f>
        <v>3435 VÅGÅ</v>
      </c>
      <c r="J169" s="4" t="str">
        <f>IFERROR(IF('Avlinger kornslag P'!H172&gt;0,'Avlinger kornslag P'!H172,""),"")</f>
        <v/>
      </c>
      <c r="L169" t="str">
        <f>IF('Avlinger kornslag P'!J172&gt;0,'Avlinger kornslag P'!J172,"")</f>
        <v>1820 ALSTAHAUG</v>
      </c>
      <c r="M169" s="4" t="str">
        <f>IFERROR(IF('Avlinger kornslag P'!K172&gt;0,'Avlinger kornslag P'!K172,""),"")</f>
        <v/>
      </c>
      <c r="O169" t="str">
        <f>IF('Avlinger kornslag P'!M172&gt;0,'Avlinger kornslag P'!M172,"")</f>
        <v>5057 ØRLAND</v>
      </c>
      <c r="P169" s="4" t="str">
        <f>IFERROR(IF('Avlinger kornslag P'!N172&gt;0,'Avlinger kornslag P'!N172,""),"")</f>
        <v/>
      </c>
    </row>
    <row r="170" spans="3:16" x14ac:dyDescent="0.25">
      <c r="C170" t="str">
        <f>IF('Avlinger kornslag P'!A173&gt;0,'Avlinger kornslag P'!A173,"")</f>
        <v>5052 LEKA</v>
      </c>
      <c r="D170" s="4">
        <f>IFERROR(IF('Avlinger kornslag P'!B173&gt;0,'Avlinger kornslag P'!B173,""),"")</f>
        <v>220.55267906260605</v>
      </c>
      <c r="F170" t="str">
        <f>IF('Avlinger kornslag P'!D173&gt;0,'Avlinger kornslag P'!D173,"")</f>
        <v>5020 OSEN</v>
      </c>
      <c r="G170" s="4">
        <f>IFERROR(IF('Avlinger kornslag P'!E173&gt;0,'Avlinger kornslag P'!E173,""),"")</f>
        <v>170.06982574509001</v>
      </c>
      <c r="I170" t="str">
        <f>IF('Avlinger kornslag P'!G173&gt;0,'Avlinger kornslag P'!G173,"")</f>
        <v>3421 TRYSIL</v>
      </c>
      <c r="J170" s="4" t="str">
        <f>IFERROR(IF('Avlinger kornslag P'!H173&gt;0,'Avlinger kornslag P'!H173,""),"")</f>
        <v/>
      </c>
      <c r="L170" t="str">
        <f>IF('Avlinger kornslag P'!J173&gt;0,'Avlinger kornslag P'!J173,"")</f>
        <v>5020 OSEN</v>
      </c>
      <c r="M170" s="4" t="str">
        <f>IFERROR(IF('Avlinger kornslag P'!K173&gt;0,'Avlinger kornslag P'!K173,""),"")</f>
        <v/>
      </c>
      <c r="O170" t="str">
        <f>IF('Avlinger kornslag P'!M173&gt;0,'Avlinger kornslag P'!M173,"")</f>
        <v>1806 NARVIK</v>
      </c>
      <c r="P170" s="4" t="str">
        <f>IFERROR(IF('Avlinger kornslag P'!N173&gt;0,'Avlinger kornslag P'!N173,""),"")</f>
        <v/>
      </c>
    </row>
    <row r="171" spans="3:16" x14ac:dyDescent="0.25">
      <c r="C171" t="str">
        <f>IF('Avlinger kornslag P'!A174&gt;0,'Avlinger kornslag P'!A174,"")</f>
        <v>1506 MOLDE</v>
      </c>
      <c r="D171" s="4">
        <f>IFERROR(IF('Avlinger kornslag P'!B174&gt;0,'Avlinger kornslag P'!B174,""),"")</f>
        <v>209.87793877260998</v>
      </c>
      <c r="F171" t="str">
        <f>IF('Avlinger kornslag P'!D174&gt;0,'Avlinger kornslag P'!D174,"")</f>
        <v>1813 BRØNNØY</v>
      </c>
      <c r="G171" s="4">
        <f>IFERROR(IF('Avlinger kornslag P'!E174&gt;0,'Avlinger kornslag P'!E174,""),"")</f>
        <v>165.95161290322599</v>
      </c>
      <c r="I171" t="str">
        <f>IF('Avlinger kornslag P'!G174&gt;0,'Avlinger kornslag P'!G174,"")</f>
        <v>1576 AURE</v>
      </c>
      <c r="J171" s="4" t="str">
        <f>IFERROR(IF('Avlinger kornslag P'!H174&gt;0,'Avlinger kornslag P'!H174,""),"")</f>
        <v/>
      </c>
      <c r="L171" t="str">
        <f>IF('Avlinger kornslag P'!J174&gt;0,'Avlinger kornslag P'!J174,"")</f>
        <v>1135 SAUDA</v>
      </c>
      <c r="M171" s="4" t="str">
        <f>IFERROR(IF('Avlinger kornslag P'!K174&gt;0,'Avlinger kornslag P'!K174,""),"")</f>
        <v/>
      </c>
      <c r="O171" t="str">
        <f>IF('Avlinger kornslag P'!M174&gt;0,'Avlinger kornslag P'!M174,"")</f>
        <v>5059 ORKLAND</v>
      </c>
      <c r="P171" s="4" t="str">
        <f>IFERROR(IF('Avlinger kornslag P'!N174&gt;0,'Avlinger kornslag P'!N174,""),"")</f>
        <v/>
      </c>
    </row>
    <row r="172" spans="3:16" x14ac:dyDescent="0.25">
      <c r="C172" t="str">
        <f>IF('Avlinger kornslag P'!A175&gt;0,'Avlinger kornslag P'!A175,"")</f>
        <v>5060 NÆRØYSUND</v>
      </c>
      <c r="D172" s="4">
        <f>IFERROR(IF('Avlinger kornslag P'!B175&gt;0,'Avlinger kornslag P'!B175,""),"")</f>
        <v>199.13780971841513</v>
      </c>
      <c r="F172" t="str">
        <f>IF('Avlinger kornslag P'!D175&gt;0,'Avlinger kornslag P'!D175,"")</f>
        <v>3324 GOL</v>
      </c>
      <c r="G172" s="4">
        <f>IFERROR(IF('Avlinger kornslag P'!E175&gt;0,'Avlinger kornslag P'!E175,""),"")</f>
        <v>153.44552516041901</v>
      </c>
      <c r="I172" t="str">
        <f>IF('Avlinger kornslag P'!G175&gt;0,'Avlinger kornslag P'!G175,"")</f>
        <v>3451 NORD-AURDAL</v>
      </c>
      <c r="J172" s="4" t="str">
        <f>IFERROR(IF('Avlinger kornslag P'!H175&gt;0,'Avlinger kornslag P'!H175,""),"")</f>
        <v/>
      </c>
      <c r="L172" t="str">
        <f>IF('Avlinger kornslag P'!J175&gt;0,'Avlinger kornslag P'!J175,"")</f>
        <v>5021 OPPDAL</v>
      </c>
      <c r="M172" s="4" t="str">
        <f>IFERROR(IF('Avlinger kornslag P'!K175&gt;0,'Avlinger kornslag P'!K175,""),"")</f>
        <v/>
      </c>
      <c r="O172" t="str">
        <f>IF('Avlinger kornslag P'!M175&gt;0,'Avlinger kornslag P'!M175,"")</f>
        <v>1508 ÅLESUND</v>
      </c>
      <c r="P172" s="4" t="str">
        <f>IFERROR(IF('Avlinger kornslag P'!N175&gt;0,'Avlinger kornslag P'!N175,""),"")</f>
        <v/>
      </c>
    </row>
    <row r="173" spans="3:16" x14ac:dyDescent="0.25">
      <c r="C173" t="str">
        <f>IF('Avlinger kornslag P'!A176&gt;0,'Avlinger kornslag P'!A176,"")</f>
        <v>3421 TRYSIL</v>
      </c>
      <c r="D173" s="4">
        <f>IFERROR(IF('Avlinger kornslag P'!B176&gt;0,'Avlinger kornslag P'!B176,""),"")</f>
        <v>190.47188009664751</v>
      </c>
      <c r="F173" t="str">
        <f>IF('Avlinger kornslag P'!D176&gt;0,'Avlinger kornslag P'!D176,"")</f>
        <v>4213 TVEDESTRAND</v>
      </c>
      <c r="G173" s="4">
        <f>IFERROR(IF('Avlinger kornslag P'!E176&gt;0,'Avlinger kornslag P'!E176,""),"")</f>
        <v>135.57078313253001</v>
      </c>
      <c r="I173" t="str">
        <f>IF('Avlinger kornslag P'!G176&gt;0,'Avlinger kornslag P'!G176,"")</f>
        <v>1577 VOLDA</v>
      </c>
      <c r="J173" s="4" t="str">
        <f>IFERROR(IF('Avlinger kornslag P'!H176&gt;0,'Avlinger kornslag P'!H176,""),"")</f>
        <v/>
      </c>
      <c r="L173" t="str">
        <f>IF('Avlinger kornslag P'!J176&gt;0,'Avlinger kornslag P'!J176,"")</f>
        <v>1508 ÅLESUND</v>
      </c>
      <c r="M173" s="4" t="str">
        <f>IFERROR(IF('Avlinger kornslag P'!K176&gt;0,'Avlinger kornslag P'!K176,""),"")</f>
        <v/>
      </c>
      <c r="O173" t="str">
        <f>IF('Avlinger kornslag P'!M176&gt;0,'Avlinger kornslag P'!M176,"")</f>
        <v>5061 RINDAL</v>
      </c>
      <c r="P173" s="4" t="str">
        <f>IFERROR(IF('Avlinger kornslag P'!N176&gt;0,'Avlinger kornslag P'!N176,""),"")</f>
        <v/>
      </c>
    </row>
    <row r="174" spans="3:16" x14ac:dyDescent="0.25">
      <c r="C174" t="str">
        <f>IF('Avlinger kornslag P'!A177&gt;0,'Avlinger kornslag P'!A177,"")</f>
        <v>3328 ÅL</v>
      </c>
      <c r="D174" s="4">
        <f>IFERROR(IF('Avlinger kornslag P'!B177&gt;0,'Avlinger kornslag P'!B177,""),"")</f>
        <v>187.848148148148</v>
      </c>
      <c r="F174" t="str">
        <f>IF('Avlinger kornslag P'!D177&gt;0,'Avlinger kornslag P'!D177,"")</f>
        <v>1824 VEFSN</v>
      </c>
      <c r="G174" s="4">
        <f>IFERROR(IF('Avlinger kornslag P'!E177&gt;0,'Avlinger kornslag P'!E177,""),"")</f>
        <v>95.999358410484035</v>
      </c>
      <c r="I174" t="str">
        <f>IF('Avlinger kornslag P'!G177&gt;0,'Avlinger kornslag P'!G177,"")</f>
        <v>1560 TINGVOLL</v>
      </c>
      <c r="J174" s="4" t="str">
        <f>IFERROR(IF('Avlinger kornslag P'!H177&gt;0,'Avlinger kornslag P'!H177,""),"")</f>
        <v/>
      </c>
      <c r="L174" t="str">
        <f>IF('Avlinger kornslag P'!J177&gt;0,'Avlinger kornslag P'!J177,"")</f>
        <v>5022 RENNEBU</v>
      </c>
      <c r="M174" s="4" t="str">
        <f>IFERROR(IF('Avlinger kornslag P'!K177&gt;0,'Avlinger kornslag P'!K177,""),"")</f>
        <v/>
      </c>
      <c r="O174" t="str">
        <f>IF('Avlinger kornslag P'!M177&gt;0,'Avlinger kornslag P'!M177,"")</f>
        <v>5530 SENJA</v>
      </c>
      <c r="P174" s="4" t="str">
        <f>IFERROR(IF('Avlinger kornslag P'!N177&gt;0,'Avlinger kornslag P'!N177,""),"")</f>
        <v/>
      </c>
    </row>
    <row r="175" spans="3:16" x14ac:dyDescent="0.25">
      <c r="C175" t="str">
        <f>IF('Avlinger kornslag P'!A178&gt;0,'Avlinger kornslag P'!A178,"")</f>
        <v>1579 HUSTADVIKA</v>
      </c>
      <c r="D175" s="4">
        <f>IFERROR(IF('Avlinger kornslag P'!B178&gt;0,'Avlinger kornslag P'!B178,""),"")</f>
        <v>178.85254684495834</v>
      </c>
      <c r="F175" t="str">
        <f>IF('Avlinger kornslag P'!D178&gt;0,'Avlinger kornslag P'!D178,"")</f>
        <v>3451 NORD-AURDAL</v>
      </c>
      <c r="G175" s="4">
        <f>IFERROR(IF('Avlinger kornslag P'!E178&gt;0,'Avlinger kornslag P'!E178,""),"")</f>
        <v>84.672727272727272</v>
      </c>
      <c r="I175" t="str">
        <f>IF('Avlinger kornslag P'!G178&gt;0,'Avlinger kornslag P'!G178,"")</f>
        <v>1806 NARVIK</v>
      </c>
      <c r="J175" s="4" t="str">
        <f>IFERROR(IF('Avlinger kornslag P'!H178&gt;0,'Avlinger kornslag P'!H178,""),"")</f>
        <v/>
      </c>
      <c r="L175" t="str">
        <f>IF('Avlinger kornslag P'!J178&gt;0,'Avlinger kornslag P'!J178,"")</f>
        <v>3324 GOL</v>
      </c>
      <c r="M175" s="4" t="str">
        <f>IFERROR(IF('Avlinger kornslag P'!K178&gt;0,'Avlinger kornslag P'!K178,""),"")</f>
        <v/>
      </c>
      <c r="O175" t="str">
        <f>IF('Avlinger kornslag P'!M178&gt;0,'Avlinger kornslag P'!M178,"")</f>
        <v>1838 GILDESKÅL</v>
      </c>
      <c r="P175" s="4" t="str">
        <f>IFERROR(IF('Avlinger kornslag P'!N178&gt;0,'Avlinger kornslag P'!N178,""),"")</f>
        <v/>
      </c>
    </row>
    <row r="176" spans="3:16" x14ac:dyDescent="0.25">
      <c r="C176" t="str">
        <f>IF('Avlinger kornslag P'!A179&gt;0,'Avlinger kornslag P'!A179,"")</f>
        <v>5020 OSEN</v>
      </c>
      <c r="D176" s="4">
        <f>IFERROR(IF('Avlinger kornslag P'!B179&gt;0,'Avlinger kornslag P'!B179,""),"")</f>
        <v>167.48951957782734</v>
      </c>
      <c r="F176" t="str">
        <f>IF('Avlinger kornslag P'!D179&gt;0,'Avlinger kornslag P'!D179,"")</f>
        <v>5520 BARDU</v>
      </c>
      <c r="G176" s="4" t="str">
        <f>IFERROR(IF('Avlinger kornslag P'!E179&gt;0,'Avlinger kornslag P'!E179,""),"")</f>
        <v/>
      </c>
      <c r="I176" t="str">
        <f>IF('Avlinger kornslag P'!G179&gt;0,'Avlinger kornslag P'!G179,"")</f>
        <v>1841 FAUSKE</v>
      </c>
      <c r="J176" s="4" t="str">
        <f>IFERROR(IF('Avlinger kornslag P'!H179&gt;0,'Avlinger kornslag P'!H179,""),"")</f>
        <v/>
      </c>
      <c r="L176" t="str">
        <f>IF('Avlinger kornslag P'!J179&gt;0,'Avlinger kornslag P'!J179,"")</f>
        <v>1866 HADSEL</v>
      </c>
      <c r="M176" s="4" t="str">
        <f>IFERROR(IF('Avlinger kornslag P'!K179&gt;0,'Avlinger kornslag P'!K179,""),"")</f>
        <v/>
      </c>
      <c r="O176" t="str">
        <f>IF('Avlinger kornslag P'!M179&gt;0,'Avlinger kornslag P'!M179,"")</f>
        <v>5601 ALTA</v>
      </c>
      <c r="P176" s="4" t="str">
        <f>IFERROR(IF('Avlinger kornslag P'!N179&gt;0,'Avlinger kornslag P'!N179,""),"")</f>
        <v/>
      </c>
    </row>
    <row r="177" spans="3:16" x14ac:dyDescent="0.25">
      <c r="C177" t="str">
        <f>IF('Avlinger kornslag P'!A180&gt;0,'Avlinger kornslag P'!A180,"")</f>
        <v>1813 BRØNNØY</v>
      </c>
      <c r="D177" s="4">
        <f>IFERROR(IF('Avlinger kornslag P'!B180&gt;0,'Avlinger kornslag P'!B180,""),"")</f>
        <v>165.95161290322599</v>
      </c>
      <c r="F177" t="str">
        <f>IF('Avlinger kornslag P'!D180&gt;0,'Avlinger kornslag P'!D180,"")</f>
        <v>5528 DYRØY</v>
      </c>
      <c r="G177" s="4" t="str">
        <f>IFERROR(IF('Avlinger kornslag P'!E180&gt;0,'Avlinger kornslag P'!E180,""),"")</f>
        <v/>
      </c>
      <c r="I177" t="str">
        <f>IF('Avlinger kornslag P'!G180&gt;0,'Avlinger kornslag P'!G180,"")</f>
        <v>5530 SENJA</v>
      </c>
      <c r="J177" s="4" t="str">
        <f>IFERROR(IF('Avlinger kornslag P'!H180&gt;0,'Avlinger kornslag P'!H180,""),"")</f>
        <v/>
      </c>
      <c r="L177" t="str">
        <f>IF('Avlinger kornslag P'!J180&gt;0,'Avlinger kornslag P'!J180,"")</f>
        <v>3423 STOR-ELVDAL</v>
      </c>
      <c r="M177" s="4" t="str">
        <f>IFERROR(IF('Avlinger kornslag P'!K180&gt;0,'Avlinger kornslag P'!K180,""),"")</f>
        <v/>
      </c>
      <c r="O177" t="str">
        <f>IF('Avlinger kornslag P'!M180&gt;0,'Avlinger kornslag P'!M180,"")</f>
        <v>1119 HÅ</v>
      </c>
      <c r="P177" s="4" t="str">
        <f>IFERROR(IF('Avlinger kornslag P'!N180&gt;0,'Avlinger kornslag P'!N180,""),"")</f>
        <v/>
      </c>
    </row>
    <row r="178" spans="3:16" x14ac:dyDescent="0.25">
      <c r="C178" t="str">
        <f>IF('Avlinger kornslag P'!A181&gt;0,'Avlinger kornslag P'!A181,"")</f>
        <v>4030 NISSEDAL</v>
      </c>
      <c r="D178" s="4">
        <f>IFERROR(IF('Avlinger kornslag P'!B181&gt;0,'Avlinger kornslag P'!B181,""),"")</f>
        <v>162.34737762237754</v>
      </c>
      <c r="F178" t="str">
        <f>IF('Avlinger kornslag P'!D181&gt;0,'Avlinger kornslag P'!D181,"")</f>
        <v>1804 BODØ</v>
      </c>
      <c r="G178" s="4" t="str">
        <f>IFERROR(IF('Avlinger kornslag P'!E181&gt;0,'Avlinger kornslag P'!E181,""),"")</f>
        <v/>
      </c>
      <c r="I178" t="str">
        <f>IF('Avlinger kornslag P'!G181&gt;0,'Avlinger kornslag P'!G181,"")</f>
        <v>1860 VESTVÅGØY</v>
      </c>
      <c r="J178" s="4" t="str">
        <f>IFERROR(IF('Avlinger kornslag P'!H181&gt;0,'Avlinger kornslag P'!H181,""),"")</f>
        <v/>
      </c>
      <c r="L178" t="str">
        <f>IF('Avlinger kornslag P'!J181&gt;0,'Avlinger kornslag P'!J181,"")</f>
        <v>1867 BØ</v>
      </c>
      <c r="M178" s="4" t="str">
        <f>IFERROR(IF('Avlinger kornslag P'!K181&gt;0,'Avlinger kornslag P'!K181,""),"")</f>
        <v/>
      </c>
      <c r="O178" t="str">
        <f>IF('Avlinger kornslag P'!M181&gt;0,'Avlinger kornslag P'!M181,"")</f>
        <v>5605 SØR-VARANGER</v>
      </c>
      <c r="P178" s="4" t="str">
        <f>IFERROR(IF('Avlinger kornslag P'!N181&gt;0,'Avlinger kornslag P'!N181,""),"")</f>
        <v/>
      </c>
    </row>
    <row r="179" spans="3:16" x14ac:dyDescent="0.25">
      <c r="C179" t="str">
        <f>IF('Avlinger kornslag P'!A182&gt;0,'Avlinger kornslag P'!A182,"")</f>
        <v>3324 GOL</v>
      </c>
      <c r="D179" s="4">
        <f>IFERROR(IF('Avlinger kornslag P'!B182&gt;0,'Avlinger kornslag P'!B182,""),"")</f>
        <v>153.44552516041901</v>
      </c>
      <c r="F179" t="str">
        <f>IF('Avlinger kornslag P'!D182&gt;0,'Avlinger kornslag P'!D182,"")</f>
        <v>1838 GILDESKÅL</v>
      </c>
      <c r="G179" s="4" t="str">
        <f>IFERROR(IF('Avlinger kornslag P'!E182&gt;0,'Avlinger kornslag P'!E182,""),"")</f>
        <v/>
      </c>
      <c r="I179" t="str">
        <f>IF('Avlinger kornslag P'!G182&gt;0,'Avlinger kornslag P'!G182,"")</f>
        <v>5536 LYNGEN</v>
      </c>
      <c r="J179" s="4" t="str">
        <f>IFERROR(IF('Avlinger kornslag P'!H182&gt;0,'Avlinger kornslag P'!H182,""),"")</f>
        <v/>
      </c>
      <c r="L179" t="str">
        <f>IF('Avlinger kornslag P'!J182&gt;0,'Avlinger kornslag P'!J182,"")</f>
        <v>4206 FARSUND</v>
      </c>
      <c r="M179" s="4" t="str">
        <f>IFERROR(IF('Avlinger kornslag P'!K182&gt;0,'Avlinger kornslag P'!K182,""),"")</f>
        <v/>
      </c>
      <c r="O179" t="str">
        <f>IF('Avlinger kornslag P'!M182&gt;0,'Avlinger kornslag P'!M182,"")</f>
        <v>1101 EIGERSUND</v>
      </c>
      <c r="P179" s="4" t="str">
        <f>IFERROR(IF('Avlinger kornslag P'!N182&gt;0,'Avlinger kornslag P'!N182,""),"")</f>
        <v/>
      </c>
    </row>
    <row r="180" spans="3:16" x14ac:dyDescent="0.25">
      <c r="C180" t="str">
        <f>IF('Avlinger kornslag P'!A183&gt;0,'Avlinger kornslag P'!A183,"")</f>
        <v>1824 VEFSN</v>
      </c>
      <c r="D180" s="4">
        <f>IFERROR(IF('Avlinger kornslag P'!B183&gt;0,'Avlinger kornslag P'!B183,""),"")</f>
        <v>122.43329017642196</v>
      </c>
      <c r="F180" t="str">
        <f>IF('Avlinger kornslag P'!D183&gt;0,'Avlinger kornslag P'!D183,"")</f>
        <v>(tom)</v>
      </c>
      <c r="G180" s="4" t="str">
        <f>IFERROR(IF('Avlinger kornslag P'!E183&gt;0,'Avlinger kornslag P'!E183,""),"")</f>
        <v/>
      </c>
      <c r="I180" t="str">
        <f>IF('Avlinger kornslag P'!G183&gt;0,'Avlinger kornslag P'!G183,"")</f>
        <v>1871 ANDØY</v>
      </c>
      <c r="J180" s="4" t="str">
        <f>IFERROR(IF('Avlinger kornslag P'!H183&gt;0,'Avlinger kornslag P'!H183,""),"")</f>
        <v/>
      </c>
      <c r="L180" t="str">
        <f>IF('Avlinger kornslag P'!J183&gt;0,'Avlinger kornslag P'!J183,"")</f>
        <v>3430 OS (INNLANDET)</v>
      </c>
      <c r="M180" s="4" t="str">
        <f>IFERROR(IF('Avlinger kornslag P'!K183&gt;0,'Avlinger kornslag P'!K183,""),"")</f>
        <v/>
      </c>
      <c r="O180" t="str">
        <f>IF('Avlinger kornslag P'!M183&gt;0,'Avlinger kornslag P'!M183,"")</f>
        <v>1506 MOLDE</v>
      </c>
      <c r="P180" s="4" t="str">
        <f>IFERROR(IF('Avlinger kornslag P'!N183&gt;0,'Avlinger kornslag P'!N183,""),"")</f>
        <v/>
      </c>
    </row>
    <row r="181" spans="3:16" x14ac:dyDescent="0.25">
      <c r="C181" t="str">
        <f>IF('Avlinger kornslag P'!A184&gt;0,'Avlinger kornslag P'!A184,"")</f>
        <v>1573 SMØLA</v>
      </c>
      <c r="D181" s="4">
        <f>IFERROR(IF('Avlinger kornslag P'!B184&gt;0,'Avlinger kornslag P'!B184,""),"")</f>
        <v>108.125</v>
      </c>
      <c r="F181" t="str">
        <f>IF('Avlinger kornslag P'!D184&gt;0,'Avlinger kornslag P'!D184,"")</f>
        <v>1114 BJERKREIM</v>
      </c>
      <c r="G181" s="4" t="str">
        <f>IFERROR(IF('Avlinger kornslag P'!E184&gt;0,'Avlinger kornslag P'!E184,""),"")</f>
        <v/>
      </c>
      <c r="I181" t="str">
        <f>IF('Avlinger kornslag P'!G184&gt;0,'Avlinger kornslag P'!G184,"")</f>
        <v>5628 TANA</v>
      </c>
      <c r="J181" s="4" t="str">
        <f>IFERROR(IF('Avlinger kornslag P'!H184&gt;0,'Avlinger kornslag P'!H184,""),"")</f>
        <v/>
      </c>
      <c r="L181" t="str">
        <f>IF('Avlinger kornslag P'!J184&gt;0,'Avlinger kornslag P'!J184,"")</f>
        <v>4014 KRAGERØ</v>
      </c>
      <c r="M181" s="4" t="str">
        <f>IFERROR(IF('Avlinger kornslag P'!K184&gt;0,'Avlinger kornslag P'!K184,""),"")</f>
        <v/>
      </c>
      <c r="O181" t="str">
        <f>IF('Avlinger kornslag P'!M184&gt;0,'Avlinger kornslag P'!M184,"")</f>
        <v>4014 KRAGERØ</v>
      </c>
      <c r="P181" s="4" t="str">
        <f>IFERROR(IF('Avlinger kornslag P'!N184&gt;0,'Avlinger kornslag P'!N184,""),"")</f>
        <v/>
      </c>
    </row>
    <row r="182" spans="3:16" x14ac:dyDescent="0.25">
      <c r="C182" t="str">
        <f>IF('Avlinger kornslag P'!A185&gt;0,'Avlinger kornslag P'!A185,"")</f>
        <v>3451 NORD-AURDAL</v>
      </c>
      <c r="D182" s="4">
        <f>IFERROR(IF('Avlinger kornslag P'!B185&gt;0,'Avlinger kornslag P'!B185,""),"")</f>
        <v>84.672727272727272</v>
      </c>
      <c r="F182" t="str">
        <f>IF('Avlinger kornslag P'!D185&gt;0,'Avlinger kornslag P'!D185,"")</f>
        <v>1860 VESTVÅGØY</v>
      </c>
      <c r="G182" s="4" t="str">
        <f>IFERROR(IF('Avlinger kornslag P'!E185&gt;0,'Avlinger kornslag P'!E185,""),"")</f>
        <v/>
      </c>
      <c r="I182" t="str">
        <f>IF('Avlinger kornslag P'!G185&gt;0,'Avlinger kornslag P'!G185,"")</f>
        <v>5512 TJELDSUND</v>
      </c>
      <c r="J182" s="4" t="str">
        <f>IFERROR(IF('Avlinger kornslag P'!H185&gt;0,'Avlinger kornslag P'!H185,""),"")</f>
        <v/>
      </c>
      <c r="L182" t="str">
        <f>IF('Avlinger kornslag P'!J185&gt;0,'Avlinger kornslag P'!J185,"")</f>
        <v>4201 RISØR</v>
      </c>
      <c r="M182" s="4" t="str">
        <f>IFERROR(IF('Avlinger kornslag P'!K185&gt;0,'Avlinger kornslag P'!K185,""),"")</f>
        <v/>
      </c>
      <c r="O182" t="str">
        <f>IF('Avlinger kornslag P'!M185&gt;0,'Avlinger kornslag P'!M185,"")</f>
        <v>1811 BINDAL</v>
      </c>
      <c r="P182" s="4" t="str">
        <f>IFERROR(IF('Avlinger kornslag P'!N185&gt;0,'Avlinger kornslag P'!N185,""),"")</f>
        <v/>
      </c>
    </row>
    <row r="183" spans="3:16" x14ac:dyDescent="0.25">
      <c r="C183" t="str">
        <f>IF('Avlinger kornslag P'!A186&gt;0,'Avlinger kornslag P'!A186,"")</f>
        <v>1840 SALTDAL</v>
      </c>
      <c r="D183" s="4" t="str">
        <f>IFERROR(IF('Avlinger kornslag P'!B186&gt;0,'Avlinger kornslag P'!B186,""),"")</f>
        <v/>
      </c>
      <c r="F183" t="str">
        <f>IF('Avlinger kornslag P'!D186&gt;0,'Avlinger kornslag P'!D186,"")</f>
        <v>1833 RANA</v>
      </c>
      <c r="G183" s="4" t="str">
        <f>IFERROR(IF('Avlinger kornslag P'!E186&gt;0,'Avlinger kornslag P'!E186,""),"")</f>
        <v/>
      </c>
      <c r="I183" t="str">
        <f>IF('Avlinger kornslag P'!G186&gt;0,'Avlinger kornslag P'!G186,"")</f>
        <v>4205 LINDESNES</v>
      </c>
      <c r="J183" s="4" t="str">
        <f>IFERROR(IF('Avlinger kornslag P'!H186&gt;0,'Avlinger kornslag P'!H186,""),"")</f>
        <v/>
      </c>
      <c r="L183" t="str">
        <f>IF('Avlinger kornslag P'!J186&gt;0,'Avlinger kornslag P'!J186,"")</f>
        <v>1101 EIGERSUND</v>
      </c>
      <c r="M183" s="4" t="str">
        <f>IFERROR(IF('Avlinger kornslag P'!K186&gt;0,'Avlinger kornslag P'!K186,""),"")</f>
        <v/>
      </c>
      <c r="O183" t="str">
        <f>IF('Avlinger kornslag P'!M186&gt;0,'Avlinger kornslag P'!M186,"")</f>
        <v>1121 TIME</v>
      </c>
      <c r="P183" s="4" t="str">
        <f>IFERROR(IF('Avlinger kornslag P'!N186&gt;0,'Avlinger kornslag P'!N186,""),"")</f>
        <v/>
      </c>
    </row>
    <row r="184" spans="3:16" x14ac:dyDescent="0.25">
      <c r="C184" t="str">
        <f>IF('Avlinger kornslag P'!A187&gt;0,'Avlinger kornslag P'!A187,"")</f>
        <v>4641 AURLAND</v>
      </c>
      <c r="D184" s="4" t="str">
        <f>IFERROR(IF('Avlinger kornslag P'!B187&gt;0,'Avlinger kornslag P'!B187,""),"")</f>
        <v/>
      </c>
      <c r="F184" t="str">
        <f>IF('Avlinger kornslag P'!D187&gt;0,'Avlinger kornslag P'!D187,"")</f>
        <v>1835 TRÆNA</v>
      </c>
      <c r="G184" s="4" t="str">
        <f>IFERROR(IF('Avlinger kornslag P'!E187&gt;0,'Avlinger kornslag P'!E187,""),"")</f>
        <v/>
      </c>
      <c r="I184" t="str">
        <f>IF('Avlinger kornslag P'!G187&gt;0,'Avlinger kornslag P'!G187,"")</f>
        <v>1146 TYSVÆR</v>
      </c>
      <c r="J184" s="4" t="str">
        <f>IFERROR(IF('Avlinger kornslag P'!H187&gt;0,'Avlinger kornslag P'!H187,""),"")</f>
        <v/>
      </c>
      <c r="L184" t="str">
        <f>IF('Avlinger kornslag P'!J187&gt;0,'Avlinger kornslag P'!J187,"")</f>
        <v>1547 AUKRA</v>
      </c>
      <c r="M184" s="4" t="str">
        <f>IFERROR(IF('Avlinger kornslag P'!K187&gt;0,'Avlinger kornslag P'!K187,""),"")</f>
        <v/>
      </c>
      <c r="O184" t="str">
        <f>IF('Avlinger kornslag P'!M187&gt;0,'Avlinger kornslag P'!M187,"")</f>
        <v>5538 STORFJORD</v>
      </c>
      <c r="P184" s="4" t="str">
        <f>IFERROR(IF('Avlinger kornslag P'!N187&gt;0,'Avlinger kornslag P'!N187,""),"")</f>
        <v/>
      </c>
    </row>
    <row r="185" spans="3:16" x14ac:dyDescent="0.25">
      <c r="C185" t="str">
        <f>IF('Avlinger kornslag P'!A188&gt;0,'Avlinger kornslag P'!A188,"")</f>
        <v>4014 KRAGERØ</v>
      </c>
      <c r="D185" s="4" t="str">
        <f>IFERROR(IF('Avlinger kornslag P'!B188&gt;0,'Avlinger kornslag P'!B188,""),"")</f>
        <v/>
      </c>
      <c r="F185" t="str">
        <f>IF('Avlinger kornslag P'!D188&gt;0,'Avlinger kornslag P'!D188,"")</f>
        <v>3450 ETNEDAL</v>
      </c>
      <c r="G185" s="4" t="str">
        <f>IFERROR(IF('Avlinger kornslag P'!E188&gt;0,'Avlinger kornslag P'!E188,""),"")</f>
        <v/>
      </c>
      <c r="I185" t="str">
        <f>IF('Avlinger kornslag P'!G188&gt;0,'Avlinger kornslag P'!G188,"")</f>
        <v>3430 OS (INNLANDET)</v>
      </c>
      <c r="J185" s="4" t="str">
        <f>IFERROR(IF('Avlinger kornslag P'!H188&gt;0,'Avlinger kornslag P'!H188,""),"")</f>
        <v/>
      </c>
      <c r="L185" t="str">
        <f>IF('Avlinger kornslag P'!J188&gt;0,'Avlinger kornslag P'!J188,"")</f>
        <v>4026 TINN</v>
      </c>
      <c r="M185" s="4" t="str">
        <f>IFERROR(IF('Avlinger kornslag P'!K188&gt;0,'Avlinger kornslag P'!K188,""),"")</f>
        <v/>
      </c>
      <c r="O185" t="str">
        <f>IF('Avlinger kornslag P'!M188&gt;0,'Avlinger kornslag P'!M188,"")</f>
        <v>4026 TINN</v>
      </c>
      <c r="P185" s="4" t="str">
        <f>IFERROR(IF('Avlinger kornslag P'!N188&gt;0,'Avlinger kornslag P'!N188,""),"")</f>
        <v/>
      </c>
    </row>
    <row r="186" spans="3:16" x14ac:dyDescent="0.25">
      <c r="C186" t="str">
        <f>IF('Avlinger kornslag P'!A189&gt;0,'Avlinger kornslag P'!A189,"")</f>
        <v>4650 GLOPPEN</v>
      </c>
      <c r="D186" s="4" t="str">
        <f>IFERROR(IF('Avlinger kornslag P'!B189&gt;0,'Avlinger kornslag P'!B189,""),"")</f>
        <v/>
      </c>
      <c r="F186" t="str">
        <f>IF('Avlinger kornslag P'!D189&gt;0,'Avlinger kornslag P'!D189,"")</f>
        <v>5055 HEIM</v>
      </c>
      <c r="G186" s="4" t="str">
        <f>IFERROR(IF('Avlinger kornslag P'!E189&gt;0,'Avlinger kornslag P'!E189,""),"")</f>
        <v/>
      </c>
      <c r="I186" t="str">
        <f>IF('Avlinger kornslag P'!G189&gt;0,'Avlinger kornslag P'!G189,"")</f>
        <v>1111 SOKNDAL</v>
      </c>
      <c r="J186" s="4" t="str">
        <f>IFERROR(IF('Avlinger kornslag P'!H189&gt;0,'Avlinger kornslag P'!H189,""),"")</f>
        <v/>
      </c>
      <c r="L186" t="str">
        <f>IF('Avlinger kornslag P'!J189&gt;0,'Avlinger kornslag P'!J189,"")</f>
        <v>1554 AVERØY</v>
      </c>
      <c r="M186" s="4" t="str">
        <f>IFERROR(IF('Avlinger kornslag P'!K189&gt;0,'Avlinger kornslag P'!K189,""),"")</f>
        <v/>
      </c>
      <c r="O186" t="str">
        <f>IF('Avlinger kornslag P'!M189&gt;0,'Avlinger kornslag P'!M189,"")</f>
        <v>5501 TROMSØ</v>
      </c>
      <c r="P186" s="4" t="str">
        <f>IFERROR(IF('Avlinger kornslag P'!N189&gt;0,'Avlinger kornslag P'!N189,""),"")</f>
        <v/>
      </c>
    </row>
    <row r="187" spans="3:16" x14ac:dyDescent="0.25">
      <c r="C187" t="str">
        <f>IF('Avlinger kornslag P'!A190&gt;0,'Avlinger kornslag P'!A190,"")</f>
        <v>1101 EIGERSUND</v>
      </c>
      <c r="D187" s="4" t="str">
        <f>IFERROR(IF('Avlinger kornslag P'!B190&gt;0,'Avlinger kornslag P'!B190,""),"")</f>
        <v/>
      </c>
      <c r="F187" t="str">
        <f>IF('Avlinger kornslag P'!D190&gt;0,'Avlinger kornslag P'!D190,"")</f>
        <v>5056 HITRA</v>
      </c>
      <c r="G187" s="4" t="str">
        <f>IFERROR(IF('Avlinger kornslag P'!E190&gt;0,'Avlinger kornslag P'!E190,""),"")</f>
        <v/>
      </c>
      <c r="I187" t="str">
        <f>IF('Avlinger kornslag P'!G190&gt;0,'Avlinger kornslag P'!G190,"")</f>
        <v>5055 HEIM</v>
      </c>
      <c r="J187" s="4" t="str">
        <f>IFERROR(IF('Avlinger kornslag P'!H190&gt;0,'Avlinger kornslag P'!H190,""),"")</f>
        <v/>
      </c>
      <c r="L187" t="str">
        <f>IF('Avlinger kornslag P'!J190&gt;0,'Avlinger kornslag P'!J190,"")</f>
        <v>4022 SELJORD</v>
      </c>
      <c r="M187" s="4" t="str">
        <f>IFERROR(IF('Avlinger kornslag P'!K190&gt;0,'Avlinger kornslag P'!K190,""),"")</f>
        <v/>
      </c>
      <c r="O187" t="str">
        <f>IF('Avlinger kornslag P'!M190&gt;0,'Avlinger kornslag P'!M190,"")</f>
        <v>4022 SELJORD</v>
      </c>
      <c r="P187" s="4" t="str">
        <f>IFERROR(IF('Avlinger kornslag P'!N190&gt;0,'Avlinger kornslag P'!N190,""),"")</f>
        <v/>
      </c>
    </row>
    <row r="188" spans="3:16" x14ac:dyDescent="0.25">
      <c r="C188" t="str">
        <f>IF('Avlinger kornslag P'!A191&gt;0,'Avlinger kornslag P'!A191,"")</f>
        <v>1860 VESTVÅGØY</v>
      </c>
      <c r="D188" s="4" t="str">
        <f>IFERROR(IF('Avlinger kornslag P'!B191&gt;0,'Avlinger kornslag P'!B191,""),"")</f>
        <v/>
      </c>
      <c r="F188" t="str">
        <f>IF('Avlinger kornslag P'!D191&gt;0,'Avlinger kornslag P'!D191,"")</f>
        <v>3338 NORE OG UVDAL</v>
      </c>
      <c r="G188" s="4" t="str">
        <f>IFERROR(IF('Avlinger kornslag P'!E191&gt;0,'Avlinger kornslag P'!E191,""),"")</f>
        <v/>
      </c>
      <c r="I188" t="str">
        <f>IF('Avlinger kornslag P'!G191&gt;0,'Avlinger kornslag P'!G191,"")</f>
        <v>1532 GISKE</v>
      </c>
      <c r="J188" s="4" t="str">
        <f>IFERROR(IF('Avlinger kornslag P'!H191&gt;0,'Avlinger kornslag P'!H191,""),"")</f>
        <v/>
      </c>
      <c r="L188" t="str">
        <f>IF('Avlinger kornslag P'!J191&gt;0,'Avlinger kornslag P'!J191,"")</f>
        <v>5034 MERÅKER</v>
      </c>
      <c r="M188" s="4" t="str">
        <f>IFERROR(IF('Avlinger kornslag P'!K191&gt;0,'Avlinger kornslag P'!K191,""),"")</f>
        <v/>
      </c>
      <c r="O188" t="str">
        <f>IF('Avlinger kornslag P'!M191&gt;0,'Avlinger kornslag P'!M191,"")</f>
        <v>1812 SØMNA</v>
      </c>
      <c r="P188" s="4" t="str">
        <f>IFERROR(IF('Avlinger kornslag P'!N191&gt;0,'Avlinger kornslag P'!N191,""),"")</f>
        <v/>
      </c>
    </row>
    <row r="189" spans="3:16" x14ac:dyDescent="0.25">
      <c r="C189" t="str">
        <f>IF('Avlinger kornslag P'!A192&gt;0,'Avlinger kornslag P'!A192,"")</f>
        <v>1806 NARVIK</v>
      </c>
      <c r="D189" s="4" t="str">
        <f>IFERROR(IF('Avlinger kornslag P'!B192&gt;0,'Avlinger kornslag P'!B192,""),"")</f>
        <v/>
      </c>
      <c r="F189" t="str">
        <f>IF('Avlinger kornslag P'!D192&gt;0,'Avlinger kornslag P'!D192,"")</f>
        <v>3432 LESJA</v>
      </c>
      <c r="G189" s="4" t="str">
        <f>IFERROR(IF('Avlinger kornslag P'!E192&gt;0,'Avlinger kornslag P'!E192,""),"")</f>
        <v/>
      </c>
      <c r="I189" t="str">
        <f>IF('Avlinger kornslag P'!G192&gt;0,'Avlinger kornslag P'!G192,"")</f>
        <v>5056 HITRA</v>
      </c>
      <c r="J189" s="4" t="str">
        <f>IFERROR(IF('Avlinger kornslag P'!H192&gt;0,'Avlinger kornslag P'!H192,""),"")</f>
        <v/>
      </c>
      <c r="L189" t="str">
        <f>IF('Avlinger kornslag P'!J192&gt;0,'Avlinger kornslag P'!J192,"")</f>
        <v>4032 FYRESDAL</v>
      </c>
      <c r="M189" s="4" t="str">
        <f>IFERROR(IF('Avlinger kornslag P'!K192&gt;0,'Avlinger kornslag P'!K192,""),"")</f>
        <v/>
      </c>
      <c r="O189" t="str">
        <f>IF('Avlinger kornslag P'!M192&gt;0,'Avlinger kornslag P'!M192,"")</f>
        <v>4032 FYRESDAL</v>
      </c>
      <c r="P189" s="4" t="str">
        <f>IFERROR(IF('Avlinger kornslag P'!N192&gt;0,'Avlinger kornslag P'!N192,""),"")</f>
        <v/>
      </c>
    </row>
    <row r="190" spans="3:16" x14ac:dyDescent="0.25">
      <c r="C190" t="str">
        <f>IF('Avlinger kornslag P'!A193&gt;0,'Avlinger kornslag P'!A193,"")</f>
        <v>1865 VÅGAN</v>
      </c>
      <c r="D190" s="4" t="str">
        <f>IFERROR(IF('Avlinger kornslag P'!B193&gt;0,'Avlinger kornslag P'!B193,""),"")</f>
        <v/>
      </c>
      <c r="F190" t="str">
        <f>IF('Avlinger kornslag P'!D193&gt;0,'Avlinger kornslag P'!D193,"")</f>
        <v>1865 VÅGAN</v>
      </c>
      <c r="G190" s="4" t="str">
        <f>IFERROR(IF('Avlinger kornslag P'!E193&gt;0,'Avlinger kornslag P'!E193,""),"")</f>
        <v/>
      </c>
      <c r="I190" t="str">
        <f>IF('Avlinger kornslag P'!G193&gt;0,'Avlinger kornslag P'!G193,"")</f>
        <v>5022 RENNEBU</v>
      </c>
      <c r="J190" s="4" t="str">
        <f>IFERROR(IF('Avlinger kornslag P'!H193&gt;0,'Avlinger kornslag P'!H193,""),"")</f>
        <v/>
      </c>
      <c r="L190" t="str">
        <f>IF('Avlinger kornslag P'!J193&gt;0,'Avlinger kornslag P'!J193,"")</f>
        <v>1146 TYSVÆR</v>
      </c>
      <c r="M190" s="4" t="str">
        <f>IFERROR(IF('Avlinger kornslag P'!K193&gt;0,'Avlinger kornslag P'!K193,""),"")</f>
        <v/>
      </c>
      <c r="O190" t="str">
        <f>IF('Avlinger kornslag P'!M193&gt;0,'Avlinger kornslag P'!M193,"")</f>
        <v>3336 ROLLAG</v>
      </c>
      <c r="P190" s="4" t="str">
        <f>IFERROR(IF('Avlinger kornslag P'!N193&gt;0,'Avlinger kornslag P'!N193,""),"")</f>
        <v/>
      </c>
    </row>
    <row r="191" spans="3:16" x14ac:dyDescent="0.25">
      <c r="C191" t="str">
        <f>IF('Avlinger kornslag P'!A194&gt;0,'Avlinger kornslag P'!A194,"")</f>
        <v>3430 OS (INNLANDET)</v>
      </c>
      <c r="D191" s="4" t="str">
        <f>IFERROR(IF('Avlinger kornslag P'!B194&gt;0,'Avlinger kornslag P'!B194,""),"")</f>
        <v/>
      </c>
      <c r="F191" t="str">
        <f>IF('Avlinger kornslag P'!D194&gt;0,'Avlinger kornslag P'!D194,"")</f>
        <v>5628 TANA</v>
      </c>
      <c r="G191" s="4" t="str">
        <f>IFERROR(IF('Avlinger kornslag P'!E194&gt;0,'Avlinger kornslag P'!E194,""),"")</f>
        <v/>
      </c>
      <c r="I191" t="str">
        <f>IF('Avlinger kornslag P'!G194&gt;0,'Avlinger kornslag P'!G194,"")</f>
        <v>3437 SEL</v>
      </c>
      <c r="J191" s="4" t="str">
        <f>IFERROR(IF('Avlinger kornslag P'!H194&gt;0,'Avlinger kornslag P'!H194,""),"")</f>
        <v/>
      </c>
      <c r="L191" t="str">
        <f>IF('Avlinger kornslag P'!J194&gt;0,'Avlinger kornslag P'!J194,"")</f>
        <v>1573 SMØLA</v>
      </c>
      <c r="M191" s="4" t="str">
        <f>IFERROR(IF('Avlinger kornslag P'!K194&gt;0,'Avlinger kornslag P'!K194,""),"")</f>
        <v/>
      </c>
      <c r="O191" t="str">
        <f>IF('Avlinger kornslag P'!M194&gt;0,'Avlinger kornslag P'!M194,"")</f>
        <v>1122 GJESDAL</v>
      </c>
      <c r="P191" s="4" t="str">
        <f>IFERROR(IF('Avlinger kornslag P'!N194&gt;0,'Avlinger kornslag P'!N194,""),"")</f>
        <v/>
      </c>
    </row>
    <row r="192" spans="3:16" x14ac:dyDescent="0.25">
      <c r="C192" t="str">
        <f>IF('Avlinger kornslag P'!A195&gt;0,'Avlinger kornslag P'!A195,"")</f>
        <v>4026 TINN</v>
      </c>
      <c r="D192" s="4" t="str">
        <f>IFERROR(IF('Avlinger kornslag P'!B195&gt;0,'Avlinger kornslag P'!B195,""),"")</f>
        <v/>
      </c>
      <c r="F192" t="str">
        <f>IF('Avlinger kornslag P'!D195&gt;0,'Avlinger kornslag P'!D195,"")</f>
        <v>4014 KRAGERØ</v>
      </c>
      <c r="G192" s="4" t="str">
        <f>IFERROR(IF('Avlinger kornslag P'!E195&gt;0,'Avlinger kornslag P'!E195,""),"")</f>
        <v/>
      </c>
      <c r="I192" t="str">
        <f>IF('Avlinger kornslag P'!G195&gt;0,'Avlinger kornslag P'!G195,"")</f>
        <v>1563 SUNNDAL</v>
      </c>
      <c r="J192" s="4" t="str">
        <f>IFERROR(IF('Avlinger kornslag P'!H195&gt;0,'Avlinger kornslag P'!H195,""),"")</f>
        <v/>
      </c>
      <c r="L192" t="str">
        <f>IF('Avlinger kornslag P'!J195&gt;0,'Avlinger kornslag P'!J195,"")</f>
        <v>3421 TRYSIL</v>
      </c>
      <c r="M192" s="4" t="str">
        <f>IFERROR(IF('Avlinger kornslag P'!K195&gt;0,'Avlinger kornslag P'!K195,""),"")</f>
        <v/>
      </c>
      <c r="O192" t="str">
        <f>IF('Avlinger kornslag P'!M195&gt;0,'Avlinger kornslag P'!M195,"")</f>
        <v>1813 BRØNNØY</v>
      </c>
      <c r="P192" s="4" t="str">
        <f>IFERROR(IF('Avlinger kornslag P'!N195&gt;0,'Avlinger kornslag P'!N195,""),"")</f>
        <v/>
      </c>
    </row>
    <row r="193" spans="3:16" x14ac:dyDescent="0.25">
      <c r="C193" t="str">
        <f>IF('Avlinger kornslag P'!A196&gt;0,'Avlinger kornslag P'!A196,"")</f>
        <v>3326 HEMSEDAL</v>
      </c>
      <c r="D193" s="4" t="str">
        <f>IFERROR(IF('Avlinger kornslag P'!B196&gt;0,'Avlinger kornslag P'!B196,""),"")</f>
        <v/>
      </c>
      <c r="F193" t="str">
        <f>IF('Avlinger kornslag P'!D196&gt;0,'Avlinger kornslag P'!D196,"")</f>
        <v>4602 KINN</v>
      </c>
      <c r="G193" s="4" t="str">
        <f>IFERROR(IF('Avlinger kornslag P'!E196&gt;0,'Avlinger kornslag P'!E196,""),"")</f>
        <v/>
      </c>
      <c r="I193" t="str">
        <f>IF('Avlinger kornslag P'!G196&gt;0,'Avlinger kornslag P'!G196,"")</f>
        <v>5058 ÅFJORD</v>
      </c>
      <c r="J193" s="4" t="str">
        <f>IFERROR(IF('Avlinger kornslag P'!H196&gt;0,'Avlinger kornslag P'!H196,""),"")</f>
        <v/>
      </c>
      <c r="L193" t="str">
        <f>IF('Avlinger kornslag P'!J196&gt;0,'Avlinger kornslag P'!J196,"")</f>
        <v>1577 VOLDA</v>
      </c>
      <c r="M193" s="4" t="str">
        <f>IFERROR(IF('Avlinger kornslag P'!K196&gt;0,'Avlinger kornslag P'!K196,""),"")</f>
        <v/>
      </c>
      <c r="O193" t="str">
        <f>IF('Avlinger kornslag P'!M196&gt;0,'Avlinger kornslag P'!M196,"")</f>
        <v>1840 SALTDAL</v>
      </c>
      <c r="P193" s="4" t="str">
        <f>IFERROR(IF('Avlinger kornslag P'!N196&gt;0,'Avlinger kornslag P'!N196,""),"")</f>
        <v/>
      </c>
    </row>
    <row r="194" spans="3:16" x14ac:dyDescent="0.25">
      <c r="C194" t="str">
        <f>IF('Avlinger kornslag P'!A197&gt;0,'Avlinger kornslag P'!A197,"")</f>
        <v>4644 LUSTER</v>
      </c>
      <c r="D194" s="4" t="str">
        <f>IFERROR(IF('Avlinger kornslag P'!B197&gt;0,'Avlinger kornslag P'!B197,""),"")</f>
        <v/>
      </c>
      <c r="F194" t="str">
        <f>IF('Avlinger kornslag P'!D197&gt;0,'Avlinger kornslag P'!D197,"")</f>
        <v>1554 AVERØY</v>
      </c>
      <c r="G194" s="4" t="str">
        <f>IFERROR(IF('Avlinger kornslag P'!E197&gt;0,'Avlinger kornslag P'!E197,""),"")</f>
        <v/>
      </c>
      <c r="I194" t="str">
        <f>IF('Avlinger kornslag P'!G197&gt;0,'Avlinger kornslag P'!G197,"")</f>
        <v>3432 LESJA</v>
      </c>
      <c r="J194" s="4" t="str">
        <f>IFERROR(IF('Avlinger kornslag P'!H197&gt;0,'Avlinger kornslag P'!H197,""),"")</f>
        <v/>
      </c>
      <c r="L194" t="str">
        <f>IF('Avlinger kornslag P'!J197&gt;0,'Avlinger kornslag P'!J197,"")</f>
        <v>3422 ÅMOT</v>
      </c>
      <c r="M194" s="4" t="str">
        <f>IFERROR(IF('Avlinger kornslag P'!K197&gt;0,'Avlinger kornslag P'!K197,""),"")</f>
        <v/>
      </c>
      <c r="O194" t="str">
        <f>IF('Avlinger kornslag P'!M197&gt;0,'Avlinger kornslag P'!M197,"")</f>
        <v>4030 NISSEDAL</v>
      </c>
      <c r="P194" s="4" t="str">
        <f>IFERROR(IF('Avlinger kornslag P'!N197&gt;0,'Avlinger kornslag P'!N197,""),"")</f>
        <v/>
      </c>
    </row>
    <row r="195" spans="3:16" x14ac:dyDescent="0.25">
      <c r="C195" t="str">
        <f>IF('Avlinger kornslag P'!A198&gt;0,'Avlinger kornslag P'!A198,"")</f>
        <v>5605 SØR-VARANGER</v>
      </c>
      <c r="D195" s="4" t="str">
        <f>IFERROR(IF('Avlinger kornslag P'!B198&gt;0,'Avlinger kornslag P'!B198,""),"")</f>
        <v/>
      </c>
      <c r="F195" t="str">
        <f>IF('Avlinger kornslag P'!D198&gt;0,'Avlinger kornslag P'!D198,"")</f>
        <v>1811 BINDAL</v>
      </c>
      <c r="G195" s="4" t="str">
        <f>IFERROR(IF('Avlinger kornslag P'!E198&gt;0,'Avlinger kornslag P'!E198,""),"")</f>
        <v/>
      </c>
      <c r="I195" t="str">
        <f>IF('Avlinger kornslag P'!G198&gt;0,'Avlinger kornslag P'!G198,"")</f>
        <v>4212 VEGÅRSHEI</v>
      </c>
      <c r="J195" s="4" t="str">
        <f>IFERROR(IF('Avlinger kornslag P'!H198&gt;0,'Avlinger kornslag P'!H198,""),"")</f>
        <v/>
      </c>
      <c r="L195" t="str">
        <f>IF('Avlinger kornslag P'!J198&gt;0,'Avlinger kornslag P'!J198,"")</f>
        <v>4214 FROLAND</v>
      </c>
      <c r="M195" s="4" t="str">
        <f>IFERROR(IF('Avlinger kornslag P'!K198&gt;0,'Avlinger kornslag P'!K198,""),"")</f>
        <v/>
      </c>
      <c r="O195" t="str">
        <f>IF('Avlinger kornslag P'!M198&gt;0,'Avlinger kornslag P'!M198,"")</f>
        <v>1124 SOLA</v>
      </c>
      <c r="P195" s="4" t="str">
        <f>IFERROR(IF('Avlinger kornslag P'!N198&gt;0,'Avlinger kornslag P'!N198,""),"")</f>
        <v/>
      </c>
    </row>
    <row r="196" spans="3:16" x14ac:dyDescent="0.25">
      <c r="C196" t="str">
        <f>IF('Avlinger kornslag P'!A199&gt;0,'Avlinger kornslag P'!A199,"")</f>
        <v>1866 HADSEL</v>
      </c>
      <c r="D196" s="4" t="str">
        <f>IFERROR(IF('Avlinger kornslag P'!B199&gt;0,'Avlinger kornslag P'!B199,""),"")</f>
        <v/>
      </c>
      <c r="F196" t="str">
        <f>IF('Avlinger kornslag P'!D199&gt;0,'Avlinger kornslag P'!D199,"")</f>
        <v>1130 STRAND</v>
      </c>
      <c r="G196" s="4" t="str">
        <f>IFERROR(IF('Avlinger kornslag P'!E199&gt;0,'Avlinger kornslag P'!E199,""),"")</f>
        <v/>
      </c>
      <c r="I196" t="str">
        <f>IF('Avlinger kornslag P'!G199&gt;0,'Avlinger kornslag P'!G199,"")</f>
        <v>1836 RØDØY</v>
      </c>
      <c r="J196" s="4" t="str">
        <f>IFERROR(IF('Avlinger kornslag P'!H199&gt;0,'Avlinger kornslag P'!H199,""),"")</f>
        <v/>
      </c>
      <c r="L196" t="str">
        <f>IF('Avlinger kornslag P'!J199&gt;0,'Avlinger kornslag P'!J199,"")</f>
        <v>3431 DOVRE</v>
      </c>
      <c r="M196" s="4" t="str">
        <f>IFERROR(IF('Avlinger kornslag P'!K199&gt;0,'Avlinger kornslag P'!K199,""),"")</f>
        <v/>
      </c>
      <c r="O196" t="str">
        <f>IF('Avlinger kornslag P'!M199&gt;0,'Avlinger kornslag P'!M199,"")</f>
        <v>1848 STEIGEN</v>
      </c>
      <c r="P196" s="4" t="str">
        <f>IFERROR(IF('Avlinger kornslag P'!N199&gt;0,'Avlinger kornslag P'!N199,""),"")</f>
        <v/>
      </c>
    </row>
    <row r="197" spans="3:16" x14ac:dyDescent="0.25">
      <c r="C197" t="str">
        <f>IF('Avlinger kornslag P'!A200&gt;0,'Avlinger kornslag P'!A200,"")</f>
        <v>1841 FAUSKE</v>
      </c>
      <c r="D197" s="4" t="str">
        <f>IFERROR(IF('Avlinger kornslag P'!B200&gt;0,'Avlinger kornslag P'!B200,""),"")</f>
        <v/>
      </c>
      <c r="F197" t="str">
        <f>IF('Avlinger kornslag P'!D200&gt;0,'Avlinger kornslag P'!D200,"")</f>
        <v>5538 STORFJORD</v>
      </c>
      <c r="G197" s="4" t="str">
        <f>IFERROR(IF('Avlinger kornslag P'!E200&gt;0,'Avlinger kornslag P'!E200,""),"")</f>
        <v/>
      </c>
      <c r="I197" t="str">
        <f>IF('Avlinger kornslag P'!G200&gt;0,'Avlinger kornslag P'!G200,"")</f>
        <v>1101 EIGERSUND</v>
      </c>
      <c r="J197" s="4" t="str">
        <f>IFERROR(IF('Avlinger kornslag P'!H200&gt;0,'Avlinger kornslag P'!H200,""),"")</f>
        <v/>
      </c>
      <c r="L197" t="str">
        <f>IF('Avlinger kornslag P'!J200&gt;0,'Avlinger kornslag P'!J200,"")</f>
        <v>1122 GJESDAL</v>
      </c>
      <c r="M197" s="4" t="str">
        <f>IFERROR(IF('Avlinger kornslag P'!K200&gt;0,'Avlinger kornslag P'!K200,""),"")</f>
        <v/>
      </c>
      <c r="O197" t="str">
        <f>IF('Avlinger kornslag P'!M200&gt;0,'Avlinger kornslag P'!M200,"")</f>
        <v>3426 TOLGA</v>
      </c>
      <c r="P197" s="4" t="str">
        <f>IFERROR(IF('Avlinger kornslag P'!N200&gt;0,'Avlinger kornslag P'!N200,""),"")</f>
        <v/>
      </c>
    </row>
    <row r="198" spans="3:16" x14ac:dyDescent="0.25">
      <c r="C198" t="str">
        <f>IF('Avlinger kornslag P'!A201&gt;0,'Avlinger kornslag P'!A201,"")</f>
        <v>1867 BØ</v>
      </c>
      <c r="D198" s="4" t="str">
        <f>IFERROR(IF('Avlinger kornslag P'!B201&gt;0,'Avlinger kornslag P'!B201,""),"")</f>
        <v/>
      </c>
      <c r="F198" t="str">
        <f>IF('Avlinger kornslag P'!D201&gt;0,'Avlinger kornslag P'!D201,"")</f>
        <v>3454 VANG</v>
      </c>
      <c r="G198" s="4" t="str">
        <f>IFERROR(IF('Avlinger kornslag P'!E201&gt;0,'Avlinger kornslag P'!E201,""),"")</f>
        <v/>
      </c>
      <c r="I198" t="str">
        <f>IF('Avlinger kornslag P'!G201&gt;0,'Avlinger kornslag P'!G201,"")</f>
        <v>1837 MELØY</v>
      </c>
      <c r="J198" s="4" t="str">
        <f>IFERROR(IF('Avlinger kornslag P'!H201&gt;0,'Avlinger kornslag P'!H201,""),"")</f>
        <v/>
      </c>
      <c r="L198" t="str">
        <f>IF('Avlinger kornslag P'!J201&gt;0,'Avlinger kornslag P'!J201,"")</f>
        <v>3432 LESJA</v>
      </c>
      <c r="M198" s="4" t="str">
        <f>IFERROR(IF('Avlinger kornslag P'!K201&gt;0,'Avlinger kornslag P'!K201,""),"")</f>
        <v/>
      </c>
      <c r="O198" t="str">
        <f>IF('Avlinger kornslag P'!M201&gt;0,'Avlinger kornslag P'!M201,"")</f>
        <v>1532 GISKE</v>
      </c>
      <c r="P198" s="4" t="str">
        <f>IFERROR(IF('Avlinger kornslag P'!N201&gt;0,'Avlinger kornslag P'!N201,""),"")</f>
        <v/>
      </c>
    </row>
    <row r="199" spans="3:16" x14ac:dyDescent="0.25">
      <c r="C199" t="str">
        <f>IF('Avlinger kornslag P'!A202&gt;0,'Avlinger kornslag P'!A202,"")</f>
        <v>1130 STRAND</v>
      </c>
      <c r="D199" s="4" t="str">
        <f>IFERROR(IF('Avlinger kornslag P'!B202&gt;0,'Avlinger kornslag P'!B202,""),"")</f>
        <v/>
      </c>
      <c r="F199" t="str">
        <f>IF('Avlinger kornslag P'!D202&gt;0,'Avlinger kornslag P'!D202,"")</f>
        <v>5061 RINDAL</v>
      </c>
      <c r="G199" s="4" t="str">
        <f>IFERROR(IF('Avlinger kornslag P'!E202&gt;0,'Avlinger kornslag P'!E202,""),"")</f>
        <v/>
      </c>
      <c r="I199" t="str">
        <f>IF('Avlinger kornslag P'!G202&gt;0,'Avlinger kornslag P'!G202,"")</f>
        <v>5061 RINDAL</v>
      </c>
      <c r="J199" s="4" t="str">
        <f>IFERROR(IF('Avlinger kornslag P'!H202&gt;0,'Avlinger kornslag P'!H202,""),"")</f>
        <v/>
      </c>
      <c r="L199" t="str">
        <f>IF('Avlinger kornslag P'!J202&gt;0,'Avlinger kornslag P'!J202,"")</f>
        <v>1579 HUSTADVIKA</v>
      </c>
      <c r="M199" s="4" t="str">
        <f>IFERROR(IF('Avlinger kornslag P'!K202&gt;0,'Avlinger kornslag P'!K202,""),"")</f>
        <v/>
      </c>
      <c r="O199" t="str">
        <f>IF('Avlinger kornslag P'!M202&gt;0,'Avlinger kornslag P'!M202,"")</f>
        <v>3224 RÆLINGEN</v>
      </c>
      <c r="P199" s="4" t="str">
        <f>IFERROR(IF('Avlinger kornslag P'!N202&gt;0,'Avlinger kornslag P'!N202,""),"")</f>
        <v/>
      </c>
    </row>
    <row r="200" spans="3:16" x14ac:dyDescent="0.25">
      <c r="C200" t="str">
        <f>IF('Avlinger kornslag P'!A203&gt;0,'Avlinger kornslag P'!A203,"")</f>
        <v>5056 HITRA</v>
      </c>
      <c r="D200" s="4" t="str">
        <f>IFERROR(IF('Avlinger kornslag P'!B203&gt;0,'Avlinger kornslag P'!B203,""),"")</f>
        <v/>
      </c>
      <c r="F200" t="str">
        <f>IF('Avlinger kornslag P'!D203&gt;0,'Avlinger kornslag P'!D203,"")</f>
        <v>4026 TINN</v>
      </c>
      <c r="G200" s="4" t="str">
        <f>IFERROR(IF('Avlinger kornslag P'!E203&gt;0,'Avlinger kornslag P'!E203,""),"")</f>
        <v/>
      </c>
      <c r="I200" t="str">
        <f>IF('Avlinger kornslag P'!G203&gt;0,'Avlinger kornslag P'!G203,"")</f>
        <v>1840 SALTDAL</v>
      </c>
      <c r="J200" s="4" t="str">
        <f>IFERROR(IF('Avlinger kornslag P'!H203&gt;0,'Avlinger kornslag P'!H203,""),"")</f>
        <v/>
      </c>
      <c r="L200" t="str">
        <f>IF('Avlinger kornslag P'!J203&gt;0,'Avlinger kornslag P'!J203,"")</f>
        <v>1871 ANDØY</v>
      </c>
      <c r="M200" s="4" t="str">
        <f>IFERROR(IF('Avlinger kornslag P'!K203&gt;0,'Avlinger kornslag P'!K203,""),"")</f>
        <v/>
      </c>
      <c r="O200" t="str">
        <f>IF('Avlinger kornslag P'!M203&gt;0,'Avlinger kornslag P'!M203,"")</f>
        <v>4640 SOGNDAL</v>
      </c>
      <c r="P200" s="4" t="str">
        <f>IFERROR(IF('Avlinger kornslag P'!N203&gt;0,'Avlinger kornslag P'!N203,""),"")</f>
        <v/>
      </c>
    </row>
    <row r="201" spans="3:16" x14ac:dyDescent="0.25">
      <c r="C201" t="str">
        <f>IF('Avlinger kornslag P'!A204&gt;0,'Avlinger kornslag P'!A204,"")</f>
        <v>4221 VALLE</v>
      </c>
      <c r="D201" s="4" t="str">
        <f>IFERROR(IF('Avlinger kornslag P'!B204&gt;0,'Avlinger kornslag P'!B204,""),"")</f>
        <v/>
      </c>
      <c r="F201" t="str">
        <f>IF('Avlinger kornslag P'!D204&gt;0,'Avlinger kornslag P'!D204,"")</f>
        <v>4640 SOGNDAL</v>
      </c>
      <c r="G201" s="4" t="str">
        <f>IFERROR(IF('Avlinger kornslag P'!E204&gt;0,'Avlinger kornslag P'!E204,""),"")</f>
        <v/>
      </c>
      <c r="I201" t="str">
        <f>IF('Avlinger kornslag P'!G204&gt;0,'Avlinger kornslag P'!G204,"")</f>
        <v>(tom)</v>
      </c>
      <c r="J201" s="4" t="str">
        <f>IFERROR(IF('Avlinger kornslag P'!H204&gt;0,'Avlinger kornslag P'!H204,""),"")</f>
        <v/>
      </c>
      <c r="L201" t="str">
        <f>IF('Avlinger kornslag P'!J204&gt;0,'Avlinger kornslag P'!J204,"")</f>
        <v>3453 ØYSTRE SLIDRE</v>
      </c>
      <c r="M201" s="4" t="str">
        <f>IFERROR(IF('Avlinger kornslag P'!K204&gt;0,'Avlinger kornslag P'!K204,""),"")</f>
        <v/>
      </c>
      <c r="O201" t="str">
        <f>IF('Avlinger kornslag P'!M204&gt;0,'Avlinger kornslag P'!M204,"")</f>
        <v>3222 LØRENSKOG</v>
      </c>
      <c r="P201" s="4" t="str">
        <f>IFERROR(IF('Avlinger kornslag P'!N204&gt;0,'Avlinger kornslag P'!N204,""),"")</f>
        <v/>
      </c>
    </row>
    <row r="202" spans="3:16" x14ac:dyDescent="0.25">
      <c r="C202" t="str">
        <f>IF('Avlinger kornslag P'!A205&gt;0,'Avlinger kornslag P'!A205,"")</f>
        <v>5520 BARDU</v>
      </c>
      <c r="D202" s="4" t="str">
        <f>IFERROR(IF('Avlinger kornslag P'!B205&gt;0,'Avlinger kornslag P'!B205,""),"")</f>
        <v/>
      </c>
      <c r="F202" t="str">
        <f>IF('Avlinger kornslag P'!D205&gt;0,'Avlinger kornslag P'!D205,"")</f>
        <v>4201 RISØR</v>
      </c>
      <c r="G202" s="4" t="str">
        <f>IFERROR(IF('Avlinger kornslag P'!E205&gt;0,'Avlinger kornslag P'!E205,""),"")</f>
        <v/>
      </c>
      <c r="I202" t="str">
        <f>IF('Avlinger kornslag P'!G205&gt;0,'Avlinger kornslag P'!G205,"")</f>
        <v>4227 KVINESDAL</v>
      </c>
      <c r="J202" s="4" t="str">
        <f>IFERROR(IF('Avlinger kornslag P'!H205&gt;0,'Avlinger kornslag P'!H205,""),"")</f>
        <v/>
      </c>
      <c r="L202" t="str">
        <f>IF('Avlinger kornslag P'!J205&gt;0,'Avlinger kornslag P'!J205,"")</f>
        <v>4203 ARENDAL</v>
      </c>
      <c r="M202" s="4" t="str">
        <f>IFERROR(IF('Avlinger kornslag P'!K205&gt;0,'Avlinger kornslag P'!K205,""),"")</f>
        <v/>
      </c>
      <c r="O202" t="str">
        <f>IF('Avlinger kornslag P'!M205&gt;0,'Avlinger kornslag P'!M205,"")</f>
        <v>4641 AURLAND</v>
      </c>
      <c r="P202" s="4" t="str">
        <f>IFERROR(IF('Avlinger kornslag P'!N205&gt;0,'Avlinger kornslag P'!N205,""),"")</f>
        <v/>
      </c>
    </row>
    <row r="203" spans="3:16" x14ac:dyDescent="0.25">
      <c r="C203" t="str">
        <f>IF('Avlinger kornslag P'!A206&gt;0,'Avlinger kornslag P'!A206,"")</f>
        <v>4226 HÆGEBOSTAD</v>
      </c>
      <c r="D203" s="4" t="str">
        <f>IFERROR(IF('Avlinger kornslag P'!B206&gt;0,'Avlinger kornslag P'!B206,""),"")</f>
        <v/>
      </c>
      <c r="F203" t="str">
        <f>IF('Avlinger kornslag P'!D206&gt;0,'Avlinger kornslag P'!D206,"")</f>
        <v>1146 TYSVÆR</v>
      </c>
      <c r="G203" s="4" t="str">
        <f>IFERROR(IF('Avlinger kornslag P'!E206&gt;0,'Avlinger kornslag P'!E206,""),"")</f>
        <v/>
      </c>
      <c r="I203" t="str">
        <f>IF('Avlinger kornslag P'!G206&gt;0,'Avlinger kornslag P'!G206,"")</f>
        <v>1838 GILDESKÅL</v>
      </c>
      <c r="J203" s="4" t="str">
        <f>IFERROR(IF('Avlinger kornslag P'!H206&gt;0,'Avlinger kornslag P'!H206,""),"")</f>
        <v/>
      </c>
      <c r="L203" t="str">
        <f>IF('Avlinger kornslag P'!J206&gt;0,'Avlinger kornslag P'!J206,"")</f>
        <v>4217 ÅMLI</v>
      </c>
      <c r="M203" s="4" t="str">
        <f>IFERROR(IF('Avlinger kornslag P'!K206&gt;0,'Avlinger kornslag P'!K206,""),"")</f>
        <v/>
      </c>
      <c r="O203" t="str">
        <f>IF('Avlinger kornslag P'!M206&gt;0,'Avlinger kornslag P'!M206,"")</f>
        <v>1853 EVENES</v>
      </c>
      <c r="P203" s="4" t="str">
        <f>IFERROR(IF('Avlinger kornslag P'!N206&gt;0,'Avlinger kornslag P'!N206,""),"")</f>
        <v/>
      </c>
    </row>
    <row r="204" spans="3:16" x14ac:dyDescent="0.25">
      <c r="C204" t="str">
        <f>IF('Avlinger kornslag P'!A207&gt;0,'Avlinger kornslag P'!A207,"")</f>
        <v>5536 LYNGEN</v>
      </c>
      <c r="D204" s="4" t="str">
        <f>IFERROR(IF('Avlinger kornslag P'!B207&gt;0,'Avlinger kornslag P'!B207,""),"")</f>
        <v/>
      </c>
      <c r="F204" t="str">
        <f>IF('Avlinger kornslag P'!D207&gt;0,'Avlinger kornslag P'!D207,"")</f>
        <v>1834 LURØY</v>
      </c>
      <c r="G204" s="4" t="str">
        <f>IFERROR(IF('Avlinger kornslag P'!E207&gt;0,'Avlinger kornslag P'!E207,""),"")</f>
        <v/>
      </c>
      <c r="I204" t="str">
        <f>IF('Avlinger kornslag P'!G207&gt;0,'Avlinger kornslag P'!G207,"")</f>
        <v>1848 STEIGEN</v>
      </c>
      <c r="J204" s="4" t="str">
        <f>IFERROR(IF('Avlinger kornslag P'!H207&gt;0,'Avlinger kornslag P'!H207,""),"")</f>
        <v/>
      </c>
      <c r="L204" t="str">
        <f>IF('Avlinger kornslag P'!J207&gt;0,'Avlinger kornslag P'!J207,"")</f>
        <v>1557 GJEMNES</v>
      </c>
      <c r="M204" s="4" t="str">
        <f>IFERROR(IF('Avlinger kornslag P'!K207&gt;0,'Avlinger kornslag P'!K207,""),"")</f>
        <v/>
      </c>
      <c r="O204" t="str">
        <f>IF('Avlinger kornslag P'!M207&gt;0,'Avlinger kornslag P'!M207,"")</f>
        <v>4642 LÆRDAL</v>
      </c>
      <c r="P204" s="4" t="str">
        <f>IFERROR(IF('Avlinger kornslag P'!N207&gt;0,'Avlinger kornslag P'!N207,""),"")</f>
        <v/>
      </c>
    </row>
    <row r="205" spans="3:16" x14ac:dyDescent="0.25">
      <c r="C205" t="str">
        <f>IF('Avlinger kornslag P'!A208&gt;0,'Avlinger kornslag P'!A208,"")</f>
        <v>4602 KINN</v>
      </c>
      <c r="D205" s="4" t="str">
        <f>IFERROR(IF('Avlinger kornslag P'!B208&gt;0,'Avlinger kornslag P'!B208,""),"")</f>
        <v/>
      </c>
      <c r="F205" t="str">
        <f>IF('Avlinger kornslag P'!D208&gt;0,'Avlinger kornslag P'!D208,"")</f>
        <v>1111 SOKNDAL</v>
      </c>
      <c r="G205" s="4" t="str">
        <f>IFERROR(IF('Avlinger kornslag P'!E208&gt;0,'Avlinger kornslag P'!E208,""),"")</f>
        <v/>
      </c>
      <c r="I205" t="str">
        <f>IF('Avlinger kornslag P'!G208&gt;0,'Avlinger kornslag P'!G208,"")</f>
        <v>1813 BRØNNØY</v>
      </c>
      <c r="J205" s="4" t="str">
        <f>IFERROR(IF('Avlinger kornslag P'!H208&gt;0,'Avlinger kornslag P'!H208,""),"")</f>
        <v/>
      </c>
      <c r="L205" t="str">
        <f>IF('Avlinger kornslag P'!J208&gt;0,'Avlinger kornslag P'!J208,"")</f>
        <v>1811 BINDAL</v>
      </c>
      <c r="M205" s="4" t="str">
        <f>IFERROR(IF('Avlinger kornslag P'!K208&gt;0,'Avlinger kornslag P'!K208,""),"")</f>
        <v/>
      </c>
      <c r="O205" t="str">
        <f>IF('Avlinger kornslag P'!M208&gt;0,'Avlinger kornslag P'!M208,"")</f>
        <v>1539 RAUMA</v>
      </c>
      <c r="P205" s="4" t="str">
        <f>IFERROR(IF('Avlinger kornslag P'!N208&gt;0,'Avlinger kornslag P'!N208,""),"")</f>
        <v/>
      </c>
    </row>
    <row r="206" spans="3:16" x14ac:dyDescent="0.25">
      <c r="C206" t="str">
        <f>IF('Avlinger kornslag P'!A209&gt;0,'Avlinger kornslag P'!A209,"")</f>
        <v>5628 TANA</v>
      </c>
      <c r="D206" s="4" t="str">
        <f>IFERROR(IF('Avlinger kornslag P'!B209&gt;0,'Avlinger kornslag P'!B209,""),"")</f>
        <v/>
      </c>
      <c r="F206" t="str">
        <f>IF('Avlinger kornslag P'!D209&gt;0,'Avlinger kornslag P'!D209,"")</f>
        <v>1866 HADSEL</v>
      </c>
      <c r="G206" s="4" t="str">
        <f>IFERROR(IF('Avlinger kornslag P'!E209&gt;0,'Avlinger kornslag P'!E209,""),"")</f>
        <v/>
      </c>
      <c r="I206" t="str">
        <f>IF('Avlinger kornslag P'!G209&gt;0,'Avlinger kornslag P'!G209,"")</f>
        <v>4602 KINN</v>
      </c>
      <c r="J206" s="4" t="str">
        <f>IFERROR(IF('Avlinger kornslag P'!H209&gt;0,'Avlinger kornslag P'!H209,""),"")</f>
        <v/>
      </c>
      <c r="L206" t="str">
        <f>IF('Avlinger kornslag P'!J209&gt;0,'Avlinger kornslag P'!J209,"")</f>
        <v>5049 FLATANGER</v>
      </c>
      <c r="M206" s="4" t="str">
        <f>IFERROR(IF('Avlinger kornslag P'!K209&gt;0,'Avlinger kornslag P'!K209,""),"")</f>
        <v/>
      </c>
      <c r="O206" t="str">
        <f>IF('Avlinger kornslag P'!M209&gt;0,'Avlinger kornslag P'!M209,"")</f>
        <v>4644 LUSTER</v>
      </c>
      <c r="P206" s="4" t="str">
        <f>IFERROR(IF('Avlinger kornslag P'!N209&gt;0,'Avlinger kornslag P'!N209,""),"")</f>
        <v/>
      </c>
    </row>
    <row r="207" spans="3:16" x14ac:dyDescent="0.25">
      <c r="C207" t="str">
        <f>IF('Avlinger kornslag P'!A210&gt;0,'Avlinger kornslag P'!A210,"")</f>
        <v>3432 LESJA</v>
      </c>
      <c r="D207" s="4" t="str">
        <f>IFERROR(IF('Avlinger kornslag P'!B210&gt;0,'Avlinger kornslag P'!B210,""),"")</f>
        <v/>
      </c>
      <c r="F207" t="str">
        <f>IF('Avlinger kornslag P'!D210&gt;0,'Avlinger kornslag P'!D210,"")</f>
        <v>1149 KARMØY</v>
      </c>
      <c r="G207" s="4" t="str">
        <f>IFERROR(IF('Avlinger kornslag P'!E210&gt;0,'Avlinger kornslag P'!E210,""),"")</f>
        <v/>
      </c>
      <c r="I207" t="str">
        <f>IF('Avlinger kornslag P'!G210&gt;0,'Avlinger kornslag P'!G210,"")</f>
        <v>4213 TVEDESTRAND</v>
      </c>
      <c r="J207" s="4" t="str">
        <f>IFERROR(IF('Avlinger kornslag P'!H210&gt;0,'Avlinger kornslag P'!H210,""),"")</f>
        <v/>
      </c>
      <c r="L207" t="str">
        <f>IF('Avlinger kornslag P'!J210&gt;0,'Avlinger kornslag P'!J210,"")</f>
        <v>1160 VINDAFJORD</v>
      </c>
      <c r="M207" s="4" t="str">
        <f>IFERROR(IF('Avlinger kornslag P'!K210&gt;0,'Avlinger kornslag P'!K210,""),"")</f>
        <v/>
      </c>
      <c r="O207" t="str">
        <f>IF('Avlinger kornslag P'!M210&gt;0,'Avlinger kornslag P'!M210,"")</f>
        <v>1130 STRAND</v>
      </c>
      <c r="P207" s="4" t="str">
        <f>IFERROR(IF('Avlinger kornslag P'!N210&gt;0,'Avlinger kornslag P'!N210,""),"")</f>
        <v/>
      </c>
    </row>
    <row r="208" spans="3:16" x14ac:dyDescent="0.25">
      <c r="C208" t="str">
        <f>IF('Avlinger kornslag P'!A211&gt;0,'Avlinger kornslag P'!A211,"")</f>
        <v>1836 RØDØY</v>
      </c>
      <c r="D208" s="4" t="str">
        <f>IFERROR(IF('Avlinger kornslag P'!B211&gt;0,'Avlinger kornslag P'!B211,""),"")</f>
        <v/>
      </c>
      <c r="F208" t="str">
        <f>IF('Avlinger kornslag P'!D211&gt;0,'Avlinger kornslag P'!D211,"")</f>
        <v>4032 FYRESDAL</v>
      </c>
      <c r="G208" s="4" t="str">
        <f>IFERROR(IF('Avlinger kornslag P'!E211&gt;0,'Avlinger kornslag P'!E211,""),"")</f>
        <v/>
      </c>
      <c r="I208" t="str">
        <f>IF('Avlinger kornslag P'!G211&gt;0,'Avlinger kornslag P'!G211,"")</f>
        <v>1865 VÅGAN</v>
      </c>
      <c r="J208" s="4" t="str">
        <f>IFERROR(IF('Avlinger kornslag P'!H211&gt;0,'Avlinger kornslag P'!H211,""),"")</f>
        <v/>
      </c>
      <c r="L208" t="str">
        <f>IF('Avlinger kornslag P'!J211&gt;0,'Avlinger kornslag P'!J211,"")</f>
        <v>1532 GISKE</v>
      </c>
      <c r="M208" s="4" t="str">
        <f>IFERROR(IF('Avlinger kornslag P'!K211&gt;0,'Avlinger kornslag P'!K211,""),"")</f>
        <v/>
      </c>
      <c r="O208" t="str">
        <f>IF('Avlinger kornslag P'!M211&gt;0,'Avlinger kornslag P'!M211,"")</f>
        <v>4647 SUNNFJORD</v>
      </c>
      <c r="P208" s="4" t="str">
        <f>IFERROR(IF('Avlinger kornslag P'!N211&gt;0,'Avlinger kornslag P'!N211,""),"")</f>
        <v/>
      </c>
    </row>
    <row r="209" spans="3:16" x14ac:dyDescent="0.25">
      <c r="C209" t="str">
        <f>IF('Avlinger kornslag P'!A212&gt;0,'Avlinger kornslag P'!A212,"")</f>
        <v>1525 STRANDA</v>
      </c>
      <c r="D209" s="4" t="str">
        <f>IFERROR(IF('Avlinger kornslag P'!B212&gt;0,'Avlinger kornslag P'!B212,""),"")</f>
        <v/>
      </c>
      <c r="F209" t="str">
        <f>IF('Avlinger kornslag P'!D212&gt;0,'Avlinger kornslag P'!D212,"")</f>
        <v>5536 LYNGEN</v>
      </c>
      <c r="G209" s="4" t="str">
        <f>IFERROR(IF('Avlinger kornslag P'!E212&gt;0,'Avlinger kornslag P'!E212,""),"")</f>
        <v/>
      </c>
      <c r="I209" t="str">
        <f>IF('Avlinger kornslag P'!G212&gt;0,'Avlinger kornslag P'!G212,"")</f>
        <v>1578 FJORD</v>
      </c>
      <c r="J209" s="4" t="str">
        <f>IFERROR(IF('Avlinger kornslag P'!H212&gt;0,'Avlinger kornslag P'!H212,""),"")</f>
        <v/>
      </c>
      <c r="L209" t="str">
        <f>IF('Avlinger kornslag P'!J212&gt;0,'Avlinger kornslag P'!J212,"")</f>
        <v>4219 EVJE OG HORNNES</v>
      </c>
      <c r="M209" s="4" t="str">
        <f>IFERROR(IF('Avlinger kornslag P'!K212&gt;0,'Avlinger kornslag P'!K212,""),"")</f>
        <v/>
      </c>
      <c r="O209" t="str">
        <f>IF('Avlinger kornslag P'!M212&gt;0,'Avlinger kornslag P'!M212,"")</f>
        <v>1866 HADSEL</v>
      </c>
      <c r="P209" s="4" t="str">
        <f>IFERROR(IF('Avlinger kornslag P'!N212&gt;0,'Avlinger kornslag P'!N212,""),"")</f>
        <v/>
      </c>
    </row>
    <row r="210" spans="3:16" x14ac:dyDescent="0.25">
      <c r="C210" t="str">
        <f>IF('Avlinger kornslag P'!A213&gt;0,'Avlinger kornslag P'!A213,"")</f>
        <v>1815 VEGA</v>
      </c>
      <c r="D210" s="4" t="str">
        <f>IFERROR(IF('Avlinger kornslag P'!B213&gt;0,'Avlinger kornslag P'!B213,""),"")</f>
        <v/>
      </c>
      <c r="F210" t="str">
        <f>IF('Avlinger kornslag P'!D213&gt;0,'Avlinger kornslag P'!D213,"")</f>
        <v>1560 TINGVOLL</v>
      </c>
      <c r="G210" s="4" t="str">
        <f>IFERROR(IF('Avlinger kornslag P'!E213&gt;0,'Avlinger kornslag P'!E213,""),"")</f>
        <v/>
      </c>
      <c r="I210" t="str">
        <f>IF('Avlinger kornslag P'!G213&gt;0,'Avlinger kornslag P'!G213,"")</f>
        <v>1867 BØ</v>
      </c>
      <c r="J210" s="4" t="str">
        <f>IFERROR(IF('Avlinger kornslag P'!H213&gt;0,'Avlinger kornslag P'!H213,""),"")</f>
        <v/>
      </c>
      <c r="L210" t="str">
        <f>IF('Avlinger kornslag P'!J213&gt;0,'Avlinger kornslag P'!J213,"")</f>
        <v>1853 EVENES</v>
      </c>
      <c r="M210" s="4" t="str">
        <f>IFERROR(IF('Avlinger kornslag P'!K213&gt;0,'Avlinger kornslag P'!K213,""),"")</f>
        <v/>
      </c>
      <c r="O210" t="str">
        <f>IF('Avlinger kornslag P'!M213&gt;0,'Avlinger kornslag P'!M213,"")</f>
        <v>4650 GLOPPEN</v>
      </c>
      <c r="P210" s="4" t="str">
        <f>IFERROR(IF('Avlinger kornslag P'!N213&gt;0,'Avlinger kornslag P'!N213,""),"")</f>
        <v/>
      </c>
    </row>
    <row r="211" spans="3:16" x14ac:dyDescent="0.25">
      <c r="C211" t="str">
        <f>IF('Avlinger kornslag P'!A214&gt;0,'Avlinger kornslag P'!A214,"")</f>
        <v>3429 FOLLDAL</v>
      </c>
      <c r="D211" s="4" t="str">
        <f>IFERROR(IF('Avlinger kornslag P'!B214&gt;0,'Avlinger kornslag P'!B214,""),"")</f>
        <v/>
      </c>
      <c r="F211" t="str">
        <f>IF('Avlinger kornslag P'!D214&gt;0,'Avlinger kornslag P'!D214,"")</f>
        <v>5026 HOLTÅLEN</v>
      </c>
      <c r="G211" s="4" t="str">
        <f>IFERROR(IF('Avlinger kornslag P'!E214&gt;0,'Avlinger kornslag P'!E214,""),"")</f>
        <v/>
      </c>
      <c r="I211" t="str">
        <f>IF('Avlinger kornslag P'!G214&gt;0,'Avlinger kornslag P'!G214,"")</f>
        <v>1554 AVERØY</v>
      </c>
      <c r="J211" s="4" t="str">
        <f>IFERROR(IF('Avlinger kornslag P'!H214&gt;0,'Avlinger kornslag P'!H214,""),"")</f>
        <v/>
      </c>
      <c r="L211" t="str">
        <f>IF('Avlinger kornslag P'!J214&gt;0,'Avlinger kornslag P'!J214,"")</f>
        <v>1506 MOLDE</v>
      </c>
      <c r="M211" s="4" t="str">
        <f>IFERROR(IF('Avlinger kornslag P'!K214&gt;0,'Avlinger kornslag P'!K214,""),"")</f>
        <v/>
      </c>
      <c r="O211" t="str">
        <f>IF('Avlinger kornslag P'!M214&gt;0,'Avlinger kornslag P'!M214,"")</f>
        <v>1867 BØ</v>
      </c>
      <c r="P211" s="4" t="str">
        <f>IFERROR(IF('Avlinger kornslag P'!N214&gt;0,'Avlinger kornslag P'!N214,""),"")</f>
        <v/>
      </c>
    </row>
    <row r="212" spans="3:16" x14ac:dyDescent="0.25">
      <c r="C212" t="str">
        <f>IF('Avlinger kornslag P'!A215&gt;0,'Avlinger kornslag P'!A215,"")</f>
        <v>1871 ANDØY</v>
      </c>
      <c r="D212" s="4" t="str">
        <f>IFERROR(IF('Avlinger kornslag P'!B215&gt;0,'Avlinger kornslag P'!B215,""),"")</f>
        <v/>
      </c>
      <c r="F212" t="str">
        <f>IF('Avlinger kornslag P'!D215&gt;0,'Avlinger kornslag P'!D215,"")</f>
        <v>1867 BØ</v>
      </c>
      <c r="G212" s="4" t="str">
        <f>IFERROR(IF('Avlinger kornslag P'!E215&gt;0,'Avlinger kornslag P'!E215,""),"")</f>
        <v/>
      </c>
      <c r="I212" t="str">
        <f>IF('Avlinger kornslag P'!G215&gt;0,'Avlinger kornslag P'!G215,"")</f>
        <v>4034 TOKKE</v>
      </c>
      <c r="J212" s="4" t="str">
        <f>IFERROR(IF('Avlinger kornslag P'!H215&gt;0,'Avlinger kornslag P'!H215,""),"")</f>
        <v/>
      </c>
      <c r="L212" t="str">
        <f>IF('Avlinger kornslag P'!J215&gt;0,'Avlinger kornslag P'!J215,"")</f>
        <v>3448 NORDRE LAND</v>
      </c>
      <c r="M212" s="4" t="str">
        <f>IFERROR(IF('Avlinger kornslag P'!K215&gt;0,'Avlinger kornslag P'!K215,""),"")</f>
        <v/>
      </c>
      <c r="O212" t="str">
        <f>IF('Avlinger kornslag P'!M215&gt;0,'Avlinger kornslag P'!M215,"")</f>
        <v>5001 TRONDHEIM</v>
      </c>
      <c r="P212" s="4" t="str">
        <f>IFERROR(IF('Avlinger kornslag P'!N215&gt;0,'Avlinger kornslag P'!N215,""),"")</f>
        <v/>
      </c>
    </row>
    <row r="213" spans="3:16" x14ac:dyDescent="0.25">
      <c r="C213" t="str">
        <f>IF('Avlinger kornslag P'!A216&gt;0,'Avlinger kornslag P'!A216,"")</f>
        <v>4212 VEGÅRSHEI</v>
      </c>
      <c r="D213" s="4" t="str">
        <f>IFERROR(IF('Avlinger kornslag P'!B216&gt;0,'Avlinger kornslag P'!B216,""),"")</f>
        <v/>
      </c>
      <c r="F213" t="str">
        <f>IF('Avlinger kornslag P'!D216&gt;0,'Avlinger kornslag P'!D216,"")</f>
        <v>4227 KVINESDAL</v>
      </c>
      <c r="G213" s="4" t="str">
        <f>IFERROR(IF('Avlinger kornslag P'!E216&gt;0,'Avlinger kornslag P'!E216,""),"")</f>
        <v/>
      </c>
      <c r="I213" t="str">
        <f>IF('Avlinger kornslag P'!G216&gt;0,'Avlinger kornslag P'!G216,"")</f>
        <v>3439 RINGEBU</v>
      </c>
      <c r="J213" s="4" t="str">
        <f>IFERROR(IF('Avlinger kornslag P'!H216&gt;0,'Avlinger kornslag P'!H216,""),"")</f>
        <v/>
      </c>
      <c r="L213" t="str">
        <f>IF('Avlinger kornslag P'!J216&gt;0,'Avlinger kornslag P'!J216,"")</f>
        <v>1130 STRAND</v>
      </c>
      <c r="M213" s="4" t="str">
        <f>IFERROR(IF('Avlinger kornslag P'!K216&gt;0,'Avlinger kornslag P'!K216,""),"")</f>
        <v/>
      </c>
      <c r="O213" t="str">
        <f>IF('Avlinger kornslag P'!M216&gt;0,'Avlinger kornslag P'!M216,"")</f>
        <v>3110 HVALER</v>
      </c>
      <c r="P213" s="4" t="str">
        <f>IFERROR(IF('Avlinger kornslag P'!N216&gt;0,'Avlinger kornslag P'!N216,""),"")</f>
        <v/>
      </c>
    </row>
    <row r="214" spans="3:16" x14ac:dyDescent="0.25">
      <c r="C214" t="str">
        <f>IF('Avlinger kornslag P'!A217&gt;0,'Avlinger kornslag P'!A217,"")</f>
        <v>1837 MELØY</v>
      </c>
      <c r="D214" s="4" t="str">
        <f>IFERROR(IF('Avlinger kornslag P'!B217&gt;0,'Avlinger kornslag P'!B217,""),"")</f>
        <v/>
      </c>
      <c r="F214" t="str">
        <f>IF('Avlinger kornslag P'!D217&gt;0,'Avlinger kornslag P'!D217,"")</f>
        <v>1871 ANDØY</v>
      </c>
      <c r="G214" s="4" t="str">
        <f>IFERROR(IF('Avlinger kornslag P'!E217&gt;0,'Avlinger kornslag P'!E217,""),"")</f>
        <v/>
      </c>
      <c r="I214" t="str">
        <f>IF('Avlinger kornslag P'!G217&gt;0,'Avlinger kornslag P'!G217,"")</f>
        <v>3326 HEMSEDAL</v>
      </c>
      <c r="J214" s="4" t="str">
        <f>IFERROR(IF('Avlinger kornslag P'!H217&gt;0,'Avlinger kornslag P'!H217,""),"")</f>
        <v/>
      </c>
      <c r="L214" t="str">
        <f>IF('Avlinger kornslag P'!J217&gt;0,'Avlinger kornslag P'!J217,"")</f>
        <v>1860 VESTVÅGØY</v>
      </c>
      <c r="M214" s="4" t="str">
        <f>IFERROR(IF('Avlinger kornslag P'!K217&gt;0,'Avlinger kornslag P'!K217,""),"")</f>
        <v/>
      </c>
      <c r="O214" t="str">
        <f>IF('Avlinger kornslag P'!M217&gt;0,'Avlinger kornslag P'!M217,"")</f>
        <v>5006 STEINKJER</v>
      </c>
      <c r="P214" s="4" t="str">
        <f>IFERROR(IF('Avlinger kornslag P'!N217&gt;0,'Avlinger kornslag P'!N217,""),"")</f>
        <v/>
      </c>
    </row>
    <row r="215" spans="3:16" x14ac:dyDescent="0.25">
      <c r="C215" t="str">
        <f>IF('Avlinger kornslag P'!A218&gt;0,'Avlinger kornslag P'!A218,"")</f>
        <v>1804 BODØ</v>
      </c>
      <c r="D215" s="4" t="str">
        <f>IFERROR(IF('Avlinger kornslag P'!B218&gt;0,'Avlinger kornslag P'!B218,""),"")</f>
        <v/>
      </c>
      <c r="F215" t="str">
        <f>IF('Avlinger kornslag P'!D218&gt;0,'Avlinger kornslag P'!D218,"")</f>
        <v>4034 TOKKE</v>
      </c>
      <c r="G215" s="4" t="str">
        <f>IFERROR(IF('Avlinger kornslag P'!E218&gt;0,'Avlinger kornslag P'!E218,""),"")</f>
        <v/>
      </c>
      <c r="I215" t="str">
        <f>IF('Avlinger kornslag P'!G218&gt;0,'Avlinger kornslag P'!G218,"")</f>
        <v>4014 KRAGERØ</v>
      </c>
      <c r="J215" s="4" t="str">
        <f>IFERROR(IF('Avlinger kornslag P'!H218&gt;0,'Avlinger kornslag P'!H218,""),"")</f>
        <v/>
      </c>
      <c r="L215" t="str">
        <f>IF('Avlinger kornslag P'!J218&gt;0,'Avlinger kornslag P'!J218,"")</f>
        <v>4220 BYGLAND</v>
      </c>
      <c r="M215" s="4" t="str">
        <f>IFERROR(IF('Avlinger kornslag P'!K218&gt;0,'Avlinger kornslag P'!K218,""),"")</f>
        <v/>
      </c>
      <c r="O215" t="str">
        <f>IF('Avlinger kornslag P'!M218&gt;0,'Avlinger kornslag P'!M218,"")</f>
        <v>1135 SAUDA</v>
      </c>
      <c r="P215" s="4" t="str">
        <f>IFERROR(IF('Avlinger kornslag P'!N218&gt;0,'Avlinger kornslag P'!N218,""),"")</f>
        <v/>
      </c>
    </row>
    <row r="216" spans="3:16" x14ac:dyDescent="0.25">
      <c r="C216" t="str">
        <f>IF('Avlinger kornslag P'!A219&gt;0,'Avlinger kornslag P'!A219,"")</f>
        <v>5055 HEIM</v>
      </c>
      <c r="D216" s="4" t="str">
        <f>IFERROR(IF('Avlinger kornslag P'!B219&gt;0,'Avlinger kornslag P'!B219,""),"")</f>
        <v/>
      </c>
      <c r="F216" t="str">
        <f>IF('Avlinger kornslag P'!D219&gt;0,'Avlinger kornslag P'!D219,"")</f>
        <v>1848 STEIGEN</v>
      </c>
      <c r="G216" s="4" t="str">
        <f>IFERROR(IF('Avlinger kornslag P'!E219&gt;0,'Avlinger kornslag P'!E219,""),"")</f>
        <v/>
      </c>
      <c r="I216" t="str">
        <f>IF('Avlinger kornslag P'!G219&gt;0,'Avlinger kornslag P'!G219,"")</f>
        <v>1130 STRAND</v>
      </c>
      <c r="J216" s="4" t="str">
        <f>IFERROR(IF('Avlinger kornslag P'!H219&gt;0,'Avlinger kornslag P'!H219,""),"")</f>
        <v/>
      </c>
      <c r="L216" t="str">
        <f>IF('Avlinger kornslag P'!J219&gt;0,'Avlinger kornslag P'!J219,"")</f>
        <v>3450 ETNEDAL</v>
      </c>
      <c r="M216" s="4" t="str">
        <f>IFERROR(IF('Avlinger kornslag P'!K219&gt;0,'Avlinger kornslag P'!K219,""),"")</f>
        <v/>
      </c>
      <c r="O216" t="str">
        <f>IF('Avlinger kornslag P'!M219&gt;0,'Avlinger kornslag P'!M219,"")</f>
        <v>1815 VEGA</v>
      </c>
      <c r="P216" s="4" t="str">
        <f>IFERROR(IF('Avlinger kornslag P'!N219&gt;0,'Avlinger kornslag P'!N219,""),"")</f>
        <v/>
      </c>
    </row>
    <row r="217" spans="3:16" x14ac:dyDescent="0.25">
      <c r="C217" t="str">
        <f>IF('Avlinger kornslag P'!A220&gt;0,'Avlinger kornslag P'!A220,"")</f>
        <v>1811 BINDAL</v>
      </c>
      <c r="D217" s="4" t="str">
        <f>IFERROR(IF('Avlinger kornslag P'!B220&gt;0,'Avlinger kornslag P'!B220,""),"")</f>
        <v/>
      </c>
      <c r="F217" t="str">
        <f>IF('Avlinger kornslag P'!D220&gt;0,'Avlinger kornslag P'!D220,"")</f>
        <v>1806 NARVIK</v>
      </c>
      <c r="G217" s="4" t="str">
        <f>IFERROR(IF('Avlinger kornslag P'!E220&gt;0,'Avlinger kornslag P'!E220,""),"")</f>
        <v/>
      </c>
      <c r="I217" t="str">
        <f>IF('Avlinger kornslag P'!G220&gt;0,'Avlinger kornslag P'!G220,"")</f>
        <v>3431 DOVRE</v>
      </c>
      <c r="J217" s="4" t="str">
        <f>IFERROR(IF('Avlinger kornslag P'!H220&gt;0,'Avlinger kornslag P'!H220,""),"")</f>
        <v/>
      </c>
      <c r="L217" t="str">
        <f>IF('Avlinger kornslag P'!J220&gt;0,'Avlinger kornslag P'!J220,"")</f>
        <v>1824 VEFSN</v>
      </c>
      <c r="M217" s="4" t="str">
        <f>IFERROR(IF('Avlinger kornslag P'!K220&gt;0,'Avlinger kornslag P'!K220,""),"")</f>
        <v/>
      </c>
      <c r="O217" t="str">
        <f>IF('Avlinger kornslag P'!M220&gt;0,'Avlinger kornslag P'!M220,"")</f>
        <v>1108 SANDNES</v>
      </c>
      <c r="P217" s="4" t="str">
        <f>IFERROR(IF('Avlinger kornslag P'!N220&gt;0,'Avlinger kornslag P'!N220,""),"")</f>
        <v/>
      </c>
    </row>
    <row r="218" spans="3:16" x14ac:dyDescent="0.25">
      <c r="C218" t="str">
        <f>IF('Avlinger kornslag P'!A221&gt;0,'Avlinger kornslag P'!A221,"")</f>
        <v>5061 RINDAL</v>
      </c>
      <c r="D218" s="4" t="str">
        <f>IFERROR(IF('Avlinger kornslag P'!B221&gt;0,'Avlinger kornslag P'!B221,""),"")</f>
        <v/>
      </c>
      <c r="F218" t="str">
        <f>IF('Avlinger kornslag P'!D221&gt;0,'Avlinger kornslag P'!D221,"")</f>
        <v>1160 VINDAFJORD</v>
      </c>
      <c r="G218" s="4" t="str">
        <f>IFERROR(IF('Avlinger kornslag P'!E221&gt;0,'Avlinger kornslag P'!E221,""),"")</f>
        <v/>
      </c>
      <c r="I218" t="str">
        <f>IF('Avlinger kornslag P'!G221&gt;0,'Avlinger kornslag P'!G221,"")</f>
        <v>1135 SAUDA</v>
      </c>
      <c r="J218" s="4" t="str">
        <f>IFERROR(IF('Avlinger kornslag P'!H221&gt;0,'Avlinger kornslag P'!H221,""),"")</f>
        <v/>
      </c>
      <c r="L218" t="str">
        <f>IF('Avlinger kornslag P'!J221&gt;0,'Avlinger kornslag P'!J221,"")</f>
        <v>4205 LINDESNES</v>
      </c>
      <c r="M218" s="4" t="str">
        <f>IFERROR(IF('Avlinger kornslag P'!K221&gt;0,'Avlinger kornslag P'!K221,""),"")</f>
        <v/>
      </c>
      <c r="O218" t="str">
        <f>IF('Avlinger kornslag P'!M221&gt;0,'Avlinger kornslag P'!M221,"")</f>
        <v>5020 OSEN</v>
      </c>
      <c r="P218" s="4" t="str">
        <f>IFERROR(IF('Avlinger kornslag P'!N221&gt;0,'Avlinger kornslag P'!N221,""),"")</f>
        <v/>
      </c>
    </row>
    <row r="219" spans="3:16" x14ac:dyDescent="0.25">
      <c r="C219" t="str">
        <f>IF('Avlinger kornslag P'!A222&gt;0,'Avlinger kornslag P'!A222,"")</f>
        <v>1554 AVERØY</v>
      </c>
      <c r="D219" s="4" t="str">
        <f>IFERROR(IF('Avlinger kornslag P'!B222&gt;0,'Avlinger kornslag P'!B222,""),"")</f>
        <v/>
      </c>
      <c r="F219" t="str">
        <f>IF('Avlinger kornslag P'!D222&gt;0,'Avlinger kornslag P'!D222,"")</f>
        <v>3326 HEMSEDAL</v>
      </c>
      <c r="G219" s="4" t="str">
        <f>IFERROR(IF('Avlinger kornslag P'!E222&gt;0,'Avlinger kornslag P'!E222,""),"")</f>
        <v/>
      </c>
      <c r="I219" t="str">
        <f>IF('Avlinger kornslag P'!G222&gt;0,'Avlinger kornslag P'!G222,"")</f>
        <v>1815 VEGA</v>
      </c>
      <c r="J219" s="4" t="str">
        <f>IFERROR(IF('Avlinger kornslag P'!H222&gt;0,'Avlinger kornslag P'!H222,""),"")</f>
        <v/>
      </c>
      <c r="L219" t="str">
        <f>IF('Avlinger kornslag P'!J222&gt;0,'Avlinger kornslag P'!J222,"")</f>
        <v>1834 LURØY</v>
      </c>
      <c r="M219" s="4" t="str">
        <f>IFERROR(IF('Avlinger kornslag P'!K222&gt;0,'Avlinger kornslag P'!K222,""),"")</f>
        <v/>
      </c>
      <c r="O219" t="str">
        <f>IF('Avlinger kornslag P'!M222&gt;0,'Avlinger kornslag P'!M222,"")</f>
        <v>1111 SOKNDAL</v>
      </c>
      <c r="P219" s="4" t="str">
        <f>IFERROR(IF('Avlinger kornslag P'!N222&gt;0,'Avlinger kornslag P'!N222,""),"")</f>
        <v/>
      </c>
    </row>
    <row r="220" spans="3:16" x14ac:dyDescent="0.25">
      <c r="C220" t="str">
        <f>IF('Avlinger kornslag P'!A223&gt;0,'Avlinger kornslag P'!A223,"")</f>
        <v>4218 IVELAND</v>
      </c>
      <c r="D220" s="4" t="str">
        <f>IFERROR(IF('Avlinger kornslag P'!B223&gt;0,'Avlinger kornslag P'!B223,""),"")</f>
        <v/>
      </c>
      <c r="F220" t="str">
        <f>IF('Avlinger kornslag P'!D223&gt;0,'Avlinger kornslag P'!D223,"")</f>
        <v>1836 RØDØY</v>
      </c>
      <c r="G220" s="4" t="str">
        <f>IFERROR(IF('Avlinger kornslag P'!E223&gt;0,'Avlinger kornslag P'!E223,""),"")</f>
        <v/>
      </c>
      <c r="I220" t="str">
        <f>IF('Avlinger kornslag P'!G223&gt;0,'Avlinger kornslag P'!G223,"")</f>
        <v>1149 KARMØY</v>
      </c>
      <c r="J220" s="4" t="str">
        <f>IFERROR(IF('Avlinger kornslag P'!H223&gt;0,'Avlinger kornslag P'!H223,""),"")</f>
        <v/>
      </c>
      <c r="L220" t="str">
        <f>IF('Avlinger kornslag P'!J223&gt;0,'Avlinger kornslag P'!J223,"")</f>
        <v>5058 ÅFJORD</v>
      </c>
      <c r="M220" s="4" t="str">
        <f>IFERROR(IF('Avlinger kornslag P'!K223&gt;0,'Avlinger kornslag P'!K223,""),"")</f>
        <v/>
      </c>
      <c r="O220" t="str">
        <f>IF('Avlinger kornslag P'!M223&gt;0,'Avlinger kornslag P'!M223,"")</f>
        <v>5021 OPPDAL</v>
      </c>
      <c r="P220" s="4" t="str">
        <f>IFERROR(IF('Avlinger kornslag P'!N223&gt;0,'Avlinger kornslag P'!N223,""),"")</f>
        <v/>
      </c>
    </row>
    <row r="221" spans="3:16" x14ac:dyDescent="0.25">
      <c r="C221" t="str">
        <f>IF('Avlinger kornslag P'!A224&gt;0,'Avlinger kornslag P'!A224,"")</f>
        <v>1833 RANA</v>
      </c>
      <c r="D221" s="4" t="str">
        <f>IFERROR(IF('Avlinger kornslag P'!B224&gt;0,'Avlinger kornslag P'!B224,""),"")</f>
        <v/>
      </c>
      <c r="F221" t="str">
        <f>IF('Avlinger kornslag P'!D224&gt;0,'Avlinger kornslag P'!D224,"")</f>
        <v>5512 TJELDSUND</v>
      </c>
      <c r="G221" s="4" t="str">
        <f>IFERROR(IF('Avlinger kornslag P'!E224&gt;0,'Avlinger kornslag P'!E224,""),"")</f>
        <v/>
      </c>
      <c r="I221" t="str">
        <f>IF('Avlinger kornslag P'!G224&gt;0,'Avlinger kornslag P'!G224,"")</f>
        <v>4218 IVELAND</v>
      </c>
      <c r="J221" s="4" t="str">
        <f>IFERROR(IF('Avlinger kornslag P'!H224&gt;0,'Avlinger kornslag P'!H224,""),"")</f>
        <v/>
      </c>
      <c r="L221" t="str">
        <f>IF('Avlinger kornslag P'!J224&gt;0,'Avlinger kornslag P'!J224,"")</f>
        <v>1835 TRÆNA</v>
      </c>
      <c r="M221" s="4" t="str">
        <f>IFERROR(IF('Avlinger kornslag P'!K224&gt;0,'Avlinger kornslag P'!K224,""),"")</f>
        <v/>
      </c>
      <c r="O221" t="str">
        <f>IF('Avlinger kornslag P'!M224&gt;0,'Avlinger kornslag P'!M224,"")</f>
        <v>1563 SUNNDAL</v>
      </c>
      <c r="P221" s="4" t="str">
        <f>IFERROR(IF('Avlinger kornslag P'!N224&gt;0,'Avlinger kornslag P'!N224,""),"")</f>
        <v/>
      </c>
    </row>
    <row r="222" spans="3:16" x14ac:dyDescent="0.25">
      <c r="C222" t="str">
        <f>IF('Avlinger kornslag P'!A225&gt;0,'Avlinger kornslag P'!A225,"")</f>
        <v>4220 BYGLAND</v>
      </c>
      <c r="D222" s="4" t="str">
        <f>IFERROR(IF('Avlinger kornslag P'!B225&gt;0,'Avlinger kornslag P'!B225,""),"")</f>
        <v/>
      </c>
      <c r="F222" t="str">
        <f>IF('Avlinger kornslag P'!D225&gt;0,'Avlinger kornslag P'!D225,"")</f>
        <v>1101 EIGERSUND</v>
      </c>
      <c r="G222" s="4" t="str">
        <f>IFERROR(IF('Avlinger kornslag P'!E225&gt;0,'Avlinger kornslag P'!E225,""),"")</f>
        <v/>
      </c>
      <c r="I222" t="str">
        <f>IF('Avlinger kornslag P'!G225&gt;0,'Avlinger kornslag P'!G225,"")</f>
        <v>5538 STORFJORD</v>
      </c>
      <c r="J222" s="4" t="str">
        <f>IFERROR(IF('Avlinger kornslag P'!H225&gt;0,'Avlinger kornslag P'!H225,""),"")</f>
        <v/>
      </c>
      <c r="L222" t="str">
        <f>IF('Avlinger kornslag P'!J225&gt;0,'Avlinger kornslag P'!J225,"")</f>
        <v>1149 KARMØY</v>
      </c>
      <c r="M222" s="4" t="str">
        <f>IFERROR(IF('Avlinger kornslag P'!K225&gt;0,'Avlinger kornslag P'!K225,""),"")</f>
        <v/>
      </c>
      <c r="O222" t="str">
        <f>IF('Avlinger kornslag P'!M225&gt;0,'Avlinger kornslag P'!M225,"")</f>
        <v>5022 RENNEBU</v>
      </c>
      <c r="P222" s="4" t="str">
        <f>IFERROR(IF('Avlinger kornslag P'!N225&gt;0,'Avlinger kornslag P'!N225,""),"")</f>
        <v/>
      </c>
    </row>
    <row r="223" spans="3:16" x14ac:dyDescent="0.25">
      <c r="C223" t="str">
        <f>IF('Avlinger kornslag P'!A226&gt;0,'Avlinger kornslag P'!A226,"")</f>
        <v>5538 STORFJORD</v>
      </c>
      <c r="D223" s="4" t="str">
        <f>IFERROR(IF('Avlinger kornslag P'!B226&gt;0,'Avlinger kornslag P'!B226,""),"")</f>
        <v/>
      </c>
      <c r="F223" t="str">
        <f>IF('Avlinger kornslag P'!D226&gt;0,'Avlinger kornslag P'!D226,"")</f>
        <v>5501 TROMSØ</v>
      </c>
      <c r="G223" s="4" t="str">
        <f>IFERROR(IF('Avlinger kornslag P'!E226&gt;0,'Avlinger kornslag P'!E226,""),"")</f>
        <v/>
      </c>
      <c r="I223" t="str">
        <f>IF('Avlinger kornslag P'!G226&gt;0,'Avlinger kornslag P'!G226,"")</f>
        <v>4026 TINN</v>
      </c>
      <c r="J223" s="4" t="str">
        <f>IFERROR(IF('Avlinger kornslag P'!H226&gt;0,'Avlinger kornslag P'!H226,""),"")</f>
        <v/>
      </c>
      <c r="L223" t="str">
        <f>IF('Avlinger kornslag P'!J226&gt;0,'Avlinger kornslag P'!J226,"")</f>
        <v>1837 MELØY</v>
      </c>
      <c r="M223" s="4" t="str">
        <f>IFERROR(IF('Avlinger kornslag P'!K226&gt;0,'Avlinger kornslag P'!K226,""),"")</f>
        <v/>
      </c>
      <c r="O223" t="str">
        <f>IF('Avlinger kornslag P'!M226&gt;0,'Avlinger kornslag P'!M226,"")</f>
        <v>1160 VINDAFJORD</v>
      </c>
      <c r="P223" s="4" t="str">
        <f>IFERROR(IF('Avlinger kornslag P'!N226&gt;0,'Avlinger kornslag P'!N226,""),"")</f>
        <v/>
      </c>
    </row>
    <row r="224" spans="3:16" x14ac:dyDescent="0.25">
      <c r="C224" t="str">
        <f>IF('Avlinger kornslag P'!A227&gt;0,'Avlinger kornslag P'!A227,"")</f>
        <v>1834 LURØY</v>
      </c>
      <c r="D224" s="4" t="str">
        <f>IFERROR(IF('Avlinger kornslag P'!B227&gt;0,'Avlinger kornslag P'!B227,""),"")</f>
        <v/>
      </c>
      <c r="F224" t="str">
        <f>IF('Avlinger kornslag P'!D227&gt;0,'Avlinger kornslag P'!D227,"")</f>
        <v>4212 VEGÅRSHEI</v>
      </c>
      <c r="G224" s="4" t="str">
        <f>IFERROR(IF('Avlinger kornslag P'!E227&gt;0,'Avlinger kornslag P'!E227,""),"")</f>
        <v/>
      </c>
      <c r="I224" t="str">
        <f>IF('Avlinger kornslag P'!G227&gt;0,'Avlinger kornslag P'!G227,"")</f>
        <v>5605 SØR-VARANGER</v>
      </c>
      <c r="J224" s="4" t="str">
        <f>IFERROR(IF('Avlinger kornslag P'!H227&gt;0,'Avlinger kornslag P'!H227,""),"")</f>
        <v/>
      </c>
      <c r="L224" t="str">
        <f>IF('Avlinger kornslag P'!J227&gt;0,'Avlinger kornslag P'!J227,"")</f>
        <v>4221 VALLE</v>
      </c>
      <c r="M224" s="4" t="str">
        <f>IFERROR(IF('Avlinger kornslag P'!K227&gt;0,'Avlinger kornslag P'!K227,""),"")</f>
        <v/>
      </c>
      <c r="O224" t="str">
        <f>IF('Avlinger kornslag P'!M227&gt;0,'Avlinger kornslag P'!M227,"")</f>
        <v>5026 HOLTÅLEN</v>
      </c>
      <c r="P224" s="4" t="str">
        <f>IFERROR(IF('Avlinger kornslag P'!N227&gt;0,'Avlinger kornslag P'!N227,""),"")</f>
        <v/>
      </c>
    </row>
    <row r="225" spans="3:16" x14ac:dyDescent="0.25">
      <c r="C225" t="str">
        <f>IF('Avlinger kornslag P'!A228&gt;0,'Avlinger kornslag P'!A228,"")</f>
        <v>1560 TINGVOLL</v>
      </c>
      <c r="D225" s="4" t="str">
        <f>IFERROR(IF('Avlinger kornslag P'!B228&gt;0,'Avlinger kornslag P'!B228,""),"")</f>
        <v/>
      </c>
      <c r="F225" t="str">
        <f>IF('Avlinger kornslag P'!D228&gt;0,'Avlinger kornslag P'!D228,"")</f>
        <v>4036 VINJE</v>
      </c>
      <c r="G225" s="4" t="str">
        <f>IFERROR(IF('Avlinger kornslag P'!E228&gt;0,'Avlinger kornslag P'!E228,""),"")</f>
        <v/>
      </c>
      <c r="I225" t="str">
        <f>IF('Avlinger kornslag P'!G228&gt;0,'Avlinger kornslag P'!G228,"")</f>
        <v>1820 ALSTAHAUG</v>
      </c>
      <c r="J225" s="4" t="str">
        <f>IFERROR(IF('Avlinger kornslag P'!H228&gt;0,'Avlinger kornslag P'!H228,""),"")</f>
        <v/>
      </c>
      <c r="L225" t="str">
        <f>IF('Avlinger kornslag P'!J228&gt;0,'Avlinger kornslag P'!J228,"")</f>
        <v>1840 SALTDAL</v>
      </c>
      <c r="M225" s="4" t="str">
        <f>IFERROR(IF('Avlinger kornslag P'!K228&gt;0,'Avlinger kornslag P'!K228,""),"")</f>
        <v/>
      </c>
      <c r="O225" t="str">
        <f>IF('Avlinger kornslag P'!M228&gt;0,'Avlinger kornslag P'!M228,"")</f>
        <v>1573 SMØLA</v>
      </c>
      <c r="P225" s="4" t="str">
        <f>IFERROR(IF('Avlinger kornslag P'!N228&gt;0,'Avlinger kornslag P'!N228,""),"")</f>
        <v/>
      </c>
    </row>
    <row r="226" spans="3:16" x14ac:dyDescent="0.25">
      <c r="C226" t="str">
        <f>IF('Avlinger kornslag P'!A229&gt;0,'Avlinger kornslag P'!A229,"")</f>
        <v>1111 SOKNDAL</v>
      </c>
      <c r="D226" s="4" t="str">
        <f>IFERROR(IF('Avlinger kornslag P'!B229&gt;0,'Avlinger kornslag P'!B229,""),"")</f>
        <v/>
      </c>
      <c r="F226" t="str">
        <f>IF('Avlinger kornslag P'!D229&gt;0,'Avlinger kornslag P'!D229,"")</f>
        <v>1135 SAUDA</v>
      </c>
      <c r="G226" s="4" t="str">
        <f>IFERROR(IF('Avlinger kornslag P'!E229&gt;0,'Avlinger kornslag P'!E229,""),"")</f>
        <v/>
      </c>
      <c r="I226" t="str">
        <f>IF('Avlinger kornslag P'!G229&gt;0,'Avlinger kornslag P'!G229,"")</f>
        <v>1525 STRANDA</v>
      </c>
      <c r="J226" s="4" t="str">
        <f>IFERROR(IF('Avlinger kornslag P'!H229&gt;0,'Avlinger kornslag P'!H229,""),"")</f>
        <v/>
      </c>
      <c r="L226" t="str">
        <f>IF('Avlinger kornslag P'!J229&gt;0,'Avlinger kornslag P'!J229,"")</f>
        <v>1841 FAUSKE</v>
      </c>
      <c r="M226" s="4" t="str">
        <f>IFERROR(IF('Avlinger kornslag P'!K229&gt;0,'Avlinger kornslag P'!K229,""),"")</f>
        <v/>
      </c>
      <c r="O226" t="str">
        <f>IF('Avlinger kornslag P'!M229&gt;0,'Avlinger kornslag P'!M229,"")</f>
        <v>5027 MIDTRE GAULDAL</v>
      </c>
      <c r="P226" s="4" t="str">
        <f>IFERROR(IF('Avlinger kornslag P'!N229&gt;0,'Avlinger kornslag P'!N229,""),"")</f>
        <v/>
      </c>
    </row>
    <row r="227" spans="3:16" x14ac:dyDescent="0.25">
      <c r="C227" t="str">
        <f>IF('Avlinger kornslag P'!A230&gt;0,'Avlinger kornslag P'!A230,"")</f>
        <v>5528 DYRØY</v>
      </c>
      <c r="D227" s="4" t="str">
        <f>IFERROR(IF('Avlinger kornslag P'!B230&gt;0,'Avlinger kornslag P'!B230,""),"")</f>
        <v/>
      </c>
      <c r="F227" t="str">
        <f>IF('Avlinger kornslag P'!D230&gt;0,'Avlinger kornslag P'!D230,"")</f>
        <v>3328 ÅL</v>
      </c>
      <c r="G227" s="4" t="str">
        <f>IFERROR(IF('Avlinger kornslag P'!E230&gt;0,'Avlinger kornslag P'!E230,""),"")</f>
        <v/>
      </c>
      <c r="I227" t="str">
        <f>IF('Avlinger kornslag P'!G230&gt;0,'Avlinger kornslag P'!G230,"")</f>
        <v>1804 BODØ</v>
      </c>
      <c r="J227" s="4" t="str">
        <f>IFERROR(IF('Avlinger kornslag P'!H230&gt;0,'Avlinger kornslag P'!H230,""),"")</f>
        <v/>
      </c>
      <c r="L227" t="str">
        <f>IF('Avlinger kornslag P'!J230&gt;0,'Avlinger kornslag P'!J230,"")</f>
        <v>5061 RINDAL</v>
      </c>
      <c r="M227" s="4" t="str">
        <f>IFERROR(IF('Avlinger kornslag P'!K230&gt;0,'Avlinger kornslag P'!K230,""),"")</f>
        <v/>
      </c>
      <c r="O227" t="str">
        <f>IF('Avlinger kornslag P'!M230&gt;0,'Avlinger kornslag P'!M230,"")</f>
        <v>3320 FLÅ</v>
      </c>
      <c r="P227" s="4" t="str">
        <f>IFERROR(IF('Avlinger kornslag P'!N230&gt;0,'Avlinger kornslag P'!N230,""),"")</f>
        <v/>
      </c>
    </row>
    <row r="228" spans="3:16" x14ac:dyDescent="0.25">
      <c r="C228" t="str">
        <f>IF('Avlinger kornslag P'!A231&gt;0,'Avlinger kornslag P'!A231,"")</f>
        <v>1848 STEIGEN</v>
      </c>
      <c r="D228" s="4" t="str">
        <f>IFERROR(IF('Avlinger kornslag P'!B231&gt;0,'Avlinger kornslag P'!B231,""),"")</f>
        <v/>
      </c>
      <c r="F228" t="str">
        <f>IF('Avlinger kornslag P'!D231&gt;0,'Avlinger kornslag P'!D231,"")</f>
        <v>4030 NISSEDAL</v>
      </c>
      <c r="G228" s="4" t="str">
        <f>IFERROR(IF('Avlinger kornslag P'!E231&gt;0,'Avlinger kornslag P'!E231,""),"")</f>
        <v/>
      </c>
      <c r="I228" t="str">
        <f>IF('Avlinger kornslag P'!G231&gt;0,'Avlinger kornslag P'!G231,"")</f>
        <v>4036 VINJE</v>
      </c>
      <c r="J228" s="4" t="str">
        <f>IFERROR(IF('Avlinger kornslag P'!H231&gt;0,'Avlinger kornslag P'!H231,""),"")</f>
        <v/>
      </c>
      <c r="L228" t="str">
        <f>IF('Avlinger kornslag P'!J231&gt;0,'Avlinger kornslag P'!J231,"")</f>
        <v>3322 NESBYEN</v>
      </c>
      <c r="M228" s="4" t="str">
        <f>IFERROR(IF('Avlinger kornslag P'!K231&gt;0,'Avlinger kornslag P'!K231,""),"")</f>
        <v/>
      </c>
      <c r="O228" t="str">
        <f>IF('Avlinger kornslag P'!M231&gt;0,'Avlinger kornslag P'!M231,"")</f>
        <v>5028 MELHUS</v>
      </c>
      <c r="P228" s="4" t="str">
        <f>IFERROR(IF('Avlinger kornslag P'!N231&gt;0,'Avlinger kornslag P'!N231,""),"")</f>
        <v/>
      </c>
    </row>
    <row r="229" spans="3:16" x14ac:dyDescent="0.25">
      <c r="C229" t="str">
        <f>IF('Avlinger kornslag P'!A232&gt;0,'Avlinger kornslag P'!A232,"")</f>
        <v>(tom)</v>
      </c>
      <c r="D229" s="4" t="str">
        <f>IFERROR(IF('Avlinger kornslag P'!B232&gt;0,'Avlinger kornslag P'!B232,""),"")</f>
        <v/>
      </c>
      <c r="F229" t="str">
        <f>IF('Avlinger kornslag P'!D232&gt;0,'Avlinger kornslag P'!D232,"")</f>
        <v>1853 EVENES</v>
      </c>
      <c r="G229" s="4" t="str">
        <f>IFERROR(IF('Avlinger kornslag P'!E232&gt;0,'Avlinger kornslag P'!E232,""),"")</f>
        <v/>
      </c>
      <c r="I229" t="str">
        <f>IF('Avlinger kornslag P'!G232&gt;0,'Avlinger kornslag P'!G232,"")</f>
        <v>5020 OSEN</v>
      </c>
      <c r="J229" s="4" t="str">
        <f>IFERROR(IF('Avlinger kornslag P'!H232&gt;0,'Avlinger kornslag P'!H232,""),"")</f>
        <v/>
      </c>
      <c r="L229" t="str">
        <f>IF('Avlinger kornslag P'!J232&gt;0,'Avlinger kornslag P'!J232,"")</f>
        <v>(tom)</v>
      </c>
      <c r="M229" s="4" t="str">
        <f>IFERROR(IF('Avlinger kornslag P'!K232&gt;0,'Avlinger kornslag P'!K232,""),"")</f>
        <v/>
      </c>
      <c r="O229" t="str">
        <f>IF('Avlinger kornslag P'!M232&gt;0,'Avlinger kornslag P'!M232,"")</f>
        <v>3324 GOL</v>
      </c>
      <c r="P229" s="4" t="str">
        <f>IFERROR(IF('Avlinger kornslag P'!N232&gt;0,'Avlinger kornslag P'!N232,""),"")</f>
        <v/>
      </c>
    </row>
    <row r="230" spans="3:16" x14ac:dyDescent="0.25">
      <c r="C230" t="str">
        <f>IF('Avlinger kornslag P'!A233&gt;0,'Avlinger kornslag P'!A233,"")</f>
        <v>4227 KVINESDAL</v>
      </c>
      <c r="D230" s="4" t="str">
        <f>IFERROR(IF('Avlinger kornslag P'!B233&gt;0,'Avlinger kornslag P'!B233,""),"")</f>
        <v/>
      </c>
      <c r="F230" t="str">
        <f>IF('Avlinger kornslag P'!D233&gt;0,'Avlinger kornslag P'!D233,"")</f>
        <v>3430 OS (INNLANDET)</v>
      </c>
      <c r="G230" s="4" t="str">
        <f>IFERROR(IF('Avlinger kornslag P'!E233&gt;0,'Avlinger kornslag P'!E233,""),"")</f>
        <v/>
      </c>
      <c r="I230" t="str">
        <f>IF('Avlinger kornslag P'!G233&gt;0,'Avlinger kornslag P'!G233,"")</f>
        <v>3328 ÅL</v>
      </c>
      <c r="J230" s="4" t="str">
        <f>IFERROR(IF('Avlinger kornslag P'!H233&gt;0,'Avlinger kornslag P'!H233,""),"")</f>
        <v/>
      </c>
      <c r="L230" t="str">
        <f>IF('Avlinger kornslag P'!J233&gt;0,'Avlinger kornslag P'!J233,"")</f>
        <v>4223 VENNESLA</v>
      </c>
      <c r="M230" s="4" t="str">
        <f>IFERROR(IF('Avlinger kornslag P'!K233&gt;0,'Avlinger kornslag P'!K233,""),"")</f>
        <v/>
      </c>
      <c r="O230" t="str">
        <f>IF('Avlinger kornslag P'!M233&gt;0,'Avlinger kornslag P'!M233,"")</f>
        <v>5029 SKAUN</v>
      </c>
      <c r="P230" s="4" t="str">
        <f>IFERROR(IF('Avlinger kornslag P'!N233&gt;0,'Avlinger kornslag P'!N233,""),"")</f>
        <v/>
      </c>
    </row>
    <row r="231" spans="3:16" x14ac:dyDescent="0.25">
      <c r="C231" t="str">
        <f>IF('Avlinger kornslag P'!A234&gt;0,'Avlinger kornslag P'!A234,"")</f>
        <v>1838 GILDESKÅL</v>
      </c>
      <c r="D231" s="4" t="str">
        <f>IFERROR(IF('Avlinger kornslag P'!B234&gt;0,'Avlinger kornslag P'!B234,""),"")</f>
        <v/>
      </c>
      <c r="F231" t="str">
        <f>IF('Avlinger kornslag P'!D234&gt;0,'Avlinger kornslag P'!D234,"")</f>
        <v>1840 SALTDAL</v>
      </c>
      <c r="G231" s="4" t="str">
        <f>IFERROR(IF('Avlinger kornslag P'!E234&gt;0,'Avlinger kornslag P'!E234,""),"")</f>
        <v/>
      </c>
      <c r="I231" t="str">
        <f>IF('Avlinger kornslag P'!G234&gt;0,'Avlinger kornslag P'!G234,"")</f>
        <v>4032 FYRESDAL</v>
      </c>
      <c r="J231" s="4" t="str">
        <f>IFERROR(IF('Avlinger kornslag P'!H234&gt;0,'Avlinger kornslag P'!H234,""),"")</f>
        <v/>
      </c>
      <c r="L231" t="str">
        <f>IF('Avlinger kornslag P'!J234&gt;0,'Avlinger kornslag P'!J234,"")</f>
        <v>1838 GILDESKÅL</v>
      </c>
      <c r="M231" s="4" t="str">
        <f>IFERROR(IF('Avlinger kornslag P'!K234&gt;0,'Avlinger kornslag P'!K234,""),"")</f>
        <v/>
      </c>
      <c r="O231" t="str">
        <f>IF('Avlinger kornslag P'!M234&gt;0,'Avlinger kornslag P'!M234,"")</f>
        <v>1576 AURE</v>
      </c>
      <c r="P231" s="4" t="str">
        <f>IFERROR(IF('Avlinger kornslag P'!N234&gt;0,'Avlinger kornslag P'!N234,""),"")</f>
        <v/>
      </c>
    </row>
    <row r="232" spans="3:16" x14ac:dyDescent="0.25">
      <c r="C232" t="str">
        <f>IF('Avlinger kornslag P'!A235&gt;0,'Avlinger kornslag P'!A235,"")</f>
        <v>4034 TOKKE</v>
      </c>
      <c r="D232" s="4" t="str">
        <f>IFERROR(IF('Avlinger kornslag P'!B235&gt;0,'Avlinger kornslag P'!B235,""),"")</f>
        <v/>
      </c>
      <c r="F232" t="str">
        <f>IF('Avlinger kornslag P'!D235&gt;0,'Avlinger kornslag P'!D235,"")</f>
        <v>4641 AURLAND</v>
      </c>
      <c r="G232" s="4" t="str">
        <f>IFERROR(IF('Avlinger kornslag P'!E235&gt;0,'Avlinger kornslag P'!E235,""),"")</f>
        <v/>
      </c>
      <c r="I232" t="str">
        <f>IF('Avlinger kornslag P'!G235&gt;0,'Avlinger kornslag P'!G235,"")</f>
        <v>5026 HOLTÅLEN</v>
      </c>
      <c r="J232" s="4" t="str">
        <f>IFERROR(IF('Avlinger kornslag P'!H235&gt;0,'Avlinger kornslag P'!H235,""),"")</f>
        <v/>
      </c>
      <c r="L232" t="str">
        <f>IF('Avlinger kornslag P'!J235&gt;0,'Avlinger kornslag P'!J235,"")</f>
        <v>4001 PORSGRUNN</v>
      </c>
      <c r="M232" s="4" t="str">
        <f>IFERROR(IF('Avlinger kornslag P'!K235&gt;0,'Avlinger kornslag P'!K235,""),"")</f>
        <v/>
      </c>
      <c r="O232" t="str">
        <f>IF('Avlinger kornslag P'!M235&gt;0,'Avlinger kornslag P'!M235,"")</f>
        <v>5031 MALVIK</v>
      </c>
      <c r="P232" s="4" t="str">
        <f>IFERROR(IF('Avlinger kornslag P'!N235&gt;0,'Avlinger kornslag P'!N235,""),"")</f>
        <v/>
      </c>
    </row>
    <row r="233" spans="3:16" x14ac:dyDescent="0.25">
      <c r="C233" t="str">
        <f>IF('Avlinger kornslag P'!A236&gt;0,'Avlinger kornslag P'!A236,"")</f>
        <v>1576 AURE</v>
      </c>
      <c r="D233" s="4" t="str">
        <f>IFERROR(IF('Avlinger kornslag P'!B236&gt;0,'Avlinger kornslag P'!B236,""),"")</f>
        <v/>
      </c>
      <c r="F233" t="str">
        <f>IF('Avlinger kornslag P'!D236&gt;0,'Avlinger kornslag P'!D236,"")</f>
        <v>1837 MELØY</v>
      </c>
      <c r="G233" s="4" t="str">
        <f>IFERROR(IF('Avlinger kornslag P'!E236&gt;0,'Avlinger kornslag P'!E236,""),"")</f>
        <v/>
      </c>
      <c r="I233" t="str">
        <f>IF('Avlinger kornslag P'!G236&gt;0,'Avlinger kornslag P'!G236,"")</f>
        <v>3426 TOLGA</v>
      </c>
      <c r="J233" s="4" t="str">
        <f>IFERROR(IF('Avlinger kornslag P'!H236&gt;0,'Avlinger kornslag P'!H236,""),"")</f>
        <v/>
      </c>
      <c r="L233" t="str">
        <f>IF('Avlinger kornslag P'!J236&gt;0,'Avlinger kornslag P'!J236,"")</f>
        <v>5052 LEKA</v>
      </c>
      <c r="M233" s="4" t="str">
        <f>IFERROR(IF('Avlinger kornslag P'!K236&gt;0,'Avlinger kornslag P'!K236,""),"")</f>
        <v/>
      </c>
      <c r="O233" t="str">
        <f>IF('Avlinger kornslag P'!M236&gt;0,'Avlinger kornslag P'!M236,"")</f>
        <v>3422 ÅMOT</v>
      </c>
      <c r="P233" s="4" t="str">
        <f>IFERROR(IF('Avlinger kornslag P'!N236&gt;0,'Avlinger kornslag P'!N236,""),"")</f>
        <v/>
      </c>
    </row>
    <row r="234" spans="3:16" x14ac:dyDescent="0.25">
      <c r="C234" t="str">
        <f>IF('Avlinger kornslag P'!A237&gt;0,'Avlinger kornslag P'!A237,"")</f>
        <v>5512 TJELDSUND</v>
      </c>
      <c r="D234" s="4" t="str">
        <f>IFERROR(IF('Avlinger kornslag P'!B237&gt;0,'Avlinger kornslag P'!B237,""),"")</f>
        <v/>
      </c>
      <c r="F234" t="str">
        <f>IF('Avlinger kornslag P'!D237&gt;0,'Avlinger kornslag P'!D237,"")</f>
        <v>4644 LUSTER</v>
      </c>
      <c r="G234" s="4" t="str">
        <f>IFERROR(IF('Avlinger kornslag P'!E237&gt;0,'Avlinger kornslag P'!E237,""),"")</f>
        <v/>
      </c>
      <c r="I234" t="str">
        <f>IF('Avlinger kornslag P'!G237&gt;0,'Avlinger kornslag P'!G237,"")</f>
        <v>1114 BJERKREIM</v>
      </c>
      <c r="J234" s="4" t="str">
        <f>IFERROR(IF('Avlinger kornslag P'!H237&gt;0,'Avlinger kornslag P'!H237,""),"")</f>
        <v/>
      </c>
      <c r="L234" t="str">
        <f>IF('Avlinger kornslag P'!J237&gt;0,'Avlinger kornslag P'!J237,"")</f>
        <v>3427 TYNSET</v>
      </c>
      <c r="M234" s="4" t="str">
        <f>IFERROR(IF('Avlinger kornslag P'!K237&gt;0,'Avlinger kornslag P'!K237,""),"")</f>
        <v/>
      </c>
      <c r="O234" t="str">
        <f>IF('Avlinger kornslag P'!M237&gt;0,'Avlinger kornslag P'!M237,"")</f>
        <v>5032 SELBU</v>
      </c>
      <c r="P234" s="4" t="str">
        <f>IFERROR(IF('Avlinger kornslag P'!N237&gt;0,'Avlinger kornslag P'!N237,""),"")</f>
        <v/>
      </c>
    </row>
    <row r="235" spans="3:16" x14ac:dyDescent="0.25">
      <c r="C235" t="str">
        <f>IF('Avlinger kornslag P'!A238&gt;0,'Avlinger kornslag P'!A238,"")</f>
        <v>1577 VOLDA</v>
      </c>
      <c r="D235" s="4" t="str">
        <f>IFERROR(IF('Avlinger kornslag P'!B238&gt;0,'Avlinger kornslag P'!B238,""),"")</f>
        <v/>
      </c>
      <c r="F235" t="str">
        <f>IF('Avlinger kornslag P'!D238&gt;0,'Avlinger kornslag P'!D238,"")</f>
        <v>1841 FAUSKE</v>
      </c>
      <c r="G235" s="4" t="str">
        <f>IFERROR(IF('Avlinger kornslag P'!E238&gt;0,'Avlinger kornslag P'!E238,""),"")</f>
        <v/>
      </c>
      <c r="I235" t="str">
        <f>IF('Avlinger kornslag P'!G238&gt;0,'Avlinger kornslag P'!G238,"")</f>
        <v>3427 TYNSET</v>
      </c>
      <c r="J235" s="4" t="str">
        <f>IFERROR(IF('Avlinger kornslag P'!H238&gt;0,'Avlinger kornslag P'!H238,""),"")</f>
        <v/>
      </c>
      <c r="L235" t="str">
        <f>IF('Avlinger kornslag P'!J238&gt;0,'Avlinger kornslag P'!J238,"")</f>
        <v>1560 TINGVOLL</v>
      </c>
      <c r="M235" s="4" t="str">
        <f>IFERROR(IF('Avlinger kornslag P'!K238&gt;0,'Avlinger kornslag P'!K238,""),"")</f>
        <v/>
      </c>
      <c r="O235" t="str">
        <f>IF('Avlinger kornslag P'!M238&gt;0,'Avlinger kornslag P'!M238,"")</f>
        <v>5034 MERÅKER</v>
      </c>
      <c r="P235" s="4" t="str">
        <f>IFERROR(IF('Avlinger kornslag P'!N238&gt;0,'Avlinger kornslag P'!N238,""),"")</f>
        <v/>
      </c>
    </row>
    <row r="236" spans="3:16" x14ac:dyDescent="0.25">
      <c r="C236" t="str">
        <f>IF('Avlinger kornslag P'!A239&gt;0,'Avlinger kornslag P'!A239,"")</f>
        <v>1853 EVENES</v>
      </c>
      <c r="D236" s="4" t="str">
        <f>IFERROR(IF('Avlinger kornslag P'!B239&gt;0,'Avlinger kornslag P'!B239,""),"")</f>
        <v/>
      </c>
      <c r="F236" t="str">
        <f>IF('Avlinger kornslag P'!D239&gt;0,'Avlinger kornslag P'!D239,"")</f>
        <v>4647 SUNNFJORD</v>
      </c>
      <c r="G236" s="4" t="str">
        <f>IFERROR(IF('Avlinger kornslag P'!E239&gt;0,'Avlinger kornslag P'!E239,""),"")</f>
        <v/>
      </c>
      <c r="I236" t="str">
        <f>IF('Avlinger kornslag P'!G239&gt;0,'Avlinger kornslag P'!G239,"")</f>
        <v>4640 SOGNDAL</v>
      </c>
      <c r="J236" s="4" t="str">
        <f>IFERROR(IF('Avlinger kornslag P'!H239&gt;0,'Avlinger kornslag P'!H239,""),"")</f>
        <v/>
      </c>
      <c r="L236" t="str">
        <f>IF('Avlinger kornslag P'!J239&gt;0,'Avlinger kornslag P'!J239,"")</f>
        <v>3336 ROLLAG</v>
      </c>
      <c r="M236" s="4" t="str">
        <f>IFERROR(IF('Avlinger kornslag P'!K239&gt;0,'Avlinger kornslag P'!K239,""),"")</f>
        <v/>
      </c>
      <c r="O236" t="str">
        <f>IF('Avlinger kornslag P'!M239&gt;0,'Avlinger kornslag P'!M239,"")</f>
        <v>5528 DYRØY</v>
      </c>
      <c r="P236" s="4" t="str">
        <f>IFERROR(IF('Avlinger kornslag P'!N239&gt;0,'Avlinger kornslag P'!N239,""),"")</f>
        <v/>
      </c>
    </row>
    <row r="237" spans="3:16" x14ac:dyDescent="0.25">
      <c r="C237" t="str">
        <f>IF('Avlinger kornslag P'!A240&gt;0,'Avlinger kornslag P'!A240,"")</f>
        <v>5026 HOLTÅLEN</v>
      </c>
      <c r="D237" s="4" t="str">
        <f>IFERROR(IF('Avlinger kornslag P'!B240&gt;0,'Avlinger kornslag P'!B240,""),"")</f>
        <v/>
      </c>
      <c r="F237" t="str">
        <f>IF('Avlinger kornslag P'!D240&gt;0,'Avlinger kornslag P'!D240,"")</f>
        <v>4218 IVELAND</v>
      </c>
      <c r="G237" s="4" t="str">
        <f>IFERROR(IF('Avlinger kornslag P'!E240&gt;0,'Avlinger kornslag P'!E240,""),"")</f>
        <v/>
      </c>
      <c r="I237" t="str">
        <f>IF('Avlinger kornslag P'!G240&gt;0,'Avlinger kornslag P'!G240,"")</f>
        <v>4647 SUNNFJORD</v>
      </c>
      <c r="J237" s="4" t="str">
        <f>IFERROR(IF('Avlinger kornslag P'!H240&gt;0,'Avlinger kornslag P'!H240,""),"")</f>
        <v/>
      </c>
      <c r="L237" t="str">
        <f>IF('Avlinger kornslag P'!J240&gt;0,'Avlinger kornslag P'!J240,"")</f>
        <v>1114 BJERKREIM</v>
      </c>
      <c r="M237" s="4" t="str">
        <f>IFERROR(IF('Avlinger kornslag P'!K240&gt;0,'Avlinger kornslag P'!K240,""),"")</f>
        <v/>
      </c>
      <c r="O237" t="str">
        <f>IF('Avlinger kornslag P'!M240&gt;0,'Avlinger kornslag P'!M240,"")</f>
        <v>3338 NORE OG UVDAL</v>
      </c>
      <c r="P237" s="4" t="str">
        <f>IFERROR(IF('Avlinger kornslag P'!N240&gt;0,'Avlinger kornslag P'!N240,""),"")</f>
        <v/>
      </c>
    </row>
    <row r="238" spans="3:16" x14ac:dyDescent="0.25">
      <c r="C238" t="str">
        <f>IF('Avlinger kornslag P'!A241&gt;0,'Avlinger kornslag P'!A241,"")</f>
        <v>5501 TROMSØ</v>
      </c>
      <c r="D238" s="4" t="str">
        <f>IFERROR(IF('Avlinger kornslag P'!B241&gt;0,'Avlinger kornslag P'!B241,""),"")</f>
        <v/>
      </c>
      <c r="F238" t="str">
        <f>IF('Avlinger kornslag P'!D241&gt;0,'Avlinger kornslag P'!D241,"")</f>
        <v>4650 GLOPPEN</v>
      </c>
      <c r="G238" s="4" t="str">
        <f>IFERROR(IF('Avlinger kornslag P'!E241&gt;0,'Avlinger kornslag P'!E241,""),"")</f>
        <v/>
      </c>
      <c r="I238" t="str">
        <f>IF('Avlinger kornslag P'!G241&gt;0,'Avlinger kornslag P'!G241,"")</f>
        <v>4641 AURLAND</v>
      </c>
      <c r="J238" s="4" t="str">
        <f>IFERROR(IF('Avlinger kornslag P'!H241&gt;0,'Avlinger kornslag P'!H241,""),"")</f>
        <v/>
      </c>
      <c r="L238" t="str">
        <f>IF('Avlinger kornslag P'!J241&gt;0,'Avlinger kornslag P'!J241,"")</f>
        <v>1865 VÅGAN</v>
      </c>
      <c r="M238" s="4" t="str">
        <f>IFERROR(IF('Avlinger kornslag P'!K241&gt;0,'Avlinger kornslag P'!K241,""),"")</f>
        <v/>
      </c>
      <c r="O238" t="str">
        <f>IF('Avlinger kornslag P'!M241&gt;0,'Avlinger kornslag P'!M241,"")</f>
        <v>4036 VINJE</v>
      </c>
      <c r="P238" s="4" t="str">
        <f>IFERROR(IF('Avlinger kornslag P'!N241&gt;0,'Avlinger kornslag P'!N241,""),"")</f>
        <v/>
      </c>
    </row>
    <row r="239" spans="3:16" x14ac:dyDescent="0.25">
      <c r="C239" t="str">
        <f>IF('Avlinger kornslag P'!A242&gt;0,'Avlinger kornslag P'!A242,"")</f>
        <v>1114 BJERKREIM</v>
      </c>
      <c r="D239" s="4" t="str">
        <f>IFERROR(IF('Avlinger kornslag P'!B242&gt;0,'Avlinger kornslag P'!B242,""),"")</f>
        <v/>
      </c>
      <c r="F239" t="str">
        <f>IF('Avlinger kornslag P'!D242&gt;0,'Avlinger kornslag P'!D242,"")</f>
        <v>4219 EVJE OG HORNNES</v>
      </c>
      <c r="G239" s="4" t="str">
        <f>IFERROR(IF('Avlinger kornslag P'!E242&gt;0,'Avlinger kornslag P'!E242,""),"")</f>
        <v/>
      </c>
      <c r="I239" t="str">
        <f>IF('Avlinger kornslag P'!G242&gt;0,'Avlinger kornslag P'!G242,"")</f>
        <v>4650 GLOPPEN</v>
      </c>
      <c r="J239" s="4" t="str">
        <f>IFERROR(IF('Avlinger kornslag P'!H242&gt;0,'Avlinger kornslag P'!H242,""),"")</f>
        <v/>
      </c>
      <c r="L239" t="str">
        <f>IF('Avlinger kornslag P'!J242&gt;0,'Avlinger kornslag P'!J242,"")</f>
        <v>5055 HEIM</v>
      </c>
      <c r="M239" s="4" t="str">
        <f>IFERROR(IF('Avlinger kornslag P'!K242&gt;0,'Avlinger kornslag P'!K242,""),"")</f>
        <v/>
      </c>
      <c r="O239" t="str">
        <f>IF('Avlinger kornslag P'!M242&gt;0,'Avlinger kornslag P'!M242,"")</f>
        <v>1560 TINGVOLL</v>
      </c>
      <c r="P239" s="4" t="str">
        <f>IFERROR(IF('Avlinger kornslag P'!N242&gt;0,'Avlinger kornslag P'!N242,""),"")</f>
        <v/>
      </c>
    </row>
    <row r="240" spans="3:16" x14ac:dyDescent="0.25">
      <c r="C240" t="str">
        <f>IF('Avlinger kornslag P'!A243&gt;0,'Avlinger kornslag P'!A243,"")</f>
        <v>4036 VINJE</v>
      </c>
      <c r="D240" s="4" t="str">
        <f>IFERROR(IF('Avlinger kornslag P'!B243&gt;0,'Avlinger kornslag P'!B243,""),"")</f>
        <v/>
      </c>
      <c r="F240" t="str">
        <f>IF('Avlinger kornslag P'!D243&gt;0,'Avlinger kornslag P'!D243,"")</f>
        <v>1815 VEGA</v>
      </c>
      <c r="G240" s="4" t="str">
        <f>IFERROR(IF('Avlinger kornslag P'!E243&gt;0,'Avlinger kornslag P'!E243,""),"")</f>
        <v/>
      </c>
      <c r="I240" t="str">
        <f>IF('Avlinger kornslag P'!G243&gt;0,'Avlinger kornslag P'!G243,"")</f>
        <v>4644 LUSTER</v>
      </c>
      <c r="J240" s="4" t="str">
        <f>IFERROR(IF('Avlinger kornslag P'!H243&gt;0,'Avlinger kornslag P'!H243,""),"")</f>
        <v/>
      </c>
      <c r="L240" t="str">
        <f>IF('Avlinger kornslag P'!J243&gt;0,'Avlinger kornslag P'!J243,"")</f>
        <v>5056 HITRA</v>
      </c>
      <c r="M240" s="4" t="str">
        <f>IFERROR(IF('Avlinger kornslag P'!K243&gt;0,'Avlinger kornslag P'!K243,""),"")</f>
        <v/>
      </c>
      <c r="O240" t="str">
        <f>IF('Avlinger kornslag P'!M243&gt;0,'Avlinger kornslag P'!M243,"")</f>
        <v>3328 ÅL</v>
      </c>
      <c r="P240" s="4" t="str">
        <f>IFERROR(IF('Avlinger kornslag P'!N243&gt;0,'Avlinger kornslag P'!N243,""),"")</f>
        <v/>
      </c>
    </row>
    <row r="241" spans="3:16" x14ac:dyDescent="0.25">
      <c r="C241" t="str">
        <f>IF('Avlinger kornslag P'!A244&gt;0,'Avlinger kornslag P'!A244,"")</f>
        <v>3454 VANG</v>
      </c>
      <c r="D241" s="4" t="str">
        <f>IFERROR(IF('Avlinger kornslag P'!B244&gt;0,'Avlinger kornslag P'!B244,""),"")</f>
        <v/>
      </c>
      <c r="F241" t="str">
        <f>IF('Avlinger kornslag P'!D244&gt;0,'Avlinger kornslag P'!D244,"")</f>
        <v>1576 AURE</v>
      </c>
      <c r="G241" s="4" t="str">
        <f>IFERROR(IF('Avlinger kornslag P'!E244&gt;0,'Avlinger kornslag P'!E244,""),"")</f>
        <v/>
      </c>
      <c r="I241" t="str">
        <f>IF('Avlinger kornslag P'!G244&gt;0,'Avlinger kornslag P'!G244,"")</f>
        <v>4220 BYGLAND</v>
      </c>
      <c r="J241" s="4" t="str">
        <f>IFERROR(IF('Avlinger kornslag P'!H244&gt;0,'Avlinger kornslag P'!H244,""),"")</f>
        <v/>
      </c>
      <c r="L241" t="str">
        <f>IF('Avlinger kornslag P'!J244&gt;0,'Avlinger kornslag P'!J244,"")</f>
        <v>1111 SOKNDAL</v>
      </c>
      <c r="M241" s="4" t="str">
        <f>IFERROR(IF('Avlinger kornslag P'!K244&gt;0,'Avlinger kornslag P'!K244,""),"")</f>
        <v/>
      </c>
      <c r="O241" t="str">
        <f>IF('Avlinger kornslag P'!M244&gt;0,'Avlinger kornslag P'!M244,"")</f>
        <v>3326 HEMSEDAL</v>
      </c>
      <c r="P241" s="4" t="str">
        <f>IFERROR(IF('Avlinger kornslag P'!N244&gt;0,'Avlinger kornslag P'!N244,""),"")</f>
        <v/>
      </c>
    </row>
    <row r="242" spans="3:16" x14ac:dyDescent="0.25">
      <c r="C242" t="str">
        <f>IF('Avlinger kornslag P'!A245&gt;0,'Avlinger kornslag P'!A245,"")</f>
        <v>1835 TRÆNA</v>
      </c>
      <c r="D242" s="4" t="str">
        <f>IFERROR(IF('Avlinger kornslag P'!B245&gt;0,'Avlinger kornslag P'!B245,""),"")</f>
        <v/>
      </c>
      <c r="F242" t="str">
        <f>IF('Avlinger kornslag P'!D245&gt;0,'Avlinger kornslag P'!D245,"")</f>
        <v>1525 STRANDA</v>
      </c>
      <c r="G242" s="4" t="str">
        <f>IFERROR(IF('Avlinger kornslag P'!E245&gt;0,'Avlinger kornslag P'!E245,""),"")</f>
        <v/>
      </c>
      <c r="I242" t="str">
        <f>IF('Avlinger kornslag P'!G245&gt;0,'Avlinger kornslag P'!G245,"")</f>
        <v>4221 VALLE</v>
      </c>
      <c r="J242" s="4" t="str">
        <f>IFERROR(IF('Avlinger kornslag P'!H245&gt;0,'Avlinger kornslag P'!H245,""),"")</f>
        <v/>
      </c>
      <c r="L242" t="str">
        <f>IF('Avlinger kornslag P'!J245&gt;0,'Avlinger kornslag P'!J245,"")</f>
        <v>5026 HOLTÅLEN</v>
      </c>
      <c r="M242" s="4" t="str">
        <f>IFERROR(IF('Avlinger kornslag P'!K245&gt;0,'Avlinger kornslag P'!K245,""),"")</f>
        <v/>
      </c>
      <c r="O242" t="str">
        <f>IF('Avlinger kornslag P'!M245&gt;0,'Avlinger kornslag P'!M245,"")</f>
        <v>1133 HJELMELAND</v>
      </c>
      <c r="P242" s="4" t="str">
        <f>IFERROR(IF('Avlinger kornslag P'!N245&gt;0,'Avlinger kornslag P'!N245,""),"")</f>
        <v/>
      </c>
    </row>
    <row r="243" spans="3:16" x14ac:dyDescent="0.25">
      <c r="C243" t="str">
        <f>IF('Avlinger kornslag P'!A246&gt;0,'Avlinger kornslag P'!A246,"")</f>
        <v>4201 RISØR</v>
      </c>
      <c r="D243" s="4" t="str">
        <f>IFERROR(IF('Avlinger kornslag P'!B246&gt;0,'Avlinger kornslag P'!B246,""),"")</f>
        <v/>
      </c>
      <c r="F243" t="str">
        <f>IF('Avlinger kornslag P'!D246&gt;0,'Avlinger kornslag P'!D246,"")</f>
        <v>4220 BYGLAND</v>
      </c>
      <c r="G243" s="4" t="str">
        <f>IFERROR(IF('Avlinger kornslag P'!E246&gt;0,'Avlinger kornslag P'!E246,""),"")</f>
        <v/>
      </c>
      <c r="I243" t="str">
        <f>IF('Avlinger kornslag P'!G246&gt;0,'Avlinger kornslag P'!G246,"")</f>
        <v>3428 ALVDAL</v>
      </c>
      <c r="J243" s="4" t="str">
        <f>IFERROR(IF('Avlinger kornslag P'!H246&gt;0,'Avlinger kornslag P'!H246,""),"")</f>
        <v/>
      </c>
      <c r="L243" t="str">
        <f>IF('Avlinger kornslag P'!J246&gt;0,'Avlinger kornslag P'!J246,"")</f>
        <v>5027 MIDTRE GAULDAL</v>
      </c>
      <c r="M243" s="4" t="str">
        <f>IFERROR(IF('Avlinger kornslag P'!K246&gt;0,'Avlinger kornslag P'!K246,""),"")</f>
        <v/>
      </c>
      <c r="O243" t="str">
        <f>IF('Avlinger kornslag P'!M246&gt;0,'Avlinger kornslag P'!M246,"")</f>
        <v>5512 TJELDSUND</v>
      </c>
      <c r="P243" s="4" t="str">
        <f>IFERROR(IF('Avlinger kornslag P'!N246&gt;0,'Avlinger kornslag P'!N246,""),"")</f>
        <v/>
      </c>
    </row>
    <row r="244" spans="3:16" x14ac:dyDescent="0.25">
      <c r="C244" t="str">
        <f>IF('Avlinger kornslag P'!A247&gt;0,'Avlinger kornslag P'!A247,"")</f>
        <v>1135 SAUDA</v>
      </c>
      <c r="D244" s="4" t="str">
        <f>IFERROR(IF('Avlinger kornslag P'!B247&gt;0,'Avlinger kornslag P'!B247,""),"")</f>
        <v/>
      </c>
      <c r="F244" t="str">
        <f>IF('Avlinger kornslag P'!D247&gt;0,'Avlinger kornslag P'!D247,"")</f>
        <v>5021 OPPDAL</v>
      </c>
      <c r="G244" s="4" t="str">
        <f>IFERROR(IF('Avlinger kornslag P'!E247&gt;0,'Avlinger kornslag P'!E247,""),"")</f>
        <v/>
      </c>
      <c r="I244" t="str">
        <f>IF('Avlinger kornslag P'!G247&gt;0,'Avlinger kornslag P'!G247,"")</f>
        <v>1833 RANA</v>
      </c>
      <c r="J244" s="4" t="str">
        <f>IFERROR(IF('Avlinger kornslag P'!H247&gt;0,'Avlinger kornslag P'!H247,""),"")</f>
        <v/>
      </c>
      <c r="L244" t="str">
        <f>IF('Avlinger kornslag P'!J247&gt;0,'Avlinger kornslag P'!J247,"")</f>
        <v>4225 LYNGDAL</v>
      </c>
      <c r="M244" s="4" t="str">
        <f>IFERROR(IF('Avlinger kornslag P'!K247&gt;0,'Avlinger kornslag P'!K247,""),"")</f>
        <v/>
      </c>
      <c r="O244" t="str">
        <f>IF('Avlinger kornslag P'!M247&gt;0,'Avlinger kornslag P'!M247,"")</f>
        <v>4225 LYNGDAL</v>
      </c>
      <c r="P244" s="4" t="str">
        <f>IFERROR(IF('Avlinger kornslag P'!N247&gt;0,'Avlinger kornslag P'!N247,""),"")</f>
        <v/>
      </c>
    </row>
    <row r="245" spans="3:16" x14ac:dyDescent="0.25">
      <c r="C245" t="str">
        <f>IF('Avlinger kornslag P'!A248&gt;0,'Avlinger kornslag P'!A248,"")</f>
        <v>4032 FYRESDAL</v>
      </c>
      <c r="D245" s="4" t="str">
        <f>IFERROR(IF('Avlinger kornslag P'!B248&gt;0,'Avlinger kornslag P'!B248,""),"")</f>
        <v/>
      </c>
      <c r="F245" t="str">
        <f>IF('Avlinger kornslag P'!D248&gt;0,'Avlinger kornslag P'!D248,"")</f>
        <v>4221 VALLE</v>
      </c>
      <c r="G245" s="4" t="str">
        <f>IFERROR(IF('Avlinger kornslag P'!E248&gt;0,'Avlinger kornslag P'!E248,""),"")</f>
        <v/>
      </c>
      <c r="I245" t="str">
        <f>IF('Avlinger kornslag P'!G248&gt;0,'Avlinger kornslag P'!G248,"")</f>
        <v>5520 BARDU</v>
      </c>
      <c r="J245" s="4" t="str">
        <f>IFERROR(IF('Avlinger kornslag P'!H248&gt;0,'Avlinger kornslag P'!H248,""),"")</f>
        <v/>
      </c>
      <c r="L245" t="str">
        <f>IF('Avlinger kornslag P'!J248&gt;0,'Avlinger kornslag P'!J248,"")</f>
        <v>5520 BARDU</v>
      </c>
      <c r="M245" s="4" t="str">
        <f>IFERROR(IF('Avlinger kornslag P'!K248&gt;0,'Avlinger kornslag P'!K248,""),"")</f>
        <v/>
      </c>
      <c r="O245" t="str">
        <f>IF('Avlinger kornslag P'!M248&gt;0,'Avlinger kornslag P'!M248,"")</f>
        <v>5520 BARDU</v>
      </c>
      <c r="P245" s="4" t="str">
        <f>IFERROR(IF('Avlinger kornslag P'!N248&gt;0,'Avlinger kornslag P'!N248,""),"")</f>
        <v/>
      </c>
    </row>
    <row r="246" spans="3:16" x14ac:dyDescent="0.25">
      <c r="C246" t="str">
        <f>IF('Avlinger kornslag P'!A249&gt;0,'Avlinger kornslag P'!A249,"")</f>
        <v>5530 SENJA</v>
      </c>
      <c r="D246" s="4" t="str">
        <f>IFERROR(IF('Avlinger kornslag P'!B249&gt;0,'Avlinger kornslag P'!B249,""),"")</f>
        <v/>
      </c>
      <c r="F246" t="str">
        <f>IF('Avlinger kornslag P'!D249&gt;0,'Avlinger kornslag P'!D249,"")</f>
        <v>5530 SENJA</v>
      </c>
      <c r="G246" s="4" t="str">
        <f>IFERROR(IF('Avlinger kornslag P'!E249&gt;0,'Avlinger kornslag P'!E249,""),"")</f>
        <v/>
      </c>
      <c r="I246" t="str">
        <f>IF('Avlinger kornslag P'!G249&gt;0,'Avlinger kornslag P'!G249,"")</f>
        <v>1834 LURØY</v>
      </c>
      <c r="J246" s="4" t="str">
        <f>IFERROR(IF('Avlinger kornslag P'!H249&gt;0,'Avlinger kornslag P'!H249,""),"")</f>
        <v/>
      </c>
      <c r="L246" t="str">
        <f>IF('Avlinger kornslag P'!J249&gt;0,'Avlinger kornslag P'!J249,"")</f>
        <v>4226 HÆGEBOSTAD</v>
      </c>
      <c r="M246" s="4" t="str">
        <f>IFERROR(IF('Avlinger kornslag P'!K249&gt;0,'Avlinger kornslag P'!K249,""),"")</f>
        <v/>
      </c>
      <c r="O246" t="str">
        <f>IF('Avlinger kornslag P'!M249&gt;0,'Avlinger kornslag P'!M249,"")</f>
        <v>4226 HÆGEBOSTAD</v>
      </c>
      <c r="P246" s="4" t="str">
        <f>IFERROR(IF('Avlinger kornslag P'!N249&gt;0,'Avlinger kornslag P'!N249,""),"")</f>
        <v/>
      </c>
    </row>
    <row r="247" spans="3:16" x14ac:dyDescent="0.25">
      <c r="C247" t="str">
        <f>IF('Avlinger kornslag P'!A250&gt;0,'Avlinger kornslag P'!A250,"")</f>
        <v>1146 TYSVÆR</v>
      </c>
      <c r="D247" s="4" t="str">
        <f>IFERROR(IF('Avlinger kornslag P'!B250&gt;0,'Avlinger kornslag P'!B250,""),"")</f>
        <v/>
      </c>
      <c r="F247" t="str">
        <f>IF('Avlinger kornslag P'!D250&gt;0,'Avlinger kornslag P'!D250,"")</f>
        <v>4223 VENNESLA</v>
      </c>
      <c r="G247" s="4" t="str">
        <f>IFERROR(IF('Avlinger kornslag P'!E250&gt;0,'Avlinger kornslag P'!E250,""),"")</f>
        <v/>
      </c>
      <c r="I247" t="str">
        <f>IF('Avlinger kornslag P'!G250&gt;0,'Avlinger kornslag P'!G250,"")</f>
        <v>1835 TRÆNA</v>
      </c>
      <c r="J247" s="4" t="str">
        <f>IFERROR(IF('Avlinger kornslag P'!H250&gt;0,'Avlinger kornslag P'!H250,""),"")</f>
        <v/>
      </c>
      <c r="L247" t="str">
        <f>IF('Avlinger kornslag P'!J250&gt;0,'Avlinger kornslag P'!J250,"")</f>
        <v>5536 LYNGEN</v>
      </c>
      <c r="M247" s="4" t="str">
        <f>IFERROR(IF('Avlinger kornslag P'!K250&gt;0,'Avlinger kornslag P'!K250,""),"")</f>
        <v/>
      </c>
      <c r="O247" t="str">
        <f>IF('Avlinger kornslag P'!M250&gt;0,'Avlinger kornslag P'!M250,"")</f>
        <v>5536 LYNGEN</v>
      </c>
      <c r="P247" s="4" t="str">
        <f>IFERROR(IF('Avlinger kornslag P'!N250&gt;0,'Avlinger kornslag P'!N250,""),"")</f>
        <v/>
      </c>
    </row>
    <row r="248" spans="3:16" x14ac:dyDescent="0.25">
      <c r="C248" t="str">
        <f>IF('Avlinger kornslag P'!A251&gt;0,'Avlinger kornslag P'!A251,"")</f>
        <v>5601 ALTA</v>
      </c>
      <c r="D248" s="4" t="str">
        <f>IFERROR(IF('Avlinger kornslag P'!B251&gt;0,'Avlinger kornslag P'!B251,""),"")</f>
        <v/>
      </c>
      <c r="F248" t="str">
        <f>IF('Avlinger kornslag P'!D251&gt;0,'Avlinger kornslag P'!D251,"")</f>
        <v>5601 ALTA</v>
      </c>
      <c r="G248" s="4" t="str">
        <f>IFERROR(IF('Avlinger kornslag P'!E251&gt;0,'Avlinger kornslag P'!E251,""),"")</f>
        <v/>
      </c>
      <c r="I248" t="str">
        <f>IF('Avlinger kornslag P'!G251&gt;0,'Avlinger kornslag P'!G251,"")</f>
        <v>5601 ALTA</v>
      </c>
      <c r="J248" s="4" t="str">
        <f>IFERROR(IF('Avlinger kornslag P'!H251&gt;0,'Avlinger kornslag P'!H251,""),"")</f>
        <v/>
      </c>
      <c r="L248" t="str">
        <f>IF('Avlinger kornslag P'!J251&gt;0,'Avlinger kornslag P'!J251,"")</f>
        <v>4227 KVINESDAL</v>
      </c>
      <c r="M248" s="4" t="str">
        <f>IFERROR(IF('Avlinger kornslag P'!K251&gt;0,'Avlinger kornslag P'!K251,""),"")</f>
        <v/>
      </c>
      <c r="O248" t="str">
        <f>IF('Avlinger kornslag P'!M251&gt;0,'Avlinger kornslag P'!M251,"")</f>
        <v>4227 KVINESDAL</v>
      </c>
      <c r="P248" s="4" t="str">
        <f>IFERROR(IF('Avlinger kornslag P'!N251&gt;0,'Avlinger kornslag P'!N251,""),"")</f>
        <v/>
      </c>
    </row>
    <row r="249" spans="3:16" x14ac:dyDescent="0.25">
      <c r="C249" t="str">
        <f>IF('Avlinger kornslag P'!A252&gt;0,'Avlinger kornslag P'!A252,"")</f>
        <v>1149 KARMØY</v>
      </c>
      <c r="D249" s="4" t="str">
        <f>IFERROR(IF('Avlinger kornslag P'!B252&gt;0,'Avlinger kornslag P'!B252,""),"")</f>
        <v/>
      </c>
      <c r="F249" t="str">
        <f>IF('Avlinger kornslag P'!D252&gt;0,'Avlinger kornslag P'!D252,"")</f>
        <v>1577 VOLDA</v>
      </c>
      <c r="G249" s="4" t="str">
        <f>IFERROR(IF('Avlinger kornslag P'!E252&gt;0,'Avlinger kornslag P'!E252,""),"")</f>
        <v/>
      </c>
      <c r="I249" t="str">
        <f>IF('Avlinger kornslag P'!G252&gt;0,'Avlinger kornslag P'!G252,"")</f>
        <v>5049 FLATANGER</v>
      </c>
      <c r="J249" s="4" t="str">
        <f>IFERROR(IF('Avlinger kornslag P'!H252&gt;0,'Avlinger kornslag P'!H252,""),"")</f>
        <v/>
      </c>
      <c r="L249" t="str">
        <f>IF('Avlinger kornslag P'!J252&gt;0,'Avlinger kornslag P'!J252,"")</f>
        <v>5628 TANA</v>
      </c>
      <c r="M249" s="4" t="str">
        <f>IFERROR(IF('Avlinger kornslag P'!K252&gt;0,'Avlinger kornslag P'!K252,""),"")</f>
        <v/>
      </c>
      <c r="O249" t="str">
        <f>IF('Avlinger kornslag P'!M252&gt;0,'Avlinger kornslag P'!M252,"")</f>
        <v>5628 TANA</v>
      </c>
      <c r="P249" s="4" t="str">
        <f>IFERROR(IF('Avlinger kornslag P'!N252&gt;0,'Avlinger kornslag P'!N252,""),"")</f>
        <v/>
      </c>
    </row>
    <row r="250" spans="3:16" x14ac:dyDescent="0.25">
      <c r="C250" t="str">
        <f>IF('Avlinger kornslag P'!A253&gt;0,'Avlinger kornslag P'!A253,"")</f>
        <v>4640 SOGNDAL</v>
      </c>
      <c r="D250" s="4" t="str">
        <f>IFERROR(IF('Avlinger kornslag P'!B253&gt;0,'Avlinger kornslag P'!B253,""),"")</f>
        <v/>
      </c>
      <c r="F250" t="str">
        <f>IF('Avlinger kornslag P'!D253&gt;0,'Avlinger kornslag P'!D253,"")</f>
        <v>5605 SØR-VARANGER</v>
      </c>
      <c r="G250" s="4" t="str">
        <f>IFERROR(IF('Avlinger kornslag P'!E253&gt;0,'Avlinger kornslag P'!E253,""),"")</f>
        <v/>
      </c>
      <c r="I250" t="str">
        <f>IF('Avlinger kornslag P'!G253&gt;0,'Avlinger kornslag P'!G253,"")</f>
        <v>3429 FOLLDAL</v>
      </c>
      <c r="J250" s="4" t="str">
        <f>IFERROR(IF('Avlinger kornslag P'!H253&gt;0,'Avlinger kornslag P'!H253,""),"")</f>
        <v/>
      </c>
      <c r="L250" t="str">
        <f>IF('Avlinger kornslag P'!J253&gt;0,'Avlinger kornslag P'!J253,"")</f>
        <v>4602 KINN</v>
      </c>
      <c r="M250" s="4" t="str">
        <f>IFERROR(IF('Avlinger kornslag P'!K253&gt;0,'Avlinger kornslag P'!K253,""),"")</f>
        <v/>
      </c>
      <c r="O250" t="str">
        <f>IF('Avlinger kornslag P'!M253&gt;0,'Avlinger kornslag P'!M253,"")</f>
        <v>4602 KINN</v>
      </c>
      <c r="P250" s="4" t="str">
        <f>IFERROR(IF('Avlinger kornslag P'!N253&gt;0,'Avlinger kornslag P'!N253,""),"")</f>
        <v/>
      </c>
    </row>
    <row r="251" spans="3:16" x14ac:dyDescent="0.25">
      <c r="C251" t="str">
        <f>IF('Avlinger kornslag P'!A254&gt;0,'Avlinger kornslag P'!A254,"")</f>
        <v>1160 VINDAFJORD</v>
      </c>
      <c r="D251" s="4" t="str">
        <f>IFERROR(IF('Avlinger kornslag P'!B254&gt;0,'Avlinger kornslag P'!B254,""),"")</f>
        <v/>
      </c>
      <c r="F251" t="str">
        <f>IF('Avlinger kornslag P'!D254&gt;0,'Avlinger kornslag P'!D254,"")</f>
        <v>3429 FOLLDAL</v>
      </c>
      <c r="G251" s="4" t="str">
        <f>IFERROR(IF('Avlinger kornslag P'!E254&gt;0,'Avlinger kornslag P'!E254,""),"")</f>
        <v/>
      </c>
      <c r="I251" t="str">
        <f>IF('Avlinger kornslag P'!G254&gt;0,'Avlinger kornslag P'!G254,"")</f>
        <v>5052 LEKA</v>
      </c>
      <c r="J251" s="4" t="str">
        <f>IFERROR(IF('Avlinger kornslag P'!H254&gt;0,'Avlinger kornslag P'!H254,""),"")</f>
        <v/>
      </c>
      <c r="L251" t="str">
        <f>IF('Avlinger kornslag P'!J254&gt;0,'Avlinger kornslag P'!J254,"")</f>
        <v>4034 TOKKE</v>
      </c>
      <c r="M251" s="4" t="str">
        <f>IFERROR(IF('Avlinger kornslag P'!K254&gt;0,'Avlinger kornslag P'!K254,""),"")</f>
        <v/>
      </c>
      <c r="O251" t="str">
        <f>IF('Avlinger kornslag P'!M254&gt;0,'Avlinger kornslag P'!M254,"")</f>
        <v>4034 TOKKE</v>
      </c>
      <c r="P251" s="4" t="str">
        <f>IFERROR(IF('Avlinger kornslag P'!N254&gt;0,'Avlinger kornslag P'!N254,""),"")</f>
        <v/>
      </c>
    </row>
    <row r="252" spans="3:16" x14ac:dyDescent="0.25">
      <c r="C252" t="str">
        <f>IF('Avlinger kornslag P'!A255&gt;0,'Avlinger kornslag P'!A255,"")</f>
        <v>4647 SUNNFJORD</v>
      </c>
      <c r="D252" s="4" t="str">
        <f>IFERROR(IF('Avlinger kornslag P'!B255&gt;0,'Avlinger kornslag P'!B255,""),"")</f>
        <v/>
      </c>
      <c r="F252" t="str">
        <f>IF('Avlinger kornslag P'!D255&gt;0,'Avlinger kornslag P'!D255,"")</f>
        <v>4226 HÆGEBOSTAD</v>
      </c>
      <c r="G252" s="4" t="str">
        <f>IFERROR(IF('Avlinger kornslag P'!E255&gt;0,'Avlinger kornslag P'!E255,""),"")</f>
        <v/>
      </c>
      <c r="I252" t="str">
        <f>IF('Avlinger kornslag P'!G255&gt;0,'Avlinger kornslag P'!G255,"")</f>
        <v>5501 TROMSØ</v>
      </c>
      <c r="J252" s="4" t="str">
        <f>IFERROR(IF('Avlinger kornslag P'!H255&gt;0,'Avlinger kornslag P'!H255,""),"")</f>
        <v/>
      </c>
      <c r="L252" t="str">
        <f>IF('Avlinger kornslag P'!J255&gt;0,'Avlinger kornslag P'!J255,"")</f>
        <v>4611 ETNE</v>
      </c>
      <c r="M252" s="4" t="str">
        <f>IFERROR(IF('Avlinger kornslag P'!K255&gt;0,'Avlinger kornslag P'!K255,""),"")</f>
        <v/>
      </c>
      <c r="O252" t="str">
        <f>IF('Avlinger kornslag P'!M255&gt;0,'Avlinger kornslag P'!M255,"")</f>
        <v>4611 ETNE</v>
      </c>
      <c r="P252" s="4" t="str">
        <f>IFERROR(IF('Avlinger kornslag P'!N255&gt;0,'Avlinger kornslag P'!N255,""),"")</f>
        <v/>
      </c>
    </row>
    <row r="253" spans="3:16" x14ac:dyDescent="0.25">
      <c r="C253" t="str">
        <f>IF('Avlinger kornslag P'!A256&gt;0,'Avlinger kornslag P'!A256,"")</f>
        <v>5503 HARSTAD</v>
      </c>
      <c r="D253" s="4" t="str">
        <f>IFERROR(IF('Avlinger kornslag P'!B256&gt;0,'Avlinger kornslag P'!B256,""),"")</f>
        <v/>
      </c>
      <c r="F253" t="str">
        <f>IF('Avlinger kornslag P'!D256&gt;0,'Avlinger kornslag P'!D256,"")</f>
        <v>5503 HARSTAD</v>
      </c>
      <c r="G253" s="4" t="str">
        <f>IFERROR(IF('Avlinger kornslag P'!E256&gt;0,'Avlinger kornslag P'!E256,""),"")</f>
        <v/>
      </c>
      <c r="I253" t="str">
        <f>IF('Avlinger kornslag P'!G256&gt;0,'Avlinger kornslag P'!G256,"")</f>
        <v>5503 HARSTAD</v>
      </c>
      <c r="J253" s="4" t="str">
        <f>IFERROR(IF('Avlinger kornslag P'!H256&gt;0,'Avlinger kornslag P'!H256,""),"")</f>
        <v/>
      </c>
      <c r="L253" t="str">
        <f>IF('Avlinger kornslag P'!J256&gt;0,'Avlinger kornslag P'!J256,"")</f>
        <v>5503 HARSTAD</v>
      </c>
      <c r="M253" s="4" t="str">
        <f>IFERROR(IF('Avlinger kornslag P'!K256&gt;0,'Avlinger kornslag P'!K256,""),"")</f>
        <v/>
      </c>
      <c r="O253" t="str">
        <f>IF('Avlinger kornslag P'!M256&gt;0,'Avlinger kornslag P'!M256,"")</f>
        <v>5503 HARSTAD</v>
      </c>
      <c r="P253" s="4" t="str">
        <f>IFERROR(IF('Avlinger kornslag P'!N256&gt;0,'Avlinger kornslag P'!N256,""),"")</f>
        <v/>
      </c>
    </row>
    <row r="254" spans="3:16" x14ac:dyDescent="0.25">
      <c r="C254" t="str">
        <f>IF('Avlinger kornslag P'!A257&gt;0,'Avlinger kornslag P'!A257,"")</f>
        <v>4617 KVINNHERAD</v>
      </c>
      <c r="D254" s="4" t="str">
        <f>IFERROR(IF('Avlinger kornslag P'!B257&gt;0,'Avlinger kornslag P'!B257,""),"")</f>
        <v/>
      </c>
      <c r="F254" t="str">
        <f>IF('Avlinger kornslag P'!D257&gt;0,'Avlinger kornslag P'!D257,"")</f>
        <v>4617 KVINNHERAD</v>
      </c>
      <c r="G254" s="4" t="str">
        <f>IFERROR(IF('Avlinger kornslag P'!E257&gt;0,'Avlinger kornslag P'!E257,""),"")</f>
        <v/>
      </c>
      <c r="I254" t="str">
        <f>IF('Avlinger kornslag P'!G257&gt;0,'Avlinger kornslag P'!G257,"")</f>
        <v>4617 KVINNHERAD</v>
      </c>
      <c r="J254" s="4" t="str">
        <f>IFERROR(IF('Avlinger kornslag P'!H257&gt;0,'Avlinger kornslag P'!H257,""),"")</f>
        <v/>
      </c>
      <c r="L254" t="str">
        <f>IF('Avlinger kornslag P'!J257&gt;0,'Avlinger kornslag P'!J257,"")</f>
        <v>4617 KVINNHERAD</v>
      </c>
      <c r="M254" s="4" t="str">
        <f>IFERROR(IF('Avlinger kornslag P'!K257&gt;0,'Avlinger kornslag P'!K257,""),"")</f>
        <v/>
      </c>
      <c r="O254" t="str">
        <f>IF('Avlinger kornslag P'!M257&gt;0,'Avlinger kornslag P'!M257,"")</f>
        <v>4617 KVINNHERAD</v>
      </c>
      <c r="P254" s="4" t="str">
        <f>IFERROR(IF('Avlinger kornslag P'!N257&gt;0,'Avlinger kornslag P'!N257,""),"")</f>
        <v/>
      </c>
    </row>
    <row r="255" spans="3:16" x14ac:dyDescent="0.25">
      <c r="C255" t="str">
        <f>IF('Avlinger kornslag P'!A258&gt;0,'Avlinger kornslag P'!A258,"")</f>
        <v>5522 SALANGEN</v>
      </c>
      <c r="D255" s="4" t="str">
        <f>IFERROR(IF('Avlinger kornslag P'!B258&gt;0,'Avlinger kornslag P'!B258,""),"")</f>
        <v/>
      </c>
      <c r="F255" t="str">
        <f>IF('Avlinger kornslag P'!D258&gt;0,'Avlinger kornslag P'!D258,"")</f>
        <v>5522 SALANGEN</v>
      </c>
      <c r="G255" s="4" t="str">
        <f>IFERROR(IF('Avlinger kornslag P'!E258&gt;0,'Avlinger kornslag P'!E258,""),"")</f>
        <v/>
      </c>
      <c r="I255" t="str">
        <f>IF('Avlinger kornslag P'!G258&gt;0,'Avlinger kornslag P'!G258,"")</f>
        <v>5522 SALANGEN</v>
      </c>
      <c r="J255" s="4" t="str">
        <f>IFERROR(IF('Avlinger kornslag P'!H258&gt;0,'Avlinger kornslag P'!H258,""),"")</f>
        <v/>
      </c>
      <c r="L255" t="str">
        <f>IF('Avlinger kornslag P'!J258&gt;0,'Avlinger kornslag P'!J258,"")</f>
        <v>5522 SALANGEN</v>
      </c>
      <c r="M255" s="4" t="str">
        <f>IFERROR(IF('Avlinger kornslag P'!K258&gt;0,'Avlinger kornslag P'!K258,""),"")</f>
        <v/>
      </c>
      <c r="O255" t="str">
        <f>IF('Avlinger kornslag P'!M258&gt;0,'Avlinger kornslag P'!M258,"")</f>
        <v>5522 SALANGEN</v>
      </c>
      <c r="P255" s="4" t="str">
        <f>IFERROR(IF('Avlinger kornslag P'!N258&gt;0,'Avlinger kornslag P'!N258,""),"")</f>
        <v/>
      </c>
    </row>
    <row r="256" spans="3:16" x14ac:dyDescent="0.25">
      <c r="C256" t="str">
        <f>IF('Avlinger kornslag P'!A259&gt;0,'Avlinger kornslag P'!A259,"")</f>
        <v>4618 ULLENSVANG</v>
      </c>
      <c r="D256" s="4" t="str">
        <f>IFERROR(IF('Avlinger kornslag P'!B259&gt;0,'Avlinger kornslag P'!B259,""),"")</f>
        <v/>
      </c>
      <c r="F256" t="str">
        <f>IF('Avlinger kornslag P'!D259&gt;0,'Avlinger kornslag P'!D259,"")</f>
        <v>4618 ULLENSVANG</v>
      </c>
      <c r="G256" s="4" t="str">
        <f>IFERROR(IF('Avlinger kornslag P'!E259&gt;0,'Avlinger kornslag P'!E259,""),"")</f>
        <v/>
      </c>
      <c r="I256" t="str">
        <f>IF('Avlinger kornslag P'!G259&gt;0,'Avlinger kornslag P'!G259,"")</f>
        <v>4618 ULLENSVANG</v>
      </c>
      <c r="J256" s="4" t="str">
        <f>IFERROR(IF('Avlinger kornslag P'!H259&gt;0,'Avlinger kornslag P'!H259,""),"")</f>
        <v/>
      </c>
      <c r="L256" t="str">
        <f>IF('Avlinger kornslag P'!J259&gt;0,'Avlinger kornslag P'!J259,"")</f>
        <v>4618 ULLENSVANG</v>
      </c>
      <c r="M256" s="4" t="str">
        <f>IFERROR(IF('Avlinger kornslag P'!K259&gt;0,'Avlinger kornslag P'!K259,""),"")</f>
        <v/>
      </c>
      <c r="O256" t="str">
        <f>IF('Avlinger kornslag P'!M259&gt;0,'Avlinger kornslag P'!M259,"")</f>
        <v>4618 ULLENSVANG</v>
      </c>
      <c r="P256" s="4" t="str">
        <f>IFERROR(IF('Avlinger kornslag P'!N259&gt;0,'Avlinger kornslag P'!N259,""),"")</f>
        <v/>
      </c>
    </row>
    <row r="257" spans="3:16" x14ac:dyDescent="0.25">
      <c r="C257" t="str">
        <f>IF('Avlinger kornslag P'!A260&gt;0,'Avlinger kornslag P'!A260,"")</f>
        <v>5622 PORSANGER</v>
      </c>
      <c r="D257" s="4" t="str">
        <f>IFERROR(IF('Avlinger kornslag P'!B260&gt;0,'Avlinger kornslag P'!B260,""),"")</f>
        <v/>
      </c>
      <c r="F257" t="str">
        <f>IF('Avlinger kornslag P'!D260&gt;0,'Avlinger kornslag P'!D260,"")</f>
        <v>5622 PORSANGER</v>
      </c>
      <c r="G257" s="4" t="str">
        <f>IFERROR(IF('Avlinger kornslag P'!E260&gt;0,'Avlinger kornslag P'!E260,""),"")</f>
        <v/>
      </c>
      <c r="I257" t="str">
        <f>IF('Avlinger kornslag P'!G260&gt;0,'Avlinger kornslag P'!G260,"")</f>
        <v>5622 PORSANGER</v>
      </c>
      <c r="J257" s="4" t="str">
        <f>IFERROR(IF('Avlinger kornslag P'!H260&gt;0,'Avlinger kornslag P'!H260,""),"")</f>
        <v/>
      </c>
      <c r="L257" t="str">
        <f>IF('Avlinger kornslag P'!J260&gt;0,'Avlinger kornslag P'!J260,"")</f>
        <v>5622 PORSANGER</v>
      </c>
      <c r="M257" s="4" t="str">
        <f>IFERROR(IF('Avlinger kornslag P'!K260&gt;0,'Avlinger kornslag P'!K260,""),"")</f>
        <v/>
      </c>
      <c r="O257" t="str">
        <f>IF('Avlinger kornslag P'!M260&gt;0,'Avlinger kornslag P'!M260,"")</f>
        <v>5622 PORSANGER</v>
      </c>
      <c r="P257" s="4" t="str">
        <f>IFERROR(IF('Avlinger kornslag P'!N260&gt;0,'Avlinger kornslag P'!N260,""),"")</f>
        <v/>
      </c>
    </row>
    <row r="258" spans="3:16" x14ac:dyDescent="0.25">
      <c r="C258" t="str">
        <f>IF('Avlinger kornslag P'!A261&gt;0,'Avlinger kornslag P'!A261,"")</f>
        <v>4621 VOSS</v>
      </c>
      <c r="D258" s="4" t="str">
        <f>IFERROR(IF('Avlinger kornslag P'!B261&gt;0,'Avlinger kornslag P'!B261,""),"")</f>
        <v/>
      </c>
      <c r="F258" t="str">
        <f>IF('Avlinger kornslag P'!D261&gt;0,'Avlinger kornslag P'!D261,"")</f>
        <v>4621 VOSS</v>
      </c>
      <c r="G258" s="4" t="str">
        <f>IFERROR(IF('Avlinger kornslag P'!E261&gt;0,'Avlinger kornslag P'!E261,""),"")</f>
        <v/>
      </c>
      <c r="I258" t="str">
        <f>IF('Avlinger kornslag P'!G261&gt;0,'Avlinger kornslag P'!G261,"")</f>
        <v>4621 VOSS</v>
      </c>
      <c r="J258" s="4" t="str">
        <f>IFERROR(IF('Avlinger kornslag P'!H261&gt;0,'Avlinger kornslag P'!H261,""),"")</f>
        <v/>
      </c>
      <c r="L258" t="str">
        <f>IF('Avlinger kornslag P'!J261&gt;0,'Avlinger kornslag P'!J261,"")</f>
        <v>4621 VOSS</v>
      </c>
      <c r="M258" s="4" t="str">
        <f>IFERROR(IF('Avlinger kornslag P'!K261&gt;0,'Avlinger kornslag P'!K261,""),"")</f>
        <v/>
      </c>
      <c r="O258" t="str">
        <f>IF('Avlinger kornslag P'!M261&gt;0,'Avlinger kornslag P'!M261,"")</f>
        <v>4621 VOSS</v>
      </c>
      <c r="P258" s="4" t="str">
        <f>IFERROR(IF('Avlinger kornslag P'!N261&gt;0,'Avlinger kornslag P'!N261,""),"")</f>
        <v/>
      </c>
    </row>
    <row r="259" spans="3:16" x14ac:dyDescent="0.25">
      <c r="C259" t="str">
        <f>IF('Avlinger kornslag P'!A262&gt;0,'Avlinger kornslag P'!A262,"")</f>
        <v>5532 BALSFJORD</v>
      </c>
      <c r="D259" s="4" t="str">
        <f>IFERROR(IF('Avlinger kornslag P'!B262&gt;0,'Avlinger kornslag P'!B262,""),"")</f>
        <v/>
      </c>
      <c r="F259" t="str">
        <f>IF('Avlinger kornslag P'!D262&gt;0,'Avlinger kornslag P'!D262,"")</f>
        <v>5532 BALSFJORD</v>
      </c>
      <c r="G259" s="4" t="str">
        <f>IFERROR(IF('Avlinger kornslag P'!E262&gt;0,'Avlinger kornslag P'!E262,""),"")</f>
        <v/>
      </c>
      <c r="I259" t="str">
        <f>IF('Avlinger kornslag P'!G262&gt;0,'Avlinger kornslag P'!G262,"")</f>
        <v>5532 BALSFJORD</v>
      </c>
      <c r="J259" s="4" t="str">
        <f>IFERROR(IF('Avlinger kornslag P'!H262&gt;0,'Avlinger kornslag P'!H262,""),"")</f>
        <v/>
      </c>
      <c r="L259" t="str">
        <f>IF('Avlinger kornslag P'!J262&gt;0,'Avlinger kornslag P'!J262,"")</f>
        <v>5532 BALSFJORD</v>
      </c>
      <c r="M259" s="4" t="str">
        <f>IFERROR(IF('Avlinger kornslag P'!K262&gt;0,'Avlinger kornslag P'!K262,""),"")</f>
        <v/>
      </c>
      <c r="O259" t="str">
        <f>IF('Avlinger kornslag P'!M262&gt;0,'Avlinger kornslag P'!M262,"")</f>
        <v>5532 BALSFJORD</v>
      </c>
      <c r="P259" s="4" t="str">
        <f>IFERROR(IF('Avlinger kornslag P'!N262&gt;0,'Avlinger kornslag P'!N262,""),"")</f>
        <v/>
      </c>
    </row>
    <row r="260" spans="3:16" x14ac:dyDescent="0.25">
      <c r="C260" t="str">
        <f>IF('Avlinger kornslag P'!A263&gt;0,'Avlinger kornslag P'!A263,"")</f>
        <v>4622 KVAM</v>
      </c>
      <c r="D260" s="4" t="str">
        <f>IFERROR(IF('Avlinger kornslag P'!B263&gt;0,'Avlinger kornslag P'!B263,""),"")</f>
        <v/>
      </c>
      <c r="F260" t="str">
        <f>IF('Avlinger kornslag P'!D263&gt;0,'Avlinger kornslag P'!D263,"")</f>
        <v>4622 KVAM</v>
      </c>
      <c r="G260" s="4" t="str">
        <f>IFERROR(IF('Avlinger kornslag P'!E263&gt;0,'Avlinger kornslag P'!E263,""),"")</f>
        <v/>
      </c>
      <c r="I260" t="str">
        <f>IF('Avlinger kornslag P'!G263&gt;0,'Avlinger kornslag P'!G263,"")</f>
        <v>4622 KVAM</v>
      </c>
      <c r="J260" s="4" t="str">
        <f>IFERROR(IF('Avlinger kornslag P'!H263&gt;0,'Avlinger kornslag P'!H263,""),"")</f>
        <v/>
      </c>
      <c r="L260" t="str">
        <f>IF('Avlinger kornslag P'!J263&gt;0,'Avlinger kornslag P'!J263,"")</f>
        <v>4622 KVAM</v>
      </c>
      <c r="M260" s="4" t="str">
        <f>IFERROR(IF('Avlinger kornslag P'!K263&gt;0,'Avlinger kornslag P'!K263,""),"")</f>
        <v/>
      </c>
      <c r="O260" t="str">
        <f>IF('Avlinger kornslag P'!M263&gt;0,'Avlinger kornslag P'!M263,"")</f>
        <v>4622 KVAM</v>
      </c>
      <c r="P260" s="4" t="str">
        <f>IFERROR(IF('Avlinger kornslag P'!N263&gt;0,'Avlinger kornslag P'!N263,""),"")</f>
        <v/>
      </c>
    </row>
    <row r="261" spans="3:16" x14ac:dyDescent="0.25">
      <c r="C261" t="str">
        <f>IF('Avlinger kornslag P'!A264&gt;0,'Avlinger kornslag P'!A264,"")</f>
        <v>5544 NORDREISA</v>
      </c>
      <c r="D261" s="4" t="str">
        <f>IFERROR(IF('Avlinger kornslag P'!B264&gt;0,'Avlinger kornslag P'!B264,""),"")</f>
        <v/>
      </c>
      <c r="F261" t="str">
        <f>IF('Avlinger kornslag P'!D264&gt;0,'Avlinger kornslag P'!D264,"")</f>
        <v>5544 NORDREISA</v>
      </c>
      <c r="G261" s="4" t="str">
        <f>IFERROR(IF('Avlinger kornslag P'!E264&gt;0,'Avlinger kornslag P'!E264,""),"")</f>
        <v/>
      </c>
      <c r="I261" t="str">
        <f>IF('Avlinger kornslag P'!G264&gt;0,'Avlinger kornslag P'!G264,"")</f>
        <v>5544 NORDREISA</v>
      </c>
      <c r="J261" s="4" t="str">
        <f>IFERROR(IF('Avlinger kornslag P'!H264&gt;0,'Avlinger kornslag P'!H264,""),"")</f>
        <v/>
      </c>
      <c r="L261" t="str">
        <f>IF('Avlinger kornslag P'!J264&gt;0,'Avlinger kornslag P'!J264,"")</f>
        <v>5544 NORDREISA</v>
      </c>
      <c r="M261" s="4" t="str">
        <f>IFERROR(IF('Avlinger kornslag P'!K264&gt;0,'Avlinger kornslag P'!K264,""),"")</f>
        <v/>
      </c>
      <c r="O261" t="str">
        <f>IF('Avlinger kornslag P'!M264&gt;0,'Avlinger kornslag P'!M264,"")</f>
        <v>5544 NORDREISA</v>
      </c>
      <c r="P261" s="4" t="str">
        <f>IFERROR(IF('Avlinger kornslag P'!N264&gt;0,'Avlinger kornslag P'!N264,""),"")</f>
        <v/>
      </c>
    </row>
    <row r="262" spans="3:16" x14ac:dyDescent="0.25">
      <c r="C262" t="str">
        <f>IF('Avlinger kornslag P'!A265&gt;0,'Avlinger kornslag P'!A265,"")</f>
        <v>4624 BJØRNAFJORDEN</v>
      </c>
      <c r="D262" s="4" t="str">
        <f>IFERROR(IF('Avlinger kornslag P'!B265&gt;0,'Avlinger kornslag P'!B265,""),"")</f>
        <v/>
      </c>
      <c r="F262" t="str">
        <f>IF('Avlinger kornslag P'!D265&gt;0,'Avlinger kornslag P'!D265,"")</f>
        <v>4624 BJØRNAFJORDEN</v>
      </c>
      <c r="G262" s="4" t="str">
        <f>IFERROR(IF('Avlinger kornslag P'!E265&gt;0,'Avlinger kornslag P'!E265,""),"")</f>
        <v/>
      </c>
      <c r="I262" t="str">
        <f>IF('Avlinger kornslag P'!G265&gt;0,'Avlinger kornslag P'!G265,"")</f>
        <v>4624 BJØRNAFJORDEN</v>
      </c>
      <c r="J262" s="4" t="str">
        <f>IFERROR(IF('Avlinger kornslag P'!H265&gt;0,'Avlinger kornslag P'!H265,""),"")</f>
        <v/>
      </c>
      <c r="L262" t="str">
        <f>IF('Avlinger kornslag P'!J265&gt;0,'Avlinger kornslag P'!J265,"")</f>
        <v>4624 BJØRNAFJORDEN</v>
      </c>
      <c r="M262" s="4" t="str">
        <f>IFERROR(IF('Avlinger kornslag P'!K265&gt;0,'Avlinger kornslag P'!K265,""),"")</f>
        <v/>
      </c>
      <c r="O262" t="str">
        <f>IF('Avlinger kornslag P'!M265&gt;0,'Avlinger kornslag P'!M265,"")</f>
        <v>4624 BJØRNAFJORDEN</v>
      </c>
      <c r="P262" s="4" t="str">
        <f>IFERROR(IF('Avlinger kornslag P'!N265&gt;0,'Avlinger kornslag P'!N265,""),"")</f>
        <v/>
      </c>
    </row>
    <row r="263" spans="3:16" x14ac:dyDescent="0.25">
      <c r="C263" t="str">
        <f>IF('Avlinger kornslag P'!A266&gt;0,'Avlinger kornslag P'!A266,"")</f>
        <v>5524 MÅLSELV</v>
      </c>
      <c r="D263" s="4" t="str">
        <f>IFERROR(IF('Avlinger kornslag P'!B266&gt;0,'Avlinger kornslag P'!B266,""),"")</f>
        <v/>
      </c>
      <c r="F263" t="str">
        <f>IF('Avlinger kornslag P'!D266&gt;0,'Avlinger kornslag P'!D266,"")</f>
        <v>5524 MÅLSELV</v>
      </c>
      <c r="G263" s="4" t="str">
        <f>IFERROR(IF('Avlinger kornslag P'!E266&gt;0,'Avlinger kornslag P'!E266,""),"")</f>
        <v/>
      </c>
      <c r="I263" t="str">
        <f>IF('Avlinger kornslag P'!G266&gt;0,'Avlinger kornslag P'!G266,"")</f>
        <v>5524 MÅLSELV</v>
      </c>
      <c r="J263" s="4" t="str">
        <f>IFERROR(IF('Avlinger kornslag P'!H266&gt;0,'Avlinger kornslag P'!H266,""),"")</f>
        <v/>
      </c>
      <c r="L263" t="str">
        <f>IF('Avlinger kornslag P'!J266&gt;0,'Avlinger kornslag P'!J266,"")</f>
        <v>5524 MÅLSELV</v>
      </c>
      <c r="M263" s="4" t="str">
        <f>IFERROR(IF('Avlinger kornslag P'!K266&gt;0,'Avlinger kornslag P'!K266,""),"")</f>
        <v/>
      </c>
      <c r="O263" t="str">
        <f>IF('Avlinger kornslag P'!M266&gt;0,'Avlinger kornslag P'!M266,"")</f>
        <v>5524 MÅLSELV</v>
      </c>
      <c r="P263" s="4" t="str">
        <f>IFERROR(IF('Avlinger kornslag P'!N266&gt;0,'Avlinger kornslag P'!N266,""),"")</f>
        <v/>
      </c>
    </row>
    <row r="264" spans="3:16" x14ac:dyDescent="0.25">
      <c r="C264" t="str">
        <f>IF('Avlinger kornslag P'!A267&gt;0,'Avlinger kornslag P'!A267,"")</f>
        <v>4627 ASKØY</v>
      </c>
      <c r="D264" s="4" t="str">
        <f>IFERROR(IF('Avlinger kornslag P'!B267&gt;0,'Avlinger kornslag P'!B267,""),"")</f>
        <v/>
      </c>
      <c r="F264" t="str">
        <f>IF('Avlinger kornslag P'!D267&gt;0,'Avlinger kornslag P'!D267,"")</f>
        <v>4627 ASKØY</v>
      </c>
      <c r="G264" s="4" t="str">
        <f>IFERROR(IF('Avlinger kornslag P'!E267&gt;0,'Avlinger kornslag P'!E267,""),"")</f>
        <v/>
      </c>
      <c r="I264" t="str">
        <f>IF('Avlinger kornslag P'!G267&gt;0,'Avlinger kornslag P'!G267,"")</f>
        <v>4627 ASKØY</v>
      </c>
      <c r="J264" s="4" t="str">
        <f>IFERROR(IF('Avlinger kornslag P'!H267&gt;0,'Avlinger kornslag P'!H267,""),"")</f>
        <v/>
      </c>
      <c r="L264" t="str">
        <f>IF('Avlinger kornslag P'!J267&gt;0,'Avlinger kornslag P'!J267,"")</f>
        <v>4627 ASKØY</v>
      </c>
      <c r="M264" s="4" t="str">
        <f>IFERROR(IF('Avlinger kornslag P'!K267&gt;0,'Avlinger kornslag P'!K267,""),"")</f>
        <v/>
      </c>
      <c r="O264" t="str">
        <f>IF('Avlinger kornslag P'!M267&gt;0,'Avlinger kornslag P'!M267,"")</f>
        <v>4627 ASKØY</v>
      </c>
      <c r="P264" s="4" t="str">
        <f>IFERROR(IF('Avlinger kornslag P'!N267&gt;0,'Avlinger kornslag P'!N267,""),"")</f>
        <v/>
      </c>
    </row>
    <row r="265" spans="3:16" x14ac:dyDescent="0.25">
      <c r="C265" t="str">
        <f>IF('Avlinger kornslag P'!A268&gt;0,'Avlinger kornslag P'!A268,"")</f>
        <v>5610 KARASJOK</v>
      </c>
      <c r="D265" s="4" t="str">
        <f>IFERROR(IF('Avlinger kornslag P'!B268&gt;0,'Avlinger kornslag P'!B268,""),"")</f>
        <v/>
      </c>
      <c r="F265" t="str">
        <f>IF('Avlinger kornslag P'!D268&gt;0,'Avlinger kornslag P'!D268,"")</f>
        <v>5610 KARASJOK</v>
      </c>
      <c r="G265" s="4" t="str">
        <f>IFERROR(IF('Avlinger kornslag P'!E268&gt;0,'Avlinger kornslag P'!E268,""),"")</f>
        <v/>
      </c>
      <c r="I265" t="str">
        <f>IF('Avlinger kornslag P'!G268&gt;0,'Avlinger kornslag P'!G268,"")</f>
        <v>5610 KARASJOK</v>
      </c>
      <c r="J265" s="4" t="str">
        <f>IFERROR(IF('Avlinger kornslag P'!H268&gt;0,'Avlinger kornslag P'!H268,""),"")</f>
        <v/>
      </c>
      <c r="L265" t="str">
        <f>IF('Avlinger kornslag P'!J268&gt;0,'Avlinger kornslag P'!J268,"")</f>
        <v>5610 KARASJOK</v>
      </c>
      <c r="M265" s="4" t="str">
        <f>IFERROR(IF('Avlinger kornslag P'!K268&gt;0,'Avlinger kornslag P'!K268,""),"")</f>
        <v/>
      </c>
      <c r="O265" t="str">
        <f>IF('Avlinger kornslag P'!M268&gt;0,'Avlinger kornslag P'!M268,"")</f>
        <v>5610 KARASJOK</v>
      </c>
      <c r="P265" s="4" t="str">
        <f>IFERROR(IF('Avlinger kornslag P'!N268&gt;0,'Avlinger kornslag P'!N268,""),"")</f>
        <v/>
      </c>
    </row>
    <row r="266" spans="3:16" x14ac:dyDescent="0.25">
      <c r="C266" t="str">
        <f>IF('Avlinger kornslag P'!A269&gt;0,'Avlinger kornslag P'!A269,"")</f>
        <v>4630 OSTERØY</v>
      </c>
      <c r="D266" s="4" t="str">
        <f>IFERROR(IF('Avlinger kornslag P'!B269&gt;0,'Avlinger kornslag P'!B269,""),"")</f>
        <v/>
      </c>
      <c r="F266" t="str">
        <f>IF('Avlinger kornslag P'!D269&gt;0,'Avlinger kornslag P'!D269,"")</f>
        <v>4630 OSTERØY</v>
      </c>
      <c r="G266" s="4" t="str">
        <f>IFERROR(IF('Avlinger kornslag P'!E269&gt;0,'Avlinger kornslag P'!E269,""),"")</f>
        <v/>
      </c>
      <c r="I266" t="str">
        <f>IF('Avlinger kornslag P'!G269&gt;0,'Avlinger kornslag P'!G269,"")</f>
        <v>4630 OSTERØY</v>
      </c>
      <c r="J266" s="4" t="str">
        <f>IFERROR(IF('Avlinger kornslag P'!H269&gt;0,'Avlinger kornslag P'!H269,""),"")</f>
        <v/>
      </c>
      <c r="L266" t="str">
        <f>IF('Avlinger kornslag P'!J269&gt;0,'Avlinger kornslag P'!J269,"")</f>
        <v>4630 OSTERØY</v>
      </c>
      <c r="M266" s="4" t="str">
        <f>IFERROR(IF('Avlinger kornslag P'!K269&gt;0,'Avlinger kornslag P'!K269,""),"")</f>
        <v/>
      </c>
      <c r="O266" t="str">
        <f>IF('Avlinger kornslag P'!M269&gt;0,'Avlinger kornslag P'!M269,"")</f>
        <v>4630 OSTERØY</v>
      </c>
      <c r="P266" s="4" t="str">
        <f>IFERROR(IF('Avlinger kornslag P'!N269&gt;0,'Avlinger kornslag P'!N269,""),"")</f>
        <v/>
      </c>
    </row>
    <row r="267" spans="3:16" x14ac:dyDescent="0.25">
      <c r="C267" t="str">
        <f>IF('Avlinger kornslag P'!A270&gt;0,'Avlinger kornslag P'!A270,"")</f>
        <v>4645 ASKVOLL</v>
      </c>
      <c r="D267" s="4" t="str">
        <f>IFERROR(IF('Avlinger kornslag P'!B270&gt;0,'Avlinger kornslag P'!B270,""),"")</f>
        <v/>
      </c>
      <c r="F267" t="str">
        <f>IF('Avlinger kornslag P'!D270&gt;0,'Avlinger kornslag P'!D270,"")</f>
        <v>4645 ASKVOLL</v>
      </c>
      <c r="G267" s="4" t="str">
        <f>IFERROR(IF('Avlinger kornslag P'!E270&gt;0,'Avlinger kornslag P'!E270,""),"")</f>
        <v/>
      </c>
      <c r="I267" t="str">
        <f>IF('Avlinger kornslag P'!G270&gt;0,'Avlinger kornslag P'!G270,"")</f>
        <v>4645 ASKVOLL</v>
      </c>
      <c r="J267" s="4" t="str">
        <f>IFERROR(IF('Avlinger kornslag P'!H270&gt;0,'Avlinger kornslag P'!H270,""),"")</f>
        <v/>
      </c>
      <c r="L267" t="str">
        <f>IF('Avlinger kornslag P'!J270&gt;0,'Avlinger kornslag P'!J270,"")</f>
        <v>4645 ASKVOLL</v>
      </c>
      <c r="M267" s="4" t="str">
        <f>IFERROR(IF('Avlinger kornslag P'!K270&gt;0,'Avlinger kornslag P'!K270,""),"")</f>
        <v/>
      </c>
      <c r="O267" t="str">
        <f>IF('Avlinger kornslag P'!M270&gt;0,'Avlinger kornslag P'!M270,"")</f>
        <v>4645 ASKVOLL</v>
      </c>
      <c r="P267" s="4" t="str">
        <f>IFERROR(IF('Avlinger kornslag P'!N270&gt;0,'Avlinger kornslag P'!N270,""),"")</f>
        <v/>
      </c>
    </row>
    <row r="268" spans="3:16" x14ac:dyDescent="0.25">
      <c r="C268" t="str">
        <f>IF('Avlinger kornslag P'!A271&gt;0,'Avlinger kornslag P'!A271,"")</f>
        <v>4631 ALVER</v>
      </c>
      <c r="D268" s="4" t="str">
        <f>IFERROR(IF('Avlinger kornslag P'!B271&gt;0,'Avlinger kornslag P'!B271,""),"")</f>
        <v/>
      </c>
      <c r="F268" t="str">
        <f>IF('Avlinger kornslag P'!D271&gt;0,'Avlinger kornslag P'!D271,"")</f>
        <v>4631 ALVER</v>
      </c>
      <c r="G268" s="4" t="str">
        <f>IFERROR(IF('Avlinger kornslag P'!E271&gt;0,'Avlinger kornslag P'!E271,""),"")</f>
        <v/>
      </c>
      <c r="I268" t="str">
        <f>IF('Avlinger kornslag P'!G271&gt;0,'Avlinger kornslag P'!G271,"")</f>
        <v>4631 ALVER</v>
      </c>
      <c r="J268" s="4" t="str">
        <f>IFERROR(IF('Avlinger kornslag P'!H271&gt;0,'Avlinger kornslag P'!H271,""),"")</f>
        <v/>
      </c>
      <c r="L268" t="str">
        <f>IF('Avlinger kornslag P'!J271&gt;0,'Avlinger kornslag P'!J271,"")</f>
        <v>4631 ALVER</v>
      </c>
      <c r="M268" s="4" t="str">
        <f>IFERROR(IF('Avlinger kornslag P'!K271&gt;0,'Avlinger kornslag P'!K271,""),"")</f>
        <v/>
      </c>
      <c r="O268" t="str">
        <f>IF('Avlinger kornslag P'!M271&gt;0,'Avlinger kornslag P'!M271,"")</f>
        <v>4631 ALVER</v>
      </c>
      <c r="P268" s="4" t="str">
        <f>IFERROR(IF('Avlinger kornslag P'!N271&gt;0,'Avlinger kornslag P'!N271,""),"")</f>
        <v/>
      </c>
    </row>
    <row r="269" spans="3:16" x14ac:dyDescent="0.25">
      <c r="C269" t="str">
        <f>IF('Avlinger kornslag P'!A272&gt;0,'Avlinger kornslag P'!A272,"")</f>
        <v>4639 VIK</v>
      </c>
      <c r="D269" s="4" t="str">
        <f>IFERROR(IF('Avlinger kornslag P'!B272&gt;0,'Avlinger kornslag P'!B272,""),"")</f>
        <v/>
      </c>
      <c r="F269" t="str">
        <f>IF('Avlinger kornslag P'!D272&gt;0,'Avlinger kornslag P'!D272,"")</f>
        <v>4639 VIK</v>
      </c>
      <c r="G269" s="4" t="str">
        <f>IFERROR(IF('Avlinger kornslag P'!E272&gt;0,'Avlinger kornslag P'!E272,""),"")</f>
        <v/>
      </c>
      <c r="I269" t="str">
        <f>IF('Avlinger kornslag P'!G272&gt;0,'Avlinger kornslag P'!G272,"")</f>
        <v>4639 VIK</v>
      </c>
      <c r="J269" s="4" t="str">
        <f>IFERROR(IF('Avlinger kornslag P'!H272&gt;0,'Avlinger kornslag P'!H272,""),"")</f>
        <v/>
      </c>
      <c r="L269" t="str">
        <f>IF('Avlinger kornslag P'!J272&gt;0,'Avlinger kornslag P'!J272,"")</f>
        <v>4639 VIK</v>
      </c>
      <c r="M269" s="4" t="str">
        <f>IFERROR(IF('Avlinger kornslag P'!K272&gt;0,'Avlinger kornslag P'!K272,""),"")</f>
        <v/>
      </c>
      <c r="O269" t="str">
        <f>IF('Avlinger kornslag P'!M272&gt;0,'Avlinger kornslag P'!M272,"")</f>
        <v>4639 VIK</v>
      </c>
      <c r="P269" s="4" t="str">
        <f>IFERROR(IF('Avlinger kornslag P'!N272&gt;0,'Avlinger kornslag P'!N272,""),"")</f>
        <v/>
      </c>
    </row>
    <row r="270" spans="3:16" x14ac:dyDescent="0.25">
      <c r="C270" t="str">
        <f>IF('Avlinger kornslag P'!A273&gt;0,'Avlinger kornslag P'!A273,"")</f>
        <v/>
      </c>
      <c r="D270" s="4" t="str">
        <f>IFERROR(IF('Avlinger kornslag P'!B273&gt;0,'Avlinger kornslag P'!B273,""),"")</f>
        <v/>
      </c>
      <c r="F270" t="str">
        <f>IF('Avlinger kornslag P'!D273&gt;0,'Avlinger kornslag P'!D273,"")</f>
        <v/>
      </c>
      <c r="G270" s="4" t="str">
        <f>IFERROR(IF('Avlinger kornslag P'!E273&gt;0,'Avlinger kornslag P'!E273,""),"")</f>
        <v/>
      </c>
      <c r="I270" t="str">
        <f>IF('Avlinger kornslag P'!G273&gt;0,'Avlinger kornslag P'!G273,"")</f>
        <v/>
      </c>
      <c r="J270" s="4" t="str">
        <f>IFERROR(IF('Avlinger kornslag P'!H273&gt;0,'Avlinger kornslag P'!H273,""),"")</f>
        <v/>
      </c>
      <c r="L270" t="str">
        <f>IF('Avlinger kornslag P'!J273&gt;0,'Avlinger kornslag P'!J273,"")</f>
        <v/>
      </c>
      <c r="M270" s="4" t="str">
        <f>IFERROR(IF('Avlinger kornslag P'!K273&gt;0,'Avlinger kornslag P'!K273,""),"")</f>
        <v/>
      </c>
      <c r="O270" t="str">
        <f>IF('Avlinger kornslag P'!M273&gt;0,'Avlinger kornslag P'!M273,"")</f>
        <v/>
      </c>
      <c r="P270" s="4" t="str">
        <f>IFERROR(IF('Avlinger kornslag P'!N273&gt;0,'Avlinger kornslag P'!N273,""),"")</f>
        <v/>
      </c>
    </row>
    <row r="271" spans="3:16" x14ac:dyDescent="0.25">
      <c r="C271" t="str">
        <f>IF('Avlinger kornslag P'!A274&gt;0,'Avlinger kornslag P'!A274,"")</f>
        <v/>
      </c>
      <c r="D271" s="4" t="str">
        <f>IFERROR(IF('Avlinger kornslag P'!B274&gt;0,'Avlinger kornslag P'!B274,""),"")</f>
        <v/>
      </c>
      <c r="F271" t="str">
        <f>IF('Avlinger kornslag P'!D274&gt;0,'Avlinger kornslag P'!D274,"")</f>
        <v/>
      </c>
      <c r="G271" s="4" t="str">
        <f>IFERROR(IF('Avlinger kornslag P'!E274&gt;0,'Avlinger kornslag P'!E274,""),"")</f>
        <v/>
      </c>
      <c r="I271" t="str">
        <f>IF('Avlinger kornslag P'!G274&gt;0,'Avlinger kornslag P'!G274,"")</f>
        <v/>
      </c>
      <c r="J271" s="4" t="str">
        <f>IFERROR(IF('Avlinger kornslag P'!H274&gt;0,'Avlinger kornslag P'!H274,""),"")</f>
        <v/>
      </c>
      <c r="L271" t="str">
        <f>IF('Avlinger kornslag P'!J274&gt;0,'Avlinger kornslag P'!J274,"")</f>
        <v/>
      </c>
      <c r="M271" s="4" t="str">
        <f>IFERROR(IF('Avlinger kornslag P'!K274&gt;0,'Avlinger kornslag P'!K274,""),"")</f>
        <v/>
      </c>
      <c r="O271" t="str">
        <f>IF('Avlinger kornslag P'!M274&gt;0,'Avlinger kornslag P'!M274,"")</f>
        <v/>
      </c>
      <c r="P271" s="4" t="str">
        <f>IFERROR(IF('Avlinger kornslag P'!N274&gt;0,'Avlinger kornslag P'!N274,""),"")</f>
        <v/>
      </c>
    </row>
    <row r="272" spans="3:16" x14ac:dyDescent="0.25">
      <c r="C272" t="str">
        <f>IF('Avlinger kornslag P'!A275&gt;0,'Avlinger kornslag P'!A275,"")</f>
        <v/>
      </c>
      <c r="D272" s="4" t="str">
        <f>IFERROR(IF('Avlinger kornslag P'!B275&gt;0,'Avlinger kornslag P'!B275,""),"")</f>
        <v/>
      </c>
      <c r="F272" t="str">
        <f>IF('Avlinger kornslag P'!D275&gt;0,'Avlinger kornslag P'!D275,"")</f>
        <v/>
      </c>
      <c r="G272" s="4" t="str">
        <f>IFERROR(IF('Avlinger kornslag P'!E275&gt;0,'Avlinger kornslag P'!E275,""),"")</f>
        <v/>
      </c>
      <c r="I272" t="str">
        <f>IF('Avlinger kornslag P'!G275&gt;0,'Avlinger kornslag P'!G275,"")</f>
        <v/>
      </c>
      <c r="J272" s="4" t="str">
        <f>IFERROR(IF('Avlinger kornslag P'!H275&gt;0,'Avlinger kornslag P'!H275,""),"")</f>
        <v/>
      </c>
      <c r="L272" t="str">
        <f>IF('Avlinger kornslag P'!J275&gt;0,'Avlinger kornslag P'!J275,"")</f>
        <v/>
      </c>
      <c r="M272" s="4" t="str">
        <f>IFERROR(IF('Avlinger kornslag P'!K275&gt;0,'Avlinger kornslag P'!K275,""),"")</f>
        <v/>
      </c>
      <c r="O272" t="str">
        <f>IF('Avlinger kornslag P'!M275&gt;0,'Avlinger kornslag P'!M275,"")</f>
        <v/>
      </c>
      <c r="P272" s="4" t="str">
        <f>IFERROR(IF('Avlinger kornslag P'!N275&gt;0,'Avlinger kornslag P'!N275,""),"")</f>
        <v/>
      </c>
    </row>
    <row r="273" spans="3:16" x14ac:dyDescent="0.25">
      <c r="C273" t="str">
        <f>IF('Avlinger kornslag P'!A276&gt;0,'Avlinger kornslag P'!A276,"")</f>
        <v/>
      </c>
      <c r="D273" s="4" t="str">
        <f>IFERROR(IF('Avlinger kornslag P'!B276&gt;0,'Avlinger kornslag P'!B276,""),"")</f>
        <v/>
      </c>
      <c r="F273" t="str">
        <f>IF('Avlinger kornslag P'!D276&gt;0,'Avlinger kornslag P'!D276,"")</f>
        <v/>
      </c>
      <c r="G273" s="4" t="str">
        <f>IFERROR(IF('Avlinger kornslag P'!E276&gt;0,'Avlinger kornslag P'!E276,""),"")</f>
        <v/>
      </c>
      <c r="I273" t="str">
        <f>IF('Avlinger kornslag P'!G276&gt;0,'Avlinger kornslag P'!G276,"")</f>
        <v/>
      </c>
      <c r="J273" s="4" t="str">
        <f>IFERROR(IF('Avlinger kornslag P'!H276&gt;0,'Avlinger kornslag P'!H276,""),"")</f>
        <v/>
      </c>
      <c r="L273" t="str">
        <f>IF('Avlinger kornslag P'!J276&gt;0,'Avlinger kornslag P'!J276,"")</f>
        <v/>
      </c>
      <c r="M273" s="4" t="str">
        <f>IFERROR(IF('Avlinger kornslag P'!K276&gt;0,'Avlinger kornslag P'!K276,""),"")</f>
        <v/>
      </c>
      <c r="O273" t="str">
        <f>IF('Avlinger kornslag P'!M276&gt;0,'Avlinger kornslag P'!M276,"")</f>
        <v/>
      </c>
      <c r="P273" s="4" t="str">
        <f>IFERROR(IF('Avlinger kornslag P'!N276&gt;0,'Avlinger kornslag P'!N276,""),"")</f>
        <v/>
      </c>
    </row>
    <row r="274" spans="3:16" x14ac:dyDescent="0.25">
      <c r="C274" t="str">
        <f>IF('Avlinger kornslag P'!A277&gt;0,'Avlinger kornslag P'!A277,"")</f>
        <v/>
      </c>
      <c r="D274" s="4" t="str">
        <f>IFERROR(IF('Avlinger kornslag P'!B277&gt;0,'Avlinger kornslag P'!B277,""),"")</f>
        <v/>
      </c>
      <c r="F274" t="str">
        <f>IF('Avlinger kornslag P'!D277&gt;0,'Avlinger kornslag P'!D277,"")</f>
        <v/>
      </c>
      <c r="G274" s="4" t="str">
        <f>IFERROR(IF('Avlinger kornslag P'!E277&gt;0,'Avlinger kornslag P'!E277,""),"")</f>
        <v/>
      </c>
      <c r="I274" t="str">
        <f>IF('Avlinger kornslag P'!G277&gt;0,'Avlinger kornslag P'!G277,"")</f>
        <v/>
      </c>
      <c r="J274" s="4" t="str">
        <f>IFERROR(IF('Avlinger kornslag P'!H277&gt;0,'Avlinger kornslag P'!H277,""),"")</f>
        <v/>
      </c>
      <c r="L274" t="str">
        <f>IF('Avlinger kornslag P'!J277&gt;0,'Avlinger kornslag P'!J277,"")</f>
        <v/>
      </c>
      <c r="M274" s="4" t="str">
        <f>IFERROR(IF('Avlinger kornslag P'!K277&gt;0,'Avlinger kornslag P'!K277,""),"")</f>
        <v/>
      </c>
      <c r="O274" t="str">
        <f>IF('Avlinger kornslag P'!M277&gt;0,'Avlinger kornslag P'!M277,"")</f>
        <v/>
      </c>
      <c r="P274" s="4" t="str">
        <f>IFERROR(IF('Avlinger kornslag P'!N277&gt;0,'Avlinger kornslag P'!N277,""),"")</f>
        <v/>
      </c>
    </row>
    <row r="275" spans="3:16" x14ac:dyDescent="0.25">
      <c r="C275" t="str">
        <f>IF('Avlinger kornslag P'!A278&gt;0,'Avlinger kornslag P'!A278,"")</f>
        <v/>
      </c>
      <c r="D275" s="4" t="str">
        <f>IFERROR(IF('Avlinger kornslag P'!B278&gt;0,'Avlinger kornslag P'!B278,""),"")</f>
        <v/>
      </c>
      <c r="F275" t="str">
        <f>IF('Avlinger kornslag P'!D278&gt;0,'Avlinger kornslag P'!D278,"")</f>
        <v/>
      </c>
      <c r="G275" s="4" t="str">
        <f>IFERROR(IF('Avlinger kornslag P'!E278&gt;0,'Avlinger kornslag P'!E278,""),"")</f>
        <v/>
      </c>
      <c r="I275" t="str">
        <f>IF('Avlinger kornslag P'!G278&gt;0,'Avlinger kornslag P'!G278,"")</f>
        <v/>
      </c>
      <c r="J275" s="4" t="str">
        <f>IFERROR(IF('Avlinger kornslag P'!H278&gt;0,'Avlinger kornslag P'!H278,""),"")</f>
        <v/>
      </c>
      <c r="L275" t="str">
        <f>IF('Avlinger kornslag P'!J278&gt;0,'Avlinger kornslag P'!J278,"")</f>
        <v/>
      </c>
      <c r="M275" s="4" t="str">
        <f>IFERROR(IF('Avlinger kornslag P'!K278&gt;0,'Avlinger kornslag P'!K278,""),"")</f>
        <v/>
      </c>
      <c r="O275" t="str">
        <f>IF('Avlinger kornslag P'!M278&gt;0,'Avlinger kornslag P'!M278,"")</f>
        <v/>
      </c>
      <c r="P275" s="4" t="str">
        <f>IFERROR(IF('Avlinger kornslag P'!N278&gt;0,'Avlinger kornslag P'!N278,""),"")</f>
        <v/>
      </c>
    </row>
    <row r="276" spans="3:16" x14ac:dyDescent="0.25">
      <c r="C276" t="str">
        <f>IF('Avlinger kornslag P'!A279&gt;0,'Avlinger kornslag P'!A279,"")</f>
        <v/>
      </c>
      <c r="D276" s="4" t="str">
        <f>IFERROR(IF('Avlinger kornslag P'!B279&gt;0,'Avlinger kornslag P'!B279,""),"")</f>
        <v/>
      </c>
      <c r="F276" t="str">
        <f>IF('Avlinger kornslag P'!D279&gt;0,'Avlinger kornslag P'!D279,"")</f>
        <v/>
      </c>
      <c r="G276" s="4" t="str">
        <f>IFERROR(IF('Avlinger kornslag P'!E279&gt;0,'Avlinger kornslag P'!E279,""),"")</f>
        <v/>
      </c>
      <c r="I276" t="str">
        <f>IF('Avlinger kornslag P'!G279&gt;0,'Avlinger kornslag P'!G279,"")</f>
        <v/>
      </c>
      <c r="J276" s="4" t="str">
        <f>IFERROR(IF('Avlinger kornslag P'!H279&gt;0,'Avlinger kornslag P'!H279,""),"")</f>
        <v/>
      </c>
      <c r="L276" t="str">
        <f>IF('Avlinger kornslag P'!J279&gt;0,'Avlinger kornslag P'!J279,"")</f>
        <v/>
      </c>
      <c r="M276" s="4" t="str">
        <f>IFERROR(IF('Avlinger kornslag P'!K279&gt;0,'Avlinger kornslag P'!K279,""),"")</f>
        <v/>
      </c>
      <c r="O276" t="str">
        <f>IF('Avlinger kornslag P'!M279&gt;0,'Avlinger kornslag P'!M279,"")</f>
        <v/>
      </c>
      <c r="P276" s="4" t="str">
        <f>IFERROR(IF('Avlinger kornslag P'!N279&gt;0,'Avlinger kornslag P'!N279,""),"")</f>
        <v/>
      </c>
    </row>
    <row r="277" spans="3:16" x14ac:dyDescent="0.25">
      <c r="C277" t="str">
        <f>IF('Avlinger kornslag P'!A280&gt;0,'Avlinger kornslag P'!A280,"")</f>
        <v/>
      </c>
      <c r="D277" s="4" t="str">
        <f>IFERROR(IF('Avlinger kornslag P'!B280&gt;0,'Avlinger kornslag P'!B280,""),"")</f>
        <v/>
      </c>
      <c r="F277" t="str">
        <f>IF('Avlinger kornslag P'!D280&gt;0,'Avlinger kornslag P'!D280,"")</f>
        <v/>
      </c>
      <c r="G277" s="4" t="str">
        <f>IFERROR(IF('Avlinger kornslag P'!E280&gt;0,'Avlinger kornslag P'!E280,""),"")</f>
        <v/>
      </c>
      <c r="I277" t="str">
        <f>IF('Avlinger kornslag P'!G280&gt;0,'Avlinger kornslag P'!G280,"")</f>
        <v/>
      </c>
      <c r="J277" s="4" t="str">
        <f>IFERROR(IF('Avlinger kornslag P'!H280&gt;0,'Avlinger kornslag P'!H280,""),"")</f>
        <v/>
      </c>
      <c r="L277" t="str">
        <f>IF('Avlinger kornslag P'!J280&gt;0,'Avlinger kornslag P'!J280,"")</f>
        <v/>
      </c>
      <c r="M277" s="4" t="str">
        <f>IFERROR(IF('Avlinger kornslag P'!K280&gt;0,'Avlinger kornslag P'!K280,""),"")</f>
        <v/>
      </c>
      <c r="O277" t="str">
        <f>IF('Avlinger kornslag P'!M280&gt;0,'Avlinger kornslag P'!M280,"")</f>
        <v/>
      </c>
      <c r="P277" s="4" t="str">
        <f>IFERROR(IF('Avlinger kornslag P'!N280&gt;0,'Avlinger kornslag P'!N280,""),"")</f>
        <v/>
      </c>
    </row>
    <row r="278" spans="3:16" x14ac:dyDescent="0.25">
      <c r="C278" t="str">
        <f>IF('Avlinger kornslag P'!A281&gt;0,'Avlinger kornslag P'!A281,"")</f>
        <v/>
      </c>
      <c r="D278" s="4" t="str">
        <f>IFERROR(IF('Avlinger kornslag P'!B281&gt;0,'Avlinger kornslag P'!B281,""),"")</f>
        <v/>
      </c>
      <c r="F278" t="str">
        <f>IF('Avlinger kornslag P'!D281&gt;0,'Avlinger kornslag P'!D281,"")</f>
        <v/>
      </c>
      <c r="G278" s="4" t="str">
        <f>IFERROR(IF('Avlinger kornslag P'!E281&gt;0,'Avlinger kornslag P'!E281,""),"")</f>
        <v/>
      </c>
      <c r="I278" t="str">
        <f>IF('Avlinger kornslag P'!G281&gt;0,'Avlinger kornslag P'!G281,"")</f>
        <v/>
      </c>
      <c r="J278" s="4" t="str">
        <f>IFERROR(IF('Avlinger kornslag P'!H281&gt;0,'Avlinger kornslag P'!H281,""),"")</f>
        <v/>
      </c>
      <c r="L278" t="str">
        <f>IF('Avlinger kornslag P'!J281&gt;0,'Avlinger kornslag P'!J281,"")</f>
        <v/>
      </c>
      <c r="M278" s="4" t="str">
        <f>IFERROR(IF('Avlinger kornslag P'!K281&gt;0,'Avlinger kornslag P'!K281,""),"")</f>
        <v/>
      </c>
      <c r="O278" t="str">
        <f>IF('Avlinger kornslag P'!M281&gt;0,'Avlinger kornslag P'!M281,"")</f>
        <v/>
      </c>
      <c r="P278" s="4" t="str">
        <f>IFERROR(IF('Avlinger kornslag P'!N281&gt;0,'Avlinger kornslag P'!N281,""),"")</f>
        <v/>
      </c>
    </row>
    <row r="279" spans="3:16" x14ac:dyDescent="0.25">
      <c r="C279" t="str">
        <f>IF('Avlinger kornslag P'!A282&gt;0,'Avlinger kornslag P'!A282,"")</f>
        <v/>
      </c>
      <c r="D279" s="4" t="str">
        <f>IFERROR(IF('Avlinger kornslag P'!B282&gt;0,'Avlinger kornslag P'!B282,""),"")</f>
        <v/>
      </c>
      <c r="F279" t="str">
        <f>IF('Avlinger kornslag P'!D282&gt;0,'Avlinger kornslag P'!D282,"")</f>
        <v/>
      </c>
      <c r="G279" s="4" t="str">
        <f>IFERROR(IF('Avlinger kornslag P'!E282&gt;0,'Avlinger kornslag P'!E282,""),"")</f>
        <v/>
      </c>
      <c r="I279" t="str">
        <f>IF('Avlinger kornslag P'!G282&gt;0,'Avlinger kornslag P'!G282,"")</f>
        <v/>
      </c>
      <c r="J279" s="4" t="str">
        <f>IFERROR(IF('Avlinger kornslag P'!H282&gt;0,'Avlinger kornslag P'!H282,""),"")</f>
        <v/>
      </c>
      <c r="L279" t="str">
        <f>IF('Avlinger kornslag P'!J282&gt;0,'Avlinger kornslag P'!J282,"")</f>
        <v/>
      </c>
      <c r="M279" s="4" t="str">
        <f>IFERROR(IF('Avlinger kornslag P'!K282&gt;0,'Avlinger kornslag P'!K282,""),"")</f>
        <v/>
      </c>
      <c r="O279" t="str">
        <f>IF('Avlinger kornslag P'!M282&gt;0,'Avlinger kornslag P'!M282,"")</f>
        <v/>
      </c>
      <c r="P279" s="4" t="str">
        <f>IFERROR(IF('Avlinger kornslag P'!N282&gt;0,'Avlinger kornslag P'!N282,""),"")</f>
        <v/>
      </c>
    </row>
    <row r="280" spans="3:16" x14ac:dyDescent="0.25">
      <c r="C280" t="str">
        <f>IF('Avlinger kornslag P'!A283&gt;0,'Avlinger kornslag P'!A283,"")</f>
        <v/>
      </c>
      <c r="D280" s="4" t="str">
        <f>IFERROR(IF('Avlinger kornslag P'!B283&gt;0,'Avlinger kornslag P'!B283,""),"")</f>
        <v/>
      </c>
      <c r="F280" t="str">
        <f>IF('Avlinger kornslag P'!D283&gt;0,'Avlinger kornslag P'!D283,"")</f>
        <v/>
      </c>
      <c r="G280" s="4" t="str">
        <f>IFERROR(IF('Avlinger kornslag P'!E283&gt;0,'Avlinger kornslag P'!E283,""),"")</f>
        <v/>
      </c>
      <c r="I280" t="str">
        <f>IF('Avlinger kornslag P'!G283&gt;0,'Avlinger kornslag P'!G283,"")</f>
        <v/>
      </c>
      <c r="J280" s="4" t="str">
        <f>IFERROR(IF('Avlinger kornslag P'!H283&gt;0,'Avlinger kornslag P'!H283,""),"")</f>
        <v/>
      </c>
      <c r="L280" t="str">
        <f>IF('Avlinger kornslag P'!J283&gt;0,'Avlinger kornslag P'!J283,"")</f>
        <v/>
      </c>
      <c r="M280" s="4" t="str">
        <f>IFERROR(IF('Avlinger kornslag P'!K283&gt;0,'Avlinger kornslag P'!K283,""),"")</f>
        <v/>
      </c>
      <c r="O280" t="str">
        <f>IF('Avlinger kornslag P'!M283&gt;0,'Avlinger kornslag P'!M283,"")</f>
        <v/>
      </c>
      <c r="P280" s="4" t="str">
        <f>IFERROR(IF('Avlinger kornslag P'!N283&gt;0,'Avlinger kornslag P'!N283,""),"")</f>
        <v/>
      </c>
    </row>
    <row r="281" spans="3:16" x14ac:dyDescent="0.25">
      <c r="C281" t="str">
        <f>IF('Avlinger kornslag P'!A284&gt;0,'Avlinger kornslag P'!A284,"")</f>
        <v/>
      </c>
      <c r="D281" s="4" t="str">
        <f>IFERROR(IF('Avlinger kornslag P'!B284&gt;0,'Avlinger kornslag P'!B284,""),"")</f>
        <v/>
      </c>
      <c r="F281" t="str">
        <f>IF('Avlinger kornslag P'!D284&gt;0,'Avlinger kornslag P'!D284,"")</f>
        <v/>
      </c>
      <c r="G281" s="4" t="str">
        <f>IFERROR(IF('Avlinger kornslag P'!E284&gt;0,'Avlinger kornslag P'!E284,""),"")</f>
        <v/>
      </c>
      <c r="I281" t="str">
        <f>IF('Avlinger kornslag P'!G284&gt;0,'Avlinger kornslag P'!G284,"")</f>
        <v/>
      </c>
      <c r="J281" s="4" t="str">
        <f>IFERROR(IF('Avlinger kornslag P'!H284&gt;0,'Avlinger kornslag P'!H284,""),"")</f>
        <v/>
      </c>
      <c r="L281" t="str">
        <f>IF('Avlinger kornslag P'!J284&gt;0,'Avlinger kornslag P'!J284,"")</f>
        <v/>
      </c>
      <c r="M281" s="4" t="str">
        <f>IFERROR(IF('Avlinger kornslag P'!K284&gt;0,'Avlinger kornslag P'!K284,""),"")</f>
        <v/>
      </c>
      <c r="O281" t="str">
        <f>IF('Avlinger kornslag P'!M284&gt;0,'Avlinger kornslag P'!M284,"")</f>
        <v/>
      </c>
      <c r="P281" s="4" t="str">
        <f>IFERROR(IF('Avlinger kornslag P'!N284&gt;0,'Avlinger kornslag P'!N284,""),"")</f>
        <v/>
      </c>
    </row>
    <row r="282" spans="3:16" x14ac:dyDescent="0.25">
      <c r="C282" t="str">
        <f>IF('Avlinger kornslag P'!A285&gt;0,'Avlinger kornslag P'!A285,"")</f>
        <v/>
      </c>
      <c r="D282" s="4" t="str">
        <f>IFERROR(IF('Avlinger kornslag P'!B285&gt;0,'Avlinger kornslag P'!B285,""),"")</f>
        <v/>
      </c>
      <c r="F282" t="str">
        <f>IF('Avlinger kornslag P'!D285&gt;0,'Avlinger kornslag P'!D285,"")</f>
        <v/>
      </c>
      <c r="G282" s="4" t="str">
        <f>IFERROR(IF('Avlinger kornslag P'!E285&gt;0,'Avlinger kornslag P'!E285,""),"")</f>
        <v/>
      </c>
      <c r="I282" t="str">
        <f>IF('Avlinger kornslag P'!G285&gt;0,'Avlinger kornslag P'!G285,"")</f>
        <v/>
      </c>
      <c r="J282" s="4" t="str">
        <f>IFERROR(IF('Avlinger kornslag P'!H285&gt;0,'Avlinger kornslag P'!H285,""),"")</f>
        <v/>
      </c>
      <c r="L282" t="str">
        <f>IF('Avlinger kornslag P'!J285&gt;0,'Avlinger kornslag P'!J285,"")</f>
        <v/>
      </c>
      <c r="M282" s="4" t="str">
        <f>IFERROR(IF('Avlinger kornslag P'!K285&gt;0,'Avlinger kornslag P'!K285,""),"")</f>
        <v/>
      </c>
      <c r="O282" t="str">
        <f>IF('Avlinger kornslag P'!M285&gt;0,'Avlinger kornslag P'!M285,"")</f>
        <v/>
      </c>
      <c r="P282" s="4" t="str">
        <f>IFERROR(IF('Avlinger kornslag P'!N285&gt;0,'Avlinger kornslag P'!N285,""),"")</f>
        <v/>
      </c>
    </row>
    <row r="283" spans="3:16" x14ac:dyDescent="0.25">
      <c r="C283" t="str">
        <f>IF('Avlinger kornslag P'!A286&gt;0,'Avlinger kornslag P'!A286,"")</f>
        <v/>
      </c>
      <c r="D283" s="4" t="str">
        <f>IFERROR(IF('Avlinger kornslag P'!B286&gt;0,'Avlinger kornslag P'!B286,""),"")</f>
        <v/>
      </c>
      <c r="F283" t="str">
        <f>IF('Avlinger kornslag P'!D286&gt;0,'Avlinger kornslag P'!D286,"")</f>
        <v/>
      </c>
      <c r="G283" s="4" t="str">
        <f>IFERROR(IF('Avlinger kornslag P'!E286&gt;0,'Avlinger kornslag P'!E286,""),"")</f>
        <v/>
      </c>
      <c r="I283" t="str">
        <f>IF('Avlinger kornslag P'!G286&gt;0,'Avlinger kornslag P'!G286,"")</f>
        <v/>
      </c>
      <c r="J283" s="4" t="str">
        <f>IFERROR(IF('Avlinger kornslag P'!H286&gt;0,'Avlinger kornslag P'!H286,""),"")</f>
        <v/>
      </c>
      <c r="L283" t="str">
        <f>IF('Avlinger kornslag P'!J286&gt;0,'Avlinger kornslag P'!J286,"")</f>
        <v/>
      </c>
      <c r="M283" s="4" t="str">
        <f>IFERROR(IF('Avlinger kornslag P'!K286&gt;0,'Avlinger kornslag P'!K286,""),"")</f>
        <v/>
      </c>
      <c r="O283" t="str">
        <f>IF('Avlinger kornslag P'!M286&gt;0,'Avlinger kornslag P'!M286,"")</f>
        <v/>
      </c>
      <c r="P283" s="4" t="str">
        <f>IFERROR(IF('Avlinger kornslag P'!N286&gt;0,'Avlinger kornslag P'!N286,""),"")</f>
        <v/>
      </c>
    </row>
    <row r="284" spans="3:16" x14ac:dyDescent="0.25">
      <c r="C284" t="str">
        <f>IF('Avlinger kornslag P'!A287&gt;0,'Avlinger kornslag P'!A287,"")</f>
        <v/>
      </c>
      <c r="D284" s="4" t="str">
        <f>IFERROR(IF('Avlinger kornslag P'!B287&gt;0,'Avlinger kornslag P'!B287,""),"")</f>
        <v/>
      </c>
      <c r="F284" t="str">
        <f>IF('Avlinger kornslag P'!D287&gt;0,'Avlinger kornslag P'!D287,"")</f>
        <v/>
      </c>
      <c r="G284" s="4" t="str">
        <f>IFERROR(IF('Avlinger kornslag P'!E287&gt;0,'Avlinger kornslag P'!E287,""),"")</f>
        <v/>
      </c>
      <c r="I284" t="str">
        <f>IF('Avlinger kornslag P'!G287&gt;0,'Avlinger kornslag P'!G287,"")</f>
        <v/>
      </c>
      <c r="J284" s="4" t="str">
        <f>IFERROR(IF('Avlinger kornslag P'!H287&gt;0,'Avlinger kornslag P'!H287,""),"")</f>
        <v/>
      </c>
      <c r="L284" t="str">
        <f>IF('Avlinger kornslag P'!J287&gt;0,'Avlinger kornslag P'!J287,"")</f>
        <v/>
      </c>
      <c r="M284" s="4" t="str">
        <f>IFERROR(IF('Avlinger kornslag P'!K287&gt;0,'Avlinger kornslag P'!K287,""),"")</f>
        <v/>
      </c>
      <c r="O284" t="str">
        <f>IF('Avlinger kornslag P'!M287&gt;0,'Avlinger kornslag P'!M287,"")</f>
        <v/>
      </c>
      <c r="P284" s="4" t="str">
        <f>IFERROR(IF('Avlinger kornslag P'!N287&gt;0,'Avlinger kornslag P'!N287,""),"")</f>
        <v/>
      </c>
    </row>
    <row r="285" spans="3:16" x14ac:dyDescent="0.25">
      <c r="C285" t="str">
        <f>IF('Avlinger kornslag P'!A288&gt;0,'Avlinger kornslag P'!A288,"")</f>
        <v/>
      </c>
      <c r="D285" s="4" t="str">
        <f>IFERROR(IF('Avlinger kornslag P'!B288&gt;0,'Avlinger kornslag P'!B288,""),"")</f>
        <v/>
      </c>
      <c r="F285" t="str">
        <f>IF('Avlinger kornslag P'!D288&gt;0,'Avlinger kornslag P'!D288,"")</f>
        <v/>
      </c>
      <c r="G285" s="4" t="str">
        <f>IFERROR(IF('Avlinger kornslag P'!E288&gt;0,'Avlinger kornslag P'!E288,""),"")</f>
        <v/>
      </c>
      <c r="I285" t="str">
        <f>IF('Avlinger kornslag P'!G288&gt;0,'Avlinger kornslag P'!G288,"")</f>
        <v/>
      </c>
      <c r="J285" s="4" t="str">
        <f>IFERROR(IF('Avlinger kornslag P'!H288&gt;0,'Avlinger kornslag P'!H288,""),"")</f>
        <v/>
      </c>
      <c r="L285" t="str">
        <f>IF('Avlinger kornslag P'!J288&gt;0,'Avlinger kornslag P'!J288,"")</f>
        <v/>
      </c>
      <c r="M285" s="4" t="str">
        <f>IFERROR(IF('Avlinger kornslag P'!K288&gt;0,'Avlinger kornslag P'!K288,""),"")</f>
        <v/>
      </c>
      <c r="O285" t="str">
        <f>IF('Avlinger kornslag P'!M288&gt;0,'Avlinger kornslag P'!M288,"")</f>
        <v/>
      </c>
      <c r="P285" s="4" t="str">
        <f>IFERROR(IF('Avlinger kornslag P'!N288&gt;0,'Avlinger kornslag P'!N288,""),"")</f>
        <v/>
      </c>
    </row>
    <row r="286" spans="3:16" x14ac:dyDescent="0.25">
      <c r="C286" t="str">
        <f>IF('Avlinger kornslag P'!A289&gt;0,'Avlinger kornslag P'!A289,"")</f>
        <v/>
      </c>
      <c r="D286" s="4" t="str">
        <f>IFERROR(IF('Avlinger kornslag P'!B289&gt;0,'Avlinger kornslag P'!B289,""),"")</f>
        <v/>
      </c>
      <c r="F286" t="str">
        <f>IF('Avlinger kornslag P'!D289&gt;0,'Avlinger kornslag P'!D289,"")</f>
        <v/>
      </c>
      <c r="G286" s="4" t="str">
        <f>IFERROR(IF('Avlinger kornslag P'!E289&gt;0,'Avlinger kornslag P'!E289,""),"")</f>
        <v/>
      </c>
      <c r="I286" t="str">
        <f>IF('Avlinger kornslag P'!G289&gt;0,'Avlinger kornslag P'!G289,"")</f>
        <v/>
      </c>
      <c r="J286" s="4" t="str">
        <f>IFERROR(IF('Avlinger kornslag P'!H289&gt;0,'Avlinger kornslag P'!H289,""),"")</f>
        <v/>
      </c>
      <c r="L286" t="str">
        <f>IF('Avlinger kornslag P'!J289&gt;0,'Avlinger kornslag P'!J289,"")</f>
        <v/>
      </c>
      <c r="M286" s="4" t="str">
        <f>IFERROR(IF('Avlinger kornslag P'!K289&gt;0,'Avlinger kornslag P'!K289,""),"")</f>
        <v/>
      </c>
      <c r="O286" t="str">
        <f>IF('Avlinger kornslag P'!M289&gt;0,'Avlinger kornslag P'!M289,"")</f>
        <v/>
      </c>
      <c r="P286" s="4" t="str">
        <f>IFERROR(IF('Avlinger kornslag P'!N289&gt;0,'Avlinger kornslag P'!N289,""),"")</f>
        <v/>
      </c>
    </row>
    <row r="287" spans="3:16" x14ac:dyDescent="0.25">
      <c r="C287" t="str">
        <f>IF('Avlinger kornslag P'!A290&gt;0,'Avlinger kornslag P'!A290,"")</f>
        <v/>
      </c>
      <c r="D287" s="4" t="str">
        <f>IFERROR(IF('Avlinger kornslag P'!B290&gt;0,'Avlinger kornslag P'!B290,""),"")</f>
        <v/>
      </c>
      <c r="F287" t="str">
        <f>IF('Avlinger kornslag P'!D290&gt;0,'Avlinger kornslag P'!D290,"")</f>
        <v/>
      </c>
      <c r="G287" s="4" t="str">
        <f>IFERROR(IF('Avlinger kornslag P'!E290&gt;0,'Avlinger kornslag P'!E290,""),"")</f>
        <v/>
      </c>
      <c r="I287" t="str">
        <f>IF('Avlinger kornslag P'!G290&gt;0,'Avlinger kornslag P'!G290,"")</f>
        <v/>
      </c>
      <c r="J287" s="4" t="str">
        <f>IFERROR(IF('Avlinger kornslag P'!H290&gt;0,'Avlinger kornslag P'!H290,""),"")</f>
        <v/>
      </c>
      <c r="L287" t="str">
        <f>IF('Avlinger kornslag P'!J290&gt;0,'Avlinger kornslag P'!J290,"")</f>
        <v/>
      </c>
      <c r="M287" s="4" t="str">
        <f>IFERROR(IF('Avlinger kornslag P'!K290&gt;0,'Avlinger kornslag P'!K290,""),"")</f>
        <v/>
      </c>
      <c r="O287" t="str">
        <f>IF('Avlinger kornslag P'!M290&gt;0,'Avlinger kornslag P'!M290,"")</f>
        <v/>
      </c>
      <c r="P287" s="4" t="str">
        <f>IFERROR(IF('Avlinger kornslag P'!N290&gt;0,'Avlinger kornslag P'!N290,""),"")</f>
        <v/>
      </c>
    </row>
    <row r="288" spans="3:16" x14ac:dyDescent="0.25">
      <c r="C288" t="str">
        <f>IF('Avlinger kornslag P'!A291&gt;0,'Avlinger kornslag P'!A291,"")</f>
        <v/>
      </c>
      <c r="D288" s="4" t="str">
        <f>IFERROR(IF('Avlinger kornslag P'!B291&gt;0,'Avlinger kornslag P'!B291,""),"")</f>
        <v/>
      </c>
      <c r="F288" t="str">
        <f>IF('Avlinger kornslag P'!D291&gt;0,'Avlinger kornslag P'!D291,"")</f>
        <v/>
      </c>
      <c r="G288" s="4" t="str">
        <f>IFERROR(IF('Avlinger kornslag P'!E291&gt;0,'Avlinger kornslag P'!E291,""),"")</f>
        <v/>
      </c>
      <c r="I288" t="str">
        <f>IF('Avlinger kornslag P'!G291&gt;0,'Avlinger kornslag P'!G291,"")</f>
        <v/>
      </c>
      <c r="J288" s="4" t="str">
        <f>IFERROR(IF('Avlinger kornslag P'!H291&gt;0,'Avlinger kornslag P'!H291,""),"")</f>
        <v/>
      </c>
      <c r="L288" t="str">
        <f>IF('Avlinger kornslag P'!J291&gt;0,'Avlinger kornslag P'!J291,"")</f>
        <v/>
      </c>
      <c r="M288" s="4" t="str">
        <f>IFERROR(IF('Avlinger kornslag P'!K291&gt;0,'Avlinger kornslag P'!K291,""),"")</f>
        <v/>
      </c>
      <c r="O288" t="str">
        <f>IF('Avlinger kornslag P'!M291&gt;0,'Avlinger kornslag P'!M291,"")</f>
        <v/>
      </c>
      <c r="P288" s="4" t="str">
        <f>IFERROR(IF('Avlinger kornslag P'!N291&gt;0,'Avlinger kornslag P'!N291,""),"")</f>
        <v/>
      </c>
    </row>
    <row r="289" spans="3:16" x14ac:dyDescent="0.25">
      <c r="C289" t="str">
        <f>IF('Avlinger kornslag P'!A292&gt;0,'Avlinger kornslag P'!A292,"")</f>
        <v/>
      </c>
      <c r="D289" s="4" t="str">
        <f>IFERROR(IF('Avlinger kornslag P'!B292&gt;0,'Avlinger kornslag P'!B292,""),"")</f>
        <v/>
      </c>
      <c r="F289" t="str">
        <f>IF('Avlinger kornslag P'!D292&gt;0,'Avlinger kornslag P'!D292,"")</f>
        <v/>
      </c>
      <c r="G289" s="4" t="str">
        <f>IFERROR(IF('Avlinger kornslag P'!E292&gt;0,'Avlinger kornslag P'!E292,""),"")</f>
        <v/>
      </c>
      <c r="I289" t="str">
        <f>IF('Avlinger kornslag P'!G292&gt;0,'Avlinger kornslag P'!G292,"")</f>
        <v/>
      </c>
      <c r="J289" s="4" t="str">
        <f>IFERROR(IF('Avlinger kornslag P'!H292&gt;0,'Avlinger kornslag P'!H292,""),"")</f>
        <v/>
      </c>
      <c r="L289" t="str">
        <f>IF('Avlinger kornslag P'!J292&gt;0,'Avlinger kornslag P'!J292,"")</f>
        <v/>
      </c>
      <c r="M289" s="4" t="str">
        <f>IFERROR(IF('Avlinger kornslag P'!K292&gt;0,'Avlinger kornslag P'!K292,""),"")</f>
        <v/>
      </c>
      <c r="O289" t="str">
        <f>IF('Avlinger kornslag P'!M292&gt;0,'Avlinger kornslag P'!M292,"")</f>
        <v/>
      </c>
      <c r="P289" s="4" t="str">
        <f>IFERROR(IF('Avlinger kornslag P'!N292&gt;0,'Avlinger kornslag P'!N292,""),"")</f>
        <v/>
      </c>
    </row>
    <row r="290" spans="3:16" x14ac:dyDescent="0.25">
      <c r="C290" t="str">
        <f>IF('Avlinger kornslag P'!A293&gt;0,'Avlinger kornslag P'!A293,"")</f>
        <v/>
      </c>
      <c r="D290" s="4" t="str">
        <f>IFERROR(IF('Avlinger kornslag P'!B293&gt;0,'Avlinger kornslag P'!B293,""),"")</f>
        <v/>
      </c>
      <c r="F290" t="str">
        <f>IF('Avlinger kornslag P'!D293&gt;0,'Avlinger kornslag P'!D293,"")</f>
        <v/>
      </c>
      <c r="G290" s="4" t="str">
        <f>IFERROR(IF('Avlinger kornslag P'!E293&gt;0,'Avlinger kornslag P'!E293,""),"")</f>
        <v/>
      </c>
      <c r="I290" t="str">
        <f>IF('Avlinger kornslag P'!G293&gt;0,'Avlinger kornslag P'!G293,"")</f>
        <v/>
      </c>
      <c r="J290" s="4" t="str">
        <f>IFERROR(IF('Avlinger kornslag P'!H293&gt;0,'Avlinger kornslag P'!H293,""),"")</f>
        <v/>
      </c>
      <c r="L290" t="str">
        <f>IF('Avlinger kornslag P'!J293&gt;0,'Avlinger kornslag P'!J293,"")</f>
        <v/>
      </c>
      <c r="M290" s="4" t="str">
        <f>IFERROR(IF('Avlinger kornslag P'!K293&gt;0,'Avlinger kornslag P'!K293,""),"")</f>
        <v/>
      </c>
      <c r="O290" t="str">
        <f>IF('Avlinger kornslag P'!M293&gt;0,'Avlinger kornslag P'!M293,"")</f>
        <v/>
      </c>
      <c r="P290" s="4" t="str">
        <f>IFERROR(IF('Avlinger kornslag P'!N293&gt;0,'Avlinger kornslag P'!N293,""),"")</f>
        <v/>
      </c>
    </row>
    <row r="291" spans="3:16" x14ac:dyDescent="0.25">
      <c r="C291" t="str">
        <f>IF('Avlinger kornslag P'!A294&gt;0,'Avlinger kornslag P'!A294,"")</f>
        <v/>
      </c>
      <c r="D291" s="4" t="str">
        <f>IFERROR(IF('Avlinger kornslag P'!B294&gt;0,'Avlinger kornslag P'!B294,""),"")</f>
        <v/>
      </c>
      <c r="F291" t="str">
        <f>IF('Avlinger kornslag P'!D294&gt;0,'Avlinger kornslag P'!D294,"")</f>
        <v/>
      </c>
      <c r="G291" s="4" t="str">
        <f>IFERROR(IF('Avlinger kornslag P'!E294&gt;0,'Avlinger kornslag P'!E294,""),"")</f>
        <v/>
      </c>
      <c r="I291" t="str">
        <f>IF('Avlinger kornslag P'!G294&gt;0,'Avlinger kornslag P'!G294,"")</f>
        <v/>
      </c>
      <c r="J291" s="4" t="str">
        <f>IFERROR(IF('Avlinger kornslag P'!H294&gt;0,'Avlinger kornslag P'!H294,""),"")</f>
        <v/>
      </c>
      <c r="L291" t="str">
        <f>IF('Avlinger kornslag P'!J294&gt;0,'Avlinger kornslag P'!J294,"")</f>
        <v/>
      </c>
      <c r="M291" s="4" t="str">
        <f>IFERROR(IF('Avlinger kornslag P'!K294&gt;0,'Avlinger kornslag P'!K294,""),"")</f>
        <v/>
      </c>
      <c r="O291" t="str">
        <f>IF('Avlinger kornslag P'!M294&gt;0,'Avlinger kornslag P'!M294,"")</f>
        <v/>
      </c>
      <c r="P291" s="4" t="str">
        <f>IFERROR(IF('Avlinger kornslag P'!N294&gt;0,'Avlinger kornslag P'!N294,""),"")</f>
        <v/>
      </c>
    </row>
    <row r="292" spans="3:16" x14ac:dyDescent="0.25">
      <c r="C292" t="str">
        <f>IF('Avlinger kornslag P'!A295&gt;0,'Avlinger kornslag P'!A295,"")</f>
        <v/>
      </c>
      <c r="D292" s="4" t="str">
        <f>IFERROR(IF('Avlinger kornslag P'!B295&gt;0,'Avlinger kornslag P'!B295,""),"")</f>
        <v/>
      </c>
      <c r="F292" t="str">
        <f>IF('Avlinger kornslag P'!D295&gt;0,'Avlinger kornslag P'!D295,"")</f>
        <v/>
      </c>
      <c r="G292" s="4" t="str">
        <f>IFERROR(IF('Avlinger kornslag P'!E295&gt;0,'Avlinger kornslag P'!E295,""),"")</f>
        <v/>
      </c>
      <c r="I292" t="str">
        <f>IF('Avlinger kornslag P'!G295&gt;0,'Avlinger kornslag P'!G295,"")</f>
        <v/>
      </c>
      <c r="J292" s="4" t="str">
        <f>IFERROR(IF('Avlinger kornslag P'!H295&gt;0,'Avlinger kornslag P'!H295,""),"")</f>
        <v/>
      </c>
      <c r="L292" t="str">
        <f>IF('Avlinger kornslag P'!J295&gt;0,'Avlinger kornslag P'!J295,"")</f>
        <v/>
      </c>
      <c r="M292" s="4" t="str">
        <f>IFERROR(IF('Avlinger kornslag P'!K295&gt;0,'Avlinger kornslag P'!K295,""),"")</f>
        <v/>
      </c>
      <c r="O292" t="str">
        <f>IF('Avlinger kornslag P'!M295&gt;0,'Avlinger kornslag P'!M295,"")</f>
        <v/>
      </c>
      <c r="P292" s="4" t="str">
        <f>IFERROR(IF('Avlinger kornslag P'!N295&gt;0,'Avlinger kornslag P'!N295,""),"")</f>
        <v/>
      </c>
    </row>
    <row r="293" spans="3:16" x14ac:dyDescent="0.25">
      <c r="C293" t="str">
        <f>IF('Avlinger kornslag P'!A296&gt;0,'Avlinger kornslag P'!A296,"")</f>
        <v/>
      </c>
      <c r="D293" s="4" t="str">
        <f>IFERROR(IF('Avlinger kornslag P'!B296&gt;0,'Avlinger kornslag P'!B296,""),"")</f>
        <v/>
      </c>
      <c r="F293" t="str">
        <f>IF('Avlinger kornslag P'!D296&gt;0,'Avlinger kornslag P'!D296,"")</f>
        <v/>
      </c>
      <c r="G293" s="4" t="str">
        <f>IFERROR(IF('Avlinger kornslag P'!E296&gt;0,'Avlinger kornslag P'!E296,""),"")</f>
        <v/>
      </c>
      <c r="I293" t="str">
        <f>IF('Avlinger kornslag P'!G296&gt;0,'Avlinger kornslag P'!G296,"")</f>
        <v/>
      </c>
      <c r="J293" s="4" t="str">
        <f>IFERROR(IF('Avlinger kornslag P'!H296&gt;0,'Avlinger kornslag P'!H296,""),"")</f>
        <v/>
      </c>
      <c r="L293" t="str">
        <f>IF('Avlinger kornslag P'!J296&gt;0,'Avlinger kornslag P'!J296,"")</f>
        <v/>
      </c>
      <c r="M293" s="4" t="str">
        <f>IFERROR(IF('Avlinger kornslag P'!K296&gt;0,'Avlinger kornslag P'!K296,""),"")</f>
        <v/>
      </c>
      <c r="O293" t="str">
        <f>IF('Avlinger kornslag P'!M296&gt;0,'Avlinger kornslag P'!M296,"")</f>
        <v/>
      </c>
      <c r="P293" s="4" t="str">
        <f>IFERROR(IF('Avlinger kornslag P'!N296&gt;0,'Avlinger kornslag P'!N296,""),"")</f>
        <v/>
      </c>
    </row>
    <row r="294" spans="3:16" x14ac:dyDescent="0.25">
      <c r="C294" t="str">
        <f>IF('Avlinger kornslag P'!A297&gt;0,'Avlinger kornslag P'!A297,"")</f>
        <v/>
      </c>
      <c r="D294" s="4" t="str">
        <f>IFERROR(IF('Avlinger kornslag P'!B297&gt;0,'Avlinger kornslag P'!B297,""),"")</f>
        <v/>
      </c>
      <c r="F294" t="str">
        <f>IF('Avlinger kornslag P'!D297&gt;0,'Avlinger kornslag P'!D297,"")</f>
        <v/>
      </c>
      <c r="G294" s="4" t="str">
        <f>IFERROR(IF('Avlinger kornslag P'!E297&gt;0,'Avlinger kornslag P'!E297,""),"")</f>
        <v/>
      </c>
      <c r="I294" t="str">
        <f>IF('Avlinger kornslag P'!G297&gt;0,'Avlinger kornslag P'!G297,"")</f>
        <v/>
      </c>
      <c r="J294" s="4" t="str">
        <f>IFERROR(IF('Avlinger kornslag P'!H297&gt;0,'Avlinger kornslag P'!H297,""),"")</f>
        <v/>
      </c>
      <c r="L294" t="str">
        <f>IF('Avlinger kornslag P'!J297&gt;0,'Avlinger kornslag P'!J297,"")</f>
        <v/>
      </c>
      <c r="M294" s="4" t="str">
        <f>IFERROR(IF('Avlinger kornslag P'!K297&gt;0,'Avlinger kornslag P'!K297,""),"")</f>
        <v/>
      </c>
      <c r="O294" t="str">
        <f>IF('Avlinger kornslag P'!M297&gt;0,'Avlinger kornslag P'!M297,"")</f>
        <v/>
      </c>
      <c r="P294" s="4" t="str">
        <f>IFERROR(IF('Avlinger kornslag P'!N297&gt;0,'Avlinger kornslag P'!N297,""),"")</f>
        <v/>
      </c>
    </row>
    <row r="295" spans="3:16" x14ac:dyDescent="0.25">
      <c r="C295" t="str">
        <f>IF('Avlinger kornslag P'!A298&gt;0,'Avlinger kornslag P'!A298,"")</f>
        <v/>
      </c>
      <c r="D295" s="4" t="str">
        <f>IFERROR(IF('Avlinger kornslag P'!B298&gt;0,'Avlinger kornslag P'!B298,""),"")</f>
        <v/>
      </c>
      <c r="F295" t="str">
        <f>IF('Avlinger kornslag P'!D298&gt;0,'Avlinger kornslag P'!D298,"")</f>
        <v/>
      </c>
      <c r="G295" s="4" t="str">
        <f>IFERROR(IF('Avlinger kornslag P'!E298&gt;0,'Avlinger kornslag P'!E298,""),"")</f>
        <v/>
      </c>
      <c r="I295" t="str">
        <f>IF('Avlinger kornslag P'!G298&gt;0,'Avlinger kornslag P'!G298,"")</f>
        <v/>
      </c>
      <c r="J295" s="4" t="str">
        <f>IFERROR(IF('Avlinger kornslag P'!H298&gt;0,'Avlinger kornslag P'!H298,""),"")</f>
        <v/>
      </c>
      <c r="L295" t="str">
        <f>IF('Avlinger kornslag P'!J298&gt;0,'Avlinger kornslag P'!J298,"")</f>
        <v/>
      </c>
      <c r="M295" s="4" t="str">
        <f>IFERROR(IF('Avlinger kornslag P'!K298&gt;0,'Avlinger kornslag P'!K298,""),"")</f>
        <v/>
      </c>
      <c r="O295" t="str">
        <f>IF('Avlinger kornslag P'!M298&gt;0,'Avlinger kornslag P'!M298,"")</f>
        <v/>
      </c>
      <c r="P295" s="4" t="str">
        <f>IFERROR(IF('Avlinger kornslag P'!N298&gt;0,'Avlinger kornslag P'!N298,""),"")</f>
        <v/>
      </c>
    </row>
    <row r="296" spans="3:16" x14ac:dyDescent="0.25">
      <c r="C296" t="str">
        <f>IF('Avlinger kornslag P'!A299&gt;0,'Avlinger kornslag P'!A299,"")</f>
        <v/>
      </c>
      <c r="D296" s="4" t="str">
        <f>IFERROR(IF('Avlinger kornslag P'!B299&gt;0,'Avlinger kornslag P'!B299,""),"")</f>
        <v/>
      </c>
      <c r="F296" t="str">
        <f>IF('Avlinger kornslag P'!D299&gt;0,'Avlinger kornslag P'!D299,"")</f>
        <v/>
      </c>
      <c r="G296" s="4" t="str">
        <f>IFERROR(IF('Avlinger kornslag P'!E299&gt;0,'Avlinger kornslag P'!E299,""),"")</f>
        <v/>
      </c>
      <c r="I296" t="str">
        <f>IF('Avlinger kornslag P'!G299&gt;0,'Avlinger kornslag P'!G299,"")</f>
        <v/>
      </c>
      <c r="J296" s="4" t="str">
        <f>IFERROR(IF('Avlinger kornslag P'!H299&gt;0,'Avlinger kornslag P'!H299,""),"")</f>
        <v/>
      </c>
      <c r="L296" t="str">
        <f>IF('Avlinger kornslag P'!J299&gt;0,'Avlinger kornslag P'!J299,"")</f>
        <v/>
      </c>
      <c r="M296" s="4" t="str">
        <f>IFERROR(IF('Avlinger kornslag P'!K299&gt;0,'Avlinger kornslag P'!K299,""),"")</f>
        <v/>
      </c>
      <c r="O296" t="str">
        <f>IF('Avlinger kornslag P'!M299&gt;0,'Avlinger kornslag P'!M299,"")</f>
        <v/>
      </c>
      <c r="P296" s="4" t="str">
        <f>IFERROR(IF('Avlinger kornslag P'!N299&gt;0,'Avlinger kornslag P'!N299,""),"")</f>
        <v/>
      </c>
    </row>
    <row r="297" spans="3:16" x14ac:dyDescent="0.25">
      <c r="C297" t="str">
        <f>IF('Avlinger kornslag P'!A300&gt;0,'Avlinger kornslag P'!A300,"")</f>
        <v/>
      </c>
      <c r="D297" s="4" t="str">
        <f>IFERROR(IF('Avlinger kornslag P'!B300&gt;0,'Avlinger kornslag P'!B300,""),"")</f>
        <v/>
      </c>
      <c r="F297" t="str">
        <f>IF('Avlinger kornslag P'!D300&gt;0,'Avlinger kornslag P'!D300,"")</f>
        <v/>
      </c>
      <c r="G297" s="4" t="str">
        <f>IFERROR(IF('Avlinger kornslag P'!E300&gt;0,'Avlinger kornslag P'!E300,""),"")</f>
        <v/>
      </c>
      <c r="I297" t="str">
        <f>IF('Avlinger kornslag P'!G300&gt;0,'Avlinger kornslag P'!G300,"")</f>
        <v/>
      </c>
      <c r="J297" s="4" t="str">
        <f>IFERROR(IF('Avlinger kornslag P'!H300&gt;0,'Avlinger kornslag P'!H300,""),"")</f>
        <v/>
      </c>
      <c r="L297" t="str">
        <f>IF('Avlinger kornslag P'!J300&gt;0,'Avlinger kornslag P'!J300,"")</f>
        <v/>
      </c>
      <c r="M297" s="4" t="str">
        <f>IFERROR(IF('Avlinger kornslag P'!K300&gt;0,'Avlinger kornslag P'!K300,""),"")</f>
        <v/>
      </c>
      <c r="O297" t="str">
        <f>IF('Avlinger kornslag P'!M300&gt;0,'Avlinger kornslag P'!M300,"")</f>
        <v/>
      </c>
      <c r="P297" s="4" t="str">
        <f>IFERROR(IF('Avlinger kornslag P'!N300&gt;0,'Avlinger kornslag P'!N300,""),"")</f>
        <v/>
      </c>
    </row>
    <row r="298" spans="3:16" x14ac:dyDescent="0.25">
      <c r="C298" t="str">
        <f>IF('Avlinger kornslag P'!A301&gt;0,'Avlinger kornslag P'!A301,"")</f>
        <v/>
      </c>
      <c r="D298" s="4" t="str">
        <f>IFERROR(IF('Avlinger kornslag P'!B301&gt;0,'Avlinger kornslag P'!B301,""),"")</f>
        <v/>
      </c>
      <c r="F298" t="str">
        <f>IF('Avlinger kornslag P'!D301&gt;0,'Avlinger kornslag P'!D301,"")</f>
        <v/>
      </c>
      <c r="G298" s="4" t="str">
        <f>IFERROR(IF('Avlinger kornslag P'!E301&gt;0,'Avlinger kornslag P'!E301,""),"")</f>
        <v/>
      </c>
      <c r="I298" t="str">
        <f>IF('Avlinger kornslag P'!G301&gt;0,'Avlinger kornslag P'!G301,"")</f>
        <v/>
      </c>
      <c r="J298" s="4" t="str">
        <f>IFERROR(IF('Avlinger kornslag P'!H301&gt;0,'Avlinger kornslag P'!H301,""),"")</f>
        <v/>
      </c>
      <c r="L298" t="str">
        <f>IF('Avlinger kornslag P'!J301&gt;0,'Avlinger kornslag P'!J301,"")</f>
        <v/>
      </c>
      <c r="M298" s="4" t="str">
        <f>IFERROR(IF('Avlinger kornslag P'!K301&gt;0,'Avlinger kornslag P'!K301,""),"")</f>
        <v/>
      </c>
      <c r="O298" t="str">
        <f>IF('Avlinger kornslag P'!M301&gt;0,'Avlinger kornslag P'!M301,"")</f>
        <v/>
      </c>
      <c r="P298" s="4" t="str">
        <f>IFERROR(IF('Avlinger kornslag P'!N301&gt;0,'Avlinger kornslag P'!N301,""),"")</f>
        <v/>
      </c>
    </row>
    <row r="299" spans="3:16" x14ac:dyDescent="0.25">
      <c r="C299" t="str">
        <f>IF('Avlinger kornslag P'!A302&gt;0,'Avlinger kornslag P'!A302,"")</f>
        <v/>
      </c>
      <c r="D299" s="4" t="str">
        <f>IFERROR(IF('Avlinger kornslag P'!B302&gt;0,'Avlinger kornslag P'!B302,""),"")</f>
        <v/>
      </c>
      <c r="F299" t="str">
        <f>IF('Avlinger kornslag P'!D302&gt;0,'Avlinger kornslag P'!D302,"")</f>
        <v/>
      </c>
      <c r="G299" s="4" t="str">
        <f>IFERROR(IF('Avlinger kornslag P'!E302&gt;0,'Avlinger kornslag P'!E302,""),"")</f>
        <v/>
      </c>
      <c r="I299" t="str">
        <f>IF('Avlinger kornslag P'!G302&gt;0,'Avlinger kornslag P'!G302,"")</f>
        <v/>
      </c>
      <c r="J299" s="4" t="str">
        <f>IFERROR(IF('Avlinger kornslag P'!H302&gt;0,'Avlinger kornslag P'!H302,""),"")</f>
        <v/>
      </c>
      <c r="L299" t="str">
        <f>IF('Avlinger kornslag P'!J302&gt;0,'Avlinger kornslag P'!J302,"")</f>
        <v/>
      </c>
      <c r="M299" s="4" t="str">
        <f>IFERROR(IF('Avlinger kornslag P'!K302&gt;0,'Avlinger kornslag P'!K302,""),"")</f>
        <v/>
      </c>
      <c r="O299" t="str">
        <f>IF('Avlinger kornslag P'!M302&gt;0,'Avlinger kornslag P'!M302,"")</f>
        <v/>
      </c>
      <c r="P299" s="4" t="str">
        <f>IFERROR(IF('Avlinger kornslag P'!N302&gt;0,'Avlinger kornslag P'!N302,""),"")</f>
        <v/>
      </c>
    </row>
    <row r="300" spans="3:16" x14ac:dyDescent="0.25">
      <c r="C300" t="str">
        <f>IF('Avlinger kornslag P'!A303&gt;0,'Avlinger kornslag P'!A303,"")</f>
        <v/>
      </c>
      <c r="D300" s="4" t="str">
        <f>IFERROR(IF('Avlinger kornslag P'!B303&gt;0,'Avlinger kornslag P'!B303,""),"")</f>
        <v/>
      </c>
      <c r="F300" t="str">
        <f>IF('Avlinger kornslag P'!D303&gt;0,'Avlinger kornslag P'!D303,"")</f>
        <v/>
      </c>
      <c r="G300" s="4" t="str">
        <f>IFERROR(IF('Avlinger kornslag P'!E303&gt;0,'Avlinger kornslag P'!E303,""),"")</f>
        <v/>
      </c>
      <c r="I300" t="str">
        <f>IF('Avlinger kornslag P'!G303&gt;0,'Avlinger kornslag P'!G303,"")</f>
        <v/>
      </c>
      <c r="J300" s="4" t="str">
        <f>IFERROR(IF('Avlinger kornslag P'!H303&gt;0,'Avlinger kornslag P'!H303,""),"")</f>
        <v/>
      </c>
      <c r="L300" t="str">
        <f>IF('Avlinger kornslag P'!J303&gt;0,'Avlinger kornslag P'!J303,"")</f>
        <v/>
      </c>
      <c r="M300" s="4" t="str">
        <f>IFERROR(IF('Avlinger kornslag P'!K303&gt;0,'Avlinger kornslag P'!K303,""),"")</f>
        <v/>
      </c>
      <c r="O300" t="str">
        <f>IF('Avlinger kornslag P'!M303&gt;0,'Avlinger kornslag P'!M303,"")</f>
        <v/>
      </c>
      <c r="P300" s="4" t="str">
        <f>IFERROR(IF('Avlinger kornslag P'!N303&gt;0,'Avlinger kornslag P'!N303,""),"")</f>
        <v/>
      </c>
    </row>
    <row r="301" spans="3:16" x14ac:dyDescent="0.25">
      <c r="C301" t="str">
        <f>IF('Avlinger kornslag P'!A304&gt;0,'Avlinger kornslag P'!A304,"")</f>
        <v/>
      </c>
      <c r="D301" s="4" t="str">
        <f>IFERROR(IF('Avlinger kornslag P'!B304&gt;0,'Avlinger kornslag P'!B304,""),"")</f>
        <v/>
      </c>
      <c r="F301" t="str">
        <f>IF('Avlinger kornslag P'!D304&gt;0,'Avlinger kornslag P'!D304,"")</f>
        <v/>
      </c>
      <c r="G301" s="4" t="str">
        <f>IFERROR(IF('Avlinger kornslag P'!E304&gt;0,'Avlinger kornslag P'!E304,""),"")</f>
        <v/>
      </c>
      <c r="I301" t="str">
        <f>IF('Avlinger kornslag P'!G304&gt;0,'Avlinger kornslag P'!G304,"")</f>
        <v/>
      </c>
      <c r="J301" s="4" t="str">
        <f>IFERROR(IF('Avlinger kornslag P'!H304&gt;0,'Avlinger kornslag P'!H304,""),"")</f>
        <v/>
      </c>
      <c r="L301" t="str">
        <f>IF('Avlinger kornslag P'!J304&gt;0,'Avlinger kornslag P'!J304,"")</f>
        <v/>
      </c>
      <c r="M301" s="4" t="str">
        <f>IFERROR(IF('Avlinger kornslag P'!K304&gt;0,'Avlinger kornslag P'!K304,""),"")</f>
        <v/>
      </c>
      <c r="O301" t="str">
        <f>IF('Avlinger kornslag P'!M304&gt;0,'Avlinger kornslag P'!M304,"")</f>
        <v/>
      </c>
      <c r="P301" s="4" t="str">
        <f>IFERROR(IF('Avlinger kornslag P'!N304&gt;0,'Avlinger kornslag P'!N304,""),"")</f>
        <v/>
      </c>
    </row>
    <row r="302" spans="3:16" x14ac:dyDescent="0.25">
      <c r="C302" t="str">
        <f>IF('Avlinger kornslag P'!A305&gt;0,'Avlinger kornslag P'!A305,"")</f>
        <v/>
      </c>
      <c r="D302" s="4" t="str">
        <f>IFERROR(IF('Avlinger kornslag P'!B305&gt;0,'Avlinger kornslag P'!B305,""),"")</f>
        <v/>
      </c>
      <c r="F302" t="str">
        <f>IF('Avlinger kornslag P'!D305&gt;0,'Avlinger kornslag P'!D305,"")</f>
        <v/>
      </c>
      <c r="G302" s="4" t="str">
        <f>IFERROR(IF('Avlinger kornslag P'!E305&gt;0,'Avlinger kornslag P'!E305,""),"")</f>
        <v/>
      </c>
      <c r="I302" t="str">
        <f>IF('Avlinger kornslag P'!G305&gt;0,'Avlinger kornslag P'!G305,"")</f>
        <v/>
      </c>
      <c r="J302" s="4" t="str">
        <f>IFERROR(IF('Avlinger kornslag P'!H305&gt;0,'Avlinger kornslag P'!H305,""),"")</f>
        <v/>
      </c>
      <c r="L302" t="str">
        <f>IF('Avlinger kornslag P'!J305&gt;0,'Avlinger kornslag P'!J305,"")</f>
        <v/>
      </c>
      <c r="M302" s="4" t="str">
        <f>IFERROR(IF('Avlinger kornslag P'!K305&gt;0,'Avlinger kornslag P'!K305,""),"")</f>
        <v/>
      </c>
      <c r="O302" t="str">
        <f>IF('Avlinger kornslag P'!M305&gt;0,'Avlinger kornslag P'!M305,"")</f>
        <v/>
      </c>
      <c r="P302" s="4" t="str">
        <f>IFERROR(IF('Avlinger kornslag P'!N305&gt;0,'Avlinger kornslag P'!N305,""),"")</f>
        <v/>
      </c>
    </row>
    <row r="303" spans="3:16" x14ac:dyDescent="0.25">
      <c r="C303" t="str">
        <f>IF('Avlinger kornslag P'!A306&gt;0,'Avlinger kornslag P'!A306,"")</f>
        <v/>
      </c>
      <c r="D303" s="4" t="str">
        <f>IFERROR(IF('Avlinger kornslag P'!B306&gt;0,'Avlinger kornslag P'!B306,""),"")</f>
        <v/>
      </c>
      <c r="F303" t="str">
        <f>IF('Avlinger kornslag P'!D306&gt;0,'Avlinger kornslag P'!D306,"")</f>
        <v/>
      </c>
      <c r="G303" s="4" t="str">
        <f>IFERROR(IF('Avlinger kornslag P'!E306&gt;0,'Avlinger kornslag P'!E306,""),"")</f>
        <v/>
      </c>
      <c r="I303" t="str">
        <f>IF('Avlinger kornslag P'!G306&gt;0,'Avlinger kornslag P'!G306,"")</f>
        <v/>
      </c>
      <c r="J303" s="4" t="str">
        <f>IFERROR(IF('Avlinger kornslag P'!H306&gt;0,'Avlinger kornslag P'!H306,""),"")</f>
        <v/>
      </c>
      <c r="L303" t="str">
        <f>IF('Avlinger kornslag P'!J306&gt;0,'Avlinger kornslag P'!J306,"")</f>
        <v/>
      </c>
      <c r="M303" s="4" t="str">
        <f>IFERROR(IF('Avlinger kornslag P'!K306&gt;0,'Avlinger kornslag P'!K306,""),"")</f>
        <v/>
      </c>
      <c r="O303" t="str">
        <f>IF('Avlinger kornslag P'!M306&gt;0,'Avlinger kornslag P'!M306,"")</f>
        <v/>
      </c>
      <c r="P303" s="4" t="str">
        <f>IFERROR(IF('Avlinger kornslag P'!N306&gt;0,'Avlinger kornslag P'!N306,""),"")</f>
        <v/>
      </c>
    </row>
    <row r="304" spans="3:16" x14ac:dyDescent="0.25">
      <c r="C304" t="str">
        <f>IF('Avlinger kornslag P'!A307&gt;0,'Avlinger kornslag P'!A307,"")</f>
        <v/>
      </c>
      <c r="D304" s="4" t="str">
        <f>IFERROR(IF('Avlinger kornslag P'!B307&gt;0,'Avlinger kornslag P'!B307,""),"")</f>
        <v/>
      </c>
      <c r="F304" t="str">
        <f>IF('Avlinger kornslag P'!D307&gt;0,'Avlinger kornslag P'!D307,"")</f>
        <v/>
      </c>
      <c r="G304" s="4" t="str">
        <f>IFERROR(IF('Avlinger kornslag P'!E307&gt;0,'Avlinger kornslag P'!E307,""),"")</f>
        <v/>
      </c>
      <c r="I304" t="str">
        <f>IF('Avlinger kornslag P'!G307&gt;0,'Avlinger kornslag P'!G307,"")</f>
        <v/>
      </c>
      <c r="J304" s="4" t="str">
        <f>IFERROR(IF('Avlinger kornslag P'!H307&gt;0,'Avlinger kornslag P'!H307,""),"")</f>
        <v/>
      </c>
      <c r="L304" t="str">
        <f>IF('Avlinger kornslag P'!J307&gt;0,'Avlinger kornslag P'!J307,"")</f>
        <v/>
      </c>
      <c r="M304" s="4" t="str">
        <f>IFERROR(IF('Avlinger kornslag P'!K307&gt;0,'Avlinger kornslag P'!K307,""),"")</f>
        <v/>
      </c>
      <c r="O304" t="str">
        <f>IF('Avlinger kornslag P'!M307&gt;0,'Avlinger kornslag P'!M307,"")</f>
        <v/>
      </c>
      <c r="P304" s="4" t="str">
        <f>IFERROR(IF('Avlinger kornslag P'!N307&gt;0,'Avlinger kornslag P'!N307,""),"")</f>
        <v/>
      </c>
    </row>
    <row r="305" spans="3:16" x14ac:dyDescent="0.25">
      <c r="C305" t="str">
        <f>IF('Avlinger kornslag P'!A308&gt;0,'Avlinger kornslag P'!A308,"")</f>
        <v/>
      </c>
      <c r="D305" s="4" t="str">
        <f>IFERROR(IF('Avlinger kornslag P'!B308&gt;0,'Avlinger kornslag P'!B308,""),"")</f>
        <v/>
      </c>
      <c r="F305" t="str">
        <f>IF('Avlinger kornslag P'!D308&gt;0,'Avlinger kornslag P'!D308,"")</f>
        <v/>
      </c>
      <c r="G305" s="4" t="str">
        <f>IFERROR(IF('Avlinger kornslag P'!E308&gt;0,'Avlinger kornslag P'!E308,""),"")</f>
        <v/>
      </c>
      <c r="I305" t="str">
        <f>IF('Avlinger kornslag P'!G308&gt;0,'Avlinger kornslag P'!G308,"")</f>
        <v/>
      </c>
      <c r="J305" s="4" t="str">
        <f>IFERROR(IF('Avlinger kornslag P'!H308&gt;0,'Avlinger kornslag P'!H308,""),"")</f>
        <v/>
      </c>
      <c r="L305" t="str">
        <f>IF('Avlinger kornslag P'!J308&gt;0,'Avlinger kornslag P'!J308,"")</f>
        <v/>
      </c>
      <c r="M305" s="4" t="str">
        <f>IFERROR(IF('Avlinger kornslag P'!K308&gt;0,'Avlinger kornslag P'!K308,""),"")</f>
        <v/>
      </c>
      <c r="O305" t="str">
        <f>IF('Avlinger kornslag P'!M308&gt;0,'Avlinger kornslag P'!M308,"")</f>
        <v/>
      </c>
      <c r="P305" s="4" t="str">
        <f>IFERROR(IF('Avlinger kornslag P'!N308&gt;0,'Avlinger kornslag P'!N308,""),"")</f>
        <v/>
      </c>
    </row>
    <row r="306" spans="3:16" x14ac:dyDescent="0.25">
      <c r="C306" t="str">
        <f>IF('Avlinger kornslag P'!A309&gt;0,'Avlinger kornslag P'!A309,"")</f>
        <v/>
      </c>
      <c r="D306" s="4" t="str">
        <f>IFERROR(IF('Avlinger kornslag P'!B309&gt;0,'Avlinger kornslag P'!B309,""),"")</f>
        <v/>
      </c>
      <c r="F306" t="str">
        <f>IF('Avlinger kornslag P'!D309&gt;0,'Avlinger kornslag P'!D309,"")</f>
        <v/>
      </c>
      <c r="G306" s="4" t="str">
        <f>IFERROR(IF('Avlinger kornslag P'!E309&gt;0,'Avlinger kornslag P'!E309,""),"")</f>
        <v/>
      </c>
      <c r="I306" t="str">
        <f>IF('Avlinger kornslag P'!G309&gt;0,'Avlinger kornslag P'!G309,"")</f>
        <v/>
      </c>
      <c r="J306" s="4" t="str">
        <f>IFERROR(IF('Avlinger kornslag P'!H309&gt;0,'Avlinger kornslag P'!H309,""),"")</f>
        <v/>
      </c>
      <c r="L306" t="str">
        <f>IF('Avlinger kornslag P'!J309&gt;0,'Avlinger kornslag P'!J309,"")</f>
        <v/>
      </c>
      <c r="M306" s="4" t="str">
        <f>IFERROR(IF('Avlinger kornslag P'!K309&gt;0,'Avlinger kornslag P'!K309,""),"")</f>
        <v/>
      </c>
      <c r="O306" t="str">
        <f>IF('Avlinger kornslag P'!M309&gt;0,'Avlinger kornslag P'!M309,"")</f>
        <v/>
      </c>
      <c r="P306" s="4" t="str">
        <f>IFERROR(IF('Avlinger kornslag P'!N309&gt;0,'Avlinger kornslag P'!N309,""),"")</f>
        <v/>
      </c>
    </row>
    <row r="307" spans="3:16" x14ac:dyDescent="0.25">
      <c r="C307" t="str">
        <f>IF('Avlinger kornslag P'!A310&gt;0,'Avlinger kornslag P'!A310,"")</f>
        <v/>
      </c>
      <c r="D307" s="4" t="str">
        <f>IFERROR(IF('Avlinger kornslag P'!B310&gt;0,'Avlinger kornslag P'!B310,""),"")</f>
        <v/>
      </c>
      <c r="F307" t="str">
        <f>IF('Avlinger kornslag P'!D310&gt;0,'Avlinger kornslag P'!D310,"")</f>
        <v/>
      </c>
      <c r="G307" s="4" t="str">
        <f>IFERROR(IF('Avlinger kornslag P'!E310&gt;0,'Avlinger kornslag P'!E310,""),"")</f>
        <v/>
      </c>
      <c r="I307" t="str">
        <f>IF('Avlinger kornslag P'!G310&gt;0,'Avlinger kornslag P'!G310,"")</f>
        <v/>
      </c>
      <c r="J307" s="4" t="str">
        <f>IFERROR(IF('Avlinger kornslag P'!H310&gt;0,'Avlinger kornslag P'!H310,""),"")</f>
        <v/>
      </c>
      <c r="L307" t="str">
        <f>IF('Avlinger kornslag P'!J310&gt;0,'Avlinger kornslag P'!J310,"")</f>
        <v/>
      </c>
      <c r="M307" s="4" t="str">
        <f>IFERROR(IF('Avlinger kornslag P'!K310&gt;0,'Avlinger kornslag P'!K310,""),"")</f>
        <v/>
      </c>
      <c r="O307" t="str">
        <f>IF('Avlinger kornslag P'!M310&gt;0,'Avlinger kornslag P'!M310,"")</f>
        <v/>
      </c>
      <c r="P307" s="4" t="str">
        <f>IFERROR(IF('Avlinger kornslag P'!N310&gt;0,'Avlinger kornslag P'!N310,""),"")</f>
        <v/>
      </c>
    </row>
    <row r="308" spans="3:16" x14ac:dyDescent="0.25">
      <c r="C308" t="str">
        <f>IF('Avlinger kornslag P'!A311&gt;0,'Avlinger kornslag P'!A311,"")</f>
        <v/>
      </c>
      <c r="D308" s="4" t="str">
        <f>IFERROR(IF('Avlinger kornslag P'!B311&gt;0,'Avlinger kornslag P'!B311,""),"")</f>
        <v/>
      </c>
      <c r="F308" t="str">
        <f>IF('Avlinger kornslag P'!D311&gt;0,'Avlinger kornslag P'!D311,"")</f>
        <v/>
      </c>
      <c r="G308" s="4" t="str">
        <f>IFERROR(IF('Avlinger kornslag P'!E311&gt;0,'Avlinger kornslag P'!E311,""),"")</f>
        <v/>
      </c>
      <c r="I308" t="str">
        <f>IF('Avlinger kornslag P'!G311&gt;0,'Avlinger kornslag P'!G311,"")</f>
        <v/>
      </c>
      <c r="J308" s="4" t="str">
        <f>IFERROR(IF('Avlinger kornslag P'!H311&gt;0,'Avlinger kornslag P'!H311,""),"")</f>
        <v/>
      </c>
      <c r="L308" t="str">
        <f>IF('Avlinger kornslag P'!J311&gt;0,'Avlinger kornslag P'!J311,"")</f>
        <v/>
      </c>
      <c r="M308" s="4" t="str">
        <f>IFERROR(IF('Avlinger kornslag P'!K311&gt;0,'Avlinger kornslag P'!K311,""),"")</f>
        <v/>
      </c>
      <c r="O308" t="str">
        <f>IF('Avlinger kornslag P'!M311&gt;0,'Avlinger kornslag P'!M311,"")</f>
        <v/>
      </c>
      <c r="P308" s="4" t="str">
        <f>IFERROR(IF('Avlinger kornslag P'!N311&gt;0,'Avlinger kornslag P'!N311,""),"")</f>
        <v/>
      </c>
    </row>
    <row r="309" spans="3:16" x14ac:dyDescent="0.25">
      <c r="C309" t="str">
        <f>IF('Avlinger kornslag P'!A312&gt;0,'Avlinger kornslag P'!A312,"")</f>
        <v/>
      </c>
      <c r="D309" s="4" t="str">
        <f>IFERROR(IF('Avlinger kornslag P'!B312&gt;0,'Avlinger kornslag P'!B312,""),"")</f>
        <v/>
      </c>
      <c r="F309" t="str">
        <f>IF('Avlinger kornslag P'!D312&gt;0,'Avlinger kornslag P'!D312,"")</f>
        <v/>
      </c>
      <c r="G309" s="4" t="str">
        <f>IFERROR(IF('Avlinger kornslag P'!E312&gt;0,'Avlinger kornslag P'!E312,""),"")</f>
        <v/>
      </c>
      <c r="I309" t="str">
        <f>IF('Avlinger kornslag P'!G312&gt;0,'Avlinger kornslag P'!G312,"")</f>
        <v/>
      </c>
      <c r="J309" s="4" t="str">
        <f>IFERROR(IF('Avlinger kornslag P'!H312&gt;0,'Avlinger kornslag P'!H312,""),"")</f>
        <v/>
      </c>
      <c r="L309" t="str">
        <f>IF('Avlinger kornslag P'!J312&gt;0,'Avlinger kornslag P'!J312,"")</f>
        <v/>
      </c>
      <c r="M309" s="4" t="str">
        <f>IFERROR(IF('Avlinger kornslag P'!K312&gt;0,'Avlinger kornslag P'!K312,""),"")</f>
        <v/>
      </c>
      <c r="O309" t="str">
        <f>IF('Avlinger kornslag P'!M312&gt;0,'Avlinger kornslag P'!M312,"")</f>
        <v/>
      </c>
      <c r="P309" s="4" t="str">
        <f>IFERROR(IF('Avlinger kornslag P'!N312&gt;0,'Avlinger kornslag P'!N312,""),"")</f>
        <v/>
      </c>
    </row>
    <row r="310" spans="3:16" x14ac:dyDescent="0.25">
      <c r="C310" t="str">
        <f>IF('Avlinger kornslag P'!A313&gt;0,'Avlinger kornslag P'!A313,"")</f>
        <v/>
      </c>
      <c r="D310" s="4" t="str">
        <f>IFERROR(IF('Avlinger kornslag P'!B313&gt;0,'Avlinger kornslag P'!B313,""),"")</f>
        <v/>
      </c>
      <c r="F310" t="str">
        <f>IF('Avlinger kornslag P'!D313&gt;0,'Avlinger kornslag P'!D313,"")</f>
        <v/>
      </c>
      <c r="G310" s="4" t="str">
        <f>IFERROR(IF('Avlinger kornslag P'!E313&gt;0,'Avlinger kornslag P'!E313,""),"")</f>
        <v/>
      </c>
      <c r="I310" t="str">
        <f>IF('Avlinger kornslag P'!G313&gt;0,'Avlinger kornslag P'!G313,"")</f>
        <v/>
      </c>
      <c r="J310" s="4" t="str">
        <f>IFERROR(IF('Avlinger kornslag P'!H313&gt;0,'Avlinger kornslag P'!H313,""),"")</f>
        <v/>
      </c>
      <c r="L310" t="str">
        <f>IF('Avlinger kornslag P'!J313&gt;0,'Avlinger kornslag P'!J313,"")</f>
        <v/>
      </c>
      <c r="M310" s="4" t="str">
        <f>IFERROR(IF('Avlinger kornslag P'!K313&gt;0,'Avlinger kornslag P'!K313,""),"")</f>
        <v/>
      </c>
      <c r="O310" t="str">
        <f>IF('Avlinger kornslag P'!M313&gt;0,'Avlinger kornslag P'!M313,"")</f>
        <v/>
      </c>
      <c r="P310" s="4" t="str">
        <f>IFERROR(IF('Avlinger kornslag P'!N313&gt;0,'Avlinger kornslag P'!N313,""),"")</f>
        <v/>
      </c>
    </row>
    <row r="311" spans="3:16" x14ac:dyDescent="0.25">
      <c r="C311" t="str">
        <f>IF('Avlinger kornslag P'!A314&gt;0,'Avlinger kornslag P'!A314,"")</f>
        <v/>
      </c>
      <c r="D311" s="4" t="str">
        <f>IFERROR(IF('Avlinger kornslag P'!B314&gt;0,'Avlinger kornslag P'!B314,""),"")</f>
        <v/>
      </c>
      <c r="F311" t="str">
        <f>IF('Avlinger kornslag P'!D314&gt;0,'Avlinger kornslag P'!D314,"")</f>
        <v/>
      </c>
      <c r="G311" s="4" t="str">
        <f>IFERROR(IF('Avlinger kornslag P'!E314&gt;0,'Avlinger kornslag P'!E314,""),"")</f>
        <v/>
      </c>
      <c r="I311" t="str">
        <f>IF('Avlinger kornslag P'!G314&gt;0,'Avlinger kornslag P'!G314,"")</f>
        <v/>
      </c>
      <c r="J311" s="4" t="str">
        <f>IFERROR(IF('Avlinger kornslag P'!H314&gt;0,'Avlinger kornslag P'!H314,""),"")</f>
        <v/>
      </c>
      <c r="L311" t="str">
        <f>IF('Avlinger kornslag P'!J314&gt;0,'Avlinger kornslag P'!J314,"")</f>
        <v/>
      </c>
      <c r="M311" s="4" t="str">
        <f>IFERROR(IF('Avlinger kornslag P'!K314&gt;0,'Avlinger kornslag P'!K314,""),"")</f>
        <v/>
      </c>
      <c r="O311" t="str">
        <f>IF('Avlinger kornslag P'!M314&gt;0,'Avlinger kornslag P'!M314,"")</f>
        <v/>
      </c>
      <c r="P311" s="4" t="str">
        <f>IFERROR(IF('Avlinger kornslag P'!N314&gt;0,'Avlinger kornslag P'!N314,""),"")</f>
        <v/>
      </c>
    </row>
    <row r="312" spans="3:16" x14ac:dyDescent="0.25">
      <c r="C312" t="str">
        <f>IF('Avlinger kornslag P'!A315&gt;0,'Avlinger kornslag P'!A315,"")</f>
        <v/>
      </c>
      <c r="D312" s="4" t="str">
        <f>IFERROR(IF('Avlinger kornslag P'!B315&gt;0,'Avlinger kornslag P'!B315,""),"")</f>
        <v/>
      </c>
      <c r="F312" t="str">
        <f>IF('Avlinger kornslag P'!D315&gt;0,'Avlinger kornslag P'!D315,"")</f>
        <v/>
      </c>
      <c r="G312" s="4" t="str">
        <f>IFERROR(IF('Avlinger kornslag P'!E315&gt;0,'Avlinger kornslag P'!E315,""),"")</f>
        <v/>
      </c>
      <c r="I312" t="str">
        <f>IF('Avlinger kornslag P'!G315&gt;0,'Avlinger kornslag P'!G315,"")</f>
        <v/>
      </c>
      <c r="J312" s="4" t="str">
        <f>IFERROR(IF('Avlinger kornslag P'!H315&gt;0,'Avlinger kornslag P'!H315,""),"")</f>
        <v/>
      </c>
      <c r="L312" t="str">
        <f>IF('Avlinger kornslag P'!J315&gt;0,'Avlinger kornslag P'!J315,"")</f>
        <v/>
      </c>
      <c r="M312" s="4" t="str">
        <f>IFERROR(IF('Avlinger kornslag P'!K315&gt;0,'Avlinger kornslag P'!K315,""),"")</f>
        <v/>
      </c>
      <c r="O312" t="str">
        <f>IF('Avlinger kornslag P'!M315&gt;0,'Avlinger kornslag P'!M315,"")</f>
        <v/>
      </c>
      <c r="P312" s="4" t="str">
        <f>IFERROR(IF('Avlinger kornslag P'!N315&gt;0,'Avlinger kornslag P'!N315,""),"")</f>
        <v/>
      </c>
    </row>
    <row r="313" spans="3:16" x14ac:dyDescent="0.25">
      <c r="C313" t="str">
        <f>IF('Avlinger kornslag P'!A316&gt;0,'Avlinger kornslag P'!A316,"")</f>
        <v/>
      </c>
      <c r="D313" s="4" t="str">
        <f>IFERROR(IF('Avlinger kornslag P'!B316&gt;0,'Avlinger kornslag P'!B316,""),"")</f>
        <v/>
      </c>
      <c r="F313" t="str">
        <f>IF('Avlinger kornslag P'!D316&gt;0,'Avlinger kornslag P'!D316,"")</f>
        <v/>
      </c>
      <c r="G313" s="4" t="str">
        <f>IFERROR(IF('Avlinger kornslag P'!E316&gt;0,'Avlinger kornslag P'!E316,""),"")</f>
        <v/>
      </c>
      <c r="I313" t="str">
        <f>IF('Avlinger kornslag P'!G316&gt;0,'Avlinger kornslag P'!G316,"")</f>
        <v/>
      </c>
      <c r="J313" s="4" t="str">
        <f>IFERROR(IF('Avlinger kornslag P'!H316&gt;0,'Avlinger kornslag P'!H316,""),"")</f>
        <v/>
      </c>
      <c r="L313" t="str">
        <f>IF('Avlinger kornslag P'!J316&gt;0,'Avlinger kornslag P'!J316,"")</f>
        <v/>
      </c>
      <c r="M313" s="4" t="str">
        <f>IFERROR(IF('Avlinger kornslag P'!K316&gt;0,'Avlinger kornslag P'!K316,""),"")</f>
        <v/>
      </c>
      <c r="O313" t="str">
        <f>IF('Avlinger kornslag P'!M316&gt;0,'Avlinger kornslag P'!M316,"")</f>
        <v/>
      </c>
      <c r="P313" s="4" t="str">
        <f>IFERROR(IF('Avlinger kornslag P'!N316&gt;0,'Avlinger kornslag P'!N316,""),"")</f>
        <v/>
      </c>
    </row>
    <row r="314" spans="3:16" x14ac:dyDescent="0.25">
      <c r="C314" t="str">
        <f>IF('Avlinger kornslag P'!A317&gt;0,'Avlinger kornslag P'!A317,"")</f>
        <v/>
      </c>
      <c r="D314" s="4" t="str">
        <f>IFERROR(IF('Avlinger kornslag P'!B317&gt;0,'Avlinger kornslag P'!B317,""),"")</f>
        <v/>
      </c>
      <c r="F314" t="str">
        <f>IF('Avlinger kornslag P'!D317&gt;0,'Avlinger kornslag P'!D317,"")</f>
        <v/>
      </c>
      <c r="G314" s="4" t="str">
        <f>IFERROR(IF('Avlinger kornslag P'!E317&gt;0,'Avlinger kornslag P'!E317,""),"")</f>
        <v/>
      </c>
      <c r="I314" t="str">
        <f>IF('Avlinger kornslag P'!G317&gt;0,'Avlinger kornslag P'!G317,"")</f>
        <v/>
      </c>
      <c r="J314" s="4" t="str">
        <f>IFERROR(IF('Avlinger kornslag P'!H317&gt;0,'Avlinger kornslag P'!H317,""),"")</f>
        <v/>
      </c>
      <c r="L314" t="str">
        <f>IF('Avlinger kornslag P'!J317&gt;0,'Avlinger kornslag P'!J317,"")</f>
        <v/>
      </c>
      <c r="M314" s="4" t="str">
        <f>IFERROR(IF('Avlinger kornslag P'!K317&gt;0,'Avlinger kornslag P'!K317,""),"")</f>
        <v/>
      </c>
      <c r="O314" t="str">
        <f>IF('Avlinger kornslag P'!M317&gt;0,'Avlinger kornslag P'!M317,"")</f>
        <v/>
      </c>
      <c r="P314" s="4" t="str">
        <f>IFERROR(IF('Avlinger kornslag P'!N317&gt;0,'Avlinger kornslag P'!N317,""),"")</f>
        <v/>
      </c>
    </row>
    <row r="315" spans="3:16" x14ac:dyDescent="0.25">
      <c r="C315" t="str">
        <f>IF('Avlinger kornslag P'!A318&gt;0,'Avlinger kornslag P'!A318,"")</f>
        <v/>
      </c>
      <c r="D315" s="4" t="str">
        <f>IFERROR(IF('Avlinger kornslag P'!B318&gt;0,'Avlinger kornslag P'!B318,""),"")</f>
        <v/>
      </c>
      <c r="F315" t="str">
        <f>IF('Avlinger kornslag P'!D318&gt;0,'Avlinger kornslag P'!D318,"")</f>
        <v/>
      </c>
      <c r="G315" s="4" t="str">
        <f>IFERROR(IF('Avlinger kornslag P'!E318&gt;0,'Avlinger kornslag P'!E318,""),"")</f>
        <v/>
      </c>
      <c r="I315" t="str">
        <f>IF('Avlinger kornslag P'!G318&gt;0,'Avlinger kornslag P'!G318,"")</f>
        <v/>
      </c>
      <c r="J315" s="4" t="str">
        <f>IFERROR(IF('Avlinger kornslag P'!H318&gt;0,'Avlinger kornslag P'!H318,""),"")</f>
        <v/>
      </c>
      <c r="L315" t="str">
        <f>IF('Avlinger kornslag P'!J318&gt;0,'Avlinger kornslag P'!J318,"")</f>
        <v/>
      </c>
      <c r="M315" s="4" t="str">
        <f>IFERROR(IF('Avlinger kornslag P'!K318&gt;0,'Avlinger kornslag P'!K318,""),"")</f>
        <v/>
      </c>
      <c r="O315" t="str">
        <f>IF('Avlinger kornslag P'!M318&gt;0,'Avlinger kornslag P'!M318,"")</f>
        <v/>
      </c>
      <c r="P315" s="4" t="str">
        <f>IFERROR(IF('Avlinger kornslag P'!N318&gt;0,'Avlinger kornslag P'!N318,""),"")</f>
        <v/>
      </c>
    </row>
    <row r="316" spans="3:16" x14ac:dyDescent="0.25">
      <c r="C316" t="str">
        <f>IF('Avlinger kornslag P'!A319&gt;0,'Avlinger kornslag P'!A319,"")</f>
        <v/>
      </c>
      <c r="D316" s="4" t="str">
        <f>IFERROR(IF('Avlinger kornslag P'!B319&gt;0,'Avlinger kornslag P'!B319,""),"")</f>
        <v/>
      </c>
      <c r="F316" t="str">
        <f>IF('Avlinger kornslag P'!D319&gt;0,'Avlinger kornslag P'!D319,"")</f>
        <v/>
      </c>
      <c r="G316" s="4" t="str">
        <f>IFERROR(IF('Avlinger kornslag P'!E319&gt;0,'Avlinger kornslag P'!E319,""),"")</f>
        <v/>
      </c>
      <c r="I316" t="str">
        <f>IF('Avlinger kornslag P'!G319&gt;0,'Avlinger kornslag P'!G319,"")</f>
        <v/>
      </c>
      <c r="J316" s="4" t="str">
        <f>IFERROR(IF('Avlinger kornslag P'!H319&gt;0,'Avlinger kornslag P'!H319,""),"")</f>
        <v/>
      </c>
      <c r="L316" t="str">
        <f>IF('Avlinger kornslag P'!J319&gt;0,'Avlinger kornslag P'!J319,"")</f>
        <v/>
      </c>
      <c r="M316" s="4" t="str">
        <f>IFERROR(IF('Avlinger kornslag P'!K319&gt;0,'Avlinger kornslag P'!K319,""),"")</f>
        <v/>
      </c>
      <c r="O316" t="str">
        <f>IF('Avlinger kornslag P'!M319&gt;0,'Avlinger kornslag P'!M319,"")</f>
        <v/>
      </c>
      <c r="P316" s="4" t="str">
        <f>IFERROR(IF('Avlinger kornslag P'!N319&gt;0,'Avlinger kornslag P'!N319,""),"")</f>
        <v/>
      </c>
    </row>
    <row r="317" spans="3:16" x14ac:dyDescent="0.25">
      <c r="C317" t="str">
        <f>IF('Avlinger kornslag P'!A320&gt;0,'Avlinger kornslag P'!A320,"")</f>
        <v/>
      </c>
      <c r="D317" s="4" t="str">
        <f>IFERROR(IF('Avlinger kornslag P'!B320&gt;0,'Avlinger kornslag P'!B320,""),"")</f>
        <v/>
      </c>
      <c r="F317" t="str">
        <f>IF('Avlinger kornslag P'!D320&gt;0,'Avlinger kornslag P'!D320,"")</f>
        <v/>
      </c>
      <c r="G317" s="4" t="str">
        <f>IFERROR(IF('Avlinger kornslag P'!E320&gt;0,'Avlinger kornslag P'!E320,""),"")</f>
        <v/>
      </c>
      <c r="I317" t="str">
        <f>IF('Avlinger kornslag P'!G320&gt;0,'Avlinger kornslag P'!G320,"")</f>
        <v/>
      </c>
      <c r="J317" s="4" t="str">
        <f>IFERROR(IF('Avlinger kornslag P'!H320&gt;0,'Avlinger kornslag P'!H320,""),"")</f>
        <v/>
      </c>
      <c r="L317" t="str">
        <f>IF('Avlinger kornslag P'!J320&gt;0,'Avlinger kornslag P'!J320,"")</f>
        <v/>
      </c>
      <c r="M317" s="4" t="str">
        <f>IFERROR(IF('Avlinger kornslag P'!K320&gt;0,'Avlinger kornslag P'!K320,""),"")</f>
        <v/>
      </c>
      <c r="O317" t="str">
        <f>IF('Avlinger kornslag P'!M320&gt;0,'Avlinger kornslag P'!M320,"")</f>
        <v/>
      </c>
      <c r="P317" s="4" t="str">
        <f>IFERROR(IF('Avlinger kornslag P'!N320&gt;0,'Avlinger kornslag P'!N320,""),"")</f>
        <v/>
      </c>
    </row>
    <row r="318" spans="3:16" x14ac:dyDescent="0.25">
      <c r="C318" t="str">
        <f>IF('Avlinger kornslag P'!A321&gt;0,'Avlinger kornslag P'!A321,"")</f>
        <v/>
      </c>
      <c r="D318" s="4" t="str">
        <f>IFERROR(IF('Avlinger kornslag P'!B321&gt;0,'Avlinger kornslag P'!B321,""),"")</f>
        <v/>
      </c>
      <c r="F318" t="str">
        <f>IF('Avlinger kornslag P'!D321&gt;0,'Avlinger kornslag P'!D321,"")</f>
        <v/>
      </c>
      <c r="G318" s="4" t="str">
        <f>IFERROR(IF('Avlinger kornslag P'!E321&gt;0,'Avlinger kornslag P'!E321,""),"")</f>
        <v/>
      </c>
      <c r="I318" t="str">
        <f>IF('Avlinger kornslag P'!G321&gt;0,'Avlinger kornslag P'!G321,"")</f>
        <v/>
      </c>
      <c r="J318" s="4" t="str">
        <f>IFERROR(IF('Avlinger kornslag P'!H321&gt;0,'Avlinger kornslag P'!H321,""),"")</f>
        <v/>
      </c>
      <c r="L318" t="str">
        <f>IF('Avlinger kornslag P'!J321&gt;0,'Avlinger kornslag P'!J321,"")</f>
        <v/>
      </c>
      <c r="M318" s="4" t="str">
        <f>IFERROR(IF('Avlinger kornslag P'!K321&gt;0,'Avlinger kornslag P'!K321,""),"")</f>
        <v/>
      </c>
      <c r="O318" t="str">
        <f>IF('Avlinger kornslag P'!M321&gt;0,'Avlinger kornslag P'!M321,"")</f>
        <v/>
      </c>
      <c r="P318" s="4" t="str">
        <f>IFERROR(IF('Avlinger kornslag P'!N321&gt;0,'Avlinger kornslag P'!N321,""),"")</f>
        <v/>
      </c>
    </row>
    <row r="319" spans="3:16" x14ac:dyDescent="0.25">
      <c r="C319" t="str">
        <f>IF('Avlinger kornslag P'!A322&gt;0,'Avlinger kornslag P'!A322,"")</f>
        <v/>
      </c>
      <c r="D319" s="4" t="str">
        <f>IFERROR(IF('Avlinger kornslag P'!B322&gt;0,'Avlinger kornslag P'!B322,""),"")</f>
        <v/>
      </c>
      <c r="F319" t="str">
        <f>IF('Avlinger kornslag P'!D322&gt;0,'Avlinger kornslag P'!D322,"")</f>
        <v/>
      </c>
      <c r="G319" s="4" t="str">
        <f>IFERROR(IF('Avlinger kornslag P'!E322&gt;0,'Avlinger kornslag P'!E322,""),"")</f>
        <v/>
      </c>
      <c r="I319" t="str">
        <f>IF('Avlinger kornslag P'!G322&gt;0,'Avlinger kornslag P'!G322,"")</f>
        <v/>
      </c>
      <c r="J319" s="4" t="str">
        <f>IFERROR(IF('Avlinger kornslag P'!H322&gt;0,'Avlinger kornslag P'!H322,""),"")</f>
        <v/>
      </c>
      <c r="L319" t="str">
        <f>IF('Avlinger kornslag P'!J322&gt;0,'Avlinger kornslag P'!J322,"")</f>
        <v/>
      </c>
      <c r="M319" s="4" t="str">
        <f>IFERROR(IF('Avlinger kornslag P'!K322&gt;0,'Avlinger kornslag P'!K322,""),"")</f>
        <v/>
      </c>
      <c r="O319" t="str">
        <f>IF('Avlinger kornslag P'!M322&gt;0,'Avlinger kornslag P'!M322,"")</f>
        <v/>
      </c>
      <c r="P319" s="4" t="str">
        <f>IFERROR(IF('Avlinger kornslag P'!N322&gt;0,'Avlinger kornslag P'!N322,""),"")</f>
        <v/>
      </c>
    </row>
    <row r="320" spans="3:16" x14ac:dyDescent="0.25">
      <c r="C320" t="str">
        <f>IF('Avlinger kornslag P'!A323&gt;0,'Avlinger kornslag P'!A323,"")</f>
        <v/>
      </c>
      <c r="D320" s="4" t="str">
        <f>IFERROR(IF('Avlinger kornslag P'!B323&gt;0,'Avlinger kornslag P'!B323,""),"")</f>
        <v/>
      </c>
      <c r="F320" t="str">
        <f>IF('Avlinger kornslag P'!D323&gt;0,'Avlinger kornslag P'!D323,"")</f>
        <v/>
      </c>
      <c r="G320" s="4" t="str">
        <f>IFERROR(IF('Avlinger kornslag P'!E323&gt;0,'Avlinger kornslag P'!E323,""),"")</f>
        <v/>
      </c>
      <c r="I320" t="str">
        <f>IF('Avlinger kornslag P'!G323&gt;0,'Avlinger kornslag P'!G323,"")</f>
        <v/>
      </c>
      <c r="J320" s="4" t="str">
        <f>IFERROR(IF('Avlinger kornslag P'!H323&gt;0,'Avlinger kornslag P'!H323,""),"")</f>
        <v/>
      </c>
      <c r="L320" t="str">
        <f>IF('Avlinger kornslag P'!J323&gt;0,'Avlinger kornslag P'!J323,"")</f>
        <v/>
      </c>
      <c r="M320" s="4" t="str">
        <f>IFERROR(IF('Avlinger kornslag P'!K323&gt;0,'Avlinger kornslag P'!K323,""),"")</f>
        <v/>
      </c>
      <c r="O320" t="str">
        <f>IF('Avlinger kornslag P'!M323&gt;0,'Avlinger kornslag P'!M323,"")</f>
        <v/>
      </c>
      <c r="P320" s="4" t="str">
        <f>IFERROR(IF('Avlinger kornslag P'!N323&gt;0,'Avlinger kornslag P'!N323,""),"")</f>
        <v/>
      </c>
    </row>
    <row r="321" spans="3:16" x14ac:dyDescent="0.25">
      <c r="C321" t="str">
        <f>IF('Avlinger kornslag P'!A324&gt;0,'Avlinger kornslag P'!A324,"")</f>
        <v/>
      </c>
      <c r="D321" s="4" t="str">
        <f>IFERROR(IF('Avlinger kornslag P'!B324&gt;0,'Avlinger kornslag P'!B324,""),"")</f>
        <v/>
      </c>
      <c r="F321" t="str">
        <f>IF('Avlinger kornslag P'!D324&gt;0,'Avlinger kornslag P'!D324,"")</f>
        <v/>
      </c>
      <c r="G321" s="4" t="str">
        <f>IFERROR(IF('Avlinger kornslag P'!E324&gt;0,'Avlinger kornslag P'!E324,""),"")</f>
        <v/>
      </c>
      <c r="I321" t="str">
        <f>IF('Avlinger kornslag P'!G324&gt;0,'Avlinger kornslag P'!G324,"")</f>
        <v/>
      </c>
      <c r="J321" s="4" t="str">
        <f>IFERROR(IF('Avlinger kornslag P'!H324&gt;0,'Avlinger kornslag P'!H324,""),"")</f>
        <v/>
      </c>
      <c r="L321" t="str">
        <f>IF('Avlinger kornslag P'!J324&gt;0,'Avlinger kornslag P'!J324,"")</f>
        <v/>
      </c>
      <c r="M321" s="4" t="str">
        <f>IFERROR(IF('Avlinger kornslag P'!K324&gt;0,'Avlinger kornslag P'!K324,""),"")</f>
        <v/>
      </c>
      <c r="O321" t="str">
        <f>IF('Avlinger kornslag P'!M324&gt;0,'Avlinger kornslag P'!M324,"")</f>
        <v/>
      </c>
      <c r="P321" s="4" t="str">
        <f>IFERROR(IF('Avlinger kornslag P'!N324&gt;0,'Avlinger kornslag P'!N324,""),"")</f>
        <v/>
      </c>
    </row>
    <row r="322" spans="3:16" x14ac:dyDescent="0.25">
      <c r="C322" t="str">
        <f>IF('Avlinger kornslag P'!A325&gt;0,'Avlinger kornslag P'!A325,"")</f>
        <v/>
      </c>
      <c r="D322" s="4" t="str">
        <f>IFERROR(IF('Avlinger kornslag P'!B325&gt;0,'Avlinger kornslag P'!B325,""),"")</f>
        <v/>
      </c>
      <c r="F322" t="str">
        <f>IF('Avlinger kornslag P'!D325&gt;0,'Avlinger kornslag P'!D325,"")</f>
        <v/>
      </c>
      <c r="G322" s="4" t="str">
        <f>IFERROR(IF('Avlinger kornslag P'!E325&gt;0,'Avlinger kornslag P'!E325,""),"")</f>
        <v/>
      </c>
      <c r="I322" t="str">
        <f>IF('Avlinger kornslag P'!G325&gt;0,'Avlinger kornslag P'!G325,"")</f>
        <v/>
      </c>
      <c r="J322" s="4" t="str">
        <f>IFERROR(IF('Avlinger kornslag P'!H325&gt;0,'Avlinger kornslag P'!H325,""),"")</f>
        <v/>
      </c>
      <c r="L322" t="str">
        <f>IF('Avlinger kornslag P'!J325&gt;0,'Avlinger kornslag P'!J325,"")</f>
        <v/>
      </c>
      <c r="M322" s="4" t="str">
        <f>IFERROR(IF('Avlinger kornslag P'!K325&gt;0,'Avlinger kornslag P'!K325,""),"")</f>
        <v/>
      </c>
      <c r="O322" t="str">
        <f>IF('Avlinger kornslag P'!M325&gt;0,'Avlinger kornslag P'!M325,"")</f>
        <v/>
      </c>
      <c r="P322" s="4" t="str">
        <f>IFERROR(IF('Avlinger kornslag P'!N325&gt;0,'Avlinger kornslag P'!N325,""),"")</f>
        <v/>
      </c>
    </row>
    <row r="323" spans="3:16" x14ac:dyDescent="0.25">
      <c r="C323" t="str">
        <f>IF('Avlinger kornslag P'!A326&gt;0,'Avlinger kornslag P'!A326,"")</f>
        <v/>
      </c>
      <c r="D323" s="4" t="str">
        <f>IFERROR(IF('Avlinger kornslag P'!B326&gt;0,'Avlinger kornslag P'!B326,""),"")</f>
        <v/>
      </c>
      <c r="F323" t="str">
        <f>IF('Avlinger kornslag P'!D326&gt;0,'Avlinger kornslag P'!D326,"")</f>
        <v/>
      </c>
      <c r="G323" s="4" t="str">
        <f>IFERROR(IF('Avlinger kornslag P'!E326&gt;0,'Avlinger kornslag P'!E326,""),"")</f>
        <v/>
      </c>
      <c r="I323" t="str">
        <f>IF('Avlinger kornslag P'!G326&gt;0,'Avlinger kornslag P'!G326,"")</f>
        <v/>
      </c>
      <c r="J323" s="4" t="str">
        <f>IFERROR(IF('Avlinger kornslag P'!H326&gt;0,'Avlinger kornslag P'!H326,""),"")</f>
        <v/>
      </c>
      <c r="L323" t="str">
        <f>IF('Avlinger kornslag P'!J326&gt;0,'Avlinger kornslag P'!J326,"")</f>
        <v/>
      </c>
      <c r="M323" s="4" t="str">
        <f>IFERROR(IF('Avlinger kornslag P'!K326&gt;0,'Avlinger kornslag P'!K326,""),"")</f>
        <v/>
      </c>
      <c r="O323" t="str">
        <f>IF('Avlinger kornslag P'!M326&gt;0,'Avlinger kornslag P'!M326,"")</f>
        <v/>
      </c>
      <c r="P323" s="4" t="str">
        <f>IFERROR(IF('Avlinger kornslag P'!N326&gt;0,'Avlinger kornslag P'!N326,""),"")</f>
        <v/>
      </c>
    </row>
    <row r="324" spans="3:16" x14ac:dyDescent="0.25">
      <c r="C324" t="str">
        <f>IF('Avlinger kornslag P'!A327&gt;0,'Avlinger kornslag P'!A327,"")</f>
        <v/>
      </c>
      <c r="D324" s="4" t="str">
        <f>IFERROR(IF('Avlinger kornslag P'!B327&gt;0,'Avlinger kornslag P'!B327,""),"")</f>
        <v/>
      </c>
      <c r="F324" t="str">
        <f>IF('Avlinger kornslag P'!D327&gt;0,'Avlinger kornslag P'!D327,"")</f>
        <v/>
      </c>
      <c r="G324" s="4" t="str">
        <f>IFERROR(IF('Avlinger kornslag P'!E327&gt;0,'Avlinger kornslag P'!E327,""),"")</f>
        <v/>
      </c>
      <c r="I324" t="str">
        <f>IF('Avlinger kornslag P'!G327&gt;0,'Avlinger kornslag P'!G327,"")</f>
        <v/>
      </c>
      <c r="J324" s="4" t="str">
        <f>IFERROR(IF('Avlinger kornslag P'!H327&gt;0,'Avlinger kornslag P'!H327,""),"")</f>
        <v/>
      </c>
      <c r="L324" t="str">
        <f>IF('Avlinger kornslag P'!J327&gt;0,'Avlinger kornslag P'!J327,"")</f>
        <v/>
      </c>
      <c r="M324" s="4" t="str">
        <f>IFERROR(IF('Avlinger kornslag P'!K327&gt;0,'Avlinger kornslag P'!K327,""),"")</f>
        <v/>
      </c>
      <c r="O324" t="str">
        <f>IF('Avlinger kornslag P'!M327&gt;0,'Avlinger kornslag P'!M327,"")</f>
        <v/>
      </c>
      <c r="P324" s="4" t="str">
        <f>IFERROR(IF('Avlinger kornslag P'!N327&gt;0,'Avlinger kornslag P'!N327,""),"")</f>
        <v/>
      </c>
    </row>
    <row r="325" spans="3:16" x14ac:dyDescent="0.25">
      <c r="C325" t="str">
        <f>IF('Avlinger kornslag P'!A328&gt;0,'Avlinger kornslag P'!A328,"")</f>
        <v/>
      </c>
      <c r="D325" s="4" t="str">
        <f>IFERROR(IF('Avlinger kornslag P'!B328&gt;0,'Avlinger kornslag P'!B328,""),"")</f>
        <v/>
      </c>
      <c r="F325" t="str">
        <f>IF('Avlinger kornslag P'!D328&gt;0,'Avlinger kornslag P'!D328,"")</f>
        <v/>
      </c>
      <c r="G325" s="4" t="str">
        <f>IFERROR(IF('Avlinger kornslag P'!E328&gt;0,'Avlinger kornslag P'!E328,""),"")</f>
        <v/>
      </c>
      <c r="I325" t="str">
        <f>IF('Avlinger kornslag P'!G328&gt;0,'Avlinger kornslag P'!G328,"")</f>
        <v/>
      </c>
      <c r="J325" s="4" t="str">
        <f>IFERROR(IF('Avlinger kornslag P'!H328&gt;0,'Avlinger kornslag P'!H328,""),"")</f>
        <v/>
      </c>
      <c r="L325" t="str">
        <f>IF('Avlinger kornslag P'!J328&gt;0,'Avlinger kornslag P'!J328,"")</f>
        <v/>
      </c>
      <c r="M325" s="4" t="str">
        <f>IFERROR(IF('Avlinger kornslag P'!K328&gt;0,'Avlinger kornslag P'!K328,""),"")</f>
        <v/>
      </c>
      <c r="O325" t="str">
        <f>IF('Avlinger kornslag P'!M328&gt;0,'Avlinger kornslag P'!M328,"")</f>
        <v/>
      </c>
      <c r="P325" s="4" t="str">
        <f>IFERROR(IF('Avlinger kornslag P'!N328&gt;0,'Avlinger kornslag P'!N328,""),"")</f>
        <v/>
      </c>
    </row>
    <row r="326" spans="3:16" x14ac:dyDescent="0.25">
      <c r="C326" t="str">
        <f>IF('Avlinger kornslag P'!A329&gt;0,'Avlinger kornslag P'!A329,"")</f>
        <v/>
      </c>
      <c r="D326" s="4" t="str">
        <f>IFERROR(IF('Avlinger kornslag P'!B329&gt;0,'Avlinger kornslag P'!B329,""),"")</f>
        <v/>
      </c>
      <c r="F326" t="str">
        <f>IF('Avlinger kornslag P'!D329&gt;0,'Avlinger kornslag P'!D329,"")</f>
        <v/>
      </c>
      <c r="G326" s="4" t="str">
        <f>IFERROR(IF('Avlinger kornslag P'!E329&gt;0,'Avlinger kornslag P'!E329,""),"")</f>
        <v/>
      </c>
      <c r="I326" t="str">
        <f>IF('Avlinger kornslag P'!G329&gt;0,'Avlinger kornslag P'!G329,"")</f>
        <v/>
      </c>
      <c r="J326" s="4" t="str">
        <f>IFERROR(IF('Avlinger kornslag P'!H329&gt;0,'Avlinger kornslag P'!H329,""),"")</f>
        <v/>
      </c>
      <c r="L326" t="str">
        <f>IF('Avlinger kornslag P'!J329&gt;0,'Avlinger kornslag P'!J329,"")</f>
        <v/>
      </c>
      <c r="M326" s="4" t="str">
        <f>IFERROR(IF('Avlinger kornslag P'!K329&gt;0,'Avlinger kornslag P'!K329,""),"")</f>
        <v/>
      </c>
      <c r="O326" t="str">
        <f>IF('Avlinger kornslag P'!M329&gt;0,'Avlinger kornslag P'!M329,"")</f>
        <v/>
      </c>
      <c r="P326" s="4" t="str">
        <f>IFERROR(IF('Avlinger kornslag P'!N329&gt;0,'Avlinger kornslag P'!N329,""),"")</f>
        <v/>
      </c>
    </row>
    <row r="327" spans="3:16" x14ac:dyDescent="0.25">
      <c r="C327" t="str">
        <f>IF('Avlinger kornslag P'!A330&gt;0,'Avlinger kornslag P'!A330,"")</f>
        <v/>
      </c>
      <c r="D327" s="4" t="str">
        <f>IFERROR(IF('Avlinger kornslag P'!B330&gt;0,'Avlinger kornslag P'!B330,""),"")</f>
        <v/>
      </c>
      <c r="F327" t="str">
        <f>IF('Avlinger kornslag P'!D330&gt;0,'Avlinger kornslag P'!D330,"")</f>
        <v/>
      </c>
      <c r="G327" s="4" t="str">
        <f>IFERROR(IF('Avlinger kornslag P'!E330&gt;0,'Avlinger kornslag P'!E330,""),"")</f>
        <v/>
      </c>
      <c r="I327" t="str">
        <f>IF('Avlinger kornslag P'!G330&gt;0,'Avlinger kornslag P'!G330,"")</f>
        <v/>
      </c>
      <c r="J327" s="4" t="str">
        <f>IFERROR(IF('Avlinger kornslag P'!H330&gt;0,'Avlinger kornslag P'!H330,""),"")</f>
        <v/>
      </c>
      <c r="L327" t="str">
        <f>IF('Avlinger kornslag P'!J330&gt;0,'Avlinger kornslag P'!J330,"")</f>
        <v/>
      </c>
      <c r="M327" s="4" t="str">
        <f>IFERROR(IF('Avlinger kornslag P'!K330&gt;0,'Avlinger kornslag P'!K330,""),"")</f>
        <v/>
      </c>
      <c r="O327" t="str">
        <f>IF('Avlinger kornslag P'!M330&gt;0,'Avlinger kornslag P'!M330,"")</f>
        <v/>
      </c>
      <c r="P327" s="4" t="str">
        <f>IFERROR(IF('Avlinger kornslag P'!N330&gt;0,'Avlinger kornslag P'!N330,""),"")</f>
        <v/>
      </c>
    </row>
    <row r="328" spans="3:16" x14ac:dyDescent="0.25">
      <c r="C328" t="str">
        <f>IF('Avlinger kornslag P'!A331&gt;0,'Avlinger kornslag P'!A331,"")</f>
        <v/>
      </c>
      <c r="D328" s="4" t="str">
        <f>IFERROR(IF('Avlinger kornslag P'!B331&gt;0,'Avlinger kornslag P'!B331,""),"")</f>
        <v/>
      </c>
      <c r="F328" t="str">
        <f>IF('Avlinger kornslag P'!D331&gt;0,'Avlinger kornslag P'!D331,"")</f>
        <v/>
      </c>
      <c r="G328" s="4" t="str">
        <f>IFERROR(IF('Avlinger kornslag P'!E331&gt;0,'Avlinger kornslag P'!E331,""),"")</f>
        <v/>
      </c>
      <c r="I328" t="str">
        <f>IF('Avlinger kornslag P'!G331&gt;0,'Avlinger kornslag P'!G331,"")</f>
        <v/>
      </c>
      <c r="J328" s="4" t="str">
        <f>IFERROR(IF('Avlinger kornslag P'!H331&gt;0,'Avlinger kornslag P'!H331,""),"")</f>
        <v/>
      </c>
      <c r="L328" t="str">
        <f>IF('Avlinger kornslag P'!J331&gt;0,'Avlinger kornslag P'!J331,"")</f>
        <v/>
      </c>
      <c r="M328" s="4" t="str">
        <f>IFERROR(IF('Avlinger kornslag P'!K331&gt;0,'Avlinger kornslag P'!K331,""),"")</f>
        <v/>
      </c>
      <c r="O328" t="str">
        <f>IF('Avlinger kornslag P'!M331&gt;0,'Avlinger kornslag P'!M331,"")</f>
        <v/>
      </c>
      <c r="P328" s="4" t="str">
        <f>IFERROR(IF('Avlinger kornslag P'!N331&gt;0,'Avlinger kornslag P'!N331,""),"")</f>
        <v/>
      </c>
    </row>
    <row r="329" spans="3:16" x14ac:dyDescent="0.25">
      <c r="C329" t="str">
        <f>IF('Avlinger kornslag P'!A332&gt;0,'Avlinger kornslag P'!A332,"")</f>
        <v/>
      </c>
      <c r="D329" s="4" t="str">
        <f>IFERROR(IF('Avlinger kornslag P'!B332&gt;0,'Avlinger kornslag P'!B332,""),"")</f>
        <v/>
      </c>
      <c r="F329" t="str">
        <f>IF('Avlinger kornslag P'!D332&gt;0,'Avlinger kornslag P'!D332,"")</f>
        <v/>
      </c>
      <c r="G329" s="4" t="str">
        <f>IFERROR(IF('Avlinger kornslag P'!E332&gt;0,'Avlinger kornslag P'!E332,""),"")</f>
        <v/>
      </c>
      <c r="I329" t="str">
        <f>IF('Avlinger kornslag P'!G332&gt;0,'Avlinger kornslag P'!G332,"")</f>
        <v/>
      </c>
      <c r="J329" s="4" t="str">
        <f>IFERROR(IF('Avlinger kornslag P'!H332&gt;0,'Avlinger kornslag P'!H332,""),"")</f>
        <v/>
      </c>
      <c r="L329" t="str">
        <f>IF('Avlinger kornslag P'!J332&gt;0,'Avlinger kornslag P'!J332,"")</f>
        <v/>
      </c>
      <c r="M329" s="4" t="str">
        <f>IFERROR(IF('Avlinger kornslag P'!K332&gt;0,'Avlinger kornslag P'!K332,""),"")</f>
        <v/>
      </c>
      <c r="O329" t="str">
        <f>IF('Avlinger kornslag P'!M332&gt;0,'Avlinger kornslag P'!M332,"")</f>
        <v/>
      </c>
      <c r="P329" s="4" t="str">
        <f>IFERROR(IF('Avlinger kornslag P'!N332&gt;0,'Avlinger kornslag P'!N332,""),"")</f>
        <v/>
      </c>
    </row>
    <row r="330" spans="3:16" x14ac:dyDescent="0.25">
      <c r="C330" t="str">
        <f>IF('Avlinger kornslag P'!A333&gt;0,'Avlinger kornslag P'!A333,"")</f>
        <v/>
      </c>
      <c r="D330" s="4" t="str">
        <f>IFERROR(IF('Avlinger kornslag P'!B333&gt;0,'Avlinger kornslag P'!B333,""),"")</f>
        <v/>
      </c>
      <c r="F330" t="str">
        <f>IF('Avlinger kornslag P'!D333&gt;0,'Avlinger kornslag P'!D333,"")</f>
        <v/>
      </c>
      <c r="G330" s="4" t="str">
        <f>IFERROR(IF('Avlinger kornslag P'!E333&gt;0,'Avlinger kornslag P'!E333,""),"")</f>
        <v/>
      </c>
      <c r="I330" t="str">
        <f>IF('Avlinger kornslag P'!G333&gt;0,'Avlinger kornslag P'!G333,"")</f>
        <v/>
      </c>
      <c r="J330" s="4" t="str">
        <f>IFERROR(IF('Avlinger kornslag P'!H333&gt;0,'Avlinger kornslag P'!H333,""),"")</f>
        <v/>
      </c>
      <c r="L330" t="str">
        <f>IF('Avlinger kornslag P'!J333&gt;0,'Avlinger kornslag P'!J333,"")</f>
        <v/>
      </c>
      <c r="M330" s="4" t="str">
        <f>IFERROR(IF('Avlinger kornslag P'!K333&gt;0,'Avlinger kornslag P'!K333,""),"")</f>
        <v/>
      </c>
      <c r="O330" t="str">
        <f>IF('Avlinger kornslag P'!M333&gt;0,'Avlinger kornslag P'!M333,"")</f>
        <v/>
      </c>
      <c r="P330" s="4" t="str">
        <f>IFERROR(IF('Avlinger kornslag P'!N333&gt;0,'Avlinger kornslag P'!N333,""),"")</f>
        <v/>
      </c>
    </row>
    <row r="331" spans="3:16" x14ac:dyDescent="0.25">
      <c r="C331" t="str">
        <f>IF('Avlinger kornslag P'!A334&gt;0,'Avlinger kornslag P'!A334,"")</f>
        <v/>
      </c>
      <c r="D331" s="4" t="str">
        <f>IFERROR(IF('Avlinger kornslag P'!B334&gt;0,'Avlinger kornslag P'!B334,""),"")</f>
        <v/>
      </c>
      <c r="F331" t="str">
        <f>IF('Avlinger kornslag P'!D334&gt;0,'Avlinger kornslag P'!D334,"")</f>
        <v/>
      </c>
      <c r="G331" s="4" t="str">
        <f>IFERROR(IF('Avlinger kornslag P'!E334&gt;0,'Avlinger kornslag P'!E334,""),"")</f>
        <v/>
      </c>
      <c r="I331" t="str">
        <f>IF('Avlinger kornslag P'!G334&gt;0,'Avlinger kornslag P'!G334,"")</f>
        <v/>
      </c>
      <c r="J331" s="4" t="str">
        <f>IFERROR(IF('Avlinger kornslag P'!H334&gt;0,'Avlinger kornslag P'!H334,""),"")</f>
        <v/>
      </c>
      <c r="L331" t="str">
        <f>IF('Avlinger kornslag P'!J334&gt;0,'Avlinger kornslag P'!J334,"")</f>
        <v/>
      </c>
      <c r="M331" s="4" t="str">
        <f>IFERROR(IF('Avlinger kornslag P'!K334&gt;0,'Avlinger kornslag P'!K334,""),"")</f>
        <v/>
      </c>
      <c r="O331" t="str">
        <f>IF('Avlinger kornslag P'!M334&gt;0,'Avlinger kornslag P'!M334,"")</f>
        <v/>
      </c>
      <c r="P331" s="4" t="str">
        <f>IFERROR(IF('Avlinger kornslag P'!N334&gt;0,'Avlinger kornslag P'!N334,""),"")</f>
        <v/>
      </c>
    </row>
    <row r="332" spans="3:16" x14ac:dyDescent="0.25">
      <c r="C332" t="str">
        <f>IF('Avlinger kornslag P'!A335&gt;0,'Avlinger kornslag P'!A335,"")</f>
        <v/>
      </c>
      <c r="D332" s="4" t="str">
        <f>IFERROR(IF('Avlinger kornslag P'!B335&gt;0,'Avlinger kornslag P'!B335,""),"")</f>
        <v/>
      </c>
      <c r="F332" t="str">
        <f>IF('Avlinger kornslag P'!D335&gt;0,'Avlinger kornslag P'!D335,"")</f>
        <v/>
      </c>
      <c r="G332" s="4" t="str">
        <f>IFERROR(IF('Avlinger kornslag P'!E335&gt;0,'Avlinger kornslag P'!E335,""),"")</f>
        <v/>
      </c>
      <c r="I332" t="str">
        <f>IF('Avlinger kornslag P'!G335&gt;0,'Avlinger kornslag P'!G335,"")</f>
        <v/>
      </c>
      <c r="J332" s="4" t="str">
        <f>IFERROR(IF('Avlinger kornslag P'!H335&gt;0,'Avlinger kornslag P'!H335,""),"")</f>
        <v/>
      </c>
      <c r="L332" t="str">
        <f>IF('Avlinger kornslag P'!J335&gt;0,'Avlinger kornslag P'!J335,"")</f>
        <v/>
      </c>
      <c r="M332" s="4" t="str">
        <f>IFERROR(IF('Avlinger kornslag P'!K335&gt;0,'Avlinger kornslag P'!K335,""),"")</f>
        <v/>
      </c>
      <c r="O332" t="str">
        <f>IF('Avlinger kornslag P'!M335&gt;0,'Avlinger kornslag P'!M335,"")</f>
        <v/>
      </c>
      <c r="P332" s="4" t="str">
        <f>IFERROR(IF('Avlinger kornslag P'!N335&gt;0,'Avlinger kornslag P'!N335,""),"")</f>
        <v/>
      </c>
    </row>
    <row r="333" spans="3:16" x14ac:dyDescent="0.25">
      <c r="C333" t="str">
        <f>IF('Avlinger kornslag P'!A336&gt;0,'Avlinger kornslag P'!A336,"")</f>
        <v/>
      </c>
      <c r="D333" s="4" t="str">
        <f>IFERROR(IF('Avlinger kornslag P'!B336&gt;0,'Avlinger kornslag P'!B336,""),"")</f>
        <v/>
      </c>
      <c r="F333" t="str">
        <f>IF('Avlinger kornslag P'!D336&gt;0,'Avlinger kornslag P'!D336,"")</f>
        <v/>
      </c>
      <c r="G333" s="4" t="str">
        <f>IFERROR(IF('Avlinger kornslag P'!E336&gt;0,'Avlinger kornslag P'!E336,""),"")</f>
        <v/>
      </c>
      <c r="I333" t="str">
        <f>IF('Avlinger kornslag P'!G336&gt;0,'Avlinger kornslag P'!G336,"")</f>
        <v/>
      </c>
      <c r="J333" s="4" t="str">
        <f>IFERROR(IF('Avlinger kornslag P'!H336&gt;0,'Avlinger kornslag P'!H336,""),"")</f>
        <v/>
      </c>
      <c r="L333" t="str">
        <f>IF('Avlinger kornslag P'!J336&gt;0,'Avlinger kornslag P'!J336,"")</f>
        <v/>
      </c>
      <c r="M333" s="4" t="str">
        <f>IFERROR(IF('Avlinger kornslag P'!K336&gt;0,'Avlinger kornslag P'!K336,""),"")</f>
        <v/>
      </c>
      <c r="O333" t="str">
        <f>IF('Avlinger kornslag P'!M336&gt;0,'Avlinger kornslag P'!M336,"")</f>
        <v/>
      </c>
      <c r="P333" s="4" t="str">
        <f>IFERROR(IF('Avlinger kornslag P'!N336&gt;0,'Avlinger kornslag P'!N336,""),"")</f>
        <v/>
      </c>
    </row>
    <row r="334" spans="3:16" x14ac:dyDescent="0.25">
      <c r="C334" t="str">
        <f>IF('Avlinger kornslag P'!A337&gt;0,'Avlinger kornslag P'!A337,"")</f>
        <v/>
      </c>
      <c r="D334" s="4" t="str">
        <f>IFERROR(IF('Avlinger kornslag P'!B337&gt;0,'Avlinger kornslag P'!B337,""),"")</f>
        <v/>
      </c>
      <c r="F334" t="str">
        <f>IF('Avlinger kornslag P'!D337&gt;0,'Avlinger kornslag P'!D337,"")</f>
        <v/>
      </c>
      <c r="G334" s="4" t="str">
        <f>IFERROR(IF('Avlinger kornslag P'!E337&gt;0,'Avlinger kornslag P'!E337,""),"")</f>
        <v/>
      </c>
      <c r="I334" t="str">
        <f>IF('Avlinger kornslag P'!G337&gt;0,'Avlinger kornslag P'!G337,"")</f>
        <v/>
      </c>
      <c r="J334" s="4" t="str">
        <f>IFERROR(IF('Avlinger kornslag P'!H337&gt;0,'Avlinger kornslag P'!H337,""),"")</f>
        <v/>
      </c>
      <c r="L334" t="str">
        <f>IF('Avlinger kornslag P'!J337&gt;0,'Avlinger kornslag P'!J337,"")</f>
        <v/>
      </c>
      <c r="M334" s="4" t="str">
        <f>IFERROR(IF('Avlinger kornslag P'!K337&gt;0,'Avlinger kornslag P'!K337,""),"")</f>
        <v/>
      </c>
      <c r="O334" t="str">
        <f>IF('Avlinger kornslag P'!M337&gt;0,'Avlinger kornslag P'!M337,"")</f>
        <v/>
      </c>
      <c r="P334" s="4" t="str">
        <f>IFERROR(IF('Avlinger kornslag P'!N337&gt;0,'Avlinger kornslag P'!N337,""),"")</f>
        <v/>
      </c>
    </row>
    <row r="335" spans="3:16" x14ac:dyDescent="0.25">
      <c r="C335" t="str">
        <f>IF('Avlinger kornslag P'!A338&gt;0,'Avlinger kornslag P'!A338,"")</f>
        <v/>
      </c>
      <c r="D335" s="4" t="str">
        <f>IFERROR(IF('Avlinger kornslag P'!B338&gt;0,'Avlinger kornslag P'!B338,""),"")</f>
        <v/>
      </c>
      <c r="F335" t="str">
        <f>IF('Avlinger kornslag P'!D338&gt;0,'Avlinger kornslag P'!D338,"")</f>
        <v/>
      </c>
      <c r="G335" s="4" t="str">
        <f>IFERROR(IF('Avlinger kornslag P'!E338&gt;0,'Avlinger kornslag P'!E338,""),"")</f>
        <v/>
      </c>
      <c r="I335" t="str">
        <f>IF('Avlinger kornslag P'!G338&gt;0,'Avlinger kornslag P'!G338,"")</f>
        <v/>
      </c>
      <c r="J335" s="4" t="str">
        <f>IFERROR(IF('Avlinger kornslag P'!H338&gt;0,'Avlinger kornslag P'!H338,""),"")</f>
        <v/>
      </c>
      <c r="L335" t="str">
        <f>IF('Avlinger kornslag P'!J338&gt;0,'Avlinger kornslag P'!J338,"")</f>
        <v/>
      </c>
      <c r="M335" s="4" t="str">
        <f>IFERROR(IF('Avlinger kornslag P'!K338&gt;0,'Avlinger kornslag P'!K338,""),"")</f>
        <v/>
      </c>
      <c r="O335" t="str">
        <f>IF('Avlinger kornslag P'!M338&gt;0,'Avlinger kornslag P'!M338,"")</f>
        <v/>
      </c>
      <c r="P335" s="4" t="str">
        <f>IFERROR(IF('Avlinger kornslag P'!N338&gt;0,'Avlinger kornslag P'!N338,""),"")</f>
        <v/>
      </c>
    </row>
    <row r="336" spans="3:16" x14ac:dyDescent="0.25">
      <c r="C336" t="str">
        <f>IF('Avlinger kornslag P'!A339&gt;0,'Avlinger kornslag P'!A339,"")</f>
        <v/>
      </c>
      <c r="D336" s="4" t="str">
        <f>IFERROR(IF('Avlinger kornslag P'!B339&gt;0,'Avlinger kornslag P'!B339,""),"")</f>
        <v/>
      </c>
      <c r="F336" t="str">
        <f>IF('Avlinger kornslag P'!D339&gt;0,'Avlinger kornslag P'!D339,"")</f>
        <v/>
      </c>
      <c r="G336" s="4" t="str">
        <f>IFERROR(IF('Avlinger kornslag P'!E339&gt;0,'Avlinger kornslag P'!E339,""),"")</f>
        <v/>
      </c>
      <c r="I336" t="str">
        <f>IF('Avlinger kornslag P'!G339&gt;0,'Avlinger kornslag P'!G339,"")</f>
        <v/>
      </c>
      <c r="J336" s="4" t="str">
        <f>IFERROR(IF('Avlinger kornslag P'!H339&gt;0,'Avlinger kornslag P'!H339,""),"")</f>
        <v/>
      </c>
      <c r="L336" t="str">
        <f>IF('Avlinger kornslag P'!J339&gt;0,'Avlinger kornslag P'!J339,"")</f>
        <v/>
      </c>
      <c r="M336" s="4" t="str">
        <f>IFERROR(IF('Avlinger kornslag P'!K339&gt;0,'Avlinger kornslag P'!K339,""),"")</f>
        <v/>
      </c>
      <c r="O336" t="str">
        <f>IF('Avlinger kornslag P'!M339&gt;0,'Avlinger kornslag P'!M339,"")</f>
        <v/>
      </c>
      <c r="P336" s="4" t="str">
        <f>IFERROR(IF('Avlinger kornslag P'!N339&gt;0,'Avlinger kornslag P'!N339,""),"")</f>
        <v/>
      </c>
    </row>
    <row r="337" spans="3:16" x14ac:dyDescent="0.25">
      <c r="C337" t="str">
        <f>IF('Avlinger kornslag P'!A340&gt;0,'Avlinger kornslag P'!A340,"")</f>
        <v/>
      </c>
      <c r="D337" s="4" t="str">
        <f>IFERROR(IF('Avlinger kornslag P'!B340&gt;0,'Avlinger kornslag P'!B340,""),"")</f>
        <v/>
      </c>
      <c r="F337" t="str">
        <f>IF('Avlinger kornslag P'!D340&gt;0,'Avlinger kornslag P'!D340,"")</f>
        <v/>
      </c>
      <c r="G337" s="4" t="str">
        <f>IFERROR(IF('Avlinger kornslag P'!E340&gt;0,'Avlinger kornslag P'!E340,""),"")</f>
        <v/>
      </c>
      <c r="I337" t="str">
        <f>IF('Avlinger kornslag P'!G340&gt;0,'Avlinger kornslag P'!G340,"")</f>
        <v/>
      </c>
      <c r="J337" s="4" t="str">
        <f>IFERROR(IF('Avlinger kornslag P'!H340&gt;0,'Avlinger kornslag P'!H340,""),"")</f>
        <v/>
      </c>
      <c r="L337" t="str">
        <f>IF('Avlinger kornslag P'!J340&gt;0,'Avlinger kornslag P'!J340,"")</f>
        <v/>
      </c>
      <c r="M337" s="4" t="str">
        <f>IFERROR(IF('Avlinger kornslag P'!K340&gt;0,'Avlinger kornslag P'!K340,""),"")</f>
        <v/>
      </c>
      <c r="O337" t="str">
        <f>IF('Avlinger kornslag P'!M340&gt;0,'Avlinger kornslag P'!M340,"")</f>
        <v/>
      </c>
      <c r="P337" s="4" t="str">
        <f>IFERROR(IF('Avlinger kornslag P'!N340&gt;0,'Avlinger kornslag P'!N340,""),"")</f>
        <v/>
      </c>
    </row>
    <row r="338" spans="3:16" x14ac:dyDescent="0.25">
      <c r="C338" t="str">
        <f>IF('Avlinger kornslag P'!A341&gt;0,'Avlinger kornslag P'!A341,"")</f>
        <v/>
      </c>
      <c r="D338" s="4" t="str">
        <f>IFERROR(IF('Avlinger kornslag P'!B341&gt;0,'Avlinger kornslag P'!B341,""),"")</f>
        <v/>
      </c>
      <c r="F338" t="str">
        <f>IF('Avlinger kornslag P'!D341&gt;0,'Avlinger kornslag P'!D341,"")</f>
        <v/>
      </c>
      <c r="G338" s="4" t="str">
        <f>IFERROR(IF('Avlinger kornslag P'!E341&gt;0,'Avlinger kornslag P'!E341,""),"")</f>
        <v/>
      </c>
      <c r="I338" t="str">
        <f>IF('Avlinger kornslag P'!G341&gt;0,'Avlinger kornslag P'!G341,"")</f>
        <v/>
      </c>
      <c r="J338" s="4" t="str">
        <f>IFERROR(IF('Avlinger kornslag P'!H341&gt;0,'Avlinger kornslag P'!H341,""),"")</f>
        <v/>
      </c>
      <c r="L338" t="str">
        <f>IF('Avlinger kornslag P'!J341&gt;0,'Avlinger kornslag P'!J341,"")</f>
        <v/>
      </c>
      <c r="M338" s="4" t="str">
        <f>IFERROR(IF('Avlinger kornslag P'!K341&gt;0,'Avlinger kornslag P'!K341,""),"")</f>
        <v/>
      </c>
      <c r="O338" t="str">
        <f>IF('Avlinger kornslag P'!M341&gt;0,'Avlinger kornslag P'!M341,"")</f>
        <v/>
      </c>
      <c r="P338" s="4" t="str">
        <f>IFERROR(IF('Avlinger kornslag P'!N341&gt;0,'Avlinger kornslag P'!N341,""),"")</f>
        <v/>
      </c>
    </row>
    <row r="339" spans="3:16" x14ac:dyDescent="0.25">
      <c r="C339" t="str">
        <f>IF('Avlinger kornslag P'!A342&gt;0,'Avlinger kornslag P'!A342,"")</f>
        <v/>
      </c>
      <c r="D339" s="4" t="str">
        <f>IFERROR(IF('Avlinger kornslag P'!B342&gt;0,'Avlinger kornslag P'!B342,""),"")</f>
        <v/>
      </c>
      <c r="F339" t="str">
        <f>IF('Avlinger kornslag P'!D342&gt;0,'Avlinger kornslag P'!D342,"")</f>
        <v/>
      </c>
      <c r="G339" s="4" t="str">
        <f>IFERROR(IF('Avlinger kornslag P'!E342&gt;0,'Avlinger kornslag P'!E342,""),"")</f>
        <v/>
      </c>
      <c r="I339" t="str">
        <f>IF('Avlinger kornslag P'!G342&gt;0,'Avlinger kornslag P'!G342,"")</f>
        <v/>
      </c>
      <c r="J339" s="4" t="str">
        <f>IFERROR(IF('Avlinger kornslag P'!H342&gt;0,'Avlinger kornslag P'!H342,""),"")</f>
        <v/>
      </c>
      <c r="L339" t="str">
        <f>IF('Avlinger kornslag P'!J342&gt;0,'Avlinger kornslag P'!J342,"")</f>
        <v/>
      </c>
      <c r="M339" s="4" t="str">
        <f>IFERROR(IF('Avlinger kornslag P'!K342&gt;0,'Avlinger kornslag P'!K342,""),"")</f>
        <v/>
      </c>
      <c r="O339" t="str">
        <f>IF('Avlinger kornslag P'!M342&gt;0,'Avlinger kornslag P'!M342,"")</f>
        <v/>
      </c>
      <c r="P339" s="4" t="str">
        <f>IFERROR(IF('Avlinger kornslag P'!N342&gt;0,'Avlinger kornslag P'!N342,""),"")</f>
        <v/>
      </c>
    </row>
    <row r="340" spans="3:16" x14ac:dyDescent="0.25">
      <c r="C340" t="str">
        <f>IF('Avlinger kornslag P'!A343&gt;0,'Avlinger kornslag P'!A343,"")</f>
        <v/>
      </c>
      <c r="D340" s="4" t="str">
        <f>IFERROR(IF('Avlinger kornslag P'!B343&gt;0,'Avlinger kornslag P'!B343,""),"")</f>
        <v/>
      </c>
      <c r="F340" t="str">
        <f>IF('Avlinger kornslag P'!D343&gt;0,'Avlinger kornslag P'!D343,"")</f>
        <v/>
      </c>
      <c r="G340" s="4" t="str">
        <f>IFERROR(IF('Avlinger kornslag P'!E343&gt;0,'Avlinger kornslag P'!E343,""),"")</f>
        <v/>
      </c>
      <c r="I340" t="str">
        <f>IF('Avlinger kornslag P'!G343&gt;0,'Avlinger kornslag P'!G343,"")</f>
        <v/>
      </c>
      <c r="J340" s="4" t="str">
        <f>IFERROR(IF('Avlinger kornslag P'!H343&gt;0,'Avlinger kornslag P'!H343,""),"")</f>
        <v/>
      </c>
      <c r="L340" t="str">
        <f>IF('Avlinger kornslag P'!J343&gt;0,'Avlinger kornslag P'!J343,"")</f>
        <v/>
      </c>
      <c r="M340" s="4" t="str">
        <f>IFERROR(IF('Avlinger kornslag P'!K343&gt;0,'Avlinger kornslag P'!K343,""),"")</f>
        <v/>
      </c>
      <c r="O340" t="str">
        <f>IF('Avlinger kornslag P'!M343&gt;0,'Avlinger kornslag P'!M343,"")</f>
        <v/>
      </c>
      <c r="P340" s="4" t="str">
        <f>IFERROR(IF('Avlinger kornslag P'!N343&gt;0,'Avlinger kornslag P'!N343,""),"")</f>
        <v/>
      </c>
    </row>
    <row r="341" spans="3:16" x14ac:dyDescent="0.25">
      <c r="C341" t="str">
        <f>IF('Avlinger kornslag P'!A344&gt;0,'Avlinger kornslag P'!A344,"")</f>
        <v/>
      </c>
      <c r="D341" s="4" t="str">
        <f>IFERROR(IF('Avlinger kornslag P'!B344&gt;0,'Avlinger kornslag P'!B344,""),"")</f>
        <v/>
      </c>
      <c r="F341" t="str">
        <f>IF('Avlinger kornslag P'!D344&gt;0,'Avlinger kornslag P'!D344,"")</f>
        <v/>
      </c>
      <c r="G341" s="4" t="str">
        <f>IFERROR(IF('Avlinger kornslag P'!E344&gt;0,'Avlinger kornslag P'!E344,""),"")</f>
        <v/>
      </c>
      <c r="I341" t="str">
        <f>IF('Avlinger kornslag P'!G344&gt;0,'Avlinger kornslag P'!G344,"")</f>
        <v/>
      </c>
      <c r="J341" s="4" t="str">
        <f>IFERROR(IF('Avlinger kornslag P'!H344&gt;0,'Avlinger kornslag P'!H344,""),"")</f>
        <v/>
      </c>
      <c r="L341" t="str">
        <f>IF('Avlinger kornslag P'!J344&gt;0,'Avlinger kornslag P'!J344,"")</f>
        <v/>
      </c>
      <c r="M341" s="4" t="str">
        <f>IFERROR(IF('Avlinger kornslag P'!K344&gt;0,'Avlinger kornslag P'!K344,""),"")</f>
        <v/>
      </c>
      <c r="O341" t="str">
        <f>IF('Avlinger kornslag P'!M344&gt;0,'Avlinger kornslag P'!M344,"")</f>
        <v/>
      </c>
      <c r="P341" s="4" t="str">
        <f>IFERROR(IF('Avlinger kornslag P'!N344&gt;0,'Avlinger kornslag P'!N344,""),"")</f>
        <v/>
      </c>
    </row>
    <row r="342" spans="3:16" x14ac:dyDescent="0.25">
      <c r="C342" t="str">
        <f>IF('Avlinger kornslag P'!A345&gt;0,'Avlinger kornslag P'!A345,"")</f>
        <v/>
      </c>
      <c r="D342" s="4" t="str">
        <f>IFERROR(IF('Avlinger kornslag P'!B345&gt;0,'Avlinger kornslag P'!B345,""),"")</f>
        <v/>
      </c>
      <c r="F342" t="str">
        <f>IF('Avlinger kornslag P'!D345&gt;0,'Avlinger kornslag P'!D345,"")</f>
        <v/>
      </c>
      <c r="G342" s="4" t="str">
        <f>IFERROR(IF('Avlinger kornslag P'!E345&gt;0,'Avlinger kornslag P'!E345,""),"")</f>
        <v/>
      </c>
      <c r="I342" t="str">
        <f>IF('Avlinger kornslag P'!G345&gt;0,'Avlinger kornslag P'!G345,"")</f>
        <v/>
      </c>
      <c r="J342" s="4" t="str">
        <f>IFERROR(IF('Avlinger kornslag P'!H345&gt;0,'Avlinger kornslag P'!H345,""),"")</f>
        <v/>
      </c>
      <c r="L342" t="str">
        <f>IF('Avlinger kornslag P'!J345&gt;0,'Avlinger kornslag P'!J345,"")</f>
        <v/>
      </c>
      <c r="M342" s="4" t="str">
        <f>IFERROR(IF('Avlinger kornslag P'!K345&gt;0,'Avlinger kornslag P'!K345,""),"")</f>
        <v/>
      </c>
      <c r="O342" t="str">
        <f>IF('Avlinger kornslag P'!M345&gt;0,'Avlinger kornslag P'!M345,"")</f>
        <v/>
      </c>
      <c r="P342" s="4" t="str">
        <f>IFERROR(IF('Avlinger kornslag P'!N345&gt;0,'Avlinger kornslag P'!N345,""),"")</f>
        <v/>
      </c>
    </row>
    <row r="343" spans="3:16" x14ac:dyDescent="0.25">
      <c r="C343" t="str">
        <f>IF('Avlinger kornslag P'!A346&gt;0,'Avlinger kornslag P'!A346,"")</f>
        <v/>
      </c>
      <c r="D343" s="4" t="str">
        <f>IFERROR(IF('Avlinger kornslag P'!B346&gt;0,'Avlinger kornslag P'!B346,""),"")</f>
        <v/>
      </c>
      <c r="F343" t="str">
        <f>IF('Avlinger kornslag P'!D346&gt;0,'Avlinger kornslag P'!D346,"")</f>
        <v/>
      </c>
      <c r="G343" s="4" t="str">
        <f>IFERROR(IF('Avlinger kornslag P'!E346&gt;0,'Avlinger kornslag P'!E346,""),"")</f>
        <v/>
      </c>
      <c r="I343" t="str">
        <f>IF('Avlinger kornslag P'!G346&gt;0,'Avlinger kornslag P'!G346,"")</f>
        <v/>
      </c>
      <c r="J343" s="4" t="str">
        <f>IFERROR(IF('Avlinger kornslag P'!H346&gt;0,'Avlinger kornslag P'!H346,""),"")</f>
        <v/>
      </c>
      <c r="L343" t="str">
        <f>IF('Avlinger kornslag P'!J346&gt;0,'Avlinger kornslag P'!J346,"")</f>
        <v/>
      </c>
      <c r="M343" s="4" t="str">
        <f>IFERROR(IF('Avlinger kornslag P'!K346&gt;0,'Avlinger kornslag P'!K346,""),"")</f>
        <v/>
      </c>
      <c r="O343" t="str">
        <f>IF('Avlinger kornslag P'!M346&gt;0,'Avlinger kornslag P'!M346,"")</f>
        <v/>
      </c>
      <c r="P343" s="4" t="str">
        <f>IFERROR(IF('Avlinger kornslag P'!N346&gt;0,'Avlinger kornslag P'!N346,""),"")</f>
        <v/>
      </c>
    </row>
    <row r="344" spans="3:16" x14ac:dyDescent="0.25">
      <c r="C344" t="str">
        <f>IF('Avlinger kornslag P'!A347&gt;0,'Avlinger kornslag P'!A347,"")</f>
        <v/>
      </c>
      <c r="D344" s="4" t="str">
        <f>IFERROR(IF('Avlinger kornslag P'!B347&gt;0,'Avlinger kornslag P'!B347,""),"")</f>
        <v/>
      </c>
      <c r="F344" t="str">
        <f>IF('Avlinger kornslag P'!D347&gt;0,'Avlinger kornslag P'!D347,"")</f>
        <v/>
      </c>
      <c r="G344" s="4" t="str">
        <f>IFERROR(IF('Avlinger kornslag P'!E347&gt;0,'Avlinger kornslag P'!E347,""),"")</f>
        <v/>
      </c>
      <c r="I344" t="str">
        <f>IF('Avlinger kornslag P'!G347&gt;0,'Avlinger kornslag P'!G347,"")</f>
        <v/>
      </c>
      <c r="J344" s="4" t="str">
        <f>IFERROR(IF('Avlinger kornslag P'!H347&gt;0,'Avlinger kornslag P'!H347,""),"")</f>
        <v/>
      </c>
      <c r="L344" t="str">
        <f>IF('Avlinger kornslag P'!J347&gt;0,'Avlinger kornslag P'!J347,"")</f>
        <v/>
      </c>
      <c r="M344" s="4" t="str">
        <f>IFERROR(IF('Avlinger kornslag P'!K347&gt;0,'Avlinger kornslag P'!K347,""),"")</f>
        <v/>
      </c>
      <c r="O344" t="str">
        <f>IF('Avlinger kornslag P'!M347&gt;0,'Avlinger kornslag P'!M347,"")</f>
        <v/>
      </c>
      <c r="P344" s="4" t="str">
        <f>IFERROR(IF('Avlinger kornslag P'!N347&gt;0,'Avlinger kornslag P'!N347,""),"")</f>
        <v/>
      </c>
    </row>
    <row r="345" spans="3:16" x14ac:dyDescent="0.25">
      <c r="C345" t="str">
        <f>IF('Avlinger kornslag P'!A348&gt;0,'Avlinger kornslag P'!A348,"")</f>
        <v/>
      </c>
      <c r="D345" s="4" t="str">
        <f>IFERROR(IF('Avlinger kornslag P'!B348&gt;0,'Avlinger kornslag P'!B348,""),"")</f>
        <v/>
      </c>
      <c r="F345" t="str">
        <f>IF('Avlinger kornslag P'!D348&gt;0,'Avlinger kornslag P'!D348,"")</f>
        <v/>
      </c>
      <c r="G345" s="4" t="str">
        <f>IFERROR(IF('Avlinger kornslag P'!E348&gt;0,'Avlinger kornslag P'!E348,""),"")</f>
        <v/>
      </c>
      <c r="I345" t="str">
        <f>IF('Avlinger kornslag P'!G348&gt;0,'Avlinger kornslag P'!G348,"")</f>
        <v/>
      </c>
      <c r="J345" s="4" t="str">
        <f>IFERROR(IF('Avlinger kornslag P'!H348&gt;0,'Avlinger kornslag P'!H348,""),"")</f>
        <v/>
      </c>
      <c r="L345" t="str">
        <f>IF('Avlinger kornslag P'!J348&gt;0,'Avlinger kornslag P'!J348,"")</f>
        <v/>
      </c>
      <c r="M345" s="4" t="str">
        <f>IFERROR(IF('Avlinger kornslag P'!K348&gt;0,'Avlinger kornslag P'!K348,""),"")</f>
        <v/>
      </c>
      <c r="O345" t="str">
        <f>IF('Avlinger kornslag P'!M348&gt;0,'Avlinger kornslag P'!M348,"")</f>
        <v/>
      </c>
      <c r="P345" s="4" t="str">
        <f>IFERROR(IF('Avlinger kornslag P'!N348&gt;0,'Avlinger kornslag P'!N348,""),"")</f>
        <v/>
      </c>
    </row>
    <row r="346" spans="3:16" x14ac:dyDescent="0.25">
      <c r="C346" t="str">
        <f>IF('Avlinger kornslag P'!A349&gt;0,'Avlinger kornslag P'!A349,"")</f>
        <v/>
      </c>
      <c r="D346" s="4" t="str">
        <f>IFERROR(IF('Avlinger kornslag P'!B349&gt;0,'Avlinger kornslag P'!B349,""),"")</f>
        <v/>
      </c>
      <c r="F346" t="str">
        <f>IF('Avlinger kornslag P'!D349&gt;0,'Avlinger kornslag P'!D349,"")</f>
        <v/>
      </c>
      <c r="G346" s="4" t="str">
        <f>IFERROR(IF('Avlinger kornslag P'!E349&gt;0,'Avlinger kornslag P'!E349,""),"")</f>
        <v/>
      </c>
      <c r="I346" t="str">
        <f>IF('Avlinger kornslag P'!G349&gt;0,'Avlinger kornslag P'!G349,"")</f>
        <v/>
      </c>
      <c r="J346" s="4" t="str">
        <f>IFERROR(IF('Avlinger kornslag P'!H349&gt;0,'Avlinger kornslag P'!H349,""),"")</f>
        <v/>
      </c>
      <c r="L346" t="str">
        <f>IF('Avlinger kornslag P'!J349&gt;0,'Avlinger kornslag P'!J349,"")</f>
        <v/>
      </c>
      <c r="M346" s="4" t="str">
        <f>IFERROR(IF('Avlinger kornslag P'!K349&gt;0,'Avlinger kornslag P'!K349,""),"")</f>
        <v/>
      </c>
      <c r="O346" t="str">
        <f>IF('Avlinger kornslag P'!M349&gt;0,'Avlinger kornslag P'!M349,"")</f>
        <v/>
      </c>
      <c r="P346" s="4" t="str">
        <f>IFERROR(IF('Avlinger kornslag P'!N349&gt;0,'Avlinger kornslag P'!N349,""),"")</f>
        <v/>
      </c>
    </row>
    <row r="347" spans="3:16" x14ac:dyDescent="0.25">
      <c r="C347" t="str">
        <f>IF('Avlinger kornslag P'!A350&gt;0,'Avlinger kornslag P'!A350,"")</f>
        <v/>
      </c>
      <c r="D347" s="4" t="str">
        <f>IFERROR(IF('Avlinger kornslag P'!B350&gt;0,'Avlinger kornslag P'!B350,""),"")</f>
        <v/>
      </c>
      <c r="F347" t="str">
        <f>IF('Avlinger kornslag P'!D350&gt;0,'Avlinger kornslag P'!D350,"")</f>
        <v/>
      </c>
      <c r="G347" s="4" t="str">
        <f>IFERROR(IF('Avlinger kornslag P'!E350&gt;0,'Avlinger kornslag P'!E350,""),"")</f>
        <v/>
      </c>
      <c r="I347" t="str">
        <f>IF('Avlinger kornslag P'!G350&gt;0,'Avlinger kornslag P'!G350,"")</f>
        <v/>
      </c>
      <c r="J347" s="4" t="str">
        <f>IFERROR(IF('Avlinger kornslag P'!H350&gt;0,'Avlinger kornslag P'!H350,""),"")</f>
        <v/>
      </c>
      <c r="L347" t="str">
        <f>IF('Avlinger kornslag P'!J350&gt;0,'Avlinger kornslag P'!J350,"")</f>
        <v/>
      </c>
      <c r="M347" s="4" t="str">
        <f>IFERROR(IF('Avlinger kornslag P'!K350&gt;0,'Avlinger kornslag P'!K350,""),"")</f>
        <v/>
      </c>
      <c r="O347" t="str">
        <f>IF('Avlinger kornslag P'!M350&gt;0,'Avlinger kornslag P'!M350,"")</f>
        <v/>
      </c>
      <c r="P347" s="4" t="str">
        <f>IFERROR(IF('Avlinger kornslag P'!N350&gt;0,'Avlinger kornslag P'!N350,""),"")</f>
        <v/>
      </c>
    </row>
    <row r="348" spans="3:16" x14ac:dyDescent="0.25">
      <c r="C348" t="str">
        <f>IF('Avlinger kornslag P'!A351&gt;0,'Avlinger kornslag P'!A351,"")</f>
        <v/>
      </c>
      <c r="D348" s="4" t="str">
        <f>IFERROR(IF('Avlinger kornslag P'!B351&gt;0,'Avlinger kornslag P'!B351,""),"")</f>
        <v/>
      </c>
      <c r="F348" t="str">
        <f>IF('Avlinger kornslag P'!D351&gt;0,'Avlinger kornslag P'!D351,"")</f>
        <v/>
      </c>
      <c r="G348" s="4" t="str">
        <f>IFERROR(IF('Avlinger kornslag P'!E351&gt;0,'Avlinger kornslag P'!E351,""),"")</f>
        <v/>
      </c>
      <c r="I348" t="str">
        <f>IF('Avlinger kornslag P'!G351&gt;0,'Avlinger kornslag P'!G351,"")</f>
        <v/>
      </c>
      <c r="J348" s="4" t="str">
        <f>IFERROR(IF('Avlinger kornslag P'!H351&gt;0,'Avlinger kornslag P'!H351,""),"")</f>
        <v/>
      </c>
      <c r="L348" t="str">
        <f>IF('Avlinger kornslag P'!J351&gt;0,'Avlinger kornslag P'!J351,"")</f>
        <v/>
      </c>
      <c r="M348" s="4" t="str">
        <f>IFERROR(IF('Avlinger kornslag P'!K351&gt;0,'Avlinger kornslag P'!K351,""),"")</f>
        <v/>
      </c>
      <c r="O348" t="str">
        <f>IF('Avlinger kornslag P'!M351&gt;0,'Avlinger kornslag P'!M351,"")</f>
        <v/>
      </c>
      <c r="P348" s="4" t="str">
        <f>IFERROR(IF('Avlinger kornslag P'!N351&gt;0,'Avlinger kornslag P'!N351,""),"")</f>
        <v/>
      </c>
    </row>
    <row r="349" spans="3:16" x14ac:dyDescent="0.25">
      <c r="C349" t="str">
        <f>IF('Avlinger kornslag P'!A352&gt;0,'Avlinger kornslag P'!A352,"")</f>
        <v/>
      </c>
      <c r="D349" s="4" t="str">
        <f>IFERROR(IF('Avlinger kornslag P'!B352&gt;0,'Avlinger kornslag P'!B352,""),"")</f>
        <v/>
      </c>
      <c r="F349" t="str">
        <f>IF('Avlinger kornslag P'!D352&gt;0,'Avlinger kornslag P'!D352,"")</f>
        <v/>
      </c>
      <c r="G349" s="4" t="str">
        <f>IFERROR(IF('Avlinger kornslag P'!E352&gt;0,'Avlinger kornslag P'!E352,""),"")</f>
        <v/>
      </c>
      <c r="I349" t="str">
        <f>IF('Avlinger kornslag P'!G352&gt;0,'Avlinger kornslag P'!G352,"")</f>
        <v/>
      </c>
      <c r="J349" s="4" t="str">
        <f>IFERROR(IF('Avlinger kornslag P'!H352&gt;0,'Avlinger kornslag P'!H352,""),"")</f>
        <v/>
      </c>
      <c r="L349" t="str">
        <f>IF('Avlinger kornslag P'!J352&gt;0,'Avlinger kornslag P'!J352,"")</f>
        <v/>
      </c>
      <c r="M349" s="4" t="str">
        <f>IFERROR(IF('Avlinger kornslag P'!K352&gt;0,'Avlinger kornslag P'!K352,""),"")</f>
        <v/>
      </c>
      <c r="O349" t="str">
        <f>IF('Avlinger kornslag P'!M352&gt;0,'Avlinger kornslag P'!M352,"")</f>
        <v/>
      </c>
      <c r="P349" s="4" t="str">
        <f>IFERROR(IF('Avlinger kornslag P'!N352&gt;0,'Avlinger kornslag P'!N352,""),"")</f>
        <v/>
      </c>
    </row>
    <row r="350" spans="3:16" x14ac:dyDescent="0.25">
      <c r="C350" t="str">
        <f>IF('Avlinger kornslag P'!A353&gt;0,'Avlinger kornslag P'!A353,"")</f>
        <v/>
      </c>
      <c r="D350" s="4" t="str">
        <f>IFERROR(IF('Avlinger kornslag P'!B353&gt;0,'Avlinger kornslag P'!B353,""),"")</f>
        <v/>
      </c>
      <c r="F350" t="str">
        <f>IF('Avlinger kornslag P'!D353&gt;0,'Avlinger kornslag P'!D353,"")</f>
        <v/>
      </c>
      <c r="G350" s="4" t="str">
        <f>IFERROR(IF('Avlinger kornslag P'!E353&gt;0,'Avlinger kornslag P'!E353,""),"")</f>
        <v/>
      </c>
      <c r="I350" t="str">
        <f>IF('Avlinger kornslag P'!G353&gt;0,'Avlinger kornslag P'!G353,"")</f>
        <v/>
      </c>
      <c r="J350" s="4" t="str">
        <f>IFERROR(IF('Avlinger kornslag P'!H353&gt;0,'Avlinger kornslag P'!H353,""),"")</f>
        <v/>
      </c>
      <c r="L350" t="str">
        <f>IF('Avlinger kornslag P'!J353&gt;0,'Avlinger kornslag P'!J353,"")</f>
        <v/>
      </c>
      <c r="M350" s="4" t="str">
        <f>IFERROR(IF('Avlinger kornslag P'!K353&gt;0,'Avlinger kornslag P'!K353,""),"")</f>
        <v/>
      </c>
      <c r="O350" t="str">
        <f>IF('Avlinger kornslag P'!M353&gt;0,'Avlinger kornslag P'!M353,"")</f>
        <v/>
      </c>
      <c r="P350" s="4" t="str">
        <f>IFERROR(IF('Avlinger kornslag P'!N353&gt;0,'Avlinger kornslag P'!N353,""),"")</f>
        <v/>
      </c>
    </row>
    <row r="351" spans="3:16" x14ac:dyDescent="0.25">
      <c r="C351" t="str">
        <f>IF('Avlinger kornslag P'!A354&gt;0,'Avlinger kornslag P'!A354,"")</f>
        <v/>
      </c>
      <c r="D351" s="4" t="str">
        <f>IFERROR(IF('Avlinger kornslag P'!B354&gt;0,'Avlinger kornslag P'!B354,""),"")</f>
        <v/>
      </c>
      <c r="F351" t="str">
        <f>IF('Avlinger kornslag P'!D354&gt;0,'Avlinger kornslag P'!D354,"")</f>
        <v/>
      </c>
      <c r="G351" s="4" t="str">
        <f>IFERROR(IF('Avlinger kornslag P'!E354&gt;0,'Avlinger kornslag P'!E354,""),"")</f>
        <v/>
      </c>
      <c r="I351" t="str">
        <f>IF('Avlinger kornslag P'!G354&gt;0,'Avlinger kornslag P'!G354,"")</f>
        <v/>
      </c>
      <c r="J351" s="4" t="str">
        <f>IFERROR(IF('Avlinger kornslag P'!H354&gt;0,'Avlinger kornslag P'!H354,""),"")</f>
        <v/>
      </c>
      <c r="L351" t="str">
        <f>IF('Avlinger kornslag P'!J354&gt;0,'Avlinger kornslag P'!J354,"")</f>
        <v/>
      </c>
      <c r="M351" s="4" t="str">
        <f>IFERROR(IF('Avlinger kornslag P'!K354&gt;0,'Avlinger kornslag P'!K354,""),"")</f>
        <v/>
      </c>
      <c r="O351" t="str">
        <f>IF('Avlinger kornslag P'!M354&gt;0,'Avlinger kornslag P'!M354,"")</f>
        <v/>
      </c>
      <c r="P351" s="4" t="str">
        <f>IFERROR(IF('Avlinger kornslag P'!N354&gt;0,'Avlinger kornslag P'!N354,""),"")</f>
        <v/>
      </c>
    </row>
    <row r="352" spans="3:16" x14ac:dyDescent="0.25">
      <c r="C352" t="str">
        <f>IF('Avlinger kornslag P'!A355&gt;0,'Avlinger kornslag P'!A355,"")</f>
        <v/>
      </c>
      <c r="D352" s="4" t="str">
        <f>IFERROR(IF('Avlinger kornslag P'!B355&gt;0,'Avlinger kornslag P'!B355,""),"")</f>
        <v/>
      </c>
      <c r="F352" t="str">
        <f>IF('Avlinger kornslag P'!D355&gt;0,'Avlinger kornslag P'!D355,"")</f>
        <v/>
      </c>
      <c r="G352" s="4" t="str">
        <f>IFERROR(IF('Avlinger kornslag P'!E355&gt;0,'Avlinger kornslag P'!E355,""),"")</f>
        <v/>
      </c>
      <c r="I352" t="str">
        <f>IF('Avlinger kornslag P'!G355&gt;0,'Avlinger kornslag P'!G355,"")</f>
        <v/>
      </c>
      <c r="J352" s="4" t="str">
        <f>IFERROR(IF('Avlinger kornslag P'!H355&gt;0,'Avlinger kornslag P'!H355,""),"")</f>
        <v/>
      </c>
      <c r="L352" t="str">
        <f>IF('Avlinger kornslag P'!J355&gt;0,'Avlinger kornslag P'!J355,"")</f>
        <v/>
      </c>
      <c r="M352" s="4" t="str">
        <f>IFERROR(IF('Avlinger kornslag P'!K355&gt;0,'Avlinger kornslag P'!K355,""),"")</f>
        <v/>
      </c>
      <c r="O352" t="str">
        <f>IF('Avlinger kornslag P'!M355&gt;0,'Avlinger kornslag P'!M355,"")</f>
        <v/>
      </c>
      <c r="P352" s="4" t="str">
        <f>IFERROR(IF('Avlinger kornslag P'!N355&gt;0,'Avlinger kornslag P'!N355,""),"")</f>
        <v/>
      </c>
    </row>
    <row r="353" spans="3:16" x14ac:dyDescent="0.25">
      <c r="C353" t="str">
        <f>IF('Avlinger kornslag P'!A356&gt;0,'Avlinger kornslag P'!A356,"")</f>
        <v/>
      </c>
      <c r="D353" s="4" t="str">
        <f>IFERROR(IF('Avlinger kornslag P'!B356&gt;0,'Avlinger kornslag P'!B356,""),"")</f>
        <v/>
      </c>
      <c r="F353" t="str">
        <f>IF('Avlinger kornslag P'!D356&gt;0,'Avlinger kornslag P'!D356,"")</f>
        <v/>
      </c>
      <c r="G353" s="4" t="str">
        <f>IFERROR(IF('Avlinger kornslag P'!E356&gt;0,'Avlinger kornslag P'!E356,""),"")</f>
        <v/>
      </c>
      <c r="I353" t="str">
        <f>IF('Avlinger kornslag P'!G356&gt;0,'Avlinger kornslag P'!G356,"")</f>
        <v/>
      </c>
      <c r="J353" s="4" t="str">
        <f>IFERROR(IF('Avlinger kornslag P'!H356&gt;0,'Avlinger kornslag P'!H356,""),"")</f>
        <v/>
      </c>
      <c r="L353" t="str">
        <f>IF('Avlinger kornslag P'!J356&gt;0,'Avlinger kornslag P'!J356,"")</f>
        <v/>
      </c>
      <c r="M353" s="4" t="str">
        <f>IFERROR(IF('Avlinger kornslag P'!K356&gt;0,'Avlinger kornslag P'!K356,""),"")</f>
        <v/>
      </c>
      <c r="O353" t="str">
        <f>IF('Avlinger kornslag P'!M356&gt;0,'Avlinger kornslag P'!M356,"")</f>
        <v/>
      </c>
      <c r="P353" s="4" t="str">
        <f>IFERROR(IF('Avlinger kornslag P'!N356&gt;0,'Avlinger kornslag P'!N356,""),"")</f>
        <v/>
      </c>
    </row>
    <row r="354" spans="3:16" x14ac:dyDescent="0.25">
      <c r="C354" t="str">
        <f>IF('Avlinger kornslag P'!A357&gt;0,'Avlinger kornslag P'!A357,"")</f>
        <v/>
      </c>
      <c r="D354" s="4" t="str">
        <f>IFERROR(IF('Avlinger kornslag P'!B357&gt;0,'Avlinger kornslag P'!B357,""),"")</f>
        <v/>
      </c>
      <c r="F354" t="str">
        <f>IF('Avlinger kornslag P'!D357&gt;0,'Avlinger kornslag P'!D357,"")</f>
        <v/>
      </c>
      <c r="G354" s="4" t="str">
        <f>IFERROR(IF('Avlinger kornslag P'!E357&gt;0,'Avlinger kornslag P'!E357,""),"")</f>
        <v/>
      </c>
      <c r="I354" t="str">
        <f>IF('Avlinger kornslag P'!G357&gt;0,'Avlinger kornslag P'!G357,"")</f>
        <v/>
      </c>
      <c r="J354" s="4" t="str">
        <f>IFERROR(IF('Avlinger kornslag P'!H357&gt;0,'Avlinger kornslag P'!H357,""),"")</f>
        <v/>
      </c>
      <c r="L354" t="str">
        <f>IF('Avlinger kornslag P'!J357&gt;0,'Avlinger kornslag P'!J357,"")</f>
        <v/>
      </c>
      <c r="M354" s="4" t="str">
        <f>IFERROR(IF('Avlinger kornslag P'!K357&gt;0,'Avlinger kornslag P'!K357,""),"")</f>
        <v/>
      </c>
      <c r="O354" t="str">
        <f>IF('Avlinger kornslag P'!M357&gt;0,'Avlinger kornslag P'!M357,"")</f>
        <v/>
      </c>
      <c r="P354" s="4" t="str">
        <f>IFERROR(IF('Avlinger kornslag P'!N357&gt;0,'Avlinger kornslag P'!N357,""),"")</f>
        <v/>
      </c>
    </row>
    <row r="355" spans="3:16" x14ac:dyDescent="0.25">
      <c r="C355" t="str">
        <f>IF('Avlinger kornslag P'!A358&gt;0,'Avlinger kornslag P'!A358,"")</f>
        <v/>
      </c>
      <c r="D355" s="4" t="str">
        <f>IFERROR(IF('Avlinger kornslag P'!B358&gt;0,'Avlinger kornslag P'!B358,""),"")</f>
        <v/>
      </c>
      <c r="F355" t="str">
        <f>IF('Avlinger kornslag P'!D358&gt;0,'Avlinger kornslag P'!D358,"")</f>
        <v/>
      </c>
      <c r="G355" s="4" t="str">
        <f>IFERROR(IF('Avlinger kornslag P'!E358&gt;0,'Avlinger kornslag P'!E358,""),"")</f>
        <v/>
      </c>
      <c r="I355" t="str">
        <f>IF('Avlinger kornslag P'!G358&gt;0,'Avlinger kornslag P'!G358,"")</f>
        <v/>
      </c>
      <c r="J355" s="4" t="str">
        <f>IFERROR(IF('Avlinger kornslag P'!H358&gt;0,'Avlinger kornslag P'!H358,""),"")</f>
        <v/>
      </c>
      <c r="L355" t="str">
        <f>IF('Avlinger kornslag P'!J358&gt;0,'Avlinger kornslag P'!J358,"")</f>
        <v/>
      </c>
      <c r="M355" s="4" t="str">
        <f>IFERROR(IF('Avlinger kornslag P'!K358&gt;0,'Avlinger kornslag P'!K358,""),"")</f>
        <v/>
      </c>
      <c r="O355" t="str">
        <f>IF('Avlinger kornslag P'!M358&gt;0,'Avlinger kornslag P'!M358,"")</f>
        <v/>
      </c>
      <c r="P355" s="4" t="str">
        <f>IFERROR(IF('Avlinger kornslag P'!N358&gt;0,'Avlinger kornslag P'!N358,""),"")</f>
        <v/>
      </c>
    </row>
    <row r="356" spans="3:16" x14ac:dyDescent="0.25">
      <c r="C356" t="str">
        <f>IF('Avlinger kornslag P'!A359&gt;0,'Avlinger kornslag P'!A359,"")</f>
        <v/>
      </c>
      <c r="D356" s="4" t="str">
        <f>IFERROR(IF('Avlinger kornslag P'!B359&gt;0,'Avlinger kornslag P'!B359,""),"")</f>
        <v/>
      </c>
      <c r="F356" t="str">
        <f>IF('Avlinger kornslag P'!D359&gt;0,'Avlinger kornslag P'!D359,"")</f>
        <v/>
      </c>
      <c r="G356" s="4" t="str">
        <f>IFERROR(IF('Avlinger kornslag P'!E359&gt;0,'Avlinger kornslag P'!E359,""),"")</f>
        <v/>
      </c>
      <c r="I356" t="str">
        <f>IF('Avlinger kornslag P'!G359&gt;0,'Avlinger kornslag P'!G359,"")</f>
        <v/>
      </c>
      <c r="J356" s="4" t="str">
        <f>IFERROR(IF('Avlinger kornslag P'!H359&gt;0,'Avlinger kornslag P'!H359,""),"")</f>
        <v/>
      </c>
      <c r="L356" t="str">
        <f>IF('Avlinger kornslag P'!J359&gt;0,'Avlinger kornslag P'!J359,"")</f>
        <v/>
      </c>
      <c r="M356" s="4" t="str">
        <f>IFERROR(IF('Avlinger kornslag P'!K359&gt;0,'Avlinger kornslag P'!K359,""),"")</f>
        <v/>
      </c>
      <c r="O356" t="str">
        <f>IF('Avlinger kornslag P'!M359&gt;0,'Avlinger kornslag P'!M359,"")</f>
        <v/>
      </c>
      <c r="P356" s="4" t="str">
        <f>IFERROR(IF('Avlinger kornslag P'!N359&gt;0,'Avlinger kornslag P'!N359,""),"")</f>
        <v/>
      </c>
    </row>
    <row r="357" spans="3:16" x14ac:dyDescent="0.25">
      <c r="C357" t="str">
        <f>IF('Avlinger kornslag P'!A360&gt;0,'Avlinger kornslag P'!A360,"")</f>
        <v/>
      </c>
      <c r="D357" s="4" t="str">
        <f>IFERROR(IF('Avlinger kornslag P'!B360&gt;0,'Avlinger kornslag P'!B360,""),"")</f>
        <v/>
      </c>
      <c r="F357" t="str">
        <f>IF('Avlinger kornslag P'!D360&gt;0,'Avlinger kornslag P'!D360,"")</f>
        <v/>
      </c>
      <c r="G357" s="4" t="str">
        <f>IFERROR(IF('Avlinger kornslag P'!E360&gt;0,'Avlinger kornslag P'!E360,""),"")</f>
        <v/>
      </c>
      <c r="I357" t="str">
        <f>IF('Avlinger kornslag P'!G360&gt;0,'Avlinger kornslag P'!G360,"")</f>
        <v/>
      </c>
      <c r="J357" s="4" t="str">
        <f>IFERROR(IF('Avlinger kornslag P'!H360&gt;0,'Avlinger kornslag P'!H360,""),"")</f>
        <v/>
      </c>
      <c r="L357" t="str">
        <f>IF('Avlinger kornslag P'!J360&gt;0,'Avlinger kornslag P'!J360,"")</f>
        <v/>
      </c>
      <c r="M357" s="4" t="str">
        <f>IFERROR(IF('Avlinger kornslag P'!K360&gt;0,'Avlinger kornslag P'!K360,""),"")</f>
        <v/>
      </c>
      <c r="O357" t="str">
        <f>IF('Avlinger kornslag P'!M360&gt;0,'Avlinger kornslag P'!M360,"")</f>
        <v/>
      </c>
      <c r="P357" s="4" t="str">
        <f>IFERROR(IF('Avlinger kornslag P'!N360&gt;0,'Avlinger kornslag P'!N360,""),"")</f>
        <v/>
      </c>
    </row>
    <row r="358" spans="3:16" x14ac:dyDescent="0.25">
      <c r="C358" t="str">
        <f>IF('Avlinger kornslag P'!A361&gt;0,'Avlinger kornslag P'!A361,"")</f>
        <v/>
      </c>
      <c r="D358" s="4" t="str">
        <f>IFERROR(IF('Avlinger kornslag P'!B361&gt;0,'Avlinger kornslag P'!B361,""),"")</f>
        <v/>
      </c>
      <c r="F358" t="str">
        <f>IF('Avlinger kornslag P'!D361&gt;0,'Avlinger kornslag P'!D361,"")</f>
        <v/>
      </c>
      <c r="G358" s="4" t="str">
        <f>IFERROR(IF('Avlinger kornslag P'!E361&gt;0,'Avlinger kornslag P'!E361,""),"")</f>
        <v/>
      </c>
      <c r="I358" t="str">
        <f>IF('Avlinger kornslag P'!G361&gt;0,'Avlinger kornslag P'!G361,"")</f>
        <v/>
      </c>
      <c r="J358" s="4" t="str">
        <f>IFERROR(IF('Avlinger kornslag P'!H361&gt;0,'Avlinger kornslag P'!H361,""),"")</f>
        <v/>
      </c>
      <c r="L358" t="str">
        <f>IF('Avlinger kornslag P'!J361&gt;0,'Avlinger kornslag P'!J361,"")</f>
        <v/>
      </c>
      <c r="M358" s="4" t="str">
        <f>IFERROR(IF('Avlinger kornslag P'!K361&gt;0,'Avlinger kornslag P'!K361,""),"")</f>
        <v/>
      </c>
      <c r="O358" t="str">
        <f>IF('Avlinger kornslag P'!M361&gt;0,'Avlinger kornslag P'!M361,"")</f>
        <v/>
      </c>
      <c r="P358" s="4" t="str">
        <f>IFERROR(IF('Avlinger kornslag P'!N361&gt;0,'Avlinger kornslag P'!N361,""),"")</f>
        <v/>
      </c>
    </row>
    <row r="359" spans="3:16" x14ac:dyDescent="0.25">
      <c r="C359" t="str">
        <f>IF('Avlinger kornslag P'!A362&gt;0,'Avlinger kornslag P'!A362,"")</f>
        <v/>
      </c>
      <c r="D359" s="4" t="str">
        <f>IFERROR(IF('Avlinger kornslag P'!B362&gt;0,'Avlinger kornslag P'!B362,""),"")</f>
        <v/>
      </c>
      <c r="F359" t="str">
        <f>IF('Avlinger kornslag P'!D362&gt;0,'Avlinger kornslag P'!D362,"")</f>
        <v/>
      </c>
      <c r="G359" s="4" t="str">
        <f>IFERROR(IF('Avlinger kornslag P'!E362&gt;0,'Avlinger kornslag P'!E362,""),"")</f>
        <v/>
      </c>
      <c r="I359" t="str">
        <f>IF('Avlinger kornslag P'!G362&gt;0,'Avlinger kornslag P'!G362,"")</f>
        <v/>
      </c>
      <c r="J359" s="4" t="str">
        <f>IFERROR(IF('Avlinger kornslag P'!H362&gt;0,'Avlinger kornslag P'!H362,""),"")</f>
        <v/>
      </c>
      <c r="L359" t="str">
        <f>IF('Avlinger kornslag P'!J362&gt;0,'Avlinger kornslag P'!J362,"")</f>
        <v/>
      </c>
      <c r="M359" s="4" t="str">
        <f>IFERROR(IF('Avlinger kornslag P'!K362&gt;0,'Avlinger kornslag P'!K362,""),"")</f>
        <v/>
      </c>
      <c r="O359" t="str">
        <f>IF('Avlinger kornslag P'!M362&gt;0,'Avlinger kornslag P'!M362,"")</f>
        <v/>
      </c>
      <c r="P359" s="4" t="str">
        <f>IFERROR(IF('Avlinger kornslag P'!N362&gt;0,'Avlinger kornslag P'!N362,""),"")</f>
        <v/>
      </c>
    </row>
    <row r="360" spans="3:16" x14ac:dyDescent="0.25">
      <c r="C360" t="str">
        <f>IF('Avlinger kornslag P'!A363&gt;0,'Avlinger kornslag P'!A363,"")</f>
        <v/>
      </c>
      <c r="D360" s="4" t="str">
        <f>IFERROR(IF('Avlinger kornslag P'!B363&gt;0,'Avlinger kornslag P'!B363,""),"")</f>
        <v/>
      </c>
      <c r="F360" t="str">
        <f>IF('Avlinger kornslag P'!D363&gt;0,'Avlinger kornslag P'!D363,"")</f>
        <v/>
      </c>
      <c r="G360" s="4" t="str">
        <f>IFERROR(IF('Avlinger kornslag P'!E363&gt;0,'Avlinger kornslag P'!E363,""),"")</f>
        <v/>
      </c>
      <c r="I360" t="str">
        <f>IF('Avlinger kornslag P'!G363&gt;0,'Avlinger kornslag P'!G363,"")</f>
        <v/>
      </c>
      <c r="J360" s="4" t="str">
        <f>IFERROR(IF('Avlinger kornslag P'!H363&gt;0,'Avlinger kornslag P'!H363,""),"")</f>
        <v/>
      </c>
      <c r="L360" t="str">
        <f>IF('Avlinger kornslag P'!J363&gt;0,'Avlinger kornslag P'!J363,"")</f>
        <v/>
      </c>
      <c r="M360" s="4" t="str">
        <f>IFERROR(IF('Avlinger kornslag P'!K363&gt;0,'Avlinger kornslag P'!K363,""),"")</f>
        <v/>
      </c>
      <c r="O360" t="str">
        <f>IF('Avlinger kornslag P'!M363&gt;0,'Avlinger kornslag P'!M363,"")</f>
        <v/>
      </c>
      <c r="P360" s="4" t="str">
        <f>IFERROR(IF('Avlinger kornslag P'!N363&gt;0,'Avlinger kornslag P'!N363,""),"")</f>
        <v/>
      </c>
    </row>
    <row r="361" spans="3:16" x14ac:dyDescent="0.25">
      <c r="C361" t="str">
        <f>IF('Avlinger kornslag P'!A364&gt;0,'Avlinger kornslag P'!A364,"")</f>
        <v/>
      </c>
      <c r="D361" s="4" t="str">
        <f>IFERROR(IF('Avlinger kornslag P'!B364&gt;0,'Avlinger kornslag P'!B364,""),"")</f>
        <v/>
      </c>
      <c r="F361" t="str">
        <f>IF('Avlinger kornslag P'!D364&gt;0,'Avlinger kornslag P'!D364,"")</f>
        <v/>
      </c>
      <c r="G361" s="4" t="str">
        <f>IFERROR(IF('Avlinger kornslag P'!E364&gt;0,'Avlinger kornslag P'!E364,""),"")</f>
        <v/>
      </c>
      <c r="I361" t="str">
        <f>IF('Avlinger kornslag P'!G364&gt;0,'Avlinger kornslag P'!G364,"")</f>
        <v/>
      </c>
      <c r="J361" s="4" t="str">
        <f>IFERROR(IF('Avlinger kornslag P'!H364&gt;0,'Avlinger kornslag P'!H364,""),"")</f>
        <v/>
      </c>
      <c r="L361" t="str">
        <f>IF('Avlinger kornslag P'!J364&gt;0,'Avlinger kornslag P'!J364,"")</f>
        <v/>
      </c>
      <c r="M361" s="4" t="str">
        <f>IFERROR(IF('Avlinger kornslag P'!K364&gt;0,'Avlinger kornslag P'!K364,""),"")</f>
        <v/>
      </c>
      <c r="O361" t="str">
        <f>IF('Avlinger kornslag P'!M364&gt;0,'Avlinger kornslag P'!M364,"")</f>
        <v/>
      </c>
      <c r="P361" s="4" t="str">
        <f>IFERROR(IF('Avlinger kornslag P'!N364&gt;0,'Avlinger kornslag P'!N364,""),"")</f>
        <v/>
      </c>
    </row>
    <row r="362" spans="3:16" x14ac:dyDescent="0.25">
      <c r="C362" t="str">
        <f>IF('Avlinger kornslag P'!A365&gt;0,'Avlinger kornslag P'!A365,"")</f>
        <v/>
      </c>
      <c r="D362" s="4" t="str">
        <f>IFERROR(IF('Avlinger kornslag P'!B365&gt;0,'Avlinger kornslag P'!B365,""),"")</f>
        <v/>
      </c>
      <c r="F362" t="str">
        <f>IF('Avlinger kornslag P'!D365&gt;0,'Avlinger kornslag P'!D365,"")</f>
        <v/>
      </c>
      <c r="G362" s="4" t="str">
        <f>IFERROR(IF('Avlinger kornslag P'!E365&gt;0,'Avlinger kornslag P'!E365,""),"")</f>
        <v/>
      </c>
      <c r="I362" t="str">
        <f>IF('Avlinger kornslag P'!G365&gt;0,'Avlinger kornslag P'!G365,"")</f>
        <v/>
      </c>
      <c r="J362" s="4" t="str">
        <f>IFERROR(IF('Avlinger kornslag P'!H365&gt;0,'Avlinger kornslag P'!H365,""),"")</f>
        <v/>
      </c>
      <c r="L362" t="str">
        <f>IF('Avlinger kornslag P'!J365&gt;0,'Avlinger kornslag P'!J365,"")</f>
        <v/>
      </c>
      <c r="M362" s="4" t="str">
        <f>IFERROR(IF('Avlinger kornslag P'!K365&gt;0,'Avlinger kornslag P'!K365,""),"")</f>
        <v/>
      </c>
      <c r="O362" t="str">
        <f>IF('Avlinger kornslag P'!M365&gt;0,'Avlinger kornslag P'!M365,"")</f>
        <v/>
      </c>
      <c r="P362" s="4" t="str">
        <f>IFERROR(IF('Avlinger kornslag P'!N365&gt;0,'Avlinger kornslag P'!N365,""),"")</f>
        <v/>
      </c>
    </row>
    <row r="363" spans="3:16" x14ac:dyDescent="0.25">
      <c r="C363" t="str">
        <f>IF('Avlinger kornslag P'!A366&gt;0,'Avlinger kornslag P'!A366,"")</f>
        <v/>
      </c>
      <c r="D363" s="4" t="str">
        <f>IFERROR(IF('Avlinger kornslag P'!B366&gt;0,'Avlinger kornslag P'!B366,""),"")</f>
        <v/>
      </c>
      <c r="F363" t="str">
        <f>IF('Avlinger kornslag P'!D366&gt;0,'Avlinger kornslag P'!D366,"")</f>
        <v/>
      </c>
      <c r="G363" s="4" t="str">
        <f>IFERROR(IF('Avlinger kornslag P'!E366&gt;0,'Avlinger kornslag P'!E366,""),"")</f>
        <v/>
      </c>
      <c r="I363" t="str">
        <f>IF('Avlinger kornslag P'!G366&gt;0,'Avlinger kornslag P'!G366,"")</f>
        <v/>
      </c>
      <c r="J363" s="4" t="str">
        <f>IFERROR(IF('Avlinger kornslag P'!H366&gt;0,'Avlinger kornslag P'!H366,""),"")</f>
        <v/>
      </c>
      <c r="L363" t="str">
        <f>IF('Avlinger kornslag P'!J366&gt;0,'Avlinger kornslag P'!J366,"")</f>
        <v/>
      </c>
      <c r="M363" s="4" t="str">
        <f>IFERROR(IF('Avlinger kornslag P'!K366&gt;0,'Avlinger kornslag P'!K366,""),"")</f>
        <v/>
      </c>
      <c r="O363" t="str">
        <f>IF('Avlinger kornslag P'!M366&gt;0,'Avlinger kornslag P'!M366,"")</f>
        <v/>
      </c>
      <c r="P363" s="4" t="str">
        <f>IFERROR(IF('Avlinger kornslag P'!N366&gt;0,'Avlinger kornslag P'!N366,""),"")</f>
        <v/>
      </c>
    </row>
    <row r="364" spans="3:16" x14ac:dyDescent="0.25">
      <c r="C364" t="str">
        <f>IF('Avlinger kornslag P'!A367&gt;0,'Avlinger kornslag P'!A367,"")</f>
        <v/>
      </c>
      <c r="D364" s="4" t="str">
        <f>IFERROR(IF('Avlinger kornslag P'!B367&gt;0,'Avlinger kornslag P'!B367,""),"")</f>
        <v/>
      </c>
      <c r="F364" t="str">
        <f>IF('Avlinger kornslag P'!D367&gt;0,'Avlinger kornslag P'!D367,"")</f>
        <v/>
      </c>
      <c r="G364" s="4" t="str">
        <f>IFERROR(IF('Avlinger kornslag P'!E367&gt;0,'Avlinger kornslag P'!E367,""),"")</f>
        <v/>
      </c>
      <c r="I364" t="str">
        <f>IF('Avlinger kornslag P'!G367&gt;0,'Avlinger kornslag P'!G367,"")</f>
        <v/>
      </c>
      <c r="J364" s="4" t="str">
        <f>IFERROR(IF('Avlinger kornslag P'!H367&gt;0,'Avlinger kornslag P'!H367,""),"")</f>
        <v/>
      </c>
      <c r="L364" t="str">
        <f>IF('Avlinger kornslag P'!J367&gt;0,'Avlinger kornslag P'!J367,"")</f>
        <v/>
      </c>
      <c r="M364" s="4" t="str">
        <f>IFERROR(IF('Avlinger kornslag P'!K367&gt;0,'Avlinger kornslag P'!K367,""),"")</f>
        <v/>
      </c>
      <c r="O364" t="str">
        <f>IF('Avlinger kornslag P'!M367&gt;0,'Avlinger kornslag P'!M367,"")</f>
        <v/>
      </c>
      <c r="P364" s="4" t="str">
        <f>IFERROR(IF('Avlinger kornslag P'!N367&gt;0,'Avlinger kornslag P'!N367,""),"")</f>
        <v/>
      </c>
    </row>
    <row r="365" spans="3:16" x14ac:dyDescent="0.25">
      <c r="C365" t="str">
        <f>IF('Avlinger kornslag P'!A368&gt;0,'Avlinger kornslag P'!A368,"")</f>
        <v/>
      </c>
      <c r="D365" s="4" t="str">
        <f>IFERROR(IF('Avlinger kornslag P'!B368&gt;0,'Avlinger kornslag P'!B368,""),"")</f>
        <v/>
      </c>
      <c r="F365" t="str">
        <f>IF('Avlinger kornslag P'!D368&gt;0,'Avlinger kornslag P'!D368,"")</f>
        <v/>
      </c>
      <c r="G365" s="4" t="str">
        <f>IFERROR(IF('Avlinger kornslag P'!E368&gt;0,'Avlinger kornslag P'!E368,""),"")</f>
        <v/>
      </c>
      <c r="I365" t="str">
        <f>IF('Avlinger kornslag P'!G368&gt;0,'Avlinger kornslag P'!G368,"")</f>
        <v/>
      </c>
      <c r="J365" s="4" t="str">
        <f>IFERROR(IF('Avlinger kornslag P'!H368&gt;0,'Avlinger kornslag P'!H368,""),"")</f>
        <v/>
      </c>
      <c r="L365" t="str">
        <f>IF('Avlinger kornslag P'!J368&gt;0,'Avlinger kornslag P'!J368,"")</f>
        <v/>
      </c>
      <c r="M365" s="4" t="str">
        <f>IFERROR(IF('Avlinger kornslag P'!K368&gt;0,'Avlinger kornslag P'!K368,""),"")</f>
        <v/>
      </c>
      <c r="O365" t="str">
        <f>IF('Avlinger kornslag P'!M368&gt;0,'Avlinger kornslag P'!M368,"")</f>
        <v/>
      </c>
      <c r="P365" s="4" t="str">
        <f>IFERROR(IF('Avlinger kornslag P'!N368&gt;0,'Avlinger kornslag P'!N368,""),"")</f>
        <v/>
      </c>
    </row>
    <row r="366" spans="3:16" x14ac:dyDescent="0.25">
      <c r="C366" t="str">
        <f>IF('Avlinger kornslag P'!A369&gt;0,'Avlinger kornslag P'!A369,"")</f>
        <v/>
      </c>
      <c r="D366" s="4" t="str">
        <f>IFERROR(IF('Avlinger kornslag P'!B369&gt;0,'Avlinger kornslag P'!B369,""),"")</f>
        <v/>
      </c>
      <c r="F366" t="str">
        <f>IF('Avlinger kornslag P'!D369&gt;0,'Avlinger kornslag P'!D369,"")</f>
        <v/>
      </c>
      <c r="G366" s="4" t="str">
        <f>IFERROR(IF('Avlinger kornslag P'!E369&gt;0,'Avlinger kornslag P'!E369,""),"")</f>
        <v/>
      </c>
      <c r="I366" t="str">
        <f>IF('Avlinger kornslag P'!G369&gt;0,'Avlinger kornslag P'!G369,"")</f>
        <v/>
      </c>
      <c r="J366" s="4" t="str">
        <f>IFERROR(IF('Avlinger kornslag P'!H369&gt;0,'Avlinger kornslag P'!H369,""),"")</f>
        <v/>
      </c>
      <c r="L366" t="str">
        <f>IF('Avlinger kornslag P'!J369&gt;0,'Avlinger kornslag P'!J369,"")</f>
        <v/>
      </c>
      <c r="M366" s="4" t="str">
        <f>IFERROR(IF('Avlinger kornslag P'!K369&gt;0,'Avlinger kornslag P'!K369,""),"")</f>
        <v/>
      </c>
      <c r="O366" t="str">
        <f>IF('Avlinger kornslag P'!M369&gt;0,'Avlinger kornslag P'!M369,"")</f>
        <v/>
      </c>
      <c r="P366" s="4" t="str">
        <f>IFERROR(IF('Avlinger kornslag P'!N369&gt;0,'Avlinger kornslag P'!N369,""),"")</f>
        <v/>
      </c>
    </row>
    <row r="367" spans="3:16" x14ac:dyDescent="0.25">
      <c r="C367" t="str">
        <f>IF('Avlinger kornslag P'!A370&gt;0,'Avlinger kornslag P'!A370,"")</f>
        <v/>
      </c>
      <c r="D367" s="4" t="str">
        <f>IFERROR(IF('Avlinger kornslag P'!B370&gt;0,'Avlinger kornslag P'!B370,""),"")</f>
        <v/>
      </c>
      <c r="F367" t="str">
        <f>IF('Avlinger kornslag P'!D370&gt;0,'Avlinger kornslag P'!D370,"")</f>
        <v/>
      </c>
      <c r="G367" s="4" t="str">
        <f>IFERROR(IF('Avlinger kornslag P'!E370&gt;0,'Avlinger kornslag P'!E370,""),"")</f>
        <v/>
      </c>
      <c r="I367" t="str">
        <f>IF('Avlinger kornslag P'!G370&gt;0,'Avlinger kornslag P'!G370,"")</f>
        <v/>
      </c>
      <c r="J367" s="4" t="str">
        <f>IFERROR(IF('Avlinger kornslag P'!H370&gt;0,'Avlinger kornslag P'!H370,""),"")</f>
        <v/>
      </c>
      <c r="L367" t="str">
        <f>IF('Avlinger kornslag P'!J370&gt;0,'Avlinger kornslag P'!J370,"")</f>
        <v/>
      </c>
      <c r="M367" s="4" t="str">
        <f>IFERROR(IF('Avlinger kornslag P'!K370&gt;0,'Avlinger kornslag P'!K370,""),"")</f>
        <v/>
      </c>
      <c r="O367" t="str">
        <f>IF('Avlinger kornslag P'!M370&gt;0,'Avlinger kornslag P'!M370,"")</f>
        <v/>
      </c>
      <c r="P367" s="4" t="str">
        <f>IFERROR(IF('Avlinger kornslag P'!N370&gt;0,'Avlinger kornslag P'!N370,""),"")</f>
        <v/>
      </c>
    </row>
    <row r="368" spans="3:16" x14ac:dyDescent="0.25">
      <c r="C368" t="str">
        <f>IF('Avlinger kornslag P'!A371&gt;0,'Avlinger kornslag P'!A371,"")</f>
        <v/>
      </c>
      <c r="D368" s="4" t="str">
        <f>IFERROR(IF('Avlinger kornslag P'!B371&gt;0,'Avlinger kornslag P'!B371,""),"")</f>
        <v/>
      </c>
      <c r="F368" t="str">
        <f>IF('Avlinger kornslag P'!D371&gt;0,'Avlinger kornslag P'!D371,"")</f>
        <v/>
      </c>
      <c r="G368" s="4" t="str">
        <f>IFERROR(IF('Avlinger kornslag P'!E371&gt;0,'Avlinger kornslag P'!E371,""),"")</f>
        <v/>
      </c>
      <c r="I368" t="str">
        <f>IF('Avlinger kornslag P'!G371&gt;0,'Avlinger kornslag P'!G371,"")</f>
        <v/>
      </c>
      <c r="J368" s="4" t="str">
        <f>IFERROR(IF('Avlinger kornslag P'!H371&gt;0,'Avlinger kornslag P'!H371,""),"")</f>
        <v/>
      </c>
      <c r="L368" t="str">
        <f>IF('Avlinger kornslag P'!J371&gt;0,'Avlinger kornslag P'!J371,"")</f>
        <v/>
      </c>
      <c r="M368" s="4" t="str">
        <f>IFERROR(IF('Avlinger kornslag P'!K371&gt;0,'Avlinger kornslag P'!K371,""),"")</f>
        <v/>
      </c>
      <c r="O368" t="str">
        <f>IF('Avlinger kornslag P'!M371&gt;0,'Avlinger kornslag P'!M371,"")</f>
        <v/>
      </c>
      <c r="P368" s="4" t="str">
        <f>IFERROR(IF('Avlinger kornslag P'!N371&gt;0,'Avlinger kornslag P'!N371,""),"")</f>
        <v/>
      </c>
    </row>
    <row r="369" spans="3:16" x14ac:dyDescent="0.25">
      <c r="C369" t="str">
        <f>IF('Avlinger kornslag P'!A372&gt;0,'Avlinger kornslag P'!A372,"")</f>
        <v/>
      </c>
      <c r="D369" s="4" t="str">
        <f>IFERROR(IF('Avlinger kornslag P'!B372&gt;0,'Avlinger kornslag P'!B372,""),"")</f>
        <v/>
      </c>
      <c r="F369" t="str">
        <f>IF('Avlinger kornslag P'!D372&gt;0,'Avlinger kornslag P'!D372,"")</f>
        <v/>
      </c>
      <c r="G369" s="4" t="str">
        <f>IFERROR(IF('Avlinger kornslag P'!E372&gt;0,'Avlinger kornslag P'!E372,""),"")</f>
        <v/>
      </c>
      <c r="I369" t="str">
        <f>IF('Avlinger kornslag P'!G372&gt;0,'Avlinger kornslag P'!G372,"")</f>
        <v/>
      </c>
      <c r="J369" s="4" t="str">
        <f>IFERROR(IF('Avlinger kornslag P'!H372&gt;0,'Avlinger kornslag P'!H372,""),"")</f>
        <v/>
      </c>
      <c r="L369" t="str">
        <f>IF('Avlinger kornslag P'!J372&gt;0,'Avlinger kornslag P'!J372,"")</f>
        <v/>
      </c>
      <c r="M369" s="4" t="str">
        <f>IFERROR(IF('Avlinger kornslag P'!K372&gt;0,'Avlinger kornslag P'!K372,""),"")</f>
        <v/>
      </c>
      <c r="O369" t="str">
        <f>IF('Avlinger kornslag P'!M372&gt;0,'Avlinger kornslag P'!M372,"")</f>
        <v/>
      </c>
      <c r="P369" s="4" t="str">
        <f>IFERROR(IF('Avlinger kornslag P'!N372&gt;0,'Avlinger kornslag P'!N372,""),"")</f>
        <v/>
      </c>
    </row>
    <row r="370" spans="3:16" x14ac:dyDescent="0.25">
      <c r="C370" t="str">
        <f>IF('Avlinger kornslag P'!A373&gt;0,'Avlinger kornslag P'!A373,"")</f>
        <v/>
      </c>
      <c r="D370" s="4" t="str">
        <f>IFERROR(IF('Avlinger kornslag P'!B373&gt;0,'Avlinger kornslag P'!B373,""),"")</f>
        <v/>
      </c>
      <c r="F370" t="str">
        <f>IF('Avlinger kornslag P'!D373&gt;0,'Avlinger kornslag P'!D373,"")</f>
        <v/>
      </c>
      <c r="G370" s="4" t="str">
        <f>IFERROR(IF('Avlinger kornslag P'!E373&gt;0,'Avlinger kornslag P'!E373,""),"")</f>
        <v/>
      </c>
      <c r="I370" t="str">
        <f>IF('Avlinger kornslag P'!G373&gt;0,'Avlinger kornslag P'!G373,"")</f>
        <v/>
      </c>
      <c r="J370" s="4" t="str">
        <f>IFERROR(IF('Avlinger kornslag P'!H373&gt;0,'Avlinger kornslag P'!H373,""),"")</f>
        <v/>
      </c>
      <c r="L370" t="str">
        <f>IF('Avlinger kornslag P'!J373&gt;0,'Avlinger kornslag P'!J373,"")</f>
        <v/>
      </c>
      <c r="M370" s="4" t="str">
        <f>IFERROR(IF('Avlinger kornslag P'!K373&gt;0,'Avlinger kornslag P'!K373,""),"")</f>
        <v/>
      </c>
      <c r="O370" t="str">
        <f>IF('Avlinger kornslag P'!M373&gt;0,'Avlinger kornslag P'!M373,"")</f>
        <v/>
      </c>
      <c r="P370" s="4" t="str">
        <f>IFERROR(IF('Avlinger kornslag P'!N373&gt;0,'Avlinger kornslag P'!N373,""),"")</f>
        <v/>
      </c>
    </row>
    <row r="371" spans="3:16" x14ac:dyDescent="0.25">
      <c r="C371" t="str">
        <f>IF('Avlinger kornslag P'!A374&gt;0,'Avlinger kornslag P'!A374,"")</f>
        <v/>
      </c>
      <c r="D371" s="4" t="str">
        <f>IFERROR(IF('Avlinger kornslag P'!B374&gt;0,'Avlinger kornslag P'!B374,""),"")</f>
        <v/>
      </c>
      <c r="F371" t="str">
        <f>IF('Avlinger kornslag P'!D374&gt;0,'Avlinger kornslag P'!D374,"")</f>
        <v/>
      </c>
      <c r="G371" s="4" t="str">
        <f>IFERROR(IF('Avlinger kornslag P'!E374&gt;0,'Avlinger kornslag P'!E374,""),"")</f>
        <v/>
      </c>
      <c r="I371" t="str">
        <f>IF('Avlinger kornslag P'!G374&gt;0,'Avlinger kornslag P'!G374,"")</f>
        <v/>
      </c>
      <c r="J371" s="4" t="str">
        <f>IFERROR(IF('Avlinger kornslag P'!H374&gt;0,'Avlinger kornslag P'!H374,""),"")</f>
        <v/>
      </c>
      <c r="L371" t="str">
        <f>IF('Avlinger kornslag P'!J374&gt;0,'Avlinger kornslag P'!J374,"")</f>
        <v/>
      </c>
      <c r="M371" s="4" t="str">
        <f>IFERROR(IF('Avlinger kornslag P'!K374&gt;0,'Avlinger kornslag P'!K374,""),"")</f>
        <v/>
      </c>
      <c r="O371" t="str">
        <f>IF('Avlinger kornslag P'!M374&gt;0,'Avlinger kornslag P'!M374,"")</f>
        <v/>
      </c>
      <c r="P371" s="4" t="str">
        <f>IFERROR(IF('Avlinger kornslag P'!N374&gt;0,'Avlinger kornslag P'!N374,""),"")</f>
        <v/>
      </c>
    </row>
    <row r="372" spans="3:16" x14ac:dyDescent="0.25">
      <c r="C372" t="str">
        <f>IF('Avlinger kornslag P'!A375&gt;0,'Avlinger kornslag P'!A375,"")</f>
        <v/>
      </c>
      <c r="D372" s="4" t="str">
        <f>IFERROR(IF('Avlinger kornslag P'!B375&gt;0,'Avlinger kornslag P'!B375,""),"")</f>
        <v/>
      </c>
      <c r="F372" t="str">
        <f>IF('Avlinger kornslag P'!D375&gt;0,'Avlinger kornslag P'!D375,"")</f>
        <v/>
      </c>
      <c r="G372" s="4" t="str">
        <f>IFERROR(IF('Avlinger kornslag P'!E375&gt;0,'Avlinger kornslag P'!E375,""),"")</f>
        <v/>
      </c>
      <c r="I372" t="str">
        <f>IF('Avlinger kornslag P'!G375&gt;0,'Avlinger kornslag P'!G375,"")</f>
        <v/>
      </c>
      <c r="J372" s="4" t="str">
        <f>IFERROR(IF('Avlinger kornslag P'!H375&gt;0,'Avlinger kornslag P'!H375,""),"")</f>
        <v/>
      </c>
      <c r="L372" t="str">
        <f>IF('Avlinger kornslag P'!J375&gt;0,'Avlinger kornslag P'!J375,"")</f>
        <v/>
      </c>
      <c r="M372" s="4" t="str">
        <f>IFERROR(IF('Avlinger kornslag P'!K375&gt;0,'Avlinger kornslag P'!K375,""),"")</f>
        <v/>
      </c>
      <c r="O372" t="str">
        <f>IF('Avlinger kornslag P'!M375&gt;0,'Avlinger kornslag P'!M375,"")</f>
        <v/>
      </c>
      <c r="P372" s="4" t="str">
        <f>IFERROR(IF('Avlinger kornslag P'!N375&gt;0,'Avlinger kornslag P'!N375,""),"")</f>
        <v/>
      </c>
    </row>
    <row r="373" spans="3:16" x14ac:dyDescent="0.25">
      <c r="C373" t="str">
        <f>IF('Avlinger kornslag P'!A376&gt;0,'Avlinger kornslag P'!A376,"")</f>
        <v/>
      </c>
      <c r="D373" s="4" t="str">
        <f>IFERROR(IF('Avlinger kornslag P'!B376&gt;0,'Avlinger kornslag P'!B376,""),"")</f>
        <v/>
      </c>
      <c r="F373" t="str">
        <f>IF('Avlinger kornslag P'!D376&gt;0,'Avlinger kornslag P'!D376,"")</f>
        <v/>
      </c>
      <c r="G373" s="4" t="str">
        <f>IFERROR(IF('Avlinger kornslag P'!E376&gt;0,'Avlinger kornslag P'!E376,""),"")</f>
        <v/>
      </c>
      <c r="I373" t="str">
        <f>IF('Avlinger kornslag P'!G376&gt;0,'Avlinger kornslag P'!G376,"")</f>
        <v/>
      </c>
      <c r="J373" s="4" t="str">
        <f>IFERROR(IF('Avlinger kornslag P'!H376&gt;0,'Avlinger kornslag P'!H376,""),"")</f>
        <v/>
      </c>
      <c r="L373" t="str">
        <f>IF('Avlinger kornslag P'!J376&gt;0,'Avlinger kornslag P'!J376,"")</f>
        <v/>
      </c>
      <c r="M373" s="4" t="str">
        <f>IFERROR(IF('Avlinger kornslag P'!K376&gt;0,'Avlinger kornslag P'!K376,""),"")</f>
        <v/>
      </c>
      <c r="O373" t="str">
        <f>IF('Avlinger kornslag P'!M376&gt;0,'Avlinger kornslag P'!M376,"")</f>
        <v/>
      </c>
      <c r="P373" s="4" t="str">
        <f>IFERROR(IF('Avlinger kornslag P'!N376&gt;0,'Avlinger kornslag P'!N376,""),"")</f>
        <v/>
      </c>
    </row>
    <row r="374" spans="3:16" x14ac:dyDescent="0.25">
      <c r="C374" t="str">
        <f>IF('Avlinger kornslag P'!A377&gt;0,'Avlinger kornslag P'!A377,"")</f>
        <v/>
      </c>
      <c r="D374" s="4" t="str">
        <f>IFERROR(IF('Avlinger kornslag P'!B377&gt;0,'Avlinger kornslag P'!B377,""),"")</f>
        <v/>
      </c>
      <c r="F374" t="str">
        <f>IF('Avlinger kornslag P'!D377&gt;0,'Avlinger kornslag P'!D377,"")</f>
        <v/>
      </c>
      <c r="G374" s="4" t="str">
        <f>IFERROR(IF('Avlinger kornslag P'!E377&gt;0,'Avlinger kornslag P'!E377,""),"")</f>
        <v/>
      </c>
      <c r="I374" t="str">
        <f>IF('Avlinger kornslag P'!G377&gt;0,'Avlinger kornslag P'!G377,"")</f>
        <v/>
      </c>
      <c r="J374" s="4" t="str">
        <f>IFERROR(IF('Avlinger kornslag P'!H377&gt;0,'Avlinger kornslag P'!H377,""),"")</f>
        <v/>
      </c>
      <c r="L374" t="str">
        <f>IF('Avlinger kornslag P'!J377&gt;0,'Avlinger kornslag P'!J377,"")</f>
        <v/>
      </c>
      <c r="M374" s="4" t="str">
        <f>IFERROR(IF('Avlinger kornslag P'!K377&gt;0,'Avlinger kornslag P'!K377,""),"")</f>
        <v/>
      </c>
      <c r="O374" t="str">
        <f>IF('Avlinger kornslag P'!M377&gt;0,'Avlinger kornslag P'!M377,"")</f>
        <v/>
      </c>
      <c r="P374" s="4" t="str">
        <f>IFERROR(IF('Avlinger kornslag P'!N377&gt;0,'Avlinger kornslag P'!N377,""),"")</f>
        <v/>
      </c>
    </row>
    <row r="375" spans="3:16" x14ac:dyDescent="0.25">
      <c r="C375" t="str">
        <f>IF('Avlinger kornslag P'!A378&gt;0,'Avlinger kornslag P'!A378,"")</f>
        <v/>
      </c>
      <c r="D375" s="4" t="str">
        <f>IFERROR(IF('Avlinger kornslag P'!B378&gt;0,'Avlinger kornslag P'!B378,""),"")</f>
        <v/>
      </c>
      <c r="F375" t="str">
        <f>IF('Avlinger kornslag P'!D378&gt;0,'Avlinger kornslag P'!D378,"")</f>
        <v/>
      </c>
      <c r="G375" s="4" t="str">
        <f>IFERROR(IF('Avlinger kornslag P'!E378&gt;0,'Avlinger kornslag P'!E378,""),"")</f>
        <v/>
      </c>
      <c r="I375" t="str">
        <f>IF('Avlinger kornslag P'!G378&gt;0,'Avlinger kornslag P'!G378,"")</f>
        <v/>
      </c>
      <c r="J375" s="4" t="str">
        <f>IFERROR(IF('Avlinger kornslag P'!H378&gt;0,'Avlinger kornslag P'!H378,""),"")</f>
        <v/>
      </c>
      <c r="L375" t="str">
        <f>IF('Avlinger kornslag P'!J378&gt;0,'Avlinger kornslag P'!J378,"")</f>
        <v/>
      </c>
      <c r="M375" s="4" t="str">
        <f>IFERROR(IF('Avlinger kornslag P'!K378&gt;0,'Avlinger kornslag P'!K378,""),"")</f>
        <v/>
      </c>
      <c r="O375" t="str">
        <f>IF('Avlinger kornslag P'!M378&gt;0,'Avlinger kornslag P'!M378,"")</f>
        <v/>
      </c>
      <c r="P375" s="4" t="str">
        <f>IFERROR(IF('Avlinger kornslag P'!N378&gt;0,'Avlinger kornslag P'!N378,""),"")</f>
        <v/>
      </c>
    </row>
    <row r="376" spans="3:16" x14ac:dyDescent="0.25">
      <c r="C376" t="str">
        <f>IF('Avlinger kornslag P'!A379&gt;0,'Avlinger kornslag P'!A379,"")</f>
        <v/>
      </c>
      <c r="D376" s="4" t="str">
        <f>IFERROR(IF('Avlinger kornslag P'!B379&gt;0,'Avlinger kornslag P'!B379,""),"")</f>
        <v/>
      </c>
      <c r="F376" t="str">
        <f>IF('Avlinger kornslag P'!D379&gt;0,'Avlinger kornslag P'!D379,"")</f>
        <v/>
      </c>
      <c r="G376" s="4" t="str">
        <f>IFERROR(IF('Avlinger kornslag P'!E379&gt;0,'Avlinger kornslag P'!E379,""),"")</f>
        <v/>
      </c>
      <c r="I376" t="str">
        <f>IF('Avlinger kornslag P'!G379&gt;0,'Avlinger kornslag P'!G379,"")</f>
        <v/>
      </c>
      <c r="J376" s="4" t="str">
        <f>IFERROR(IF('Avlinger kornslag P'!H379&gt;0,'Avlinger kornslag P'!H379,""),"")</f>
        <v/>
      </c>
      <c r="L376" t="str">
        <f>IF('Avlinger kornslag P'!J379&gt;0,'Avlinger kornslag P'!J379,"")</f>
        <v/>
      </c>
      <c r="M376" s="4" t="str">
        <f>IFERROR(IF('Avlinger kornslag P'!K379&gt;0,'Avlinger kornslag P'!K379,""),"")</f>
        <v/>
      </c>
      <c r="O376" t="str">
        <f>IF('Avlinger kornslag P'!M379&gt;0,'Avlinger kornslag P'!M379,"")</f>
        <v/>
      </c>
      <c r="P376" s="4" t="str">
        <f>IFERROR(IF('Avlinger kornslag P'!N379&gt;0,'Avlinger kornslag P'!N379,""),"")</f>
        <v/>
      </c>
    </row>
    <row r="377" spans="3:16" x14ac:dyDescent="0.25">
      <c r="C377" t="str">
        <f>IF('Avlinger kornslag P'!A380&gt;0,'Avlinger kornslag P'!A380,"")</f>
        <v/>
      </c>
      <c r="D377" s="4" t="str">
        <f>IFERROR(IF('Avlinger kornslag P'!B380&gt;0,'Avlinger kornslag P'!B380,""),"")</f>
        <v/>
      </c>
      <c r="F377" t="str">
        <f>IF('Avlinger kornslag P'!D380&gt;0,'Avlinger kornslag P'!D380,"")</f>
        <v/>
      </c>
      <c r="G377" s="4" t="str">
        <f>IFERROR(IF('Avlinger kornslag P'!E380&gt;0,'Avlinger kornslag P'!E380,""),"")</f>
        <v/>
      </c>
      <c r="I377" t="str">
        <f>IF('Avlinger kornslag P'!G380&gt;0,'Avlinger kornslag P'!G380,"")</f>
        <v/>
      </c>
      <c r="J377" s="4" t="str">
        <f>IFERROR(IF('Avlinger kornslag P'!H380&gt;0,'Avlinger kornslag P'!H380,""),"")</f>
        <v/>
      </c>
      <c r="L377" t="str">
        <f>IF('Avlinger kornslag P'!J380&gt;0,'Avlinger kornslag P'!J380,"")</f>
        <v/>
      </c>
      <c r="M377" s="4" t="str">
        <f>IFERROR(IF('Avlinger kornslag P'!K380&gt;0,'Avlinger kornslag P'!K380,""),"")</f>
        <v/>
      </c>
      <c r="O377" t="str">
        <f>IF('Avlinger kornslag P'!M380&gt;0,'Avlinger kornslag P'!M380,"")</f>
        <v/>
      </c>
      <c r="P377" s="4" t="str">
        <f>IFERROR(IF('Avlinger kornslag P'!N380&gt;0,'Avlinger kornslag P'!N380,""),"")</f>
        <v/>
      </c>
    </row>
    <row r="378" spans="3:16" x14ac:dyDescent="0.25">
      <c r="C378" t="str">
        <f>IF('Avlinger kornslag P'!A381&gt;0,'Avlinger kornslag P'!A381,"")</f>
        <v/>
      </c>
      <c r="D378" s="4" t="str">
        <f>IFERROR(IF('Avlinger kornslag P'!B381&gt;0,'Avlinger kornslag P'!B381,""),"")</f>
        <v/>
      </c>
      <c r="F378" t="str">
        <f>IF('Avlinger kornslag P'!D381&gt;0,'Avlinger kornslag P'!D381,"")</f>
        <v/>
      </c>
      <c r="G378" s="4" t="str">
        <f>IFERROR(IF('Avlinger kornslag P'!E381&gt;0,'Avlinger kornslag P'!E381,""),"")</f>
        <v/>
      </c>
      <c r="I378" t="str">
        <f>IF('Avlinger kornslag P'!G381&gt;0,'Avlinger kornslag P'!G381,"")</f>
        <v/>
      </c>
      <c r="J378" s="4" t="str">
        <f>IFERROR(IF('Avlinger kornslag P'!H381&gt;0,'Avlinger kornslag P'!H381,""),"")</f>
        <v/>
      </c>
      <c r="L378" t="str">
        <f>IF('Avlinger kornslag P'!J381&gt;0,'Avlinger kornslag P'!J381,"")</f>
        <v/>
      </c>
      <c r="M378" s="4" t="str">
        <f>IFERROR(IF('Avlinger kornslag P'!K381&gt;0,'Avlinger kornslag P'!K381,""),"")</f>
        <v/>
      </c>
      <c r="O378" t="str">
        <f>IF('Avlinger kornslag P'!M381&gt;0,'Avlinger kornslag P'!M381,"")</f>
        <v/>
      </c>
      <c r="P378" s="4" t="str">
        <f>IFERROR(IF('Avlinger kornslag P'!N381&gt;0,'Avlinger kornslag P'!N381,""),"")</f>
        <v/>
      </c>
    </row>
    <row r="379" spans="3:16" x14ac:dyDescent="0.25">
      <c r="C379" t="str">
        <f>IF('Avlinger kornslag P'!A382&gt;0,'Avlinger kornslag P'!A382,"")</f>
        <v/>
      </c>
      <c r="D379" s="4" t="str">
        <f>IFERROR(IF('Avlinger kornslag P'!B382&gt;0,'Avlinger kornslag P'!B382,""),"")</f>
        <v/>
      </c>
      <c r="F379" t="str">
        <f>IF('Avlinger kornslag P'!D382&gt;0,'Avlinger kornslag P'!D382,"")</f>
        <v/>
      </c>
      <c r="G379" s="4" t="str">
        <f>IFERROR(IF('Avlinger kornslag P'!E382&gt;0,'Avlinger kornslag P'!E382,""),"")</f>
        <v/>
      </c>
      <c r="I379" t="str">
        <f>IF('Avlinger kornslag P'!G382&gt;0,'Avlinger kornslag P'!G382,"")</f>
        <v/>
      </c>
      <c r="J379" s="4" t="str">
        <f>IFERROR(IF('Avlinger kornslag P'!H382&gt;0,'Avlinger kornslag P'!H382,""),"")</f>
        <v/>
      </c>
      <c r="L379" t="str">
        <f>IF('Avlinger kornslag P'!J382&gt;0,'Avlinger kornslag P'!J382,"")</f>
        <v/>
      </c>
      <c r="M379" s="4" t="str">
        <f>IFERROR(IF('Avlinger kornslag P'!K382&gt;0,'Avlinger kornslag P'!K382,""),"")</f>
        <v/>
      </c>
      <c r="O379" t="str">
        <f>IF('Avlinger kornslag P'!M382&gt;0,'Avlinger kornslag P'!M382,"")</f>
        <v/>
      </c>
      <c r="P379" s="4" t="str">
        <f>IFERROR(IF('Avlinger kornslag P'!N382&gt;0,'Avlinger kornslag P'!N382,""),"")</f>
        <v/>
      </c>
    </row>
    <row r="380" spans="3:16" x14ac:dyDescent="0.25">
      <c r="C380" t="str">
        <f>IF('Avlinger kornslag P'!A383&gt;0,'Avlinger kornslag P'!A383,"")</f>
        <v/>
      </c>
      <c r="D380" s="4" t="str">
        <f>IFERROR(IF('Avlinger kornslag P'!B383&gt;0,'Avlinger kornslag P'!B383,""),"")</f>
        <v/>
      </c>
      <c r="F380" t="str">
        <f>IF('Avlinger kornslag P'!D383&gt;0,'Avlinger kornslag P'!D383,"")</f>
        <v/>
      </c>
      <c r="G380" s="4" t="str">
        <f>IFERROR(IF('Avlinger kornslag P'!E383&gt;0,'Avlinger kornslag P'!E383,""),"")</f>
        <v/>
      </c>
      <c r="I380" t="str">
        <f>IF('Avlinger kornslag P'!G383&gt;0,'Avlinger kornslag P'!G383,"")</f>
        <v/>
      </c>
      <c r="J380" s="4" t="str">
        <f>IFERROR(IF('Avlinger kornslag P'!H383&gt;0,'Avlinger kornslag P'!H383,""),"")</f>
        <v/>
      </c>
      <c r="L380" t="str">
        <f>IF('Avlinger kornslag P'!J383&gt;0,'Avlinger kornslag P'!J383,"")</f>
        <v/>
      </c>
      <c r="M380" s="4" t="str">
        <f>IFERROR(IF('Avlinger kornslag P'!K383&gt;0,'Avlinger kornslag P'!K383,""),"")</f>
        <v/>
      </c>
      <c r="O380" t="str">
        <f>IF('Avlinger kornslag P'!M383&gt;0,'Avlinger kornslag P'!M383,"")</f>
        <v/>
      </c>
      <c r="P380" s="4" t="str">
        <f>IFERROR(IF('Avlinger kornslag P'!N383&gt;0,'Avlinger kornslag P'!N383,""),"")</f>
        <v/>
      </c>
    </row>
    <row r="381" spans="3:16" x14ac:dyDescent="0.25">
      <c r="C381" t="str">
        <f>IF('Avlinger kornslag P'!A384&gt;0,'Avlinger kornslag P'!A384,"")</f>
        <v/>
      </c>
      <c r="D381" s="4" t="str">
        <f>IFERROR(IF('Avlinger kornslag P'!B384&gt;0,'Avlinger kornslag P'!B384,""),"")</f>
        <v/>
      </c>
      <c r="F381" t="str">
        <f>IF('Avlinger kornslag P'!D384&gt;0,'Avlinger kornslag P'!D384,"")</f>
        <v/>
      </c>
      <c r="G381" s="4" t="str">
        <f>IFERROR(IF('Avlinger kornslag P'!E384&gt;0,'Avlinger kornslag P'!E384,""),"")</f>
        <v/>
      </c>
      <c r="I381" t="str">
        <f>IF('Avlinger kornslag P'!G384&gt;0,'Avlinger kornslag P'!G384,"")</f>
        <v/>
      </c>
      <c r="J381" s="4" t="str">
        <f>IFERROR(IF('Avlinger kornslag P'!H384&gt;0,'Avlinger kornslag P'!H384,""),"")</f>
        <v/>
      </c>
      <c r="L381" t="str">
        <f>IF('Avlinger kornslag P'!J384&gt;0,'Avlinger kornslag P'!J384,"")</f>
        <v/>
      </c>
      <c r="M381" s="4" t="str">
        <f>IFERROR(IF('Avlinger kornslag P'!K384&gt;0,'Avlinger kornslag P'!K384,""),"")</f>
        <v/>
      </c>
      <c r="O381" t="str">
        <f>IF('Avlinger kornslag P'!M384&gt;0,'Avlinger kornslag P'!M384,"")</f>
        <v/>
      </c>
      <c r="P381" s="4" t="str">
        <f>IFERROR(IF('Avlinger kornslag P'!N384&gt;0,'Avlinger kornslag P'!N384,""),"")</f>
        <v/>
      </c>
    </row>
    <row r="382" spans="3:16" x14ac:dyDescent="0.25">
      <c r="C382" t="str">
        <f>IF('Avlinger kornslag P'!A385&gt;0,'Avlinger kornslag P'!A385,"")</f>
        <v/>
      </c>
      <c r="D382" s="4" t="str">
        <f>IFERROR(IF('Avlinger kornslag P'!B385&gt;0,'Avlinger kornslag P'!B385,""),"")</f>
        <v/>
      </c>
      <c r="F382" t="str">
        <f>IF('Avlinger kornslag P'!D385&gt;0,'Avlinger kornslag P'!D385,"")</f>
        <v/>
      </c>
      <c r="G382" s="4" t="str">
        <f>IFERROR(IF('Avlinger kornslag P'!E385&gt;0,'Avlinger kornslag P'!E385,""),"")</f>
        <v/>
      </c>
      <c r="I382" t="str">
        <f>IF('Avlinger kornslag P'!G385&gt;0,'Avlinger kornslag P'!G385,"")</f>
        <v/>
      </c>
      <c r="J382" s="4" t="str">
        <f>IFERROR(IF('Avlinger kornslag P'!H385&gt;0,'Avlinger kornslag P'!H385,""),"")</f>
        <v/>
      </c>
      <c r="L382" t="str">
        <f>IF('Avlinger kornslag P'!J385&gt;0,'Avlinger kornslag P'!J385,"")</f>
        <v/>
      </c>
      <c r="M382" s="4" t="str">
        <f>IFERROR(IF('Avlinger kornslag P'!K385&gt;0,'Avlinger kornslag P'!K385,""),"")</f>
        <v/>
      </c>
      <c r="O382" t="str">
        <f>IF('Avlinger kornslag P'!M385&gt;0,'Avlinger kornslag P'!M385,"")</f>
        <v/>
      </c>
      <c r="P382" s="4" t="str">
        <f>IFERROR(IF('Avlinger kornslag P'!N385&gt;0,'Avlinger kornslag P'!N385,""),"")</f>
        <v/>
      </c>
    </row>
    <row r="383" spans="3:16" x14ac:dyDescent="0.25">
      <c r="C383" t="str">
        <f>IF('Avlinger kornslag P'!A386&gt;0,'Avlinger kornslag P'!A386,"")</f>
        <v/>
      </c>
      <c r="D383" s="4" t="str">
        <f>IFERROR(IF('Avlinger kornslag P'!B386&gt;0,'Avlinger kornslag P'!B386,""),"")</f>
        <v/>
      </c>
      <c r="F383" t="str">
        <f>IF('Avlinger kornslag P'!D386&gt;0,'Avlinger kornslag P'!D386,"")</f>
        <v/>
      </c>
      <c r="G383" s="4" t="str">
        <f>IFERROR(IF('Avlinger kornslag P'!E386&gt;0,'Avlinger kornslag P'!E386,""),"")</f>
        <v/>
      </c>
      <c r="I383" t="str">
        <f>IF('Avlinger kornslag P'!G386&gt;0,'Avlinger kornslag P'!G386,"")</f>
        <v/>
      </c>
      <c r="J383" s="4" t="str">
        <f>IFERROR(IF('Avlinger kornslag P'!H386&gt;0,'Avlinger kornslag P'!H386,""),"")</f>
        <v/>
      </c>
      <c r="L383" t="str">
        <f>IF('Avlinger kornslag P'!J386&gt;0,'Avlinger kornslag P'!J386,"")</f>
        <v/>
      </c>
      <c r="M383" s="4" t="str">
        <f>IFERROR(IF('Avlinger kornslag P'!K386&gt;0,'Avlinger kornslag P'!K386,""),"")</f>
        <v/>
      </c>
      <c r="O383" t="str">
        <f>IF('Avlinger kornslag P'!M386&gt;0,'Avlinger kornslag P'!M386,"")</f>
        <v/>
      </c>
      <c r="P383" s="4" t="str">
        <f>IFERROR(IF('Avlinger kornslag P'!N386&gt;0,'Avlinger kornslag P'!N386,""),"")</f>
        <v/>
      </c>
    </row>
    <row r="384" spans="3:16" x14ac:dyDescent="0.25">
      <c r="C384" t="str">
        <f>IF('Avlinger kornslag P'!A387&gt;0,'Avlinger kornslag P'!A387,"")</f>
        <v/>
      </c>
      <c r="D384" s="4" t="str">
        <f>IFERROR(IF('Avlinger kornslag P'!B387&gt;0,'Avlinger kornslag P'!B387,""),"")</f>
        <v/>
      </c>
      <c r="F384" t="str">
        <f>IF('Avlinger kornslag P'!D387&gt;0,'Avlinger kornslag P'!D387,"")</f>
        <v/>
      </c>
      <c r="G384" s="4" t="str">
        <f>IFERROR(IF('Avlinger kornslag P'!E387&gt;0,'Avlinger kornslag P'!E387,""),"")</f>
        <v/>
      </c>
      <c r="I384" t="str">
        <f>IF('Avlinger kornslag P'!G387&gt;0,'Avlinger kornslag P'!G387,"")</f>
        <v/>
      </c>
      <c r="J384" s="4" t="str">
        <f>IFERROR(IF('Avlinger kornslag P'!H387&gt;0,'Avlinger kornslag P'!H387,""),"")</f>
        <v/>
      </c>
      <c r="L384" t="str">
        <f>IF('Avlinger kornslag P'!J387&gt;0,'Avlinger kornslag P'!J387,"")</f>
        <v/>
      </c>
      <c r="M384" s="4" t="str">
        <f>IFERROR(IF('Avlinger kornslag P'!K387&gt;0,'Avlinger kornslag P'!K387,""),"")</f>
        <v/>
      </c>
      <c r="O384" t="str">
        <f>IF('Avlinger kornslag P'!M387&gt;0,'Avlinger kornslag P'!M387,"")</f>
        <v/>
      </c>
      <c r="P384" s="4" t="str">
        <f>IFERROR(IF('Avlinger kornslag P'!N387&gt;0,'Avlinger kornslag P'!N387,""),"")</f>
        <v/>
      </c>
    </row>
    <row r="385" spans="3:16" x14ac:dyDescent="0.25">
      <c r="C385" t="str">
        <f>IF('Avlinger kornslag P'!A388&gt;0,'Avlinger kornslag P'!A388,"")</f>
        <v/>
      </c>
      <c r="D385" s="4" t="str">
        <f>IFERROR(IF('Avlinger kornslag P'!B388&gt;0,'Avlinger kornslag P'!B388,""),"")</f>
        <v/>
      </c>
      <c r="F385" t="str">
        <f>IF('Avlinger kornslag P'!D388&gt;0,'Avlinger kornslag P'!D388,"")</f>
        <v/>
      </c>
      <c r="G385" s="4" t="str">
        <f>IFERROR(IF('Avlinger kornslag P'!E388&gt;0,'Avlinger kornslag P'!E388,""),"")</f>
        <v/>
      </c>
      <c r="I385" t="str">
        <f>IF('Avlinger kornslag P'!G388&gt;0,'Avlinger kornslag P'!G388,"")</f>
        <v/>
      </c>
      <c r="J385" s="4" t="str">
        <f>IFERROR(IF('Avlinger kornslag P'!H388&gt;0,'Avlinger kornslag P'!H388,""),"")</f>
        <v/>
      </c>
      <c r="L385" t="str">
        <f>IF('Avlinger kornslag P'!J388&gt;0,'Avlinger kornslag P'!J388,"")</f>
        <v/>
      </c>
      <c r="M385" s="4" t="str">
        <f>IFERROR(IF('Avlinger kornslag P'!K388&gt;0,'Avlinger kornslag P'!K388,""),"")</f>
        <v/>
      </c>
      <c r="O385" t="str">
        <f>IF('Avlinger kornslag P'!M388&gt;0,'Avlinger kornslag P'!M388,"")</f>
        <v/>
      </c>
      <c r="P385" s="4" t="str">
        <f>IFERROR(IF('Avlinger kornslag P'!N388&gt;0,'Avlinger kornslag P'!N388,""),"")</f>
        <v/>
      </c>
    </row>
    <row r="386" spans="3:16" x14ac:dyDescent="0.25">
      <c r="C386" t="str">
        <f>IF('Avlinger kornslag P'!A389&gt;0,'Avlinger kornslag P'!A389,"")</f>
        <v/>
      </c>
      <c r="D386" s="4" t="str">
        <f>IFERROR(IF('Avlinger kornslag P'!B389&gt;0,'Avlinger kornslag P'!B389,""),"")</f>
        <v/>
      </c>
      <c r="F386" t="str">
        <f>IF('Avlinger kornslag P'!D389&gt;0,'Avlinger kornslag P'!D389,"")</f>
        <v/>
      </c>
      <c r="G386" s="4" t="str">
        <f>IFERROR(IF('Avlinger kornslag P'!E389&gt;0,'Avlinger kornslag P'!E389,""),"")</f>
        <v/>
      </c>
      <c r="I386" t="str">
        <f>IF('Avlinger kornslag P'!G389&gt;0,'Avlinger kornslag P'!G389,"")</f>
        <v/>
      </c>
      <c r="J386" s="4" t="str">
        <f>IFERROR(IF('Avlinger kornslag P'!H389&gt;0,'Avlinger kornslag P'!H389,""),"")</f>
        <v/>
      </c>
      <c r="L386" t="str">
        <f>IF('Avlinger kornslag P'!J389&gt;0,'Avlinger kornslag P'!J389,"")</f>
        <v/>
      </c>
      <c r="M386" s="4" t="str">
        <f>IFERROR(IF('Avlinger kornslag P'!K389&gt;0,'Avlinger kornslag P'!K389,""),"")</f>
        <v/>
      </c>
      <c r="O386" t="str">
        <f>IF('Avlinger kornslag P'!M389&gt;0,'Avlinger kornslag P'!M389,"")</f>
        <v/>
      </c>
      <c r="P386" s="4" t="str">
        <f>IFERROR(IF('Avlinger kornslag P'!N389&gt;0,'Avlinger kornslag P'!N389,""),"")</f>
        <v/>
      </c>
    </row>
    <row r="387" spans="3:16" x14ac:dyDescent="0.25">
      <c r="C387" t="str">
        <f>IF('Avlinger kornslag P'!A390&gt;0,'Avlinger kornslag P'!A390,"")</f>
        <v/>
      </c>
      <c r="D387" s="4" t="str">
        <f>IFERROR(IF('Avlinger kornslag P'!B390&gt;0,'Avlinger kornslag P'!B390,""),"")</f>
        <v/>
      </c>
      <c r="F387" t="str">
        <f>IF('Avlinger kornslag P'!D390&gt;0,'Avlinger kornslag P'!D390,"")</f>
        <v/>
      </c>
      <c r="G387" s="4" t="str">
        <f>IFERROR(IF('Avlinger kornslag P'!E390&gt;0,'Avlinger kornslag P'!E390,""),"")</f>
        <v/>
      </c>
      <c r="I387" t="str">
        <f>IF('Avlinger kornslag P'!G390&gt;0,'Avlinger kornslag P'!G390,"")</f>
        <v/>
      </c>
      <c r="J387" s="4" t="str">
        <f>IFERROR(IF('Avlinger kornslag P'!H390&gt;0,'Avlinger kornslag P'!H390,""),"")</f>
        <v/>
      </c>
      <c r="L387" t="str">
        <f>IF('Avlinger kornslag P'!J390&gt;0,'Avlinger kornslag P'!J390,"")</f>
        <v/>
      </c>
      <c r="M387" s="4" t="str">
        <f>IFERROR(IF('Avlinger kornslag P'!K390&gt;0,'Avlinger kornslag P'!K390,""),"")</f>
        <v/>
      </c>
      <c r="O387" t="str">
        <f>IF('Avlinger kornslag P'!M390&gt;0,'Avlinger kornslag P'!M390,"")</f>
        <v/>
      </c>
      <c r="P387" s="4" t="str">
        <f>IFERROR(IF('Avlinger kornslag P'!N390&gt;0,'Avlinger kornslag P'!N390,""),"")</f>
        <v/>
      </c>
    </row>
    <row r="388" spans="3:16" x14ac:dyDescent="0.25">
      <c r="C388" t="str">
        <f>IF('Avlinger kornslag P'!A391&gt;0,'Avlinger kornslag P'!A391,"")</f>
        <v/>
      </c>
      <c r="D388" s="4" t="str">
        <f>IFERROR(IF('Avlinger kornslag P'!B391&gt;0,'Avlinger kornslag P'!B391,""),"")</f>
        <v/>
      </c>
      <c r="F388" t="str">
        <f>IF('Avlinger kornslag P'!D391&gt;0,'Avlinger kornslag P'!D391,"")</f>
        <v/>
      </c>
      <c r="G388" s="4" t="str">
        <f>IFERROR(IF('Avlinger kornslag P'!E391&gt;0,'Avlinger kornslag P'!E391,""),"")</f>
        <v/>
      </c>
      <c r="I388" t="str">
        <f>IF('Avlinger kornslag P'!G391&gt;0,'Avlinger kornslag P'!G391,"")</f>
        <v/>
      </c>
      <c r="J388" s="4" t="str">
        <f>IFERROR(IF('Avlinger kornslag P'!H391&gt;0,'Avlinger kornslag P'!H391,""),"")</f>
        <v/>
      </c>
      <c r="L388" t="str">
        <f>IF('Avlinger kornslag P'!J391&gt;0,'Avlinger kornslag P'!J391,"")</f>
        <v/>
      </c>
      <c r="M388" s="4" t="str">
        <f>IFERROR(IF('Avlinger kornslag P'!K391&gt;0,'Avlinger kornslag P'!K391,""),"")</f>
        <v/>
      </c>
      <c r="O388" t="str">
        <f>IF('Avlinger kornslag P'!M391&gt;0,'Avlinger kornslag P'!M391,"")</f>
        <v/>
      </c>
      <c r="P388" s="4" t="str">
        <f>IFERROR(IF('Avlinger kornslag P'!N391&gt;0,'Avlinger kornslag P'!N391,""),"")</f>
        <v/>
      </c>
    </row>
    <row r="389" spans="3:16" x14ac:dyDescent="0.25">
      <c r="C389" t="str">
        <f>IF('Avlinger kornslag P'!A392&gt;0,'Avlinger kornslag P'!A392,"")</f>
        <v/>
      </c>
      <c r="D389" s="4" t="str">
        <f>IFERROR(IF('Avlinger kornslag P'!B392&gt;0,'Avlinger kornslag P'!B392,""),"")</f>
        <v/>
      </c>
      <c r="F389" t="str">
        <f>IF('Avlinger kornslag P'!D392&gt;0,'Avlinger kornslag P'!D392,"")</f>
        <v/>
      </c>
      <c r="G389" s="4" t="str">
        <f>IFERROR(IF('Avlinger kornslag P'!E392&gt;0,'Avlinger kornslag P'!E392,""),"")</f>
        <v/>
      </c>
      <c r="I389" t="str">
        <f>IF('Avlinger kornslag P'!G392&gt;0,'Avlinger kornslag P'!G392,"")</f>
        <v/>
      </c>
      <c r="J389" s="4" t="str">
        <f>IFERROR(IF('Avlinger kornslag P'!H392&gt;0,'Avlinger kornslag P'!H392,""),"")</f>
        <v/>
      </c>
      <c r="L389" t="str">
        <f>IF('Avlinger kornslag P'!J392&gt;0,'Avlinger kornslag P'!J392,"")</f>
        <v/>
      </c>
      <c r="M389" s="4" t="str">
        <f>IFERROR(IF('Avlinger kornslag P'!K392&gt;0,'Avlinger kornslag P'!K392,""),"")</f>
        <v/>
      </c>
      <c r="O389" t="str">
        <f>IF('Avlinger kornslag P'!M392&gt;0,'Avlinger kornslag P'!M392,"")</f>
        <v/>
      </c>
      <c r="P389" s="4" t="str">
        <f>IFERROR(IF('Avlinger kornslag P'!N392&gt;0,'Avlinger kornslag P'!N392,""),"")</f>
        <v/>
      </c>
    </row>
    <row r="390" spans="3:16" x14ac:dyDescent="0.25">
      <c r="C390" t="str">
        <f>IF('Avlinger kornslag P'!A393&gt;0,'Avlinger kornslag P'!A393,"")</f>
        <v/>
      </c>
      <c r="D390" s="4" t="str">
        <f>IFERROR(IF('Avlinger kornslag P'!B393&gt;0,'Avlinger kornslag P'!B393,""),"")</f>
        <v/>
      </c>
      <c r="F390" t="str">
        <f>IF('Avlinger kornslag P'!D393&gt;0,'Avlinger kornslag P'!D393,"")</f>
        <v/>
      </c>
      <c r="G390" s="4" t="str">
        <f>IFERROR(IF('Avlinger kornslag P'!E393&gt;0,'Avlinger kornslag P'!E393,""),"")</f>
        <v/>
      </c>
      <c r="I390" t="str">
        <f>IF('Avlinger kornslag P'!G393&gt;0,'Avlinger kornslag P'!G393,"")</f>
        <v/>
      </c>
      <c r="J390" s="4" t="str">
        <f>IFERROR(IF('Avlinger kornslag P'!H393&gt;0,'Avlinger kornslag P'!H393,""),"")</f>
        <v/>
      </c>
      <c r="L390" t="str">
        <f>IF('Avlinger kornslag P'!J393&gt;0,'Avlinger kornslag P'!J393,"")</f>
        <v/>
      </c>
      <c r="M390" s="4" t="str">
        <f>IFERROR(IF('Avlinger kornslag P'!K393&gt;0,'Avlinger kornslag P'!K393,""),"")</f>
        <v/>
      </c>
      <c r="O390" t="str">
        <f>IF('Avlinger kornslag P'!M393&gt;0,'Avlinger kornslag P'!M393,"")</f>
        <v/>
      </c>
      <c r="P390" s="4" t="str">
        <f>IFERROR(IF('Avlinger kornslag P'!N393&gt;0,'Avlinger kornslag P'!N393,""),"")</f>
        <v/>
      </c>
    </row>
    <row r="391" spans="3:16" x14ac:dyDescent="0.25">
      <c r="C391" t="str">
        <f>IF('Avlinger kornslag P'!A394&gt;0,'Avlinger kornslag P'!A394,"")</f>
        <v/>
      </c>
      <c r="D391" s="4" t="str">
        <f>IFERROR(IF('Avlinger kornslag P'!B394&gt;0,'Avlinger kornslag P'!B394,""),"")</f>
        <v/>
      </c>
      <c r="F391" t="str">
        <f>IF('Avlinger kornslag P'!D394&gt;0,'Avlinger kornslag P'!D394,"")</f>
        <v/>
      </c>
      <c r="G391" s="4" t="str">
        <f>IFERROR(IF('Avlinger kornslag P'!E394&gt;0,'Avlinger kornslag P'!E394,""),"")</f>
        <v/>
      </c>
      <c r="I391" t="str">
        <f>IF('Avlinger kornslag P'!G394&gt;0,'Avlinger kornslag P'!G394,"")</f>
        <v/>
      </c>
      <c r="J391" s="4" t="str">
        <f>IFERROR(IF('Avlinger kornslag P'!H394&gt;0,'Avlinger kornslag P'!H394,""),"")</f>
        <v/>
      </c>
      <c r="L391" t="str">
        <f>IF('Avlinger kornslag P'!J394&gt;0,'Avlinger kornslag P'!J394,"")</f>
        <v/>
      </c>
      <c r="M391" s="4" t="str">
        <f>IFERROR(IF('Avlinger kornslag P'!K394&gt;0,'Avlinger kornslag P'!K394,""),"")</f>
        <v/>
      </c>
      <c r="O391" t="str">
        <f>IF('Avlinger kornslag P'!M394&gt;0,'Avlinger kornslag P'!M394,"")</f>
        <v/>
      </c>
      <c r="P391" s="4" t="str">
        <f>IFERROR(IF('Avlinger kornslag P'!N394&gt;0,'Avlinger kornslag P'!N394,""),"")</f>
        <v/>
      </c>
    </row>
    <row r="392" spans="3:16" x14ac:dyDescent="0.25">
      <c r="C392" t="str">
        <f>IF('Avlinger kornslag P'!A395&gt;0,'Avlinger kornslag P'!A395,"")</f>
        <v/>
      </c>
      <c r="D392" s="4" t="str">
        <f>IFERROR(IF('Avlinger kornslag P'!B395&gt;0,'Avlinger kornslag P'!B395,""),"")</f>
        <v/>
      </c>
      <c r="F392" t="str">
        <f>IF('Avlinger kornslag P'!D395&gt;0,'Avlinger kornslag P'!D395,"")</f>
        <v/>
      </c>
      <c r="G392" s="4" t="str">
        <f>IFERROR(IF('Avlinger kornslag P'!E395&gt;0,'Avlinger kornslag P'!E395,""),"")</f>
        <v/>
      </c>
      <c r="I392" t="str">
        <f>IF('Avlinger kornslag P'!G395&gt;0,'Avlinger kornslag P'!G395,"")</f>
        <v/>
      </c>
      <c r="J392" s="4" t="str">
        <f>IFERROR(IF('Avlinger kornslag P'!H395&gt;0,'Avlinger kornslag P'!H395,""),"")</f>
        <v/>
      </c>
      <c r="L392" t="str">
        <f>IF('Avlinger kornslag P'!J395&gt;0,'Avlinger kornslag P'!J395,"")</f>
        <v/>
      </c>
      <c r="M392" s="4" t="str">
        <f>IFERROR(IF('Avlinger kornslag P'!K395&gt;0,'Avlinger kornslag P'!K395,""),"")</f>
        <v/>
      </c>
      <c r="O392" t="str">
        <f>IF('Avlinger kornslag P'!M395&gt;0,'Avlinger kornslag P'!M395,"")</f>
        <v/>
      </c>
      <c r="P392" s="4" t="str">
        <f>IFERROR(IF('Avlinger kornslag P'!N395&gt;0,'Avlinger kornslag P'!N395,""),"")</f>
        <v/>
      </c>
    </row>
    <row r="393" spans="3:16" x14ac:dyDescent="0.25">
      <c r="C393" t="str">
        <f>IF('Avlinger kornslag P'!A396&gt;0,'Avlinger kornslag P'!A396,"")</f>
        <v/>
      </c>
      <c r="D393" s="4" t="str">
        <f>IFERROR(IF('Avlinger kornslag P'!B396&gt;0,'Avlinger kornslag P'!B396,""),"")</f>
        <v/>
      </c>
      <c r="F393" t="str">
        <f>IF('Avlinger kornslag P'!D396&gt;0,'Avlinger kornslag P'!D396,"")</f>
        <v/>
      </c>
      <c r="G393" s="4" t="str">
        <f>IFERROR(IF('Avlinger kornslag P'!E396&gt;0,'Avlinger kornslag P'!E396,""),"")</f>
        <v/>
      </c>
      <c r="I393" t="str">
        <f>IF('Avlinger kornslag P'!G396&gt;0,'Avlinger kornslag P'!G396,"")</f>
        <v/>
      </c>
      <c r="J393" s="4" t="str">
        <f>IFERROR(IF('Avlinger kornslag P'!H396&gt;0,'Avlinger kornslag P'!H396,""),"")</f>
        <v/>
      </c>
      <c r="L393" t="str">
        <f>IF('Avlinger kornslag P'!J396&gt;0,'Avlinger kornslag P'!J396,"")</f>
        <v/>
      </c>
      <c r="M393" s="4" t="str">
        <f>IFERROR(IF('Avlinger kornslag P'!K396&gt;0,'Avlinger kornslag P'!K396,""),"")</f>
        <v/>
      </c>
      <c r="O393" t="str">
        <f>IF('Avlinger kornslag P'!M396&gt;0,'Avlinger kornslag P'!M396,"")</f>
        <v/>
      </c>
      <c r="P393" s="4" t="str">
        <f>IFERROR(IF('Avlinger kornslag P'!N396&gt;0,'Avlinger kornslag P'!N396,""),"")</f>
        <v/>
      </c>
    </row>
    <row r="394" spans="3:16" x14ac:dyDescent="0.25">
      <c r="C394" t="str">
        <f>IF('Avlinger kornslag P'!A397&gt;0,'Avlinger kornslag P'!A397,"")</f>
        <v/>
      </c>
      <c r="D394" s="4" t="str">
        <f>IFERROR(IF('Avlinger kornslag P'!B397&gt;0,'Avlinger kornslag P'!B397,""),"")</f>
        <v/>
      </c>
      <c r="F394" t="str">
        <f>IF('Avlinger kornslag P'!D397&gt;0,'Avlinger kornslag P'!D397,"")</f>
        <v/>
      </c>
      <c r="G394" s="4" t="str">
        <f>IFERROR(IF('Avlinger kornslag P'!E397&gt;0,'Avlinger kornslag P'!E397,""),"")</f>
        <v/>
      </c>
      <c r="I394" t="str">
        <f>IF('Avlinger kornslag P'!G397&gt;0,'Avlinger kornslag P'!G397,"")</f>
        <v/>
      </c>
      <c r="J394" s="4" t="str">
        <f>IFERROR(IF('Avlinger kornslag P'!H397&gt;0,'Avlinger kornslag P'!H397,""),"")</f>
        <v/>
      </c>
      <c r="L394" t="str">
        <f>IF('Avlinger kornslag P'!J397&gt;0,'Avlinger kornslag P'!J397,"")</f>
        <v/>
      </c>
      <c r="M394" s="4" t="str">
        <f>IFERROR(IF('Avlinger kornslag P'!K397&gt;0,'Avlinger kornslag P'!K397,""),"")</f>
        <v/>
      </c>
      <c r="O394" t="str">
        <f>IF('Avlinger kornslag P'!M397&gt;0,'Avlinger kornslag P'!M397,"")</f>
        <v/>
      </c>
      <c r="P394" s="4" t="str">
        <f>IFERROR(IF('Avlinger kornslag P'!N397&gt;0,'Avlinger kornslag P'!N397,""),"")</f>
        <v/>
      </c>
    </row>
    <row r="395" spans="3:16" x14ac:dyDescent="0.25">
      <c r="C395" t="str">
        <f>IF('Avlinger kornslag P'!A398&gt;0,'Avlinger kornslag P'!A398,"")</f>
        <v/>
      </c>
      <c r="D395" s="4" t="str">
        <f>IFERROR(IF('Avlinger kornslag P'!B398&gt;0,'Avlinger kornslag P'!B398,""),"")</f>
        <v/>
      </c>
      <c r="F395" t="str">
        <f>IF('Avlinger kornslag P'!D398&gt;0,'Avlinger kornslag P'!D398,"")</f>
        <v/>
      </c>
      <c r="G395" s="4" t="str">
        <f>IFERROR(IF('Avlinger kornslag P'!E398&gt;0,'Avlinger kornslag P'!E398,""),"")</f>
        <v/>
      </c>
      <c r="I395" t="str">
        <f>IF('Avlinger kornslag P'!G398&gt;0,'Avlinger kornslag P'!G398,"")</f>
        <v/>
      </c>
      <c r="J395" s="4" t="str">
        <f>IFERROR(IF('Avlinger kornslag P'!H398&gt;0,'Avlinger kornslag P'!H398,""),"")</f>
        <v/>
      </c>
      <c r="L395" t="str">
        <f>IF('Avlinger kornslag P'!J398&gt;0,'Avlinger kornslag P'!J398,"")</f>
        <v/>
      </c>
      <c r="M395" s="4" t="str">
        <f>IFERROR(IF('Avlinger kornslag P'!K398&gt;0,'Avlinger kornslag P'!K398,""),"")</f>
        <v/>
      </c>
      <c r="O395" t="str">
        <f>IF('Avlinger kornslag P'!M398&gt;0,'Avlinger kornslag P'!M398,"")</f>
        <v/>
      </c>
      <c r="P395" s="4" t="str">
        <f>IFERROR(IF('Avlinger kornslag P'!N398&gt;0,'Avlinger kornslag P'!N398,""),"")</f>
        <v/>
      </c>
    </row>
    <row r="396" spans="3:16" x14ac:dyDescent="0.25">
      <c r="C396" t="str">
        <f>IF('Avlinger kornslag P'!A399&gt;0,'Avlinger kornslag P'!A399,"")</f>
        <v/>
      </c>
      <c r="D396" s="4" t="str">
        <f>IFERROR(IF('Avlinger kornslag P'!B399&gt;0,'Avlinger kornslag P'!B399,""),"")</f>
        <v/>
      </c>
      <c r="F396" t="str">
        <f>IF('Avlinger kornslag P'!D399&gt;0,'Avlinger kornslag P'!D399,"")</f>
        <v/>
      </c>
      <c r="G396" s="4" t="str">
        <f>IFERROR(IF('Avlinger kornslag P'!E399&gt;0,'Avlinger kornslag P'!E399,""),"")</f>
        <v/>
      </c>
      <c r="I396" t="str">
        <f>IF('Avlinger kornslag P'!G399&gt;0,'Avlinger kornslag P'!G399,"")</f>
        <v/>
      </c>
      <c r="J396" s="4" t="str">
        <f>IFERROR(IF('Avlinger kornslag P'!H399&gt;0,'Avlinger kornslag P'!H399,""),"")</f>
        <v/>
      </c>
      <c r="L396" t="str">
        <f>IF('Avlinger kornslag P'!J399&gt;0,'Avlinger kornslag P'!J399,"")</f>
        <v/>
      </c>
      <c r="M396" s="4" t="str">
        <f>IFERROR(IF('Avlinger kornslag P'!K399&gt;0,'Avlinger kornslag P'!K399,""),"")</f>
        <v/>
      </c>
      <c r="O396" t="str">
        <f>IF('Avlinger kornslag P'!M399&gt;0,'Avlinger kornslag P'!M399,"")</f>
        <v/>
      </c>
      <c r="P396" s="4" t="str">
        <f>IFERROR(IF('Avlinger kornslag P'!N399&gt;0,'Avlinger kornslag P'!N399,""),"")</f>
        <v/>
      </c>
    </row>
    <row r="397" spans="3:16" x14ac:dyDescent="0.25">
      <c r="C397" t="str">
        <f>IF('Avlinger kornslag P'!A400&gt;0,'Avlinger kornslag P'!A400,"")</f>
        <v/>
      </c>
      <c r="D397" s="4" t="str">
        <f>IFERROR(IF('Avlinger kornslag P'!B400&gt;0,'Avlinger kornslag P'!B400,""),"")</f>
        <v/>
      </c>
      <c r="F397" t="str">
        <f>IF('Avlinger kornslag P'!D400&gt;0,'Avlinger kornslag P'!D400,"")</f>
        <v/>
      </c>
      <c r="G397" s="4" t="str">
        <f>IFERROR(IF('Avlinger kornslag P'!E400&gt;0,'Avlinger kornslag P'!E400,""),"")</f>
        <v/>
      </c>
      <c r="I397" t="str">
        <f>IF('Avlinger kornslag P'!G400&gt;0,'Avlinger kornslag P'!G400,"")</f>
        <v/>
      </c>
      <c r="J397" s="4" t="str">
        <f>IFERROR(IF('Avlinger kornslag P'!H400&gt;0,'Avlinger kornslag P'!H400,""),"")</f>
        <v/>
      </c>
      <c r="L397" t="str">
        <f>IF('Avlinger kornslag P'!J400&gt;0,'Avlinger kornslag P'!J400,"")</f>
        <v/>
      </c>
      <c r="M397" s="4" t="str">
        <f>IFERROR(IF('Avlinger kornslag P'!K400&gt;0,'Avlinger kornslag P'!K400,""),"")</f>
        <v/>
      </c>
      <c r="O397" t="str">
        <f>IF('Avlinger kornslag P'!M400&gt;0,'Avlinger kornslag P'!M400,"")</f>
        <v/>
      </c>
      <c r="P397" s="4" t="str">
        <f>IFERROR(IF('Avlinger kornslag P'!N400&gt;0,'Avlinger kornslag P'!N400,""),"")</f>
        <v/>
      </c>
    </row>
    <row r="398" spans="3:16" x14ac:dyDescent="0.25">
      <c r="C398" t="str">
        <f>IF('Avlinger kornslag P'!A401&gt;0,'Avlinger kornslag P'!A401,"")</f>
        <v/>
      </c>
      <c r="D398" s="4" t="str">
        <f>IFERROR(IF('Avlinger kornslag P'!B401&gt;0,'Avlinger kornslag P'!B401,""),"")</f>
        <v/>
      </c>
      <c r="F398" t="str">
        <f>IF('Avlinger kornslag P'!D401&gt;0,'Avlinger kornslag P'!D401,"")</f>
        <v/>
      </c>
      <c r="G398" s="4" t="str">
        <f>IFERROR(IF('Avlinger kornslag P'!E401&gt;0,'Avlinger kornslag P'!E401,""),"")</f>
        <v/>
      </c>
      <c r="I398" t="str">
        <f>IF('Avlinger kornslag P'!G401&gt;0,'Avlinger kornslag P'!G401,"")</f>
        <v/>
      </c>
      <c r="J398" s="4" t="str">
        <f>IFERROR(IF('Avlinger kornslag P'!H401&gt;0,'Avlinger kornslag P'!H401,""),"")</f>
        <v/>
      </c>
      <c r="L398" t="str">
        <f>IF('Avlinger kornslag P'!J401&gt;0,'Avlinger kornslag P'!J401,"")</f>
        <v/>
      </c>
      <c r="M398" s="4" t="str">
        <f>IFERROR(IF('Avlinger kornslag P'!K401&gt;0,'Avlinger kornslag P'!K401,""),"")</f>
        <v/>
      </c>
      <c r="O398" t="str">
        <f>IF('Avlinger kornslag P'!M401&gt;0,'Avlinger kornslag P'!M401,"")</f>
        <v/>
      </c>
      <c r="P398" s="4" t="str">
        <f>IFERROR(IF('Avlinger kornslag P'!N401&gt;0,'Avlinger kornslag P'!N401,""),"")</f>
        <v/>
      </c>
    </row>
    <row r="399" spans="3:16" x14ac:dyDescent="0.25">
      <c r="C399" t="str">
        <f>IF('Avlinger kornslag P'!A402&gt;0,'Avlinger kornslag P'!A402,"")</f>
        <v/>
      </c>
      <c r="D399" s="4" t="str">
        <f>IFERROR(IF('Avlinger kornslag P'!B402&gt;0,'Avlinger kornslag P'!B402,""),"")</f>
        <v/>
      </c>
      <c r="F399" t="str">
        <f>IF('Avlinger kornslag P'!D402&gt;0,'Avlinger kornslag P'!D402,"")</f>
        <v/>
      </c>
      <c r="G399" s="4" t="str">
        <f>IFERROR(IF('Avlinger kornslag P'!E402&gt;0,'Avlinger kornslag P'!E402,""),"")</f>
        <v/>
      </c>
      <c r="I399" t="str">
        <f>IF('Avlinger kornslag P'!G402&gt;0,'Avlinger kornslag P'!G402,"")</f>
        <v/>
      </c>
      <c r="J399" s="4" t="str">
        <f>IFERROR(IF('Avlinger kornslag P'!H402&gt;0,'Avlinger kornslag P'!H402,""),"")</f>
        <v/>
      </c>
      <c r="L399" t="str">
        <f>IF('Avlinger kornslag P'!J402&gt;0,'Avlinger kornslag P'!J402,"")</f>
        <v/>
      </c>
      <c r="M399" s="4" t="str">
        <f>IFERROR(IF('Avlinger kornslag P'!K402&gt;0,'Avlinger kornslag P'!K402,""),"")</f>
        <v/>
      </c>
      <c r="O399" t="str">
        <f>IF('Avlinger kornslag P'!M402&gt;0,'Avlinger kornslag P'!M402,"")</f>
        <v/>
      </c>
      <c r="P399" s="4" t="str">
        <f>IFERROR(IF('Avlinger kornslag P'!N402&gt;0,'Avlinger kornslag P'!N402,""),"")</f>
        <v/>
      </c>
    </row>
    <row r="400" spans="3:16" x14ac:dyDescent="0.25">
      <c r="C400" t="str">
        <f>IF('Avlinger kornslag P'!A403&gt;0,'Avlinger kornslag P'!A403,"")</f>
        <v/>
      </c>
      <c r="D400" s="4" t="str">
        <f>IFERROR(IF('Avlinger kornslag P'!B403&gt;0,'Avlinger kornslag P'!B403,""),"")</f>
        <v/>
      </c>
      <c r="F400" t="str">
        <f>IF('Avlinger kornslag P'!D403&gt;0,'Avlinger kornslag P'!D403,"")</f>
        <v/>
      </c>
      <c r="G400" s="4" t="str">
        <f>IFERROR(IF('Avlinger kornslag P'!E403&gt;0,'Avlinger kornslag P'!E403,""),"")</f>
        <v/>
      </c>
      <c r="I400" t="str">
        <f>IF('Avlinger kornslag P'!G403&gt;0,'Avlinger kornslag P'!G403,"")</f>
        <v/>
      </c>
      <c r="J400" s="4" t="str">
        <f>IFERROR(IF('Avlinger kornslag P'!H403&gt;0,'Avlinger kornslag P'!H403,""),"")</f>
        <v/>
      </c>
      <c r="L400" t="str">
        <f>IF('Avlinger kornslag P'!J403&gt;0,'Avlinger kornslag P'!J403,"")</f>
        <v/>
      </c>
      <c r="M400" s="4" t="str">
        <f>IFERROR(IF('Avlinger kornslag P'!K403&gt;0,'Avlinger kornslag P'!K403,""),"")</f>
        <v/>
      </c>
      <c r="O400" t="str">
        <f>IF('Avlinger kornslag P'!M403&gt;0,'Avlinger kornslag P'!M403,"")</f>
        <v/>
      </c>
      <c r="P400" s="4" t="str">
        <f>IFERROR(IF('Avlinger kornslag P'!N403&gt;0,'Avlinger kornslag P'!N403,""),"")</f>
        <v/>
      </c>
    </row>
    <row r="401" spans="3:16" x14ac:dyDescent="0.25">
      <c r="C401" t="str">
        <f>IF('Avlinger kornslag P'!A404&gt;0,'Avlinger kornslag P'!A404,"")</f>
        <v/>
      </c>
      <c r="D401" s="4" t="str">
        <f>IFERROR(IF('Avlinger kornslag P'!B404&gt;0,'Avlinger kornslag P'!B404,""),"")</f>
        <v/>
      </c>
      <c r="F401" t="str">
        <f>IF('Avlinger kornslag P'!D404&gt;0,'Avlinger kornslag P'!D404,"")</f>
        <v/>
      </c>
      <c r="G401" s="4" t="str">
        <f>IFERROR(IF('Avlinger kornslag P'!E404&gt;0,'Avlinger kornslag P'!E404,""),"")</f>
        <v/>
      </c>
      <c r="I401" t="str">
        <f>IF('Avlinger kornslag P'!G404&gt;0,'Avlinger kornslag P'!G404,"")</f>
        <v/>
      </c>
      <c r="J401" s="4" t="str">
        <f>IFERROR(IF('Avlinger kornslag P'!H404&gt;0,'Avlinger kornslag P'!H404,""),"")</f>
        <v/>
      </c>
      <c r="L401" t="str">
        <f>IF('Avlinger kornslag P'!J404&gt;0,'Avlinger kornslag P'!J404,"")</f>
        <v/>
      </c>
      <c r="M401" s="4" t="str">
        <f>IFERROR(IF('Avlinger kornslag P'!K404&gt;0,'Avlinger kornslag P'!K404,""),"")</f>
        <v/>
      </c>
      <c r="O401" t="str">
        <f>IF('Avlinger kornslag P'!M404&gt;0,'Avlinger kornslag P'!M404,"")</f>
        <v/>
      </c>
      <c r="P401" s="4" t="str">
        <f>IFERROR(IF('Avlinger kornslag P'!N404&gt;0,'Avlinger kornslag P'!N404,""),"")</f>
        <v/>
      </c>
    </row>
    <row r="402" spans="3:16" x14ac:dyDescent="0.25">
      <c r="C402" t="str">
        <f>IF('Avlinger kornslag P'!A405&gt;0,'Avlinger kornslag P'!A405,"")</f>
        <v/>
      </c>
      <c r="D402" s="4" t="str">
        <f>IFERROR(IF('Avlinger kornslag P'!B405&gt;0,'Avlinger kornslag P'!B405,""),"")</f>
        <v/>
      </c>
      <c r="F402" t="str">
        <f>IF('Avlinger kornslag P'!D405&gt;0,'Avlinger kornslag P'!D405,"")</f>
        <v/>
      </c>
      <c r="G402" s="4" t="str">
        <f>IFERROR(IF('Avlinger kornslag P'!E405&gt;0,'Avlinger kornslag P'!E405,""),"")</f>
        <v/>
      </c>
      <c r="I402" t="str">
        <f>IF('Avlinger kornslag P'!G405&gt;0,'Avlinger kornslag P'!G405,"")</f>
        <v/>
      </c>
      <c r="J402" s="4" t="str">
        <f>IFERROR(IF('Avlinger kornslag P'!H405&gt;0,'Avlinger kornslag P'!H405,""),"")</f>
        <v/>
      </c>
      <c r="L402" t="str">
        <f>IF('Avlinger kornslag P'!J405&gt;0,'Avlinger kornslag P'!J405,"")</f>
        <v/>
      </c>
      <c r="M402" s="4" t="str">
        <f>IFERROR(IF('Avlinger kornslag P'!K405&gt;0,'Avlinger kornslag P'!K405,""),"")</f>
        <v/>
      </c>
      <c r="O402" t="str">
        <f>IF('Avlinger kornslag P'!M405&gt;0,'Avlinger kornslag P'!M405,"")</f>
        <v/>
      </c>
      <c r="P402" s="4" t="str">
        <f>IFERROR(IF('Avlinger kornslag P'!N405&gt;0,'Avlinger kornslag P'!N405,""),"")</f>
        <v/>
      </c>
    </row>
    <row r="403" spans="3:16" x14ac:dyDescent="0.25">
      <c r="C403" t="str">
        <f>IF('Avlinger kornslag P'!A406&gt;0,'Avlinger kornslag P'!A406,"")</f>
        <v/>
      </c>
      <c r="D403" s="4" t="str">
        <f>IFERROR(IF('Avlinger kornslag P'!B406&gt;0,'Avlinger kornslag P'!B406,""),"")</f>
        <v/>
      </c>
      <c r="F403" t="str">
        <f>IF('Avlinger kornslag P'!D406&gt;0,'Avlinger kornslag P'!D406,"")</f>
        <v/>
      </c>
      <c r="G403" s="4" t="str">
        <f>IFERROR(IF('Avlinger kornslag P'!E406&gt;0,'Avlinger kornslag P'!E406,""),"")</f>
        <v/>
      </c>
      <c r="I403" t="str">
        <f>IF('Avlinger kornslag P'!G406&gt;0,'Avlinger kornslag P'!G406,"")</f>
        <v/>
      </c>
      <c r="J403" s="4" t="str">
        <f>IFERROR(IF('Avlinger kornslag P'!H406&gt;0,'Avlinger kornslag P'!H406,""),"")</f>
        <v/>
      </c>
      <c r="L403" t="str">
        <f>IF('Avlinger kornslag P'!J406&gt;0,'Avlinger kornslag P'!J406,"")</f>
        <v/>
      </c>
      <c r="M403" s="4" t="str">
        <f>IFERROR(IF('Avlinger kornslag P'!K406&gt;0,'Avlinger kornslag P'!K406,""),"")</f>
        <v/>
      </c>
      <c r="O403" t="str">
        <f>IF('Avlinger kornslag P'!M406&gt;0,'Avlinger kornslag P'!M406,"")</f>
        <v/>
      </c>
      <c r="P403" s="4" t="str">
        <f>IFERROR(IF('Avlinger kornslag P'!N406&gt;0,'Avlinger kornslag P'!N406,""),"")</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76"/>
  <sheetViews>
    <sheetView workbookViewId="0">
      <selection activeCell="A2" sqref="A2"/>
    </sheetView>
  </sheetViews>
  <sheetFormatPr baseColWidth="10" defaultRowHeight="15" x14ac:dyDescent="0.25"/>
  <cols>
    <col min="1" max="1" width="21.7109375" customWidth="1"/>
    <col min="2" max="16" width="6.5703125" customWidth="1"/>
    <col min="17" max="20" width="6.7109375" customWidth="1"/>
    <col min="21" max="21" width="8.85546875" customWidth="1"/>
    <col min="22" max="22" width="12.5703125" customWidth="1"/>
    <col min="23" max="23" width="35.28515625" customWidth="1"/>
    <col min="24" max="38" width="5.7109375" customWidth="1"/>
    <col min="39" max="44" width="6.42578125" customWidth="1"/>
    <col min="45" max="45" width="19.28515625" style="35" bestFit="1" customWidth="1"/>
    <col min="46" max="46" width="14.42578125" customWidth="1"/>
    <col min="47" max="47" width="13.7109375" bestFit="1" customWidth="1"/>
    <col min="48" max="48" width="14.7109375" bestFit="1" customWidth="1"/>
  </cols>
  <sheetData>
    <row r="1" spans="1:48" ht="18.75" x14ac:dyDescent="0.3">
      <c r="A1" s="11" t="s">
        <v>397</v>
      </c>
      <c r="W1" s="40" t="s">
        <v>27</v>
      </c>
      <c r="X1" s="34" t="s">
        <v>97</v>
      </c>
      <c r="AS1" s="41">
        <v>2020</v>
      </c>
      <c r="AT1" s="34" t="s">
        <v>227</v>
      </c>
    </row>
    <row r="2" spans="1:48" ht="15.75" x14ac:dyDescent="0.25">
      <c r="A2" s="11" t="s">
        <v>99</v>
      </c>
      <c r="W2" s="5" t="str">
        <f>CONCATENATE("Økologisk kornproduksjon i ",W1)</f>
        <v>Økologisk kornproduksjon i Norge</v>
      </c>
      <c r="X2" s="6">
        <f t="shared" ref="X2:AJ2" si="0">+B24</f>
        <v>2005</v>
      </c>
      <c r="Y2" s="6">
        <f t="shared" si="0"/>
        <v>2006</v>
      </c>
      <c r="Z2" s="6">
        <f t="shared" si="0"/>
        <v>2007</v>
      </c>
      <c r="AA2" s="6">
        <f t="shared" si="0"/>
        <v>2008</v>
      </c>
      <c r="AB2" s="6">
        <f t="shared" si="0"/>
        <v>2009</v>
      </c>
      <c r="AC2" s="6">
        <f t="shared" si="0"/>
        <v>2010</v>
      </c>
      <c r="AD2" s="6">
        <f t="shared" si="0"/>
        <v>2011</v>
      </c>
      <c r="AE2" s="6">
        <f t="shared" si="0"/>
        <v>2012</v>
      </c>
      <c r="AF2" s="6">
        <f t="shared" si="0"/>
        <v>2013</v>
      </c>
      <c r="AG2" s="6">
        <f t="shared" si="0"/>
        <v>2014</v>
      </c>
      <c r="AH2" s="6">
        <f t="shared" si="0"/>
        <v>2015</v>
      </c>
      <c r="AI2" s="6">
        <f t="shared" si="0"/>
        <v>2016</v>
      </c>
      <c r="AJ2" s="6">
        <f t="shared" si="0"/>
        <v>2017</v>
      </c>
      <c r="AK2" s="6">
        <v>2016</v>
      </c>
      <c r="AL2" s="6">
        <v>2017</v>
      </c>
      <c r="AM2" s="6">
        <v>2018</v>
      </c>
      <c r="AN2" s="6">
        <v>2019</v>
      </c>
      <c r="AO2" s="6">
        <v>2020</v>
      </c>
      <c r="AP2" s="6">
        <v>2021</v>
      </c>
      <c r="AQ2" s="6">
        <v>2022</v>
      </c>
      <c r="AR2" s="6">
        <v>2023</v>
      </c>
      <c r="AT2" t="s">
        <v>95</v>
      </c>
      <c r="AU2" t="s">
        <v>96</v>
      </c>
      <c r="AV2" t="s">
        <v>8</v>
      </c>
    </row>
    <row r="3" spans="1:48" ht="15.75" x14ac:dyDescent="0.25">
      <c r="A3" s="12" t="s">
        <v>126</v>
      </c>
      <c r="W3" t="s">
        <v>95</v>
      </c>
      <c r="X3" s="4">
        <f>VLOOKUP($W$1,$A$5:$R$20,2,FALSE)</f>
        <v>7967.4579999999996</v>
      </c>
      <c r="Y3" s="4">
        <f>VLOOKUP($W$1,$A$5:$R$20,3,FALSE)</f>
        <v>8696.7739999999994</v>
      </c>
      <c r="Z3" s="4">
        <f>VLOOKUP($W$1,$A$5:$R$20,4,FALSE)</f>
        <v>9103.9060000000009</v>
      </c>
      <c r="AA3" s="4">
        <f>VLOOKUP($W$1,$A$5:$M$20,5,FALSE)</f>
        <v>11220.031999999999</v>
      </c>
      <c r="AB3" s="4">
        <f>VLOOKUP($W$1,$A$5:$M$20,6,FALSE)</f>
        <v>9882.3850000000002</v>
      </c>
      <c r="AC3" s="4">
        <f>VLOOKUP($W$1,$A$5:$M$20,7,FALSE)</f>
        <v>12409.066000000001</v>
      </c>
      <c r="AD3" s="4">
        <f>VLOOKUP($W$1,$A$5:$M$20,8,FALSE)</f>
        <v>10712.721</v>
      </c>
      <c r="AE3" s="4">
        <f>VLOOKUP($W$1,$A$5:$M$20,9,FALSE)</f>
        <v>11721.995000000001</v>
      </c>
      <c r="AF3" s="4">
        <f>VLOOKUP($W$1,$A$5:$M$20,10,FALSE)</f>
        <v>9920.9580000000005</v>
      </c>
      <c r="AG3" s="4">
        <f>VLOOKUP($W$1,$A$5:$M$20,11,FALSE)</f>
        <v>13639.968999999999</v>
      </c>
      <c r="AH3" s="4">
        <f>VLOOKUP($W$1,$A$5:$M$20,12,FALSE)</f>
        <v>12094.674000000001</v>
      </c>
      <c r="AI3" s="4">
        <f>IFERROR(VLOOKUP($W$1,$A$5:$M$20,13,FALSE),"")</f>
        <v>14845.226000000001</v>
      </c>
      <c r="AJ3" s="4">
        <f>IFERROR(VLOOKUP($W$1,$A$5:$N$20,14,FALSE),"")</f>
        <v>14985.494000000001</v>
      </c>
      <c r="AK3" s="4">
        <f>IFERROR(VLOOKUP($W$1,$A$5:$P$20,15,FALSE),"")</f>
        <v>6479.17</v>
      </c>
      <c r="AL3" s="4">
        <f>IFERROR(VLOOKUP($W$1,$A$5:$P$20,16,FALSE),"")</f>
        <v>13713.191000000001</v>
      </c>
      <c r="AM3" s="4">
        <f>IFERROR(VLOOKUP($W$1,$A$5:$U$30,17,FALSE),"")</f>
        <v>15564.529</v>
      </c>
      <c r="AN3" s="4" t="str">
        <f>IFERROR(VLOOKUP($W$1,$A$5:$U$19,18,FALSE),"")</f>
        <v/>
      </c>
      <c r="AO3" s="4">
        <f>IFERROR(VLOOKUP($W$1,$A$5:$U$31,19,FALSE),"")</f>
        <v>0</v>
      </c>
      <c r="AP3" s="4">
        <f>IFERROR(VLOOKUP($W$1,$A$5:$U$31,20,FALSE),"")</f>
        <v>0</v>
      </c>
      <c r="AQ3" s="4">
        <f>IFERROR(VLOOKUP($W$1,$A$5:$U$31,20,FALSE),"")</f>
        <v>0</v>
      </c>
      <c r="AR3" s="4">
        <f>IFERROR(VLOOKUP($W$1,$A$5:$U$31,20,FALSE),"")</f>
        <v>0</v>
      </c>
      <c r="AS3" s="35" t="str">
        <f t="shared" ref="AS3:AS13" si="1">+A5</f>
        <v>AGDER</v>
      </c>
      <c r="AT3" s="4">
        <f>HLOOKUP($AS$1,$A$4:$U$20,2,FALSE)</f>
        <v>0</v>
      </c>
      <c r="AU3" s="4">
        <f>HLOOKUP($AS$1,$A$24:$T$40,2,FALSE)</f>
        <v>0</v>
      </c>
      <c r="AV3" s="4">
        <f>IF(AT3*AU3=0,0,AT3*1000/AU3)</f>
        <v>0</v>
      </c>
    </row>
    <row r="4" spans="1:48" x14ac:dyDescent="0.25">
      <c r="A4" t="str">
        <f>+'Økoavlinger P'!A2</f>
        <v>Fylke</v>
      </c>
      <c r="B4" s="6">
        <f>+'Økoavlinger P'!B2</f>
        <v>2005</v>
      </c>
      <c r="C4" s="6">
        <f>+'Økoavlinger P'!C2</f>
        <v>2006</v>
      </c>
      <c r="D4" s="6">
        <f>+'Økoavlinger P'!D2</f>
        <v>2007</v>
      </c>
      <c r="E4" s="6">
        <f>+'Økoavlinger P'!E2</f>
        <v>2008</v>
      </c>
      <c r="F4" s="6">
        <f>+'Økoavlinger P'!F2</f>
        <v>2009</v>
      </c>
      <c r="G4" s="6">
        <f>+'Økoavlinger P'!G2</f>
        <v>2010</v>
      </c>
      <c r="H4" s="6">
        <f>+'Økoavlinger P'!H2</f>
        <v>2011</v>
      </c>
      <c r="I4" s="6">
        <f>+'Økoavlinger P'!I2</f>
        <v>2012</v>
      </c>
      <c r="J4" s="6">
        <f>+'Økoavlinger P'!J2</f>
        <v>2013</v>
      </c>
      <c r="K4" s="6">
        <f>+'Økoavlinger P'!K2</f>
        <v>2014</v>
      </c>
      <c r="L4" s="6">
        <f>+'Økoavlinger P'!L2</f>
        <v>2015</v>
      </c>
      <c r="M4" s="6">
        <f>+'Økoavlinger P'!M2</f>
        <v>2016</v>
      </c>
      <c r="N4" s="6">
        <f>+'Økoavlinger P'!N2</f>
        <v>2017</v>
      </c>
      <c r="O4" s="6">
        <f>+'Økoavlinger P'!O2</f>
        <v>2018</v>
      </c>
      <c r="P4" s="6">
        <f>+'Økoavlinger P'!P2</f>
        <v>2019</v>
      </c>
      <c r="Q4" s="6">
        <f>+'Økoavlinger P'!Q2</f>
        <v>2020</v>
      </c>
      <c r="R4" s="6">
        <f>+'Økoavlinger P'!R2</f>
        <v>2023</v>
      </c>
      <c r="S4" s="6">
        <f>+'Økoavlinger P'!S2</f>
        <v>2021</v>
      </c>
      <c r="T4" s="6">
        <f>+'Økoavlinger P'!T2</f>
        <v>2022</v>
      </c>
      <c r="W4" t="s">
        <v>96</v>
      </c>
      <c r="X4">
        <f>VLOOKUP($W$1,$A$24:$R$40,2,FALSE)</f>
        <v>64406</v>
      </c>
      <c r="Y4">
        <f>VLOOKUP($W$1,$A$24:$R$40,3,FALSE)</f>
        <v>66143</v>
      </c>
      <c r="Z4">
        <f>VLOOKUP($W$1,$A$24:$R$40,4,FALSE)</f>
        <v>64520</v>
      </c>
      <c r="AA4">
        <f>VLOOKUP($W$1,$A$24:$N$40,5,FALSE)</f>
        <v>67251</v>
      </c>
      <c r="AB4">
        <f>VLOOKUP($W$1,$A$24:$N$40,6,FALSE)</f>
        <v>68901</v>
      </c>
      <c r="AC4">
        <f>VLOOKUP($W$1,$A$24:$N$40,7,FALSE)</f>
        <v>72403</v>
      </c>
      <c r="AD4">
        <f>VLOOKUP($W$1,$A$24:$N$40,8,FALSE)</f>
        <v>81965</v>
      </c>
      <c r="AE4">
        <f>VLOOKUP($W$1,$A$24:$N$40,9,FALSE)</f>
        <v>81918</v>
      </c>
      <c r="AF4">
        <f>VLOOKUP($W$1,$A$24:$N$40,10,FALSE)</f>
        <v>69645</v>
      </c>
      <c r="AG4">
        <f>VLOOKUP($W$1,$A$24:$N$40,11,FALSE)</f>
        <v>73289</v>
      </c>
      <c r="AH4">
        <f>VLOOKUP($W$1,$A$24:$N$40,12,FALSE)</f>
        <v>67921</v>
      </c>
      <c r="AI4">
        <f>VLOOKUP($W$1,$A$24:$N$40,13,FALSE)</f>
        <v>72306</v>
      </c>
      <c r="AJ4">
        <f>VLOOKUP($W$1,$A$24:$N$40,14,FALSE)</f>
        <v>73120</v>
      </c>
      <c r="AK4">
        <f>VLOOKUP($W$1,$A$24:$P$40,15,FALSE)</f>
        <v>67850</v>
      </c>
      <c r="AL4">
        <f>VLOOKUP($W$1,$A$24:$P$40,16,FALSE)</f>
        <v>69432</v>
      </c>
      <c r="AM4">
        <f>VLOOKUP($W$1,$A$33:$U$56,17,FALSE)</f>
        <v>74724</v>
      </c>
      <c r="AN4">
        <f>VLOOKUP($W$1,$A$24:$T$40,18,FALSE)</f>
        <v>77487</v>
      </c>
      <c r="AO4">
        <f>VLOOKUP($W$1,$A$24:$V$40,19,FALSE)</f>
        <v>78148</v>
      </c>
      <c r="AP4">
        <f>VLOOKUP($W$1,$A$24:$V$40,20,FALSE)</f>
        <v>83560</v>
      </c>
      <c r="AQ4">
        <f>U40</f>
        <v>0</v>
      </c>
      <c r="AR4">
        <f>V40</f>
        <v>0</v>
      </c>
      <c r="AS4" s="35" t="str">
        <f t="shared" si="1"/>
        <v>AKERSHUS</v>
      </c>
      <c r="AT4" s="4">
        <f>HLOOKUP($AS$1,$A$4:$U$20,3,FALSE)</f>
        <v>2022.537</v>
      </c>
      <c r="AU4" s="4">
        <f>HLOOKUP($AS$1,$A$24:$T$40,3,FALSE)</f>
        <v>10174</v>
      </c>
      <c r="AV4" s="4">
        <f>IF(AT4*AU4=0,0,AT4*1000/AU4)</f>
        <v>198.79467269510516</v>
      </c>
    </row>
    <row r="5" spans="1:48" x14ac:dyDescent="0.25">
      <c r="A5" t="str">
        <f>+'Økoavlinger P'!A3</f>
        <v>AGDER</v>
      </c>
      <c r="B5" s="4">
        <f>+'Økoavlinger P'!B3/1000</f>
        <v>0.82199999999999995</v>
      </c>
      <c r="C5" s="4">
        <f>+'Økoavlinger P'!C3/1000</f>
        <v>3.6139999999999999</v>
      </c>
      <c r="D5" s="4">
        <f>+'Økoavlinger P'!D3/1000</f>
        <v>0</v>
      </c>
      <c r="E5" s="4">
        <f>+'Økoavlinger P'!E3/1000</f>
        <v>0</v>
      </c>
      <c r="F5" s="4">
        <f>+'Økoavlinger P'!F3/1000</f>
        <v>24.721</v>
      </c>
      <c r="G5" s="4">
        <f>+'Økoavlinger P'!G3/1000</f>
        <v>8.2620000000000005</v>
      </c>
      <c r="H5" s="4">
        <f>+'Økoavlinger P'!H3/1000</f>
        <v>6.7060000000000004</v>
      </c>
      <c r="I5" s="4">
        <f>+'Økoavlinger P'!I3/1000</f>
        <v>0</v>
      </c>
      <c r="J5" s="4">
        <f>+'Økoavlinger P'!J3/1000</f>
        <v>0</v>
      </c>
      <c r="K5" s="4">
        <f>+'Økoavlinger P'!K3/1000</f>
        <v>0</v>
      </c>
      <c r="L5" s="4">
        <f>+'Økoavlinger P'!L3/1000</f>
        <v>0</v>
      </c>
      <c r="M5" s="4">
        <f>+'Økoavlinger P'!M3/1000</f>
        <v>0</v>
      </c>
      <c r="N5" s="4">
        <f>+'Økoavlinger P'!N3/1000</f>
        <v>0</v>
      </c>
      <c r="O5" s="4">
        <f>+'Økoavlinger P'!O3/1000</f>
        <v>0</v>
      </c>
      <c r="P5" s="4">
        <f>+'Økoavlinger P'!P3/1000</f>
        <v>9.2899999999999991</v>
      </c>
      <c r="Q5" s="4">
        <f>+'Økoavlinger P'!Q3/1000</f>
        <v>0</v>
      </c>
      <c r="R5" s="4">
        <f>+'Økoavlinger P'!R3/1000</f>
        <v>0</v>
      </c>
      <c r="S5" s="4">
        <f>+'Økoavlinger P'!S3/1000</f>
        <v>0</v>
      </c>
      <c r="T5" s="4">
        <f>+'Økoavlinger P'!T3/1000</f>
        <v>0</v>
      </c>
      <c r="W5" t="s">
        <v>8</v>
      </c>
      <c r="X5" s="4">
        <f>IFERROR(1000*X3/X4,"")</f>
        <v>123.70676645033072</v>
      </c>
      <c r="Y5" s="4">
        <f t="shared" ref="Y5:AJ5" si="2">IFERROR(1000*Y3/Y4,"")</f>
        <v>131.48442012004293</v>
      </c>
      <c r="Z5" s="4">
        <f t="shared" si="2"/>
        <v>141.10207687538747</v>
      </c>
      <c r="AA5" s="4">
        <f t="shared" si="2"/>
        <v>166.83814367072608</v>
      </c>
      <c r="AB5" s="4">
        <f t="shared" si="2"/>
        <v>143.42876010507831</v>
      </c>
      <c r="AC5" s="4">
        <f t="shared" si="2"/>
        <v>171.38883747910998</v>
      </c>
      <c r="AD5" s="4">
        <f t="shared" si="2"/>
        <v>130.69872506557678</v>
      </c>
      <c r="AE5" s="4">
        <f t="shared" si="2"/>
        <v>143.09425278937474</v>
      </c>
      <c r="AF5" s="4">
        <f t="shared" si="2"/>
        <v>142.45039844927848</v>
      </c>
      <c r="AG5" s="4">
        <f t="shared" si="2"/>
        <v>186.11209049106961</v>
      </c>
      <c r="AH5" s="4">
        <f t="shared" si="2"/>
        <v>178.06972806643012</v>
      </c>
      <c r="AI5" s="4">
        <f t="shared" si="2"/>
        <v>205.31112217519984</v>
      </c>
      <c r="AJ5" s="4">
        <f t="shared" si="2"/>
        <v>204.94384573304157</v>
      </c>
      <c r="AK5" s="4">
        <f t="shared" ref="AK5" si="3">IFERROR(1000*AK3/AK4,"")</f>
        <v>95.492557111274877</v>
      </c>
      <c r="AL5" s="4">
        <f t="shared" ref="AL5" si="4">IFERROR(1000*AL3/AL4,"")</f>
        <v>197.50534335752968</v>
      </c>
      <c r="AM5" s="4">
        <f t="shared" ref="AM5" si="5">IFERROR(1000*AM3/AM4,"")</f>
        <v>208.29357368449226</v>
      </c>
      <c r="AN5" s="4" t="str">
        <f>IFERROR(1000*AN3/AN4,"")</f>
        <v/>
      </c>
      <c r="AO5" s="4">
        <f t="shared" ref="AO5" si="6">IFERROR(1000*AO3/AO4,"")</f>
        <v>0</v>
      </c>
      <c r="AP5" s="4">
        <f t="shared" ref="AP5" si="7">IFERROR(1000*AP3/AP4,"")</f>
        <v>0</v>
      </c>
      <c r="AQ5" s="4" t="str">
        <f t="shared" ref="AQ5:AR5" si="8">IFERROR(1000*AQ3/AQ4,"")</f>
        <v/>
      </c>
      <c r="AR5" s="4" t="str">
        <f t="shared" si="8"/>
        <v/>
      </c>
      <c r="AS5" s="35" t="str">
        <f t="shared" si="1"/>
        <v>BUSKERUD</v>
      </c>
      <c r="AT5" s="4">
        <f>HLOOKUP($AS$1,$A$4:$U$16,4,FALSE)</f>
        <v>1558.35</v>
      </c>
      <c r="AU5" s="4">
        <f>HLOOKUP($AS$1,$A$24:$V$40,4,FALSE)</f>
        <v>7957</v>
      </c>
      <c r="AV5" s="4">
        <f t="shared" ref="AV5:AV13" si="9">IF(AT5*AU5=0,0,AT5*1000/AU5)</f>
        <v>195.84642453185873</v>
      </c>
    </row>
    <row r="6" spans="1:48" x14ac:dyDescent="0.25">
      <c r="A6" t="str">
        <f>+'Økoavlinger P'!A4</f>
        <v>AKERSHUS</v>
      </c>
      <c r="B6" s="4">
        <f>+'Økoavlinger P'!B4/1000</f>
        <v>1013.704</v>
      </c>
      <c r="C6" s="4">
        <f>+'Økoavlinger P'!C4/1000</f>
        <v>1036.7660000000001</v>
      </c>
      <c r="D6" s="4">
        <f>+'Økoavlinger P'!D4/1000</f>
        <v>1356.7139999999999</v>
      </c>
      <c r="E6" s="4">
        <f>+'Økoavlinger P'!E4/1000</f>
        <v>1737.5609999999999</v>
      </c>
      <c r="F6" s="4">
        <f>+'Økoavlinger P'!F4/1000</f>
        <v>1305.521</v>
      </c>
      <c r="G6" s="4">
        <f>+'Økoavlinger P'!G4/1000</f>
        <v>1599.009</v>
      </c>
      <c r="H6" s="4">
        <f>+'Økoavlinger P'!H4/1000</f>
        <v>1535.914</v>
      </c>
      <c r="I6" s="4">
        <f>+'Økoavlinger P'!I4/1000</f>
        <v>1651.8109999999999</v>
      </c>
      <c r="J6" s="4">
        <f>+'Økoavlinger P'!J4/1000</f>
        <v>1302.4839999999999</v>
      </c>
      <c r="K6" s="4">
        <f>+'Økoavlinger P'!K4/1000</f>
        <v>1840.0309999999999</v>
      </c>
      <c r="L6" s="4">
        <f>+'Økoavlinger P'!L4/1000</f>
        <v>1677.9739999999999</v>
      </c>
      <c r="M6" s="4">
        <f>+'Økoavlinger P'!M4/1000</f>
        <v>1903.932</v>
      </c>
      <c r="N6" s="4">
        <f>+'Økoavlinger P'!N4/1000</f>
        <v>2104.4349999999999</v>
      </c>
      <c r="O6" s="4">
        <f>+'Økoavlinger P'!O4/1000</f>
        <v>631.02200000000005</v>
      </c>
      <c r="P6" s="4">
        <f>+'Økoavlinger P'!P4/1000</f>
        <v>1461.069</v>
      </c>
      <c r="Q6" s="4">
        <f>+'Økoavlinger P'!Q4/1000</f>
        <v>2022.537</v>
      </c>
      <c r="R6" s="4">
        <f>+'Økoavlinger P'!R4/1000</f>
        <v>0</v>
      </c>
      <c r="S6" s="4">
        <f>+'Økoavlinger P'!S4/1000</f>
        <v>0</v>
      </c>
      <c r="T6" s="4">
        <f>+'Økoavlinger P'!T4/1000</f>
        <v>0</v>
      </c>
      <c r="AS6" s="35" t="str">
        <f t="shared" si="1"/>
        <v>FINNMARK</v>
      </c>
      <c r="AT6" s="4">
        <f>HLOOKUP($AS$1,$A$4:$U$16,5,FALSE)</f>
        <v>0</v>
      </c>
      <c r="AU6" s="4">
        <f>HLOOKUP($AS$1,$A$24:$T$40,5,FALSE)</f>
        <v>35</v>
      </c>
      <c r="AV6" s="4">
        <f t="shared" si="9"/>
        <v>0</v>
      </c>
    </row>
    <row r="7" spans="1:48" x14ac:dyDescent="0.25">
      <c r="A7" t="str">
        <f>+'Økoavlinger P'!A5</f>
        <v>BUSKERUD</v>
      </c>
      <c r="B7" s="4">
        <f>+'Økoavlinger P'!B5/1000</f>
        <v>970.53300000000002</v>
      </c>
      <c r="C7" s="4">
        <f>+'Økoavlinger P'!C5/1000</f>
        <v>798.77300000000002</v>
      </c>
      <c r="D7" s="4">
        <f>+'Økoavlinger P'!D5/1000</f>
        <v>1004.718</v>
      </c>
      <c r="E7" s="4">
        <f>+'Økoavlinger P'!E5/1000</f>
        <v>1238.94</v>
      </c>
      <c r="F7" s="4">
        <f>+'Økoavlinger P'!F5/1000</f>
        <v>1311.2139999999999</v>
      </c>
      <c r="G7" s="4">
        <f>+'Økoavlinger P'!G5/1000</f>
        <v>1384.048</v>
      </c>
      <c r="H7" s="4">
        <f>+'Økoavlinger P'!H5/1000</f>
        <v>1158.586</v>
      </c>
      <c r="I7" s="4">
        <f>+'Økoavlinger P'!I5/1000</f>
        <v>1205.69</v>
      </c>
      <c r="J7" s="4">
        <f>+'Økoavlinger P'!J5/1000</f>
        <v>1006.576</v>
      </c>
      <c r="K7" s="4">
        <f>+'Økoavlinger P'!K5/1000</f>
        <v>1493.4559999999999</v>
      </c>
      <c r="L7" s="4">
        <f>+'Økoavlinger P'!L5/1000</f>
        <v>1248.982</v>
      </c>
      <c r="M7" s="4">
        <f>+'Økoavlinger P'!M5/1000</f>
        <v>1562.4269999999999</v>
      </c>
      <c r="N7" s="4">
        <f>+'Økoavlinger P'!N5/1000</f>
        <v>1014.56</v>
      </c>
      <c r="O7" s="4">
        <f>+'Økoavlinger P'!O5/1000</f>
        <v>499.03100000000001</v>
      </c>
      <c r="P7" s="4">
        <f>+'Økoavlinger P'!P5/1000</f>
        <v>914.02300000000002</v>
      </c>
      <c r="Q7" s="4">
        <f>+'Økoavlinger P'!Q5/1000</f>
        <v>1558.35</v>
      </c>
      <c r="R7" s="4">
        <f>+'Økoavlinger P'!R5/1000</f>
        <v>0</v>
      </c>
      <c r="S7" s="4">
        <f>+'Økoavlinger P'!S5/1000</f>
        <v>0</v>
      </c>
      <c r="T7" s="4">
        <f>+'Økoavlinger P'!T5/1000</f>
        <v>0</v>
      </c>
      <c r="AS7" s="35" t="str">
        <f t="shared" si="1"/>
        <v>INNLANDET</v>
      </c>
      <c r="AT7" s="4">
        <f>HLOOKUP($AS$1,$A$4:$U$16,6,FALSE)</f>
        <v>2732.9690000000001</v>
      </c>
      <c r="AU7" s="4">
        <f>HLOOKUP($AS$1,$A$24:$T$40,6,FALSE)</f>
        <v>9704</v>
      </c>
      <c r="AV7" s="4">
        <f t="shared" si="9"/>
        <v>281.63324402308325</v>
      </c>
    </row>
    <row r="8" spans="1:48" x14ac:dyDescent="0.25">
      <c r="A8" t="str">
        <f>+'Økoavlinger P'!A6</f>
        <v>FINNMARK</v>
      </c>
      <c r="B8" s="4">
        <f>+'Økoavlinger P'!B6/1000</f>
        <v>0</v>
      </c>
      <c r="C8" s="4">
        <f>+'Økoavlinger P'!C6/1000</f>
        <v>0</v>
      </c>
      <c r="D8" s="4">
        <f>+'Økoavlinger P'!D6/1000</f>
        <v>0</v>
      </c>
      <c r="E8" s="4">
        <f>+'Økoavlinger P'!E6/1000</f>
        <v>0</v>
      </c>
      <c r="F8" s="4">
        <f>+'Økoavlinger P'!F6/1000</f>
        <v>0</v>
      </c>
      <c r="G8" s="4">
        <f>+'Økoavlinger P'!G6/1000</f>
        <v>0</v>
      </c>
      <c r="H8" s="4">
        <f>+'Økoavlinger P'!H6/1000</f>
        <v>0</v>
      </c>
      <c r="I8" s="4">
        <f>+'Økoavlinger P'!I6/1000</f>
        <v>0</v>
      </c>
      <c r="J8" s="4">
        <f>+'Økoavlinger P'!J6/1000</f>
        <v>0</v>
      </c>
      <c r="K8" s="4">
        <f>+'Økoavlinger P'!K6/1000</f>
        <v>0</v>
      </c>
      <c r="L8" s="4">
        <f>+'Økoavlinger P'!L6/1000</f>
        <v>0</v>
      </c>
      <c r="M8" s="4">
        <f>+'Økoavlinger P'!M6/1000</f>
        <v>0</v>
      </c>
      <c r="N8" s="4">
        <f>+'Økoavlinger P'!N6/1000</f>
        <v>0</v>
      </c>
      <c r="O8" s="4">
        <f>+'Økoavlinger P'!O6/1000</f>
        <v>0</v>
      </c>
      <c r="P8" s="4">
        <f>+'Økoavlinger P'!P6/1000</f>
        <v>0</v>
      </c>
      <c r="Q8" s="4">
        <f>+'Økoavlinger P'!Q6/1000</f>
        <v>0</v>
      </c>
      <c r="R8" s="4">
        <f>+'Økoavlinger P'!R6/1000</f>
        <v>0</v>
      </c>
      <c r="S8" s="4">
        <f>+'Økoavlinger P'!S6/1000</f>
        <v>0</v>
      </c>
      <c r="T8" s="4">
        <f>+'Økoavlinger P'!T6/1000</f>
        <v>0</v>
      </c>
      <c r="AS8" s="35" t="str">
        <f t="shared" si="1"/>
        <v>MØRE OG ROMSDAL</v>
      </c>
      <c r="AT8" s="4">
        <f>HLOOKUP($AS$1,$A$4:$U$16,7,FALSE)</f>
        <v>23.515000000000001</v>
      </c>
      <c r="AU8" s="4">
        <f>HLOOKUP($AS$1,$A$24:$T$40,7,FALSE)</f>
        <v>69</v>
      </c>
      <c r="AV8" s="4">
        <f t="shared" si="9"/>
        <v>340.79710144927537</v>
      </c>
    </row>
    <row r="9" spans="1:48" x14ac:dyDescent="0.25">
      <c r="A9" t="str">
        <f>+'Økoavlinger P'!A7</f>
        <v>INNLANDET</v>
      </c>
      <c r="B9" s="4">
        <f>+'Økoavlinger P'!B7/1000</f>
        <v>2035.0619999999999</v>
      </c>
      <c r="C9" s="4">
        <f>+'Økoavlinger P'!C7/1000</f>
        <v>2072.1030000000001</v>
      </c>
      <c r="D9" s="4">
        <f>+'Økoavlinger P'!D7/1000</f>
        <v>2236.58</v>
      </c>
      <c r="E9" s="4">
        <f>+'Økoavlinger P'!E7/1000</f>
        <v>2390.98</v>
      </c>
      <c r="F9" s="4">
        <f>+'Økoavlinger P'!F7/1000</f>
        <v>2330.7869999999998</v>
      </c>
      <c r="G9" s="4">
        <f>+'Økoavlinger P'!G7/1000</f>
        <v>2604.7449999999999</v>
      </c>
      <c r="H9" s="4">
        <f>+'Økoavlinger P'!H7/1000</f>
        <v>1283.2850000000001</v>
      </c>
      <c r="I9" s="4">
        <f>+'Økoavlinger P'!I7/1000</f>
        <v>1870.2760000000001</v>
      </c>
      <c r="J9" s="4">
        <f>+'Økoavlinger P'!J7/1000</f>
        <v>1469.6859999999999</v>
      </c>
      <c r="K9" s="4">
        <f>+'Økoavlinger P'!K7/1000</f>
        <v>1930.66</v>
      </c>
      <c r="L9" s="4">
        <f>+'Økoavlinger P'!L7/1000</f>
        <v>2042.644</v>
      </c>
      <c r="M9" s="4">
        <f>+'Økoavlinger P'!M7/1000</f>
        <v>1970.5930000000001</v>
      </c>
      <c r="N9" s="4">
        <f>+'Økoavlinger P'!N7/1000</f>
        <v>1931.9359999999999</v>
      </c>
      <c r="O9" s="4">
        <f>+'Økoavlinger P'!O7/1000</f>
        <v>925.279</v>
      </c>
      <c r="P9" s="4">
        <f>+'Økoavlinger P'!P7/1000</f>
        <v>1564.7850000000001</v>
      </c>
      <c r="Q9" s="4">
        <f>+'Økoavlinger P'!Q7/1000</f>
        <v>2732.9690000000001</v>
      </c>
      <c r="R9" s="4">
        <f>+'Økoavlinger P'!R7/1000</f>
        <v>0</v>
      </c>
      <c r="S9" s="4">
        <f>+'Økoavlinger P'!S7/1000</f>
        <v>0</v>
      </c>
      <c r="T9" s="4">
        <f>+'Økoavlinger P'!T7/1000</f>
        <v>0</v>
      </c>
      <c r="AS9" s="35" t="str">
        <f t="shared" si="1"/>
        <v>NORDLAND</v>
      </c>
      <c r="AT9" s="4">
        <f>HLOOKUP($AS$1,$A$4:$U$16,8,FALSE)</f>
        <v>0</v>
      </c>
      <c r="AU9" s="4">
        <f>HLOOKUP($AS$1,$A$24:$T$40,8,FALSE)</f>
        <v>145</v>
      </c>
      <c r="AV9" s="4">
        <f t="shared" si="9"/>
        <v>0</v>
      </c>
    </row>
    <row r="10" spans="1:48" x14ac:dyDescent="0.25">
      <c r="A10" t="str">
        <f>+'Økoavlinger P'!A8</f>
        <v>MØRE OG ROMSDAL</v>
      </c>
      <c r="B10" s="4">
        <f>+'Økoavlinger P'!B8/1000</f>
        <v>9.9749999999999996</v>
      </c>
      <c r="C10" s="4">
        <f>+'Økoavlinger P'!C8/1000</f>
        <v>26.504000000000001</v>
      </c>
      <c r="D10" s="4">
        <f>+'Økoavlinger P'!D8/1000</f>
        <v>12.042</v>
      </c>
      <c r="E10" s="4">
        <f>+'Økoavlinger P'!E8/1000</f>
        <v>10.462</v>
      </c>
      <c r="F10" s="4">
        <f>+'Økoavlinger P'!F8/1000</f>
        <v>105.146</v>
      </c>
      <c r="G10" s="4">
        <f>+'Økoavlinger P'!G8/1000</f>
        <v>81.073999999999998</v>
      </c>
      <c r="H10" s="4">
        <f>+'Økoavlinger P'!H8/1000</f>
        <v>37.125999999999998</v>
      </c>
      <c r="I10" s="4">
        <f>+'Økoavlinger P'!I8/1000</f>
        <v>42.918999999999997</v>
      </c>
      <c r="J10" s="4">
        <f>+'Økoavlinger P'!J8/1000</f>
        <v>73.113</v>
      </c>
      <c r="K10" s="4">
        <f>+'Økoavlinger P'!K8/1000</f>
        <v>86.632999999999996</v>
      </c>
      <c r="L10" s="4">
        <f>+'Økoavlinger P'!L8/1000</f>
        <v>17.716999999999999</v>
      </c>
      <c r="M10" s="4">
        <f>+'Økoavlinger P'!M8/1000</f>
        <v>16.306999999999999</v>
      </c>
      <c r="N10" s="4">
        <f>+'Økoavlinger P'!N8/1000</f>
        <v>15.246</v>
      </c>
      <c r="O10" s="4">
        <f>+'Økoavlinger P'!O8/1000</f>
        <v>0</v>
      </c>
      <c r="P10" s="4">
        <f>+'Økoavlinger P'!P8/1000</f>
        <v>26.425999999999998</v>
      </c>
      <c r="Q10" s="4">
        <f>+'Økoavlinger P'!Q8/1000</f>
        <v>23.515000000000001</v>
      </c>
      <c r="R10" s="4">
        <f>+'Økoavlinger P'!R8/1000</f>
        <v>0</v>
      </c>
      <c r="S10" s="4">
        <f>+'Økoavlinger P'!S8/1000</f>
        <v>0</v>
      </c>
      <c r="T10" s="4">
        <f>+'Økoavlinger P'!T8/1000</f>
        <v>0</v>
      </c>
      <c r="AS10" s="35" t="str">
        <f t="shared" si="1"/>
        <v>OSLO</v>
      </c>
      <c r="AT10" s="4">
        <f>HLOOKUP($AS$1,$A$4:$U$16,9,FALSE)</f>
        <v>0</v>
      </c>
      <c r="AU10" s="4">
        <f>HLOOKUP($AS$1,$A$24:$T$40,9,FALSE)</f>
        <v>203</v>
      </c>
      <c r="AV10" s="4">
        <f t="shared" si="9"/>
        <v>0</v>
      </c>
    </row>
    <row r="11" spans="1:48" x14ac:dyDescent="0.25">
      <c r="A11" t="str">
        <f>+'Økoavlinger P'!A9</f>
        <v>NORDLAND</v>
      </c>
      <c r="B11" s="4">
        <f>+'Økoavlinger P'!B9/1000</f>
        <v>0</v>
      </c>
      <c r="C11" s="4">
        <f>+'Økoavlinger P'!C9/1000</f>
        <v>0</v>
      </c>
      <c r="D11" s="4">
        <f>+'Økoavlinger P'!D9/1000</f>
        <v>0</v>
      </c>
      <c r="E11" s="4">
        <f>+'Økoavlinger P'!E9/1000</f>
        <v>0</v>
      </c>
      <c r="F11" s="4">
        <f>+'Økoavlinger P'!F9/1000</f>
        <v>0</v>
      </c>
      <c r="G11" s="4">
        <f>+'Økoavlinger P'!G9/1000</f>
        <v>0</v>
      </c>
      <c r="H11" s="4">
        <f>+'Økoavlinger P'!H9/1000</f>
        <v>0</v>
      </c>
      <c r="I11" s="4">
        <f>+'Økoavlinger P'!I9/1000</f>
        <v>0</v>
      </c>
      <c r="J11" s="4">
        <f>+'Økoavlinger P'!J9/1000</f>
        <v>0</v>
      </c>
      <c r="K11" s="4">
        <f>+'Økoavlinger P'!K9/1000</f>
        <v>0</v>
      </c>
      <c r="L11" s="4">
        <f>+'Økoavlinger P'!L9/1000</f>
        <v>0</v>
      </c>
      <c r="M11" s="4">
        <f>+'Økoavlinger P'!M9/1000</f>
        <v>0</v>
      </c>
      <c r="N11" s="4">
        <f>+'Økoavlinger P'!N9/1000</f>
        <v>0</v>
      </c>
      <c r="O11" s="4">
        <f>+'Økoavlinger P'!O9/1000</f>
        <v>0</v>
      </c>
      <c r="P11" s="4">
        <f>+'Økoavlinger P'!P9/1000</f>
        <v>0</v>
      </c>
      <c r="Q11" s="4">
        <f>+'Økoavlinger P'!Q9/1000</f>
        <v>0</v>
      </c>
      <c r="R11" s="4">
        <f>+'Økoavlinger P'!R9/1000</f>
        <v>0</v>
      </c>
      <c r="S11" s="4">
        <f>+'Økoavlinger P'!S9/1000</f>
        <v>0</v>
      </c>
      <c r="T11" s="4">
        <f>+'Økoavlinger P'!T9/1000</f>
        <v>0</v>
      </c>
      <c r="AS11" s="35" t="str">
        <f t="shared" si="1"/>
        <v>ROGALAND</v>
      </c>
      <c r="AT11" s="4">
        <f>HLOOKUP($AS$1,$A$4:$U$16,10,FALSE)</f>
        <v>8.8979999999999997</v>
      </c>
      <c r="AU11" s="4">
        <f>HLOOKUP($AS$1,$A$24:$T$40,10,FALSE)</f>
        <v>58</v>
      </c>
      <c r="AV11" s="4">
        <f t="shared" si="9"/>
        <v>153.41379310344828</v>
      </c>
    </row>
    <row r="12" spans="1:48" x14ac:dyDescent="0.25">
      <c r="A12" t="str">
        <f>+'Økoavlinger P'!A10</f>
        <v>OSLO</v>
      </c>
      <c r="B12" s="4">
        <f>+'Økoavlinger P'!B10/1000</f>
        <v>0</v>
      </c>
      <c r="C12" s="4">
        <f>+'Økoavlinger P'!C10/1000</f>
        <v>0</v>
      </c>
      <c r="D12" s="4">
        <f>+'Økoavlinger P'!D10/1000</f>
        <v>16.202999999999999</v>
      </c>
      <c r="E12" s="4">
        <f>+'Økoavlinger P'!E10/1000</f>
        <v>20.745000000000001</v>
      </c>
      <c r="F12" s="4">
        <f>+'Økoavlinger P'!F10/1000</f>
        <v>29.997</v>
      </c>
      <c r="G12" s="4">
        <f>+'Økoavlinger P'!G10/1000</f>
        <v>36.558999999999997</v>
      </c>
      <c r="H12" s="4">
        <f>+'Økoavlinger P'!H10/1000</f>
        <v>0</v>
      </c>
      <c r="I12" s="4">
        <f>+'Økoavlinger P'!I10/1000</f>
        <v>14.207000000000001</v>
      </c>
      <c r="J12" s="4">
        <f>+'Økoavlinger P'!J10/1000</f>
        <v>0</v>
      </c>
      <c r="K12" s="4">
        <f>+'Økoavlinger P'!K10/1000</f>
        <v>0</v>
      </c>
      <c r="L12" s="4">
        <f>+'Økoavlinger P'!L10/1000</f>
        <v>0</v>
      </c>
      <c r="M12" s="4">
        <f>+'Økoavlinger P'!M10/1000</f>
        <v>25.513000000000002</v>
      </c>
      <c r="N12" s="4">
        <f>+'Økoavlinger P'!N10/1000</f>
        <v>97.045000000000002</v>
      </c>
      <c r="O12" s="4">
        <f>+'Økoavlinger P'!O10/1000</f>
        <v>0</v>
      </c>
      <c r="P12" s="4">
        <f>+'Økoavlinger P'!P10/1000</f>
        <v>0</v>
      </c>
      <c r="Q12" s="4">
        <f>+'Økoavlinger P'!Q10/1000</f>
        <v>0</v>
      </c>
      <c r="R12" s="4">
        <f>+'Økoavlinger P'!R10/1000</f>
        <v>0</v>
      </c>
      <c r="S12" s="4">
        <f>+'Økoavlinger P'!S10/1000</f>
        <v>0</v>
      </c>
      <c r="T12" s="4">
        <f>+'Økoavlinger P'!T10/1000</f>
        <v>0</v>
      </c>
      <c r="AS12" s="35" t="str">
        <f t="shared" si="1"/>
        <v>TELEMARK</v>
      </c>
      <c r="AT12" s="4">
        <f>HLOOKUP($AS$1,$A$4:$U$16,11,FALSE)</f>
        <v>532.24599999999998</v>
      </c>
      <c r="AU12" s="4">
        <f>HLOOKUP($AS$1,$A$24:$T$40,11,FALSE)</f>
        <v>2164</v>
      </c>
      <c r="AV12" s="4">
        <f t="shared" si="9"/>
        <v>245.95471349353051</v>
      </c>
    </row>
    <row r="13" spans="1:48" x14ac:dyDescent="0.25">
      <c r="A13" t="str">
        <f>+'Økoavlinger P'!A11</f>
        <v>ROGALAND</v>
      </c>
      <c r="B13" s="4">
        <f>+'Økoavlinger P'!B11/1000</f>
        <v>67.106999999999999</v>
      </c>
      <c r="C13" s="4">
        <f>+'Økoavlinger P'!C11/1000</f>
        <v>42.64</v>
      </c>
      <c r="D13" s="4">
        <f>+'Økoavlinger P'!D11/1000</f>
        <v>43.17</v>
      </c>
      <c r="E13" s="4">
        <f>+'Økoavlinger P'!E11/1000</f>
        <v>48.707000000000001</v>
      </c>
      <c r="F13" s="4">
        <f>+'Økoavlinger P'!F11/1000</f>
        <v>39.1</v>
      </c>
      <c r="G13" s="4">
        <f>+'Økoavlinger P'!G11/1000</f>
        <v>71.921000000000006</v>
      </c>
      <c r="H13" s="4">
        <f>+'Økoavlinger P'!H11/1000</f>
        <v>33.731999999999999</v>
      </c>
      <c r="I13" s="4">
        <f>+'Økoavlinger P'!I11/1000</f>
        <v>0</v>
      </c>
      <c r="J13" s="4">
        <f>+'Økoavlinger P'!J11/1000</f>
        <v>0</v>
      </c>
      <c r="K13" s="4">
        <f>+'Økoavlinger P'!K11/1000</f>
        <v>0</v>
      </c>
      <c r="L13" s="4">
        <f>+'Økoavlinger P'!L11/1000</f>
        <v>0</v>
      </c>
      <c r="M13" s="4">
        <f>+'Økoavlinger P'!M11/1000</f>
        <v>0</v>
      </c>
      <c r="N13" s="4">
        <f>+'Økoavlinger P'!N11/1000</f>
        <v>0.41899999999999998</v>
      </c>
      <c r="O13" s="4">
        <f>+'Økoavlinger P'!O11/1000</f>
        <v>2.9750000000000001</v>
      </c>
      <c r="P13" s="4">
        <f>+'Økoavlinger P'!P11/1000</f>
        <v>5.3209999999999997</v>
      </c>
      <c r="Q13" s="4">
        <f>+'Økoavlinger P'!Q11/1000</f>
        <v>8.8979999999999997</v>
      </c>
      <c r="R13" s="4">
        <f>+'Økoavlinger P'!R11/1000</f>
        <v>0</v>
      </c>
      <c r="S13" s="4">
        <f>+'Økoavlinger P'!S11/1000</f>
        <v>0</v>
      </c>
      <c r="T13" s="4">
        <f>+'Økoavlinger P'!T11/1000</f>
        <v>0</v>
      </c>
      <c r="AS13" s="35" t="str">
        <f t="shared" si="1"/>
        <v>TROMS</v>
      </c>
      <c r="AT13" s="4">
        <f>HLOOKUP($AS$1,$A$4:$U$16,12,FALSE)</f>
        <v>0</v>
      </c>
      <c r="AU13" s="4">
        <f>HLOOKUP($AS$1,$A$24:$T$40,12,FALSE)</f>
        <v>0</v>
      </c>
      <c r="AV13" s="4">
        <f t="shared" si="9"/>
        <v>0</v>
      </c>
    </row>
    <row r="14" spans="1:48" x14ac:dyDescent="0.25">
      <c r="A14" t="str">
        <f>+'Økoavlinger P'!A12</f>
        <v>TELEMARK</v>
      </c>
      <c r="B14" s="4">
        <f>+'Økoavlinger P'!B12/1000</f>
        <v>13.813000000000001</v>
      </c>
      <c r="C14" s="4">
        <f>+'Økoavlinger P'!C12/1000</f>
        <v>24.856999999999999</v>
      </c>
      <c r="D14" s="4">
        <f>+'Økoavlinger P'!D12/1000</f>
        <v>41.591000000000001</v>
      </c>
      <c r="E14" s="4">
        <f>+'Økoavlinger P'!E12/1000</f>
        <v>43.345999999999997</v>
      </c>
      <c r="F14" s="4">
        <f>+'Økoavlinger P'!F12/1000</f>
        <v>72.352000000000004</v>
      </c>
      <c r="G14" s="4">
        <f>+'Økoavlinger P'!G12/1000</f>
        <v>89.451999999999998</v>
      </c>
      <c r="H14" s="4">
        <f>+'Økoavlinger P'!H12/1000</f>
        <v>89.481999999999999</v>
      </c>
      <c r="I14" s="4">
        <f>+'Økoavlinger P'!I12/1000</f>
        <v>103.02800000000001</v>
      </c>
      <c r="J14" s="4">
        <f>+'Økoavlinger P'!J12/1000</f>
        <v>73.057000000000002</v>
      </c>
      <c r="K14" s="4">
        <f>+'Økoavlinger P'!K12/1000</f>
        <v>201.27600000000001</v>
      </c>
      <c r="L14" s="4">
        <f>+'Økoavlinger P'!L12/1000</f>
        <v>139.67400000000001</v>
      </c>
      <c r="M14" s="4">
        <f>+'Økoavlinger P'!M12/1000</f>
        <v>560.94299999999998</v>
      </c>
      <c r="N14" s="4">
        <f>+'Økoavlinger P'!N12/1000</f>
        <v>370.76600000000002</v>
      </c>
      <c r="O14" s="4">
        <f>+'Økoavlinger P'!O12/1000</f>
        <v>137.66499999999999</v>
      </c>
      <c r="P14" s="4">
        <f>+'Økoavlinger P'!P12/1000</f>
        <v>449.649</v>
      </c>
      <c r="Q14" s="4">
        <f>+'Økoavlinger P'!Q12/1000</f>
        <v>532.24599999999998</v>
      </c>
      <c r="R14" s="4">
        <f>+'Økoavlinger P'!R12/1000</f>
        <v>0</v>
      </c>
      <c r="S14" s="4">
        <f>+'Økoavlinger P'!S12/1000</f>
        <v>0</v>
      </c>
      <c r="T14" s="4">
        <f>+'Økoavlinger P'!T12/1000</f>
        <v>0</v>
      </c>
      <c r="AS14" s="35" t="str">
        <f t="shared" ref="AS14:AS17" si="10">+A16</f>
        <v>TRØNDELAG</v>
      </c>
      <c r="AT14" s="4">
        <f t="shared" ref="AT14:AT17" si="11">HLOOKUP($AS$1,$A$4:$U$16,12,FALSE)</f>
        <v>0</v>
      </c>
      <c r="AU14" s="4">
        <f t="shared" ref="AU14:AU17" si="12">HLOOKUP($AS$1,$A$24:$T$40,12,FALSE)</f>
        <v>0</v>
      </c>
      <c r="AV14" s="4">
        <f t="shared" ref="AV14:AV17" si="13">IF(AT14*AU14=0,0,AT14*1000/AU14)</f>
        <v>0</v>
      </c>
    </row>
    <row r="15" spans="1:48" x14ac:dyDescent="0.25">
      <c r="A15" t="str">
        <f>+'Økoavlinger P'!A13</f>
        <v>TROMS</v>
      </c>
      <c r="B15" s="4">
        <f>+'Økoavlinger P'!B13/1000</f>
        <v>0</v>
      </c>
      <c r="C15" s="4">
        <f>+'Økoavlinger P'!C13/1000</f>
        <v>0</v>
      </c>
      <c r="D15" s="4">
        <f>+'Økoavlinger P'!D13/1000</f>
        <v>0</v>
      </c>
      <c r="E15" s="4">
        <f>+'Økoavlinger P'!E13/1000</f>
        <v>0</v>
      </c>
      <c r="F15" s="4">
        <f>+'Økoavlinger P'!F13/1000</f>
        <v>0</v>
      </c>
      <c r="G15" s="4">
        <f>+'Økoavlinger P'!G13/1000</f>
        <v>0</v>
      </c>
      <c r="H15" s="4">
        <f>+'Økoavlinger P'!H13/1000</f>
        <v>0</v>
      </c>
      <c r="I15" s="4">
        <f>+'Økoavlinger P'!I13/1000</f>
        <v>0</v>
      </c>
      <c r="J15" s="4">
        <f>+'Økoavlinger P'!J13/1000</f>
        <v>0</v>
      </c>
      <c r="K15" s="4">
        <f>+'Økoavlinger P'!K13/1000</f>
        <v>0</v>
      </c>
      <c r="L15" s="4">
        <f>+'Økoavlinger P'!L13/1000</f>
        <v>0</v>
      </c>
      <c r="M15" s="4">
        <f>+'Økoavlinger P'!M13/1000</f>
        <v>0</v>
      </c>
      <c r="N15" s="4">
        <f>+'Økoavlinger P'!N13/1000</f>
        <v>0</v>
      </c>
      <c r="O15" s="4">
        <f>+'Økoavlinger P'!O13/1000</f>
        <v>0</v>
      </c>
      <c r="P15" s="4">
        <f>+'Økoavlinger P'!P13/1000</f>
        <v>0</v>
      </c>
      <c r="Q15" s="4">
        <f>+'Økoavlinger P'!Q13/1000</f>
        <v>0</v>
      </c>
      <c r="R15" s="4">
        <f>+'Økoavlinger P'!R13/1000</f>
        <v>0</v>
      </c>
      <c r="S15" s="4">
        <f>+'Økoavlinger P'!S13/1000</f>
        <v>0</v>
      </c>
      <c r="T15" s="4">
        <f>+'Økoavlinger P'!T13/1000</f>
        <v>0</v>
      </c>
      <c r="AS15" s="35" t="str">
        <f t="shared" si="10"/>
        <v>VESTFOLD</v>
      </c>
      <c r="AT15" s="4">
        <f t="shared" si="11"/>
        <v>0</v>
      </c>
      <c r="AU15" s="4">
        <f t="shared" si="12"/>
        <v>0</v>
      </c>
      <c r="AV15" s="4">
        <f t="shared" si="13"/>
        <v>0</v>
      </c>
    </row>
    <row r="16" spans="1:48" x14ac:dyDescent="0.25">
      <c r="A16" t="str">
        <f>+'Økoavlinger P'!A14</f>
        <v>TRØNDELAG</v>
      </c>
      <c r="B16" s="4">
        <f>+'Økoavlinger P'!B14/1000</f>
        <v>2624.183</v>
      </c>
      <c r="C16" s="4">
        <f>+'Økoavlinger P'!C14/1000</f>
        <v>3489.7629999999999</v>
      </c>
      <c r="D16" s="4">
        <f>+'Økoavlinger P'!D14/1000</f>
        <v>2683.1959999999999</v>
      </c>
      <c r="E16" s="4">
        <f>+'Økoavlinger P'!E14/1000</f>
        <v>3630.05</v>
      </c>
      <c r="F16" s="4">
        <f>+'Økoavlinger P'!F14/1000</f>
        <v>3131.1770000000001</v>
      </c>
      <c r="G16" s="4">
        <f>+'Økoavlinger P'!G14/1000</f>
        <v>3331.498</v>
      </c>
      <c r="H16" s="4">
        <f>+'Økoavlinger P'!H14/1000</f>
        <v>3984.864</v>
      </c>
      <c r="I16" s="4">
        <f>+'Økoavlinger P'!I14/1000</f>
        <v>4509.3609999999999</v>
      </c>
      <c r="J16" s="4">
        <f>+'Økoavlinger P'!J14/1000</f>
        <v>4109.9620000000004</v>
      </c>
      <c r="K16" s="4">
        <f>+'Økoavlinger P'!K14/1000</f>
        <v>3985.2260000000001</v>
      </c>
      <c r="L16" s="4">
        <f>+'Økoavlinger P'!L14/1000</f>
        <v>2483.4160000000002</v>
      </c>
      <c r="M16" s="4">
        <f>+'Økoavlinger P'!M14/1000</f>
        <v>3896.0859999999998</v>
      </c>
      <c r="N16" s="4">
        <f>+'Økoavlinger P'!N14/1000</f>
        <v>3083.27</v>
      </c>
      <c r="O16" s="4">
        <f>+'Økoavlinger P'!O14/1000</f>
        <v>2224.9029999999998</v>
      </c>
      <c r="P16" s="4">
        <f>+'Økoavlinger P'!P14/1000</f>
        <v>2607.6750000000002</v>
      </c>
      <c r="Q16" s="4">
        <f>+'Økoavlinger P'!Q14/1000</f>
        <v>2127.3029999999999</v>
      </c>
      <c r="R16" s="4">
        <f>+'Økoavlinger P'!R14/1000</f>
        <v>0</v>
      </c>
      <c r="S16" s="4">
        <f>+'Økoavlinger P'!S14/1000</f>
        <v>0</v>
      </c>
      <c r="T16" s="4">
        <f>+'Økoavlinger P'!T14/1000</f>
        <v>0</v>
      </c>
      <c r="AS16" s="35" t="str">
        <f t="shared" si="10"/>
        <v>VESTLAND</v>
      </c>
      <c r="AT16" s="4">
        <f t="shared" si="11"/>
        <v>0</v>
      </c>
      <c r="AU16" s="4">
        <f t="shared" si="12"/>
        <v>0</v>
      </c>
      <c r="AV16" s="4">
        <f t="shared" si="13"/>
        <v>0</v>
      </c>
    </row>
    <row r="17" spans="1:48" x14ac:dyDescent="0.25">
      <c r="A17" t="str">
        <f>+'Økoavlinger P'!A15</f>
        <v>VESTFOLD</v>
      </c>
      <c r="B17" s="4">
        <f>+'Økoavlinger P'!B15/1000</f>
        <v>332.995</v>
      </c>
      <c r="C17" s="4">
        <f>+'Økoavlinger P'!C15/1000</f>
        <v>145.23599999999999</v>
      </c>
      <c r="D17" s="4">
        <f>+'Økoavlinger P'!D15/1000</f>
        <v>414.60599999999999</v>
      </c>
      <c r="E17" s="4">
        <f>+'Økoavlinger P'!E15/1000</f>
        <v>425.04500000000002</v>
      </c>
      <c r="F17" s="4">
        <f>+'Økoavlinger P'!F15/1000</f>
        <v>549.13099999999997</v>
      </c>
      <c r="G17" s="4">
        <f>+'Økoavlinger P'!G15/1000</f>
        <v>1189.068</v>
      </c>
      <c r="H17" s="4">
        <f>+'Økoavlinger P'!H15/1000</f>
        <v>809.54899999999998</v>
      </c>
      <c r="I17" s="4">
        <f>+'Økoavlinger P'!I15/1000</f>
        <v>973.79100000000005</v>
      </c>
      <c r="J17" s="4">
        <f>+'Økoavlinger P'!J15/1000</f>
        <v>696.63699999999994</v>
      </c>
      <c r="K17" s="4">
        <f>+'Økoavlinger P'!K15/1000</f>
        <v>1145.9659999999999</v>
      </c>
      <c r="L17" s="4">
        <f>+'Økoavlinger P'!L15/1000</f>
        <v>1155.3340000000001</v>
      </c>
      <c r="M17" s="4">
        <f>+'Økoavlinger P'!M15/1000</f>
        <v>1287.6949999999999</v>
      </c>
      <c r="N17" s="4">
        <f>+'Økoavlinger P'!N15/1000</f>
        <v>1393.575</v>
      </c>
      <c r="O17" s="4">
        <f>+'Økoavlinger P'!O15/1000</f>
        <v>446.947</v>
      </c>
      <c r="P17" s="4">
        <f>+'Økoavlinger P'!P15/1000</f>
        <v>1534.182</v>
      </c>
      <c r="Q17" s="4">
        <f>+'Økoavlinger P'!Q15/1000</f>
        <v>2018.105</v>
      </c>
      <c r="R17" s="4">
        <f>+'Økoavlinger P'!R15/1000</f>
        <v>0</v>
      </c>
      <c r="S17" s="4">
        <f>+'Økoavlinger P'!S15/1000</f>
        <v>0</v>
      </c>
      <c r="T17" s="4">
        <f>+'Økoavlinger P'!T15/1000</f>
        <v>0</v>
      </c>
      <c r="AS17" s="35" t="str">
        <f t="shared" si="10"/>
        <v>ØSTFOLD</v>
      </c>
      <c r="AT17" s="4">
        <f t="shared" si="11"/>
        <v>0</v>
      </c>
      <c r="AU17" s="4">
        <f t="shared" si="12"/>
        <v>0</v>
      </c>
      <c r="AV17" s="4">
        <f t="shared" si="13"/>
        <v>0</v>
      </c>
    </row>
    <row r="18" spans="1:48" x14ac:dyDescent="0.25">
      <c r="A18" t="str">
        <f>+'Økoavlinger P'!A16</f>
        <v>VESTLAND</v>
      </c>
      <c r="B18" s="4">
        <f>+'Økoavlinger P'!B16/1000</f>
        <v>0</v>
      </c>
      <c r="C18" s="4">
        <f>+'Økoavlinger P'!C16/1000</f>
        <v>0</v>
      </c>
      <c r="D18" s="4">
        <f>+'Økoavlinger P'!D16/1000</f>
        <v>0</v>
      </c>
      <c r="E18" s="4">
        <f>+'Økoavlinger P'!E16/1000</f>
        <v>0</v>
      </c>
      <c r="F18" s="4">
        <f>+'Økoavlinger P'!F16/1000</f>
        <v>0</v>
      </c>
      <c r="G18" s="4">
        <f>+'Økoavlinger P'!G16/1000</f>
        <v>0</v>
      </c>
      <c r="H18" s="4">
        <f>+'Økoavlinger P'!H16/1000</f>
        <v>0</v>
      </c>
      <c r="I18" s="4">
        <f>+'Økoavlinger P'!I16/1000</f>
        <v>0</v>
      </c>
      <c r="J18" s="4">
        <f>+'Økoavlinger P'!J16/1000</f>
        <v>0</v>
      </c>
      <c r="K18" s="4">
        <f>+'Økoavlinger P'!K16/1000</f>
        <v>0</v>
      </c>
      <c r="L18" s="4">
        <f>+'Økoavlinger P'!L16/1000</f>
        <v>0</v>
      </c>
      <c r="M18" s="4">
        <f>+'Økoavlinger P'!M16/1000</f>
        <v>0</v>
      </c>
      <c r="N18" s="4">
        <f>+'Økoavlinger P'!N16/1000</f>
        <v>0</v>
      </c>
      <c r="O18" s="4">
        <f>+'Økoavlinger P'!O16/1000</f>
        <v>0</v>
      </c>
      <c r="P18" s="4">
        <f>+'Økoavlinger P'!P16/1000</f>
        <v>0</v>
      </c>
      <c r="Q18" s="4">
        <f>+'Økoavlinger P'!Q16/1000</f>
        <v>0</v>
      </c>
      <c r="R18" s="4">
        <f>+'Økoavlinger P'!R16/1000</f>
        <v>0</v>
      </c>
      <c r="S18" s="4">
        <f>+'Økoavlinger P'!S16/1000</f>
        <v>0</v>
      </c>
      <c r="T18" s="4">
        <f>+'Økoavlinger P'!T16/1000</f>
        <v>0</v>
      </c>
      <c r="AS18" s="35" t="str">
        <f>+A20</f>
        <v>Norge</v>
      </c>
      <c r="AT18" s="4">
        <f>HLOOKUP($AS$1,$A$4:$U$16,13,FALSE)</f>
        <v>2127.3029999999999</v>
      </c>
      <c r="AU18" s="4">
        <f>HLOOKUP($AS$1,$A$24:$T$40,13,FALSE)</f>
        <v>12214</v>
      </c>
      <c r="AV18" s="4">
        <f>IF(AT18*AU18=0,0,AT18*1000/AU18)</f>
        <v>174.16923202881938</v>
      </c>
    </row>
    <row r="19" spans="1:48" x14ac:dyDescent="0.25">
      <c r="A19" t="str">
        <f>+'Økoavlinger P'!A17</f>
        <v>ØSTFOLD</v>
      </c>
      <c r="B19" s="4">
        <f>+'Økoavlinger P'!B17/1000</f>
        <v>899.26400000000001</v>
      </c>
      <c r="C19" s="4">
        <f>+'Økoavlinger P'!C17/1000</f>
        <v>1056.518</v>
      </c>
      <c r="D19" s="4">
        <f>+'Økoavlinger P'!D17/1000</f>
        <v>1295.086</v>
      </c>
      <c r="E19" s="4">
        <f>+'Økoavlinger P'!E17/1000</f>
        <v>1674.1959999999999</v>
      </c>
      <c r="F19" s="4">
        <f>+'Økoavlinger P'!F17/1000</f>
        <v>983.23900000000003</v>
      </c>
      <c r="G19" s="4">
        <f>+'Økoavlinger P'!G17/1000</f>
        <v>2013.43</v>
      </c>
      <c r="H19" s="4">
        <f>+'Økoavlinger P'!H17/1000</f>
        <v>1773.4770000000001</v>
      </c>
      <c r="I19" s="4">
        <f>+'Økoavlinger P'!I17/1000</f>
        <v>1350.912</v>
      </c>
      <c r="J19" s="4">
        <f>+'Økoavlinger P'!J17/1000</f>
        <v>1189.443</v>
      </c>
      <c r="K19" s="4">
        <f>+'Økoavlinger P'!K17/1000</f>
        <v>2956.721</v>
      </c>
      <c r="L19" s="4">
        <f>+'Økoavlinger P'!L17/1000</f>
        <v>3328.933</v>
      </c>
      <c r="M19" s="4">
        <f>+'Økoavlinger P'!M17/1000</f>
        <v>3621.73</v>
      </c>
      <c r="N19" s="4">
        <f>+'Økoavlinger P'!N17/1000</f>
        <v>4974.2420000000002</v>
      </c>
      <c r="O19" s="4">
        <f>+'Økoavlinger P'!O17/1000</f>
        <v>1611.348</v>
      </c>
      <c r="P19" s="4">
        <f>+'Økoavlinger P'!P17/1000</f>
        <v>5140.7709999999997</v>
      </c>
      <c r="Q19" s="4">
        <f>+'Økoavlinger P'!Q17/1000</f>
        <v>4540.6059999999998</v>
      </c>
      <c r="R19" s="4">
        <f>+'Økoavlinger P'!R17/1000</f>
        <v>0</v>
      </c>
      <c r="S19" s="4">
        <f>+'Økoavlinger P'!S17/1000</f>
        <v>0</v>
      </c>
      <c r="T19" s="4">
        <f>+'Økoavlinger P'!T17/1000</f>
        <v>0</v>
      </c>
    </row>
    <row r="20" spans="1:48" x14ac:dyDescent="0.25">
      <c r="A20" t="s">
        <v>27</v>
      </c>
      <c r="B20" s="4">
        <f>+'Økoavlinger P'!B18/1000</f>
        <v>7967.4579999999996</v>
      </c>
      <c r="C20" s="4">
        <f>+'Økoavlinger P'!C18/1000</f>
        <v>8696.7739999999994</v>
      </c>
      <c r="D20" s="4">
        <f>+'Økoavlinger P'!D18/1000</f>
        <v>9103.9060000000009</v>
      </c>
      <c r="E20" s="4">
        <f>+'Økoavlinger P'!E18/1000</f>
        <v>11220.031999999999</v>
      </c>
      <c r="F20" s="4">
        <f>+'Økoavlinger P'!F18/1000</f>
        <v>9882.3850000000002</v>
      </c>
      <c r="G20" s="4">
        <f>+'Økoavlinger P'!G18/1000</f>
        <v>12409.066000000001</v>
      </c>
      <c r="H20" s="4">
        <f>+'Økoavlinger P'!H18/1000</f>
        <v>10712.721</v>
      </c>
      <c r="I20" s="4">
        <f>+'Økoavlinger P'!I18/1000</f>
        <v>11721.995000000001</v>
      </c>
      <c r="J20" s="4">
        <f>+'Økoavlinger P'!J18/1000</f>
        <v>9920.9580000000005</v>
      </c>
      <c r="K20" s="4">
        <f>+'Økoavlinger P'!K18/1000</f>
        <v>13639.968999999999</v>
      </c>
      <c r="L20" s="4">
        <f>+'Økoavlinger P'!L18/1000</f>
        <v>12094.674000000001</v>
      </c>
      <c r="M20" s="4">
        <f>+'Økoavlinger P'!M18/1000</f>
        <v>14845.226000000001</v>
      </c>
      <c r="N20" s="4">
        <f>+'Økoavlinger P'!N18/1000</f>
        <v>14985.494000000001</v>
      </c>
      <c r="O20" s="4">
        <f>+'Økoavlinger P'!O18/1000</f>
        <v>6479.17</v>
      </c>
      <c r="P20" s="4">
        <f>+'Økoavlinger P'!P18/1000</f>
        <v>13713.191000000001</v>
      </c>
      <c r="Q20" s="4">
        <f>+'Økoavlinger P'!Q18/1000</f>
        <v>15564.529</v>
      </c>
      <c r="R20" s="4">
        <f>+'Økoavlinger P'!R18/1000</f>
        <v>0</v>
      </c>
      <c r="S20" s="4">
        <f>+'Økoavlinger P'!S18/1000</f>
        <v>0</v>
      </c>
      <c r="T20" s="4">
        <f>+'Økoavlinger P'!T18/1000</f>
        <v>0</v>
      </c>
    </row>
    <row r="22" spans="1:48" x14ac:dyDescent="0.25">
      <c r="AS22" s="2" t="str">
        <f>CONCATENATE("Økologisk korn levert kornmottak i ",AS1)</f>
        <v>Økologisk korn levert kornmottak i 2020</v>
      </c>
    </row>
    <row r="23" spans="1:48" ht="15.75" x14ac:dyDescent="0.25">
      <c r="A23" s="12" t="s">
        <v>36</v>
      </c>
    </row>
    <row r="24" spans="1:48" x14ac:dyDescent="0.25">
      <c r="A24" t="str">
        <f>+'Økoavlinger P'!A27</f>
        <v>Fylke</v>
      </c>
      <c r="B24" s="6">
        <f>+'Økoavlinger P'!B27</f>
        <v>2005</v>
      </c>
      <c r="C24" s="6">
        <f>+'Økoavlinger P'!C27</f>
        <v>2006</v>
      </c>
      <c r="D24" s="6">
        <f>+'Økoavlinger P'!D27</f>
        <v>2007</v>
      </c>
      <c r="E24" s="6">
        <f>+'Økoavlinger P'!E27</f>
        <v>2008</v>
      </c>
      <c r="F24" s="6">
        <f>+'Økoavlinger P'!F27</f>
        <v>2009</v>
      </c>
      <c r="G24" s="6">
        <f>+'Økoavlinger P'!G27</f>
        <v>2010</v>
      </c>
      <c r="H24" s="6">
        <f>+'Økoavlinger P'!H27</f>
        <v>2011</v>
      </c>
      <c r="I24" s="6">
        <f>+'Økoavlinger P'!I27</f>
        <v>2012</v>
      </c>
      <c r="J24" s="6">
        <f>+'Økoavlinger P'!J27</f>
        <v>2013</v>
      </c>
      <c r="K24" s="6">
        <f>+'Økoavlinger P'!K27</f>
        <v>2014</v>
      </c>
      <c r="L24" s="6">
        <f>+'Økoavlinger P'!L27</f>
        <v>2015</v>
      </c>
      <c r="M24" s="6">
        <f>+'Økoavlinger P'!M27</f>
        <v>2016</v>
      </c>
      <c r="N24" s="6">
        <f>+'Økoavlinger P'!N27</f>
        <v>2017</v>
      </c>
      <c r="O24" s="6">
        <f>+'Økoavlinger P'!O27</f>
        <v>2018</v>
      </c>
      <c r="P24" s="6">
        <f>+'Økoavlinger P'!P27</f>
        <v>2019</v>
      </c>
      <c r="Q24" s="6">
        <f>+'Økoavlinger P'!Q27</f>
        <v>2020</v>
      </c>
      <c r="R24" s="6">
        <f>+'Økoavlinger P'!R27</f>
        <v>2023</v>
      </c>
      <c r="S24" s="6">
        <f>+'Økoavlinger P'!S27</f>
        <v>2021</v>
      </c>
      <c r="T24" s="6">
        <f>+'Økoavlinger P'!U27</f>
        <v>0</v>
      </c>
      <c r="U24" s="6">
        <f>+'Økoavlinger P'!V27</f>
        <v>0</v>
      </c>
      <c r="V24" s="6">
        <f>+'Økoavlinger P'!T27</f>
        <v>2022</v>
      </c>
    </row>
    <row r="25" spans="1:48" x14ac:dyDescent="0.25">
      <c r="A25" t="str">
        <f>+'Økoavlinger P'!A28</f>
        <v>AGDER</v>
      </c>
      <c r="B25">
        <f>+'Økoavlinger P'!B28</f>
        <v>143</v>
      </c>
      <c r="C25">
        <f>+'Økoavlinger P'!C28</f>
        <v>76</v>
      </c>
      <c r="D25">
        <f>+'Økoavlinger P'!D28</f>
        <v>124</v>
      </c>
      <c r="E25">
        <f>+'Økoavlinger P'!E28</f>
        <v>85</v>
      </c>
      <c r="F25">
        <f>+'Økoavlinger P'!F28</f>
        <v>175</v>
      </c>
      <c r="G25">
        <f>+'Økoavlinger P'!G28</f>
        <v>179</v>
      </c>
      <c r="H25">
        <f>+'Økoavlinger P'!H28</f>
        <v>114</v>
      </c>
      <c r="I25">
        <f>+'Økoavlinger P'!I28</f>
        <v>49</v>
      </c>
      <c r="J25">
        <f>+'Økoavlinger P'!J28</f>
        <v>20</v>
      </c>
      <c r="K25">
        <f>+'Økoavlinger P'!K28</f>
        <v>27</v>
      </c>
      <c r="L25">
        <f>+'Økoavlinger P'!L28</f>
        <v>8</v>
      </c>
      <c r="M25">
        <f>+'Økoavlinger P'!M28</f>
        <v>10</v>
      </c>
      <c r="N25">
        <f>+'Økoavlinger P'!N28</f>
        <v>10</v>
      </c>
      <c r="O25">
        <f>+'Økoavlinger P'!O28</f>
        <v>22</v>
      </c>
      <c r="P25">
        <f>+'Økoavlinger P'!P28</f>
        <v>11</v>
      </c>
      <c r="Q25">
        <f>+'Økoavlinger P'!Q28</f>
        <v>0</v>
      </c>
      <c r="R25">
        <f>+'Økoavlinger P'!R28</f>
        <v>44</v>
      </c>
      <c r="S25">
        <f>+'Økoavlinger P'!S28</f>
        <v>31</v>
      </c>
      <c r="T25">
        <f>+'Økoavlinger P'!U28</f>
        <v>0</v>
      </c>
      <c r="U25">
        <f>+'Økoavlinger P'!V28</f>
        <v>0</v>
      </c>
      <c r="V25">
        <f>+'Økoavlinger P'!T28</f>
        <v>17</v>
      </c>
    </row>
    <row r="26" spans="1:48" x14ac:dyDescent="0.25">
      <c r="A26" t="str">
        <f>+'Økoavlinger P'!A29</f>
        <v>AKERSHUS</v>
      </c>
      <c r="B26">
        <f>+'Økoavlinger P'!B29</f>
        <v>9466</v>
      </c>
      <c r="C26">
        <f>+'Økoavlinger P'!C29</f>
        <v>9938</v>
      </c>
      <c r="D26">
        <f>+'Økoavlinger P'!D29</f>
        <v>9403</v>
      </c>
      <c r="E26">
        <f>+'Økoavlinger P'!E29</f>
        <v>11870</v>
      </c>
      <c r="F26">
        <f>+'Økoavlinger P'!F29</f>
        <v>11343</v>
      </c>
      <c r="G26">
        <f>+'Økoavlinger P'!G29</f>
        <v>10652</v>
      </c>
      <c r="H26">
        <f>+'Økoavlinger P'!H29</f>
        <v>12151</v>
      </c>
      <c r="I26">
        <f>+'Økoavlinger P'!I29</f>
        <v>12698</v>
      </c>
      <c r="J26">
        <f>+'Økoavlinger P'!J29</f>
        <v>10937</v>
      </c>
      <c r="K26">
        <f>+'Økoavlinger P'!K29</f>
        <v>12024</v>
      </c>
      <c r="L26">
        <f>+'Økoavlinger P'!L29</f>
        <v>10354</v>
      </c>
      <c r="M26">
        <f>+'Økoavlinger P'!M29</f>
        <v>10960</v>
      </c>
      <c r="N26">
        <f>+'Økoavlinger P'!N29</f>
        <v>11284</v>
      </c>
      <c r="O26">
        <f>+'Økoavlinger P'!O29</f>
        <v>9650</v>
      </c>
      <c r="P26">
        <f>+'Økoavlinger P'!P29</f>
        <v>9205</v>
      </c>
      <c r="Q26">
        <f>+'Økoavlinger P'!Q29</f>
        <v>10174</v>
      </c>
      <c r="R26">
        <f>+'Økoavlinger P'!R29</f>
        <v>8605</v>
      </c>
      <c r="S26">
        <f>+'Økoavlinger P'!S29</f>
        <v>9640</v>
      </c>
      <c r="T26">
        <f>+'Økoavlinger P'!U29</f>
        <v>0</v>
      </c>
      <c r="U26">
        <f>+'Økoavlinger P'!V29</f>
        <v>0</v>
      </c>
      <c r="V26">
        <f>+'Økoavlinger P'!T29</f>
        <v>7989</v>
      </c>
    </row>
    <row r="27" spans="1:48" x14ac:dyDescent="0.25">
      <c r="A27" t="str">
        <f>+'Økoavlinger P'!A30</f>
        <v>BUSKERUD</v>
      </c>
      <c r="B27">
        <f>+'Økoavlinger P'!B30</f>
        <v>7150</v>
      </c>
      <c r="C27">
        <f>+'Økoavlinger P'!C30</f>
        <v>8015</v>
      </c>
      <c r="D27">
        <f>+'Økoavlinger P'!D30</f>
        <v>7935</v>
      </c>
      <c r="E27">
        <f>+'Økoavlinger P'!E30</f>
        <v>8643</v>
      </c>
      <c r="F27">
        <f>+'Økoavlinger P'!F30</f>
        <v>8458</v>
      </c>
      <c r="G27">
        <f>+'Økoavlinger P'!G30</f>
        <v>8738</v>
      </c>
      <c r="H27">
        <f>+'Økoavlinger P'!H30</f>
        <v>8139</v>
      </c>
      <c r="I27">
        <f>+'Økoavlinger P'!I30</f>
        <v>8691</v>
      </c>
      <c r="J27">
        <f>+'Økoavlinger P'!J30</f>
        <v>6680</v>
      </c>
      <c r="K27">
        <f>+'Økoavlinger P'!K30</f>
        <v>8089</v>
      </c>
      <c r="L27">
        <f>+'Økoavlinger P'!L30</f>
        <v>7586</v>
      </c>
      <c r="M27">
        <f>+'Økoavlinger P'!M30</f>
        <v>7120</v>
      </c>
      <c r="N27">
        <f>+'Økoavlinger P'!N30</f>
        <v>7209</v>
      </c>
      <c r="O27">
        <f>+'Økoavlinger P'!O30</f>
        <v>6813</v>
      </c>
      <c r="P27">
        <f>+'Økoavlinger P'!P30</f>
        <v>6789</v>
      </c>
      <c r="Q27">
        <f>+'Økoavlinger P'!Q30</f>
        <v>7957</v>
      </c>
      <c r="R27">
        <f>+'Økoavlinger P'!R30</f>
        <v>7939</v>
      </c>
      <c r="S27">
        <f>+'Økoavlinger P'!S30</f>
        <v>8237</v>
      </c>
      <c r="T27">
        <f>+'Økoavlinger P'!U30</f>
        <v>0</v>
      </c>
      <c r="U27">
        <f>+'Økoavlinger P'!V30</f>
        <v>0</v>
      </c>
      <c r="V27">
        <f>+'Økoavlinger P'!T30</f>
        <v>8017</v>
      </c>
    </row>
    <row r="28" spans="1:48" x14ac:dyDescent="0.25">
      <c r="A28" t="str">
        <f>+'Økoavlinger P'!A31</f>
        <v>FINNMARK</v>
      </c>
      <c r="B28">
        <f>+'Økoavlinger P'!B31</f>
        <v>0</v>
      </c>
      <c r="C28">
        <f>+'Økoavlinger P'!C31</f>
        <v>0</v>
      </c>
      <c r="D28">
        <f>+'Økoavlinger P'!D31</f>
        <v>0</v>
      </c>
      <c r="E28">
        <f>+'Økoavlinger P'!E31</f>
        <v>26</v>
      </c>
      <c r="F28">
        <f>+'Økoavlinger P'!F31</f>
        <v>0</v>
      </c>
      <c r="G28">
        <f>+'Økoavlinger P'!G31</f>
        <v>175</v>
      </c>
      <c r="H28">
        <f>+'Økoavlinger P'!H31</f>
        <v>175</v>
      </c>
      <c r="I28">
        <f>+'Økoavlinger P'!I31</f>
        <v>0</v>
      </c>
      <c r="J28">
        <f>+'Økoavlinger P'!J31</f>
        <v>0</v>
      </c>
      <c r="K28">
        <f>+'Økoavlinger P'!K31</f>
        <v>10</v>
      </c>
      <c r="L28">
        <f>+'Økoavlinger P'!L31</f>
        <v>2</v>
      </c>
      <c r="M28">
        <f>+'Økoavlinger P'!M31</f>
        <v>0</v>
      </c>
      <c r="N28">
        <f>+'Økoavlinger P'!N31</f>
        <v>49</v>
      </c>
      <c r="O28">
        <f>+'Økoavlinger P'!O31</f>
        <v>61</v>
      </c>
      <c r="P28">
        <f>+'Økoavlinger P'!P31</f>
        <v>0</v>
      </c>
      <c r="Q28">
        <f>+'Økoavlinger P'!Q31</f>
        <v>35</v>
      </c>
      <c r="R28">
        <f>+'Økoavlinger P'!R31</f>
        <v>0</v>
      </c>
      <c r="S28">
        <f>+'Økoavlinger P'!S31</f>
        <v>0</v>
      </c>
      <c r="T28">
        <f>+'Økoavlinger P'!U31</f>
        <v>0</v>
      </c>
      <c r="U28">
        <f>+'Økoavlinger P'!V31</f>
        <v>0</v>
      </c>
      <c r="V28">
        <f>+'Økoavlinger P'!T31</f>
        <v>0</v>
      </c>
    </row>
    <row r="29" spans="1:48" x14ac:dyDescent="0.25">
      <c r="A29" t="str">
        <f>+'Økoavlinger P'!A32</f>
        <v>INNLANDET</v>
      </c>
      <c r="B29">
        <f>+'Økoavlinger P'!B32</f>
        <v>12853</v>
      </c>
      <c r="C29">
        <f>+'Økoavlinger P'!C32</f>
        <v>12889</v>
      </c>
      <c r="D29">
        <f>+'Økoavlinger P'!D32</f>
        <v>11383</v>
      </c>
      <c r="E29">
        <f>+'Økoavlinger P'!E32</f>
        <v>11227</v>
      </c>
      <c r="F29">
        <f>+'Økoavlinger P'!F32</f>
        <v>12002</v>
      </c>
      <c r="G29">
        <f>+'Økoavlinger P'!G32</f>
        <v>9979</v>
      </c>
      <c r="H29">
        <f>+'Økoavlinger P'!H32</f>
        <v>10404</v>
      </c>
      <c r="I29">
        <f>+'Økoavlinger P'!I32</f>
        <v>9438</v>
      </c>
      <c r="J29">
        <f>+'Økoavlinger P'!J32</f>
        <v>8176</v>
      </c>
      <c r="K29">
        <f>+'Økoavlinger P'!K32</f>
        <v>8106</v>
      </c>
      <c r="L29">
        <f>+'Økoavlinger P'!L32</f>
        <v>7888</v>
      </c>
      <c r="M29">
        <f>+'Økoavlinger P'!M32</f>
        <v>7534</v>
      </c>
      <c r="N29">
        <f>+'Økoavlinger P'!N32</f>
        <v>7609</v>
      </c>
      <c r="O29">
        <f>+'Økoavlinger P'!O32</f>
        <v>7761</v>
      </c>
      <c r="P29">
        <f>+'Økoavlinger P'!P32</f>
        <v>8127</v>
      </c>
      <c r="Q29">
        <f>+'Økoavlinger P'!Q32</f>
        <v>9704</v>
      </c>
      <c r="R29">
        <f>+'Økoavlinger P'!R32</f>
        <v>12524</v>
      </c>
      <c r="S29">
        <f>+'Økoavlinger P'!S32</f>
        <v>11158</v>
      </c>
      <c r="T29">
        <f>+'Økoavlinger P'!U32</f>
        <v>0</v>
      </c>
      <c r="U29">
        <f>+'Økoavlinger P'!V32</f>
        <v>0</v>
      </c>
      <c r="V29">
        <f>+'Økoavlinger P'!T32</f>
        <v>13482</v>
      </c>
    </row>
    <row r="30" spans="1:48" x14ac:dyDescent="0.25">
      <c r="A30" t="str">
        <f>+'Økoavlinger P'!A33</f>
        <v>MØRE OG ROMSDAL</v>
      </c>
      <c r="B30">
        <f>+'Økoavlinger P'!B33</f>
        <v>274</v>
      </c>
      <c r="C30">
        <f>+'Økoavlinger P'!C33</f>
        <v>684</v>
      </c>
      <c r="D30">
        <f>+'Økoavlinger P'!D33</f>
        <v>593</v>
      </c>
      <c r="E30">
        <f>+'Økoavlinger P'!E33</f>
        <v>598</v>
      </c>
      <c r="F30">
        <f>+'Økoavlinger P'!F33</f>
        <v>419</v>
      </c>
      <c r="G30">
        <f>+'Økoavlinger P'!G33</f>
        <v>594</v>
      </c>
      <c r="H30">
        <f>+'Økoavlinger P'!H33</f>
        <v>660</v>
      </c>
      <c r="I30">
        <f>+'Økoavlinger P'!I33</f>
        <v>726</v>
      </c>
      <c r="J30">
        <f>+'Økoavlinger P'!J33</f>
        <v>556</v>
      </c>
      <c r="K30">
        <f>+'Økoavlinger P'!K33</f>
        <v>435</v>
      </c>
      <c r="L30">
        <f>+'Økoavlinger P'!L33</f>
        <v>406</v>
      </c>
      <c r="M30">
        <f>+'Økoavlinger P'!M33</f>
        <v>182</v>
      </c>
      <c r="N30">
        <f>+'Økoavlinger P'!N33</f>
        <v>56</v>
      </c>
      <c r="O30">
        <f>+'Økoavlinger P'!O33</f>
        <v>60</v>
      </c>
      <c r="P30">
        <f>+'Økoavlinger P'!P33</f>
        <v>69</v>
      </c>
      <c r="Q30">
        <f>+'Økoavlinger P'!Q33</f>
        <v>69</v>
      </c>
      <c r="R30">
        <f>+'Økoavlinger P'!R33</f>
        <v>0</v>
      </c>
      <c r="S30">
        <f>+'Økoavlinger P'!S33</f>
        <v>82</v>
      </c>
      <c r="T30">
        <f>+'Økoavlinger P'!U33</f>
        <v>0</v>
      </c>
      <c r="U30">
        <f>+'Økoavlinger P'!V33</f>
        <v>0</v>
      </c>
      <c r="V30">
        <f>+'Økoavlinger P'!T33</f>
        <v>50</v>
      </c>
    </row>
    <row r="31" spans="1:48" x14ac:dyDescent="0.25">
      <c r="A31" t="str">
        <f>+'Økoavlinger P'!A34</f>
        <v>NORDLAND</v>
      </c>
      <c r="B31">
        <f>+'Økoavlinger P'!B34</f>
        <v>528</v>
      </c>
      <c r="C31">
        <f>+'Økoavlinger P'!C34</f>
        <v>338</v>
      </c>
      <c r="D31">
        <f>+'Økoavlinger P'!D34</f>
        <v>405</v>
      </c>
      <c r="E31">
        <f>+'Økoavlinger P'!E34</f>
        <v>452</v>
      </c>
      <c r="F31">
        <f>+'Økoavlinger P'!F34</f>
        <v>484</v>
      </c>
      <c r="G31">
        <f>+'Økoavlinger P'!G34</f>
        <v>484</v>
      </c>
      <c r="H31">
        <f>+'Økoavlinger P'!H34</f>
        <v>358</v>
      </c>
      <c r="I31">
        <f>+'Økoavlinger P'!I34</f>
        <v>321</v>
      </c>
      <c r="J31">
        <f>+'Økoavlinger P'!J34</f>
        <v>164</v>
      </c>
      <c r="K31">
        <f>+'Økoavlinger P'!K34</f>
        <v>161</v>
      </c>
      <c r="L31">
        <f>+'Økoavlinger P'!L34</f>
        <v>191</v>
      </c>
      <c r="M31">
        <f>+'Økoavlinger P'!M34</f>
        <v>205</v>
      </c>
      <c r="N31">
        <f>+'Økoavlinger P'!N34</f>
        <v>183</v>
      </c>
      <c r="O31">
        <f>+'Økoavlinger P'!O34</f>
        <v>98</v>
      </c>
      <c r="P31">
        <f>+'Økoavlinger P'!P34</f>
        <v>100</v>
      </c>
      <c r="Q31">
        <f>+'Økoavlinger P'!Q34</f>
        <v>145</v>
      </c>
      <c r="R31">
        <f>+'Økoavlinger P'!R34</f>
        <v>37</v>
      </c>
      <c r="S31">
        <f>+'Økoavlinger P'!S34</f>
        <v>32</v>
      </c>
      <c r="T31">
        <f>+'Økoavlinger P'!U34</f>
        <v>0</v>
      </c>
      <c r="U31">
        <f>+'Økoavlinger P'!V34</f>
        <v>0</v>
      </c>
      <c r="V31">
        <f>+'Økoavlinger P'!T34</f>
        <v>72</v>
      </c>
    </row>
    <row r="32" spans="1:48" x14ac:dyDescent="0.25">
      <c r="A32" t="str">
        <f>+'Økoavlinger P'!A35</f>
        <v>OSLO</v>
      </c>
      <c r="B32">
        <f>+'Økoavlinger P'!B35</f>
        <v>0</v>
      </c>
      <c r="C32">
        <f>+'Økoavlinger P'!C35</f>
        <v>64</v>
      </c>
      <c r="D32">
        <f>+'Økoavlinger P'!D35</f>
        <v>87</v>
      </c>
      <c r="E32">
        <f>+'Økoavlinger P'!E35</f>
        <v>72</v>
      </c>
      <c r="F32">
        <f>+'Økoavlinger P'!F35</f>
        <v>131</v>
      </c>
      <c r="G32">
        <f>+'Økoavlinger P'!G35</f>
        <v>150</v>
      </c>
      <c r="H32">
        <f>+'Økoavlinger P'!H35</f>
        <v>141</v>
      </c>
      <c r="I32">
        <f>+'Økoavlinger P'!I35</f>
        <v>176</v>
      </c>
      <c r="J32">
        <f>+'Økoavlinger P'!J35</f>
        <v>38</v>
      </c>
      <c r="K32">
        <f>+'Økoavlinger P'!K35</f>
        <v>35</v>
      </c>
      <c r="L32">
        <f>+'Økoavlinger P'!L35</f>
        <v>107</v>
      </c>
      <c r="M32">
        <f>+'Økoavlinger P'!M35</f>
        <v>253</v>
      </c>
      <c r="N32">
        <f>+'Økoavlinger P'!N35</f>
        <v>203</v>
      </c>
      <c r="O32">
        <f>+'Økoavlinger P'!O35</f>
        <v>69</v>
      </c>
      <c r="P32">
        <f>+'Økoavlinger P'!P35</f>
        <v>69</v>
      </c>
      <c r="Q32">
        <f>+'Økoavlinger P'!Q35</f>
        <v>203</v>
      </c>
      <c r="R32">
        <f>+'Økoavlinger P'!R35</f>
        <v>127</v>
      </c>
      <c r="S32">
        <f>+'Økoavlinger P'!S35</f>
        <v>40</v>
      </c>
      <c r="T32">
        <f>+'Økoavlinger P'!U35</f>
        <v>0</v>
      </c>
      <c r="U32">
        <f>+'Økoavlinger P'!V35</f>
        <v>0</v>
      </c>
      <c r="V32">
        <f>+'Økoavlinger P'!T35</f>
        <v>0</v>
      </c>
    </row>
    <row r="33" spans="1:46" x14ac:dyDescent="0.25">
      <c r="A33" t="str">
        <f>+'Økoavlinger P'!A36</f>
        <v>ROGALAND</v>
      </c>
      <c r="B33">
        <f>+'Økoavlinger P'!B36</f>
        <v>314</v>
      </c>
      <c r="C33">
        <f>+'Økoavlinger P'!C36</f>
        <v>206</v>
      </c>
      <c r="D33">
        <f>+'Økoavlinger P'!D36</f>
        <v>292</v>
      </c>
      <c r="E33">
        <f>+'Økoavlinger P'!E36</f>
        <v>270</v>
      </c>
      <c r="F33">
        <f>+'Økoavlinger P'!F36</f>
        <v>198</v>
      </c>
      <c r="G33">
        <f>+'Økoavlinger P'!G36</f>
        <v>283</v>
      </c>
      <c r="H33">
        <f>+'Økoavlinger P'!H36</f>
        <v>233</v>
      </c>
      <c r="I33">
        <f>+'Økoavlinger P'!I36</f>
        <v>168</v>
      </c>
      <c r="J33">
        <f>+'Økoavlinger P'!J36</f>
        <v>80</v>
      </c>
      <c r="K33">
        <f>+'Økoavlinger P'!K36</f>
        <v>73</v>
      </c>
      <c r="L33">
        <f>+'Økoavlinger P'!L36</f>
        <v>83</v>
      </c>
      <c r="M33">
        <f>+'Økoavlinger P'!M36</f>
        <v>109</v>
      </c>
      <c r="N33">
        <f>+'Økoavlinger P'!N36</f>
        <v>63</v>
      </c>
      <c r="O33">
        <f>+'Økoavlinger P'!O36</f>
        <v>74</v>
      </c>
      <c r="P33">
        <f>+'Økoavlinger P'!P36</f>
        <v>62</v>
      </c>
      <c r="Q33">
        <f>+'Økoavlinger P'!Q36</f>
        <v>58</v>
      </c>
      <c r="R33">
        <f>+'Økoavlinger P'!R36</f>
        <v>81</v>
      </c>
      <c r="S33">
        <f>+'Økoavlinger P'!S36</f>
        <v>25</v>
      </c>
      <c r="T33">
        <f>+'Økoavlinger P'!U36</f>
        <v>0</v>
      </c>
      <c r="U33">
        <f>+'Økoavlinger P'!V36</f>
        <v>0</v>
      </c>
      <c r="V33">
        <f>+'Økoavlinger P'!T36</f>
        <v>0</v>
      </c>
      <c r="W33" t="str">
        <f>CONCATENATE("Avling per dekar for økologisk korn levert kornmottak i ",W1)</f>
        <v>Avling per dekar for økologisk korn levert kornmottak i Norge</v>
      </c>
    </row>
    <row r="34" spans="1:46" x14ac:dyDescent="0.25">
      <c r="A34" t="str">
        <f>+'Økoavlinger P'!A37</f>
        <v>TELEMARK</v>
      </c>
      <c r="B34">
        <f>+'Økoavlinger P'!B37</f>
        <v>992</v>
      </c>
      <c r="C34">
        <f>+'Økoavlinger P'!C37</f>
        <v>1232</v>
      </c>
      <c r="D34">
        <f>+'Økoavlinger P'!D37</f>
        <v>811</v>
      </c>
      <c r="E34">
        <f>+'Økoavlinger P'!E37</f>
        <v>1020</v>
      </c>
      <c r="F34">
        <f>+'Økoavlinger P'!F37</f>
        <v>920</v>
      </c>
      <c r="G34">
        <f>+'Økoavlinger P'!G37</f>
        <v>1092</v>
      </c>
      <c r="H34">
        <f>+'Økoavlinger P'!H37</f>
        <v>1306</v>
      </c>
      <c r="I34">
        <f>+'Økoavlinger P'!I37</f>
        <v>1300</v>
      </c>
      <c r="J34">
        <f>+'Økoavlinger P'!J37</f>
        <v>1026</v>
      </c>
      <c r="K34">
        <f>+'Økoavlinger P'!K37</f>
        <v>1535</v>
      </c>
      <c r="L34">
        <f>+'Økoavlinger P'!L37</f>
        <v>1407</v>
      </c>
      <c r="M34">
        <f>+'Økoavlinger P'!M37</f>
        <v>2204</v>
      </c>
      <c r="N34">
        <f>+'Økoavlinger P'!N37</f>
        <v>2153</v>
      </c>
      <c r="O34">
        <f>+'Økoavlinger P'!O37</f>
        <v>2111</v>
      </c>
      <c r="P34">
        <f>+'Økoavlinger P'!P37</f>
        <v>2190</v>
      </c>
      <c r="Q34">
        <f>+'Økoavlinger P'!Q37</f>
        <v>2164</v>
      </c>
      <c r="R34">
        <f>+'Økoavlinger P'!R37</f>
        <v>1932</v>
      </c>
      <c r="S34">
        <f>+'Økoavlinger P'!S37</f>
        <v>2186</v>
      </c>
      <c r="T34">
        <f>+'Økoavlinger P'!U37</f>
        <v>0</v>
      </c>
      <c r="U34">
        <f>+'Økoavlinger P'!V37</f>
        <v>0</v>
      </c>
      <c r="V34">
        <f>+'Økoavlinger P'!T37</f>
        <v>2377</v>
      </c>
    </row>
    <row r="35" spans="1:46" x14ac:dyDescent="0.25">
      <c r="A35" t="str">
        <f>+'Økoavlinger P'!A38</f>
        <v>TROMS</v>
      </c>
      <c r="B35">
        <f>+'Økoavlinger P'!B38</f>
        <v>77</v>
      </c>
      <c r="C35">
        <f>+'Økoavlinger P'!C38</f>
        <v>63</v>
      </c>
      <c r="D35">
        <f>+'Økoavlinger P'!D38</f>
        <v>63</v>
      </c>
      <c r="E35">
        <f>+'Økoavlinger P'!E38</f>
        <v>82</v>
      </c>
      <c r="F35">
        <f>+'Økoavlinger P'!F38</f>
        <v>60</v>
      </c>
      <c r="G35">
        <f>+'Økoavlinger P'!G38</f>
        <v>116</v>
      </c>
      <c r="H35">
        <f>+'Økoavlinger P'!H38</f>
        <v>16</v>
      </c>
      <c r="I35">
        <f>+'Økoavlinger P'!I38</f>
        <v>0</v>
      </c>
      <c r="J35">
        <f>+'Økoavlinger P'!J38</f>
        <v>0</v>
      </c>
      <c r="K35">
        <f>+'Økoavlinger P'!K38</f>
        <v>0</v>
      </c>
      <c r="L35">
        <f>+'Økoavlinger P'!L38</f>
        <v>0</v>
      </c>
      <c r="M35">
        <f>+'Økoavlinger P'!M38</f>
        <v>0</v>
      </c>
      <c r="N35">
        <f>+'Økoavlinger P'!N38</f>
        <v>0</v>
      </c>
      <c r="O35">
        <f>+'Økoavlinger P'!O38</f>
        <v>0</v>
      </c>
      <c r="P35">
        <f>+'Økoavlinger P'!P38</f>
        <v>0</v>
      </c>
      <c r="Q35">
        <f>+'Økoavlinger P'!Q38</f>
        <v>0</v>
      </c>
      <c r="R35">
        <f>+'Økoavlinger P'!R38</f>
        <v>0</v>
      </c>
      <c r="S35">
        <f>+'Økoavlinger P'!S38</f>
        <v>0</v>
      </c>
      <c r="T35">
        <f>+'Økoavlinger P'!U38</f>
        <v>0</v>
      </c>
      <c r="U35">
        <f>+'Økoavlinger P'!V38</f>
        <v>0</v>
      </c>
      <c r="V35">
        <f>+'Økoavlinger P'!T38</f>
        <v>0</v>
      </c>
    </row>
    <row r="36" spans="1:46" x14ac:dyDescent="0.25">
      <c r="A36" t="str">
        <f>+'Økoavlinger P'!A39</f>
        <v>TRØNDELAG</v>
      </c>
      <c r="B36">
        <f>+'Økoavlinger P'!B39</f>
        <v>20509</v>
      </c>
      <c r="C36">
        <f>+'Økoavlinger P'!C39</f>
        <v>21445</v>
      </c>
      <c r="D36">
        <f>+'Økoavlinger P'!D39</f>
        <v>20494</v>
      </c>
      <c r="E36">
        <f>+'Økoavlinger P'!E39</f>
        <v>19888</v>
      </c>
      <c r="F36">
        <f>+'Økoavlinger P'!F39</f>
        <v>20658</v>
      </c>
      <c r="G36">
        <f>+'Økoavlinger P'!G39</f>
        <v>24097</v>
      </c>
      <c r="H36">
        <f>+'Økoavlinger P'!H39</f>
        <v>27656</v>
      </c>
      <c r="I36">
        <f>+'Økoavlinger P'!I39</f>
        <v>26037</v>
      </c>
      <c r="J36">
        <f>+'Økoavlinger P'!J39</f>
        <v>22938</v>
      </c>
      <c r="K36">
        <f>+'Økoavlinger P'!K39</f>
        <v>20183</v>
      </c>
      <c r="L36">
        <f>+'Økoavlinger P'!L39</f>
        <v>17383</v>
      </c>
      <c r="M36">
        <f>+'Økoavlinger P'!M39</f>
        <v>18713</v>
      </c>
      <c r="N36">
        <f>+'Økoavlinger P'!N39</f>
        <v>17954</v>
      </c>
      <c r="O36">
        <f>+'Økoavlinger P'!O39</f>
        <v>14405</v>
      </c>
      <c r="P36">
        <f>+'Økoavlinger P'!P39</f>
        <v>12932</v>
      </c>
      <c r="Q36">
        <f>+'Økoavlinger P'!Q39</f>
        <v>12214</v>
      </c>
      <c r="R36">
        <f>+'Økoavlinger P'!R39</f>
        <v>11513</v>
      </c>
      <c r="S36">
        <f>+'Økoavlinger P'!S39</f>
        <v>12249</v>
      </c>
      <c r="T36">
        <f>+'Økoavlinger P'!U39</f>
        <v>0</v>
      </c>
      <c r="U36">
        <f>+'Økoavlinger P'!V39</f>
        <v>0</v>
      </c>
      <c r="V36">
        <f>+'Økoavlinger P'!T39</f>
        <v>12222</v>
      </c>
    </row>
    <row r="37" spans="1:46" x14ac:dyDescent="0.25">
      <c r="A37" t="str">
        <f>+'Økoavlinger P'!A40</f>
        <v>VESTFOLD</v>
      </c>
      <c r="B37">
        <f>+'Økoavlinger P'!B40</f>
        <v>3294</v>
      </c>
      <c r="C37">
        <f>+'Økoavlinger P'!C40</f>
        <v>2875</v>
      </c>
      <c r="D37">
        <f>+'Økoavlinger P'!D40</f>
        <v>3833</v>
      </c>
      <c r="E37">
        <f>+'Økoavlinger P'!E40</f>
        <v>3589</v>
      </c>
      <c r="F37">
        <f>+'Økoavlinger P'!F40</f>
        <v>4083</v>
      </c>
      <c r="G37">
        <f>+'Økoavlinger P'!G40</f>
        <v>4879</v>
      </c>
      <c r="H37">
        <f>+'Økoavlinger P'!H40</f>
        <v>7020</v>
      </c>
      <c r="I37">
        <f>+'Økoavlinger P'!I40</f>
        <v>7947</v>
      </c>
      <c r="J37">
        <f>+'Økoavlinger P'!J40</f>
        <v>6208</v>
      </c>
      <c r="K37">
        <f>+'Økoavlinger P'!K40</f>
        <v>7288</v>
      </c>
      <c r="L37">
        <f>+'Økoavlinger P'!L40</f>
        <v>7451</v>
      </c>
      <c r="M37">
        <f>+'Økoavlinger P'!M40</f>
        <v>7561</v>
      </c>
      <c r="N37">
        <f>+'Økoavlinger P'!N40</f>
        <v>7748</v>
      </c>
      <c r="O37">
        <f>+'Økoavlinger P'!O40</f>
        <v>8199</v>
      </c>
      <c r="P37">
        <f>+'Økoavlinger P'!P40</f>
        <v>8932</v>
      </c>
      <c r="Q37">
        <f>+'Økoavlinger P'!Q40</f>
        <v>9510</v>
      </c>
      <c r="R37">
        <f>+'Økoavlinger P'!R40</f>
        <v>11543</v>
      </c>
      <c r="S37">
        <f>+'Økoavlinger P'!S40</f>
        <v>10943</v>
      </c>
      <c r="T37">
        <f>+'Økoavlinger P'!U40</f>
        <v>0</v>
      </c>
      <c r="U37">
        <f>+'Økoavlinger P'!V40</f>
        <v>0</v>
      </c>
      <c r="V37">
        <f>+'Økoavlinger P'!T40</f>
        <v>12177</v>
      </c>
    </row>
    <row r="38" spans="1:46" x14ac:dyDescent="0.25">
      <c r="A38" t="str">
        <f>+'Økoavlinger P'!A41</f>
        <v>VESTLAND</v>
      </c>
      <c r="B38">
        <f>+'Økoavlinger P'!B41</f>
        <v>46</v>
      </c>
      <c r="C38">
        <f>+'Økoavlinger P'!C41</f>
        <v>59</v>
      </c>
      <c r="D38">
        <f>+'Økoavlinger P'!D41</f>
        <v>69</v>
      </c>
      <c r="E38">
        <f>+'Økoavlinger P'!E41</f>
        <v>68</v>
      </c>
      <c r="F38">
        <f>+'Økoavlinger P'!F41</f>
        <v>44</v>
      </c>
      <c r="G38">
        <f>+'Økoavlinger P'!G41</f>
        <v>61</v>
      </c>
      <c r="H38">
        <f>+'Økoavlinger P'!H41</f>
        <v>35</v>
      </c>
      <c r="I38">
        <f>+'Økoavlinger P'!I41</f>
        <v>20</v>
      </c>
      <c r="J38">
        <f>+'Økoavlinger P'!J41</f>
        <v>26</v>
      </c>
      <c r="K38">
        <f>+'Økoavlinger P'!K41</f>
        <v>18</v>
      </c>
      <c r="L38">
        <f>+'Økoavlinger P'!L41</f>
        <v>31</v>
      </c>
      <c r="M38">
        <f>+'Økoavlinger P'!M41</f>
        <v>23</v>
      </c>
      <c r="N38">
        <f>+'Økoavlinger P'!N41</f>
        <v>50</v>
      </c>
      <c r="O38">
        <f>+'Økoavlinger P'!O41</f>
        <v>13</v>
      </c>
      <c r="P38">
        <f>+'Økoavlinger P'!P41</f>
        <v>16</v>
      </c>
      <c r="Q38">
        <f>+'Økoavlinger P'!Q41</f>
        <v>13</v>
      </c>
      <c r="R38">
        <f>+'Økoavlinger P'!R41</f>
        <v>0</v>
      </c>
      <c r="S38">
        <f>+'Økoavlinger P'!S41</f>
        <v>0</v>
      </c>
      <c r="T38">
        <f>+'Økoavlinger P'!U41</f>
        <v>0</v>
      </c>
      <c r="U38">
        <f>+'Økoavlinger P'!V41</f>
        <v>0</v>
      </c>
      <c r="V38">
        <f>+'Økoavlinger P'!T41</f>
        <v>0</v>
      </c>
    </row>
    <row r="39" spans="1:46" x14ac:dyDescent="0.25">
      <c r="A39" t="str">
        <f>+'Økoavlinger P'!A42</f>
        <v>ØSTFOLD</v>
      </c>
      <c r="B39">
        <f>+'Økoavlinger P'!B42</f>
        <v>8760</v>
      </c>
      <c r="C39">
        <f>+'Økoavlinger P'!C42</f>
        <v>8259</v>
      </c>
      <c r="D39">
        <f>+'Økoavlinger P'!D42</f>
        <v>9028</v>
      </c>
      <c r="E39">
        <f>+'Økoavlinger P'!E42</f>
        <v>9361</v>
      </c>
      <c r="F39">
        <f>+'Økoavlinger P'!F42</f>
        <v>9926</v>
      </c>
      <c r="G39">
        <f>+'Økoavlinger P'!G42</f>
        <v>10924</v>
      </c>
      <c r="H39">
        <f>+'Økoavlinger P'!H42</f>
        <v>13557</v>
      </c>
      <c r="I39">
        <f>+'Økoavlinger P'!I42</f>
        <v>14347</v>
      </c>
      <c r="J39">
        <f>+'Økoavlinger P'!J42</f>
        <v>12796</v>
      </c>
      <c r="K39">
        <f>+'Økoavlinger P'!K42</f>
        <v>15305</v>
      </c>
      <c r="L39">
        <f>+'Økoavlinger P'!L42</f>
        <v>15024</v>
      </c>
      <c r="M39">
        <f>+'Økoavlinger P'!M42</f>
        <v>17432</v>
      </c>
      <c r="N39">
        <f>+'Økoavlinger P'!N42</f>
        <v>18549</v>
      </c>
      <c r="O39">
        <f>+'Økoavlinger P'!O42</f>
        <v>18514</v>
      </c>
      <c r="P39">
        <f>+'Økoavlinger P'!P42</f>
        <v>20930</v>
      </c>
      <c r="Q39">
        <f>+'Økoavlinger P'!Q42</f>
        <v>22478</v>
      </c>
      <c r="R39">
        <f>+'Økoavlinger P'!R42</f>
        <v>23142</v>
      </c>
      <c r="S39">
        <f>+'Økoavlinger P'!S42</f>
        <v>23525</v>
      </c>
      <c r="T39">
        <f>+'Økoavlinger P'!U42</f>
        <v>0</v>
      </c>
      <c r="U39">
        <f>+'Økoavlinger P'!V42</f>
        <v>0</v>
      </c>
      <c r="V39">
        <f>+'Økoavlinger P'!T42</f>
        <v>27157</v>
      </c>
    </row>
    <row r="40" spans="1:46" x14ac:dyDescent="0.25">
      <c r="A40" t="s">
        <v>27</v>
      </c>
      <c r="B40">
        <f>+'Økoavlinger P'!B43</f>
        <v>64406</v>
      </c>
      <c r="C40">
        <f>+'Økoavlinger P'!C43</f>
        <v>66143</v>
      </c>
      <c r="D40">
        <f>+'Økoavlinger P'!D43</f>
        <v>64520</v>
      </c>
      <c r="E40">
        <f>+'Økoavlinger P'!E43</f>
        <v>67251</v>
      </c>
      <c r="F40">
        <f>+'Økoavlinger P'!F43</f>
        <v>68901</v>
      </c>
      <c r="G40">
        <f>+'Økoavlinger P'!G43</f>
        <v>72403</v>
      </c>
      <c r="H40">
        <f>+'Økoavlinger P'!H43</f>
        <v>81965</v>
      </c>
      <c r="I40">
        <f>+'Økoavlinger P'!I43</f>
        <v>81918</v>
      </c>
      <c r="J40">
        <f>+'Økoavlinger P'!J43</f>
        <v>69645</v>
      </c>
      <c r="K40">
        <f>+'Økoavlinger P'!K43</f>
        <v>73289</v>
      </c>
      <c r="L40">
        <f>+'Økoavlinger P'!L43</f>
        <v>67921</v>
      </c>
      <c r="M40">
        <f>+'Økoavlinger P'!M43</f>
        <v>72306</v>
      </c>
      <c r="N40">
        <f>+'Økoavlinger P'!N43</f>
        <v>73120</v>
      </c>
      <c r="O40">
        <f>+'Økoavlinger P'!O43</f>
        <v>67850</v>
      </c>
      <c r="P40">
        <f>+'Økoavlinger P'!P43</f>
        <v>69432</v>
      </c>
      <c r="Q40">
        <f>+'Økoavlinger P'!Q43</f>
        <v>74724</v>
      </c>
      <c r="R40">
        <f>+'Økoavlinger P'!R43</f>
        <v>77487</v>
      </c>
      <c r="S40">
        <f>+'Økoavlinger P'!S43</f>
        <v>78148</v>
      </c>
      <c r="T40">
        <f>+'Økoavlinger P'!T43</f>
        <v>83560</v>
      </c>
      <c r="U40">
        <f>+'Økoavlinger P'!U43</f>
        <v>0</v>
      </c>
      <c r="V40">
        <f>+'Økoavlinger P'!V43</f>
        <v>0</v>
      </c>
    </row>
    <row r="42" spans="1:46" ht="15.75" x14ac:dyDescent="0.25">
      <c r="A42" s="12" t="s">
        <v>125</v>
      </c>
      <c r="AS42"/>
      <c r="AT42" s="35"/>
    </row>
    <row r="43" spans="1:46" x14ac:dyDescent="0.25">
      <c r="A43" t="str">
        <f>+'Økoavlinger P'!A42</f>
        <v>ØSTFOLD</v>
      </c>
      <c r="B43" s="6">
        <f>+'Økoavlinger P'!B42</f>
        <v>8760</v>
      </c>
      <c r="C43" s="6">
        <f>+'Økoavlinger P'!C42</f>
        <v>8259</v>
      </c>
      <c r="D43" s="6">
        <f>+'Økoavlinger P'!D42</f>
        <v>9028</v>
      </c>
      <c r="E43" s="6">
        <f>+'Økoavlinger P'!E42</f>
        <v>9361</v>
      </c>
      <c r="F43" s="6">
        <f>+'Økoavlinger P'!F42</f>
        <v>9926</v>
      </c>
      <c r="G43" s="6">
        <f>+'Økoavlinger P'!G42</f>
        <v>10924</v>
      </c>
      <c r="H43" s="6">
        <f>+'Økoavlinger P'!H42</f>
        <v>13557</v>
      </c>
      <c r="I43" s="6">
        <f>+'Økoavlinger P'!I42</f>
        <v>14347</v>
      </c>
      <c r="J43" s="6">
        <f>+'Økoavlinger P'!J42</f>
        <v>12796</v>
      </c>
      <c r="K43" s="6">
        <f>+'Økoavlinger P'!K42</f>
        <v>15305</v>
      </c>
      <c r="L43" s="6">
        <f>+'Økoavlinger P'!L42</f>
        <v>15024</v>
      </c>
      <c r="M43" s="6">
        <f>+'Økoavlinger P'!M42</f>
        <v>17432</v>
      </c>
      <c r="N43" s="6">
        <f>+'Økoavlinger P'!N42</f>
        <v>18549</v>
      </c>
      <c r="O43" s="6">
        <f>+'Økoavlinger P'!O42</f>
        <v>18514</v>
      </c>
      <c r="P43" s="6">
        <f>+'Økoavlinger P'!P42</f>
        <v>20930</v>
      </c>
      <c r="Q43" s="6">
        <f>+'Økoavlinger P'!Q42</f>
        <v>22478</v>
      </c>
      <c r="R43" s="6">
        <f>+'Økoavlinger P'!R42</f>
        <v>23142</v>
      </c>
      <c r="S43" s="6">
        <f>+'Økoavlinger P'!S42</f>
        <v>23525</v>
      </c>
      <c r="T43" s="6">
        <f>+'Økoavlinger P'!T42</f>
        <v>27157</v>
      </c>
      <c r="U43" s="6">
        <f>+'Økoavlinger P'!U42</f>
        <v>0</v>
      </c>
      <c r="V43" s="6"/>
      <c r="AS43"/>
    </row>
    <row r="44" spans="1:46" x14ac:dyDescent="0.25">
      <c r="A44" t="str">
        <f>+'Økoavlinger P'!A43</f>
        <v>Totalsum</v>
      </c>
      <c r="B44" s="4">
        <f>+'Økoavlinger P'!B43</f>
        <v>64406</v>
      </c>
      <c r="C44" s="4">
        <f>+'Økoavlinger P'!C43</f>
        <v>66143</v>
      </c>
      <c r="D44" s="4">
        <f>+'Økoavlinger P'!D43</f>
        <v>64520</v>
      </c>
      <c r="E44" s="4">
        <f>+'Økoavlinger P'!E43</f>
        <v>67251</v>
      </c>
      <c r="F44" s="4">
        <f>+'Økoavlinger P'!F43</f>
        <v>68901</v>
      </c>
      <c r="G44" s="4">
        <f>+'Økoavlinger P'!G43</f>
        <v>72403</v>
      </c>
      <c r="H44" s="4">
        <f>+'Økoavlinger P'!H43</f>
        <v>81965</v>
      </c>
      <c r="I44" s="4">
        <f>+'Økoavlinger P'!I43</f>
        <v>81918</v>
      </c>
      <c r="J44" s="4">
        <f>+'Økoavlinger P'!J43</f>
        <v>69645</v>
      </c>
      <c r="K44" s="4">
        <f>+'Økoavlinger P'!K43</f>
        <v>73289</v>
      </c>
      <c r="L44" s="4">
        <f>+'Økoavlinger P'!L43</f>
        <v>67921</v>
      </c>
      <c r="M44" s="4">
        <f>+'Økoavlinger P'!M43</f>
        <v>72306</v>
      </c>
      <c r="N44" s="4">
        <f>+'Økoavlinger P'!N43</f>
        <v>73120</v>
      </c>
      <c r="O44" s="4">
        <f>+'Økoavlinger P'!O43</f>
        <v>67850</v>
      </c>
      <c r="P44" s="4">
        <f>+'Økoavlinger P'!P43</f>
        <v>69432</v>
      </c>
      <c r="Q44" s="4">
        <f>+'Økoavlinger P'!Q43</f>
        <v>74724</v>
      </c>
      <c r="R44" s="4">
        <f>+'Økoavlinger P'!R43</f>
        <v>77487</v>
      </c>
      <c r="S44" s="4">
        <f>+'Økoavlinger P'!S43</f>
        <v>78148</v>
      </c>
      <c r="T44" s="4">
        <f>+'Økoavlinger P'!T43</f>
        <v>83560</v>
      </c>
      <c r="U44" s="4">
        <f>+'Økoavlinger P'!U43</f>
        <v>0</v>
      </c>
      <c r="V44" s="4"/>
      <c r="AS44"/>
      <c r="AT44" s="35"/>
    </row>
    <row r="45" spans="1:46" x14ac:dyDescent="0.25">
      <c r="A45" t="str">
        <f>+'Økoavlinger P'!A45</f>
        <v>AKERSHUS</v>
      </c>
      <c r="B45" s="4">
        <f>+'Økoavlinger P'!B45</f>
        <v>107.08894992605113</v>
      </c>
      <c r="C45" s="4">
        <f>+'Økoavlinger P'!C45</f>
        <v>104.32340511169249</v>
      </c>
      <c r="D45" s="4">
        <f>+'Økoavlinger P'!D45</f>
        <v>144.28522811868552</v>
      </c>
      <c r="E45" s="4">
        <f>+'Økoavlinger P'!E45</f>
        <v>146.38256107834877</v>
      </c>
      <c r="F45" s="4">
        <f>+'Økoavlinger P'!F45</f>
        <v>115.0948602662435</v>
      </c>
      <c r="G45" s="4">
        <f>+'Økoavlinger P'!G45</f>
        <v>150.11349981224183</v>
      </c>
      <c r="H45" s="4">
        <f>+'Økoavlinger P'!H45</f>
        <v>126.40227141799029</v>
      </c>
      <c r="I45" s="4">
        <f>+'Økoavlinger P'!I45</f>
        <v>130.08434399117971</v>
      </c>
      <c r="J45" s="4">
        <f>+'Økoavlinger P'!J45</f>
        <v>119.08969552893846</v>
      </c>
      <c r="K45" s="4">
        <f>+'Økoavlinger P'!K45</f>
        <v>153.02985695276115</v>
      </c>
      <c r="L45" s="4">
        <f>+'Økoavlinger P'!L45</f>
        <v>162.06045972570988</v>
      </c>
      <c r="M45" s="4">
        <f>+'Økoavlinger P'!M45</f>
        <v>173.71642335766424</v>
      </c>
      <c r="N45" s="4">
        <f>+'Økoavlinger P'!N45</f>
        <v>186.49725274725276</v>
      </c>
      <c r="O45" s="4">
        <f>+'Økoavlinger P'!O45</f>
        <v>65.390880829015543</v>
      </c>
      <c r="P45" s="4">
        <f>+'Økoavlinger P'!P45</f>
        <v>158.72558392178163</v>
      </c>
      <c r="Q45" s="4">
        <f>+'Økoavlinger P'!Q45</f>
        <v>198.79467269510516</v>
      </c>
      <c r="R45" s="4" t="str">
        <f>+'Økoavlinger P'!R45</f>
        <v/>
      </c>
      <c r="S45" s="4" t="str">
        <f>+'Økoavlinger P'!S45</f>
        <v/>
      </c>
      <c r="T45" s="4" t="str">
        <f>+'Økoavlinger P'!T45</f>
        <v/>
      </c>
      <c r="U45" s="4">
        <f>+'Økoavlinger P'!U45</f>
        <v>140.06749659254137</v>
      </c>
      <c r="V45" s="4"/>
      <c r="AS45"/>
      <c r="AT45" s="35"/>
    </row>
    <row r="46" spans="1:46" x14ac:dyDescent="0.25">
      <c r="A46" t="str">
        <f>+'Økoavlinger P'!A46</f>
        <v>BUSKERUD</v>
      </c>
      <c r="B46" s="4">
        <f>+'Økoavlinger P'!B46</f>
        <v>135.73888111888112</v>
      </c>
      <c r="C46" s="4">
        <f>+'Økoavlinger P'!C46</f>
        <v>99.659762944479098</v>
      </c>
      <c r="D46" s="4">
        <f>+'Økoavlinger P'!D46</f>
        <v>126.61852551984877</v>
      </c>
      <c r="E46" s="4">
        <f>+'Økoavlinger P'!E46</f>
        <v>143.34606039569593</v>
      </c>
      <c r="F46" s="4">
        <f>+'Økoavlinger P'!F46</f>
        <v>155.02648380231733</v>
      </c>
      <c r="G46" s="4">
        <f>+'Økoavlinger P'!G46</f>
        <v>158.39414053559167</v>
      </c>
      <c r="H46" s="4">
        <f>+'Økoavlinger P'!H46</f>
        <v>142.34992013760905</v>
      </c>
      <c r="I46" s="4">
        <f>+'Økoavlinger P'!I46</f>
        <v>138.72856978483489</v>
      </c>
      <c r="J46" s="4">
        <f>+'Økoavlinger P'!J46</f>
        <v>150.68502994011976</v>
      </c>
      <c r="K46" s="4">
        <f>+'Økoavlinger P'!K46</f>
        <v>184.62801335146494</v>
      </c>
      <c r="L46" s="4">
        <f>+'Økoavlinger P'!L46</f>
        <v>164.64302662799895</v>
      </c>
      <c r="M46" s="4">
        <f>+'Økoavlinger P'!M46</f>
        <v>219.44199438202247</v>
      </c>
      <c r="N46" s="4">
        <f>+'Økoavlinger P'!N46</f>
        <v>140.73519212095991</v>
      </c>
      <c r="O46" s="4">
        <f>+'Økoavlinger P'!O46</f>
        <v>73.246880962865106</v>
      </c>
      <c r="P46" s="4">
        <f>+'Økoavlinger P'!P46</f>
        <v>134.63293563116807</v>
      </c>
      <c r="Q46" s="4">
        <f>+'Økoavlinger P'!Q46</f>
        <v>195.84642453185873</v>
      </c>
      <c r="R46" s="4" t="str">
        <f>+'Økoavlinger P'!R46</f>
        <v/>
      </c>
      <c r="S46" s="4" t="str">
        <f>+'Økoavlinger P'!S46</f>
        <v/>
      </c>
      <c r="T46" s="4" t="str">
        <f>+'Økoavlinger P'!T46</f>
        <v/>
      </c>
      <c r="U46" s="4">
        <f>+'Økoavlinger P'!U46</f>
        <v>147.73261511173223</v>
      </c>
      <c r="V46" s="4"/>
      <c r="AS46"/>
      <c r="AT46" s="35"/>
    </row>
    <row r="47" spans="1:46" x14ac:dyDescent="0.25">
      <c r="A47" t="str">
        <f>+'Økoavlinger P'!A47</f>
        <v>FINNMARK</v>
      </c>
      <c r="B47" s="4" t="str">
        <f>+'Økoavlinger P'!B47</f>
        <v/>
      </c>
      <c r="C47" s="4" t="str">
        <f>+'Økoavlinger P'!C47</f>
        <v/>
      </c>
      <c r="D47" s="4" t="str">
        <f>+'Økoavlinger P'!D47</f>
        <v/>
      </c>
      <c r="E47" s="4" t="str">
        <f>+'Økoavlinger P'!E47</f>
        <v/>
      </c>
      <c r="F47" s="4" t="str">
        <f>+'Økoavlinger P'!F47</f>
        <v/>
      </c>
      <c r="G47" s="4" t="str">
        <f>+'Økoavlinger P'!G47</f>
        <v/>
      </c>
      <c r="H47" s="4" t="str">
        <f>+'Økoavlinger P'!H47</f>
        <v/>
      </c>
      <c r="I47" s="4" t="str">
        <f>+'Økoavlinger P'!I47</f>
        <v/>
      </c>
      <c r="J47" s="4" t="str">
        <f>+'Økoavlinger P'!J47</f>
        <v/>
      </c>
      <c r="K47" s="4" t="str">
        <f>+'Økoavlinger P'!K47</f>
        <v/>
      </c>
      <c r="L47" s="4" t="str">
        <f>+'Økoavlinger P'!L47</f>
        <v/>
      </c>
      <c r="M47" s="4" t="str">
        <f>+'Økoavlinger P'!M47</f>
        <v/>
      </c>
      <c r="N47" s="4" t="str">
        <f>+'Økoavlinger P'!N47</f>
        <v/>
      </c>
      <c r="O47" s="4" t="str">
        <f>+'Økoavlinger P'!O47</f>
        <v/>
      </c>
      <c r="P47" s="4" t="str">
        <f>+'Økoavlinger P'!P47</f>
        <v/>
      </c>
      <c r="Q47" s="4" t="str">
        <f>+'Økoavlinger P'!Q47</f>
        <v/>
      </c>
      <c r="R47" s="4" t="str">
        <f>+'Økoavlinger P'!R47</f>
        <v/>
      </c>
      <c r="S47" s="4" t="str">
        <f>+'Økoavlinger P'!S47</f>
        <v/>
      </c>
      <c r="T47" s="4" t="str">
        <f>+'Økoavlinger P'!T47</f>
        <v/>
      </c>
      <c r="U47" s="4" t="str">
        <f>+'Økoavlinger P'!U47</f>
        <v/>
      </c>
      <c r="V47" s="4"/>
      <c r="AS47"/>
      <c r="AT47" s="35"/>
    </row>
    <row r="48" spans="1:46" x14ac:dyDescent="0.25">
      <c r="A48" t="str">
        <f>+'Økoavlinger P'!A48</f>
        <v>INNLANDET</v>
      </c>
      <c r="B48" s="4">
        <f>+'Økoavlinger P'!B48</f>
        <v>158.33361861044114</v>
      </c>
      <c r="C48" s="4">
        <f>+'Økoavlinger P'!C48</f>
        <v>160.76522616184343</v>
      </c>
      <c r="D48" s="4">
        <f>+'Økoavlinger P'!D48</f>
        <v>196.48423087059649</v>
      </c>
      <c r="E48" s="4">
        <f>+'Økoavlinger P'!E48</f>
        <v>212.9669546628663</v>
      </c>
      <c r="F48" s="4">
        <f>+'Økoavlinger P'!F48</f>
        <v>194.19988335277455</v>
      </c>
      <c r="G48" s="4">
        <f>+'Økoavlinger P'!G48</f>
        <v>261.02264755987574</v>
      </c>
      <c r="H48" s="4">
        <f>+'Økoavlinger P'!H48</f>
        <v>123.3453479430988</v>
      </c>
      <c r="I48" s="4">
        <f>+'Økoavlinger P'!I48</f>
        <v>198.16444161898707</v>
      </c>
      <c r="J48" s="4">
        <f>+'Økoavlinger P'!J48</f>
        <v>179.75611545988258</v>
      </c>
      <c r="K48" s="4">
        <f>+'Økoavlinger P'!K48</f>
        <v>238.17665926474217</v>
      </c>
      <c r="L48" s="4">
        <f>+'Økoavlinger P'!L48</f>
        <v>258.95588235294116</v>
      </c>
      <c r="M48" s="4">
        <f>+'Økoavlinger P'!M48</f>
        <v>261.55999469073532</v>
      </c>
      <c r="N48" s="4">
        <f>+'Økoavlinger P'!N48</f>
        <v>253.901432514128</v>
      </c>
      <c r="O48" s="4">
        <f>+'Økoavlinger P'!O48</f>
        <v>119.22162092513851</v>
      </c>
      <c r="P48" s="4">
        <f>+'Økoavlinger P'!P48</f>
        <v>192.54152823920265</v>
      </c>
      <c r="Q48" s="4">
        <f>+'Økoavlinger P'!Q48</f>
        <v>281.63324402308325</v>
      </c>
      <c r="R48" s="4" t="str">
        <f>+'Økoavlinger P'!R48</f>
        <v/>
      </c>
      <c r="S48" s="4" t="str">
        <f>+'Økoavlinger P'!S48</f>
        <v/>
      </c>
      <c r="T48" s="4" t="str">
        <f>+'Økoavlinger P'!T48</f>
        <v/>
      </c>
      <c r="U48" s="4">
        <f>+'Økoavlinger P'!U48</f>
        <v>205.68930176564606</v>
      </c>
      <c r="V48" s="4"/>
      <c r="AS48"/>
      <c r="AT48" s="35"/>
    </row>
    <row r="49" spans="1:46" x14ac:dyDescent="0.25">
      <c r="A49" t="str">
        <f>+'Økoavlinger P'!A49</f>
        <v>MØRE OG ROMSDAL</v>
      </c>
      <c r="B49" s="4">
        <f>+'Økoavlinger P'!B49</f>
        <v>36.405109489051092</v>
      </c>
      <c r="C49" s="4">
        <f>+'Økoavlinger P'!C49</f>
        <v>38.748538011695906</v>
      </c>
      <c r="D49" s="4">
        <f>+'Økoavlinger P'!D49</f>
        <v>20.306913996627319</v>
      </c>
      <c r="E49" s="4">
        <f>+'Økoavlinger P'!E49</f>
        <v>17.494983277591974</v>
      </c>
      <c r="F49" s="4">
        <f>+'Økoavlinger P'!F49</f>
        <v>250.94510739856801</v>
      </c>
      <c r="G49" s="4">
        <f>+'Økoavlinger P'!G49</f>
        <v>136.4882154882155</v>
      </c>
      <c r="H49" s="4">
        <f>+'Økoavlinger P'!H49</f>
        <v>56.25151515151515</v>
      </c>
      <c r="I49" s="4">
        <f>+'Økoavlinger P'!I49</f>
        <v>59.117079889807165</v>
      </c>
      <c r="J49" s="4">
        <f>+'Økoavlinger P'!J49</f>
        <v>131.49820143884892</v>
      </c>
      <c r="K49" s="4">
        <f>+'Økoavlinger P'!K49</f>
        <v>199.15632183908045</v>
      </c>
      <c r="L49" s="4">
        <f>+'Økoavlinger P'!L49</f>
        <v>43.637931034482762</v>
      </c>
      <c r="M49" s="4">
        <f>+'Økoavlinger P'!M49</f>
        <v>89.598901098901095</v>
      </c>
      <c r="N49" s="4">
        <f>+'Økoavlinger P'!N49</f>
        <v>272.25</v>
      </c>
      <c r="O49" s="4" t="str">
        <f>+'Økoavlinger P'!O49</f>
        <v/>
      </c>
      <c r="P49" s="4">
        <f>+'Økoavlinger P'!P49</f>
        <v>382.98550724637681</v>
      </c>
      <c r="Q49" s="4">
        <f>+'Økoavlinger P'!Q49</f>
        <v>340.79710144927537</v>
      </c>
      <c r="R49" s="4" t="str">
        <f>+'Økoavlinger P'!R49</f>
        <v/>
      </c>
      <c r="S49" s="4" t="str">
        <f>+'Økoavlinger P'!S49</f>
        <v/>
      </c>
      <c r="T49" s="4" t="str">
        <f>+'Økoavlinger P'!T49</f>
        <v/>
      </c>
      <c r="U49" s="4">
        <f>+'Økoavlinger P'!U49</f>
        <v>138.37876178733583</v>
      </c>
      <c r="V49" s="4"/>
      <c r="AS49" s="2" t="str">
        <f>CONCATENATE("Økologisk kornareal i ",$AS$1)</f>
        <v>Økologisk kornareal i 2020</v>
      </c>
      <c r="AT49" s="35"/>
    </row>
    <row r="50" spans="1:46" x14ac:dyDescent="0.25">
      <c r="A50" t="str">
        <f>+'Økoavlinger P'!A50</f>
        <v>NORDLAND</v>
      </c>
      <c r="B50" s="4" t="str">
        <f>+'Økoavlinger P'!B50</f>
        <v/>
      </c>
      <c r="C50" s="4" t="str">
        <f>+'Økoavlinger P'!C50</f>
        <v/>
      </c>
      <c r="D50" s="4" t="str">
        <f>+'Økoavlinger P'!D50</f>
        <v/>
      </c>
      <c r="E50" s="4" t="str">
        <f>+'Økoavlinger P'!E50</f>
        <v/>
      </c>
      <c r="F50" s="4" t="str">
        <f>+'Økoavlinger P'!F50</f>
        <v/>
      </c>
      <c r="G50" s="4" t="str">
        <f>+'Økoavlinger P'!G50</f>
        <v/>
      </c>
      <c r="H50" s="4" t="str">
        <f>+'Økoavlinger P'!H50</f>
        <v/>
      </c>
      <c r="I50" s="4" t="str">
        <f>+'Økoavlinger P'!I50</f>
        <v/>
      </c>
      <c r="J50" s="4" t="str">
        <f>+'Økoavlinger P'!J50</f>
        <v/>
      </c>
      <c r="K50" s="4" t="str">
        <f>+'Økoavlinger P'!K50</f>
        <v/>
      </c>
      <c r="L50" s="4" t="str">
        <f>+'Økoavlinger P'!L50</f>
        <v/>
      </c>
      <c r="M50" s="4" t="str">
        <f>+'Økoavlinger P'!M50</f>
        <v/>
      </c>
      <c r="N50" s="4" t="str">
        <f>+'Økoavlinger P'!N50</f>
        <v/>
      </c>
      <c r="O50" s="4" t="str">
        <f>+'Økoavlinger P'!O50</f>
        <v/>
      </c>
      <c r="P50" s="4" t="str">
        <f>+'Økoavlinger P'!P50</f>
        <v/>
      </c>
      <c r="Q50" s="4" t="str">
        <f>+'Økoavlinger P'!Q50</f>
        <v/>
      </c>
      <c r="R50" s="4" t="str">
        <f>+'Økoavlinger P'!R50</f>
        <v/>
      </c>
      <c r="S50" s="4" t="str">
        <f>+'Økoavlinger P'!S50</f>
        <v/>
      </c>
      <c r="T50" s="4" t="str">
        <f>+'Økoavlinger P'!T50</f>
        <v/>
      </c>
      <c r="U50" s="4" t="str">
        <f>+'Økoavlinger P'!U50</f>
        <v/>
      </c>
      <c r="V50" s="4"/>
      <c r="AS50"/>
      <c r="AT50" s="35"/>
    </row>
    <row r="51" spans="1:46" x14ac:dyDescent="0.25">
      <c r="A51" t="str">
        <f>+'Økoavlinger P'!A51</f>
        <v>OSLO</v>
      </c>
      <c r="B51" s="4" t="str">
        <f>+'Økoavlinger P'!B51</f>
        <v/>
      </c>
      <c r="C51" s="4" t="str">
        <f>+'Økoavlinger P'!C51</f>
        <v/>
      </c>
      <c r="D51" s="4">
        <f>+'Økoavlinger P'!D51</f>
        <v>186.24137931034483</v>
      </c>
      <c r="E51" s="4">
        <f>+'Økoavlinger P'!E51</f>
        <v>288.125</v>
      </c>
      <c r="F51" s="4">
        <f>+'Økoavlinger P'!F51</f>
        <v>228.98473282442748</v>
      </c>
      <c r="G51" s="4">
        <f>+'Økoavlinger P'!G51</f>
        <v>243.72666666666666</v>
      </c>
      <c r="H51" s="4" t="str">
        <f>+'Økoavlinger P'!H51</f>
        <v/>
      </c>
      <c r="I51" s="4">
        <f>+'Økoavlinger P'!I51</f>
        <v>80.721590909090907</v>
      </c>
      <c r="J51" s="4" t="str">
        <f>+'Økoavlinger P'!J51</f>
        <v/>
      </c>
      <c r="K51" s="4" t="str">
        <f>+'Økoavlinger P'!K51</f>
        <v/>
      </c>
      <c r="L51" s="4" t="str">
        <f>+'Økoavlinger P'!L51</f>
        <v/>
      </c>
      <c r="M51" s="4">
        <f>+'Økoavlinger P'!M51</f>
        <v>100.84189723320158</v>
      </c>
      <c r="N51" s="4">
        <f>+'Økoavlinger P'!N51</f>
        <v>478.05418719211821</v>
      </c>
      <c r="O51" s="4" t="str">
        <f>+'Økoavlinger P'!O51</f>
        <v/>
      </c>
      <c r="P51" s="4" t="str">
        <f>+'Økoavlinger P'!P51</f>
        <v/>
      </c>
      <c r="Q51" s="4" t="str">
        <f>+'Økoavlinger P'!Q51</f>
        <v/>
      </c>
      <c r="R51" s="4" t="str">
        <f>+'Økoavlinger P'!R51</f>
        <v/>
      </c>
      <c r="S51" s="4" t="str">
        <f>+'Økoavlinger P'!S51</f>
        <v/>
      </c>
      <c r="T51" s="4" t="str">
        <f>+'Økoavlinger P'!T51</f>
        <v/>
      </c>
      <c r="U51" s="4">
        <f>+'Økoavlinger P'!U51</f>
        <v>229.52792201940707</v>
      </c>
      <c r="V51" s="4"/>
      <c r="W51" s="3"/>
      <c r="AS51"/>
      <c r="AT51" s="35"/>
    </row>
    <row r="52" spans="1:46" x14ac:dyDescent="0.25">
      <c r="A52" t="str">
        <f>+'Økoavlinger P'!A52</f>
        <v>ROGALAND</v>
      </c>
      <c r="B52" s="4">
        <f>+'Økoavlinger P'!B52</f>
        <v>213.71656050955414</v>
      </c>
      <c r="C52" s="4">
        <f>+'Økoavlinger P'!C52</f>
        <v>206.99029126213591</v>
      </c>
      <c r="D52" s="4">
        <f>+'Økoavlinger P'!D52</f>
        <v>147.84246575342465</v>
      </c>
      <c r="E52" s="4">
        <f>+'Økoavlinger P'!E52</f>
        <v>180.3962962962963</v>
      </c>
      <c r="F52" s="4">
        <f>+'Økoavlinger P'!F52</f>
        <v>197.47474747474749</v>
      </c>
      <c r="G52" s="4">
        <f>+'Økoavlinger P'!G52</f>
        <v>254.13780918727915</v>
      </c>
      <c r="H52" s="4">
        <f>+'Økoavlinger P'!H52</f>
        <v>144.77253218884121</v>
      </c>
      <c r="I52" s="4" t="str">
        <f>+'Økoavlinger P'!I52</f>
        <v/>
      </c>
      <c r="J52" s="4" t="str">
        <f>+'Økoavlinger P'!J52</f>
        <v/>
      </c>
      <c r="K52" s="4" t="str">
        <f>+'Økoavlinger P'!K52</f>
        <v/>
      </c>
      <c r="L52" s="4" t="str">
        <f>+'Økoavlinger P'!L52</f>
        <v/>
      </c>
      <c r="M52" s="4" t="str">
        <f>+'Økoavlinger P'!M52</f>
        <v/>
      </c>
      <c r="N52" s="4">
        <f>+'Økoavlinger P'!N52</f>
        <v>6.6507936507936511</v>
      </c>
      <c r="O52" s="4">
        <f>+'Økoavlinger P'!O52</f>
        <v>40.202702702702702</v>
      </c>
      <c r="P52" s="4">
        <f>+'Økoavlinger P'!P52</f>
        <v>85.822580645161295</v>
      </c>
      <c r="Q52" s="4">
        <f>+'Økoavlinger P'!Q52</f>
        <v>153.41379310344828</v>
      </c>
      <c r="R52" s="4" t="str">
        <f>+'Økoavlinger P'!R52</f>
        <v/>
      </c>
      <c r="S52" s="4" t="str">
        <f>+'Økoavlinger P'!S52</f>
        <v/>
      </c>
      <c r="T52" s="4" t="str">
        <f>+'Økoavlinger P'!T52</f>
        <v/>
      </c>
      <c r="U52" s="4">
        <f>+'Økoavlinger P'!U52</f>
        <v>148.31096116130772</v>
      </c>
      <c r="V52" s="4"/>
      <c r="W52" s="3"/>
      <c r="AS52"/>
      <c r="AT52" s="35"/>
    </row>
    <row r="53" spans="1:46" x14ac:dyDescent="0.25">
      <c r="A53" t="str">
        <f>+'Økoavlinger P'!A53</f>
        <v>TELEMARK</v>
      </c>
      <c r="B53" s="4">
        <f>+'Økoavlinger P'!B53</f>
        <v>13.924395161290322</v>
      </c>
      <c r="C53" s="4">
        <f>+'Økoavlinger P'!C53</f>
        <v>20.176136363636363</v>
      </c>
      <c r="D53" s="4">
        <f>+'Økoavlinger P'!D53</f>
        <v>51.283600493218252</v>
      </c>
      <c r="E53" s="4">
        <f>+'Økoavlinger P'!E53</f>
        <v>42.496078431372545</v>
      </c>
      <c r="F53" s="4">
        <f>+'Økoavlinger P'!F53</f>
        <v>78.643478260869571</v>
      </c>
      <c r="G53" s="4">
        <f>+'Økoavlinger P'!G53</f>
        <v>81.91575091575092</v>
      </c>
      <c r="H53" s="4">
        <f>+'Økoavlinger P'!H53</f>
        <v>68.516079632465548</v>
      </c>
      <c r="I53" s="4">
        <f>+'Økoavlinger P'!I53</f>
        <v>79.252307692307696</v>
      </c>
      <c r="J53" s="4">
        <f>+'Økoavlinger P'!J53</f>
        <v>71.205653021442501</v>
      </c>
      <c r="K53" s="4">
        <f>+'Økoavlinger P'!K53</f>
        <v>131.12442996742672</v>
      </c>
      <c r="L53" s="4">
        <f>+'Økoavlinger P'!L53</f>
        <v>99.27078891257996</v>
      </c>
      <c r="M53" s="4">
        <f>+'Økoavlinger P'!M53</f>
        <v>254.51134301270417</v>
      </c>
      <c r="N53" s="4">
        <f>+'Økoavlinger P'!N53</f>
        <v>172.20901068276822</v>
      </c>
      <c r="O53" s="4">
        <f>+'Økoavlinger P'!O53</f>
        <v>65.213169114163904</v>
      </c>
      <c r="P53" s="4">
        <f>+'Økoavlinger P'!P53</f>
        <v>205.31917808219177</v>
      </c>
      <c r="Q53" s="4">
        <f>+'Økoavlinger P'!Q53</f>
        <v>245.95471349353051</v>
      </c>
      <c r="R53" s="4" t="str">
        <f>+'Økoavlinger P'!R53</f>
        <v/>
      </c>
      <c r="S53" s="4" t="str">
        <f>+'Økoavlinger P'!S53</f>
        <v/>
      </c>
      <c r="T53" s="4" t="str">
        <f>+'Økoavlinger P'!T53</f>
        <v/>
      </c>
      <c r="U53" s="4">
        <f>+'Økoavlinger P'!U53</f>
        <v>105.06350707735744</v>
      </c>
      <c r="V53" s="4"/>
      <c r="W53" s="3"/>
      <c r="AS53"/>
      <c r="AT53" s="35"/>
    </row>
    <row r="54" spans="1:46" x14ac:dyDescent="0.25">
      <c r="A54" t="str">
        <f>+'Økoavlinger P'!A54</f>
        <v>TROMS</v>
      </c>
      <c r="B54" s="4" t="str">
        <f>+'Økoavlinger P'!B54</f>
        <v/>
      </c>
      <c r="C54" s="4" t="str">
        <f>+'Økoavlinger P'!C54</f>
        <v/>
      </c>
      <c r="D54" s="4" t="str">
        <f>+'Økoavlinger P'!D54</f>
        <v/>
      </c>
      <c r="E54" s="4" t="str">
        <f>+'Økoavlinger P'!E54</f>
        <v/>
      </c>
      <c r="F54" s="4" t="str">
        <f>+'Økoavlinger P'!F54</f>
        <v/>
      </c>
      <c r="G54" s="4" t="str">
        <f>+'Økoavlinger P'!G54</f>
        <v/>
      </c>
      <c r="H54" s="4" t="str">
        <f>+'Økoavlinger P'!H54</f>
        <v/>
      </c>
      <c r="I54" s="4" t="str">
        <f>+'Økoavlinger P'!I54</f>
        <v/>
      </c>
      <c r="J54" s="4" t="str">
        <f>+'Økoavlinger P'!J54</f>
        <v/>
      </c>
      <c r="K54" s="4" t="str">
        <f>+'Økoavlinger P'!K54</f>
        <v/>
      </c>
      <c r="L54" s="4" t="str">
        <f>+'Økoavlinger P'!L54</f>
        <v/>
      </c>
      <c r="M54" s="4" t="str">
        <f>+'Økoavlinger P'!M54</f>
        <v/>
      </c>
      <c r="N54" s="4" t="str">
        <f>+'Økoavlinger P'!N54</f>
        <v/>
      </c>
      <c r="O54" s="4" t="str">
        <f>+'Økoavlinger P'!O54</f>
        <v/>
      </c>
      <c r="P54" s="4" t="str">
        <f>+'Økoavlinger P'!P54</f>
        <v/>
      </c>
      <c r="Q54" s="4" t="str">
        <f>+'Økoavlinger P'!Q54</f>
        <v/>
      </c>
      <c r="R54" s="4" t="str">
        <f>+'Økoavlinger P'!R54</f>
        <v/>
      </c>
      <c r="S54" s="4" t="str">
        <f>+'Økoavlinger P'!S54</f>
        <v/>
      </c>
      <c r="T54" s="4" t="str">
        <f>+'Økoavlinger P'!T54</f>
        <v/>
      </c>
      <c r="U54" s="4" t="str">
        <f>+'Økoavlinger P'!U54</f>
        <v/>
      </c>
      <c r="V54" s="4"/>
      <c r="W54" s="3"/>
      <c r="AS54"/>
      <c r="AT54" s="35"/>
    </row>
    <row r="55" spans="1:46" x14ac:dyDescent="0.25">
      <c r="A55" t="s">
        <v>27</v>
      </c>
      <c r="B55" s="4">
        <f>+'Økoavlinger P'!B55</f>
        <v>127.95275245014383</v>
      </c>
      <c r="C55" s="4">
        <f>+'Økoavlinger P'!C55</f>
        <v>162.73084635113079</v>
      </c>
      <c r="D55" s="4">
        <f>+'Økoavlinger P'!D55</f>
        <v>130.92592954035328</v>
      </c>
      <c r="E55" s="4">
        <f>+'Økoavlinger P'!E55</f>
        <v>182.52463797264681</v>
      </c>
      <c r="F55" s="4">
        <f>+'Økoavlinger P'!F55</f>
        <v>151.57212702100881</v>
      </c>
      <c r="G55" s="4">
        <f>+'Økoavlinger P'!G55</f>
        <v>138.25364153214093</v>
      </c>
      <c r="H55" s="4">
        <f>+'Økoavlinger P'!H55</f>
        <v>144.08678044547295</v>
      </c>
      <c r="I55" s="4">
        <f>+'Økoavlinger P'!I55</f>
        <v>173.19049813726619</v>
      </c>
      <c r="J55" s="4">
        <f>+'Økoavlinger P'!J55</f>
        <v>179.17699886650973</v>
      </c>
      <c r="K55" s="4">
        <f>+'Økoavlinger P'!K55</f>
        <v>197.45459049695287</v>
      </c>
      <c r="L55" s="4">
        <f>+'Økoavlinger P'!L55</f>
        <v>142.86463786458035</v>
      </c>
      <c r="M55" s="4">
        <f>+'Økoavlinger P'!M55</f>
        <v>208.20210548816331</v>
      </c>
      <c r="N55" s="4">
        <f>+'Økoavlinger P'!N55</f>
        <v>171.73164754372286</v>
      </c>
      <c r="O55" s="4">
        <f>+'Økoavlinger P'!O55</f>
        <v>154.4535230822631</v>
      </c>
      <c r="P55" s="4">
        <f>+'Økoavlinger P'!P55</f>
        <v>201.64514382926075</v>
      </c>
      <c r="Q55" s="4">
        <f>+'Økoavlinger P'!Q55</f>
        <v>174.16923202881938</v>
      </c>
      <c r="R55" s="4" t="str">
        <f>+'Økoavlinger P'!R55</f>
        <v/>
      </c>
      <c r="S55" s="4" t="str">
        <f>+'Økoavlinger P'!S55</f>
        <v/>
      </c>
      <c r="T55" s="4" t="str">
        <f>+'Økoavlinger P'!T55</f>
        <v/>
      </c>
      <c r="U55" s="4">
        <f>+'Økoavlinger P'!U55</f>
        <v>165.05844329065224</v>
      </c>
      <c r="V55" s="4"/>
      <c r="W55" s="3"/>
      <c r="AS55"/>
      <c r="AT55" s="35"/>
    </row>
    <row r="56" spans="1:46" x14ac:dyDescent="0.25">
      <c r="W56" s="3"/>
      <c r="AS56"/>
      <c r="AT56" s="35"/>
    </row>
    <row r="57" spans="1:46" x14ac:dyDescent="0.25">
      <c r="W57" s="3"/>
      <c r="AS57"/>
      <c r="AT57" s="35"/>
    </row>
    <row r="58" spans="1:46" x14ac:dyDescent="0.25">
      <c r="W58" s="3"/>
      <c r="AS58"/>
      <c r="AT58" s="35"/>
    </row>
    <row r="59" spans="1:46" x14ac:dyDescent="0.25">
      <c r="W59" s="3"/>
      <c r="AS59"/>
      <c r="AT59" s="35"/>
    </row>
    <row r="60" spans="1:46" x14ac:dyDescent="0.25">
      <c r="W60" s="3"/>
      <c r="AS60"/>
      <c r="AT60" s="35"/>
    </row>
    <row r="61" spans="1:46" x14ac:dyDescent="0.25">
      <c r="W61" s="3"/>
      <c r="AS61"/>
      <c r="AT61" s="35"/>
    </row>
    <row r="62" spans="1:46" x14ac:dyDescent="0.25">
      <c r="W62" s="3"/>
      <c r="AS62"/>
      <c r="AT62" s="35"/>
    </row>
    <row r="63" spans="1:46" x14ac:dyDescent="0.25">
      <c r="W63" s="3"/>
    </row>
    <row r="64" spans="1:46" x14ac:dyDescent="0.25">
      <c r="U64" s="4"/>
      <c r="V64" s="4"/>
      <c r="W64" s="3"/>
    </row>
    <row r="65" spans="21:45" x14ac:dyDescent="0.25">
      <c r="U65" s="4"/>
      <c r="V65" s="4"/>
      <c r="W65" s="3"/>
    </row>
    <row r="66" spans="21:45" x14ac:dyDescent="0.25">
      <c r="U66" s="4"/>
      <c r="V66" s="4"/>
      <c r="W66" s="3"/>
    </row>
    <row r="67" spans="21:45" x14ac:dyDescent="0.25">
      <c r="U67" s="4"/>
      <c r="V67" s="4"/>
      <c r="W67" s="3"/>
    </row>
    <row r="68" spans="21:45" x14ac:dyDescent="0.25">
      <c r="U68" s="4"/>
      <c r="V68" s="4"/>
      <c r="W68" s="3"/>
    </row>
    <row r="69" spans="21:45" x14ac:dyDescent="0.25">
      <c r="U69" s="4"/>
      <c r="V69" s="4"/>
      <c r="W69" s="3"/>
    </row>
    <row r="70" spans="21:45" x14ac:dyDescent="0.25">
      <c r="U70" s="4"/>
      <c r="V70" s="4"/>
      <c r="W70" s="3"/>
    </row>
    <row r="71" spans="21:45" x14ac:dyDescent="0.25">
      <c r="U71" s="4"/>
      <c r="V71" s="4"/>
    </row>
    <row r="72" spans="21:45" x14ac:dyDescent="0.25">
      <c r="U72" s="4"/>
      <c r="V72" s="4"/>
    </row>
    <row r="73" spans="21:45" x14ac:dyDescent="0.25">
      <c r="U73" s="4"/>
      <c r="V73" s="4"/>
    </row>
    <row r="76" spans="21:45" x14ac:dyDescent="0.25">
      <c r="AS76" s="2" t="str">
        <f>CONCATENATE("Avling per dekar for økologisk korn levert kornmottak i ",$AS$1)</f>
        <v>Avling per dekar for økologisk korn levert kornmottak i 2020</v>
      </c>
    </row>
  </sheetData>
  <dataValidations count="2">
    <dataValidation type="list" allowBlank="1" showInputMessage="1" showErrorMessage="1" sqref="AS1" xr:uid="{00000000-0002-0000-0900-000001000000}">
      <formula1>$B$4:$AQ$4</formula1>
    </dataValidation>
    <dataValidation type="list" allowBlank="1" showInputMessage="1" showErrorMessage="1" sqref="W1" xr:uid="{00000000-0002-0000-0900-000000000000}">
      <formula1>$A$5:$A$20</formula1>
    </dataValidation>
  </dataValidations>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07"/>
  <sheetViews>
    <sheetView workbookViewId="0">
      <selection activeCell="X10" sqref="X10"/>
    </sheetView>
  </sheetViews>
  <sheetFormatPr baseColWidth="10" defaultRowHeight="15" x14ac:dyDescent="0.25"/>
  <cols>
    <col min="1" max="1" width="23.7109375" bestFit="1" customWidth="1"/>
    <col min="2" max="2" width="19.28515625" bestFit="1" customWidth="1"/>
    <col min="3" max="3" width="17" bestFit="1" customWidth="1"/>
    <col min="4" max="4" width="5" bestFit="1" customWidth="1"/>
    <col min="5" max="5" width="47.85546875" bestFit="1" customWidth="1"/>
    <col min="6" max="6" width="6.42578125" customWidth="1"/>
    <col min="7" max="18" width="5" bestFit="1" customWidth="1"/>
    <col min="19" max="19" width="7.28515625" customWidth="1"/>
    <col min="20" max="20" width="7.42578125" customWidth="1"/>
    <col min="21" max="21" width="7.5703125" customWidth="1"/>
    <col min="22" max="22" width="4.85546875" bestFit="1" customWidth="1"/>
    <col min="23" max="23" width="11" bestFit="1" customWidth="1"/>
    <col min="24" max="24" width="33.28515625" customWidth="1"/>
    <col min="25" max="25" width="27.28515625" customWidth="1"/>
    <col min="26" max="26" width="6" customWidth="1"/>
    <col min="27" max="29" width="5" customWidth="1"/>
    <col min="30" max="30" width="6" customWidth="1"/>
    <col min="31" max="31" width="5" customWidth="1"/>
    <col min="32" max="32" width="6" customWidth="1"/>
    <col min="33" max="33" width="7" customWidth="1"/>
    <col min="34" max="34" width="6" customWidth="1"/>
    <col min="35" max="35" width="7" customWidth="1"/>
    <col min="36" max="41" width="5" customWidth="1"/>
    <col min="42" max="42" width="7" customWidth="1"/>
    <col min="43" max="43" width="5" customWidth="1"/>
    <col min="44" max="44" width="6" customWidth="1"/>
    <col min="45" max="45" width="5" customWidth="1"/>
    <col min="46" max="49" width="7" customWidth="1"/>
    <col min="50" max="50" width="5" customWidth="1"/>
    <col min="51" max="52" width="7" customWidth="1"/>
    <col min="53" max="56" width="5" customWidth="1"/>
    <col min="57" max="60" width="6" customWidth="1"/>
    <col min="61" max="64" width="7" customWidth="1"/>
    <col min="65" max="65" width="5" customWidth="1"/>
    <col min="66" max="69" width="7" customWidth="1"/>
    <col min="70" max="71" width="5" customWidth="1"/>
    <col min="72" max="72" width="7" customWidth="1"/>
    <col min="73" max="73" width="6" customWidth="1"/>
    <col min="74" max="76" width="5" customWidth="1"/>
    <col min="77" max="77" width="6" customWidth="1"/>
    <col min="78" max="79" width="7" customWidth="1"/>
    <col min="80" max="81" width="5" customWidth="1"/>
    <col min="82" max="82" width="7" customWidth="1"/>
    <col min="83" max="88" width="5" customWidth="1"/>
    <col min="89" max="89" width="6" customWidth="1"/>
    <col min="90" max="90" width="5" customWidth="1"/>
    <col min="91" max="92" width="6" customWidth="1"/>
    <col min="93" max="93" width="7" customWidth="1"/>
    <col min="94" max="94" width="5" customWidth="1"/>
    <col min="95" max="95" width="6" customWidth="1"/>
    <col min="96" max="97" width="5" customWidth="1"/>
    <col min="98" max="98" width="6" customWidth="1"/>
    <col min="99" max="105" width="5" customWidth="1"/>
    <col min="106" max="106" width="7" customWidth="1"/>
    <col min="107" max="109" width="5" customWidth="1"/>
    <col min="110" max="110" width="6" customWidth="1"/>
    <col min="111" max="112" width="7" customWidth="1"/>
    <col min="113" max="114" width="5" customWidth="1"/>
    <col min="115" max="116" width="6" customWidth="1"/>
    <col min="117" max="118" width="7" customWidth="1"/>
    <col min="119" max="120" width="5" customWidth="1"/>
    <col min="121" max="121" width="6" customWidth="1"/>
    <col min="122" max="122" width="5" customWidth="1"/>
    <col min="123" max="123" width="6" customWidth="1"/>
    <col min="124" max="124" width="7" customWidth="1"/>
    <col min="125" max="126" width="6" customWidth="1"/>
    <col min="127" max="127" width="7" customWidth="1"/>
    <col min="128" max="130" width="5" customWidth="1"/>
    <col min="131" max="131" width="6" customWidth="1"/>
    <col min="132" max="132" width="7" customWidth="1"/>
    <col min="133" max="134" width="6" customWidth="1"/>
    <col min="135" max="135" width="5" customWidth="1"/>
    <col min="136" max="136" width="7" customWidth="1"/>
    <col min="137" max="137" width="5" customWidth="1"/>
    <col min="138" max="138" width="6" customWidth="1"/>
    <col min="139" max="139" width="7" customWidth="1"/>
    <col min="140" max="146" width="6" customWidth="1"/>
    <col min="147" max="147" width="7" customWidth="1"/>
    <col min="148" max="149" width="6" customWidth="1"/>
    <col min="150" max="150" width="7" customWidth="1"/>
    <col min="151" max="152" width="6" customWidth="1"/>
    <col min="153" max="153" width="7" customWidth="1"/>
    <col min="154" max="155" width="6" customWidth="1"/>
    <col min="156" max="156" width="7" customWidth="1"/>
    <col min="157" max="160" width="6" customWidth="1"/>
    <col min="161" max="161" width="7" customWidth="1"/>
    <col min="162" max="166" width="6" customWidth="1"/>
    <col min="167" max="168" width="7" customWidth="1"/>
    <col min="169" max="170" width="6" customWidth="1"/>
    <col min="171" max="171" width="7" customWidth="1"/>
    <col min="172" max="172" width="6" customWidth="1"/>
    <col min="173" max="174" width="7" customWidth="1"/>
    <col min="175" max="175" width="6" customWidth="1"/>
    <col min="176" max="176" width="7" customWidth="1"/>
    <col min="177" max="177" width="6" customWidth="1"/>
    <col min="178" max="178" width="7" customWidth="1"/>
    <col min="179" max="179" width="6" customWidth="1"/>
    <col min="180" max="180" width="7" customWidth="1"/>
    <col min="181" max="182" width="6" customWidth="1"/>
    <col min="183" max="183" width="7" customWidth="1"/>
    <col min="184" max="184" width="6" customWidth="1"/>
    <col min="185" max="186" width="7" customWidth="1"/>
    <col min="187" max="189" width="6" customWidth="1"/>
    <col min="190" max="191" width="7" customWidth="1"/>
    <col min="192" max="193" width="6" customWidth="1"/>
    <col min="194" max="194" width="8" customWidth="1"/>
    <col min="195" max="195" width="7" customWidth="1"/>
    <col min="196" max="196" width="6" customWidth="1"/>
    <col min="197" max="198" width="7" customWidth="1"/>
    <col min="199" max="200" width="6" customWidth="1"/>
    <col min="201" max="201" width="7" customWidth="1"/>
    <col min="202" max="204" width="6" customWidth="1"/>
    <col min="205" max="207" width="7" customWidth="1"/>
    <col min="208" max="208" width="6" customWidth="1"/>
    <col min="209" max="209" width="7" customWidth="1"/>
    <col min="210" max="212" width="6" customWidth="1"/>
    <col min="213" max="214" width="7" customWidth="1"/>
    <col min="215" max="216" width="6" customWidth="1"/>
    <col min="217" max="217" width="7" customWidth="1"/>
    <col min="218" max="218" width="8" customWidth="1"/>
    <col min="219" max="221" width="6" customWidth="1"/>
    <col min="222" max="223" width="7" customWidth="1"/>
    <col min="224" max="224" width="8" customWidth="1"/>
    <col min="225" max="225" width="6" customWidth="1"/>
    <col min="226" max="228" width="7" customWidth="1"/>
    <col min="229" max="230" width="6" customWidth="1"/>
    <col min="231" max="233" width="7" customWidth="1"/>
    <col min="234" max="236" width="6" customWidth="1"/>
    <col min="237" max="237" width="8" customWidth="1"/>
    <col min="238" max="240" width="7" customWidth="1"/>
    <col min="241" max="241" width="6" customWidth="1"/>
    <col min="242" max="242" width="7" customWidth="1"/>
    <col min="243" max="243" width="6" customWidth="1"/>
    <col min="244" max="246" width="7" customWidth="1"/>
    <col min="247" max="247" width="6" customWidth="1"/>
    <col min="248" max="250" width="7" customWidth="1"/>
    <col min="251" max="251" width="8" customWidth="1"/>
    <col min="252" max="253" width="7" customWidth="1"/>
    <col min="254" max="255" width="8" customWidth="1"/>
    <col min="256" max="256" width="7" customWidth="1"/>
    <col min="257" max="257" width="6" customWidth="1"/>
    <col min="258" max="258" width="8" customWidth="1"/>
    <col min="259" max="259" width="6" customWidth="1"/>
    <col min="260" max="260" width="7" customWidth="1"/>
    <col min="261" max="261" width="6" customWidth="1"/>
    <col min="262" max="263" width="8" customWidth="1"/>
    <col min="264" max="266" width="7" customWidth="1"/>
    <col min="267" max="267" width="8" customWidth="1"/>
    <col min="268" max="268" width="9" customWidth="1"/>
    <col min="269" max="269" width="6.7109375" customWidth="1"/>
    <col min="270" max="270" width="10.5703125" customWidth="1"/>
    <col min="271" max="271" width="7" customWidth="1"/>
    <col min="272" max="272" width="10.5703125" customWidth="1"/>
    <col min="273" max="273" width="6.7109375" customWidth="1"/>
    <col min="274" max="274" width="10.5703125" customWidth="1"/>
    <col min="275" max="275" width="7.7109375" customWidth="1"/>
    <col min="276" max="276" width="11.5703125" bestFit="1" customWidth="1"/>
    <col min="277" max="277" width="7.7109375" customWidth="1"/>
    <col min="278" max="278" width="11.5703125" bestFit="1" customWidth="1"/>
    <col min="279" max="279" width="7.7109375" customWidth="1"/>
    <col min="280" max="280" width="11.5703125" bestFit="1" customWidth="1"/>
    <col min="281" max="281" width="7.7109375" customWidth="1"/>
    <col min="282" max="282" width="11.5703125" bestFit="1" customWidth="1"/>
    <col min="283" max="283" width="7.7109375" customWidth="1"/>
    <col min="284" max="284" width="11.5703125" bestFit="1" customWidth="1"/>
    <col min="285" max="285" width="7.7109375" customWidth="1"/>
    <col min="286" max="286" width="11.5703125" bestFit="1" customWidth="1"/>
    <col min="287" max="287" width="7.7109375" customWidth="1"/>
    <col min="288" max="288" width="11.5703125" bestFit="1" customWidth="1"/>
    <col min="289" max="289" width="7.7109375" customWidth="1"/>
    <col min="290" max="290" width="11.5703125" bestFit="1" customWidth="1"/>
    <col min="291" max="291" width="7.7109375" customWidth="1"/>
    <col min="292" max="292" width="11.5703125" bestFit="1" customWidth="1"/>
    <col min="293" max="293" width="7.7109375" customWidth="1"/>
    <col min="294" max="294" width="11.5703125" bestFit="1" customWidth="1"/>
    <col min="295" max="295" width="7.7109375" customWidth="1"/>
    <col min="296" max="296" width="11.5703125" bestFit="1" customWidth="1"/>
    <col min="297" max="297" width="7.7109375" customWidth="1"/>
    <col min="298" max="298" width="11.5703125" bestFit="1" customWidth="1"/>
    <col min="299" max="299" width="7.7109375" customWidth="1"/>
    <col min="300" max="300" width="11.5703125" bestFit="1" customWidth="1"/>
    <col min="301" max="301" width="7.7109375" customWidth="1"/>
    <col min="302" max="302" width="11.5703125" bestFit="1" customWidth="1"/>
    <col min="303" max="303" width="7.7109375" customWidth="1"/>
    <col min="304" max="304" width="11.5703125" bestFit="1" customWidth="1"/>
    <col min="305" max="305" width="7.7109375" customWidth="1"/>
    <col min="306" max="306" width="11.5703125" bestFit="1" customWidth="1"/>
    <col min="307" max="307" width="7.7109375" customWidth="1"/>
    <col min="308" max="308" width="11.5703125" bestFit="1" customWidth="1"/>
    <col min="309" max="309" width="7.7109375" customWidth="1"/>
    <col min="310" max="310" width="11.5703125" bestFit="1" customWidth="1"/>
    <col min="311" max="311" width="7.7109375" customWidth="1"/>
    <col min="312" max="312" width="11.5703125" bestFit="1" customWidth="1"/>
    <col min="313" max="313" width="7.7109375" customWidth="1"/>
    <col min="314" max="314" width="11.5703125" bestFit="1" customWidth="1"/>
    <col min="315" max="315" width="7.7109375" customWidth="1"/>
    <col min="316" max="316" width="11.5703125" bestFit="1" customWidth="1"/>
    <col min="317" max="317" width="7.7109375" customWidth="1"/>
    <col min="318" max="318" width="11.5703125" bestFit="1" customWidth="1"/>
    <col min="319" max="319" width="7.7109375" customWidth="1"/>
    <col min="320" max="320" width="11.5703125" bestFit="1" customWidth="1"/>
    <col min="321" max="321" width="7.7109375" customWidth="1"/>
    <col min="322" max="322" width="11.5703125" bestFit="1" customWidth="1"/>
    <col min="323" max="323" width="7.7109375" customWidth="1"/>
    <col min="324" max="324" width="11.5703125" bestFit="1" customWidth="1"/>
    <col min="325" max="325" width="7.7109375" customWidth="1"/>
    <col min="326" max="326" width="11.5703125" bestFit="1" customWidth="1"/>
    <col min="327" max="327" width="7.7109375" customWidth="1"/>
    <col min="328" max="328" width="11.5703125" bestFit="1" customWidth="1"/>
    <col min="329" max="329" width="7.7109375" customWidth="1"/>
    <col min="330" max="330" width="11.5703125" bestFit="1" customWidth="1"/>
    <col min="331" max="331" width="7.7109375" customWidth="1"/>
    <col min="332" max="332" width="11.5703125" bestFit="1" customWidth="1"/>
    <col min="333" max="333" width="7.7109375" customWidth="1"/>
    <col min="334" max="334" width="11.5703125" bestFit="1" customWidth="1"/>
    <col min="335" max="335" width="7.7109375" customWidth="1"/>
    <col min="336" max="336" width="11.5703125" bestFit="1" customWidth="1"/>
    <col min="337" max="337" width="7.7109375" customWidth="1"/>
    <col min="338" max="338" width="11.5703125" bestFit="1" customWidth="1"/>
    <col min="339" max="339" width="7.7109375" customWidth="1"/>
    <col min="340" max="340" width="11.5703125" bestFit="1" customWidth="1"/>
    <col min="341" max="341" width="7.7109375" customWidth="1"/>
    <col min="342" max="342" width="11.5703125" bestFit="1" customWidth="1"/>
    <col min="343" max="343" width="7.7109375" customWidth="1"/>
    <col min="344" max="344" width="11.5703125" bestFit="1" customWidth="1"/>
    <col min="345" max="345" width="7.7109375" customWidth="1"/>
    <col min="346" max="346" width="11.5703125" bestFit="1" customWidth="1"/>
    <col min="347" max="347" width="7.7109375" customWidth="1"/>
    <col min="348" max="348" width="11.5703125" bestFit="1" customWidth="1"/>
    <col min="349" max="349" width="7.7109375" customWidth="1"/>
    <col min="350" max="350" width="11.5703125" bestFit="1" customWidth="1"/>
    <col min="351" max="351" width="7.7109375" customWidth="1"/>
    <col min="352" max="352" width="11.5703125" bestFit="1" customWidth="1"/>
    <col min="353" max="353" width="7.7109375" customWidth="1"/>
    <col min="354" max="354" width="11.5703125" bestFit="1" customWidth="1"/>
    <col min="355" max="355" width="7.7109375" customWidth="1"/>
    <col min="356" max="356" width="11.5703125" bestFit="1" customWidth="1"/>
    <col min="357" max="357" width="7.7109375" customWidth="1"/>
    <col min="358" max="358" width="11.5703125" bestFit="1" customWidth="1"/>
    <col min="359" max="359" width="7.7109375" customWidth="1"/>
    <col min="360" max="360" width="11.5703125" bestFit="1" customWidth="1"/>
    <col min="361" max="361" width="7.7109375" customWidth="1"/>
    <col min="362" max="362" width="11.5703125" bestFit="1" customWidth="1"/>
    <col min="363" max="363" width="7.7109375" customWidth="1"/>
    <col min="364" max="364" width="11.5703125" bestFit="1" customWidth="1"/>
    <col min="365" max="365" width="7.7109375" customWidth="1"/>
    <col min="366" max="366" width="11.5703125" bestFit="1" customWidth="1"/>
    <col min="367" max="367" width="7.7109375" customWidth="1"/>
    <col min="368" max="368" width="11.5703125" bestFit="1" customWidth="1"/>
    <col min="369" max="369" width="7.7109375" customWidth="1"/>
    <col min="370" max="370" width="11.5703125" bestFit="1" customWidth="1"/>
    <col min="371" max="371" width="7.7109375" customWidth="1"/>
    <col min="372" max="372" width="11.5703125" bestFit="1" customWidth="1"/>
    <col min="373" max="373" width="7.7109375" customWidth="1"/>
    <col min="374" max="374" width="11.5703125" bestFit="1" customWidth="1"/>
    <col min="375" max="375" width="7.7109375" customWidth="1"/>
    <col min="376" max="376" width="11.5703125" bestFit="1" customWidth="1"/>
    <col min="377" max="377" width="7.7109375" customWidth="1"/>
    <col min="378" max="378" width="11.5703125" bestFit="1" customWidth="1"/>
    <col min="379" max="379" width="7.7109375" customWidth="1"/>
    <col min="380" max="380" width="11.5703125" bestFit="1" customWidth="1"/>
    <col min="381" max="381" width="7.7109375" customWidth="1"/>
    <col min="382" max="382" width="11.5703125" bestFit="1" customWidth="1"/>
    <col min="383" max="383" width="7.7109375" customWidth="1"/>
    <col min="384" max="384" width="11.5703125" bestFit="1" customWidth="1"/>
    <col min="385" max="385" width="7.7109375" customWidth="1"/>
    <col min="386" max="386" width="11.5703125" bestFit="1" customWidth="1"/>
    <col min="387" max="387" width="8" customWidth="1"/>
    <col min="388" max="388" width="11.5703125" bestFit="1" customWidth="1"/>
    <col min="389" max="389" width="7.7109375" customWidth="1"/>
    <col min="390" max="390" width="11.5703125" bestFit="1" customWidth="1"/>
    <col min="391" max="391" width="7.7109375" customWidth="1"/>
    <col min="392" max="392" width="11.5703125" bestFit="1" customWidth="1"/>
    <col min="393" max="393" width="7.7109375" customWidth="1"/>
    <col min="394" max="394" width="11.5703125" bestFit="1" customWidth="1"/>
    <col min="395" max="395" width="7.7109375" customWidth="1"/>
    <col min="396" max="396" width="11.5703125" bestFit="1" customWidth="1"/>
    <col min="397" max="397" width="7.7109375" customWidth="1"/>
    <col min="398" max="398" width="11.5703125" bestFit="1" customWidth="1"/>
    <col min="399" max="399" width="7.7109375" customWidth="1"/>
    <col min="400" max="400" width="11.5703125" bestFit="1" customWidth="1"/>
    <col min="401" max="401" width="7.7109375" customWidth="1"/>
    <col min="402" max="402" width="11.5703125" bestFit="1" customWidth="1"/>
    <col min="403" max="403" width="7.7109375" customWidth="1"/>
    <col min="404" max="404" width="11.5703125" bestFit="1" customWidth="1"/>
    <col min="405" max="405" width="7.7109375" customWidth="1"/>
    <col min="406" max="406" width="11.5703125" bestFit="1" customWidth="1"/>
    <col min="407" max="407" width="7.7109375" customWidth="1"/>
    <col min="408" max="408" width="11.5703125" bestFit="1" customWidth="1"/>
    <col min="409" max="409" width="7.7109375" customWidth="1"/>
    <col min="410" max="410" width="11.5703125" bestFit="1" customWidth="1"/>
    <col min="411" max="411" width="7.7109375" customWidth="1"/>
    <col min="412" max="412" width="11.5703125" bestFit="1" customWidth="1"/>
    <col min="413" max="413" width="7.7109375" customWidth="1"/>
    <col min="414" max="414" width="11.5703125" bestFit="1" customWidth="1"/>
    <col min="415" max="415" width="7.7109375" customWidth="1"/>
    <col min="416" max="416" width="11.5703125" bestFit="1" customWidth="1"/>
    <col min="417" max="417" width="7.7109375" customWidth="1"/>
    <col min="418" max="418" width="11.5703125" bestFit="1" customWidth="1"/>
    <col min="419" max="419" width="7.7109375" customWidth="1"/>
    <col min="420" max="420" width="11.5703125" bestFit="1" customWidth="1"/>
    <col min="421" max="421" width="7.7109375" customWidth="1"/>
    <col min="422" max="422" width="11.5703125" bestFit="1" customWidth="1"/>
    <col min="423" max="423" width="7.7109375" customWidth="1"/>
    <col min="424" max="424" width="11.5703125" bestFit="1" customWidth="1"/>
    <col min="425" max="425" width="7.7109375" customWidth="1"/>
    <col min="426" max="426" width="11.5703125" bestFit="1" customWidth="1"/>
    <col min="427" max="427" width="7.7109375" customWidth="1"/>
    <col min="428" max="428" width="11.5703125" bestFit="1" customWidth="1"/>
    <col min="429" max="429" width="7.7109375" customWidth="1"/>
    <col min="430" max="430" width="11.5703125" bestFit="1" customWidth="1"/>
    <col min="431" max="431" width="7.7109375" customWidth="1"/>
    <col min="432" max="432" width="11.5703125" bestFit="1" customWidth="1"/>
    <col min="433" max="433" width="7.7109375" customWidth="1"/>
    <col min="434" max="434" width="11.5703125" bestFit="1" customWidth="1"/>
    <col min="435" max="435" width="8" customWidth="1"/>
    <col min="436" max="436" width="11.5703125" bestFit="1" customWidth="1"/>
    <col min="437" max="437" width="7.7109375" customWidth="1"/>
    <col min="438" max="438" width="11.5703125" bestFit="1" customWidth="1"/>
    <col min="439" max="439" width="7.7109375" customWidth="1"/>
    <col min="440" max="440" width="11.5703125" bestFit="1" customWidth="1"/>
    <col min="441" max="441" width="7.7109375" customWidth="1"/>
    <col min="442" max="442" width="11.5703125" bestFit="1" customWidth="1"/>
    <col min="443" max="443" width="7.7109375" customWidth="1"/>
    <col min="444" max="444" width="11.5703125" bestFit="1" customWidth="1"/>
    <col min="445" max="445" width="7.7109375" customWidth="1"/>
    <col min="446" max="446" width="11.5703125" bestFit="1" customWidth="1"/>
    <col min="447" max="447" width="8" customWidth="1"/>
    <col min="448" max="448" width="11.5703125" bestFit="1" customWidth="1"/>
    <col min="449" max="449" width="7.7109375" customWidth="1"/>
    <col min="450" max="450" width="11.5703125" bestFit="1" customWidth="1"/>
    <col min="451" max="451" width="7.7109375" customWidth="1"/>
    <col min="452" max="452" width="11.5703125" bestFit="1" customWidth="1"/>
    <col min="453" max="453" width="7.7109375" customWidth="1"/>
    <col min="454" max="454" width="11.5703125" bestFit="1" customWidth="1"/>
    <col min="455" max="455" width="7.7109375" customWidth="1"/>
    <col min="456" max="456" width="11.5703125" bestFit="1" customWidth="1"/>
    <col min="457" max="457" width="7.7109375" customWidth="1"/>
    <col min="458" max="458" width="11.5703125" bestFit="1" customWidth="1"/>
    <col min="459" max="459" width="7.7109375" customWidth="1"/>
    <col min="460" max="460" width="11.5703125" bestFit="1" customWidth="1"/>
    <col min="461" max="461" width="7.7109375" customWidth="1"/>
    <col min="462" max="462" width="11.5703125" bestFit="1" customWidth="1"/>
    <col min="463" max="463" width="7.7109375" customWidth="1"/>
    <col min="464" max="464" width="11.5703125" bestFit="1" customWidth="1"/>
    <col min="465" max="465" width="7.7109375" customWidth="1"/>
    <col min="466" max="466" width="11.5703125" bestFit="1" customWidth="1"/>
    <col min="467" max="467" width="7.7109375" customWidth="1"/>
    <col min="468" max="468" width="11.5703125" bestFit="1" customWidth="1"/>
    <col min="469" max="469" width="7.7109375" customWidth="1"/>
    <col min="470" max="470" width="11.5703125" bestFit="1" customWidth="1"/>
    <col min="471" max="471" width="7.7109375" customWidth="1"/>
    <col min="472" max="472" width="11.5703125" bestFit="1" customWidth="1"/>
    <col min="473" max="473" width="8" customWidth="1"/>
    <col min="474" max="474" width="11.5703125" bestFit="1" customWidth="1"/>
    <col min="475" max="475" width="7.7109375" customWidth="1"/>
    <col min="476" max="476" width="11.5703125" bestFit="1" customWidth="1"/>
    <col min="477" max="477" width="7.7109375" customWidth="1"/>
    <col min="478" max="478" width="11.5703125" bestFit="1" customWidth="1"/>
    <col min="479" max="479" width="7.7109375" customWidth="1"/>
    <col min="480" max="480" width="11.5703125" bestFit="1" customWidth="1"/>
    <col min="481" max="481" width="7.7109375" customWidth="1"/>
    <col min="482" max="482" width="11.5703125" bestFit="1" customWidth="1"/>
    <col min="483" max="483" width="7.7109375" customWidth="1"/>
    <col min="484" max="484" width="11.5703125" bestFit="1" customWidth="1"/>
    <col min="485" max="485" width="7.7109375" customWidth="1"/>
    <col min="486" max="486" width="11.5703125" bestFit="1" customWidth="1"/>
    <col min="487" max="487" width="7.7109375" customWidth="1"/>
    <col min="488" max="488" width="11.5703125" bestFit="1" customWidth="1"/>
    <col min="489" max="489" width="7.7109375" customWidth="1"/>
    <col min="490" max="490" width="11.5703125" bestFit="1" customWidth="1"/>
    <col min="491" max="491" width="7.7109375" customWidth="1"/>
    <col min="492" max="492" width="11.5703125" bestFit="1" customWidth="1"/>
    <col min="493" max="493" width="7.7109375" customWidth="1"/>
    <col min="494" max="494" width="11.5703125" bestFit="1" customWidth="1"/>
    <col min="495" max="495" width="7.7109375" customWidth="1"/>
    <col min="496" max="496" width="11.5703125" bestFit="1" customWidth="1"/>
    <col min="497" max="497" width="7.7109375" customWidth="1"/>
    <col min="498" max="498" width="11.5703125" bestFit="1" customWidth="1"/>
    <col min="499" max="499" width="7.7109375" customWidth="1"/>
    <col min="500" max="500" width="11.5703125" bestFit="1" customWidth="1"/>
    <col min="501" max="501" width="8" customWidth="1"/>
    <col min="502" max="502" width="11.5703125" bestFit="1" customWidth="1"/>
    <col min="503" max="503" width="7.7109375" customWidth="1"/>
    <col min="504" max="504" width="11.5703125" bestFit="1" customWidth="1"/>
    <col min="505" max="505" width="7.7109375" customWidth="1"/>
    <col min="506" max="506" width="11.5703125" bestFit="1" customWidth="1"/>
    <col min="507" max="507" width="8" customWidth="1"/>
    <col min="508" max="508" width="11.5703125" bestFit="1" customWidth="1"/>
    <col min="509" max="509" width="8" customWidth="1"/>
    <col min="510" max="510" width="11.5703125" bestFit="1" customWidth="1"/>
    <col min="511" max="511" width="7.7109375" customWidth="1"/>
    <col min="512" max="512" width="11.5703125" bestFit="1" customWidth="1"/>
    <col min="513" max="513" width="7.7109375" customWidth="1"/>
    <col min="514" max="514" width="11.5703125" bestFit="1" customWidth="1"/>
    <col min="515" max="515" width="8" customWidth="1"/>
    <col min="516" max="516" width="11.5703125" bestFit="1" customWidth="1"/>
    <col min="517" max="517" width="7.7109375" customWidth="1"/>
    <col min="518" max="518" width="11.5703125" bestFit="1" customWidth="1"/>
    <col min="519" max="519" width="7.7109375" customWidth="1"/>
    <col min="520" max="520" width="11.5703125" bestFit="1" customWidth="1"/>
    <col min="521" max="521" width="7.7109375" customWidth="1"/>
    <col min="522" max="522" width="11.5703125" bestFit="1" customWidth="1"/>
    <col min="523" max="523" width="8.7109375" customWidth="1"/>
    <col min="524" max="524" width="12.5703125" bestFit="1" customWidth="1"/>
    <col min="525" max="525" width="8.7109375" customWidth="1"/>
    <col min="526" max="526" width="12.5703125" bestFit="1" customWidth="1"/>
    <col min="527" max="527" width="8.7109375" customWidth="1"/>
    <col min="528" max="528" width="12.5703125" bestFit="1" customWidth="1"/>
    <col min="529" max="529" width="8.7109375" customWidth="1"/>
    <col min="530" max="530" width="12.5703125" bestFit="1" customWidth="1"/>
    <col min="531" max="531" width="8.7109375" customWidth="1"/>
    <col min="532" max="532" width="12.5703125" bestFit="1" customWidth="1"/>
    <col min="533" max="573" width="7.7109375" customWidth="1"/>
    <col min="574" max="574" width="11.5703125" bestFit="1" customWidth="1"/>
    <col min="575" max="575" width="4.7109375" customWidth="1"/>
  </cols>
  <sheetData>
    <row r="1" spans="1:22" x14ac:dyDescent="0.25">
      <c r="E1" t="str">
        <f>CONCATENATE("Leveranser i ",C3," i ",C2,", tonn")</f>
        <v>Leveranser i alle kommunene i (Flere elementer), tonn</v>
      </c>
    </row>
    <row r="2" spans="1:22" x14ac:dyDescent="0.25">
      <c r="A2" s="1" t="s">
        <v>9</v>
      </c>
      <c r="B2" t="s">
        <v>28</v>
      </c>
      <c r="C2" t="str">
        <f>IF(B2="(Alle)","Norge",B2)</f>
        <v>(Flere elementer)</v>
      </c>
    </row>
    <row r="3" spans="1:22" x14ac:dyDescent="0.25">
      <c r="A3" s="1" t="s">
        <v>14</v>
      </c>
      <c r="B3" t="s">
        <v>13</v>
      </c>
      <c r="C3" t="str">
        <f>IF(B3="(Alle)","alle kommunene",B3)</f>
        <v>alle kommunene</v>
      </c>
      <c r="E3" t="str">
        <f>CONCATENATE("Korn levert såkornforretning i ",C3," i ",C2)</f>
        <v>Korn levert såkornforretning i alle kommunene i (Flere elementer)</v>
      </c>
    </row>
    <row r="5" spans="1:22" x14ac:dyDescent="0.25">
      <c r="A5" s="1" t="s">
        <v>42</v>
      </c>
      <c r="B5" s="1" t="s">
        <v>0</v>
      </c>
    </row>
    <row r="6" spans="1:22" x14ac:dyDescent="0.25">
      <c r="A6" s="1" t="s">
        <v>7</v>
      </c>
      <c r="B6">
        <v>2005</v>
      </c>
      <c r="C6">
        <v>2006</v>
      </c>
      <c r="D6">
        <v>2007</v>
      </c>
      <c r="E6">
        <v>2008</v>
      </c>
      <c r="F6">
        <v>2009</v>
      </c>
      <c r="G6">
        <v>2010</v>
      </c>
      <c r="H6">
        <v>2011</v>
      </c>
      <c r="I6">
        <v>2012</v>
      </c>
      <c r="J6">
        <v>2013</v>
      </c>
      <c r="K6">
        <v>2014</v>
      </c>
      <c r="L6">
        <v>2015</v>
      </c>
      <c r="M6">
        <v>2016</v>
      </c>
      <c r="N6">
        <v>2017</v>
      </c>
      <c r="O6">
        <v>2018</v>
      </c>
      <c r="P6">
        <v>2019</v>
      </c>
      <c r="Q6">
        <v>2020</v>
      </c>
      <c r="R6">
        <v>2023</v>
      </c>
      <c r="S6">
        <v>2021</v>
      </c>
      <c r="T6">
        <v>2022</v>
      </c>
      <c r="U6">
        <v>2024</v>
      </c>
      <c r="V6" t="s">
        <v>32</v>
      </c>
    </row>
    <row r="7" spans="1:22" x14ac:dyDescent="0.25">
      <c r="A7" s="2" t="s">
        <v>2</v>
      </c>
      <c r="B7" s="50">
        <v>2029608</v>
      </c>
      <c r="C7" s="50">
        <v>1329583</v>
      </c>
      <c r="D7" s="50">
        <v>1030031</v>
      </c>
      <c r="E7" s="50">
        <v>913941</v>
      </c>
      <c r="F7" s="50">
        <v>705638</v>
      </c>
      <c r="G7" s="50">
        <v>1089450</v>
      </c>
      <c r="H7" s="50">
        <v>709873</v>
      </c>
      <c r="I7" s="50">
        <v>912580</v>
      </c>
      <c r="J7" s="50">
        <v>1329056</v>
      </c>
      <c r="K7" s="50">
        <v>1680425</v>
      </c>
      <c r="L7" s="50">
        <v>1343824</v>
      </c>
      <c r="M7" s="50">
        <v>1607970</v>
      </c>
      <c r="N7" s="50">
        <v>1327689</v>
      </c>
      <c r="O7" s="50">
        <v>2081797</v>
      </c>
      <c r="P7" s="50">
        <v>1248456</v>
      </c>
      <c r="Q7" s="50">
        <v>775863</v>
      </c>
      <c r="R7" s="50">
        <v>1455428</v>
      </c>
      <c r="S7" s="50">
        <v>675925</v>
      </c>
      <c r="T7" s="50">
        <v>1394483</v>
      </c>
      <c r="U7" s="50">
        <v>2001739</v>
      </c>
      <c r="V7" s="50">
        <v>25643359</v>
      </c>
    </row>
    <row r="8" spans="1:22" x14ac:dyDescent="0.25">
      <c r="A8" s="2" t="s">
        <v>3</v>
      </c>
      <c r="B8" s="50">
        <v>494773</v>
      </c>
      <c r="C8" s="50">
        <v>350712</v>
      </c>
      <c r="D8" s="50">
        <v>799731</v>
      </c>
      <c r="E8" s="50">
        <v>1254346</v>
      </c>
      <c r="F8" s="50">
        <v>803442</v>
      </c>
      <c r="G8" s="50">
        <v>1013467</v>
      </c>
      <c r="H8" s="50">
        <v>517934</v>
      </c>
      <c r="I8" s="50">
        <v>974165</v>
      </c>
      <c r="J8" s="50">
        <v>697132</v>
      </c>
      <c r="K8" s="50">
        <v>747001</v>
      </c>
      <c r="L8" s="50">
        <v>716309</v>
      </c>
      <c r="M8" s="50">
        <v>1143791</v>
      </c>
      <c r="N8" s="50">
        <v>842151</v>
      </c>
      <c r="O8" s="50">
        <v>727329</v>
      </c>
      <c r="P8" s="50">
        <v>1561703</v>
      </c>
      <c r="Q8" s="50">
        <v>1955733</v>
      </c>
      <c r="R8" s="50">
        <v>1239046</v>
      </c>
      <c r="S8" s="50">
        <v>980163</v>
      </c>
      <c r="T8" s="50">
        <v>916992</v>
      </c>
      <c r="U8" s="50">
        <v>1067409</v>
      </c>
      <c r="V8" s="50">
        <v>18803329</v>
      </c>
    </row>
    <row r="9" spans="1:22" x14ac:dyDescent="0.25">
      <c r="A9" s="2" t="s">
        <v>4</v>
      </c>
      <c r="B9" s="50">
        <v>3636755</v>
      </c>
      <c r="C9" s="50">
        <v>2514732</v>
      </c>
      <c r="D9" s="50">
        <v>3789009</v>
      </c>
      <c r="E9" s="50">
        <v>3933103</v>
      </c>
      <c r="F9" s="50">
        <v>3357626</v>
      </c>
      <c r="G9" s="50">
        <v>5253519</v>
      </c>
      <c r="H9" s="50">
        <v>3402611</v>
      </c>
      <c r="I9" s="50">
        <v>5366328</v>
      </c>
      <c r="J9" s="50">
        <v>3286180</v>
      </c>
      <c r="K9" s="50">
        <v>4699824</v>
      </c>
      <c r="L9" s="50">
        <v>5036610</v>
      </c>
      <c r="M9" s="50">
        <v>3990404</v>
      </c>
      <c r="N9" s="50">
        <v>3317155</v>
      </c>
      <c r="O9" s="50">
        <v>3900870</v>
      </c>
      <c r="P9" s="50">
        <v>3968072</v>
      </c>
      <c r="Q9" s="50">
        <v>5305549</v>
      </c>
      <c r="R9" s="50">
        <v>2131099</v>
      </c>
      <c r="S9" s="50">
        <v>4099454</v>
      </c>
      <c r="T9" s="50">
        <v>4053766</v>
      </c>
      <c r="U9" s="50">
        <v>3539020</v>
      </c>
      <c r="V9" s="50">
        <v>78581686</v>
      </c>
    </row>
    <row r="10" spans="1:22" x14ac:dyDescent="0.25">
      <c r="A10" s="2" t="s">
        <v>5</v>
      </c>
      <c r="B10" s="50">
        <v>53537</v>
      </c>
      <c r="C10" s="50"/>
      <c r="D10" s="50">
        <v>139405</v>
      </c>
      <c r="E10" s="50">
        <v>89467</v>
      </c>
      <c r="F10" s="50">
        <v>52643</v>
      </c>
      <c r="G10" s="50"/>
      <c r="H10" s="50"/>
      <c r="I10" s="50"/>
      <c r="J10" s="50"/>
      <c r="K10" s="50">
        <v>0</v>
      </c>
      <c r="L10" s="50">
        <v>0</v>
      </c>
      <c r="M10" s="50">
        <v>0</v>
      </c>
      <c r="N10" s="50">
        <v>0</v>
      </c>
      <c r="O10" s="50">
        <v>0</v>
      </c>
      <c r="P10" s="50">
        <v>0</v>
      </c>
      <c r="Q10" s="50">
        <v>436078</v>
      </c>
      <c r="R10" s="50"/>
      <c r="S10" s="50">
        <v>190294</v>
      </c>
      <c r="T10" s="50">
        <v>0</v>
      </c>
      <c r="U10" s="50">
        <v>238092</v>
      </c>
      <c r="V10" s="50">
        <v>1199516</v>
      </c>
    </row>
    <row r="11" spans="1:22" x14ac:dyDescent="0.25">
      <c r="A11" s="2" t="s">
        <v>46</v>
      </c>
      <c r="B11" s="50">
        <v>23790</v>
      </c>
      <c r="C11" s="50"/>
      <c r="D11" s="50"/>
      <c r="E11" s="50"/>
      <c r="F11" s="50">
        <v>20338</v>
      </c>
      <c r="G11" s="50"/>
      <c r="H11" s="50"/>
      <c r="I11" s="50"/>
      <c r="J11" s="50"/>
      <c r="K11" s="50">
        <v>0</v>
      </c>
      <c r="L11" s="50">
        <v>0</v>
      </c>
      <c r="M11" s="50">
        <v>0</v>
      </c>
      <c r="N11" s="50">
        <v>0</v>
      </c>
      <c r="O11" s="50">
        <v>0</v>
      </c>
      <c r="P11" s="50">
        <v>0</v>
      </c>
      <c r="Q11" s="50">
        <v>0</v>
      </c>
      <c r="R11" s="50"/>
      <c r="S11" s="50"/>
      <c r="T11" s="50"/>
      <c r="U11" s="50">
        <v>0</v>
      </c>
      <c r="V11" s="50">
        <v>44128</v>
      </c>
    </row>
    <row r="12" spans="1:22" x14ac:dyDescent="0.25">
      <c r="A12" s="2" t="s">
        <v>45</v>
      </c>
      <c r="B12" s="50"/>
      <c r="C12" s="50"/>
      <c r="D12" s="50"/>
      <c r="E12" s="50"/>
      <c r="F12" s="50"/>
      <c r="G12" s="50">
        <v>26829</v>
      </c>
      <c r="H12" s="50"/>
      <c r="I12" s="50">
        <v>18462</v>
      </c>
      <c r="J12" s="50">
        <v>7493</v>
      </c>
      <c r="K12" s="50">
        <v>11084</v>
      </c>
      <c r="L12" s="50">
        <v>22150</v>
      </c>
      <c r="M12" s="50">
        <v>0</v>
      </c>
      <c r="N12" s="50">
        <v>22864</v>
      </c>
      <c r="O12" s="50">
        <v>30361</v>
      </c>
      <c r="P12" s="50">
        <v>0</v>
      </c>
      <c r="Q12" s="50">
        <v>59864</v>
      </c>
      <c r="R12" s="50">
        <v>57809</v>
      </c>
      <c r="S12" s="50">
        <v>35878</v>
      </c>
      <c r="T12" s="50">
        <v>35592</v>
      </c>
      <c r="U12" s="50">
        <v>0</v>
      </c>
      <c r="V12" s="50">
        <v>328386</v>
      </c>
    </row>
    <row r="13" spans="1:22" x14ac:dyDescent="0.25">
      <c r="A13" s="2" t="s">
        <v>32</v>
      </c>
      <c r="B13" s="50">
        <v>6238463</v>
      </c>
      <c r="C13" s="50">
        <v>4195027</v>
      </c>
      <c r="D13" s="50">
        <v>5758176</v>
      </c>
      <c r="E13" s="50">
        <v>6190857</v>
      </c>
      <c r="F13" s="50">
        <v>4939687</v>
      </c>
      <c r="G13" s="50">
        <v>7383265</v>
      </c>
      <c r="H13" s="50">
        <v>4630418</v>
      </c>
      <c r="I13" s="50">
        <v>7271535</v>
      </c>
      <c r="J13" s="50">
        <v>5319861</v>
      </c>
      <c r="K13" s="50">
        <v>7138334</v>
      </c>
      <c r="L13" s="50">
        <v>7118893</v>
      </c>
      <c r="M13" s="50">
        <v>6742165</v>
      </c>
      <c r="N13" s="50">
        <v>5509859</v>
      </c>
      <c r="O13" s="50">
        <v>6740357</v>
      </c>
      <c r="P13" s="50">
        <v>6778231</v>
      </c>
      <c r="Q13" s="50">
        <v>8533087</v>
      </c>
      <c r="R13" s="50">
        <v>4883382</v>
      </c>
      <c r="S13" s="50">
        <v>5981714</v>
      </c>
      <c r="T13" s="50">
        <v>6400833</v>
      </c>
      <c r="U13" s="50">
        <v>6846260</v>
      </c>
      <c r="V13" s="50">
        <v>124600404</v>
      </c>
    </row>
    <row r="16" spans="1:22" x14ac:dyDescent="0.25">
      <c r="A16" s="1" t="s">
        <v>9</v>
      </c>
      <c r="B16" t="s">
        <v>28</v>
      </c>
      <c r="C16" t="str">
        <f>IF(B16="(Alle)","Norge",B16)</f>
        <v>(Flere elementer)</v>
      </c>
    </row>
    <row r="17" spans="1:22" x14ac:dyDescent="0.25">
      <c r="A17" s="1" t="s">
        <v>14</v>
      </c>
      <c r="B17" t="s">
        <v>13</v>
      </c>
      <c r="C17" t="str">
        <f>IF(B17="(Alle)","alle kommunene",B17)</f>
        <v>alle kommunene</v>
      </c>
      <c r="E17" t="str">
        <f>CONCATENATE("Leierenset såkorn i ",C17," i ",C16)</f>
        <v>Leierenset såkorn i alle kommunene i (Flere elementer)</v>
      </c>
    </row>
    <row r="19" spans="1:22" x14ac:dyDescent="0.25">
      <c r="A19" s="1" t="s">
        <v>41</v>
      </c>
      <c r="B19" s="1" t="s">
        <v>0</v>
      </c>
    </row>
    <row r="20" spans="1:22" x14ac:dyDescent="0.25">
      <c r="A20" s="1" t="s">
        <v>7</v>
      </c>
      <c r="B20">
        <v>2005</v>
      </c>
      <c r="C20">
        <v>2006</v>
      </c>
      <c r="D20">
        <v>2007</v>
      </c>
      <c r="E20">
        <v>2008</v>
      </c>
      <c r="F20">
        <v>2009</v>
      </c>
      <c r="G20">
        <v>2010</v>
      </c>
      <c r="H20">
        <v>2011</v>
      </c>
      <c r="I20">
        <v>2012</v>
      </c>
      <c r="J20">
        <v>2013</v>
      </c>
      <c r="K20">
        <v>2014</v>
      </c>
      <c r="L20">
        <v>2015</v>
      </c>
      <c r="M20">
        <v>2016</v>
      </c>
      <c r="N20">
        <v>2017</v>
      </c>
      <c r="O20">
        <v>2018</v>
      </c>
      <c r="P20">
        <v>2019</v>
      </c>
      <c r="Q20">
        <v>2020</v>
      </c>
      <c r="R20">
        <v>2023</v>
      </c>
      <c r="S20">
        <v>2021</v>
      </c>
      <c r="T20">
        <v>2022</v>
      </c>
      <c r="U20">
        <v>2024</v>
      </c>
      <c r="V20" t="s">
        <v>32</v>
      </c>
    </row>
    <row r="21" spans="1:22" x14ac:dyDescent="0.25">
      <c r="A21" s="2" t="s">
        <v>2</v>
      </c>
      <c r="B21" s="50">
        <v>86762</v>
      </c>
      <c r="C21" s="50">
        <v>63860</v>
      </c>
      <c r="D21" s="50">
        <v>23312</v>
      </c>
      <c r="E21" s="50">
        <v>16744</v>
      </c>
      <c r="F21" s="50">
        <v>20761</v>
      </c>
      <c r="G21" s="50">
        <v>38712</v>
      </c>
      <c r="H21" s="50">
        <v>33860</v>
      </c>
      <c r="I21" s="50">
        <v>69765</v>
      </c>
      <c r="J21" s="50">
        <v>80029</v>
      </c>
      <c r="K21" s="50">
        <v>63294</v>
      </c>
      <c r="L21" s="50">
        <v>43812</v>
      </c>
      <c r="M21" s="50">
        <v>68573</v>
      </c>
      <c r="N21" s="50">
        <v>65008</v>
      </c>
      <c r="O21" s="50">
        <v>125553</v>
      </c>
      <c r="P21" s="50">
        <v>52231</v>
      </c>
      <c r="Q21" s="50">
        <v>69700</v>
      </c>
      <c r="R21" s="50"/>
      <c r="S21" s="50"/>
      <c r="T21" s="50"/>
      <c r="U21" s="50"/>
      <c r="V21" s="50">
        <v>921976</v>
      </c>
    </row>
    <row r="22" spans="1:22" x14ac:dyDescent="0.25">
      <c r="A22" s="2" t="s">
        <v>3</v>
      </c>
      <c r="B22" s="50">
        <v>90194</v>
      </c>
      <c r="C22" s="50">
        <v>74526</v>
      </c>
      <c r="D22" s="50">
        <v>64180</v>
      </c>
      <c r="E22" s="50">
        <v>40055</v>
      </c>
      <c r="F22" s="50">
        <v>83599</v>
      </c>
      <c r="G22" s="50">
        <v>62735</v>
      </c>
      <c r="H22" s="50">
        <v>67691</v>
      </c>
      <c r="I22" s="50">
        <v>75362</v>
      </c>
      <c r="J22" s="50">
        <v>63357</v>
      </c>
      <c r="K22" s="50">
        <v>44876</v>
      </c>
      <c r="L22" s="50">
        <v>34436</v>
      </c>
      <c r="M22" s="50">
        <v>58983</v>
      </c>
      <c r="N22" s="50">
        <v>52046</v>
      </c>
      <c r="O22" s="50">
        <v>78596</v>
      </c>
      <c r="P22" s="50">
        <v>34258</v>
      </c>
      <c r="Q22" s="50">
        <v>37350</v>
      </c>
      <c r="R22" s="50"/>
      <c r="S22" s="50"/>
      <c r="T22" s="50"/>
      <c r="U22" s="50"/>
      <c r="V22" s="50">
        <v>962244</v>
      </c>
    </row>
    <row r="23" spans="1:22" x14ac:dyDescent="0.25">
      <c r="A23" s="2" t="s">
        <v>4</v>
      </c>
      <c r="B23" s="50">
        <v>603278</v>
      </c>
      <c r="C23" s="50">
        <v>438099</v>
      </c>
      <c r="D23" s="50">
        <v>534242</v>
      </c>
      <c r="E23" s="50">
        <v>304301</v>
      </c>
      <c r="F23" s="50">
        <v>344971</v>
      </c>
      <c r="G23" s="50">
        <v>324792</v>
      </c>
      <c r="H23" s="50">
        <v>416635</v>
      </c>
      <c r="I23" s="50">
        <v>375758</v>
      </c>
      <c r="J23" s="50">
        <v>328548</v>
      </c>
      <c r="K23" s="50">
        <v>368184</v>
      </c>
      <c r="L23" s="50">
        <v>329404</v>
      </c>
      <c r="M23" s="50">
        <v>400819</v>
      </c>
      <c r="N23" s="50">
        <v>406513</v>
      </c>
      <c r="O23" s="50">
        <v>606784</v>
      </c>
      <c r="P23" s="50">
        <v>349309</v>
      </c>
      <c r="Q23" s="50">
        <v>307550</v>
      </c>
      <c r="R23" s="50"/>
      <c r="S23" s="50"/>
      <c r="T23" s="50"/>
      <c r="U23" s="50"/>
      <c r="V23" s="50">
        <v>6439187</v>
      </c>
    </row>
    <row r="24" spans="1:22" x14ac:dyDescent="0.25">
      <c r="A24" s="2" t="s">
        <v>5</v>
      </c>
      <c r="B24" s="50">
        <v>10020</v>
      </c>
      <c r="C24" s="50"/>
      <c r="D24" s="50">
        <v>2630</v>
      </c>
      <c r="E24" s="50">
        <v>14190</v>
      </c>
      <c r="F24" s="50"/>
      <c r="G24" s="50">
        <v>5390</v>
      </c>
      <c r="H24" s="50">
        <v>7140</v>
      </c>
      <c r="I24" s="50"/>
      <c r="J24" s="50"/>
      <c r="K24" s="50">
        <v>11350</v>
      </c>
      <c r="L24" s="50">
        <v>0</v>
      </c>
      <c r="M24" s="50">
        <v>670</v>
      </c>
      <c r="N24" s="50">
        <v>3850</v>
      </c>
      <c r="O24" s="50">
        <v>27600</v>
      </c>
      <c r="P24" s="50">
        <v>7390</v>
      </c>
      <c r="Q24" s="50">
        <v>14220</v>
      </c>
      <c r="R24" s="50"/>
      <c r="S24" s="50"/>
      <c r="T24" s="50"/>
      <c r="U24" s="50"/>
      <c r="V24" s="50">
        <v>104450</v>
      </c>
    </row>
    <row r="25" spans="1:22" x14ac:dyDescent="0.25">
      <c r="A25" s="2" t="s">
        <v>46</v>
      </c>
      <c r="B25" s="50"/>
      <c r="C25" s="50"/>
      <c r="D25" s="50"/>
      <c r="E25" s="50"/>
      <c r="F25" s="50"/>
      <c r="G25" s="50"/>
      <c r="H25" s="50"/>
      <c r="I25" s="50"/>
      <c r="J25" s="50"/>
      <c r="K25" s="50">
        <v>0</v>
      </c>
      <c r="L25" s="50">
        <v>0</v>
      </c>
      <c r="M25" s="50">
        <v>0</v>
      </c>
      <c r="N25" s="50">
        <v>0</v>
      </c>
      <c r="O25" s="50">
        <v>13530</v>
      </c>
      <c r="P25" s="50">
        <v>1200</v>
      </c>
      <c r="Q25" s="50">
        <v>3600</v>
      </c>
      <c r="R25" s="50"/>
      <c r="S25" s="50"/>
      <c r="T25" s="50"/>
      <c r="U25" s="50"/>
      <c r="V25" s="50">
        <v>18330</v>
      </c>
    </row>
    <row r="26" spans="1:22" x14ac:dyDescent="0.25">
      <c r="A26" s="2" t="s">
        <v>45</v>
      </c>
      <c r="B26" s="50"/>
      <c r="C26" s="50"/>
      <c r="D26" s="50"/>
      <c r="E26" s="50"/>
      <c r="F26" s="50"/>
      <c r="G26" s="50"/>
      <c r="H26" s="50"/>
      <c r="I26" s="50"/>
      <c r="J26" s="50">
        <v>0</v>
      </c>
      <c r="K26" s="50">
        <v>0</v>
      </c>
      <c r="L26" s="50">
        <v>0</v>
      </c>
      <c r="M26" s="50">
        <v>2900</v>
      </c>
      <c r="N26" s="50">
        <v>0</v>
      </c>
      <c r="O26" s="50">
        <v>15930</v>
      </c>
      <c r="P26" s="50">
        <v>3000</v>
      </c>
      <c r="Q26" s="50">
        <v>0</v>
      </c>
      <c r="R26" s="50"/>
      <c r="S26" s="50"/>
      <c r="T26" s="50"/>
      <c r="U26" s="50"/>
      <c r="V26" s="50">
        <v>21830</v>
      </c>
    </row>
    <row r="27" spans="1:22" x14ac:dyDescent="0.25">
      <c r="A27" s="2" t="s">
        <v>32</v>
      </c>
      <c r="B27" s="50">
        <v>790254</v>
      </c>
      <c r="C27" s="50">
        <v>576485</v>
      </c>
      <c r="D27" s="50">
        <v>624364</v>
      </c>
      <c r="E27" s="50">
        <v>375290</v>
      </c>
      <c r="F27" s="50">
        <v>449331</v>
      </c>
      <c r="G27" s="50">
        <v>431629</v>
      </c>
      <c r="H27" s="50">
        <v>525326</v>
      </c>
      <c r="I27" s="50">
        <v>520885</v>
      </c>
      <c r="J27" s="50">
        <v>471934</v>
      </c>
      <c r="K27" s="50">
        <v>487704</v>
      </c>
      <c r="L27" s="50">
        <v>407652</v>
      </c>
      <c r="M27" s="50">
        <v>531945</v>
      </c>
      <c r="N27" s="50">
        <v>527417</v>
      </c>
      <c r="O27" s="50">
        <v>867993</v>
      </c>
      <c r="P27" s="50">
        <v>447388</v>
      </c>
      <c r="Q27" s="50">
        <v>432420</v>
      </c>
      <c r="R27" s="50"/>
      <c r="S27" s="50"/>
      <c r="T27" s="50"/>
      <c r="U27" s="50"/>
      <c r="V27" s="50">
        <v>8468017</v>
      </c>
    </row>
    <row r="29" spans="1:22" x14ac:dyDescent="0.25">
      <c r="A29" s="2"/>
    </row>
    <row r="30" spans="1:22" x14ac:dyDescent="0.25">
      <c r="A30" s="1" t="s">
        <v>9</v>
      </c>
      <c r="B30" t="s">
        <v>28</v>
      </c>
      <c r="C30" t="str">
        <f>IF(B30="(Alle)","Norge",B30)</f>
        <v>(Flere elementer)</v>
      </c>
    </row>
    <row r="31" spans="1:22" x14ac:dyDescent="0.25">
      <c r="A31" s="1" t="s">
        <v>14</v>
      </c>
      <c r="B31" t="s">
        <v>13</v>
      </c>
      <c r="C31" t="str">
        <f>IF(B31="(Alle)","alle kommunene",B31)</f>
        <v>alle kommunene</v>
      </c>
      <c r="E31" t="str">
        <f>CONCATENATE("Leiemalt korn i ",C31," i ",C30)</f>
        <v>Leiemalt korn i alle kommunene i (Flere elementer)</v>
      </c>
    </row>
    <row r="33" spans="1:22" x14ac:dyDescent="0.25">
      <c r="A33" s="1" t="s">
        <v>43</v>
      </c>
      <c r="B33" s="1" t="s">
        <v>0</v>
      </c>
    </row>
    <row r="34" spans="1:22" x14ac:dyDescent="0.25">
      <c r="A34" s="1" t="s">
        <v>9</v>
      </c>
      <c r="B34">
        <v>2005</v>
      </c>
      <c r="C34">
        <v>2006</v>
      </c>
      <c r="D34">
        <v>2007</v>
      </c>
      <c r="E34">
        <v>2008</v>
      </c>
      <c r="F34">
        <v>2009</v>
      </c>
      <c r="G34">
        <v>2010</v>
      </c>
      <c r="H34">
        <v>2011</v>
      </c>
      <c r="I34">
        <v>2012</v>
      </c>
      <c r="J34">
        <v>2013</v>
      </c>
      <c r="K34">
        <v>2014</v>
      </c>
      <c r="L34">
        <v>2015</v>
      </c>
      <c r="M34">
        <v>2016</v>
      </c>
      <c r="N34">
        <v>2017</v>
      </c>
      <c r="O34">
        <v>2018</v>
      </c>
      <c r="P34">
        <v>2019</v>
      </c>
      <c r="Q34">
        <v>2020</v>
      </c>
      <c r="R34">
        <v>2023</v>
      </c>
      <c r="S34">
        <v>2021</v>
      </c>
      <c r="T34">
        <v>2022</v>
      </c>
      <c r="U34">
        <v>2024</v>
      </c>
      <c r="V34" t="s">
        <v>32</v>
      </c>
    </row>
    <row r="35" spans="1:22" x14ac:dyDescent="0.25">
      <c r="A35" s="2" t="s">
        <v>2</v>
      </c>
      <c r="B35" s="50"/>
      <c r="C35" s="50"/>
      <c r="D35" s="50"/>
      <c r="E35" s="50"/>
      <c r="F35" s="50"/>
      <c r="G35" s="50"/>
      <c r="H35" s="50"/>
      <c r="I35" s="50"/>
      <c r="J35" s="50">
        <v>0</v>
      </c>
      <c r="K35" s="50">
        <v>0</v>
      </c>
      <c r="L35" s="50">
        <v>0</v>
      </c>
      <c r="M35" s="50">
        <v>0</v>
      </c>
      <c r="N35" s="50">
        <v>0</v>
      </c>
      <c r="O35" s="50">
        <v>0</v>
      </c>
      <c r="P35" s="50">
        <v>0</v>
      </c>
      <c r="Q35" s="50">
        <v>0</v>
      </c>
      <c r="R35" s="50"/>
      <c r="S35" s="50"/>
      <c r="T35" s="50"/>
      <c r="U35" s="50"/>
      <c r="V35" s="50">
        <v>0</v>
      </c>
    </row>
    <row r="36" spans="1:22" x14ac:dyDescent="0.25">
      <c r="A36" s="2" t="s">
        <v>3</v>
      </c>
      <c r="B36" s="50"/>
      <c r="C36" s="50"/>
      <c r="D36" s="50"/>
      <c r="E36" s="50"/>
      <c r="F36" s="50"/>
      <c r="G36" s="50"/>
      <c r="H36" s="50"/>
      <c r="I36" s="50"/>
      <c r="J36" s="50">
        <v>0</v>
      </c>
      <c r="K36" s="50">
        <v>0</v>
      </c>
      <c r="L36" s="50">
        <v>0</v>
      </c>
      <c r="M36" s="50">
        <v>0</v>
      </c>
      <c r="N36" s="50">
        <v>0</v>
      </c>
      <c r="O36" s="50">
        <v>0</v>
      </c>
      <c r="P36" s="50">
        <v>0</v>
      </c>
      <c r="Q36" s="50">
        <v>0</v>
      </c>
      <c r="R36" s="50"/>
      <c r="S36" s="50"/>
      <c r="T36" s="50"/>
      <c r="U36" s="50"/>
      <c r="V36" s="50">
        <v>0</v>
      </c>
    </row>
    <row r="37" spans="1:22" x14ac:dyDescent="0.25">
      <c r="A37" s="2" t="s">
        <v>4</v>
      </c>
      <c r="B37" s="50"/>
      <c r="C37" s="50"/>
      <c r="D37" s="50"/>
      <c r="E37" s="50"/>
      <c r="F37" s="50"/>
      <c r="G37" s="50"/>
      <c r="H37" s="50"/>
      <c r="I37" s="50"/>
      <c r="J37" s="50">
        <v>0</v>
      </c>
      <c r="K37" s="50">
        <v>0</v>
      </c>
      <c r="L37" s="50">
        <v>0</v>
      </c>
      <c r="M37" s="50">
        <v>0</v>
      </c>
      <c r="N37" s="50">
        <v>0</v>
      </c>
      <c r="O37" s="50">
        <v>0</v>
      </c>
      <c r="P37" s="50">
        <v>0</v>
      </c>
      <c r="Q37" s="50">
        <v>0</v>
      </c>
      <c r="R37" s="50"/>
      <c r="S37" s="50"/>
      <c r="T37" s="50"/>
      <c r="U37" s="50"/>
      <c r="V37" s="50">
        <v>0</v>
      </c>
    </row>
    <row r="38" spans="1:22" x14ac:dyDescent="0.25">
      <c r="A38" s="2" t="s">
        <v>5</v>
      </c>
      <c r="B38" s="50"/>
      <c r="C38" s="50"/>
      <c r="D38" s="50"/>
      <c r="E38" s="50"/>
      <c r="F38" s="50"/>
      <c r="G38" s="50"/>
      <c r="H38" s="50"/>
      <c r="I38" s="50"/>
      <c r="J38" s="50">
        <v>0</v>
      </c>
      <c r="K38" s="50">
        <v>0</v>
      </c>
      <c r="L38" s="50">
        <v>0</v>
      </c>
      <c r="M38" s="50">
        <v>0</v>
      </c>
      <c r="N38" s="50">
        <v>0</v>
      </c>
      <c r="O38" s="50">
        <v>0</v>
      </c>
      <c r="P38" s="50">
        <v>0</v>
      </c>
      <c r="Q38" s="50">
        <v>0</v>
      </c>
      <c r="R38" s="50"/>
      <c r="S38" s="50"/>
      <c r="T38" s="50"/>
      <c r="U38" s="50"/>
      <c r="V38" s="50">
        <v>0</v>
      </c>
    </row>
    <row r="39" spans="1:22" x14ac:dyDescent="0.25">
      <c r="A39" s="2" t="s">
        <v>46</v>
      </c>
      <c r="B39" s="50"/>
      <c r="C39" s="50"/>
      <c r="D39" s="50"/>
      <c r="E39" s="50"/>
      <c r="F39" s="50"/>
      <c r="G39" s="50"/>
      <c r="H39" s="50"/>
      <c r="I39" s="50"/>
      <c r="J39" s="50">
        <v>0</v>
      </c>
      <c r="K39" s="50">
        <v>0</v>
      </c>
      <c r="L39" s="50">
        <v>0</v>
      </c>
      <c r="M39" s="50">
        <v>0</v>
      </c>
      <c r="N39" s="50">
        <v>0</v>
      </c>
      <c r="O39" s="50">
        <v>0</v>
      </c>
      <c r="P39" s="50">
        <v>0</v>
      </c>
      <c r="Q39" s="50">
        <v>0</v>
      </c>
      <c r="R39" s="50"/>
      <c r="S39" s="50"/>
      <c r="T39" s="50"/>
      <c r="U39" s="50"/>
      <c r="V39" s="50">
        <v>0</v>
      </c>
    </row>
    <row r="40" spans="1:22" x14ac:dyDescent="0.25">
      <c r="A40" s="2" t="s">
        <v>45</v>
      </c>
      <c r="B40" s="50"/>
      <c r="C40" s="50"/>
      <c r="D40" s="50"/>
      <c r="E40" s="50"/>
      <c r="F40" s="50"/>
      <c r="G40" s="50"/>
      <c r="H40" s="50"/>
      <c r="I40" s="50"/>
      <c r="J40" s="50">
        <v>0</v>
      </c>
      <c r="K40" s="50">
        <v>0</v>
      </c>
      <c r="L40" s="50">
        <v>0</v>
      </c>
      <c r="M40" s="50">
        <v>0</v>
      </c>
      <c r="N40" s="50">
        <v>0</v>
      </c>
      <c r="O40" s="50">
        <v>0</v>
      </c>
      <c r="P40" s="50">
        <v>0</v>
      </c>
      <c r="Q40" s="50">
        <v>0</v>
      </c>
      <c r="R40" s="50"/>
      <c r="S40" s="50"/>
      <c r="T40" s="50"/>
      <c r="U40" s="50"/>
      <c r="V40" s="50">
        <v>0</v>
      </c>
    </row>
    <row r="41" spans="1:22" x14ac:dyDescent="0.25">
      <c r="A41" s="2" t="s">
        <v>32</v>
      </c>
      <c r="B41" s="50"/>
      <c r="C41" s="50"/>
      <c r="D41" s="50"/>
      <c r="E41" s="50"/>
      <c r="F41" s="50"/>
      <c r="G41" s="50"/>
      <c r="H41" s="50"/>
      <c r="I41" s="50"/>
      <c r="J41" s="50">
        <v>0</v>
      </c>
      <c r="K41" s="50">
        <v>0</v>
      </c>
      <c r="L41" s="50">
        <v>0</v>
      </c>
      <c r="M41" s="50">
        <v>0</v>
      </c>
      <c r="N41" s="50">
        <v>0</v>
      </c>
      <c r="O41" s="50">
        <v>0</v>
      </c>
      <c r="P41" s="50">
        <v>0</v>
      </c>
      <c r="Q41" s="50">
        <v>0</v>
      </c>
      <c r="R41" s="50"/>
      <c r="S41" s="50"/>
      <c r="T41" s="50"/>
      <c r="U41" s="50"/>
      <c r="V41" s="50">
        <v>0</v>
      </c>
    </row>
    <row r="43" spans="1:22" x14ac:dyDescent="0.25">
      <c r="A43" s="2"/>
    </row>
    <row r="45" spans="1:22" x14ac:dyDescent="0.25">
      <c r="A45" s="1" t="s">
        <v>9</v>
      </c>
      <c r="B45" t="s">
        <v>28</v>
      </c>
      <c r="C45" t="str">
        <f>IF(B45="(Alle)","Norge",B45)</f>
        <v>(Flere elementer)</v>
      </c>
    </row>
    <row r="46" spans="1:22" x14ac:dyDescent="0.25">
      <c r="A46" s="1" t="s">
        <v>14</v>
      </c>
      <c r="B46" t="s">
        <v>13</v>
      </c>
      <c r="C46" t="str">
        <f>IF(B46="(Alle)","alle kommunene",B46)</f>
        <v>alle kommunene</v>
      </c>
      <c r="E46" t="str">
        <f>CONCATENATE("Levert kornkjøper i ",C46," i ",C45)</f>
        <v>Levert kornkjøper i alle kommunene i (Flere elementer)</v>
      </c>
    </row>
    <row r="48" spans="1:22" x14ac:dyDescent="0.25">
      <c r="A48" s="1" t="s">
        <v>44</v>
      </c>
      <c r="B48" s="1" t="s">
        <v>0</v>
      </c>
    </row>
    <row r="49" spans="1:22" x14ac:dyDescent="0.25">
      <c r="A49" s="1" t="s">
        <v>9</v>
      </c>
      <c r="B49">
        <v>2005</v>
      </c>
      <c r="C49">
        <v>2006</v>
      </c>
      <c r="D49">
        <v>2007</v>
      </c>
      <c r="E49">
        <v>2008</v>
      </c>
      <c r="F49">
        <v>2009</v>
      </c>
      <c r="G49">
        <v>2010</v>
      </c>
      <c r="H49">
        <v>2011</v>
      </c>
      <c r="I49">
        <v>2012</v>
      </c>
      <c r="J49">
        <v>2013</v>
      </c>
      <c r="K49">
        <v>2014</v>
      </c>
      <c r="L49">
        <v>2015</v>
      </c>
      <c r="M49">
        <v>2016</v>
      </c>
      <c r="N49">
        <v>2017</v>
      </c>
      <c r="O49">
        <v>2018</v>
      </c>
      <c r="P49">
        <v>2019</v>
      </c>
      <c r="Q49">
        <v>2020</v>
      </c>
      <c r="R49">
        <v>2023</v>
      </c>
      <c r="S49">
        <v>2021</v>
      </c>
      <c r="T49">
        <v>2022</v>
      </c>
      <c r="U49">
        <v>2024</v>
      </c>
      <c r="V49" t="s">
        <v>32</v>
      </c>
    </row>
    <row r="50" spans="1:22" x14ac:dyDescent="0.25">
      <c r="A50" s="2" t="s">
        <v>2</v>
      </c>
      <c r="B50" s="50">
        <v>37748162</v>
      </c>
      <c r="C50" s="50">
        <v>32852542</v>
      </c>
      <c r="D50" s="50">
        <v>25754384</v>
      </c>
      <c r="E50" s="50">
        <v>23904334</v>
      </c>
      <c r="F50" s="50">
        <v>23569115</v>
      </c>
      <c r="G50" s="50">
        <v>34240354</v>
      </c>
      <c r="H50" s="50">
        <v>27359278</v>
      </c>
      <c r="I50" s="50">
        <v>35176651</v>
      </c>
      <c r="J50" s="50">
        <v>28689981</v>
      </c>
      <c r="K50" s="50">
        <v>23037319</v>
      </c>
      <c r="L50" s="50">
        <v>24221565</v>
      </c>
      <c r="M50" s="50">
        <v>31034006</v>
      </c>
      <c r="N50" s="50">
        <v>22730573</v>
      </c>
      <c r="O50" s="50">
        <v>17745716</v>
      </c>
      <c r="P50" s="50">
        <v>28229948</v>
      </c>
      <c r="Q50" s="50">
        <v>35555342</v>
      </c>
      <c r="R50" s="50">
        <v>25737558</v>
      </c>
      <c r="S50" s="50">
        <v>27833635</v>
      </c>
      <c r="T50" s="50">
        <v>32439771</v>
      </c>
      <c r="U50" s="50">
        <v>34831146</v>
      </c>
      <c r="V50" s="50">
        <v>572691380</v>
      </c>
    </row>
    <row r="51" spans="1:22" x14ac:dyDescent="0.25">
      <c r="A51" s="2" t="s">
        <v>3</v>
      </c>
      <c r="B51" s="50">
        <v>29207028</v>
      </c>
      <c r="C51" s="50">
        <v>24959952</v>
      </c>
      <c r="D51" s="50">
        <v>24145377</v>
      </c>
      <c r="E51" s="50">
        <v>31555897</v>
      </c>
      <c r="F51" s="50">
        <v>27430674</v>
      </c>
      <c r="G51" s="50">
        <v>32740761</v>
      </c>
      <c r="H51" s="50">
        <v>19407431</v>
      </c>
      <c r="I51" s="50">
        <v>21453555</v>
      </c>
      <c r="J51" s="50">
        <v>19420828</v>
      </c>
      <c r="K51" s="50">
        <v>27613132</v>
      </c>
      <c r="L51" s="50">
        <v>22410569</v>
      </c>
      <c r="M51" s="50">
        <v>33469792</v>
      </c>
      <c r="N51" s="50">
        <v>20075315</v>
      </c>
      <c r="O51" s="50">
        <v>13055841</v>
      </c>
      <c r="P51" s="50">
        <v>19359232</v>
      </c>
      <c r="Q51" s="50">
        <v>26090877</v>
      </c>
      <c r="R51" s="50">
        <v>18415319</v>
      </c>
      <c r="S51" s="50">
        <v>21710811</v>
      </c>
      <c r="T51" s="50">
        <v>26150436</v>
      </c>
      <c r="U51" s="50">
        <v>20480351</v>
      </c>
      <c r="V51" s="50">
        <v>479153178</v>
      </c>
    </row>
    <row r="52" spans="1:22" x14ac:dyDescent="0.25">
      <c r="A52" s="2" t="s">
        <v>4</v>
      </c>
      <c r="B52" s="50">
        <v>75068658</v>
      </c>
      <c r="C52" s="50">
        <v>56257710</v>
      </c>
      <c r="D52" s="50">
        <v>64857183</v>
      </c>
      <c r="E52" s="50">
        <v>78443365</v>
      </c>
      <c r="F52" s="50">
        <v>48077479</v>
      </c>
      <c r="G52" s="50">
        <v>61431200</v>
      </c>
      <c r="H52" s="50">
        <v>50902573</v>
      </c>
      <c r="I52" s="50">
        <v>58054206</v>
      </c>
      <c r="J52" s="50">
        <v>36918216</v>
      </c>
      <c r="K52" s="50">
        <v>65205498</v>
      </c>
      <c r="L52" s="50">
        <v>74776962</v>
      </c>
      <c r="M52" s="50">
        <v>55827237</v>
      </c>
      <c r="N52" s="50">
        <v>58418475</v>
      </c>
      <c r="O52" s="50">
        <v>29040544</v>
      </c>
      <c r="P52" s="50">
        <v>70836934</v>
      </c>
      <c r="Q52" s="50">
        <v>67850128</v>
      </c>
      <c r="R52" s="50">
        <v>29817315</v>
      </c>
      <c r="S52" s="50">
        <v>48535338</v>
      </c>
      <c r="T52" s="50">
        <v>60877876</v>
      </c>
      <c r="U52" s="50">
        <v>43346096</v>
      </c>
      <c r="V52" s="50">
        <v>1134542993</v>
      </c>
    </row>
    <row r="53" spans="1:22" x14ac:dyDescent="0.25">
      <c r="A53" s="2" t="s">
        <v>5</v>
      </c>
      <c r="B53" s="50">
        <v>12648437</v>
      </c>
      <c r="C53" s="50">
        <v>6164827</v>
      </c>
      <c r="D53" s="50">
        <v>11708217</v>
      </c>
      <c r="E53" s="50">
        <v>16883322</v>
      </c>
      <c r="F53" s="50">
        <v>11372822</v>
      </c>
      <c r="G53" s="50">
        <v>14235088</v>
      </c>
      <c r="H53" s="50">
        <v>6270232</v>
      </c>
      <c r="I53" s="50">
        <v>2725032</v>
      </c>
      <c r="J53" s="50">
        <v>4819269</v>
      </c>
      <c r="K53" s="50">
        <v>11095403</v>
      </c>
      <c r="L53" s="50">
        <v>18545723</v>
      </c>
      <c r="M53" s="50">
        <v>5878966</v>
      </c>
      <c r="N53" s="50">
        <v>12357834</v>
      </c>
      <c r="O53" s="50">
        <v>3409560</v>
      </c>
      <c r="P53" s="50">
        <v>15075686</v>
      </c>
      <c r="Q53" s="50">
        <v>12738686</v>
      </c>
      <c r="R53" s="50">
        <v>11878636</v>
      </c>
      <c r="S53" s="50">
        <v>14929051</v>
      </c>
      <c r="T53" s="50">
        <v>20751002</v>
      </c>
      <c r="U53" s="50">
        <v>10914362</v>
      </c>
      <c r="V53" s="50">
        <v>224402155</v>
      </c>
    </row>
    <row r="54" spans="1:22" x14ac:dyDescent="0.25">
      <c r="A54" s="2" t="s">
        <v>46</v>
      </c>
      <c r="B54" s="50">
        <v>1909253</v>
      </c>
      <c r="C54" s="50">
        <v>2274945</v>
      </c>
      <c r="D54" s="50">
        <v>2444546</v>
      </c>
      <c r="E54" s="50">
        <v>2791705</v>
      </c>
      <c r="F54" s="50">
        <v>1851139</v>
      </c>
      <c r="G54" s="50">
        <v>3128080</v>
      </c>
      <c r="H54" s="50">
        <v>2656034</v>
      </c>
      <c r="I54" s="50">
        <v>3674926</v>
      </c>
      <c r="J54" s="50">
        <v>2204502</v>
      </c>
      <c r="K54" s="50">
        <v>3232415</v>
      </c>
      <c r="L54" s="50">
        <v>2806117</v>
      </c>
      <c r="M54" s="50">
        <v>3318588</v>
      </c>
      <c r="N54" s="50">
        <v>3504369</v>
      </c>
      <c r="O54" s="50">
        <v>2374020</v>
      </c>
      <c r="P54" s="50">
        <v>4299526</v>
      </c>
      <c r="Q54" s="50">
        <v>3873037</v>
      </c>
      <c r="R54" s="50">
        <v>3812243</v>
      </c>
      <c r="S54" s="50">
        <v>3567738</v>
      </c>
      <c r="T54" s="50">
        <v>7101413</v>
      </c>
      <c r="U54" s="50">
        <v>5339524</v>
      </c>
      <c r="V54" s="50">
        <v>66164120</v>
      </c>
    </row>
    <row r="55" spans="1:22" x14ac:dyDescent="0.25">
      <c r="A55" s="2" t="s">
        <v>45</v>
      </c>
      <c r="B55" s="50">
        <v>285241</v>
      </c>
      <c r="C55" s="50">
        <v>334296</v>
      </c>
      <c r="D55" s="50">
        <v>460621</v>
      </c>
      <c r="E55" s="50">
        <v>425548</v>
      </c>
      <c r="F55" s="50">
        <v>327558</v>
      </c>
      <c r="G55" s="50">
        <v>335381</v>
      </c>
      <c r="H55" s="50">
        <v>206559</v>
      </c>
      <c r="I55" s="50">
        <v>258235</v>
      </c>
      <c r="J55" s="50">
        <v>53398</v>
      </c>
      <c r="K55" s="50">
        <v>78253</v>
      </c>
      <c r="L55" s="50">
        <v>197774</v>
      </c>
      <c r="M55" s="50">
        <v>232319</v>
      </c>
      <c r="N55" s="50">
        <v>68852</v>
      </c>
      <c r="O55" s="50">
        <v>326888</v>
      </c>
      <c r="P55" s="50">
        <v>364229</v>
      </c>
      <c r="Q55" s="50">
        <v>460267</v>
      </c>
      <c r="R55" s="50">
        <v>460956</v>
      </c>
      <c r="S55" s="50">
        <v>193720</v>
      </c>
      <c r="T55" s="50">
        <v>828543</v>
      </c>
      <c r="U55" s="50">
        <v>481181</v>
      </c>
      <c r="V55" s="50">
        <v>6379819</v>
      </c>
    </row>
    <row r="56" spans="1:22" x14ac:dyDescent="0.25">
      <c r="A56" s="2" t="s">
        <v>32</v>
      </c>
      <c r="B56" s="50">
        <v>156866779</v>
      </c>
      <c r="C56" s="50">
        <v>122844272</v>
      </c>
      <c r="D56" s="50">
        <v>129370328</v>
      </c>
      <c r="E56" s="50">
        <v>154004171</v>
      </c>
      <c r="F56" s="50">
        <v>112628787</v>
      </c>
      <c r="G56" s="50">
        <v>146110864</v>
      </c>
      <c r="H56" s="50">
        <v>106802107</v>
      </c>
      <c r="I56" s="50">
        <v>121342605</v>
      </c>
      <c r="J56" s="50">
        <v>92106194</v>
      </c>
      <c r="K56" s="50">
        <v>130262020</v>
      </c>
      <c r="L56" s="50">
        <v>142958710</v>
      </c>
      <c r="M56" s="50">
        <v>129760908</v>
      </c>
      <c r="N56" s="50">
        <v>117155418</v>
      </c>
      <c r="O56" s="50">
        <v>65952569</v>
      </c>
      <c r="P56" s="50">
        <v>138165555</v>
      </c>
      <c r="Q56" s="50">
        <v>146568337</v>
      </c>
      <c r="R56" s="50">
        <v>90122027</v>
      </c>
      <c r="S56" s="50">
        <v>116770293</v>
      </c>
      <c r="T56" s="50">
        <v>148149041</v>
      </c>
      <c r="U56" s="50">
        <v>115392660</v>
      </c>
      <c r="V56" s="50">
        <v>2483333645</v>
      </c>
    </row>
    <row r="59" spans="1:22" x14ac:dyDescent="0.25">
      <c r="A59" s="1" t="s">
        <v>9</v>
      </c>
      <c r="B59" t="s">
        <v>28</v>
      </c>
      <c r="C59" t="str">
        <f>IF(B59="(Alle)","Norge",B59)</f>
        <v>(Flere elementer)</v>
      </c>
    </row>
    <row r="60" spans="1:22" x14ac:dyDescent="0.25">
      <c r="A60" s="1" t="s">
        <v>14</v>
      </c>
      <c r="B60" t="s">
        <v>13</v>
      </c>
      <c r="C60" t="str">
        <f>IF(B60="(Alle)","alle kommunene",B60)</f>
        <v>alle kommunene</v>
      </c>
      <c r="E60" t="str">
        <f>CONCATENATE("Økologisk korn levert kornkjøper i ",C60," i ",C59)</f>
        <v>Økologisk korn levert kornkjøper i alle kommunene i (Flere elementer)</v>
      </c>
    </row>
    <row r="62" spans="1:22" x14ac:dyDescent="0.25">
      <c r="A62" s="1" t="s">
        <v>35</v>
      </c>
      <c r="B62" s="1" t="s">
        <v>0</v>
      </c>
    </row>
    <row r="63" spans="1:22" x14ac:dyDescent="0.25">
      <c r="A63" s="1" t="s">
        <v>9</v>
      </c>
      <c r="B63">
        <v>2005</v>
      </c>
      <c r="C63">
        <v>2006</v>
      </c>
      <c r="D63">
        <v>2007</v>
      </c>
      <c r="E63">
        <v>2008</v>
      </c>
      <c r="F63">
        <v>2009</v>
      </c>
      <c r="G63">
        <v>2010</v>
      </c>
      <c r="H63">
        <v>2011</v>
      </c>
      <c r="I63">
        <v>2012</v>
      </c>
      <c r="J63">
        <v>2013</v>
      </c>
      <c r="K63">
        <v>2014</v>
      </c>
      <c r="L63">
        <v>2015</v>
      </c>
      <c r="M63">
        <v>2016</v>
      </c>
      <c r="N63">
        <v>2017</v>
      </c>
      <c r="O63">
        <v>2018</v>
      </c>
      <c r="P63">
        <v>2019</v>
      </c>
      <c r="Q63">
        <v>2020</v>
      </c>
      <c r="R63">
        <v>2023</v>
      </c>
      <c r="S63">
        <v>2021</v>
      </c>
      <c r="T63">
        <v>2022</v>
      </c>
      <c r="U63">
        <v>2024</v>
      </c>
      <c r="V63" t="s">
        <v>32</v>
      </c>
    </row>
    <row r="64" spans="1:22" x14ac:dyDescent="0.25">
      <c r="A64" s="2" t="s">
        <v>2</v>
      </c>
      <c r="B64" s="50">
        <v>23445</v>
      </c>
      <c r="C64" s="50">
        <v>16472</v>
      </c>
      <c r="D64" s="50">
        <v>112286</v>
      </c>
      <c r="E64" s="50">
        <v>91553</v>
      </c>
      <c r="F64" s="50">
        <v>33733</v>
      </c>
      <c r="G64" s="50">
        <v>157307</v>
      </c>
      <c r="H64" s="50">
        <v>165548</v>
      </c>
      <c r="I64" s="50">
        <v>298254</v>
      </c>
      <c r="J64" s="50">
        <v>74942</v>
      </c>
      <c r="K64" s="50">
        <v>244318</v>
      </c>
      <c r="L64" s="50">
        <v>130796</v>
      </c>
      <c r="M64" s="50">
        <v>261424</v>
      </c>
      <c r="N64" s="50">
        <v>198848</v>
      </c>
      <c r="O64" s="50">
        <v>105712</v>
      </c>
      <c r="P64" s="50">
        <v>194517</v>
      </c>
      <c r="Q64" s="50">
        <v>542443</v>
      </c>
      <c r="R64" s="50"/>
      <c r="S64" s="50"/>
      <c r="T64" s="50"/>
      <c r="U64" s="50"/>
      <c r="V64" s="50">
        <v>2651598</v>
      </c>
    </row>
    <row r="65" spans="1:22" x14ac:dyDescent="0.25">
      <c r="A65" s="2" t="s">
        <v>3</v>
      </c>
      <c r="B65" s="50">
        <v>30940</v>
      </c>
      <c r="C65" s="50">
        <v>99864</v>
      </c>
      <c r="D65" s="50">
        <v>137151</v>
      </c>
      <c r="E65" s="50">
        <v>227055</v>
      </c>
      <c r="F65" s="50">
        <v>407291</v>
      </c>
      <c r="G65" s="50">
        <v>622184</v>
      </c>
      <c r="H65" s="50">
        <v>245468</v>
      </c>
      <c r="I65" s="50">
        <v>468726</v>
      </c>
      <c r="J65" s="50">
        <v>337996</v>
      </c>
      <c r="K65" s="50">
        <v>503293</v>
      </c>
      <c r="L65" s="50">
        <v>445006</v>
      </c>
      <c r="M65" s="50">
        <v>947647</v>
      </c>
      <c r="N65" s="50">
        <v>585471</v>
      </c>
      <c r="O65" s="50">
        <v>182914</v>
      </c>
      <c r="P65" s="50">
        <v>939312</v>
      </c>
      <c r="Q65" s="50">
        <v>766394</v>
      </c>
      <c r="R65" s="50"/>
      <c r="S65" s="50"/>
      <c r="T65" s="50"/>
      <c r="U65" s="50"/>
      <c r="V65" s="50">
        <v>6946712</v>
      </c>
    </row>
    <row r="66" spans="1:22" x14ac:dyDescent="0.25">
      <c r="A66" s="2" t="s">
        <v>4</v>
      </c>
      <c r="B66" s="50">
        <v>224823</v>
      </c>
      <c r="C66" s="50">
        <v>42166</v>
      </c>
      <c r="D66" s="50">
        <v>129970</v>
      </c>
      <c r="E66" s="50">
        <v>124730</v>
      </c>
      <c r="F66" s="50">
        <v>137830</v>
      </c>
      <c r="G66" s="50">
        <v>311647</v>
      </c>
      <c r="H66" s="50">
        <v>294682</v>
      </c>
      <c r="I66" s="50">
        <v>180012</v>
      </c>
      <c r="J66" s="50">
        <v>172519</v>
      </c>
      <c r="K66" s="50">
        <v>369465</v>
      </c>
      <c r="L66" s="50">
        <v>400914</v>
      </c>
      <c r="M66" s="50">
        <v>482373</v>
      </c>
      <c r="N66" s="50">
        <v>373101</v>
      </c>
      <c r="O66" s="50">
        <v>131916</v>
      </c>
      <c r="P66" s="50">
        <v>499190</v>
      </c>
      <c r="Q66" s="50">
        <v>752419</v>
      </c>
      <c r="R66" s="50"/>
      <c r="S66" s="50"/>
      <c r="T66" s="50"/>
      <c r="U66" s="50"/>
      <c r="V66" s="50">
        <v>4627757</v>
      </c>
    </row>
    <row r="67" spans="1:22" x14ac:dyDescent="0.25">
      <c r="A67" s="2" t="s">
        <v>5</v>
      </c>
      <c r="B67" s="50">
        <v>47671</v>
      </c>
      <c r="C67" s="50"/>
      <c r="D67" s="50">
        <v>26380</v>
      </c>
      <c r="E67" s="50">
        <v>25053</v>
      </c>
      <c r="F67" s="50">
        <v>5830</v>
      </c>
      <c r="G67" s="50">
        <v>11804</v>
      </c>
      <c r="H67" s="50">
        <v>37138</v>
      </c>
      <c r="I67" s="50">
        <v>16967</v>
      </c>
      <c r="J67" s="50">
        <v>65473</v>
      </c>
      <c r="K67" s="50">
        <v>132720</v>
      </c>
      <c r="L67" s="50">
        <v>176005</v>
      </c>
      <c r="M67" s="50">
        <v>83391</v>
      </c>
      <c r="N67" s="50">
        <v>375970</v>
      </c>
      <c r="O67" s="50">
        <v>60217</v>
      </c>
      <c r="P67" s="50">
        <v>110717</v>
      </c>
      <c r="Q67" s="50">
        <v>199899</v>
      </c>
      <c r="R67" s="50"/>
      <c r="S67" s="50"/>
      <c r="T67" s="50"/>
      <c r="U67" s="50"/>
      <c r="V67" s="50">
        <v>1375235</v>
      </c>
    </row>
    <row r="68" spans="1:22" x14ac:dyDescent="0.25">
      <c r="A68" s="2" t="s">
        <v>46</v>
      </c>
      <c r="B68" s="50"/>
      <c r="C68" s="50">
        <v>11591</v>
      </c>
      <c r="D68" s="50"/>
      <c r="E68" s="50"/>
      <c r="F68" s="50"/>
      <c r="G68" s="50">
        <v>135722</v>
      </c>
      <c r="H68" s="50">
        <v>148949</v>
      </c>
      <c r="I68" s="50">
        <v>103037</v>
      </c>
      <c r="J68" s="50">
        <v>112703</v>
      </c>
      <c r="K68" s="50">
        <v>94365</v>
      </c>
      <c r="L68" s="50">
        <v>142287</v>
      </c>
      <c r="M68" s="50">
        <v>61983</v>
      </c>
      <c r="N68" s="50">
        <v>230951</v>
      </c>
      <c r="O68" s="50">
        <v>81266</v>
      </c>
      <c r="P68" s="50">
        <v>213888</v>
      </c>
      <c r="Q68" s="50">
        <v>272839</v>
      </c>
      <c r="R68" s="50"/>
      <c r="S68" s="50"/>
      <c r="T68" s="50"/>
      <c r="U68" s="50"/>
      <c r="V68" s="50">
        <v>1609581</v>
      </c>
    </row>
    <row r="69" spans="1:22" x14ac:dyDescent="0.25">
      <c r="A69" s="2" t="s">
        <v>45</v>
      </c>
      <c r="B69" s="50">
        <v>19929</v>
      </c>
      <c r="C69" s="50"/>
      <c r="D69" s="50">
        <v>50410</v>
      </c>
      <c r="E69" s="50"/>
      <c r="F69" s="50">
        <v>36799</v>
      </c>
      <c r="G69" s="50">
        <v>39856</v>
      </c>
      <c r="H69" s="50">
        <v>7246</v>
      </c>
      <c r="I69" s="50">
        <v>9823</v>
      </c>
      <c r="J69" s="50">
        <v>6061</v>
      </c>
      <c r="K69" s="50">
        <v>3081</v>
      </c>
      <c r="L69" s="50">
        <v>0</v>
      </c>
      <c r="M69" s="50">
        <v>11820</v>
      </c>
      <c r="N69" s="50">
        <v>0</v>
      </c>
      <c r="O69" s="50">
        <v>22587</v>
      </c>
      <c r="P69" s="50">
        <v>26207</v>
      </c>
      <c r="Q69" s="50">
        <v>16357</v>
      </c>
      <c r="R69" s="50"/>
      <c r="S69" s="50"/>
      <c r="T69" s="50"/>
      <c r="U69" s="50"/>
      <c r="V69" s="50">
        <v>250176</v>
      </c>
    </row>
    <row r="70" spans="1:22" x14ac:dyDescent="0.25">
      <c r="A70" s="2" t="s">
        <v>32</v>
      </c>
      <c r="B70" s="50">
        <v>346808</v>
      </c>
      <c r="C70" s="50">
        <v>170093</v>
      </c>
      <c r="D70" s="50">
        <v>456197</v>
      </c>
      <c r="E70" s="50">
        <v>468391</v>
      </c>
      <c r="F70" s="50">
        <v>621483</v>
      </c>
      <c r="G70" s="50">
        <v>1278520</v>
      </c>
      <c r="H70" s="50">
        <v>899031</v>
      </c>
      <c r="I70" s="50">
        <v>1076819</v>
      </c>
      <c r="J70" s="50">
        <v>769694</v>
      </c>
      <c r="K70" s="50">
        <v>1347242</v>
      </c>
      <c r="L70" s="50">
        <v>1295008</v>
      </c>
      <c r="M70" s="50">
        <v>1848638</v>
      </c>
      <c r="N70" s="50">
        <v>1764341</v>
      </c>
      <c r="O70" s="50">
        <v>584612</v>
      </c>
      <c r="P70" s="50">
        <v>1983831</v>
      </c>
      <c r="Q70" s="50">
        <v>2550351</v>
      </c>
      <c r="R70" s="50"/>
      <c r="S70" s="50"/>
      <c r="T70" s="50"/>
      <c r="U70" s="50"/>
      <c r="V70" s="50">
        <v>17461059</v>
      </c>
    </row>
    <row r="72" spans="1:22" x14ac:dyDescent="0.25">
      <c r="A72" t="str">
        <f>CONCATENATE("Leveransetyper i ",C74," i ",C73,", tonn")</f>
        <v>Leveransetyper i alle kommunene i (Flere elementer), tonn</v>
      </c>
    </row>
    <row r="73" spans="1:22" x14ac:dyDescent="0.25">
      <c r="A73" s="1" t="s">
        <v>9</v>
      </c>
      <c r="B73" t="s">
        <v>28</v>
      </c>
      <c r="C73" t="str">
        <f>IF(B73="(Alle)","Norge",B73)</f>
        <v>(Flere elementer)</v>
      </c>
    </row>
    <row r="74" spans="1:22" x14ac:dyDescent="0.25">
      <c r="A74" s="1" t="s">
        <v>14</v>
      </c>
      <c r="B74" t="s">
        <v>13</v>
      </c>
      <c r="C74" t="str">
        <f>IF(B74="(Alle)","alle kommunene",B74)</f>
        <v>alle kommunene</v>
      </c>
      <c r="E74" t="str">
        <f>CONCATENATE("Samlet produksjon i ",C74," i ",C73)</f>
        <v>Samlet produksjon i alle kommunene i (Flere elementer)</v>
      </c>
    </row>
    <row r="76" spans="1:22" x14ac:dyDescent="0.25">
      <c r="A76" s="1" t="s">
        <v>61</v>
      </c>
      <c r="B76" s="1" t="s">
        <v>0</v>
      </c>
    </row>
    <row r="77" spans="1:22" x14ac:dyDescent="0.25">
      <c r="A77" s="1" t="s">
        <v>7</v>
      </c>
      <c r="B77">
        <v>2005</v>
      </c>
      <c r="C77">
        <v>2006</v>
      </c>
      <c r="D77">
        <v>2007</v>
      </c>
      <c r="E77">
        <v>2008</v>
      </c>
      <c r="F77">
        <v>2009</v>
      </c>
      <c r="G77">
        <v>2010</v>
      </c>
      <c r="H77">
        <v>2011</v>
      </c>
      <c r="I77">
        <v>2012</v>
      </c>
      <c r="J77">
        <v>2013</v>
      </c>
      <c r="K77">
        <v>2014</v>
      </c>
      <c r="L77">
        <v>2015</v>
      </c>
      <c r="M77">
        <v>2016</v>
      </c>
      <c r="N77">
        <v>2017</v>
      </c>
      <c r="O77">
        <v>2018</v>
      </c>
      <c r="P77">
        <v>2019</v>
      </c>
      <c r="Q77">
        <v>2020</v>
      </c>
      <c r="R77">
        <v>2023</v>
      </c>
      <c r="S77">
        <v>2021</v>
      </c>
      <c r="T77">
        <v>2022</v>
      </c>
      <c r="U77">
        <v>2024</v>
      </c>
      <c r="V77" t="s">
        <v>32</v>
      </c>
    </row>
    <row r="78" spans="1:22" x14ac:dyDescent="0.25">
      <c r="A78" s="2" t="s">
        <v>2</v>
      </c>
      <c r="B78" s="50">
        <v>37748162</v>
      </c>
      <c r="C78" s="50">
        <v>32852542</v>
      </c>
      <c r="D78" s="50">
        <v>25754384</v>
      </c>
      <c r="E78" s="50">
        <v>23904334</v>
      </c>
      <c r="F78" s="50">
        <v>23569115</v>
      </c>
      <c r="G78" s="50">
        <v>34240354</v>
      </c>
      <c r="H78" s="50">
        <v>27359278</v>
      </c>
      <c r="I78" s="50">
        <v>35176651</v>
      </c>
      <c r="J78" s="50">
        <v>28689981</v>
      </c>
      <c r="K78" s="50">
        <v>23037319</v>
      </c>
      <c r="L78" s="50">
        <v>24221565</v>
      </c>
      <c r="M78" s="50">
        <v>31034006</v>
      </c>
      <c r="N78" s="50">
        <v>22730573</v>
      </c>
      <c r="O78" s="50">
        <v>17745716</v>
      </c>
      <c r="P78" s="50">
        <v>28424465</v>
      </c>
      <c r="Q78" s="50">
        <v>35555342</v>
      </c>
      <c r="R78" s="50"/>
      <c r="S78" s="50">
        <v>24762</v>
      </c>
      <c r="T78" s="50"/>
      <c r="U78" s="50">
        <v>34831146</v>
      </c>
      <c r="V78" s="50">
        <v>486899695</v>
      </c>
    </row>
    <row r="79" spans="1:22" x14ac:dyDescent="0.25">
      <c r="A79" s="2" t="s">
        <v>47</v>
      </c>
      <c r="B79" s="50">
        <v>2116370</v>
      </c>
      <c r="C79" s="50">
        <v>1393443</v>
      </c>
      <c r="D79" s="50">
        <v>1053343</v>
      </c>
      <c r="E79" s="50">
        <v>930685</v>
      </c>
      <c r="F79" s="50">
        <v>726399</v>
      </c>
      <c r="G79" s="50">
        <v>1128162</v>
      </c>
      <c r="H79" s="50">
        <v>743733</v>
      </c>
      <c r="I79" s="50">
        <v>982345</v>
      </c>
      <c r="J79" s="50">
        <v>1409085</v>
      </c>
      <c r="K79" s="50">
        <v>1743719</v>
      </c>
      <c r="L79" s="50">
        <v>1387636</v>
      </c>
      <c r="M79" s="50">
        <v>1676543</v>
      </c>
      <c r="N79" s="50">
        <v>1392697</v>
      </c>
      <c r="O79" s="50">
        <v>2207350</v>
      </c>
      <c r="P79" s="50">
        <v>1300687</v>
      </c>
      <c r="Q79" s="50">
        <v>845563</v>
      </c>
      <c r="R79" s="50">
        <v>1455428</v>
      </c>
      <c r="S79" s="50">
        <v>675925</v>
      </c>
      <c r="T79" s="50">
        <v>1394483</v>
      </c>
      <c r="U79" s="50">
        <v>2001739</v>
      </c>
      <c r="V79" s="50">
        <v>26565335</v>
      </c>
    </row>
    <row r="80" spans="1:22" x14ac:dyDescent="0.25">
      <c r="A80" s="2" t="s">
        <v>3</v>
      </c>
      <c r="B80" s="50">
        <v>29207028</v>
      </c>
      <c r="C80" s="50">
        <v>24959952</v>
      </c>
      <c r="D80" s="50">
        <v>24145377</v>
      </c>
      <c r="E80" s="50">
        <v>31555897</v>
      </c>
      <c r="F80" s="50">
        <v>27430674</v>
      </c>
      <c r="G80" s="50">
        <v>32740761</v>
      </c>
      <c r="H80" s="50">
        <v>19407431</v>
      </c>
      <c r="I80" s="50">
        <v>21453555</v>
      </c>
      <c r="J80" s="50">
        <v>19420828</v>
      </c>
      <c r="K80" s="50">
        <v>27613132</v>
      </c>
      <c r="L80" s="50">
        <v>22410569</v>
      </c>
      <c r="M80" s="50">
        <v>33469792</v>
      </c>
      <c r="N80" s="50">
        <v>20075315</v>
      </c>
      <c r="O80" s="50">
        <v>13055841</v>
      </c>
      <c r="P80" s="50">
        <v>20298544</v>
      </c>
      <c r="Q80" s="50">
        <v>26090877</v>
      </c>
      <c r="R80" s="50">
        <v>18415319</v>
      </c>
      <c r="S80" s="50">
        <v>21710811</v>
      </c>
      <c r="T80" s="50">
        <v>26150436</v>
      </c>
      <c r="U80" s="50">
        <v>20480351</v>
      </c>
      <c r="V80" s="50">
        <v>480092490</v>
      </c>
    </row>
    <row r="81" spans="1:22" x14ac:dyDescent="0.25">
      <c r="A81" s="2" t="s">
        <v>50</v>
      </c>
      <c r="B81" s="50">
        <v>584967</v>
      </c>
      <c r="C81" s="50">
        <v>425238</v>
      </c>
      <c r="D81" s="50">
        <v>863911</v>
      </c>
      <c r="E81" s="50">
        <v>1294401</v>
      </c>
      <c r="F81" s="50">
        <v>887041</v>
      </c>
      <c r="G81" s="50">
        <v>1076202</v>
      </c>
      <c r="H81" s="50">
        <v>585625</v>
      </c>
      <c r="I81" s="50">
        <v>1049527</v>
      </c>
      <c r="J81" s="50">
        <v>760489</v>
      </c>
      <c r="K81" s="50">
        <v>791877</v>
      </c>
      <c r="L81" s="50">
        <v>750745</v>
      </c>
      <c r="M81" s="50">
        <v>1202774</v>
      </c>
      <c r="N81" s="50">
        <v>894197</v>
      </c>
      <c r="O81" s="50">
        <v>805925</v>
      </c>
      <c r="P81" s="50">
        <v>1595961</v>
      </c>
      <c r="Q81" s="50">
        <v>1993083</v>
      </c>
      <c r="R81" s="50">
        <v>1239046</v>
      </c>
      <c r="S81" s="50">
        <v>980163</v>
      </c>
      <c r="T81" s="50">
        <v>916992</v>
      </c>
      <c r="U81" s="50">
        <v>1067409</v>
      </c>
      <c r="V81" s="50">
        <v>19765573</v>
      </c>
    </row>
    <row r="82" spans="1:22" x14ac:dyDescent="0.25">
      <c r="A82" s="2" t="s">
        <v>51</v>
      </c>
      <c r="B82" s="50">
        <v>3743385</v>
      </c>
      <c r="C82" s="50">
        <v>19888238</v>
      </c>
      <c r="D82" s="50">
        <v>19143192</v>
      </c>
      <c r="E82" s="50">
        <v>48113357</v>
      </c>
      <c r="F82" s="50">
        <v>27777166</v>
      </c>
      <c r="G82" s="50">
        <v>22081257</v>
      </c>
      <c r="H82" s="50">
        <v>40351089</v>
      </c>
      <c r="I82" s="50">
        <v>8466086</v>
      </c>
      <c r="J82" s="50">
        <v>2897128</v>
      </c>
      <c r="K82" s="50">
        <v>19426898</v>
      </c>
      <c r="L82" s="50">
        <v>44765800</v>
      </c>
      <c r="M82" s="50">
        <v>16432417</v>
      </c>
      <c r="N82" s="50">
        <v>34947153</v>
      </c>
      <c r="O82" s="50">
        <v>10475244</v>
      </c>
      <c r="P82" s="50">
        <v>34959001</v>
      </c>
      <c r="Q82" s="50">
        <v>15152768</v>
      </c>
      <c r="R82" s="50">
        <v>20555627</v>
      </c>
      <c r="S82" s="50">
        <v>12486188</v>
      </c>
      <c r="T82" s="50">
        <v>16419775</v>
      </c>
      <c r="U82" s="50">
        <v>36901892</v>
      </c>
      <c r="V82" s="50">
        <v>454983661</v>
      </c>
    </row>
    <row r="83" spans="1:22" x14ac:dyDescent="0.25">
      <c r="A83" s="2" t="s">
        <v>52</v>
      </c>
      <c r="B83" s="50">
        <v>71325273</v>
      </c>
      <c r="C83" s="50">
        <v>36369472</v>
      </c>
      <c r="D83" s="50">
        <v>45713991</v>
      </c>
      <c r="E83" s="50">
        <v>30330008</v>
      </c>
      <c r="F83" s="50">
        <v>20300313</v>
      </c>
      <c r="G83" s="50">
        <v>39349943</v>
      </c>
      <c r="H83" s="50">
        <v>10551484</v>
      </c>
      <c r="I83" s="50">
        <v>49588120</v>
      </c>
      <c r="J83" s="50">
        <v>34021088</v>
      </c>
      <c r="K83" s="50">
        <v>45778600</v>
      </c>
      <c r="L83" s="50">
        <v>30011162</v>
      </c>
      <c r="M83" s="50">
        <v>39394820</v>
      </c>
      <c r="N83" s="50">
        <v>23471322</v>
      </c>
      <c r="O83" s="50">
        <v>18565300</v>
      </c>
      <c r="P83" s="50">
        <v>36377123</v>
      </c>
      <c r="Q83" s="50">
        <v>52697360</v>
      </c>
      <c r="R83" s="50">
        <v>9261688</v>
      </c>
      <c r="S83" s="50">
        <v>36049150</v>
      </c>
      <c r="T83" s="50">
        <v>44458101</v>
      </c>
      <c r="U83" s="50">
        <v>6444204</v>
      </c>
      <c r="V83" s="50">
        <v>680058522</v>
      </c>
    </row>
    <row r="84" spans="1:22" x14ac:dyDescent="0.25">
      <c r="A84" s="2" t="s">
        <v>53</v>
      </c>
      <c r="B84" s="50">
        <v>4240033</v>
      </c>
      <c r="C84" s="50">
        <v>2952831</v>
      </c>
      <c r="D84" s="50">
        <v>4323251</v>
      </c>
      <c r="E84" s="50">
        <v>4237404</v>
      </c>
      <c r="F84" s="50">
        <v>3702597</v>
      </c>
      <c r="G84" s="50">
        <v>5578311</v>
      </c>
      <c r="H84" s="50">
        <v>3819246</v>
      </c>
      <c r="I84" s="50">
        <v>5742086</v>
      </c>
      <c r="J84" s="50">
        <v>3614728</v>
      </c>
      <c r="K84" s="50">
        <v>5068008</v>
      </c>
      <c r="L84" s="50">
        <v>5366014</v>
      </c>
      <c r="M84" s="50">
        <v>4391223</v>
      </c>
      <c r="N84" s="50">
        <v>3723668</v>
      </c>
      <c r="O84" s="50">
        <v>4507654</v>
      </c>
      <c r="P84" s="50">
        <v>4317381</v>
      </c>
      <c r="Q84" s="50">
        <v>5613099</v>
      </c>
      <c r="R84" s="50">
        <v>2131099</v>
      </c>
      <c r="S84" s="50">
        <v>4099454</v>
      </c>
      <c r="T84" s="50">
        <v>4053766</v>
      </c>
      <c r="U84" s="50">
        <v>3539020</v>
      </c>
      <c r="V84" s="50">
        <v>85020873</v>
      </c>
    </row>
    <row r="85" spans="1:22" x14ac:dyDescent="0.25">
      <c r="A85" s="2" t="s">
        <v>56</v>
      </c>
      <c r="B85" s="50">
        <v>1153630</v>
      </c>
      <c r="C85" s="50">
        <v>186791</v>
      </c>
      <c r="D85" s="50">
        <v>4576104</v>
      </c>
      <c r="E85" s="50">
        <v>6186190</v>
      </c>
      <c r="F85" s="50">
        <v>6295272</v>
      </c>
      <c r="G85" s="50">
        <v>5639264</v>
      </c>
      <c r="H85" s="50">
        <v>3159588</v>
      </c>
      <c r="I85" s="50">
        <v>597232</v>
      </c>
      <c r="J85" s="50">
        <v>176983</v>
      </c>
      <c r="K85" s="50">
        <v>378173</v>
      </c>
      <c r="L85" s="50">
        <v>3729273</v>
      </c>
      <c r="M85" s="50">
        <v>2553246</v>
      </c>
      <c r="N85" s="50">
        <v>2258820</v>
      </c>
      <c r="O85" s="50">
        <v>208730</v>
      </c>
      <c r="P85" s="50">
        <v>3334629</v>
      </c>
      <c r="Q85" s="50">
        <v>1521200</v>
      </c>
      <c r="R85" s="50">
        <v>6561721</v>
      </c>
      <c r="S85" s="50">
        <v>273636</v>
      </c>
      <c r="T85" s="50">
        <v>503548</v>
      </c>
      <c r="U85" s="50">
        <v>815535</v>
      </c>
      <c r="V85" s="50">
        <v>50109565</v>
      </c>
    </row>
    <row r="86" spans="1:22" x14ac:dyDescent="0.25">
      <c r="A86" s="2" t="s">
        <v>57</v>
      </c>
      <c r="B86" s="50">
        <v>11447657</v>
      </c>
      <c r="C86" s="50">
        <v>5946524</v>
      </c>
      <c r="D86" s="50">
        <v>7132113</v>
      </c>
      <c r="E86" s="50">
        <v>10676960</v>
      </c>
      <c r="F86" s="50">
        <v>5068718</v>
      </c>
      <c r="G86" s="50">
        <v>8467884</v>
      </c>
      <c r="H86" s="50">
        <v>3076163</v>
      </c>
      <c r="I86" s="50">
        <v>2041460</v>
      </c>
      <c r="J86" s="50">
        <v>4630414</v>
      </c>
      <c r="K86" s="50">
        <v>10690471</v>
      </c>
      <c r="L86" s="50">
        <v>14593006</v>
      </c>
      <c r="M86" s="50">
        <v>3263591</v>
      </c>
      <c r="N86" s="50">
        <v>9578065</v>
      </c>
      <c r="O86" s="50">
        <v>1770188</v>
      </c>
      <c r="P86" s="50">
        <v>8379413</v>
      </c>
      <c r="Q86" s="50">
        <v>4869893</v>
      </c>
      <c r="R86" s="50">
        <v>2559476</v>
      </c>
      <c r="S86" s="50">
        <v>9676004</v>
      </c>
      <c r="T86" s="50">
        <v>12359685</v>
      </c>
      <c r="U86" s="50">
        <v>6044788</v>
      </c>
      <c r="V86" s="50">
        <v>142272473</v>
      </c>
    </row>
    <row r="87" spans="1:22" x14ac:dyDescent="0.25">
      <c r="A87" s="2" t="s">
        <v>58</v>
      </c>
      <c r="B87" s="50">
        <v>63557</v>
      </c>
      <c r="C87" s="50"/>
      <c r="D87" s="50">
        <v>142035</v>
      </c>
      <c r="E87" s="50">
        <v>14190</v>
      </c>
      <c r="F87" s="50">
        <v>52643</v>
      </c>
      <c r="G87" s="50">
        <v>5390</v>
      </c>
      <c r="H87" s="50">
        <v>7140</v>
      </c>
      <c r="I87" s="50"/>
      <c r="J87" s="50"/>
      <c r="K87" s="50">
        <v>11350</v>
      </c>
      <c r="L87" s="50"/>
      <c r="M87" s="50">
        <v>670</v>
      </c>
      <c r="N87" s="50">
        <v>3130</v>
      </c>
      <c r="O87" s="50">
        <v>13340</v>
      </c>
      <c r="P87" s="50">
        <v>800</v>
      </c>
      <c r="Q87" s="50">
        <v>2080</v>
      </c>
      <c r="R87" s="50"/>
      <c r="S87" s="50"/>
      <c r="T87" s="50"/>
      <c r="U87" s="50">
        <v>0</v>
      </c>
      <c r="V87" s="50">
        <v>316325</v>
      </c>
    </row>
    <row r="88" spans="1:22" x14ac:dyDescent="0.25">
      <c r="A88" s="2" t="s">
        <v>59</v>
      </c>
      <c r="B88" s="50">
        <v>47150</v>
      </c>
      <c r="C88" s="50">
        <v>31512</v>
      </c>
      <c r="D88" s="50"/>
      <c r="E88" s="50">
        <v>20172</v>
      </c>
      <c r="F88" s="50">
        <v>8832</v>
      </c>
      <c r="G88" s="50">
        <v>127940</v>
      </c>
      <c r="H88" s="50">
        <v>34481</v>
      </c>
      <c r="I88" s="50">
        <v>86340</v>
      </c>
      <c r="J88" s="50">
        <v>11872</v>
      </c>
      <c r="K88" s="50">
        <v>26759</v>
      </c>
      <c r="L88" s="50">
        <v>223444</v>
      </c>
      <c r="M88" s="50">
        <v>62129</v>
      </c>
      <c r="N88" s="50">
        <v>520949</v>
      </c>
      <c r="O88" s="50">
        <v>1430642</v>
      </c>
      <c r="P88" s="50">
        <v>3472361</v>
      </c>
      <c r="Q88" s="50">
        <v>6347593</v>
      </c>
      <c r="R88" s="50">
        <v>2757439</v>
      </c>
      <c r="S88" s="50">
        <v>4979411</v>
      </c>
      <c r="T88" s="50">
        <v>7887769</v>
      </c>
      <c r="U88" s="50">
        <v>4054039</v>
      </c>
      <c r="V88" s="50">
        <v>32130834</v>
      </c>
    </row>
    <row r="89" spans="1:22" x14ac:dyDescent="0.25">
      <c r="A89" s="2" t="s">
        <v>60</v>
      </c>
      <c r="B89" s="50"/>
      <c r="C89" s="50"/>
      <c r="D89" s="50"/>
      <c r="E89" s="50">
        <v>89467</v>
      </c>
      <c r="F89" s="50"/>
      <c r="G89" s="50"/>
      <c r="H89" s="50"/>
      <c r="I89" s="50"/>
      <c r="J89" s="50"/>
      <c r="K89" s="50"/>
      <c r="L89" s="50"/>
      <c r="M89" s="50"/>
      <c r="N89" s="50">
        <v>720</v>
      </c>
      <c r="O89" s="50">
        <v>14260</v>
      </c>
      <c r="P89" s="50">
        <v>6590</v>
      </c>
      <c r="Q89" s="50">
        <v>448218</v>
      </c>
      <c r="R89" s="50">
        <v>0</v>
      </c>
      <c r="S89" s="50">
        <v>190294</v>
      </c>
      <c r="T89" s="50">
        <v>0</v>
      </c>
      <c r="U89" s="50">
        <v>238092</v>
      </c>
      <c r="V89" s="50">
        <v>987641</v>
      </c>
    </row>
    <row r="90" spans="1:22" x14ac:dyDescent="0.25">
      <c r="A90" s="2" t="s">
        <v>54</v>
      </c>
      <c r="B90" s="50">
        <v>1909253</v>
      </c>
      <c r="C90" s="50">
        <v>2274945</v>
      </c>
      <c r="D90" s="50">
        <v>2444546</v>
      </c>
      <c r="E90" s="50">
        <v>2791705</v>
      </c>
      <c r="F90" s="50">
        <v>1851139</v>
      </c>
      <c r="G90" s="50">
        <v>3128080</v>
      </c>
      <c r="H90" s="50">
        <v>2656034</v>
      </c>
      <c r="I90" s="50">
        <v>3674926</v>
      </c>
      <c r="J90" s="50">
        <v>2204502</v>
      </c>
      <c r="K90" s="50">
        <v>3232415</v>
      </c>
      <c r="L90" s="50">
        <v>2806117</v>
      </c>
      <c r="M90" s="50">
        <v>3318588</v>
      </c>
      <c r="N90" s="50">
        <v>3504369</v>
      </c>
      <c r="O90" s="50">
        <v>2374020</v>
      </c>
      <c r="P90" s="50">
        <v>4513414</v>
      </c>
      <c r="Q90" s="50">
        <v>3873037</v>
      </c>
      <c r="R90" s="50">
        <v>3812243</v>
      </c>
      <c r="S90" s="50">
        <v>3567738</v>
      </c>
      <c r="T90" s="50">
        <v>7101413</v>
      </c>
      <c r="U90" s="50">
        <v>5339524</v>
      </c>
      <c r="V90" s="50">
        <v>66378008</v>
      </c>
    </row>
    <row r="91" spans="1:22" x14ac:dyDescent="0.25">
      <c r="A91" s="2" t="s">
        <v>55</v>
      </c>
      <c r="B91" s="50">
        <v>23790</v>
      </c>
      <c r="C91" s="50"/>
      <c r="D91" s="50"/>
      <c r="E91" s="50"/>
      <c r="F91" s="50">
        <v>20338</v>
      </c>
      <c r="G91" s="50"/>
      <c r="H91" s="50"/>
      <c r="I91" s="50"/>
      <c r="J91" s="50"/>
      <c r="K91" s="50"/>
      <c r="L91" s="50"/>
      <c r="M91" s="50"/>
      <c r="N91" s="50">
        <v>4920</v>
      </c>
      <c r="O91" s="50">
        <v>13530</v>
      </c>
      <c r="P91" s="50">
        <v>1200</v>
      </c>
      <c r="Q91" s="50">
        <v>3600</v>
      </c>
      <c r="R91" s="50"/>
      <c r="S91" s="50"/>
      <c r="T91" s="50"/>
      <c r="U91" s="50">
        <v>0</v>
      </c>
      <c r="V91" s="50">
        <v>67378</v>
      </c>
    </row>
    <row r="92" spans="1:22" x14ac:dyDescent="0.25">
      <c r="A92" s="2" t="s">
        <v>48</v>
      </c>
      <c r="B92" s="50">
        <v>285241</v>
      </c>
      <c r="C92" s="50">
        <v>334296</v>
      </c>
      <c r="D92" s="50">
        <v>460621</v>
      </c>
      <c r="E92" s="50">
        <v>425548</v>
      </c>
      <c r="F92" s="50">
        <v>327558</v>
      </c>
      <c r="G92" s="50">
        <v>335381</v>
      </c>
      <c r="H92" s="50">
        <v>206559</v>
      </c>
      <c r="I92" s="50">
        <v>258235</v>
      </c>
      <c r="J92" s="50">
        <v>53398</v>
      </c>
      <c r="K92" s="50">
        <v>78253</v>
      </c>
      <c r="L92" s="50">
        <v>197774</v>
      </c>
      <c r="M92" s="50">
        <v>232319</v>
      </c>
      <c r="N92" s="50">
        <v>68852</v>
      </c>
      <c r="O92" s="50">
        <v>326888</v>
      </c>
      <c r="P92" s="50">
        <v>390436</v>
      </c>
      <c r="Q92" s="50">
        <v>460267</v>
      </c>
      <c r="R92" s="50">
        <v>460956</v>
      </c>
      <c r="S92" s="50">
        <v>193720</v>
      </c>
      <c r="T92" s="50">
        <v>828543</v>
      </c>
      <c r="U92" s="50">
        <v>481181</v>
      </c>
      <c r="V92" s="50">
        <v>6406026</v>
      </c>
    </row>
    <row r="93" spans="1:22" x14ac:dyDescent="0.25">
      <c r="A93" s="2" t="s">
        <v>49</v>
      </c>
      <c r="B93" s="50"/>
      <c r="C93" s="50"/>
      <c r="D93" s="50"/>
      <c r="E93" s="50"/>
      <c r="F93" s="50"/>
      <c r="G93" s="50">
        <v>26829</v>
      </c>
      <c r="H93" s="50"/>
      <c r="I93" s="50">
        <v>18462</v>
      </c>
      <c r="J93" s="50">
        <v>7493</v>
      </c>
      <c r="K93" s="50">
        <v>11084</v>
      </c>
      <c r="L93" s="50">
        <v>22150</v>
      </c>
      <c r="M93" s="50">
        <v>2900</v>
      </c>
      <c r="N93" s="50">
        <v>22864</v>
      </c>
      <c r="O93" s="50">
        <v>46291</v>
      </c>
      <c r="P93" s="50">
        <v>3000</v>
      </c>
      <c r="Q93" s="50">
        <v>59864</v>
      </c>
      <c r="R93" s="50">
        <v>57809</v>
      </c>
      <c r="S93" s="50">
        <v>35878</v>
      </c>
      <c r="T93" s="50">
        <v>35592</v>
      </c>
      <c r="U93" s="50">
        <v>0</v>
      </c>
      <c r="V93" s="50">
        <v>350216</v>
      </c>
    </row>
    <row r="94" spans="1:22" x14ac:dyDescent="0.25">
      <c r="A94" s="2" t="s">
        <v>32</v>
      </c>
      <c r="B94" s="50">
        <v>163895496</v>
      </c>
      <c r="C94" s="50">
        <v>127615784</v>
      </c>
      <c r="D94" s="50">
        <v>135752868</v>
      </c>
      <c r="E94" s="50">
        <v>160570318</v>
      </c>
      <c r="F94" s="50">
        <v>118017805</v>
      </c>
      <c r="G94" s="50">
        <v>153925758</v>
      </c>
      <c r="H94" s="50">
        <v>111957851</v>
      </c>
      <c r="I94" s="50">
        <v>129135025</v>
      </c>
      <c r="J94" s="50">
        <v>97897989</v>
      </c>
      <c r="K94" s="50">
        <v>137888058</v>
      </c>
      <c r="L94" s="50">
        <v>150485255</v>
      </c>
      <c r="M94" s="50">
        <v>137035018</v>
      </c>
      <c r="N94" s="50">
        <v>123197614</v>
      </c>
      <c r="O94" s="50">
        <v>73560919</v>
      </c>
      <c r="P94" s="50">
        <v>147375005</v>
      </c>
      <c r="Q94" s="50">
        <v>155533844</v>
      </c>
      <c r="R94" s="50">
        <v>69267851</v>
      </c>
      <c r="S94" s="50">
        <v>94943134</v>
      </c>
      <c r="T94" s="50">
        <v>122110103</v>
      </c>
      <c r="U94" s="50">
        <v>122238920</v>
      </c>
      <c r="V94" s="50">
        <v>2532404615</v>
      </c>
    </row>
    <row r="95" spans="1:22" x14ac:dyDescent="0.25">
      <c r="A95" s="2"/>
    </row>
    <row r="97" spans="1:21" x14ac:dyDescent="0.25">
      <c r="A97" s="1" t="s">
        <v>9</v>
      </c>
      <c r="B97" t="s">
        <v>28</v>
      </c>
      <c r="C97" t="str">
        <f>IF(B97="(Alle)","Norge",B97)</f>
        <v>(Flere elementer)</v>
      </c>
    </row>
    <row r="98" spans="1:21" x14ac:dyDescent="0.25">
      <c r="A98" s="1" t="s">
        <v>14</v>
      </c>
      <c r="B98" t="s">
        <v>13</v>
      </c>
      <c r="C98" t="str">
        <f>IF(B98="(Alle)","alle kommunene",B98)</f>
        <v>alle kommunene</v>
      </c>
      <c r="E98" t="str">
        <f>CONCATENATE("Matkornproduksjon i ",C98," i ",C97)</f>
        <v>Matkornproduksjon i alle kommunene i (Flere elementer)</v>
      </c>
    </row>
    <row r="100" spans="1:21" x14ac:dyDescent="0.25">
      <c r="A100" s="1" t="s">
        <v>61</v>
      </c>
      <c r="B100" s="1" t="s">
        <v>0</v>
      </c>
    </row>
    <row r="101" spans="1:21" x14ac:dyDescent="0.25">
      <c r="A101" s="1" t="s">
        <v>7</v>
      </c>
      <c r="B101">
        <v>2005</v>
      </c>
      <c r="C101">
        <v>2006</v>
      </c>
      <c r="D101">
        <v>2007</v>
      </c>
      <c r="E101">
        <v>2008</v>
      </c>
      <c r="F101">
        <v>2009</v>
      </c>
      <c r="G101">
        <v>2010</v>
      </c>
      <c r="H101">
        <v>2011</v>
      </c>
      <c r="I101">
        <v>2012</v>
      </c>
      <c r="J101">
        <v>2013</v>
      </c>
      <c r="K101">
        <v>2014</v>
      </c>
      <c r="L101">
        <v>2015</v>
      </c>
      <c r="M101">
        <v>2016</v>
      </c>
      <c r="N101">
        <v>2017</v>
      </c>
      <c r="O101">
        <v>2018</v>
      </c>
      <c r="P101">
        <v>2019</v>
      </c>
      <c r="Q101">
        <v>2020</v>
      </c>
      <c r="R101">
        <v>2023</v>
      </c>
      <c r="S101">
        <v>2021</v>
      </c>
      <c r="T101">
        <v>2022</v>
      </c>
      <c r="U101">
        <v>2024</v>
      </c>
    </row>
    <row r="102" spans="1:21" x14ac:dyDescent="0.25">
      <c r="A102" s="2" t="s">
        <v>62</v>
      </c>
      <c r="B102" s="50">
        <v>82772930</v>
      </c>
      <c r="C102" s="50">
        <v>42315996</v>
      </c>
      <c r="D102" s="50">
        <v>52846104</v>
      </c>
      <c r="E102" s="50">
        <v>41006968</v>
      </c>
      <c r="F102" s="50">
        <v>25369031</v>
      </c>
      <c r="G102" s="50">
        <v>47817827</v>
      </c>
      <c r="H102" s="50">
        <v>13627647</v>
      </c>
      <c r="I102" s="50">
        <v>51629580</v>
      </c>
      <c r="J102" s="50">
        <v>38651502</v>
      </c>
      <c r="K102" s="50">
        <v>56469071</v>
      </c>
      <c r="L102" s="50">
        <v>44604168</v>
      </c>
      <c r="M102" s="50">
        <v>42658411</v>
      </c>
      <c r="N102" s="50">
        <v>33049387</v>
      </c>
      <c r="O102" s="50">
        <v>20335488</v>
      </c>
      <c r="P102" s="50">
        <v>44756536</v>
      </c>
      <c r="Q102" s="50">
        <v>57567253</v>
      </c>
      <c r="R102" s="50">
        <v>11821164</v>
      </c>
      <c r="S102" s="50">
        <v>45725154</v>
      </c>
      <c r="T102" s="50">
        <v>56817786</v>
      </c>
      <c r="U102" s="50">
        <v>12488992</v>
      </c>
    </row>
    <row r="103" spans="1:21" x14ac:dyDescent="0.25">
      <c r="A103" s="2" t="s">
        <v>63</v>
      </c>
      <c r="B103" s="50">
        <v>4897015</v>
      </c>
      <c r="C103" s="50">
        <v>20075029</v>
      </c>
      <c r="D103" s="50">
        <v>23719296</v>
      </c>
      <c r="E103" s="50">
        <v>54299547</v>
      </c>
      <c r="F103" s="50">
        <v>34072438</v>
      </c>
      <c r="G103" s="50">
        <v>27720521</v>
      </c>
      <c r="H103" s="50">
        <v>43510677</v>
      </c>
      <c r="I103" s="50">
        <v>9063318</v>
      </c>
      <c r="J103" s="50">
        <v>3074111</v>
      </c>
      <c r="K103" s="50">
        <v>19805071</v>
      </c>
      <c r="L103" s="50">
        <v>48495073</v>
      </c>
      <c r="M103" s="50">
        <v>18985663</v>
      </c>
      <c r="N103" s="50">
        <v>37205973</v>
      </c>
      <c r="O103" s="50">
        <v>10683974</v>
      </c>
      <c r="P103" s="50">
        <v>38293630</v>
      </c>
      <c r="Q103" s="50">
        <v>16673968</v>
      </c>
      <c r="R103" s="50">
        <v>27117348</v>
      </c>
      <c r="S103" s="50">
        <v>12759824</v>
      </c>
      <c r="T103" s="50">
        <v>16923323</v>
      </c>
      <c r="U103" s="50">
        <v>37717427</v>
      </c>
    </row>
    <row r="104" spans="1:21" x14ac:dyDescent="0.25">
      <c r="A104" s="2" t="s">
        <v>64</v>
      </c>
      <c r="B104" s="50">
        <v>4303590</v>
      </c>
      <c r="C104" s="50">
        <v>2952831</v>
      </c>
      <c r="D104" s="50">
        <v>4465286</v>
      </c>
      <c r="E104" s="50">
        <v>4251594</v>
      </c>
      <c r="F104" s="50">
        <v>3755240</v>
      </c>
      <c r="G104" s="50">
        <v>5583701</v>
      </c>
      <c r="H104" s="50">
        <v>3826386</v>
      </c>
      <c r="I104" s="50">
        <v>5742086</v>
      </c>
      <c r="J104" s="50">
        <v>3614728</v>
      </c>
      <c r="K104" s="50">
        <v>5079358</v>
      </c>
      <c r="L104" s="50">
        <v>5366014</v>
      </c>
      <c r="M104" s="50">
        <v>4391893</v>
      </c>
      <c r="N104" s="50">
        <v>3726798</v>
      </c>
      <c r="O104" s="50">
        <v>4520994</v>
      </c>
      <c r="P104" s="50">
        <v>4318181</v>
      </c>
      <c r="Q104" s="50">
        <v>5615179</v>
      </c>
      <c r="R104" s="50">
        <v>2131099</v>
      </c>
      <c r="S104" s="50">
        <v>4099454</v>
      </c>
      <c r="T104" s="50">
        <v>4053766</v>
      </c>
      <c r="U104" s="50">
        <v>3539020</v>
      </c>
    </row>
    <row r="106" spans="1:21" x14ac:dyDescent="0.25">
      <c r="A106" s="2"/>
    </row>
    <row r="107" spans="1:21" x14ac:dyDescent="0.25">
      <c r="A107" s="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87"/>
  <sheetViews>
    <sheetView workbookViewId="0">
      <selection activeCell="A2" sqref="A2"/>
    </sheetView>
  </sheetViews>
  <sheetFormatPr baseColWidth="10" defaultRowHeight="15" x14ac:dyDescent="0.25"/>
  <cols>
    <col min="1" max="1" width="27.42578125" customWidth="1"/>
    <col min="2" max="2" width="5.42578125" customWidth="1"/>
    <col min="3" max="3" width="23.7109375" customWidth="1"/>
    <col min="5" max="5" width="8.5703125" customWidth="1"/>
    <col min="6" max="6" width="24" customWidth="1"/>
  </cols>
  <sheetData>
    <row r="1" spans="1:8" ht="15.75" x14ac:dyDescent="0.25">
      <c r="A1" s="11" t="s">
        <v>396</v>
      </c>
    </row>
    <row r="2" spans="1:8" ht="15.75" x14ac:dyDescent="0.25">
      <c r="A2" s="11" t="s">
        <v>103</v>
      </c>
      <c r="F2" s="11"/>
    </row>
    <row r="3" spans="1:8" x14ac:dyDescent="0.25">
      <c r="C3" s="5" t="str">
        <f>CONCATENATE("Økologisk kornareal i ",'Økoavlinger P'!AC3," i ",'Økoavlinger P'!AC2)</f>
        <v>Økologisk kornareal i (Flere elementer) i 2020</v>
      </c>
      <c r="F3" s="5" t="str">
        <f>CONCATENATE("Økologisk korn levert kornmottak i ",'Økoavlinger P'!$AC$3," i ",'Økoavlinger P'!$AC$2)</f>
        <v>Økologisk korn levert kornmottak i (Flere elementer) i 2020</v>
      </c>
    </row>
    <row r="4" spans="1:8" x14ac:dyDescent="0.25">
      <c r="C4" t="s">
        <v>14</v>
      </c>
      <c r="D4" s="6" t="s">
        <v>37</v>
      </c>
      <c r="F4" t="s">
        <v>14</v>
      </c>
      <c r="G4" s="6" t="s">
        <v>39</v>
      </c>
      <c r="H4" s="6" t="s">
        <v>38</v>
      </c>
    </row>
    <row r="5" spans="1:8" x14ac:dyDescent="0.25">
      <c r="C5" t="str">
        <f>IF('Økoavlinger P'!W6&gt;0,'Økoavlinger P'!W6,"")</f>
        <v>3118 INDRE ØSTFOLD</v>
      </c>
      <c r="D5">
        <f>IF('Økoavlinger P'!X6&gt;0,'Økoavlinger P'!X6,"")</f>
        <v>7548</v>
      </c>
      <c r="F5" t="str">
        <f>IF('Økoavlinger P'!Z6&gt;0,'Økoavlinger P'!Z6,"")</f>
        <v>3118 INDRE ØSTFOLD</v>
      </c>
      <c r="G5">
        <f>IF('Økoavlinger P'!Z6&gt;0,'Økoavlinger P'!AA6,"")</f>
        <v>1645057</v>
      </c>
      <c r="H5" s="4">
        <f>IFERROR(IF('Økoavlinger P'!Z6&gt;0,'Økoavlinger P'!AC6,""),"")</f>
        <v>217.94607843137254</v>
      </c>
    </row>
    <row r="6" spans="1:8" x14ac:dyDescent="0.25">
      <c r="C6" t="str">
        <f>IF('Økoavlinger P'!W7&gt;0,'Økoavlinger P'!W7,"")</f>
        <v>3905 TØNSBERG</v>
      </c>
      <c r="D6">
        <f>IF('Økoavlinger P'!X7&gt;0,'Økoavlinger P'!X7,"")</f>
        <v>5015</v>
      </c>
      <c r="F6" t="str">
        <f>IF('Økoavlinger P'!Z7&gt;0,'Økoavlinger P'!Z7,"")</f>
        <v>3905 TØNSBERG</v>
      </c>
      <c r="G6">
        <f>IF('Økoavlinger P'!Z7&gt;0,'Økoavlinger P'!AA7,"")</f>
        <v>1059812</v>
      </c>
      <c r="H6" s="4">
        <f>IFERROR(IF('Økoavlinger P'!Z7&gt;0,'Økoavlinger P'!AC7,""),"")</f>
        <v>211.32841475573281</v>
      </c>
    </row>
    <row r="7" spans="1:8" x14ac:dyDescent="0.25">
      <c r="C7" t="str">
        <f>IF('Økoavlinger P'!W8&gt;0,'Økoavlinger P'!W8,"")</f>
        <v>3105 SARPSBORG</v>
      </c>
      <c r="D7">
        <f>IF('Økoavlinger P'!X8&gt;0,'Økoavlinger P'!X8,"")</f>
        <v>4546</v>
      </c>
      <c r="F7" t="str">
        <f>IF('Økoavlinger P'!Z8&gt;0,'Økoavlinger P'!Z8,"")</f>
        <v>3105 SARPSBORG</v>
      </c>
      <c r="G7">
        <f>IF('Økoavlinger P'!Z8&gt;0,'Økoavlinger P'!AA8,"")</f>
        <v>843416</v>
      </c>
      <c r="H7" s="4">
        <f>IFERROR(IF('Økoavlinger P'!Z8&gt;0,'Økoavlinger P'!AC8,""),"")</f>
        <v>185.5292564892213</v>
      </c>
    </row>
    <row r="8" spans="1:8" x14ac:dyDescent="0.25">
      <c r="C8" t="str">
        <f>IF('Økoavlinger P'!W9&gt;0,'Økoavlinger P'!W9,"")</f>
        <v>3120 RAKKESTAD</v>
      </c>
      <c r="D8">
        <f>IF('Økoavlinger P'!X9&gt;0,'Økoavlinger P'!X9,"")</f>
        <v>2939</v>
      </c>
      <c r="F8" t="str">
        <f>IF('Økoavlinger P'!Z9&gt;0,'Økoavlinger P'!Z9,"")</f>
        <v>3413 STANGE</v>
      </c>
      <c r="G8">
        <f>IF('Økoavlinger P'!Z9&gt;0,'Økoavlinger P'!AA9,"")</f>
        <v>641333</v>
      </c>
      <c r="H8" s="4">
        <f>IFERROR(IF('Økoavlinger P'!Z9&gt;0,'Økoavlinger P'!AC9,""),"")</f>
        <v>364.80830489192266</v>
      </c>
    </row>
    <row r="9" spans="1:8" x14ac:dyDescent="0.25">
      <c r="C9" t="str">
        <f>IF('Økoavlinger P'!W10&gt;0,'Økoavlinger P'!W10,"")</f>
        <v>3240 EIDSVOLL</v>
      </c>
      <c r="D9">
        <f>IF('Økoavlinger P'!X10&gt;0,'Økoavlinger P'!X10,"")</f>
        <v>2874</v>
      </c>
      <c r="F9" t="str">
        <f>IF('Økoavlinger P'!Z10&gt;0,'Økoavlinger P'!Z10,"")</f>
        <v>3240 EIDSVOLL</v>
      </c>
      <c r="G9">
        <f>IF('Økoavlinger P'!Z10&gt;0,'Økoavlinger P'!AA10,"")</f>
        <v>628167</v>
      </c>
      <c r="H9" s="4">
        <f>IFERROR(IF('Økoavlinger P'!Z10&gt;0,'Økoavlinger P'!AC10,""),"")</f>
        <v>218.56889352818371</v>
      </c>
    </row>
    <row r="10" spans="1:8" x14ac:dyDescent="0.25">
      <c r="C10" t="str">
        <f>IF('Økoavlinger P'!W11&gt;0,'Økoavlinger P'!W11,"")</f>
        <v>3303 KONGSBERG</v>
      </c>
      <c r="D10">
        <f>IF('Økoavlinger P'!X11&gt;0,'Økoavlinger P'!X11,"")</f>
        <v>2223</v>
      </c>
      <c r="F10" t="str">
        <f>IF('Økoavlinger P'!Z11&gt;0,'Økoavlinger P'!Z11,"")</f>
        <v>3120 RAKKESTAD</v>
      </c>
      <c r="G10">
        <f>IF('Økoavlinger P'!Z11&gt;0,'Økoavlinger P'!AA11,"")</f>
        <v>604941</v>
      </c>
      <c r="H10" s="4">
        <f>IFERROR(IF('Økoavlinger P'!Z11&gt;0,'Økoavlinger P'!AC11,""),"")</f>
        <v>205.83225586934333</v>
      </c>
    </row>
    <row r="11" spans="1:8" x14ac:dyDescent="0.25">
      <c r="C11" t="str">
        <f>IF('Økoavlinger P'!W12&gt;0,'Økoavlinger P'!W12,"")</f>
        <v>3305 RINGERIKE</v>
      </c>
      <c r="D11">
        <f>IF('Økoavlinger P'!X12&gt;0,'Økoavlinger P'!X12,"")</f>
        <v>1907</v>
      </c>
      <c r="F11" t="str">
        <f>IF('Økoavlinger P'!Z12&gt;0,'Økoavlinger P'!Z12,"")</f>
        <v>3305 RINGERIKE</v>
      </c>
      <c r="G11">
        <f>IF('Økoavlinger P'!Z12&gt;0,'Økoavlinger P'!AA12,"")</f>
        <v>554929</v>
      </c>
      <c r="H11" s="4">
        <f>IFERROR(IF('Økoavlinger P'!Z12&gt;0,'Økoavlinger P'!AC12,""),"")</f>
        <v>290.99580492920819</v>
      </c>
    </row>
    <row r="12" spans="1:8" x14ac:dyDescent="0.25">
      <c r="C12" t="str">
        <f>IF('Økoavlinger P'!W13&gt;0,'Økoavlinger P'!W13,"")</f>
        <v>5007 NAMSOS</v>
      </c>
      <c r="D12">
        <f>IF('Økoavlinger P'!X13&gt;0,'Økoavlinger P'!X13,"")</f>
        <v>1827</v>
      </c>
      <c r="F12" t="str">
        <f>IF('Økoavlinger P'!Z13&gt;0,'Økoavlinger P'!Z13,"")</f>
        <v>3443 VESTRE TOTEN</v>
      </c>
      <c r="G12">
        <f>IF('Økoavlinger P'!Z13&gt;0,'Økoavlinger P'!AA13,"")</f>
        <v>449802</v>
      </c>
      <c r="H12" s="4">
        <f>IFERROR(IF('Økoavlinger P'!Z13&gt;0,'Økoavlinger P'!AC13,""),"")</f>
        <v>378.30277544154751</v>
      </c>
    </row>
    <row r="13" spans="1:8" x14ac:dyDescent="0.25">
      <c r="C13" t="str">
        <f>IF('Økoavlinger P'!W14&gt;0,'Økoavlinger P'!W14,"")</f>
        <v>3116 SKIPTVET</v>
      </c>
      <c r="D13">
        <f>IF('Økoavlinger P'!X14&gt;0,'Økoavlinger P'!X14,"")</f>
        <v>1820</v>
      </c>
      <c r="F13" t="str">
        <f>IF('Økoavlinger P'!Z14&gt;0,'Økoavlinger P'!Z14,"")</f>
        <v>5007 NAMSOS</v>
      </c>
      <c r="G13">
        <f>IF('Økoavlinger P'!Z14&gt;0,'Økoavlinger P'!AA14,"")</f>
        <v>398055</v>
      </c>
      <c r="H13" s="4">
        <f>IFERROR(IF('Økoavlinger P'!Z14&gt;0,'Økoavlinger P'!AC14,""),"")</f>
        <v>217.87356321839081</v>
      </c>
    </row>
    <row r="14" spans="1:8" x14ac:dyDescent="0.25">
      <c r="C14" t="str">
        <f>IF('Økoavlinger P'!W15&gt;0,'Økoavlinger P'!W15,"")</f>
        <v>5037 LEVANGER</v>
      </c>
      <c r="D14">
        <f>IF('Økoavlinger P'!X15&gt;0,'Økoavlinger P'!X15,"")</f>
        <v>1761</v>
      </c>
      <c r="F14" t="str">
        <f>IF('Økoavlinger P'!Z15&gt;0,'Økoavlinger P'!Z15,"")</f>
        <v>5037 LEVANGER</v>
      </c>
      <c r="G14">
        <f>IF('Økoavlinger P'!Z15&gt;0,'Økoavlinger P'!AA15,"")</f>
        <v>397827</v>
      </c>
      <c r="H14" s="4">
        <f>IFERROR(IF('Økoavlinger P'!Z15&gt;0,'Økoavlinger P'!AC15,""),"")</f>
        <v>225.90971039182284</v>
      </c>
    </row>
    <row r="15" spans="1:8" x14ac:dyDescent="0.25">
      <c r="C15" t="str">
        <f>IF('Økoavlinger P'!W16&gt;0,'Økoavlinger P'!W16,"")</f>
        <v>3413 STANGE</v>
      </c>
      <c r="D15">
        <f>IF('Økoavlinger P'!X16&gt;0,'Økoavlinger P'!X16,"")</f>
        <v>1758</v>
      </c>
      <c r="F15" t="str">
        <f>IF('Økoavlinger P'!Z16&gt;0,'Økoavlinger P'!Z16,"")</f>
        <v>3107 FREDRIKSTAD</v>
      </c>
      <c r="G15">
        <f>IF('Økoavlinger P'!Z16&gt;0,'Økoavlinger P'!AA16,"")</f>
        <v>351071</v>
      </c>
      <c r="H15" s="4">
        <f>IFERROR(IF('Økoavlinger P'!Z16&gt;0,'Økoavlinger P'!AC16,""),"")</f>
        <v>256.25620437956206</v>
      </c>
    </row>
    <row r="16" spans="1:8" x14ac:dyDescent="0.25">
      <c r="C16" t="str">
        <f>IF('Økoavlinger P'!W17&gt;0,'Økoavlinger P'!W17,"")</f>
        <v>5006 STEINKJER</v>
      </c>
      <c r="D16">
        <f>IF('Økoavlinger P'!X17&gt;0,'Økoavlinger P'!X17,"")</f>
        <v>1752</v>
      </c>
      <c r="F16" t="str">
        <f>IF('Økoavlinger P'!Z17&gt;0,'Økoavlinger P'!Z17,"")</f>
        <v>4020 MIDT-TELEMARK</v>
      </c>
      <c r="G16">
        <f>IF('Økoavlinger P'!Z17&gt;0,'Økoavlinger P'!AA17,"")</f>
        <v>341326</v>
      </c>
      <c r="H16" s="4">
        <f>IFERROR(IF('Økoavlinger P'!Z17&gt;0,'Økoavlinger P'!AC17,""),"")</f>
        <v>214.94080604534005</v>
      </c>
    </row>
    <row r="17" spans="3:8" x14ac:dyDescent="0.25">
      <c r="C17" t="str">
        <f>IF('Økoavlinger P'!W18&gt;0,'Økoavlinger P'!W18,"")</f>
        <v>5028 MELHUS</v>
      </c>
      <c r="D17">
        <f>IF('Økoavlinger P'!X18&gt;0,'Økoavlinger P'!X18,"")</f>
        <v>1599</v>
      </c>
      <c r="F17" t="str">
        <f>IF('Økoavlinger P'!Z18&gt;0,'Økoavlinger P'!Z18,"")</f>
        <v>3312 LIER</v>
      </c>
      <c r="G17">
        <f>IF('Økoavlinger P'!Z18&gt;0,'Økoavlinger P'!AA18,"")</f>
        <v>306533</v>
      </c>
      <c r="H17" s="4">
        <f>IFERROR(IF('Økoavlinger P'!Z18&gt;0,'Økoavlinger P'!AC18,""),"")</f>
        <v>344.41910112359551</v>
      </c>
    </row>
    <row r="18" spans="3:8" x14ac:dyDescent="0.25">
      <c r="C18" t="str">
        <f>IF('Økoavlinger P'!W19&gt;0,'Økoavlinger P'!W19,"")</f>
        <v>3411 RINGSAKER</v>
      </c>
      <c r="D18">
        <f>IF('Økoavlinger P'!X19&gt;0,'Økoavlinger P'!X19,"")</f>
        <v>1590</v>
      </c>
      <c r="F18" t="str">
        <f>IF('Økoavlinger P'!Z19&gt;0,'Økoavlinger P'!Z19,"")</f>
        <v>3442 ØSTRE TOTEN</v>
      </c>
      <c r="G18">
        <f>IF('Økoavlinger P'!Z19&gt;0,'Økoavlinger P'!AA19,"")</f>
        <v>306031</v>
      </c>
      <c r="H18" s="4">
        <f>IFERROR(IF('Økoavlinger P'!Z19&gt;0,'Økoavlinger P'!AC19,""),"")</f>
        <v>379.22057001239159</v>
      </c>
    </row>
    <row r="19" spans="3:8" x14ac:dyDescent="0.25">
      <c r="C19" t="str">
        <f>IF('Økoavlinger P'!W20&gt;0,'Økoavlinger P'!W20,"")</f>
        <v>4020 MIDT-TELEMARK</v>
      </c>
      <c r="D19">
        <f>IF('Økoavlinger P'!X20&gt;0,'Økoavlinger P'!X20,"")</f>
        <v>1588</v>
      </c>
      <c r="F19" t="str">
        <f>IF('Økoavlinger P'!Z20&gt;0,'Økoavlinger P'!Z20,"")</f>
        <v>5006 STEINKJER</v>
      </c>
      <c r="G19">
        <f>IF('Økoavlinger P'!Z20&gt;0,'Økoavlinger P'!AA20,"")</f>
        <v>299857</v>
      </c>
      <c r="H19" s="4">
        <f>IFERROR(IF('Økoavlinger P'!Z20&gt;0,'Økoavlinger P'!AC20,""),"")</f>
        <v>171.15125570776254</v>
      </c>
    </row>
    <row r="20" spans="3:8" x14ac:dyDescent="0.25">
      <c r="C20" t="str">
        <f>IF('Økoavlinger P'!W21&gt;0,'Økoavlinger P'!W21,"")</f>
        <v>3907 SANDEFJORD</v>
      </c>
      <c r="D20">
        <f>IF('Økoavlinger P'!X21&gt;0,'Økoavlinger P'!X21,"")</f>
        <v>1558</v>
      </c>
      <c r="F20" t="str">
        <f>IF('Økoavlinger P'!Z21&gt;0,'Økoavlinger P'!Z21,"")</f>
        <v>3907 SANDEFJORD</v>
      </c>
      <c r="G20">
        <f>IF('Økoavlinger P'!Z21&gt;0,'Økoavlinger P'!AA21,"")</f>
        <v>292408</v>
      </c>
      <c r="H20" s="4">
        <f>IFERROR(IF('Økoavlinger P'!Z21&gt;0,'Økoavlinger P'!AC21,""),"")</f>
        <v>187.68164313222078</v>
      </c>
    </row>
    <row r="21" spans="3:8" x14ac:dyDescent="0.25">
      <c r="C21" t="str">
        <f>IF('Økoavlinger P'!W22&gt;0,'Økoavlinger P'!W22,"")</f>
        <v>3226 AURSKOG-HØLAND</v>
      </c>
      <c r="D21">
        <f>IF('Økoavlinger P'!X22&gt;0,'Økoavlinger P'!X22,"")</f>
        <v>1460</v>
      </c>
      <c r="F21" t="str">
        <f>IF('Økoavlinger P'!Z22&gt;0,'Økoavlinger P'!Z22,"")</f>
        <v>3903 HOLMESTRAND</v>
      </c>
      <c r="G21">
        <f>IF('Økoavlinger P'!Z22&gt;0,'Økoavlinger P'!AA22,"")</f>
        <v>284203</v>
      </c>
      <c r="H21" s="4">
        <f>IFERROR(IF('Økoavlinger P'!Z22&gt;0,'Økoavlinger P'!AC22,""),"")</f>
        <v>266.60694183864916</v>
      </c>
    </row>
    <row r="22" spans="3:8" x14ac:dyDescent="0.25">
      <c r="C22" t="str">
        <f>IF('Økoavlinger P'!W23&gt;0,'Økoavlinger P'!W23,"")</f>
        <v>3107 FREDRIKSTAD</v>
      </c>
      <c r="D22">
        <f>IF('Økoavlinger P'!X23&gt;0,'Økoavlinger P'!X23,"")</f>
        <v>1370</v>
      </c>
      <c r="F22" t="str">
        <f>IF('Økoavlinger P'!Z23&gt;0,'Økoavlinger P'!Z23,"")</f>
        <v>3122 MARKER</v>
      </c>
      <c r="G22">
        <f>IF('Økoavlinger P'!Z23&gt;0,'Økoavlinger P'!AA23,"")</f>
        <v>274985</v>
      </c>
      <c r="H22" s="4">
        <f>IFERROR(IF('Økoavlinger P'!Z23&gt;0,'Økoavlinger P'!AC23,""),"")</f>
        <v>203.5418208734271</v>
      </c>
    </row>
    <row r="23" spans="3:8" x14ac:dyDescent="0.25">
      <c r="C23" t="str">
        <f>IF('Økoavlinger P'!W24&gt;0,'Økoavlinger P'!W24,"")</f>
        <v>3122 MARKER</v>
      </c>
      <c r="D23">
        <f>IF('Økoavlinger P'!X24&gt;0,'Økoavlinger P'!X24,"")</f>
        <v>1351</v>
      </c>
      <c r="F23" t="str">
        <f>IF('Økoavlinger P'!Z24&gt;0,'Økoavlinger P'!Z24,"")</f>
        <v>5028 MELHUS</v>
      </c>
      <c r="G23">
        <f>IF('Økoavlinger P'!Z24&gt;0,'Økoavlinger P'!AA24,"")</f>
        <v>271788</v>
      </c>
      <c r="H23" s="4">
        <f>IFERROR(IF('Økoavlinger P'!Z24&gt;0,'Økoavlinger P'!AC24,""),"")</f>
        <v>169.97373358348969</v>
      </c>
    </row>
    <row r="24" spans="3:8" x14ac:dyDescent="0.25">
      <c r="C24" t="str">
        <f>IF('Økoavlinger P'!W25&gt;0,'Økoavlinger P'!W25,"")</f>
        <v>3332 SIGDAL</v>
      </c>
      <c r="D24">
        <f>IF('Økoavlinger P'!X25&gt;0,'Økoavlinger P'!X25,"")</f>
        <v>1278</v>
      </c>
      <c r="F24" t="str">
        <f>IF('Økoavlinger P'!Z25&gt;0,'Økoavlinger P'!Z25,"")</f>
        <v>3205 LILLESTRØM</v>
      </c>
      <c r="G24">
        <f>IF('Økoavlinger P'!Z25&gt;0,'Økoavlinger P'!AA25,"")</f>
        <v>258827</v>
      </c>
      <c r="H24" s="4">
        <f>IFERROR(IF('Økoavlinger P'!Z25&gt;0,'Økoavlinger P'!AC25,""),"")</f>
        <v>227.64028144239225</v>
      </c>
    </row>
    <row r="25" spans="3:8" x14ac:dyDescent="0.25">
      <c r="C25" t="str">
        <f>IF('Økoavlinger P'!W26&gt;0,'Økoavlinger P'!W26,"")</f>
        <v>3443 VESTRE TOTEN</v>
      </c>
      <c r="D25">
        <f>IF('Økoavlinger P'!X26&gt;0,'Økoavlinger P'!X26,"")</f>
        <v>1189</v>
      </c>
      <c r="F25" t="str">
        <f>IF('Økoavlinger P'!Z26&gt;0,'Økoavlinger P'!Z26,"")</f>
        <v>3411 RINGSAKER</v>
      </c>
      <c r="G25">
        <f>IF('Økoavlinger P'!Z26&gt;0,'Økoavlinger P'!AA26,"")</f>
        <v>245435</v>
      </c>
      <c r="H25" s="4">
        <f>IFERROR(IF('Økoavlinger P'!Z26&gt;0,'Økoavlinger P'!AC26,""),"")</f>
        <v>154.36163522012578</v>
      </c>
    </row>
    <row r="26" spans="3:8" x14ac:dyDescent="0.25">
      <c r="C26" t="str">
        <f>IF('Økoavlinger P'!W27&gt;0,'Økoavlinger P'!W27,"")</f>
        <v>3205 LILLESTRØM</v>
      </c>
      <c r="D26">
        <f>IF('Økoavlinger P'!X27&gt;0,'Økoavlinger P'!X27,"")</f>
        <v>1137</v>
      </c>
      <c r="F26" t="str">
        <f>IF('Økoavlinger P'!Z27&gt;0,'Økoavlinger P'!Z27,"")</f>
        <v>3303 KONGSBERG</v>
      </c>
      <c r="G26">
        <f>IF('Økoavlinger P'!Z27&gt;0,'Økoavlinger P'!AA27,"")</f>
        <v>245134</v>
      </c>
      <c r="H26" s="4">
        <f>IFERROR(IF('Økoavlinger P'!Z27&gt;0,'Økoavlinger P'!AC27,""),"")</f>
        <v>110.27170490328385</v>
      </c>
    </row>
    <row r="27" spans="3:8" x14ac:dyDescent="0.25">
      <c r="C27" t="str">
        <f>IF('Økoavlinger P'!W28&gt;0,'Økoavlinger P'!W28,"")</f>
        <v>3228 NES</v>
      </c>
      <c r="D27">
        <f>IF('Økoavlinger P'!X28&gt;0,'Økoavlinger P'!X28,"")</f>
        <v>1098</v>
      </c>
      <c r="F27" t="str">
        <f>IF('Økoavlinger P'!Z28&gt;0,'Økoavlinger P'!Z28,"")</f>
        <v>3228 NES</v>
      </c>
      <c r="G27">
        <f>IF('Økoavlinger P'!Z28&gt;0,'Økoavlinger P'!AA28,"")</f>
        <v>221878</v>
      </c>
      <c r="H27" s="4">
        <f>IFERROR(IF('Økoavlinger P'!Z28&gt;0,'Økoavlinger P'!AC28,""),"")</f>
        <v>202.07468123861565</v>
      </c>
    </row>
    <row r="28" spans="3:8" x14ac:dyDescent="0.25">
      <c r="C28" t="str">
        <f>IF('Økoavlinger P'!W29&gt;0,'Økoavlinger P'!W29,"")</f>
        <v>3903 HOLMESTRAND</v>
      </c>
      <c r="D28">
        <f>IF('Økoavlinger P'!X29&gt;0,'Økoavlinger P'!X29,"")</f>
        <v>1066</v>
      </c>
      <c r="F28" t="str">
        <f>IF('Økoavlinger P'!Z29&gt;0,'Økoavlinger P'!Z29,"")</f>
        <v>3226 AURSKOG-HØLAND</v>
      </c>
      <c r="G28">
        <f>IF('Økoavlinger P'!Z29&gt;0,'Økoavlinger P'!AA29,"")</f>
        <v>219706</v>
      </c>
      <c r="H28" s="4">
        <f>IFERROR(IF('Økoavlinger P'!Z29&gt;0,'Økoavlinger P'!AC29,""),"")</f>
        <v>150.48356164383563</v>
      </c>
    </row>
    <row r="29" spans="3:8" x14ac:dyDescent="0.25">
      <c r="C29" t="str">
        <f>IF('Økoavlinger P'!W30&gt;0,'Økoavlinger P'!W30,"")</f>
        <v>3417 GRUE</v>
      </c>
      <c r="D29">
        <f>IF('Økoavlinger P'!X30&gt;0,'Økoavlinger P'!X30,"")</f>
        <v>1058</v>
      </c>
      <c r="F29" t="str">
        <f>IF('Økoavlinger P'!Z30&gt;0,'Økoavlinger P'!Z30,"")</f>
        <v>3909 LARVIK</v>
      </c>
      <c r="G29">
        <f>IF('Økoavlinger P'!Z30&gt;0,'Økoavlinger P'!AA30,"")</f>
        <v>204750</v>
      </c>
      <c r="H29" s="4">
        <f>IFERROR(IF('Økoavlinger P'!Z30&gt;0,'Økoavlinger P'!AC30,""),"")</f>
        <v>214.39790575916231</v>
      </c>
    </row>
    <row r="30" spans="3:8" x14ac:dyDescent="0.25">
      <c r="C30" t="str">
        <f>IF('Økoavlinger P'!W31&gt;0,'Økoavlinger P'!W31,"")</f>
        <v>3103 MOSS</v>
      </c>
      <c r="D30">
        <f>IF('Økoavlinger P'!X31&gt;0,'Økoavlinger P'!X31,"")</f>
        <v>987</v>
      </c>
      <c r="F30" t="str">
        <f>IF('Økoavlinger P'!Z31&gt;0,'Økoavlinger P'!Z31,"")</f>
        <v>3116 SKIPTVET</v>
      </c>
      <c r="G30">
        <f>IF('Økoavlinger P'!Z31&gt;0,'Økoavlinger P'!AA31,"")</f>
        <v>202296</v>
      </c>
      <c r="H30" s="4">
        <f>IFERROR(IF('Økoavlinger P'!Z31&gt;0,'Økoavlinger P'!AC31,""),"")</f>
        <v>111.15164835164835</v>
      </c>
    </row>
    <row r="31" spans="3:8" x14ac:dyDescent="0.25">
      <c r="C31" t="str">
        <f>IF('Økoavlinger P'!W32&gt;0,'Økoavlinger P'!W32,"")</f>
        <v>5053 INDERØY</v>
      </c>
      <c r="D31">
        <f>IF('Økoavlinger P'!X32&gt;0,'Økoavlinger P'!X32,"")</f>
        <v>964</v>
      </c>
      <c r="F31" t="str">
        <f>IF('Økoavlinger P'!Z32&gt;0,'Økoavlinger P'!Z32,"")</f>
        <v>3124 AREMARK</v>
      </c>
      <c r="G31">
        <f>IF('Økoavlinger P'!Z32&gt;0,'Økoavlinger P'!AA32,"")</f>
        <v>193158</v>
      </c>
      <c r="H31" s="4">
        <f>IFERROR(IF('Økoavlinger P'!Z32&gt;0,'Økoavlinger P'!AC32,""),"")</f>
        <v>254.82585751978891</v>
      </c>
    </row>
    <row r="32" spans="3:8" x14ac:dyDescent="0.25">
      <c r="C32" t="str">
        <f>IF('Økoavlinger P'!W33&gt;0,'Økoavlinger P'!W33,"")</f>
        <v>3909 LARVIK</v>
      </c>
      <c r="D32">
        <f>IF('Økoavlinger P'!X33&gt;0,'Økoavlinger P'!X33,"")</f>
        <v>955</v>
      </c>
      <c r="F32" t="str">
        <f>IF('Økoavlinger P'!Z33&gt;0,'Økoavlinger P'!Z33,"")</f>
        <v>3316 MODUM</v>
      </c>
      <c r="G32">
        <f>IF('Økoavlinger P'!Z33&gt;0,'Økoavlinger P'!AA33,"")</f>
        <v>189418</v>
      </c>
      <c r="H32" s="4">
        <f>IFERROR(IF('Økoavlinger P'!Z33&gt;0,'Økoavlinger P'!AC33,""),"")</f>
        <v>246.95958279009128</v>
      </c>
    </row>
    <row r="33" spans="1:10" x14ac:dyDescent="0.25">
      <c r="C33" t="str">
        <f>IF('Økoavlinger P'!W34&gt;0,'Økoavlinger P'!W34,"")</f>
        <v>3312 LIER</v>
      </c>
      <c r="D33">
        <f>IF('Økoavlinger P'!X34&gt;0,'Økoavlinger P'!X34,"")</f>
        <v>890</v>
      </c>
      <c r="F33" t="str">
        <f>IF('Økoavlinger P'!Z34&gt;0,'Økoavlinger P'!Z34,"")</f>
        <v>3114 VÅLER (ØSTF.)</v>
      </c>
      <c r="G33">
        <f>IF('Økoavlinger P'!Z34&gt;0,'Økoavlinger P'!AA34,"")</f>
        <v>178323</v>
      </c>
      <c r="H33" s="4">
        <f>IFERROR(IF('Økoavlinger P'!Z34&gt;0,'Økoavlinger P'!AC34,""),"")</f>
        <v>283.05238095238093</v>
      </c>
    </row>
    <row r="34" spans="1:10" x14ac:dyDescent="0.25">
      <c r="C34" t="str">
        <f>IF('Økoavlinger P'!W35&gt;0,'Økoavlinger P'!W35,"")</f>
        <v>3901 HORTEN</v>
      </c>
      <c r="D34">
        <f>IF('Økoavlinger P'!X35&gt;0,'Økoavlinger P'!X35,"")</f>
        <v>859</v>
      </c>
      <c r="F34" t="str">
        <f>IF('Økoavlinger P'!Z35&gt;0,'Økoavlinger P'!Z35,"")</f>
        <v>3901 HORTEN</v>
      </c>
      <c r="G34">
        <f>IF('Økoavlinger P'!Z35&gt;0,'Økoavlinger P'!AA35,"")</f>
        <v>176932</v>
      </c>
      <c r="H34" s="4">
        <f>IFERROR(IF('Økoavlinger P'!Z35&gt;0,'Økoavlinger P'!AC35,""),"")</f>
        <v>205.9743888242142</v>
      </c>
    </row>
    <row r="35" spans="1:10" x14ac:dyDescent="0.25">
      <c r="C35" t="str">
        <f>IF('Økoavlinger P'!W36&gt;0,'Økoavlinger P'!W36,"")</f>
        <v>3442 ØSTRE TOTEN</v>
      </c>
      <c r="D35">
        <f>IF('Økoavlinger P'!X36&gt;0,'Økoavlinger P'!X36,"")</f>
        <v>807</v>
      </c>
      <c r="F35" t="str">
        <f>IF('Økoavlinger P'!Z36&gt;0,'Økoavlinger P'!Z36,"")</f>
        <v>4003 SKIEN</v>
      </c>
      <c r="G35">
        <f>IF('Økoavlinger P'!Z36&gt;0,'Økoavlinger P'!AA36,"")</f>
        <v>165626</v>
      </c>
      <c r="H35" s="4">
        <f>IFERROR(IF('Økoavlinger P'!Z36&gt;0,'Økoavlinger P'!AC36,""),"")</f>
        <v>341.49690721649483</v>
      </c>
    </row>
    <row r="36" spans="1:10" x14ac:dyDescent="0.25">
      <c r="C36" t="str">
        <f>IF('Økoavlinger P'!W37&gt;0,'Økoavlinger P'!W37,"")</f>
        <v>3316 MODUM</v>
      </c>
      <c r="D36">
        <f>IF('Økoavlinger P'!X37&gt;0,'Økoavlinger P'!X37,"")</f>
        <v>767</v>
      </c>
      <c r="F36" t="str">
        <f>IF('Økoavlinger P'!Z37&gt;0,'Økoavlinger P'!Z37,"")</f>
        <v>3103 MOSS</v>
      </c>
      <c r="G36">
        <f>IF('Økoavlinger P'!Z37&gt;0,'Økoavlinger P'!AA37,"")</f>
        <v>154168</v>
      </c>
      <c r="H36" s="4">
        <f>IFERROR(IF('Økoavlinger P'!Z37&gt;0,'Økoavlinger P'!AC37,""),"")</f>
        <v>156.19858156028369</v>
      </c>
      <c r="J36" s="5" t="str">
        <f>CONCATENATE("Avling per dekar for økologisk korn levert kornmottak i ",'Økoavlinger P'!$AC$3," i ",'Økoavlinger P'!$AC$2)</f>
        <v>Avling per dekar for økologisk korn levert kornmottak i (Flere elementer) i 2020</v>
      </c>
    </row>
    <row r="37" spans="1:10" x14ac:dyDescent="0.25">
      <c r="C37" t="str">
        <f>IF('Økoavlinger P'!W38&gt;0,'Økoavlinger P'!W38,"")</f>
        <v>3124 AREMARK</v>
      </c>
      <c r="D37">
        <f>IF('Økoavlinger P'!X38&gt;0,'Økoavlinger P'!X38,"")</f>
        <v>758</v>
      </c>
      <c r="F37" t="str">
        <f>IF('Økoavlinger P'!Z38&gt;0,'Økoavlinger P'!Z38,"")</f>
        <v>3420 ELVERUM</v>
      </c>
      <c r="G37">
        <f>IF('Økoavlinger P'!Z38&gt;0,'Økoavlinger P'!AA38,"")</f>
        <v>141645</v>
      </c>
      <c r="H37" s="4">
        <f>IFERROR(IF('Økoavlinger P'!Z38&gt;0,'Økoavlinger P'!AC38,""),"")</f>
        <v>344.63503649635038</v>
      </c>
    </row>
    <row r="38" spans="1:10" x14ac:dyDescent="0.25">
      <c r="C38" t="str">
        <f>IF('Økoavlinger P'!W39&gt;0,'Økoavlinger P'!W39,"")</f>
        <v>3238 NANNESTAD</v>
      </c>
      <c r="D38">
        <f>IF('Økoavlinger P'!X39&gt;0,'Økoavlinger P'!X39,"")</f>
        <v>757</v>
      </c>
      <c r="F38" t="str">
        <f>IF('Økoavlinger P'!Z39&gt;0,'Økoavlinger P'!Z39,"")</f>
        <v>3201 BÆRUM</v>
      </c>
      <c r="G38">
        <f>IF('Økoavlinger P'!Z39&gt;0,'Økoavlinger P'!AA39,"")</f>
        <v>140131</v>
      </c>
      <c r="H38" s="4">
        <f>IFERROR(IF('Økoavlinger P'!Z39&gt;0,'Økoavlinger P'!AC39,""),"")</f>
        <v>244.98426573426573</v>
      </c>
    </row>
    <row r="39" spans="1:10" x14ac:dyDescent="0.25">
      <c r="C39" t="str">
        <f>IF('Økoavlinger P'!W40&gt;0,'Økoavlinger P'!W40,"")</f>
        <v>5046 HØYLANDET</v>
      </c>
      <c r="D39">
        <f>IF('Økoavlinger P'!X40&gt;0,'Økoavlinger P'!X40,"")</f>
        <v>714</v>
      </c>
      <c r="F39" t="str">
        <f>IF('Økoavlinger P'!Z40&gt;0,'Økoavlinger P'!Z40,"")</f>
        <v>3446 GRAN</v>
      </c>
      <c r="G39">
        <f>IF('Økoavlinger P'!Z40&gt;0,'Økoavlinger P'!AA40,"")</f>
        <v>133064</v>
      </c>
      <c r="H39" s="4">
        <f>IFERROR(IF('Økoavlinger P'!Z40&gt;0,'Økoavlinger P'!AC40,""),"")</f>
        <v>234.68077601410934</v>
      </c>
    </row>
    <row r="40" spans="1:10" x14ac:dyDescent="0.25">
      <c r="C40" t="str">
        <f>IF('Økoavlinger P'!W41&gt;0,'Økoavlinger P'!W41,"")</f>
        <v>3114 VÅLER (ØSTF.)</v>
      </c>
      <c r="D40">
        <f>IF('Økoavlinger P'!X41&gt;0,'Økoavlinger P'!X41,"")</f>
        <v>630</v>
      </c>
      <c r="F40" t="str">
        <f>IF('Økoavlinger P'!Z41&gt;0,'Økoavlinger P'!Z41,"")</f>
        <v>3207 NORDRE FOLLO</v>
      </c>
      <c r="G40">
        <f>IF('Økoavlinger P'!Z41&gt;0,'Økoavlinger P'!AA41,"")</f>
        <v>129352</v>
      </c>
      <c r="H40" s="4">
        <f>IFERROR(IF('Økoavlinger P'!Z41&gt;0,'Økoavlinger P'!AC41,""),"")</f>
        <v>368.52421652421651</v>
      </c>
    </row>
    <row r="41" spans="1:10" x14ac:dyDescent="0.25">
      <c r="C41" t="str">
        <f>IF('Økoavlinger P'!W42&gt;0,'Økoavlinger P'!W42,"")</f>
        <v>3201 BÆRUM</v>
      </c>
      <c r="D41">
        <f>IF('Økoavlinger P'!X42&gt;0,'Økoavlinger P'!X42,"")</f>
        <v>572</v>
      </c>
      <c r="F41" t="str">
        <f>IF('Økoavlinger P'!Z42&gt;0,'Økoavlinger P'!Z42,"")</f>
        <v>5060 NÆRØYSUND</v>
      </c>
      <c r="G41">
        <f>IF('Økoavlinger P'!Z42&gt;0,'Økoavlinger P'!AA42,"")</f>
        <v>116689</v>
      </c>
      <c r="H41" s="4">
        <f>IFERROR(IF('Økoavlinger P'!Z42&gt;0,'Økoavlinger P'!AC42,""),"")</f>
        <v>217.70335820895522</v>
      </c>
    </row>
    <row r="42" spans="1:10" x14ac:dyDescent="0.25">
      <c r="C42" t="str">
        <f>IF('Økoavlinger P'!W43&gt;0,'Økoavlinger P'!W43,"")</f>
        <v>5041 SNÅSA</v>
      </c>
      <c r="D42">
        <f>IF('Økoavlinger P'!X43&gt;0,'Økoavlinger P'!X43,"")</f>
        <v>570</v>
      </c>
      <c r="F42" t="str">
        <f>IF('Økoavlinger P'!Z43&gt;0,'Økoavlinger P'!Z43,"")</f>
        <v>3238 NANNESTAD</v>
      </c>
      <c r="G42">
        <f>IF('Økoavlinger P'!Z43&gt;0,'Økoavlinger P'!AA43,"")</f>
        <v>114071</v>
      </c>
      <c r="H42" s="4">
        <f>IFERROR(IF('Økoavlinger P'!Z43&gt;0,'Økoavlinger P'!AC43,""),"")</f>
        <v>150.68824306472919</v>
      </c>
    </row>
    <row r="43" spans="1:10" x14ac:dyDescent="0.25">
      <c r="C43" t="str">
        <f>IF('Økoavlinger P'!W44&gt;0,'Økoavlinger P'!W44,"")</f>
        <v>3446 GRAN</v>
      </c>
      <c r="D43">
        <f>IF('Økoavlinger P'!X44&gt;0,'Økoavlinger P'!X44,"")</f>
        <v>567</v>
      </c>
      <c r="F43" t="str">
        <f>IF('Økoavlinger P'!Z44&gt;0,'Økoavlinger P'!Z44,"")</f>
        <v>3417 GRUE</v>
      </c>
      <c r="G43">
        <f>IF('Økoavlinger P'!Z44&gt;0,'Økoavlinger P'!AA44,"")</f>
        <v>107629</v>
      </c>
      <c r="H43" s="4">
        <f>IFERROR(IF('Økoavlinger P'!Z44&gt;0,'Økoavlinger P'!AC44,""),"")</f>
        <v>101.72873345935727</v>
      </c>
    </row>
    <row r="44" spans="1:10" x14ac:dyDescent="0.25">
      <c r="C44" t="str">
        <f>IF('Økoavlinger P'!W45&gt;0,'Økoavlinger P'!W45,"")</f>
        <v>5060 NÆRØYSUND</v>
      </c>
      <c r="D44">
        <f>IF('Økoavlinger P'!X45&gt;0,'Økoavlinger P'!X45,"")</f>
        <v>536</v>
      </c>
      <c r="F44" t="str">
        <f>IF('Økoavlinger P'!Z45&gt;0,'Økoavlinger P'!Z45,"")</f>
        <v>3403 HAMAR</v>
      </c>
      <c r="G44">
        <f>IF('Økoavlinger P'!Z45&gt;0,'Økoavlinger P'!AA45,"")</f>
        <v>104822</v>
      </c>
      <c r="H44" s="4">
        <f>IFERROR(IF('Økoavlinger P'!Z45&gt;0,'Økoavlinger P'!AC45,""),"")</f>
        <v>524.11</v>
      </c>
    </row>
    <row r="45" spans="1:10" x14ac:dyDescent="0.25">
      <c r="C45" t="str">
        <f>IF('Økoavlinger P'!W46&gt;0,'Økoavlinger P'!W46,"")</f>
        <v>5054 INDRE FOSEN</v>
      </c>
      <c r="D45">
        <f>IF('Økoavlinger P'!X46&gt;0,'Økoavlinger P'!X46,"")</f>
        <v>497</v>
      </c>
      <c r="F45" t="str">
        <f>IF('Økoavlinger P'!Z46&gt;0,'Økoavlinger P'!Z46,"")</f>
        <v>3332 SIGDAL</v>
      </c>
      <c r="G45">
        <f>IF('Økoavlinger P'!Z46&gt;0,'Økoavlinger P'!AA46,"")</f>
        <v>103627</v>
      </c>
      <c r="H45" s="4">
        <f>IFERROR(IF('Økoavlinger P'!Z46&gt;0,'Økoavlinger P'!AC46,""),"")</f>
        <v>81.085289514866986</v>
      </c>
    </row>
    <row r="46" spans="1:10" x14ac:dyDescent="0.25">
      <c r="C46" t="str">
        <f>IF('Økoavlinger P'!W47&gt;0,'Økoavlinger P'!W47,"")</f>
        <v>4003 SKIEN</v>
      </c>
      <c r="D46">
        <f>IF('Økoavlinger P'!X47&gt;0,'Økoavlinger P'!X47,"")</f>
        <v>485</v>
      </c>
      <c r="F46" t="str">
        <f>IF('Økoavlinger P'!Z47&gt;0,'Økoavlinger P'!Z47,"")</f>
        <v>5046 HØYLANDET</v>
      </c>
      <c r="G46">
        <f>IF('Økoavlinger P'!Z47&gt;0,'Økoavlinger P'!AA47,"")</f>
        <v>103359</v>
      </c>
      <c r="H46" s="4">
        <f>IFERROR(IF('Økoavlinger P'!Z47&gt;0,'Økoavlinger P'!AC47,""),"")</f>
        <v>144.76050420168067</v>
      </c>
    </row>
    <row r="47" spans="1:10" x14ac:dyDescent="0.25">
      <c r="C47" t="str">
        <f>IF('Økoavlinger P'!W48&gt;0,'Økoavlinger P'!W48,"")</f>
        <v>3218 ÅS</v>
      </c>
      <c r="D47">
        <f>IF('Økoavlinger P'!X48&gt;0,'Økoavlinger P'!X48,"")</f>
        <v>420</v>
      </c>
      <c r="F47" t="str">
        <f>IF('Økoavlinger P'!Z48&gt;0,'Økoavlinger P'!Z48,"")</f>
        <v>3418 ÅSNES</v>
      </c>
      <c r="G47">
        <f>IF('Økoavlinger P'!Z48&gt;0,'Økoavlinger P'!AA48,"")</f>
        <v>98970</v>
      </c>
      <c r="H47" s="4">
        <f>IFERROR(IF('Økoavlinger P'!Z48&gt;0,'Økoavlinger P'!AC48,""),"")</f>
        <v>291.94690265486724</v>
      </c>
    </row>
    <row r="48" spans="1:10" x14ac:dyDescent="0.25">
      <c r="A48" s="25"/>
      <c r="C48" t="str">
        <f>IF('Økoavlinger P'!W49&gt;0,'Økoavlinger P'!W49,"")</f>
        <v>3420 ELVERUM</v>
      </c>
      <c r="D48">
        <f>IF('Økoavlinger P'!X49&gt;0,'Økoavlinger P'!X49,"")</f>
        <v>411</v>
      </c>
      <c r="F48" t="str">
        <f>IF('Økoavlinger P'!Z49&gt;0,'Økoavlinger P'!Z49,"")</f>
        <v>5053 INDERØY</v>
      </c>
      <c r="G48">
        <f>IF('Økoavlinger P'!Z49&gt;0,'Økoavlinger P'!AA49,"")</f>
        <v>98439</v>
      </c>
      <c r="H48" s="4">
        <f>IFERROR(IF('Økoavlinger P'!Z49&gt;0,'Økoavlinger P'!AC49,""),"")</f>
        <v>102.11514522821577</v>
      </c>
    </row>
    <row r="49" spans="3:8" x14ac:dyDescent="0.25">
      <c r="C49" t="str">
        <f>IF('Økoavlinger P'!W50&gt;0,'Økoavlinger P'!W50,"")</f>
        <v>3101 HALDEN</v>
      </c>
      <c r="D49">
        <f>IF('Økoavlinger P'!X50&gt;0,'Økoavlinger P'!X50,"")</f>
        <v>366</v>
      </c>
      <c r="F49" t="str">
        <f>IF('Økoavlinger P'!Z50&gt;0,'Økoavlinger P'!Z50,"")</f>
        <v>5001 TRONDHEIM</v>
      </c>
      <c r="G49">
        <f>IF('Økoavlinger P'!Z50&gt;0,'Økoavlinger P'!AA50,"")</f>
        <v>83936</v>
      </c>
      <c r="H49" s="4">
        <f>IFERROR(IF('Økoavlinger P'!Z50&gt;0,'Økoavlinger P'!AC50,""),"")</f>
        <v>296.59363957597174</v>
      </c>
    </row>
    <row r="50" spans="3:8" x14ac:dyDescent="0.25">
      <c r="C50" t="str">
        <f>IF('Økoavlinger P'!W51&gt;0,'Økoavlinger P'!W51,"")</f>
        <v>3207 NORDRE FOLLO</v>
      </c>
      <c r="D50">
        <f>IF('Økoavlinger P'!X51&gt;0,'Økoavlinger P'!X51,"")</f>
        <v>351</v>
      </c>
      <c r="F50" t="str">
        <f>IF('Økoavlinger P'!Z51&gt;0,'Økoavlinger P'!Z51,"")</f>
        <v>3427 TYNSET</v>
      </c>
      <c r="G50">
        <f>IF('Økoavlinger P'!Z51&gt;0,'Økoavlinger P'!AA51,"")</f>
        <v>76813</v>
      </c>
      <c r="H50" s="4">
        <f>IFERROR(IF('Økoavlinger P'!Z51&gt;0,'Økoavlinger P'!AC51,""),"")</f>
        <v>240.04062500000001</v>
      </c>
    </row>
    <row r="51" spans="3:8" x14ac:dyDescent="0.25">
      <c r="C51" t="str">
        <f>IF('Økoavlinger P'!W52&gt;0,'Økoavlinger P'!W52,"")</f>
        <v>3314 ØVRE EIKER</v>
      </c>
      <c r="D51">
        <f>IF('Økoavlinger P'!X52&gt;0,'Økoavlinger P'!X52,"")</f>
        <v>350</v>
      </c>
      <c r="F51" t="str">
        <f>IF('Økoavlinger P'!Z52&gt;0,'Økoavlinger P'!Z52,"")</f>
        <v>5038 VERDAL</v>
      </c>
      <c r="G51">
        <f>IF('Økoavlinger P'!Z52&gt;0,'Økoavlinger P'!AA52,"")</f>
        <v>74730</v>
      </c>
      <c r="H51" s="4">
        <f>IFERROR(IF('Økoavlinger P'!Z52&gt;0,'Økoavlinger P'!AC52,""),"")</f>
        <v>215.98265895953756</v>
      </c>
    </row>
    <row r="52" spans="3:8" x14ac:dyDescent="0.25">
      <c r="C52" t="str">
        <f>IF('Økoavlinger P'!W53&gt;0,'Økoavlinger P'!W53,"")</f>
        <v>5038 VERDAL</v>
      </c>
      <c r="D52">
        <f>IF('Økoavlinger P'!X53&gt;0,'Økoavlinger P'!X53,"")</f>
        <v>346</v>
      </c>
      <c r="F52" t="str">
        <f>IF('Økoavlinger P'!Z53&gt;0,'Økoavlinger P'!Z53,"")</f>
        <v>5029 SKAUN</v>
      </c>
      <c r="G52">
        <f>IF('Økoavlinger P'!Z53&gt;0,'Økoavlinger P'!AA53,"")</f>
        <v>71885</v>
      </c>
      <c r="H52" s="4">
        <f>IFERROR(IF('Økoavlinger P'!Z53&gt;0,'Økoavlinger P'!AC53,""),"")</f>
        <v>289.85887096774195</v>
      </c>
    </row>
    <row r="53" spans="3:8" x14ac:dyDescent="0.25">
      <c r="C53" t="str">
        <f>IF('Økoavlinger P'!W54&gt;0,'Økoavlinger P'!W54,"")</f>
        <v>3318 KRØDSHERAD</v>
      </c>
      <c r="D53">
        <f>IF('Økoavlinger P'!X54&gt;0,'Økoavlinger P'!X54,"")</f>
        <v>342</v>
      </c>
      <c r="F53" t="str">
        <f>IF('Økoavlinger P'!Z54&gt;0,'Økoavlinger P'!Z54,"")</f>
        <v>3224 RÆLINGEN</v>
      </c>
      <c r="G53">
        <f>IF('Økoavlinger P'!Z54&gt;0,'Økoavlinger P'!AA54,"")</f>
        <v>71049</v>
      </c>
      <c r="H53" s="4">
        <f>IFERROR(IF('Økoavlinger P'!Z54&gt;0,'Økoavlinger P'!AC54,""),"")</f>
        <v>269.125</v>
      </c>
    </row>
    <row r="54" spans="3:8" x14ac:dyDescent="0.25">
      <c r="C54" t="str">
        <f>IF('Økoavlinger P'!W55&gt;0,'Økoavlinger P'!W55,"")</f>
        <v>3418 ÅSNES</v>
      </c>
      <c r="D54">
        <f>IF('Økoavlinger P'!X55&gt;0,'Økoavlinger P'!X55,"")</f>
        <v>339</v>
      </c>
      <c r="F54" t="str">
        <f>IF('Økoavlinger P'!Z55&gt;0,'Økoavlinger P'!Z55,"")</f>
        <v>3314 ØVRE EIKER</v>
      </c>
      <c r="G54">
        <f>IF('Økoavlinger P'!Z55&gt;0,'Økoavlinger P'!AA55,"")</f>
        <v>68635</v>
      </c>
      <c r="H54" s="4">
        <f>IFERROR(IF('Økoavlinger P'!Z55&gt;0,'Økoavlinger P'!AC55,""),"")</f>
        <v>196.1</v>
      </c>
    </row>
    <row r="55" spans="3:8" x14ac:dyDescent="0.25">
      <c r="C55" t="str">
        <f>IF('Økoavlinger P'!W56&gt;0,'Økoavlinger P'!W56,"")</f>
        <v>3427 TYNSET</v>
      </c>
      <c r="D55">
        <f>IF('Økoavlinger P'!X56&gt;0,'Økoavlinger P'!X56,"")</f>
        <v>320</v>
      </c>
      <c r="F55" t="str">
        <f>IF('Økoavlinger P'!Z56&gt;0,'Økoavlinger P'!Z56,"")</f>
        <v>3220 ENEBAKK</v>
      </c>
      <c r="G55">
        <f>IF('Økoavlinger P'!Z56&gt;0,'Økoavlinger P'!AA56,"")</f>
        <v>68218</v>
      </c>
      <c r="H55" s="4">
        <f>IFERROR(IF('Økoavlinger P'!Z56&gt;0,'Økoavlinger P'!AC56,""),"")</f>
        <v>257.42641509433963</v>
      </c>
    </row>
    <row r="56" spans="3:8" x14ac:dyDescent="0.25">
      <c r="C56" t="str">
        <f>IF('Økoavlinger P'!W57&gt;0,'Økoavlinger P'!W57,"")</f>
        <v>3236 JEVNAKER</v>
      </c>
      <c r="D56">
        <f>IF('Økoavlinger P'!X57&gt;0,'Økoavlinger P'!X57,"")</f>
        <v>310</v>
      </c>
      <c r="F56" t="str">
        <f>IF('Økoavlinger P'!Z57&gt;0,'Økoavlinger P'!Z57,"")</f>
        <v>3405 LILLEHAMMER</v>
      </c>
      <c r="G56">
        <f>IF('Økoavlinger P'!Z57&gt;0,'Økoavlinger P'!AA57,"")</f>
        <v>64176</v>
      </c>
      <c r="H56" s="4">
        <f>IFERROR(IF('Økoavlinger P'!Z57&gt;0,'Økoavlinger P'!AC57,""),"")</f>
        <v>313.05365853658537</v>
      </c>
    </row>
    <row r="57" spans="3:8" x14ac:dyDescent="0.25">
      <c r="C57" t="str">
        <f>IF('Økoavlinger P'!W58&gt;0,'Økoavlinger P'!W58,"")</f>
        <v>5027 MIDTRE GAULDAL</v>
      </c>
      <c r="D57">
        <f>IF('Økoavlinger P'!X58&gt;0,'Økoavlinger P'!X58,"")</f>
        <v>305</v>
      </c>
      <c r="F57" t="str">
        <f>IF('Økoavlinger P'!Z58&gt;0,'Økoavlinger P'!Z58,"")</f>
        <v>3447 SØNDRE LAND</v>
      </c>
      <c r="G57">
        <f>IF('Økoavlinger P'!Z58&gt;0,'Økoavlinger P'!AA58,"")</f>
        <v>63719</v>
      </c>
      <c r="H57" s="4">
        <f>IFERROR(IF('Økoavlinger P'!Z58&gt;0,'Økoavlinger P'!AC58,""),"")</f>
        <v>230.8659420289855</v>
      </c>
    </row>
    <row r="58" spans="3:8" x14ac:dyDescent="0.25">
      <c r="C58" t="str">
        <f>IF('Økoavlinger P'!W59&gt;0,'Økoavlinger P'!W59,"")</f>
        <v>5001 TRONDHEIM</v>
      </c>
      <c r="D58">
        <f>IF('Økoavlinger P'!X59&gt;0,'Økoavlinger P'!X59,"")</f>
        <v>283</v>
      </c>
      <c r="F58" t="str">
        <f>IF('Økoavlinger P'!Z59&gt;0,'Økoavlinger P'!Z59,"")</f>
        <v>5041 SNÅSA</v>
      </c>
      <c r="G58">
        <f>IF('Økoavlinger P'!Z59&gt;0,'Økoavlinger P'!AA59,"")</f>
        <v>61822</v>
      </c>
      <c r="H58" s="4">
        <f>IFERROR(IF('Økoavlinger P'!Z59&gt;0,'Økoavlinger P'!AC59,""),"")</f>
        <v>108.45964912280702</v>
      </c>
    </row>
    <row r="59" spans="3:8" x14ac:dyDescent="0.25">
      <c r="C59" t="str">
        <f>IF('Økoavlinger P'!W60&gt;0,'Økoavlinger P'!W60,"")</f>
        <v>3447 SØNDRE LAND</v>
      </c>
      <c r="D59">
        <f>IF('Økoavlinger P'!X60&gt;0,'Økoavlinger P'!X60,"")</f>
        <v>276</v>
      </c>
      <c r="F59" t="str">
        <f>IF('Økoavlinger P'!Z60&gt;0,'Økoavlinger P'!Z60,"")</f>
        <v>3101 HALDEN</v>
      </c>
      <c r="G59">
        <f>IF('Økoavlinger P'!Z60&gt;0,'Økoavlinger P'!AA60,"")</f>
        <v>60591</v>
      </c>
      <c r="H59" s="4">
        <f>IFERROR(IF('Økoavlinger P'!Z60&gt;0,'Økoavlinger P'!AC60,""),"")</f>
        <v>165.54918032786884</v>
      </c>
    </row>
    <row r="60" spans="3:8" x14ac:dyDescent="0.25">
      <c r="C60" t="str">
        <f>IF('Økoavlinger P'!W61&gt;0,'Økoavlinger P'!W61,"")</f>
        <v>5057 ØRLAND</v>
      </c>
      <c r="D60">
        <f>IF('Økoavlinger P'!X61&gt;0,'Økoavlinger P'!X61,"")</f>
        <v>274</v>
      </c>
      <c r="F60" t="str">
        <f>IF('Økoavlinger P'!Z61&gt;0,'Økoavlinger P'!Z61,"")</f>
        <v>3437 SEL</v>
      </c>
      <c r="G60">
        <f>IF('Økoavlinger P'!Z61&gt;0,'Økoavlinger P'!AA61,"")</f>
        <v>60554</v>
      </c>
      <c r="H60" s="4">
        <f>IFERROR(IF('Økoavlinger P'!Z61&gt;0,'Økoavlinger P'!AC61,""),"")</f>
        <v>504.61666666666667</v>
      </c>
    </row>
    <row r="61" spans="3:8" x14ac:dyDescent="0.25">
      <c r="C61" t="str">
        <f>IF('Økoavlinger P'!W62&gt;0,'Økoavlinger P'!W62,"")</f>
        <v>3220 ENEBAKK</v>
      </c>
      <c r="D61">
        <f>IF('Økoavlinger P'!X62&gt;0,'Økoavlinger P'!X62,"")</f>
        <v>265</v>
      </c>
      <c r="F61" t="str">
        <f>IF('Økoavlinger P'!Z62&gt;0,'Økoavlinger P'!Z62,"")</f>
        <v>3419 VÅLER (INNLANDET)</v>
      </c>
      <c r="G61">
        <f>IF('Økoavlinger P'!Z62&gt;0,'Økoavlinger P'!AA62,"")</f>
        <v>59827</v>
      </c>
      <c r="H61" s="4">
        <f>IFERROR(IF('Økoavlinger P'!Z62&gt;0,'Økoavlinger P'!AC62,""),"")</f>
        <v>326.92349726775956</v>
      </c>
    </row>
    <row r="62" spans="3:8" x14ac:dyDescent="0.25">
      <c r="C62" t="str">
        <f>IF('Økoavlinger P'!W63&gt;0,'Økoavlinger P'!W63,"")</f>
        <v>3224 RÆLINGEN</v>
      </c>
      <c r="D62">
        <f>IF('Økoavlinger P'!X63&gt;0,'Økoavlinger P'!X63,"")</f>
        <v>264</v>
      </c>
      <c r="F62" t="str">
        <f>IF('Økoavlinger P'!Z63&gt;0,'Økoavlinger P'!Z63,"")</f>
        <v>3301 DRAMMEN</v>
      </c>
      <c r="G62">
        <f>IF('Økoavlinger P'!Z63&gt;0,'Økoavlinger P'!AA63,"")</f>
        <v>57950</v>
      </c>
      <c r="H62" s="4">
        <f>IFERROR(IF('Økoavlinger P'!Z63&gt;0,'Økoavlinger P'!AC63,""),"")</f>
        <v>413.92857142857144</v>
      </c>
    </row>
    <row r="63" spans="3:8" x14ac:dyDescent="0.25">
      <c r="C63" t="str">
        <f>IF('Økoavlinger P'!W64&gt;0,'Økoavlinger P'!W64,"")</f>
        <v>5029 SKAUN</v>
      </c>
      <c r="D63">
        <f>IF('Økoavlinger P'!X64&gt;0,'Økoavlinger P'!X64,"")</f>
        <v>248</v>
      </c>
      <c r="F63" t="str">
        <f>IF('Økoavlinger P'!Z64&gt;0,'Økoavlinger P'!Z64,"")</f>
        <v>3218 ÅS</v>
      </c>
      <c r="G63">
        <f>IF('Økoavlinger P'!Z64&gt;0,'Økoavlinger P'!AA64,"")</f>
        <v>55541</v>
      </c>
      <c r="H63" s="4">
        <f>IFERROR(IF('Økoavlinger P'!Z64&gt;0,'Økoavlinger P'!AC64,""),"")</f>
        <v>132.24047619047619</v>
      </c>
    </row>
    <row r="64" spans="3:8" x14ac:dyDescent="0.25">
      <c r="C64" t="str">
        <f>IF('Økoavlinger P'!W65&gt;0,'Økoavlinger P'!W65,"")</f>
        <v>3216 VESTBY</v>
      </c>
      <c r="D64">
        <f>IF('Økoavlinger P'!X65&gt;0,'Økoavlinger P'!X65,"")</f>
        <v>233</v>
      </c>
      <c r="F64" t="str">
        <f>IF('Økoavlinger P'!Z65&gt;0,'Økoavlinger P'!Z65,"")</f>
        <v>5057 ØRLAND</v>
      </c>
      <c r="G64">
        <f>IF('Økoavlinger P'!Z65&gt;0,'Økoavlinger P'!AA65,"")</f>
        <v>54080</v>
      </c>
      <c r="H64" s="4">
        <f>IFERROR(IF('Økoavlinger P'!Z65&gt;0,'Økoavlinger P'!AC65,""),"")</f>
        <v>197.37226277372264</v>
      </c>
    </row>
    <row r="65" spans="3:8" x14ac:dyDescent="0.25">
      <c r="C65" t="str">
        <f>IF('Økoavlinger P'!W66&gt;0,'Økoavlinger P'!W66,"")</f>
        <v>3426 TOLGA</v>
      </c>
      <c r="D65">
        <f>IF('Økoavlinger P'!X66&gt;0,'Økoavlinger P'!X66,"")</f>
        <v>218</v>
      </c>
      <c r="F65" t="str">
        <f>IF('Økoavlinger P'!Z66&gt;0,'Økoavlinger P'!Z66,"")</f>
        <v>3436 NORD-FRON</v>
      </c>
      <c r="G65">
        <f>IF('Økoavlinger P'!Z66&gt;0,'Økoavlinger P'!AA66,"")</f>
        <v>49495</v>
      </c>
      <c r="H65" s="4" t="str">
        <f>IFERROR(IF('Økoavlinger P'!Z66&gt;0,'Økoavlinger P'!AC66,""),"")</f>
        <v/>
      </c>
    </row>
    <row r="66" spans="3:8" x14ac:dyDescent="0.25">
      <c r="C66" t="str">
        <f>IF('Økoavlinger P'!W67&gt;0,'Økoavlinger P'!W67,"")</f>
        <v>5035 STJØRDAL</v>
      </c>
      <c r="D66">
        <f>IF('Økoavlinger P'!X67&gt;0,'Økoavlinger P'!X67,"")</f>
        <v>208</v>
      </c>
      <c r="F66" t="str">
        <f>IF('Økoavlinger P'!Z67&gt;0,'Økoavlinger P'!Z67,"")</f>
        <v>3438 SØR-FRON</v>
      </c>
      <c r="G66">
        <f>IF('Økoavlinger P'!Z67&gt;0,'Økoavlinger P'!AA67,"")</f>
        <v>48926</v>
      </c>
      <c r="H66" s="4">
        <f>IFERROR(IF('Økoavlinger P'!Z67&gt;0,'Økoavlinger P'!AC67,""),"")</f>
        <v>268.82417582417582</v>
      </c>
    </row>
    <row r="67" spans="3:8" x14ac:dyDescent="0.25">
      <c r="C67" t="str">
        <f>IF('Økoavlinger P'!W68&gt;0,'Økoavlinger P'!W68,"")</f>
        <v>3405 LILLEHAMMER</v>
      </c>
      <c r="D67">
        <f>IF('Økoavlinger P'!X68&gt;0,'Økoavlinger P'!X68,"")</f>
        <v>205</v>
      </c>
      <c r="F67" t="str">
        <f>IF('Økoavlinger P'!Z68&gt;0,'Økoavlinger P'!Z68,"")</f>
        <v>5027 MIDTRE GAULDAL</v>
      </c>
      <c r="G67">
        <f>IF('Økoavlinger P'!Z68&gt;0,'Økoavlinger P'!AA68,"")</f>
        <v>40290</v>
      </c>
      <c r="H67" s="4">
        <f>IFERROR(IF('Økoavlinger P'!Z68&gt;0,'Økoavlinger P'!AC68,""),"")</f>
        <v>132.09836065573771</v>
      </c>
    </row>
    <row r="68" spans="3:8" x14ac:dyDescent="0.25">
      <c r="C68" t="str">
        <f>IF('Økoavlinger P'!W69&gt;0,'Økoavlinger P'!W69,"")</f>
        <v>3403 HAMAR</v>
      </c>
      <c r="D68">
        <f>IF('Økoavlinger P'!X69&gt;0,'Økoavlinger P'!X69,"")</f>
        <v>200</v>
      </c>
      <c r="F68" t="str">
        <f>IF('Økoavlinger P'!Z69&gt;0,'Økoavlinger P'!Z69,"")</f>
        <v>3236 JEVNAKER</v>
      </c>
      <c r="G68">
        <f>IF('Økoavlinger P'!Z69&gt;0,'Økoavlinger P'!AA69,"")</f>
        <v>38164</v>
      </c>
      <c r="H68" s="4">
        <f>IFERROR(IF('Økoavlinger P'!Z69&gt;0,'Økoavlinger P'!AC69,""),"")</f>
        <v>123.10967741935484</v>
      </c>
    </row>
    <row r="69" spans="3:8" x14ac:dyDescent="0.25">
      <c r="C69" t="str">
        <f>IF('Økoavlinger P'!W70&gt;0,'Økoavlinger P'!W70,"")</f>
        <v>3419 VÅLER (INNLANDET)</v>
      </c>
      <c r="D69">
        <f>IF('Økoavlinger P'!X70&gt;0,'Økoavlinger P'!X70,"")</f>
        <v>183</v>
      </c>
      <c r="F69" t="str">
        <f>IF('Økoavlinger P'!Z70&gt;0,'Økoavlinger P'!Z70,"")</f>
        <v>3112 RÅDE</v>
      </c>
      <c r="G69">
        <f>IF('Økoavlinger P'!Z70&gt;0,'Økoavlinger P'!AA70,"")</f>
        <v>32600</v>
      </c>
      <c r="H69" s="4">
        <f>IFERROR(IF('Økoavlinger P'!Z70&gt;0,'Økoavlinger P'!AC70,""),"")</f>
        <v>200</v>
      </c>
    </row>
    <row r="70" spans="3:8" x14ac:dyDescent="0.25">
      <c r="C70" t="str">
        <f>IF('Økoavlinger P'!W71&gt;0,'Økoavlinger P'!W71,"")</f>
        <v>3438 SØR-FRON</v>
      </c>
      <c r="D70">
        <f>IF('Økoavlinger P'!X71&gt;0,'Økoavlinger P'!X71,"")</f>
        <v>182</v>
      </c>
      <c r="F70" t="str">
        <f>IF('Økoavlinger P'!Z71&gt;0,'Økoavlinger P'!Z71,"")</f>
        <v>3242 HURDAL</v>
      </c>
      <c r="G70">
        <f>IF('Økoavlinger P'!Z71&gt;0,'Økoavlinger P'!AA71,"")</f>
        <v>31775</v>
      </c>
      <c r="H70" s="4">
        <f>IFERROR(IF('Økoavlinger P'!Z71&gt;0,'Økoavlinger P'!AC71,""),"")</f>
        <v>302.61904761904759</v>
      </c>
    </row>
    <row r="71" spans="3:8" x14ac:dyDescent="0.25">
      <c r="C71" t="str">
        <f>IF('Økoavlinger P'!W72&gt;0,'Økoavlinger P'!W72,"")</f>
        <v>3112 RÅDE</v>
      </c>
      <c r="D71">
        <f>IF('Økoavlinger P'!X72&gt;0,'Økoavlinger P'!X72,"")</f>
        <v>163</v>
      </c>
      <c r="F71" t="str">
        <f>IF('Økoavlinger P'!Z72&gt;0,'Økoavlinger P'!Z72,"")</f>
        <v>3412 LØTEN</v>
      </c>
      <c r="G71">
        <f>IF('Økoavlinger P'!Z72&gt;0,'Økoavlinger P'!AA72,"")</f>
        <v>28464</v>
      </c>
      <c r="H71" s="4">
        <f>IFERROR(IF('Økoavlinger P'!Z72&gt;0,'Økoavlinger P'!AC72,""),"")</f>
        <v>220.65116279069767</v>
      </c>
    </row>
    <row r="72" spans="3:8" x14ac:dyDescent="0.25">
      <c r="C72" t="str">
        <f>IF('Økoavlinger P'!W73&gt;0,'Økoavlinger P'!W73,"")</f>
        <v>5058 ÅFJORD</v>
      </c>
      <c r="D72">
        <f>IF('Økoavlinger P'!X73&gt;0,'Økoavlinger P'!X73,"")</f>
        <v>148</v>
      </c>
      <c r="F72" t="str">
        <f>IF('Økoavlinger P'!Z73&gt;0,'Økoavlinger P'!Z73,"")</f>
        <v>5058 ÅFJORD</v>
      </c>
      <c r="G72">
        <f>IF('Økoavlinger P'!Z73&gt;0,'Økoavlinger P'!AA73,"")</f>
        <v>26859</v>
      </c>
      <c r="H72" s="4">
        <f>IFERROR(IF('Økoavlinger P'!Z73&gt;0,'Økoavlinger P'!AC73,""),"")</f>
        <v>181.47972972972974</v>
      </c>
    </row>
    <row r="73" spans="3:8" x14ac:dyDescent="0.25">
      <c r="C73" t="str">
        <f>IF('Økoavlinger P'!W74&gt;0,'Økoavlinger P'!W74,"")</f>
        <v>3301 DRAMMEN</v>
      </c>
      <c r="D73">
        <f>IF('Økoavlinger P'!X74&gt;0,'Økoavlinger P'!X74,"")</f>
        <v>140</v>
      </c>
      <c r="F73" t="str">
        <f>IF('Økoavlinger P'!Z74&gt;0,'Økoavlinger P'!Z74,"")</f>
        <v>5035 STJØRDAL</v>
      </c>
      <c r="G73">
        <f>IF('Økoavlinger P'!Z74&gt;0,'Økoavlinger P'!AA74,"")</f>
        <v>26710</v>
      </c>
      <c r="H73" s="4">
        <f>IFERROR(IF('Økoavlinger P'!Z74&gt;0,'Økoavlinger P'!AC74,""),"")</f>
        <v>128.41346153846155</v>
      </c>
    </row>
    <row r="74" spans="3:8" x14ac:dyDescent="0.25">
      <c r="C74" t="str">
        <f>IF('Økoavlinger P'!W75&gt;0,'Økoavlinger P'!W75,"")</f>
        <v>3234 LUNNER</v>
      </c>
      <c r="D74">
        <f>IF('Økoavlinger P'!X75&gt;0,'Økoavlinger P'!X75,"")</f>
        <v>138</v>
      </c>
      <c r="F74" t="str">
        <f>IF('Økoavlinger P'!Z75&gt;0,'Økoavlinger P'!Z75,"")</f>
        <v>3318 KRØDSHERAD</v>
      </c>
      <c r="G74">
        <f>IF('Økoavlinger P'!Z75&gt;0,'Økoavlinger P'!AA75,"")</f>
        <v>25727</v>
      </c>
      <c r="H74" s="4">
        <f>IFERROR(IF('Økoavlinger P'!Z75&gt;0,'Økoavlinger P'!AC75,""),"")</f>
        <v>75.225146198830416</v>
      </c>
    </row>
    <row r="75" spans="3:8" x14ac:dyDescent="0.25">
      <c r="C75" t="str">
        <f>IF('Økoavlinger P'!W76&gt;0,'Økoavlinger P'!W76,"")</f>
        <v>3412 LØTEN</v>
      </c>
      <c r="D75">
        <f>IF('Økoavlinger P'!X76&gt;0,'Økoavlinger P'!X76,"")</f>
        <v>129</v>
      </c>
      <c r="F75" t="str">
        <f>IF('Økoavlinger P'!Z76&gt;0,'Økoavlinger P'!Z76,"")</f>
        <v>3426 TOLGA</v>
      </c>
      <c r="G75">
        <f>IF('Økoavlinger P'!Z76&gt;0,'Økoavlinger P'!AA76,"")</f>
        <v>24391</v>
      </c>
      <c r="H75" s="4">
        <f>IFERROR(IF('Økoavlinger P'!Z76&gt;0,'Økoavlinger P'!AC76,""),"")</f>
        <v>111.88532110091744</v>
      </c>
    </row>
    <row r="76" spans="3:8" x14ac:dyDescent="0.25">
      <c r="C76" t="str">
        <f>IF('Økoavlinger P'!W77&gt;0,'Økoavlinger P'!W77,"")</f>
        <v>3437 SEL</v>
      </c>
      <c r="D76">
        <f>IF('Økoavlinger P'!X77&gt;0,'Økoavlinger P'!X77,"")</f>
        <v>120</v>
      </c>
      <c r="F76" t="str">
        <f>IF('Økoavlinger P'!Z77&gt;0,'Økoavlinger P'!Z77,"")</f>
        <v>1566 SURNADAL</v>
      </c>
      <c r="G76">
        <f>IF('Økoavlinger P'!Z77&gt;0,'Økoavlinger P'!AA77,"")</f>
        <v>23515</v>
      </c>
      <c r="H76" s="4">
        <f>IFERROR(IF('Økoavlinger P'!Z77&gt;0,'Økoavlinger P'!AC77,""),"")</f>
        <v>340.79710144927537</v>
      </c>
    </row>
    <row r="77" spans="3:8" x14ac:dyDescent="0.25">
      <c r="C77" t="str">
        <f>IF('Økoavlinger P'!W78&gt;0,'Økoavlinger P'!W78,"")</f>
        <v>3209 ULLENSAKER</v>
      </c>
      <c r="D77">
        <f>IF('Økoavlinger P'!X78&gt;0,'Økoavlinger P'!X78,"")</f>
        <v>108</v>
      </c>
      <c r="F77" t="str">
        <f>IF('Økoavlinger P'!Z78&gt;0,'Økoavlinger P'!Z78,"")</f>
        <v>3234 LUNNER</v>
      </c>
      <c r="G77">
        <f>IF('Økoavlinger P'!Z78&gt;0,'Økoavlinger P'!AA78,"")</f>
        <v>17761</v>
      </c>
      <c r="H77" s="4">
        <f>IFERROR(IF('Økoavlinger P'!Z78&gt;0,'Økoavlinger P'!AC78,""),"")</f>
        <v>128.70289855072463</v>
      </c>
    </row>
    <row r="78" spans="3:8" x14ac:dyDescent="0.25">
      <c r="C78" t="str">
        <f>IF('Økoavlinger P'!W79&gt;0,'Økoavlinger P'!W79,"")</f>
        <v>3242 HURDAL</v>
      </c>
      <c r="D78">
        <f>IF('Økoavlinger P'!X79&gt;0,'Økoavlinger P'!X79,"")</f>
        <v>105</v>
      </c>
      <c r="F78" t="str">
        <f>IF('Økoavlinger P'!Z79&gt;0,'Økoavlinger P'!Z79,"")</f>
        <v>3203 ASKER</v>
      </c>
      <c r="G78">
        <f>IF('Økoavlinger P'!Z79&gt;0,'Økoavlinger P'!AA79,"")</f>
        <v>14486</v>
      </c>
      <c r="H78" s="4">
        <f>IFERROR(IF('Økoavlinger P'!Z79&gt;0,'Økoavlinger P'!AC79,""),"")</f>
        <v>233.64516129032259</v>
      </c>
    </row>
    <row r="79" spans="3:8" x14ac:dyDescent="0.25">
      <c r="C79" t="str">
        <f>IF('Økoavlinger P'!W80&gt;0,'Økoavlinger P'!W80,"")</f>
        <v>1820 ALSTAHAUG</v>
      </c>
      <c r="D79">
        <f>IF('Økoavlinger P'!X80&gt;0,'Økoavlinger P'!X80,"")</f>
        <v>87</v>
      </c>
      <c r="F79" t="str">
        <f>IF('Økoavlinger P'!Z80&gt;0,'Økoavlinger P'!Z80,"")</f>
        <v>4005 NOTODDEN</v>
      </c>
      <c r="G79">
        <f>IF('Økoavlinger P'!Z80&gt;0,'Økoavlinger P'!AA80,"")</f>
        <v>13623</v>
      </c>
      <c r="H79" s="4">
        <f>IFERROR(IF('Økoavlinger P'!Z80&gt;0,'Økoavlinger P'!AC80,""),"")</f>
        <v>243.26785714285714</v>
      </c>
    </row>
    <row r="80" spans="3:8" x14ac:dyDescent="0.25">
      <c r="C80" t="str">
        <f>IF('Økoavlinger P'!W81&gt;0,'Økoavlinger P'!W81,"")</f>
        <v>5059 ORKLAND</v>
      </c>
      <c r="D80">
        <f>IF('Økoavlinger P'!X81&gt;0,'Økoavlinger P'!X81,"")</f>
        <v>70</v>
      </c>
      <c r="F80" t="str">
        <f>IF('Økoavlinger P'!Z81&gt;0,'Økoavlinger P'!Z81,"")</f>
        <v>3433 SKJÅK</v>
      </c>
      <c r="G80">
        <f>IF('Økoavlinger P'!Z81&gt;0,'Økoavlinger P'!AA81,"")</f>
        <v>12621</v>
      </c>
      <c r="H80" s="4">
        <f>IFERROR(IF('Økoavlinger P'!Z81&gt;0,'Økoavlinger P'!AC81,""),"")</f>
        <v>407.12903225806451</v>
      </c>
    </row>
    <row r="81" spans="3:8" x14ac:dyDescent="0.25">
      <c r="C81" t="str">
        <f>IF('Økoavlinger P'!W82&gt;0,'Økoavlinger P'!W82,"")</f>
        <v>1566 SURNADAL</v>
      </c>
      <c r="D81">
        <f>IF('Økoavlinger P'!X82&gt;0,'Økoavlinger P'!X82,"")</f>
        <v>69</v>
      </c>
      <c r="F81" t="str">
        <f>IF('Økoavlinger P'!Z82&gt;0,'Økoavlinger P'!Z82,"")</f>
        <v>4016 DRANGEDAL</v>
      </c>
      <c r="G81">
        <f>IF('Økoavlinger P'!Z82&gt;0,'Økoavlinger P'!AA82,"")</f>
        <v>11671</v>
      </c>
      <c r="H81" s="4">
        <f>IFERROR(IF('Økoavlinger P'!Z82&gt;0,'Økoavlinger P'!AC82,""),"")</f>
        <v>333.45714285714286</v>
      </c>
    </row>
    <row r="82" spans="3:8" x14ac:dyDescent="0.25">
      <c r="C82" t="str">
        <f>IF('Økoavlinger P'!W83&gt;0,'Økoavlinger P'!W83,"")</f>
        <v>3203 ASKER</v>
      </c>
      <c r="D82">
        <f>IF('Økoavlinger P'!X83&gt;0,'Økoavlinger P'!X83,"")</f>
        <v>62</v>
      </c>
      <c r="F82" t="str">
        <f>IF('Økoavlinger P'!Z83&gt;0,'Økoavlinger P'!Z83,"")</f>
        <v>3423 STOR-ELVDAL</v>
      </c>
      <c r="G82">
        <f>IF('Økoavlinger P'!Z83&gt;0,'Økoavlinger P'!AA83,"")</f>
        <v>11041</v>
      </c>
      <c r="H82" s="4">
        <f>IFERROR(IF('Økoavlinger P'!Z83&gt;0,'Økoavlinger P'!AC83,""),"")</f>
        <v>225.32653061224491</v>
      </c>
    </row>
    <row r="83" spans="3:8" x14ac:dyDescent="0.25">
      <c r="C83" t="str">
        <f>IF('Økoavlinger P'!W84&gt;0,'Økoavlinger P'!W84,"")</f>
        <v>3334 FLESBERG</v>
      </c>
      <c r="D83">
        <f>IF('Økoavlinger P'!X84&gt;0,'Økoavlinger P'!X84,"")</f>
        <v>60</v>
      </c>
      <c r="F83" t="str">
        <f>IF('Økoavlinger P'!Z84&gt;0,'Økoavlinger P'!Z84,"")</f>
        <v>3230 GJERDRUM</v>
      </c>
      <c r="G83">
        <f>IF('Økoavlinger P'!Z84&gt;0,'Økoavlinger P'!AA84,"")</f>
        <v>7520</v>
      </c>
      <c r="H83" s="4">
        <f>IFERROR(IF('Økoavlinger P'!Z84&gt;0,'Økoavlinger P'!AC84,""),"")</f>
        <v>376</v>
      </c>
    </row>
    <row r="84" spans="3:8" x14ac:dyDescent="0.25">
      <c r="C84" t="str">
        <f>IF('Økoavlinger P'!W85&gt;0,'Økoavlinger P'!W85,"")</f>
        <v>1832 HEMNES</v>
      </c>
      <c r="D84">
        <f>IF('Økoavlinger P'!X85&gt;0,'Økoavlinger P'!X85,"")</f>
        <v>58</v>
      </c>
      <c r="F84" t="str">
        <f>IF('Økoavlinger P'!Z85&gt;0,'Økoavlinger P'!Z85,"")</f>
        <v>3334 FLESBERG</v>
      </c>
      <c r="G84">
        <f>IF('Økoavlinger P'!Z85&gt;0,'Økoavlinger P'!AA85,"")</f>
        <v>6397</v>
      </c>
      <c r="H84" s="4">
        <f>IFERROR(IF('Økoavlinger P'!Z85&gt;0,'Økoavlinger P'!AC85,""),"")</f>
        <v>106.61666666666666</v>
      </c>
    </row>
    <row r="85" spans="3:8" x14ac:dyDescent="0.25">
      <c r="C85" t="str">
        <f>IF('Økoavlinger P'!W86&gt;0,'Økoavlinger P'!W86,"")</f>
        <v>3911 FÆRDER</v>
      </c>
      <c r="D85">
        <f>IF('Økoavlinger P'!X86&gt;0,'Økoavlinger P'!X86,"")</f>
        <v>57</v>
      </c>
      <c r="F85" t="str">
        <f>IF('Økoavlinger P'!Z86&gt;0,'Økoavlinger P'!Z86,"")</f>
        <v>3209 ULLENSAKER</v>
      </c>
      <c r="G85">
        <f>IF('Økoavlinger P'!Z86&gt;0,'Økoavlinger P'!AA86,"")</f>
        <v>5891</v>
      </c>
      <c r="H85" s="4">
        <f>IFERROR(IF('Økoavlinger P'!Z86&gt;0,'Økoavlinger P'!AC86,""),"")</f>
        <v>54.546296296296298</v>
      </c>
    </row>
    <row r="86" spans="3:8" x14ac:dyDescent="0.25">
      <c r="C86" t="str">
        <f>IF('Økoavlinger P'!W87&gt;0,'Økoavlinger P'!W87,"")</f>
        <v>4005 NOTODDEN</v>
      </c>
      <c r="D86">
        <f>IF('Økoavlinger P'!X87&gt;0,'Økoavlinger P'!X87,"")</f>
        <v>56</v>
      </c>
      <c r="F86" t="str">
        <f>IF('Økoavlinger P'!Z87&gt;0,'Økoavlinger P'!Z87,"")</f>
        <v>3416 EIDSKOG</v>
      </c>
      <c r="G86">
        <f>IF('Økoavlinger P'!Z87&gt;0,'Økoavlinger P'!AA87,"")</f>
        <v>4211</v>
      </c>
      <c r="H86" s="4">
        <f>IFERROR(IF('Økoavlinger P'!Z87&gt;0,'Økoavlinger P'!AC87,""),"")</f>
        <v>127.60606060606061</v>
      </c>
    </row>
    <row r="87" spans="3:8" x14ac:dyDescent="0.25">
      <c r="C87" t="str">
        <f>IF('Økoavlinger P'!W88&gt;0,'Økoavlinger P'!W88,"")</f>
        <v>3423 STOR-ELVDAL</v>
      </c>
      <c r="D87">
        <f>IF('Økoavlinger P'!X88&gt;0,'Økoavlinger P'!X88,"")</f>
        <v>49</v>
      </c>
      <c r="F87" t="str">
        <f>IF('Økoavlinger P'!Z88&gt;0,'Økoavlinger P'!Z88,"")</f>
        <v>5045 GRONG</v>
      </c>
      <c r="G87">
        <f>IF('Økoavlinger P'!Z88&gt;0,'Økoavlinger P'!AA88,"")</f>
        <v>977</v>
      </c>
      <c r="H87" s="4">
        <f>IFERROR(IF('Økoavlinger P'!Z88&gt;0,'Økoavlinger P'!AC88,""),"")</f>
        <v>24.425000000000001</v>
      </c>
    </row>
    <row r="88" spans="3:8" x14ac:dyDescent="0.25">
      <c r="C88" t="str">
        <f>IF('Økoavlinger P'!W89&gt;0,'Økoavlinger P'!W89,"")</f>
        <v>5049 FLATANGER</v>
      </c>
      <c r="D88">
        <f>IF('Økoavlinger P'!X89&gt;0,'Økoavlinger P'!X89,"")</f>
        <v>45</v>
      </c>
      <c r="F88" t="str">
        <f>IF('Økoavlinger P'!Z89&gt;0,'Økoavlinger P'!Z89,"")</f>
        <v>4001 PORSGRUNN</v>
      </c>
      <c r="G88">
        <f>IF('Økoavlinger P'!Z89&gt;0,'Økoavlinger P'!AA89,"")</f>
        <v>0</v>
      </c>
      <c r="H88" s="4" t="str">
        <f>IFERROR(IF('Økoavlinger P'!Z89&gt;0,'Økoavlinger P'!AC89,""),"")</f>
        <v/>
      </c>
    </row>
    <row r="89" spans="3:8" x14ac:dyDescent="0.25">
      <c r="C89" t="str">
        <f>IF('Økoavlinger P'!W90&gt;0,'Økoavlinger P'!W90,"")</f>
        <v>5045 GRONG</v>
      </c>
      <c r="D89">
        <f>IF('Økoavlinger P'!X90&gt;0,'Økoavlinger P'!X90,"")</f>
        <v>40</v>
      </c>
      <c r="F89" t="str">
        <f>IF('Økoavlinger P'!Z90&gt;0,'Økoavlinger P'!Z90,"")</f>
        <v>1535 VESTNES</v>
      </c>
      <c r="G89">
        <f>IF('Økoavlinger P'!Z90&gt;0,'Økoavlinger P'!AA90,"")</f>
        <v>0</v>
      </c>
      <c r="H89" s="4" t="str">
        <f>IFERROR(IF('Økoavlinger P'!Z90&gt;0,'Økoavlinger P'!AC90,""),"")</f>
        <v/>
      </c>
    </row>
    <row r="90" spans="3:8" x14ac:dyDescent="0.25">
      <c r="C90" t="str">
        <f>IF('Økoavlinger P'!W91&gt;0,'Økoavlinger P'!W91,"")</f>
        <v>3424 RENDALEN</v>
      </c>
      <c r="D90">
        <f>IF('Økoavlinger P'!X91&gt;0,'Økoavlinger P'!X91,"")</f>
        <v>37</v>
      </c>
      <c r="F90" t="str">
        <f>IF('Økoavlinger P'!Z91&gt;0,'Økoavlinger P'!Z91,"")</f>
        <v>3431 DOVRE</v>
      </c>
      <c r="G90">
        <f>IF('Økoavlinger P'!Z91&gt;0,'Økoavlinger P'!AA91,"")</f>
        <v>0</v>
      </c>
      <c r="H90" s="4" t="str">
        <f>IFERROR(IF('Økoavlinger P'!Z91&gt;0,'Økoavlinger P'!AC91,""),"")</f>
        <v/>
      </c>
    </row>
    <row r="91" spans="3:8" x14ac:dyDescent="0.25">
      <c r="C91" t="str">
        <f>IF('Økoavlinger P'!W92&gt;0,'Økoavlinger P'!W92,"")</f>
        <v>4016 DRANGEDAL</v>
      </c>
      <c r="D91">
        <f>IF('Økoavlinger P'!X92&gt;0,'Økoavlinger P'!X92,"")</f>
        <v>35</v>
      </c>
      <c r="F91" t="str">
        <f>IF('Økoavlinger P'!Z92&gt;0,'Økoavlinger P'!Z92,"")</f>
        <v>1532 GISKE</v>
      </c>
      <c r="G91">
        <f>IF('Økoavlinger P'!Z92&gt;0,'Økoavlinger P'!AA92,"")</f>
        <v>0</v>
      </c>
      <c r="H91" s="4" t="str">
        <f>IFERROR(IF('Økoavlinger P'!Z92&gt;0,'Økoavlinger P'!AC92,""),"")</f>
        <v/>
      </c>
    </row>
    <row r="92" spans="3:8" x14ac:dyDescent="0.25">
      <c r="C92" t="str">
        <f>IF('Økoavlinger P'!W93&gt;0,'Økoavlinger P'!W93,"")</f>
        <v>3416 EIDSKOG</v>
      </c>
      <c r="D92">
        <f>IF('Økoavlinger P'!X93&gt;0,'Økoavlinger P'!X93,"")</f>
        <v>33</v>
      </c>
      <c r="F92" t="str">
        <f>IF('Økoavlinger P'!Z93&gt;0,'Økoavlinger P'!Z93,"")</f>
        <v>3232 NITTEDAL</v>
      </c>
      <c r="G92">
        <f>IF('Økoavlinger P'!Z93&gt;0,'Økoavlinger P'!AA93,"")</f>
        <v>0</v>
      </c>
      <c r="H92" s="4" t="str">
        <f>IFERROR(IF('Økoavlinger P'!Z93&gt;0,'Økoavlinger P'!AC93,""),"")</f>
        <v/>
      </c>
    </row>
    <row r="93" spans="3:8" x14ac:dyDescent="0.25">
      <c r="C93" t="str">
        <f>IF('Økoavlinger P'!W94&gt;0,'Økoavlinger P'!W94,"")</f>
        <v>3433 SKJÅK</v>
      </c>
      <c r="D93">
        <f>IF('Økoavlinger P'!X94&gt;0,'Økoavlinger P'!X94,"")</f>
        <v>31</v>
      </c>
      <c r="F93" t="str">
        <f>IF('Økoavlinger P'!Z94&gt;0,'Økoavlinger P'!Z94,"")</f>
        <v>3451 NORD-AURDAL</v>
      </c>
      <c r="G93">
        <f>IF('Økoavlinger P'!Z94&gt;0,'Økoavlinger P'!AA94,"")</f>
        <v>0</v>
      </c>
      <c r="H93" s="4" t="str">
        <f>IFERROR(IF('Økoavlinger P'!Z94&gt;0,'Økoavlinger P'!AC94,""),"")</f>
        <v/>
      </c>
    </row>
    <row r="94" spans="3:8" x14ac:dyDescent="0.25">
      <c r="C94" t="str">
        <f>IF('Økoavlinger P'!W95&gt;0,'Økoavlinger P'!W95,"")</f>
        <v>5047 OVERHALLA</v>
      </c>
      <c r="D94">
        <f>IF('Økoavlinger P'!X95&gt;0,'Økoavlinger P'!X95,"")</f>
        <v>27</v>
      </c>
      <c r="F94" t="str">
        <f>IF('Økoavlinger P'!Z95&gt;0,'Økoavlinger P'!Z95,"")</f>
        <v>1824 VEFSN</v>
      </c>
      <c r="G94">
        <f>IF('Økoavlinger P'!Z95&gt;0,'Økoavlinger P'!AA95,"")</f>
        <v>0</v>
      </c>
      <c r="H94" s="4" t="str">
        <f>IFERROR(IF('Økoavlinger P'!Z95&gt;0,'Økoavlinger P'!AC95,""),"")</f>
        <v/>
      </c>
    </row>
    <row r="95" spans="3:8" x14ac:dyDescent="0.25">
      <c r="C95" t="str">
        <f>IF('Økoavlinger P'!W96&gt;0,'Økoavlinger P'!W96,"")</f>
        <v>3230 GJERDRUM</v>
      </c>
      <c r="D95">
        <f>IF('Økoavlinger P'!X96&gt;0,'Økoavlinger P'!X96,"")</f>
        <v>20</v>
      </c>
      <c r="F95" t="str">
        <f>IF('Økoavlinger P'!Z96&gt;0,'Økoavlinger P'!Z96,"")</f>
        <v>3414 NORD-ODAL</v>
      </c>
      <c r="G95">
        <f>IF('Økoavlinger P'!Z96&gt;0,'Økoavlinger P'!AA96,"")</f>
        <v>0</v>
      </c>
      <c r="H95" s="4" t="str">
        <f>IFERROR(IF('Økoavlinger P'!Z96&gt;0,'Økoavlinger P'!AC96,""),"")</f>
        <v/>
      </c>
    </row>
    <row r="96" spans="3:8" x14ac:dyDescent="0.25">
      <c r="C96" t="str">
        <f>IF('Økoavlinger P'!W97&gt;0,'Økoavlinger P'!W97,"")</f>
        <v>3452 VESTRE SLIDRE</v>
      </c>
      <c r="D96">
        <f>IF('Økoavlinger P'!X97&gt;0,'Økoavlinger P'!X97,"")</f>
        <v>2</v>
      </c>
      <c r="F96" t="str">
        <f>IF('Økoavlinger P'!Z97&gt;0,'Økoavlinger P'!Z97,"")</f>
        <v>3449 SØR-AURDAL</v>
      </c>
      <c r="G96">
        <f>IF('Økoavlinger P'!Z97&gt;0,'Økoavlinger P'!AA97,"")</f>
        <v>0</v>
      </c>
      <c r="H96" s="4" t="str">
        <f>IFERROR(IF('Økoavlinger P'!Z97&gt;0,'Økoavlinger P'!AC97,""),"")</f>
        <v/>
      </c>
    </row>
    <row r="97" spans="3:8" x14ac:dyDescent="0.25">
      <c r="C97" t="str">
        <f>IF('Økoavlinger P'!W98&gt;0,'Økoavlinger P'!W98,"")</f>
        <v/>
      </c>
      <c r="D97" t="str">
        <f>IF('Økoavlinger P'!X98&gt;0,'Økoavlinger P'!X98,"")</f>
        <v/>
      </c>
      <c r="F97" t="str">
        <f>IF('Økoavlinger P'!Z98&gt;0,'Økoavlinger P'!Z98,"")</f>
        <v>1547 AUKRA</v>
      </c>
      <c r="G97">
        <f>IF('Økoavlinger P'!Z98&gt;0,'Økoavlinger P'!AA98,"")</f>
        <v>0</v>
      </c>
      <c r="H97" s="4" t="str">
        <f>IFERROR(IF('Økoavlinger P'!Z98&gt;0,'Økoavlinger P'!AC98,""),"")</f>
        <v/>
      </c>
    </row>
    <row r="98" spans="3:8" x14ac:dyDescent="0.25">
      <c r="C98" t="str">
        <f>IF('Økoavlinger P'!W99&gt;0,'Økoavlinger P'!W99,"")</f>
        <v/>
      </c>
      <c r="D98" t="str">
        <f>IF('Økoavlinger P'!X99&gt;0,'Økoavlinger P'!X99,"")</f>
        <v/>
      </c>
      <c r="F98" t="str">
        <f>IF('Økoavlinger P'!Z99&gt;0,'Økoavlinger P'!Z99,"")</f>
        <v>4217 ÅMLI</v>
      </c>
      <c r="G98">
        <f>IF('Økoavlinger P'!Z99&gt;0,'Økoavlinger P'!AA99,"")</f>
        <v>0</v>
      </c>
      <c r="H98" s="4" t="str">
        <f>IFERROR(IF('Økoavlinger P'!Z99&gt;0,'Økoavlinger P'!AC99,""),"")</f>
        <v/>
      </c>
    </row>
    <row r="99" spans="3:8" x14ac:dyDescent="0.25">
      <c r="C99" t="str">
        <f>IF('Økoavlinger P'!W100&gt;0,'Økoavlinger P'!W100,"")</f>
        <v/>
      </c>
      <c r="D99" t="str">
        <f>IF('Økoavlinger P'!X100&gt;0,'Økoavlinger P'!X100,"")</f>
        <v/>
      </c>
      <c r="F99" t="str">
        <f>IF('Økoavlinger P'!Z100&gt;0,'Økoavlinger P'!Z100,"")</f>
        <v>3448 NORDRE LAND</v>
      </c>
      <c r="G99">
        <f>IF('Økoavlinger P'!Z100&gt;0,'Økoavlinger P'!AA100,"")</f>
        <v>0</v>
      </c>
      <c r="H99" s="4" t="str">
        <f>IFERROR(IF('Økoavlinger P'!Z100&gt;0,'Økoavlinger P'!AC100,""),"")</f>
        <v/>
      </c>
    </row>
    <row r="100" spans="3:8" x14ac:dyDescent="0.25">
      <c r="C100" t="str">
        <f>IF('Økoavlinger P'!W101&gt;0,'Økoavlinger P'!W101,"")</f>
        <v/>
      </c>
      <c r="D100" t="str">
        <f>IF('Økoavlinger P'!X101&gt;0,'Økoavlinger P'!X101,"")</f>
        <v/>
      </c>
      <c r="F100" t="str">
        <f>IF('Økoavlinger P'!Z101&gt;0,'Økoavlinger P'!Z101,"")</f>
        <v>4219 EVJE OG HORNNES</v>
      </c>
      <c r="G100">
        <f>IF('Økoavlinger P'!Z101&gt;0,'Økoavlinger P'!AA101,"")</f>
        <v>0</v>
      </c>
      <c r="H100" s="4" t="str">
        <f>IFERROR(IF('Økoavlinger P'!Z101&gt;0,'Økoavlinger P'!AC101,""),"")</f>
        <v/>
      </c>
    </row>
    <row r="101" spans="3:8" x14ac:dyDescent="0.25">
      <c r="C101" t="str">
        <f>IF('Økoavlinger P'!W102&gt;0,'Økoavlinger P'!W102,"")</f>
        <v/>
      </c>
      <c r="D101" t="str">
        <f>IF('Økoavlinger P'!X102&gt;0,'Økoavlinger P'!X102,"")</f>
        <v/>
      </c>
      <c r="F101" t="str">
        <f>IF('Økoavlinger P'!Z102&gt;0,'Økoavlinger P'!Z102,"")</f>
        <v>3415 SØR-ODAL</v>
      </c>
      <c r="G101">
        <f>IF('Økoavlinger P'!Z102&gt;0,'Økoavlinger P'!AA102,"")</f>
        <v>0</v>
      </c>
      <c r="H101" s="4" t="str">
        <f>IFERROR(IF('Økoavlinger P'!Z102&gt;0,'Økoavlinger P'!AC102,""),"")</f>
        <v/>
      </c>
    </row>
    <row r="102" spans="3:8" x14ac:dyDescent="0.25">
      <c r="C102" t="str">
        <f>IF('Økoavlinger P'!W103&gt;0,'Økoavlinger P'!W103,"")</f>
        <v/>
      </c>
      <c r="D102" t="str">
        <f>IF('Økoavlinger P'!X103&gt;0,'Økoavlinger P'!X103,"")</f>
        <v/>
      </c>
      <c r="F102" t="str">
        <f>IF('Økoavlinger P'!Z103&gt;0,'Økoavlinger P'!Z103,"")</f>
        <v>1813 BRØNNØY</v>
      </c>
      <c r="G102">
        <f>IF('Økoavlinger P'!Z103&gt;0,'Økoavlinger P'!AA103,"")</f>
        <v>0</v>
      </c>
      <c r="H102" s="4" t="str">
        <f>IFERROR(IF('Økoavlinger P'!Z103&gt;0,'Økoavlinger P'!AC103,""),"")</f>
        <v/>
      </c>
    </row>
    <row r="103" spans="3:8" x14ac:dyDescent="0.25">
      <c r="C103" t="str">
        <f>IF('Økoavlinger P'!W104&gt;0,'Økoavlinger P'!W104,"")</f>
        <v/>
      </c>
      <c r="D103" t="str">
        <f>IF('Økoavlinger P'!X104&gt;0,'Økoavlinger P'!X104,"")</f>
        <v/>
      </c>
      <c r="F103" t="str">
        <f>IF('Økoavlinger P'!Z104&gt;0,'Økoavlinger P'!Z104,"")</f>
        <v>3440 ØYER</v>
      </c>
      <c r="G103">
        <f>IF('Økoavlinger P'!Z104&gt;0,'Økoavlinger P'!AA104,"")</f>
        <v>0</v>
      </c>
      <c r="H103" s="4" t="str">
        <f>IFERROR(IF('Økoavlinger P'!Z104&gt;0,'Økoavlinger P'!AC104,""),"")</f>
        <v/>
      </c>
    </row>
    <row r="104" spans="3:8" x14ac:dyDescent="0.25">
      <c r="C104" t="str">
        <f>IF('Økoavlinger P'!W105&gt;0,'Økoavlinger P'!W105,"")</f>
        <v/>
      </c>
      <c r="D104" t="str">
        <f>IF('Økoavlinger P'!X105&gt;0,'Økoavlinger P'!X105,"")</f>
        <v/>
      </c>
      <c r="F104" t="str">
        <f>IF('Økoavlinger P'!Z105&gt;0,'Økoavlinger P'!Z105,"")</f>
        <v>1832 HEMNES</v>
      </c>
      <c r="G104">
        <f>IF('Økoavlinger P'!Z105&gt;0,'Økoavlinger P'!AA105,"")</f>
        <v>0</v>
      </c>
      <c r="H104" s="4" t="str">
        <f>IFERROR(IF('Økoavlinger P'!Z105&gt;0,'Økoavlinger P'!AC105,""),"")</f>
        <v/>
      </c>
    </row>
    <row r="105" spans="3:8" x14ac:dyDescent="0.25">
      <c r="C105" t="str">
        <f>IF('Økoavlinger P'!W106&gt;0,'Økoavlinger P'!W106,"")</f>
        <v/>
      </c>
      <c r="D105" t="str">
        <f>IF('Økoavlinger P'!X106&gt;0,'Økoavlinger P'!X106,"")</f>
        <v/>
      </c>
      <c r="F105" t="str">
        <f>IF('Økoavlinger P'!Z106&gt;0,'Økoavlinger P'!Z106,"")</f>
        <v>3434 LOM</v>
      </c>
      <c r="G105">
        <f>IF('Økoavlinger P'!Z106&gt;0,'Økoavlinger P'!AA106,"")</f>
        <v>0</v>
      </c>
      <c r="H105" s="4" t="str">
        <f>IFERROR(IF('Økoavlinger P'!Z106&gt;0,'Økoavlinger P'!AC106,""),"")</f>
        <v/>
      </c>
    </row>
    <row r="106" spans="3:8" x14ac:dyDescent="0.25">
      <c r="C106" t="str">
        <f>IF('Økoavlinger P'!W107&gt;0,'Økoavlinger P'!W107,"")</f>
        <v/>
      </c>
      <c r="D106" t="str">
        <f>IF('Økoavlinger P'!X107&gt;0,'Økoavlinger P'!X107,"")</f>
        <v/>
      </c>
      <c r="F106" t="str">
        <f>IF('Økoavlinger P'!Z107&gt;0,'Økoavlinger P'!Z107,"")</f>
        <v>3452 VESTRE SLIDRE</v>
      </c>
      <c r="G106">
        <f>IF('Økoavlinger P'!Z107&gt;0,'Økoavlinger P'!AA107,"")</f>
        <v>0</v>
      </c>
      <c r="H106" s="4" t="str">
        <f>IFERROR(IF('Økoavlinger P'!Z107&gt;0,'Økoavlinger P'!AC107,""),"")</f>
        <v/>
      </c>
    </row>
    <row r="107" spans="3:8" x14ac:dyDescent="0.25">
      <c r="C107" t="str">
        <f>IF('Økoavlinger P'!W108&gt;0,'Økoavlinger P'!W108,"")</f>
        <v/>
      </c>
      <c r="D107" t="str">
        <f>IF('Økoavlinger P'!X108&gt;0,'Økoavlinger P'!X108,"")</f>
        <v/>
      </c>
      <c r="F107" t="str">
        <f>IF('Økoavlinger P'!Z108&gt;0,'Økoavlinger P'!Z108,"")</f>
        <v>4204 KRISTIANSAND</v>
      </c>
      <c r="G107">
        <f>IF('Økoavlinger P'!Z108&gt;0,'Økoavlinger P'!AA108,"")</f>
        <v>0</v>
      </c>
      <c r="H107" s="4" t="str">
        <f>IFERROR(IF('Økoavlinger P'!Z108&gt;0,'Økoavlinger P'!AC108,""),"")</f>
        <v/>
      </c>
    </row>
    <row r="108" spans="3:8" x14ac:dyDescent="0.25">
      <c r="C108" t="str">
        <f>IF('Økoavlinger P'!W109&gt;0,'Økoavlinger P'!W109,"")</f>
        <v/>
      </c>
      <c r="D108" t="str">
        <f>IF('Økoavlinger P'!X109&gt;0,'Økoavlinger P'!X109,"")</f>
        <v/>
      </c>
      <c r="F108" t="str">
        <f>IF('Økoavlinger P'!Z109&gt;0,'Økoavlinger P'!Z109,"")</f>
        <v>4203 ARENDAL</v>
      </c>
      <c r="G108">
        <f>IF('Økoavlinger P'!Z109&gt;0,'Økoavlinger P'!AA109,"")</f>
        <v>0</v>
      </c>
      <c r="H108" s="4" t="str">
        <f>IFERROR(IF('Økoavlinger P'!Z109&gt;0,'Økoavlinger P'!AC109,""),"")</f>
        <v/>
      </c>
    </row>
    <row r="109" spans="3:8" x14ac:dyDescent="0.25">
      <c r="C109" t="str">
        <f>IF('Økoavlinger P'!W110&gt;0,'Økoavlinger P'!W110,"")</f>
        <v/>
      </c>
      <c r="D109" t="str">
        <f>IF('Økoavlinger P'!X110&gt;0,'Økoavlinger P'!X110,"")</f>
        <v/>
      </c>
      <c r="F109" t="str">
        <f>IF('Økoavlinger P'!Z110&gt;0,'Økoavlinger P'!Z110,"")</f>
        <v>4214 FROLAND</v>
      </c>
      <c r="G109">
        <f>IF('Økoavlinger P'!Z110&gt;0,'Økoavlinger P'!AA110,"")</f>
        <v>0</v>
      </c>
      <c r="H109" s="4" t="str">
        <f>IFERROR(IF('Økoavlinger P'!Z110&gt;0,'Økoavlinger P'!AC110,""),"")</f>
        <v/>
      </c>
    </row>
    <row r="110" spans="3:8" x14ac:dyDescent="0.25">
      <c r="C110" t="str">
        <f>IF('Økoavlinger P'!W111&gt;0,'Økoavlinger P'!W111,"")</f>
        <v/>
      </c>
      <c r="D110" t="str">
        <f>IF('Økoavlinger P'!X111&gt;0,'Økoavlinger P'!X111,"")</f>
        <v/>
      </c>
      <c r="F110" t="str">
        <f>IF('Økoavlinger P'!Z111&gt;0,'Økoavlinger P'!Z111,"")</f>
        <v>3326 HEMSEDAL</v>
      </c>
      <c r="G110">
        <f>IF('Økoavlinger P'!Z111&gt;0,'Økoavlinger P'!AA111,"")</f>
        <v>0</v>
      </c>
      <c r="H110" s="4" t="str">
        <f>IFERROR(IF('Økoavlinger P'!Z111&gt;0,'Økoavlinger P'!AC111,""),"")</f>
        <v/>
      </c>
    </row>
    <row r="111" spans="3:8" x14ac:dyDescent="0.25">
      <c r="C111" t="str">
        <f>IF('Økoavlinger P'!W112&gt;0,'Økoavlinger P'!W112,"")</f>
        <v/>
      </c>
      <c r="D111" t="str">
        <f>IF('Økoavlinger P'!X112&gt;0,'Økoavlinger P'!X112,"")</f>
        <v/>
      </c>
      <c r="F111" t="str">
        <f>IF('Økoavlinger P'!Z112&gt;0,'Økoavlinger P'!Z112,"")</f>
        <v>4213 TVEDESTRAND</v>
      </c>
      <c r="G111">
        <f>IF('Økoavlinger P'!Z112&gt;0,'Økoavlinger P'!AA112,"")</f>
        <v>0</v>
      </c>
      <c r="H111" s="4" t="str">
        <f>IFERROR(IF('Økoavlinger P'!Z112&gt;0,'Økoavlinger P'!AC112,""),"")</f>
        <v/>
      </c>
    </row>
    <row r="112" spans="3:8" x14ac:dyDescent="0.25">
      <c r="C112" t="str">
        <f>IF('Økoavlinger P'!W113&gt;0,'Økoavlinger P'!W113,"")</f>
        <v/>
      </c>
      <c r="D112" t="str">
        <f>IF('Økoavlinger P'!X113&gt;0,'Økoavlinger P'!X113,"")</f>
        <v/>
      </c>
      <c r="F112" t="str">
        <f>IF('Økoavlinger P'!Z113&gt;0,'Økoavlinger P'!Z113,"")</f>
        <v>3310 HOLE</v>
      </c>
      <c r="G112">
        <f>IF('Økoavlinger P'!Z113&gt;0,'Økoavlinger P'!AA113,"")</f>
        <v>0</v>
      </c>
      <c r="H112" s="4" t="str">
        <f>IFERROR(IF('Økoavlinger P'!Z113&gt;0,'Økoavlinger P'!AC113,""),"")</f>
        <v/>
      </c>
    </row>
    <row r="113" spans="3:8" x14ac:dyDescent="0.25">
      <c r="C113" t="str">
        <f>IF('Økoavlinger P'!W114&gt;0,'Økoavlinger P'!W114,"")</f>
        <v/>
      </c>
      <c r="D113" t="str">
        <f>IF('Økoavlinger P'!X114&gt;0,'Økoavlinger P'!X114,"")</f>
        <v/>
      </c>
      <c r="F113" t="str">
        <f>IF('Økoavlinger P'!Z114&gt;0,'Økoavlinger P'!Z114,"")</f>
        <v>1506 MOLDE</v>
      </c>
      <c r="G113">
        <f>IF('Økoavlinger P'!Z114&gt;0,'Økoavlinger P'!AA114,"")</f>
        <v>0</v>
      </c>
      <c r="H113" s="4" t="str">
        <f>IFERROR(IF('Økoavlinger P'!Z114&gt;0,'Økoavlinger P'!AC114,""),"")</f>
        <v/>
      </c>
    </row>
    <row r="114" spans="3:8" x14ac:dyDescent="0.25">
      <c r="C114" t="str">
        <f>IF('Økoavlinger P'!W115&gt;0,'Økoavlinger P'!W115,"")</f>
        <v/>
      </c>
      <c r="D114" t="str">
        <f>IF('Økoavlinger P'!X115&gt;0,'Økoavlinger P'!X115,"")</f>
        <v/>
      </c>
      <c r="F114" t="str">
        <f>IF('Økoavlinger P'!Z115&gt;0,'Økoavlinger P'!Z115,"")</f>
        <v>1508 ÅLESUND</v>
      </c>
      <c r="G114">
        <f>IF('Økoavlinger P'!Z115&gt;0,'Økoavlinger P'!AA115,"")</f>
        <v>0</v>
      </c>
      <c r="H114" s="4" t="str">
        <f>IFERROR(IF('Økoavlinger P'!Z115&gt;0,'Økoavlinger P'!AC115,""),"")</f>
        <v/>
      </c>
    </row>
    <row r="115" spans="3:8" x14ac:dyDescent="0.25">
      <c r="C115" t="str">
        <f>IF('Økoavlinger P'!W116&gt;0,'Økoavlinger P'!W116,"")</f>
        <v/>
      </c>
      <c r="D115" t="str">
        <f>IF('Økoavlinger P'!X116&gt;0,'Økoavlinger P'!X116,"")</f>
        <v/>
      </c>
      <c r="F115" t="str">
        <f>IF('Økoavlinger P'!Z116&gt;0,'Økoavlinger P'!Z116,"")</f>
        <v>4211 GJERSTAD</v>
      </c>
      <c r="G115">
        <f>IF('Økoavlinger P'!Z116&gt;0,'Økoavlinger P'!AA116,"")</f>
        <v>0</v>
      </c>
      <c r="H115" s="4" t="str">
        <f>IFERROR(IF('Økoavlinger P'!Z116&gt;0,'Økoavlinger P'!AC116,""),"")</f>
        <v/>
      </c>
    </row>
    <row r="116" spans="3:8" x14ac:dyDescent="0.25">
      <c r="C116" t="str">
        <f>IF('Økoavlinger P'!W117&gt;0,'Økoavlinger P'!W117,"")</f>
        <v/>
      </c>
      <c r="D116" t="str">
        <f>IF('Økoavlinger P'!X117&gt;0,'Økoavlinger P'!X117,"")</f>
        <v/>
      </c>
      <c r="F116" t="str">
        <f>IF('Økoavlinger P'!Z117&gt;0,'Økoavlinger P'!Z117,"")</f>
        <v>4012 BAMBLE</v>
      </c>
      <c r="G116">
        <f>IF('Økoavlinger P'!Z117&gt;0,'Økoavlinger P'!AA117,"")</f>
        <v>0</v>
      </c>
      <c r="H116" s="4" t="str">
        <f>IFERROR(IF('Økoavlinger P'!Z117&gt;0,'Økoavlinger P'!AC117,""),"")</f>
        <v/>
      </c>
    </row>
    <row r="117" spans="3:8" x14ac:dyDescent="0.25">
      <c r="C117" t="str">
        <f>IF('Økoavlinger P'!W118&gt;0,'Økoavlinger P'!W118,"")</f>
        <v/>
      </c>
      <c r="D117" t="str">
        <f>IF('Økoavlinger P'!X118&gt;0,'Økoavlinger P'!X118,"")</f>
        <v/>
      </c>
      <c r="F117" t="str">
        <f>IF('Økoavlinger P'!Z118&gt;0,'Økoavlinger P'!Z118,"")</f>
        <v>4223 VENNESLA</v>
      </c>
      <c r="G117">
        <f>IF('Økoavlinger P'!Z118&gt;0,'Økoavlinger P'!AA118,"")</f>
        <v>0</v>
      </c>
      <c r="H117" s="4" t="str">
        <f>IFERROR(IF('Økoavlinger P'!Z118&gt;0,'Økoavlinger P'!AC118,""),"")</f>
        <v/>
      </c>
    </row>
    <row r="118" spans="3:8" x14ac:dyDescent="0.25">
      <c r="C118" t="str">
        <f>IF('Økoavlinger P'!W119&gt;0,'Økoavlinger P'!W119,"")</f>
        <v/>
      </c>
      <c r="D118" t="str">
        <f>IF('Økoavlinger P'!X119&gt;0,'Økoavlinger P'!X119,"")</f>
        <v/>
      </c>
      <c r="F118" t="str">
        <f>IF('Økoavlinger P'!Z119&gt;0,'Økoavlinger P'!Z119,"")</f>
        <v>3422 ÅMOT</v>
      </c>
      <c r="G118">
        <f>IF('Økoavlinger P'!Z119&gt;0,'Økoavlinger P'!AA119,"")</f>
        <v>0</v>
      </c>
      <c r="H118" s="4" t="str">
        <f>IFERROR(IF('Økoavlinger P'!Z119&gt;0,'Økoavlinger P'!AC119,""),"")</f>
        <v/>
      </c>
    </row>
    <row r="119" spans="3:8" x14ac:dyDescent="0.25">
      <c r="C119" t="str">
        <f>IF('Økoavlinger P'!W120&gt;0,'Økoavlinger P'!W120,"")</f>
        <v/>
      </c>
      <c r="D119" t="str">
        <f>IF('Økoavlinger P'!X120&gt;0,'Økoavlinger P'!X120,"")</f>
        <v/>
      </c>
      <c r="F119" t="str">
        <f>IF('Økoavlinger P'!Z120&gt;0,'Økoavlinger P'!Z120,"")</f>
        <v>4216 BIRKENES</v>
      </c>
      <c r="G119">
        <f>IF('Økoavlinger P'!Z120&gt;0,'Økoavlinger P'!AA120,"")</f>
        <v>0</v>
      </c>
      <c r="H119" s="4" t="str">
        <f>IFERROR(IF('Økoavlinger P'!Z120&gt;0,'Økoavlinger P'!AC120,""),"")</f>
        <v/>
      </c>
    </row>
    <row r="120" spans="3:8" x14ac:dyDescent="0.25">
      <c r="C120" t="str">
        <f>IF('Økoavlinger P'!W121&gt;0,'Økoavlinger P'!W121,"")</f>
        <v/>
      </c>
      <c r="D120" t="str">
        <f>IF('Økoavlinger P'!X121&gt;0,'Økoavlinger P'!X121,"")</f>
        <v/>
      </c>
      <c r="F120" t="str">
        <f>IF('Økoavlinger P'!Z121&gt;0,'Økoavlinger P'!Z121,"")</f>
        <v>1820 ALSTAHAUG</v>
      </c>
      <c r="G120">
        <f>IF('Økoavlinger P'!Z121&gt;0,'Økoavlinger P'!AA121,"")</f>
        <v>0</v>
      </c>
      <c r="H120" s="4" t="str">
        <f>IFERROR(IF('Økoavlinger P'!Z121&gt;0,'Økoavlinger P'!AC121,""),"")</f>
        <v/>
      </c>
    </row>
    <row r="121" spans="3:8" x14ac:dyDescent="0.25">
      <c r="C121" t="str">
        <f>IF('Økoavlinger P'!W122&gt;0,'Økoavlinger P'!W122,"")</f>
        <v/>
      </c>
      <c r="D121" t="str">
        <f>IF('Økoavlinger P'!X122&gt;0,'Økoavlinger P'!X122,"")</f>
        <v/>
      </c>
      <c r="F121" t="str">
        <f>IF('Økoavlinger P'!Z122&gt;0,'Økoavlinger P'!Z122,"")</f>
        <v>1838 GILDESKÅL</v>
      </c>
      <c r="G121">
        <f>IF('Økoavlinger P'!Z122&gt;0,'Økoavlinger P'!AA122,"")</f>
        <v>0</v>
      </c>
      <c r="H121" s="4" t="str">
        <f>IFERROR(IF('Økoavlinger P'!Z122&gt;0,'Økoavlinger P'!AC122,""),"")</f>
        <v/>
      </c>
    </row>
    <row r="122" spans="3:8" x14ac:dyDescent="0.25">
      <c r="C122" t="str">
        <f>IF('Økoavlinger P'!W123&gt;0,'Økoavlinger P'!W123,"")</f>
        <v/>
      </c>
      <c r="D122" t="str">
        <f>IF('Økoavlinger P'!X123&gt;0,'Økoavlinger P'!X123,"")</f>
        <v/>
      </c>
      <c r="F122" t="str">
        <f>IF('Økoavlinger P'!Z123&gt;0,'Økoavlinger P'!Z123,"")</f>
        <v>3407 GJØVIK</v>
      </c>
      <c r="G122">
        <f>IF('Økoavlinger P'!Z123&gt;0,'Økoavlinger P'!AA123,"")</f>
        <v>0</v>
      </c>
      <c r="H122" s="4" t="str">
        <f>IFERROR(IF('Økoavlinger P'!Z123&gt;0,'Økoavlinger P'!AC123,""),"")</f>
        <v/>
      </c>
    </row>
    <row r="123" spans="3:8" x14ac:dyDescent="0.25">
      <c r="C123" t="str">
        <f>IF('Økoavlinger P'!W124&gt;0,'Økoavlinger P'!W124,"")</f>
        <v/>
      </c>
      <c r="D123" t="str">
        <f>IF('Økoavlinger P'!X124&gt;0,'Økoavlinger P'!X124,"")</f>
        <v/>
      </c>
      <c r="F123" t="str">
        <f>IF('Økoavlinger P'!Z124&gt;0,'Økoavlinger P'!Z124,"")</f>
        <v>5036 FROSTA</v>
      </c>
      <c r="G123">
        <f>IF('Økoavlinger P'!Z124&gt;0,'Økoavlinger P'!AA124,"")</f>
        <v>0</v>
      </c>
      <c r="H123" s="4" t="str">
        <f>IFERROR(IF('Økoavlinger P'!Z124&gt;0,'Økoavlinger P'!AC124,""),"")</f>
        <v/>
      </c>
    </row>
    <row r="124" spans="3:8" x14ac:dyDescent="0.25">
      <c r="C124" t="str">
        <f>IF('Økoavlinger P'!W125&gt;0,'Økoavlinger P'!W125,"")</f>
        <v/>
      </c>
      <c r="D124" t="str">
        <f>IF('Økoavlinger P'!X125&gt;0,'Økoavlinger P'!X125,"")</f>
        <v/>
      </c>
      <c r="F124" t="str">
        <f>IF('Økoavlinger P'!Z125&gt;0,'Økoavlinger P'!Z125,"")</f>
        <v>3216 VESTBY</v>
      </c>
      <c r="G124">
        <f>IF('Økoavlinger P'!Z125&gt;0,'Økoavlinger P'!AA125,"")</f>
        <v>0</v>
      </c>
      <c r="H124" s="4" t="str">
        <f>IFERROR(IF('Økoavlinger P'!Z125&gt;0,'Økoavlinger P'!AC125,""),"")</f>
        <v/>
      </c>
    </row>
    <row r="125" spans="3:8" x14ac:dyDescent="0.25">
      <c r="C125" t="str">
        <f>IF('Økoavlinger P'!W126&gt;0,'Økoavlinger P'!W126,"")</f>
        <v/>
      </c>
      <c r="D125" t="str">
        <f>IF('Økoavlinger P'!X126&gt;0,'Økoavlinger P'!X126,"")</f>
        <v/>
      </c>
      <c r="F125" t="str">
        <f>IF('Økoavlinger P'!Z126&gt;0,'Økoavlinger P'!Z126,"")</f>
        <v>1557 GJEMNES</v>
      </c>
      <c r="G125">
        <f>IF('Økoavlinger P'!Z126&gt;0,'Økoavlinger P'!AA126,"")</f>
        <v>0</v>
      </c>
      <c r="H125" s="4" t="str">
        <f>IFERROR(IF('Økoavlinger P'!Z126&gt;0,'Økoavlinger P'!AC126,""),"")</f>
        <v/>
      </c>
    </row>
    <row r="126" spans="3:8" x14ac:dyDescent="0.25">
      <c r="C126" t="str">
        <f>IF('Økoavlinger P'!W127&gt;0,'Økoavlinger P'!W127,"")</f>
        <v/>
      </c>
      <c r="D126" t="str">
        <f>IF('Økoavlinger P'!X127&gt;0,'Økoavlinger P'!X127,"")</f>
        <v/>
      </c>
      <c r="F126" t="str">
        <f>IF('Økoavlinger P'!Z127&gt;0,'Økoavlinger P'!Z127,"")</f>
        <v>5031 MALVIK</v>
      </c>
      <c r="G126">
        <f>IF('Økoavlinger P'!Z127&gt;0,'Økoavlinger P'!AA127,"")</f>
        <v>0</v>
      </c>
      <c r="H126" s="4" t="str">
        <f>IFERROR(IF('Økoavlinger P'!Z127&gt;0,'Økoavlinger P'!AC127,""),"")</f>
        <v/>
      </c>
    </row>
    <row r="127" spans="3:8" x14ac:dyDescent="0.25">
      <c r="C127" t="str">
        <f>IF('Økoavlinger P'!W128&gt;0,'Økoavlinger P'!W128,"")</f>
        <v/>
      </c>
      <c r="D127" t="str">
        <f>IF('Økoavlinger P'!X128&gt;0,'Økoavlinger P'!X128,"")</f>
        <v/>
      </c>
      <c r="F127" t="str">
        <f>IF('Økoavlinger P'!Z128&gt;0,'Økoavlinger P'!Z128,"")</f>
        <v>3428 ALVDAL</v>
      </c>
      <c r="G127">
        <f>IF('Økoavlinger P'!Z128&gt;0,'Økoavlinger P'!AA128,"")</f>
        <v>0</v>
      </c>
      <c r="H127" s="4" t="str">
        <f>IFERROR(IF('Økoavlinger P'!Z128&gt;0,'Økoavlinger P'!AC128,""),"")</f>
        <v/>
      </c>
    </row>
    <row r="128" spans="3:8" x14ac:dyDescent="0.25">
      <c r="C128" t="str">
        <f>IF('Økoavlinger P'!W129&gt;0,'Økoavlinger P'!W129,"")</f>
        <v/>
      </c>
      <c r="D128" t="str">
        <f>IF('Økoavlinger P'!X129&gt;0,'Økoavlinger P'!X129,"")</f>
        <v/>
      </c>
      <c r="F128" t="str">
        <f>IF('Økoavlinger P'!Z129&gt;0,'Økoavlinger P'!Z129,"")</f>
        <v>4202 GRIMSTAD</v>
      </c>
      <c r="G128">
        <f>IF('Økoavlinger P'!Z129&gt;0,'Økoavlinger P'!AA129,"")</f>
        <v>0</v>
      </c>
      <c r="H128" s="4" t="str">
        <f>IFERROR(IF('Økoavlinger P'!Z129&gt;0,'Økoavlinger P'!AC129,""),"")</f>
        <v/>
      </c>
    </row>
    <row r="129" spans="3:8" x14ac:dyDescent="0.25">
      <c r="C129" t="str">
        <f>IF('Økoavlinger P'!W130&gt;0,'Økoavlinger P'!W130,"")</f>
        <v/>
      </c>
      <c r="D129" t="str">
        <f>IF('Økoavlinger P'!X130&gt;0,'Økoavlinger P'!X130,"")</f>
        <v/>
      </c>
      <c r="F129" t="str">
        <f>IF('Økoavlinger P'!Z130&gt;0,'Økoavlinger P'!Z130,"")</f>
        <v>1560 TINGVOLL</v>
      </c>
      <c r="G129">
        <f>IF('Økoavlinger P'!Z130&gt;0,'Økoavlinger P'!AA130,"")</f>
        <v>0</v>
      </c>
      <c r="H129" s="4" t="str">
        <f>IFERROR(IF('Økoavlinger P'!Z130&gt;0,'Økoavlinger P'!AC130,""),"")</f>
        <v/>
      </c>
    </row>
    <row r="130" spans="3:8" x14ac:dyDescent="0.25">
      <c r="C130" t="str">
        <f>IF('Økoavlinger P'!W131&gt;0,'Økoavlinger P'!W131,"")</f>
        <v/>
      </c>
      <c r="D130" t="str">
        <f>IF('Økoavlinger P'!X131&gt;0,'Økoavlinger P'!X131,"")</f>
        <v/>
      </c>
      <c r="F130" t="str">
        <f>IF('Økoavlinger P'!Z131&gt;0,'Økoavlinger P'!Z131,"")</f>
        <v>3424 RENDALEN</v>
      </c>
      <c r="G130">
        <f>IF('Økoavlinger P'!Z131&gt;0,'Økoavlinger P'!AA131,"")</f>
        <v>0</v>
      </c>
      <c r="H130" s="4" t="str">
        <f>IFERROR(IF('Økoavlinger P'!Z131&gt;0,'Økoavlinger P'!AC131,""),"")</f>
        <v/>
      </c>
    </row>
    <row r="131" spans="3:8" x14ac:dyDescent="0.25">
      <c r="C131" t="str">
        <f>IF('Økoavlinger P'!W132&gt;0,'Økoavlinger P'!W132,"")</f>
        <v/>
      </c>
      <c r="D131" t="str">
        <f>IF('Økoavlinger P'!X132&gt;0,'Økoavlinger P'!X132,"")</f>
        <v/>
      </c>
      <c r="F131" t="str">
        <f>IF('Økoavlinger P'!Z132&gt;0,'Økoavlinger P'!Z132,"")</f>
        <v>1563 SUNNDAL</v>
      </c>
      <c r="G131">
        <f>IF('Økoavlinger P'!Z132&gt;0,'Økoavlinger P'!AA132,"")</f>
        <v>0</v>
      </c>
      <c r="H131" s="4" t="str">
        <f>IFERROR(IF('Økoavlinger P'!Z132&gt;0,'Økoavlinger P'!AC132,""),"")</f>
        <v/>
      </c>
    </row>
    <row r="132" spans="3:8" x14ac:dyDescent="0.25">
      <c r="C132" t="str">
        <f>IF('Økoavlinger P'!W133&gt;0,'Økoavlinger P'!W133,"")</f>
        <v/>
      </c>
      <c r="D132" t="str">
        <f>IF('Økoavlinger P'!X133&gt;0,'Økoavlinger P'!X133,"")</f>
        <v/>
      </c>
      <c r="F132" t="str">
        <f>IF('Økoavlinger P'!Z133&gt;0,'Økoavlinger P'!Z133,"")</f>
        <v>4206 FARSUND</v>
      </c>
      <c r="G132">
        <f>IF('Økoavlinger P'!Z133&gt;0,'Økoavlinger P'!AA133,"")</f>
        <v>0</v>
      </c>
      <c r="H132" s="4" t="str">
        <f>IFERROR(IF('Økoavlinger P'!Z133&gt;0,'Økoavlinger P'!AC133,""),"")</f>
        <v/>
      </c>
    </row>
    <row r="133" spans="3:8" x14ac:dyDescent="0.25">
      <c r="C133" t="str">
        <f>IF('Økoavlinger P'!W134&gt;0,'Økoavlinger P'!W134,"")</f>
        <v/>
      </c>
      <c r="D133" t="str">
        <f>IF('Økoavlinger P'!X134&gt;0,'Økoavlinger P'!X134,"")</f>
        <v/>
      </c>
      <c r="F133" t="str">
        <f>IF('Økoavlinger P'!Z134&gt;0,'Økoavlinger P'!Z134,"")</f>
        <v>3421 TRYSIL</v>
      </c>
      <c r="G133">
        <f>IF('Økoavlinger P'!Z134&gt;0,'Økoavlinger P'!AA134,"")</f>
        <v>0</v>
      </c>
      <c r="H133" s="4" t="str">
        <f>IFERROR(IF('Økoavlinger P'!Z134&gt;0,'Økoavlinger P'!AC134,""),"")</f>
        <v/>
      </c>
    </row>
    <row r="134" spans="3:8" x14ac:dyDescent="0.25">
      <c r="C134" t="str">
        <f>IF('Økoavlinger P'!W135&gt;0,'Økoavlinger P'!W135,"")</f>
        <v/>
      </c>
      <c r="D134" t="str">
        <f>IF('Økoavlinger P'!X135&gt;0,'Økoavlinger P'!X135,"")</f>
        <v/>
      </c>
      <c r="F134" t="str">
        <f>IF('Økoavlinger P'!Z135&gt;0,'Økoavlinger P'!Z135,"")</f>
        <v>4018 NOME</v>
      </c>
      <c r="G134">
        <f>IF('Økoavlinger P'!Z135&gt;0,'Økoavlinger P'!AA135,"")</f>
        <v>0</v>
      </c>
      <c r="H134" s="4" t="str">
        <f>IFERROR(IF('Økoavlinger P'!Z135&gt;0,'Økoavlinger P'!AC135,""),"")</f>
        <v/>
      </c>
    </row>
    <row r="135" spans="3:8" x14ac:dyDescent="0.25">
      <c r="C135" t="str">
        <f>IF('Økoavlinger P'!W136&gt;0,'Økoavlinger P'!W136,"")</f>
        <v/>
      </c>
      <c r="D135" t="str">
        <f>IF('Økoavlinger P'!X136&gt;0,'Økoavlinger P'!X136,"")</f>
        <v/>
      </c>
      <c r="F135" t="str">
        <f>IF('Økoavlinger P'!Z136&gt;0,'Økoavlinger P'!Z136,"")</f>
        <v>5022 RENNEBU</v>
      </c>
      <c r="G135">
        <f>IF('Økoavlinger P'!Z136&gt;0,'Økoavlinger P'!AA136,"")</f>
        <v>0</v>
      </c>
      <c r="H135" s="4" t="str">
        <f>IFERROR(IF('Økoavlinger P'!Z136&gt;0,'Økoavlinger P'!AC136,""),"")</f>
        <v/>
      </c>
    </row>
    <row r="136" spans="3:8" x14ac:dyDescent="0.25">
      <c r="C136" t="str">
        <f>IF('Økoavlinger P'!W137&gt;0,'Økoavlinger P'!W137,"")</f>
        <v/>
      </c>
      <c r="D136" t="str">
        <f>IF('Økoavlinger P'!X137&gt;0,'Økoavlinger P'!X137,"")</f>
        <v/>
      </c>
      <c r="F136" t="str">
        <f>IF('Økoavlinger P'!Z137&gt;0,'Økoavlinger P'!Z137,"")</f>
        <v>1539 RAUMA</v>
      </c>
      <c r="G136">
        <f>IF('Økoavlinger P'!Z137&gt;0,'Økoavlinger P'!AA137,"")</f>
        <v>0</v>
      </c>
      <c r="H136" s="4" t="str">
        <f>IFERROR(IF('Økoavlinger P'!Z137&gt;0,'Økoavlinger P'!AC137,""),"")</f>
        <v/>
      </c>
    </row>
    <row r="137" spans="3:8" x14ac:dyDescent="0.25">
      <c r="C137" t="str">
        <f>IF('Økoavlinger P'!W138&gt;0,'Økoavlinger P'!W138,"")</f>
        <v/>
      </c>
      <c r="D137" t="str">
        <f>IF('Økoavlinger P'!X138&gt;0,'Økoavlinger P'!X138,"")</f>
        <v/>
      </c>
      <c r="F137" t="str">
        <f>IF('Økoavlinger P'!Z138&gt;0,'Økoavlinger P'!Z138,"")</f>
        <v>1579 HUSTADVIKA</v>
      </c>
      <c r="G137">
        <f>IF('Økoavlinger P'!Z138&gt;0,'Økoavlinger P'!AA138,"")</f>
        <v>0</v>
      </c>
      <c r="H137" s="4" t="str">
        <f>IFERROR(IF('Økoavlinger P'!Z138&gt;0,'Økoavlinger P'!AC138,""),"")</f>
        <v/>
      </c>
    </row>
    <row r="138" spans="3:8" x14ac:dyDescent="0.25">
      <c r="C138" t="str">
        <f>IF('Økoavlinger P'!W139&gt;0,'Økoavlinger P'!W139,"")</f>
        <v/>
      </c>
      <c r="D138" t="str">
        <f>IF('Økoavlinger P'!X139&gt;0,'Økoavlinger P'!X139,"")</f>
        <v/>
      </c>
      <c r="F138" t="str">
        <f>IF('Økoavlinger P'!Z139&gt;0,'Økoavlinger P'!Z139,"")</f>
        <v>3322 NESBYEN</v>
      </c>
      <c r="G138">
        <f>IF('Økoavlinger P'!Z139&gt;0,'Økoavlinger P'!AA139,"")</f>
        <v>0</v>
      </c>
      <c r="H138" s="4" t="str">
        <f>IFERROR(IF('Økoavlinger P'!Z139&gt;0,'Økoavlinger P'!AC139,""),"")</f>
        <v/>
      </c>
    </row>
    <row r="139" spans="3:8" x14ac:dyDescent="0.25">
      <c r="C139" t="str">
        <f>IF('Økoavlinger P'!W140&gt;0,'Økoavlinger P'!W140,"")</f>
        <v/>
      </c>
      <c r="D139" t="str">
        <f>IF('Økoavlinger P'!X140&gt;0,'Økoavlinger P'!X140,"")</f>
        <v/>
      </c>
      <c r="F139" t="str">
        <f>IF('Økoavlinger P'!Z140&gt;0,'Økoavlinger P'!Z140,"")</f>
        <v>4215 LILLESAND</v>
      </c>
      <c r="G139">
        <f>IF('Økoavlinger P'!Z140&gt;0,'Økoavlinger P'!AA140,"")</f>
        <v>0</v>
      </c>
      <c r="H139" s="4" t="str">
        <f>IFERROR(IF('Økoavlinger P'!Z140&gt;0,'Økoavlinger P'!AC140,""),"")</f>
        <v/>
      </c>
    </row>
    <row r="140" spans="3:8" x14ac:dyDescent="0.25">
      <c r="C140" t="str">
        <f>IF('Økoavlinger P'!W141&gt;0,'Økoavlinger P'!W141,"")</f>
        <v/>
      </c>
      <c r="D140" t="str">
        <f>IF('Økoavlinger P'!X141&gt;0,'Økoavlinger P'!X141,"")</f>
        <v/>
      </c>
      <c r="F140" t="str">
        <f>IF('Økoavlinger P'!Z141&gt;0,'Økoavlinger P'!Z141,"")</f>
        <v>3401 KONGSVINGER</v>
      </c>
      <c r="G140">
        <f>IF('Økoavlinger P'!Z141&gt;0,'Økoavlinger P'!AA141,"")</f>
        <v>0</v>
      </c>
      <c r="H140" s="4" t="str">
        <f>IFERROR(IF('Økoavlinger P'!Z141&gt;0,'Økoavlinger P'!AC141,""),"")</f>
        <v/>
      </c>
    </row>
    <row r="141" spans="3:8" x14ac:dyDescent="0.25">
      <c r="C141" t="str">
        <f>IF('Økoavlinger P'!W142&gt;0,'Økoavlinger P'!W142,"")</f>
        <v/>
      </c>
      <c r="D141" t="str">
        <f>IF('Økoavlinger P'!X142&gt;0,'Økoavlinger P'!X142,"")</f>
        <v/>
      </c>
      <c r="F141" t="str">
        <f>IF('Økoavlinger P'!Z142&gt;0,'Økoavlinger P'!Z142,"")</f>
        <v>3911 FÆRDER</v>
      </c>
      <c r="G141">
        <f>IF('Økoavlinger P'!Z142&gt;0,'Økoavlinger P'!AA142,"")</f>
        <v>0</v>
      </c>
      <c r="H141" s="4" t="str">
        <f>IFERROR(IF('Økoavlinger P'!Z142&gt;0,'Økoavlinger P'!AC142,""),"")</f>
        <v/>
      </c>
    </row>
    <row r="142" spans="3:8" x14ac:dyDescent="0.25">
      <c r="C142" t="str">
        <f>IF('Økoavlinger P'!W143&gt;0,'Økoavlinger P'!W143,"")</f>
        <v/>
      </c>
      <c r="D142" t="str">
        <f>IF('Økoavlinger P'!X143&gt;0,'Økoavlinger P'!X143,"")</f>
        <v/>
      </c>
      <c r="F142" t="str">
        <f>IF('Økoavlinger P'!Z143&gt;0,'Økoavlinger P'!Z143,"")</f>
        <v>3110 HVALER</v>
      </c>
      <c r="G142">
        <f>IF('Økoavlinger P'!Z143&gt;0,'Økoavlinger P'!AA143,"")</f>
        <v>0</v>
      </c>
      <c r="H142" s="4" t="str">
        <f>IFERROR(IF('Økoavlinger P'!Z143&gt;0,'Økoavlinger P'!AC143,""),"")</f>
        <v/>
      </c>
    </row>
    <row r="143" spans="3:8" x14ac:dyDescent="0.25">
      <c r="C143" t="str">
        <f>IF('Økoavlinger P'!W144&gt;0,'Økoavlinger P'!W144,"")</f>
        <v/>
      </c>
      <c r="D143" t="str">
        <f>IF('Økoavlinger P'!X144&gt;0,'Økoavlinger P'!X144,"")</f>
        <v/>
      </c>
      <c r="F143" t="str">
        <f>IF('Økoavlinger P'!Z144&gt;0,'Økoavlinger P'!Z144,"")</f>
        <v>3435 VÅGÅ</v>
      </c>
      <c r="G143">
        <f>IF('Økoavlinger P'!Z144&gt;0,'Økoavlinger P'!AA144,"")</f>
        <v>0</v>
      </c>
      <c r="H143" s="4" t="str">
        <f>IFERROR(IF('Økoavlinger P'!Z144&gt;0,'Økoavlinger P'!AC144,""),"")</f>
        <v/>
      </c>
    </row>
    <row r="144" spans="3:8" x14ac:dyDescent="0.25">
      <c r="C144" t="str">
        <f>IF('Økoavlinger P'!W145&gt;0,'Økoavlinger P'!W145,"")</f>
        <v/>
      </c>
      <c r="D144" t="str">
        <f>IF('Økoavlinger P'!X145&gt;0,'Økoavlinger P'!X145,"")</f>
        <v/>
      </c>
      <c r="F144" t="str">
        <f>IF('Økoavlinger P'!Z145&gt;0,'Økoavlinger P'!Z145,"")</f>
        <v>3324 GOL</v>
      </c>
      <c r="G144">
        <f>IF('Økoavlinger P'!Z145&gt;0,'Økoavlinger P'!AA145,"")</f>
        <v>0</v>
      </c>
      <c r="H144" s="4" t="str">
        <f>IFERROR(IF('Økoavlinger P'!Z145&gt;0,'Økoavlinger P'!AC145,""),"")</f>
        <v/>
      </c>
    </row>
    <row r="145" spans="3:8" x14ac:dyDescent="0.25">
      <c r="C145" t="str">
        <f>IF('Økoavlinger P'!W146&gt;0,'Økoavlinger P'!W146,"")</f>
        <v/>
      </c>
      <c r="D145" t="str">
        <f>IF('Økoavlinger P'!X146&gt;0,'Økoavlinger P'!X146,"")</f>
        <v/>
      </c>
      <c r="F145" t="str">
        <f>IF('Økoavlinger P'!Z146&gt;0,'Økoavlinger P'!Z146,"")</f>
        <v>4225 LYNGDAL</v>
      </c>
      <c r="G145">
        <f>IF('Økoavlinger P'!Z146&gt;0,'Økoavlinger P'!AA146,"")</f>
        <v>0</v>
      </c>
      <c r="H145" s="4" t="str">
        <f>IFERROR(IF('Økoavlinger P'!Z146&gt;0,'Økoavlinger P'!AC146,""),"")</f>
        <v/>
      </c>
    </row>
    <row r="146" spans="3:8" x14ac:dyDescent="0.25">
      <c r="C146" t="str">
        <f>IF('Økoavlinger P'!W147&gt;0,'Økoavlinger P'!W147,"")</f>
        <v/>
      </c>
      <c r="D146" t="str">
        <f>IF('Økoavlinger P'!X147&gt;0,'Økoavlinger P'!X147,"")</f>
        <v/>
      </c>
      <c r="F146" t="str">
        <f>IF('Økoavlinger P'!Z147&gt;0,'Økoavlinger P'!Z147,"")</f>
        <v>4205 LINDESNES</v>
      </c>
      <c r="G146">
        <f>IF('Økoavlinger P'!Z147&gt;0,'Økoavlinger P'!AA147,"")</f>
        <v>0</v>
      </c>
      <c r="H146" s="4" t="str">
        <f>IFERROR(IF('Økoavlinger P'!Z147&gt;0,'Økoavlinger P'!AC147,""),"")</f>
        <v/>
      </c>
    </row>
    <row r="147" spans="3:8" x14ac:dyDescent="0.25">
      <c r="C147" t="str">
        <f>IF('Økoavlinger P'!W148&gt;0,'Økoavlinger P'!W148,"")</f>
        <v/>
      </c>
      <c r="D147" t="str">
        <f>IF('Økoavlinger P'!X148&gt;0,'Økoavlinger P'!X148,"")</f>
        <v/>
      </c>
      <c r="F147" t="str">
        <f>IF('Økoavlinger P'!Z148&gt;0,'Økoavlinger P'!Z148,"")</f>
        <v>3214 FROGN</v>
      </c>
      <c r="G147">
        <f>IF('Økoavlinger P'!Z148&gt;0,'Økoavlinger P'!AA148,"")</f>
        <v>0</v>
      </c>
      <c r="H147" s="4" t="str">
        <f>IFERROR(IF('Økoavlinger P'!Z148&gt;0,'Økoavlinger P'!AC148,""),"")</f>
        <v/>
      </c>
    </row>
    <row r="148" spans="3:8" x14ac:dyDescent="0.25">
      <c r="C148" t="str">
        <f>IF('Økoavlinger P'!W149&gt;0,'Økoavlinger P'!W149,"")</f>
        <v/>
      </c>
      <c r="D148" t="str">
        <f>IF('Økoavlinger P'!X149&gt;0,'Økoavlinger P'!X149,"")</f>
        <v/>
      </c>
      <c r="F148" t="str">
        <f>IF('Økoavlinger P'!Z149&gt;0,'Økoavlinger P'!Z149,"")</f>
        <v>3212 NESODDEN</v>
      </c>
      <c r="G148">
        <f>IF('Økoavlinger P'!Z149&gt;0,'Økoavlinger P'!AA149,"")</f>
        <v>0</v>
      </c>
      <c r="H148" s="4" t="str">
        <f>IFERROR(IF('Økoavlinger P'!Z149&gt;0,'Økoavlinger P'!AC149,""),"")</f>
        <v/>
      </c>
    </row>
    <row r="149" spans="3:8" x14ac:dyDescent="0.25">
      <c r="C149" t="str">
        <f>IF('Økoavlinger P'!W159&gt;0,'Økoavlinger P'!W159,"")</f>
        <v/>
      </c>
      <c r="D149" t="str">
        <f>IF('Økoavlinger P'!X159&gt;0,'Økoavlinger P'!X159,"")</f>
        <v/>
      </c>
      <c r="F149" t="str">
        <f>IF('Økoavlinger P'!Z150&gt;0,'Økoavlinger P'!Z150,"")</f>
        <v>3320 FLÅ</v>
      </c>
      <c r="G149">
        <f>IF('Økoavlinger P'!Z150&gt;0,'Økoavlinger P'!AA150,"")</f>
        <v>0</v>
      </c>
      <c r="H149" s="4" t="str">
        <f>IFERROR(IF('Økoavlinger P'!Z150&gt;0,'Økoavlinger P'!AC150,""),"")</f>
        <v/>
      </c>
    </row>
    <row r="150" spans="3:8" x14ac:dyDescent="0.25">
      <c r="C150" t="str">
        <f>IF('Økoavlinger P'!W160&gt;0,'Økoavlinger P'!W160,"")</f>
        <v/>
      </c>
      <c r="D150" t="str">
        <f>IF('Økoavlinger P'!X160&gt;0,'Økoavlinger P'!X160,"")</f>
        <v/>
      </c>
      <c r="F150" t="str">
        <f>IF('Økoavlinger P'!Z151&gt;0,'Økoavlinger P'!Z151,"")</f>
        <v>3338 NORE OG UVDAL</v>
      </c>
      <c r="G150">
        <f>IF('Økoavlinger P'!Z151&gt;0,'Økoavlinger P'!AA151,"")</f>
        <v>0</v>
      </c>
      <c r="H150" s="4" t="str">
        <f>IFERROR(IF('Økoavlinger P'!Z151&gt;0,'Økoavlinger P'!AC151,""),"")</f>
        <v/>
      </c>
    </row>
    <row r="151" spans="3:8" x14ac:dyDescent="0.25">
      <c r="C151" t="str">
        <f>IF('Økoavlinger P'!W161&gt;0,'Økoavlinger P'!W161,"")</f>
        <v/>
      </c>
      <c r="D151" t="str">
        <f>IF('Økoavlinger P'!X161&gt;0,'Økoavlinger P'!X161,"")</f>
        <v/>
      </c>
      <c r="F151" t="str">
        <f>IF('Økoavlinger P'!Z152&gt;0,'Økoavlinger P'!Z152,"")</f>
        <v>3222 LØRENSKOG</v>
      </c>
      <c r="G151">
        <f>IF('Økoavlinger P'!Z152&gt;0,'Økoavlinger P'!AA152,"")</f>
        <v>0</v>
      </c>
      <c r="H151" s="4" t="str">
        <f>IFERROR(IF('Økoavlinger P'!Z152&gt;0,'Økoavlinger P'!AC152,""),"")</f>
        <v/>
      </c>
    </row>
    <row r="152" spans="3:8" x14ac:dyDescent="0.25">
      <c r="C152" t="str">
        <f>IF('Økoavlinger P'!W162&gt;0,'Økoavlinger P'!W162,"")</f>
        <v/>
      </c>
      <c r="D152" t="str">
        <f>IF('Økoavlinger P'!X162&gt;0,'Økoavlinger P'!X162,"")</f>
        <v/>
      </c>
      <c r="F152" t="str">
        <f>IF('Økoavlinger P'!Z153&gt;0,'Økoavlinger P'!Z153,"")</f>
        <v>5021 OPPDAL</v>
      </c>
      <c r="G152">
        <f>IF('Økoavlinger P'!Z153&gt;0,'Økoavlinger P'!AA153,"")</f>
        <v>0</v>
      </c>
      <c r="H152" s="4" t="str">
        <f>IFERROR(IF('Økoavlinger P'!Z153&gt;0,'Økoavlinger P'!AC153,""),"")</f>
        <v/>
      </c>
    </row>
    <row r="153" spans="3:8" x14ac:dyDescent="0.25">
      <c r="C153" t="str">
        <f>IF('Økoavlinger P'!W163&gt;0,'Økoavlinger P'!W163,"")</f>
        <v/>
      </c>
      <c r="D153" t="str">
        <f>IF('Økoavlinger P'!X163&gt;0,'Økoavlinger P'!X163,"")</f>
        <v/>
      </c>
      <c r="F153" t="str">
        <f>IF('Økoavlinger P'!Z154&gt;0,'Økoavlinger P'!Z154,"")</f>
        <v>5059 ORKLAND</v>
      </c>
      <c r="G153">
        <f>IF('Økoavlinger P'!Z154&gt;0,'Økoavlinger P'!AA154,"")</f>
        <v>0</v>
      </c>
      <c r="H153" s="4" t="str">
        <f>IFERROR(IF('Økoavlinger P'!Z154&gt;0,'Økoavlinger P'!AC154,""),"")</f>
        <v/>
      </c>
    </row>
    <row r="154" spans="3:8" x14ac:dyDescent="0.25">
      <c r="C154" t="str">
        <f>IF('Økoavlinger P'!W164&gt;0,'Økoavlinger P'!W164,"")</f>
        <v/>
      </c>
      <c r="D154" t="str">
        <f>IF('Økoavlinger P'!X164&gt;0,'Økoavlinger P'!X164,"")</f>
        <v/>
      </c>
      <c r="F154" t="str">
        <f>IF('Økoavlinger P'!Z155&gt;0,'Økoavlinger P'!Z155,"")</f>
        <v>4010 SILJAN</v>
      </c>
      <c r="G154">
        <f>IF('Økoavlinger P'!Z155&gt;0,'Økoavlinger P'!AA155,"")</f>
        <v>0</v>
      </c>
      <c r="H154" s="4" t="str">
        <f>IFERROR(IF('Økoavlinger P'!Z155&gt;0,'Økoavlinger P'!AC155,""),"")</f>
        <v/>
      </c>
    </row>
    <row r="155" spans="3:8" x14ac:dyDescent="0.25">
      <c r="C155" t="str">
        <f>IF('Økoavlinger P'!W165&gt;0,'Økoavlinger P'!W165,"")</f>
        <v/>
      </c>
      <c r="D155" t="str">
        <f>IF('Økoavlinger P'!X165&gt;0,'Økoavlinger P'!X165,"")</f>
        <v/>
      </c>
      <c r="F155" t="str">
        <f>IF('Økoavlinger P'!Z156&gt;0,'Økoavlinger P'!Z156,"")</f>
        <v>5034 MERÅKER</v>
      </c>
      <c r="G155">
        <f>IF('Økoavlinger P'!Z156&gt;0,'Økoavlinger P'!AA156,"")</f>
        <v>0</v>
      </c>
      <c r="H155" s="4" t="str">
        <f>IFERROR(IF('Økoavlinger P'!Z156&gt;0,'Økoavlinger P'!AC156,""),"")</f>
        <v/>
      </c>
    </row>
    <row r="156" spans="3:8" x14ac:dyDescent="0.25">
      <c r="C156" t="str">
        <f>IF('Økoavlinger P'!W166&gt;0,'Økoavlinger P'!W166,"")</f>
        <v/>
      </c>
      <c r="D156" t="str">
        <f>IF('Økoavlinger P'!X166&gt;0,'Økoavlinger P'!X166,"")</f>
        <v/>
      </c>
      <c r="F156" t="str">
        <f>IF('Økoavlinger P'!Z157&gt;0,'Økoavlinger P'!Z157,"")</f>
        <v>3336 ROLLAG</v>
      </c>
      <c r="G156">
        <f>IF('Økoavlinger P'!Z157&gt;0,'Økoavlinger P'!AA157,"")</f>
        <v>0</v>
      </c>
      <c r="H156" s="4" t="str">
        <f>IFERROR(IF('Økoavlinger P'!Z157&gt;0,'Økoavlinger P'!AC157,""),"")</f>
        <v/>
      </c>
    </row>
    <row r="157" spans="3:8" x14ac:dyDescent="0.25">
      <c r="C157" t="str">
        <f>IF('Økoavlinger P'!W167&gt;0,'Økoavlinger P'!W167,"")</f>
        <v/>
      </c>
      <c r="D157" t="str">
        <f>IF('Økoavlinger P'!X167&gt;0,'Økoavlinger P'!X167,"")</f>
        <v/>
      </c>
      <c r="F157" t="str">
        <f>IF('Økoavlinger P'!Z158&gt;0,'Økoavlinger P'!Z158,"")</f>
        <v>5054 INDRE FOSEN</v>
      </c>
      <c r="G157">
        <f>IF('Økoavlinger P'!Z158&gt;0,'Økoavlinger P'!AA158,"")</f>
        <v>0</v>
      </c>
      <c r="H157" s="4" t="str">
        <f>IFERROR(IF('Økoavlinger P'!Z158&gt;0,'Økoavlinger P'!AC158,""),"")</f>
        <v/>
      </c>
    </row>
    <row r="158" spans="3:8" x14ac:dyDescent="0.25">
      <c r="C158" t="str">
        <f>IF('Økoavlinger P'!W168&gt;0,'Økoavlinger P'!W168,"")</f>
        <v/>
      </c>
      <c r="D158" t="str">
        <f>IF('Økoavlinger P'!X168&gt;0,'Økoavlinger P'!X168,"")</f>
        <v/>
      </c>
      <c r="F158" t="str">
        <f>IF('Økoavlinger P'!Z159&gt;0,'Økoavlinger P'!Z159,"")</f>
        <v>4028 KVITESEID</v>
      </c>
      <c r="G158">
        <f>IF('Økoavlinger P'!Z159&gt;0,'Økoavlinger P'!AA159,"")</f>
        <v>0</v>
      </c>
      <c r="H158" s="4" t="str">
        <f>IFERROR(IF('Økoavlinger P'!Z159&gt;0,'Økoavlinger P'!AC159,""),"")</f>
        <v/>
      </c>
    </row>
    <row r="159" spans="3:8" x14ac:dyDescent="0.25">
      <c r="C159" t="str">
        <f>IF('Økoavlinger P'!W169&gt;0,'Økoavlinger P'!W169,"")</f>
        <v/>
      </c>
      <c r="D159" t="str">
        <f>IF('Økoavlinger P'!X169&gt;0,'Økoavlinger P'!X169,"")</f>
        <v/>
      </c>
      <c r="F159" t="str">
        <f>IF('Økoavlinger P'!Z160&gt;0,'Økoavlinger P'!Z160,"")</f>
        <v>1804 BODØ</v>
      </c>
      <c r="G159">
        <f>IF('Økoavlinger P'!Z160&gt;0,'Økoavlinger P'!AA160,"")</f>
        <v>0</v>
      </c>
      <c r="H159" s="4" t="str">
        <f>IFERROR(IF('Økoavlinger P'!Z160&gt;0,'Økoavlinger P'!AC160,""),"")</f>
        <v/>
      </c>
    </row>
    <row r="160" spans="3:8" x14ac:dyDescent="0.25">
      <c r="C160" t="str">
        <f>IF('Økoavlinger P'!W170&gt;0,'Økoavlinger P'!W170,"")</f>
        <v/>
      </c>
      <c r="D160" t="str">
        <f>IF('Økoavlinger P'!X170&gt;0,'Økoavlinger P'!X170,"")</f>
        <v/>
      </c>
      <c r="F160" t="str">
        <f>IF('Økoavlinger P'!Z161&gt;0,'Økoavlinger P'!Z161,"")</f>
        <v>3439 RINGEBU</v>
      </c>
      <c r="G160">
        <f>IF('Økoavlinger P'!Z161&gt;0,'Økoavlinger P'!AA161,"")</f>
        <v>0</v>
      </c>
      <c r="H160" s="4" t="str">
        <f>IFERROR(IF('Økoavlinger P'!Z161&gt;0,'Økoavlinger P'!AC161,""),"")</f>
        <v/>
      </c>
    </row>
    <row r="161" spans="3:8" x14ac:dyDescent="0.25">
      <c r="C161" t="str">
        <f>IF('Økoavlinger P'!W171&gt;0,'Økoavlinger P'!W171,"")</f>
        <v/>
      </c>
      <c r="D161" t="str">
        <f>IF('Økoavlinger P'!X171&gt;0,'Økoavlinger P'!X171,"")</f>
        <v/>
      </c>
      <c r="F161" t="str">
        <f>IF('Økoavlinger P'!Z162&gt;0,'Økoavlinger P'!Z162,"")</f>
        <v>5032 SELBU</v>
      </c>
      <c r="G161">
        <f>IF('Økoavlinger P'!Z162&gt;0,'Økoavlinger P'!AA162,"")</f>
        <v>0</v>
      </c>
      <c r="H161" s="4" t="str">
        <f>IFERROR(IF('Økoavlinger P'!Z162&gt;0,'Økoavlinger P'!AC162,""),"")</f>
        <v/>
      </c>
    </row>
    <row r="162" spans="3:8" x14ac:dyDescent="0.25">
      <c r="C162" t="str">
        <f>IF('Økoavlinger P'!W172&gt;0,'Økoavlinger P'!W172,"")</f>
        <v/>
      </c>
      <c r="D162" t="str">
        <f>IF('Økoavlinger P'!X172&gt;0,'Økoavlinger P'!X172,"")</f>
        <v/>
      </c>
      <c r="F162" t="str">
        <f>IF('Økoavlinger P'!Z163&gt;0,'Økoavlinger P'!Z163,"")</f>
        <v>1812 SØMNA</v>
      </c>
      <c r="G162">
        <f>IF('Økoavlinger P'!Z163&gt;0,'Økoavlinger P'!AA163,"")</f>
        <v>0</v>
      </c>
      <c r="H162" s="4" t="str">
        <f>IFERROR(IF('Økoavlinger P'!Z163&gt;0,'Økoavlinger P'!AC163,""),"")</f>
        <v/>
      </c>
    </row>
    <row r="163" spans="3:8" x14ac:dyDescent="0.25">
      <c r="C163" t="str">
        <f>IF('Økoavlinger P'!W173&gt;0,'Økoavlinger P'!W173,"")</f>
        <v/>
      </c>
      <c r="D163" t="str">
        <f>IF('Økoavlinger P'!X173&gt;0,'Økoavlinger P'!X173,"")</f>
        <v/>
      </c>
      <c r="F163" t="str">
        <f>IF('Økoavlinger P'!Z164&gt;0,'Økoavlinger P'!Z164,"")</f>
        <v>4022 SELJORD</v>
      </c>
      <c r="G163">
        <f>IF('Økoavlinger P'!Z164&gt;0,'Økoavlinger P'!AA164,"")</f>
        <v>0</v>
      </c>
      <c r="H163" s="4" t="str">
        <f>IFERROR(IF('Økoavlinger P'!Z164&gt;0,'Økoavlinger P'!AC164,""),"")</f>
        <v/>
      </c>
    </row>
    <row r="164" spans="3:8" x14ac:dyDescent="0.25">
      <c r="C164" t="str">
        <f>IF('Økoavlinger P'!W174&gt;0,'Økoavlinger P'!W174,"")</f>
        <v/>
      </c>
      <c r="D164" t="str">
        <f>IF('Økoavlinger P'!X174&gt;0,'Økoavlinger P'!X174,"")</f>
        <v/>
      </c>
      <c r="F164" t="str">
        <f>IF('Økoavlinger P'!Z165&gt;0,'Økoavlinger P'!Z165,"")</f>
        <v>5047 OVERHALLA</v>
      </c>
      <c r="G164">
        <f>IF('Økoavlinger P'!Z165&gt;0,'Økoavlinger P'!AA165,"")</f>
        <v>0</v>
      </c>
      <c r="H164" s="4" t="str">
        <f>IFERROR(IF('Økoavlinger P'!Z165&gt;0,'Økoavlinger P'!AC165,""),"")</f>
        <v/>
      </c>
    </row>
    <row r="165" spans="3:8" x14ac:dyDescent="0.25">
      <c r="C165" t="str">
        <f>IF('Økoavlinger P'!W175&gt;0,'Økoavlinger P'!W175,"")</f>
        <v/>
      </c>
      <c r="D165" t="str">
        <f>IF('Økoavlinger P'!X175&gt;0,'Økoavlinger P'!X175,"")</f>
        <v/>
      </c>
      <c r="F165" t="str">
        <f>IF('Økoavlinger P'!Z166&gt;0,'Økoavlinger P'!Z166,"")</f>
        <v>4024 HJARTDAL</v>
      </c>
      <c r="G165">
        <f>IF('Økoavlinger P'!Z166&gt;0,'Økoavlinger P'!AA166,"")</f>
        <v>0</v>
      </c>
      <c r="H165" s="4" t="str">
        <f>IFERROR(IF('Økoavlinger P'!Z166&gt;0,'Økoavlinger P'!AC166,""),"")</f>
        <v/>
      </c>
    </row>
    <row r="166" spans="3:8" x14ac:dyDescent="0.25">
      <c r="C166" t="str">
        <f>IF('Økoavlinger P'!W176&gt;0,'Økoavlinger P'!W176,"")</f>
        <v/>
      </c>
      <c r="D166" t="str">
        <f>IF('Økoavlinger P'!X176&gt;0,'Økoavlinger P'!X176,"")</f>
        <v/>
      </c>
      <c r="F166" t="str">
        <f>IF('Økoavlinger P'!Z167&gt;0,'Økoavlinger P'!Z167,"")</f>
        <v>5049 FLATANGER</v>
      </c>
      <c r="G166">
        <f>IF('Økoavlinger P'!Z167&gt;0,'Økoavlinger P'!AA167,"")</f>
        <v>0</v>
      </c>
      <c r="H166" s="4" t="str">
        <f>IFERROR(IF('Økoavlinger P'!Z167&gt;0,'Økoavlinger P'!AC167,""),"")</f>
        <v/>
      </c>
    </row>
    <row r="167" spans="3:8" x14ac:dyDescent="0.25">
      <c r="C167" t="str">
        <f>IF('Økoavlinger P'!W177&gt;0,'Økoavlinger P'!W177,"")</f>
        <v/>
      </c>
      <c r="D167" t="str">
        <f>IF('Økoavlinger P'!X177&gt;0,'Økoavlinger P'!X177,"")</f>
        <v/>
      </c>
      <c r="F167" t="str">
        <f>IF('Økoavlinger P'!Z168&gt;0,'Økoavlinger P'!Z168,"")</f>
        <v>4034 TOKKE</v>
      </c>
      <c r="G167">
        <f>IF('Økoavlinger P'!Z168&gt;0,'Økoavlinger P'!AA168,"")</f>
        <v>0</v>
      </c>
      <c r="H167" s="4" t="str">
        <f>IFERROR(IF('Økoavlinger P'!Z168&gt;0,'Økoavlinger P'!AC168,""),"")</f>
        <v/>
      </c>
    </row>
    <row r="168" spans="3:8" x14ac:dyDescent="0.25">
      <c r="C168" t="str">
        <f>IF('Økoavlinger P'!W178&gt;0,'Økoavlinger P'!W178,"")</f>
        <v/>
      </c>
      <c r="D168" t="str">
        <f>IF('Økoavlinger P'!X178&gt;0,'Økoavlinger P'!X178,"")</f>
        <v/>
      </c>
      <c r="F168" t="str">
        <f>IF('Økoavlinger P'!Z169&gt;0,'Økoavlinger P'!Z169,"")</f>
        <v>5052 LEKA</v>
      </c>
      <c r="G168">
        <f>IF('Økoavlinger P'!Z169&gt;0,'Økoavlinger P'!AA169,"")</f>
        <v>0</v>
      </c>
      <c r="H168" s="4" t="str">
        <f>IFERROR(IF('Økoavlinger P'!Z169&gt;0,'Økoavlinger P'!AC169,""),"")</f>
        <v/>
      </c>
    </row>
    <row r="169" spans="3:8" x14ac:dyDescent="0.25">
      <c r="C169" t="str">
        <f>IF('Økoavlinger P'!W179&gt;0,'Økoavlinger P'!W179,"")</f>
        <v/>
      </c>
      <c r="D169" t="str">
        <f>IF('Økoavlinger P'!X179&gt;0,'Økoavlinger P'!X179,"")</f>
        <v/>
      </c>
      <c r="F169" t="str">
        <f>IF('Økoavlinger P'!Z170&gt;0,'Økoavlinger P'!Z170,"")</f>
        <v>1578 FJORD</v>
      </c>
      <c r="G169">
        <f>IF('Økoavlinger P'!Z170&gt;0,'Økoavlinger P'!AA170,"")</f>
        <v>0</v>
      </c>
      <c r="H169" s="4" t="str">
        <f>IFERROR(IF('Økoavlinger P'!Z170&gt;0,'Økoavlinger P'!AC170,""),"")</f>
        <v/>
      </c>
    </row>
    <row r="170" spans="3:8" x14ac:dyDescent="0.25">
      <c r="C170" t="str">
        <f>IF('Økoavlinger P'!W180&gt;0,'Økoavlinger P'!W180,"")</f>
        <v/>
      </c>
      <c r="D170" t="str">
        <f>IF('Økoavlinger P'!X180&gt;0,'Økoavlinger P'!X180,"")</f>
        <v/>
      </c>
      <c r="F170" t="str">
        <f>IF('Økoavlinger P'!Z171&gt;0,'Økoavlinger P'!Z171,"")</f>
        <v>1573 SMØLA</v>
      </c>
      <c r="G170">
        <f>IF('Økoavlinger P'!Z171&gt;0,'Økoavlinger P'!AA171,"")</f>
        <v>0</v>
      </c>
      <c r="H170" s="4" t="str">
        <f>IFERROR(IF('Økoavlinger P'!Z171&gt;0,'Økoavlinger P'!AC171,""),"")</f>
        <v/>
      </c>
    </row>
    <row r="171" spans="3:8" x14ac:dyDescent="0.25">
      <c r="C171" t="str">
        <f>IF('Økoavlinger P'!W181&gt;0,'Økoavlinger P'!W181,"")</f>
        <v/>
      </c>
      <c r="D171" t="str">
        <f>IF('Økoavlinger P'!X181&gt;0,'Økoavlinger P'!X181,"")</f>
        <v/>
      </c>
      <c r="F171" t="str">
        <f>IF('Økoavlinger P'!Z172&gt;0,'Økoavlinger P'!Z172,"")</f>
        <v>3328 ÅL</v>
      </c>
      <c r="G171">
        <f>IF('Økoavlinger P'!Z172&gt;0,'Økoavlinger P'!AA172,"")</f>
        <v>0</v>
      </c>
      <c r="H171" s="4" t="str">
        <f>IFERROR(IF('Økoavlinger P'!Z172&gt;0,'Økoavlinger P'!AC172,""),"")</f>
        <v/>
      </c>
    </row>
    <row r="172" spans="3:8" x14ac:dyDescent="0.25">
      <c r="C172" t="str">
        <f>IF('Økoavlinger P'!W182&gt;0,'Økoavlinger P'!W182,"")</f>
        <v/>
      </c>
      <c r="D172" t="str">
        <f>IF('Økoavlinger P'!X182&gt;0,'Økoavlinger P'!X182,"")</f>
        <v/>
      </c>
      <c r="F172" t="str">
        <f>IF('Økoavlinger P'!Z173&gt;0,'Økoavlinger P'!Z173,"")</f>
        <v>3441 GAUSDAL</v>
      </c>
      <c r="G172">
        <f>IF('Økoavlinger P'!Z173&gt;0,'Økoavlinger P'!AA173,"")</f>
        <v>0</v>
      </c>
      <c r="H172" s="4" t="str">
        <f>IFERROR(IF('Økoavlinger P'!Z173&gt;0,'Økoavlinger P'!AC173,""),"")</f>
        <v/>
      </c>
    </row>
    <row r="173" spans="3:8" x14ac:dyDescent="0.25">
      <c r="C173" t="str">
        <f>IF('Økoavlinger P'!W183&gt;0,'Økoavlinger P'!W183,"")</f>
        <v/>
      </c>
      <c r="D173" t="str">
        <f>IF('Økoavlinger P'!X183&gt;0,'Økoavlinger P'!X183,"")</f>
        <v/>
      </c>
      <c r="F173" t="str">
        <f>IF('Økoavlinger P'!Z174&gt;0,'Økoavlinger P'!Z174,"")</f>
        <v>3453 ØYSTRE SLIDRE</v>
      </c>
      <c r="G173">
        <f>IF('Økoavlinger P'!Z174&gt;0,'Økoavlinger P'!AA174,"")</f>
        <v>0</v>
      </c>
      <c r="H173" s="4" t="str">
        <f>IFERROR(IF('Økoavlinger P'!Z174&gt;0,'Økoavlinger P'!AC174,""),"")</f>
        <v/>
      </c>
    </row>
    <row r="174" spans="3:8" x14ac:dyDescent="0.25">
      <c r="C174" t="str">
        <f>IF('Økoavlinger P'!W184&gt;0,'Økoavlinger P'!W184,"")</f>
        <v/>
      </c>
      <c r="D174" t="str">
        <f>IF('Økoavlinger P'!X184&gt;0,'Økoavlinger P'!X184,"")</f>
        <v/>
      </c>
      <c r="F174" t="str">
        <f>IF('Økoavlinger P'!Z175&gt;0,'Økoavlinger P'!Z175,"")</f>
        <v/>
      </c>
      <c r="G174" t="str">
        <f>IF('Økoavlinger P'!Z175&gt;0,'Økoavlinger P'!AA175,"")</f>
        <v/>
      </c>
      <c r="H174" s="4" t="str">
        <f>IFERROR(IF('Økoavlinger P'!Z175&gt;0,'Økoavlinger P'!AC175,""),"")</f>
        <v/>
      </c>
    </row>
    <row r="175" spans="3:8" x14ac:dyDescent="0.25">
      <c r="C175" t="str">
        <f>IF('Økoavlinger P'!W185&gt;0,'Økoavlinger P'!W185,"")</f>
        <v/>
      </c>
      <c r="D175" t="str">
        <f>IF('Økoavlinger P'!X185&gt;0,'Økoavlinger P'!X185,"")</f>
        <v/>
      </c>
      <c r="F175" t="str">
        <f>IF('Økoavlinger P'!Z176&gt;0,'Økoavlinger P'!Z176,"")</f>
        <v/>
      </c>
      <c r="G175" t="str">
        <f>IF('Økoavlinger P'!Z176&gt;0,'Økoavlinger P'!AA176,"")</f>
        <v/>
      </c>
      <c r="H175" s="4" t="str">
        <f>IFERROR(IF('Økoavlinger P'!Z176&gt;0,'Økoavlinger P'!AC176,""),"")</f>
        <v/>
      </c>
    </row>
    <row r="176" spans="3:8" x14ac:dyDescent="0.25">
      <c r="C176" t="str">
        <f>IF('Økoavlinger P'!W186&gt;0,'Økoavlinger P'!W186,"")</f>
        <v/>
      </c>
      <c r="D176" t="str">
        <f>IF('Økoavlinger P'!X186&gt;0,'Økoavlinger P'!X186,"")</f>
        <v/>
      </c>
      <c r="F176" t="str">
        <f>IF('Økoavlinger P'!Z177&gt;0,'Økoavlinger P'!Z177,"")</f>
        <v/>
      </c>
      <c r="G176" t="str">
        <f>IF('Økoavlinger P'!Z177&gt;0,'Økoavlinger P'!AA177,"")</f>
        <v/>
      </c>
      <c r="H176" s="4" t="str">
        <f>IFERROR(IF('Økoavlinger P'!Z177&gt;0,'Økoavlinger P'!AC177,""),"")</f>
        <v/>
      </c>
    </row>
    <row r="177" spans="3:8" x14ac:dyDescent="0.25">
      <c r="C177" t="str">
        <f>IF('Økoavlinger P'!W187&gt;0,'Økoavlinger P'!W187,"")</f>
        <v/>
      </c>
      <c r="D177" t="str">
        <f>IF('Økoavlinger P'!X187&gt;0,'Økoavlinger P'!X187,"")</f>
        <v/>
      </c>
      <c r="F177" t="str">
        <f>IF('Økoavlinger P'!Z178&gt;0,'Økoavlinger P'!Z178,"")</f>
        <v/>
      </c>
      <c r="G177" t="str">
        <f>IF('Økoavlinger P'!Z178&gt;0,'Økoavlinger P'!AA178,"")</f>
        <v/>
      </c>
      <c r="H177" s="4" t="str">
        <f>IFERROR(IF('Økoavlinger P'!Z178&gt;0,'Økoavlinger P'!AC178,""),"")</f>
        <v/>
      </c>
    </row>
    <row r="178" spans="3:8" x14ac:dyDescent="0.25">
      <c r="C178" t="str">
        <f>IF('Økoavlinger P'!W188&gt;0,'Økoavlinger P'!W188,"")</f>
        <v/>
      </c>
      <c r="D178" t="str">
        <f>IF('Økoavlinger P'!X188&gt;0,'Økoavlinger P'!X188,"")</f>
        <v/>
      </c>
      <c r="F178" t="str">
        <f>IF('Økoavlinger P'!Z179&gt;0,'Økoavlinger P'!Z179,"")</f>
        <v/>
      </c>
      <c r="G178" t="str">
        <f>IF('Økoavlinger P'!Z179&gt;0,'Økoavlinger P'!AA179,"")</f>
        <v/>
      </c>
      <c r="H178" s="4" t="str">
        <f>IFERROR(IF('Økoavlinger P'!Z179&gt;0,'Økoavlinger P'!AC179,""),"")</f>
        <v/>
      </c>
    </row>
    <row r="179" spans="3:8" x14ac:dyDescent="0.25">
      <c r="C179" t="str">
        <f>IF('Økoavlinger P'!W189&gt;0,'Økoavlinger P'!W189,"")</f>
        <v/>
      </c>
      <c r="D179" t="str">
        <f>IF('Økoavlinger P'!X189&gt;0,'Økoavlinger P'!X189,"")</f>
        <v/>
      </c>
      <c r="F179" t="str">
        <f>IF('Økoavlinger P'!Z180&gt;0,'Økoavlinger P'!Z180,"")</f>
        <v/>
      </c>
      <c r="G179" t="str">
        <f>IF('Økoavlinger P'!Z180&gt;0,'Økoavlinger P'!AA180,"")</f>
        <v/>
      </c>
      <c r="H179" s="4" t="str">
        <f>IFERROR(IF('Økoavlinger P'!Z180&gt;0,'Økoavlinger P'!AC180,""),"")</f>
        <v/>
      </c>
    </row>
    <row r="180" spans="3:8" x14ac:dyDescent="0.25">
      <c r="C180" t="str">
        <f>IF('Økoavlinger P'!W190&gt;0,'Økoavlinger P'!W190,"")</f>
        <v/>
      </c>
      <c r="D180" t="str">
        <f>IF('Økoavlinger P'!X190&gt;0,'Økoavlinger P'!X190,"")</f>
        <v/>
      </c>
      <c r="F180" t="str">
        <f>IF('Økoavlinger P'!Z181&gt;0,'Økoavlinger P'!Z181,"")</f>
        <v/>
      </c>
      <c r="G180" t="str">
        <f>IF('Økoavlinger P'!Z181&gt;0,'Økoavlinger P'!AA181,"")</f>
        <v/>
      </c>
      <c r="H180" s="4" t="str">
        <f>IFERROR(IF('Økoavlinger P'!Z181&gt;0,'Økoavlinger P'!AC181,""),"")</f>
        <v/>
      </c>
    </row>
    <row r="181" spans="3:8" x14ac:dyDescent="0.25">
      <c r="C181" t="str">
        <f>IF('Økoavlinger P'!W191&gt;0,'Økoavlinger P'!W191,"")</f>
        <v/>
      </c>
      <c r="D181" t="str">
        <f>IF('Økoavlinger P'!X191&gt;0,'Økoavlinger P'!X191,"")</f>
        <v/>
      </c>
      <c r="F181" t="str">
        <f>IF('Økoavlinger P'!Z182&gt;0,'Økoavlinger P'!Z182,"")</f>
        <v/>
      </c>
      <c r="G181" t="str">
        <f>IF('Økoavlinger P'!Z182&gt;0,'Økoavlinger P'!AA182,"")</f>
        <v/>
      </c>
      <c r="H181" s="4" t="str">
        <f>IFERROR(IF('Økoavlinger P'!Z182&gt;0,'Økoavlinger P'!AC182,""),"")</f>
        <v/>
      </c>
    </row>
    <row r="182" spans="3:8" x14ac:dyDescent="0.25">
      <c r="C182" t="str">
        <f>IF('Økoavlinger P'!W192&gt;0,'Økoavlinger P'!W192,"")</f>
        <v/>
      </c>
      <c r="D182" t="str">
        <f>IF('Økoavlinger P'!X192&gt;0,'Økoavlinger P'!X192,"")</f>
        <v/>
      </c>
      <c r="F182" t="str">
        <f>IF('Økoavlinger P'!Z183&gt;0,'Økoavlinger P'!Z183,"")</f>
        <v/>
      </c>
      <c r="G182" t="str">
        <f>IF('Økoavlinger P'!Z183&gt;0,'Økoavlinger P'!AA183,"")</f>
        <v/>
      </c>
      <c r="H182" s="4" t="str">
        <f>IFERROR(IF('Økoavlinger P'!Z183&gt;0,'Økoavlinger P'!AC183,""),"")</f>
        <v/>
      </c>
    </row>
    <row r="183" spans="3:8" x14ac:dyDescent="0.25">
      <c r="C183" t="str">
        <f>IF('Økoavlinger P'!W193&gt;0,'Økoavlinger P'!W193,"")</f>
        <v/>
      </c>
      <c r="D183" t="str">
        <f>IF('Økoavlinger P'!X193&gt;0,'Økoavlinger P'!X193,"")</f>
        <v/>
      </c>
      <c r="F183" t="str">
        <f>IF('Økoavlinger P'!Z184&gt;0,'Økoavlinger P'!Z184,"")</f>
        <v/>
      </c>
      <c r="G183" t="str">
        <f>IF('Økoavlinger P'!Z184&gt;0,'Økoavlinger P'!AA184,"")</f>
        <v/>
      </c>
      <c r="H183" s="4" t="str">
        <f>IFERROR(IF('Økoavlinger P'!Z184&gt;0,'Økoavlinger P'!AC184,""),"")</f>
        <v/>
      </c>
    </row>
    <row r="184" spans="3:8" x14ac:dyDescent="0.25">
      <c r="C184" t="str">
        <f>IF('Økoavlinger P'!W194&gt;0,'Økoavlinger P'!W194,"")</f>
        <v/>
      </c>
      <c r="D184" t="str">
        <f>IF('Økoavlinger P'!X194&gt;0,'Økoavlinger P'!X194,"")</f>
        <v/>
      </c>
      <c r="F184" t="str">
        <f>IF('Økoavlinger P'!Z185&gt;0,'Økoavlinger P'!Z185,"")</f>
        <v/>
      </c>
      <c r="G184" t="str">
        <f>IF('Økoavlinger P'!Z185&gt;0,'Økoavlinger P'!AA185,"")</f>
        <v/>
      </c>
      <c r="H184" s="4" t="str">
        <f>IFERROR(IF('Økoavlinger P'!Z185&gt;0,'Økoavlinger P'!AC185,""),"")</f>
        <v/>
      </c>
    </row>
    <row r="185" spans="3:8" x14ac:dyDescent="0.25">
      <c r="C185" t="str">
        <f>IF('Økoavlinger P'!W195&gt;0,'Økoavlinger P'!W195,"")</f>
        <v/>
      </c>
      <c r="D185" t="str">
        <f>IF('Økoavlinger P'!X195&gt;0,'Økoavlinger P'!X195,"")</f>
        <v/>
      </c>
      <c r="F185" t="str">
        <f>IF('Økoavlinger P'!Z186&gt;0,'Økoavlinger P'!Z186,"")</f>
        <v/>
      </c>
      <c r="G185" t="str">
        <f>IF('Økoavlinger P'!Z186&gt;0,'Økoavlinger P'!AA186,"")</f>
        <v/>
      </c>
      <c r="H185" s="4" t="str">
        <f>IFERROR(IF('Økoavlinger P'!Z186&gt;0,'Økoavlinger P'!AC186,""),"")</f>
        <v/>
      </c>
    </row>
    <row r="186" spans="3:8" x14ac:dyDescent="0.25">
      <c r="C186" t="str">
        <f>IF('Økoavlinger P'!W196&gt;0,'Økoavlinger P'!W196,"")</f>
        <v/>
      </c>
      <c r="D186" t="str">
        <f>IF('Økoavlinger P'!X196&gt;0,'Økoavlinger P'!X196,"")</f>
        <v/>
      </c>
      <c r="F186" t="str">
        <f>IF('Økoavlinger P'!Z187&gt;0,'Økoavlinger P'!Z187,"")</f>
        <v/>
      </c>
      <c r="G186" t="str">
        <f>IF('Økoavlinger P'!Z187&gt;0,'Økoavlinger P'!AA187,"")</f>
        <v/>
      </c>
      <c r="H186" s="4" t="str">
        <f>IFERROR(IF('Økoavlinger P'!Z187&gt;0,'Økoavlinger P'!AC187,""),"")</f>
        <v/>
      </c>
    </row>
    <row r="187" spans="3:8" x14ac:dyDescent="0.25">
      <c r="C187" t="str">
        <f>IF('Økoavlinger P'!W197&gt;0,'Økoavlinger P'!W197,"")</f>
        <v/>
      </c>
      <c r="D187" t="str">
        <f>IF('Økoavlinger P'!X197&gt;0,'Økoavlinger P'!X197,"")</f>
        <v/>
      </c>
      <c r="F187" t="str">
        <f>IF('Økoavlinger P'!Z188&gt;0,'Økoavlinger P'!Z188,"")</f>
        <v/>
      </c>
      <c r="G187" t="str">
        <f>IF('Økoavlinger P'!Z188&gt;0,'Økoavlinger P'!AA188,"")</f>
        <v/>
      </c>
      <c r="H187" s="4" t="str">
        <f>IFERROR(IF('Økoavlinger P'!Z188&gt;0,'Økoavlinger P'!AC188,""),"")</f>
        <v/>
      </c>
    </row>
    <row r="188" spans="3:8" x14ac:dyDescent="0.25">
      <c r="C188" t="str">
        <f>IF('Økoavlinger P'!W198&gt;0,'Økoavlinger P'!W198,"")</f>
        <v/>
      </c>
      <c r="D188" t="str">
        <f>IF('Økoavlinger P'!X198&gt;0,'Økoavlinger P'!X198,"")</f>
        <v/>
      </c>
      <c r="F188" t="str">
        <f>IF('Økoavlinger P'!Z189&gt;0,'Økoavlinger P'!Z189,"")</f>
        <v/>
      </c>
      <c r="G188" t="str">
        <f>IF('Økoavlinger P'!Z189&gt;0,'Økoavlinger P'!AA189,"")</f>
        <v/>
      </c>
      <c r="H188" s="4" t="str">
        <f>IFERROR(IF('Økoavlinger P'!Z189&gt;0,'Økoavlinger P'!AC189,""),"")</f>
        <v/>
      </c>
    </row>
    <row r="189" spans="3:8" x14ac:dyDescent="0.25">
      <c r="C189" t="str">
        <f>IF('Økoavlinger P'!W199&gt;0,'Økoavlinger P'!W199,"")</f>
        <v/>
      </c>
      <c r="D189" t="str">
        <f>IF('Økoavlinger P'!X199&gt;0,'Økoavlinger P'!X199,"")</f>
        <v/>
      </c>
      <c r="F189" t="str">
        <f>IF('Økoavlinger P'!Z190&gt;0,'Økoavlinger P'!Z190,"")</f>
        <v/>
      </c>
      <c r="G189" t="str">
        <f>IF('Økoavlinger P'!Z190&gt;0,'Økoavlinger P'!AA190,"")</f>
        <v/>
      </c>
      <c r="H189" s="4" t="str">
        <f>IFERROR(IF('Økoavlinger P'!Z190&gt;0,'Økoavlinger P'!AC190,""),"")</f>
        <v/>
      </c>
    </row>
    <row r="190" spans="3:8" x14ac:dyDescent="0.25">
      <c r="C190" t="str">
        <f>IF('Økoavlinger P'!W200&gt;0,'Økoavlinger P'!W200,"")</f>
        <v/>
      </c>
      <c r="D190" t="str">
        <f>IF('Økoavlinger P'!X200&gt;0,'Økoavlinger P'!X200,"")</f>
        <v/>
      </c>
      <c r="F190" t="str">
        <f>IF('Økoavlinger P'!Z191&gt;0,'Økoavlinger P'!Z191,"")</f>
        <v/>
      </c>
      <c r="G190" t="str">
        <f>IF('Økoavlinger P'!Z191&gt;0,'Økoavlinger P'!AA191,"")</f>
        <v/>
      </c>
      <c r="H190" s="4" t="str">
        <f>IFERROR(IF('Økoavlinger P'!Z191&gt;0,'Økoavlinger P'!AC191,""),"")</f>
        <v/>
      </c>
    </row>
    <row r="191" spans="3:8" x14ac:dyDescent="0.25">
      <c r="C191" t="str">
        <f>IF('Økoavlinger P'!W201&gt;0,'Økoavlinger P'!W201,"")</f>
        <v/>
      </c>
      <c r="D191" t="str">
        <f>IF('Økoavlinger P'!X201&gt;0,'Økoavlinger P'!X201,"")</f>
        <v/>
      </c>
      <c r="F191" t="str">
        <f>IF('Økoavlinger P'!Z192&gt;0,'Økoavlinger P'!Z192,"")</f>
        <v/>
      </c>
      <c r="G191" t="str">
        <f>IF('Økoavlinger P'!Z192&gt;0,'Økoavlinger P'!AA192,"")</f>
        <v/>
      </c>
      <c r="H191" s="4" t="str">
        <f>IFERROR(IF('Økoavlinger P'!Z192&gt;0,'Økoavlinger P'!AC192,""),"")</f>
        <v/>
      </c>
    </row>
    <row r="192" spans="3:8" x14ac:dyDescent="0.25">
      <c r="C192" t="str">
        <f>IF('Økoavlinger P'!W202&gt;0,'Økoavlinger P'!W202,"")</f>
        <v/>
      </c>
      <c r="D192" t="str">
        <f>IF('Økoavlinger P'!X202&gt;0,'Økoavlinger P'!X202,"")</f>
        <v/>
      </c>
      <c r="F192" t="str">
        <f>IF('Økoavlinger P'!Z193&gt;0,'Økoavlinger P'!Z193,"")</f>
        <v/>
      </c>
      <c r="G192" t="str">
        <f>IF('Økoavlinger P'!Z193&gt;0,'Økoavlinger P'!AA193,"")</f>
        <v/>
      </c>
      <c r="H192" s="4" t="str">
        <f>IFERROR(IF('Økoavlinger P'!Z193&gt;0,'Økoavlinger P'!AC193,""),"")</f>
        <v/>
      </c>
    </row>
    <row r="193" spans="3:8" x14ac:dyDescent="0.25">
      <c r="C193" t="str">
        <f>IF('Økoavlinger P'!W203&gt;0,'Økoavlinger P'!W203,"")</f>
        <v/>
      </c>
      <c r="D193" t="str">
        <f>IF('Økoavlinger P'!X203&gt;0,'Økoavlinger P'!X203,"")</f>
        <v/>
      </c>
      <c r="F193" t="str">
        <f>IF('Økoavlinger P'!Z194&gt;0,'Økoavlinger P'!Z194,"")</f>
        <v/>
      </c>
      <c r="G193" t="str">
        <f>IF('Økoavlinger P'!Z194&gt;0,'Økoavlinger P'!AA194,"")</f>
        <v/>
      </c>
      <c r="H193" s="4" t="str">
        <f>IFERROR(IF('Økoavlinger P'!Z194&gt;0,'Økoavlinger P'!AC194,""),"")</f>
        <v/>
      </c>
    </row>
    <row r="194" spans="3:8" x14ac:dyDescent="0.25">
      <c r="C194" t="str">
        <f>IF('Økoavlinger P'!W204&gt;0,'Økoavlinger P'!W204,"")</f>
        <v/>
      </c>
      <c r="D194" t="str">
        <f>IF('Økoavlinger P'!X204&gt;0,'Økoavlinger P'!X204,"")</f>
        <v/>
      </c>
      <c r="F194" t="str">
        <f>IF('Økoavlinger P'!Z195&gt;0,'Økoavlinger P'!Z195,"")</f>
        <v/>
      </c>
      <c r="G194" t="str">
        <f>IF('Økoavlinger P'!Z195&gt;0,'Økoavlinger P'!AA195,"")</f>
        <v/>
      </c>
      <c r="H194" s="4" t="str">
        <f>IFERROR(IF('Økoavlinger P'!Z195&gt;0,'Økoavlinger P'!AC195,""),"")</f>
        <v/>
      </c>
    </row>
    <row r="195" spans="3:8" x14ac:dyDescent="0.25">
      <c r="C195" t="str">
        <f>IF('Økoavlinger P'!W205&gt;0,'Økoavlinger P'!W205,"")</f>
        <v/>
      </c>
      <c r="D195" t="str">
        <f>IF('Økoavlinger P'!X205&gt;0,'Økoavlinger P'!X205,"")</f>
        <v/>
      </c>
      <c r="F195" t="str">
        <f>IF('Økoavlinger P'!Z196&gt;0,'Økoavlinger P'!Z196,"")</f>
        <v/>
      </c>
      <c r="G195" t="str">
        <f>IF('Økoavlinger P'!Z196&gt;0,'Økoavlinger P'!AA196,"")</f>
        <v/>
      </c>
      <c r="H195" s="4" t="str">
        <f>IFERROR(IF('Økoavlinger P'!Z196&gt;0,'Økoavlinger P'!AC196,""),"")</f>
        <v/>
      </c>
    </row>
    <row r="196" spans="3:8" x14ac:dyDescent="0.25">
      <c r="C196" t="str">
        <f>IF('Økoavlinger P'!W206&gt;0,'Økoavlinger P'!W206,"")</f>
        <v/>
      </c>
      <c r="D196" t="str">
        <f>IF('Økoavlinger P'!X206&gt;0,'Økoavlinger P'!X206,"")</f>
        <v/>
      </c>
      <c r="F196" t="str">
        <f>IF('Økoavlinger P'!Z197&gt;0,'Økoavlinger P'!Z197,"")</f>
        <v/>
      </c>
      <c r="G196" t="str">
        <f>IF('Økoavlinger P'!Z197&gt;0,'Økoavlinger P'!AA197,"")</f>
        <v/>
      </c>
      <c r="H196" s="4" t="str">
        <f>IFERROR(IF('Økoavlinger P'!Z197&gt;0,'Økoavlinger P'!AC197,""),"")</f>
        <v/>
      </c>
    </row>
    <row r="197" spans="3:8" x14ac:dyDescent="0.25">
      <c r="C197" t="str">
        <f>IF('Økoavlinger P'!W207&gt;0,'Økoavlinger P'!W207,"")</f>
        <v/>
      </c>
      <c r="D197" t="str">
        <f>IF('Økoavlinger P'!X207&gt;0,'Økoavlinger P'!X207,"")</f>
        <v/>
      </c>
      <c r="F197" t="str">
        <f>IF('Økoavlinger P'!Z198&gt;0,'Økoavlinger P'!Z198,"")</f>
        <v/>
      </c>
      <c r="G197" t="str">
        <f>IF('Økoavlinger P'!Z198&gt;0,'Økoavlinger P'!AA198,"")</f>
        <v/>
      </c>
      <c r="H197" s="4" t="str">
        <f>IFERROR(IF('Økoavlinger P'!Z198&gt;0,'Økoavlinger P'!AC198,""),"")</f>
        <v/>
      </c>
    </row>
    <row r="198" spans="3:8" x14ac:dyDescent="0.25">
      <c r="C198" t="str">
        <f>IF('Økoavlinger P'!W208&gt;0,'Økoavlinger P'!W208,"")</f>
        <v/>
      </c>
      <c r="D198" t="str">
        <f>IF('Økoavlinger P'!X208&gt;0,'Økoavlinger P'!X208,"")</f>
        <v/>
      </c>
      <c r="F198" t="str">
        <f>IF('Økoavlinger P'!Z199&gt;0,'Økoavlinger P'!Z199,"")</f>
        <v/>
      </c>
      <c r="G198" t="str">
        <f>IF('Økoavlinger P'!Z199&gt;0,'Økoavlinger P'!AA199,"")</f>
        <v/>
      </c>
      <c r="H198" s="4" t="str">
        <f>IFERROR(IF('Økoavlinger P'!Z199&gt;0,'Økoavlinger P'!AC199,""),"")</f>
        <v/>
      </c>
    </row>
    <row r="199" spans="3:8" x14ac:dyDescent="0.25">
      <c r="C199" t="str">
        <f>IF('Økoavlinger P'!W209&gt;0,'Økoavlinger P'!W209,"")</f>
        <v/>
      </c>
      <c r="D199" t="str">
        <f>IF('Økoavlinger P'!X209&gt;0,'Økoavlinger P'!X209,"")</f>
        <v/>
      </c>
      <c r="F199" t="str">
        <f>IF('Økoavlinger P'!Z200&gt;0,'Økoavlinger P'!Z200,"")</f>
        <v/>
      </c>
      <c r="G199" t="str">
        <f>IF('Økoavlinger P'!Z200&gt;0,'Økoavlinger P'!AA200,"")</f>
        <v/>
      </c>
      <c r="H199" s="4" t="str">
        <f>IFERROR(IF('Økoavlinger P'!Z200&gt;0,'Økoavlinger P'!AC200,""),"")</f>
        <v/>
      </c>
    </row>
    <row r="200" spans="3:8" x14ac:dyDescent="0.25">
      <c r="C200" t="str">
        <f>IF('Økoavlinger P'!W210&gt;0,'Økoavlinger P'!W210,"")</f>
        <v/>
      </c>
      <c r="D200" t="str">
        <f>IF('Økoavlinger P'!X210&gt;0,'Økoavlinger P'!X210,"")</f>
        <v/>
      </c>
      <c r="F200" t="str">
        <f>IF('Økoavlinger P'!Z201&gt;0,'Økoavlinger P'!Z201,"")</f>
        <v/>
      </c>
      <c r="G200" t="str">
        <f>IF('Økoavlinger P'!Z201&gt;0,'Økoavlinger P'!AA201,"")</f>
        <v/>
      </c>
      <c r="H200" s="4" t="str">
        <f>IFERROR(IF('Økoavlinger P'!Z201&gt;0,'Økoavlinger P'!AC201,""),"")</f>
        <v/>
      </c>
    </row>
    <row r="201" spans="3:8" x14ac:dyDescent="0.25">
      <c r="C201" t="str">
        <f>IF('Økoavlinger P'!W211&gt;0,'Økoavlinger P'!W211,"")</f>
        <v/>
      </c>
      <c r="D201" t="str">
        <f>IF('Økoavlinger P'!X211&gt;0,'Økoavlinger P'!X211,"")</f>
        <v/>
      </c>
      <c r="F201" t="str">
        <f>IF('Økoavlinger P'!Z202&gt;0,'Økoavlinger P'!Z202,"")</f>
        <v/>
      </c>
      <c r="G201" t="str">
        <f>IF('Økoavlinger P'!Z202&gt;0,'Økoavlinger P'!AA202,"")</f>
        <v/>
      </c>
      <c r="H201" s="4" t="str">
        <f>IFERROR(IF('Økoavlinger P'!Z202&gt;0,'Økoavlinger P'!AC202,""),"")</f>
        <v/>
      </c>
    </row>
    <row r="202" spans="3:8" x14ac:dyDescent="0.25">
      <c r="C202" t="str">
        <f>IF('Økoavlinger P'!W212&gt;0,'Økoavlinger P'!W212,"")</f>
        <v/>
      </c>
      <c r="D202" t="str">
        <f>IF('Økoavlinger P'!X212&gt;0,'Økoavlinger P'!X212,"")</f>
        <v/>
      </c>
      <c r="F202" t="str">
        <f>IF('Økoavlinger P'!Z203&gt;0,'Økoavlinger P'!Z203,"")</f>
        <v/>
      </c>
      <c r="G202" t="str">
        <f>IF('Økoavlinger P'!Z203&gt;0,'Økoavlinger P'!AA203,"")</f>
        <v/>
      </c>
      <c r="H202" s="4" t="str">
        <f>IFERROR(IF('Økoavlinger P'!Z203&gt;0,'Økoavlinger P'!AC203,""),"")</f>
        <v/>
      </c>
    </row>
    <row r="203" spans="3:8" x14ac:dyDescent="0.25">
      <c r="C203" t="str">
        <f>IF('Økoavlinger P'!W213&gt;0,'Økoavlinger P'!W213,"")</f>
        <v/>
      </c>
      <c r="D203" t="str">
        <f>IF('Økoavlinger P'!X213&gt;0,'Økoavlinger P'!X213,"")</f>
        <v/>
      </c>
      <c r="F203" t="str">
        <f>IF('Økoavlinger P'!Z204&gt;0,'Økoavlinger P'!Z204,"")</f>
        <v/>
      </c>
      <c r="G203" t="str">
        <f>IF('Økoavlinger P'!Z204&gt;0,'Økoavlinger P'!AA204,"")</f>
        <v/>
      </c>
      <c r="H203" s="4" t="str">
        <f>IFERROR(IF('Økoavlinger P'!Z204&gt;0,'Økoavlinger P'!AC204,""),"")</f>
        <v/>
      </c>
    </row>
    <row r="204" spans="3:8" x14ac:dyDescent="0.25">
      <c r="C204" t="str">
        <f>IF('Økoavlinger P'!W214&gt;0,'Økoavlinger P'!W214,"")</f>
        <v/>
      </c>
      <c r="D204" t="str">
        <f>IF('Økoavlinger P'!X214&gt;0,'Økoavlinger P'!X214,"")</f>
        <v/>
      </c>
      <c r="F204" t="str">
        <f>IF('Økoavlinger P'!Z205&gt;0,'Økoavlinger P'!Z205,"")</f>
        <v/>
      </c>
      <c r="G204" t="str">
        <f>IF('Økoavlinger P'!Z205&gt;0,'Økoavlinger P'!AA205,"")</f>
        <v/>
      </c>
      <c r="H204" s="4" t="str">
        <f>IFERROR(IF('Økoavlinger P'!Z205&gt;0,'Økoavlinger P'!AC205,""),"")</f>
        <v/>
      </c>
    </row>
    <row r="205" spans="3:8" x14ac:dyDescent="0.25">
      <c r="C205" t="str">
        <f>IF('Økoavlinger P'!W215&gt;0,'Økoavlinger P'!W215,"")</f>
        <v/>
      </c>
      <c r="D205" t="str">
        <f>IF('Økoavlinger P'!X215&gt;0,'Økoavlinger P'!X215,"")</f>
        <v/>
      </c>
      <c r="F205" t="str">
        <f>IF('Økoavlinger P'!Z206&gt;0,'Økoavlinger P'!Z206,"")</f>
        <v/>
      </c>
      <c r="G205" t="str">
        <f>IF('Økoavlinger P'!Z206&gt;0,'Økoavlinger P'!AA206,"")</f>
        <v/>
      </c>
      <c r="H205" s="4" t="str">
        <f>IFERROR(IF('Økoavlinger P'!Z206&gt;0,'Økoavlinger P'!AC206,""),"")</f>
        <v/>
      </c>
    </row>
    <row r="206" spans="3:8" x14ac:dyDescent="0.25">
      <c r="C206" t="str">
        <f>IF('Økoavlinger P'!W216&gt;0,'Økoavlinger P'!W216,"")</f>
        <v/>
      </c>
      <c r="D206" t="str">
        <f>IF('Økoavlinger P'!X216&gt;0,'Økoavlinger P'!X216,"")</f>
        <v/>
      </c>
      <c r="F206" t="str">
        <f>IF('Økoavlinger P'!Z207&gt;0,'Økoavlinger P'!Z207,"")</f>
        <v/>
      </c>
      <c r="G206" t="str">
        <f>IF('Økoavlinger P'!Z207&gt;0,'Økoavlinger P'!AA207,"")</f>
        <v/>
      </c>
      <c r="H206" s="4" t="str">
        <f>IFERROR(IF('Økoavlinger P'!Z207&gt;0,'Økoavlinger P'!AC207,""),"")</f>
        <v/>
      </c>
    </row>
    <row r="207" spans="3:8" x14ac:dyDescent="0.25">
      <c r="C207" t="str">
        <f>IF('Økoavlinger P'!W217&gt;0,'Økoavlinger P'!W217,"")</f>
        <v/>
      </c>
      <c r="D207" t="str">
        <f>IF('Økoavlinger P'!X217&gt;0,'Økoavlinger P'!X217,"")</f>
        <v/>
      </c>
      <c r="F207" t="str">
        <f>IF('Økoavlinger P'!Z208&gt;0,'Økoavlinger P'!Z208,"")</f>
        <v/>
      </c>
      <c r="G207" t="str">
        <f>IF('Økoavlinger P'!Z208&gt;0,'Økoavlinger P'!AA208,"")</f>
        <v/>
      </c>
      <c r="H207" s="4" t="str">
        <f>IFERROR(IF('Økoavlinger P'!Z208&gt;0,'Økoavlinger P'!AC208,""),"")</f>
        <v/>
      </c>
    </row>
    <row r="208" spans="3:8" x14ac:dyDescent="0.25">
      <c r="C208" t="str">
        <f>IF('Økoavlinger P'!W218&gt;0,'Økoavlinger P'!W218,"")</f>
        <v/>
      </c>
      <c r="D208" t="str">
        <f>IF('Økoavlinger P'!X218&gt;0,'Økoavlinger P'!X218,"")</f>
        <v/>
      </c>
      <c r="F208" t="str">
        <f>IF('Økoavlinger P'!Z209&gt;0,'Økoavlinger P'!Z209,"")</f>
        <v/>
      </c>
      <c r="G208" t="str">
        <f>IF('Økoavlinger P'!Z209&gt;0,'Økoavlinger P'!AA209,"")</f>
        <v/>
      </c>
      <c r="H208" s="4" t="str">
        <f>IFERROR(IF('Økoavlinger P'!Z209&gt;0,'Økoavlinger P'!AC209,""),"")</f>
        <v/>
      </c>
    </row>
    <row r="209" spans="3:8" x14ac:dyDescent="0.25">
      <c r="C209" t="str">
        <f>IF('Økoavlinger P'!W219&gt;0,'Økoavlinger P'!W219,"")</f>
        <v/>
      </c>
      <c r="D209" t="str">
        <f>IF('Økoavlinger P'!X219&gt;0,'Økoavlinger P'!X219,"")</f>
        <v/>
      </c>
      <c r="F209" t="str">
        <f>IF('Økoavlinger P'!Z210&gt;0,'Økoavlinger P'!Z210,"")</f>
        <v/>
      </c>
      <c r="G209" t="str">
        <f>IF('Økoavlinger P'!Z210&gt;0,'Økoavlinger P'!AA210,"")</f>
        <v/>
      </c>
      <c r="H209" s="4" t="str">
        <f>IFERROR(IF('Økoavlinger P'!Z210&gt;0,'Økoavlinger P'!AC210,""),"")</f>
        <v/>
      </c>
    </row>
    <row r="210" spans="3:8" x14ac:dyDescent="0.25">
      <c r="C210" t="str">
        <f>IF('Økoavlinger P'!W220&gt;0,'Økoavlinger P'!W220,"")</f>
        <v/>
      </c>
      <c r="D210" t="str">
        <f>IF('Økoavlinger P'!X220&gt;0,'Økoavlinger P'!X220,"")</f>
        <v/>
      </c>
      <c r="F210" t="str">
        <f>IF('Økoavlinger P'!Z211&gt;0,'Økoavlinger P'!Z211,"")</f>
        <v/>
      </c>
      <c r="G210" t="str">
        <f>IF('Økoavlinger P'!Z211&gt;0,'Økoavlinger P'!AA211,"")</f>
        <v/>
      </c>
      <c r="H210" s="4" t="str">
        <f>IFERROR(IF('Økoavlinger P'!Z211&gt;0,'Økoavlinger P'!AC211,""),"")</f>
        <v/>
      </c>
    </row>
    <row r="211" spans="3:8" x14ac:dyDescent="0.25">
      <c r="C211" t="str">
        <f>IF('Økoavlinger P'!W221&gt;0,'Økoavlinger P'!W221,"")</f>
        <v/>
      </c>
      <c r="D211" t="str">
        <f>IF('Økoavlinger P'!X221&gt;0,'Økoavlinger P'!X221,"")</f>
        <v/>
      </c>
      <c r="F211" t="str">
        <f>IF('Økoavlinger P'!Z212&gt;0,'Økoavlinger P'!Z212,"")</f>
        <v/>
      </c>
      <c r="G211" t="str">
        <f>IF('Økoavlinger P'!Z212&gt;0,'Økoavlinger P'!AA212,"")</f>
        <v/>
      </c>
      <c r="H211" s="4" t="str">
        <f>IFERROR(IF('Økoavlinger P'!Z212&gt;0,'Økoavlinger P'!AC212,""),"")</f>
        <v/>
      </c>
    </row>
    <row r="212" spans="3:8" x14ac:dyDescent="0.25">
      <c r="C212" t="str">
        <f>IF('Økoavlinger P'!W222&gt;0,'Økoavlinger P'!W222,"")</f>
        <v/>
      </c>
      <c r="D212" t="str">
        <f>IF('Økoavlinger P'!X222&gt;0,'Økoavlinger P'!X222,"")</f>
        <v/>
      </c>
      <c r="F212" t="str">
        <f>IF('Økoavlinger P'!Z213&gt;0,'Økoavlinger P'!Z213,"")</f>
        <v/>
      </c>
      <c r="G212" t="str">
        <f>IF('Økoavlinger P'!Z213&gt;0,'Økoavlinger P'!AA213,"")</f>
        <v/>
      </c>
      <c r="H212" s="4" t="str">
        <f>IFERROR(IF('Økoavlinger P'!Z213&gt;0,'Økoavlinger P'!AC213,""),"")</f>
        <v/>
      </c>
    </row>
    <row r="213" spans="3:8" x14ac:dyDescent="0.25">
      <c r="C213" t="str">
        <f>IF('Økoavlinger P'!W223&gt;0,'Økoavlinger P'!W223,"")</f>
        <v/>
      </c>
      <c r="D213" t="str">
        <f>IF('Økoavlinger P'!X223&gt;0,'Økoavlinger P'!X223,"")</f>
        <v/>
      </c>
      <c r="F213" t="str">
        <f>IF('Økoavlinger P'!Z214&gt;0,'Økoavlinger P'!Z214,"")</f>
        <v/>
      </c>
      <c r="G213" t="str">
        <f>IF('Økoavlinger P'!Z214&gt;0,'Økoavlinger P'!AA214,"")</f>
        <v/>
      </c>
      <c r="H213" s="4" t="str">
        <f>IFERROR(IF('Økoavlinger P'!Z214&gt;0,'Økoavlinger P'!AC214,""),"")</f>
        <v/>
      </c>
    </row>
    <row r="214" spans="3:8" x14ac:dyDescent="0.25">
      <c r="C214" t="str">
        <f>IF('Økoavlinger P'!W224&gt;0,'Økoavlinger P'!W224,"")</f>
        <v/>
      </c>
      <c r="D214" t="str">
        <f>IF('Økoavlinger P'!X224&gt;0,'Økoavlinger P'!X224,"")</f>
        <v/>
      </c>
      <c r="F214" t="str">
        <f>IF('Økoavlinger P'!Z215&gt;0,'Økoavlinger P'!Z215,"")</f>
        <v/>
      </c>
      <c r="G214" t="str">
        <f>IF('Økoavlinger P'!Z215&gt;0,'Økoavlinger P'!AA215,"")</f>
        <v/>
      </c>
      <c r="H214" s="4" t="str">
        <f>IFERROR(IF('Økoavlinger P'!Z215&gt;0,'Økoavlinger P'!AC215,""),"")</f>
        <v/>
      </c>
    </row>
    <row r="215" spans="3:8" x14ac:dyDescent="0.25">
      <c r="C215" t="str">
        <f>IF('Økoavlinger P'!W225&gt;0,'Økoavlinger P'!W225,"")</f>
        <v/>
      </c>
      <c r="D215" t="str">
        <f>IF('Økoavlinger P'!X225&gt;0,'Økoavlinger P'!X225,"")</f>
        <v/>
      </c>
      <c r="F215" t="str">
        <f>IF('Økoavlinger P'!Z216&gt;0,'Økoavlinger P'!Z216,"")</f>
        <v/>
      </c>
      <c r="G215" t="str">
        <f>IF('Økoavlinger P'!Z216&gt;0,'Økoavlinger P'!AA216,"")</f>
        <v/>
      </c>
      <c r="H215" s="4" t="str">
        <f>IFERROR(IF('Økoavlinger P'!Z216&gt;0,'Økoavlinger P'!AC216,""),"")</f>
        <v/>
      </c>
    </row>
    <row r="216" spans="3:8" x14ac:dyDescent="0.25">
      <c r="C216" t="str">
        <f>IF('Økoavlinger P'!W226&gt;0,'Økoavlinger P'!W226,"")</f>
        <v/>
      </c>
      <c r="D216" t="str">
        <f>IF('Økoavlinger P'!X226&gt;0,'Økoavlinger P'!X226,"")</f>
        <v/>
      </c>
      <c r="F216" t="str">
        <f>IF('Økoavlinger P'!Z217&gt;0,'Økoavlinger P'!Z217,"")</f>
        <v/>
      </c>
      <c r="G216" t="str">
        <f>IF('Økoavlinger P'!Z217&gt;0,'Økoavlinger P'!AA217,"")</f>
        <v/>
      </c>
      <c r="H216" s="4" t="str">
        <f>IFERROR(IF('Økoavlinger P'!Z217&gt;0,'Økoavlinger P'!AC217,""),"")</f>
        <v/>
      </c>
    </row>
    <row r="217" spans="3:8" x14ac:dyDescent="0.25">
      <c r="C217" t="str">
        <f>IF('Økoavlinger P'!W227&gt;0,'Økoavlinger P'!W227,"")</f>
        <v/>
      </c>
      <c r="D217" t="str">
        <f>IF('Økoavlinger P'!X227&gt;0,'Økoavlinger P'!X227,"")</f>
        <v/>
      </c>
      <c r="F217" t="str">
        <f>IF('Økoavlinger P'!Z218&gt;0,'Økoavlinger P'!Z218,"")</f>
        <v/>
      </c>
      <c r="G217" t="str">
        <f>IF('Økoavlinger P'!Z218&gt;0,'Økoavlinger P'!AA218,"")</f>
        <v/>
      </c>
      <c r="H217" s="4" t="str">
        <f>IFERROR(IF('Økoavlinger P'!Z218&gt;0,'Økoavlinger P'!AC218,""),"")</f>
        <v/>
      </c>
    </row>
    <row r="218" spans="3:8" x14ac:dyDescent="0.25">
      <c r="C218" t="str">
        <f>IF('Økoavlinger P'!W228&gt;0,'Økoavlinger P'!W228,"")</f>
        <v/>
      </c>
      <c r="D218" t="str">
        <f>IF('Økoavlinger P'!X228&gt;0,'Økoavlinger P'!X228,"")</f>
        <v/>
      </c>
      <c r="F218" t="str">
        <f>IF('Økoavlinger P'!Z219&gt;0,'Økoavlinger P'!Z219,"")</f>
        <v/>
      </c>
      <c r="G218" t="str">
        <f>IF('Økoavlinger P'!Z219&gt;0,'Økoavlinger P'!AA219,"")</f>
        <v/>
      </c>
      <c r="H218" s="4" t="str">
        <f>IFERROR(IF('Økoavlinger P'!Z219&gt;0,'Økoavlinger P'!AC219,""),"")</f>
        <v/>
      </c>
    </row>
    <row r="219" spans="3:8" x14ac:dyDescent="0.25">
      <c r="C219" t="str">
        <f>IF('Økoavlinger P'!W229&gt;0,'Økoavlinger P'!W229,"")</f>
        <v/>
      </c>
      <c r="D219" t="str">
        <f>IF('Økoavlinger P'!X229&gt;0,'Økoavlinger P'!X229,"")</f>
        <v/>
      </c>
      <c r="F219" t="str">
        <f>IF('Økoavlinger P'!Z220&gt;0,'Økoavlinger P'!Z220,"")</f>
        <v/>
      </c>
      <c r="G219" t="str">
        <f>IF('Økoavlinger P'!Z220&gt;0,'Økoavlinger P'!AA220,"")</f>
        <v/>
      </c>
      <c r="H219" s="4" t="str">
        <f>IFERROR(IF('Økoavlinger P'!Z220&gt;0,'Økoavlinger P'!AC220,""),"")</f>
        <v/>
      </c>
    </row>
    <row r="220" spans="3:8" x14ac:dyDescent="0.25">
      <c r="C220" t="str">
        <f>IF('Økoavlinger P'!W230&gt;0,'Økoavlinger P'!W230,"")</f>
        <v/>
      </c>
      <c r="D220" t="str">
        <f>IF('Økoavlinger P'!X230&gt;0,'Økoavlinger P'!X230,"")</f>
        <v/>
      </c>
      <c r="F220" t="str">
        <f>IF('Økoavlinger P'!Z221&gt;0,'Økoavlinger P'!Z221,"")</f>
        <v/>
      </c>
      <c r="G220" t="str">
        <f>IF('Økoavlinger P'!Z221&gt;0,'Økoavlinger P'!AA221,"")</f>
        <v/>
      </c>
      <c r="H220" s="4" t="str">
        <f>IFERROR(IF('Økoavlinger P'!Z221&gt;0,'Økoavlinger P'!AC221,""),"")</f>
        <v/>
      </c>
    </row>
    <row r="221" spans="3:8" x14ac:dyDescent="0.25">
      <c r="C221" t="str">
        <f>IF('Økoavlinger P'!W231&gt;0,'Økoavlinger P'!W231,"")</f>
        <v/>
      </c>
      <c r="D221" t="str">
        <f>IF('Økoavlinger P'!X231&gt;0,'Økoavlinger P'!X231,"")</f>
        <v/>
      </c>
      <c r="F221" t="str">
        <f>IF('Økoavlinger P'!Z222&gt;0,'Økoavlinger P'!Z222,"")</f>
        <v/>
      </c>
      <c r="G221" t="str">
        <f>IF('Økoavlinger P'!Z222&gt;0,'Økoavlinger P'!AA222,"")</f>
        <v/>
      </c>
      <c r="H221" s="4" t="str">
        <f>IFERROR(IF('Økoavlinger P'!Z222&gt;0,'Økoavlinger P'!AC222,""),"")</f>
        <v/>
      </c>
    </row>
    <row r="222" spans="3:8" x14ac:dyDescent="0.25">
      <c r="C222" t="str">
        <f>IF('Økoavlinger P'!W232&gt;0,'Økoavlinger P'!W232,"")</f>
        <v/>
      </c>
      <c r="D222" t="str">
        <f>IF('Økoavlinger P'!X232&gt;0,'Økoavlinger P'!X232,"")</f>
        <v/>
      </c>
      <c r="F222" t="str">
        <f>IF('Økoavlinger P'!Z223&gt;0,'Økoavlinger P'!Z223,"")</f>
        <v/>
      </c>
      <c r="G222" t="str">
        <f>IF('Økoavlinger P'!Z223&gt;0,'Økoavlinger P'!AA223,"")</f>
        <v/>
      </c>
      <c r="H222" s="4" t="str">
        <f>IFERROR(IF('Økoavlinger P'!Z223&gt;0,'Økoavlinger P'!AC223,""),"")</f>
        <v/>
      </c>
    </row>
    <row r="223" spans="3:8" x14ac:dyDescent="0.25">
      <c r="C223" t="str">
        <f>IF('Økoavlinger P'!W233&gt;0,'Økoavlinger P'!W233,"")</f>
        <v/>
      </c>
      <c r="D223" t="str">
        <f>IF('Økoavlinger P'!X233&gt;0,'Økoavlinger P'!X233,"")</f>
        <v/>
      </c>
      <c r="F223" t="str">
        <f>IF('Økoavlinger P'!Z224&gt;0,'Økoavlinger P'!Z224,"")</f>
        <v/>
      </c>
      <c r="G223" t="str">
        <f>IF('Økoavlinger P'!Z224&gt;0,'Økoavlinger P'!AA224,"")</f>
        <v/>
      </c>
      <c r="H223" s="4" t="str">
        <f>IFERROR(IF('Økoavlinger P'!Z224&gt;0,'Økoavlinger P'!AC224,""),"")</f>
        <v/>
      </c>
    </row>
    <row r="224" spans="3:8" x14ac:dyDescent="0.25">
      <c r="C224" t="str">
        <f>IF('Økoavlinger P'!W234&gt;0,'Økoavlinger P'!W234,"")</f>
        <v/>
      </c>
      <c r="D224" t="str">
        <f>IF('Økoavlinger P'!X234&gt;0,'Økoavlinger P'!X234,"")</f>
        <v/>
      </c>
      <c r="F224" t="str">
        <f>IF('Økoavlinger P'!Z225&gt;0,'Økoavlinger P'!Z225,"")</f>
        <v/>
      </c>
      <c r="G224" t="str">
        <f>IF('Økoavlinger P'!Z225&gt;0,'Økoavlinger P'!AA225,"")</f>
        <v/>
      </c>
      <c r="H224" s="4" t="str">
        <f>IFERROR(IF('Økoavlinger P'!Z225&gt;0,'Økoavlinger P'!AC225,""),"")</f>
        <v/>
      </c>
    </row>
    <row r="225" spans="3:8" x14ac:dyDescent="0.25">
      <c r="C225" t="str">
        <f>IF('Økoavlinger P'!W235&gt;0,'Økoavlinger P'!W235,"")</f>
        <v/>
      </c>
      <c r="D225" t="str">
        <f>IF('Økoavlinger P'!X235&gt;0,'Økoavlinger P'!X235,"")</f>
        <v/>
      </c>
      <c r="F225" t="str">
        <f>IF('Økoavlinger P'!Z226&gt;0,'Økoavlinger P'!Z226,"")</f>
        <v/>
      </c>
      <c r="G225" t="str">
        <f>IF('Økoavlinger P'!Z226&gt;0,'Økoavlinger P'!AA226,"")</f>
        <v/>
      </c>
      <c r="H225" s="4" t="str">
        <f>IFERROR(IF('Økoavlinger P'!Z226&gt;0,'Økoavlinger P'!AC226,""),"")</f>
        <v/>
      </c>
    </row>
    <row r="226" spans="3:8" x14ac:dyDescent="0.25">
      <c r="C226" t="str">
        <f>IF('Økoavlinger P'!W236&gt;0,'Økoavlinger P'!W236,"")</f>
        <v/>
      </c>
      <c r="D226" t="str">
        <f>IF('Økoavlinger P'!X236&gt;0,'Økoavlinger P'!X236,"")</f>
        <v/>
      </c>
      <c r="F226" t="str">
        <f>IF('Økoavlinger P'!Z227&gt;0,'Økoavlinger P'!Z227,"")</f>
        <v/>
      </c>
      <c r="G226" t="str">
        <f>IF('Økoavlinger P'!Z227&gt;0,'Økoavlinger P'!AA227,"")</f>
        <v/>
      </c>
      <c r="H226" s="4" t="str">
        <f>IFERROR(IF('Økoavlinger P'!Z227&gt;0,'Økoavlinger P'!AC227,""),"")</f>
        <v/>
      </c>
    </row>
    <row r="227" spans="3:8" x14ac:dyDescent="0.25">
      <c r="C227" t="str">
        <f>IF('Økoavlinger P'!W237&gt;0,'Økoavlinger P'!W237,"")</f>
        <v/>
      </c>
      <c r="D227" t="str">
        <f>IF('Økoavlinger P'!X237&gt;0,'Økoavlinger P'!X237,"")</f>
        <v/>
      </c>
      <c r="F227" t="str">
        <f>IF('Økoavlinger P'!Z228&gt;0,'Økoavlinger P'!Z228,"")</f>
        <v/>
      </c>
      <c r="G227" t="str">
        <f>IF('Økoavlinger P'!Z228&gt;0,'Økoavlinger P'!AA228,"")</f>
        <v/>
      </c>
      <c r="H227" s="4" t="str">
        <f>IFERROR(IF('Økoavlinger P'!Z228&gt;0,'Økoavlinger P'!AC228,""),"")</f>
        <v/>
      </c>
    </row>
    <row r="228" spans="3:8" x14ac:dyDescent="0.25">
      <c r="C228" t="str">
        <f>IF('Økoavlinger P'!W238&gt;0,'Økoavlinger P'!W238,"")</f>
        <v/>
      </c>
      <c r="D228" t="str">
        <f>IF('Økoavlinger P'!X238&gt;0,'Økoavlinger P'!X238,"")</f>
        <v/>
      </c>
      <c r="F228" t="str">
        <f>IF('Økoavlinger P'!Z229&gt;0,'Økoavlinger P'!Z229,"")</f>
        <v/>
      </c>
      <c r="G228" t="str">
        <f>IF('Økoavlinger P'!Z229&gt;0,'Økoavlinger P'!AA229,"")</f>
        <v/>
      </c>
      <c r="H228" s="4" t="str">
        <f>IFERROR(IF('Økoavlinger P'!Z229&gt;0,'Økoavlinger P'!AC229,""),"")</f>
        <v/>
      </c>
    </row>
    <row r="229" spans="3:8" x14ac:dyDescent="0.25">
      <c r="C229" t="str">
        <f>IF('Økoavlinger P'!W239&gt;0,'Økoavlinger P'!W239,"")</f>
        <v/>
      </c>
      <c r="D229" t="str">
        <f>IF('Økoavlinger P'!X239&gt;0,'Økoavlinger P'!X239,"")</f>
        <v/>
      </c>
      <c r="F229" t="str">
        <f>IF('Økoavlinger P'!Z230&gt;0,'Økoavlinger P'!Z230,"")</f>
        <v/>
      </c>
      <c r="G229" t="str">
        <f>IF('Økoavlinger P'!Z230&gt;0,'Økoavlinger P'!AA230,"")</f>
        <v/>
      </c>
      <c r="H229" s="4" t="str">
        <f>IFERROR(IF('Økoavlinger P'!Z230&gt;0,'Økoavlinger P'!AC230,""),"")</f>
        <v/>
      </c>
    </row>
    <row r="230" spans="3:8" x14ac:dyDescent="0.25">
      <c r="C230" t="str">
        <f>IF('Økoavlinger P'!W240&gt;0,'Økoavlinger P'!W240,"")</f>
        <v/>
      </c>
      <c r="D230" t="str">
        <f>IF('Økoavlinger P'!X240&gt;0,'Økoavlinger P'!X240,"")</f>
        <v/>
      </c>
      <c r="F230" t="str">
        <f>IF('Økoavlinger P'!Z231&gt;0,'Økoavlinger P'!Z231,"")</f>
        <v/>
      </c>
      <c r="G230" t="str">
        <f>IF('Økoavlinger P'!Z231&gt;0,'Økoavlinger P'!AA231,"")</f>
        <v/>
      </c>
      <c r="H230" s="4" t="str">
        <f>IFERROR(IF('Økoavlinger P'!Z231&gt;0,'Økoavlinger P'!AC231,""),"")</f>
        <v/>
      </c>
    </row>
    <row r="231" spans="3:8" x14ac:dyDescent="0.25">
      <c r="C231" t="str">
        <f>IF('Økoavlinger P'!W241&gt;0,'Økoavlinger P'!W241,"")</f>
        <v/>
      </c>
      <c r="D231" t="str">
        <f>IF('Økoavlinger P'!X241&gt;0,'Økoavlinger P'!X241,"")</f>
        <v/>
      </c>
      <c r="F231" t="str">
        <f>IF('Økoavlinger P'!Z232&gt;0,'Økoavlinger P'!Z232,"")</f>
        <v/>
      </c>
      <c r="G231" t="str">
        <f>IF('Økoavlinger P'!Z232&gt;0,'Økoavlinger P'!AA232,"")</f>
        <v/>
      </c>
      <c r="H231" s="4" t="str">
        <f>IFERROR(IF('Økoavlinger P'!Z232&gt;0,'Økoavlinger P'!AC232,""),"")</f>
        <v/>
      </c>
    </row>
    <row r="232" spans="3:8" x14ac:dyDescent="0.25">
      <c r="C232" t="str">
        <f>IF('Økoavlinger P'!W242&gt;0,'Økoavlinger P'!W242,"")</f>
        <v/>
      </c>
      <c r="D232" t="str">
        <f>IF('Økoavlinger P'!X242&gt;0,'Økoavlinger P'!X242,"")</f>
        <v/>
      </c>
      <c r="F232" t="str">
        <f>IF('Økoavlinger P'!Z233&gt;0,'Økoavlinger P'!Z233,"")</f>
        <v/>
      </c>
      <c r="G232" t="str">
        <f>IF('Økoavlinger P'!Z233&gt;0,'Økoavlinger P'!AA233,"")</f>
        <v/>
      </c>
      <c r="H232" s="4" t="str">
        <f>IFERROR(IF('Økoavlinger P'!Z233&gt;0,'Økoavlinger P'!AC233,""),"")</f>
        <v/>
      </c>
    </row>
    <row r="233" spans="3:8" x14ac:dyDescent="0.25">
      <c r="C233" t="str">
        <f>IF('Økoavlinger P'!W243&gt;0,'Økoavlinger P'!W243,"")</f>
        <v/>
      </c>
      <c r="D233" t="str">
        <f>IF('Økoavlinger P'!X243&gt;0,'Økoavlinger P'!X243,"")</f>
        <v/>
      </c>
      <c r="F233" t="str">
        <f>IF('Økoavlinger P'!Z234&gt;0,'Økoavlinger P'!Z234,"")</f>
        <v/>
      </c>
      <c r="G233" t="str">
        <f>IF('Økoavlinger P'!Z234&gt;0,'Økoavlinger P'!AA234,"")</f>
        <v/>
      </c>
      <c r="H233" s="4" t="str">
        <f>IFERROR(IF('Økoavlinger P'!Z234&gt;0,'Økoavlinger P'!AC234,""),"")</f>
        <v/>
      </c>
    </row>
    <row r="234" spans="3:8" x14ac:dyDescent="0.25">
      <c r="C234" t="str">
        <f>IF('Økoavlinger P'!W244&gt;0,'Økoavlinger P'!W244,"")</f>
        <v/>
      </c>
      <c r="D234" t="str">
        <f>IF('Økoavlinger P'!X244&gt;0,'Økoavlinger P'!X244,"")</f>
        <v/>
      </c>
      <c r="F234" t="str">
        <f>IF('Økoavlinger P'!Z235&gt;0,'Økoavlinger P'!Z235,"")</f>
        <v/>
      </c>
      <c r="G234" t="str">
        <f>IF('Økoavlinger P'!Z235&gt;0,'Økoavlinger P'!AA235,"")</f>
        <v/>
      </c>
      <c r="H234" s="4" t="str">
        <f>IFERROR(IF('Økoavlinger P'!Z235&gt;0,'Økoavlinger P'!AC235,""),"")</f>
        <v/>
      </c>
    </row>
    <row r="235" spans="3:8" x14ac:dyDescent="0.25">
      <c r="C235" t="str">
        <f>IF('Økoavlinger P'!W245&gt;0,'Økoavlinger P'!W245,"")</f>
        <v/>
      </c>
      <c r="D235" t="str">
        <f>IF('Økoavlinger P'!X245&gt;0,'Økoavlinger P'!X245,"")</f>
        <v/>
      </c>
      <c r="F235" t="str">
        <f>IF('Økoavlinger P'!Z236&gt;0,'Økoavlinger P'!Z236,"")</f>
        <v/>
      </c>
      <c r="G235" t="str">
        <f>IF('Økoavlinger P'!Z236&gt;0,'Økoavlinger P'!AA236,"")</f>
        <v/>
      </c>
      <c r="H235" s="4" t="str">
        <f>IFERROR(IF('Økoavlinger P'!Z236&gt;0,'Økoavlinger P'!AC236,""),"")</f>
        <v/>
      </c>
    </row>
    <row r="236" spans="3:8" x14ac:dyDescent="0.25">
      <c r="C236" t="str">
        <f>IF('Økoavlinger P'!W246&gt;0,'Økoavlinger P'!W246,"")</f>
        <v/>
      </c>
      <c r="D236" t="str">
        <f>IF('Økoavlinger P'!X246&gt;0,'Økoavlinger P'!X246,"")</f>
        <v/>
      </c>
      <c r="F236" t="str">
        <f>IF('Økoavlinger P'!Z237&gt;0,'Økoavlinger P'!Z237,"")</f>
        <v/>
      </c>
      <c r="G236" t="str">
        <f>IF('Økoavlinger P'!Z237&gt;0,'Økoavlinger P'!AA237,"")</f>
        <v/>
      </c>
      <c r="H236" s="4" t="str">
        <f>IFERROR(IF('Økoavlinger P'!Z237&gt;0,'Økoavlinger P'!AC237,""),"")</f>
        <v/>
      </c>
    </row>
    <row r="237" spans="3:8" x14ac:dyDescent="0.25">
      <c r="C237" t="str">
        <f>IF('Økoavlinger P'!W247&gt;0,'Økoavlinger P'!W247,"")</f>
        <v/>
      </c>
      <c r="D237" t="str">
        <f>IF('Økoavlinger P'!X247&gt;0,'Økoavlinger P'!X247,"")</f>
        <v/>
      </c>
      <c r="F237" t="str">
        <f>IF('Økoavlinger P'!Z238&gt;0,'Økoavlinger P'!Z238,"")</f>
        <v/>
      </c>
      <c r="G237" t="str">
        <f>IF('Økoavlinger P'!Z238&gt;0,'Økoavlinger P'!AA238,"")</f>
        <v/>
      </c>
      <c r="H237" s="4" t="str">
        <f>IFERROR(IF('Økoavlinger P'!Z238&gt;0,'Økoavlinger P'!AC238,""),"")</f>
        <v/>
      </c>
    </row>
    <row r="238" spans="3:8" x14ac:dyDescent="0.25">
      <c r="C238" t="str">
        <f>IF('Økoavlinger P'!W248&gt;0,'Økoavlinger P'!W248,"")</f>
        <v/>
      </c>
      <c r="D238" t="str">
        <f>IF('Økoavlinger P'!X248&gt;0,'Økoavlinger P'!X248,"")</f>
        <v/>
      </c>
      <c r="F238" t="str">
        <f>IF('Økoavlinger P'!Z239&gt;0,'Økoavlinger P'!Z239,"")</f>
        <v/>
      </c>
      <c r="G238" t="str">
        <f>IF('Økoavlinger P'!Z239&gt;0,'Økoavlinger P'!AA239,"")</f>
        <v/>
      </c>
      <c r="H238" s="4" t="str">
        <f>IF('Økoavlinger P'!Z239&gt;0,'Økoavlinger P'!AC239,"")</f>
        <v/>
      </c>
    </row>
    <row r="239" spans="3:8" x14ac:dyDescent="0.25">
      <c r="C239" t="str">
        <f>IF('Økoavlinger P'!W249&gt;0,'Økoavlinger P'!W249,"")</f>
        <v/>
      </c>
      <c r="D239" t="str">
        <f>IF('Økoavlinger P'!X249&gt;0,'Økoavlinger P'!X249,"")</f>
        <v/>
      </c>
      <c r="F239" t="str">
        <f>IF('Økoavlinger P'!Z240&gt;0,'Økoavlinger P'!Z240,"")</f>
        <v/>
      </c>
      <c r="G239" t="str">
        <f>IF('Økoavlinger P'!Z240&gt;0,'Økoavlinger P'!AA240,"")</f>
        <v/>
      </c>
      <c r="H239" s="4" t="str">
        <f>IF('Økoavlinger P'!Z240&gt;0,'Økoavlinger P'!AC240,"")</f>
        <v/>
      </c>
    </row>
    <row r="240" spans="3:8" x14ac:dyDescent="0.25">
      <c r="C240" t="str">
        <f>IF('Økoavlinger P'!W250&gt;0,'Økoavlinger P'!W250,"")</f>
        <v/>
      </c>
      <c r="D240" t="str">
        <f>IF('Økoavlinger P'!X250&gt;0,'Økoavlinger P'!X250,"")</f>
        <v/>
      </c>
      <c r="F240" t="str">
        <f>IF('Økoavlinger P'!Z241&gt;0,'Økoavlinger P'!Z241,"")</f>
        <v/>
      </c>
      <c r="G240" t="str">
        <f>IF('Økoavlinger P'!Z241&gt;0,'Økoavlinger P'!AA241,"")</f>
        <v/>
      </c>
      <c r="H240" s="4" t="str">
        <f>IF('Økoavlinger P'!Z241&gt;0,'Økoavlinger P'!AC241,"")</f>
        <v/>
      </c>
    </row>
    <row r="241" spans="3:8" x14ac:dyDescent="0.25">
      <c r="C241" t="str">
        <f>IF('Økoavlinger P'!W251&gt;0,'Økoavlinger P'!W251,"")</f>
        <v/>
      </c>
      <c r="D241" t="str">
        <f>IF('Økoavlinger P'!X251&gt;0,'Økoavlinger P'!X251,"")</f>
        <v/>
      </c>
      <c r="F241" t="str">
        <f>IF('Økoavlinger P'!Z242&gt;0,'Økoavlinger P'!Z242,"")</f>
        <v/>
      </c>
      <c r="G241" t="str">
        <f>IF('Økoavlinger P'!Z242&gt;0,'Økoavlinger P'!AA242,"")</f>
        <v/>
      </c>
      <c r="H241" s="4" t="str">
        <f>IF('Økoavlinger P'!Z242&gt;0,'Økoavlinger P'!AC242,"")</f>
        <v/>
      </c>
    </row>
    <row r="242" spans="3:8" x14ac:dyDescent="0.25">
      <c r="C242" t="str">
        <f>IF('Økoavlinger P'!W252&gt;0,'Økoavlinger P'!W252,"")</f>
        <v/>
      </c>
      <c r="D242" t="str">
        <f>IF('Økoavlinger P'!X252&gt;0,'Økoavlinger P'!X252,"")</f>
        <v/>
      </c>
      <c r="F242" t="str">
        <f>IF('Økoavlinger P'!Z243&gt;0,'Økoavlinger P'!Z243,"")</f>
        <v/>
      </c>
      <c r="G242" t="str">
        <f>IF('Økoavlinger P'!Z243&gt;0,'Økoavlinger P'!AA243,"")</f>
        <v/>
      </c>
      <c r="H242" s="4" t="str">
        <f>IF('Økoavlinger P'!Z243&gt;0,'Økoavlinger P'!AC243,"")</f>
        <v/>
      </c>
    </row>
    <row r="243" spans="3:8" x14ac:dyDescent="0.25">
      <c r="C243" t="str">
        <f>IF('Økoavlinger P'!W253&gt;0,'Økoavlinger P'!W253,"")</f>
        <v/>
      </c>
      <c r="D243" t="str">
        <f>IF('Økoavlinger P'!X253&gt;0,'Økoavlinger P'!X253,"")</f>
        <v/>
      </c>
      <c r="F243" t="str">
        <f>IF('Økoavlinger P'!Z244&gt;0,'Økoavlinger P'!Z244,"")</f>
        <v/>
      </c>
      <c r="G243" t="str">
        <f>IF('Økoavlinger P'!Z244&gt;0,'Økoavlinger P'!AA244,"")</f>
        <v/>
      </c>
      <c r="H243" s="4" t="str">
        <f>IF('Økoavlinger P'!Z244&gt;0,'Økoavlinger P'!AC244,"")</f>
        <v/>
      </c>
    </row>
    <row r="244" spans="3:8" x14ac:dyDescent="0.25">
      <c r="C244" t="str">
        <f>IF('Økoavlinger P'!X254&gt;0,'Økoavlinger P'!X254,"")</f>
        <v/>
      </c>
      <c r="D244" t="str">
        <f>IF('Økoavlinger P'!Y254&gt;0,'Økoavlinger P'!Y254,"")</f>
        <v/>
      </c>
      <c r="F244" t="str">
        <f>IF('Økoavlinger P'!Z245&gt;0,'Økoavlinger P'!Z245,"")</f>
        <v/>
      </c>
      <c r="G244" t="str">
        <f>IF('Økoavlinger P'!Z245&gt;0,'Økoavlinger P'!AA245,"")</f>
        <v/>
      </c>
      <c r="H244" s="4" t="str">
        <f>IF('Økoavlinger P'!Z245&gt;0,'Økoavlinger P'!AC245,"")</f>
        <v/>
      </c>
    </row>
    <row r="245" spans="3:8" x14ac:dyDescent="0.25">
      <c r="C245" t="str">
        <f>IF('Økoavlinger P'!W255&gt;0,'Økoavlinger P'!W255,"")</f>
        <v/>
      </c>
      <c r="D245" t="str">
        <f>IF('Økoavlinger P'!X255&gt;0,'Økoavlinger P'!X255,"")</f>
        <v/>
      </c>
      <c r="F245" t="str">
        <f>IF('Økoavlinger P'!Z246&gt;0,'Økoavlinger P'!Z246,"")</f>
        <v/>
      </c>
      <c r="G245" t="str">
        <f>IF('Økoavlinger P'!Z246&gt;0,'Økoavlinger P'!AA246,"")</f>
        <v/>
      </c>
      <c r="H245" s="4" t="str">
        <f>IF('Økoavlinger P'!Z246&gt;0,'Økoavlinger P'!AC246,"")</f>
        <v/>
      </c>
    </row>
    <row r="246" spans="3:8" x14ac:dyDescent="0.25">
      <c r="C246" t="str">
        <f>IF('Økoavlinger P'!W256&gt;0,'Økoavlinger P'!W256,"")</f>
        <v/>
      </c>
      <c r="D246" t="str">
        <f>IF('Økoavlinger P'!X256&gt;0,'Økoavlinger P'!X256,"")</f>
        <v/>
      </c>
      <c r="F246" t="str">
        <f>IF('Økoavlinger P'!Z247&gt;0,'Økoavlinger P'!Z247,"")</f>
        <v/>
      </c>
      <c r="G246" t="str">
        <f>IF('Økoavlinger P'!Z247&gt;0,'Økoavlinger P'!AA247,"")</f>
        <v/>
      </c>
      <c r="H246" s="4" t="str">
        <f>IF('Økoavlinger P'!Z247&gt;0,'Økoavlinger P'!AC247,"")</f>
        <v/>
      </c>
    </row>
    <row r="247" spans="3:8" x14ac:dyDescent="0.25">
      <c r="C247" t="str">
        <f>IF('Økoavlinger P'!W257&gt;0,'Økoavlinger P'!W257,"")</f>
        <v/>
      </c>
      <c r="D247" t="str">
        <f>IF('Økoavlinger P'!X257&gt;0,'Økoavlinger P'!X257,"")</f>
        <v/>
      </c>
      <c r="F247" t="str">
        <f>IF('Økoavlinger P'!Z248&gt;0,'Økoavlinger P'!Z248,"")</f>
        <v/>
      </c>
      <c r="G247" t="str">
        <f>IF('Økoavlinger P'!Z248&gt;0,'Økoavlinger P'!AA248,"")</f>
        <v/>
      </c>
      <c r="H247" s="4" t="str">
        <f>IF('Økoavlinger P'!Z248&gt;0,'Økoavlinger P'!AC248,"")</f>
        <v/>
      </c>
    </row>
    <row r="248" spans="3:8" x14ac:dyDescent="0.25">
      <c r="C248" t="str">
        <f>IF('Økoavlinger P'!W258&gt;0,'Økoavlinger P'!W258,"")</f>
        <v/>
      </c>
      <c r="D248" t="str">
        <f>IF('Økoavlinger P'!X258&gt;0,'Økoavlinger P'!X258,"")</f>
        <v/>
      </c>
      <c r="F248" t="str">
        <f>IF('Økoavlinger P'!Z249&gt;0,'Økoavlinger P'!Z249,"")</f>
        <v/>
      </c>
      <c r="G248" t="str">
        <f>IF('Økoavlinger P'!Z249&gt;0,'Økoavlinger P'!AA249,"")</f>
        <v/>
      </c>
      <c r="H248" s="4" t="str">
        <f>IF('Økoavlinger P'!Z249&gt;0,'Økoavlinger P'!AC249,"")</f>
        <v/>
      </c>
    </row>
    <row r="249" spans="3:8" x14ac:dyDescent="0.25">
      <c r="C249" t="str">
        <f>IF('Økoavlinger P'!W259&gt;0,'Økoavlinger P'!W259,"")</f>
        <v/>
      </c>
      <c r="D249" t="str">
        <f>IF('Økoavlinger P'!X259&gt;0,'Økoavlinger P'!X259,"")</f>
        <v/>
      </c>
      <c r="F249" t="str">
        <f>IF('Økoavlinger P'!Z250&gt;0,'Økoavlinger P'!Z250,"")</f>
        <v/>
      </c>
      <c r="G249" t="str">
        <f>IF('Økoavlinger P'!Z250&gt;0,'Økoavlinger P'!AA250,"")</f>
        <v/>
      </c>
      <c r="H249" s="4" t="str">
        <f>IF('Økoavlinger P'!Z250&gt;0,'Økoavlinger P'!AC250,"")</f>
        <v/>
      </c>
    </row>
    <row r="250" spans="3:8" x14ac:dyDescent="0.25">
      <c r="C250" t="str">
        <f>IF('Økoavlinger P'!W260&gt;0,'Økoavlinger P'!W260,"")</f>
        <v/>
      </c>
      <c r="D250" t="str">
        <f>IF('Økoavlinger P'!X260&gt;0,'Økoavlinger P'!X260,"")</f>
        <v/>
      </c>
      <c r="F250" t="str">
        <f>IF('Økoavlinger P'!Z251&gt;0,'Økoavlinger P'!Z251,"")</f>
        <v/>
      </c>
      <c r="G250" t="str">
        <f>IF('Økoavlinger P'!Z251&gt;0,'Økoavlinger P'!AA251,"")</f>
        <v/>
      </c>
      <c r="H250" s="4" t="str">
        <f>IF('Økoavlinger P'!Z251&gt;0,'Økoavlinger P'!AC251,"")</f>
        <v/>
      </c>
    </row>
    <row r="251" spans="3:8" x14ac:dyDescent="0.25">
      <c r="C251" t="str">
        <f>IF('Økoavlinger P'!W261&gt;0,'Økoavlinger P'!W261,"")</f>
        <v/>
      </c>
      <c r="D251" t="str">
        <f>IF('Økoavlinger P'!X261&gt;0,'Økoavlinger P'!X261,"")</f>
        <v/>
      </c>
      <c r="F251" t="str">
        <f>IF('Økoavlinger P'!Z252&gt;0,'Økoavlinger P'!Z252,"")</f>
        <v/>
      </c>
      <c r="G251" t="str">
        <f>IF('Økoavlinger P'!Z252&gt;0,'Økoavlinger P'!AA252,"")</f>
        <v/>
      </c>
      <c r="H251" s="4" t="str">
        <f>IF('Økoavlinger P'!Z252&gt;0,'Økoavlinger P'!AC252,"")</f>
        <v/>
      </c>
    </row>
    <row r="252" spans="3:8" x14ac:dyDescent="0.25">
      <c r="C252" t="str">
        <f>IF('Økoavlinger P'!W262&gt;0,'Økoavlinger P'!W262,"")</f>
        <v/>
      </c>
      <c r="D252" t="str">
        <f>IF('Økoavlinger P'!X262&gt;0,'Økoavlinger P'!X262,"")</f>
        <v/>
      </c>
      <c r="F252" t="str">
        <f>IF('Økoavlinger P'!Z253&gt;0,'Økoavlinger P'!Z253,"")</f>
        <v/>
      </c>
      <c r="G252" t="str">
        <f>IF('Økoavlinger P'!Z253&gt;0,'Økoavlinger P'!AA253,"")</f>
        <v/>
      </c>
      <c r="H252" s="4" t="str">
        <f>IF('Økoavlinger P'!Z253&gt;0,'Økoavlinger P'!AC253,"")</f>
        <v/>
      </c>
    </row>
    <row r="253" spans="3:8" x14ac:dyDescent="0.25">
      <c r="C253" t="str">
        <f>IF('Økoavlinger P'!W263&gt;0,'Økoavlinger P'!W263,"")</f>
        <v/>
      </c>
      <c r="D253" t="str">
        <f>IF('Økoavlinger P'!X263&gt;0,'Økoavlinger P'!X263,"")</f>
        <v/>
      </c>
      <c r="F253" t="str">
        <f>IF('Økoavlinger P'!AA254&gt;0,'Økoavlinger P'!AA254,"")</f>
        <v/>
      </c>
      <c r="G253" t="str">
        <f>IF('Økoavlinger P'!AA254&gt;0,'Økoavlinger P'!AB254,"")</f>
        <v/>
      </c>
      <c r="H253" s="4" t="str">
        <f>IF('Økoavlinger P'!AA254&gt;0,'Økoavlinger P'!AD254,"")</f>
        <v/>
      </c>
    </row>
    <row r="254" spans="3:8" x14ac:dyDescent="0.25">
      <c r="C254" t="str">
        <f>IF('Økoavlinger P'!W264&gt;0,'Økoavlinger P'!W264,"")</f>
        <v/>
      </c>
      <c r="D254" t="str">
        <f>IF('Økoavlinger P'!X264&gt;0,'Økoavlinger P'!X264,"")</f>
        <v/>
      </c>
      <c r="F254" t="str">
        <f>IF('Økoavlinger P'!Z255&gt;0,'Økoavlinger P'!Z255,"")</f>
        <v/>
      </c>
      <c r="G254" t="str">
        <f>IF('Økoavlinger P'!Z255&gt;0,'Økoavlinger P'!AA255,"")</f>
        <v/>
      </c>
      <c r="H254" s="4" t="str">
        <f>IF('Økoavlinger P'!Z255&gt;0,'Økoavlinger P'!AC255,"")</f>
        <v/>
      </c>
    </row>
    <row r="255" spans="3:8" x14ac:dyDescent="0.25">
      <c r="C255" t="str">
        <f>IF('Økoavlinger P'!W265&gt;0,'Økoavlinger P'!W265,"")</f>
        <v/>
      </c>
      <c r="D255" t="str">
        <f>IF('Økoavlinger P'!X265&gt;0,'Økoavlinger P'!X265,"")</f>
        <v/>
      </c>
      <c r="F255" t="str">
        <f>IF('Økoavlinger P'!Z256&gt;0,'Økoavlinger P'!Z256,"")</f>
        <v/>
      </c>
      <c r="G255" t="str">
        <f>IF('Økoavlinger P'!Z256&gt;0,'Økoavlinger P'!AA256,"")</f>
        <v/>
      </c>
      <c r="H255" s="4" t="str">
        <f>IF('Økoavlinger P'!Z256&gt;0,'Økoavlinger P'!AC256,"")</f>
        <v/>
      </c>
    </row>
    <row r="256" spans="3:8" x14ac:dyDescent="0.25">
      <c r="C256" t="str">
        <f>IF('Økoavlinger P'!W266&gt;0,'Økoavlinger P'!W266,"")</f>
        <v/>
      </c>
      <c r="D256" t="str">
        <f>IF('Økoavlinger P'!X266&gt;0,'Økoavlinger P'!X266,"")</f>
        <v/>
      </c>
      <c r="F256" t="str">
        <f>IF('Økoavlinger P'!Z257&gt;0,'Økoavlinger P'!Z257,"")</f>
        <v/>
      </c>
      <c r="G256" t="str">
        <f>IF('Økoavlinger P'!Z257&gt;0,'Økoavlinger P'!AA257,"")</f>
        <v/>
      </c>
      <c r="H256" s="4" t="str">
        <f>IF('Økoavlinger P'!Z257&gt;0,'Økoavlinger P'!AC257,"")</f>
        <v/>
      </c>
    </row>
    <row r="257" spans="3:8" x14ac:dyDescent="0.25">
      <c r="C257" t="str">
        <f>IF('Økoavlinger P'!W267&gt;0,'Økoavlinger P'!W267,"")</f>
        <v/>
      </c>
      <c r="D257" t="str">
        <f>IF('Økoavlinger P'!X267&gt;0,'Økoavlinger P'!X267,"")</f>
        <v/>
      </c>
      <c r="F257" t="str">
        <f>IF('Økoavlinger P'!Z258&gt;0,'Økoavlinger P'!Z258,"")</f>
        <v/>
      </c>
      <c r="G257" t="str">
        <f>IF('Økoavlinger P'!Z258&gt;0,'Økoavlinger P'!AA258,"")</f>
        <v/>
      </c>
      <c r="H257" s="4" t="str">
        <f>IF('Økoavlinger P'!Z258&gt;0,'Økoavlinger P'!AC258,"")</f>
        <v/>
      </c>
    </row>
    <row r="258" spans="3:8" x14ac:dyDescent="0.25">
      <c r="C258" t="str">
        <f>IF('Økoavlinger P'!W268&gt;0,'Økoavlinger P'!W268,"")</f>
        <v/>
      </c>
      <c r="D258" t="str">
        <f>IF('Økoavlinger P'!X268&gt;0,'Økoavlinger P'!X268,"")</f>
        <v/>
      </c>
      <c r="F258" t="str">
        <f>IF('Økoavlinger P'!Z259&gt;0,'Økoavlinger P'!Z259,"")</f>
        <v/>
      </c>
      <c r="G258" t="str">
        <f>IF('Økoavlinger P'!Z259&gt;0,'Økoavlinger P'!AA259,"")</f>
        <v/>
      </c>
      <c r="H258" s="4" t="str">
        <f>IF('Økoavlinger P'!Z259&gt;0,'Økoavlinger P'!AC259,"")</f>
        <v/>
      </c>
    </row>
    <row r="259" spans="3:8" x14ac:dyDescent="0.25">
      <c r="C259" t="str">
        <f>IF('Økoavlinger P'!W269&gt;0,'Økoavlinger P'!W269,"")</f>
        <v/>
      </c>
      <c r="D259" t="str">
        <f>IF('Økoavlinger P'!X269&gt;0,'Økoavlinger P'!X269,"")</f>
        <v/>
      </c>
      <c r="F259" t="str">
        <f>IF('Økoavlinger P'!Z260&gt;0,'Økoavlinger P'!Z260,"")</f>
        <v/>
      </c>
      <c r="G259" t="str">
        <f>IF('Økoavlinger P'!Z260&gt;0,'Økoavlinger P'!AA260,"")</f>
        <v/>
      </c>
      <c r="H259" s="4" t="str">
        <f>IF('Økoavlinger P'!Z260&gt;0,'Økoavlinger P'!AC260,"")</f>
        <v/>
      </c>
    </row>
    <row r="260" spans="3:8" x14ac:dyDescent="0.25">
      <c r="C260" t="str">
        <f>IF('Økoavlinger P'!W270&gt;0,'Økoavlinger P'!W270,"")</f>
        <v/>
      </c>
      <c r="D260" t="str">
        <f>IF('Økoavlinger P'!X270&gt;0,'Økoavlinger P'!X270,"")</f>
        <v/>
      </c>
      <c r="F260" t="str">
        <f>IF('Økoavlinger P'!Z261&gt;0,'Økoavlinger P'!Z261,"")</f>
        <v/>
      </c>
      <c r="G260" t="str">
        <f>IF('Økoavlinger P'!Z261&gt;0,'Økoavlinger P'!AA261,"")</f>
        <v/>
      </c>
      <c r="H260" s="4" t="str">
        <f>IF('Økoavlinger P'!Z261&gt;0,'Økoavlinger P'!AC261,"")</f>
        <v/>
      </c>
    </row>
    <row r="261" spans="3:8" x14ac:dyDescent="0.25">
      <c r="C261" t="str">
        <f>IF('Økoavlinger P'!W271&gt;0,'Økoavlinger P'!W271,"")</f>
        <v/>
      </c>
      <c r="D261" t="str">
        <f>IF('Økoavlinger P'!X271&gt;0,'Økoavlinger P'!X271,"")</f>
        <v/>
      </c>
      <c r="F261" t="str">
        <f>IF('Økoavlinger P'!Z262&gt;0,'Økoavlinger P'!Z262,"")</f>
        <v/>
      </c>
      <c r="G261" t="str">
        <f>IF('Økoavlinger P'!Z262&gt;0,'Økoavlinger P'!AA262,"")</f>
        <v/>
      </c>
      <c r="H261" s="4" t="str">
        <f>IF('Økoavlinger P'!Z262&gt;0,'Økoavlinger P'!AC262,"")</f>
        <v/>
      </c>
    </row>
    <row r="262" spans="3:8" x14ac:dyDescent="0.25">
      <c r="C262" t="str">
        <f>IF('Økoavlinger P'!W272&gt;0,'Økoavlinger P'!W272,"")</f>
        <v/>
      </c>
      <c r="D262" t="str">
        <f>IF('Økoavlinger P'!X272&gt;0,'Økoavlinger P'!X272,"")</f>
        <v/>
      </c>
      <c r="F262" t="str">
        <f>IF('Økoavlinger P'!Z263&gt;0,'Økoavlinger P'!Z263,"")</f>
        <v/>
      </c>
      <c r="G262" t="str">
        <f>IF('Økoavlinger P'!Z263&gt;0,'Økoavlinger P'!AA263,"")</f>
        <v/>
      </c>
      <c r="H262" s="4" t="str">
        <f>IF('Økoavlinger P'!Z263&gt;0,'Økoavlinger P'!AC263,"")</f>
        <v/>
      </c>
    </row>
    <row r="263" spans="3:8" x14ac:dyDescent="0.25">
      <c r="C263" t="str">
        <f>IF('Økoavlinger P'!W273&gt;0,'Økoavlinger P'!W273,"")</f>
        <v/>
      </c>
      <c r="D263" t="str">
        <f>IF('Økoavlinger P'!X273&gt;0,'Økoavlinger P'!X273,"")</f>
        <v/>
      </c>
      <c r="F263" t="str">
        <f>IF('Økoavlinger P'!Z264&gt;0,'Økoavlinger P'!Z264,"")</f>
        <v/>
      </c>
      <c r="G263" t="str">
        <f>IF('Økoavlinger P'!Z264&gt;0,'Økoavlinger P'!AA264,"")</f>
        <v/>
      </c>
      <c r="H263" s="4" t="str">
        <f>IF('Økoavlinger P'!Z264&gt;0,'Økoavlinger P'!AC264,"")</f>
        <v/>
      </c>
    </row>
    <row r="264" spans="3:8" x14ac:dyDescent="0.25">
      <c r="C264" t="str">
        <f>IF('Økoavlinger P'!W274&gt;0,'Økoavlinger P'!W274,"")</f>
        <v/>
      </c>
      <c r="D264" t="str">
        <f>IF('Økoavlinger P'!X274&gt;0,'Økoavlinger P'!X274,"")</f>
        <v/>
      </c>
      <c r="F264" t="str">
        <f>IF('Økoavlinger P'!Z265&gt;0,'Økoavlinger P'!Z265,"")</f>
        <v/>
      </c>
      <c r="G264" t="str">
        <f>IF('Økoavlinger P'!Z265&gt;0,'Økoavlinger P'!AA265,"")</f>
        <v/>
      </c>
      <c r="H264" s="4" t="str">
        <f>IF('Økoavlinger P'!Z265&gt;0,'Økoavlinger P'!AC265,"")</f>
        <v/>
      </c>
    </row>
    <row r="265" spans="3:8" x14ac:dyDescent="0.25">
      <c r="C265" t="str">
        <f>IF('Økoavlinger P'!W275&gt;0,'Økoavlinger P'!W275,"")</f>
        <v/>
      </c>
      <c r="D265" t="str">
        <f>IF('Økoavlinger P'!X275&gt;0,'Økoavlinger P'!X275,"")</f>
        <v/>
      </c>
      <c r="F265" t="str">
        <f>IF('Økoavlinger P'!Z266&gt;0,'Økoavlinger P'!Z266,"")</f>
        <v/>
      </c>
      <c r="G265" t="str">
        <f>IF('Økoavlinger P'!Z266&gt;0,'Økoavlinger P'!AA266,"")</f>
        <v/>
      </c>
      <c r="H265" s="4" t="str">
        <f>IF('Økoavlinger P'!Z266&gt;0,'Økoavlinger P'!AC266,"")</f>
        <v/>
      </c>
    </row>
    <row r="266" spans="3:8" x14ac:dyDescent="0.25">
      <c r="C266" t="str">
        <f>IF('Økoavlinger P'!W276&gt;0,'Økoavlinger P'!W276,"")</f>
        <v/>
      </c>
      <c r="D266" t="str">
        <f>IF('Økoavlinger P'!X276&gt;0,'Økoavlinger P'!X276,"")</f>
        <v/>
      </c>
      <c r="F266" t="str">
        <f>IF('Økoavlinger P'!Z267&gt;0,'Økoavlinger P'!Z267,"")</f>
        <v/>
      </c>
      <c r="G266" t="str">
        <f>IF('Økoavlinger P'!Z267&gt;0,'Økoavlinger P'!AA267,"")</f>
        <v/>
      </c>
      <c r="H266" s="4" t="str">
        <f>IF('Økoavlinger P'!Z267&gt;0,'Økoavlinger P'!AC267,"")</f>
        <v/>
      </c>
    </row>
    <row r="267" spans="3:8" x14ac:dyDescent="0.25">
      <c r="C267" t="str">
        <f>IF('Økoavlinger P'!W277&gt;0,'Økoavlinger P'!W277,"")</f>
        <v/>
      </c>
      <c r="D267" t="str">
        <f>IF('Økoavlinger P'!X277&gt;0,'Økoavlinger P'!X277,"")</f>
        <v/>
      </c>
      <c r="F267" t="str">
        <f>IF('Økoavlinger P'!Z268&gt;0,'Økoavlinger P'!Z268,"")</f>
        <v/>
      </c>
      <c r="G267" t="str">
        <f>IF('Økoavlinger P'!Z268&gt;0,'Økoavlinger P'!AA268,"")</f>
        <v/>
      </c>
      <c r="H267" s="4" t="str">
        <f>IF('Økoavlinger P'!Z268&gt;0,'Økoavlinger P'!AC268,"")</f>
        <v/>
      </c>
    </row>
    <row r="268" spans="3:8" x14ac:dyDescent="0.25">
      <c r="C268" t="str">
        <f>IF('Økoavlinger P'!W278&gt;0,'Økoavlinger P'!W278,"")</f>
        <v/>
      </c>
      <c r="D268" t="str">
        <f>IF('Økoavlinger P'!X278&gt;0,'Økoavlinger P'!X278,"")</f>
        <v/>
      </c>
      <c r="F268" t="str">
        <f>IF('Økoavlinger P'!Z269&gt;0,'Økoavlinger P'!Z269,"")</f>
        <v/>
      </c>
      <c r="G268" t="str">
        <f>IF('Økoavlinger P'!Z269&gt;0,'Økoavlinger P'!AA269,"")</f>
        <v/>
      </c>
      <c r="H268" s="4" t="str">
        <f>IF('Økoavlinger P'!Z269&gt;0,'Økoavlinger P'!AC269,"")</f>
        <v/>
      </c>
    </row>
    <row r="269" spans="3:8" x14ac:dyDescent="0.25">
      <c r="C269" t="str">
        <f>IF('Økoavlinger P'!W279&gt;0,'Økoavlinger P'!W279,"")</f>
        <v/>
      </c>
      <c r="D269" t="str">
        <f>IF('Økoavlinger P'!X279&gt;0,'Økoavlinger P'!X279,"")</f>
        <v/>
      </c>
      <c r="F269" t="str">
        <f>IF('Økoavlinger P'!Z270&gt;0,'Økoavlinger P'!Z270,"")</f>
        <v/>
      </c>
      <c r="G269" t="str">
        <f>IF('Økoavlinger P'!Z270&gt;0,'Økoavlinger P'!AA270,"")</f>
        <v/>
      </c>
      <c r="H269" s="4" t="str">
        <f>IF('Økoavlinger P'!Z270&gt;0,'Økoavlinger P'!AC270,"")</f>
        <v/>
      </c>
    </row>
    <row r="270" spans="3:8" x14ac:dyDescent="0.25">
      <c r="C270" t="str">
        <f>IF('Økoavlinger P'!W280&gt;0,'Økoavlinger P'!W280,"")</f>
        <v/>
      </c>
      <c r="D270" t="str">
        <f>IF('Økoavlinger P'!X280&gt;0,'Økoavlinger P'!X280,"")</f>
        <v/>
      </c>
      <c r="F270" t="str">
        <f>IF('Økoavlinger P'!Z271&gt;0,'Økoavlinger P'!Z271,"")</f>
        <v/>
      </c>
      <c r="G270" t="str">
        <f>IF('Økoavlinger P'!Z271&gt;0,'Økoavlinger P'!AA271,"")</f>
        <v/>
      </c>
      <c r="H270" s="4" t="str">
        <f>IF('Økoavlinger P'!Z271&gt;0,'Økoavlinger P'!AC271,"")</f>
        <v/>
      </c>
    </row>
    <row r="271" spans="3:8" x14ac:dyDescent="0.25">
      <c r="C271" t="str">
        <f>IF('Økoavlinger P'!W281&gt;0,'Økoavlinger P'!W281,"")</f>
        <v/>
      </c>
      <c r="D271" t="str">
        <f>IF('Økoavlinger P'!X281&gt;0,'Økoavlinger P'!X281,"")</f>
        <v/>
      </c>
      <c r="F271" t="str">
        <f>IF('Økoavlinger P'!Z272&gt;0,'Økoavlinger P'!Z272,"")</f>
        <v/>
      </c>
      <c r="G271" t="str">
        <f>IF('Økoavlinger P'!Z272&gt;0,'Økoavlinger P'!AA272,"")</f>
        <v/>
      </c>
      <c r="H271" s="4" t="str">
        <f>IF('Økoavlinger P'!Z272&gt;0,'Økoavlinger P'!AC272,"")</f>
        <v/>
      </c>
    </row>
    <row r="272" spans="3:8" x14ac:dyDescent="0.25">
      <c r="C272" t="str">
        <f>IF('Økoavlinger P'!W282&gt;0,'Økoavlinger P'!W282,"")</f>
        <v/>
      </c>
      <c r="D272" t="str">
        <f>IF('Økoavlinger P'!X282&gt;0,'Økoavlinger P'!X282,"")</f>
        <v/>
      </c>
      <c r="F272" t="str">
        <f>IF('Økoavlinger P'!Z273&gt;0,'Økoavlinger P'!Z273,"")</f>
        <v/>
      </c>
      <c r="G272" t="str">
        <f>IF('Økoavlinger P'!Z273&gt;0,'Økoavlinger P'!AA273,"")</f>
        <v/>
      </c>
      <c r="H272" s="4" t="str">
        <f>IF('Økoavlinger P'!Z273&gt;0,'Økoavlinger P'!AC273,"")</f>
        <v/>
      </c>
    </row>
    <row r="273" spans="3:8" x14ac:dyDescent="0.25">
      <c r="C273" t="str">
        <f>IF('Økoavlinger P'!W283&gt;0,'Økoavlinger P'!W283,"")</f>
        <v/>
      </c>
      <c r="D273" t="str">
        <f>IF('Økoavlinger P'!X283&gt;0,'Økoavlinger P'!X283,"")</f>
        <v/>
      </c>
      <c r="F273" t="str">
        <f>IF('Økoavlinger P'!Z274&gt;0,'Økoavlinger P'!Z274,"")</f>
        <v/>
      </c>
      <c r="G273" t="str">
        <f>IF('Økoavlinger P'!Z274&gt;0,'Økoavlinger P'!AA274,"")</f>
        <v/>
      </c>
      <c r="H273" s="4" t="str">
        <f>IF('Økoavlinger P'!Z274&gt;0,'Økoavlinger P'!AC274,"")</f>
        <v/>
      </c>
    </row>
    <row r="274" spans="3:8" x14ac:dyDescent="0.25">
      <c r="C274" t="str">
        <f>IF('Økoavlinger P'!W284&gt;0,'Økoavlinger P'!W284,"")</f>
        <v/>
      </c>
      <c r="D274" t="str">
        <f>IF('Økoavlinger P'!X284&gt;0,'Økoavlinger P'!X284,"")</f>
        <v/>
      </c>
      <c r="F274" t="str">
        <f>IF('Økoavlinger P'!Z275&gt;0,'Økoavlinger P'!Z275,"")</f>
        <v/>
      </c>
      <c r="G274" t="str">
        <f>IF('Økoavlinger P'!Z275&gt;0,'Økoavlinger P'!AA275,"")</f>
        <v/>
      </c>
      <c r="H274" s="4" t="str">
        <f>IF('Økoavlinger P'!Z275&gt;0,'Økoavlinger P'!AC275,"")</f>
        <v/>
      </c>
    </row>
    <row r="275" spans="3:8" x14ac:dyDescent="0.25">
      <c r="C275" t="str">
        <f>IF('Økoavlinger P'!W285&gt;0,'Økoavlinger P'!W285,"")</f>
        <v/>
      </c>
      <c r="D275" t="str">
        <f>IF('Økoavlinger P'!X285&gt;0,'Økoavlinger P'!X285,"")</f>
        <v/>
      </c>
      <c r="F275" t="str">
        <f>IF('Økoavlinger P'!Z276&gt;0,'Økoavlinger P'!Z276,"")</f>
        <v/>
      </c>
      <c r="G275" t="str">
        <f>IF('Økoavlinger P'!Z276&gt;0,'Økoavlinger P'!AA276,"")</f>
        <v/>
      </c>
      <c r="H275" s="4" t="str">
        <f>IF('Økoavlinger P'!Z276&gt;0,'Økoavlinger P'!AC276,"")</f>
        <v/>
      </c>
    </row>
    <row r="276" spans="3:8" x14ac:dyDescent="0.25">
      <c r="C276" t="str">
        <f>IF('Økoavlinger P'!W286&gt;0,'Økoavlinger P'!W286,"")</f>
        <v/>
      </c>
      <c r="D276" t="str">
        <f>IF('Økoavlinger P'!X286&gt;0,'Økoavlinger P'!X286,"")</f>
        <v/>
      </c>
      <c r="F276" t="str">
        <f>IF('Økoavlinger P'!Z277&gt;0,'Økoavlinger P'!Z277,"")</f>
        <v/>
      </c>
      <c r="G276" t="str">
        <f>IF('Økoavlinger P'!Z277&gt;0,'Økoavlinger P'!AA277,"")</f>
        <v/>
      </c>
      <c r="H276" s="4" t="str">
        <f>IF('Økoavlinger P'!Z277&gt;0,'Økoavlinger P'!AC277,"")</f>
        <v/>
      </c>
    </row>
    <row r="277" spans="3:8" x14ac:dyDescent="0.25">
      <c r="C277" t="str">
        <f>IF('Økoavlinger P'!W287&gt;0,'Økoavlinger P'!W287,"")</f>
        <v/>
      </c>
      <c r="D277" t="str">
        <f>IF('Økoavlinger P'!X287&gt;0,'Økoavlinger P'!X287,"")</f>
        <v/>
      </c>
      <c r="F277" t="str">
        <f>IF('Økoavlinger P'!Z278&gt;0,'Økoavlinger P'!Z278,"")</f>
        <v/>
      </c>
      <c r="G277" t="str">
        <f>IF('Økoavlinger P'!Z278&gt;0,'Økoavlinger P'!AA278,"")</f>
        <v/>
      </c>
      <c r="H277" s="4" t="str">
        <f>IF('Økoavlinger P'!Z278&gt;0,'Økoavlinger P'!AC278,"")</f>
        <v/>
      </c>
    </row>
    <row r="278" spans="3:8" x14ac:dyDescent="0.25">
      <c r="C278" t="str">
        <f>IF('Økoavlinger P'!W288&gt;0,'Økoavlinger P'!W288,"")</f>
        <v/>
      </c>
      <c r="D278" t="str">
        <f>IF('Økoavlinger P'!X288&gt;0,'Økoavlinger P'!X288,"")</f>
        <v/>
      </c>
      <c r="F278" t="str">
        <f>IF('Økoavlinger P'!Z279&gt;0,'Økoavlinger P'!Z279,"")</f>
        <v/>
      </c>
      <c r="G278" t="str">
        <f>IF('Økoavlinger P'!Z279&gt;0,'Økoavlinger P'!AA279,"")</f>
        <v/>
      </c>
      <c r="H278" s="4" t="str">
        <f>IF('Økoavlinger P'!Z279&gt;0,'Økoavlinger P'!AC279,"")</f>
        <v/>
      </c>
    </row>
    <row r="279" spans="3:8" x14ac:dyDescent="0.25">
      <c r="C279" t="str">
        <f>IF('Økoavlinger P'!W289&gt;0,'Økoavlinger P'!W289,"")</f>
        <v/>
      </c>
      <c r="D279" t="str">
        <f>IF('Økoavlinger P'!X289&gt;0,'Økoavlinger P'!X289,"")</f>
        <v/>
      </c>
      <c r="F279" t="str">
        <f>IF('Økoavlinger P'!Z280&gt;0,'Økoavlinger P'!Z280,"")</f>
        <v/>
      </c>
      <c r="G279" t="str">
        <f>IF('Økoavlinger P'!Z280&gt;0,'Økoavlinger P'!AA280,"")</f>
        <v/>
      </c>
      <c r="H279" s="4" t="str">
        <f>IF('Økoavlinger P'!Z280&gt;0,'Økoavlinger P'!AC280,"")</f>
        <v/>
      </c>
    </row>
    <row r="280" spans="3:8" x14ac:dyDescent="0.25">
      <c r="C280" t="str">
        <f>IF('Økoavlinger P'!W290&gt;0,'Økoavlinger P'!W290,"")</f>
        <v/>
      </c>
      <c r="D280" t="str">
        <f>IF('Økoavlinger P'!X290&gt;0,'Økoavlinger P'!X290,"")</f>
        <v/>
      </c>
      <c r="F280" t="str">
        <f>IF('Økoavlinger P'!Z281&gt;0,'Økoavlinger P'!Z281,"")</f>
        <v/>
      </c>
      <c r="G280" t="str">
        <f>IF('Økoavlinger P'!Z281&gt;0,'Økoavlinger P'!AA281,"")</f>
        <v/>
      </c>
      <c r="H280" s="4" t="str">
        <f>IF('Økoavlinger P'!Z281&gt;0,'Økoavlinger P'!AC281,"")</f>
        <v/>
      </c>
    </row>
    <row r="281" spans="3:8" x14ac:dyDescent="0.25">
      <c r="C281" t="str">
        <f>IF('Økoavlinger P'!W291&gt;0,'Økoavlinger P'!W291,"")</f>
        <v/>
      </c>
      <c r="D281" t="str">
        <f>IF('Økoavlinger P'!X291&gt;0,'Økoavlinger P'!X291,"")</f>
        <v/>
      </c>
      <c r="F281" t="str">
        <f>IF('Økoavlinger P'!Z282&gt;0,'Økoavlinger P'!Z282,"")</f>
        <v/>
      </c>
      <c r="G281" t="str">
        <f>IF('Økoavlinger P'!Z282&gt;0,'Økoavlinger P'!AA282,"")</f>
        <v/>
      </c>
      <c r="H281" s="4" t="str">
        <f>IF('Økoavlinger P'!Z282&gt;0,'Økoavlinger P'!AC282,"")</f>
        <v/>
      </c>
    </row>
    <row r="282" spans="3:8" x14ac:dyDescent="0.25">
      <c r="C282" t="str">
        <f>IF('Økoavlinger P'!W292&gt;0,'Økoavlinger P'!W292,"")</f>
        <v/>
      </c>
      <c r="D282" t="str">
        <f>IF('Økoavlinger P'!X292&gt;0,'Økoavlinger P'!X292,"")</f>
        <v/>
      </c>
      <c r="F282" t="str">
        <f>IF('Økoavlinger P'!Z283&gt;0,'Økoavlinger P'!Z283,"")</f>
        <v/>
      </c>
      <c r="G282" t="str">
        <f>IF('Økoavlinger P'!Z283&gt;0,'Økoavlinger P'!AA283,"")</f>
        <v/>
      </c>
      <c r="H282" s="4" t="str">
        <f>IF('Økoavlinger P'!Z283&gt;0,'Økoavlinger P'!AC283,"")</f>
        <v/>
      </c>
    </row>
    <row r="283" spans="3:8" x14ac:dyDescent="0.25">
      <c r="C283" t="str">
        <f>IF('Økoavlinger P'!W293&gt;0,'Økoavlinger P'!W293,"")</f>
        <v/>
      </c>
      <c r="D283" t="str">
        <f>IF('Økoavlinger P'!X293&gt;0,'Økoavlinger P'!X293,"")</f>
        <v/>
      </c>
      <c r="F283" t="str">
        <f>IF('Økoavlinger P'!Z284&gt;0,'Økoavlinger P'!Z284,"")</f>
        <v/>
      </c>
      <c r="G283" t="str">
        <f>IF('Økoavlinger P'!Z284&gt;0,'Økoavlinger P'!AA284,"")</f>
        <v/>
      </c>
      <c r="H283" s="4" t="str">
        <f>IF('Økoavlinger P'!Z284&gt;0,'Økoavlinger P'!AC284,"")</f>
        <v/>
      </c>
    </row>
    <row r="284" spans="3:8" x14ac:dyDescent="0.25">
      <c r="C284" t="str">
        <f>IF('Økoavlinger P'!W294&gt;0,'Økoavlinger P'!W294,"")</f>
        <v/>
      </c>
      <c r="D284" t="str">
        <f>IF('Økoavlinger P'!X294&gt;0,'Økoavlinger P'!X294,"")</f>
        <v/>
      </c>
      <c r="F284" t="str">
        <f>IF('Økoavlinger P'!Z285&gt;0,'Økoavlinger P'!Z285,"")</f>
        <v/>
      </c>
      <c r="G284" t="str">
        <f>IF('Økoavlinger P'!Z285&gt;0,'Økoavlinger P'!AA285,"")</f>
        <v/>
      </c>
      <c r="H284" s="4" t="str">
        <f>IF('Økoavlinger P'!Z285&gt;0,'Økoavlinger P'!AC285,"")</f>
        <v/>
      </c>
    </row>
    <row r="285" spans="3:8" x14ac:dyDescent="0.25">
      <c r="C285" t="str">
        <f>IF('Økoavlinger P'!W295&gt;0,'Økoavlinger P'!W295,"")</f>
        <v/>
      </c>
      <c r="D285" t="str">
        <f>IF('Økoavlinger P'!X295&gt;0,'Økoavlinger P'!X295,"")</f>
        <v/>
      </c>
      <c r="F285" t="str">
        <f>IF('Økoavlinger P'!Z286&gt;0,'Økoavlinger P'!Z286,"")</f>
        <v/>
      </c>
      <c r="G285" t="str">
        <f>IF('Økoavlinger P'!Z286&gt;0,'Økoavlinger P'!AA286,"")</f>
        <v/>
      </c>
      <c r="H285" s="4" t="str">
        <f>IF('Økoavlinger P'!Z286&gt;0,'Økoavlinger P'!AC286,"")</f>
        <v/>
      </c>
    </row>
    <row r="286" spans="3:8" x14ac:dyDescent="0.25">
      <c r="C286" t="str">
        <f>IF('Økoavlinger P'!W296&gt;0,'Økoavlinger P'!W296,"")</f>
        <v/>
      </c>
      <c r="D286" t="str">
        <f>IF('Økoavlinger P'!X296&gt;0,'Økoavlinger P'!X296,"")</f>
        <v/>
      </c>
      <c r="F286" t="str">
        <f>IF('Økoavlinger P'!Z287&gt;0,'Økoavlinger P'!Z287,"")</f>
        <v/>
      </c>
      <c r="G286" t="str">
        <f>IF('Økoavlinger P'!Z287&gt;0,'Økoavlinger P'!AA287,"")</f>
        <v/>
      </c>
      <c r="H286" s="4" t="str">
        <f>IF('Økoavlinger P'!Z287&gt;0,'Økoavlinger P'!AC287,"")</f>
        <v/>
      </c>
    </row>
    <row r="287" spans="3:8" x14ac:dyDescent="0.25">
      <c r="C287" t="str">
        <f>IF('Økoavlinger P'!W297&gt;0,'Økoavlinger P'!W297,"")</f>
        <v/>
      </c>
      <c r="D287" t="str">
        <f>IF('Økoavlinger P'!X297&gt;0,'Økoavlinger P'!X297,"")</f>
        <v/>
      </c>
      <c r="F287" t="str">
        <f>IF('Økoavlinger P'!Z288&gt;0,'Økoavlinger P'!Z288,"")</f>
        <v/>
      </c>
      <c r="G287" t="str">
        <f>IF('Økoavlinger P'!Z288&gt;0,'Økoavlinger P'!AA288,"")</f>
        <v/>
      </c>
      <c r="H287" s="4" t="str">
        <f>IF('Økoavlinger P'!Z288&gt;0,'Økoavlinger P'!AC288,"")</f>
        <v/>
      </c>
    </row>
    <row r="288" spans="3:8" x14ac:dyDescent="0.25">
      <c r="C288" t="str">
        <f>IF('Økoavlinger P'!W298&gt;0,'Økoavlinger P'!W298,"")</f>
        <v/>
      </c>
      <c r="D288" t="str">
        <f>IF('Økoavlinger P'!X298&gt;0,'Økoavlinger P'!X298,"")</f>
        <v/>
      </c>
      <c r="F288" t="str">
        <f>IF('Økoavlinger P'!Z289&gt;0,'Økoavlinger P'!Z289,"")</f>
        <v/>
      </c>
      <c r="G288" t="str">
        <f>IF('Økoavlinger P'!Z289&gt;0,'Økoavlinger P'!AA289,"")</f>
        <v/>
      </c>
      <c r="H288" s="4" t="str">
        <f>IF('Økoavlinger P'!Z289&gt;0,'Økoavlinger P'!AC289,"")</f>
        <v/>
      </c>
    </row>
    <row r="289" spans="3:8" x14ac:dyDescent="0.25">
      <c r="C289" t="str">
        <f>IF('Økoavlinger P'!W299&gt;0,'Økoavlinger P'!W299,"")</f>
        <v/>
      </c>
      <c r="D289" t="str">
        <f>IF('Økoavlinger P'!X299&gt;0,'Økoavlinger P'!X299,"")</f>
        <v/>
      </c>
      <c r="F289" t="str">
        <f>IF('Økoavlinger P'!Z290&gt;0,'Økoavlinger P'!Z290,"")</f>
        <v/>
      </c>
      <c r="G289" t="str">
        <f>IF('Økoavlinger P'!Z290&gt;0,'Økoavlinger P'!AA290,"")</f>
        <v/>
      </c>
      <c r="H289" s="4" t="str">
        <f>IF('Økoavlinger P'!Z290&gt;0,'Økoavlinger P'!AC290,"")</f>
        <v/>
      </c>
    </row>
    <row r="290" spans="3:8" x14ac:dyDescent="0.25">
      <c r="C290" t="str">
        <f>IF('Økoavlinger P'!W300&gt;0,'Økoavlinger P'!W300,"")</f>
        <v/>
      </c>
      <c r="D290" t="str">
        <f>IF('Økoavlinger P'!X300&gt;0,'Økoavlinger P'!X300,"")</f>
        <v/>
      </c>
      <c r="F290" t="str">
        <f>IF('Økoavlinger P'!Z291&gt;0,'Økoavlinger P'!Z291,"")</f>
        <v/>
      </c>
      <c r="G290" t="str">
        <f>IF('Økoavlinger P'!Z291&gt;0,'Økoavlinger P'!AA291,"")</f>
        <v/>
      </c>
      <c r="H290" s="4" t="str">
        <f>IF('Økoavlinger P'!Z291&gt;0,'Økoavlinger P'!AC291,"")</f>
        <v/>
      </c>
    </row>
    <row r="291" spans="3:8" x14ac:dyDescent="0.25">
      <c r="C291" t="str">
        <f>IF('Økoavlinger P'!W301&gt;0,'Økoavlinger P'!W301,"")</f>
        <v/>
      </c>
      <c r="D291" t="str">
        <f>IF('Økoavlinger P'!X301&gt;0,'Økoavlinger P'!X301,"")</f>
        <v/>
      </c>
      <c r="F291" t="str">
        <f>IF('Økoavlinger P'!Z292&gt;0,'Økoavlinger P'!Z292,"")</f>
        <v/>
      </c>
      <c r="G291" t="str">
        <f>IF('Økoavlinger P'!Z292&gt;0,'Økoavlinger P'!AA292,"")</f>
        <v/>
      </c>
      <c r="H291" s="4" t="str">
        <f>IF('Økoavlinger P'!Z292&gt;0,'Økoavlinger P'!AC292,"")</f>
        <v/>
      </c>
    </row>
    <row r="292" spans="3:8" x14ac:dyDescent="0.25">
      <c r="C292" t="str">
        <f>IF('Økoavlinger P'!W302&gt;0,'Økoavlinger P'!W302,"")</f>
        <v/>
      </c>
      <c r="D292" t="str">
        <f>IF('Økoavlinger P'!X302&gt;0,'Økoavlinger P'!X302,"")</f>
        <v/>
      </c>
      <c r="F292" t="str">
        <f>IF('Økoavlinger P'!Z293&gt;0,'Økoavlinger P'!Z293,"")</f>
        <v/>
      </c>
      <c r="G292" t="str">
        <f>IF('Økoavlinger P'!Z293&gt;0,'Økoavlinger P'!AA293,"")</f>
        <v/>
      </c>
      <c r="H292" s="4" t="str">
        <f>IF('Økoavlinger P'!Z293&gt;0,'Økoavlinger P'!AC293,"")</f>
        <v/>
      </c>
    </row>
    <row r="293" spans="3:8" x14ac:dyDescent="0.25">
      <c r="C293" t="str">
        <f>IF('Økoavlinger P'!W303&gt;0,'Økoavlinger P'!W303,"")</f>
        <v/>
      </c>
      <c r="D293" t="str">
        <f>IF('Økoavlinger P'!X303&gt;0,'Økoavlinger P'!X303,"")</f>
        <v/>
      </c>
      <c r="F293" t="str">
        <f>IF('Økoavlinger P'!Z294&gt;0,'Økoavlinger P'!Z294,"")</f>
        <v/>
      </c>
      <c r="G293" t="str">
        <f>IF('Økoavlinger P'!Z294&gt;0,'Økoavlinger P'!AA294,"")</f>
        <v/>
      </c>
      <c r="H293" s="4" t="str">
        <f>IF('Økoavlinger P'!Z294&gt;0,'Økoavlinger P'!AC294,"")</f>
        <v/>
      </c>
    </row>
    <row r="294" spans="3:8" x14ac:dyDescent="0.25">
      <c r="C294" t="str">
        <f>IF('Økoavlinger P'!W304&gt;0,'Økoavlinger P'!W304,"")</f>
        <v/>
      </c>
      <c r="D294" t="str">
        <f>IF('Økoavlinger P'!X304&gt;0,'Økoavlinger P'!X304,"")</f>
        <v/>
      </c>
      <c r="F294" t="str">
        <f>IF('Økoavlinger P'!Z295&gt;0,'Økoavlinger P'!Z295,"")</f>
        <v/>
      </c>
      <c r="G294" t="str">
        <f>IF('Økoavlinger P'!Z295&gt;0,'Økoavlinger P'!AA295,"")</f>
        <v/>
      </c>
      <c r="H294" s="4" t="str">
        <f>IF('Økoavlinger P'!Z295&gt;0,'Økoavlinger P'!AC295,"")</f>
        <v/>
      </c>
    </row>
    <row r="295" spans="3:8" x14ac:dyDescent="0.25">
      <c r="C295" t="str">
        <f>IF('Økoavlinger P'!W305&gt;0,'Økoavlinger P'!W305,"")</f>
        <v/>
      </c>
      <c r="D295" t="str">
        <f>IF('Økoavlinger P'!X305&gt;0,'Økoavlinger P'!X305,"")</f>
        <v/>
      </c>
      <c r="F295" t="str">
        <f>IF('Økoavlinger P'!Z296&gt;0,'Økoavlinger P'!Z296,"")</f>
        <v/>
      </c>
      <c r="G295" t="str">
        <f>IF('Økoavlinger P'!Z296&gt;0,'Økoavlinger P'!AA296,"")</f>
        <v/>
      </c>
      <c r="H295" s="4" t="str">
        <f>IF('Økoavlinger P'!Z296&gt;0,'Økoavlinger P'!AC296,"")</f>
        <v/>
      </c>
    </row>
    <row r="296" spans="3:8" x14ac:dyDescent="0.25">
      <c r="C296" t="str">
        <f>IF('Økoavlinger P'!W306&gt;0,'Økoavlinger P'!W306,"")</f>
        <v/>
      </c>
      <c r="D296" t="str">
        <f>IF('Økoavlinger P'!X306&gt;0,'Økoavlinger P'!X306,"")</f>
        <v/>
      </c>
      <c r="F296" t="str">
        <f>IF('Økoavlinger P'!Z297&gt;0,'Økoavlinger P'!Z297,"")</f>
        <v/>
      </c>
      <c r="G296" t="str">
        <f>IF('Økoavlinger P'!Z297&gt;0,'Økoavlinger P'!AA297,"")</f>
        <v/>
      </c>
      <c r="H296" s="4" t="str">
        <f>IF('Økoavlinger P'!Z297&gt;0,'Økoavlinger P'!AC297,"")</f>
        <v/>
      </c>
    </row>
    <row r="297" spans="3:8" x14ac:dyDescent="0.25">
      <c r="C297" t="str">
        <f>IF('Økoavlinger P'!W307&gt;0,'Økoavlinger P'!W307,"")</f>
        <v/>
      </c>
      <c r="D297" t="str">
        <f>IF('Økoavlinger P'!X307&gt;0,'Økoavlinger P'!X307,"")</f>
        <v/>
      </c>
      <c r="F297" t="str">
        <f>IF('Økoavlinger P'!Z298&gt;0,'Økoavlinger P'!Z298,"")</f>
        <v/>
      </c>
      <c r="G297" t="str">
        <f>IF('Økoavlinger P'!Z298&gt;0,'Økoavlinger P'!AA298,"")</f>
        <v/>
      </c>
      <c r="H297" s="4" t="str">
        <f>IF('Økoavlinger P'!Z298&gt;0,'Økoavlinger P'!AC298,"")</f>
        <v/>
      </c>
    </row>
    <row r="298" spans="3:8" x14ac:dyDescent="0.25">
      <c r="C298" t="str">
        <f>IF('Økoavlinger P'!W308&gt;0,'Økoavlinger P'!W308,"")</f>
        <v/>
      </c>
      <c r="D298" t="str">
        <f>IF('Økoavlinger P'!X308&gt;0,'Økoavlinger P'!X308,"")</f>
        <v/>
      </c>
      <c r="F298" t="str">
        <f>IF('Økoavlinger P'!Z299&gt;0,'Økoavlinger P'!Z299,"")</f>
        <v/>
      </c>
      <c r="G298" t="str">
        <f>IF('Økoavlinger P'!Z299&gt;0,'Økoavlinger P'!AA299,"")</f>
        <v/>
      </c>
      <c r="H298" s="4" t="str">
        <f>IF('Økoavlinger P'!Z299&gt;0,'Økoavlinger P'!AC299,"")</f>
        <v/>
      </c>
    </row>
    <row r="299" spans="3:8" x14ac:dyDescent="0.25">
      <c r="C299" t="str">
        <f>IF('Økoavlinger P'!W309&gt;0,'Økoavlinger P'!W309,"")</f>
        <v/>
      </c>
      <c r="D299" t="str">
        <f>IF('Økoavlinger P'!X309&gt;0,'Økoavlinger P'!X309,"")</f>
        <v/>
      </c>
      <c r="F299" t="str">
        <f>IF('Økoavlinger P'!Z300&gt;0,'Økoavlinger P'!Z300,"")</f>
        <v/>
      </c>
      <c r="G299" t="str">
        <f>IF('Økoavlinger P'!Z300&gt;0,'Økoavlinger P'!AA300,"")</f>
        <v/>
      </c>
      <c r="H299" s="4" t="str">
        <f>IF('Økoavlinger P'!Z300&gt;0,'Økoavlinger P'!AC300,"")</f>
        <v/>
      </c>
    </row>
    <row r="300" spans="3:8" x14ac:dyDescent="0.25">
      <c r="C300" t="str">
        <f>IF('Økoavlinger P'!W310&gt;0,'Økoavlinger P'!W310,"")</f>
        <v/>
      </c>
      <c r="D300" t="str">
        <f>IF('Økoavlinger P'!X310&gt;0,'Økoavlinger P'!X310,"")</f>
        <v/>
      </c>
      <c r="F300" t="str">
        <f>IF('Økoavlinger P'!Z301&gt;0,'Økoavlinger P'!Z301,"")</f>
        <v/>
      </c>
      <c r="G300" t="str">
        <f>IF('Økoavlinger P'!Z301&gt;0,'Økoavlinger P'!AA301,"")</f>
        <v/>
      </c>
      <c r="H300" s="4" t="str">
        <f>IF('Økoavlinger P'!Z301&gt;0,'Økoavlinger P'!AC301,"")</f>
        <v/>
      </c>
    </row>
    <row r="301" spans="3:8" x14ac:dyDescent="0.25">
      <c r="C301" t="str">
        <f>IF('Økoavlinger P'!W311&gt;0,'Økoavlinger P'!W311,"")</f>
        <v/>
      </c>
      <c r="D301" t="str">
        <f>IF('Økoavlinger P'!X311&gt;0,'Økoavlinger P'!X311,"")</f>
        <v/>
      </c>
      <c r="F301" t="str">
        <f>IF('Økoavlinger P'!Z302&gt;0,'Økoavlinger P'!Z302,"")</f>
        <v/>
      </c>
      <c r="G301" t="str">
        <f>IF('Økoavlinger P'!Z302&gt;0,'Økoavlinger P'!AA302,"")</f>
        <v/>
      </c>
      <c r="H301" s="4" t="str">
        <f>IF('Økoavlinger P'!Z302&gt;0,'Økoavlinger P'!AC302,"")</f>
        <v/>
      </c>
    </row>
    <row r="302" spans="3:8" x14ac:dyDescent="0.25">
      <c r="C302" t="str">
        <f>IF('Økoavlinger P'!W312&gt;0,'Økoavlinger P'!W312,"")</f>
        <v/>
      </c>
      <c r="D302" t="str">
        <f>IF('Økoavlinger P'!X312&gt;0,'Økoavlinger P'!X312,"")</f>
        <v/>
      </c>
      <c r="F302" t="str">
        <f>IF('Økoavlinger P'!Z303&gt;0,'Økoavlinger P'!Z303,"")</f>
        <v/>
      </c>
      <c r="G302" t="str">
        <f>IF('Økoavlinger P'!Z303&gt;0,'Økoavlinger P'!AA303,"")</f>
        <v/>
      </c>
      <c r="H302" s="4" t="str">
        <f>IF('Økoavlinger P'!Z303&gt;0,'Økoavlinger P'!AC303,"")</f>
        <v/>
      </c>
    </row>
    <row r="303" spans="3:8" x14ac:dyDescent="0.25">
      <c r="C303" t="str">
        <f>IF('Økoavlinger P'!W313&gt;0,'Økoavlinger P'!W313,"")</f>
        <v/>
      </c>
      <c r="D303" t="str">
        <f>IF('Økoavlinger P'!X313&gt;0,'Økoavlinger P'!X313,"")</f>
        <v/>
      </c>
      <c r="F303" t="str">
        <f>IF('Økoavlinger P'!Z304&gt;0,'Økoavlinger P'!Z304,"")</f>
        <v/>
      </c>
      <c r="G303" t="str">
        <f>IF('Økoavlinger P'!Z304&gt;0,'Økoavlinger P'!AA304,"")</f>
        <v/>
      </c>
      <c r="H303" s="4" t="str">
        <f>IF('Økoavlinger P'!Z304&gt;0,'Økoavlinger P'!AC304,"")</f>
        <v/>
      </c>
    </row>
    <row r="304" spans="3:8" x14ac:dyDescent="0.25">
      <c r="C304" t="str">
        <f>IF('Økoavlinger P'!W314&gt;0,'Økoavlinger P'!W314,"")</f>
        <v/>
      </c>
      <c r="D304" t="str">
        <f>IF('Økoavlinger P'!X314&gt;0,'Økoavlinger P'!X314,"")</f>
        <v/>
      </c>
      <c r="F304" t="str">
        <f>IF('Økoavlinger P'!Z305&gt;0,'Økoavlinger P'!Z305,"")</f>
        <v/>
      </c>
      <c r="G304" t="str">
        <f>IF('Økoavlinger P'!Z305&gt;0,'Økoavlinger P'!AA305,"")</f>
        <v/>
      </c>
      <c r="H304" s="4" t="str">
        <f>IF('Økoavlinger P'!Z305&gt;0,'Økoavlinger P'!AC305,"")</f>
        <v/>
      </c>
    </row>
    <row r="305" spans="3:8" x14ac:dyDescent="0.25">
      <c r="C305" t="str">
        <f>IF('Økoavlinger P'!W315&gt;0,'Økoavlinger P'!W315,"")</f>
        <v/>
      </c>
      <c r="D305" t="str">
        <f>IF('Økoavlinger P'!X315&gt;0,'Økoavlinger P'!X315,"")</f>
        <v/>
      </c>
      <c r="F305" t="str">
        <f>IF('Økoavlinger P'!Z306&gt;0,'Økoavlinger P'!Z306,"")</f>
        <v/>
      </c>
      <c r="G305" t="str">
        <f>IF('Økoavlinger P'!Z306&gt;0,'Økoavlinger P'!AA306,"")</f>
        <v/>
      </c>
      <c r="H305" s="4" t="str">
        <f>IF('Økoavlinger P'!Z306&gt;0,'Økoavlinger P'!AC306,"")</f>
        <v/>
      </c>
    </row>
    <row r="306" spans="3:8" x14ac:dyDescent="0.25">
      <c r="C306" t="str">
        <f>IF('Økoavlinger P'!W316&gt;0,'Økoavlinger P'!W316,"")</f>
        <v/>
      </c>
      <c r="D306" t="str">
        <f>IF('Økoavlinger P'!X316&gt;0,'Økoavlinger P'!X316,"")</f>
        <v/>
      </c>
      <c r="F306" t="str">
        <f>IF('Økoavlinger P'!Z307&gt;0,'Økoavlinger P'!Z307,"")</f>
        <v/>
      </c>
      <c r="G306" t="str">
        <f>IF('Økoavlinger P'!Z307&gt;0,'Økoavlinger P'!AA307,"")</f>
        <v/>
      </c>
      <c r="H306" s="4" t="str">
        <f>IF('Økoavlinger P'!Z307&gt;0,'Økoavlinger P'!AC307,"")</f>
        <v/>
      </c>
    </row>
    <row r="307" spans="3:8" x14ac:dyDescent="0.25">
      <c r="C307" t="str">
        <f>IF('Økoavlinger P'!W317&gt;0,'Økoavlinger P'!W317,"")</f>
        <v/>
      </c>
      <c r="D307" t="str">
        <f>IF('Økoavlinger P'!X317&gt;0,'Økoavlinger P'!X317,"")</f>
        <v/>
      </c>
      <c r="F307" t="str">
        <f>IF('Økoavlinger P'!Z308&gt;0,'Økoavlinger P'!Z308,"")</f>
        <v/>
      </c>
      <c r="G307" t="str">
        <f>IF('Økoavlinger P'!Z308&gt;0,'Økoavlinger P'!AA308,"")</f>
        <v/>
      </c>
      <c r="H307" s="4" t="str">
        <f>IF('Økoavlinger P'!Z308&gt;0,'Økoavlinger P'!AC308,"")</f>
        <v/>
      </c>
    </row>
    <row r="308" spans="3:8" x14ac:dyDescent="0.25">
      <c r="C308" t="str">
        <f>IF('Økoavlinger P'!W318&gt;0,'Økoavlinger P'!W318,"")</f>
        <v/>
      </c>
      <c r="D308" t="str">
        <f>IF('Økoavlinger P'!X318&gt;0,'Økoavlinger P'!X318,"")</f>
        <v/>
      </c>
      <c r="F308" t="str">
        <f>IF('Økoavlinger P'!Z309&gt;0,'Økoavlinger P'!Z309,"")</f>
        <v/>
      </c>
      <c r="G308" t="str">
        <f>IF('Økoavlinger P'!Z309&gt;0,'Økoavlinger P'!AA309,"")</f>
        <v/>
      </c>
      <c r="H308" s="4" t="str">
        <f>IF('Økoavlinger P'!Z309&gt;0,'Økoavlinger P'!AC309,"")</f>
        <v/>
      </c>
    </row>
    <row r="309" spans="3:8" x14ac:dyDescent="0.25">
      <c r="C309" t="str">
        <f>IF('Økoavlinger P'!W319&gt;0,'Økoavlinger P'!W319,"")</f>
        <v/>
      </c>
      <c r="D309" t="str">
        <f>IF('Økoavlinger P'!X319&gt;0,'Økoavlinger P'!X319,"")</f>
        <v/>
      </c>
      <c r="F309" t="str">
        <f>IF('Økoavlinger P'!Z310&gt;0,'Økoavlinger P'!Z310,"")</f>
        <v/>
      </c>
      <c r="G309" t="str">
        <f>IF('Økoavlinger P'!Z310&gt;0,'Økoavlinger P'!AA310,"")</f>
        <v/>
      </c>
      <c r="H309" s="4" t="str">
        <f>IF('Økoavlinger P'!Z310&gt;0,'Økoavlinger P'!AC310,"")</f>
        <v/>
      </c>
    </row>
    <row r="310" spans="3:8" x14ac:dyDescent="0.25">
      <c r="C310" t="str">
        <f>IF('Økoavlinger P'!W320&gt;0,'Økoavlinger P'!W320,"")</f>
        <v/>
      </c>
      <c r="D310" t="str">
        <f>IF('Økoavlinger P'!X320&gt;0,'Økoavlinger P'!X320,"")</f>
        <v/>
      </c>
      <c r="F310" t="str">
        <f>IF('Økoavlinger P'!Z311&gt;0,'Økoavlinger P'!Z311,"")</f>
        <v/>
      </c>
      <c r="G310" t="str">
        <f>IF('Økoavlinger P'!Z311&gt;0,'Økoavlinger P'!AA311,"")</f>
        <v/>
      </c>
      <c r="H310" s="4" t="str">
        <f>IF('Økoavlinger P'!Z311&gt;0,'Økoavlinger P'!AC311,"")</f>
        <v/>
      </c>
    </row>
    <row r="311" spans="3:8" x14ac:dyDescent="0.25">
      <c r="C311" t="str">
        <f>IF('Økoavlinger P'!W321&gt;0,'Økoavlinger P'!W321,"")</f>
        <v/>
      </c>
      <c r="D311" t="str">
        <f>IF('Økoavlinger P'!X321&gt;0,'Økoavlinger P'!X321,"")</f>
        <v/>
      </c>
      <c r="F311" t="str">
        <f>IF('Økoavlinger P'!Z312&gt;0,'Økoavlinger P'!Z312,"")</f>
        <v/>
      </c>
      <c r="G311" t="str">
        <f>IF('Økoavlinger P'!Z312&gt;0,'Økoavlinger P'!AA312,"")</f>
        <v/>
      </c>
      <c r="H311" s="4" t="str">
        <f>IF('Økoavlinger P'!Z312&gt;0,'Økoavlinger P'!AC312,"")</f>
        <v/>
      </c>
    </row>
    <row r="312" spans="3:8" x14ac:dyDescent="0.25">
      <c r="C312" t="str">
        <f>IF('Økoavlinger P'!W322&gt;0,'Økoavlinger P'!W322,"")</f>
        <v/>
      </c>
      <c r="D312" t="str">
        <f>IF('Økoavlinger P'!X322&gt;0,'Økoavlinger P'!X322,"")</f>
        <v/>
      </c>
      <c r="F312" t="str">
        <f>IF('Økoavlinger P'!Z313&gt;0,'Økoavlinger P'!Z313,"")</f>
        <v/>
      </c>
      <c r="G312" t="str">
        <f>IF('Økoavlinger P'!Z313&gt;0,'Økoavlinger P'!AA313,"")</f>
        <v/>
      </c>
      <c r="H312" s="4" t="str">
        <f>IF('Økoavlinger P'!Z313&gt;0,'Økoavlinger P'!AC313,"")</f>
        <v/>
      </c>
    </row>
    <row r="313" spans="3:8" x14ac:dyDescent="0.25">
      <c r="C313" t="str">
        <f>IF('Økoavlinger P'!W323&gt;0,'Økoavlinger P'!W323,"")</f>
        <v/>
      </c>
      <c r="D313" t="str">
        <f>IF('Økoavlinger P'!X323&gt;0,'Økoavlinger P'!X323,"")</f>
        <v/>
      </c>
      <c r="F313" t="str">
        <f>IF('Økoavlinger P'!Z314&gt;0,'Økoavlinger P'!Z314,"")</f>
        <v/>
      </c>
      <c r="G313" t="str">
        <f>IF('Økoavlinger P'!Z314&gt;0,'Økoavlinger P'!AA314,"")</f>
        <v/>
      </c>
      <c r="H313" s="4" t="str">
        <f>IF('Økoavlinger P'!Z314&gt;0,'Økoavlinger P'!AC314,"")</f>
        <v/>
      </c>
    </row>
    <row r="314" spans="3:8" x14ac:dyDescent="0.25">
      <c r="C314" t="str">
        <f>IF('Økoavlinger P'!W324&gt;0,'Økoavlinger P'!W324,"")</f>
        <v/>
      </c>
      <c r="D314" t="str">
        <f>IF('Økoavlinger P'!X324&gt;0,'Økoavlinger P'!X324,"")</f>
        <v/>
      </c>
      <c r="F314" t="str">
        <f>IF('Økoavlinger P'!Z315&gt;0,'Økoavlinger P'!Z315,"")</f>
        <v/>
      </c>
      <c r="G314" t="str">
        <f>IF('Økoavlinger P'!Z315&gt;0,'Økoavlinger P'!AA315,"")</f>
        <v/>
      </c>
      <c r="H314" s="4" t="str">
        <f>IF('Økoavlinger P'!Z315&gt;0,'Økoavlinger P'!AC315,"")</f>
        <v/>
      </c>
    </row>
    <row r="315" spans="3:8" x14ac:dyDescent="0.25">
      <c r="C315" t="str">
        <f>IF('Økoavlinger P'!W325&gt;0,'Økoavlinger P'!W325,"")</f>
        <v/>
      </c>
      <c r="D315" t="str">
        <f>IF('Økoavlinger P'!X325&gt;0,'Økoavlinger P'!X325,"")</f>
        <v/>
      </c>
      <c r="F315" t="str">
        <f>IF('Økoavlinger P'!Z316&gt;0,'Økoavlinger P'!Z316,"")</f>
        <v/>
      </c>
      <c r="G315" t="str">
        <f>IF('Økoavlinger P'!Z316&gt;0,'Økoavlinger P'!AA316,"")</f>
        <v/>
      </c>
      <c r="H315" s="4" t="str">
        <f>IF('Økoavlinger P'!Z316&gt;0,'Økoavlinger P'!AC316,"")</f>
        <v/>
      </c>
    </row>
    <row r="316" spans="3:8" x14ac:dyDescent="0.25">
      <c r="C316" t="str">
        <f>IF('Økoavlinger P'!W326&gt;0,'Økoavlinger P'!W326,"")</f>
        <v/>
      </c>
      <c r="D316" t="str">
        <f>IF('Økoavlinger P'!X326&gt;0,'Økoavlinger P'!X326,"")</f>
        <v/>
      </c>
      <c r="F316" t="str">
        <f>IF('Økoavlinger P'!Z317&gt;0,'Økoavlinger P'!Z317,"")</f>
        <v/>
      </c>
      <c r="G316" t="str">
        <f>IF('Økoavlinger P'!Z317&gt;0,'Økoavlinger P'!AA317,"")</f>
        <v/>
      </c>
      <c r="H316" s="4" t="str">
        <f>IF('Økoavlinger P'!Z317&gt;0,'Økoavlinger P'!AC317,"")</f>
        <v/>
      </c>
    </row>
    <row r="317" spans="3:8" x14ac:dyDescent="0.25">
      <c r="C317" t="str">
        <f>IF('Økoavlinger P'!W327&gt;0,'Økoavlinger P'!W327,"")</f>
        <v/>
      </c>
      <c r="D317" t="str">
        <f>IF('Økoavlinger P'!X327&gt;0,'Økoavlinger P'!X327,"")</f>
        <v/>
      </c>
      <c r="F317" t="str">
        <f>IF('Økoavlinger P'!Z318&gt;0,'Økoavlinger P'!Z318,"")</f>
        <v/>
      </c>
      <c r="G317" t="str">
        <f>IF('Økoavlinger P'!Z318&gt;0,'Økoavlinger P'!AA318,"")</f>
        <v/>
      </c>
      <c r="H317" s="4" t="str">
        <f>IF('Økoavlinger P'!Z318&gt;0,'Økoavlinger P'!AC318,"")</f>
        <v/>
      </c>
    </row>
    <row r="318" spans="3:8" x14ac:dyDescent="0.25">
      <c r="C318" t="str">
        <f>IF('Økoavlinger P'!W328&gt;0,'Økoavlinger P'!W328,"")</f>
        <v/>
      </c>
      <c r="D318" t="str">
        <f>IF('Økoavlinger P'!X328&gt;0,'Økoavlinger P'!X328,"")</f>
        <v/>
      </c>
      <c r="F318" t="str">
        <f>IF('Økoavlinger P'!Z319&gt;0,'Økoavlinger P'!Z319,"")</f>
        <v/>
      </c>
      <c r="G318" t="str">
        <f>IF('Økoavlinger P'!Z319&gt;0,'Økoavlinger P'!AA319,"")</f>
        <v/>
      </c>
      <c r="H318" s="4" t="str">
        <f>IF('Økoavlinger P'!Z319&gt;0,'Økoavlinger P'!AC319,"")</f>
        <v/>
      </c>
    </row>
    <row r="319" spans="3:8" x14ac:dyDescent="0.25">
      <c r="C319" t="str">
        <f>IF('Økoavlinger P'!W329&gt;0,'Økoavlinger P'!W329,"")</f>
        <v/>
      </c>
      <c r="D319" t="str">
        <f>IF('Økoavlinger P'!X329&gt;0,'Økoavlinger P'!X329,"")</f>
        <v/>
      </c>
      <c r="F319" t="str">
        <f>IF('Økoavlinger P'!Z320&gt;0,'Økoavlinger P'!Z320,"")</f>
        <v/>
      </c>
      <c r="G319" t="str">
        <f>IF('Økoavlinger P'!Z320&gt;0,'Økoavlinger P'!AA320,"")</f>
        <v/>
      </c>
      <c r="H319" s="4" t="str">
        <f>IF('Økoavlinger P'!Z320&gt;0,'Økoavlinger P'!AC320,"")</f>
        <v/>
      </c>
    </row>
    <row r="320" spans="3:8" x14ac:dyDescent="0.25">
      <c r="C320" t="str">
        <f>IF('Økoavlinger P'!W330&gt;0,'Økoavlinger P'!W330,"")</f>
        <v/>
      </c>
      <c r="D320" t="str">
        <f>IF('Økoavlinger P'!X330&gt;0,'Økoavlinger P'!X330,"")</f>
        <v/>
      </c>
      <c r="F320" t="str">
        <f>IF('Økoavlinger P'!Z321&gt;0,'Økoavlinger P'!Z321,"")</f>
        <v/>
      </c>
      <c r="G320" t="str">
        <f>IF('Økoavlinger P'!Z321&gt;0,'Økoavlinger P'!AA321,"")</f>
        <v/>
      </c>
      <c r="H320" s="4" t="str">
        <f>IF('Økoavlinger P'!Z321&gt;0,'Økoavlinger P'!AC321,"")</f>
        <v/>
      </c>
    </row>
    <row r="321" spans="3:8" x14ac:dyDescent="0.25">
      <c r="C321" t="str">
        <f>IF('Økoavlinger P'!W331&gt;0,'Økoavlinger P'!W331,"")</f>
        <v/>
      </c>
      <c r="D321" t="str">
        <f>IF('Økoavlinger P'!X331&gt;0,'Økoavlinger P'!X331,"")</f>
        <v/>
      </c>
      <c r="F321" t="str">
        <f>IF('Økoavlinger P'!Z322&gt;0,'Økoavlinger P'!Z322,"")</f>
        <v/>
      </c>
      <c r="G321" t="str">
        <f>IF('Økoavlinger P'!Z322&gt;0,'Økoavlinger P'!AA322,"")</f>
        <v/>
      </c>
      <c r="H321" s="4" t="str">
        <f>IF('Økoavlinger P'!Z322&gt;0,'Økoavlinger P'!AC322,"")</f>
        <v/>
      </c>
    </row>
    <row r="322" spans="3:8" x14ac:dyDescent="0.25">
      <c r="C322" t="str">
        <f>IF('Økoavlinger P'!W332&gt;0,'Økoavlinger P'!W332,"")</f>
        <v/>
      </c>
      <c r="D322" t="str">
        <f>IF('Økoavlinger P'!X332&gt;0,'Økoavlinger P'!X332,"")</f>
        <v/>
      </c>
      <c r="F322" t="str">
        <f>IF('Økoavlinger P'!Z323&gt;0,'Økoavlinger P'!Z323,"")</f>
        <v/>
      </c>
      <c r="G322" t="str">
        <f>IF('Økoavlinger P'!Z323&gt;0,'Økoavlinger P'!AA323,"")</f>
        <v/>
      </c>
      <c r="H322" s="4" t="str">
        <f>IF('Økoavlinger P'!Z323&gt;0,'Økoavlinger P'!AC323,"")</f>
        <v/>
      </c>
    </row>
    <row r="323" spans="3:8" x14ac:dyDescent="0.25">
      <c r="C323" t="str">
        <f>IF('Økoavlinger P'!W333&gt;0,'Økoavlinger P'!W333,"")</f>
        <v/>
      </c>
      <c r="D323" t="str">
        <f>IF('Økoavlinger P'!X333&gt;0,'Økoavlinger P'!X333,"")</f>
        <v/>
      </c>
      <c r="F323" t="str">
        <f>IF('Økoavlinger P'!Z324&gt;0,'Økoavlinger P'!Z324,"")</f>
        <v/>
      </c>
      <c r="G323" t="str">
        <f>IF('Økoavlinger P'!Z324&gt;0,'Økoavlinger P'!AA324,"")</f>
        <v/>
      </c>
      <c r="H323" s="4" t="str">
        <f>IF('Økoavlinger P'!Z324&gt;0,'Økoavlinger P'!AC324,"")</f>
        <v/>
      </c>
    </row>
    <row r="324" spans="3:8" x14ac:dyDescent="0.25">
      <c r="C324" t="str">
        <f>IF('Økoavlinger P'!W334&gt;0,'Økoavlinger P'!W334,"")</f>
        <v/>
      </c>
      <c r="D324" t="str">
        <f>IF('Økoavlinger P'!X334&gt;0,'Økoavlinger P'!X334,"")</f>
        <v/>
      </c>
      <c r="F324" t="str">
        <f>IF('Økoavlinger P'!Z325&gt;0,'Økoavlinger P'!Z325,"")</f>
        <v/>
      </c>
      <c r="G324" t="str">
        <f>IF('Økoavlinger P'!Z325&gt;0,'Økoavlinger P'!AA325,"")</f>
        <v/>
      </c>
      <c r="H324" s="4" t="str">
        <f>IF('Økoavlinger P'!Z325&gt;0,'Økoavlinger P'!AC325,"")</f>
        <v/>
      </c>
    </row>
    <row r="325" spans="3:8" x14ac:dyDescent="0.25">
      <c r="C325" t="str">
        <f>IF('Økoavlinger P'!W335&gt;0,'Økoavlinger P'!W335,"")</f>
        <v/>
      </c>
      <c r="D325" t="str">
        <f>IF('Økoavlinger P'!X335&gt;0,'Økoavlinger P'!X335,"")</f>
        <v/>
      </c>
      <c r="F325" t="str">
        <f>IF('Økoavlinger P'!Z326&gt;0,'Økoavlinger P'!Z326,"")</f>
        <v/>
      </c>
      <c r="G325" t="str">
        <f>IF('Økoavlinger P'!Z326&gt;0,'Økoavlinger P'!AA326,"")</f>
        <v/>
      </c>
      <c r="H325" s="4" t="str">
        <f>IF('Økoavlinger P'!Z326&gt;0,'Økoavlinger P'!AC326,"")</f>
        <v/>
      </c>
    </row>
    <row r="326" spans="3:8" x14ac:dyDescent="0.25">
      <c r="C326" t="str">
        <f>IF('Økoavlinger P'!W336&gt;0,'Økoavlinger P'!W336,"")</f>
        <v/>
      </c>
      <c r="D326" t="str">
        <f>IF('Økoavlinger P'!X336&gt;0,'Økoavlinger P'!X336,"")</f>
        <v/>
      </c>
      <c r="F326" t="str">
        <f>IF('Økoavlinger P'!Z327&gt;0,'Økoavlinger P'!Z327,"")</f>
        <v/>
      </c>
      <c r="G326" t="str">
        <f>IF('Økoavlinger P'!Z327&gt;0,'Økoavlinger P'!AA327,"")</f>
        <v/>
      </c>
      <c r="H326" s="4" t="str">
        <f>IF('Økoavlinger P'!Z327&gt;0,'Økoavlinger P'!AC327,"")</f>
        <v/>
      </c>
    </row>
    <row r="327" spans="3:8" x14ac:dyDescent="0.25">
      <c r="C327" t="str">
        <f>IF('Økoavlinger P'!W337&gt;0,'Økoavlinger P'!W337,"")</f>
        <v/>
      </c>
      <c r="D327" t="str">
        <f>IF('Økoavlinger P'!X337&gt;0,'Økoavlinger P'!X337,"")</f>
        <v/>
      </c>
      <c r="F327" t="str">
        <f>IF('Økoavlinger P'!Z328&gt;0,'Økoavlinger P'!Z328,"")</f>
        <v/>
      </c>
      <c r="G327" t="str">
        <f>IF('Økoavlinger P'!Z328&gt;0,'Økoavlinger P'!AA328,"")</f>
        <v/>
      </c>
      <c r="H327" s="4" t="str">
        <f>IF('Økoavlinger P'!Z328&gt;0,'Økoavlinger P'!AC328,"")</f>
        <v/>
      </c>
    </row>
    <row r="328" spans="3:8" x14ac:dyDescent="0.25">
      <c r="C328" t="str">
        <f>IF('Økoavlinger P'!W338&gt;0,'Økoavlinger P'!W338,"")</f>
        <v/>
      </c>
      <c r="D328" t="str">
        <f>IF('Økoavlinger P'!X338&gt;0,'Økoavlinger P'!X338,"")</f>
        <v/>
      </c>
      <c r="F328" t="str">
        <f>IF('Økoavlinger P'!Z329&gt;0,'Økoavlinger P'!Z329,"")</f>
        <v/>
      </c>
      <c r="G328" t="str">
        <f>IF('Økoavlinger P'!Z329&gt;0,'Økoavlinger P'!AA329,"")</f>
        <v/>
      </c>
      <c r="H328" s="4" t="str">
        <f>IF('Økoavlinger P'!Z329&gt;0,'Økoavlinger P'!AC329,"")</f>
        <v/>
      </c>
    </row>
    <row r="329" spans="3:8" x14ac:dyDescent="0.25">
      <c r="C329" t="str">
        <f>IF('Økoavlinger P'!W339&gt;0,'Økoavlinger P'!W339,"")</f>
        <v/>
      </c>
      <c r="D329" t="str">
        <f>IF('Økoavlinger P'!X339&gt;0,'Økoavlinger P'!X339,"")</f>
        <v/>
      </c>
      <c r="F329" t="str">
        <f>IF('Økoavlinger P'!Z330&gt;0,'Økoavlinger P'!Z330,"")</f>
        <v/>
      </c>
      <c r="G329" t="str">
        <f>IF('Økoavlinger P'!Z330&gt;0,'Økoavlinger P'!AA330,"")</f>
        <v/>
      </c>
      <c r="H329" s="4" t="str">
        <f>IF('Økoavlinger P'!Z330&gt;0,'Økoavlinger P'!AC330,"")</f>
        <v/>
      </c>
    </row>
    <row r="330" spans="3:8" x14ac:dyDescent="0.25">
      <c r="C330" t="str">
        <f>IF('Økoavlinger P'!W340&gt;0,'Økoavlinger P'!W340,"")</f>
        <v/>
      </c>
      <c r="D330" t="str">
        <f>IF('Økoavlinger P'!X340&gt;0,'Økoavlinger P'!X340,"")</f>
        <v/>
      </c>
      <c r="F330" t="str">
        <f>IF('Økoavlinger P'!Z331&gt;0,'Økoavlinger P'!Z331,"")</f>
        <v/>
      </c>
      <c r="G330" t="str">
        <f>IF('Økoavlinger P'!Z331&gt;0,'Økoavlinger P'!AA331,"")</f>
        <v/>
      </c>
      <c r="H330" s="4" t="str">
        <f>IF('Økoavlinger P'!Z331&gt;0,'Økoavlinger P'!AC331,"")</f>
        <v/>
      </c>
    </row>
    <row r="331" spans="3:8" x14ac:dyDescent="0.25">
      <c r="C331" t="str">
        <f>IF('Økoavlinger P'!W341&gt;0,'Økoavlinger P'!W341,"")</f>
        <v/>
      </c>
      <c r="D331" t="str">
        <f>IF('Økoavlinger P'!X341&gt;0,'Økoavlinger P'!X341,"")</f>
        <v/>
      </c>
      <c r="F331" t="str">
        <f>IF('Økoavlinger P'!Z332&gt;0,'Økoavlinger P'!Z332,"")</f>
        <v/>
      </c>
      <c r="G331" t="str">
        <f>IF('Økoavlinger P'!Z332&gt;0,'Økoavlinger P'!AA332,"")</f>
        <v/>
      </c>
      <c r="H331" s="4" t="str">
        <f>IF('Økoavlinger P'!Z332&gt;0,'Økoavlinger P'!AC332,"")</f>
        <v/>
      </c>
    </row>
    <row r="332" spans="3:8" x14ac:dyDescent="0.25">
      <c r="C332" t="str">
        <f>IF('Økoavlinger P'!W342&gt;0,'Økoavlinger P'!W342,"")</f>
        <v/>
      </c>
      <c r="D332" t="str">
        <f>IF('Økoavlinger P'!X342&gt;0,'Økoavlinger P'!X342,"")</f>
        <v/>
      </c>
      <c r="F332" t="str">
        <f>IF('Økoavlinger P'!Z333&gt;0,'Økoavlinger P'!Z333,"")</f>
        <v/>
      </c>
      <c r="G332" t="str">
        <f>IF('Økoavlinger P'!Z333&gt;0,'Økoavlinger P'!AA333,"")</f>
        <v/>
      </c>
      <c r="H332" s="4" t="str">
        <f>IF('Økoavlinger P'!Z333&gt;0,'Økoavlinger P'!AC333,"")</f>
        <v/>
      </c>
    </row>
    <row r="333" spans="3:8" x14ac:dyDescent="0.25">
      <c r="C333" t="str">
        <f>IF('Økoavlinger P'!W343&gt;0,'Økoavlinger P'!W343,"")</f>
        <v/>
      </c>
      <c r="D333" t="str">
        <f>IF('Økoavlinger P'!X343&gt;0,'Økoavlinger P'!X343,"")</f>
        <v/>
      </c>
      <c r="F333" t="str">
        <f>IF('Økoavlinger P'!Z334&gt;0,'Økoavlinger P'!Z334,"")</f>
        <v/>
      </c>
      <c r="G333" t="str">
        <f>IF('Økoavlinger P'!Z334&gt;0,'Økoavlinger P'!AA334,"")</f>
        <v/>
      </c>
      <c r="H333" s="4" t="str">
        <f>IF('Økoavlinger P'!Z334&gt;0,'Økoavlinger P'!AC334,"")</f>
        <v/>
      </c>
    </row>
    <row r="334" spans="3:8" x14ac:dyDescent="0.25">
      <c r="C334" t="str">
        <f>IF('Økoavlinger P'!W344&gt;0,'Økoavlinger P'!W344,"")</f>
        <v/>
      </c>
      <c r="D334" t="str">
        <f>IF('Økoavlinger P'!X344&gt;0,'Økoavlinger P'!X344,"")</f>
        <v/>
      </c>
      <c r="F334" t="str">
        <f>IF('Økoavlinger P'!Z335&gt;0,'Økoavlinger P'!Z335,"")</f>
        <v/>
      </c>
      <c r="G334" t="str">
        <f>IF('Økoavlinger P'!Z335&gt;0,'Økoavlinger P'!AA335,"")</f>
        <v/>
      </c>
      <c r="H334" s="4" t="str">
        <f>IF('Økoavlinger P'!Z335&gt;0,'Økoavlinger P'!AC335,"")</f>
        <v/>
      </c>
    </row>
    <row r="335" spans="3:8" x14ac:dyDescent="0.25">
      <c r="C335" t="str">
        <f>IF('Økoavlinger P'!W345&gt;0,'Økoavlinger P'!W345,"")</f>
        <v/>
      </c>
      <c r="D335" t="str">
        <f>IF('Økoavlinger P'!X345&gt;0,'Økoavlinger P'!X345,"")</f>
        <v/>
      </c>
      <c r="F335" t="str">
        <f>IF('Økoavlinger P'!Z336&gt;0,'Økoavlinger P'!Z336,"")</f>
        <v/>
      </c>
      <c r="G335" t="str">
        <f>IF('Økoavlinger P'!Z336&gt;0,'Økoavlinger P'!AA336,"")</f>
        <v/>
      </c>
      <c r="H335" s="4" t="str">
        <f>IF('Økoavlinger P'!Z336&gt;0,'Økoavlinger P'!AC336,"")</f>
        <v/>
      </c>
    </row>
    <row r="336" spans="3:8" x14ac:dyDescent="0.25">
      <c r="C336" t="str">
        <f>IF('Økoavlinger P'!W346&gt;0,'Økoavlinger P'!W346,"")</f>
        <v/>
      </c>
      <c r="D336" t="str">
        <f>IF('Økoavlinger P'!X346&gt;0,'Økoavlinger P'!X346,"")</f>
        <v/>
      </c>
      <c r="F336" t="str">
        <f>IF('Økoavlinger P'!Z337&gt;0,'Økoavlinger P'!Z337,"")</f>
        <v/>
      </c>
      <c r="G336" t="str">
        <f>IF('Økoavlinger P'!Z337&gt;0,'Økoavlinger P'!AA337,"")</f>
        <v/>
      </c>
      <c r="H336" s="4" t="str">
        <f>IF('Økoavlinger P'!Z337&gt;0,'Økoavlinger P'!AC337,"")</f>
        <v/>
      </c>
    </row>
    <row r="337" spans="3:8" x14ac:dyDescent="0.25">
      <c r="C337" t="str">
        <f>IF('Økoavlinger P'!W347&gt;0,'Økoavlinger P'!W347,"")</f>
        <v/>
      </c>
      <c r="D337" t="str">
        <f>IF('Økoavlinger P'!X347&gt;0,'Økoavlinger P'!X347,"")</f>
        <v/>
      </c>
      <c r="F337" t="str">
        <f>IF('Økoavlinger P'!Z338&gt;0,'Økoavlinger P'!Z338,"")</f>
        <v/>
      </c>
      <c r="G337" t="str">
        <f>IF('Økoavlinger P'!Z338&gt;0,'Økoavlinger P'!AA338,"")</f>
        <v/>
      </c>
      <c r="H337" s="4" t="str">
        <f>IF('Økoavlinger P'!Z338&gt;0,'Økoavlinger P'!AC338,"")</f>
        <v/>
      </c>
    </row>
    <row r="338" spans="3:8" x14ac:dyDescent="0.25">
      <c r="C338" t="str">
        <f>IF('Økoavlinger P'!W348&gt;0,'Økoavlinger P'!W348,"")</f>
        <v/>
      </c>
      <c r="D338" t="str">
        <f>IF('Økoavlinger P'!X348&gt;0,'Økoavlinger P'!X348,"")</f>
        <v/>
      </c>
      <c r="F338" t="str">
        <f>IF('Økoavlinger P'!Z339&gt;0,'Økoavlinger P'!Z339,"")</f>
        <v/>
      </c>
      <c r="G338" t="str">
        <f>IF('Økoavlinger P'!Z339&gt;0,'Økoavlinger P'!AA339,"")</f>
        <v/>
      </c>
      <c r="H338" s="4" t="str">
        <f>IF('Økoavlinger P'!Z339&gt;0,'Økoavlinger P'!AC339,"")</f>
        <v/>
      </c>
    </row>
    <row r="339" spans="3:8" x14ac:dyDescent="0.25">
      <c r="C339" t="str">
        <f>IF('Økoavlinger P'!W349&gt;0,'Økoavlinger P'!W349,"")</f>
        <v/>
      </c>
      <c r="D339" t="str">
        <f>IF('Økoavlinger P'!X349&gt;0,'Økoavlinger P'!X349,"")</f>
        <v/>
      </c>
      <c r="F339" t="str">
        <f>IF('Økoavlinger P'!Z340&gt;0,'Økoavlinger P'!Z340,"")</f>
        <v/>
      </c>
      <c r="G339" t="str">
        <f>IF('Økoavlinger P'!Z340&gt;0,'Økoavlinger P'!AA340,"")</f>
        <v/>
      </c>
      <c r="H339" s="4" t="str">
        <f>IF('Økoavlinger P'!Z340&gt;0,'Økoavlinger P'!AC340,"")</f>
        <v/>
      </c>
    </row>
    <row r="340" spans="3:8" x14ac:dyDescent="0.25">
      <c r="C340" t="str">
        <f>IF('Økoavlinger P'!W350&gt;0,'Økoavlinger P'!W350,"")</f>
        <v/>
      </c>
      <c r="D340" t="str">
        <f>IF('Økoavlinger P'!X350&gt;0,'Økoavlinger P'!X350,"")</f>
        <v/>
      </c>
      <c r="F340" t="str">
        <f>IF('Økoavlinger P'!Z341&gt;0,'Økoavlinger P'!Z341,"")</f>
        <v/>
      </c>
      <c r="G340" t="str">
        <f>IF('Økoavlinger P'!Z341&gt;0,'Økoavlinger P'!AA341,"")</f>
        <v/>
      </c>
      <c r="H340" s="4" t="str">
        <f>IF('Økoavlinger P'!Z341&gt;0,'Økoavlinger P'!AC341,"")</f>
        <v/>
      </c>
    </row>
    <row r="341" spans="3:8" x14ac:dyDescent="0.25">
      <c r="C341" t="str">
        <f>IF('Økoavlinger P'!W351&gt;0,'Økoavlinger P'!W351,"")</f>
        <v/>
      </c>
      <c r="D341" t="str">
        <f>IF('Økoavlinger P'!X351&gt;0,'Økoavlinger P'!X351,"")</f>
        <v/>
      </c>
      <c r="F341" t="str">
        <f>IF('Økoavlinger P'!Z342&gt;0,'Økoavlinger P'!Z342,"")</f>
        <v/>
      </c>
      <c r="G341" t="str">
        <f>IF('Økoavlinger P'!Z342&gt;0,'Økoavlinger P'!AA342,"")</f>
        <v/>
      </c>
      <c r="H341" s="4" t="str">
        <f>IF('Økoavlinger P'!Z342&gt;0,'Økoavlinger P'!AC342,"")</f>
        <v/>
      </c>
    </row>
    <row r="342" spans="3:8" x14ac:dyDescent="0.25">
      <c r="C342" t="str">
        <f>IF('Økoavlinger P'!W352&gt;0,'Økoavlinger P'!W352,"")</f>
        <v/>
      </c>
      <c r="D342" t="str">
        <f>IF('Økoavlinger P'!X352&gt;0,'Økoavlinger P'!X352,"")</f>
        <v/>
      </c>
      <c r="F342" t="str">
        <f>IF('Økoavlinger P'!Z343&gt;0,'Økoavlinger P'!Z343,"")</f>
        <v/>
      </c>
      <c r="G342" t="str">
        <f>IF('Økoavlinger P'!Z343&gt;0,'Økoavlinger P'!AA343,"")</f>
        <v/>
      </c>
      <c r="H342" s="4" t="str">
        <f>IF('Økoavlinger P'!Z343&gt;0,'Økoavlinger P'!AC343,"")</f>
        <v/>
      </c>
    </row>
    <row r="343" spans="3:8" x14ac:dyDescent="0.25">
      <c r="C343" t="str">
        <f>IF('Økoavlinger P'!W353&gt;0,'Økoavlinger P'!W353,"")</f>
        <v/>
      </c>
      <c r="D343" t="str">
        <f>IF('Økoavlinger P'!X353&gt;0,'Økoavlinger P'!X353,"")</f>
        <v/>
      </c>
      <c r="F343" t="str">
        <f>IF('Økoavlinger P'!Z344&gt;0,'Økoavlinger P'!Z344,"")</f>
        <v/>
      </c>
      <c r="G343" t="str">
        <f>IF('Økoavlinger P'!Z344&gt;0,'Økoavlinger P'!AA344,"")</f>
        <v/>
      </c>
      <c r="H343" s="4" t="str">
        <f>IF('Økoavlinger P'!Z344&gt;0,'Økoavlinger P'!AC344,"")</f>
        <v/>
      </c>
    </row>
    <row r="344" spans="3:8" x14ac:dyDescent="0.25">
      <c r="C344" t="str">
        <f>IF('Økoavlinger P'!W354&gt;0,'Økoavlinger P'!W354,"")</f>
        <v/>
      </c>
      <c r="D344" t="str">
        <f>IF('Økoavlinger P'!X354&gt;0,'Økoavlinger P'!X354,"")</f>
        <v/>
      </c>
      <c r="F344" t="str">
        <f>IF('Økoavlinger P'!Z345&gt;0,'Økoavlinger P'!Z345,"")</f>
        <v/>
      </c>
      <c r="G344" t="str">
        <f>IF('Økoavlinger P'!Z345&gt;0,'Økoavlinger P'!AA345,"")</f>
        <v/>
      </c>
      <c r="H344" s="4" t="str">
        <f>IF('Økoavlinger P'!Z345&gt;0,'Økoavlinger P'!AC345,"")</f>
        <v/>
      </c>
    </row>
    <row r="345" spans="3:8" x14ac:dyDescent="0.25">
      <c r="C345" t="str">
        <f>IF('Økoavlinger P'!W355&gt;0,'Økoavlinger P'!W355,"")</f>
        <v/>
      </c>
      <c r="D345" t="str">
        <f>IF('Økoavlinger P'!X355&gt;0,'Økoavlinger P'!X355,"")</f>
        <v/>
      </c>
      <c r="F345" t="str">
        <f>IF('Økoavlinger P'!Z346&gt;0,'Økoavlinger P'!Z346,"")</f>
        <v/>
      </c>
      <c r="G345" t="str">
        <f>IF('Økoavlinger P'!Z346&gt;0,'Økoavlinger P'!AA346,"")</f>
        <v/>
      </c>
      <c r="H345" s="4" t="str">
        <f>IF('Økoavlinger P'!Z346&gt;0,'Økoavlinger P'!AC346,"")</f>
        <v/>
      </c>
    </row>
    <row r="346" spans="3:8" x14ac:dyDescent="0.25">
      <c r="C346" t="str">
        <f>IF('Økoavlinger P'!W356&gt;0,'Økoavlinger P'!W356,"")</f>
        <v/>
      </c>
      <c r="D346" t="str">
        <f>IF('Økoavlinger P'!X356&gt;0,'Økoavlinger P'!X356,"")</f>
        <v/>
      </c>
      <c r="F346" t="str">
        <f>IF('Økoavlinger P'!Z347&gt;0,'Økoavlinger P'!Z347,"")</f>
        <v/>
      </c>
      <c r="G346" t="str">
        <f>IF('Økoavlinger P'!Z347&gt;0,'Økoavlinger P'!AA347,"")</f>
        <v/>
      </c>
      <c r="H346" s="4" t="str">
        <f>IF('Økoavlinger P'!Z347&gt;0,'Økoavlinger P'!AC347,"")</f>
        <v/>
      </c>
    </row>
    <row r="347" spans="3:8" x14ac:dyDescent="0.25">
      <c r="C347" t="str">
        <f>IF('Økoavlinger P'!W357&gt;0,'Økoavlinger P'!W357,"")</f>
        <v/>
      </c>
      <c r="D347" t="str">
        <f>IF('Økoavlinger P'!X357&gt;0,'Økoavlinger P'!X357,"")</f>
        <v/>
      </c>
      <c r="F347" t="str">
        <f>IF('Økoavlinger P'!Z348&gt;0,'Økoavlinger P'!Z348,"")</f>
        <v/>
      </c>
      <c r="G347" t="str">
        <f>IF('Økoavlinger P'!Z348&gt;0,'Økoavlinger P'!AA348,"")</f>
        <v/>
      </c>
      <c r="H347" s="4" t="str">
        <f>IF('Økoavlinger P'!Z348&gt;0,'Økoavlinger P'!AC348,"")</f>
        <v/>
      </c>
    </row>
    <row r="348" spans="3:8" x14ac:dyDescent="0.25">
      <c r="C348" t="str">
        <f>IF('Økoavlinger P'!W358&gt;0,'Økoavlinger P'!W358,"")</f>
        <v/>
      </c>
      <c r="D348" t="str">
        <f>IF('Økoavlinger P'!X358&gt;0,'Økoavlinger P'!X358,"")</f>
        <v/>
      </c>
      <c r="F348" t="str">
        <f>IF('Økoavlinger P'!Z349&gt;0,'Økoavlinger P'!Z349,"")</f>
        <v/>
      </c>
      <c r="G348" t="str">
        <f>IF('Økoavlinger P'!Z349&gt;0,'Økoavlinger P'!AA349,"")</f>
        <v/>
      </c>
      <c r="H348" s="4" t="str">
        <f>IF('Økoavlinger P'!Z349&gt;0,'Økoavlinger P'!AC349,"")</f>
        <v/>
      </c>
    </row>
    <row r="349" spans="3:8" x14ac:dyDescent="0.25">
      <c r="C349" t="str">
        <f>IF('Økoavlinger P'!W359&gt;0,'Økoavlinger P'!W359,"")</f>
        <v/>
      </c>
      <c r="D349" t="str">
        <f>IF('Økoavlinger P'!X359&gt;0,'Økoavlinger P'!X359,"")</f>
        <v/>
      </c>
      <c r="F349" t="str">
        <f>IF('Økoavlinger P'!Z350&gt;0,'Økoavlinger P'!Z350,"")</f>
        <v/>
      </c>
      <c r="G349" t="str">
        <f>IF('Økoavlinger P'!Z350&gt;0,'Økoavlinger P'!AA350,"")</f>
        <v/>
      </c>
      <c r="H349" s="4" t="str">
        <f>IF('Økoavlinger P'!Z350&gt;0,'Økoavlinger P'!AC350,"")</f>
        <v/>
      </c>
    </row>
    <row r="350" spans="3:8" x14ac:dyDescent="0.25">
      <c r="C350" t="str">
        <f>IF('Økoavlinger P'!W360&gt;0,'Økoavlinger P'!W360,"")</f>
        <v/>
      </c>
      <c r="D350" t="str">
        <f>IF('Økoavlinger P'!X360&gt;0,'Økoavlinger P'!X360,"")</f>
        <v/>
      </c>
      <c r="F350" t="str">
        <f>IF('Økoavlinger P'!Z351&gt;0,'Økoavlinger P'!Z351,"")</f>
        <v/>
      </c>
      <c r="G350" t="str">
        <f>IF('Økoavlinger P'!Z351&gt;0,'Økoavlinger P'!AA351,"")</f>
        <v/>
      </c>
      <c r="H350" s="4" t="str">
        <f>IF('Økoavlinger P'!Z351&gt;0,'Økoavlinger P'!AC351,"")</f>
        <v/>
      </c>
    </row>
    <row r="351" spans="3:8" x14ac:dyDescent="0.25">
      <c r="C351" t="str">
        <f>IF('Økoavlinger P'!W361&gt;0,'Økoavlinger P'!W361,"")</f>
        <v/>
      </c>
      <c r="D351" t="str">
        <f>IF('Økoavlinger P'!X361&gt;0,'Økoavlinger P'!X361,"")</f>
        <v/>
      </c>
      <c r="F351" t="str">
        <f>IF('Økoavlinger P'!Z352&gt;0,'Økoavlinger P'!Z352,"")</f>
        <v/>
      </c>
      <c r="G351" t="str">
        <f>IF('Økoavlinger P'!Z352&gt;0,'Økoavlinger P'!AA352,"")</f>
        <v/>
      </c>
      <c r="H351" s="4" t="str">
        <f>IF('Økoavlinger P'!Z352&gt;0,'Økoavlinger P'!AC352,"")</f>
        <v/>
      </c>
    </row>
    <row r="352" spans="3:8" x14ac:dyDescent="0.25">
      <c r="C352" t="str">
        <f>IF('Økoavlinger P'!W362&gt;0,'Økoavlinger P'!W362,"")</f>
        <v/>
      </c>
      <c r="D352" t="str">
        <f>IF('Økoavlinger P'!X362&gt;0,'Økoavlinger P'!X362,"")</f>
        <v/>
      </c>
      <c r="F352" t="str">
        <f>IF('Økoavlinger P'!Z353&gt;0,'Økoavlinger P'!Z353,"")</f>
        <v/>
      </c>
      <c r="G352" t="str">
        <f>IF('Økoavlinger P'!Z353&gt;0,'Økoavlinger P'!AA353,"")</f>
        <v/>
      </c>
      <c r="H352" s="4" t="str">
        <f>IF('Økoavlinger P'!Z353&gt;0,'Økoavlinger P'!AC353,"")</f>
        <v/>
      </c>
    </row>
    <row r="353" spans="3:8" x14ac:dyDescent="0.25">
      <c r="C353" t="str">
        <f>IF('Økoavlinger P'!W363&gt;0,'Økoavlinger P'!W363,"")</f>
        <v/>
      </c>
      <c r="D353" t="str">
        <f>IF('Økoavlinger P'!X363&gt;0,'Økoavlinger P'!X363,"")</f>
        <v/>
      </c>
      <c r="F353" t="str">
        <f>IF('Økoavlinger P'!Z354&gt;0,'Økoavlinger P'!Z354,"")</f>
        <v/>
      </c>
      <c r="G353" t="str">
        <f>IF('Økoavlinger P'!Z354&gt;0,'Økoavlinger P'!AA354,"")</f>
        <v/>
      </c>
      <c r="H353" s="4" t="str">
        <f>IF('Økoavlinger P'!Z354&gt;0,'Økoavlinger P'!AC354,"")</f>
        <v/>
      </c>
    </row>
    <row r="354" spans="3:8" x14ac:dyDescent="0.25">
      <c r="C354" t="str">
        <f>IF('Økoavlinger P'!W364&gt;0,'Økoavlinger P'!W364,"")</f>
        <v/>
      </c>
      <c r="D354" t="str">
        <f>IF('Økoavlinger P'!X364&gt;0,'Økoavlinger P'!X364,"")</f>
        <v/>
      </c>
      <c r="F354" t="str">
        <f>IF('Økoavlinger P'!Z355&gt;0,'Økoavlinger P'!Z355,"")</f>
        <v/>
      </c>
      <c r="G354" t="str">
        <f>IF('Økoavlinger P'!Z355&gt;0,'Økoavlinger P'!AA355,"")</f>
        <v/>
      </c>
      <c r="H354" s="4" t="str">
        <f>IF('Økoavlinger P'!Z355&gt;0,'Økoavlinger P'!AC355,"")</f>
        <v/>
      </c>
    </row>
    <row r="355" spans="3:8" x14ac:dyDescent="0.25">
      <c r="C355" t="str">
        <f>IF('Økoavlinger P'!W365&gt;0,'Økoavlinger P'!W365,"")</f>
        <v/>
      </c>
      <c r="D355" t="str">
        <f>IF('Økoavlinger P'!X365&gt;0,'Økoavlinger P'!X365,"")</f>
        <v/>
      </c>
      <c r="F355" t="str">
        <f>IF('Økoavlinger P'!Z356&gt;0,'Økoavlinger P'!Z356,"")</f>
        <v/>
      </c>
      <c r="G355" t="str">
        <f>IF('Økoavlinger P'!Z356&gt;0,'Økoavlinger P'!AA356,"")</f>
        <v/>
      </c>
      <c r="H355" s="4" t="str">
        <f>IF('Økoavlinger P'!Z356&gt;0,'Økoavlinger P'!AC356,"")</f>
        <v/>
      </c>
    </row>
    <row r="356" spans="3:8" x14ac:dyDescent="0.25">
      <c r="C356" t="str">
        <f>IF('Økoavlinger P'!W366&gt;0,'Økoavlinger P'!W366,"")</f>
        <v/>
      </c>
      <c r="D356" t="str">
        <f>IF('Økoavlinger P'!X366&gt;0,'Økoavlinger P'!X366,"")</f>
        <v/>
      </c>
      <c r="F356" t="str">
        <f>IF('Økoavlinger P'!Z357&gt;0,'Økoavlinger P'!Z357,"")</f>
        <v/>
      </c>
      <c r="G356" t="str">
        <f>IF('Økoavlinger P'!Z357&gt;0,'Økoavlinger P'!AA357,"")</f>
        <v/>
      </c>
      <c r="H356" s="4" t="str">
        <f>IF('Økoavlinger P'!Z357&gt;0,'Økoavlinger P'!AC357,"")</f>
        <v/>
      </c>
    </row>
    <row r="357" spans="3:8" x14ac:dyDescent="0.25">
      <c r="C357" t="str">
        <f>IF('Økoavlinger P'!W367&gt;0,'Økoavlinger P'!W367,"")</f>
        <v/>
      </c>
      <c r="D357" t="str">
        <f>IF('Økoavlinger P'!X367&gt;0,'Økoavlinger P'!X367,"")</f>
        <v/>
      </c>
      <c r="F357" t="str">
        <f>IF('Økoavlinger P'!Z358&gt;0,'Økoavlinger P'!Z358,"")</f>
        <v/>
      </c>
      <c r="G357" t="str">
        <f>IF('Økoavlinger P'!Z358&gt;0,'Økoavlinger P'!AA358,"")</f>
        <v/>
      </c>
      <c r="H357" s="4" t="str">
        <f>IF('Økoavlinger P'!Z358&gt;0,'Økoavlinger P'!AC358,"")</f>
        <v/>
      </c>
    </row>
    <row r="358" spans="3:8" x14ac:dyDescent="0.25">
      <c r="C358" t="str">
        <f>IF('Økoavlinger P'!W368&gt;0,'Økoavlinger P'!W368,"")</f>
        <v/>
      </c>
      <c r="D358" t="str">
        <f>IF('Økoavlinger P'!X368&gt;0,'Økoavlinger P'!X368,"")</f>
        <v/>
      </c>
      <c r="F358" t="str">
        <f>IF('Økoavlinger P'!Z359&gt;0,'Økoavlinger P'!Z359,"")</f>
        <v/>
      </c>
      <c r="G358" t="str">
        <f>IF('Økoavlinger P'!Z359&gt;0,'Økoavlinger P'!AA359,"")</f>
        <v/>
      </c>
      <c r="H358" s="4" t="str">
        <f>IF('Økoavlinger P'!Z359&gt;0,'Økoavlinger P'!AC359,"")</f>
        <v/>
      </c>
    </row>
    <row r="359" spans="3:8" x14ac:dyDescent="0.25">
      <c r="C359" t="str">
        <f>IF('Økoavlinger P'!W369&gt;0,'Økoavlinger P'!W369,"")</f>
        <v/>
      </c>
      <c r="D359" t="str">
        <f>IF('Økoavlinger P'!X369&gt;0,'Økoavlinger P'!X369,"")</f>
        <v/>
      </c>
      <c r="F359" t="str">
        <f>IF('Økoavlinger P'!Z360&gt;0,'Økoavlinger P'!Z360,"")</f>
        <v/>
      </c>
      <c r="G359" t="str">
        <f>IF('Økoavlinger P'!Z360&gt;0,'Økoavlinger P'!AA360,"")</f>
        <v/>
      </c>
      <c r="H359" s="4" t="str">
        <f>IF('Økoavlinger P'!Z360&gt;0,'Økoavlinger P'!AC360,"")</f>
        <v/>
      </c>
    </row>
    <row r="360" spans="3:8" x14ac:dyDescent="0.25">
      <c r="C360" t="str">
        <f>IF('Økoavlinger P'!W370&gt;0,'Økoavlinger P'!W370,"")</f>
        <v/>
      </c>
      <c r="D360" t="str">
        <f>IF('Økoavlinger P'!X370&gt;0,'Økoavlinger P'!X370,"")</f>
        <v/>
      </c>
      <c r="F360" t="str">
        <f>IF('Økoavlinger P'!Z361&gt;0,'Økoavlinger P'!Z361,"")</f>
        <v/>
      </c>
      <c r="G360" t="str">
        <f>IF('Økoavlinger P'!Z361&gt;0,'Økoavlinger P'!AA361,"")</f>
        <v/>
      </c>
      <c r="H360" s="4" t="str">
        <f>IF('Økoavlinger P'!Z361&gt;0,'Økoavlinger P'!AC361,"")</f>
        <v/>
      </c>
    </row>
    <row r="361" spans="3:8" x14ac:dyDescent="0.25">
      <c r="C361" t="str">
        <f>IF('Økoavlinger P'!W371&gt;0,'Økoavlinger P'!W371,"")</f>
        <v/>
      </c>
      <c r="D361" t="str">
        <f>IF('Økoavlinger P'!X371&gt;0,'Økoavlinger P'!X371,"")</f>
        <v/>
      </c>
      <c r="F361" t="str">
        <f>IF('Økoavlinger P'!Z362&gt;0,'Økoavlinger P'!Z362,"")</f>
        <v/>
      </c>
      <c r="G361" t="str">
        <f>IF('Økoavlinger P'!Z362&gt;0,'Økoavlinger P'!AA362,"")</f>
        <v/>
      </c>
      <c r="H361" s="4" t="str">
        <f>IF('Økoavlinger P'!Z362&gt;0,'Økoavlinger P'!AC362,"")</f>
        <v/>
      </c>
    </row>
    <row r="362" spans="3:8" x14ac:dyDescent="0.25">
      <c r="C362" t="str">
        <f>IF('Økoavlinger P'!W372&gt;0,'Økoavlinger P'!W372,"")</f>
        <v/>
      </c>
      <c r="D362" t="str">
        <f>IF('Økoavlinger P'!X372&gt;0,'Økoavlinger P'!X372,"")</f>
        <v/>
      </c>
      <c r="F362" t="str">
        <f>IF('Økoavlinger P'!Z363&gt;0,'Økoavlinger P'!Z363,"")</f>
        <v/>
      </c>
      <c r="G362" t="str">
        <f>IF('Økoavlinger P'!Z363&gt;0,'Økoavlinger P'!AA363,"")</f>
        <v/>
      </c>
      <c r="H362" s="4" t="str">
        <f>IF('Økoavlinger P'!Z363&gt;0,'Økoavlinger P'!AC363,"")</f>
        <v/>
      </c>
    </row>
    <row r="363" spans="3:8" x14ac:dyDescent="0.25">
      <c r="C363" t="str">
        <f>IF('Økoavlinger P'!W373&gt;0,'Økoavlinger P'!W373,"")</f>
        <v/>
      </c>
      <c r="D363" t="str">
        <f>IF('Økoavlinger P'!X373&gt;0,'Økoavlinger P'!X373,"")</f>
        <v/>
      </c>
      <c r="F363" t="str">
        <f>IF('Økoavlinger P'!Z364&gt;0,'Økoavlinger P'!Z364,"")</f>
        <v/>
      </c>
      <c r="G363" t="str">
        <f>IF('Økoavlinger P'!Z364&gt;0,'Økoavlinger P'!AA364,"")</f>
        <v/>
      </c>
      <c r="H363" s="4" t="str">
        <f>IF('Økoavlinger P'!Z364&gt;0,'Økoavlinger P'!AC364,"")</f>
        <v/>
      </c>
    </row>
    <row r="364" spans="3:8" x14ac:dyDescent="0.25">
      <c r="C364" t="str">
        <f>IF('Økoavlinger P'!W374&gt;0,'Økoavlinger P'!W374,"")</f>
        <v/>
      </c>
      <c r="D364" t="str">
        <f>IF('Økoavlinger P'!X374&gt;0,'Økoavlinger P'!X374,"")</f>
        <v/>
      </c>
      <c r="F364" t="str">
        <f>IF('Økoavlinger P'!Z365&gt;0,'Økoavlinger P'!Z365,"")</f>
        <v/>
      </c>
      <c r="G364" t="str">
        <f>IF('Økoavlinger P'!Z365&gt;0,'Økoavlinger P'!AA365,"")</f>
        <v/>
      </c>
      <c r="H364" s="4" t="str">
        <f>IF('Økoavlinger P'!Z365&gt;0,'Økoavlinger P'!AC365,"")</f>
        <v/>
      </c>
    </row>
    <row r="365" spans="3:8" x14ac:dyDescent="0.25">
      <c r="C365" t="str">
        <f>IF('Økoavlinger P'!W375&gt;0,'Økoavlinger P'!W375,"")</f>
        <v/>
      </c>
      <c r="D365" t="str">
        <f>IF('Økoavlinger P'!X375&gt;0,'Økoavlinger P'!X375,"")</f>
        <v/>
      </c>
      <c r="F365" t="str">
        <f>IF('Økoavlinger P'!Z366&gt;0,'Økoavlinger P'!Z366,"")</f>
        <v/>
      </c>
      <c r="G365" t="str">
        <f>IF('Økoavlinger P'!Z366&gt;0,'Økoavlinger P'!AA366,"")</f>
        <v/>
      </c>
      <c r="H365" s="4" t="str">
        <f>IF('Økoavlinger P'!Z366&gt;0,'Økoavlinger P'!AC366,"")</f>
        <v/>
      </c>
    </row>
    <row r="366" spans="3:8" x14ac:dyDescent="0.25">
      <c r="C366" t="str">
        <f>IF('Økoavlinger P'!W376&gt;0,'Økoavlinger P'!W376,"")</f>
        <v/>
      </c>
      <c r="D366" t="str">
        <f>IF('Økoavlinger P'!X376&gt;0,'Økoavlinger P'!X376,"")</f>
        <v/>
      </c>
      <c r="F366" t="str">
        <f>IF('Økoavlinger P'!Z367&gt;0,'Økoavlinger P'!Z367,"")</f>
        <v/>
      </c>
      <c r="G366" t="str">
        <f>IF('Økoavlinger P'!Z367&gt;0,'Økoavlinger P'!AA367,"")</f>
        <v/>
      </c>
      <c r="H366" s="4" t="str">
        <f>IF('Økoavlinger P'!Z367&gt;0,'Økoavlinger P'!AC367,"")</f>
        <v/>
      </c>
    </row>
    <row r="367" spans="3:8" x14ac:dyDescent="0.25">
      <c r="C367" t="str">
        <f>IF('Økoavlinger P'!W377&gt;0,'Økoavlinger P'!W377,"")</f>
        <v/>
      </c>
      <c r="D367" t="str">
        <f>IF('Økoavlinger P'!X377&gt;0,'Økoavlinger P'!X377,"")</f>
        <v/>
      </c>
      <c r="F367" t="str">
        <f>IF('Økoavlinger P'!Z368&gt;0,'Økoavlinger P'!Z368,"")</f>
        <v/>
      </c>
      <c r="G367" t="str">
        <f>IF('Økoavlinger P'!Z368&gt;0,'Økoavlinger P'!AA368,"")</f>
        <v/>
      </c>
      <c r="H367" s="4" t="str">
        <f>IF('Økoavlinger P'!Z368&gt;0,'Økoavlinger P'!AC368,"")</f>
        <v/>
      </c>
    </row>
    <row r="368" spans="3:8" x14ac:dyDescent="0.25">
      <c r="C368" t="str">
        <f>IF('Økoavlinger P'!W378&gt;0,'Økoavlinger P'!W378,"")</f>
        <v/>
      </c>
      <c r="D368" t="str">
        <f>IF('Økoavlinger P'!X378&gt;0,'Økoavlinger P'!X378,"")</f>
        <v/>
      </c>
      <c r="F368" t="str">
        <f>IF('Økoavlinger P'!Z369&gt;0,'Økoavlinger P'!Z369,"")</f>
        <v/>
      </c>
      <c r="G368" t="str">
        <f>IF('Økoavlinger P'!Z369&gt;0,'Økoavlinger P'!AA369,"")</f>
        <v/>
      </c>
      <c r="H368" s="4" t="str">
        <f>IF('Økoavlinger P'!Z369&gt;0,'Økoavlinger P'!AC369,"")</f>
        <v/>
      </c>
    </row>
    <row r="369" spans="3:8" x14ac:dyDescent="0.25">
      <c r="C369" t="str">
        <f>IF('Økoavlinger P'!W379&gt;0,'Økoavlinger P'!W379,"")</f>
        <v/>
      </c>
      <c r="D369" t="str">
        <f>IF('Økoavlinger P'!X379&gt;0,'Økoavlinger P'!X379,"")</f>
        <v/>
      </c>
      <c r="F369" t="str">
        <f>IF('Økoavlinger P'!Z370&gt;0,'Økoavlinger P'!Z370,"")</f>
        <v/>
      </c>
      <c r="G369" t="str">
        <f>IF('Økoavlinger P'!Z370&gt;0,'Økoavlinger P'!AA370,"")</f>
        <v/>
      </c>
      <c r="H369" s="4" t="str">
        <f>IF('Økoavlinger P'!Z370&gt;0,'Økoavlinger P'!AC370,"")</f>
        <v/>
      </c>
    </row>
    <row r="370" spans="3:8" x14ac:dyDescent="0.25">
      <c r="C370" t="str">
        <f>IF('Økoavlinger P'!W380&gt;0,'Økoavlinger P'!W380,"")</f>
        <v/>
      </c>
      <c r="D370" t="str">
        <f>IF('Økoavlinger P'!X380&gt;0,'Økoavlinger P'!X380,"")</f>
        <v/>
      </c>
      <c r="F370" t="str">
        <f>IF('Økoavlinger P'!Z371&gt;0,'Økoavlinger P'!Z371,"")</f>
        <v/>
      </c>
      <c r="G370" t="str">
        <f>IF('Økoavlinger P'!Z371&gt;0,'Økoavlinger P'!AA371,"")</f>
        <v/>
      </c>
      <c r="H370" s="4" t="str">
        <f>IF('Økoavlinger P'!Z371&gt;0,'Økoavlinger P'!AC371,"")</f>
        <v/>
      </c>
    </row>
    <row r="371" spans="3:8" x14ac:dyDescent="0.25">
      <c r="C371" t="str">
        <f>IF('Økoavlinger P'!W381&gt;0,'Økoavlinger P'!W381,"")</f>
        <v/>
      </c>
      <c r="D371" t="str">
        <f>IF('Økoavlinger P'!X381&gt;0,'Økoavlinger P'!X381,"")</f>
        <v/>
      </c>
      <c r="F371" t="str">
        <f>IF('Økoavlinger P'!Z372&gt;0,'Økoavlinger P'!Z372,"")</f>
        <v/>
      </c>
      <c r="G371" t="str">
        <f>IF('Økoavlinger P'!Z372&gt;0,'Økoavlinger P'!AA372,"")</f>
        <v/>
      </c>
      <c r="H371" s="4" t="str">
        <f>IF('Økoavlinger P'!Z372&gt;0,'Økoavlinger P'!AC372,"")</f>
        <v/>
      </c>
    </row>
    <row r="372" spans="3:8" x14ac:dyDescent="0.25">
      <c r="C372" t="str">
        <f>IF('Økoavlinger P'!W382&gt;0,'Økoavlinger P'!W382,"")</f>
        <v/>
      </c>
      <c r="D372" t="str">
        <f>IF('Økoavlinger P'!X382&gt;0,'Økoavlinger P'!X382,"")</f>
        <v/>
      </c>
      <c r="F372" t="str">
        <f>IF('Økoavlinger P'!Z373&gt;0,'Økoavlinger P'!Z373,"")</f>
        <v/>
      </c>
      <c r="G372" t="str">
        <f>IF('Økoavlinger P'!Z373&gt;0,'Økoavlinger P'!AA373,"")</f>
        <v/>
      </c>
      <c r="H372" s="4" t="str">
        <f>IF('Økoavlinger P'!Z373&gt;0,'Økoavlinger P'!AC373,"")</f>
        <v/>
      </c>
    </row>
    <row r="373" spans="3:8" x14ac:dyDescent="0.25">
      <c r="C373" t="str">
        <f>IF('Økoavlinger P'!W383&gt;0,'Økoavlinger P'!W383,"")</f>
        <v/>
      </c>
      <c r="D373" t="str">
        <f>IF('Økoavlinger P'!X383&gt;0,'Økoavlinger P'!X383,"")</f>
        <v/>
      </c>
      <c r="F373" t="str">
        <f>IF('Økoavlinger P'!Z374&gt;0,'Økoavlinger P'!Z374,"")</f>
        <v/>
      </c>
      <c r="G373" t="str">
        <f>IF('Økoavlinger P'!Z374&gt;0,'Økoavlinger P'!AA374,"")</f>
        <v/>
      </c>
      <c r="H373" t="str">
        <f>IF('Økoavlinger P'!Z374&gt;0,'Økoavlinger P'!AB374,"")</f>
        <v/>
      </c>
    </row>
    <row r="374" spans="3:8" x14ac:dyDescent="0.25">
      <c r="C374" t="str">
        <f>IF('Økoavlinger P'!W384&gt;0,'Økoavlinger P'!W384,"")</f>
        <v/>
      </c>
      <c r="D374" t="str">
        <f>IF('Økoavlinger P'!X384&gt;0,'Økoavlinger P'!X384,"")</f>
        <v/>
      </c>
      <c r="F374" t="str">
        <f>IF('Økoavlinger P'!Z375&gt;0,'Økoavlinger P'!Z375,"")</f>
        <v/>
      </c>
      <c r="G374" t="str">
        <f>IF('Økoavlinger P'!Z375&gt;0,'Økoavlinger P'!AA375,"")</f>
        <v/>
      </c>
      <c r="H374" t="str">
        <f>IF('Økoavlinger P'!Z375&gt;0,'Økoavlinger P'!AB375,"")</f>
        <v/>
      </c>
    </row>
    <row r="375" spans="3:8" x14ac:dyDescent="0.25">
      <c r="C375" t="str">
        <f>IF('Økoavlinger P'!W385&gt;0,'Økoavlinger P'!W385,"")</f>
        <v/>
      </c>
      <c r="D375" t="str">
        <f>IF('Økoavlinger P'!X385&gt;0,'Økoavlinger P'!X385,"")</f>
        <v/>
      </c>
      <c r="F375" t="str">
        <f>IF('Økoavlinger P'!Z376&gt;0,'Økoavlinger P'!Z376,"")</f>
        <v/>
      </c>
      <c r="G375" t="str">
        <f>IF('Økoavlinger P'!Z376&gt;0,'Økoavlinger P'!AA376,"")</f>
        <v/>
      </c>
      <c r="H375" t="str">
        <f>IF('Økoavlinger P'!Z376&gt;0,'Økoavlinger P'!AB376,"")</f>
        <v/>
      </c>
    </row>
    <row r="376" spans="3:8" x14ac:dyDescent="0.25">
      <c r="C376" t="str">
        <f>IF('Økoavlinger P'!W386&gt;0,'Økoavlinger P'!W386,"")</f>
        <v/>
      </c>
      <c r="D376" t="str">
        <f>IF('Økoavlinger P'!X386&gt;0,'Økoavlinger P'!X386,"")</f>
        <v/>
      </c>
      <c r="F376" t="str">
        <f>IF('Økoavlinger P'!Z377&gt;0,'Økoavlinger P'!Z377,"")</f>
        <v/>
      </c>
      <c r="G376" t="str">
        <f>IF('Økoavlinger P'!Z377&gt;0,'Økoavlinger P'!AA377,"")</f>
        <v/>
      </c>
      <c r="H376" t="str">
        <f>IF('Økoavlinger P'!Z377&gt;0,'Økoavlinger P'!AB377,"")</f>
        <v/>
      </c>
    </row>
    <row r="377" spans="3:8" x14ac:dyDescent="0.25">
      <c r="C377" t="str">
        <f>IF('Økoavlinger P'!W387&gt;0,'Økoavlinger P'!W387,"")</f>
        <v/>
      </c>
      <c r="D377" t="str">
        <f>IF('Økoavlinger P'!X387&gt;0,'Økoavlinger P'!X387,"")</f>
        <v/>
      </c>
      <c r="F377" t="str">
        <f>IF('Økoavlinger P'!Z378&gt;0,'Økoavlinger P'!Z378,"")</f>
        <v/>
      </c>
      <c r="G377" t="str">
        <f>IF('Økoavlinger P'!Z378&gt;0,'Økoavlinger P'!AA378,"")</f>
        <v/>
      </c>
      <c r="H377" t="str">
        <f>IF('Økoavlinger P'!Z378&gt;0,'Økoavlinger P'!AB378,"")</f>
        <v/>
      </c>
    </row>
    <row r="378" spans="3:8" x14ac:dyDescent="0.25">
      <c r="C378" t="str">
        <f>IF('Økoavlinger P'!W388&gt;0,'Økoavlinger P'!W388,"")</f>
        <v/>
      </c>
      <c r="D378" t="str">
        <f>IF('Økoavlinger P'!X388&gt;0,'Økoavlinger P'!X388,"")</f>
        <v/>
      </c>
      <c r="F378" t="str">
        <f>IF('Økoavlinger P'!Z379&gt;0,'Økoavlinger P'!Z379,"")</f>
        <v/>
      </c>
      <c r="G378" t="str">
        <f>IF('Økoavlinger P'!Z379&gt;0,'Økoavlinger P'!AA379,"")</f>
        <v/>
      </c>
      <c r="H378" t="str">
        <f>IF('Økoavlinger P'!Z379&gt;0,'Økoavlinger P'!AB379,"")</f>
        <v/>
      </c>
    </row>
    <row r="379" spans="3:8" x14ac:dyDescent="0.25">
      <c r="C379" t="str">
        <f>IF('Økoavlinger P'!W389&gt;0,'Økoavlinger P'!W389,"")</f>
        <v/>
      </c>
      <c r="D379" t="str">
        <f>IF('Økoavlinger P'!X389&gt;0,'Økoavlinger P'!X389,"")</f>
        <v/>
      </c>
      <c r="F379" t="str">
        <f>IF('Økoavlinger P'!Z380&gt;0,'Økoavlinger P'!Z380,"")</f>
        <v/>
      </c>
      <c r="G379" t="str">
        <f>IF('Økoavlinger P'!Z380&gt;0,'Økoavlinger P'!AA380,"")</f>
        <v/>
      </c>
      <c r="H379" t="str">
        <f>IF('Økoavlinger P'!Z380&gt;0,'Økoavlinger P'!AB380,"")</f>
        <v/>
      </c>
    </row>
    <row r="380" spans="3:8" x14ac:dyDescent="0.25">
      <c r="C380" t="str">
        <f>IF('Økoavlinger P'!W390&gt;0,'Økoavlinger P'!W390,"")</f>
        <v/>
      </c>
      <c r="D380" t="str">
        <f>IF('Økoavlinger P'!X390&gt;0,'Økoavlinger P'!X390,"")</f>
        <v/>
      </c>
      <c r="F380" t="str">
        <f>IF('Økoavlinger P'!Z381&gt;0,'Økoavlinger P'!Z381,"")</f>
        <v/>
      </c>
      <c r="G380" t="str">
        <f>IF('Økoavlinger P'!Z381&gt;0,'Økoavlinger P'!AA381,"")</f>
        <v/>
      </c>
      <c r="H380" t="str">
        <f>IF('Økoavlinger P'!Z381&gt;0,'Økoavlinger P'!AB381,"")</f>
        <v/>
      </c>
    </row>
    <row r="381" spans="3:8" x14ac:dyDescent="0.25">
      <c r="C381" t="str">
        <f>IF('Økoavlinger P'!W391&gt;0,'Økoavlinger P'!W391,"")</f>
        <v/>
      </c>
      <c r="D381" t="str">
        <f>IF('Økoavlinger P'!X391&gt;0,'Økoavlinger P'!X391,"")</f>
        <v/>
      </c>
    </row>
    <row r="382" spans="3:8" x14ac:dyDescent="0.25">
      <c r="C382" t="str">
        <f>IF('Økoavlinger P'!W392&gt;0,'Økoavlinger P'!W392,"")</f>
        <v/>
      </c>
      <c r="D382" t="str">
        <f>IF('Økoavlinger P'!X392&gt;0,'Økoavlinger P'!X392,"")</f>
        <v/>
      </c>
    </row>
    <row r="383" spans="3:8" x14ac:dyDescent="0.25">
      <c r="C383" t="str">
        <f>IF('Økoavlinger P'!W393&gt;0,'Økoavlinger P'!W393,"")</f>
        <v/>
      </c>
      <c r="D383" t="str">
        <f>IF('Økoavlinger P'!X393&gt;0,'Økoavlinger P'!X393,"")</f>
        <v/>
      </c>
    </row>
    <row r="384" spans="3:8" x14ac:dyDescent="0.25">
      <c r="C384" t="str">
        <f>IF('Økoavlinger P'!W394&gt;0,'Økoavlinger P'!W394,"")</f>
        <v/>
      </c>
      <c r="D384" t="str">
        <f>IF('Økoavlinger P'!X394&gt;0,'Økoavlinger P'!X394,"")</f>
        <v/>
      </c>
    </row>
    <row r="385" spans="3:4" x14ac:dyDescent="0.25">
      <c r="C385" t="str">
        <f>IF('Økoavlinger P'!W395&gt;0,'Økoavlinger P'!W395,"")</f>
        <v/>
      </c>
      <c r="D385" t="str">
        <f>IF('Økoavlinger P'!X395&gt;0,'Økoavlinger P'!X395,"")</f>
        <v/>
      </c>
    </row>
    <row r="386" spans="3:4" x14ac:dyDescent="0.25">
      <c r="C386" t="str">
        <f>IF('Økoavlinger P'!W396&gt;0,'Økoavlinger P'!W396,"")</f>
        <v/>
      </c>
      <c r="D386" t="str">
        <f>IF('Økoavlinger P'!X396&gt;0,'Økoavlinger P'!X396,"")</f>
        <v/>
      </c>
    </row>
    <row r="387" spans="3:4" x14ac:dyDescent="0.25">
      <c r="C387" t="str">
        <f>IF('Økoavlinger P'!W397&gt;0,'Økoavlinger P'!W397,"")</f>
        <v/>
      </c>
      <c r="D387" t="str">
        <f>IF('Økoavlinger P'!X397&gt;0,'Økoavlinger P'!X397,"")</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5"/>
  <sheetViews>
    <sheetView tabSelected="1" workbookViewId="0">
      <selection activeCell="X17" sqref="X17"/>
    </sheetView>
  </sheetViews>
  <sheetFormatPr baseColWidth="10" defaultRowHeight="15" x14ac:dyDescent="0.25"/>
  <cols>
    <col min="1" max="2" width="26" customWidth="1"/>
    <col min="12" max="12" width="12.5703125" customWidth="1"/>
    <col min="17" max="17" width="11" bestFit="1" customWidth="1"/>
    <col min="18" max="18" width="11.7109375" customWidth="1"/>
  </cols>
  <sheetData>
    <row r="1" spans="1:18" ht="15.75" x14ac:dyDescent="0.25">
      <c r="A1" s="11" t="s">
        <v>40</v>
      </c>
      <c r="B1" s="11"/>
    </row>
    <row r="2" spans="1:18" ht="15.75" x14ac:dyDescent="0.25">
      <c r="M2" s="12" t="str">
        <f>CONCATENATE("Utvikling av kornproduksjon og kornareal i ",'Produksjonsutvikling P'!C1)</f>
        <v>Utvikling av kornproduksjon og kornareal i (Flere elementer)</v>
      </c>
    </row>
    <row r="3" spans="1:18" x14ac:dyDescent="0.25">
      <c r="M3" t="str">
        <f>+'Produksjonsutvikling P'!A29</f>
        <v>År</v>
      </c>
      <c r="N3" s="10" t="s">
        <v>33</v>
      </c>
      <c r="O3" s="10" t="s">
        <v>12</v>
      </c>
      <c r="P3" s="10" t="s">
        <v>34</v>
      </c>
    </row>
    <row r="4" spans="1:18" x14ac:dyDescent="0.25">
      <c r="M4">
        <f>+'Produksjonsutvikling P'!A30</f>
        <v>2005</v>
      </c>
      <c r="N4" s="3">
        <f>+'Produksjonsutvikling P'!B30</f>
        <v>161677.212</v>
      </c>
      <c r="O4" s="3">
        <f>+'Produksjonsutvikling P'!C30</f>
        <v>364580</v>
      </c>
      <c r="P4" s="29">
        <f t="shared" ref="P4:P8" si="0">IFERROR(1000*N4/O4,"")</f>
        <v>443.46155027703111</v>
      </c>
      <c r="R4" s="30"/>
    </row>
    <row r="5" spans="1:18" x14ac:dyDescent="0.25">
      <c r="M5">
        <f>+'Produksjonsutvikling P'!A31</f>
        <v>2006</v>
      </c>
      <c r="N5" s="3">
        <f>+'Produksjonsutvikling P'!B31</f>
        <v>125006.54300000001</v>
      </c>
      <c r="O5" s="3">
        <f>+'Produksjonsutvikling P'!C31</f>
        <v>356129</v>
      </c>
      <c r="P5" s="29">
        <f t="shared" si="0"/>
        <v>351.01478116075918</v>
      </c>
      <c r="R5" s="30"/>
    </row>
    <row r="6" spans="1:18" x14ac:dyDescent="0.25">
      <c r="M6">
        <f>+'Produksjonsutvikling P'!A32</f>
        <v>2007</v>
      </c>
      <c r="N6" s="3">
        <f>+'Produksjonsutvikling P'!B32</f>
        <v>132847.701</v>
      </c>
      <c r="O6" s="3">
        <f>+'Produksjonsutvikling P'!C32</f>
        <v>346304</v>
      </c>
      <c r="P6" s="29">
        <f t="shared" si="0"/>
        <v>383.615843305304</v>
      </c>
      <c r="R6" s="30"/>
    </row>
    <row r="7" spans="1:18" x14ac:dyDescent="0.25">
      <c r="M7">
        <f>+'Produksjonsutvikling P'!A33</f>
        <v>2008</v>
      </c>
      <c r="N7" s="3">
        <f>+'Produksjonsutvikling P'!B33</f>
        <v>157353.065</v>
      </c>
      <c r="O7" s="3">
        <f>+'Produksjonsutvikling P'!C33</f>
        <v>342731</v>
      </c>
      <c r="P7" s="29">
        <f t="shared" si="0"/>
        <v>459.11535577464542</v>
      </c>
      <c r="R7" s="30"/>
    </row>
    <row r="8" spans="1:18" x14ac:dyDescent="0.25">
      <c r="M8">
        <f>+'Produksjonsutvikling P'!A34</f>
        <v>2009</v>
      </c>
      <c r="N8" s="3">
        <f>+'Produksjonsutvikling P'!B34</f>
        <v>115818.77</v>
      </c>
      <c r="O8" s="3">
        <f>+'Produksjonsutvikling P'!C34</f>
        <v>337791</v>
      </c>
      <c r="P8" s="29">
        <f t="shared" si="0"/>
        <v>342.87109484858979</v>
      </c>
      <c r="R8" s="30"/>
    </row>
    <row r="9" spans="1:18" x14ac:dyDescent="0.25">
      <c r="M9">
        <f>+'Produksjonsutvikling P'!A35</f>
        <v>2010</v>
      </c>
      <c r="N9" s="3">
        <f>+'Produksjonsutvikling P'!B35</f>
        <v>150435.46799999999</v>
      </c>
      <c r="O9" s="3">
        <f>+'Produksjonsutvikling P'!C35</f>
        <v>325156</v>
      </c>
      <c r="P9" s="29">
        <f>IFERROR(1000*N9/O9,"")</f>
        <v>462.65628805865492</v>
      </c>
      <c r="R9" s="30"/>
    </row>
    <row r="10" spans="1:18" x14ac:dyDescent="0.25">
      <c r="M10">
        <f>+'Produksjonsutvikling P'!A36</f>
        <v>2011</v>
      </c>
      <c r="N10" s="3">
        <f>+'Produksjonsutvikling P'!B36</f>
        <v>109095.258</v>
      </c>
      <c r="O10" s="3">
        <f>+'Produksjonsutvikling P'!C36</f>
        <v>321700</v>
      </c>
      <c r="P10" s="29">
        <f t="shared" ref="P10:P13" si="1">IFERROR(1000*N10/O10,"")</f>
        <v>339.12110040410317</v>
      </c>
      <c r="R10" s="30"/>
    </row>
    <row r="11" spans="1:18" x14ac:dyDescent="0.25">
      <c r="M11">
        <f>+'Produksjonsutvikling P'!A37</f>
        <v>2012</v>
      </c>
      <c r="N11" s="3">
        <f>+'Produksjonsutvikling P'!B37</f>
        <v>125183.402</v>
      </c>
      <c r="O11" s="3">
        <f>+'Produksjonsutvikling P'!C37</f>
        <v>315304</v>
      </c>
      <c r="P11" s="29">
        <f t="shared" si="1"/>
        <v>397.02446527795399</v>
      </c>
      <c r="R11" s="30"/>
    </row>
    <row r="12" spans="1:18" x14ac:dyDescent="0.25">
      <c r="M12">
        <f>+'Produksjonsutvikling P'!A38</f>
        <v>2013</v>
      </c>
      <c r="N12" s="3">
        <f>+'Produksjonsutvikling P'!B38</f>
        <v>95632.596000000005</v>
      </c>
      <c r="O12" s="3">
        <f>+'Produksjonsutvikling P'!C38</f>
        <v>304128</v>
      </c>
      <c r="P12" s="29">
        <f t="shared" si="1"/>
        <v>314.44850852272725</v>
      </c>
      <c r="R12" s="30"/>
    </row>
    <row r="13" spans="1:18" x14ac:dyDescent="0.25">
      <c r="M13">
        <f>+'Produksjonsutvikling P'!A39</f>
        <v>2014</v>
      </c>
      <c r="N13" s="3">
        <f>+'Produksjonsutvikling P'!B39</f>
        <v>134566.30600000001</v>
      </c>
      <c r="O13" s="3">
        <f>+'Produksjonsutvikling P'!C39</f>
        <v>298463</v>
      </c>
      <c r="P13" s="29">
        <f t="shared" si="1"/>
        <v>450.8642813347048</v>
      </c>
      <c r="R13" s="30"/>
    </row>
    <row r="14" spans="1:18" x14ac:dyDescent="0.25">
      <c r="M14">
        <f>+'Produksjonsutvikling P'!A40</f>
        <v>2015</v>
      </c>
      <c r="N14" s="3">
        <f>+'Produksjonsutvikling P'!B40</f>
        <v>147459.21400000001</v>
      </c>
      <c r="O14" s="3">
        <f>+'Produksjonsutvikling P'!C40</f>
        <v>297699</v>
      </c>
      <c r="P14" s="29">
        <f t="shared" ref="P14" si="2">IFERROR(1000*N14/O14,"")</f>
        <v>495.32989361737862</v>
      </c>
      <c r="R14" s="30"/>
    </row>
    <row r="15" spans="1:18" x14ac:dyDescent="0.25">
      <c r="M15">
        <f>+'Produksjonsutvikling P'!A41</f>
        <v>2016</v>
      </c>
      <c r="N15" s="3">
        <f>+'Produksjonsutvikling P'!B41</f>
        <v>133481.21100000001</v>
      </c>
      <c r="O15" s="3">
        <f>+'Produksjonsutvikling P'!C41</f>
        <v>293391</v>
      </c>
      <c r="P15" s="29">
        <f t="shared" ref="P15" si="3">IFERROR(1000*N15/O15,"")</f>
        <v>454.96014192664404</v>
      </c>
      <c r="R15" s="30"/>
    </row>
    <row r="16" spans="1:18" x14ac:dyDescent="0.25">
      <c r="M16">
        <f>+'Produksjonsutvikling P'!A42</f>
        <v>2017</v>
      </c>
      <c r="N16" s="3">
        <f>+'Produksjonsutvikling P'!B42</f>
        <v>119596.609</v>
      </c>
      <c r="O16" s="3">
        <f>+'Produksjonsutvikling P'!C42</f>
        <v>302666</v>
      </c>
      <c r="P16" s="29">
        <f t="shared" ref="P16" si="4">IFERROR(1000*N16/O16,"")</f>
        <v>395.14385163843974</v>
      </c>
      <c r="R16" s="30"/>
    </row>
    <row r="17" spans="13:20" x14ac:dyDescent="0.25">
      <c r="M17">
        <f>+'Produksjonsutvikling P'!A43</f>
        <v>2018</v>
      </c>
      <c r="N17" s="3">
        <f>+'Produksjonsutvikling P'!B43</f>
        <v>70800.19</v>
      </c>
      <c r="O17" s="3">
        <f>+'Produksjonsutvikling P'!C43</f>
        <v>294866</v>
      </c>
      <c r="P17" s="29">
        <f t="shared" ref="P17" si="5">IFERROR(1000*N17/O17,"")</f>
        <v>240.10971085170891</v>
      </c>
      <c r="R17" s="30"/>
    </row>
    <row r="18" spans="13:20" x14ac:dyDescent="0.25">
      <c r="M18">
        <f>+'Produksjonsutvikling P'!A44</f>
        <v>2019</v>
      </c>
      <c r="N18" s="3">
        <f>+'Produksjonsutvikling P'!B44</f>
        <v>142466.95499999999</v>
      </c>
      <c r="O18" s="3">
        <f>+'Produksjonsutvikling P'!C44</f>
        <v>292220</v>
      </c>
      <c r="P18" s="29">
        <f t="shared" ref="P18:P19" si="6">IFERROR(1000*N18/O18,"")</f>
        <v>487.5332112791732</v>
      </c>
      <c r="R18" s="30"/>
    </row>
    <row r="19" spans="13:20" x14ac:dyDescent="0.25">
      <c r="M19">
        <f>+'Produksjonsutvikling P'!A45</f>
        <v>2020</v>
      </c>
      <c r="N19" s="3">
        <f>+'Produksjonsutvikling P'!B45</f>
        <v>151137.076</v>
      </c>
      <c r="O19" s="3">
        <f>+'Produksjonsutvikling P'!C45</f>
        <v>299432</v>
      </c>
      <c r="P19" s="29">
        <f t="shared" si="6"/>
        <v>504.74590558123379</v>
      </c>
    </row>
    <row r="20" spans="13:20" x14ac:dyDescent="0.25">
      <c r="M20">
        <f>+'Produksjonsutvikling P'!A47</f>
        <v>2021</v>
      </c>
      <c r="N20" s="3">
        <f>+'Produksjonsutvikling P'!B47</f>
        <v>118954.671</v>
      </c>
      <c r="O20" s="3">
        <f>+'Produksjonsutvikling P'!C47</f>
        <v>328452</v>
      </c>
      <c r="P20" s="29">
        <f>IFERROR(1000*N20/O20,"")</f>
        <v>362.16759526506155</v>
      </c>
    </row>
    <row r="21" spans="13:20" x14ac:dyDescent="0.25">
      <c r="M21">
        <f>+'Produksjonsutvikling P'!A48</f>
        <v>2022</v>
      </c>
      <c r="N21" s="3">
        <f>+'Produksjonsutvikling P'!B48</f>
        <v>146584.326</v>
      </c>
      <c r="O21" s="3">
        <f>+'Produksjonsutvikling P'!C48</f>
        <v>331043</v>
      </c>
      <c r="P21" s="29">
        <f>IFERROR(1000*N21/O21,"")</f>
        <v>442.79542536770145</v>
      </c>
    </row>
    <row r="22" spans="13:20" x14ac:dyDescent="0.25">
      <c r="M22">
        <f>+'Produksjonsutvikling P'!A46</f>
        <v>2023</v>
      </c>
      <c r="N22" s="3">
        <f>+'Produksjonsutvikling P'!B46</f>
        <v>90674.400999999998</v>
      </c>
      <c r="O22" s="3">
        <f>+'Produksjonsutvikling P'!C46</f>
        <v>293886</v>
      </c>
      <c r="P22" s="29">
        <f>IFERROR(1000*N22/O22,"")</f>
        <v>308.53596632707922</v>
      </c>
    </row>
    <row r="23" spans="13:20" x14ac:dyDescent="0.25">
      <c r="M23">
        <f>+'Produksjonsutvikling P'!A49</f>
        <v>2024</v>
      </c>
      <c r="N23" s="3">
        <f>+'Produksjonsutvikling P'!B49</f>
        <v>116418.215</v>
      </c>
      <c r="O23" s="3">
        <f>+'Produksjonsutvikling P'!C49</f>
        <v>295390</v>
      </c>
      <c r="P23" s="29">
        <f t="shared" ref="P23" si="7">IFERROR(1000*N23/O23,"")</f>
        <v>394.11698094045158</v>
      </c>
    </row>
    <row r="28" spans="13:20" ht="15.75" x14ac:dyDescent="0.25">
      <c r="M28" s="12" t="str">
        <f>CONCATENATE("Utvikling av kornproduksjon i ",'Produksjonsutvikling P'!$G$1)</f>
        <v>Utvikling av kornproduksjon i (Flere elementer)</v>
      </c>
    </row>
    <row r="29" spans="13:20" x14ac:dyDescent="0.25">
      <c r="M29" t="str">
        <f>+'Produksjonsutvikling P'!E29</f>
        <v>År</v>
      </c>
      <c r="N29" s="6" t="str">
        <f>+'Produksjonsutvikling P'!F29</f>
        <v>Bygg</v>
      </c>
      <c r="O29" s="6" t="str">
        <f>+'Produksjonsutvikling P'!G29</f>
        <v>Havre</v>
      </c>
      <c r="P29" s="6" t="str">
        <f>+'Produksjonsutvikling P'!H29</f>
        <v>Hvete</v>
      </c>
      <c r="Q29" s="6" t="str">
        <f>+'Produksjonsutvikling P'!I29</f>
        <v>Rug</v>
      </c>
    </row>
    <row r="30" spans="13:20" x14ac:dyDescent="0.25">
      <c r="M30">
        <f>+'Produksjonsutvikling P'!E30</f>
        <v>2005</v>
      </c>
      <c r="N30" s="4">
        <f>+'Produksjonsutvikling P'!F30</f>
        <v>39864.531999999999</v>
      </c>
      <c r="O30" s="4">
        <f>+'Produksjonsutvikling P'!G30</f>
        <v>29791.994999999999</v>
      </c>
      <c r="P30" s="4">
        <f>+'Produksjonsutvikling P'!H30</f>
        <v>79308.691000000006</v>
      </c>
      <c r="Q30" s="4">
        <f>+'Produksjonsutvikling P'!I30</f>
        <v>12711.994000000001</v>
      </c>
      <c r="R30" s="4"/>
    </row>
    <row r="31" spans="13:20" x14ac:dyDescent="0.25">
      <c r="M31">
        <f>+'Produksjonsutvikling P'!E31</f>
        <v>2006</v>
      </c>
      <c r="N31" s="4">
        <f>+'Produksjonsutvikling P'!F31</f>
        <v>34245.985000000001</v>
      </c>
      <c r="O31" s="4">
        <f>+'Produksjonsutvikling P'!G31</f>
        <v>25385.19</v>
      </c>
      <c r="P31" s="4">
        <f>+'Produksjonsutvikling P'!H31</f>
        <v>59210.540999999997</v>
      </c>
      <c r="Q31" s="4">
        <f>+'Produksjonsutvikling P'!I31</f>
        <v>6164.8270000000002</v>
      </c>
      <c r="R31" s="4"/>
      <c r="S31" s="4"/>
      <c r="T31" s="4"/>
    </row>
    <row r="32" spans="13:20" x14ac:dyDescent="0.25">
      <c r="M32">
        <f>+'Produksjonsutvikling P'!E32</f>
        <v>2007</v>
      </c>
      <c r="N32" s="4">
        <f>+'Produksjonsutvikling P'!F32</f>
        <v>26807.726999999999</v>
      </c>
      <c r="O32" s="4">
        <f>+'Produksjonsutvikling P'!G32</f>
        <v>25009.288</v>
      </c>
      <c r="P32" s="4">
        <f>+'Produksjonsutvikling P'!H32</f>
        <v>69180.433999999994</v>
      </c>
      <c r="Q32" s="4">
        <f>+'Produksjonsutvikling P'!I32</f>
        <v>11850.252</v>
      </c>
      <c r="R32" s="4"/>
      <c r="S32" s="4"/>
      <c r="T32" s="4"/>
    </row>
    <row r="33" spans="13:20" x14ac:dyDescent="0.25">
      <c r="M33">
        <f>+'Produksjonsutvikling P'!E33</f>
        <v>2008</v>
      </c>
      <c r="N33" s="4">
        <f>+'Produksjonsutvikling P'!F33</f>
        <v>24835.019</v>
      </c>
      <c r="O33" s="4">
        <f>+'Produksjonsutvikling P'!G33</f>
        <v>32850.298000000003</v>
      </c>
      <c r="P33" s="4">
        <f>+'Produksjonsutvikling P'!H33</f>
        <v>82680.769</v>
      </c>
      <c r="Q33" s="4">
        <f>+'Produksjonsutvikling P'!I33</f>
        <v>16986.978999999999</v>
      </c>
      <c r="R33" s="4"/>
      <c r="S33" s="4"/>
      <c r="T33" s="4"/>
    </row>
    <row r="34" spans="13:20" x14ac:dyDescent="0.25">
      <c r="M34">
        <f>+'Produksjonsutvikling P'!E34</f>
        <v>2009</v>
      </c>
      <c r="N34" s="4">
        <f>+'Produksjonsutvikling P'!F34</f>
        <v>24295.513999999999</v>
      </c>
      <c r="O34" s="4">
        <f>+'Produksjonsutvikling P'!G34</f>
        <v>28317.715</v>
      </c>
      <c r="P34" s="4">
        <f>+'Produksjonsutvikling P'!H34</f>
        <v>51780.076000000001</v>
      </c>
      <c r="Q34" s="4">
        <f>+'Produksjonsutvikling P'!I34</f>
        <v>11425.465</v>
      </c>
      <c r="R34" s="4"/>
      <c r="S34" s="4"/>
      <c r="T34" s="4"/>
    </row>
    <row r="35" spans="13:20" x14ac:dyDescent="0.25">
      <c r="M35">
        <f>+'Produksjonsutvikling P'!E35</f>
        <v>2010</v>
      </c>
      <c r="N35" s="4">
        <f>+'Produksjonsutvikling P'!F35</f>
        <v>35368.516000000003</v>
      </c>
      <c r="O35" s="4">
        <f>+'Produksjonsutvikling P'!G35</f>
        <v>33816.963000000003</v>
      </c>
      <c r="P35" s="4">
        <f>+'Produksjonsutvikling P'!H35</f>
        <v>67009.510999999999</v>
      </c>
      <c r="Q35" s="4">
        <f>+'Produksjonsutvikling P'!I35</f>
        <v>14240.477999999999</v>
      </c>
      <c r="R35" s="4"/>
      <c r="S35" s="4"/>
      <c r="T35" s="4"/>
    </row>
    <row r="36" spans="13:20" x14ac:dyDescent="0.25">
      <c r="M36">
        <f>+'Produksjonsutvikling P'!E36</f>
        <v>2011</v>
      </c>
      <c r="N36" s="4">
        <f>+'Produksjonsutvikling P'!F36</f>
        <v>28103.010999999999</v>
      </c>
      <c r="O36" s="4">
        <f>+'Produksjonsutvikling P'!G36</f>
        <v>19993.056</v>
      </c>
      <c r="P36" s="4">
        <f>+'Produksjonsutvikling P'!H36</f>
        <v>54721.819000000003</v>
      </c>
      <c r="Q36" s="4">
        <f>+'Produksjonsutvikling P'!I36</f>
        <v>6277.3720000000003</v>
      </c>
      <c r="R36" s="4"/>
      <c r="S36" s="4"/>
      <c r="T36" s="4"/>
    </row>
    <row r="37" spans="13:20" x14ac:dyDescent="0.25">
      <c r="M37">
        <f>+'Produksjonsutvikling P'!E37</f>
        <v>2012</v>
      </c>
      <c r="N37" s="4">
        <f>+'Produksjonsutvikling P'!F37</f>
        <v>36158.995999999999</v>
      </c>
      <c r="O37" s="4">
        <f>+'Produksjonsutvikling P'!G37</f>
        <v>22503.081999999999</v>
      </c>
      <c r="P37" s="4">
        <f>+'Produksjonsutvikling P'!H37</f>
        <v>63796.292000000001</v>
      </c>
      <c r="Q37" s="4">
        <f>+'Produksjonsutvikling P'!I37</f>
        <v>2725.0320000000002</v>
      </c>
      <c r="R37" s="4"/>
      <c r="S37" s="4"/>
      <c r="T37" s="4"/>
    </row>
    <row r="38" spans="13:20" x14ac:dyDescent="0.25">
      <c r="M38">
        <f>+'Produksjonsutvikling P'!E38</f>
        <v>2013</v>
      </c>
      <c r="N38" s="4">
        <f>+'Produksjonsutvikling P'!F38</f>
        <v>30099.065999999999</v>
      </c>
      <c r="O38" s="4">
        <f>+'Produksjonsutvikling P'!G38</f>
        <v>20181.316999999999</v>
      </c>
      <c r="P38" s="4">
        <f>+'Produksjonsutvikling P'!H38</f>
        <v>40532.944000000003</v>
      </c>
      <c r="Q38" s="4">
        <f>+'Produksjonsutvikling P'!I38</f>
        <v>4819.2690000000002</v>
      </c>
      <c r="R38" s="4"/>
      <c r="S38" s="4"/>
      <c r="T38" s="4"/>
    </row>
    <row r="39" spans="13:20" x14ac:dyDescent="0.25">
      <c r="M39">
        <f>+'Produksjonsutvikling P'!E39</f>
        <v>2014</v>
      </c>
      <c r="N39" s="4">
        <f>+'Produksjonsutvikling P'!F39</f>
        <v>24781.038</v>
      </c>
      <c r="O39" s="4">
        <f>+'Produksjonsutvikling P'!G39</f>
        <v>28405.008999999998</v>
      </c>
      <c r="P39" s="4">
        <f>+'Produksjonsutvikling P'!H39</f>
        <v>70273.505999999994</v>
      </c>
      <c r="Q39" s="4">
        <f>+'Produksjonsutvikling P'!I39</f>
        <v>11106.753000000001</v>
      </c>
      <c r="R39" s="4"/>
      <c r="S39" s="4"/>
      <c r="T39" s="4"/>
    </row>
    <row r="40" spans="13:20" x14ac:dyDescent="0.25">
      <c r="M40">
        <f>+'Produksjonsutvikling P'!E40</f>
        <v>2015</v>
      </c>
      <c r="N40" s="4">
        <f>+'Produksjonsutvikling P'!F40</f>
        <v>25609.201000000001</v>
      </c>
      <c r="O40" s="4">
        <f>+'Produksjonsutvikling P'!G40</f>
        <v>23161.313999999998</v>
      </c>
      <c r="P40" s="4">
        <f>+'Produksjonsutvikling P'!H40</f>
        <v>80142.975999999995</v>
      </c>
      <c r="Q40" s="4">
        <f>+'Produksjonsutvikling P'!I40</f>
        <v>18545.723000000002</v>
      </c>
      <c r="R40" s="4"/>
      <c r="S40" s="4"/>
      <c r="T40" s="4"/>
    </row>
    <row r="41" spans="13:20" x14ac:dyDescent="0.25">
      <c r="M41">
        <f>+'Produksjonsutvikling P'!E41</f>
        <v>2016</v>
      </c>
      <c r="N41" s="4">
        <f>+'Produksjonsutvikling P'!F41</f>
        <v>32710.548999999999</v>
      </c>
      <c r="O41" s="4">
        <f>+'Produksjonsutvikling P'!G41</f>
        <v>34672.565999999999</v>
      </c>
      <c r="P41" s="4">
        <f>+'Produksjonsutvikling P'!H41</f>
        <v>60218.46</v>
      </c>
      <c r="Q41" s="4">
        <f>+'Produksjonsutvikling P'!I41</f>
        <v>5879.6360000000004</v>
      </c>
      <c r="R41" s="4"/>
      <c r="S41" s="4"/>
      <c r="T41" s="4"/>
    </row>
    <row r="42" spans="13:20" x14ac:dyDescent="0.25">
      <c r="M42">
        <f>+'Produksjonsutvikling P'!E42</f>
        <v>2017</v>
      </c>
      <c r="N42" s="4">
        <f>+'Produksjonsutvikling P'!F42</f>
        <v>24123.27</v>
      </c>
      <c r="O42" s="4">
        <f>+'Produksjonsutvikling P'!G42</f>
        <v>20969.511999999999</v>
      </c>
      <c r="P42" s="4">
        <f>+'Produksjonsutvikling P'!H42</f>
        <v>62142.142999999996</v>
      </c>
      <c r="Q42" s="4">
        <f>+'Produksjonsutvikling P'!I42</f>
        <v>12361.683999999999</v>
      </c>
      <c r="R42" s="4"/>
      <c r="S42" s="4"/>
      <c r="T42" s="4"/>
    </row>
    <row r="43" spans="13:20" x14ac:dyDescent="0.25">
      <c r="M43">
        <f>+'Produksjonsutvikling P'!E43</f>
        <v>2018</v>
      </c>
      <c r="N43" s="4">
        <f>+'Produksjonsutvikling P'!F43</f>
        <v>19953.065999999999</v>
      </c>
      <c r="O43" s="4">
        <f>+'Produksjonsutvikling P'!G43</f>
        <v>13861.766</v>
      </c>
      <c r="P43" s="4">
        <f>+'Produksjonsutvikling P'!H43</f>
        <v>33548.197999999997</v>
      </c>
      <c r="Q43" s="4">
        <f>+'Produksjonsutvikling P'!I43</f>
        <v>3437.16</v>
      </c>
      <c r="S43" s="4"/>
      <c r="T43" s="4"/>
    </row>
    <row r="44" spans="13:20" x14ac:dyDescent="0.25">
      <c r="M44">
        <f>+'Produksjonsutvikling P'!E44</f>
        <v>2019</v>
      </c>
      <c r="N44" s="4">
        <f>+'Produksjonsutvikling P'!F44</f>
        <v>29725.151999999998</v>
      </c>
      <c r="O44" s="4">
        <f>+'Produksjonsutvikling P'!G44</f>
        <v>21894.505000000001</v>
      </c>
      <c r="P44" s="4">
        <f>+'Produksjonsutvikling P'!H44</f>
        <v>75653.505000000005</v>
      </c>
      <c r="Q44" s="4">
        <f>+'Produksjonsutvikling P'!I44</f>
        <v>15193.793</v>
      </c>
    </row>
    <row r="45" spans="13:20" x14ac:dyDescent="0.25">
      <c r="M45">
        <f>+'Produksjonsutvikling P'!E45</f>
        <v>2020</v>
      </c>
      <c r="N45" s="4">
        <f>+'Produksjonsutvikling P'!F45</f>
        <v>36400.904999999999</v>
      </c>
      <c r="O45" s="4">
        <f>+'Produksjonsutvikling P'!G45</f>
        <v>28083.96</v>
      </c>
      <c r="P45" s="4">
        <f>+'Produksjonsutvikling P'!H45</f>
        <v>73463.226999999999</v>
      </c>
      <c r="Q45" s="4">
        <f>+'Produksjonsutvikling P'!I45</f>
        <v>13188.984</v>
      </c>
    </row>
    <row r="46" spans="13:20" x14ac:dyDescent="0.25">
      <c r="M46">
        <f>+'Produksjonsutvikling P'!E47</f>
        <v>2021</v>
      </c>
      <c r="N46" s="4">
        <f>+'Produksjonsutvikling P'!F47</f>
        <v>28509.56</v>
      </c>
      <c r="O46" s="4">
        <f>+'Produksjonsutvikling P'!G47</f>
        <v>22690.973999999998</v>
      </c>
      <c r="P46" s="4">
        <f>+'Produksjonsutvikling P'!H47</f>
        <v>52634.792000000001</v>
      </c>
      <c r="Q46" s="4">
        <f>+'Produksjonsutvikling P'!I47</f>
        <v>15119.344999999999</v>
      </c>
    </row>
    <row r="47" spans="13:20" x14ac:dyDescent="0.25">
      <c r="M47">
        <f>+'Produksjonsutvikling P'!E48</f>
        <v>2022</v>
      </c>
      <c r="N47" s="4">
        <f>+'Produksjonsutvikling P'!F48</f>
        <v>33834.254000000001</v>
      </c>
      <c r="O47" s="4">
        <f>+'Produksjonsutvikling P'!G48</f>
        <v>27067.428</v>
      </c>
      <c r="P47" s="4">
        <f>+'Produksjonsutvikling P'!H48</f>
        <v>64931.642</v>
      </c>
      <c r="Q47" s="4">
        <f>+'Produksjonsutvikling P'!I48</f>
        <v>20751.002</v>
      </c>
    </row>
    <row r="48" spans="13:20" x14ac:dyDescent="0.25">
      <c r="M48">
        <f>+'Produksjonsutvikling P'!E46</f>
        <v>2023</v>
      </c>
      <c r="N48" s="4">
        <f>+'Produksjonsutvikling P'!F46</f>
        <v>27192.986000000001</v>
      </c>
      <c r="O48" s="4">
        <f>+'Produksjonsutvikling P'!G46</f>
        <v>19654.365000000002</v>
      </c>
      <c r="P48" s="4">
        <f>+'Produksjonsutvikling P'!H46</f>
        <v>31948.414000000001</v>
      </c>
      <c r="Q48" s="4">
        <f>+'Produksjonsutvikling P'!I46</f>
        <v>11878.636</v>
      </c>
    </row>
    <row r="49" spans="13:17" x14ac:dyDescent="0.25">
      <c r="M49">
        <f>+'Produksjonsutvikling P'!E49</f>
        <v>2024</v>
      </c>
      <c r="N49" s="4">
        <f>+'Produksjonsutvikling P'!F49</f>
        <v>36832.885000000002</v>
      </c>
      <c r="O49" s="4">
        <f>+'Produksjonsutvikling P'!G49</f>
        <v>21547.759999999998</v>
      </c>
      <c r="P49" s="4">
        <f>+'Produksjonsutvikling P'!H49</f>
        <v>46885.116000000002</v>
      </c>
      <c r="Q49" s="4">
        <f>+'Produksjonsutvikling P'!I49</f>
        <v>11152.454</v>
      </c>
    </row>
    <row r="54" spans="13:17" ht="15.75" x14ac:dyDescent="0.25">
      <c r="M54" s="12" t="str">
        <f>CONCATENATE("Utvikling av kornavlinger i ",'Produksjonsutvikling P'!M1)</f>
        <v>Utvikling av kornavlinger i (Flere elementer)</v>
      </c>
    </row>
    <row r="55" spans="13:17" x14ac:dyDescent="0.25">
      <c r="N55" s="6" t="s">
        <v>34</v>
      </c>
    </row>
    <row r="56" spans="13:17" x14ac:dyDescent="0.25">
      <c r="M56">
        <f>+'Produksjonsutvikling P'!K6</f>
        <v>2005</v>
      </c>
      <c r="N56" s="4">
        <f>IFERROR('Produksjonsutvikling P'!N6,"")</f>
        <v>443.46155027703111</v>
      </c>
    </row>
    <row r="57" spans="13:17" x14ac:dyDescent="0.25">
      <c r="M57">
        <f>+'Produksjonsutvikling P'!K7</f>
        <v>2006</v>
      </c>
      <c r="N57" s="4">
        <f>IFERROR('Produksjonsutvikling P'!N7,"")</f>
        <v>351.01478116075918</v>
      </c>
    </row>
    <row r="58" spans="13:17" x14ac:dyDescent="0.25">
      <c r="M58">
        <f>+'Produksjonsutvikling P'!K8</f>
        <v>2007</v>
      </c>
      <c r="N58" s="4">
        <f>IFERROR('Produksjonsutvikling P'!N8,"")</f>
        <v>383.615843305304</v>
      </c>
    </row>
    <row r="59" spans="13:17" x14ac:dyDescent="0.25">
      <c r="M59">
        <f>+'Produksjonsutvikling P'!K9</f>
        <v>2008</v>
      </c>
      <c r="N59" s="4">
        <f>IFERROR('Produksjonsutvikling P'!N9,"")</f>
        <v>459.11535577464542</v>
      </c>
    </row>
    <row r="60" spans="13:17" x14ac:dyDescent="0.25">
      <c r="M60">
        <f>+'Produksjonsutvikling P'!K10</f>
        <v>2009</v>
      </c>
      <c r="N60" s="4">
        <f>IFERROR('Produksjonsutvikling P'!N10,"")</f>
        <v>342.87109484858979</v>
      </c>
    </row>
    <row r="61" spans="13:17" x14ac:dyDescent="0.25">
      <c r="M61">
        <f>+'Produksjonsutvikling P'!K11</f>
        <v>2010</v>
      </c>
      <c r="N61" s="4">
        <f>IFERROR('Produksjonsutvikling P'!N11,"")</f>
        <v>462.65628805865492</v>
      </c>
    </row>
    <row r="62" spans="13:17" x14ac:dyDescent="0.25">
      <c r="M62">
        <f>+'Produksjonsutvikling P'!K12</f>
        <v>2011</v>
      </c>
      <c r="N62" s="4">
        <f>IFERROR('Produksjonsutvikling P'!N12,"")</f>
        <v>339.12110040410317</v>
      </c>
    </row>
    <row r="63" spans="13:17" x14ac:dyDescent="0.25">
      <c r="M63">
        <f>+'Produksjonsutvikling P'!K13</f>
        <v>2012</v>
      </c>
      <c r="N63" s="4">
        <f>IFERROR('Produksjonsutvikling P'!N13,"")</f>
        <v>397.02446527795399</v>
      </c>
    </row>
    <row r="64" spans="13:17" x14ac:dyDescent="0.25">
      <c r="M64">
        <f>+'Produksjonsutvikling P'!K14</f>
        <v>2013</v>
      </c>
      <c r="N64" s="4">
        <f>IFERROR('Produksjonsutvikling P'!N14,"")</f>
        <v>314.44850852272725</v>
      </c>
    </row>
    <row r="65" spans="13:14" x14ac:dyDescent="0.25">
      <c r="M65">
        <f>+'Produksjonsutvikling P'!K15</f>
        <v>2014</v>
      </c>
      <c r="N65" s="4">
        <f>IFERROR('Produksjonsutvikling P'!N15,"")</f>
        <v>450.8642813347048</v>
      </c>
    </row>
    <row r="66" spans="13:14" x14ac:dyDescent="0.25">
      <c r="M66">
        <f>+'Produksjonsutvikling P'!K16</f>
        <v>2015</v>
      </c>
      <c r="N66" s="4">
        <f>IFERROR('Produksjonsutvikling P'!N16,"")</f>
        <v>495.32989361737862</v>
      </c>
    </row>
    <row r="67" spans="13:14" x14ac:dyDescent="0.25">
      <c r="M67">
        <f>+'Produksjonsutvikling P'!K17</f>
        <v>2016</v>
      </c>
      <c r="N67" s="4">
        <f>IFERROR('Produksjonsutvikling P'!N17,"")</f>
        <v>454.96014192664398</v>
      </c>
    </row>
    <row r="68" spans="13:14" x14ac:dyDescent="0.25">
      <c r="M68">
        <f>+'Produksjonsutvikling P'!K18</f>
        <v>2017</v>
      </c>
      <c r="N68" s="4">
        <f>IFERROR('Produksjonsutvikling P'!N18,"")</f>
        <v>395.14385163843974</v>
      </c>
    </row>
    <row r="69" spans="13:14" x14ac:dyDescent="0.25">
      <c r="M69">
        <f>+'Produksjonsutvikling P'!K19</f>
        <v>2018</v>
      </c>
      <c r="N69" s="4">
        <f>IFERROR('Produksjonsutvikling P'!N19,"")</f>
        <v>240.10971085170891</v>
      </c>
    </row>
    <row r="70" spans="13:14" x14ac:dyDescent="0.25">
      <c r="M70">
        <f>+'Produksjonsutvikling P'!K20</f>
        <v>2019</v>
      </c>
      <c r="N70" s="4">
        <f>IFERROR('Produksjonsutvikling P'!N20,"")</f>
        <v>487.5332112791732</v>
      </c>
    </row>
    <row r="71" spans="13:14" x14ac:dyDescent="0.25">
      <c r="M71">
        <f>+'Produksjonsutvikling P'!K21</f>
        <v>2020</v>
      </c>
      <c r="N71" s="4">
        <f>IFERROR('Produksjonsutvikling P'!N21,"")</f>
        <v>504.74590558123379</v>
      </c>
    </row>
    <row r="72" spans="13:14" x14ac:dyDescent="0.25">
      <c r="M72">
        <f>+'Produksjonsutvikling P'!K23</f>
        <v>2021</v>
      </c>
      <c r="N72" s="4">
        <f>IFERROR('Produksjonsutvikling P'!N23,"")</f>
        <v>362.16759526506155</v>
      </c>
    </row>
    <row r="73" spans="13:14" x14ac:dyDescent="0.25">
      <c r="M73">
        <f>+'Produksjonsutvikling P'!K24</f>
        <v>2022</v>
      </c>
      <c r="N73" s="4">
        <f>IFERROR('Produksjonsutvikling P'!N24,"")</f>
        <v>442.79542536770145</v>
      </c>
    </row>
    <row r="74" spans="13:14" x14ac:dyDescent="0.25">
      <c r="M74">
        <f>+'Produksjonsutvikling P'!K22</f>
        <v>2023</v>
      </c>
      <c r="N74" s="4">
        <f>IFERROR('Produksjonsutvikling P'!N22,"")</f>
        <v>308.53596632707922</v>
      </c>
    </row>
    <row r="75" spans="13:14" x14ac:dyDescent="0.25">
      <c r="M75">
        <f>+'Produksjonsutvikling P'!K25</f>
        <v>2024</v>
      </c>
      <c r="N75" s="4">
        <f>IFERROR('Produksjonsutvikling P'!N25,"")</f>
        <v>394.11698094045158</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63"/>
  <sheetViews>
    <sheetView workbookViewId="0">
      <selection activeCell="AB20" sqref="AB20"/>
    </sheetView>
  </sheetViews>
  <sheetFormatPr baseColWidth="10" defaultRowHeight="15" x14ac:dyDescent="0.25"/>
  <cols>
    <col min="1" max="1" width="28.7109375" customWidth="1"/>
    <col min="2" max="2" width="28.42578125" customWidth="1"/>
    <col min="3" max="3" width="4.140625" customWidth="1"/>
    <col min="4" max="4" width="22.140625" customWidth="1"/>
    <col min="5" max="15" width="8" bestFit="1" customWidth="1"/>
    <col min="16" max="16" width="7" bestFit="1" customWidth="1"/>
    <col min="17" max="20" width="8" bestFit="1" customWidth="1"/>
    <col min="21" max="21" width="7" bestFit="1" customWidth="1"/>
    <col min="22" max="23" width="8" bestFit="1" customWidth="1"/>
    <col min="24" max="25" width="8" customWidth="1"/>
    <col min="26" max="26" width="12.28515625" customWidth="1"/>
  </cols>
  <sheetData>
    <row r="1" spans="1:25" ht="15.75" x14ac:dyDescent="0.25">
      <c r="A1" s="11" t="s">
        <v>40</v>
      </c>
      <c r="D1" s="13"/>
    </row>
    <row r="2" spans="1:25" ht="15.75" x14ac:dyDescent="0.25">
      <c r="D2" s="12" t="str">
        <f>+'Type leveranser P'!A72</f>
        <v>Leveransetyper i alle kommunene i (Flere elementer), tonn</v>
      </c>
    </row>
    <row r="3" spans="1:25" x14ac:dyDescent="0.25">
      <c r="D3" s="14"/>
      <c r="E3" s="15">
        <f>+'Type leveranser P'!B77</f>
        <v>2005</v>
      </c>
      <c r="F3" s="15">
        <f>+'Type leveranser P'!C77</f>
        <v>2006</v>
      </c>
      <c r="G3" s="15">
        <f>+'Type leveranser P'!D77</f>
        <v>2007</v>
      </c>
      <c r="H3" s="15">
        <f>+'Type leveranser P'!E77</f>
        <v>2008</v>
      </c>
      <c r="I3" s="15">
        <f>+'Type leveranser P'!F77</f>
        <v>2009</v>
      </c>
      <c r="J3" s="15">
        <f>+'Type leveranser P'!G77</f>
        <v>2010</v>
      </c>
      <c r="K3" s="15">
        <f>+'Type leveranser P'!H77</f>
        <v>2011</v>
      </c>
      <c r="L3" s="15">
        <f>+'Type leveranser P'!I77</f>
        <v>2012</v>
      </c>
      <c r="M3" s="15">
        <f>+'Type leveranser P'!J77</f>
        <v>2013</v>
      </c>
      <c r="N3" s="15">
        <f>+'Type leveranser P'!K77</f>
        <v>2014</v>
      </c>
      <c r="O3" s="15">
        <f>+'Type leveranser P'!L77</f>
        <v>2015</v>
      </c>
      <c r="P3" s="15">
        <f>+'Type leveranser P'!M77</f>
        <v>2016</v>
      </c>
      <c r="Q3" s="15">
        <f>+'Type leveranser P'!N77</f>
        <v>2017</v>
      </c>
      <c r="R3" s="15">
        <f>+'Type leveranser P'!O77</f>
        <v>2018</v>
      </c>
      <c r="S3" s="15">
        <f>+'Type leveranser P'!P77</f>
        <v>2019</v>
      </c>
      <c r="T3" s="15">
        <f>+'Type leveranser P'!Q77</f>
        <v>2020</v>
      </c>
      <c r="U3" s="15">
        <f>+'Type leveranser P'!S77</f>
        <v>2021</v>
      </c>
      <c r="V3" s="15">
        <f>+'Type leveranser P'!T77</f>
        <v>2022</v>
      </c>
      <c r="W3" s="15">
        <f>+'Type leveranser P'!R77</f>
        <v>2023</v>
      </c>
      <c r="X3" s="15">
        <f>+'Type leveranser P'!U77</f>
        <v>2024</v>
      </c>
      <c r="Y3" s="15" t="str">
        <f>+'Type leveranser P'!V77</f>
        <v>Sum</v>
      </c>
    </row>
    <row r="4" spans="1:25" x14ac:dyDescent="0.25">
      <c r="D4" s="17" t="str">
        <f>+'Type leveranser P'!A78</f>
        <v>Bygg</v>
      </c>
      <c r="E4" s="18">
        <f>+'Type leveranser P'!B78/1000</f>
        <v>37748.161999999997</v>
      </c>
      <c r="F4" s="18">
        <f>+'Type leveranser P'!C78/1000</f>
        <v>32852.542000000001</v>
      </c>
      <c r="G4" s="18">
        <f>+'Type leveranser P'!D78/1000</f>
        <v>25754.383999999998</v>
      </c>
      <c r="H4" s="18">
        <f>+'Type leveranser P'!E78/1000</f>
        <v>23904.333999999999</v>
      </c>
      <c r="I4" s="18">
        <f>+'Type leveranser P'!F78/1000</f>
        <v>23569.115000000002</v>
      </c>
      <c r="J4" s="18">
        <f>+'Type leveranser P'!G78/1000</f>
        <v>34240.353999999999</v>
      </c>
      <c r="K4" s="18">
        <f>+'Type leveranser P'!H78/1000</f>
        <v>27359.277999999998</v>
      </c>
      <c r="L4" s="18">
        <f>+'Type leveranser P'!I78/1000</f>
        <v>35176.650999999998</v>
      </c>
      <c r="M4" s="18">
        <f>+'Type leveranser P'!J78/1000</f>
        <v>28689.981</v>
      </c>
      <c r="N4" s="18">
        <f>+'Type leveranser P'!K78/1000</f>
        <v>23037.319</v>
      </c>
      <c r="O4" s="18">
        <f>+'Type leveranser P'!L78/1000</f>
        <v>24221.564999999999</v>
      </c>
      <c r="P4" s="18">
        <f>+'Type leveranser P'!M78/1000</f>
        <v>31034.006000000001</v>
      </c>
      <c r="Q4" s="18">
        <f>+'Type leveranser P'!N78/1000</f>
        <v>22730.573</v>
      </c>
      <c r="R4" s="18">
        <f>+'Type leveranser P'!O78/1000</f>
        <v>17745.716</v>
      </c>
      <c r="S4" s="18">
        <f>+'Type leveranser P'!P78/1000</f>
        <v>28424.465</v>
      </c>
      <c r="T4" s="18">
        <f>+'Type leveranser P'!Q78/1000</f>
        <v>35555.341999999997</v>
      </c>
      <c r="U4" s="18">
        <f>+'Type leveranser P'!S78/1000</f>
        <v>24.762</v>
      </c>
      <c r="V4" s="18">
        <f>+'Type leveranser P'!T78/1000</f>
        <v>0</v>
      </c>
      <c r="W4" s="18">
        <f>+'Type leveranser P'!R78/1000</f>
        <v>0</v>
      </c>
      <c r="X4" s="18">
        <f>+'Type leveranser P'!U78/1000</f>
        <v>34831.146000000001</v>
      </c>
      <c r="Y4" s="18">
        <f>+'Type leveranser P'!V78/1000</f>
        <v>486899.69500000001</v>
      </c>
    </row>
    <row r="5" spans="1:25" x14ac:dyDescent="0.25">
      <c r="D5" s="19" t="str">
        <f>+'Type leveranser P'!A79</f>
        <v>Bygg, såkorn</v>
      </c>
      <c r="E5" s="20">
        <f>+'Type leveranser P'!B79/1000</f>
        <v>2116.37</v>
      </c>
      <c r="F5" s="20">
        <f>+'Type leveranser P'!C79/1000</f>
        <v>1393.443</v>
      </c>
      <c r="G5" s="20">
        <f>+'Type leveranser P'!D79/1000</f>
        <v>1053.3430000000001</v>
      </c>
      <c r="H5" s="20">
        <f>+'Type leveranser P'!E79/1000</f>
        <v>930.68499999999995</v>
      </c>
      <c r="I5" s="20">
        <f>+'Type leveranser P'!F79/1000</f>
        <v>726.399</v>
      </c>
      <c r="J5" s="20">
        <f>+'Type leveranser P'!G79/1000</f>
        <v>1128.162</v>
      </c>
      <c r="K5" s="20">
        <f>+'Type leveranser P'!H79/1000</f>
        <v>743.73299999999995</v>
      </c>
      <c r="L5" s="20">
        <f>+'Type leveranser P'!I79/1000</f>
        <v>982.34500000000003</v>
      </c>
      <c r="M5" s="20">
        <f>+'Type leveranser P'!J79/1000</f>
        <v>1409.085</v>
      </c>
      <c r="N5" s="20">
        <f>+'Type leveranser P'!K79/1000</f>
        <v>1743.7190000000001</v>
      </c>
      <c r="O5" s="20">
        <f>+'Type leveranser P'!L79/1000</f>
        <v>1387.636</v>
      </c>
      <c r="P5" s="20">
        <f>+'Type leveranser P'!M79/1000</f>
        <v>1676.5429999999999</v>
      </c>
      <c r="Q5" s="20">
        <f>+'Type leveranser P'!N79/1000</f>
        <v>1392.6969999999999</v>
      </c>
      <c r="R5" s="20">
        <f>+'Type leveranser P'!O79/1000</f>
        <v>2207.35</v>
      </c>
      <c r="S5" s="20">
        <f>+'Type leveranser P'!P79/1000</f>
        <v>1300.6869999999999</v>
      </c>
      <c r="T5" s="20">
        <f>+'Type leveranser P'!Q79/1000</f>
        <v>845.56299999999999</v>
      </c>
      <c r="U5" s="20">
        <f>+'Type leveranser P'!S79/1000</f>
        <v>675.92499999999995</v>
      </c>
      <c r="V5" s="20">
        <f>+'Type leveranser P'!T79/1000</f>
        <v>1394.4829999999999</v>
      </c>
      <c r="W5" s="20">
        <f>+'Type leveranser P'!R79/1000</f>
        <v>1455.4280000000001</v>
      </c>
      <c r="X5" s="20">
        <f>+'Type leveranser P'!U79/1000</f>
        <v>2001.739</v>
      </c>
      <c r="Y5" s="20">
        <f>+'Type leveranser P'!V79/1000</f>
        <v>26565.334999999999</v>
      </c>
    </row>
    <row r="6" spans="1:25" x14ac:dyDescent="0.25">
      <c r="D6" s="19" t="str">
        <f>+'Type leveranser P'!A80</f>
        <v>Havre</v>
      </c>
      <c r="E6" s="20">
        <f>+'Type leveranser P'!B80/1000</f>
        <v>29207.027999999998</v>
      </c>
      <c r="F6" s="20">
        <f>+'Type leveranser P'!C80/1000</f>
        <v>24959.952000000001</v>
      </c>
      <c r="G6" s="20">
        <f>+'Type leveranser P'!D80/1000</f>
        <v>24145.377</v>
      </c>
      <c r="H6" s="20">
        <f>+'Type leveranser P'!E80/1000</f>
        <v>31555.897000000001</v>
      </c>
      <c r="I6" s="20">
        <f>+'Type leveranser P'!F80/1000</f>
        <v>27430.673999999999</v>
      </c>
      <c r="J6" s="20">
        <f>+'Type leveranser P'!G80/1000</f>
        <v>32740.760999999999</v>
      </c>
      <c r="K6" s="20">
        <f>+'Type leveranser P'!H80/1000</f>
        <v>19407.431</v>
      </c>
      <c r="L6" s="20">
        <f>+'Type leveranser P'!I80/1000</f>
        <v>21453.555</v>
      </c>
      <c r="M6" s="20">
        <f>+'Type leveranser P'!J80/1000</f>
        <v>19420.828000000001</v>
      </c>
      <c r="N6" s="20">
        <f>+'Type leveranser P'!K80/1000</f>
        <v>27613.132000000001</v>
      </c>
      <c r="O6" s="20">
        <f>+'Type leveranser P'!L80/1000</f>
        <v>22410.569</v>
      </c>
      <c r="P6" s="20">
        <f>+'Type leveranser P'!M80/1000</f>
        <v>33469.792000000001</v>
      </c>
      <c r="Q6" s="20">
        <f>+'Type leveranser P'!N80/1000</f>
        <v>20075.314999999999</v>
      </c>
      <c r="R6" s="20">
        <f>+'Type leveranser P'!O80/1000</f>
        <v>13055.841</v>
      </c>
      <c r="S6" s="20">
        <f>+'Type leveranser P'!P80/1000</f>
        <v>20298.544000000002</v>
      </c>
      <c r="T6" s="20">
        <f>+'Type leveranser P'!Q80/1000</f>
        <v>26090.877</v>
      </c>
      <c r="U6" s="20">
        <f>+'Type leveranser P'!S80/1000</f>
        <v>21710.811000000002</v>
      </c>
      <c r="V6" s="20">
        <f>+'Type leveranser P'!T80/1000</f>
        <v>26150.436000000002</v>
      </c>
      <c r="W6" s="20">
        <f>+'Type leveranser P'!R80/1000</f>
        <v>18415.319</v>
      </c>
      <c r="X6" s="20">
        <f>+'Type leveranser P'!U80/1000</f>
        <v>20480.350999999999</v>
      </c>
      <c r="Y6" s="20">
        <f>+'Type leveranser P'!V80/1000</f>
        <v>480092.49</v>
      </c>
    </row>
    <row r="7" spans="1:25" x14ac:dyDescent="0.25">
      <c r="D7" s="19" t="str">
        <f>+'Type leveranser P'!A81</f>
        <v>Havre, såkorn</v>
      </c>
      <c r="E7" s="20">
        <f>+'Type leveranser P'!B81/1000</f>
        <v>584.96699999999998</v>
      </c>
      <c r="F7" s="20">
        <f>+'Type leveranser P'!C81/1000</f>
        <v>425.238</v>
      </c>
      <c r="G7" s="20">
        <f>+'Type leveranser P'!D81/1000</f>
        <v>863.91099999999994</v>
      </c>
      <c r="H7" s="20">
        <f>+'Type leveranser P'!E81/1000</f>
        <v>1294.4010000000001</v>
      </c>
      <c r="I7" s="20">
        <f>+'Type leveranser P'!F81/1000</f>
        <v>887.04100000000005</v>
      </c>
      <c r="J7" s="20">
        <f>+'Type leveranser P'!G81/1000</f>
        <v>1076.202</v>
      </c>
      <c r="K7" s="20">
        <f>+'Type leveranser P'!H81/1000</f>
        <v>585.625</v>
      </c>
      <c r="L7" s="20">
        <f>+'Type leveranser P'!I81/1000</f>
        <v>1049.527</v>
      </c>
      <c r="M7" s="20">
        <f>+'Type leveranser P'!J81/1000</f>
        <v>760.48900000000003</v>
      </c>
      <c r="N7" s="20">
        <f>+'Type leveranser P'!K81/1000</f>
        <v>791.87699999999995</v>
      </c>
      <c r="O7" s="20">
        <f>+'Type leveranser P'!L81/1000</f>
        <v>750.745</v>
      </c>
      <c r="P7" s="20">
        <f>+'Type leveranser P'!M81/1000</f>
        <v>1202.7739999999999</v>
      </c>
      <c r="Q7" s="20">
        <f>+'Type leveranser P'!N81/1000</f>
        <v>894.197</v>
      </c>
      <c r="R7" s="20">
        <f>+'Type leveranser P'!O81/1000</f>
        <v>805.92499999999995</v>
      </c>
      <c r="S7" s="20">
        <f>+'Type leveranser P'!P81/1000</f>
        <v>1595.961</v>
      </c>
      <c r="T7" s="20">
        <f>+'Type leveranser P'!Q81/1000</f>
        <v>1993.0830000000001</v>
      </c>
      <c r="U7" s="20">
        <f>+'Type leveranser P'!S81/1000</f>
        <v>980.16300000000001</v>
      </c>
      <c r="V7" s="20">
        <f>+'Type leveranser P'!T81/1000</f>
        <v>916.99199999999996</v>
      </c>
      <c r="W7" s="20">
        <f>+'Type leveranser P'!R81/1000</f>
        <v>1239.046</v>
      </c>
      <c r="X7" s="20">
        <f>+'Type leveranser P'!U81/1000</f>
        <v>1067.4090000000001</v>
      </c>
      <c r="Y7" s="20">
        <f>+'Type leveranser P'!V81/1000</f>
        <v>19765.573</v>
      </c>
    </row>
    <row r="8" spans="1:25" x14ac:dyDescent="0.25">
      <c r="D8" s="19" t="str">
        <f>+'Type leveranser P'!A82</f>
        <v>Hvete fôr</v>
      </c>
      <c r="E8" s="20">
        <f>+'Type leveranser P'!B82/1000</f>
        <v>3743.3850000000002</v>
      </c>
      <c r="F8" s="20">
        <f>+'Type leveranser P'!C82/1000</f>
        <v>19888.238000000001</v>
      </c>
      <c r="G8" s="20">
        <f>+'Type leveranser P'!D82/1000</f>
        <v>19143.191999999999</v>
      </c>
      <c r="H8" s="20">
        <f>+'Type leveranser P'!E82/1000</f>
        <v>48113.357000000004</v>
      </c>
      <c r="I8" s="20">
        <f>+'Type leveranser P'!F82/1000</f>
        <v>27777.166000000001</v>
      </c>
      <c r="J8" s="20">
        <f>+'Type leveranser P'!G82/1000</f>
        <v>22081.257000000001</v>
      </c>
      <c r="K8" s="20">
        <f>+'Type leveranser P'!H82/1000</f>
        <v>40351.089</v>
      </c>
      <c r="L8" s="20">
        <f>+'Type leveranser P'!I82/1000</f>
        <v>8466.0859999999993</v>
      </c>
      <c r="M8" s="20">
        <f>+'Type leveranser P'!J82/1000</f>
        <v>2897.1280000000002</v>
      </c>
      <c r="N8" s="20">
        <f>+'Type leveranser P'!K82/1000</f>
        <v>19426.898000000001</v>
      </c>
      <c r="O8" s="20">
        <f>+'Type leveranser P'!L82/1000</f>
        <v>44765.8</v>
      </c>
      <c r="P8" s="20">
        <f>+'Type leveranser P'!M82/1000</f>
        <v>16432.417000000001</v>
      </c>
      <c r="Q8" s="20">
        <f>+'Type leveranser P'!N82/1000</f>
        <v>34947.152999999998</v>
      </c>
      <c r="R8" s="20">
        <f>+'Type leveranser P'!O82/1000</f>
        <v>10475.244000000001</v>
      </c>
      <c r="S8" s="20">
        <f>+'Type leveranser P'!P82/1000</f>
        <v>34959.000999999997</v>
      </c>
      <c r="T8" s="20">
        <f>+'Type leveranser P'!Q82/1000</f>
        <v>15152.768</v>
      </c>
      <c r="U8" s="20">
        <f>+'Type leveranser P'!S82/1000</f>
        <v>12486.188</v>
      </c>
      <c r="V8" s="20">
        <f>+'Type leveranser P'!T82/1000</f>
        <v>16419.775000000001</v>
      </c>
      <c r="W8" s="20">
        <f>+'Type leveranser P'!R82/1000</f>
        <v>20555.627</v>
      </c>
      <c r="X8" s="20">
        <f>+'Type leveranser P'!U82/1000</f>
        <v>36901.892</v>
      </c>
      <c r="Y8" s="20">
        <f>+'Type leveranser P'!V82/1000</f>
        <v>454983.66100000002</v>
      </c>
    </row>
    <row r="9" spans="1:25" x14ac:dyDescent="0.25">
      <c r="D9" s="19" t="str">
        <f>+'Type leveranser P'!A83</f>
        <v>Hvete mat</v>
      </c>
      <c r="E9" s="20">
        <f>+'Type leveranser P'!B83/1000</f>
        <v>71325.273000000001</v>
      </c>
      <c r="F9" s="20">
        <f>+'Type leveranser P'!C83/1000</f>
        <v>36369.472000000002</v>
      </c>
      <c r="G9" s="20">
        <f>+'Type leveranser P'!D83/1000</f>
        <v>45713.991000000002</v>
      </c>
      <c r="H9" s="20">
        <f>+'Type leveranser P'!E83/1000</f>
        <v>30330.008000000002</v>
      </c>
      <c r="I9" s="20">
        <f>+'Type leveranser P'!F83/1000</f>
        <v>20300.312999999998</v>
      </c>
      <c r="J9" s="20">
        <f>+'Type leveranser P'!G83/1000</f>
        <v>39349.942999999999</v>
      </c>
      <c r="K9" s="20">
        <f>+'Type leveranser P'!H83/1000</f>
        <v>10551.484</v>
      </c>
      <c r="L9" s="20">
        <f>+'Type leveranser P'!I83/1000</f>
        <v>49588.12</v>
      </c>
      <c r="M9" s="20">
        <f>+'Type leveranser P'!J83/1000</f>
        <v>34021.088000000003</v>
      </c>
      <c r="N9" s="20">
        <f>+'Type leveranser P'!K83/1000</f>
        <v>45778.6</v>
      </c>
      <c r="O9" s="20">
        <f>+'Type leveranser P'!L83/1000</f>
        <v>30011.162</v>
      </c>
      <c r="P9" s="20">
        <f>+'Type leveranser P'!M83/1000</f>
        <v>39394.82</v>
      </c>
      <c r="Q9" s="20">
        <f>+'Type leveranser P'!N83/1000</f>
        <v>23471.322</v>
      </c>
      <c r="R9" s="20">
        <f>+'Type leveranser P'!O83/1000</f>
        <v>18565.3</v>
      </c>
      <c r="S9" s="20">
        <f>+'Type leveranser P'!P83/1000</f>
        <v>36377.123</v>
      </c>
      <c r="T9" s="20">
        <f>+'Type leveranser P'!Q83/1000</f>
        <v>52697.36</v>
      </c>
      <c r="U9" s="20">
        <f>+'Type leveranser P'!S83/1000</f>
        <v>36049.15</v>
      </c>
      <c r="V9" s="20">
        <f>+'Type leveranser P'!T83/1000</f>
        <v>44458.101000000002</v>
      </c>
      <c r="W9" s="20">
        <f>+'Type leveranser P'!R83/1000</f>
        <v>9261.6880000000001</v>
      </c>
      <c r="X9" s="20">
        <f>+'Type leveranser P'!U83/1000</f>
        <v>6444.2039999999997</v>
      </c>
      <c r="Y9" s="20">
        <f>+'Type leveranser P'!V83/1000</f>
        <v>680058.522</v>
      </c>
    </row>
    <row r="10" spans="1:25" x14ac:dyDescent="0.25">
      <c r="D10" s="19" t="str">
        <f>+'Type leveranser P'!A84</f>
        <v>Hvete, såkorn</v>
      </c>
      <c r="E10" s="20">
        <f>+'Type leveranser P'!B84/1000</f>
        <v>4240.0330000000004</v>
      </c>
      <c r="F10" s="20">
        <f>+'Type leveranser P'!C84/1000</f>
        <v>2952.8310000000001</v>
      </c>
      <c r="G10" s="20">
        <f>+'Type leveranser P'!D84/1000</f>
        <v>4323.2510000000002</v>
      </c>
      <c r="H10" s="20">
        <f>+'Type leveranser P'!E84/1000</f>
        <v>4237.4040000000005</v>
      </c>
      <c r="I10" s="20">
        <f>+'Type leveranser P'!F84/1000</f>
        <v>3702.5970000000002</v>
      </c>
      <c r="J10" s="20">
        <f>+'Type leveranser P'!G84/1000</f>
        <v>5578.3109999999997</v>
      </c>
      <c r="K10" s="20">
        <f>+'Type leveranser P'!H84/1000</f>
        <v>3819.2460000000001</v>
      </c>
      <c r="L10" s="20">
        <f>+'Type leveranser P'!I84/1000</f>
        <v>5742.0860000000002</v>
      </c>
      <c r="M10" s="20">
        <f>+'Type leveranser P'!J84/1000</f>
        <v>3614.7280000000001</v>
      </c>
      <c r="N10" s="20">
        <f>+'Type leveranser P'!K84/1000</f>
        <v>5068.0079999999998</v>
      </c>
      <c r="O10" s="20">
        <f>+'Type leveranser P'!L84/1000</f>
        <v>5366.0140000000001</v>
      </c>
      <c r="P10" s="20">
        <f>+'Type leveranser P'!M84/1000</f>
        <v>4391.223</v>
      </c>
      <c r="Q10" s="20">
        <f>+'Type leveranser P'!N84/1000</f>
        <v>3723.6680000000001</v>
      </c>
      <c r="R10" s="20">
        <f>+'Type leveranser P'!O84/1000</f>
        <v>4507.6540000000005</v>
      </c>
      <c r="S10" s="20">
        <f>+'Type leveranser P'!P84/1000</f>
        <v>4317.3810000000003</v>
      </c>
      <c r="T10" s="20">
        <f>+'Type leveranser P'!Q84/1000</f>
        <v>5613.0990000000002</v>
      </c>
      <c r="U10" s="20">
        <f>+'Type leveranser P'!S84/1000</f>
        <v>4099.4539999999997</v>
      </c>
      <c r="V10" s="20">
        <f>+'Type leveranser P'!T84/1000</f>
        <v>4053.7660000000001</v>
      </c>
      <c r="W10" s="20">
        <f>+'Type leveranser P'!R84/1000</f>
        <v>2131.0990000000002</v>
      </c>
      <c r="X10" s="20">
        <f>+'Type leveranser P'!U84/1000</f>
        <v>3539.02</v>
      </c>
      <c r="Y10" s="20">
        <f>+'Type leveranser P'!V84/1000</f>
        <v>85020.873000000007</v>
      </c>
    </row>
    <row r="11" spans="1:25" x14ac:dyDescent="0.25">
      <c r="D11" s="19" t="str">
        <f>+'Type leveranser P'!A85</f>
        <v>Rug fôr</v>
      </c>
      <c r="E11" s="20">
        <f>+'Type leveranser P'!B85/1000</f>
        <v>1153.6300000000001</v>
      </c>
      <c r="F11" s="20">
        <f>+'Type leveranser P'!C85/1000</f>
        <v>186.791</v>
      </c>
      <c r="G11" s="20">
        <f>+'Type leveranser P'!D85/1000</f>
        <v>4576.1040000000003</v>
      </c>
      <c r="H11" s="20">
        <f>+'Type leveranser P'!E85/1000</f>
        <v>6186.19</v>
      </c>
      <c r="I11" s="20">
        <f>+'Type leveranser P'!F85/1000</f>
        <v>6295.2719999999999</v>
      </c>
      <c r="J11" s="20">
        <f>+'Type leveranser P'!G85/1000</f>
        <v>5639.2640000000001</v>
      </c>
      <c r="K11" s="20">
        <f>+'Type leveranser P'!H85/1000</f>
        <v>3159.5880000000002</v>
      </c>
      <c r="L11" s="20">
        <f>+'Type leveranser P'!I85/1000</f>
        <v>597.23199999999997</v>
      </c>
      <c r="M11" s="20">
        <f>+'Type leveranser P'!J85/1000</f>
        <v>176.983</v>
      </c>
      <c r="N11" s="20">
        <f>+'Type leveranser P'!K85/1000</f>
        <v>378.173</v>
      </c>
      <c r="O11" s="20">
        <f>+'Type leveranser P'!L85/1000</f>
        <v>3729.2730000000001</v>
      </c>
      <c r="P11" s="20">
        <f>+'Type leveranser P'!M85/1000</f>
        <v>2553.2460000000001</v>
      </c>
      <c r="Q11" s="20">
        <f>+'Type leveranser P'!N85/1000</f>
        <v>2258.8200000000002</v>
      </c>
      <c r="R11" s="20">
        <f>+'Type leveranser P'!O85/1000</f>
        <v>208.73</v>
      </c>
      <c r="S11" s="20">
        <f>+'Type leveranser P'!P85/1000</f>
        <v>3334.6289999999999</v>
      </c>
      <c r="T11" s="20">
        <f>+'Type leveranser P'!Q85/1000</f>
        <v>1521.2</v>
      </c>
      <c r="U11" s="20">
        <f>+'Type leveranser P'!S85/1000</f>
        <v>273.63600000000002</v>
      </c>
      <c r="V11" s="20">
        <f>+'Type leveranser P'!T85/1000</f>
        <v>503.548</v>
      </c>
      <c r="W11" s="20">
        <f>+'Type leveranser P'!R85/1000</f>
        <v>6561.7209999999995</v>
      </c>
      <c r="X11" s="20">
        <f>+'Type leveranser P'!U85/1000</f>
        <v>815.53499999999997</v>
      </c>
      <c r="Y11" s="20">
        <f>+'Type leveranser P'!V85/1000</f>
        <v>50109.565000000002</v>
      </c>
    </row>
    <row r="12" spans="1:25" x14ac:dyDescent="0.25">
      <c r="D12" s="19" t="str">
        <f>+'Type leveranser P'!A86</f>
        <v>Rug mat</v>
      </c>
      <c r="E12" s="20">
        <f>+'Type leveranser P'!B86/1000</f>
        <v>11447.656999999999</v>
      </c>
      <c r="F12" s="20">
        <f>+'Type leveranser P'!C86/1000</f>
        <v>5946.5240000000003</v>
      </c>
      <c r="G12" s="20">
        <f>+'Type leveranser P'!D86/1000</f>
        <v>7132.1130000000003</v>
      </c>
      <c r="H12" s="20">
        <f>+'Type leveranser P'!E86/1000</f>
        <v>10676.96</v>
      </c>
      <c r="I12" s="20">
        <f>+'Type leveranser P'!F86/1000</f>
        <v>5068.7179999999998</v>
      </c>
      <c r="J12" s="20">
        <f>+'Type leveranser P'!G86/1000</f>
        <v>8467.884</v>
      </c>
      <c r="K12" s="20">
        <f>+'Type leveranser P'!H86/1000</f>
        <v>3076.163</v>
      </c>
      <c r="L12" s="20">
        <f>+'Type leveranser P'!I86/1000</f>
        <v>2041.46</v>
      </c>
      <c r="M12" s="20">
        <f>+'Type leveranser P'!J86/1000</f>
        <v>4630.4139999999998</v>
      </c>
      <c r="N12" s="20">
        <f>+'Type leveranser P'!K86/1000</f>
        <v>10690.471</v>
      </c>
      <c r="O12" s="20">
        <f>+'Type leveranser P'!L86/1000</f>
        <v>14593.005999999999</v>
      </c>
      <c r="P12" s="20">
        <f>+'Type leveranser P'!M86/1000</f>
        <v>3263.5909999999999</v>
      </c>
      <c r="Q12" s="20">
        <f>+'Type leveranser P'!N86/1000</f>
        <v>9578.0650000000005</v>
      </c>
      <c r="R12" s="20">
        <f>+'Type leveranser P'!O86/1000</f>
        <v>1770.1880000000001</v>
      </c>
      <c r="S12" s="20">
        <f>+'Type leveranser P'!P86/1000</f>
        <v>8379.4130000000005</v>
      </c>
      <c r="T12" s="20">
        <f>+'Type leveranser P'!Q86/1000</f>
        <v>4869.893</v>
      </c>
      <c r="U12" s="20">
        <f>+'Type leveranser P'!S86/1000</f>
        <v>9676.0040000000008</v>
      </c>
      <c r="V12" s="20">
        <f>+'Type leveranser P'!T86/1000</f>
        <v>12359.684999999999</v>
      </c>
      <c r="W12" s="20">
        <f>+'Type leveranser P'!R86/1000</f>
        <v>2559.4760000000001</v>
      </c>
      <c r="X12" s="20">
        <f>+'Type leveranser P'!U86/1000</f>
        <v>6044.7879999999996</v>
      </c>
      <c r="Y12" s="20">
        <f>+'Type leveranser P'!V86/1000</f>
        <v>142272.473</v>
      </c>
    </row>
    <row r="13" spans="1:25" x14ac:dyDescent="0.25">
      <c r="D13" s="19" t="str">
        <f>+'Type leveranser P'!A87</f>
        <v>Rug, såkorn</v>
      </c>
      <c r="E13" s="20">
        <f>+'Type leveranser P'!B87/1000</f>
        <v>63.557000000000002</v>
      </c>
      <c r="F13" s="20">
        <f>+'Type leveranser P'!C87/1000</f>
        <v>0</v>
      </c>
      <c r="G13" s="20">
        <f>+'Type leveranser P'!D87/1000</f>
        <v>142.035</v>
      </c>
      <c r="H13" s="20">
        <f>+'Type leveranser P'!E87/1000</f>
        <v>14.19</v>
      </c>
      <c r="I13" s="20">
        <f>+'Type leveranser P'!F87/1000</f>
        <v>52.643000000000001</v>
      </c>
      <c r="J13" s="20">
        <f>+'Type leveranser P'!G87/1000</f>
        <v>5.39</v>
      </c>
      <c r="K13" s="20">
        <f>+'Type leveranser P'!H87/1000</f>
        <v>7.14</v>
      </c>
      <c r="L13" s="20">
        <f>+'Type leveranser P'!I87/1000</f>
        <v>0</v>
      </c>
      <c r="M13" s="20">
        <f>+'Type leveranser P'!J87/1000</f>
        <v>0</v>
      </c>
      <c r="N13" s="20">
        <f>+'Type leveranser P'!K87/1000</f>
        <v>11.35</v>
      </c>
      <c r="O13" s="20">
        <f>+'Type leveranser P'!L87/1000</f>
        <v>0</v>
      </c>
      <c r="P13" s="20">
        <f>+'Type leveranser P'!M87/1000</f>
        <v>0.67</v>
      </c>
      <c r="Q13" s="20">
        <f>+'Type leveranser P'!N87/1000</f>
        <v>3.13</v>
      </c>
      <c r="R13" s="20">
        <f>+'Type leveranser P'!O87/1000</f>
        <v>13.34</v>
      </c>
      <c r="S13" s="20">
        <f>+'Type leveranser P'!P87/1000</f>
        <v>0.8</v>
      </c>
      <c r="T13" s="20">
        <f>+'Type leveranser P'!Q87/1000</f>
        <v>2.08</v>
      </c>
      <c r="U13" s="20">
        <f>+'Type leveranser P'!S87/1000</f>
        <v>0</v>
      </c>
      <c r="V13" s="20">
        <f>+'Type leveranser P'!T87/1000</f>
        <v>0</v>
      </c>
      <c r="W13" s="20">
        <f>+'Type leveranser P'!R87/1000</f>
        <v>0</v>
      </c>
      <c r="X13" s="20">
        <f>+'Type leveranser P'!U87/1000</f>
        <v>0</v>
      </c>
      <c r="Y13" s="20">
        <f>+'Type leveranser P'!V87/1000</f>
        <v>316.32499999999999</v>
      </c>
    </row>
    <row r="14" spans="1:25" x14ac:dyDescent="0.25">
      <c r="D14" s="19" t="str">
        <f>+'Type leveranser P'!A88</f>
        <v>Rughvete fôr</v>
      </c>
      <c r="E14" s="20">
        <f>+'Type leveranser P'!B88/1000</f>
        <v>47.15</v>
      </c>
      <c r="F14" s="20">
        <f>+'Type leveranser P'!C88/1000</f>
        <v>31.512</v>
      </c>
      <c r="G14" s="20">
        <f>+'Type leveranser P'!D88/1000</f>
        <v>0</v>
      </c>
      <c r="H14" s="20">
        <f>+'Type leveranser P'!E88/1000</f>
        <v>20.172000000000001</v>
      </c>
      <c r="I14" s="20">
        <f>+'Type leveranser P'!F88/1000</f>
        <v>8.8320000000000007</v>
      </c>
      <c r="J14" s="20">
        <f>+'Type leveranser P'!G88/1000</f>
        <v>127.94</v>
      </c>
      <c r="K14" s="20">
        <f>+'Type leveranser P'!H88/1000</f>
        <v>34.481000000000002</v>
      </c>
      <c r="L14" s="20">
        <f>+'Type leveranser P'!I88/1000</f>
        <v>86.34</v>
      </c>
      <c r="M14" s="20">
        <f>+'Type leveranser P'!J88/1000</f>
        <v>11.872</v>
      </c>
      <c r="N14" s="20">
        <f>+'Type leveranser P'!K88/1000</f>
        <v>26.759</v>
      </c>
      <c r="O14" s="20">
        <f>+'Type leveranser P'!L88/1000</f>
        <v>223.44399999999999</v>
      </c>
      <c r="P14" s="20">
        <f>+'Type leveranser P'!M88/1000</f>
        <v>62.128999999999998</v>
      </c>
      <c r="Q14" s="20">
        <f>+'Type leveranser P'!N88/1000</f>
        <v>520.94899999999996</v>
      </c>
      <c r="R14" s="20">
        <f>+'Type leveranser P'!O88/1000</f>
        <v>1430.6420000000001</v>
      </c>
      <c r="S14" s="20">
        <f>+'Type leveranser P'!P88/1000</f>
        <v>3472.3609999999999</v>
      </c>
      <c r="T14" s="20">
        <f>+'Type leveranser P'!Q88/1000</f>
        <v>6347.5929999999998</v>
      </c>
      <c r="U14" s="20">
        <f>+'Type leveranser P'!S88/1000</f>
        <v>4979.4110000000001</v>
      </c>
      <c r="V14" s="20">
        <f>+'Type leveranser P'!T88/1000</f>
        <v>7887.7690000000002</v>
      </c>
      <c r="W14" s="20">
        <f>+'Type leveranser P'!R88/1000</f>
        <v>2757.4389999999999</v>
      </c>
      <c r="X14" s="20">
        <f>+'Type leveranser P'!U88/1000</f>
        <v>4054.0390000000002</v>
      </c>
      <c r="Y14" s="20">
        <f>+'Type leveranser P'!V88/1000</f>
        <v>32130.833999999999</v>
      </c>
    </row>
    <row r="15" spans="1:25" x14ac:dyDescent="0.25">
      <c r="D15" s="19" t="str">
        <f>+'Type leveranser P'!A89</f>
        <v>Rughvete, såkorn</v>
      </c>
      <c r="E15" s="20">
        <f>+'Type leveranser P'!B89/1000</f>
        <v>0</v>
      </c>
      <c r="F15" s="20">
        <f>+'Type leveranser P'!C89/1000</f>
        <v>0</v>
      </c>
      <c r="G15" s="20">
        <f>+'Type leveranser P'!D89/1000</f>
        <v>0</v>
      </c>
      <c r="H15" s="20">
        <f>+'Type leveranser P'!E89/1000</f>
        <v>89.466999999999999</v>
      </c>
      <c r="I15" s="20">
        <f>+'Type leveranser P'!F89/1000</f>
        <v>0</v>
      </c>
      <c r="J15" s="20">
        <f>+'Type leveranser P'!G89/1000</f>
        <v>0</v>
      </c>
      <c r="K15" s="20">
        <f>+'Type leveranser P'!H89/1000</f>
        <v>0</v>
      </c>
      <c r="L15" s="20">
        <f>+'Type leveranser P'!I89/1000</f>
        <v>0</v>
      </c>
      <c r="M15" s="20">
        <f>+'Type leveranser P'!J89/1000</f>
        <v>0</v>
      </c>
      <c r="N15" s="20">
        <f>+'Type leveranser P'!K89/1000</f>
        <v>0</v>
      </c>
      <c r="O15" s="20">
        <f>+'Type leveranser P'!L89/1000</f>
        <v>0</v>
      </c>
      <c r="P15" s="20">
        <f>+'Type leveranser P'!M89/1000</f>
        <v>0</v>
      </c>
      <c r="Q15" s="20">
        <f>+'Type leveranser P'!N89/1000</f>
        <v>0.72</v>
      </c>
      <c r="R15" s="20">
        <f>+'Type leveranser P'!O89/1000</f>
        <v>14.26</v>
      </c>
      <c r="S15" s="20">
        <f>+'Type leveranser P'!P89/1000</f>
        <v>6.59</v>
      </c>
      <c r="T15" s="20">
        <f>+'Type leveranser P'!Q89/1000</f>
        <v>448.21800000000002</v>
      </c>
      <c r="U15" s="20">
        <f>+'Type leveranser P'!S89/1000</f>
        <v>190.29400000000001</v>
      </c>
      <c r="V15" s="20">
        <f>+'Type leveranser P'!T89/1000</f>
        <v>0</v>
      </c>
      <c r="W15" s="20">
        <f>+'Type leveranser P'!R89/1000</f>
        <v>0</v>
      </c>
      <c r="X15" s="20">
        <f>+'Type leveranser P'!U89/1000</f>
        <v>238.09200000000001</v>
      </c>
      <c r="Y15" s="20">
        <f>+'Type leveranser P'!V89/1000</f>
        <v>987.64099999999996</v>
      </c>
    </row>
    <row r="16" spans="1:25" x14ac:dyDescent="0.25">
      <c r="D16" s="19" t="str">
        <f>+'Type leveranser P'!A90</f>
        <v>Oljefrø</v>
      </c>
      <c r="E16" s="20">
        <f>+'Type leveranser P'!B90/1000</f>
        <v>1909.2529999999999</v>
      </c>
      <c r="F16" s="20">
        <f>+'Type leveranser P'!C90/1000</f>
        <v>2274.9450000000002</v>
      </c>
      <c r="G16" s="20">
        <f>+'Type leveranser P'!D90/1000</f>
        <v>2444.5459999999998</v>
      </c>
      <c r="H16" s="20">
        <f>+'Type leveranser P'!E90/1000</f>
        <v>2791.7049999999999</v>
      </c>
      <c r="I16" s="20">
        <f>+'Type leveranser P'!F90/1000</f>
        <v>1851.1389999999999</v>
      </c>
      <c r="J16" s="20">
        <f>+'Type leveranser P'!G90/1000</f>
        <v>3128.08</v>
      </c>
      <c r="K16" s="20">
        <f>+'Type leveranser P'!H90/1000</f>
        <v>2656.0340000000001</v>
      </c>
      <c r="L16" s="20">
        <f>+'Type leveranser P'!I90/1000</f>
        <v>3674.9259999999999</v>
      </c>
      <c r="M16" s="20">
        <f>+'Type leveranser P'!J90/1000</f>
        <v>2204.502</v>
      </c>
      <c r="N16" s="20">
        <f>+'Type leveranser P'!K90/1000</f>
        <v>3232.415</v>
      </c>
      <c r="O16" s="20">
        <f>+'Type leveranser P'!L90/1000</f>
        <v>2806.1170000000002</v>
      </c>
      <c r="P16" s="20">
        <f>+'Type leveranser P'!M90/1000</f>
        <v>3318.5880000000002</v>
      </c>
      <c r="Q16" s="20">
        <f>+'Type leveranser P'!N90/1000</f>
        <v>3504.3690000000001</v>
      </c>
      <c r="R16" s="20">
        <f>+'Type leveranser P'!O90/1000</f>
        <v>2374.02</v>
      </c>
      <c r="S16" s="20">
        <f>+'Type leveranser P'!P90/1000</f>
        <v>4513.4139999999998</v>
      </c>
      <c r="T16" s="20">
        <f>+'Type leveranser P'!Q90/1000</f>
        <v>3873.0369999999998</v>
      </c>
      <c r="U16" s="20">
        <f>+'Type leveranser P'!S90/1000</f>
        <v>3567.7379999999998</v>
      </c>
      <c r="V16" s="20">
        <f>+'Type leveranser P'!T90/1000</f>
        <v>7101.4129999999996</v>
      </c>
      <c r="W16" s="20">
        <f>+'Type leveranser P'!R90/1000</f>
        <v>3812.2429999999999</v>
      </c>
      <c r="X16" s="20">
        <f>+'Type leveranser P'!U90/1000</f>
        <v>5339.5240000000003</v>
      </c>
      <c r="Y16" s="20">
        <f>+'Type leveranser P'!V90/1000</f>
        <v>66378.008000000002</v>
      </c>
    </row>
    <row r="17" spans="1:25" x14ac:dyDescent="0.25">
      <c r="D17" s="19" t="str">
        <f>+'Type leveranser P'!A91</f>
        <v>Oljefrø, såkorn</v>
      </c>
      <c r="E17" s="20">
        <f>+'Type leveranser P'!B91/1000</f>
        <v>23.79</v>
      </c>
      <c r="F17" s="20">
        <f>+'Type leveranser P'!C91/1000</f>
        <v>0</v>
      </c>
      <c r="G17" s="20">
        <f>+'Type leveranser P'!D91/1000</f>
        <v>0</v>
      </c>
      <c r="H17" s="20">
        <f>+'Type leveranser P'!E91/1000</f>
        <v>0</v>
      </c>
      <c r="I17" s="20">
        <f>+'Type leveranser P'!F91/1000</f>
        <v>20.338000000000001</v>
      </c>
      <c r="J17" s="20">
        <f>+'Type leveranser P'!G91/1000</f>
        <v>0</v>
      </c>
      <c r="K17" s="20">
        <f>+'Type leveranser P'!H91/1000</f>
        <v>0</v>
      </c>
      <c r="L17" s="20">
        <f>+'Type leveranser P'!I91/1000</f>
        <v>0</v>
      </c>
      <c r="M17" s="20">
        <f>+'Type leveranser P'!J91/1000</f>
        <v>0</v>
      </c>
      <c r="N17" s="20">
        <f>+'Type leveranser P'!K91/1000</f>
        <v>0</v>
      </c>
      <c r="O17" s="20">
        <f>+'Type leveranser P'!L91/1000</f>
        <v>0</v>
      </c>
      <c r="P17" s="20">
        <f>+'Type leveranser P'!M91/1000</f>
        <v>0</v>
      </c>
      <c r="Q17" s="20">
        <f>+'Type leveranser P'!N91/1000</f>
        <v>4.92</v>
      </c>
      <c r="R17" s="20">
        <f>+'Type leveranser P'!O91/1000</f>
        <v>13.53</v>
      </c>
      <c r="S17" s="20">
        <f>+'Type leveranser P'!P91/1000</f>
        <v>1.2</v>
      </c>
      <c r="T17" s="20">
        <f>+'Type leveranser P'!Q91/1000</f>
        <v>3.6</v>
      </c>
      <c r="U17" s="20">
        <f>+'Type leveranser P'!S91/1000</f>
        <v>0</v>
      </c>
      <c r="V17" s="20">
        <f>+'Type leveranser P'!T91/1000</f>
        <v>0</v>
      </c>
      <c r="W17" s="20">
        <f>+'Type leveranser P'!R91/1000</f>
        <v>0</v>
      </c>
      <c r="X17" s="20">
        <f>+'Type leveranser P'!U91/1000</f>
        <v>0</v>
      </c>
      <c r="Y17" s="20">
        <f>+'Type leveranser P'!V91/1000</f>
        <v>67.378</v>
      </c>
    </row>
    <row r="18" spans="1:25" x14ac:dyDescent="0.25">
      <c r="D18" s="19" t="str">
        <f>+'Type leveranser P'!A92</f>
        <v>Erter fôr</v>
      </c>
      <c r="E18" s="20">
        <f>+'Type leveranser P'!B92/1000</f>
        <v>285.24099999999999</v>
      </c>
      <c r="F18" s="20">
        <f>+'Type leveranser P'!C92/1000</f>
        <v>334.29599999999999</v>
      </c>
      <c r="G18" s="20">
        <f>+'Type leveranser P'!D92/1000</f>
        <v>460.62099999999998</v>
      </c>
      <c r="H18" s="20">
        <f>+'Type leveranser P'!E92/1000</f>
        <v>425.548</v>
      </c>
      <c r="I18" s="20">
        <f>+'Type leveranser P'!F92/1000</f>
        <v>327.55799999999999</v>
      </c>
      <c r="J18" s="20">
        <f>+'Type leveranser P'!G92/1000</f>
        <v>335.38099999999997</v>
      </c>
      <c r="K18" s="20">
        <f>+'Type leveranser P'!H92/1000</f>
        <v>206.559</v>
      </c>
      <c r="L18" s="20">
        <f>+'Type leveranser P'!I92/1000</f>
        <v>258.23500000000001</v>
      </c>
      <c r="M18" s="20">
        <f>+'Type leveranser P'!J92/1000</f>
        <v>53.398000000000003</v>
      </c>
      <c r="N18" s="20">
        <f>+'Type leveranser P'!K92/1000</f>
        <v>78.253</v>
      </c>
      <c r="O18" s="20">
        <f>+'Type leveranser P'!L92/1000</f>
        <v>197.774</v>
      </c>
      <c r="P18" s="20">
        <f>+'Type leveranser P'!M92/1000</f>
        <v>232.31899999999999</v>
      </c>
      <c r="Q18" s="20">
        <f>+'Type leveranser P'!N92/1000</f>
        <v>68.852000000000004</v>
      </c>
      <c r="R18" s="20">
        <f>+'Type leveranser P'!O92/1000</f>
        <v>326.88799999999998</v>
      </c>
      <c r="S18" s="20">
        <f>+'Type leveranser P'!P92/1000</f>
        <v>390.43599999999998</v>
      </c>
      <c r="T18" s="20">
        <f>+'Type leveranser P'!Q92/1000</f>
        <v>460.267</v>
      </c>
      <c r="U18" s="20">
        <f>+'Type leveranser P'!S92/1000</f>
        <v>193.72</v>
      </c>
      <c r="V18" s="20">
        <f>+'Type leveranser P'!T92/1000</f>
        <v>828.54300000000001</v>
      </c>
      <c r="W18" s="20">
        <f>+'Type leveranser P'!R92/1000</f>
        <v>460.95600000000002</v>
      </c>
      <c r="X18" s="20">
        <f>+'Type leveranser P'!U92/1000</f>
        <v>481.18099999999998</v>
      </c>
      <c r="Y18" s="20">
        <f>+'Type leveranser P'!V92/1000</f>
        <v>6406.0259999999998</v>
      </c>
    </row>
    <row r="19" spans="1:25" x14ac:dyDescent="0.25">
      <c r="D19" s="21" t="str">
        <f>+'Type leveranser P'!A93</f>
        <v>Erter, såkorn</v>
      </c>
      <c r="E19" s="22">
        <f>+'Type leveranser P'!B93/1000</f>
        <v>0</v>
      </c>
      <c r="F19" s="22">
        <f>+'Type leveranser P'!C93/1000</f>
        <v>0</v>
      </c>
      <c r="G19" s="22">
        <f>+'Type leveranser P'!D93/1000</f>
        <v>0</v>
      </c>
      <c r="H19" s="22">
        <f>+'Type leveranser P'!E93/1000</f>
        <v>0</v>
      </c>
      <c r="I19" s="22">
        <f>+'Type leveranser P'!F93/1000</f>
        <v>0</v>
      </c>
      <c r="J19" s="22">
        <f>+'Type leveranser P'!G93/1000</f>
        <v>26.829000000000001</v>
      </c>
      <c r="K19" s="22">
        <f>+'Type leveranser P'!H93/1000</f>
        <v>0</v>
      </c>
      <c r="L19" s="22">
        <f>+'Type leveranser P'!I93/1000</f>
        <v>18.462</v>
      </c>
      <c r="M19" s="22">
        <f>+'Type leveranser P'!J93/1000</f>
        <v>7.4930000000000003</v>
      </c>
      <c r="N19" s="22">
        <f>+'Type leveranser P'!K93/1000</f>
        <v>11.084</v>
      </c>
      <c r="O19" s="22">
        <f>+'Type leveranser P'!L93/1000</f>
        <v>22.15</v>
      </c>
      <c r="P19" s="22">
        <f>+'Type leveranser P'!M93/1000</f>
        <v>2.9</v>
      </c>
      <c r="Q19" s="22">
        <f>+'Type leveranser P'!N93/1000</f>
        <v>22.864000000000001</v>
      </c>
      <c r="R19" s="22">
        <f>+'Type leveranser P'!O93/1000</f>
        <v>46.290999999999997</v>
      </c>
      <c r="S19" s="22">
        <f>+'Type leveranser P'!P93/1000</f>
        <v>3</v>
      </c>
      <c r="T19" s="22">
        <f>+'Type leveranser P'!Q93/1000</f>
        <v>59.863999999999997</v>
      </c>
      <c r="U19" s="22">
        <f>+'Type leveranser P'!S93/1000</f>
        <v>35.878</v>
      </c>
      <c r="V19" s="22">
        <f>+'Type leveranser P'!T93/1000</f>
        <v>35.591999999999999</v>
      </c>
      <c r="W19" s="22">
        <f>+'Type leveranser P'!R93/1000</f>
        <v>57.808999999999997</v>
      </c>
      <c r="X19" s="22">
        <f>+'Type leveranser P'!U93/1000</f>
        <v>0</v>
      </c>
      <c r="Y19" s="22">
        <f>+'Type leveranser P'!V93/1000</f>
        <v>350.21600000000001</v>
      </c>
    </row>
    <row r="20" spans="1:25" x14ac:dyDescent="0.25">
      <c r="D20" s="14" t="str">
        <f>+'Type leveranser P'!A94</f>
        <v>Sum</v>
      </c>
      <c r="E20" s="16">
        <f>+'Type leveranser P'!B94/1000</f>
        <v>163895.49600000001</v>
      </c>
      <c r="F20" s="16">
        <f>+'Type leveranser P'!C94/1000</f>
        <v>127615.784</v>
      </c>
      <c r="G20" s="16">
        <f>+'Type leveranser P'!D94/1000</f>
        <v>135752.86799999999</v>
      </c>
      <c r="H20" s="16">
        <f>+'Type leveranser P'!E94/1000</f>
        <v>160570.318</v>
      </c>
      <c r="I20" s="16">
        <f>+'Type leveranser P'!F94/1000</f>
        <v>118017.80499999999</v>
      </c>
      <c r="J20" s="16">
        <f>+'Type leveranser P'!G94/1000</f>
        <v>153925.758</v>
      </c>
      <c r="K20" s="16">
        <f>+'Type leveranser P'!H94/1000</f>
        <v>111957.851</v>
      </c>
      <c r="L20" s="16">
        <f>+'Type leveranser P'!I94/1000</f>
        <v>129135.02499999999</v>
      </c>
      <c r="M20" s="16">
        <f>+'Type leveranser P'!J94/1000</f>
        <v>97897.989000000001</v>
      </c>
      <c r="N20" s="16">
        <f>+'Type leveranser P'!K94/1000</f>
        <v>137888.05799999999</v>
      </c>
      <c r="O20" s="16">
        <f>+'Type leveranser P'!L94/1000</f>
        <v>150485.255</v>
      </c>
      <c r="P20" s="16">
        <f>+'Type leveranser P'!M94/1000</f>
        <v>137035.01800000001</v>
      </c>
      <c r="Q20" s="16">
        <f>+'Type leveranser P'!N94/1000</f>
        <v>123197.614</v>
      </c>
      <c r="R20" s="16">
        <f>+'Type leveranser P'!O94/1000</f>
        <v>73560.918999999994</v>
      </c>
      <c r="S20" s="16">
        <f>+'Type leveranser P'!P94/1000</f>
        <v>147375.005</v>
      </c>
      <c r="T20" s="16">
        <f>+'Type leveranser P'!Q94/1000</f>
        <v>155533.84400000001</v>
      </c>
      <c r="U20" s="16">
        <f>+'Type leveranser P'!S94/1000</f>
        <v>94943.134000000005</v>
      </c>
      <c r="V20" s="16">
        <f>+'Type leveranser P'!T94/1000</f>
        <v>122110.103</v>
      </c>
      <c r="W20" s="16">
        <f>+'Type leveranser P'!R94/1000</f>
        <v>69267.850999999995</v>
      </c>
      <c r="X20" s="16">
        <f>+'Type leveranser P'!U94/1000</f>
        <v>122238.92</v>
      </c>
      <c r="Y20" s="16">
        <f>+'Type leveranser P'!V94/1000</f>
        <v>2532404.6150000002</v>
      </c>
    </row>
    <row r="22" spans="1:25" ht="15.75" x14ac:dyDescent="0.25">
      <c r="D22" s="12" t="str">
        <f>+'Type leveranser P'!E1</f>
        <v>Leveranser i alle kommunene i (Flere elementer), tonn</v>
      </c>
    </row>
    <row r="23" spans="1:25" ht="15.75" x14ac:dyDescent="0.25">
      <c r="D23" s="24"/>
      <c r="E23" s="15">
        <f t="shared" ref="E23:O23" si="0">+E3</f>
        <v>2005</v>
      </c>
      <c r="F23" s="15">
        <f t="shared" si="0"/>
        <v>2006</v>
      </c>
      <c r="G23" s="15">
        <f t="shared" si="0"/>
        <v>2007</v>
      </c>
      <c r="H23" s="15">
        <f t="shared" si="0"/>
        <v>2008</v>
      </c>
      <c r="I23" s="15">
        <f t="shared" si="0"/>
        <v>2009</v>
      </c>
      <c r="J23" s="15">
        <f t="shared" si="0"/>
        <v>2010</v>
      </c>
      <c r="K23" s="15">
        <f t="shared" si="0"/>
        <v>2011</v>
      </c>
      <c r="L23" s="15">
        <f t="shared" si="0"/>
        <v>2012</v>
      </c>
      <c r="M23" s="15">
        <f t="shared" si="0"/>
        <v>2013</v>
      </c>
      <c r="N23" s="15">
        <f t="shared" si="0"/>
        <v>2014</v>
      </c>
      <c r="O23" s="15">
        <f t="shared" si="0"/>
        <v>2015</v>
      </c>
      <c r="P23" s="15">
        <f t="shared" ref="P23:Q23" si="1">+P3</f>
        <v>2016</v>
      </c>
      <c r="Q23" s="15">
        <f t="shared" si="1"/>
        <v>2017</v>
      </c>
      <c r="R23" s="15">
        <f t="shared" ref="R23:T23" si="2">+R3</f>
        <v>2018</v>
      </c>
      <c r="S23" s="15">
        <f t="shared" si="2"/>
        <v>2019</v>
      </c>
      <c r="T23" s="15">
        <f t="shared" si="2"/>
        <v>2020</v>
      </c>
      <c r="U23" s="15">
        <f>+U3</f>
        <v>2021</v>
      </c>
      <c r="V23" s="15">
        <f>+V3</f>
        <v>2022</v>
      </c>
      <c r="W23" s="15">
        <f>+W3</f>
        <v>2023</v>
      </c>
      <c r="X23" s="15">
        <f>+X3</f>
        <v>2024</v>
      </c>
      <c r="Y23" s="15" t="str">
        <f>+Y3</f>
        <v>Sum</v>
      </c>
    </row>
    <row r="24" spans="1:25" x14ac:dyDescent="0.25">
      <c r="D24" s="23" t="s">
        <v>65</v>
      </c>
      <c r="E24" s="17"/>
      <c r="F24" s="17"/>
      <c r="G24" s="17"/>
      <c r="H24" s="17"/>
      <c r="I24" s="17"/>
      <c r="J24" s="17"/>
      <c r="K24" s="17"/>
      <c r="L24" s="17"/>
      <c r="M24" s="17"/>
      <c r="N24" s="17"/>
      <c r="O24" s="17"/>
      <c r="P24" s="17"/>
      <c r="Q24" s="17"/>
      <c r="R24" s="17"/>
      <c r="S24" s="17"/>
      <c r="T24" s="17"/>
      <c r="U24" s="17"/>
      <c r="V24" s="17"/>
      <c r="W24" s="17"/>
      <c r="X24" s="17"/>
      <c r="Y24" s="17"/>
    </row>
    <row r="25" spans="1:25" x14ac:dyDescent="0.25">
      <c r="D25" s="19" t="str">
        <f>+'Type leveranser P'!A7</f>
        <v>Bygg</v>
      </c>
      <c r="E25" s="20">
        <f>+'Type leveranser P'!B7/1000</f>
        <v>2029.6079999999999</v>
      </c>
      <c r="F25" s="20">
        <f>+'Type leveranser P'!C7/1000</f>
        <v>1329.5830000000001</v>
      </c>
      <c r="G25" s="20">
        <f>+'Type leveranser P'!D7/1000</f>
        <v>1030.0309999999999</v>
      </c>
      <c r="H25" s="20">
        <f>+'Type leveranser P'!E7/1000</f>
        <v>913.94100000000003</v>
      </c>
      <c r="I25" s="20">
        <f>+'Type leveranser P'!F7/1000</f>
        <v>705.63800000000003</v>
      </c>
      <c r="J25" s="20">
        <f>+'Type leveranser P'!G7/1000</f>
        <v>1089.45</v>
      </c>
      <c r="K25" s="20">
        <f>+'Type leveranser P'!H7/1000</f>
        <v>709.87300000000005</v>
      </c>
      <c r="L25" s="20">
        <f>+'Type leveranser P'!I7/1000</f>
        <v>912.58</v>
      </c>
      <c r="M25" s="20">
        <f>+'Type leveranser P'!J7/1000</f>
        <v>1329.056</v>
      </c>
      <c r="N25" s="20">
        <f>+'Type leveranser P'!K7/1000</f>
        <v>1680.425</v>
      </c>
      <c r="O25" s="20">
        <f>+'Type leveranser P'!L7/1000</f>
        <v>1343.8240000000001</v>
      </c>
      <c r="P25" s="20">
        <f>+'Type leveranser P'!M7/1000</f>
        <v>1607.97</v>
      </c>
      <c r="Q25" s="20">
        <f>+'Type leveranser P'!N7/1000</f>
        <v>1327.6890000000001</v>
      </c>
      <c r="R25" s="20">
        <f>+'Type leveranser P'!O7/1000</f>
        <v>2081.797</v>
      </c>
      <c r="S25" s="20">
        <f>+'Type leveranser P'!P7/1000</f>
        <v>1248.4559999999999</v>
      </c>
      <c r="T25" s="20">
        <f>+'Type leveranser P'!Q7/1000</f>
        <v>775.86300000000006</v>
      </c>
      <c r="U25" s="20">
        <f>+'Type leveranser P'!S7/1000</f>
        <v>675.92499999999995</v>
      </c>
      <c r="V25" s="20">
        <f>+'Type leveranser P'!T7/1000</f>
        <v>1394.4829999999999</v>
      </c>
      <c r="W25" s="20">
        <f>+'Type leveranser P'!R7/1000</f>
        <v>1455.4280000000001</v>
      </c>
      <c r="X25" s="20">
        <f>+'Type leveranser P'!U7/1000</f>
        <v>2001.739</v>
      </c>
      <c r="Y25" s="20">
        <f>+'Type leveranser P'!V7/1000</f>
        <v>25643.359</v>
      </c>
    </row>
    <row r="26" spans="1:25" x14ac:dyDescent="0.25">
      <c r="D26" s="19" t="str">
        <f>+'Type leveranser P'!A8</f>
        <v>Havre</v>
      </c>
      <c r="E26" s="20">
        <f>+'Type leveranser P'!B8/1000</f>
        <v>494.77300000000002</v>
      </c>
      <c r="F26" s="20">
        <f>+'Type leveranser P'!C8/1000</f>
        <v>350.71199999999999</v>
      </c>
      <c r="G26" s="20">
        <f>+'Type leveranser P'!D8/1000</f>
        <v>799.73099999999999</v>
      </c>
      <c r="H26" s="20">
        <f>+'Type leveranser P'!E8/1000</f>
        <v>1254.346</v>
      </c>
      <c r="I26" s="20">
        <f>+'Type leveranser P'!F8/1000</f>
        <v>803.44200000000001</v>
      </c>
      <c r="J26" s="20">
        <f>+'Type leveranser P'!G8/1000</f>
        <v>1013.467</v>
      </c>
      <c r="K26" s="20">
        <f>+'Type leveranser P'!H8/1000</f>
        <v>517.93399999999997</v>
      </c>
      <c r="L26" s="20">
        <f>+'Type leveranser P'!I8/1000</f>
        <v>974.16499999999996</v>
      </c>
      <c r="M26" s="20">
        <f>+'Type leveranser P'!J8/1000</f>
        <v>697.13199999999995</v>
      </c>
      <c r="N26" s="20">
        <f>+'Type leveranser P'!K8/1000</f>
        <v>747.00099999999998</v>
      </c>
      <c r="O26" s="20">
        <f>+'Type leveranser P'!L8/1000</f>
        <v>716.30899999999997</v>
      </c>
      <c r="P26" s="20">
        <f>+'Type leveranser P'!M8/1000</f>
        <v>1143.7909999999999</v>
      </c>
      <c r="Q26" s="20">
        <f>+'Type leveranser P'!N8/1000</f>
        <v>842.15099999999995</v>
      </c>
      <c r="R26" s="20">
        <f>+'Type leveranser P'!O8/1000</f>
        <v>727.32899999999995</v>
      </c>
      <c r="S26" s="20">
        <f>+'Type leveranser P'!P8/1000</f>
        <v>1561.703</v>
      </c>
      <c r="T26" s="20">
        <f>+'Type leveranser P'!Q8/1000</f>
        <v>1955.7329999999999</v>
      </c>
      <c r="U26" s="20">
        <f>+'Type leveranser P'!S8/1000</f>
        <v>980.16300000000001</v>
      </c>
      <c r="V26" s="20">
        <f>+'Type leveranser P'!T8/1000</f>
        <v>916.99199999999996</v>
      </c>
      <c r="W26" s="20">
        <f>+'Type leveranser P'!R8/1000</f>
        <v>1239.046</v>
      </c>
      <c r="X26" s="20">
        <f>+'Type leveranser P'!U8/1000</f>
        <v>1067.4090000000001</v>
      </c>
      <c r="Y26" s="20">
        <f>+'Type leveranser P'!V8/1000</f>
        <v>18803.329000000002</v>
      </c>
    </row>
    <row r="27" spans="1:25" x14ac:dyDescent="0.25">
      <c r="D27" s="19" t="str">
        <f>+'Type leveranser P'!A9</f>
        <v>Hvete</v>
      </c>
      <c r="E27" s="20">
        <f>+'Type leveranser P'!B9/1000</f>
        <v>3636.7550000000001</v>
      </c>
      <c r="F27" s="20">
        <f>+'Type leveranser P'!C9/1000</f>
        <v>2514.732</v>
      </c>
      <c r="G27" s="20">
        <f>+'Type leveranser P'!D9/1000</f>
        <v>3789.009</v>
      </c>
      <c r="H27" s="20">
        <f>+'Type leveranser P'!E9/1000</f>
        <v>3933.1030000000001</v>
      </c>
      <c r="I27" s="20">
        <f>+'Type leveranser P'!F9/1000</f>
        <v>3357.6260000000002</v>
      </c>
      <c r="J27" s="20">
        <f>+'Type leveranser P'!G9/1000</f>
        <v>5253.5190000000002</v>
      </c>
      <c r="K27" s="20">
        <f>+'Type leveranser P'!H9/1000</f>
        <v>3402.6109999999999</v>
      </c>
      <c r="L27" s="20">
        <f>+'Type leveranser P'!I9/1000</f>
        <v>5366.3280000000004</v>
      </c>
      <c r="M27" s="20">
        <f>+'Type leveranser P'!J9/1000</f>
        <v>3286.18</v>
      </c>
      <c r="N27" s="20">
        <f>+'Type leveranser P'!K9/1000</f>
        <v>4699.8239999999996</v>
      </c>
      <c r="O27" s="20">
        <f>+'Type leveranser P'!L9/1000</f>
        <v>5036.6099999999997</v>
      </c>
      <c r="P27" s="20">
        <f>+'Type leveranser P'!M9/1000</f>
        <v>3990.404</v>
      </c>
      <c r="Q27" s="20">
        <f>+'Type leveranser P'!N9/1000</f>
        <v>3317.1550000000002</v>
      </c>
      <c r="R27" s="20">
        <f>+'Type leveranser P'!O9/1000</f>
        <v>3900.87</v>
      </c>
      <c r="S27" s="20">
        <f>+'Type leveranser P'!P9/1000</f>
        <v>3968.0720000000001</v>
      </c>
      <c r="T27" s="20">
        <f>+'Type leveranser P'!Q9/1000</f>
        <v>5305.549</v>
      </c>
      <c r="U27" s="20">
        <f>+'Type leveranser P'!S9/1000</f>
        <v>4099.4539999999997</v>
      </c>
      <c r="V27" s="20">
        <f>+'Type leveranser P'!T9/1000</f>
        <v>4053.7660000000001</v>
      </c>
      <c r="W27" s="20">
        <f>+'Type leveranser P'!R9/1000</f>
        <v>2131.0990000000002</v>
      </c>
      <c r="X27" s="20">
        <f>+'Type leveranser P'!U9/1000</f>
        <v>3539.02</v>
      </c>
      <c r="Y27" s="20">
        <f>+'Type leveranser P'!V9/1000</f>
        <v>78581.686000000002</v>
      </c>
    </row>
    <row r="28" spans="1:25" x14ac:dyDescent="0.25">
      <c r="D28" s="19" t="str">
        <f>+'Type leveranser P'!A10</f>
        <v>Rug</v>
      </c>
      <c r="E28" s="20">
        <f>+'Type leveranser P'!B10/1000</f>
        <v>53.536999999999999</v>
      </c>
      <c r="F28" s="20">
        <f>+'Type leveranser P'!C10/1000</f>
        <v>0</v>
      </c>
      <c r="G28" s="20">
        <f>+'Type leveranser P'!D10/1000</f>
        <v>139.405</v>
      </c>
      <c r="H28" s="20">
        <f>+'Type leveranser P'!E10/1000</f>
        <v>89.466999999999999</v>
      </c>
      <c r="I28" s="20">
        <f>+'Type leveranser P'!F10/1000</f>
        <v>52.643000000000001</v>
      </c>
      <c r="J28" s="20">
        <f>+'Type leveranser P'!G10/1000</f>
        <v>0</v>
      </c>
      <c r="K28" s="20">
        <f>+'Type leveranser P'!H10/1000</f>
        <v>0</v>
      </c>
      <c r="L28" s="20">
        <f>+'Type leveranser P'!I10/1000</f>
        <v>0</v>
      </c>
      <c r="M28" s="20">
        <f>+'Type leveranser P'!J10/1000</f>
        <v>0</v>
      </c>
      <c r="N28" s="20">
        <f>+'Type leveranser P'!K10/1000</f>
        <v>0</v>
      </c>
      <c r="O28" s="20">
        <f>+'Type leveranser P'!L10/1000</f>
        <v>0</v>
      </c>
      <c r="P28" s="20">
        <f>+'Type leveranser P'!M10/1000</f>
        <v>0</v>
      </c>
      <c r="Q28" s="20">
        <f>+'Type leveranser P'!N10/1000</f>
        <v>0</v>
      </c>
      <c r="R28" s="20">
        <f>+'Type leveranser P'!O10/1000</f>
        <v>0</v>
      </c>
      <c r="S28" s="20">
        <f>+'Type leveranser P'!P10/1000</f>
        <v>0</v>
      </c>
      <c r="T28" s="20">
        <f>+'Type leveranser P'!Q10/1000</f>
        <v>436.07799999999997</v>
      </c>
      <c r="U28" s="20">
        <f>+'Type leveranser P'!S10/1000</f>
        <v>190.29400000000001</v>
      </c>
      <c r="V28" s="20">
        <f>+'Type leveranser P'!T10/1000</f>
        <v>0</v>
      </c>
      <c r="W28" s="20">
        <f>+'Type leveranser P'!R10/1000</f>
        <v>0</v>
      </c>
      <c r="X28" s="20">
        <f>+'Type leveranser P'!U10/1000</f>
        <v>238.09200000000001</v>
      </c>
      <c r="Y28" s="20">
        <f>+'Type leveranser P'!V10/1000</f>
        <v>1199.5160000000001</v>
      </c>
    </row>
    <row r="29" spans="1:25" x14ac:dyDescent="0.25">
      <c r="A29" s="25" t="s">
        <v>70</v>
      </c>
      <c r="D29" s="19" t="str">
        <f>+'Type leveranser P'!A11</f>
        <v>Oljevekster</v>
      </c>
      <c r="E29" s="20">
        <f>+'Type leveranser P'!B11/1000</f>
        <v>23.79</v>
      </c>
      <c r="F29" s="20">
        <f>+'Type leveranser P'!C11/1000</f>
        <v>0</v>
      </c>
      <c r="G29" s="20">
        <f>+'Type leveranser P'!D11/1000</f>
        <v>0</v>
      </c>
      <c r="H29" s="20">
        <f>+'Type leveranser P'!E11/1000</f>
        <v>0</v>
      </c>
      <c r="I29" s="20">
        <f>+'Type leveranser P'!F11/1000</f>
        <v>20.338000000000001</v>
      </c>
      <c r="J29" s="20">
        <f>+'Type leveranser P'!G11/1000</f>
        <v>0</v>
      </c>
      <c r="K29" s="20">
        <f>+'Type leveranser P'!H11/1000</f>
        <v>0</v>
      </c>
      <c r="L29" s="20">
        <f>+'Type leveranser P'!I11/1000</f>
        <v>0</v>
      </c>
      <c r="M29" s="20">
        <f>+'Type leveranser P'!J11/1000</f>
        <v>0</v>
      </c>
      <c r="N29" s="20">
        <f>+'Type leveranser P'!K11/1000</f>
        <v>0</v>
      </c>
      <c r="O29" s="20">
        <f>+'Type leveranser P'!L11/1000</f>
        <v>0</v>
      </c>
      <c r="P29" s="20">
        <f>+'Type leveranser P'!M11/1000</f>
        <v>0</v>
      </c>
      <c r="Q29" s="20">
        <f>+'Type leveranser P'!N11/1000</f>
        <v>0</v>
      </c>
      <c r="R29" s="20">
        <f>+'Type leveranser P'!O11/1000</f>
        <v>0</v>
      </c>
      <c r="S29" s="20">
        <f>+'Type leveranser P'!P11/1000</f>
        <v>0</v>
      </c>
      <c r="T29" s="20">
        <f>+'Type leveranser P'!Q11/1000</f>
        <v>0</v>
      </c>
      <c r="U29" s="20">
        <f>+'Type leveranser P'!S11/1000</f>
        <v>0</v>
      </c>
      <c r="V29" s="20">
        <f>+'Type leveranser P'!T11/1000</f>
        <v>0</v>
      </c>
      <c r="W29" s="20">
        <f>+'Type leveranser P'!R11/1000</f>
        <v>0</v>
      </c>
      <c r="X29" s="20">
        <f>+'Type leveranser P'!U11/1000</f>
        <v>0</v>
      </c>
      <c r="Y29" s="20">
        <f>+'Type leveranser P'!V11/1000</f>
        <v>44.128</v>
      </c>
    </row>
    <row r="30" spans="1:25" x14ac:dyDescent="0.25">
      <c r="D30" s="19" t="str">
        <f>+'Type leveranser P'!A12</f>
        <v>Erter</v>
      </c>
      <c r="E30" s="20">
        <f>+'Type leveranser P'!B12/1000</f>
        <v>0</v>
      </c>
      <c r="F30" s="20">
        <f>+'Type leveranser P'!C12/1000</f>
        <v>0</v>
      </c>
      <c r="G30" s="20">
        <f>+'Type leveranser P'!D12/1000</f>
        <v>0</v>
      </c>
      <c r="H30" s="20">
        <f>+'Type leveranser P'!E12/1000</f>
        <v>0</v>
      </c>
      <c r="I30" s="20">
        <f>+'Type leveranser P'!F12/1000</f>
        <v>0</v>
      </c>
      <c r="J30" s="20">
        <f>+'Type leveranser P'!G12/1000</f>
        <v>26.829000000000001</v>
      </c>
      <c r="K30" s="20">
        <f>+'Type leveranser P'!H12/1000</f>
        <v>0</v>
      </c>
      <c r="L30" s="20">
        <f>+'Type leveranser P'!I12/1000</f>
        <v>18.462</v>
      </c>
      <c r="M30" s="20">
        <f>+'Type leveranser P'!J12/1000</f>
        <v>7.4930000000000003</v>
      </c>
      <c r="N30" s="20">
        <f>+'Type leveranser P'!K12/1000</f>
        <v>11.084</v>
      </c>
      <c r="O30" s="20">
        <f>+'Type leveranser P'!L12/1000</f>
        <v>22.15</v>
      </c>
      <c r="P30" s="20">
        <f>+'Type leveranser P'!M12/1000</f>
        <v>0</v>
      </c>
      <c r="Q30" s="20">
        <f>+'Type leveranser P'!N12/1000</f>
        <v>22.864000000000001</v>
      </c>
      <c r="R30" s="20">
        <f>+'Type leveranser P'!O12/1000</f>
        <v>30.361000000000001</v>
      </c>
      <c r="S30" s="20">
        <f>+'Type leveranser P'!P12/1000</f>
        <v>0</v>
      </c>
      <c r="T30" s="20">
        <f>+'Type leveranser P'!Q12/1000</f>
        <v>59.863999999999997</v>
      </c>
      <c r="U30" s="20">
        <f>+'Type leveranser P'!S12/1000</f>
        <v>35.878</v>
      </c>
      <c r="V30" s="20">
        <f>+'Type leveranser P'!T12/1000</f>
        <v>35.591999999999999</v>
      </c>
      <c r="W30" s="20">
        <f>+'Type leveranser P'!R12/1000</f>
        <v>57.808999999999997</v>
      </c>
      <c r="X30" s="20">
        <f>+'Type leveranser P'!U12/1000</f>
        <v>0</v>
      </c>
      <c r="Y30" s="20">
        <f>+'Type leveranser P'!V12/1000</f>
        <v>328.38600000000002</v>
      </c>
    </row>
    <row r="31" spans="1:25" x14ac:dyDescent="0.25">
      <c r="D31" s="14" t="str">
        <f>+'Type leveranser P'!A13</f>
        <v>Sum</v>
      </c>
      <c r="E31" s="16">
        <f>+'Type leveranser P'!B13/1000</f>
        <v>6238.4629999999997</v>
      </c>
      <c r="F31" s="16">
        <f>+'Type leveranser P'!C13/1000</f>
        <v>4195.027</v>
      </c>
      <c r="G31" s="16">
        <f>+'Type leveranser P'!D13/1000</f>
        <v>5758.1760000000004</v>
      </c>
      <c r="H31" s="16">
        <f>+'Type leveranser P'!E13/1000</f>
        <v>6190.857</v>
      </c>
      <c r="I31" s="16">
        <f>+'Type leveranser P'!F13/1000</f>
        <v>4939.6869999999999</v>
      </c>
      <c r="J31" s="16">
        <f>+'Type leveranser P'!G13/1000</f>
        <v>7383.2650000000003</v>
      </c>
      <c r="K31" s="16">
        <f>+'Type leveranser P'!H13/1000</f>
        <v>4630.4179999999997</v>
      </c>
      <c r="L31" s="16">
        <f>+'Type leveranser P'!I13/1000</f>
        <v>7271.5349999999999</v>
      </c>
      <c r="M31" s="16">
        <f>+'Type leveranser P'!J13/1000</f>
        <v>5319.8609999999999</v>
      </c>
      <c r="N31" s="16">
        <f>+'Type leveranser P'!K13/1000</f>
        <v>7138.3339999999998</v>
      </c>
      <c r="O31" s="16">
        <f>+'Type leveranser P'!L13/1000</f>
        <v>7118.893</v>
      </c>
      <c r="P31" s="16">
        <f>+'Type leveranser P'!M13/1000</f>
        <v>6742.165</v>
      </c>
      <c r="Q31" s="16">
        <f>+'Type leveranser P'!N13/1000</f>
        <v>5509.8590000000004</v>
      </c>
      <c r="R31" s="16">
        <f>+'Type leveranser P'!O13/1000</f>
        <v>6740.357</v>
      </c>
      <c r="S31" s="16">
        <f>+'Type leveranser P'!P13/1000</f>
        <v>6778.2309999999998</v>
      </c>
      <c r="T31" s="16">
        <f>+'Type leveranser P'!Q13/1000</f>
        <v>8533.0869999999995</v>
      </c>
      <c r="U31" s="16">
        <f>+'Type leveranser P'!S13/1000</f>
        <v>5981.7139999999999</v>
      </c>
      <c r="V31" s="16">
        <f>+'Type leveranser P'!T13/1000</f>
        <v>6400.8329999999996</v>
      </c>
      <c r="W31" s="16">
        <f>+'Type leveranser P'!R13/1000</f>
        <v>4883.3819999999996</v>
      </c>
      <c r="X31" s="16">
        <f>+'Type leveranser P'!U13/1000</f>
        <v>6846.26</v>
      </c>
      <c r="Y31" s="16">
        <f>+'Type leveranser P'!V13/1000</f>
        <v>124600.40399999999</v>
      </c>
    </row>
    <row r="32" spans="1:25" x14ac:dyDescent="0.25">
      <c r="D32" s="23" t="s">
        <v>66</v>
      </c>
      <c r="E32" s="17"/>
      <c r="F32" s="17"/>
      <c r="G32" s="17"/>
      <c r="H32" s="17"/>
      <c r="I32" s="17"/>
      <c r="J32" s="17"/>
      <c r="K32" s="17"/>
      <c r="L32" s="17"/>
      <c r="M32" s="17"/>
      <c r="N32" s="17"/>
      <c r="O32" s="17"/>
      <c r="P32" s="17"/>
      <c r="Q32" s="17"/>
      <c r="R32" s="17"/>
      <c r="S32" s="17"/>
      <c r="T32" s="17"/>
      <c r="U32" s="17"/>
      <c r="V32" s="17"/>
      <c r="W32" s="17"/>
      <c r="X32" s="17"/>
      <c r="Y32" s="17"/>
    </row>
    <row r="33" spans="4:26" x14ac:dyDescent="0.25">
      <c r="D33" s="19" t="str">
        <f>+'Type leveranser P'!A21</f>
        <v>Bygg</v>
      </c>
      <c r="E33" s="20">
        <f>+'Type leveranser P'!B21/1000</f>
        <v>86.762</v>
      </c>
      <c r="F33" s="20">
        <f>+'Type leveranser P'!C21/1000</f>
        <v>63.86</v>
      </c>
      <c r="G33" s="20">
        <f>+'Type leveranser P'!D21/1000</f>
        <v>23.312000000000001</v>
      </c>
      <c r="H33" s="20">
        <f>+'Type leveranser P'!E21/1000</f>
        <v>16.744</v>
      </c>
      <c r="I33" s="20">
        <f>+'Type leveranser P'!F21/1000</f>
        <v>20.760999999999999</v>
      </c>
      <c r="J33" s="20">
        <f>+'Type leveranser P'!G21/1000</f>
        <v>38.712000000000003</v>
      </c>
      <c r="K33" s="20">
        <f>+'Type leveranser P'!H21/1000</f>
        <v>33.86</v>
      </c>
      <c r="L33" s="20">
        <f>+'Type leveranser P'!I21/1000</f>
        <v>69.765000000000001</v>
      </c>
      <c r="M33" s="20">
        <f>+'Type leveranser P'!J21/1000</f>
        <v>80.028999999999996</v>
      </c>
      <c r="N33" s="20">
        <f>+'Type leveranser P'!K21/1000</f>
        <v>63.293999999999997</v>
      </c>
      <c r="O33" s="20">
        <f>+'Type leveranser P'!L21/1000</f>
        <v>43.811999999999998</v>
      </c>
      <c r="P33" s="20">
        <f>+'Type leveranser P'!M21/1000</f>
        <v>68.572999999999993</v>
      </c>
      <c r="Q33" s="20">
        <f>+'Type leveranser P'!N21/1000</f>
        <v>65.007999999999996</v>
      </c>
      <c r="R33" s="20">
        <f>+'Type leveranser P'!O21/1000</f>
        <v>125.553</v>
      </c>
      <c r="S33" s="20">
        <f>+'Type leveranser P'!P21/1000</f>
        <v>52.231000000000002</v>
      </c>
      <c r="T33" s="20">
        <f>+'Type leveranser P'!Q21/1000</f>
        <v>69.7</v>
      </c>
      <c r="U33" s="20">
        <f>+'Type leveranser P'!S21/1000</f>
        <v>0</v>
      </c>
      <c r="V33" s="20">
        <f>+'Type leveranser P'!T21/1000</f>
        <v>0</v>
      </c>
      <c r="W33" s="20">
        <f>+'Type leveranser P'!R21/1000</f>
        <v>0</v>
      </c>
      <c r="X33" s="20">
        <f>+'Type leveranser P'!U21/1000</f>
        <v>0</v>
      </c>
      <c r="Y33" s="20">
        <f>+'Type leveranser P'!V21/1000</f>
        <v>921.976</v>
      </c>
      <c r="Z33" s="49" t="s">
        <v>394</v>
      </c>
    </row>
    <row r="34" spans="4:26" x14ac:dyDescent="0.25">
      <c r="D34" s="19" t="str">
        <f>+'Type leveranser P'!A22</f>
        <v>Havre</v>
      </c>
      <c r="E34" s="20">
        <f>+'Type leveranser P'!B22/1000</f>
        <v>90.194000000000003</v>
      </c>
      <c r="F34" s="20">
        <f>+'Type leveranser P'!C22/1000</f>
        <v>74.525999999999996</v>
      </c>
      <c r="G34" s="20">
        <f>+'Type leveranser P'!D22/1000</f>
        <v>64.180000000000007</v>
      </c>
      <c r="H34" s="20">
        <f>+'Type leveranser P'!E22/1000</f>
        <v>40.055</v>
      </c>
      <c r="I34" s="20">
        <f>+'Type leveranser P'!F22/1000</f>
        <v>83.599000000000004</v>
      </c>
      <c r="J34" s="20">
        <f>+'Type leveranser P'!G22/1000</f>
        <v>62.734999999999999</v>
      </c>
      <c r="K34" s="20">
        <f>+'Type leveranser P'!H22/1000</f>
        <v>67.691000000000003</v>
      </c>
      <c r="L34" s="20">
        <f>+'Type leveranser P'!I22/1000</f>
        <v>75.361999999999995</v>
      </c>
      <c r="M34" s="20">
        <f>+'Type leveranser P'!J22/1000</f>
        <v>63.356999999999999</v>
      </c>
      <c r="N34" s="20">
        <f>+'Type leveranser P'!K22/1000</f>
        <v>44.875999999999998</v>
      </c>
      <c r="O34" s="20">
        <f>+'Type leveranser P'!L22/1000</f>
        <v>34.436</v>
      </c>
      <c r="P34" s="20">
        <f>+'Type leveranser P'!M22/1000</f>
        <v>58.982999999999997</v>
      </c>
      <c r="Q34" s="20">
        <f>+'Type leveranser P'!N22/1000</f>
        <v>52.045999999999999</v>
      </c>
      <c r="R34" s="20">
        <f>+'Type leveranser P'!O22/1000</f>
        <v>78.596000000000004</v>
      </c>
      <c r="S34" s="20">
        <f>+'Type leveranser P'!P22/1000</f>
        <v>34.258000000000003</v>
      </c>
      <c r="T34" s="20">
        <f>+'Type leveranser P'!Q22/1000</f>
        <v>37.35</v>
      </c>
      <c r="U34" s="20">
        <f>+'Type leveranser P'!S22/1000</f>
        <v>0</v>
      </c>
      <c r="V34" s="20">
        <f>+'Type leveranser P'!T22/1000</f>
        <v>0</v>
      </c>
      <c r="W34" s="20">
        <f>+'Type leveranser P'!R22/1000</f>
        <v>0</v>
      </c>
      <c r="X34" s="20">
        <f>+'Type leveranser P'!U22/1000</f>
        <v>0</v>
      </c>
      <c r="Y34" s="20">
        <f>+'Type leveranser P'!V22/1000</f>
        <v>962.24400000000003</v>
      </c>
      <c r="Z34" s="49" t="s">
        <v>394</v>
      </c>
    </row>
    <row r="35" spans="4:26" x14ac:dyDescent="0.25">
      <c r="D35" s="19" t="str">
        <f>+'Type leveranser P'!A23</f>
        <v>Hvete</v>
      </c>
      <c r="E35" s="20">
        <f>+'Type leveranser P'!B23/1000</f>
        <v>603.27800000000002</v>
      </c>
      <c r="F35" s="20">
        <f>+'Type leveranser P'!C23/1000</f>
        <v>438.09899999999999</v>
      </c>
      <c r="G35" s="20">
        <f>+'Type leveranser P'!D23/1000</f>
        <v>534.24199999999996</v>
      </c>
      <c r="H35" s="20">
        <f>+'Type leveranser P'!E23/1000</f>
        <v>304.30099999999999</v>
      </c>
      <c r="I35" s="20">
        <f>+'Type leveranser P'!F23/1000</f>
        <v>344.971</v>
      </c>
      <c r="J35" s="20">
        <f>+'Type leveranser P'!G23/1000</f>
        <v>324.79199999999997</v>
      </c>
      <c r="K35" s="20">
        <f>+'Type leveranser P'!H23/1000</f>
        <v>416.63499999999999</v>
      </c>
      <c r="L35" s="20">
        <f>+'Type leveranser P'!I23/1000</f>
        <v>375.75799999999998</v>
      </c>
      <c r="M35" s="20">
        <f>+'Type leveranser P'!J23/1000</f>
        <v>328.548</v>
      </c>
      <c r="N35" s="20">
        <f>+'Type leveranser P'!K23/1000</f>
        <v>368.18400000000003</v>
      </c>
      <c r="O35" s="20">
        <f>+'Type leveranser P'!L23/1000</f>
        <v>329.404</v>
      </c>
      <c r="P35" s="20">
        <f>+'Type leveranser P'!M23/1000</f>
        <v>400.81900000000002</v>
      </c>
      <c r="Q35" s="20">
        <f>+'Type leveranser P'!N23/1000</f>
        <v>406.51299999999998</v>
      </c>
      <c r="R35" s="20">
        <f>+'Type leveranser P'!O23/1000</f>
        <v>606.78399999999999</v>
      </c>
      <c r="S35" s="20">
        <f>+'Type leveranser P'!P23/1000</f>
        <v>349.30900000000003</v>
      </c>
      <c r="T35" s="20">
        <f>+'Type leveranser P'!Q23/1000</f>
        <v>307.55</v>
      </c>
      <c r="U35" s="20">
        <f>+'Type leveranser P'!S23/1000</f>
        <v>0</v>
      </c>
      <c r="V35" s="20">
        <f>+'Type leveranser P'!T23/1000</f>
        <v>0</v>
      </c>
      <c r="W35" s="20">
        <f>+'Type leveranser P'!R23/1000</f>
        <v>0</v>
      </c>
      <c r="X35" s="20">
        <f>+'Type leveranser P'!U23/1000</f>
        <v>0</v>
      </c>
      <c r="Y35" s="20">
        <f>+'Type leveranser P'!V23/1000</f>
        <v>6439.1869999999999</v>
      </c>
      <c r="Z35" s="49" t="s">
        <v>394</v>
      </c>
    </row>
    <row r="36" spans="4:26" x14ac:dyDescent="0.25">
      <c r="D36" s="19" t="str">
        <f>+'Type leveranser P'!A24</f>
        <v>Rug</v>
      </c>
      <c r="E36" s="20">
        <f>+'Type leveranser P'!B24/1000</f>
        <v>10.02</v>
      </c>
      <c r="F36" s="20">
        <f>+'Type leveranser P'!C24/1000</f>
        <v>0</v>
      </c>
      <c r="G36" s="20">
        <f>+'Type leveranser P'!D24/1000</f>
        <v>2.63</v>
      </c>
      <c r="H36" s="20">
        <f>+'Type leveranser P'!E24/1000</f>
        <v>14.19</v>
      </c>
      <c r="I36" s="20">
        <f>+'Type leveranser P'!F24/1000</f>
        <v>0</v>
      </c>
      <c r="J36" s="20">
        <f>+'Type leveranser P'!G24/1000</f>
        <v>5.39</v>
      </c>
      <c r="K36" s="20">
        <f>+'Type leveranser P'!H24/1000</f>
        <v>7.14</v>
      </c>
      <c r="L36" s="20">
        <f>+'Type leveranser P'!I24/1000</f>
        <v>0</v>
      </c>
      <c r="M36" s="20">
        <f>+'Type leveranser P'!J24/1000</f>
        <v>0</v>
      </c>
      <c r="N36" s="20">
        <f>+'Type leveranser P'!K24/1000</f>
        <v>11.35</v>
      </c>
      <c r="O36" s="20">
        <f>+'Type leveranser P'!L24/1000</f>
        <v>0</v>
      </c>
      <c r="P36" s="20">
        <f>+'Type leveranser P'!M24/1000</f>
        <v>0.67</v>
      </c>
      <c r="Q36" s="20">
        <f>+'Type leveranser P'!N24/1000</f>
        <v>3.85</v>
      </c>
      <c r="R36" s="20">
        <f>+'Type leveranser P'!O24/1000</f>
        <v>27.6</v>
      </c>
      <c r="S36" s="20">
        <f>+'Type leveranser P'!P24/1000</f>
        <v>7.39</v>
      </c>
      <c r="T36" s="20">
        <f>+'Type leveranser P'!Q24/1000</f>
        <v>14.22</v>
      </c>
      <c r="U36" s="20">
        <f>+'Type leveranser P'!S24/1000</f>
        <v>0</v>
      </c>
      <c r="V36" s="20">
        <f>+'Type leveranser P'!T24/1000</f>
        <v>0</v>
      </c>
      <c r="W36" s="20">
        <f>+'Type leveranser P'!R24/1000</f>
        <v>0</v>
      </c>
      <c r="X36" s="20">
        <f>+'Type leveranser P'!U24/1000</f>
        <v>0</v>
      </c>
      <c r="Y36" s="20">
        <f>+'Type leveranser P'!V24/1000</f>
        <v>104.45</v>
      </c>
      <c r="Z36" s="49" t="s">
        <v>394</v>
      </c>
    </row>
    <row r="37" spans="4:26" x14ac:dyDescent="0.25">
      <c r="D37" s="19" t="str">
        <f>+'Type leveranser P'!A25</f>
        <v>Oljevekster</v>
      </c>
      <c r="E37" s="20">
        <f>+'Type leveranser P'!B25/1000</f>
        <v>0</v>
      </c>
      <c r="F37" s="20">
        <f>+'Type leveranser P'!C25/1000</f>
        <v>0</v>
      </c>
      <c r="G37" s="20">
        <f>+'Type leveranser P'!D25/1000</f>
        <v>0</v>
      </c>
      <c r="H37" s="20">
        <f>+'Type leveranser P'!E25/1000</f>
        <v>0</v>
      </c>
      <c r="I37" s="20">
        <f>+'Type leveranser P'!F25/1000</f>
        <v>0</v>
      </c>
      <c r="J37" s="20">
        <f>+'Type leveranser P'!G25/1000</f>
        <v>0</v>
      </c>
      <c r="K37" s="20">
        <f>+'Type leveranser P'!H25/1000</f>
        <v>0</v>
      </c>
      <c r="L37" s="20">
        <f>+'Type leveranser P'!I25/1000</f>
        <v>0</v>
      </c>
      <c r="M37" s="20">
        <f>+'Type leveranser P'!J25/1000</f>
        <v>0</v>
      </c>
      <c r="N37" s="20">
        <f>+'Type leveranser P'!K25/1000</f>
        <v>0</v>
      </c>
      <c r="O37" s="20">
        <f>+'Type leveranser P'!L25/1000</f>
        <v>0</v>
      </c>
      <c r="P37" s="20">
        <f>+'Type leveranser P'!M25/1000</f>
        <v>0</v>
      </c>
      <c r="Q37" s="20">
        <f>+'Type leveranser P'!N25/1000</f>
        <v>0</v>
      </c>
      <c r="R37" s="20">
        <f>+'Type leveranser P'!O25/1000</f>
        <v>13.53</v>
      </c>
      <c r="S37" s="20">
        <f>+'Type leveranser P'!P25/1000</f>
        <v>1.2</v>
      </c>
      <c r="T37" s="20">
        <f>+'Type leveranser P'!Q25/1000</f>
        <v>3.6</v>
      </c>
      <c r="U37" s="20">
        <f>+'Type leveranser P'!S25/1000</f>
        <v>0</v>
      </c>
      <c r="V37" s="20">
        <f>+'Type leveranser P'!T25/1000</f>
        <v>0</v>
      </c>
      <c r="W37" s="20">
        <f>+'Type leveranser P'!R25/1000</f>
        <v>0</v>
      </c>
      <c r="X37" s="20">
        <f>+'Type leveranser P'!U25/1000</f>
        <v>0</v>
      </c>
      <c r="Y37" s="20">
        <f>+'Type leveranser P'!V25/1000</f>
        <v>18.329999999999998</v>
      </c>
      <c r="Z37" s="49" t="s">
        <v>394</v>
      </c>
    </row>
    <row r="38" spans="4:26" x14ac:dyDescent="0.25">
      <c r="D38" s="19" t="str">
        <f>+'Type leveranser P'!A26</f>
        <v>Erter</v>
      </c>
      <c r="E38" s="20">
        <f>+'Type leveranser P'!B26/1000</f>
        <v>0</v>
      </c>
      <c r="F38" s="20">
        <f>+'Type leveranser P'!C26/1000</f>
        <v>0</v>
      </c>
      <c r="G38" s="20">
        <f>+'Type leveranser P'!D26/1000</f>
        <v>0</v>
      </c>
      <c r="H38" s="20">
        <f>+'Type leveranser P'!E26/1000</f>
        <v>0</v>
      </c>
      <c r="I38" s="20">
        <f>+'Type leveranser P'!F26/1000</f>
        <v>0</v>
      </c>
      <c r="J38" s="20">
        <f>+'Type leveranser P'!G26/1000</f>
        <v>0</v>
      </c>
      <c r="K38" s="20">
        <f>+'Type leveranser P'!H26/1000</f>
        <v>0</v>
      </c>
      <c r="L38" s="20">
        <f>+'Type leveranser P'!I26/1000</f>
        <v>0</v>
      </c>
      <c r="M38" s="20">
        <f>+'Type leveranser P'!J26/1000</f>
        <v>0</v>
      </c>
      <c r="N38" s="20">
        <f>+'Type leveranser P'!K26/1000</f>
        <v>0</v>
      </c>
      <c r="O38" s="20">
        <f>+'Type leveranser P'!L26/1000</f>
        <v>0</v>
      </c>
      <c r="P38" s="20">
        <f>+'Type leveranser P'!M26/1000</f>
        <v>2.9</v>
      </c>
      <c r="Q38" s="20">
        <f>+'Type leveranser P'!N26/1000</f>
        <v>0</v>
      </c>
      <c r="R38" s="20">
        <f>+'Type leveranser P'!O26/1000</f>
        <v>15.93</v>
      </c>
      <c r="S38" s="20">
        <f>+'Type leveranser P'!P26/1000</f>
        <v>3</v>
      </c>
      <c r="T38" s="20">
        <f>+'Type leveranser P'!Q26/1000</f>
        <v>0</v>
      </c>
      <c r="U38" s="20">
        <f>+'Type leveranser P'!S26/1000</f>
        <v>0</v>
      </c>
      <c r="V38" s="20">
        <f>+'Type leveranser P'!T26/1000</f>
        <v>0</v>
      </c>
      <c r="W38" s="20">
        <f>+'Type leveranser P'!R26/1000</f>
        <v>0</v>
      </c>
      <c r="X38" s="20">
        <f>+'Type leveranser P'!U26/1000</f>
        <v>0</v>
      </c>
      <c r="Y38" s="20">
        <f>+'Type leveranser P'!V26/1000</f>
        <v>21.83</v>
      </c>
      <c r="Z38" s="49" t="s">
        <v>394</v>
      </c>
    </row>
    <row r="39" spans="4:26" x14ac:dyDescent="0.25">
      <c r="D39" s="14" t="str">
        <f>+'Type leveranser P'!A27</f>
        <v>Sum</v>
      </c>
      <c r="E39" s="16">
        <f>+'Type leveranser P'!B27/1000</f>
        <v>790.25400000000002</v>
      </c>
      <c r="F39" s="16">
        <f>+'Type leveranser P'!C27/1000</f>
        <v>576.48500000000001</v>
      </c>
      <c r="G39" s="16">
        <f>+'Type leveranser P'!D27/1000</f>
        <v>624.36400000000003</v>
      </c>
      <c r="H39" s="16">
        <f>+'Type leveranser P'!E27/1000</f>
        <v>375.29</v>
      </c>
      <c r="I39" s="16">
        <f>+'Type leveranser P'!F27/1000</f>
        <v>449.33100000000002</v>
      </c>
      <c r="J39" s="16">
        <f>+'Type leveranser P'!G27/1000</f>
        <v>431.62900000000002</v>
      </c>
      <c r="K39" s="16">
        <f>+'Type leveranser P'!H27/1000</f>
        <v>525.32600000000002</v>
      </c>
      <c r="L39" s="16">
        <f>+'Type leveranser P'!I27/1000</f>
        <v>520.88499999999999</v>
      </c>
      <c r="M39" s="16">
        <f>+'Type leveranser P'!J27/1000</f>
        <v>471.93400000000003</v>
      </c>
      <c r="N39" s="16">
        <f>+'Type leveranser P'!K27/1000</f>
        <v>487.70400000000001</v>
      </c>
      <c r="O39" s="16">
        <f>+'Type leveranser P'!L27/1000</f>
        <v>407.65199999999999</v>
      </c>
      <c r="P39" s="16">
        <f>+'Type leveranser P'!M27/1000</f>
        <v>531.94500000000005</v>
      </c>
      <c r="Q39" s="16">
        <f>+'Type leveranser P'!N27/1000</f>
        <v>527.41700000000003</v>
      </c>
      <c r="R39" s="16">
        <f>+'Type leveranser P'!O27/1000</f>
        <v>867.99300000000005</v>
      </c>
      <c r="S39" s="16">
        <f>+'Type leveranser P'!P27/1000</f>
        <v>447.38799999999998</v>
      </c>
      <c r="T39" s="16">
        <f>+'Type leveranser P'!Q27/1000</f>
        <v>432.42</v>
      </c>
      <c r="U39" s="16">
        <f>+'Type leveranser P'!S27/1000</f>
        <v>0</v>
      </c>
      <c r="V39" s="16">
        <f>+'Type leveranser P'!T27/1000</f>
        <v>0</v>
      </c>
      <c r="W39" s="16">
        <f>+'Type leveranser P'!R27/1000</f>
        <v>0</v>
      </c>
      <c r="X39" s="16">
        <f>+'Type leveranser P'!U27/1000</f>
        <v>0</v>
      </c>
      <c r="Y39" s="16">
        <f>+'Type leveranser P'!V27/1000</f>
        <v>8468.0169999999998</v>
      </c>
      <c r="Z39" s="49" t="s">
        <v>394</v>
      </c>
    </row>
    <row r="40" spans="4:26" x14ac:dyDescent="0.25">
      <c r="D40" s="23" t="s">
        <v>67</v>
      </c>
      <c r="E40" s="17"/>
      <c r="F40" s="17"/>
      <c r="G40" s="17"/>
      <c r="H40" s="17"/>
      <c r="I40" s="17"/>
      <c r="J40" s="17"/>
      <c r="K40" s="17"/>
      <c r="L40" s="17"/>
      <c r="M40" s="17"/>
      <c r="N40" s="17"/>
      <c r="O40" s="17"/>
      <c r="P40" s="17"/>
      <c r="Q40" s="17"/>
      <c r="R40" s="17"/>
      <c r="S40" s="17"/>
      <c r="T40" s="17"/>
      <c r="U40" s="17"/>
      <c r="V40" s="17"/>
      <c r="W40" s="17"/>
      <c r="X40" s="17"/>
      <c r="Y40" s="17"/>
    </row>
    <row r="41" spans="4:26" x14ac:dyDescent="0.25">
      <c r="D41" s="19" t="str">
        <f>+'Type leveranser P'!A35</f>
        <v>Bygg</v>
      </c>
      <c r="E41" s="20">
        <f>+'Type leveranser P'!B35/1000</f>
        <v>0</v>
      </c>
      <c r="F41" s="20">
        <f>+'Type leveranser P'!C35/1000</f>
        <v>0</v>
      </c>
      <c r="G41" s="20">
        <f>+'Type leveranser P'!D35/1000</f>
        <v>0</v>
      </c>
      <c r="H41" s="20">
        <f>+'Type leveranser P'!E35/1000</f>
        <v>0</v>
      </c>
      <c r="I41" s="20">
        <f>+'Type leveranser P'!F35/1000</f>
        <v>0</v>
      </c>
      <c r="J41" s="20">
        <f>+'Type leveranser P'!G35/1000</f>
        <v>0</v>
      </c>
      <c r="K41" s="20">
        <f>+'Type leveranser P'!H35/1000</f>
        <v>0</v>
      </c>
      <c r="L41" s="20">
        <f>+'Type leveranser P'!I35/1000</f>
        <v>0</v>
      </c>
      <c r="M41" s="20">
        <f>+'Type leveranser P'!J35/1000</f>
        <v>0</v>
      </c>
      <c r="N41" s="20">
        <f>+'Type leveranser P'!K35/1000</f>
        <v>0</v>
      </c>
      <c r="O41" s="20">
        <f>+'Type leveranser P'!L35/1000</f>
        <v>0</v>
      </c>
      <c r="P41" s="20">
        <f>+'Type leveranser P'!M35/1000</f>
        <v>0</v>
      </c>
      <c r="Q41" s="20">
        <f>+'Type leveranser P'!N35/1000</f>
        <v>0</v>
      </c>
      <c r="R41" s="20">
        <f>+'Type leveranser P'!O35/1000</f>
        <v>0</v>
      </c>
      <c r="S41" s="20">
        <f>+'Type leveranser P'!P35/1000</f>
        <v>0</v>
      </c>
      <c r="T41" s="20">
        <f>+'Type leveranser P'!Q35/1000</f>
        <v>0</v>
      </c>
      <c r="U41" s="20">
        <f>+'Type leveranser P'!S35/1000</f>
        <v>0</v>
      </c>
      <c r="V41" s="20">
        <f>+'Type leveranser P'!T35/1000</f>
        <v>0</v>
      </c>
      <c r="W41" s="20">
        <f>+'Type leveranser P'!R35/1000</f>
        <v>0</v>
      </c>
      <c r="X41" s="20">
        <f>+'Type leveranser P'!U35/1000</f>
        <v>0</v>
      </c>
      <c r="Y41" s="20">
        <f>+'Type leveranser P'!V35/1000</f>
        <v>0</v>
      </c>
    </row>
    <row r="42" spans="4:26" x14ac:dyDescent="0.25">
      <c r="D42" s="19" t="str">
        <f>+'Type leveranser P'!A36</f>
        <v>Havre</v>
      </c>
      <c r="E42" s="20">
        <f>+'Type leveranser P'!B36/1000</f>
        <v>0</v>
      </c>
      <c r="F42" s="20">
        <f>+'Type leveranser P'!C36/1000</f>
        <v>0</v>
      </c>
      <c r="G42" s="20">
        <f>+'Type leveranser P'!D36/1000</f>
        <v>0</v>
      </c>
      <c r="H42" s="20">
        <f>+'Type leveranser P'!E36/1000</f>
        <v>0</v>
      </c>
      <c r="I42" s="20">
        <f>+'Type leveranser P'!F36/1000</f>
        <v>0</v>
      </c>
      <c r="J42" s="20">
        <f>+'Type leveranser P'!G36/1000</f>
        <v>0</v>
      </c>
      <c r="K42" s="20">
        <f>+'Type leveranser P'!H36/1000</f>
        <v>0</v>
      </c>
      <c r="L42" s="20">
        <f>+'Type leveranser P'!I36/1000</f>
        <v>0</v>
      </c>
      <c r="M42" s="20">
        <f>+'Type leveranser P'!J36/1000</f>
        <v>0</v>
      </c>
      <c r="N42" s="20">
        <f>+'Type leveranser P'!K36/1000</f>
        <v>0</v>
      </c>
      <c r="O42" s="20">
        <f>+'Type leveranser P'!L36/1000</f>
        <v>0</v>
      </c>
      <c r="P42" s="20">
        <f>+'Type leveranser P'!M36/1000</f>
        <v>0</v>
      </c>
      <c r="Q42" s="20">
        <f>+'Type leveranser P'!N36/1000</f>
        <v>0</v>
      </c>
      <c r="R42" s="20">
        <f>+'Type leveranser P'!O36/1000</f>
        <v>0</v>
      </c>
      <c r="S42" s="20">
        <f>+'Type leveranser P'!P36/1000</f>
        <v>0</v>
      </c>
      <c r="T42" s="20">
        <f>+'Type leveranser P'!Q36/1000</f>
        <v>0</v>
      </c>
      <c r="U42" s="20">
        <f>+'Type leveranser P'!S36/1000</f>
        <v>0</v>
      </c>
      <c r="V42" s="20">
        <f>+'Type leveranser P'!T36/1000</f>
        <v>0</v>
      </c>
      <c r="W42" s="20">
        <f>+'Type leveranser P'!R36/1000</f>
        <v>0</v>
      </c>
      <c r="X42" s="20">
        <f>+'Type leveranser P'!U36/1000</f>
        <v>0</v>
      </c>
      <c r="Y42" s="20">
        <f>+'Type leveranser P'!V36/1000</f>
        <v>0</v>
      </c>
    </row>
    <row r="43" spans="4:26" x14ac:dyDescent="0.25">
      <c r="D43" s="19" t="str">
        <f>+'Type leveranser P'!A37</f>
        <v>Hvete</v>
      </c>
      <c r="E43" s="20">
        <f>+'Type leveranser P'!B37/1000</f>
        <v>0</v>
      </c>
      <c r="F43" s="20">
        <f>+'Type leveranser P'!C37/1000</f>
        <v>0</v>
      </c>
      <c r="G43" s="20">
        <f>+'Type leveranser P'!D37/1000</f>
        <v>0</v>
      </c>
      <c r="H43" s="20">
        <f>+'Type leveranser P'!E37/1000</f>
        <v>0</v>
      </c>
      <c r="I43" s="20">
        <f>+'Type leveranser P'!F37/1000</f>
        <v>0</v>
      </c>
      <c r="J43" s="20">
        <f>+'Type leveranser P'!G37/1000</f>
        <v>0</v>
      </c>
      <c r="K43" s="20">
        <f>+'Type leveranser P'!H37/1000</f>
        <v>0</v>
      </c>
      <c r="L43" s="20">
        <f>+'Type leveranser P'!I37/1000</f>
        <v>0</v>
      </c>
      <c r="M43" s="20">
        <f>+'Type leveranser P'!J37/1000</f>
        <v>0</v>
      </c>
      <c r="N43" s="20">
        <f>+'Type leveranser P'!K37/1000</f>
        <v>0</v>
      </c>
      <c r="O43" s="20">
        <f>+'Type leveranser P'!L37/1000</f>
        <v>0</v>
      </c>
      <c r="P43" s="20">
        <f>+'Type leveranser P'!M37/1000</f>
        <v>0</v>
      </c>
      <c r="Q43" s="20">
        <f>+'Type leveranser P'!N37/1000</f>
        <v>0</v>
      </c>
      <c r="R43" s="20">
        <f>+'Type leveranser P'!O37/1000</f>
        <v>0</v>
      </c>
      <c r="S43" s="20">
        <f>+'Type leveranser P'!P37/1000</f>
        <v>0</v>
      </c>
      <c r="T43" s="20">
        <f>+'Type leveranser P'!Q37/1000</f>
        <v>0</v>
      </c>
      <c r="U43" s="20">
        <f>+'Type leveranser P'!S37/1000</f>
        <v>0</v>
      </c>
      <c r="V43" s="20">
        <f>+'Type leveranser P'!T37/1000</f>
        <v>0</v>
      </c>
      <c r="W43" s="20">
        <f>+'Type leveranser P'!R37/1000</f>
        <v>0</v>
      </c>
      <c r="X43" s="20">
        <f>+'Type leveranser P'!U37/1000</f>
        <v>0</v>
      </c>
      <c r="Y43" s="20">
        <f>+'Type leveranser P'!V37/1000</f>
        <v>0</v>
      </c>
    </row>
    <row r="44" spans="4:26" x14ac:dyDescent="0.25">
      <c r="D44" s="19" t="str">
        <f>+'Type leveranser P'!A38</f>
        <v>Rug</v>
      </c>
      <c r="E44" s="20">
        <f>+'Type leveranser P'!B38/1000</f>
        <v>0</v>
      </c>
      <c r="F44" s="20">
        <f>+'Type leveranser P'!C38/1000</f>
        <v>0</v>
      </c>
      <c r="G44" s="20">
        <f>+'Type leveranser P'!D38/1000</f>
        <v>0</v>
      </c>
      <c r="H44" s="20">
        <f>+'Type leveranser P'!E38/1000</f>
        <v>0</v>
      </c>
      <c r="I44" s="20">
        <f>+'Type leveranser P'!F38/1000</f>
        <v>0</v>
      </c>
      <c r="J44" s="20">
        <f>+'Type leveranser P'!G38/1000</f>
        <v>0</v>
      </c>
      <c r="K44" s="20">
        <f>+'Type leveranser P'!H38/1000</f>
        <v>0</v>
      </c>
      <c r="L44" s="20">
        <f>+'Type leveranser P'!I38/1000</f>
        <v>0</v>
      </c>
      <c r="M44" s="20">
        <f>+'Type leveranser P'!J38/1000</f>
        <v>0</v>
      </c>
      <c r="N44" s="20">
        <f>+'Type leveranser P'!K38/1000</f>
        <v>0</v>
      </c>
      <c r="O44" s="20">
        <f>+'Type leveranser P'!L38/1000</f>
        <v>0</v>
      </c>
      <c r="P44" s="20">
        <f>+'Type leveranser P'!M38/1000</f>
        <v>0</v>
      </c>
      <c r="Q44" s="20">
        <f>+'Type leveranser P'!N38/1000</f>
        <v>0</v>
      </c>
      <c r="R44" s="20">
        <f>+'Type leveranser P'!O38/1000</f>
        <v>0</v>
      </c>
      <c r="S44" s="20">
        <f>+'Type leveranser P'!P38/1000</f>
        <v>0</v>
      </c>
      <c r="T44" s="20">
        <f>+'Type leveranser P'!Q38/1000</f>
        <v>0</v>
      </c>
      <c r="U44" s="20">
        <f>+'Type leveranser P'!S38/1000</f>
        <v>0</v>
      </c>
      <c r="V44" s="20">
        <f>+'Type leveranser P'!T38/1000</f>
        <v>0</v>
      </c>
      <c r="W44" s="20">
        <f>+'Type leveranser P'!R38/1000</f>
        <v>0</v>
      </c>
      <c r="X44" s="20">
        <f>+'Type leveranser P'!U38/1000</f>
        <v>0</v>
      </c>
      <c r="Y44" s="20">
        <f>+'Type leveranser P'!V38/1000</f>
        <v>0</v>
      </c>
    </row>
    <row r="45" spans="4:26" x14ac:dyDescent="0.25">
      <c r="D45" s="19" t="str">
        <f>+'Type leveranser P'!A39</f>
        <v>Oljevekster</v>
      </c>
      <c r="E45" s="20">
        <f>+'Type leveranser P'!B39/1000</f>
        <v>0</v>
      </c>
      <c r="F45" s="20">
        <f>+'Type leveranser P'!C39/1000</f>
        <v>0</v>
      </c>
      <c r="G45" s="20">
        <f>+'Type leveranser P'!D39/1000</f>
        <v>0</v>
      </c>
      <c r="H45" s="20">
        <f>+'Type leveranser P'!E39/1000</f>
        <v>0</v>
      </c>
      <c r="I45" s="20">
        <f>+'Type leveranser P'!F39/1000</f>
        <v>0</v>
      </c>
      <c r="J45" s="20">
        <f>+'Type leveranser P'!G39/1000</f>
        <v>0</v>
      </c>
      <c r="K45" s="20">
        <f>+'Type leveranser P'!H39/1000</f>
        <v>0</v>
      </c>
      <c r="L45" s="20">
        <f>+'Type leveranser P'!I39/1000</f>
        <v>0</v>
      </c>
      <c r="M45" s="20">
        <f>+'Type leveranser P'!J39/1000</f>
        <v>0</v>
      </c>
      <c r="N45" s="20">
        <f>+'Type leveranser P'!K39/1000</f>
        <v>0</v>
      </c>
      <c r="O45" s="20">
        <f>+'Type leveranser P'!L39/1000</f>
        <v>0</v>
      </c>
      <c r="P45" s="20">
        <f>+'Type leveranser P'!M39/1000</f>
        <v>0</v>
      </c>
      <c r="Q45" s="20">
        <f>+'Type leveranser P'!N39/1000</f>
        <v>0</v>
      </c>
      <c r="R45" s="20">
        <f>+'Type leveranser P'!O39/1000</f>
        <v>0</v>
      </c>
      <c r="S45" s="20">
        <f>+'Type leveranser P'!P39/1000</f>
        <v>0</v>
      </c>
      <c r="T45" s="20">
        <f>+'Type leveranser P'!Q39/1000</f>
        <v>0</v>
      </c>
      <c r="U45" s="20">
        <f>+'Type leveranser P'!S39/1000</f>
        <v>0</v>
      </c>
      <c r="V45" s="20">
        <f>+'Type leveranser P'!T39/1000</f>
        <v>0</v>
      </c>
      <c r="W45" s="20">
        <f>+'Type leveranser P'!R39/1000</f>
        <v>0</v>
      </c>
      <c r="X45" s="20">
        <f>+'Type leveranser P'!U39/1000</f>
        <v>0</v>
      </c>
      <c r="Y45" s="20">
        <f>+'Type leveranser P'!V39/1000</f>
        <v>0</v>
      </c>
    </row>
    <row r="46" spans="4:26" x14ac:dyDescent="0.25">
      <c r="D46" s="19" t="str">
        <f>+'Type leveranser P'!A40</f>
        <v>Erter</v>
      </c>
      <c r="E46" s="20">
        <f>+'Type leveranser P'!B40/1000</f>
        <v>0</v>
      </c>
      <c r="F46" s="20">
        <f>+'Type leveranser P'!C40/1000</f>
        <v>0</v>
      </c>
      <c r="G46" s="20">
        <f>+'Type leveranser P'!D40/1000</f>
        <v>0</v>
      </c>
      <c r="H46" s="20">
        <f>+'Type leveranser P'!E40/1000</f>
        <v>0</v>
      </c>
      <c r="I46" s="20">
        <f>+'Type leveranser P'!F40/1000</f>
        <v>0</v>
      </c>
      <c r="J46" s="20">
        <f>+'Type leveranser P'!G40/1000</f>
        <v>0</v>
      </c>
      <c r="K46" s="20">
        <f>+'Type leveranser P'!H40/1000</f>
        <v>0</v>
      </c>
      <c r="L46" s="20">
        <f>+'Type leveranser P'!I40/1000</f>
        <v>0</v>
      </c>
      <c r="M46" s="20">
        <f>+'Type leveranser P'!J40/1000</f>
        <v>0</v>
      </c>
      <c r="N46" s="20">
        <f>+'Type leveranser P'!K40/1000</f>
        <v>0</v>
      </c>
      <c r="O46" s="20">
        <f>+'Type leveranser P'!L40/1000</f>
        <v>0</v>
      </c>
      <c r="P46" s="20">
        <f>+'Type leveranser P'!M40/1000</f>
        <v>0</v>
      </c>
      <c r="Q46" s="20">
        <f>+'Type leveranser P'!N40/1000</f>
        <v>0</v>
      </c>
      <c r="R46" s="20">
        <f>+'Type leveranser P'!O40/1000</f>
        <v>0</v>
      </c>
      <c r="S46" s="20">
        <f>+'Type leveranser P'!P40/1000</f>
        <v>0</v>
      </c>
      <c r="T46" s="20">
        <f>+'Type leveranser P'!Q40/1000</f>
        <v>0</v>
      </c>
      <c r="U46" s="20">
        <f>+'Type leveranser P'!S40/1000</f>
        <v>0</v>
      </c>
      <c r="V46" s="20">
        <f>+'Type leveranser P'!T40/1000</f>
        <v>0</v>
      </c>
      <c r="W46" s="20">
        <f>+'Type leveranser P'!R40/1000</f>
        <v>0</v>
      </c>
      <c r="X46" s="20">
        <f>+'Type leveranser P'!U40/1000</f>
        <v>0</v>
      </c>
      <c r="Y46" s="20">
        <f>+'Type leveranser P'!V40/1000</f>
        <v>0</v>
      </c>
    </row>
    <row r="47" spans="4:26" x14ac:dyDescent="0.25">
      <c r="D47" s="14" t="str">
        <f>+'Type leveranser P'!A41</f>
        <v>Sum</v>
      </c>
      <c r="E47" s="16">
        <f>+'Type leveranser P'!B41/1000</f>
        <v>0</v>
      </c>
      <c r="F47" s="16">
        <f>+'Type leveranser P'!C41/1000</f>
        <v>0</v>
      </c>
      <c r="G47" s="16">
        <f>+'Type leveranser P'!D41/1000</f>
        <v>0</v>
      </c>
      <c r="H47" s="16">
        <f>+'Type leveranser P'!E41/1000</f>
        <v>0</v>
      </c>
      <c r="I47" s="16">
        <f>+'Type leveranser P'!F41/1000</f>
        <v>0</v>
      </c>
      <c r="J47" s="16">
        <f>+'Type leveranser P'!G41/1000</f>
        <v>0</v>
      </c>
      <c r="K47" s="16">
        <f>+'Type leveranser P'!H41/1000</f>
        <v>0</v>
      </c>
      <c r="L47" s="16">
        <f>+'Type leveranser P'!I41/1000</f>
        <v>0</v>
      </c>
      <c r="M47" s="16">
        <f>+'Type leveranser P'!J41/1000</f>
        <v>0</v>
      </c>
      <c r="N47" s="16">
        <f>+'Type leveranser P'!K41/1000</f>
        <v>0</v>
      </c>
      <c r="O47" s="16">
        <f>+'Type leveranser P'!L41/1000</f>
        <v>0</v>
      </c>
      <c r="P47" s="16">
        <f>+'Type leveranser P'!M41/1000</f>
        <v>0</v>
      </c>
      <c r="Q47" s="16">
        <f>+'Type leveranser P'!N41/1000</f>
        <v>0</v>
      </c>
      <c r="R47" s="16">
        <f>+'Type leveranser P'!O41/1000</f>
        <v>0</v>
      </c>
      <c r="S47" s="16">
        <f>+'Type leveranser P'!P41/1000</f>
        <v>0</v>
      </c>
      <c r="T47" s="16">
        <f>+'Type leveranser P'!Q41/1000</f>
        <v>0</v>
      </c>
      <c r="U47" s="16">
        <f>+'Type leveranser P'!S41/1000</f>
        <v>0</v>
      </c>
      <c r="V47" s="16">
        <f>+'Type leveranser P'!T41/1000</f>
        <v>0</v>
      </c>
      <c r="W47" s="16">
        <f>+'Type leveranser P'!R41/1000</f>
        <v>0</v>
      </c>
      <c r="X47" s="16">
        <f>+'Type leveranser P'!U41/1000</f>
        <v>0</v>
      </c>
      <c r="Y47" s="16">
        <f>+'Type leveranser P'!V41/1000</f>
        <v>0</v>
      </c>
    </row>
    <row r="48" spans="4:26" x14ac:dyDescent="0.25">
      <c r="D48" s="23" t="s">
        <v>68</v>
      </c>
      <c r="E48" s="17"/>
      <c r="F48" s="17"/>
      <c r="G48" s="17"/>
      <c r="H48" s="17"/>
      <c r="I48" s="17"/>
      <c r="J48" s="17"/>
      <c r="K48" s="17"/>
      <c r="L48" s="17"/>
      <c r="M48" s="17"/>
      <c r="N48" s="17"/>
      <c r="O48" s="17"/>
      <c r="P48" s="17"/>
      <c r="Q48" s="17"/>
      <c r="R48" s="17"/>
      <c r="S48" s="17"/>
      <c r="T48" s="17"/>
      <c r="U48" s="17"/>
      <c r="V48" s="17"/>
      <c r="W48" s="17"/>
      <c r="X48" s="17"/>
      <c r="Y48" s="17"/>
    </row>
    <row r="49" spans="4:26" x14ac:dyDescent="0.25">
      <c r="D49" s="19" t="str">
        <f>+'Type leveranser P'!A50</f>
        <v>Bygg</v>
      </c>
      <c r="E49" s="20">
        <f>+'Type leveranser P'!B50/1000</f>
        <v>37748.161999999997</v>
      </c>
      <c r="F49" s="20">
        <f>+'Type leveranser P'!C50/1000</f>
        <v>32852.542000000001</v>
      </c>
      <c r="G49" s="20">
        <f>+'Type leveranser P'!D50/1000</f>
        <v>25754.383999999998</v>
      </c>
      <c r="H49" s="20">
        <f>+'Type leveranser P'!E50/1000</f>
        <v>23904.333999999999</v>
      </c>
      <c r="I49" s="20">
        <f>+'Type leveranser P'!F50/1000</f>
        <v>23569.115000000002</v>
      </c>
      <c r="J49" s="20">
        <f>+'Type leveranser P'!G50/1000</f>
        <v>34240.353999999999</v>
      </c>
      <c r="K49" s="20">
        <f>+'Type leveranser P'!H50/1000</f>
        <v>27359.277999999998</v>
      </c>
      <c r="L49" s="20">
        <f>+'Type leveranser P'!I50/1000</f>
        <v>35176.650999999998</v>
      </c>
      <c r="M49" s="20">
        <f>+'Type leveranser P'!J50/1000</f>
        <v>28689.981</v>
      </c>
      <c r="N49" s="20">
        <f>+'Type leveranser P'!K50/1000</f>
        <v>23037.319</v>
      </c>
      <c r="O49" s="20">
        <f>+'Type leveranser P'!L50/1000</f>
        <v>24221.564999999999</v>
      </c>
      <c r="P49" s="20">
        <f>+'Type leveranser P'!M50/1000</f>
        <v>31034.006000000001</v>
      </c>
      <c r="Q49" s="20">
        <f>+'Type leveranser P'!N50/1000</f>
        <v>22730.573</v>
      </c>
      <c r="R49" s="20">
        <f>+'Type leveranser P'!O50/1000</f>
        <v>17745.716</v>
      </c>
      <c r="S49" s="20">
        <f>+'Type leveranser P'!P50/1000</f>
        <v>28229.948</v>
      </c>
      <c r="T49" s="20">
        <f>+'Type leveranser P'!Q50/1000</f>
        <v>35555.341999999997</v>
      </c>
      <c r="U49" s="20">
        <f>+'Type leveranser P'!S50/1000</f>
        <v>27833.634999999998</v>
      </c>
      <c r="V49" s="20">
        <f>+'Type leveranser P'!T50/1000</f>
        <v>32439.771000000001</v>
      </c>
      <c r="W49" s="20">
        <f>+'Type leveranser P'!R50/1000</f>
        <v>25737.558000000001</v>
      </c>
      <c r="X49" s="20">
        <f>+'Type leveranser P'!U50/1000</f>
        <v>34831.146000000001</v>
      </c>
      <c r="Y49" s="20">
        <f>+'Type leveranser P'!V50/1000</f>
        <v>572691.38</v>
      </c>
    </row>
    <row r="50" spans="4:26" x14ac:dyDescent="0.25">
      <c r="D50" s="19" t="str">
        <f>+'Type leveranser P'!A51</f>
        <v>Havre</v>
      </c>
      <c r="E50" s="20">
        <f>+'Type leveranser P'!B51/1000</f>
        <v>29207.027999999998</v>
      </c>
      <c r="F50" s="20">
        <f>+'Type leveranser P'!C51/1000</f>
        <v>24959.952000000001</v>
      </c>
      <c r="G50" s="20">
        <f>+'Type leveranser P'!D51/1000</f>
        <v>24145.377</v>
      </c>
      <c r="H50" s="20">
        <f>+'Type leveranser P'!E51/1000</f>
        <v>31555.897000000001</v>
      </c>
      <c r="I50" s="20">
        <f>+'Type leveranser P'!F51/1000</f>
        <v>27430.673999999999</v>
      </c>
      <c r="J50" s="20">
        <f>+'Type leveranser P'!G51/1000</f>
        <v>32740.760999999999</v>
      </c>
      <c r="K50" s="20">
        <f>+'Type leveranser P'!H51/1000</f>
        <v>19407.431</v>
      </c>
      <c r="L50" s="20">
        <f>+'Type leveranser P'!I51/1000</f>
        <v>21453.555</v>
      </c>
      <c r="M50" s="20">
        <f>+'Type leveranser P'!J51/1000</f>
        <v>19420.828000000001</v>
      </c>
      <c r="N50" s="20">
        <f>+'Type leveranser P'!K51/1000</f>
        <v>27613.132000000001</v>
      </c>
      <c r="O50" s="20">
        <f>+'Type leveranser P'!L51/1000</f>
        <v>22410.569</v>
      </c>
      <c r="P50" s="20">
        <f>+'Type leveranser P'!M51/1000</f>
        <v>33469.792000000001</v>
      </c>
      <c r="Q50" s="20">
        <f>+'Type leveranser P'!N51/1000</f>
        <v>20075.314999999999</v>
      </c>
      <c r="R50" s="20">
        <f>+'Type leveranser P'!O51/1000</f>
        <v>13055.841</v>
      </c>
      <c r="S50" s="20">
        <f>+'Type leveranser P'!P51/1000</f>
        <v>19359.232</v>
      </c>
      <c r="T50" s="20">
        <f>+'Type leveranser P'!Q51/1000</f>
        <v>26090.877</v>
      </c>
      <c r="U50" s="20">
        <f>+'Type leveranser P'!S51/1000</f>
        <v>21710.811000000002</v>
      </c>
      <c r="V50" s="20">
        <f>+'Type leveranser P'!T51/1000</f>
        <v>26150.436000000002</v>
      </c>
      <c r="W50" s="20">
        <f>+'Type leveranser P'!R51/1000</f>
        <v>18415.319</v>
      </c>
      <c r="X50" s="20">
        <f>+'Type leveranser P'!U51/1000</f>
        <v>20480.350999999999</v>
      </c>
      <c r="Y50" s="20">
        <f>+'Type leveranser P'!V51/1000</f>
        <v>479153.17800000001</v>
      </c>
    </row>
    <row r="51" spans="4:26" x14ac:dyDescent="0.25">
      <c r="D51" s="19" t="str">
        <f>+'Type leveranser P'!A52</f>
        <v>Hvete</v>
      </c>
      <c r="E51" s="20">
        <f>+'Type leveranser P'!B52/1000</f>
        <v>75068.657999999996</v>
      </c>
      <c r="F51" s="20">
        <f>+'Type leveranser P'!C52/1000</f>
        <v>56257.71</v>
      </c>
      <c r="G51" s="20">
        <f>+'Type leveranser P'!D52/1000</f>
        <v>64857.182999999997</v>
      </c>
      <c r="H51" s="20">
        <f>+'Type leveranser P'!E52/1000</f>
        <v>78443.365000000005</v>
      </c>
      <c r="I51" s="20">
        <f>+'Type leveranser P'!F52/1000</f>
        <v>48077.478999999999</v>
      </c>
      <c r="J51" s="20">
        <f>+'Type leveranser P'!G52/1000</f>
        <v>61431.199999999997</v>
      </c>
      <c r="K51" s="20">
        <f>+'Type leveranser P'!H52/1000</f>
        <v>50902.572999999997</v>
      </c>
      <c r="L51" s="20">
        <f>+'Type leveranser P'!I52/1000</f>
        <v>58054.205999999998</v>
      </c>
      <c r="M51" s="20">
        <f>+'Type leveranser P'!J52/1000</f>
        <v>36918.216</v>
      </c>
      <c r="N51" s="20">
        <f>+'Type leveranser P'!K52/1000</f>
        <v>65205.498</v>
      </c>
      <c r="O51" s="20">
        <f>+'Type leveranser P'!L52/1000</f>
        <v>74776.962</v>
      </c>
      <c r="P51" s="20">
        <f>+'Type leveranser P'!M52/1000</f>
        <v>55827.237000000001</v>
      </c>
      <c r="Q51" s="20">
        <f>+'Type leveranser P'!N52/1000</f>
        <v>58418.474999999999</v>
      </c>
      <c r="R51" s="20">
        <f>+'Type leveranser P'!O52/1000</f>
        <v>29040.544000000002</v>
      </c>
      <c r="S51" s="20">
        <f>+'Type leveranser P'!P52/1000</f>
        <v>70836.933999999994</v>
      </c>
      <c r="T51" s="20">
        <f>+'Type leveranser P'!Q52/1000</f>
        <v>67850.127999999997</v>
      </c>
      <c r="U51" s="20">
        <f>+'Type leveranser P'!S52/1000</f>
        <v>48535.338000000003</v>
      </c>
      <c r="V51" s="20">
        <f>+'Type leveranser P'!T52/1000</f>
        <v>60877.875999999997</v>
      </c>
      <c r="W51" s="20">
        <f>+'Type leveranser P'!R52/1000</f>
        <v>29817.314999999999</v>
      </c>
      <c r="X51" s="20">
        <f>+'Type leveranser P'!U52/1000</f>
        <v>43346.095999999998</v>
      </c>
      <c r="Y51" s="20">
        <f>+'Type leveranser P'!V52/1000</f>
        <v>1134542.993</v>
      </c>
    </row>
    <row r="52" spans="4:26" x14ac:dyDescent="0.25">
      <c r="D52" s="19" t="str">
        <f>+'Type leveranser P'!A53</f>
        <v>Rug</v>
      </c>
      <c r="E52" s="20">
        <f>+'Type leveranser P'!B53/1000</f>
        <v>12648.437</v>
      </c>
      <c r="F52" s="20">
        <f>+'Type leveranser P'!C53/1000</f>
        <v>6164.8270000000002</v>
      </c>
      <c r="G52" s="20">
        <f>+'Type leveranser P'!D53/1000</f>
        <v>11708.217000000001</v>
      </c>
      <c r="H52" s="20">
        <f>+'Type leveranser P'!E53/1000</f>
        <v>16883.322</v>
      </c>
      <c r="I52" s="20">
        <f>+'Type leveranser P'!F53/1000</f>
        <v>11372.822</v>
      </c>
      <c r="J52" s="20">
        <f>+'Type leveranser P'!G53/1000</f>
        <v>14235.088</v>
      </c>
      <c r="K52" s="20">
        <f>+'Type leveranser P'!H53/1000</f>
        <v>6270.232</v>
      </c>
      <c r="L52" s="20">
        <f>+'Type leveranser P'!I53/1000</f>
        <v>2725.0320000000002</v>
      </c>
      <c r="M52" s="20">
        <f>+'Type leveranser P'!J53/1000</f>
        <v>4819.2690000000002</v>
      </c>
      <c r="N52" s="20">
        <f>+'Type leveranser P'!K53/1000</f>
        <v>11095.403</v>
      </c>
      <c r="O52" s="20">
        <f>+'Type leveranser P'!L53/1000</f>
        <v>18545.723000000002</v>
      </c>
      <c r="P52" s="20">
        <f>+'Type leveranser P'!M53/1000</f>
        <v>5878.9660000000003</v>
      </c>
      <c r="Q52" s="20">
        <f>+'Type leveranser P'!N53/1000</f>
        <v>12357.834000000001</v>
      </c>
      <c r="R52" s="20">
        <f>+'Type leveranser P'!O53/1000</f>
        <v>3409.56</v>
      </c>
      <c r="S52" s="20">
        <f>+'Type leveranser P'!P53/1000</f>
        <v>15075.686</v>
      </c>
      <c r="T52" s="20">
        <f>+'Type leveranser P'!Q53/1000</f>
        <v>12738.686</v>
      </c>
      <c r="U52" s="20">
        <f>+'Type leveranser P'!S53/1000</f>
        <v>14929.050999999999</v>
      </c>
      <c r="V52" s="20">
        <f>+'Type leveranser P'!T53/1000</f>
        <v>20751.002</v>
      </c>
      <c r="W52" s="20">
        <f>+'Type leveranser P'!R53/1000</f>
        <v>11878.636</v>
      </c>
      <c r="X52" s="20">
        <f>+'Type leveranser P'!U53/1000</f>
        <v>10914.361999999999</v>
      </c>
      <c r="Y52" s="20">
        <f>+'Type leveranser P'!V53/1000</f>
        <v>224402.155</v>
      </c>
    </row>
    <row r="53" spans="4:26" x14ac:dyDescent="0.25">
      <c r="D53" s="19" t="str">
        <f>+'Type leveranser P'!A54</f>
        <v>Oljevekster</v>
      </c>
      <c r="E53" s="20">
        <f>+'Type leveranser P'!B54/1000</f>
        <v>1909.2529999999999</v>
      </c>
      <c r="F53" s="20">
        <f>+'Type leveranser P'!C54/1000</f>
        <v>2274.9450000000002</v>
      </c>
      <c r="G53" s="20">
        <f>+'Type leveranser P'!D54/1000</f>
        <v>2444.5459999999998</v>
      </c>
      <c r="H53" s="20">
        <f>+'Type leveranser P'!E54/1000</f>
        <v>2791.7049999999999</v>
      </c>
      <c r="I53" s="20">
        <f>+'Type leveranser P'!F54/1000</f>
        <v>1851.1389999999999</v>
      </c>
      <c r="J53" s="20">
        <f>+'Type leveranser P'!G54/1000</f>
        <v>3128.08</v>
      </c>
      <c r="K53" s="20">
        <f>+'Type leveranser P'!H54/1000</f>
        <v>2656.0340000000001</v>
      </c>
      <c r="L53" s="20">
        <f>+'Type leveranser P'!I54/1000</f>
        <v>3674.9259999999999</v>
      </c>
      <c r="M53" s="20">
        <f>+'Type leveranser P'!J54/1000</f>
        <v>2204.502</v>
      </c>
      <c r="N53" s="20">
        <f>+'Type leveranser P'!K54/1000</f>
        <v>3232.415</v>
      </c>
      <c r="O53" s="20">
        <f>+'Type leveranser P'!L54/1000</f>
        <v>2806.1170000000002</v>
      </c>
      <c r="P53" s="20">
        <f>+'Type leveranser P'!M54/1000</f>
        <v>3318.5880000000002</v>
      </c>
      <c r="Q53" s="20">
        <f>+'Type leveranser P'!N54/1000</f>
        <v>3504.3690000000001</v>
      </c>
      <c r="R53" s="20">
        <f>+'Type leveranser P'!O54/1000</f>
        <v>2374.02</v>
      </c>
      <c r="S53" s="20">
        <f>+'Type leveranser P'!P54/1000</f>
        <v>4299.5259999999998</v>
      </c>
      <c r="T53" s="20">
        <f>+'Type leveranser P'!Q54/1000</f>
        <v>3873.0369999999998</v>
      </c>
      <c r="U53" s="20">
        <f>+'Type leveranser P'!S54/1000</f>
        <v>3567.7379999999998</v>
      </c>
      <c r="V53" s="20">
        <f>+'Type leveranser P'!T54/1000</f>
        <v>7101.4129999999996</v>
      </c>
      <c r="W53" s="20">
        <f>+'Type leveranser P'!R54/1000</f>
        <v>3812.2429999999999</v>
      </c>
      <c r="X53" s="20">
        <f>+'Type leveranser P'!U54/1000</f>
        <v>5339.5240000000003</v>
      </c>
      <c r="Y53" s="20">
        <f>+'Type leveranser P'!V54/1000</f>
        <v>66164.12</v>
      </c>
    </row>
    <row r="54" spans="4:26" x14ac:dyDescent="0.25">
      <c r="D54" s="19" t="str">
        <f>+'Type leveranser P'!A55</f>
        <v>Erter</v>
      </c>
      <c r="E54" s="20">
        <f>+'Type leveranser P'!B55/1000</f>
        <v>285.24099999999999</v>
      </c>
      <c r="F54" s="20">
        <f>+'Type leveranser P'!C55/1000</f>
        <v>334.29599999999999</v>
      </c>
      <c r="G54" s="20">
        <f>+'Type leveranser P'!D55/1000</f>
        <v>460.62099999999998</v>
      </c>
      <c r="H54" s="20">
        <f>+'Type leveranser P'!E55/1000</f>
        <v>425.548</v>
      </c>
      <c r="I54" s="20">
        <f>+'Type leveranser P'!F55/1000</f>
        <v>327.55799999999999</v>
      </c>
      <c r="J54" s="20">
        <f>+'Type leveranser P'!G55/1000</f>
        <v>335.38099999999997</v>
      </c>
      <c r="K54" s="20">
        <f>+'Type leveranser P'!H55/1000</f>
        <v>206.559</v>
      </c>
      <c r="L54" s="20">
        <f>+'Type leveranser P'!I55/1000</f>
        <v>258.23500000000001</v>
      </c>
      <c r="M54" s="20">
        <f>+'Type leveranser P'!J55/1000</f>
        <v>53.398000000000003</v>
      </c>
      <c r="N54" s="20">
        <f>+'Type leveranser P'!K55/1000</f>
        <v>78.253</v>
      </c>
      <c r="O54" s="20">
        <f>+'Type leveranser P'!L55/1000</f>
        <v>197.774</v>
      </c>
      <c r="P54" s="20">
        <f>+'Type leveranser P'!M55/1000</f>
        <v>232.31899999999999</v>
      </c>
      <c r="Q54" s="20">
        <f>+'Type leveranser P'!N55/1000</f>
        <v>68.852000000000004</v>
      </c>
      <c r="R54" s="20">
        <f>+'Type leveranser P'!O55/1000</f>
        <v>326.88799999999998</v>
      </c>
      <c r="S54" s="20">
        <f>+'Type leveranser P'!P55/1000</f>
        <v>364.22899999999998</v>
      </c>
      <c r="T54" s="20">
        <f>+'Type leveranser P'!Q55/1000</f>
        <v>460.267</v>
      </c>
      <c r="U54" s="20">
        <f>+'Type leveranser P'!S55/1000</f>
        <v>193.72</v>
      </c>
      <c r="V54" s="20">
        <f>+'Type leveranser P'!T55/1000</f>
        <v>828.54300000000001</v>
      </c>
      <c r="W54" s="20">
        <f>+'Type leveranser P'!R55/1000</f>
        <v>460.95600000000002</v>
      </c>
      <c r="X54" s="20">
        <f>+'Type leveranser P'!U55/1000</f>
        <v>481.18099999999998</v>
      </c>
      <c r="Y54" s="20">
        <f>+'Type leveranser P'!V55/1000</f>
        <v>6379.8190000000004</v>
      </c>
    </row>
    <row r="55" spans="4:26" x14ac:dyDescent="0.25">
      <c r="D55" s="14" t="str">
        <f>+'Type leveranser P'!A56</f>
        <v>Sum</v>
      </c>
      <c r="E55" s="16">
        <f>+'Type leveranser P'!B56/1000</f>
        <v>156866.77900000001</v>
      </c>
      <c r="F55" s="16">
        <f>+'Type leveranser P'!C56/1000</f>
        <v>122844.272</v>
      </c>
      <c r="G55" s="16">
        <f>+'Type leveranser P'!D56/1000</f>
        <v>129370.32799999999</v>
      </c>
      <c r="H55" s="16">
        <f>+'Type leveranser P'!E56/1000</f>
        <v>154004.171</v>
      </c>
      <c r="I55" s="16">
        <f>+'Type leveranser P'!F56/1000</f>
        <v>112628.787</v>
      </c>
      <c r="J55" s="16">
        <f>+'Type leveranser P'!G56/1000</f>
        <v>146110.864</v>
      </c>
      <c r="K55" s="16">
        <f>+'Type leveranser P'!H56/1000</f>
        <v>106802.107</v>
      </c>
      <c r="L55" s="16">
        <f>+'Type leveranser P'!I56/1000</f>
        <v>121342.605</v>
      </c>
      <c r="M55" s="16">
        <f>+'Type leveranser P'!J56/1000</f>
        <v>92106.194000000003</v>
      </c>
      <c r="N55" s="16">
        <f>+'Type leveranser P'!K56/1000</f>
        <v>130262.02</v>
      </c>
      <c r="O55" s="16">
        <f>+'Type leveranser P'!L56/1000</f>
        <v>142958.71</v>
      </c>
      <c r="P55" s="16">
        <f>+'Type leveranser P'!M56/1000</f>
        <v>129760.908</v>
      </c>
      <c r="Q55" s="16">
        <f>+'Type leveranser P'!N56/1000</f>
        <v>117155.41800000001</v>
      </c>
      <c r="R55" s="16">
        <f>+'Type leveranser P'!O56/1000</f>
        <v>65952.569000000003</v>
      </c>
      <c r="S55" s="16">
        <f>+'Type leveranser P'!P56/1000</f>
        <v>138165.55499999999</v>
      </c>
      <c r="T55" s="16">
        <f>+'Type leveranser P'!Q56/1000</f>
        <v>146568.337</v>
      </c>
      <c r="U55" s="16">
        <f>+'Type leveranser P'!S56/1000</f>
        <v>116770.29300000001</v>
      </c>
      <c r="V55" s="16">
        <f>+'Type leveranser P'!T56/1000</f>
        <v>148149.041</v>
      </c>
      <c r="W55" s="16">
        <f>+'Type leveranser P'!R56/1000</f>
        <v>90122.027000000002</v>
      </c>
      <c r="X55" s="16">
        <f>+'Type leveranser P'!U56/1000</f>
        <v>115392.66</v>
      </c>
      <c r="Y55" s="16">
        <f>+'Type leveranser P'!V56/1000</f>
        <v>2483333.645</v>
      </c>
    </row>
    <row r="56" spans="4:26" x14ac:dyDescent="0.25">
      <c r="D56" s="23" t="s">
        <v>69</v>
      </c>
      <c r="E56" s="17"/>
      <c r="F56" s="17"/>
      <c r="G56" s="17"/>
      <c r="H56" s="17"/>
      <c r="I56" s="17"/>
      <c r="J56" s="17"/>
      <c r="K56" s="17"/>
      <c r="L56" s="17"/>
      <c r="M56" s="17"/>
      <c r="N56" s="17"/>
      <c r="O56" s="17"/>
      <c r="P56" s="17"/>
      <c r="Q56" s="17"/>
      <c r="R56" s="17"/>
      <c r="S56" s="17"/>
      <c r="T56" s="17"/>
      <c r="U56" s="17"/>
      <c r="V56" s="17"/>
      <c r="W56" s="17"/>
      <c r="X56" s="17"/>
      <c r="Y56" s="17"/>
    </row>
    <row r="57" spans="4:26" x14ac:dyDescent="0.25">
      <c r="D57" s="19" t="str">
        <f>+'Type leveranser P'!A64</f>
        <v>Bygg</v>
      </c>
      <c r="E57" s="20">
        <f>+'Type leveranser P'!B64/1000</f>
        <v>23.445</v>
      </c>
      <c r="F57" s="20">
        <f>+'Type leveranser P'!C64/1000</f>
        <v>16.472000000000001</v>
      </c>
      <c r="G57" s="20">
        <f>+'Type leveranser P'!D64/1000</f>
        <v>112.286</v>
      </c>
      <c r="H57" s="20">
        <f>+'Type leveranser P'!E64/1000</f>
        <v>91.552999999999997</v>
      </c>
      <c r="I57" s="20">
        <f>+'Type leveranser P'!F64/1000</f>
        <v>33.732999999999997</v>
      </c>
      <c r="J57" s="20">
        <f>+'Type leveranser P'!G64/1000</f>
        <v>157.30699999999999</v>
      </c>
      <c r="K57" s="20">
        <f>+'Type leveranser P'!H64/1000</f>
        <v>165.548</v>
      </c>
      <c r="L57" s="20">
        <f>+'Type leveranser P'!I64/1000</f>
        <v>298.25400000000002</v>
      </c>
      <c r="M57" s="20">
        <f>+'Type leveranser P'!J64/1000</f>
        <v>74.941999999999993</v>
      </c>
      <c r="N57" s="20">
        <f>+'Type leveranser P'!K64/1000</f>
        <v>244.31800000000001</v>
      </c>
      <c r="O57" s="20">
        <f>+'Type leveranser P'!L64/1000</f>
        <v>130.79599999999999</v>
      </c>
      <c r="P57" s="20">
        <f>+'Type leveranser P'!M64/1000</f>
        <v>261.42399999999998</v>
      </c>
      <c r="Q57" s="20">
        <f>+'Type leveranser P'!N64/1000</f>
        <v>198.84800000000001</v>
      </c>
      <c r="R57" s="20">
        <f>+'Type leveranser P'!O64/1000</f>
        <v>105.712</v>
      </c>
      <c r="S57" s="20">
        <f>+'Type leveranser P'!P64/1000</f>
        <v>194.517</v>
      </c>
      <c r="T57" s="20">
        <f>+'Type leveranser P'!Q64/1000</f>
        <v>542.44299999999998</v>
      </c>
      <c r="U57" s="20">
        <f>+'Type leveranser P'!S64/1000</f>
        <v>0</v>
      </c>
      <c r="V57" s="20">
        <f>+'Type leveranser P'!T64/1000</f>
        <v>0</v>
      </c>
      <c r="W57" s="20">
        <f>+'Type leveranser P'!R64/1000</f>
        <v>0</v>
      </c>
      <c r="X57" s="20">
        <f>+'Type leveranser P'!U64/1000</f>
        <v>0</v>
      </c>
      <c r="Y57" s="20">
        <f>+'Type leveranser P'!V64/1000</f>
        <v>2651.598</v>
      </c>
      <c r="Z57" s="49" t="s">
        <v>394</v>
      </c>
    </row>
    <row r="58" spans="4:26" x14ac:dyDescent="0.25">
      <c r="D58" s="19" t="str">
        <f>+'Type leveranser P'!A65</f>
        <v>Havre</v>
      </c>
      <c r="E58" s="20">
        <f>+'Type leveranser P'!B65/1000</f>
        <v>30.94</v>
      </c>
      <c r="F58" s="20">
        <f>+'Type leveranser P'!C65/1000</f>
        <v>99.864000000000004</v>
      </c>
      <c r="G58" s="20">
        <f>+'Type leveranser P'!D65/1000</f>
        <v>137.15100000000001</v>
      </c>
      <c r="H58" s="20">
        <f>+'Type leveranser P'!E65/1000</f>
        <v>227.05500000000001</v>
      </c>
      <c r="I58" s="20">
        <f>+'Type leveranser P'!F65/1000</f>
        <v>407.291</v>
      </c>
      <c r="J58" s="20">
        <f>+'Type leveranser P'!G65/1000</f>
        <v>622.18399999999997</v>
      </c>
      <c r="K58" s="20">
        <f>+'Type leveranser P'!H65/1000</f>
        <v>245.46799999999999</v>
      </c>
      <c r="L58" s="20">
        <f>+'Type leveranser P'!I65/1000</f>
        <v>468.726</v>
      </c>
      <c r="M58" s="20">
        <f>+'Type leveranser P'!J65/1000</f>
        <v>337.99599999999998</v>
      </c>
      <c r="N58" s="20">
        <f>+'Type leveranser P'!K65/1000</f>
        <v>503.29300000000001</v>
      </c>
      <c r="O58" s="20">
        <f>+'Type leveranser P'!L65/1000</f>
        <v>445.00599999999997</v>
      </c>
      <c r="P58" s="20">
        <f>+'Type leveranser P'!M65/1000</f>
        <v>947.64700000000005</v>
      </c>
      <c r="Q58" s="20">
        <f>+'Type leveranser P'!N65/1000</f>
        <v>585.471</v>
      </c>
      <c r="R58" s="20">
        <f>+'Type leveranser P'!O65/1000</f>
        <v>182.91399999999999</v>
      </c>
      <c r="S58" s="20">
        <f>+'Type leveranser P'!P65/1000</f>
        <v>939.31200000000001</v>
      </c>
      <c r="T58" s="20">
        <f>+'Type leveranser P'!Q65/1000</f>
        <v>766.39400000000001</v>
      </c>
      <c r="U58" s="20">
        <f>+'Type leveranser P'!S65/1000</f>
        <v>0</v>
      </c>
      <c r="V58" s="20">
        <f>+'Type leveranser P'!T65/1000</f>
        <v>0</v>
      </c>
      <c r="W58" s="20">
        <f>+'Type leveranser P'!R65/1000</f>
        <v>0</v>
      </c>
      <c r="X58" s="20">
        <f>+'Type leveranser P'!U65/1000</f>
        <v>0</v>
      </c>
      <c r="Y58" s="20">
        <f>+'Type leveranser P'!V65/1000</f>
        <v>6946.7120000000004</v>
      </c>
      <c r="Z58" s="49" t="s">
        <v>394</v>
      </c>
    </row>
    <row r="59" spans="4:26" x14ac:dyDescent="0.25">
      <c r="D59" s="19" t="str">
        <f>+'Type leveranser P'!A66</f>
        <v>Hvete</v>
      </c>
      <c r="E59" s="20">
        <f>+'Type leveranser P'!B66/1000</f>
        <v>224.82300000000001</v>
      </c>
      <c r="F59" s="20">
        <f>+'Type leveranser P'!C66/1000</f>
        <v>42.165999999999997</v>
      </c>
      <c r="G59" s="20">
        <f>+'Type leveranser P'!D66/1000</f>
        <v>129.97</v>
      </c>
      <c r="H59" s="20">
        <f>+'Type leveranser P'!E66/1000</f>
        <v>124.73</v>
      </c>
      <c r="I59" s="20">
        <f>+'Type leveranser P'!F66/1000</f>
        <v>137.83000000000001</v>
      </c>
      <c r="J59" s="20">
        <f>+'Type leveranser P'!G66/1000</f>
        <v>311.64699999999999</v>
      </c>
      <c r="K59" s="20">
        <f>+'Type leveranser P'!H66/1000</f>
        <v>294.68200000000002</v>
      </c>
      <c r="L59" s="20">
        <f>+'Type leveranser P'!I66/1000</f>
        <v>180.012</v>
      </c>
      <c r="M59" s="20">
        <f>+'Type leveranser P'!J66/1000</f>
        <v>172.51900000000001</v>
      </c>
      <c r="N59" s="20">
        <f>+'Type leveranser P'!K66/1000</f>
        <v>369.46499999999997</v>
      </c>
      <c r="O59" s="20">
        <f>+'Type leveranser P'!L66/1000</f>
        <v>400.91399999999999</v>
      </c>
      <c r="P59" s="20">
        <f>+'Type leveranser P'!M66/1000</f>
        <v>482.37299999999999</v>
      </c>
      <c r="Q59" s="20">
        <f>+'Type leveranser P'!N66/1000</f>
        <v>373.101</v>
      </c>
      <c r="R59" s="20">
        <f>+'Type leveranser P'!O66/1000</f>
        <v>131.916</v>
      </c>
      <c r="S59" s="20">
        <f>+'Type leveranser P'!P66/1000</f>
        <v>499.19</v>
      </c>
      <c r="T59" s="20">
        <f>+'Type leveranser P'!Q66/1000</f>
        <v>752.41899999999998</v>
      </c>
      <c r="U59" s="20">
        <f>+'Type leveranser P'!S66/1000</f>
        <v>0</v>
      </c>
      <c r="V59" s="20">
        <f>+'Type leveranser P'!T66/1000</f>
        <v>0</v>
      </c>
      <c r="W59" s="20">
        <f>+'Type leveranser P'!R66/1000</f>
        <v>0</v>
      </c>
      <c r="X59" s="20">
        <f>+'Type leveranser P'!U66/1000</f>
        <v>0</v>
      </c>
      <c r="Y59" s="20">
        <f>+'Type leveranser P'!V66/1000</f>
        <v>4627.7569999999996</v>
      </c>
      <c r="Z59" s="49" t="s">
        <v>394</v>
      </c>
    </row>
    <row r="60" spans="4:26" x14ac:dyDescent="0.25">
      <c r="D60" s="19" t="str">
        <f>+'Type leveranser P'!A67</f>
        <v>Rug</v>
      </c>
      <c r="E60" s="20">
        <f>+'Type leveranser P'!B67/1000</f>
        <v>47.670999999999999</v>
      </c>
      <c r="F60" s="20">
        <f>+'Type leveranser P'!C67/1000</f>
        <v>0</v>
      </c>
      <c r="G60" s="20">
        <f>+'Type leveranser P'!D67/1000</f>
        <v>26.38</v>
      </c>
      <c r="H60" s="20">
        <f>+'Type leveranser P'!E67/1000</f>
        <v>25.053000000000001</v>
      </c>
      <c r="I60" s="20">
        <f>+'Type leveranser P'!F67/1000</f>
        <v>5.83</v>
      </c>
      <c r="J60" s="20">
        <f>+'Type leveranser P'!G67/1000</f>
        <v>11.804</v>
      </c>
      <c r="K60" s="20">
        <f>+'Type leveranser P'!H67/1000</f>
        <v>37.137999999999998</v>
      </c>
      <c r="L60" s="20">
        <f>+'Type leveranser P'!I67/1000</f>
        <v>16.966999999999999</v>
      </c>
      <c r="M60" s="20">
        <f>+'Type leveranser P'!J67/1000</f>
        <v>65.472999999999999</v>
      </c>
      <c r="N60" s="20">
        <f>+'Type leveranser P'!K67/1000</f>
        <v>132.72</v>
      </c>
      <c r="O60" s="20">
        <f>+'Type leveranser P'!L67/1000</f>
        <v>176.005</v>
      </c>
      <c r="P60" s="20">
        <f>+'Type leveranser P'!M67/1000</f>
        <v>83.391000000000005</v>
      </c>
      <c r="Q60" s="20">
        <f>+'Type leveranser P'!N67/1000</f>
        <v>375.97</v>
      </c>
      <c r="R60" s="20">
        <f>+'Type leveranser P'!O67/1000</f>
        <v>60.216999999999999</v>
      </c>
      <c r="S60" s="20">
        <f>+'Type leveranser P'!P67/1000</f>
        <v>110.717</v>
      </c>
      <c r="T60" s="20">
        <f>+'Type leveranser P'!Q67/1000</f>
        <v>199.899</v>
      </c>
      <c r="U60" s="20">
        <f>+'Type leveranser P'!S67/1000</f>
        <v>0</v>
      </c>
      <c r="V60" s="20">
        <f>+'Type leveranser P'!T67/1000</f>
        <v>0</v>
      </c>
      <c r="W60" s="20">
        <f>+'Type leveranser P'!R67/1000</f>
        <v>0</v>
      </c>
      <c r="X60" s="20">
        <f>+'Type leveranser P'!U67/1000</f>
        <v>0</v>
      </c>
      <c r="Y60" s="20">
        <f>+'Type leveranser P'!V67/1000</f>
        <v>1375.2349999999999</v>
      </c>
      <c r="Z60" s="49" t="s">
        <v>394</v>
      </c>
    </row>
    <row r="61" spans="4:26" x14ac:dyDescent="0.25">
      <c r="D61" s="19" t="str">
        <f>+'Type leveranser P'!A68</f>
        <v>Oljevekster</v>
      </c>
      <c r="E61" s="20">
        <f>+'Type leveranser P'!B68/1000</f>
        <v>0</v>
      </c>
      <c r="F61" s="20">
        <f>+'Type leveranser P'!C68/1000</f>
        <v>11.590999999999999</v>
      </c>
      <c r="G61" s="20">
        <f>+'Type leveranser P'!D68/1000</f>
        <v>0</v>
      </c>
      <c r="H61" s="20">
        <f>+'Type leveranser P'!E68/1000</f>
        <v>0</v>
      </c>
      <c r="I61" s="20">
        <f>+'Type leveranser P'!F68/1000</f>
        <v>0</v>
      </c>
      <c r="J61" s="20">
        <f>+'Type leveranser P'!G68/1000</f>
        <v>135.72200000000001</v>
      </c>
      <c r="K61" s="20">
        <f>+'Type leveranser P'!H68/1000</f>
        <v>148.94900000000001</v>
      </c>
      <c r="L61" s="20">
        <f>+'Type leveranser P'!I68/1000</f>
        <v>103.03700000000001</v>
      </c>
      <c r="M61" s="20">
        <f>+'Type leveranser P'!J68/1000</f>
        <v>112.703</v>
      </c>
      <c r="N61" s="20">
        <f>+'Type leveranser P'!K68/1000</f>
        <v>94.364999999999995</v>
      </c>
      <c r="O61" s="20">
        <f>+'Type leveranser P'!L68/1000</f>
        <v>142.28700000000001</v>
      </c>
      <c r="P61" s="20">
        <f>+'Type leveranser P'!M68/1000</f>
        <v>61.982999999999997</v>
      </c>
      <c r="Q61" s="20">
        <f>+'Type leveranser P'!N68/1000</f>
        <v>230.95099999999999</v>
      </c>
      <c r="R61" s="20">
        <f>+'Type leveranser P'!O68/1000</f>
        <v>81.266000000000005</v>
      </c>
      <c r="S61" s="20">
        <f>+'Type leveranser P'!P68/1000</f>
        <v>213.88800000000001</v>
      </c>
      <c r="T61" s="20">
        <f>+'Type leveranser P'!Q68/1000</f>
        <v>272.839</v>
      </c>
      <c r="U61" s="20">
        <f>+'Type leveranser P'!S68/1000</f>
        <v>0</v>
      </c>
      <c r="V61" s="20">
        <f>+'Type leveranser P'!T68/1000</f>
        <v>0</v>
      </c>
      <c r="W61" s="20">
        <f>+'Type leveranser P'!R68/1000</f>
        <v>0</v>
      </c>
      <c r="X61" s="20">
        <f>+'Type leveranser P'!U68/1000</f>
        <v>0</v>
      </c>
      <c r="Y61" s="20">
        <f>+'Type leveranser P'!V68/1000</f>
        <v>1609.5809999999999</v>
      </c>
      <c r="Z61" s="49" t="s">
        <v>394</v>
      </c>
    </row>
    <row r="62" spans="4:26" x14ac:dyDescent="0.25">
      <c r="D62" s="19" t="str">
        <f>+'Type leveranser P'!A69</f>
        <v>Erter</v>
      </c>
      <c r="E62" s="20">
        <f>+'Type leveranser P'!B69/1000</f>
        <v>19.928999999999998</v>
      </c>
      <c r="F62" s="20">
        <f>+'Type leveranser P'!C69/1000</f>
        <v>0</v>
      </c>
      <c r="G62" s="20">
        <f>+'Type leveranser P'!D69/1000</f>
        <v>50.41</v>
      </c>
      <c r="H62" s="20">
        <f>+'Type leveranser P'!E69/1000</f>
        <v>0</v>
      </c>
      <c r="I62" s="20">
        <f>+'Type leveranser P'!F69/1000</f>
        <v>36.798999999999999</v>
      </c>
      <c r="J62" s="20">
        <f>+'Type leveranser P'!G69/1000</f>
        <v>39.856000000000002</v>
      </c>
      <c r="K62" s="20">
        <f>+'Type leveranser P'!H69/1000</f>
        <v>7.2460000000000004</v>
      </c>
      <c r="L62" s="20">
        <f>+'Type leveranser P'!I69/1000</f>
        <v>9.8230000000000004</v>
      </c>
      <c r="M62" s="20">
        <f>+'Type leveranser P'!J69/1000</f>
        <v>6.0609999999999999</v>
      </c>
      <c r="N62" s="20">
        <f>+'Type leveranser P'!K69/1000</f>
        <v>3.081</v>
      </c>
      <c r="O62" s="20">
        <f>+'Type leveranser P'!L69/1000</f>
        <v>0</v>
      </c>
      <c r="P62" s="20">
        <f>+'Type leveranser P'!M69/1000</f>
        <v>11.82</v>
      </c>
      <c r="Q62" s="20">
        <f>+'Type leveranser P'!N69/1000</f>
        <v>0</v>
      </c>
      <c r="R62" s="20">
        <f>+'Type leveranser P'!O69/1000</f>
        <v>22.587</v>
      </c>
      <c r="S62" s="20">
        <f>+'Type leveranser P'!P69/1000</f>
        <v>26.207000000000001</v>
      </c>
      <c r="T62" s="20">
        <f>+'Type leveranser P'!Q69/1000</f>
        <v>16.356999999999999</v>
      </c>
      <c r="U62" s="20">
        <f>+'Type leveranser P'!S69/1000</f>
        <v>0</v>
      </c>
      <c r="V62" s="20">
        <f>+'Type leveranser P'!T69/1000</f>
        <v>0</v>
      </c>
      <c r="W62" s="20">
        <f>+'Type leveranser P'!R69/1000</f>
        <v>0</v>
      </c>
      <c r="X62" s="20">
        <f>+'Type leveranser P'!U69/1000</f>
        <v>0</v>
      </c>
      <c r="Y62" s="20">
        <f>+'Type leveranser P'!V69/1000</f>
        <v>250.17599999999999</v>
      </c>
      <c r="Z62" s="49" t="s">
        <v>394</v>
      </c>
    </row>
    <row r="63" spans="4:26" x14ac:dyDescent="0.25">
      <c r="D63" s="14" t="str">
        <f>+'Type leveranser P'!A70</f>
        <v>Sum</v>
      </c>
      <c r="E63" s="16">
        <f>+'Type leveranser P'!B70/1000</f>
        <v>346.80799999999999</v>
      </c>
      <c r="F63" s="16">
        <f>+'Type leveranser P'!C70/1000</f>
        <v>170.09299999999999</v>
      </c>
      <c r="G63" s="16">
        <f>+'Type leveranser P'!D70/1000</f>
        <v>456.197</v>
      </c>
      <c r="H63" s="16">
        <f>+'Type leveranser P'!E70/1000</f>
        <v>468.39100000000002</v>
      </c>
      <c r="I63" s="16">
        <f>+'Type leveranser P'!F70/1000</f>
        <v>621.48299999999995</v>
      </c>
      <c r="J63" s="16">
        <f>+'Type leveranser P'!G70/1000</f>
        <v>1278.52</v>
      </c>
      <c r="K63" s="16">
        <f>+'Type leveranser P'!H70/1000</f>
        <v>899.03099999999995</v>
      </c>
      <c r="L63" s="16">
        <f>+'Type leveranser P'!I70/1000</f>
        <v>1076.819</v>
      </c>
      <c r="M63" s="16">
        <f>+'Type leveranser P'!J70/1000</f>
        <v>769.69399999999996</v>
      </c>
      <c r="N63" s="16">
        <f>+'Type leveranser P'!K70/1000</f>
        <v>1347.242</v>
      </c>
      <c r="O63" s="16">
        <f>+'Type leveranser P'!L70/1000</f>
        <v>1295.008</v>
      </c>
      <c r="P63" s="16">
        <f>+'Type leveranser P'!M70/1000</f>
        <v>1848.6379999999999</v>
      </c>
      <c r="Q63" s="16">
        <f>+'Type leveranser P'!N70/1000</f>
        <v>1764.3409999999999</v>
      </c>
      <c r="R63" s="16">
        <f>+'Type leveranser P'!O70/1000</f>
        <v>584.61199999999997</v>
      </c>
      <c r="S63" s="16">
        <f>+'Type leveranser P'!P70/1000</f>
        <v>1983.8309999999999</v>
      </c>
      <c r="T63" s="16">
        <f>+'Type leveranser P'!Q70/1000</f>
        <v>2550.3510000000001</v>
      </c>
      <c r="U63" s="16">
        <f>+'Type leveranser P'!S70/1000</f>
        <v>0</v>
      </c>
      <c r="V63" s="16">
        <f>+'Type leveranser P'!T70/1000</f>
        <v>0</v>
      </c>
      <c r="W63" s="16">
        <f>+'Type leveranser P'!R70/1000</f>
        <v>0</v>
      </c>
      <c r="X63" s="16">
        <f>+'Type leveranser P'!U70/1000</f>
        <v>0</v>
      </c>
      <c r="Y63" s="16">
        <f>+'Type leveranser P'!V70/1000</f>
        <v>17461.059000000001</v>
      </c>
      <c r="Z63" s="49" t="s">
        <v>394</v>
      </c>
    </row>
  </sheetData>
  <phoneticPr fontId="20" type="noConversion"/>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69"/>
  <sheetViews>
    <sheetView zoomScale="90" zoomScaleNormal="90" workbookViewId="0">
      <pane xSplit="1" topLeftCell="S1" activePane="topRight" state="frozen"/>
      <selection activeCell="A3" sqref="A3"/>
      <selection pane="topRight" activeCell="AI5" sqref="AI5:AJ5"/>
    </sheetView>
  </sheetViews>
  <sheetFormatPr baseColWidth="10" defaultRowHeight="15" x14ac:dyDescent="0.25"/>
  <cols>
    <col min="1" max="1" width="13.42578125" customWidth="1"/>
    <col min="2" max="2" width="18.7109375" bestFit="1" customWidth="1"/>
    <col min="3" max="42" width="12.140625" bestFit="1" customWidth="1"/>
    <col min="43" max="43" width="13.28515625" bestFit="1" customWidth="1"/>
    <col min="44" max="44" width="11.5703125" bestFit="1" customWidth="1"/>
    <col min="45" max="45" width="13.28515625" bestFit="1" customWidth="1"/>
    <col min="46" max="46" width="11.5703125" bestFit="1" customWidth="1"/>
    <col min="47" max="53" width="8.7109375" customWidth="1"/>
    <col min="54" max="54" width="10" customWidth="1"/>
    <col min="55" max="56" width="8" customWidth="1"/>
    <col min="57" max="58" width="9" customWidth="1"/>
  </cols>
  <sheetData>
    <row r="1" spans="1:44" ht="15.75" x14ac:dyDescent="0.25">
      <c r="A1" s="11" t="s">
        <v>40</v>
      </c>
    </row>
    <row r="2" spans="1:44" x14ac:dyDescent="0.25">
      <c r="C2" s="1" t="s">
        <v>0</v>
      </c>
      <c r="D2" s="1" t="s">
        <v>221</v>
      </c>
    </row>
    <row r="3" spans="1:44" x14ac:dyDescent="0.25">
      <c r="C3">
        <v>2005</v>
      </c>
      <c r="E3">
        <v>2006</v>
      </c>
      <c r="G3">
        <v>2007</v>
      </c>
      <c r="I3">
        <v>2008</v>
      </c>
      <c r="K3">
        <v>2009</v>
      </c>
      <c r="M3">
        <v>2010</v>
      </c>
      <c r="O3">
        <v>2011</v>
      </c>
      <c r="Q3">
        <v>2012</v>
      </c>
      <c r="S3">
        <v>2013</v>
      </c>
      <c r="U3">
        <v>2014</v>
      </c>
      <c r="W3">
        <v>2015</v>
      </c>
      <c r="Y3">
        <v>2016</v>
      </c>
      <c r="AA3">
        <v>2017</v>
      </c>
      <c r="AC3">
        <v>2018</v>
      </c>
      <c r="AE3">
        <v>2019</v>
      </c>
      <c r="AG3">
        <v>2020</v>
      </c>
      <c r="AI3" s="45">
        <v>2023</v>
      </c>
      <c r="AK3" s="46">
        <v>2021</v>
      </c>
      <c r="AM3" s="46">
        <v>2022</v>
      </c>
      <c r="AO3">
        <v>2024</v>
      </c>
      <c r="AQ3" t="s">
        <v>25</v>
      </c>
      <c r="AR3" t="s">
        <v>26</v>
      </c>
    </row>
    <row r="4" spans="1:44" x14ac:dyDescent="0.25">
      <c r="A4" s="1" t="s">
        <v>7</v>
      </c>
      <c r="B4" s="1" t="s">
        <v>9</v>
      </c>
      <c r="C4" t="s">
        <v>11</v>
      </c>
      <c r="D4" t="s">
        <v>12</v>
      </c>
      <c r="E4" t="s">
        <v>11</v>
      </c>
      <c r="F4" t="s">
        <v>12</v>
      </c>
      <c r="G4" t="s">
        <v>11</v>
      </c>
      <c r="H4" t="s">
        <v>12</v>
      </c>
      <c r="I4" t="s">
        <v>11</v>
      </c>
      <c r="J4" t="s">
        <v>12</v>
      </c>
      <c r="K4" t="s">
        <v>11</v>
      </c>
      <c r="L4" t="s">
        <v>12</v>
      </c>
      <c r="M4" t="s">
        <v>11</v>
      </c>
      <c r="N4" t="s">
        <v>12</v>
      </c>
      <c r="O4" t="s">
        <v>11</v>
      </c>
      <c r="P4" t="s">
        <v>12</v>
      </c>
      <c r="Q4" t="s">
        <v>11</v>
      </c>
      <c r="R4" t="s">
        <v>12</v>
      </c>
      <c r="S4" t="s">
        <v>11</v>
      </c>
      <c r="T4" t="s">
        <v>12</v>
      </c>
      <c r="U4" t="s">
        <v>11</v>
      </c>
      <c r="V4" t="s">
        <v>12</v>
      </c>
      <c r="W4" t="s">
        <v>11</v>
      </c>
      <c r="X4" t="s">
        <v>12</v>
      </c>
      <c r="Y4" t="s">
        <v>11</v>
      </c>
      <c r="Z4" t="s">
        <v>12</v>
      </c>
      <c r="AA4" t="s">
        <v>11</v>
      </c>
      <c r="AB4" t="s">
        <v>12</v>
      </c>
      <c r="AC4" t="s">
        <v>11</v>
      </c>
      <c r="AD4" t="s">
        <v>12</v>
      </c>
      <c r="AE4" t="s">
        <v>11</v>
      </c>
      <c r="AF4" t="s">
        <v>12</v>
      </c>
      <c r="AG4" t="s">
        <v>11</v>
      </c>
      <c r="AH4" t="s">
        <v>12</v>
      </c>
      <c r="AI4" t="s">
        <v>11</v>
      </c>
      <c r="AJ4" t="s">
        <v>12</v>
      </c>
      <c r="AK4" t="s">
        <v>11</v>
      </c>
      <c r="AL4" t="s">
        <v>12</v>
      </c>
      <c r="AM4" t="s">
        <v>11</v>
      </c>
      <c r="AN4" t="s">
        <v>12</v>
      </c>
      <c r="AO4" t="s">
        <v>11</v>
      </c>
      <c r="AP4" t="s">
        <v>12</v>
      </c>
    </row>
    <row r="5" spans="1:44" x14ac:dyDescent="0.25">
      <c r="A5" t="s">
        <v>2</v>
      </c>
      <c r="B5" t="s">
        <v>151</v>
      </c>
      <c r="C5" s="50">
        <v>186007139</v>
      </c>
      <c r="D5" s="50">
        <v>475683</v>
      </c>
      <c r="E5" s="50">
        <v>164909269</v>
      </c>
      <c r="F5" s="50">
        <v>451032</v>
      </c>
      <c r="G5" s="50">
        <v>179646636</v>
      </c>
      <c r="H5" s="50">
        <v>415305</v>
      </c>
      <c r="I5" s="50">
        <v>183104094</v>
      </c>
      <c r="J5" s="50">
        <v>401781</v>
      </c>
      <c r="K5" s="50">
        <v>144629404</v>
      </c>
      <c r="L5" s="50">
        <v>412537</v>
      </c>
      <c r="M5" s="50">
        <v>171465303</v>
      </c>
      <c r="N5" s="50">
        <v>432184</v>
      </c>
      <c r="O5" s="50">
        <v>146469055</v>
      </c>
      <c r="P5" s="50">
        <v>426593</v>
      </c>
      <c r="Q5" s="50">
        <v>170414262</v>
      </c>
      <c r="R5" s="50">
        <v>433006</v>
      </c>
      <c r="S5" s="50">
        <v>159379729</v>
      </c>
      <c r="T5" s="50">
        <v>434451</v>
      </c>
      <c r="U5" s="50">
        <v>168251986</v>
      </c>
      <c r="V5" s="50">
        <v>387409</v>
      </c>
      <c r="W5" s="50">
        <v>184387463</v>
      </c>
      <c r="X5" s="50">
        <v>380378</v>
      </c>
      <c r="Y5" s="50">
        <v>204297521</v>
      </c>
      <c r="Z5" s="50">
        <v>413849</v>
      </c>
      <c r="AA5" s="50">
        <v>206900453</v>
      </c>
      <c r="AB5" s="50">
        <v>423047</v>
      </c>
      <c r="AC5" s="50">
        <v>145034490</v>
      </c>
      <c r="AD5" s="50">
        <v>462065</v>
      </c>
      <c r="AE5" s="50">
        <v>177211312</v>
      </c>
      <c r="AF5" s="50">
        <v>429185</v>
      </c>
      <c r="AG5" s="50">
        <v>229397877</v>
      </c>
      <c r="AH5" s="50">
        <v>425283</v>
      </c>
      <c r="AI5" s="50">
        <v>150845464</v>
      </c>
      <c r="AJ5" s="50">
        <v>447081</v>
      </c>
      <c r="AK5" s="50">
        <v>190630784</v>
      </c>
      <c r="AL5" s="50">
        <v>415937</v>
      </c>
      <c r="AM5" s="50">
        <v>234765951</v>
      </c>
      <c r="AN5" s="50">
        <v>451549</v>
      </c>
      <c r="AO5" s="50">
        <v>219811082</v>
      </c>
      <c r="AP5" s="50">
        <v>472323</v>
      </c>
      <c r="AQ5" s="50">
        <v>3617559274</v>
      </c>
      <c r="AR5" s="50">
        <v>8590678</v>
      </c>
    </row>
    <row r="6" spans="1:44" x14ac:dyDescent="0.25">
      <c r="B6" t="s">
        <v>150</v>
      </c>
      <c r="C6" s="50">
        <v>137278328</v>
      </c>
      <c r="D6" s="50">
        <v>445245</v>
      </c>
      <c r="E6" s="50">
        <v>156679826</v>
      </c>
      <c r="F6" s="50">
        <v>446454</v>
      </c>
      <c r="G6" s="50">
        <v>118088007</v>
      </c>
      <c r="H6" s="50">
        <v>435700</v>
      </c>
      <c r="I6" s="50">
        <v>179545394</v>
      </c>
      <c r="J6" s="50">
        <v>428591</v>
      </c>
      <c r="K6" s="50">
        <v>144333966</v>
      </c>
      <c r="L6" s="50">
        <v>417168</v>
      </c>
      <c r="M6" s="50">
        <v>125486043</v>
      </c>
      <c r="N6" s="50">
        <v>437256</v>
      </c>
      <c r="O6" s="50">
        <v>132085283</v>
      </c>
      <c r="P6" s="50">
        <v>428136</v>
      </c>
      <c r="Q6" s="50">
        <v>159959644</v>
      </c>
      <c r="R6" s="50">
        <v>421364</v>
      </c>
      <c r="S6" s="50">
        <v>134694116</v>
      </c>
      <c r="T6" s="50">
        <v>427266</v>
      </c>
      <c r="U6" s="50">
        <v>162131781</v>
      </c>
      <c r="V6" s="50">
        <v>409771</v>
      </c>
      <c r="W6" s="50">
        <v>126266521</v>
      </c>
      <c r="X6" s="50">
        <v>400819</v>
      </c>
      <c r="Y6" s="50">
        <v>168538413</v>
      </c>
      <c r="Z6" s="50">
        <v>408019</v>
      </c>
      <c r="AA6" s="50">
        <v>151402470</v>
      </c>
      <c r="AB6" s="50">
        <v>410006</v>
      </c>
      <c r="AC6" s="50">
        <v>140462378</v>
      </c>
      <c r="AD6" s="50">
        <v>392899</v>
      </c>
      <c r="AE6" s="50">
        <v>164488483</v>
      </c>
      <c r="AF6" s="50">
        <v>389948</v>
      </c>
      <c r="AG6" s="50">
        <v>127883305</v>
      </c>
      <c r="AH6" s="50">
        <v>395041</v>
      </c>
      <c r="AI6" s="50">
        <v>138133783</v>
      </c>
      <c r="AJ6" s="50">
        <v>355696</v>
      </c>
      <c r="AK6" s="50">
        <v>149979625</v>
      </c>
      <c r="AL6" s="50">
        <v>379401</v>
      </c>
      <c r="AM6" s="50">
        <v>128707062</v>
      </c>
      <c r="AN6" s="50">
        <v>363626</v>
      </c>
      <c r="AO6" s="50">
        <v>156712446</v>
      </c>
      <c r="AP6" s="50">
        <v>353434</v>
      </c>
      <c r="AQ6" s="50">
        <v>2902856874</v>
      </c>
      <c r="AR6" s="50">
        <v>8145840</v>
      </c>
    </row>
    <row r="7" spans="1:44" x14ac:dyDescent="0.25">
      <c r="B7" t="s">
        <v>297</v>
      </c>
      <c r="C7" s="50">
        <v>96816521</v>
      </c>
      <c r="D7" s="50">
        <v>265210</v>
      </c>
      <c r="E7" s="50">
        <v>76366958</v>
      </c>
      <c r="F7" s="50">
        <v>229581</v>
      </c>
      <c r="G7" s="50">
        <v>74907671</v>
      </c>
      <c r="H7" s="50">
        <v>208453</v>
      </c>
      <c r="I7" s="50">
        <v>75948962</v>
      </c>
      <c r="J7" s="50">
        <v>181058</v>
      </c>
      <c r="K7" s="50">
        <v>68034718</v>
      </c>
      <c r="L7" s="50">
        <v>211316</v>
      </c>
      <c r="M7" s="50">
        <v>89568336</v>
      </c>
      <c r="N7" s="50">
        <v>237546</v>
      </c>
      <c r="O7" s="50">
        <v>86034074</v>
      </c>
      <c r="P7" s="50">
        <v>247233</v>
      </c>
      <c r="Q7" s="50">
        <v>88976243</v>
      </c>
      <c r="R7" s="50">
        <v>288742</v>
      </c>
      <c r="S7" s="50">
        <v>83499917</v>
      </c>
      <c r="T7" s="50">
        <v>272870</v>
      </c>
      <c r="U7" s="50">
        <v>81764902</v>
      </c>
      <c r="V7" s="50">
        <v>194593</v>
      </c>
      <c r="W7" s="50">
        <v>82816937</v>
      </c>
      <c r="X7" s="50">
        <v>178737</v>
      </c>
      <c r="Y7" s="50">
        <v>107377015</v>
      </c>
      <c r="Z7" s="50">
        <v>215650</v>
      </c>
      <c r="AA7" s="50">
        <v>90074155</v>
      </c>
      <c r="AB7" s="50">
        <v>201307</v>
      </c>
      <c r="AC7" s="50">
        <v>60093237</v>
      </c>
      <c r="AD7" s="50">
        <v>256630</v>
      </c>
      <c r="AE7" s="50">
        <v>84870825</v>
      </c>
      <c r="AF7" s="50">
        <v>188954</v>
      </c>
      <c r="AG7" s="50">
        <v>111313000</v>
      </c>
      <c r="AH7" s="50">
        <v>221697</v>
      </c>
      <c r="AI7" s="50">
        <v>65223813</v>
      </c>
      <c r="AJ7" s="50">
        <v>254788</v>
      </c>
      <c r="AK7" s="50">
        <v>93815256</v>
      </c>
      <c r="AL7" s="50">
        <v>194333</v>
      </c>
      <c r="AM7" s="50">
        <v>106505811</v>
      </c>
      <c r="AN7" s="50">
        <v>236966</v>
      </c>
      <c r="AO7" s="50">
        <v>119508961</v>
      </c>
      <c r="AP7" s="50">
        <v>285949</v>
      </c>
      <c r="AQ7" s="50">
        <v>1743517312</v>
      </c>
      <c r="AR7" s="50">
        <v>4571613</v>
      </c>
    </row>
    <row r="8" spans="1:44" x14ac:dyDescent="0.25">
      <c r="B8" t="s">
        <v>303</v>
      </c>
      <c r="C8" s="50">
        <v>61199634</v>
      </c>
      <c r="D8" s="50">
        <v>154355</v>
      </c>
      <c r="E8" s="50">
        <v>47822405</v>
      </c>
      <c r="F8" s="50">
        <v>128826</v>
      </c>
      <c r="G8" s="50">
        <v>37176471</v>
      </c>
      <c r="H8" s="50">
        <v>104856</v>
      </c>
      <c r="I8" s="50">
        <v>38856347</v>
      </c>
      <c r="J8" s="50">
        <v>90031</v>
      </c>
      <c r="K8" s="50">
        <v>41871301</v>
      </c>
      <c r="L8" s="50">
        <v>113463</v>
      </c>
      <c r="M8" s="50">
        <v>62796977</v>
      </c>
      <c r="N8" s="50">
        <v>142198</v>
      </c>
      <c r="O8" s="50">
        <v>59325729</v>
      </c>
      <c r="P8" s="50">
        <v>158554</v>
      </c>
      <c r="Q8" s="50">
        <v>77545146</v>
      </c>
      <c r="R8" s="50">
        <v>202110</v>
      </c>
      <c r="S8" s="50">
        <v>72560312</v>
      </c>
      <c r="T8" s="50">
        <v>231132</v>
      </c>
      <c r="U8" s="50">
        <v>56741006</v>
      </c>
      <c r="V8" s="50">
        <v>126467</v>
      </c>
      <c r="W8" s="50">
        <v>56503747</v>
      </c>
      <c r="X8" s="50">
        <v>117975</v>
      </c>
      <c r="Y8" s="50">
        <v>78555169</v>
      </c>
      <c r="Z8" s="50">
        <v>156143</v>
      </c>
      <c r="AA8" s="50">
        <v>65991741</v>
      </c>
      <c r="AB8" s="50">
        <v>134094</v>
      </c>
      <c r="AC8" s="50">
        <v>49038725</v>
      </c>
      <c r="AD8" s="50">
        <v>189840</v>
      </c>
      <c r="AE8" s="50">
        <v>75485575</v>
      </c>
      <c r="AF8" s="50">
        <v>140421</v>
      </c>
      <c r="AG8" s="50">
        <v>89077184</v>
      </c>
      <c r="AH8" s="50">
        <v>185980</v>
      </c>
      <c r="AI8" s="50">
        <v>52681799</v>
      </c>
      <c r="AJ8" s="50">
        <v>207659</v>
      </c>
      <c r="AK8" s="50">
        <v>99246501</v>
      </c>
      <c r="AL8" s="50">
        <v>162220</v>
      </c>
      <c r="AM8" s="50">
        <v>90978776</v>
      </c>
      <c r="AN8" s="50">
        <v>191325</v>
      </c>
      <c r="AO8" s="50">
        <v>95486078</v>
      </c>
      <c r="AP8" s="50">
        <v>233789</v>
      </c>
      <c r="AQ8" s="50">
        <v>1308940623</v>
      </c>
      <c r="AR8" s="50">
        <v>3171438</v>
      </c>
    </row>
    <row r="9" spans="1:44" x14ac:dyDescent="0.25">
      <c r="B9" t="s">
        <v>302</v>
      </c>
      <c r="C9" s="50">
        <v>27212356</v>
      </c>
      <c r="D9" s="50">
        <v>68924</v>
      </c>
      <c r="E9" s="50">
        <v>24726843</v>
      </c>
      <c r="F9" s="50">
        <v>72367</v>
      </c>
      <c r="G9" s="50">
        <v>19153052</v>
      </c>
      <c r="H9" s="50">
        <v>57801</v>
      </c>
      <c r="I9" s="50">
        <v>17544925</v>
      </c>
      <c r="J9" s="50">
        <v>42604</v>
      </c>
      <c r="K9" s="50">
        <v>17791235</v>
      </c>
      <c r="L9" s="50">
        <v>51551</v>
      </c>
      <c r="M9" s="50">
        <v>26383455</v>
      </c>
      <c r="N9" s="50">
        <v>56381</v>
      </c>
      <c r="O9" s="50">
        <v>23126878</v>
      </c>
      <c r="P9" s="50">
        <v>64327</v>
      </c>
      <c r="Q9" s="50">
        <v>28181764</v>
      </c>
      <c r="R9" s="50">
        <v>71355</v>
      </c>
      <c r="S9" s="50">
        <v>23833503</v>
      </c>
      <c r="T9" s="50">
        <v>83083</v>
      </c>
      <c r="U9" s="50">
        <v>18497357</v>
      </c>
      <c r="V9" s="50">
        <v>41093</v>
      </c>
      <c r="W9" s="50">
        <v>18754553</v>
      </c>
      <c r="X9" s="50">
        <v>42566</v>
      </c>
      <c r="Y9" s="50">
        <v>25799555</v>
      </c>
      <c r="Z9" s="50">
        <v>51493</v>
      </c>
      <c r="AA9" s="50">
        <v>19280995</v>
      </c>
      <c r="AB9" s="50">
        <v>55016</v>
      </c>
      <c r="AC9" s="50">
        <v>15605151</v>
      </c>
      <c r="AD9" s="50">
        <v>57660</v>
      </c>
      <c r="AE9" s="50">
        <v>23673522</v>
      </c>
      <c r="AF9" s="50">
        <v>47791</v>
      </c>
      <c r="AG9" s="50">
        <v>28465956</v>
      </c>
      <c r="AH9" s="50">
        <v>54749</v>
      </c>
      <c r="AI9" s="50">
        <v>22038619</v>
      </c>
      <c r="AJ9" s="50">
        <v>67256</v>
      </c>
      <c r="AK9" s="50">
        <v>22265386</v>
      </c>
      <c r="AL9" s="50">
        <v>50800</v>
      </c>
      <c r="AM9" s="50">
        <v>27214813</v>
      </c>
      <c r="AN9" s="50">
        <v>77182</v>
      </c>
      <c r="AO9" s="50">
        <v>30196622</v>
      </c>
      <c r="AP9" s="50">
        <v>85506</v>
      </c>
      <c r="AQ9" s="50">
        <v>459746540</v>
      </c>
      <c r="AR9" s="50">
        <v>1199505</v>
      </c>
    </row>
    <row r="10" spans="1:44" x14ac:dyDescent="0.25">
      <c r="B10" t="s">
        <v>298</v>
      </c>
      <c r="C10" s="50">
        <v>31964424</v>
      </c>
      <c r="D10" s="50">
        <v>90040</v>
      </c>
      <c r="E10" s="50">
        <v>22660893</v>
      </c>
      <c r="F10" s="50">
        <v>80020</v>
      </c>
      <c r="G10" s="50">
        <v>22465333</v>
      </c>
      <c r="H10" s="50">
        <v>73615</v>
      </c>
      <c r="I10" s="50">
        <v>21456048</v>
      </c>
      <c r="J10" s="50">
        <v>59125</v>
      </c>
      <c r="K10" s="50">
        <v>18651788</v>
      </c>
      <c r="L10" s="50">
        <v>63686</v>
      </c>
      <c r="M10" s="50">
        <v>26831415</v>
      </c>
      <c r="N10" s="50">
        <v>69282</v>
      </c>
      <c r="O10" s="50">
        <v>20376973</v>
      </c>
      <c r="P10" s="50">
        <v>72469</v>
      </c>
      <c r="Q10" s="50">
        <v>24345192</v>
      </c>
      <c r="R10" s="50">
        <v>70919</v>
      </c>
      <c r="S10" s="50">
        <v>22094552</v>
      </c>
      <c r="T10" s="50">
        <v>70714</v>
      </c>
      <c r="U10" s="50">
        <v>21979743</v>
      </c>
      <c r="V10" s="50">
        <v>49212</v>
      </c>
      <c r="W10" s="50">
        <v>23917745</v>
      </c>
      <c r="X10" s="50">
        <v>51059</v>
      </c>
      <c r="Y10" s="50">
        <v>27783643</v>
      </c>
      <c r="Z10" s="50">
        <v>60914</v>
      </c>
      <c r="AA10" s="50">
        <v>23509652</v>
      </c>
      <c r="AB10" s="50">
        <v>60058</v>
      </c>
      <c r="AC10" s="50">
        <v>13053712</v>
      </c>
      <c r="AD10" s="50">
        <v>61479</v>
      </c>
      <c r="AE10" s="50">
        <v>21913531</v>
      </c>
      <c r="AF10" s="50">
        <v>57775</v>
      </c>
      <c r="AG10" s="50">
        <v>25793996</v>
      </c>
      <c r="AH10" s="50">
        <v>55769</v>
      </c>
      <c r="AI10" s="50">
        <v>13968916</v>
      </c>
      <c r="AJ10" s="50">
        <v>60436</v>
      </c>
      <c r="AK10" s="50">
        <v>21252076</v>
      </c>
      <c r="AL10" s="50">
        <v>51756</v>
      </c>
      <c r="AM10" s="50">
        <v>25108574</v>
      </c>
      <c r="AN10" s="50">
        <v>57649</v>
      </c>
      <c r="AO10" s="50">
        <v>24424976</v>
      </c>
      <c r="AP10" s="50">
        <v>71454</v>
      </c>
      <c r="AQ10" s="50">
        <v>453553182</v>
      </c>
      <c r="AR10" s="50">
        <v>1287431</v>
      </c>
    </row>
    <row r="11" spans="1:44" x14ac:dyDescent="0.25">
      <c r="B11" t="s">
        <v>24</v>
      </c>
      <c r="C11" s="50">
        <v>17325319</v>
      </c>
      <c r="D11" s="50">
        <v>35906</v>
      </c>
      <c r="E11" s="50">
        <v>16115025</v>
      </c>
      <c r="F11" s="50">
        <v>31980</v>
      </c>
      <c r="G11" s="50">
        <v>11374253</v>
      </c>
      <c r="H11" s="50">
        <v>31045</v>
      </c>
      <c r="I11" s="50">
        <v>13676020</v>
      </c>
      <c r="J11" s="50">
        <v>31651</v>
      </c>
      <c r="K11" s="50">
        <v>13587139</v>
      </c>
      <c r="L11" s="50">
        <v>32115</v>
      </c>
      <c r="M11" s="50">
        <v>15261822</v>
      </c>
      <c r="N11" s="50">
        <v>33248</v>
      </c>
      <c r="O11" s="50">
        <v>7849226</v>
      </c>
      <c r="P11" s="50">
        <v>26980</v>
      </c>
      <c r="Q11" s="50">
        <v>8500858</v>
      </c>
      <c r="R11" s="50">
        <v>22316</v>
      </c>
      <c r="S11" s="50">
        <v>6326925</v>
      </c>
      <c r="T11" s="50">
        <v>16981</v>
      </c>
      <c r="U11" s="50">
        <v>7470765</v>
      </c>
      <c r="V11" s="50">
        <v>16466</v>
      </c>
      <c r="W11" s="50">
        <v>5982817</v>
      </c>
      <c r="X11" s="50">
        <v>19287</v>
      </c>
      <c r="Y11" s="50">
        <v>10568232</v>
      </c>
      <c r="Z11" s="50">
        <v>25866</v>
      </c>
      <c r="AA11" s="50">
        <v>8109033</v>
      </c>
      <c r="AB11" s="50">
        <v>22932</v>
      </c>
      <c r="AC11" s="50">
        <v>7519015</v>
      </c>
      <c r="AD11" s="50">
        <v>18175</v>
      </c>
      <c r="AE11" s="50">
        <v>7358167</v>
      </c>
      <c r="AF11" s="50">
        <v>16169</v>
      </c>
      <c r="AG11" s="50">
        <v>9841863</v>
      </c>
      <c r="AH11" s="50">
        <v>19874</v>
      </c>
      <c r="AI11" s="50">
        <v>13853615</v>
      </c>
      <c r="AJ11" s="50">
        <v>29268</v>
      </c>
      <c r="AK11" s="50">
        <v>14987865</v>
      </c>
      <c r="AL11" s="50">
        <v>28410</v>
      </c>
      <c r="AM11" s="50">
        <v>15936220</v>
      </c>
      <c r="AN11" s="50">
        <v>25816</v>
      </c>
      <c r="AO11" s="50">
        <v>14685176</v>
      </c>
      <c r="AP11" s="50">
        <v>25998</v>
      </c>
      <c r="AQ11" s="50">
        <v>226329355</v>
      </c>
      <c r="AR11" s="50">
        <v>510483</v>
      </c>
    </row>
    <row r="12" spans="1:44" x14ac:dyDescent="0.25">
      <c r="B12" t="s">
        <v>300</v>
      </c>
      <c r="C12" s="50">
        <v>12652176</v>
      </c>
      <c r="D12" s="50">
        <v>38485</v>
      </c>
      <c r="E12" s="50">
        <v>9519142</v>
      </c>
      <c r="F12" s="50">
        <v>30806</v>
      </c>
      <c r="G12" s="50">
        <v>7654675</v>
      </c>
      <c r="H12" s="50">
        <v>30115</v>
      </c>
      <c r="I12" s="50">
        <v>7290094</v>
      </c>
      <c r="J12" s="50">
        <v>20016</v>
      </c>
      <c r="K12" s="50">
        <v>6504279</v>
      </c>
      <c r="L12" s="50">
        <v>21588</v>
      </c>
      <c r="M12" s="50">
        <v>8985061</v>
      </c>
      <c r="N12" s="50">
        <v>22185</v>
      </c>
      <c r="O12" s="50">
        <v>4976133</v>
      </c>
      <c r="P12" s="50">
        <v>23314</v>
      </c>
      <c r="Q12" s="50">
        <v>7977232</v>
      </c>
      <c r="R12" s="50">
        <v>23813</v>
      </c>
      <c r="S12" s="50">
        <v>6265563</v>
      </c>
      <c r="T12" s="50">
        <v>26387</v>
      </c>
      <c r="U12" s="50">
        <v>6283681</v>
      </c>
      <c r="V12" s="50">
        <v>16334</v>
      </c>
      <c r="W12" s="50">
        <v>6854648</v>
      </c>
      <c r="X12" s="50">
        <v>16744</v>
      </c>
      <c r="Y12" s="50">
        <v>6910994</v>
      </c>
      <c r="Z12" s="50">
        <v>16775</v>
      </c>
      <c r="AA12" s="50">
        <v>4842275</v>
      </c>
      <c r="AB12" s="50">
        <v>16921</v>
      </c>
      <c r="AC12" s="50">
        <v>4347915</v>
      </c>
      <c r="AD12" s="50">
        <v>16753</v>
      </c>
      <c r="AE12" s="50">
        <v>6051630</v>
      </c>
      <c r="AF12" s="50">
        <v>14574</v>
      </c>
      <c r="AG12" s="50">
        <v>7934949</v>
      </c>
      <c r="AH12" s="50">
        <v>17064</v>
      </c>
      <c r="AI12" s="50">
        <v>5154367</v>
      </c>
      <c r="AJ12" s="50">
        <v>17456</v>
      </c>
      <c r="AK12" s="50">
        <v>6244174</v>
      </c>
      <c r="AL12" s="50">
        <v>14415</v>
      </c>
      <c r="AM12" s="50">
        <v>6619441</v>
      </c>
      <c r="AN12" s="50">
        <v>16796</v>
      </c>
      <c r="AO12" s="50">
        <v>6636263</v>
      </c>
      <c r="AP12" s="50">
        <v>22291</v>
      </c>
      <c r="AQ12" s="50">
        <v>139704692</v>
      </c>
      <c r="AR12" s="50">
        <v>422832</v>
      </c>
    </row>
    <row r="13" spans="1:44" x14ac:dyDescent="0.25">
      <c r="B13" t="s">
        <v>21</v>
      </c>
      <c r="C13" s="50">
        <v>4278785</v>
      </c>
      <c r="D13" s="50">
        <v>18319</v>
      </c>
      <c r="E13" s="50">
        <v>4590239</v>
      </c>
      <c r="F13" s="50">
        <v>18478</v>
      </c>
      <c r="G13" s="50">
        <v>4041747</v>
      </c>
      <c r="H13" s="50">
        <v>16995</v>
      </c>
      <c r="I13" s="50">
        <v>4800470</v>
      </c>
      <c r="J13" s="50">
        <v>15766</v>
      </c>
      <c r="K13" s="50">
        <v>3937470</v>
      </c>
      <c r="L13" s="50">
        <v>15730</v>
      </c>
      <c r="M13" s="50">
        <v>1979227</v>
      </c>
      <c r="N13" s="50">
        <v>16035</v>
      </c>
      <c r="O13" s="50">
        <v>5987669</v>
      </c>
      <c r="P13" s="50">
        <v>15347</v>
      </c>
      <c r="Q13" s="50">
        <v>4189325</v>
      </c>
      <c r="R13" s="50">
        <v>13677</v>
      </c>
      <c r="S13" s="50">
        <v>2796824</v>
      </c>
      <c r="T13" s="50">
        <v>11462</v>
      </c>
      <c r="U13" s="50">
        <v>3887876</v>
      </c>
      <c r="V13" s="50">
        <v>11238</v>
      </c>
      <c r="W13" s="50">
        <v>3354386</v>
      </c>
      <c r="X13" s="50">
        <v>11213</v>
      </c>
      <c r="Y13" s="50">
        <v>3880708</v>
      </c>
      <c r="Z13" s="50">
        <v>11562</v>
      </c>
      <c r="AA13" s="50">
        <v>1615228</v>
      </c>
      <c r="AB13" s="50">
        <v>10694</v>
      </c>
      <c r="AC13" s="50">
        <v>1160023</v>
      </c>
      <c r="AD13" s="50">
        <v>9764</v>
      </c>
      <c r="AE13" s="50">
        <v>1510893</v>
      </c>
      <c r="AF13" s="50">
        <v>9305</v>
      </c>
      <c r="AG13" s="50">
        <v>3273983</v>
      </c>
      <c r="AH13" s="50">
        <v>10180</v>
      </c>
      <c r="AI13" s="50">
        <v>1071529</v>
      </c>
      <c r="AJ13" s="50">
        <v>7527</v>
      </c>
      <c r="AK13" s="50">
        <v>3850696</v>
      </c>
      <c r="AL13" s="50">
        <v>9028</v>
      </c>
      <c r="AM13" s="50">
        <v>3194643</v>
      </c>
      <c r="AN13" s="50">
        <v>8138</v>
      </c>
      <c r="AO13" s="50">
        <v>5973760</v>
      </c>
      <c r="AP13" s="50">
        <v>9728</v>
      </c>
      <c r="AQ13" s="50">
        <v>69375481</v>
      </c>
      <c r="AR13" s="50">
        <v>250186</v>
      </c>
    </row>
    <row r="14" spans="1:44" x14ac:dyDescent="0.25">
      <c r="B14" t="s">
        <v>152</v>
      </c>
      <c r="C14" s="50">
        <v>3374179</v>
      </c>
      <c r="D14" s="50">
        <v>11731</v>
      </c>
      <c r="E14" s="50">
        <v>3099353</v>
      </c>
      <c r="F14" s="50">
        <v>10833</v>
      </c>
      <c r="G14" s="50">
        <v>2550251</v>
      </c>
      <c r="H14" s="50">
        <v>9905</v>
      </c>
      <c r="I14" s="50">
        <v>2169786</v>
      </c>
      <c r="J14" s="50">
        <v>7881</v>
      </c>
      <c r="K14" s="50">
        <v>2641857</v>
      </c>
      <c r="L14" s="50">
        <v>8214</v>
      </c>
      <c r="M14" s="50">
        <v>2491122</v>
      </c>
      <c r="N14" s="50">
        <v>7282</v>
      </c>
      <c r="O14" s="50">
        <v>2032914</v>
      </c>
      <c r="P14" s="50">
        <v>8031</v>
      </c>
      <c r="Q14" s="50">
        <v>2412919</v>
      </c>
      <c r="R14" s="50">
        <v>7205</v>
      </c>
      <c r="S14" s="50">
        <v>1587725</v>
      </c>
      <c r="T14" s="50">
        <v>6661</v>
      </c>
      <c r="U14" s="50">
        <v>954897</v>
      </c>
      <c r="V14" s="50">
        <v>4317</v>
      </c>
      <c r="W14" s="50">
        <v>1502270</v>
      </c>
      <c r="X14" s="50">
        <v>4922</v>
      </c>
      <c r="Y14" s="50">
        <v>1219152</v>
      </c>
      <c r="Z14" s="50">
        <v>4814</v>
      </c>
      <c r="AA14" s="50">
        <v>1429359</v>
      </c>
      <c r="AB14" s="50">
        <v>4703</v>
      </c>
      <c r="AC14" s="50">
        <v>880616</v>
      </c>
      <c r="AD14" s="50">
        <v>3637</v>
      </c>
      <c r="AE14" s="50">
        <v>962599</v>
      </c>
      <c r="AF14" s="50">
        <v>2933</v>
      </c>
      <c r="AG14" s="50">
        <v>1359359</v>
      </c>
      <c r="AH14" s="50">
        <v>2805</v>
      </c>
      <c r="AI14" s="50">
        <v>1006762</v>
      </c>
      <c r="AJ14" s="50">
        <v>3181</v>
      </c>
      <c r="AK14" s="50">
        <v>1028915</v>
      </c>
      <c r="AL14" s="50">
        <v>3653</v>
      </c>
      <c r="AM14" s="50">
        <v>1541779</v>
      </c>
      <c r="AN14" s="50">
        <v>3902</v>
      </c>
      <c r="AO14" s="50">
        <v>1046666</v>
      </c>
      <c r="AP14" s="50">
        <v>5168</v>
      </c>
      <c r="AQ14" s="50">
        <v>35292480</v>
      </c>
      <c r="AR14" s="50">
        <v>121778</v>
      </c>
    </row>
    <row r="15" spans="1:44" x14ac:dyDescent="0.25">
      <c r="B15" t="s">
        <v>22</v>
      </c>
      <c r="C15" s="50">
        <v>427486</v>
      </c>
      <c r="D15" s="50">
        <v>3061</v>
      </c>
      <c r="E15" s="50">
        <v>561258</v>
      </c>
      <c r="F15" s="50">
        <v>3018</v>
      </c>
      <c r="G15" s="50">
        <v>460876</v>
      </c>
      <c r="H15" s="50">
        <v>2690</v>
      </c>
      <c r="I15" s="50">
        <v>799124</v>
      </c>
      <c r="J15" s="50">
        <v>2935</v>
      </c>
      <c r="K15" s="50">
        <v>510516</v>
      </c>
      <c r="L15" s="50">
        <v>3281</v>
      </c>
      <c r="M15" s="50">
        <v>741967</v>
      </c>
      <c r="N15" s="50">
        <v>3386</v>
      </c>
      <c r="O15" s="50">
        <v>616942</v>
      </c>
      <c r="P15" s="50">
        <v>3177</v>
      </c>
      <c r="Q15" s="50">
        <v>659988</v>
      </c>
      <c r="R15" s="50">
        <v>2971</v>
      </c>
      <c r="S15" s="50">
        <v>314672</v>
      </c>
      <c r="T15" s="50">
        <v>2535</v>
      </c>
      <c r="U15" s="50">
        <v>507321</v>
      </c>
      <c r="V15" s="50">
        <v>2092</v>
      </c>
      <c r="W15" s="50">
        <v>451836</v>
      </c>
      <c r="X15" s="50">
        <v>2019</v>
      </c>
      <c r="Y15" s="50">
        <v>573181</v>
      </c>
      <c r="Z15" s="50">
        <v>1505</v>
      </c>
      <c r="AA15" s="50">
        <v>505004</v>
      </c>
      <c r="AB15" s="50">
        <v>1801</v>
      </c>
      <c r="AC15" s="50">
        <v>368897</v>
      </c>
      <c r="AD15" s="50">
        <v>1795</v>
      </c>
      <c r="AE15" s="50">
        <v>311450</v>
      </c>
      <c r="AF15" s="50">
        <v>1328</v>
      </c>
      <c r="AG15" s="50">
        <v>287846</v>
      </c>
      <c r="AH15" s="50">
        <v>1281</v>
      </c>
      <c r="AI15" s="50">
        <v>436053</v>
      </c>
      <c r="AJ15" s="50">
        <v>1640</v>
      </c>
      <c r="AK15" s="50">
        <v>331135</v>
      </c>
      <c r="AL15" s="50">
        <v>1460</v>
      </c>
      <c r="AM15" s="50">
        <v>449924</v>
      </c>
      <c r="AN15" s="50">
        <v>1454</v>
      </c>
      <c r="AO15" s="50">
        <v>401943</v>
      </c>
      <c r="AP15" s="50">
        <v>1708</v>
      </c>
      <c r="AQ15" s="50">
        <v>9717419</v>
      </c>
      <c r="AR15" s="50">
        <v>45137</v>
      </c>
    </row>
    <row r="16" spans="1:44" x14ac:dyDescent="0.25">
      <c r="B16" t="s">
        <v>23</v>
      </c>
      <c r="C16" s="50">
        <v>378638</v>
      </c>
      <c r="D16" s="50">
        <v>1590</v>
      </c>
      <c r="E16" s="50">
        <v>259966</v>
      </c>
      <c r="F16" s="50">
        <v>1120</v>
      </c>
      <c r="G16" s="50">
        <v>520403</v>
      </c>
      <c r="H16" s="50">
        <v>2030</v>
      </c>
      <c r="I16" s="50">
        <v>536204</v>
      </c>
      <c r="J16" s="50">
        <v>1412</v>
      </c>
      <c r="K16" s="50">
        <v>352738</v>
      </c>
      <c r="L16" s="50">
        <v>1380</v>
      </c>
      <c r="M16" s="50">
        <v>297531</v>
      </c>
      <c r="N16" s="50">
        <v>1033</v>
      </c>
      <c r="O16" s="50">
        <v>188061</v>
      </c>
      <c r="P16" s="50">
        <v>901</v>
      </c>
      <c r="Q16" s="50">
        <v>198622</v>
      </c>
      <c r="R16" s="50">
        <v>859</v>
      </c>
      <c r="S16" s="50">
        <v>395423</v>
      </c>
      <c r="T16" s="50">
        <v>1316</v>
      </c>
      <c r="U16" s="50">
        <v>195711</v>
      </c>
      <c r="V16" s="50">
        <v>739</v>
      </c>
      <c r="W16" s="50">
        <v>214416</v>
      </c>
      <c r="X16" s="50">
        <v>652</v>
      </c>
      <c r="Y16" s="50">
        <v>195428</v>
      </c>
      <c r="Z16" s="50">
        <v>565</v>
      </c>
      <c r="AA16" s="50">
        <v>150309</v>
      </c>
      <c r="AB16" s="50">
        <v>794</v>
      </c>
      <c r="AC16" s="50">
        <v>108760</v>
      </c>
      <c r="AD16" s="50">
        <v>866</v>
      </c>
      <c r="AE16" s="50">
        <v>52224</v>
      </c>
      <c r="AF16" s="50">
        <v>125</v>
      </c>
      <c r="AG16" s="50">
        <v>419830</v>
      </c>
      <c r="AH16" s="50">
        <v>778</v>
      </c>
      <c r="AI16" s="50">
        <v>272977</v>
      </c>
      <c r="AJ16" s="50">
        <v>633</v>
      </c>
      <c r="AK16" s="50">
        <v>206774</v>
      </c>
      <c r="AL16" s="50">
        <v>873</v>
      </c>
      <c r="AM16" s="50">
        <v>373470</v>
      </c>
      <c r="AN16" s="50">
        <v>1129</v>
      </c>
      <c r="AO16" s="50">
        <v>322919</v>
      </c>
      <c r="AP16" s="50">
        <v>216</v>
      </c>
      <c r="AQ16" s="50">
        <v>5640404</v>
      </c>
      <c r="AR16" s="50">
        <v>19011</v>
      </c>
    </row>
    <row r="17" spans="1:44" x14ac:dyDescent="0.25">
      <c r="B17" t="s">
        <v>153</v>
      </c>
      <c r="C17" s="50">
        <v>180977</v>
      </c>
      <c r="D17" s="50">
        <v>560</v>
      </c>
      <c r="E17" s="50">
        <v>127712</v>
      </c>
      <c r="F17" s="50">
        <v>483</v>
      </c>
      <c r="G17" s="50">
        <v>97509</v>
      </c>
      <c r="H17" s="50">
        <v>429</v>
      </c>
      <c r="I17" s="50">
        <v>144737</v>
      </c>
      <c r="J17" s="50">
        <v>476</v>
      </c>
      <c r="K17" s="50">
        <v>58963</v>
      </c>
      <c r="L17" s="50">
        <v>361</v>
      </c>
      <c r="M17" s="50">
        <v>124933</v>
      </c>
      <c r="N17" s="50">
        <v>448</v>
      </c>
      <c r="O17" s="50">
        <v>66471</v>
      </c>
      <c r="P17" s="50">
        <v>347</v>
      </c>
      <c r="Q17" s="50">
        <v>61206</v>
      </c>
      <c r="R17" s="50">
        <v>206</v>
      </c>
      <c r="S17" s="50">
        <v>67855</v>
      </c>
      <c r="T17" s="50">
        <v>225</v>
      </c>
      <c r="U17" s="50">
        <v>82749</v>
      </c>
      <c r="V17" s="50">
        <v>262</v>
      </c>
      <c r="W17" s="50">
        <v>48091</v>
      </c>
      <c r="X17" s="50">
        <v>268</v>
      </c>
      <c r="Y17" s="50">
        <v>69746</v>
      </c>
      <c r="Z17" s="50">
        <v>247</v>
      </c>
      <c r="AA17" s="50">
        <v>87474</v>
      </c>
      <c r="AB17" s="50">
        <v>254</v>
      </c>
      <c r="AC17" s="50">
        <v>46750</v>
      </c>
      <c r="AD17" s="50">
        <v>214</v>
      </c>
      <c r="AE17" s="50">
        <v>64360</v>
      </c>
      <c r="AF17" s="50">
        <v>156</v>
      </c>
      <c r="AG17" s="50">
        <v>41460</v>
      </c>
      <c r="AH17" s="50">
        <v>154</v>
      </c>
      <c r="AI17" s="50">
        <v>76574</v>
      </c>
      <c r="AJ17" s="50">
        <v>214</v>
      </c>
      <c r="AK17" s="50">
        <v>60899</v>
      </c>
      <c r="AL17" s="50">
        <v>141</v>
      </c>
      <c r="AM17" s="50">
        <v>61375</v>
      </c>
      <c r="AN17" s="50">
        <v>213</v>
      </c>
      <c r="AO17" s="50">
        <v>128739</v>
      </c>
      <c r="AP17" s="50">
        <v>302</v>
      </c>
      <c r="AQ17" s="50">
        <v>1698580</v>
      </c>
      <c r="AR17" s="50">
        <v>5960</v>
      </c>
    </row>
    <row r="18" spans="1:44" x14ac:dyDescent="0.25">
      <c r="B18" t="s">
        <v>299</v>
      </c>
      <c r="C18" s="50"/>
      <c r="D18" s="50">
        <v>8</v>
      </c>
      <c r="E18" s="50"/>
      <c r="F18" s="50"/>
      <c r="G18" s="50"/>
      <c r="H18" s="50">
        <v>12</v>
      </c>
      <c r="I18" s="50"/>
      <c r="J18" s="50"/>
      <c r="K18" s="50"/>
      <c r="L18" s="50"/>
      <c r="M18" s="50"/>
      <c r="N18" s="50"/>
      <c r="O18" s="50"/>
      <c r="P18" s="50"/>
      <c r="Q18" s="50"/>
      <c r="R18" s="50"/>
      <c r="S18" s="50"/>
      <c r="T18" s="50"/>
      <c r="U18" s="50"/>
      <c r="V18" s="50"/>
      <c r="W18" s="50"/>
      <c r="X18" s="50"/>
      <c r="Y18" s="50"/>
      <c r="Z18" s="50"/>
      <c r="AA18" s="50"/>
      <c r="AB18" s="50"/>
      <c r="AC18" s="50"/>
      <c r="AD18" s="50">
        <v>47</v>
      </c>
      <c r="AE18" s="50"/>
      <c r="AF18" s="50">
        <v>14</v>
      </c>
      <c r="AG18" s="50"/>
      <c r="AH18" s="50">
        <v>12</v>
      </c>
      <c r="AI18" s="50"/>
      <c r="AJ18" s="50"/>
      <c r="AK18" s="50"/>
      <c r="AL18" s="50"/>
      <c r="AM18" s="50"/>
      <c r="AN18" s="50"/>
      <c r="AO18" s="50"/>
      <c r="AP18" s="50">
        <v>371</v>
      </c>
      <c r="AQ18" s="50"/>
      <c r="AR18" s="50">
        <v>464</v>
      </c>
    </row>
    <row r="19" spans="1:44" x14ac:dyDescent="0.25">
      <c r="B19" t="s">
        <v>301</v>
      </c>
      <c r="C19" s="50"/>
      <c r="D19" s="50">
        <v>77</v>
      </c>
      <c r="E19" s="50"/>
      <c r="F19" s="50">
        <v>69</v>
      </c>
      <c r="G19" s="50"/>
      <c r="H19" s="50">
        <v>3</v>
      </c>
      <c r="I19" s="50"/>
      <c r="J19" s="50">
        <v>32</v>
      </c>
      <c r="K19" s="50"/>
      <c r="L19" s="50"/>
      <c r="M19" s="50"/>
      <c r="N19" s="50">
        <v>88</v>
      </c>
      <c r="O19" s="50"/>
      <c r="P19" s="50"/>
      <c r="Q19" s="50"/>
      <c r="R19" s="50">
        <v>2</v>
      </c>
      <c r="S19" s="50"/>
      <c r="T19" s="50"/>
      <c r="U19" s="50"/>
      <c r="V19" s="50">
        <v>6</v>
      </c>
      <c r="W19" s="50"/>
      <c r="X19" s="50">
        <v>6</v>
      </c>
      <c r="Y19" s="50"/>
      <c r="Z19" s="50">
        <v>9</v>
      </c>
      <c r="AA19" s="50"/>
      <c r="AB19" s="50">
        <v>4</v>
      </c>
      <c r="AC19" s="50"/>
      <c r="AD19" s="50">
        <v>10</v>
      </c>
      <c r="AE19" s="50"/>
      <c r="AF19" s="50">
        <v>7</v>
      </c>
      <c r="AG19" s="50"/>
      <c r="AH19" s="50">
        <v>1</v>
      </c>
      <c r="AI19" s="50"/>
      <c r="AJ19" s="50"/>
      <c r="AK19" s="50"/>
      <c r="AL19" s="50"/>
      <c r="AM19" s="50"/>
      <c r="AN19" s="50"/>
      <c r="AO19" s="50"/>
      <c r="AP19" s="50">
        <v>16</v>
      </c>
      <c r="AQ19" s="50"/>
      <c r="AR19" s="50">
        <v>330</v>
      </c>
    </row>
    <row r="20" spans="1:44" x14ac:dyDescent="0.25">
      <c r="A20" t="s">
        <v>222</v>
      </c>
      <c r="C20" s="50">
        <v>579095962</v>
      </c>
      <c r="D20" s="50">
        <v>1609194</v>
      </c>
      <c r="E20" s="50">
        <v>527438889</v>
      </c>
      <c r="F20" s="50">
        <v>1505067</v>
      </c>
      <c r="G20" s="50">
        <v>478136884</v>
      </c>
      <c r="H20" s="50">
        <v>1388954</v>
      </c>
      <c r="I20" s="50">
        <v>545872205</v>
      </c>
      <c r="J20" s="50">
        <v>1283359</v>
      </c>
      <c r="K20" s="50">
        <v>462905374</v>
      </c>
      <c r="L20" s="50">
        <v>1352390</v>
      </c>
      <c r="M20" s="50">
        <v>532413192</v>
      </c>
      <c r="N20" s="50">
        <v>1458552</v>
      </c>
      <c r="O20" s="50">
        <v>489135408</v>
      </c>
      <c r="P20" s="50">
        <v>1475409</v>
      </c>
      <c r="Q20" s="50">
        <v>573422401</v>
      </c>
      <c r="R20" s="50">
        <v>1558545</v>
      </c>
      <c r="S20" s="50">
        <v>513817116</v>
      </c>
      <c r="T20" s="50">
        <v>1585083</v>
      </c>
      <c r="U20" s="50">
        <v>528749775</v>
      </c>
      <c r="V20" s="50">
        <v>1259999</v>
      </c>
      <c r="W20" s="50">
        <v>511055430</v>
      </c>
      <c r="X20" s="50">
        <v>1226645</v>
      </c>
      <c r="Y20" s="50">
        <v>635768757</v>
      </c>
      <c r="Z20" s="50">
        <v>1367411</v>
      </c>
      <c r="AA20" s="50">
        <v>573898148</v>
      </c>
      <c r="AB20" s="50">
        <v>1341631</v>
      </c>
      <c r="AC20" s="50">
        <v>437719669</v>
      </c>
      <c r="AD20" s="50">
        <v>1471834</v>
      </c>
      <c r="AE20" s="50">
        <v>563954571</v>
      </c>
      <c r="AF20" s="50">
        <v>1298685</v>
      </c>
      <c r="AG20" s="50">
        <v>635090608</v>
      </c>
      <c r="AH20" s="50">
        <v>1390668</v>
      </c>
      <c r="AI20" s="50">
        <v>464764271</v>
      </c>
      <c r="AJ20" s="50">
        <v>1452835</v>
      </c>
      <c r="AK20" s="50">
        <v>603900086</v>
      </c>
      <c r="AL20" s="50">
        <v>1312427</v>
      </c>
      <c r="AM20" s="50">
        <v>641457839</v>
      </c>
      <c r="AN20" s="50">
        <v>1435745</v>
      </c>
      <c r="AO20" s="50">
        <v>675335631</v>
      </c>
      <c r="AP20" s="50">
        <v>1568253</v>
      </c>
      <c r="AQ20" s="50">
        <v>10973932216</v>
      </c>
      <c r="AR20" s="50">
        <v>28342686</v>
      </c>
    </row>
    <row r="21" spans="1:44" x14ac:dyDescent="0.25">
      <c r="A21" t="s">
        <v>3</v>
      </c>
      <c r="B21" t="s">
        <v>297</v>
      </c>
      <c r="C21" s="50">
        <v>86626004</v>
      </c>
      <c r="D21" s="50">
        <v>225605</v>
      </c>
      <c r="E21" s="50">
        <v>76718893</v>
      </c>
      <c r="F21" s="50">
        <v>231851</v>
      </c>
      <c r="G21" s="50">
        <v>92607510</v>
      </c>
      <c r="H21" s="50">
        <v>225781</v>
      </c>
      <c r="I21" s="50">
        <v>106635132</v>
      </c>
      <c r="J21" s="50">
        <v>247704</v>
      </c>
      <c r="K21" s="50">
        <v>88167326</v>
      </c>
      <c r="L21" s="50">
        <v>260605</v>
      </c>
      <c r="M21" s="50">
        <v>91404604</v>
      </c>
      <c r="N21" s="50">
        <v>233779</v>
      </c>
      <c r="O21" s="50">
        <v>74081366</v>
      </c>
      <c r="P21" s="50">
        <v>218882</v>
      </c>
      <c r="Q21" s="50">
        <v>65664275</v>
      </c>
      <c r="R21" s="50">
        <v>203635</v>
      </c>
      <c r="S21" s="50">
        <v>72080913</v>
      </c>
      <c r="T21" s="50">
        <v>222525</v>
      </c>
      <c r="U21" s="50">
        <v>92921827</v>
      </c>
      <c r="V21" s="50">
        <v>226480</v>
      </c>
      <c r="W21" s="50">
        <v>98417097</v>
      </c>
      <c r="X21" s="50">
        <v>201252</v>
      </c>
      <c r="Y21" s="50">
        <v>119668684</v>
      </c>
      <c r="Z21" s="50">
        <v>244829</v>
      </c>
      <c r="AA21" s="50">
        <v>91584253</v>
      </c>
      <c r="AB21" s="50">
        <v>209988</v>
      </c>
      <c r="AC21" s="50">
        <v>45460132</v>
      </c>
      <c r="AD21" s="50">
        <v>224197</v>
      </c>
      <c r="AE21" s="50">
        <v>80843092</v>
      </c>
      <c r="AF21" s="50">
        <v>178684</v>
      </c>
      <c r="AG21" s="50">
        <v>111256107</v>
      </c>
      <c r="AH21" s="50">
        <v>219324</v>
      </c>
      <c r="AI21" s="50">
        <v>56104019</v>
      </c>
      <c r="AJ21" s="50">
        <v>224309</v>
      </c>
      <c r="AK21" s="50">
        <v>77950253</v>
      </c>
      <c r="AL21" s="50">
        <v>203835</v>
      </c>
      <c r="AM21" s="50">
        <v>112490104</v>
      </c>
      <c r="AN21" s="50">
        <v>215452</v>
      </c>
      <c r="AO21" s="50">
        <v>96866470</v>
      </c>
      <c r="AP21" s="50">
        <v>187722</v>
      </c>
      <c r="AQ21" s="50">
        <v>1737548061</v>
      </c>
      <c r="AR21" s="50">
        <v>4406439</v>
      </c>
    </row>
    <row r="22" spans="1:44" x14ac:dyDescent="0.25">
      <c r="B22" t="s">
        <v>151</v>
      </c>
      <c r="C22" s="50">
        <v>64656023</v>
      </c>
      <c r="D22" s="50">
        <v>186045</v>
      </c>
      <c r="E22" s="50">
        <v>61476711</v>
      </c>
      <c r="F22" s="50">
        <v>180442</v>
      </c>
      <c r="G22" s="50">
        <v>72996488</v>
      </c>
      <c r="H22" s="50">
        <v>184368</v>
      </c>
      <c r="I22" s="50">
        <v>77607997</v>
      </c>
      <c r="J22" s="50">
        <v>182463</v>
      </c>
      <c r="K22" s="50">
        <v>62206381</v>
      </c>
      <c r="L22" s="50">
        <v>183661</v>
      </c>
      <c r="M22" s="50">
        <v>58812082</v>
      </c>
      <c r="N22" s="50">
        <v>168926</v>
      </c>
      <c r="O22" s="50">
        <v>46926176</v>
      </c>
      <c r="P22" s="50">
        <v>162805</v>
      </c>
      <c r="Q22" s="50">
        <v>49127844</v>
      </c>
      <c r="R22" s="50">
        <v>152121</v>
      </c>
      <c r="S22" s="50">
        <v>52564056</v>
      </c>
      <c r="T22" s="50">
        <v>144693</v>
      </c>
      <c r="U22" s="50">
        <v>56780021</v>
      </c>
      <c r="V22" s="50">
        <v>152063</v>
      </c>
      <c r="W22" s="50">
        <v>60511816</v>
      </c>
      <c r="X22" s="50">
        <v>149058</v>
      </c>
      <c r="Y22" s="50">
        <v>70564781</v>
      </c>
      <c r="Z22" s="50">
        <v>153973</v>
      </c>
      <c r="AA22" s="50">
        <v>63352363</v>
      </c>
      <c r="AB22" s="50">
        <v>146220</v>
      </c>
      <c r="AC22" s="50">
        <v>35499498</v>
      </c>
      <c r="AD22" s="50">
        <v>132373</v>
      </c>
      <c r="AE22" s="50">
        <v>45939818</v>
      </c>
      <c r="AF22" s="50">
        <v>122649</v>
      </c>
      <c r="AG22" s="50">
        <v>71139503</v>
      </c>
      <c r="AH22" s="50">
        <v>150025</v>
      </c>
      <c r="AI22" s="50">
        <v>50528640</v>
      </c>
      <c r="AJ22" s="50">
        <v>152618</v>
      </c>
      <c r="AK22" s="50">
        <v>59302002</v>
      </c>
      <c r="AL22" s="50">
        <v>152418</v>
      </c>
      <c r="AM22" s="50">
        <v>76863194</v>
      </c>
      <c r="AN22" s="50">
        <v>159503</v>
      </c>
      <c r="AO22" s="50">
        <v>64991862</v>
      </c>
      <c r="AP22" s="50">
        <v>132790</v>
      </c>
      <c r="AQ22" s="50">
        <v>1201847256</v>
      </c>
      <c r="AR22" s="50">
        <v>3149214</v>
      </c>
    </row>
    <row r="23" spans="1:44" x14ac:dyDescent="0.25">
      <c r="B23" t="s">
        <v>303</v>
      </c>
      <c r="C23" s="50">
        <v>60953604</v>
      </c>
      <c r="D23" s="50">
        <v>141480</v>
      </c>
      <c r="E23" s="50">
        <v>53380724</v>
      </c>
      <c r="F23" s="50">
        <v>136382</v>
      </c>
      <c r="G23" s="50">
        <v>54481137</v>
      </c>
      <c r="H23" s="50">
        <v>132779</v>
      </c>
      <c r="I23" s="50">
        <v>66915484</v>
      </c>
      <c r="J23" s="50">
        <v>147821</v>
      </c>
      <c r="K23" s="50">
        <v>59826904</v>
      </c>
      <c r="L23" s="50">
        <v>156049</v>
      </c>
      <c r="M23" s="50">
        <v>73469589</v>
      </c>
      <c r="N23" s="50">
        <v>159643</v>
      </c>
      <c r="O23" s="50">
        <v>57304120</v>
      </c>
      <c r="P23" s="50">
        <v>153820</v>
      </c>
      <c r="Q23" s="50">
        <v>55614022</v>
      </c>
      <c r="R23" s="50">
        <v>151073</v>
      </c>
      <c r="S23" s="50">
        <v>47747186</v>
      </c>
      <c r="T23" s="50">
        <v>149903</v>
      </c>
      <c r="U23" s="50">
        <v>61061409</v>
      </c>
      <c r="V23" s="50">
        <v>150189</v>
      </c>
      <c r="W23" s="50">
        <v>64290234</v>
      </c>
      <c r="X23" s="50">
        <v>126271</v>
      </c>
      <c r="Y23" s="50">
        <v>85523597</v>
      </c>
      <c r="Z23" s="50">
        <v>171680</v>
      </c>
      <c r="AA23" s="50">
        <v>67982076</v>
      </c>
      <c r="AB23" s="50">
        <v>147074</v>
      </c>
      <c r="AC23" s="50">
        <v>35481186</v>
      </c>
      <c r="AD23" s="50">
        <v>156939</v>
      </c>
      <c r="AE23" s="50">
        <v>51186275</v>
      </c>
      <c r="AF23" s="50">
        <v>103828</v>
      </c>
      <c r="AG23" s="50">
        <v>62532932</v>
      </c>
      <c r="AH23" s="50">
        <v>130745</v>
      </c>
      <c r="AI23" s="50">
        <v>34722277</v>
      </c>
      <c r="AJ23" s="50">
        <v>125318</v>
      </c>
      <c r="AK23" s="50">
        <v>67217309</v>
      </c>
      <c r="AL23" s="50">
        <v>114386</v>
      </c>
      <c r="AM23" s="50">
        <v>59098915</v>
      </c>
      <c r="AN23" s="50">
        <v>139234</v>
      </c>
      <c r="AO23" s="50">
        <v>52348693</v>
      </c>
      <c r="AP23" s="50">
        <v>106889</v>
      </c>
      <c r="AQ23" s="50">
        <v>1171137673</v>
      </c>
      <c r="AR23" s="50">
        <v>2801503</v>
      </c>
    </row>
    <row r="24" spans="1:44" x14ac:dyDescent="0.25">
      <c r="B24" t="s">
        <v>298</v>
      </c>
      <c r="C24" s="50">
        <v>22814204</v>
      </c>
      <c r="D24" s="50">
        <v>59072</v>
      </c>
      <c r="E24" s="50">
        <v>15922564</v>
      </c>
      <c r="F24" s="50">
        <v>62223</v>
      </c>
      <c r="G24" s="50">
        <v>18674679</v>
      </c>
      <c r="H24" s="50">
        <v>58353</v>
      </c>
      <c r="I24" s="50">
        <v>24344151</v>
      </c>
      <c r="J24" s="50">
        <v>63825</v>
      </c>
      <c r="K24" s="50">
        <v>21125348</v>
      </c>
      <c r="L24" s="50">
        <v>66827</v>
      </c>
      <c r="M24" s="50">
        <v>24703826</v>
      </c>
      <c r="N24" s="50">
        <v>65432</v>
      </c>
      <c r="O24" s="50">
        <v>17374449</v>
      </c>
      <c r="P24" s="50">
        <v>61668</v>
      </c>
      <c r="Q24" s="50">
        <v>21133934</v>
      </c>
      <c r="R24" s="50">
        <v>62407</v>
      </c>
      <c r="S24" s="50">
        <v>17484541</v>
      </c>
      <c r="T24" s="50">
        <v>56687</v>
      </c>
      <c r="U24" s="50">
        <v>25283444</v>
      </c>
      <c r="V24" s="50">
        <v>61648</v>
      </c>
      <c r="W24" s="50">
        <v>23660165</v>
      </c>
      <c r="X24" s="50">
        <v>50798</v>
      </c>
      <c r="Y24" s="50">
        <v>26027011</v>
      </c>
      <c r="Z24" s="50">
        <v>55706</v>
      </c>
      <c r="AA24" s="50">
        <v>19573741</v>
      </c>
      <c r="AB24" s="50">
        <v>53127</v>
      </c>
      <c r="AC24" s="50">
        <v>9840265</v>
      </c>
      <c r="AD24" s="50">
        <v>54496</v>
      </c>
      <c r="AE24" s="50">
        <v>14248724</v>
      </c>
      <c r="AF24" s="50">
        <v>41468</v>
      </c>
      <c r="AG24" s="50">
        <v>25377469</v>
      </c>
      <c r="AH24" s="50">
        <v>54593</v>
      </c>
      <c r="AI24" s="50">
        <v>14403093</v>
      </c>
      <c r="AJ24" s="50">
        <v>57004</v>
      </c>
      <c r="AK24" s="50">
        <v>19758006</v>
      </c>
      <c r="AL24" s="50">
        <v>51209</v>
      </c>
      <c r="AM24" s="50">
        <v>22303208</v>
      </c>
      <c r="AN24" s="50">
        <v>56233</v>
      </c>
      <c r="AO24" s="50">
        <v>20416815</v>
      </c>
      <c r="AP24" s="50">
        <v>48869</v>
      </c>
      <c r="AQ24" s="50">
        <v>404469637</v>
      </c>
      <c r="AR24" s="50">
        <v>1141645</v>
      </c>
    </row>
    <row r="25" spans="1:44" x14ac:dyDescent="0.25">
      <c r="B25" t="s">
        <v>302</v>
      </c>
      <c r="C25" s="50">
        <v>19713222</v>
      </c>
      <c r="D25" s="50">
        <v>47541</v>
      </c>
      <c r="E25" s="50">
        <v>16791091</v>
      </c>
      <c r="F25" s="50">
        <v>47893</v>
      </c>
      <c r="G25" s="50">
        <v>16601932</v>
      </c>
      <c r="H25" s="50">
        <v>44368</v>
      </c>
      <c r="I25" s="50">
        <v>20961194</v>
      </c>
      <c r="J25" s="50">
        <v>46575</v>
      </c>
      <c r="K25" s="50">
        <v>18594661</v>
      </c>
      <c r="L25" s="50">
        <v>54169</v>
      </c>
      <c r="M25" s="50">
        <v>23688573</v>
      </c>
      <c r="N25" s="50">
        <v>49625</v>
      </c>
      <c r="O25" s="50">
        <v>14775404</v>
      </c>
      <c r="P25" s="50">
        <v>43759</v>
      </c>
      <c r="Q25" s="50">
        <v>15114758</v>
      </c>
      <c r="R25" s="50">
        <v>41669</v>
      </c>
      <c r="S25" s="50">
        <v>13996696</v>
      </c>
      <c r="T25" s="50">
        <v>44938</v>
      </c>
      <c r="U25" s="50">
        <v>19780096</v>
      </c>
      <c r="V25" s="50">
        <v>46183</v>
      </c>
      <c r="W25" s="50">
        <v>15379938</v>
      </c>
      <c r="X25" s="50">
        <v>35582</v>
      </c>
      <c r="Y25" s="50">
        <v>24051333</v>
      </c>
      <c r="Z25" s="50">
        <v>49867</v>
      </c>
      <c r="AA25" s="50">
        <v>13705673</v>
      </c>
      <c r="AB25" s="50">
        <v>41249</v>
      </c>
      <c r="AC25" s="50">
        <v>9479320</v>
      </c>
      <c r="AD25" s="50">
        <v>44562</v>
      </c>
      <c r="AE25" s="50">
        <v>14956819</v>
      </c>
      <c r="AF25" s="50">
        <v>32535</v>
      </c>
      <c r="AG25" s="50">
        <v>18945084</v>
      </c>
      <c r="AH25" s="50">
        <v>38596</v>
      </c>
      <c r="AI25" s="50">
        <v>12773909</v>
      </c>
      <c r="AJ25" s="50">
        <v>35914</v>
      </c>
      <c r="AK25" s="50">
        <v>14761490</v>
      </c>
      <c r="AL25" s="50">
        <v>36648</v>
      </c>
      <c r="AM25" s="50">
        <v>18667728</v>
      </c>
      <c r="AN25" s="50">
        <v>44501</v>
      </c>
      <c r="AO25" s="50">
        <v>14131138</v>
      </c>
      <c r="AP25" s="50">
        <v>32725</v>
      </c>
      <c r="AQ25" s="50">
        <v>336870059</v>
      </c>
      <c r="AR25" s="50">
        <v>858899</v>
      </c>
    </row>
    <row r="26" spans="1:44" x14ac:dyDescent="0.25">
      <c r="B26" t="s">
        <v>150</v>
      </c>
      <c r="C26" s="50">
        <v>9441832</v>
      </c>
      <c r="D26" s="50">
        <v>33448</v>
      </c>
      <c r="E26" s="50">
        <v>11472385</v>
      </c>
      <c r="F26" s="50">
        <v>33761</v>
      </c>
      <c r="G26" s="50">
        <v>8506905</v>
      </c>
      <c r="H26" s="50">
        <v>36980</v>
      </c>
      <c r="I26" s="50">
        <v>14534739</v>
      </c>
      <c r="J26" s="50">
        <v>35557</v>
      </c>
      <c r="K26" s="50">
        <v>12655656</v>
      </c>
      <c r="L26" s="50">
        <v>39982</v>
      </c>
      <c r="M26" s="50">
        <v>11584924</v>
      </c>
      <c r="N26" s="50">
        <v>38242</v>
      </c>
      <c r="O26" s="50">
        <v>12349741</v>
      </c>
      <c r="P26" s="50">
        <v>37760</v>
      </c>
      <c r="Q26" s="50">
        <v>14515047</v>
      </c>
      <c r="R26" s="50">
        <v>45023</v>
      </c>
      <c r="S26" s="50">
        <v>12319533</v>
      </c>
      <c r="T26" s="50">
        <v>35636</v>
      </c>
      <c r="U26" s="50">
        <v>16034489</v>
      </c>
      <c r="V26" s="50">
        <v>45411</v>
      </c>
      <c r="W26" s="50">
        <v>13259870</v>
      </c>
      <c r="X26" s="50">
        <v>39686</v>
      </c>
      <c r="Y26" s="50">
        <v>18740462</v>
      </c>
      <c r="Z26" s="50">
        <v>48396</v>
      </c>
      <c r="AA26" s="50">
        <v>15885886</v>
      </c>
      <c r="AB26" s="50">
        <v>41993</v>
      </c>
      <c r="AC26" s="50">
        <v>13611387</v>
      </c>
      <c r="AD26" s="50">
        <v>48373</v>
      </c>
      <c r="AE26" s="50">
        <v>16002789</v>
      </c>
      <c r="AF26" s="50">
        <v>40663</v>
      </c>
      <c r="AG26" s="50">
        <v>11956502</v>
      </c>
      <c r="AH26" s="50">
        <v>40693</v>
      </c>
      <c r="AI26" s="50">
        <v>19331526</v>
      </c>
      <c r="AJ26" s="50">
        <v>67153</v>
      </c>
      <c r="AK26" s="50">
        <v>13615225</v>
      </c>
      <c r="AL26" s="50">
        <v>39177</v>
      </c>
      <c r="AM26" s="50">
        <v>13329581</v>
      </c>
      <c r="AN26" s="50">
        <v>51925</v>
      </c>
      <c r="AO26" s="50">
        <v>29844044</v>
      </c>
      <c r="AP26" s="50">
        <v>59058</v>
      </c>
      <c r="AQ26" s="50">
        <v>288992523</v>
      </c>
      <c r="AR26" s="50">
        <v>858917</v>
      </c>
    </row>
    <row r="27" spans="1:44" x14ac:dyDescent="0.25">
      <c r="B27" t="s">
        <v>300</v>
      </c>
      <c r="C27" s="50">
        <v>10078773</v>
      </c>
      <c r="D27" s="50">
        <v>24840</v>
      </c>
      <c r="E27" s="50">
        <v>8594099</v>
      </c>
      <c r="F27" s="50">
        <v>26240</v>
      </c>
      <c r="G27" s="50">
        <v>8407356</v>
      </c>
      <c r="H27" s="50">
        <v>23146</v>
      </c>
      <c r="I27" s="50">
        <v>11889104</v>
      </c>
      <c r="J27" s="50">
        <v>30674</v>
      </c>
      <c r="K27" s="50">
        <v>9723054</v>
      </c>
      <c r="L27" s="50">
        <v>30981</v>
      </c>
      <c r="M27" s="50">
        <v>10128390</v>
      </c>
      <c r="N27" s="50">
        <v>27161</v>
      </c>
      <c r="O27" s="50">
        <v>5217652</v>
      </c>
      <c r="P27" s="50">
        <v>22333</v>
      </c>
      <c r="Q27" s="50">
        <v>7388324</v>
      </c>
      <c r="R27" s="50">
        <v>22047</v>
      </c>
      <c r="S27" s="50">
        <v>6184621</v>
      </c>
      <c r="T27" s="50">
        <v>21487</v>
      </c>
      <c r="U27" s="50">
        <v>8624913</v>
      </c>
      <c r="V27" s="50">
        <v>24095</v>
      </c>
      <c r="W27" s="50">
        <v>7781376</v>
      </c>
      <c r="X27" s="50">
        <v>18965</v>
      </c>
      <c r="Y27" s="50">
        <v>10621233</v>
      </c>
      <c r="Z27" s="50">
        <v>23774</v>
      </c>
      <c r="AA27" s="50">
        <v>7263839</v>
      </c>
      <c r="AB27" s="50">
        <v>22876</v>
      </c>
      <c r="AC27" s="50">
        <v>4382446</v>
      </c>
      <c r="AD27" s="50">
        <v>22957</v>
      </c>
      <c r="AE27" s="50">
        <v>6937686</v>
      </c>
      <c r="AF27" s="50">
        <v>18552</v>
      </c>
      <c r="AG27" s="50">
        <v>9138876</v>
      </c>
      <c r="AH27" s="50">
        <v>20255</v>
      </c>
      <c r="AI27" s="50">
        <v>6880456</v>
      </c>
      <c r="AJ27" s="50">
        <v>20472</v>
      </c>
      <c r="AK27" s="50">
        <v>7929484</v>
      </c>
      <c r="AL27" s="50">
        <v>21338</v>
      </c>
      <c r="AM27" s="50">
        <v>8399700</v>
      </c>
      <c r="AN27" s="50">
        <v>20910</v>
      </c>
      <c r="AO27" s="50">
        <v>7416622</v>
      </c>
      <c r="AP27" s="50">
        <v>20809</v>
      </c>
      <c r="AQ27" s="50">
        <v>162988004</v>
      </c>
      <c r="AR27" s="50">
        <v>463912</v>
      </c>
    </row>
    <row r="28" spans="1:44" x14ac:dyDescent="0.25">
      <c r="B28" t="s">
        <v>152</v>
      </c>
      <c r="C28" s="50">
        <v>2811916</v>
      </c>
      <c r="D28" s="50">
        <v>7640</v>
      </c>
      <c r="E28" s="50">
        <v>2443178</v>
      </c>
      <c r="F28" s="50">
        <v>7467</v>
      </c>
      <c r="G28" s="50">
        <v>2484502</v>
      </c>
      <c r="H28" s="50">
        <v>7573</v>
      </c>
      <c r="I28" s="50">
        <v>3067835</v>
      </c>
      <c r="J28" s="50">
        <v>9074</v>
      </c>
      <c r="K28" s="50">
        <v>2508346</v>
      </c>
      <c r="L28" s="50">
        <v>8286</v>
      </c>
      <c r="M28" s="50">
        <v>3094715</v>
      </c>
      <c r="N28" s="50">
        <v>9097</v>
      </c>
      <c r="O28" s="50">
        <v>1205640</v>
      </c>
      <c r="P28" s="50">
        <v>6569</v>
      </c>
      <c r="Q28" s="50">
        <v>1598040</v>
      </c>
      <c r="R28" s="50">
        <v>6031</v>
      </c>
      <c r="S28" s="50">
        <v>874966</v>
      </c>
      <c r="T28" s="50">
        <v>3619</v>
      </c>
      <c r="U28" s="50">
        <v>1648484</v>
      </c>
      <c r="V28" s="50">
        <v>5514</v>
      </c>
      <c r="W28" s="50">
        <v>1848255</v>
      </c>
      <c r="X28" s="50">
        <v>4947</v>
      </c>
      <c r="Y28" s="50">
        <v>1851164</v>
      </c>
      <c r="Z28" s="50">
        <v>5769</v>
      </c>
      <c r="AA28" s="50">
        <v>1860657</v>
      </c>
      <c r="AB28" s="50">
        <v>6088</v>
      </c>
      <c r="AC28" s="50">
        <v>785010</v>
      </c>
      <c r="AD28" s="50">
        <v>5350</v>
      </c>
      <c r="AE28" s="50">
        <v>1755762</v>
      </c>
      <c r="AF28" s="50">
        <v>5439</v>
      </c>
      <c r="AG28" s="50">
        <v>2736409</v>
      </c>
      <c r="AH28" s="50">
        <v>6389</v>
      </c>
      <c r="AI28" s="50">
        <v>1940035</v>
      </c>
      <c r="AJ28" s="50">
        <v>6569</v>
      </c>
      <c r="AK28" s="50">
        <v>3056646</v>
      </c>
      <c r="AL28" s="50">
        <v>6474</v>
      </c>
      <c r="AM28" s="50">
        <v>2832650</v>
      </c>
      <c r="AN28" s="50">
        <v>5291</v>
      </c>
      <c r="AO28" s="50">
        <v>1856272</v>
      </c>
      <c r="AP28" s="50">
        <v>4990</v>
      </c>
      <c r="AQ28" s="50">
        <v>42260482</v>
      </c>
      <c r="AR28" s="50">
        <v>128176</v>
      </c>
    </row>
    <row r="29" spans="1:44" x14ac:dyDescent="0.25">
      <c r="B29" t="s">
        <v>24</v>
      </c>
      <c r="C29" s="50">
        <v>1118918</v>
      </c>
      <c r="D29" s="50">
        <v>3420</v>
      </c>
      <c r="E29" s="50">
        <v>1046639</v>
      </c>
      <c r="F29" s="50">
        <v>2995</v>
      </c>
      <c r="G29" s="50">
        <v>381376</v>
      </c>
      <c r="H29" s="50">
        <v>1565</v>
      </c>
      <c r="I29" s="50">
        <v>522894</v>
      </c>
      <c r="J29" s="50">
        <v>1518</v>
      </c>
      <c r="K29" s="50">
        <v>733745</v>
      </c>
      <c r="L29" s="50">
        <v>1966</v>
      </c>
      <c r="M29" s="50">
        <v>1303355</v>
      </c>
      <c r="N29" s="50">
        <v>2738</v>
      </c>
      <c r="O29" s="50">
        <v>785827</v>
      </c>
      <c r="P29" s="50">
        <v>2722</v>
      </c>
      <c r="Q29" s="50">
        <v>813281</v>
      </c>
      <c r="R29" s="50">
        <v>2628</v>
      </c>
      <c r="S29" s="50">
        <v>334641</v>
      </c>
      <c r="T29" s="50">
        <v>1108</v>
      </c>
      <c r="U29" s="50">
        <v>545919</v>
      </c>
      <c r="V29" s="50">
        <v>1217</v>
      </c>
      <c r="W29" s="50">
        <v>225657</v>
      </c>
      <c r="X29" s="50">
        <v>661</v>
      </c>
      <c r="Y29" s="50">
        <v>766726</v>
      </c>
      <c r="Z29" s="50">
        <v>1636</v>
      </c>
      <c r="AA29" s="50">
        <v>522618</v>
      </c>
      <c r="AB29" s="50">
        <v>1708</v>
      </c>
      <c r="AC29" s="50">
        <v>652471</v>
      </c>
      <c r="AD29" s="50">
        <v>1978</v>
      </c>
      <c r="AE29" s="50">
        <v>469684</v>
      </c>
      <c r="AF29" s="50">
        <v>1113</v>
      </c>
      <c r="AG29" s="50">
        <v>1100648</v>
      </c>
      <c r="AH29" s="50">
        <v>2069</v>
      </c>
      <c r="AI29" s="50">
        <v>1843808</v>
      </c>
      <c r="AJ29" s="50">
        <v>3756</v>
      </c>
      <c r="AK29" s="50">
        <v>1814168</v>
      </c>
      <c r="AL29" s="50">
        <v>3435</v>
      </c>
      <c r="AM29" s="50">
        <v>2047115</v>
      </c>
      <c r="AN29" s="50">
        <v>3198</v>
      </c>
      <c r="AO29" s="50">
        <v>1827405</v>
      </c>
      <c r="AP29" s="50">
        <v>4310</v>
      </c>
      <c r="AQ29" s="50">
        <v>18856895</v>
      </c>
      <c r="AR29" s="50">
        <v>45741</v>
      </c>
    </row>
    <row r="30" spans="1:44" x14ac:dyDescent="0.25">
      <c r="B30" t="s">
        <v>23</v>
      </c>
      <c r="C30" s="50">
        <v>236125</v>
      </c>
      <c r="D30" s="50">
        <v>885</v>
      </c>
      <c r="E30" s="50">
        <v>287622</v>
      </c>
      <c r="F30" s="50">
        <v>1059</v>
      </c>
      <c r="G30" s="50">
        <v>629093</v>
      </c>
      <c r="H30" s="50">
        <v>1624</v>
      </c>
      <c r="I30" s="50">
        <v>700645</v>
      </c>
      <c r="J30" s="50">
        <v>1908</v>
      </c>
      <c r="K30" s="50">
        <v>422696</v>
      </c>
      <c r="L30" s="50">
        <v>1401</v>
      </c>
      <c r="M30" s="50">
        <v>489951</v>
      </c>
      <c r="N30" s="50">
        <v>1492</v>
      </c>
      <c r="O30" s="50">
        <v>560476</v>
      </c>
      <c r="P30" s="50">
        <v>1877</v>
      </c>
      <c r="Q30" s="50">
        <v>452261</v>
      </c>
      <c r="R30" s="50">
        <v>1347</v>
      </c>
      <c r="S30" s="50">
        <v>241336</v>
      </c>
      <c r="T30" s="50">
        <v>1052</v>
      </c>
      <c r="U30" s="50">
        <v>217275</v>
      </c>
      <c r="V30" s="50">
        <v>791</v>
      </c>
      <c r="W30" s="50">
        <v>214590</v>
      </c>
      <c r="X30" s="50">
        <v>619</v>
      </c>
      <c r="Y30" s="50">
        <v>551572</v>
      </c>
      <c r="Z30" s="50">
        <v>1427</v>
      </c>
      <c r="AA30" s="50">
        <v>181307</v>
      </c>
      <c r="AB30" s="50">
        <v>492</v>
      </c>
      <c r="AC30" s="50">
        <v>192754</v>
      </c>
      <c r="AD30" s="50">
        <v>1466</v>
      </c>
      <c r="AE30" s="50">
        <v>314618</v>
      </c>
      <c r="AF30" s="50">
        <v>1085</v>
      </c>
      <c r="AG30" s="50">
        <v>467592</v>
      </c>
      <c r="AH30" s="50">
        <v>1223</v>
      </c>
      <c r="AI30" s="50">
        <v>244758</v>
      </c>
      <c r="AJ30" s="50">
        <v>699</v>
      </c>
      <c r="AK30" s="50">
        <v>355485</v>
      </c>
      <c r="AL30" s="50">
        <v>621</v>
      </c>
      <c r="AM30" s="50">
        <v>387313</v>
      </c>
      <c r="AN30" s="50">
        <v>1725</v>
      </c>
      <c r="AO30" s="50">
        <v>180611</v>
      </c>
      <c r="AP30" s="50">
        <v>1767</v>
      </c>
      <c r="AQ30" s="50">
        <v>7328080</v>
      </c>
      <c r="AR30" s="50">
        <v>24560</v>
      </c>
    </row>
    <row r="31" spans="1:44" x14ac:dyDescent="0.25">
      <c r="B31" t="s">
        <v>21</v>
      </c>
      <c r="C31" s="50">
        <v>248845</v>
      </c>
      <c r="D31" s="50">
        <v>2126</v>
      </c>
      <c r="E31" s="50">
        <v>338246</v>
      </c>
      <c r="F31" s="50">
        <v>1263</v>
      </c>
      <c r="G31" s="50">
        <v>177647</v>
      </c>
      <c r="H31" s="50">
        <v>1466</v>
      </c>
      <c r="I31" s="50">
        <v>272993</v>
      </c>
      <c r="J31" s="50">
        <v>1300</v>
      </c>
      <c r="K31" s="50">
        <v>322402</v>
      </c>
      <c r="L31" s="50">
        <v>1881</v>
      </c>
      <c r="M31" s="50">
        <v>137376</v>
      </c>
      <c r="N31" s="50">
        <v>1678</v>
      </c>
      <c r="O31" s="50">
        <v>379572</v>
      </c>
      <c r="P31" s="50">
        <v>1227</v>
      </c>
      <c r="Q31" s="50">
        <v>439767</v>
      </c>
      <c r="R31" s="50">
        <v>1649</v>
      </c>
      <c r="S31" s="50">
        <v>182300</v>
      </c>
      <c r="T31" s="50">
        <v>1310</v>
      </c>
      <c r="U31" s="50">
        <v>452094</v>
      </c>
      <c r="V31" s="50">
        <v>1553</v>
      </c>
      <c r="W31" s="50">
        <v>250792</v>
      </c>
      <c r="X31" s="50">
        <v>986</v>
      </c>
      <c r="Y31" s="50">
        <v>306898</v>
      </c>
      <c r="Z31" s="50">
        <v>1206</v>
      </c>
      <c r="AA31" s="50">
        <v>287131</v>
      </c>
      <c r="AB31" s="50">
        <v>1217</v>
      </c>
      <c r="AC31" s="50">
        <v>85883</v>
      </c>
      <c r="AD31" s="50">
        <v>1229</v>
      </c>
      <c r="AE31" s="50">
        <v>156192</v>
      </c>
      <c r="AF31" s="50">
        <v>939</v>
      </c>
      <c r="AG31" s="50">
        <v>124447</v>
      </c>
      <c r="AH31" s="50">
        <v>671</v>
      </c>
      <c r="AI31" s="50">
        <v>204642</v>
      </c>
      <c r="AJ31" s="50">
        <v>991</v>
      </c>
      <c r="AK31" s="50">
        <v>239153</v>
      </c>
      <c r="AL31" s="50">
        <v>699</v>
      </c>
      <c r="AM31" s="50">
        <v>213858</v>
      </c>
      <c r="AN31" s="50">
        <v>1019</v>
      </c>
      <c r="AO31" s="50">
        <v>548670</v>
      </c>
      <c r="AP31" s="50">
        <v>879</v>
      </c>
      <c r="AQ31" s="50">
        <v>5368908</v>
      </c>
      <c r="AR31" s="50">
        <v>25289</v>
      </c>
    </row>
    <row r="32" spans="1:44" x14ac:dyDescent="0.25">
      <c r="B32" t="s">
        <v>22</v>
      </c>
      <c r="C32" s="50">
        <v>43283</v>
      </c>
      <c r="D32" s="50">
        <v>293</v>
      </c>
      <c r="E32" s="50">
        <v>65000</v>
      </c>
      <c r="F32" s="50">
        <v>421</v>
      </c>
      <c r="G32" s="50">
        <v>19181</v>
      </c>
      <c r="H32" s="50">
        <v>187</v>
      </c>
      <c r="I32" s="50">
        <v>18913</v>
      </c>
      <c r="J32" s="50">
        <v>274</v>
      </c>
      <c r="K32" s="50">
        <v>28349</v>
      </c>
      <c r="L32" s="50">
        <v>325</v>
      </c>
      <c r="M32" s="50">
        <v>28435</v>
      </c>
      <c r="N32" s="50">
        <v>277</v>
      </c>
      <c r="O32" s="50">
        <v>7184</v>
      </c>
      <c r="P32" s="50">
        <v>161</v>
      </c>
      <c r="Q32" s="50">
        <v>10666</v>
      </c>
      <c r="R32" s="50">
        <v>158</v>
      </c>
      <c r="S32" s="50">
        <v>11533</v>
      </c>
      <c r="T32" s="50">
        <v>252</v>
      </c>
      <c r="U32" s="50">
        <v>39414</v>
      </c>
      <c r="V32" s="50">
        <v>244</v>
      </c>
      <c r="W32" s="50">
        <v>105320</v>
      </c>
      <c r="X32" s="50">
        <v>501</v>
      </c>
      <c r="Y32" s="50">
        <v>114191</v>
      </c>
      <c r="Z32" s="50">
        <v>570</v>
      </c>
      <c r="AA32" s="50">
        <v>112285</v>
      </c>
      <c r="AB32" s="50">
        <v>504</v>
      </c>
      <c r="AC32" s="50">
        <v>42275</v>
      </c>
      <c r="AD32" s="50">
        <v>452</v>
      </c>
      <c r="AE32" s="50">
        <v>93929</v>
      </c>
      <c r="AF32" s="50">
        <v>383</v>
      </c>
      <c r="AG32" s="50">
        <v>96302</v>
      </c>
      <c r="AH32" s="50">
        <v>534</v>
      </c>
      <c r="AI32" s="50">
        <v>44900</v>
      </c>
      <c r="AJ32" s="50">
        <v>90</v>
      </c>
      <c r="AK32" s="50">
        <v>58176</v>
      </c>
      <c r="AL32" s="50">
        <v>679</v>
      </c>
      <c r="AM32" s="50">
        <v>90127</v>
      </c>
      <c r="AN32" s="50">
        <v>463</v>
      </c>
      <c r="AO32" s="50">
        <v>97583</v>
      </c>
      <c r="AP32" s="50">
        <v>466</v>
      </c>
      <c r="AQ32" s="50">
        <v>1127046</v>
      </c>
      <c r="AR32" s="50">
        <v>7234</v>
      </c>
    </row>
    <row r="33" spans="1:44" x14ac:dyDescent="0.25">
      <c r="B33" t="s">
        <v>153</v>
      </c>
      <c r="C33" s="50">
        <v>1811</v>
      </c>
      <c r="D33" s="50">
        <v>72</v>
      </c>
      <c r="E33" s="50"/>
      <c r="F33" s="50">
        <v>43</v>
      </c>
      <c r="G33" s="50"/>
      <c r="H33" s="50">
        <v>74</v>
      </c>
      <c r="I33" s="50">
        <v>4695</v>
      </c>
      <c r="J33" s="50">
        <v>44</v>
      </c>
      <c r="K33" s="50"/>
      <c r="L33" s="50">
        <v>52</v>
      </c>
      <c r="M33" s="50"/>
      <c r="N33" s="50">
        <v>34</v>
      </c>
      <c r="O33" s="50">
        <v>1879</v>
      </c>
      <c r="P33" s="50">
        <v>31</v>
      </c>
      <c r="Q33" s="50"/>
      <c r="R33" s="50">
        <v>26</v>
      </c>
      <c r="S33" s="50"/>
      <c r="T33" s="50">
        <v>38</v>
      </c>
      <c r="U33" s="50"/>
      <c r="V33" s="50">
        <v>22</v>
      </c>
      <c r="W33" s="50">
        <v>563</v>
      </c>
      <c r="X33" s="50">
        <v>22</v>
      </c>
      <c r="Y33" s="50">
        <v>379</v>
      </c>
      <c r="Z33" s="50">
        <v>39</v>
      </c>
      <c r="AA33" s="50">
        <v>8237</v>
      </c>
      <c r="AB33" s="50">
        <v>19</v>
      </c>
      <c r="AC33" s="50">
        <v>12280</v>
      </c>
      <c r="AD33" s="50">
        <v>49</v>
      </c>
      <c r="AE33" s="50">
        <v>9280</v>
      </c>
      <c r="AF33" s="50">
        <v>62</v>
      </c>
      <c r="AG33" s="50">
        <v>10530</v>
      </c>
      <c r="AH33" s="50">
        <v>58</v>
      </c>
      <c r="AI33" s="50">
        <v>4670</v>
      </c>
      <c r="AJ33" s="50">
        <v>43</v>
      </c>
      <c r="AK33" s="50">
        <v>42381</v>
      </c>
      <c r="AL33" s="50">
        <v>72</v>
      </c>
      <c r="AM33" s="50">
        <v>38189</v>
      </c>
      <c r="AN33" s="50">
        <v>33</v>
      </c>
      <c r="AO33" s="50">
        <v>17735</v>
      </c>
      <c r="AP33" s="50">
        <v>54</v>
      </c>
      <c r="AQ33" s="50">
        <v>152629</v>
      </c>
      <c r="AR33" s="50">
        <v>887</v>
      </c>
    </row>
    <row r="34" spans="1:44" x14ac:dyDescent="0.25">
      <c r="B34" t="s">
        <v>299</v>
      </c>
      <c r="C34" s="50"/>
      <c r="D34" s="50"/>
      <c r="E34" s="50"/>
      <c r="F34" s="50"/>
      <c r="G34" s="50"/>
      <c r="H34" s="50">
        <v>20</v>
      </c>
      <c r="I34" s="50"/>
      <c r="J34" s="50"/>
      <c r="K34" s="50"/>
      <c r="L34" s="50"/>
      <c r="M34" s="50"/>
      <c r="N34" s="50"/>
      <c r="O34" s="50"/>
      <c r="P34" s="50"/>
      <c r="Q34" s="50"/>
      <c r="R34" s="50"/>
      <c r="S34" s="50"/>
      <c r="T34" s="50">
        <v>10</v>
      </c>
      <c r="U34" s="50"/>
      <c r="V34" s="50">
        <v>2</v>
      </c>
      <c r="W34" s="50"/>
      <c r="X34" s="50">
        <v>40</v>
      </c>
      <c r="Y34" s="50"/>
      <c r="Z34" s="50">
        <v>58</v>
      </c>
      <c r="AA34" s="50"/>
      <c r="AB34" s="50"/>
      <c r="AC34" s="50"/>
      <c r="AD34" s="50"/>
      <c r="AE34" s="50"/>
      <c r="AF34" s="50"/>
      <c r="AG34" s="50"/>
      <c r="AH34" s="50"/>
      <c r="AI34" s="50"/>
      <c r="AJ34" s="50"/>
      <c r="AK34" s="50"/>
      <c r="AL34" s="50"/>
      <c r="AM34" s="50"/>
      <c r="AN34" s="50"/>
      <c r="AO34" s="50"/>
      <c r="AP34" s="50"/>
      <c r="AQ34" s="50"/>
      <c r="AR34" s="50">
        <v>130</v>
      </c>
    </row>
    <row r="35" spans="1:44" x14ac:dyDescent="0.25">
      <c r="B35" t="s">
        <v>301</v>
      </c>
      <c r="C35" s="50"/>
      <c r="D35" s="50">
        <v>90</v>
      </c>
      <c r="E35" s="50"/>
      <c r="F35" s="50">
        <v>1</v>
      </c>
      <c r="G35" s="50"/>
      <c r="H35" s="50">
        <v>1</v>
      </c>
      <c r="I35" s="50"/>
      <c r="J35" s="50"/>
      <c r="K35" s="50"/>
      <c r="L35" s="50"/>
      <c r="M35" s="50"/>
      <c r="N35" s="50"/>
      <c r="O35" s="50"/>
      <c r="P35" s="50"/>
      <c r="Q35" s="50"/>
      <c r="R35" s="50"/>
      <c r="S35" s="50"/>
      <c r="T35" s="50"/>
      <c r="U35" s="50"/>
      <c r="V35" s="50"/>
      <c r="W35" s="50"/>
      <c r="X35" s="50"/>
      <c r="Y35" s="50"/>
      <c r="Z35" s="50">
        <v>1</v>
      </c>
      <c r="AA35" s="50"/>
      <c r="AB35" s="50"/>
      <c r="AC35" s="50"/>
      <c r="AD35" s="50"/>
      <c r="AE35" s="50"/>
      <c r="AF35" s="50"/>
      <c r="AG35" s="50"/>
      <c r="AH35" s="50"/>
      <c r="AI35" s="50"/>
      <c r="AJ35" s="50"/>
      <c r="AK35" s="50"/>
      <c r="AL35" s="50"/>
      <c r="AM35" s="50"/>
      <c r="AN35" s="50"/>
      <c r="AO35" s="50"/>
      <c r="AP35" s="50"/>
      <c r="AQ35" s="50"/>
      <c r="AR35" s="50">
        <v>93</v>
      </c>
    </row>
    <row r="36" spans="1:44" x14ac:dyDescent="0.25">
      <c r="A36" t="s">
        <v>223</v>
      </c>
      <c r="C36" s="50">
        <v>278744560</v>
      </c>
      <c r="D36" s="50">
        <v>732557</v>
      </c>
      <c r="E36" s="50">
        <v>248537152</v>
      </c>
      <c r="F36" s="50">
        <v>732041</v>
      </c>
      <c r="G36" s="50">
        <v>275967806</v>
      </c>
      <c r="H36" s="50">
        <v>718285</v>
      </c>
      <c r="I36" s="50">
        <v>327475776</v>
      </c>
      <c r="J36" s="50">
        <v>768737</v>
      </c>
      <c r="K36" s="50">
        <v>276314868</v>
      </c>
      <c r="L36" s="50">
        <v>806185</v>
      </c>
      <c r="M36" s="50">
        <v>298845820</v>
      </c>
      <c r="N36" s="50">
        <v>758124</v>
      </c>
      <c r="O36" s="50">
        <v>230969486</v>
      </c>
      <c r="P36" s="50">
        <v>713614</v>
      </c>
      <c r="Q36" s="50">
        <v>231872219</v>
      </c>
      <c r="R36" s="50">
        <v>689814</v>
      </c>
      <c r="S36" s="50">
        <v>224022322</v>
      </c>
      <c r="T36" s="50">
        <v>683258</v>
      </c>
      <c r="U36" s="50">
        <v>283389385</v>
      </c>
      <c r="V36" s="50">
        <v>715412</v>
      </c>
      <c r="W36" s="50">
        <v>285945673</v>
      </c>
      <c r="X36" s="50">
        <v>629388</v>
      </c>
      <c r="Y36" s="50">
        <v>358788031</v>
      </c>
      <c r="Z36" s="50">
        <v>758931</v>
      </c>
      <c r="AA36" s="50">
        <v>282320066</v>
      </c>
      <c r="AB36" s="50">
        <v>672555</v>
      </c>
      <c r="AC36" s="50">
        <v>155524907</v>
      </c>
      <c r="AD36" s="50">
        <v>694421</v>
      </c>
      <c r="AE36" s="50">
        <v>232914668</v>
      </c>
      <c r="AF36" s="50">
        <v>547400</v>
      </c>
      <c r="AG36" s="50">
        <v>314882401</v>
      </c>
      <c r="AH36" s="50">
        <v>665175</v>
      </c>
      <c r="AI36" s="50">
        <v>199026733</v>
      </c>
      <c r="AJ36" s="50">
        <v>694936</v>
      </c>
      <c r="AK36" s="50">
        <v>266099778</v>
      </c>
      <c r="AL36" s="50">
        <v>630991</v>
      </c>
      <c r="AM36" s="50">
        <v>316761682</v>
      </c>
      <c r="AN36" s="50">
        <v>699487</v>
      </c>
      <c r="AO36" s="50">
        <v>290543920</v>
      </c>
      <c r="AP36" s="50">
        <v>601328</v>
      </c>
      <c r="AQ36" s="50">
        <v>5378947253</v>
      </c>
      <c r="AR36" s="50">
        <v>13912639</v>
      </c>
    </row>
    <row r="37" spans="1:44" x14ac:dyDescent="0.25">
      <c r="A37" t="s">
        <v>4</v>
      </c>
      <c r="B37" t="s">
        <v>303</v>
      </c>
      <c r="C37" s="50">
        <v>141757093</v>
      </c>
      <c r="D37" s="50">
        <v>284088</v>
      </c>
      <c r="E37" s="50">
        <v>145167990</v>
      </c>
      <c r="F37" s="50">
        <v>305610</v>
      </c>
      <c r="G37" s="50">
        <v>141241874</v>
      </c>
      <c r="H37" s="50">
        <v>323937</v>
      </c>
      <c r="I37" s="50">
        <v>164836096</v>
      </c>
      <c r="J37" s="50">
        <v>321030</v>
      </c>
      <c r="K37" s="50">
        <v>102504026</v>
      </c>
      <c r="L37" s="50">
        <v>287752</v>
      </c>
      <c r="M37" s="50">
        <v>118131769</v>
      </c>
      <c r="N37" s="50">
        <v>242705</v>
      </c>
      <c r="O37" s="50">
        <v>89810980</v>
      </c>
      <c r="P37" s="50">
        <v>238971</v>
      </c>
      <c r="Q37" s="50">
        <v>81145764</v>
      </c>
      <c r="R37" s="50">
        <v>201448</v>
      </c>
      <c r="S37" s="50">
        <v>64336904</v>
      </c>
      <c r="T37" s="50">
        <v>169082</v>
      </c>
      <c r="U37" s="50">
        <v>130761930</v>
      </c>
      <c r="V37" s="50">
        <v>260817</v>
      </c>
      <c r="W37" s="50">
        <v>171098059</v>
      </c>
      <c r="X37" s="50">
        <v>279883</v>
      </c>
      <c r="Y37" s="50">
        <v>98513843</v>
      </c>
      <c r="Z37" s="50">
        <v>215514</v>
      </c>
      <c r="AA37" s="50">
        <v>152376160</v>
      </c>
      <c r="AB37" s="50">
        <v>262632</v>
      </c>
      <c r="AC37" s="50">
        <v>44025065</v>
      </c>
      <c r="AD37" s="50">
        <v>190602</v>
      </c>
      <c r="AE37" s="50">
        <v>173751223</v>
      </c>
      <c r="AF37" s="50">
        <v>273102</v>
      </c>
      <c r="AG37" s="50">
        <v>98591635</v>
      </c>
      <c r="AH37" s="50">
        <v>216294</v>
      </c>
      <c r="AI37" s="50">
        <v>72739476</v>
      </c>
      <c r="AJ37" s="50">
        <v>188738</v>
      </c>
      <c r="AK37" s="50">
        <v>77902128</v>
      </c>
      <c r="AL37" s="50">
        <v>247654</v>
      </c>
      <c r="AM37" s="50">
        <v>128571609</v>
      </c>
      <c r="AN37" s="50">
        <v>247021</v>
      </c>
      <c r="AO37" s="50">
        <v>77284524</v>
      </c>
      <c r="AP37" s="50">
        <v>186562</v>
      </c>
      <c r="AQ37" s="50">
        <v>2274548148</v>
      </c>
      <c r="AR37" s="50">
        <v>4943442</v>
      </c>
    </row>
    <row r="38" spans="1:44" x14ac:dyDescent="0.25">
      <c r="B38" t="s">
        <v>297</v>
      </c>
      <c r="C38" s="50">
        <v>78568995</v>
      </c>
      <c r="D38" s="50">
        <v>159234</v>
      </c>
      <c r="E38" s="50">
        <v>71158969</v>
      </c>
      <c r="F38" s="50">
        <v>178793</v>
      </c>
      <c r="G38" s="50">
        <v>89215546</v>
      </c>
      <c r="H38" s="50">
        <v>195145</v>
      </c>
      <c r="I38" s="50">
        <v>97666487</v>
      </c>
      <c r="J38" s="50">
        <v>201010</v>
      </c>
      <c r="K38" s="50">
        <v>42662834</v>
      </c>
      <c r="L38" s="50">
        <v>150774</v>
      </c>
      <c r="M38" s="50">
        <v>59153939</v>
      </c>
      <c r="N38" s="50">
        <v>139313</v>
      </c>
      <c r="O38" s="50">
        <v>57482662</v>
      </c>
      <c r="P38" s="50">
        <v>148942</v>
      </c>
      <c r="Q38" s="50">
        <v>44846588</v>
      </c>
      <c r="R38" s="50">
        <v>124016</v>
      </c>
      <c r="S38" s="50">
        <v>41735309</v>
      </c>
      <c r="T38" s="50">
        <v>107499</v>
      </c>
      <c r="U38" s="50">
        <v>88806201</v>
      </c>
      <c r="V38" s="50">
        <v>171737</v>
      </c>
      <c r="W38" s="50">
        <v>122111101</v>
      </c>
      <c r="X38" s="50">
        <v>198271</v>
      </c>
      <c r="Y38" s="50">
        <v>62090096</v>
      </c>
      <c r="Z38" s="50">
        <v>129675</v>
      </c>
      <c r="AA38" s="50">
        <v>90195326</v>
      </c>
      <c r="AB38" s="50">
        <v>162896</v>
      </c>
      <c r="AC38" s="50">
        <v>21902154</v>
      </c>
      <c r="AD38" s="50">
        <v>107225</v>
      </c>
      <c r="AE38" s="50">
        <v>113219205</v>
      </c>
      <c r="AF38" s="50">
        <v>190709</v>
      </c>
      <c r="AG38" s="50">
        <v>62275662</v>
      </c>
      <c r="AH38" s="50">
        <v>135261</v>
      </c>
      <c r="AI38" s="50">
        <v>30551152</v>
      </c>
      <c r="AJ38" s="50">
        <v>103677</v>
      </c>
      <c r="AK38" s="50">
        <v>54753675</v>
      </c>
      <c r="AL38" s="50">
        <v>167339</v>
      </c>
      <c r="AM38" s="50">
        <v>91664365</v>
      </c>
      <c r="AN38" s="50">
        <v>135828</v>
      </c>
      <c r="AO38" s="50">
        <v>41483417</v>
      </c>
      <c r="AP38" s="50">
        <v>111585</v>
      </c>
      <c r="AQ38" s="50">
        <v>1361543683</v>
      </c>
      <c r="AR38" s="50">
        <v>3018929</v>
      </c>
    </row>
    <row r="39" spans="1:44" x14ac:dyDescent="0.25">
      <c r="B39" t="s">
        <v>302</v>
      </c>
      <c r="C39" s="50">
        <v>70519131</v>
      </c>
      <c r="D39" s="50">
        <v>142588</v>
      </c>
      <c r="E39" s="50">
        <v>51763001</v>
      </c>
      <c r="F39" s="50">
        <v>142554</v>
      </c>
      <c r="G39" s="50">
        <v>61205885</v>
      </c>
      <c r="H39" s="50">
        <v>147523</v>
      </c>
      <c r="I39" s="50">
        <v>73365779</v>
      </c>
      <c r="J39" s="50">
        <v>154459</v>
      </c>
      <c r="K39" s="50">
        <v>45433600</v>
      </c>
      <c r="L39" s="50">
        <v>133050</v>
      </c>
      <c r="M39" s="50">
        <v>59637276</v>
      </c>
      <c r="N39" s="50">
        <v>125678</v>
      </c>
      <c r="O39" s="50">
        <v>49206612</v>
      </c>
      <c r="P39" s="50">
        <v>128999</v>
      </c>
      <c r="Q39" s="50">
        <v>55855566</v>
      </c>
      <c r="R39" s="50">
        <v>129845</v>
      </c>
      <c r="S39" s="50">
        <v>36660790</v>
      </c>
      <c r="T39" s="50">
        <v>103514</v>
      </c>
      <c r="U39" s="50">
        <v>61573714</v>
      </c>
      <c r="V39" s="50">
        <v>132648</v>
      </c>
      <c r="W39" s="50">
        <v>69484648</v>
      </c>
      <c r="X39" s="50">
        <v>134858</v>
      </c>
      <c r="Y39" s="50">
        <v>51932830</v>
      </c>
      <c r="Z39" s="50">
        <v>120144</v>
      </c>
      <c r="AA39" s="50">
        <v>53933241</v>
      </c>
      <c r="AB39" s="50">
        <v>125975</v>
      </c>
      <c r="AC39" s="50">
        <v>29009702</v>
      </c>
      <c r="AD39" s="50">
        <v>119523</v>
      </c>
      <c r="AE39" s="50">
        <v>64604075</v>
      </c>
      <c r="AF39" s="50">
        <v>128124</v>
      </c>
      <c r="AG39" s="50">
        <v>64256249</v>
      </c>
      <c r="AH39" s="50">
        <v>124156</v>
      </c>
      <c r="AI39" s="50">
        <v>27339289</v>
      </c>
      <c r="AJ39" s="50">
        <v>105231</v>
      </c>
      <c r="AK39" s="50">
        <v>45445787</v>
      </c>
      <c r="AL39" s="50">
        <v>111875</v>
      </c>
      <c r="AM39" s="50">
        <v>56427028</v>
      </c>
      <c r="AN39" s="50">
        <v>118177</v>
      </c>
      <c r="AO39" s="50">
        <v>39507306</v>
      </c>
      <c r="AP39" s="50">
        <v>100666</v>
      </c>
      <c r="AQ39" s="50">
        <v>1067161509</v>
      </c>
      <c r="AR39" s="50">
        <v>2529587</v>
      </c>
    </row>
    <row r="40" spans="1:44" x14ac:dyDescent="0.25">
      <c r="B40" t="s">
        <v>151</v>
      </c>
      <c r="C40" s="50">
        <v>57233778</v>
      </c>
      <c r="D40" s="50">
        <v>115334</v>
      </c>
      <c r="E40" s="50">
        <v>54035120</v>
      </c>
      <c r="F40" s="50">
        <v>124827</v>
      </c>
      <c r="G40" s="50">
        <v>65035335</v>
      </c>
      <c r="H40" s="50">
        <v>133072</v>
      </c>
      <c r="I40" s="50">
        <v>72514960</v>
      </c>
      <c r="J40" s="50">
        <v>143021</v>
      </c>
      <c r="K40" s="50">
        <v>50739735</v>
      </c>
      <c r="L40" s="50">
        <v>135848</v>
      </c>
      <c r="M40" s="50">
        <v>59240063</v>
      </c>
      <c r="N40" s="50">
        <v>128546</v>
      </c>
      <c r="O40" s="50">
        <v>57442354</v>
      </c>
      <c r="P40" s="50">
        <v>127506</v>
      </c>
      <c r="Q40" s="50">
        <v>56004531</v>
      </c>
      <c r="R40" s="50">
        <v>120966</v>
      </c>
      <c r="S40" s="50">
        <v>42339334</v>
      </c>
      <c r="T40" s="50">
        <v>95068</v>
      </c>
      <c r="U40" s="50">
        <v>60298807</v>
      </c>
      <c r="V40" s="50">
        <v>125234</v>
      </c>
      <c r="W40" s="50">
        <v>70742197</v>
      </c>
      <c r="X40" s="50">
        <v>129230</v>
      </c>
      <c r="Y40" s="50">
        <v>55707467</v>
      </c>
      <c r="Z40" s="50">
        <v>107367</v>
      </c>
      <c r="AA40" s="50">
        <v>57389309</v>
      </c>
      <c r="AB40" s="50">
        <v>103726</v>
      </c>
      <c r="AC40" s="50">
        <v>22787056</v>
      </c>
      <c r="AD40" s="50">
        <v>74960</v>
      </c>
      <c r="AE40" s="50">
        <v>49975492</v>
      </c>
      <c r="AF40" s="50">
        <v>98010</v>
      </c>
      <c r="AG40" s="50">
        <v>55173382</v>
      </c>
      <c r="AH40" s="50">
        <v>98204</v>
      </c>
      <c r="AI40" s="50">
        <v>25252560</v>
      </c>
      <c r="AJ40" s="50">
        <v>77676</v>
      </c>
      <c r="AK40" s="50">
        <v>44007131</v>
      </c>
      <c r="AL40" s="50">
        <v>106445</v>
      </c>
      <c r="AM40" s="50">
        <v>62263702</v>
      </c>
      <c r="AN40" s="50">
        <v>78608</v>
      </c>
      <c r="AO40" s="50">
        <v>36643159</v>
      </c>
      <c r="AP40" s="50">
        <v>79753</v>
      </c>
      <c r="AQ40" s="50">
        <v>1054825472</v>
      </c>
      <c r="AR40" s="50">
        <v>2203401</v>
      </c>
    </row>
    <row r="41" spans="1:44" x14ac:dyDescent="0.25">
      <c r="B41" t="s">
        <v>298</v>
      </c>
      <c r="C41" s="50">
        <v>33178797</v>
      </c>
      <c r="D41" s="50">
        <v>68630</v>
      </c>
      <c r="E41" s="50">
        <v>23840770</v>
      </c>
      <c r="F41" s="50">
        <v>70316</v>
      </c>
      <c r="G41" s="50">
        <v>29834235</v>
      </c>
      <c r="H41" s="50">
        <v>72682</v>
      </c>
      <c r="I41" s="50">
        <v>31067146</v>
      </c>
      <c r="J41" s="50">
        <v>77198</v>
      </c>
      <c r="K41" s="50">
        <v>21889022</v>
      </c>
      <c r="L41" s="50">
        <v>67683</v>
      </c>
      <c r="M41" s="50">
        <v>25157731</v>
      </c>
      <c r="N41" s="50">
        <v>58002</v>
      </c>
      <c r="O41" s="50">
        <v>20301254</v>
      </c>
      <c r="P41" s="50">
        <v>58384</v>
      </c>
      <c r="Q41" s="50">
        <v>24238093</v>
      </c>
      <c r="R41" s="50">
        <v>58689</v>
      </c>
      <c r="S41" s="50">
        <v>22933194</v>
      </c>
      <c r="T41" s="50">
        <v>54455</v>
      </c>
      <c r="U41" s="50">
        <v>34715409</v>
      </c>
      <c r="V41" s="50">
        <v>68228</v>
      </c>
      <c r="W41" s="50">
        <v>43227581</v>
      </c>
      <c r="X41" s="50">
        <v>74381</v>
      </c>
      <c r="Y41" s="50">
        <v>30293732</v>
      </c>
      <c r="Z41" s="50">
        <v>64573</v>
      </c>
      <c r="AA41" s="50">
        <v>33479383</v>
      </c>
      <c r="AB41" s="50">
        <v>67887</v>
      </c>
      <c r="AC41" s="50">
        <v>12602645</v>
      </c>
      <c r="AD41" s="50">
        <v>60037</v>
      </c>
      <c r="AE41" s="50">
        <v>34038069</v>
      </c>
      <c r="AF41" s="50">
        <v>71312</v>
      </c>
      <c r="AG41" s="50">
        <v>31820858</v>
      </c>
      <c r="AH41" s="50">
        <v>68948</v>
      </c>
      <c r="AI41" s="50">
        <v>14360144</v>
      </c>
      <c r="AJ41" s="50">
        <v>65945</v>
      </c>
      <c r="AK41" s="50">
        <v>26186047</v>
      </c>
      <c r="AL41" s="50">
        <v>73441</v>
      </c>
      <c r="AM41" s="50">
        <v>35724300</v>
      </c>
      <c r="AN41" s="50">
        <v>70055</v>
      </c>
      <c r="AO41" s="50">
        <v>24352346</v>
      </c>
      <c r="AP41" s="50">
        <v>64940</v>
      </c>
      <c r="AQ41" s="50">
        <v>553240756</v>
      </c>
      <c r="AR41" s="50">
        <v>1335786</v>
      </c>
    </row>
    <row r="42" spans="1:44" x14ac:dyDescent="0.25">
      <c r="B42" t="s">
        <v>300</v>
      </c>
      <c r="C42" s="50">
        <v>8789560</v>
      </c>
      <c r="D42" s="50">
        <v>19382</v>
      </c>
      <c r="E42" s="50">
        <v>7447540</v>
      </c>
      <c r="F42" s="50">
        <v>20407</v>
      </c>
      <c r="G42" s="50">
        <v>7974549</v>
      </c>
      <c r="H42" s="50">
        <v>21779</v>
      </c>
      <c r="I42" s="50">
        <v>9314990</v>
      </c>
      <c r="J42" s="50">
        <v>23129</v>
      </c>
      <c r="K42" s="50">
        <v>6346476</v>
      </c>
      <c r="L42" s="50">
        <v>19207</v>
      </c>
      <c r="M42" s="50">
        <v>7372235</v>
      </c>
      <c r="N42" s="50">
        <v>18117</v>
      </c>
      <c r="O42" s="50">
        <v>5515207</v>
      </c>
      <c r="P42" s="50">
        <v>19694</v>
      </c>
      <c r="Q42" s="50">
        <v>7940726</v>
      </c>
      <c r="R42" s="50">
        <v>21193</v>
      </c>
      <c r="S42" s="50">
        <v>3872154</v>
      </c>
      <c r="T42" s="50">
        <v>12999</v>
      </c>
      <c r="U42" s="50">
        <v>8699792</v>
      </c>
      <c r="V42" s="50">
        <v>21388</v>
      </c>
      <c r="W42" s="50">
        <v>10658328</v>
      </c>
      <c r="X42" s="50">
        <v>22696</v>
      </c>
      <c r="Y42" s="50">
        <v>8285630</v>
      </c>
      <c r="Z42" s="50">
        <v>20231</v>
      </c>
      <c r="AA42" s="50">
        <v>8208902</v>
      </c>
      <c r="AB42" s="50">
        <v>21691</v>
      </c>
      <c r="AC42" s="50">
        <v>4538496</v>
      </c>
      <c r="AD42" s="50">
        <v>20673</v>
      </c>
      <c r="AE42" s="50">
        <v>11049430</v>
      </c>
      <c r="AF42" s="50">
        <v>24322</v>
      </c>
      <c r="AG42" s="50">
        <v>9206978</v>
      </c>
      <c r="AH42" s="50">
        <v>21292</v>
      </c>
      <c r="AI42" s="50">
        <v>4609125</v>
      </c>
      <c r="AJ42" s="50">
        <v>21755</v>
      </c>
      <c r="AK42" s="50">
        <v>7189005</v>
      </c>
      <c r="AL42" s="50">
        <v>20074</v>
      </c>
      <c r="AM42" s="50">
        <v>8504614</v>
      </c>
      <c r="AN42" s="50">
        <v>19284</v>
      </c>
      <c r="AO42" s="50">
        <v>7377810</v>
      </c>
      <c r="AP42" s="50">
        <v>18488</v>
      </c>
      <c r="AQ42" s="50">
        <v>152901547</v>
      </c>
      <c r="AR42" s="50">
        <v>407801</v>
      </c>
    </row>
    <row r="43" spans="1:44" x14ac:dyDescent="0.25">
      <c r="B43" t="s">
        <v>150</v>
      </c>
      <c r="C43" s="50">
        <v>4202733</v>
      </c>
      <c r="D43" s="50">
        <v>11304</v>
      </c>
      <c r="E43" s="50">
        <v>2600206</v>
      </c>
      <c r="F43" s="50">
        <v>7433</v>
      </c>
      <c r="G43" s="50">
        <v>4935486</v>
      </c>
      <c r="H43" s="50">
        <v>11616</v>
      </c>
      <c r="I43" s="50">
        <v>3501136</v>
      </c>
      <c r="J43" s="50">
        <v>8888</v>
      </c>
      <c r="K43" s="50">
        <v>7406400</v>
      </c>
      <c r="L43" s="50">
        <v>19101</v>
      </c>
      <c r="M43" s="50">
        <v>1796129</v>
      </c>
      <c r="N43" s="50">
        <v>5090</v>
      </c>
      <c r="O43" s="50">
        <v>4100191</v>
      </c>
      <c r="P43" s="50">
        <v>13453</v>
      </c>
      <c r="Q43" s="50">
        <v>3920699</v>
      </c>
      <c r="R43" s="50">
        <v>10736</v>
      </c>
      <c r="S43" s="50">
        <v>861123</v>
      </c>
      <c r="T43" s="50">
        <v>3542</v>
      </c>
      <c r="U43" s="50">
        <v>3520009</v>
      </c>
      <c r="V43" s="50">
        <v>9472</v>
      </c>
      <c r="W43" s="50">
        <v>6620244</v>
      </c>
      <c r="X43" s="50">
        <v>14766</v>
      </c>
      <c r="Y43" s="50">
        <v>2514809</v>
      </c>
      <c r="Z43" s="50">
        <v>7906</v>
      </c>
      <c r="AA43" s="50">
        <v>4136667</v>
      </c>
      <c r="AB43" s="50">
        <v>9715</v>
      </c>
      <c r="AC43" s="50">
        <v>3063687</v>
      </c>
      <c r="AD43" s="50">
        <v>10535</v>
      </c>
      <c r="AE43" s="50">
        <v>6072383</v>
      </c>
      <c r="AF43" s="50">
        <v>12849</v>
      </c>
      <c r="AG43" s="50">
        <v>3552000</v>
      </c>
      <c r="AH43" s="50">
        <v>9787</v>
      </c>
      <c r="AI43" s="50">
        <v>10502682</v>
      </c>
      <c r="AJ43" s="50">
        <v>25478</v>
      </c>
      <c r="AK43" s="50">
        <v>4336795</v>
      </c>
      <c r="AL43" s="50">
        <v>22992</v>
      </c>
      <c r="AM43" s="50">
        <v>9876047</v>
      </c>
      <c r="AN43" s="50">
        <v>22956</v>
      </c>
      <c r="AO43" s="50">
        <v>11192575</v>
      </c>
      <c r="AP43" s="50">
        <v>37165</v>
      </c>
      <c r="AQ43" s="50">
        <v>98712001</v>
      </c>
      <c r="AR43" s="50">
        <v>274784</v>
      </c>
    </row>
    <row r="44" spans="1:44" x14ac:dyDescent="0.25">
      <c r="B44" t="s">
        <v>23</v>
      </c>
      <c r="C44" s="50">
        <v>201687</v>
      </c>
      <c r="D44" s="50">
        <v>333</v>
      </c>
      <c r="E44" s="50">
        <v>212227</v>
      </c>
      <c r="F44" s="50">
        <v>683</v>
      </c>
      <c r="G44" s="50">
        <v>297869</v>
      </c>
      <c r="H44" s="50">
        <v>938</v>
      </c>
      <c r="I44" s="50">
        <v>538812</v>
      </c>
      <c r="J44" s="50">
        <v>1229</v>
      </c>
      <c r="K44" s="50">
        <v>201338</v>
      </c>
      <c r="L44" s="50">
        <v>1070</v>
      </c>
      <c r="M44" s="50">
        <v>440116</v>
      </c>
      <c r="N44" s="50">
        <v>1015</v>
      </c>
      <c r="O44" s="50">
        <v>209263</v>
      </c>
      <c r="P44" s="50">
        <v>696</v>
      </c>
      <c r="Q44" s="50">
        <v>331793</v>
      </c>
      <c r="R44" s="50">
        <v>1411</v>
      </c>
      <c r="S44" s="50">
        <v>167242</v>
      </c>
      <c r="T44" s="50">
        <v>598</v>
      </c>
      <c r="U44" s="50">
        <v>577427</v>
      </c>
      <c r="V44" s="50">
        <v>1004</v>
      </c>
      <c r="W44" s="50">
        <v>649601</v>
      </c>
      <c r="X44" s="50">
        <v>1155</v>
      </c>
      <c r="Y44" s="50">
        <v>163452</v>
      </c>
      <c r="Z44" s="50">
        <v>637</v>
      </c>
      <c r="AA44" s="50">
        <v>532913</v>
      </c>
      <c r="AB44" s="50">
        <v>1152</v>
      </c>
      <c r="AC44" s="50">
        <v>35885</v>
      </c>
      <c r="AD44" s="50">
        <v>265</v>
      </c>
      <c r="AE44" s="50">
        <v>656605</v>
      </c>
      <c r="AF44" s="50">
        <v>1405</v>
      </c>
      <c r="AG44" s="50">
        <v>258566</v>
      </c>
      <c r="AH44" s="50">
        <v>724</v>
      </c>
      <c r="AI44" s="50">
        <v>189911</v>
      </c>
      <c r="AJ44" s="50">
        <v>971</v>
      </c>
      <c r="AK44" s="50">
        <v>249503</v>
      </c>
      <c r="AL44" s="50">
        <v>847</v>
      </c>
      <c r="AM44" s="50">
        <v>584790</v>
      </c>
      <c r="AN44" s="50">
        <v>817</v>
      </c>
      <c r="AO44" s="50">
        <v>342476</v>
      </c>
      <c r="AP44" s="50">
        <v>350</v>
      </c>
      <c r="AQ44" s="50">
        <v>6841476</v>
      </c>
      <c r="AR44" s="50">
        <v>17300</v>
      </c>
    </row>
    <row r="45" spans="1:44" x14ac:dyDescent="0.25">
      <c r="B45" t="s">
        <v>24</v>
      </c>
      <c r="C45" s="50">
        <v>382596</v>
      </c>
      <c r="D45" s="50">
        <v>1025</v>
      </c>
      <c r="E45" s="50">
        <v>368205</v>
      </c>
      <c r="F45" s="50">
        <v>1001</v>
      </c>
      <c r="G45" s="50">
        <v>221111</v>
      </c>
      <c r="H45" s="50">
        <v>853</v>
      </c>
      <c r="I45" s="50">
        <v>80613</v>
      </c>
      <c r="J45" s="50">
        <v>185</v>
      </c>
      <c r="K45" s="50">
        <v>115834</v>
      </c>
      <c r="L45" s="50">
        <v>297</v>
      </c>
      <c r="M45" s="50">
        <v>125162</v>
      </c>
      <c r="N45" s="50">
        <v>263</v>
      </c>
      <c r="O45" s="50">
        <v>91884</v>
      </c>
      <c r="P45" s="50">
        <v>329</v>
      </c>
      <c r="Q45" s="50">
        <v>2470</v>
      </c>
      <c r="R45" s="50">
        <v>22</v>
      </c>
      <c r="S45" s="50"/>
      <c r="T45" s="50">
        <v>72</v>
      </c>
      <c r="U45" s="50">
        <v>5680</v>
      </c>
      <c r="V45" s="50">
        <v>22</v>
      </c>
      <c r="W45" s="50"/>
      <c r="X45" s="50"/>
      <c r="Y45" s="50">
        <v>245070</v>
      </c>
      <c r="Z45" s="50">
        <v>666</v>
      </c>
      <c r="AA45" s="50">
        <v>129576</v>
      </c>
      <c r="AB45" s="50">
        <v>435</v>
      </c>
      <c r="AC45" s="50">
        <v>52703</v>
      </c>
      <c r="AD45" s="50">
        <v>1118</v>
      </c>
      <c r="AE45" s="50">
        <v>298710</v>
      </c>
      <c r="AF45" s="50">
        <v>1188</v>
      </c>
      <c r="AG45" s="50">
        <v>147861</v>
      </c>
      <c r="AH45" s="50">
        <v>596</v>
      </c>
      <c r="AI45" s="50">
        <v>720243</v>
      </c>
      <c r="AJ45" s="50">
        <v>1714</v>
      </c>
      <c r="AK45" s="50">
        <v>292538</v>
      </c>
      <c r="AL45" s="50">
        <v>1187</v>
      </c>
      <c r="AM45" s="50">
        <v>535513</v>
      </c>
      <c r="AN45" s="50">
        <v>1113</v>
      </c>
      <c r="AO45" s="50">
        <v>727621</v>
      </c>
      <c r="AP45" s="50">
        <v>1714</v>
      </c>
      <c r="AQ45" s="50">
        <v>4543390</v>
      </c>
      <c r="AR45" s="50">
        <v>13800</v>
      </c>
    </row>
    <row r="46" spans="1:44" x14ac:dyDescent="0.25">
      <c r="B46" t="s">
        <v>152</v>
      </c>
      <c r="C46" s="50">
        <v>165840</v>
      </c>
      <c r="D46" s="50">
        <v>504</v>
      </c>
      <c r="E46" s="50">
        <v>118535</v>
      </c>
      <c r="F46" s="50">
        <v>389</v>
      </c>
      <c r="G46" s="50">
        <v>154872</v>
      </c>
      <c r="H46" s="50">
        <v>612</v>
      </c>
      <c r="I46" s="50">
        <v>200371</v>
      </c>
      <c r="J46" s="50">
        <v>601</v>
      </c>
      <c r="K46" s="50">
        <v>180933</v>
      </c>
      <c r="L46" s="50">
        <v>680</v>
      </c>
      <c r="M46" s="50">
        <v>299765</v>
      </c>
      <c r="N46" s="50">
        <v>752</v>
      </c>
      <c r="O46" s="50">
        <v>168407</v>
      </c>
      <c r="P46" s="50">
        <v>636</v>
      </c>
      <c r="Q46" s="50">
        <v>74242</v>
      </c>
      <c r="R46" s="50">
        <v>245</v>
      </c>
      <c r="S46" s="50">
        <v>85561</v>
      </c>
      <c r="T46" s="50">
        <v>282</v>
      </c>
      <c r="U46" s="50">
        <v>176960</v>
      </c>
      <c r="V46" s="50">
        <v>463</v>
      </c>
      <c r="W46" s="50">
        <v>167918</v>
      </c>
      <c r="X46" s="50">
        <v>338</v>
      </c>
      <c r="Y46" s="50">
        <v>76649</v>
      </c>
      <c r="Z46" s="50">
        <v>308</v>
      </c>
      <c r="AA46" s="50">
        <v>123416</v>
      </c>
      <c r="AB46" s="50">
        <v>396</v>
      </c>
      <c r="AC46" s="50">
        <v>63990</v>
      </c>
      <c r="AD46" s="50">
        <v>251</v>
      </c>
      <c r="AE46" s="50">
        <v>186583</v>
      </c>
      <c r="AF46" s="50">
        <v>578</v>
      </c>
      <c r="AG46" s="50">
        <v>96702</v>
      </c>
      <c r="AH46" s="50">
        <v>269</v>
      </c>
      <c r="AI46" s="50">
        <v>238283</v>
      </c>
      <c r="AJ46" s="50">
        <v>543</v>
      </c>
      <c r="AK46" s="50">
        <v>90052</v>
      </c>
      <c r="AL46" s="50">
        <v>703</v>
      </c>
      <c r="AM46" s="50">
        <v>329547</v>
      </c>
      <c r="AN46" s="50">
        <v>770</v>
      </c>
      <c r="AO46" s="50">
        <v>212627</v>
      </c>
      <c r="AP46" s="50">
        <v>503</v>
      </c>
      <c r="AQ46" s="50">
        <v>3211253</v>
      </c>
      <c r="AR46" s="50">
        <v>9823</v>
      </c>
    </row>
    <row r="47" spans="1:44" x14ac:dyDescent="0.25">
      <c r="B47" t="s">
        <v>21</v>
      </c>
      <c r="C47" s="50">
        <v>15019</v>
      </c>
      <c r="D47" s="50">
        <v>256</v>
      </c>
      <c r="E47" s="50">
        <v>46954</v>
      </c>
      <c r="F47" s="50">
        <v>357</v>
      </c>
      <c r="G47" s="50">
        <v>37684</v>
      </c>
      <c r="H47" s="50">
        <v>524</v>
      </c>
      <c r="I47" s="50">
        <v>20670</v>
      </c>
      <c r="J47" s="50">
        <v>255</v>
      </c>
      <c r="K47" s="50">
        <v>44276</v>
      </c>
      <c r="L47" s="50">
        <v>533</v>
      </c>
      <c r="M47" s="50">
        <v>2594</v>
      </c>
      <c r="N47" s="50">
        <v>108</v>
      </c>
      <c r="O47" s="50">
        <v>10100</v>
      </c>
      <c r="P47" s="50">
        <v>82</v>
      </c>
      <c r="Q47" s="50">
        <v>5946</v>
      </c>
      <c r="R47" s="50">
        <v>89</v>
      </c>
      <c r="S47" s="50"/>
      <c r="T47" s="50">
        <v>108</v>
      </c>
      <c r="U47" s="50">
        <v>16585</v>
      </c>
      <c r="V47" s="50">
        <v>55</v>
      </c>
      <c r="W47" s="50">
        <v>71895</v>
      </c>
      <c r="X47" s="50">
        <v>208</v>
      </c>
      <c r="Y47" s="50">
        <v>9591</v>
      </c>
      <c r="Z47" s="50">
        <v>40</v>
      </c>
      <c r="AA47" s="50">
        <v>13724</v>
      </c>
      <c r="AB47" s="50">
        <v>60</v>
      </c>
      <c r="AC47" s="50"/>
      <c r="AD47" s="50">
        <v>25</v>
      </c>
      <c r="AE47" s="50">
        <v>10719</v>
      </c>
      <c r="AF47" s="50">
        <v>30</v>
      </c>
      <c r="AG47" s="50">
        <v>48578</v>
      </c>
      <c r="AH47" s="50">
        <v>133</v>
      </c>
      <c r="AI47" s="50">
        <v>10409</v>
      </c>
      <c r="AJ47" s="50">
        <v>145</v>
      </c>
      <c r="AK47" s="50">
        <v>15545</v>
      </c>
      <c r="AL47" s="50"/>
      <c r="AM47" s="50">
        <v>0</v>
      </c>
      <c r="AN47" s="50">
        <v>31</v>
      </c>
      <c r="AO47" s="50">
        <v>40617</v>
      </c>
      <c r="AP47" s="50">
        <v>260</v>
      </c>
      <c r="AQ47" s="50">
        <v>420906</v>
      </c>
      <c r="AR47" s="50">
        <v>3299</v>
      </c>
    </row>
    <row r="48" spans="1:44" x14ac:dyDescent="0.25">
      <c r="B48" t="s">
        <v>153</v>
      </c>
      <c r="C48" s="50">
        <v>74399</v>
      </c>
      <c r="D48" s="50">
        <v>213</v>
      </c>
      <c r="E48" s="50">
        <v>18205</v>
      </c>
      <c r="F48" s="50">
        <v>185</v>
      </c>
      <c r="G48" s="50">
        <v>30211</v>
      </c>
      <c r="H48" s="50">
        <v>136</v>
      </c>
      <c r="I48" s="50">
        <v>64665</v>
      </c>
      <c r="J48" s="50">
        <v>88</v>
      </c>
      <c r="K48" s="50">
        <v>27747</v>
      </c>
      <c r="L48" s="50">
        <v>91</v>
      </c>
      <c r="M48" s="50">
        <v>8589</v>
      </c>
      <c r="N48" s="50">
        <v>71</v>
      </c>
      <c r="O48" s="50">
        <v>23230</v>
      </c>
      <c r="P48" s="50">
        <v>50</v>
      </c>
      <c r="Q48" s="50">
        <v>30220</v>
      </c>
      <c r="R48" s="50">
        <v>42</v>
      </c>
      <c r="S48" s="50"/>
      <c r="T48" s="50"/>
      <c r="U48" s="50"/>
      <c r="V48" s="50"/>
      <c r="W48" s="50"/>
      <c r="X48" s="50"/>
      <c r="Y48" s="50"/>
      <c r="Z48" s="50"/>
      <c r="AA48" s="50"/>
      <c r="AB48" s="50"/>
      <c r="AC48" s="50"/>
      <c r="AD48" s="50"/>
      <c r="AE48" s="50"/>
      <c r="AF48" s="50"/>
      <c r="AG48" s="50"/>
      <c r="AH48" s="50"/>
      <c r="AI48" s="50">
        <v>0</v>
      </c>
      <c r="AJ48" s="50">
        <v>0</v>
      </c>
      <c r="AK48" s="50">
        <v>0</v>
      </c>
      <c r="AL48" s="50"/>
      <c r="AM48" s="50">
        <v>0</v>
      </c>
      <c r="AN48" s="50">
        <v>0</v>
      </c>
      <c r="AO48" s="50">
        <v>0</v>
      </c>
      <c r="AP48" s="50">
        <v>1</v>
      </c>
      <c r="AQ48" s="50">
        <v>277266</v>
      </c>
      <c r="AR48" s="50">
        <v>877</v>
      </c>
    </row>
    <row r="49" spans="1:44" x14ac:dyDescent="0.25">
      <c r="B49" t="s">
        <v>22</v>
      </c>
      <c r="C49" s="50">
        <v>17440</v>
      </c>
      <c r="D49" s="50">
        <v>96</v>
      </c>
      <c r="E49" s="50"/>
      <c r="F49" s="50"/>
      <c r="G49" s="50"/>
      <c r="H49" s="50"/>
      <c r="I49" s="50"/>
      <c r="J49" s="50"/>
      <c r="K49" s="50"/>
      <c r="L49" s="50">
        <v>2</v>
      </c>
      <c r="M49" s="50"/>
      <c r="N49" s="50"/>
      <c r="O49" s="50"/>
      <c r="P49" s="50"/>
      <c r="Q49" s="50"/>
      <c r="R49" s="50">
        <v>3</v>
      </c>
      <c r="S49" s="50"/>
      <c r="T49" s="50"/>
      <c r="U49" s="50"/>
      <c r="V49" s="50">
        <v>4</v>
      </c>
      <c r="W49" s="50"/>
      <c r="X49" s="50"/>
      <c r="Y49" s="50"/>
      <c r="Z49" s="50"/>
      <c r="AA49" s="50"/>
      <c r="AB49" s="50"/>
      <c r="AC49" s="50"/>
      <c r="AD49" s="50"/>
      <c r="AE49" s="50">
        <v>30592</v>
      </c>
      <c r="AF49" s="50">
        <v>84</v>
      </c>
      <c r="AG49" s="50"/>
      <c r="AH49" s="50">
        <v>138</v>
      </c>
      <c r="AI49" s="50">
        <v>28935</v>
      </c>
      <c r="AJ49" s="50">
        <v>30</v>
      </c>
      <c r="AK49" s="50">
        <v>0</v>
      </c>
      <c r="AL49" s="50">
        <v>48</v>
      </c>
      <c r="AM49" s="50">
        <v>0</v>
      </c>
      <c r="AN49" s="50">
        <v>30</v>
      </c>
      <c r="AO49" s="50">
        <v>24609</v>
      </c>
      <c r="AP49" s="50">
        <v>136</v>
      </c>
      <c r="AQ49" s="50">
        <v>101576</v>
      </c>
      <c r="AR49" s="50">
        <v>571</v>
      </c>
    </row>
    <row r="50" spans="1:44" x14ac:dyDescent="0.25">
      <c r="B50" t="s">
        <v>299</v>
      </c>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v>0</v>
      </c>
      <c r="AQ50" s="50"/>
      <c r="AR50" s="50">
        <v>0</v>
      </c>
    </row>
    <row r="51" spans="1:44" x14ac:dyDescent="0.25">
      <c r="B51" t="s">
        <v>301</v>
      </c>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v>0</v>
      </c>
      <c r="AQ51" s="50"/>
      <c r="AR51" s="50">
        <v>0</v>
      </c>
    </row>
    <row r="52" spans="1:44" x14ac:dyDescent="0.25">
      <c r="A52" t="s">
        <v>224</v>
      </c>
      <c r="C52" s="50">
        <v>395107068</v>
      </c>
      <c r="D52" s="50">
        <v>802987</v>
      </c>
      <c r="E52" s="50">
        <v>356777722</v>
      </c>
      <c r="F52" s="50">
        <v>852555</v>
      </c>
      <c r="G52" s="50">
        <v>400184657</v>
      </c>
      <c r="H52" s="50">
        <v>908817</v>
      </c>
      <c r="I52" s="50">
        <v>453171725</v>
      </c>
      <c r="J52" s="50">
        <v>931093</v>
      </c>
      <c r="K52" s="50">
        <v>277552221</v>
      </c>
      <c r="L52" s="50">
        <v>816088</v>
      </c>
      <c r="M52" s="50">
        <v>331365368</v>
      </c>
      <c r="N52" s="50">
        <v>719660</v>
      </c>
      <c r="O52" s="50">
        <v>284362144</v>
      </c>
      <c r="P52" s="50">
        <v>737742</v>
      </c>
      <c r="Q52" s="50">
        <v>274396638</v>
      </c>
      <c r="R52" s="50">
        <v>668705</v>
      </c>
      <c r="S52" s="50">
        <v>212991611</v>
      </c>
      <c r="T52" s="50">
        <v>547219</v>
      </c>
      <c r="U52" s="50">
        <v>389152514</v>
      </c>
      <c r="V52" s="50">
        <v>791072</v>
      </c>
      <c r="W52" s="50">
        <v>494831572</v>
      </c>
      <c r="X52" s="50">
        <v>855786</v>
      </c>
      <c r="Y52" s="50">
        <v>309833169</v>
      </c>
      <c r="Z52" s="50">
        <v>667061</v>
      </c>
      <c r="AA52" s="50">
        <v>400518617</v>
      </c>
      <c r="AB52" s="50">
        <v>756565</v>
      </c>
      <c r="AC52" s="50">
        <v>138081383</v>
      </c>
      <c r="AD52" s="50">
        <v>585214</v>
      </c>
      <c r="AE52" s="50">
        <v>453893086</v>
      </c>
      <c r="AF52" s="50">
        <v>801713</v>
      </c>
      <c r="AG52" s="50">
        <v>325428471</v>
      </c>
      <c r="AH52" s="50">
        <v>675802</v>
      </c>
      <c r="AI52" s="50">
        <v>186542209</v>
      </c>
      <c r="AJ52" s="50">
        <v>591903</v>
      </c>
      <c r="AK52" s="50">
        <v>260468206</v>
      </c>
      <c r="AL52" s="50">
        <v>752605</v>
      </c>
      <c r="AM52" s="50">
        <v>394481515</v>
      </c>
      <c r="AN52" s="50">
        <v>694690</v>
      </c>
      <c r="AO52" s="50">
        <v>239189087</v>
      </c>
      <c r="AP52" s="50">
        <v>602123</v>
      </c>
      <c r="AQ52" s="50">
        <v>6578328983</v>
      </c>
      <c r="AR52" s="50">
        <v>14759400</v>
      </c>
    </row>
    <row r="53" spans="1:44" x14ac:dyDescent="0.25">
      <c r="A53" t="s">
        <v>5</v>
      </c>
      <c r="B53" t="s">
        <v>302</v>
      </c>
      <c r="C53" s="50">
        <v>12097451</v>
      </c>
      <c r="D53" s="50">
        <v>21559</v>
      </c>
      <c r="E53" s="50">
        <v>5609678</v>
      </c>
      <c r="F53" s="50">
        <v>14620</v>
      </c>
      <c r="G53" s="50">
        <v>11205976</v>
      </c>
      <c r="H53" s="50">
        <v>20166</v>
      </c>
      <c r="I53" s="50">
        <v>16317360</v>
      </c>
      <c r="J53" s="50">
        <v>24057</v>
      </c>
      <c r="K53" s="50">
        <v>10912172</v>
      </c>
      <c r="L53" s="50">
        <v>25999</v>
      </c>
      <c r="M53" s="50">
        <v>13498680</v>
      </c>
      <c r="N53" s="50">
        <v>24543</v>
      </c>
      <c r="O53" s="50">
        <v>5560597</v>
      </c>
      <c r="P53" s="50">
        <v>15876</v>
      </c>
      <c r="Q53" s="50">
        <v>2677502</v>
      </c>
      <c r="R53" s="50">
        <v>5112</v>
      </c>
      <c r="S53" s="50">
        <v>4451995</v>
      </c>
      <c r="T53" s="50">
        <v>10696</v>
      </c>
      <c r="U53" s="50">
        <v>10254155</v>
      </c>
      <c r="V53" s="50">
        <v>15013</v>
      </c>
      <c r="W53" s="50">
        <v>16387927</v>
      </c>
      <c r="X53" s="50">
        <v>22971</v>
      </c>
      <c r="Y53" s="50">
        <v>5329461</v>
      </c>
      <c r="Z53" s="50">
        <v>9765</v>
      </c>
      <c r="AA53" s="50">
        <v>11402784</v>
      </c>
      <c r="AB53" s="50">
        <v>17382</v>
      </c>
      <c r="AC53" s="50">
        <v>3171903</v>
      </c>
      <c r="AD53" s="50">
        <v>11774</v>
      </c>
      <c r="AE53" s="50">
        <v>14167005</v>
      </c>
      <c r="AF53" s="50">
        <v>24125</v>
      </c>
      <c r="AG53" s="50">
        <v>11469962</v>
      </c>
      <c r="AH53" s="50">
        <v>20117</v>
      </c>
      <c r="AI53" s="50">
        <v>10583325</v>
      </c>
      <c r="AJ53" s="50">
        <v>24107</v>
      </c>
      <c r="AK53" s="50">
        <v>13783235</v>
      </c>
      <c r="AL53" s="50">
        <v>64800</v>
      </c>
      <c r="AM53" s="50">
        <v>18625608</v>
      </c>
      <c r="AN53" s="50">
        <v>31139</v>
      </c>
      <c r="AO53" s="50">
        <v>10436293</v>
      </c>
      <c r="AP53" s="50">
        <v>14362</v>
      </c>
      <c r="AQ53" s="50">
        <v>207943069</v>
      </c>
      <c r="AR53" s="50">
        <v>418183</v>
      </c>
    </row>
    <row r="54" spans="1:44" x14ac:dyDescent="0.25">
      <c r="B54" t="s">
        <v>297</v>
      </c>
      <c r="C54" s="50">
        <v>6205030</v>
      </c>
      <c r="D54" s="50">
        <v>13408</v>
      </c>
      <c r="E54" s="50">
        <v>5358525</v>
      </c>
      <c r="F54" s="50">
        <v>13929</v>
      </c>
      <c r="G54" s="50">
        <v>8991384</v>
      </c>
      <c r="H54" s="50">
        <v>15685</v>
      </c>
      <c r="I54" s="50">
        <v>8310186</v>
      </c>
      <c r="J54" s="50">
        <v>14958</v>
      </c>
      <c r="K54" s="50">
        <v>3005203</v>
      </c>
      <c r="L54" s="50">
        <v>9749</v>
      </c>
      <c r="M54" s="50">
        <v>4659578</v>
      </c>
      <c r="N54" s="50">
        <v>10365</v>
      </c>
      <c r="O54" s="50">
        <v>2899317</v>
      </c>
      <c r="P54" s="50">
        <v>8838</v>
      </c>
      <c r="Q54" s="50">
        <v>340108</v>
      </c>
      <c r="R54" s="50">
        <v>1257</v>
      </c>
      <c r="S54" s="50">
        <v>1766224</v>
      </c>
      <c r="T54" s="50">
        <v>4354</v>
      </c>
      <c r="U54" s="50">
        <v>9333391</v>
      </c>
      <c r="V54" s="50">
        <v>14823</v>
      </c>
      <c r="W54" s="50">
        <v>18316181</v>
      </c>
      <c r="X54" s="50">
        <v>28238</v>
      </c>
      <c r="Y54" s="50">
        <v>6771240</v>
      </c>
      <c r="Z54" s="50">
        <v>13365</v>
      </c>
      <c r="AA54" s="50">
        <v>18325243</v>
      </c>
      <c r="AB54" s="50">
        <v>31615</v>
      </c>
      <c r="AC54" s="50">
        <v>2188008</v>
      </c>
      <c r="AD54" s="50">
        <v>9753</v>
      </c>
      <c r="AE54" s="50">
        <v>18012693</v>
      </c>
      <c r="AF54" s="50">
        <v>32051</v>
      </c>
      <c r="AG54" s="50">
        <v>10127448</v>
      </c>
      <c r="AH54" s="50">
        <v>19130</v>
      </c>
      <c r="AI54" s="50">
        <v>4773232</v>
      </c>
      <c r="AJ54" s="50">
        <v>8092</v>
      </c>
      <c r="AK54" s="50">
        <v>10529422</v>
      </c>
      <c r="AL54" s="50">
        <v>62380</v>
      </c>
      <c r="AM54" s="50">
        <v>16167113</v>
      </c>
      <c r="AN54" s="50">
        <v>17121</v>
      </c>
      <c r="AO54" s="50">
        <v>3128852</v>
      </c>
      <c r="AP54" s="50">
        <v>3904</v>
      </c>
      <c r="AQ54" s="50">
        <v>159208378</v>
      </c>
      <c r="AR54" s="50">
        <v>333015</v>
      </c>
    </row>
    <row r="55" spans="1:44" x14ac:dyDescent="0.25">
      <c r="B55" t="s">
        <v>303</v>
      </c>
      <c r="C55" s="50">
        <v>9070903</v>
      </c>
      <c r="D55" s="50">
        <v>18611</v>
      </c>
      <c r="E55" s="50">
        <v>10766052</v>
      </c>
      <c r="F55" s="50">
        <v>19256</v>
      </c>
      <c r="G55" s="50">
        <v>10806274</v>
      </c>
      <c r="H55" s="50">
        <v>22123</v>
      </c>
      <c r="I55" s="50">
        <v>11603905</v>
      </c>
      <c r="J55" s="50">
        <v>21596</v>
      </c>
      <c r="K55" s="50">
        <v>6966717</v>
      </c>
      <c r="L55" s="50">
        <v>17736</v>
      </c>
      <c r="M55" s="50">
        <v>9481987</v>
      </c>
      <c r="N55" s="50">
        <v>18592</v>
      </c>
      <c r="O55" s="50">
        <v>2664262</v>
      </c>
      <c r="P55" s="50">
        <v>10448</v>
      </c>
      <c r="Q55" s="50">
        <v>691110</v>
      </c>
      <c r="R55" s="50">
        <v>2299</v>
      </c>
      <c r="S55" s="50">
        <v>2773886</v>
      </c>
      <c r="T55" s="50">
        <v>6733</v>
      </c>
      <c r="U55" s="50">
        <v>7621257</v>
      </c>
      <c r="V55" s="50">
        <v>13054</v>
      </c>
      <c r="W55" s="50">
        <v>14231028</v>
      </c>
      <c r="X55" s="50">
        <v>22514</v>
      </c>
      <c r="Y55" s="50">
        <v>4237671</v>
      </c>
      <c r="Z55" s="50">
        <v>9707</v>
      </c>
      <c r="AA55" s="50">
        <v>9961731</v>
      </c>
      <c r="AB55" s="50">
        <v>16414</v>
      </c>
      <c r="AC55" s="50">
        <v>1533020</v>
      </c>
      <c r="AD55" s="50">
        <v>6240</v>
      </c>
      <c r="AE55" s="50">
        <v>12289142</v>
      </c>
      <c r="AF55" s="50">
        <v>21921</v>
      </c>
      <c r="AG55" s="50">
        <v>6128116</v>
      </c>
      <c r="AH55" s="50">
        <v>12816</v>
      </c>
      <c r="AI55" s="50">
        <v>10355712</v>
      </c>
      <c r="AJ55" s="50">
        <v>16864</v>
      </c>
      <c r="AK55" s="50">
        <v>6286638</v>
      </c>
      <c r="AL55" s="50">
        <v>44188</v>
      </c>
      <c r="AM55" s="50">
        <v>11579079</v>
      </c>
      <c r="AN55" s="50">
        <v>27838</v>
      </c>
      <c r="AO55" s="50">
        <v>6906369</v>
      </c>
      <c r="AP55" s="50">
        <v>10489</v>
      </c>
      <c r="AQ55" s="50">
        <v>155954859</v>
      </c>
      <c r="AR55" s="50">
        <v>339439</v>
      </c>
    </row>
    <row r="56" spans="1:44" x14ac:dyDescent="0.25">
      <c r="B56" t="s">
        <v>151</v>
      </c>
      <c r="C56" s="50">
        <v>3666697</v>
      </c>
      <c r="D56" s="50">
        <v>7182</v>
      </c>
      <c r="E56" s="50">
        <v>2225573</v>
      </c>
      <c r="F56" s="50">
        <v>5526</v>
      </c>
      <c r="G56" s="50">
        <v>5516437</v>
      </c>
      <c r="H56" s="50">
        <v>10422</v>
      </c>
      <c r="I56" s="50">
        <v>7429499</v>
      </c>
      <c r="J56" s="50">
        <v>12652</v>
      </c>
      <c r="K56" s="50">
        <v>4127216</v>
      </c>
      <c r="L56" s="50">
        <v>10013</v>
      </c>
      <c r="M56" s="50">
        <v>3753068</v>
      </c>
      <c r="N56" s="50">
        <v>6481</v>
      </c>
      <c r="O56" s="50">
        <v>3360624</v>
      </c>
      <c r="P56" s="50">
        <v>7847</v>
      </c>
      <c r="Q56" s="50">
        <v>780370</v>
      </c>
      <c r="R56" s="50">
        <v>2724</v>
      </c>
      <c r="S56" s="50">
        <v>2472402</v>
      </c>
      <c r="T56" s="50">
        <v>4845</v>
      </c>
      <c r="U56" s="50">
        <v>7608713</v>
      </c>
      <c r="V56" s="50">
        <v>11328</v>
      </c>
      <c r="W56" s="50">
        <v>10930727</v>
      </c>
      <c r="X56" s="50">
        <v>18610</v>
      </c>
      <c r="Y56" s="50">
        <v>4937128</v>
      </c>
      <c r="Z56" s="50">
        <v>9061</v>
      </c>
      <c r="AA56" s="50">
        <v>7258370</v>
      </c>
      <c r="AB56" s="50">
        <v>12620</v>
      </c>
      <c r="AC56" s="50">
        <v>557261</v>
      </c>
      <c r="AD56" s="50">
        <v>2743</v>
      </c>
      <c r="AE56" s="50">
        <v>4555118</v>
      </c>
      <c r="AF56" s="50">
        <v>7659</v>
      </c>
      <c r="AG56" s="50">
        <v>2711199</v>
      </c>
      <c r="AH56" s="50">
        <v>4404</v>
      </c>
      <c r="AI56" s="50">
        <v>2507134</v>
      </c>
      <c r="AJ56" s="50">
        <v>4141</v>
      </c>
      <c r="AK56" s="50">
        <v>4494687</v>
      </c>
      <c r="AL56" s="50">
        <v>16822</v>
      </c>
      <c r="AM56" s="50">
        <v>5588677</v>
      </c>
      <c r="AN56" s="50">
        <v>6914</v>
      </c>
      <c r="AO56" s="50">
        <v>1846429</v>
      </c>
      <c r="AP56" s="50">
        <v>3405</v>
      </c>
      <c r="AQ56" s="50">
        <v>86327329</v>
      </c>
      <c r="AR56" s="50">
        <v>165399</v>
      </c>
    </row>
    <row r="57" spans="1:44" x14ac:dyDescent="0.25">
      <c r="B57" t="s">
        <v>298</v>
      </c>
      <c r="C57" s="50">
        <v>2894023</v>
      </c>
      <c r="D57" s="50">
        <v>6070</v>
      </c>
      <c r="E57" s="50">
        <v>1445726</v>
      </c>
      <c r="F57" s="50">
        <v>5236</v>
      </c>
      <c r="G57" s="50">
        <v>2624040</v>
      </c>
      <c r="H57" s="50">
        <v>5902</v>
      </c>
      <c r="I57" s="50">
        <v>3072055</v>
      </c>
      <c r="J57" s="50">
        <v>6560</v>
      </c>
      <c r="K57" s="50">
        <v>1732079</v>
      </c>
      <c r="L57" s="50">
        <v>5506</v>
      </c>
      <c r="M57" s="50">
        <v>1878349</v>
      </c>
      <c r="N57" s="50">
        <v>5216</v>
      </c>
      <c r="O57" s="50">
        <v>962798</v>
      </c>
      <c r="P57" s="50">
        <v>4399</v>
      </c>
      <c r="Q57" s="50">
        <v>222586</v>
      </c>
      <c r="R57" s="50">
        <v>917</v>
      </c>
      <c r="S57" s="50">
        <v>860031</v>
      </c>
      <c r="T57" s="50">
        <v>2325</v>
      </c>
      <c r="U57" s="50">
        <v>2401136</v>
      </c>
      <c r="V57" s="50">
        <v>4666</v>
      </c>
      <c r="W57" s="50">
        <v>3958700</v>
      </c>
      <c r="X57" s="50">
        <v>7238</v>
      </c>
      <c r="Y57" s="50">
        <v>844821</v>
      </c>
      <c r="Z57" s="50">
        <v>1793</v>
      </c>
      <c r="AA57" s="50">
        <v>1896457</v>
      </c>
      <c r="AB57" s="50">
        <v>3516</v>
      </c>
      <c r="AC57" s="50">
        <v>115949</v>
      </c>
      <c r="AD57" s="50">
        <v>1337</v>
      </c>
      <c r="AE57" s="50">
        <v>1908228</v>
      </c>
      <c r="AF57" s="50">
        <v>4380</v>
      </c>
      <c r="AG57" s="50">
        <v>2192492</v>
      </c>
      <c r="AH57" s="50">
        <v>5175</v>
      </c>
      <c r="AI57" s="50">
        <v>936013</v>
      </c>
      <c r="AJ57" s="50">
        <v>2007</v>
      </c>
      <c r="AK57" s="50">
        <v>2081789</v>
      </c>
      <c r="AL57" s="50">
        <v>15096</v>
      </c>
      <c r="AM57" s="50">
        <v>4132331</v>
      </c>
      <c r="AN57" s="50">
        <v>4244</v>
      </c>
      <c r="AO57" s="50">
        <v>665925</v>
      </c>
      <c r="AP57" s="50">
        <v>2215</v>
      </c>
      <c r="AQ57" s="50">
        <v>36825528</v>
      </c>
      <c r="AR57" s="50">
        <v>93798</v>
      </c>
    </row>
    <row r="58" spans="1:44" x14ac:dyDescent="0.25">
      <c r="B58" t="s">
        <v>300</v>
      </c>
      <c r="C58" s="50">
        <v>614543</v>
      </c>
      <c r="D58" s="50">
        <v>1261</v>
      </c>
      <c r="E58" s="50">
        <v>555149</v>
      </c>
      <c r="F58" s="50">
        <v>1242</v>
      </c>
      <c r="G58" s="50">
        <v>644276</v>
      </c>
      <c r="H58" s="50">
        <v>1406</v>
      </c>
      <c r="I58" s="50">
        <v>669619</v>
      </c>
      <c r="J58" s="50">
        <v>1217</v>
      </c>
      <c r="K58" s="50">
        <v>513293</v>
      </c>
      <c r="L58" s="50">
        <v>1246</v>
      </c>
      <c r="M58" s="50">
        <v>741798</v>
      </c>
      <c r="N58" s="50">
        <v>1466</v>
      </c>
      <c r="O58" s="50">
        <v>716775</v>
      </c>
      <c r="P58" s="50">
        <v>3398</v>
      </c>
      <c r="Q58" s="50">
        <v>47530</v>
      </c>
      <c r="R58" s="50">
        <v>270</v>
      </c>
      <c r="S58" s="50">
        <v>367274</v>
      </c>
      <c r="T58" s="50">
        <v>1024</v>
      </c>
      <c r="U58" s="50">
        <v>852598</v>
      </c>
      <c r="V58" s="50">
        <v>1709</v>
      </c>
      <c r="W58" s="50">
        <v>2157796</v>
      </c>
      <c r="X58" s="50">
        <v>3317</v>
      </c>
      <c r="Y58" s="50">
        <v>550175</v>
      </c>
      <c r="Z58" s="50">
        <v>1342</v>
      </c>
      <c r="AA58" s="50">
        <v>958900</v>
      </c>
      <c r="AB58" s="50">
        <v>1556</v>
      </c>
      <c r="AC58" s="50">
        <v>265257</v>
      </c>
      <c r="AD58" s="50">
        <v>964</v>
      </c>
      <c r="AE58" s="50">
        <v>1026788</v>
      </c>
      <c r="AF58" s="50">
        <v>2197</v>
      </c>
      <c r="AG58" s="50">
        <v>1719022</v>
      </c>
      <c r="AH58" s="50">
        <v>3203</v>
      </c>
      <c r="AI58" s="50">
        <v>1295311</v>
      </c>
      <c r="AJ58" s="50">
        <v>1695</v>
      </c>
      <c r="AK58" s="50">
        <v>1336110</v>
      </c>
      <c r="AL58" s="50">
        <v>8502</v>
      </c>
      <c r="AM58" s="50">
        <v>2125394</v>
      </c>
      <c r="AN58" s="50">
        <v>3054</v>
      </c>
      <c r="AO58" s="50">
        <v>716161</v>
      </c>
      <c r="AP58" s="50">
        <v>551</v>
      </c>
      <c r="AQ58" s="50">
        <v>17873769</v>
      </c>
      <c r="AR58" s="50">
        <v>40620</v>
      </c>
    </row>
    <row r="59" spans="1:44" x14ac:dyDescent="0.25">
      <c r="B59" t="s">
        <v>150</v>
      </c>
      <c r="C59" s="50">
        <v>162741</v>
      </c>
      <c r="D59" s="50">
        <v>858</v>
      </c>
      <c r="E59" s="50">
        <v>137414</v>
      </c>
      <c r="F59" s="50">
        <v>399</v>
      </c>
      <c r="G59" s="50">
        <v>104891</v>
      </c>
      <c r="H59" s="50">
        <v>453</v>
      </c>
      <c r="I59" s="50">
        <v>4153</v>
      </c>
      <c r="J59" s="50">
        <v>524</v>
      </c>
      <c r="K59" s="50">
        <v>142149</v>
      </c>
      <c r="L59" s="50">
        <v>1105</v>
      </c>
      <c r="M59" s="50">
        <v>117486</v>
      </c>
      <c r="N59" s="50">
        <v>658</v>
      </c>
      <c r="O59" s="50">
        <v>39334</v>
      </c>
      <c r="P59" s="50">
        <v>1239</v>
      </c>
      <c r="Q59" s="50">
        <v>17353</v>
      </c>
      <c r="R59" s="50">
        <v>1510</v>
      </c>
      <c r="S59" s="50">
        <v>10823</v>
      </c>
      <c r="T59" s="50">
        <v>118</v>
      </c>
      <c r="U59" s="50">
        <v>53723</v>
      </c>
      <c r="V59" s="50">
        <v>268</v>
      </c>
      <c r="W59" s="50">
        <v>162406</v>
      </c>
      <c r="X59" s="50">
        <v>1268</v>
      </c>
      <c r="Y59" s="50">
        <v>27254</v>
      </c>
      <c r="Z59" s="50">
        <v>263</v>
      </c>
      <c r="AA59" s="50">
        <v>16659</v>
      </c>
      <c r="AB59" s="50">
        <v>228</v>
      </c>
      <c r="AC59" s="50">
        <v>39467</v>
      </c>
      <c r="AD59" s="50">
        <v>240</v>
      </c>
      <c r="AE59" s="50">
        <v>219407</v>
      </c>
      <c r="AF59" s="50">
        <v>414</v>
      </c>
      <c r="AG59" s="50">
        <v>155379</v>
      </c>
      <c r="AH59" s="50">
        <v>256</v>
      </c>
      <c r="AI59" s="50">
        <v>12647</v>
      </c>
      <c r="AJ59" s="50">
        <v>370</v>
      </c>
      <c r="AK59" s="50">
        <v>65415</v>
      </c>
      <c r="AL59" s="50">
        <v>372</v>
      </c>
      <c r="AM59" s="50">
        <v>23455</v>
      </c>
      <c r="AN59" s="50">
        <v>273</v>
      </c>
      <c r="AO59" s="50">
        <v>109919</v>
      </c>
      <c r="AP59" s="50">
        <v>183</v>
      </c>
      <c r="AQ59" s="50">
        <v>1622075</v>
      </c>
      <c r="AR59" s="50">
        <v>10999</v>
      </c>
    </row>
    <row r="60" spans="1:44" x14ac:dyDescent="0.25">
      <c r="B60" t="s">
        <v>24</v>
      </c>
      <c r="C60" s="50"/>
      <c r="D60" s="50"/>
      <c r="E60" s="50"/>
      <c r="F60" s="50">
        <v>48</v>
      </c>
      <c r="G60" s="50"/>
      <c r="H60" s="50"/>
      <c r="I60" s="50"/>
      <c r="J60" s="50">
        <v>17</v>
      </c>
      <c r="K60" s="50"/>
      <c r="L60" s="50"/>
      <c r="M60" s="50">
        <v>42184</v>
      </c>
      <c r="N60" s="50">
        <v>81</v>
      </c>
      <c r="O60" s="50">
        <v>69550</v>
      </c>
      <c r="P60" s="50">
        <v>323</v>
      </c>
      <c r="Q60" s="50">
        <v>115477</v>
      </c>
      <c r="R60" s="50">
        <v>448</v>
      </c>
      <c r="S60" s="50"/>
      <c r="T60" s="50"/>
      <c r="U60" s="50"/>
      <c r="V60" s="50">
        <v>5</v>
      </c>
      <c r="W60" s="50"/>
      <c r="X60" s="50">
        <v>4</v>
      </c>
      <c r="Y60" s="50">
        <v>625</v>
      </c>
      <c r="Z60" s="50">
        <v>44</v>
      </c>
      <c r="AA60" s="50">
        <v>11934</v>
      </c>
      <c r="AB60" s="50">
        <v>108</v>
      </c>
      <c r="AC60" s="50">
        <v>11027</v>
      </c>
      <c r="AD60" s="50">
        <v>115</v>
      </c>
      <c r="AE60" s="50">
        <v>81693</v>
      </c>
      <c r="AF60" s="50">
        <v>95</v>
      </c>
      <c r="AG60" s="50">
        <v>87551</v>
      </c>
      <c r="AH60" s="50">
        <v>99</v>
      </c>
      <c r="AI60" s="50">
        <v>0</v>
      </c>
      <c r="AJ60" s="50">
        <v>14</v>
      </c>
      <c r="AK60" s="50">
        <v>86716</v>
      </c>
      <c r="AL60" s="50">
        <v>222</v>
      </c>
      <c r="AM60" s="50">
        <v>45660</v>
      </c>
      <c r="AN60" s="50"/>
      <c r="AO60" s="50">
        <v>0</v>
      </c>
      <c r="AP60" s="50">
        <v>14</v>
      </c>
      <c r="AQ60" s="50">
        <v>552417</v>
      </c>
      <c r="AR60" s="50">
        <v>1637</v>
      </c>
    </row>
    <row r="61" spans="1:44" x14ac:dyDescent="0.25">
      <c r="B61" t="s">
        <v>23</v>
      </c>
      <c r="C61" s="50"/>
      <c r="D61" s="50"/>
      <c r="E61" s="50">
        <v>41036</v>
      </c>
      <c r="F61" s="50">
        <v>80</v>
      </c>
      <c r="G61" s="50">
        <v>65162</v>
      </c>
      <c r="H61" s="50">
        <v>147</v>
      </c>
      <c r="I61" s="50"/>
      <c r="J61" s="50"/>
      <c r="K61" s="50"/>
      <c r="L61" s="50"/>
      <c r="M61" s="50">
        <v>20151</v>
      </c>
      <c r="N61" s="50">
        <v>60</v>
      </c>
      <c r="O61" s="50"/>
      <c r="P61" s="50"/>
      <c r="Q61" s="50"/>
      <c r="R61" s="50"/>
      <c r="S61" s="50"/>
      <c r="T61" s="50"/>
      <c r="U61" s="50"/>
      <c r="V61" s="50"/>
      <c r="W61" s="50"/>
      <c r="X61" s="50"/>
      <c r="Y61" s="50">
        <v>45142</v>
      </c>
      <c r="Z61" s="50">
        <v>120</v>
      </c>
      <c r="AA61" s="50">
        <v>74848</v>
      </c>
      <c r="AB61" s="50">
        <v>189</v>
      </c>
      <c r="AC61" s="50"/>
      <c r="AD61" s="50"/>
      <c r="AE61" s="50"/>
      <c r="AF61" s="50"/>
      <c r="AG61" s="50"/>
      <c r="AH61" s="50"/>
      <c r="AI61" s="50">
        <v>0</v>
      </c>
      <c r="AJ61" s="50"/>
      <c r="AK61" s="50">
        <v>9624</v>
      </c>
      <c r="AL61" s="50">
        <v>261</v>
      </c>
      <c r="AM61" s="50">
        <v>93667</v>
      </c>
      <c r="AN61" s="50"/>
      <c r="AO61" s="50">
        <v>0</v>
      </c>
      <c r="AP61" s="50">
        <v>329</v>
      </c>
      <c r="AQ61" s="50">
        <v>349630</v>
      </c>
      <c r="AR61" s="50">
        <v>1186</v>
      </c>
    </row>
    <row r="62" spans="1:44" x14ac:dyDescent="0.25">
      <c r="B62" t="s">
        <v>152</v>
      </c>
      <c r="C62" s="50">
        <v>89149</v>
      </c>
      <c r="D62" s="50">
        <v>397</v>
      </c>
      <c r="E62" s="50">
        <v>16908</v>
      </c>
      <c r="F62" s="50">
        <v>132</v>
      </c>
      <c r="G62" s="50">
        <v>24975</v>
      </c>
      <c r="H62" s="50">
        <v>162</v>
      </c>
      <c r="I62" s="50">
        <v>49712</v>
      </c>
      <c r="J62" s="50">
        <v>128</v>
      </c>
      <c r="K62" s="50">
        <v>1512</v>
      </c>
      <c r="L62" s="50">
        <v>26</v>
      </c>
      <c r="M62" s="50">
        <v>2256</v>
      </c>
      <c r="N62" s="50">
        <v>67</v>
      </c>
      <c r="O62" s="50"/>
      <c r="P62" s="50">
        <v>431</v>
      </c>
      <c r="Q62" s="50"/>
      <c r="R62" s="50">
        <v>219</v>
      </c>
      <c r="S62" s="50"/>
      <c r="T62" s="50"/>
      <c r="U62" s="50"/>
      <c r="V62" s="50"/>
      <c r="W62" s="50"/>
      <c r="X62" s="50"/>
      <c r="Y62" s="50"/>
      <c r="Z62" s="50"/>
      <c r="AA62" s="50"/>
      <c r="AB62" s="50"/>
      <c r="AC62" s="50"/>
      <c r="AD62" s="50"/>
      <c r="AE62" s="50"/>
      <c r="AF62" s="50"/>
      <c r="AG62" s="50"/>
      <c r="AH62" s="50"/>
      <c r="AI62" s="50">
        <v>0</v>
      </c>
      <c r="AJ62" s="50">
        <v>1</v>
      </c>
      <c r="AK62" s="50">
        <v>0</v>
      </c>
      <c r="AL62" s="50"/>
      <c r="AM62" s="50">
        <v>0</v>
      </c>
      <c r="AN62" s="50"/>
      <c r="AO62" s="50">
        <v>0</v>
      </c>
      <c r="AP62" s="50">
        <v>60</v>
      </c>
      <c r="AQ62" s="50">
        <v>184512</v>
      </c>
      <c r="AR62" s="50">
        <v>1623</v>
      </c>
    </row>
    <row r="63" spans="1:44" x14ac:dyDescent="0.25">
      <c r="B63" t="s">
        <v>21</v>
      </c>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v>0</v>
      </c>
      <c r="AJ63" s="50"/>
      <c r="AK63" s="50">
        <v>8248</v>
      </c>
      <c r="AL63" s="50">
        <v>80</v>
      </c>
      <c r="AM63" s="50">
        <v>19445</v>
      </c>
      <c r="AN63" s="50"/>
      <c r="AO63" s="50">
        <v>0</v>
      </c>
      <c r="AP63" s="50">
        <v>80</v>
      </c>
      <c r="AQ63" s="50">
        <v>27693</v>
      </c>
      <c r="AR63" s="50">
        <v>160</v>
      </c>
    </row>
    <row r="64" spans="1:44" x14ac:dyDescent="0.25">
      <c r="B64" t="s">
        <v>299</v>
      </c>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row>
    <row r="65" spans="1:44" x14ac:dyDescent="0.25">
      <c r="B65" t="s">
        <v>301</v>
      </c>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row>
    <row r="66" spans="1:44" x14ac:dyDescent="0.25">
      <c r="B66" t="s">
        <v>22</v>
      </c>
      <c r="C66" s="50"/>
      <c r="D66" s="50"/>
      <c r="E66" s="50"/>
      <c r="F66" s="50">
        <v>3</v>
      </c>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v>0</v>
      </c>
      <c r="AJ66" s="50"/>
      <c r="AK66" s="50">
        <v>0</v>
      </c>
      <c r="AL66" s="50"/>
      <c r="AM66" s="50">
        <v>0</v>
      </c>
      <c r="AN66" s="50"/>
      <c r="AO66" s="50">
        <v>0</v>
      </c>
      <c r="AP66" s="50">
        <v>2</v>
      </c>
      <c r="AQ66" s="50">
        <v>0</v>
      </c>
      <c r="AR66" s="50">
        <v>5</v>
      </c>
    </row>
    <row r="67" spans="1:44" x14ac:dyDescent="0.25">
      <c r="B67" t="s">
        <v>153</v>
      </c>
      <c r="C67" s="50"/>
      <c r="D67" s="50"/>
      <c r="E67" s="50"/>
      <c r="F67" s="50"/>
      <c r="G67" s="50"/>
      <c r="H67" s="50">
        <v>1</v>
      </c>
      <c r="I67" s="50"/>
      <c r="J67" s="50"/>
      <c r="K67" s="50"/>
      <c r="L67" s="50">
        <v>1</v>
      </c>
      <c r="M67" s="50"/>
      <c r="N67" s="50">
        <v>3</v>
      </c>
      <c r="O67" s="50"/>
      <c r="P67" s="50"/>
      <c r="Q67" s="50"/>
      <c r="R67" s="50"/>
      <c r="S67" s="50"/>
      <c r="T67" s="50"/>
      <c r="U67" s="50"/>
      <c r="V67" s="50"/>
      <c r="W67" s="50"/>
      <c r="X67" s="50"/>
      <c r="Y67" s="50"/>
      <c r="Z67" s="50"/>
      <c r="AA67" s="50"/>
      <c r="AB67" s="50"/>
      <c r="AC67" s="50"/>
      <c r="AD67" s="50"/>
      <c r="AE67" s="50"/>
      <c r="AF67" s="50"/>
      <c r="AG67" s="50"/>
      <c r="AH67" s="50"/>
      <c r="AI67" s="50">
        <v>0</v>
      </c>
      <c r="AJ67" s="50"/>
      <c r="AK67" s="50">
        <v>0</v>
      </c>
      <c r="AL67" s="50"/>
      <c r="AM67" s="50">
        <v>0</v>
      </c>
      <c r="AN67" s="50"/>
      <c r="AO67" s="50">
        <v>0</v>
      </c>
      <c r="AP67" s="50"/>
      <c r="AQ67" s="50">
        <v>0</v>
      </c>
      <c r="AR67" s="50">
        <v>5</v>
      </c>
    </row>
    <row r="68" spans="1:44" x14ac:dyDescent="0.25">
      <c r="A68" t="s">
        <v>225</v>
      </c>
      <c r="C68" s="50">
        <v>34800537</v>
      </c>
      <c r="D68" s="50">
        <v>69346</v>
      </c>
      <c r="E68" s="50">
        <v>26156061</v>
      </c>
      <c r="F68" s="50">
        <v>60471</v>
      </c>
      <c r="G68" s="50">
        <v>39983415</v>
      </c>
      <c r="H68" s="50">
        <v>76467</v>
      </c>
      <c r="I68" s="50">
        <v>47456489</v>
      </c>
      <c r="J68" s="50">
        <v>81709</v>
      </c>
      <c r="K68" s="50">
        <v>27400341</v>
      </c>
      <c r="L68" s="50">
        <v>71381</v>
      </c>
      <c r="M68" s="50">
        <v>34195537</v>
      </c>
      <c r="N68" s="50">
        <v>67532</v>
      </c>
      <c r="O68" s="50">
        <v>16273257</v>
      </c>
      <c r="P68" s="50">
        <v>52799</v>
      </c>
      <c r="Q68" s="50">
        <v>4892036</v>
      </c>
      <c r="R68" s="50">
        <v>14756</v>
      </c>
      <c r="S68" s="50">
        <v>12702635</v>
      </c>
      <c r="T68" s="50">
        <v>30095</v>
      </c>
      <c r="U68" s="50">
        <v>38124973</v>
      </c>
      <c r="V68" s="50">
        <v>60866</v>
      </c>
      <c r="W68" s="50">
        <v>66144765</v>
      </c>
      <c r="X68" s="50">
        <v>104160</v>
      </c>
      <c r="Y68" s="50">
        <v>22743517</v>
      </c>
      <c r="Z68" s="50">
        <v>45460</v>
      </c>
      <c r="AA68" s="50">
        <v>49906926</v>
      </c>
      <c r="AB68" s="50">
        <v>83628</v>
      </c>
      <c r="AC68" s="50">
        <v>7881892</v>
      </c>
      <c r="AD68" s="50">
        <v>33166</v>
      </c>
      <c r="AE68" s="50">
        <v>52260074</v>
      </c>
      <c r="AF68" s="50">
        <v>92842</v>
      </c>
      <c r="AG68" s="50">
        <v>34591169</v>
      </c>
      <c r="AH68" s="50">
        <v>65200</v>
      </c>
      <c r="AI68" s="50">
        <v>30463374</v>
      </c>
      <c r="AJ68" s="50">
        <v>57291</v>
      </c>
      <c r="AK68" s="50">
        <v>38681884</v>
      </c>
      <c r="AL68" s="50">
        <v>212723</v>
      </c>
      <c r="AM68" s="50">
        <v>58400429</v>
      </c>
      <c r="AN68" s="50">
        <v>90583</v>
      </c>
      <c r="AO68" s="50">
        <v>23809948</v>
      </c>
      <c r="AP68" s="50">
        <v>35594</v>
      </c>
      <c r="AQ68" s="50">
        <v>666869259</v>
      </c>
      <c r="AR68" s="50">
        <v>1406069</v>
      </c>
    </row>
    <row r="69" spans="1:44" x14ac:dyDescent="0.25">
      <c r="A69" t="s">
        <v>32</v>
      </c>
      <c r="C69" s="50">
        <v>1287748127</v>
      </c>
      <c r="D69" s="50">
        <v>3214084</v>
      </c>
      <c r="E69" s="50">
        <v>1158909824</v>
      </c>
      <c r="F69" s="50">
        <v>3150134</v>
      </c>
      <c r="G69" s="50">
        <v>1194272762</v>
      </c>
      <c r="H69" s="50">
        <v>3092523</v>
      </c>
      <c r="I69" s="50">
        <v>1373976195</v>
      </c>
      <c r="J69" s="50">
        <v>3064898</v>
      </c>
      <c r="K69" s="50">
        <v>1044172804</v>
      </c>
      <c r="L69" s="50">
        <v>3046044</v>
      </c>
      <c r="M69" s="50">
        <v>1196819917</v>
      </c>
      <c r="N69" s="50">
        <v>3003868</v>
      </c>
      <c r="O69" s="50">
        <v>1020740295</v>
      </c>
      <c r="P69" s="50">
        <v>2979564</v>
      </c>
      <c r="Q69" s="50">
        <v>1084583294</v>
      </c>
      <c r="R69" s="50">
        <v>2931820</v>
      </c>
      <c r="S69" s="50">
        <v>963533684</v>
      </c>
      <c r="T69" s="50">
        <v>2845655</v>
      </c>
      <c r="U69" s="50">
        <v>1239416647</v>
      </c>
      <c r="V69" s="50">
        <v>2827349</v>
      </c>
      <c r="W69" s="50">
        <v>1357977440</v>
      </c>
      <c r="X69" s="50">
        <v>2815979</v>
      </c>
      <c r="Y69" s="50">
        <v>1327133474</v>
      </c>
      <c r="Z69" s="50">
        <v>2838863</v>
      </c>
      <c r="AA69" s="50">
        <v>1306643757</v>
      </c>
      <c r="AB69" s="50">
        <v>2854379</v>
      </c>
      <c r="AC69" s="50">
        <v>739207851</v>
      </c>
      <c r="AD69" s="50">
        <v>2784635</v>
      </c>
      <c r="AE69" s="50">
        <v>1303022399</v>
      </c>
      <c r="AF69" s="50">
        <v>2740640</v>
      </c>
      <c r="AG69" s="50">
        <v>1309992649</v>
      </c>
      <c r="AH69" s="50">
        <v>2796845</v>
      </c>
      <c r="AI69" s="50">
        <v>880796587</v>
      </c>
      <c r="AJ69" s="50">
        <v>2796965</v>
      </c>
      <c r="AK69" s="50">
        <v>1169149954</v>
      </c>
      <c r="AL69" s="50">
        <v>2908746</v>
      </c>
      <c r="AM69" s="50">
        <v>1411101465</v>
      </c>
      <c r="AN69" s="50">
        <v>2920505</v>
      </c>
      <c r="AO69" s="50">
        <v>1228878586</v>
      </c>
      <c r="AP69" s="50">
        <v>2807298</v>
      </c>
      <c r="AQ69" s="50">
        <v>23598077711</v>
      </c>
      <c r="AR69" s="50">
        <v>58420794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0"/>
  <sheetViews>
    <sheetView workbookViewId="0">
      <selection activeCell="C25" sqref="C25"/>
    </sheetView>
  </sheetViews>
  <sheetFormatPr baseColWidth="10" defaultRowHeight="15" x14ac:dyDescent="0.25"/>
  <cols>
    <col min="1" max="1" width="10.140625" bestFit="1" customWidth="1"/>
    <col min="2" max="2" width="19.28515625" bestFit="1" customWidth="1"/>
    <col min="3" max="3" width="17" bestFit="1" customWidth="1"/>
    <col min="4" max="4" width="11" customWidth="1"/>
    <col min="5" max="5" width="10.140625" bestFit="1" customWidth="1"/>
    <col min="6" max="6" width="19.28515625" bestFit="1" customWidth="1"/>
    <col min="7" max="7" width="17" bestFit="1" customWidth="1"/>
    <col min="8" max="9" width="9" bestFit="1" customWidth="1"/>
    <col min="10" max="10" width="11" customWidth="1"/>
    <col min="11" max="11" width="10.140625" bestFit="1" customWidth="1"/>
    <col min="12" max="12" width="19.28515625" bestFit="1" customWidth="1"/>
    <col min="13" max="13" width="17" bestFit="1" customWidth="1"/>
    <col min="14" max="14" width="12" customWidth="1"/>
    <col min="15" max="15" width="11.5703125" customWidth="1"/>
    <col min="16" max="16" width="11.28515625" customWidth="1"/>
    <col min="17" max="17" width="19.42578125" customWidth="1"/>
    <col min="18" max="18" width="12.28515625" customWidth="1"/>
    <col min="19" max="19" width="7.42578125" customWidth="1"/>
    <col min="20" max="20" width="10.7109375" customWidth="1"/>
    <col min="21" max="21" width="9" customWidth="1"/>
    <col min="22" max="22" width="10" customWidth="1"/>
    <col min="23" max="23" width="10.28515625" customWidth="1"/>
    <col min="24" max="24" width="9.7109375" customWidth="1"/>
    <col min="25" max="25" width="18" customWidth="1"/>
    <col min="26" max="26" width="10.5703125" customWidth="1"/>
    <col min="27" max="27" width="9.5703125" customWidth="1"/>
    <col min="28" max="28" width="16.28515625" customWidth="1"/>
    <col min="29" max="29" width="10.28515625" customWidth="1"/>
    <col min="30" max="30" width="11.28515625" customWidth="1"/>
    <col min="31" max="31" width="19.28515625" customWidth="1"/>
    <col min="32" max="32" width="12.28515625" customWidth="1"/>
    <col min="33" max="33" width="12.5703125" customWidth="1"/>
    <col min="34" max="34" width="6" customWidth="1"/>
    <col min="35" max="35" width="11.28515625" customWidth="1"/>
    <col min="36" max="36" width="19.42578125" customWidth="1"/>
    <col min="37" max="37" width="12.28515625" customWidth="1"/>
    <col min="38" max="38" width="7.42578125" customWidth="1"/>
    <col min="39" max="39" width="10.7109375" customWidth="1"/>
    <col min="40" max="40" width="12" bestFit="1" customWidth="1"/>
    <col min="41" max="41" width="11.5703125" bestFit="1" customWidth="1"/>
  </cols>
  <sheetData>
    <row r="1" spans="1:16" x14ac:dyDescent="0.25">
      <c r="A1" s="1" t="s">
        <v>7</v>
      </c>
      <c r="B1" t="s">
        <v>28</v>
      </c>
      <c r="C1" t="str">
        <f>IF(C3="(Alle)",C2,C3)</f>
        <v>(Flere elementer)</v>
      </c>
      <c r="G1" t="str">
        <f>IF(G3="(Alle)",G2,G3)</f>
        <v>(Flere elementer)</v>
      </c>
      <c r="K1" s="1" t="s">
        <v>7</v>
      </c>
      <c r="L1" t="s">
        <v>28</v>
      </c>
      <c r="M1" t="str">
        <f>IF(M3="(Alle)",M2,M3)</f>
        <v>(Flere elementer)</v>
      </c>
    </row>
    <row r="2" spans="1:16" x14ac:dyDescent="0.25">
      <c r="A2" s="1" t="s">
        <v>9</v>
      </c>
      <c r="B2" t="s">
        <v>28</v>
      </c>
      <c r="C2" t="str">
        <f>IF(B2="(Alle)","Norge",B2)</f>
        <v>(Flere elementer)</v>
      </c>
      <c r="E2" s="1" t="s">
        <v>9</v>
      </c>
      <c r="F2" t="s">
        <v>28</v>
      </c>
      <c r="G2" t="str">
        <f>IF(F2="(Alle)","Norge",F2)</f>
        <v>(Flere elementer)</v>
      </c>
      <c r="K2" s="1" t="s">
        <v>9</v>
      </c>
      <c r="L2" t="s">
        <v>28</v>
      </c>
      <c r="M2" t="str">
        <f>IF(L2="(Alle)","Norge",L2)</f>
        <v>(Flere elementer)</v>
      </c>
    </row>
    <row r="3" spans="1:16" x14ac:dyDescent="0.25">
      <c r="A3" s="1" t="s">
        <v>14</v>
      </c>
      <c r="B3" t="s">
        <v>28</v>
      </c>
      <c r="C3" t="str">
        <f>B3</f>
        <v>(Flere elementer)</v>
      </c>
      <c r="E3" s="1" t="s">
        <v>14</v>
      </c>
      <c r="F3" t="s">
        <v>28</v>
      </c>
      <c r="G3" t="str">
        <f>F3</f>
        <v>(Flere elementer)</v>
      </c>
      <c r="K3" s="1" t="s">
        <v>14</v>
      </c>
      <c r="L3" t="s">
        <v>28</v>
      </c>
      <c r="M3" t="str">
        <f>L3</f>
        <v>(Flere elementer)</v>
      </c>
    </row>
    <row r="5" spans="1:16" x14ac:dyDescent="0.25">
      <c r="A5" s="1" t="s">
        <v>0</v>
      </c>
      <c r="B5" t="s">
        <v>11</v>
      </c>
      <c r="C5" t="s">
        <v>12</v>
      </c>
      <c r="E5" s="1" t="s">
        <v>11</v>
      </c>
      <c r="F5" s="1" t="s">
        <v>0</v>
      </c>
      <c r="K5" s="1" t="s">
        <v>0</v>
      </c>
      <c r="L5" t="s">
        <v>11</v>
      </c>
      <c r="M5" t="s">
        <v>12</v>
      </c>
      <c r="N5" t="s">
        <v>34</v>
      </c>
      <c r="P5" s="2"/>
    </row>
    <row r="6" spans="1:16" x14ac:dyDescent="0.25">
      <c r="A6" s="2">
        <v>2005</v>
      </c>
      <c r="B6" s="50">
        <v>161677212</v>
      </c>
      <c r="C6" s="50">
        <v>364580</v>
      </c>
      <c r="E6" s="1" t="s">
        <v>0</v>
      </c>
      <c r="F6" t="s">
        <v>2</v>
      </c>
      <c r="G6" t="s">
        <v>3</v>
      </c>
      <c r="H6" t="s">
        <v>4</v>
      </c>
      <c r="I6" t="s">
        <v>5</v>
      </c>
      <c r="K6" s="2">
        <v>2005</v>
      </c>
      <c r="L6" s="50">
        <v>161677212</v>
      </c>
      <c r="M6" s="50">
        <v>364580</v>
      </c>
      <c r="N6" s="4">
        <f>+L6/M6</f>
        <v>443.46155027703111</v>
      </c>
      <c r="P6" s="2"/>
    </row>
    <row r="7" spans="1:16" x14ac:dyDescent="0.25">
      <c r="A7" s="2">
        <v>2006</v>
      </c>
      <c r="B7" s="50">
        <v>125006543</v>
      </c>
      <c r="C7" s="50">
        <v>356129</v>
      </c>
      <c r="E7" s="2">
        <v>2005</v>
      </c>
      <c r="F7" s="50">
        <v>39864532</v>
      </c>
      <c r="G7" s="50">
        <v>29791995</v>
      </c>
      <c r="H7" s="50">
        <v>79308691</v>
      </c>
      <c r="I7" s="50">
        <v>12711994</v>
      </c>
      <c r="K7" s="2">
        <v>2006</v>
      </c>
      <c r="L7" s="50">
        <v>125006543</v>
      </c>
      <c r="M7" s="50">
        <v>356129</v>
      </c>
      <c r="N7" s="4">
        <f t="shared" ref="N7:N26" si="0">+L7/M7</f>
        <v>351.01478116075918</v>
      </c>
      <c r="P7" s="2"/>
    </row>
    <row r="8" spans="1:16" x14ac:dyDescent="0.25">
      <c r="A8" s="2">
        <v>2007</v>
      </c>
      <c r="B8" s="50">
        <v>132847701</v>
      </c>
      <c r="C8" s="50">
        <v>346304</v>
      </c>
      <c r="E8" s="2">
        <v>2006</v>
      </c>
      <c r="F8" s="50">
        <v>34245985</v>
      </c>
      <c r="G8" s="50">
        <v>25385190</v>
      </c>
      <c r="H8" s="50">
        <v>59210541</v>
      </c>
      <c r="I8" s="50">
        <v>6164827</v>
      </c>
      <c r="K8" s="2">
        <v>2007</v>
      </c>
      <c r="L8" s="50">
        <v>132847701</v>
      </c>
      <c r="M8" s="50">
        <v>346304</v>
      </c>
      <c r="N8" s="4">
        <f t="shared" si="0"/>
        <v>383.615843305304</v>
      </c>
      <c r="P8" s="2"/>
    </row>
    <row r="9" spans="1:16" x14ac:dyDescent="0.25">
      <c r="A9" s="2">
        <v>2008</v>
      </c>
      <c r="B9" s="50">
        <v>157353065</v>
      </c>
      <c r="C9" s="50">
        <v>342731</v>
      </c>
      <c r="E9" s="2">
        <v>2007</v>
      </c>
      <c r="F9" s="50">
        <v>26807727</v>
      </c>
      <c r="G9" s="50">
        <v>25009288</v>
      </c>
      <c r="H9" s="50">
        <v>69180434</v>
      </c>
      <c r="I9" s="50">
        <v>11850252</v>
      </c>
      <c r="K9" s="2">
        <v>2008</v>
      </c>
      <c r="L9" s="50">
        <v>157353065</v>
      </c>
      <c r="M9" s="50">
        <v>342731</v>
      </c>
      <c r="N9" s="4">
        <f t="shared" si="0"/>
        <v>459.11535577464542</v>
      </c>
      <c r="P9" s="2"/>
    </row>
    <row r="10" spans="1:16" x14ac:dyDescent="0.25">
      <c r="A10" s="2">
        <v>2009</v>
      </c>
      <c r="B10" s="50">
        <v>115818770</v>
      </c>
      <c r="C10" s="50">
        <v>337791</v>
      </c>
      <c r="E10" s="2">
        <v>2008</v>
      </c>
      <c r="F10" s="50">
        <v>24835019</v>
      </c>
      <c r="G10" s="50">
        <v>32850298</v>
      </c>
      <c r="H10" s="50">
        <v>82680769</v>
      </c>
      <c r="I10" s="50">
        <v>16986979</v>
      </c>
      <c r="K10" s="2">
        <v>2009</v>
      </c>
      <c r="L10" s="50">
        <v>115818770</v>
      </c>
      <c r="M10" s="50">
        <v>337791</v>
      </c>
      <c r="N10" s="4">
        <f t="shared" si="0"/>
        <v>342.87109484858979</v>
      </c>
      <c r="P10" s="2"/>
    </row>
    <row r="11" spans="1:16" x14ac:dyDescent="0.25">
      <c r="A11" s="2">
        <v>2010</v>
      </c>
      <c r="B11" s="50">
        <v>150435468</v>
      </c>
      <c r="C11" s="50">
        <v>325156</v>
      </c>
      <c r="E11" s="2">
        <v>2009</v>
      </c>
      <c r="F11" s="50">
        <v>24295514</v>
      </c>
      <c r="G11" s="50">
        <v>28317715</v>
      </c>
      <c r="H11" s="50">
        <v>51780076</v>
      </c>
      <c r="I11" s="50">
        <v>11425465</v>
      </c>
      <c r="K11" s="2">
        <v>2010</v>
      </c>
      <c r="L11" s="50">
        <v>150435468</v>
      </c>
      <c r="M11" s="50">
        <v>325156</v>
      </c>
      <c r="N11" s="4">
        <f t="shared" si="0"/>
        <v>462.65628805865492</v>
      </c>
      <c r="P11" s="2"/>
    </row>
    <row r="12" spans="1:16" x14ac:dyDescent="0.25">
      <c r="A12" s="2">
        <v>2011</v>
      </c>
      <c r="B12" s="50">
        <v>109095258</v>
      </c>
      <c r="C12" s="50">
        <v>321700</v>
      </c>
      <c r="E12" s="2">
        <v>2010</v>
      </c>
      <c r="F12" s="50">
        <v>35368516</v>
      </c>
      <c r="G12" s="50">
        <v>33816963</v>
      </c>
      <c r="H12" s="50">
        <v>67009511</v>
      </c>
      <c r="I12" s="50">
        <v>14240478</v>
      </c>
      <c r="K12" s="2">
        <v>2011</v>
      </c>
      <c r="L12" s="50">
        <v>109095258</v>
      </c>
      <c r="M12" s="50">
        <v>321700</v>
      </c>
      <c r="N12" s="4">
        <f t="shared" si="0"/>
        <v>339.12110040410317</v>
      </c>
      <c r="P12" s="2"/>
    </row>
    <row r="13" spans="1:16" x14ac:dyDescent="0.25">
      <c r="A13" s="2">
        <v>2012</v>
      </c>
      <c r="B13" s="50">
        <v>125183402</v>
      </c>
      <c r="C13" s="50">
        <v>315304</v>
      </c>
      <c r="E13" s="2">
        <v>2011</v>
      </c>
      <c r="F13" s="50">
        <v>28103011</v>
      </c>
      <c r="G13" s="50">
        <v>19993056</v>
      </c>
      <c r="H13" s="50">
        <v>54721819</v>
      </c>
      <c r="I13" s="50">
        <v>6277372</v>
      </c>
      <c r="K13" s="2">
        <v>2012</v>
      </c>
      <c r="L13" s="50">
        <v>125183402</v>
      </c>
      <c r="M13" s="50">
        <v>315304</v>
      </c>
      <c r="N13" s="4">
        <f t="shared" si="0"/>
        <v>397.02446527795399</v>
      </c>
      <c r="P13" s="2"/>
    </row>
    <row r="14" spans="1:16" x14ac:dyDescent="0.25">
      <c r="A14" s="2">
        <v>2013</v>
      </c>
      <c r="B14" s="50">
        <v>95632596</v>
      </c>
      <c r="C14" s="50">
        <v>304128</v>
      </c>
      <c r="E14" s="2">
        <v>2012</v>
      </c>
      <c r="F14" s="50">
        <v>36158996</v>
      </c>
      <c r="G14" s="50">
        <v>22503082</v>
      </c>
      <c r="H14" s="50">
        <v>63796292</v>
      </c>
      <c r="I14" s="50">
        <v>2725032</v>
      </c>
      <c r="K14" s="2">
        <v>2013</v>
      </c>
      <c r="L14" s="50">
        <v>95632596</v>
      </c>
      <c r="M14" s="50">
        <v>304128</v>
      </c>
      <c r="N14" s="4">
        <f t="shared" si="0"/>
        <v>314.44850852272725</v>
      </c>
      <c r="P14" s="2"/>
    </row>
    <row r="15" spans="1:16" x14ac:dyDescent="0.25">
      <c r="A15" s="2">
        <v>2014</v>
      </c>
      <c r="B15" s="50">
        <v>134566306</v>
      </c>
      <c r="C15" s="50">
        <v>298463</v>
      </c>
      <c r="E15" s="2">
        <v>2013</v>
      </c>
      <c r="F15" s="50">
        <v>30099066</v>
      </c>
      <c r="G15" s="50">
        <v>20181317</v>
      </c>
      <c r="H15" s="50">
        <v>40532944</v>
      </c>
      <c r="I15" s="50">
        <v>4819269</v>
      </c>
      <c r="K15" s="2">
        <v>2014</v>
      </c>
      <c r="L15" s="50">
        <v>134566306</v>
      </c>
      <c r="M15" s="50">
        <v>298463</v>
      </c>
      <c r="N15" s="4">
        <f t="shared" si="0"/>
        <v>450.8642813347048</v>
      </c>
      <c r="P15" s="2"/>
    </row>
    <row r="16" spans="1:16" x14ac:dyDescent="0.25">
      <c r="A16" s="2">
        <v>2015</v>
      </c>
      <c r="B16" s="50">
        <v>147459214</v>
      </c>
      <c r="C16" s="50">
        <v>297699</v>
      </c>
      <c r="E16" s="2">
        <v>2014</v>
      </c>
      <c r="F16" s="50">
        <v>24781038</v>
      </c>
      <c r="G16" s="50">
        <v>28405009</v>
      </c>
      <c r="H16" s="50">
        <v>70273506</v>
      </c>
      <c r="I16" s="50">
        <v>11106753</v>
      </c>
      <c r="K16" s="2">
        <v>2015</v>
      </c>
      <c r="L16" s="50">
        <v>147459214</v>
      </c>
      <c r="M16" s="50">
        <v>297699</v>
      </c>
      <c r="N16" s="4">
        <f t="shared" si="0"/>
        <v>495.32989361737862</v>
      </c>
      <c r="P16" s="2"/>
    </row>
    <row r="17" spans="1:16" x14ac:dyDescent="0.25">
      <c r="A17" s="2">
        <v>2016</v>
      </c>
      <c r="B17" s="50">
        <v>133481211</v>
      </c>
      <c r="C17" s="50">
        <v>293391</v>
      </c>
      <c r="E17" s="2">
        <v>2015</v>
      </c>
      <c r="F17" s="50">
        <v>25609201</v>
      </c>
      <c r="G17" s="50">
        <v>23161314</v>
      </c>
      <c r="H17" s="50">
        <v>80142976</v>
      </c>
      <c r="I17" s="50">
        <v>18545723</v>
      </c>
      <c r="K17" s="2">
        <v>2016</v>
      </c>
      <c r="L17" s="50">
        <v>133481211</v>
      </c>
      <c r="M17" s="50">
        <v>293391</v>
      </c>
      <c r="N17" s="4">
        <f t="shared" si="0"/>
        <v>454.96014192664398</v>
      </c>
      <c r="P17" s="2"/>
    </row>
    <row r="18" spans="1:16" x14ac:dyDescent="0.25">
      <c r="A18" s="2">
        <v>2017</v>
      </c>
      <c r="B18" s="50">
        <v>119596609</v>
      </c>
      <c r="C18" s="50">
        <v>302666</v>
      </c>
      <c r="E18" s="2">
        <v>2016</v>
      </c>
      <c r="F18" s="50">
        <v>32710549</v>
      </c>
      <c r="G18" s="50">
        <v>34672566</v>
      </c>
      <c r="H18" s="50">
        <v>60218460</v>
      </c>
      <c r="I18" s="50">
        <v>5879636</v>
      </c>
      <c r="K18" s="2">
        <v>2017</v>
      </c>
      <c r="L18" s="50">
        <v>119596609</v>
      </c>
      <c r="M18" s="50">
        <v>302666</v>
      </c>
      <c r="N18" s="4">
        <f t="shared" si="0"/>
        <v>395.14385163843974</v>
      </c>
      <c r="P18" s="2"/>
    </row>
    <row r="19" spans="1:16" x14ac:dyDescent="0.25">
      <c r="A19" s="2">
        <v>2018</v>
      </c>
      <c r="B19" s="50">
        <v>70800190</v>
      </c>
      <c r="C19" s="50">
        <v>294866</v>
      </c>
      <c r="E19" s="2">
        <v>2017</v>
      </c>
      <c r="F19" s="50">
        <v>24123270</v>
      </c>
      <c r="G19" s="50">
        <v>20969512</v>
      </c>
      <c r="H19" s="50">
        <v>62142143</v>
      </c>
      <c r="I19" s="50">
        <v>12361684</v>
      </c>
      <c r="K19" s="2">
        <v>2018</v>
      </c>
      <c r="L19" s="50">
        <v>70800190</v>
      </c>
      <c r="M19" s="50">
        <v>294866</v>
      </c>
      <c r="N19" s="4">
        <f t="shared" si="0"/>
        <v>240.10971085170891</v>
      </c>
      <c r="P19" s="2"/>
    </row>
    <row r="20" spans="1:16" x14ac:dyDescent="0.25">
      <c r="A20" s="2">
        <v>2019</v>
      </c>
      <c r="B20" s="50">
        <v>142466955</v>
      </c>
      <c r="C20" s="50">
        <v>292220</v>
      </c>
      <c r="E20" s="2">
        <v>2018</v>
      </c>
      <c r="F20" s="50">
        <v>19953066</v>
      </c>
      <c r="G20" s="50">
        <v>13861766</v>
      </c>
      <c r="H20" s="50">
        <v>33548198</v>
      </c>
      <c r="I20" s="50">
        <v>3437160</v>
      </c>
      <c r="K20" s="2">
        <v>2019</v>
      </c>
      <c r="L20" s="50">
        <v>142466955</v>
      </c>
      <c r="M20" s="50">
        <v>292220</v>
      </c>
      <c r="N20" s="4">
        <f t="shared" si="0"/>
        <v>487.5332112791732</v>
      </c>
    </row>
    <row r="21" spans="1:16" x14ac:dyDescent="0.25">
      <c r="A21" s="2">
        <v>2020</v>
      </c>
      <c r="B21" s="50">
        <v>151137076</v>
      </c>
      <c r="C21" s="50">
        <v>299432</v>
      </c>
      <c r="E21" s="2">
        <v>2019</v>
      </c>
      <c r="F21" s="50">
        <v>29725152</v>
      </c>
      <c r="G21" s="50">
        <v>21894505</v>
      </c>
      <c r="H21" s="50">
        <v>75653505</v>
      </c>
      <c r="I21" s="50">
        <v>15193793</v>
      </c>
      <c r="K21" s="2">
        <v>2020</v>
      </c>
      <c r="L21" s="50">
        <v>151137076</v>
      </c>
      <c r="M21" s="50">
        <v>299432</v>
      </c>
      <c r="N21" s="4">
        <f t="shared" si="0"/>
        <v>504.74590558123379</v>
      </c>
    </row>
    <row r="22" spans="1:16" x14ac:dyDescent="0.25">
      <c r="A22" s="2">
        <v>2023</v>
      </c>
      <c r="B22" s="50">
        <v>90674401</v>
      </c>
      <c r="C22" s="50">
        <v>293886</v>
      </c>
      <c r="E22" s="2">
        <v>2020</v>
      </c>
      <c r="F22" s="50">
        <v>36400905</v>
      </c>
      <c r="G22" s="50">
        <v>28083960</v>
      </c>
      <c r="H22" s="50">
        <v>73463227</v>
      </c>
      <c r="I22" s="50">
        <v>13188984</v>
      </c>
      <c r="K22" s="2">
        <v>2023</v>
      </c>
      <c r="L22" s="50">
        <v>90674401</v>
      </c>
      <c r="M22" s="50">
        <v>293886</v>
      </c>
      <c r="N22" s="4">
        <f t="shared" si="0"/>
        <v>308.53596632707922</v>
      </c>
    </row>
    <row r="23" spans="1:16" x14ac:dyDescent="0.25">
      <c r="A23" s="2">
        <v>2021</v>
      </c>
      <c r="B23" s="50">
        <v>118954671</v>
      </c>
      <c r="C23" s="50">
        <v>328452</v>
      </c>
      <c r="E23" s="2">
        <v>2023</v>
      </c>
      <c r="F23" s="50">
        <v>27192986</v>
      </c>
      <c r="G23" s="50">
        <v>19654365</v>
      </c>
      <c r="H23" s="50">
        <v>31948414</v>
      </c>
      <c r="I23" s="50">
        <v>11878636</v>
      </c>
      <c r="K23" s="2">
        <v>2021</v>
      </c>
      <c r="L23" s="50">
        <v>118954671</v>
      </c>
      <c r="M23" s="50">
        <v>328452</v>
      </c>
      <c r="N23" s="4">
        <f t="shared" si="0"/>
        <v>362.16759526506155</v>
      </c>
    </row>
    <row r="24" spans="1:16" x14ac:dyDescent="0.25">
      <c r="A24" s="2">
        <v>2022</v>
      </c>
      <c r="B24" s="50">
        <v>146584326</v>
      </c>
      <c r="C24" s="50">
        <v>331043</v>
      </c>
      <c r="E24" s="2">
        <v>2021</v>
      </c>
      <c r="F24" s="50">
        <v>28509560</v>
      </c>
      <c r="G24" s="50">
        <v>22690974</v>
      </c>
      <c r="H24" s="50">
        <v>52634792</v>
      </c>
      <c r="I24" s="50">
        <v>15119345</v>
      </c>
      <c r="K24" s="2">
        <v>2022</v>
      </c>
      <c r="L24" s="50">
        <v>146584326</v>
      </c>
      <c r="M24" s="50">
        <v>331043</v>
      </c>
      <c r="N24" s="4">
        <f t="shared" si="0"/>
        <v>442.79542536770145</v>
      </c>
    </row>
    <row r="25" spans="1:16" x14ac:dyDescent="0.25">
      <c r="A25" s="2">
        <v>2024</v>
      </c>
      <c r="B25" s="50">
        <v>116418215</v>
      </c>
      <c r="C25" s="50">
        <v>295390</v>
      </c>
      <c r="E25" s="2">
        <v>2022</v>
      </c>
      <c r="F25" s="50">
        <v>33834254</v>
      </c>
      <c r="G25" s="50">
        <v>27067428</v>
      </c>
      <c r="H25" s="50">
        <v>64931642</v>
      </c>
      <c r="I25" s="50">
        <v>20751002</v>
      </c>
      <c r="K25" s="2">
        <v>2024</v>
      </c>
      <c r="L25" s="50">
        <v>116418215</v>
      </c>
      <c r="M25" s="50">
        <v>295390</v>
      </c>
      <c r="N25" s="4">
        <f t="shared" si="0"/>
        <v>394.11698094045158</v>
      </c>
    </row>
    <row r="26" spans="1:16" x14ac:dyDescent="0.25">
      <c r="E26" s="2">
        <v>2024</v>
      </c>
      <c r="F26" s="50">
        <v>36832885</v>
      </c>
      <c r="G26" s="50">
        <v>21547760</v>
      </c>
      <c r="H26" s="50">
        <v>46885116</v>
      </c>
      <c r="I26" s="50">
        <v>11152454</v>
      </c>
      <c r="N26" s="4" t="e">
        <f t="shared" si="0"/>
        <v>#DIV/0!</v>
      </c>
    </row>
    <row r="27" spans="1:16" x14ac:dyDescent="0.25">
      <c r="A27" s="2"/>
    </row>
    <row r="29" spans="1:16" x14ac:dyDescent="0.25">
      <c r="A29" t="str">
        <f t="shared" ref="A29:A48" si="1">+A5</f>
        <v>År</v>
      </c>
      <c r="B29" t="s">
        <v>33</v>
      </c>
      <c r="C29" t="s">
        <v>12</v>
      </c>
      <c r="E29" t="str">
        <f>+E6</f>
        <v>År</v>
      </c>
      <c r="F29" t="str">
        <f>+F6</f>
        <v>Bygg</v>
      </c>
      <c r="G29" t="str">
        <f t="shared" ref="G29:I29" si="2">+G6</f>
        <v>Havre</v>
      </c>
      <c r="H29" t="str">
        <f t="shared" si="2"/>
        <v>Hvete</v>
      </c>
      <c r="I29" t="str">
        <f t="shared" si="2"/>
        <v>Rug</v>
      </c>
    </row>
    <row r="30" spans="1:16" x14ac:dyDescent="0.25">
      <c r="A30">
        <f t="shared" si="1"/>
        <v>2005</v>
      </c>
      <c r="B30" s="4">
        <f t="shared" ref="B30:B49" si="3">+B6/1000</f>
        <v>161677.212</v>
      </c>
      <c r="C30">
        <f t="shared" ref="C30:C49" si="4">+C6</f>
        <v>364580</v>
      </c>
      <c r="E30">
        <f t="shared" ref="E30:E49" si="5">+E7</f>
        <v>2005</v>
      </c>
      <c r="F30" s="4">
        <f>+F7/1000</f>
        <v>39864.531999999999</v>
      </c>
      <c r="G30" s="4">
        <f t="shared" ref="G30:I30" si="6">+G7/1000</f>
        <v>29791.994999999999</v>
      </c>
      <c r="H30" s="4">
        <f t="shared" si="6"/>
        <v>79308.691000000006</v>
      </c>
      <c r="I30" s="4">
        <f t="shared" si="6"/>
        <v>12711.994000000001</v>
      </c>
    </row>
    <row r="31" spans="1:16" x14ac:dyDescent="0.25">
      <c r="A31">
        <f t="shared" si="1"/>
        <v>2006</v>
      </c>
      <c r="B31" s="4">
        <f t="shared" si="3"/>
        <v>125006.54300000001</v>
      </c>
      <c r="C31">
        <f t="shared" si="4"/>
        <v>356129</v>
      </c>
      <c r="E31">
        <f t="shared" si="5"/>
        <v>2006</v>
      </c>
      <c r="F31" s="4">
        <f t="shared" ref="F31:I31" si="7">+F8/1000</f>
        <v>34245.985000000001</v>
      </c>
      <c r="G31" s="4">
        <f t="shared" si="7"/>
        <v>25385.19</v>
      </c>
      <c r="H31" s="4">
        <f t="shared" si="7"/>
        <v>59210.540999999997</v>
      </c>
      <c r="I31" s="4">
        <f t="shared" si="7"/>
        <v>6164.8270000000002</v>
      </c>
    </row>
    <row r="32" spans="1:16" x14ac:dyDescent="0.25">
      <c r="A32">
        <f t="shared" si="1"/>
        <v>2007</v>
      </c>
      <c r="B32" s="4">
        <f t="shared" si="3"/>
        <v>132847.701</v>
      </c>
      <c r="C32">
        <f t="shared" si="4"/>
        <v>346304</v>
      </c>
      <c r="E32">
        <f t="shared" si="5"/>
        <v>2007</v>
      </c>
      <c r="F32" s="4">
        <f t="shared" ref="F32:I32" si="8">+F9/1000</f>
        <v>26807.726999999999</v>
      </c>
      <c r="G32" s="4">
        <f t="shared" si="8"/>
        <v>25009.288</v>
      </c>
      <c r="H32" s="4">
        <f t="shared" si="8"/>
        <v>69180.433999999994</v>
      </c>
      <c r="I32" s="4">
        <f t="shared" si="8"/>
        <v>11850.252</v>
      </c>
    </row>
    <row r="33" spans="1:9" x14ac:dyDescent="0.25">
      <c r="A33">
        <f t="shared" si="1"/>
        <v>2008</v>
      </c>
      <c r="B33" s="4">
        <f t="shared" si="3"/>
        <v>157353.065</v>
      </c>
      <c r="C33">
        <f t="shared" si="4"/>
        <v>342731</v>
      </c>
      <c r="E33">
        <f t="shared" si="5"/>
        <v>2008</v>
      </c>
      <c r="F33" s="4">
        <f t="shared" ref="F33:I33" si="9">+F10/1000</f>
        <v>24835.019</v>
      </c>
      <c r="G33" s="4">
        <f t="shared" si="9"/>
        <v>32850.298000000003</v>
      </c>
      <c r="H33" s="4">
        <f t="shared" si="9"/>
        <v>82680.769</v>
      </c>
      <c r="I33" s="4">
        <f t="shared" si="9"/>
        <v>16986.978999999999</v>
      </c>
    </row>
    <row r="34" spans="1:9" x14ac:dyDescent="0.25">
      <c r="A34">
        <f t="shared" si="1"/>
        <v>2009</v>
      </c>
      <c r="B34" s="4">
        <f t="shared" si="3"/>
        <v>115818.77</v>
      </c>
      <c r="C34">
        <f t="shared" si="4"/>
        <v>337791</v>
      </c>
      <c r="E34">
        <f t="shared" si="5"/>
        <v>2009</v>
      </c>
      <c r="F34" s="4">
        <f t="shared" ref="F34:I34" si="10">+F11/1000</f>
        <v>24295.513999999999</v>
      </c>
      <c r="G34" s="4">
        <f t="shared" si="10"/>
        <v>28317.715</v>
      </c>
      <c r="H34" s="4">
        <f t="shared" si="10"/>
        <v>51780.076000000001</v>
      </c>
      <c r="I34" s="4">
        <f t="shared" si="10"/>
        <v>11425.465</v>
      </c>
    </row>
    <row r="35" spans="1:9" x14ac:dyDescent="0.25">
      <c r="A35">
        <f t="shared" si="1"/>
        <v>2010</v>
      </c>
      <c r="B35" s="4">
        <f t="shared" si="3"/>
        <v>150435.46799999999</v>
      </c>
      <c r="C35">
        <f t="shared" si="4"/>
        <v>325156</v>
      </c>
      <c r="E35">
        <f t="shared" si="5"/>
        <v>2010</v>
      </c>
      <c r="F35" s="4">
        <f t="shared" ref="F35:I35" si="11">+F12/1000</f>
        <v>35368.516000000003</v>
      </c>
      <c r="G35" s="4">
        <f t="shared" si="11"/>
        <v>33816.963000000003</v>
      </c>
      <c r="H35" s="4">
        <f t="shared" si="11"/>
        <v>67009.510999999999</v>
      </c>
      <c r="I35" s="4">
        <f t="shared" si="11"/>
        <v>14240.477999999999</v>
      </c>
    </row>
    <row r="36" spans="1:9" x14ac:dyDescent="0.25">
      <c r="A36">
        <f t="shared" si="1"/>
        <v>2011</v>
      </c>
      <c r="B36" s="4">
        <f t="shared" si="3"/>
        <v>109095.258</v>
      </c>
      <c r="C36">
        <f t="shared" si="4"/>
        <v>321700</v>
      </c>
      <c r="E36">
        <f t="shared" si="5"/>
        <v>2011</v>
      </c>
      <c r="F36" s="4">
        <f t="shared" ref="F36:I36" si="12">+F13/1000</f>
        <v>28103.010999999999</v>
      </c>
      <c r="G36" s="4">
        <f t="shared" si="12"/>
        <v>19993.056</v>
      </c>
      <c r="H36" s="4">
        <f t="shared" si="12"/>
        <v>54721.819000000003</v>
      </c>
      <c r="I36" s="4">
        <f t="shared" si="12"/>
        <v>6277.3720000000003</v>
      </c>
    </row>
    <row r="37" spans="1:9" x14ac:dyDescent="0.25">
      <c r="A37">
        <f t="shared" si="1"/>
        <v>2012</v>
      </c>
      <c r="B37" s="4">
        <f t="shared" si="3"/>
        <v>125183.402</v>
      </c>
      <c r="C37">
        <f t="shared" si="4"/>
        <v>315304</v>
      </c>
      <c r="E37">
        <f t="shared" si="5"/>
        <v>2012</v>
      </c>
      <c r="F37" s="4">
        <f t="shared" ref="F37:I37" si="13">+F14/1000</f>
        <v>36158.995999999999</v>
      </c>
      <c r="G37" s="4">
        <f t="shared" si="13"/>
        <v>22503.081999999999</v>
      </c>
      <c r="H37" s="4">
        <f t="shared" si="13"/>
        <v>63796.292000000001</v>
      </c>
      <c r="I37" s="4">
        <f t="shared" si="13"/>
        <v>2725.0320000000002</v>
      </c>
    </row>
    <row r="38" spans="1:9" x14ac:dyDescent="0.25">
      <c r="A38">
        <f t="shared" si="1"/>
        <v>2013</v>
      </c>
      <c r="B38" s="4">
        <f t="shared" si="3"/>
        <v>95632.596000000005</v>
      </c>
      <c r="C38">
        <f t="shared" si="4"/>
        <v>304128</v>
      </c>
      <c r="E38">
        <f t="shared" si="5"/>
        <v>2013</v>
      </c>
      <c r="F38" s="4">
        <f t="shared" ref="F38:I49" si="14">+F15/1000</f>
        <v>30099.065999999999</v>
      </c>
      <c r="G38" s="4">
        <f t="shared" si="14"/>
        <v>20181.316999999999</v>
      </c>
      <c r="H38" s="4">
        <f t="shared" si="14"/>
        <v>40532.944000000003</v>
      </c>
      <c r="I38" s="4">
        <f t="shared" si="14"/>
        <v>4819.2690000000002</v>
      </c>
    </row>
    <row r="39" spans="1:9" x14ac:dyDescent="0.25">
      <c r="A39">
        <f t="shared" si="1"/>
        <v>2014</v>
      </c>
      <c r="B39" s="4">
        <f t="shared" si="3"/>
        <v>134566.30600000001</v>
      </c>
      <c r="C39">
        <f t="shared" si="4"/>
        <v>298463</v>
      </c>
      <c r="E39">
        <f t="shared" si="5"/>
        <v>2014</v>
      </c>
      <c r="F39" s="4">
        <f t="shared" ref="F39:F49" si="15">+F16/1000</f>
        <v>24781.038</v>
      </c>
      <c r="G39" s="4">
        <f t="shared" si="14"/>
        <v>28405.008999999998</v>
      </c>
      <c r="H39" s="4">
        <f t="shared" si="14"/>
        <v>70273.505999999994</v>
      </c>
      <c r="I39" s="4">
        <f t="shared" si="14"/>
        <v>11106.753000000001</v>
      </c>
    </row>
    <row r="40" spans="1:9" x14ac:dyDescent="0.25">
      <c r="A40">
        <f t="shared" si="1"/>
        <v>2015</v>
      </c>
      <c r="B40" s="4">
        <f t="shared" si="3"/>
        <v>147459.21400000001</v>
      </c>
      <c r="C40">
        <f t="shared" si="4"/>
        <v>297699</v>
      </c>
      <c r="E40">
        <f t="shared" si="5"/>
        <v>2015</v>
      </c>
      <c r="F40" s="4">
        <f t="shared" si="15"/>
        <v>25609.201000000001</v>
      </c>
      <c r="G40" s="4">
        <f t="shared" si="14"/>
        <v>23161.313999999998</v>
      </c>
      <c r="H40" s="4">
        <f t="shared" si="14"/>
        <v>80142.975999999995</v>
      </c>
      <c r="I40" s="4">
        <f t="shared" si="14"/>
        <v>18545.723000000002</v>
      </c>
    </row>
    <row r="41" spans="1:9" x14ac:dyDescent="0.25">
      <c r="A41">
        <f t="shared" si="1"/>
        <v>2016</v>
      </c>
      <c r="B41" s="4">
        <f t="shared" si="3"/>
        <v>133481.21100000001</v>
      </c>
      <c r="C41">
        <f t="shared" si="4"/>
        <v>293391</v>
      </c>
      <c r="E41">
        <f t="shared" si="5"/>
        <v>2016</v>
      </c>
      <c r="F41" s="4">
        <f t="shared" si="15"/>
        <v>32710.548999999999</v>
      </c>
      <c r="G41" s="4">
        <f t="shared" si="14"/>
        <v>34672.565999999999</v>
      </c>
      <c r="H41" s="4">
        <f t="shared" si="14"/>
        <v>60218.46</v>
      </c>
      <c r="I41" s="4">
        <f t="shared" si="14"/>
        <v>5879.6360000000004</v>
      </c>
    </row>
    <row r="42" spans="1:9" x14ac:dyDescent="0.25">
      <c r="A42">
        <f t="shared" si="1"/>
        <v>2017</v>
      </c>
      <c r="B42" s="4">
        <f t="shared" si="3"/>
        <v>119596.609</v>
      </c>
      <c r="C42">
        <f t="shared" si="4"/>
        <v>302666</v>
      </c>
      <c r="E42">
        <f t="shared" si="5"/>
        <v>2017</v>
      </c>
      <c r="F42" s="4">
        <f t="shared" si="15"/>
        <v>24123.27</v>
      </c>
      <c r="G42" s="4">
        <f t="shared" si="14"/>
        <v>20969.511999999999</v>
      </c>
      <c r="H42" s="4">
        <f t="shared" si="14"/>
        <v>62142.142999999996</v>
      </c>
      <c r="I42" s="4">
        <f t="shared" si="14"/>
        <v>12361.683999999999</v>
      </c>
    </row>
    <row r="43" spans="1:9" x14ac:dyDescent="0.25">
      <c r="A43">
        <f t="shared" si="1"/>
        <v>2018</v>
      </c>
      <c r="B43" s="4">
        <f t="shared" si="3"/>
        <v>70800.19</v>
      </c>
      <c r="C43">
        <f t="shared" si="4"/>
        <v>294866</v>
      </c>
      <c r="E43">
        <f t="shared" si="5"/>
        <v>2018</v>
      </c>
      <c r="F43" s="4">
        <f t="shared" si="15"/>
        <v>19953.065999999999</v>
      </c>
      <c r="G43" s="4">
        <f t="shared" si="14"/>
        <v>13861.766</v>
      </c>
      <c r="H43" s="4">
        <f t="shared" si="14"/>
        <v>33548.197999999997</v>
      </c>
      <c r="I43" s="4">
        <f t="shared" si="14"/>
        <v>3437.16</v>
      </c>
    </row>
    <row r="44" spans="1:9" x14ac:dyDescent="0.25">
      <c r="A44">
        <f t="shared" si="1"/>
        <v>2019</v>
      </c>
      <c r="B44" s="4">
        <f t="shared" si="3"/>
        <v>142466.95499999999</v>
      </c>
      <c r="C44">
        <f t="shared" si="4"/>
        <v>292220</v>
      </c>
      <c r="E44">
        <f t="shared" si="5"/>
        <v>2019</v>
      </c>
      <c r="F44" s="4">
        <f t="shared" si="15"/>
        <v>29725.151999999998</v>
      </c>
      <c r="G44" s="4">
        <f t="shared" si="14"/>
        <v>21894.505000000001</v>
      </c>
      <c r="H44" s="4">
        <f t="shared" si="14"/>
        <v>75653.505000000005</v>
      </c>
      <c r="I44" s="4">
        <f t="shared" si="14"/>
        <v>15193.793</v>
      </c>
    </row>
    <row r="45" spans="1:9" x14ac:dyDescent="0.25">
      <c r="A45">
        <f t="shared" si="1"/>
        <v>2020</v>
      </c>
      <c r="B45" s="4">
        <f t="shared" si="3"/>
        <v>151137.076</v>
      </c>
      <c r="C45">
        <f t="shared" si="4"/>
        <v>299432</v>
      </c>
      <c r="E45">
        <f t="shared" si="5"/>
        <v>2020</v>
      </c>
      <c r="F45" s="4">
        <f t="shared" si="15"/>
        <v>36400.904999999999</v>
      </c>
      <c r="G45" s="4">
        <f t="shared" si="14"/>
        <v>28083.96</v>
      </c>
      <c r="H45" s="4">
        <f t="shared" si="14"/>
        <v>73463.226999999999</v>
      </c>
      <c r="I45" s="4">
        <f t="shared" si="14"/>
        <v>13188.984</v>
      </c>
    </row>
    <row r="46" spans="1:9" x14ac:dyDescent="0.25">
      <c r="A46">
        <f t="shared" si="1"/>
        <v>2023</v>
      </c>
      <c r="B46" s="4">
        <f t="shared" si="3"/>
        <v>90674.400999999998</v>
      </c>
      <c r="C46">
        <f t="shared" si="4"/>
        <v>293886</v>
      </c>
      <c r="E46">
        <f t="shared" si="5"/>
        <v>2023</v>
      </c>
      <c r="F46" s="4">
        <f t="shared" si="15"/>
        <v>27192.986000000001</v>
      </c>
      <c r="G46" s="4">
        <f t="shared" si="14"/>
        <v>19654.365000000002</v>
      </c>
      <c r="H46" s="4">
        <f t="shared" si="14"/>
        <v>31948.414000000001</v>
      </c>
      <c r="I46" s="4">
        <f t="shared" si="14"/>
        <v>11878.636</v>
      </c>
    </row>
    <row r="47" spans="1:9" x14ac:dyDescent="0.25">
      <c r="A47">
        <f t="shared" si="1"/>
        <v>2021</v>
      </c>
      <c r="B47" s="4">
        <f t="shared" si="3"/>
        <v>118954.671</v>
      </c>
      <c r="C47">
        <f t="shared" si="4"/>
        <v>328452</v>
      </c>
      <c r="E47">
        <f t="shared" si="5"/>
        <v>2021</v>
      </c>
      <c r="F47" s="4">
        <f t="shared" si="15"/>
        <v>28509.56</v>
      </c>
      <c r="G47" s="4">
        <f t="shared" si="14"/>
        <v>22690.973999999998</v>
      </c>
      <c r="H47" s="4">
        <f t="shared" si="14"/>
        <v>52634.792000000001</v>
      </c>
      <c r="I47" s="4">
        <f t="shared" si="14"/>
        <v>15119.344999999999</v>
      </c>
    </row>
    <row r="48" spans="1:9" x14ac:dyDescent="0.25">
      <c r="A48">
        <f t="shared" si="1"/>
        <v>2022</v>
      </c>
      <c r="B48" s="4">
        <f t="shared" si="3"/>
        <v>146584.326</v>
      </c>
      <c r="C48">
        <f t="shared" si="4"/>
        <v>331043</v>
      </c>
      <c r="E48">
        <f t="shared" si="5"/>
        <v>2022</v>
      </c>
      <c r="F48" s="4">
        <f t="shared" si="15"/>
        <v>33834.254000000001</v>
      </c>
      <c r="G48" s="4">
        <f t="shared" si="14"/>
        <v>27067.428</v>
      </c>
      <c r="H48" s="4">
        <f t="shared" si="14"/>
        <v>64931.642</v>
      </c>
      <c r="I48" s="4">
        <f t="shared" si="14"/>
        <v>20751.002</v>
      </c>
    </row>
    <row r="49" spans="1:9" x14ac:dyDescent="0.25">
      <c r="A49">
        <f>+A25</f>
        <v>2024</v>
      </c>
      <c r="B49" s="4">
        <f t="shared" si="3"/>
        <v>116418.215</v>
      </c>
      <c r="C49">
        <f t="shared" si="4"/>
        <v>295390</v>
      </c>
      <c r="E49">
        <f t="shared" si="5"/>
        <v>2024</v>
      </c>
      <c r="F49" s="4">
        <f t="shared" si="15"/>
        <v>36832.885000000002</v>
      </c>
      <c r="G49" s="4">
        <f t="shared" si="14"/>
        <v>21547.759999999998</v>
      </c>
      <c r="H49" s="4">
        <f t="shared" si="14"/>
        <v>46885.116000000002</v>
      </c>
      <c r="I49" s="4">
        <f t="shared" si="14"/>
        <v>11152.454</v>
      </c>
    </row>
    <row r="50" spans="1:9" x14ac:dyDescent="0.25">
      <c r="B50" s="4"/>
      <c r="F50" s="4"/>
      <c r="G50" s="4"/>
      <c r="H50" s="4"/>
      <c r="I50" s="4"/>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39"/>
  <sheetViews>
    <sheetView workbookViewId="0">
      <selection activeCell="O27" sqref="O27"/>
    </sheetView>
  </sheetViews>
  <sheetFormatPr baseColWidth="10" defaultRowHeight="15" x14ac:dyDescent="0.25"/>
  <cols>
    <col min="1" max="1" width="18.7109375" bestFit="1" customWidth="1"/>
    <col min="2" max="2" width="12" bestFit="1" customWidth="1"/>
    <col min="3" max="3" width="9" bestFit="1" customWidth="1"/>
    <col min="4" max="4" width="11" bestFit="1" customWidth="1"/>
    <col min="5" max="5" width="9" bestFit="1" customWidth="1"/>
    <col min="6" max="6" width="11" bestFit="1" customWidth="1"/>
    <col min="7" max="7" width="9" bestFit="1" customWidth="1"/>
    <col min="8" max="8" width="10" bestFit="1" customWidth="1"/>
    <col min="9" max="9" width="8" bestFit="1" customWidth="1"/>
    <col min="10" max="10" width="12" bestFit="1" customWidth="1"/>
    <col min="11" max="11" width="11.5703125" bestFit="1" customWidth="1"/>
    <col min="12" max="12" width="6" bestFit="1" customWidth="1"/>
    <col min="13" max="13" width="8" bestFit="1" customWidth="1"/>
    <col min="14" max="28" width="19.28515625" customWidth="1"/>
    <col min="29" max="29" width="12" customWidth="1"/>
    <col min="30" max="31" width="11.5703125" customWidth="1"/>
    <col min="32" max="32" width="11.7109375" customWidth="1"/>
  </cols>
  <sheetData>
    <row r="1" spans="1:13" x14ac:dyDescent="0.25">
      <c r="A1" s="7" t="s">
        <v>8</v>
      </c>
      <c r="H1" s="7" t="s">
        <v>31</v>
      </c>
    </row>
    <row r="2" spans="1:13" x14ac:dyDescent="0.25">
      <c r="B2" s="6" t="s">
        <v>2</v>
      </c>
      <c r="C2" s="6" t="s">
        <v>3</v>
      </c>
      <c r="D2" s="6" t="s">
        <v>4</v>
      </c>
      <c r="E2" s="6" t="s">
        <v>5</v>
      </c>
      <c r="F2" s="6" t="s">
        <v>10</v>
      </c>
      <c r="I2" s="6" t="s">
        <v>2</v>
      </c>
      <c r="J2" s="6" t="s">
        <v>3</v>
      </c>
      <c r="K2" s="6" t="s">
        <v>4</v>
      </c>
      <c r="L2" s="6" t="s">
        <v>5</v>
      </c>
      <c r="M2" s="6" t="s">
        <v>10</v>
      </c>
    </row>
    <row r="3" spans="1:13" x14ac:dyDescent="0.25">
      <c r="A3" s="2" t="str">
        <f t="shared" ref="A3:A17" si="0">+A24</f>
        <v>INNLANDET</v>
      </c>
      <c r="B3" s="3">
        <f t="shared" ref="B3:B14" si="1">IF(B24*C24&gt;0,B24/C24,"")</f>
        <v>421.10288314845462</v>
      </c>
      <c r="C3" s="3">
        <f t="shared" ref="C3:C14" si="2">IF(D24*E24&gt;0,D24/E24,"")</f>
        <v>381.63403820762898</v>
      </c>
      <c r="D3" s="3">
        <f t="shared" ref="D3:D14" si="3">IF(F24*G24&gt;0,F24/G24,"")</f>
        <v>478.72605667329731</v>
      </c>
      <c r="E3" s="3">
        <f t="shared" ref="E3:E14" si="4">IF(H24*I24&gt;0,H24/I24,"")</f>
        <v>521.93380250182895</v>
      </c>
      <c r="F3" s="3">
        <f t="shared" ref="F3:F14" si="5">IF(J24*K24&gt;0,J24/K24,"")</f>
        <v>422.47426841552709</v>
      </c>
      <c r="H3" t="str">
        <f>+A3</f>
        <v>INNLANDET</v>
      </c>
      <c r="I3" s="4">
        <f t="shared" ref="I3:I14" si="6">+B24/1000</f>
        <v>3617559.2740000002</v>
      </c>
      <c r="J3" s="4">
        <f t="shared" ref="J3:J14" si="7">+D24/1000</f>
        <v>1201847.2560000001</v>
      </c>
      <c r="K3" s="4">
        <f t="shared" ref="K3:K14" si="8">+F24/1000</f>
        <v>1054825.4720000001</v>
      </c>
      <c r="L3" s="4">
        <f t="shared" ref="L3:L14" si="9">+H24/1000</f>
        <v>86327.328999999998</v>
      </c>
      <c r="M3" s="4">
        <f t="shared" ref="M3:M14" si="10">+J24/1000</f>
        <v>5960559.3310000002</v>
      </c>
    </row>
    <row r="4" spans="1:13" x14ac:dyDescent="0.25">
      <c r="A4" s="2" t="str">
        <f t="shared" si="0"/>
        <v>AKERSHUS</v>
      </c>
      <c r="B4" s="3">
        <f t="shared" si="1"/>
        <v>381.37902573993028</v>
      </c>
      <c r="C4" s="3">
        <f t="shared" si="2"/>
        <v>394.32023477461053</v>
      </c>
      <c r="D4" s="3">
        <f t="shared" si="3"/>
        <v>451.00222065507336</v>
      </c>
      <c r="E4" s="3">
        <f t="shared" si="4"/>
        <v>478.08170202543431</v>
      </c>
      <c r="F4" s="3">
        <f t="shared" si="5"/>
        <v>405.66253500812167</v>
      </c>
      <c r="H4" t="str">
        <f t="shared" ref="H4:H14" si="11">+A4</f>
        <v>AKERSHUS</v>
      </c>
      <c r="I4" s="4">
        <f t="shared" si="6"/>
        <v>1743517.3119999999</v>
      </c>
      <c r="J4" s="4">
        <f t="shared" si="7"/>
        <v>1737548.061</v>
      </c>
      <c r="K4" s="4">
        <f t="shared" si="8"/>
        <v>1361543.683</v>
      </c>
      <c r="L4" s="4">
        <f t="shared" si="9"/>
        <v>159208.378</v>
      </c>
      <c r="M4" s="4">
        <f t="shared" si="10"/>
        <v>5001817.4340000004</v>
      </c>
    </row>
    <row r="5" spans="1:13" x14ac:dyDescent="0.25">
      <c r="A5" s="2" t="str">
        <f t="shared" si="0"/>
        <v>ØSTFOLD</v>
      </c>
      <c r="B5" s="3">
        <f t="shared" si="1"/>
        <v>412.72779824168089</v>
      </c>
      <c r="C5" s="3">
        <f t="shared" si="2"/>
        <v>418.03905724891246</v>
      </c>
      <c r="D5" s="3">
        <f t="shared" si="3"/>
        <v>460.11425804125952</v>
      </c>
      <c r="E5" s="3">
        <f t="shared" si="4"/>
        <v>459.44885237111822</v>
      </c>
      <c r="F5" s="3">
        <f t="shared" si="5"/>
        <v>436.27034107326858</v>
      </c>
      <c r="H5" t="str">
        <f t="shared" si="11"/>
        <v>ØSTFOLD</v>
      </c>
      <c r="I5" s="4">
        <f t="shared" si="6"/>
        <v>1308940.6229999999</v>
      </c>
      <c r="J5" s="4">
        <f t="shared" si="7"/>
        <v>1171137.673</v>
      </c>
      <c r="K5" s="4">
        <f t="shared" si="8"/>
        <v>2274548.148</v>
      </c>
      <c r="L5" s="4">
        <f t="shared" si="9"/>
        <v>155954.859</v>
      </c>
      <c r="M5" s="4">
        <f t="shared" si="10"/>
        <v>4910581.3030000003</v>
      </c>
    </row>
    <row r="6" spans="1:13" x14ac:dyDescent="0.25">
      <c r="A6" s="2" t="str">
        <f t="shared" si="0"/>
        <v>TRØNDELAG</v>
      </c>
      <c r="B6" s="3">
        <f t="shared" si="1"/>
        <v>356.36065451813442</v>
      </c>
      <c r="C6" s="3">
        <f t="shared" si="2"/>
        <v>336.46152422178159</v>
      </c>
      <c r="D6" s="3">
        <f t="shared" si="3"/>
        <v>359.2348935891464</v>
      </c>
      <c r="E6" s="3">
        <f t="shared" si="4"/>
        <v>147.47477043367579</v>
      </c>
      <c r="F6" s="3">
        <f t="shared" si="5"/>
        <v>354.35867807468674</v>
      </c>
      <c r="H6" t="str">
        <f t="shared" si="11"/>
        <v>TRØNDELAG</v>
      </c>
      <c r="I6" s="4">
        <f t="shared" si="6"/>
        <v>2902856.8739999998</v>
      </c>
      <c r="J6" s="4">
        <f t="shared" si="7"/>
        <v>288992.52299999999</v>
      </c>
      <c r="K6" s="4">
        <f t="shared" si="8"/>
        <v>98712.001000000004</v>
      </c>
      <c r="L6" s="4">
        <f t="shared" si="9"/>
        <v>1622.075</v>
      </c>
      <c r="M6" s="4">
        <f t="shared" si="10"/>
        <v>3292183.4730000002</v>
      </c>
    </row>
    <row r="7" spans="1:13" x14ac:dyDescent="0.25">
      <c r="A7" s="2" t="str">
        <f t="shared" si="0"/>
        <v>VESTFOLD</v>
      </c>
      <c r="B7" s="3">
        <f t="shared" si="1"/>
        <v>383.28021975731656</v>
      </c>
      <c r="C7" s="3">
        <f t="shared" si="2"/>
        <v>392.21149285305955</v>
      </c>
      <c r="D7" s="3">
        <f t="shared" si="3"/>
        <v>421.87183480939774</v>
      </c>
      <c r="E7" s="3">
        <f t="shared" si="4"/>
        <v>497.2537597176356</v>
      </c>
      <c r="F7" s="3">
        <f t="shared" si="5"/>
        <v>413.83323412250553</v>
      </c>
      <c r="H7" t="str">
        <f t="shared" si="11"/>
        <v>VESTFOLD</v>
      </c>
      <c r="I7" s="4">
        <f t="shared" si="6"/>
        <v>459746.54</v>
      </c>
      <c r="J7" s="4">
        <f t="shared" si="7"/>
        <v>336870.05900000001</v>
      </c>
      <c r="K7" s="4">
        <f t="shared" si="8"/>
        <v>1067161.5090000001</v>
      </c>
      <c r="L7" s="4">
        <f t="shared" si="9"/>
        <v>207943.06899999999</v>
      </c>
      <c r="M7" s="4">
        <f t="shared" si="10"/>
        <v>2071721.1769999999</v>
      </c>
    </row>
    <row r="8" spans="1:13" x14ac:dyDescent="0.25">
      <c r="A8" s="2" t="str">
        <f t="shared" si="0"/>
        <v>BUSKERUD</v>
      </c>
      <c r="B8" s="3">
        <f t="shared" si="1"/>
        <v>352.29319629556846</v>
      </c>
      <c r="C8" s="3">
        <f t="shared" si="2"/>
        <v>354.28669770375205</v>
      </c>
      <c r="D8" s="3">
        <f t="shared" si="3"/>
        <v>414.16870366959978</v>
      </c>
      <c r="E8" s="3">
        <f t="shared" si="4"/>
        <v>392.60461843536109</v>
      </c>
      <c r="F8" s="3">
        <f t="shared" si="5"/>
        <v>375.28289691239962</v>
      </c>
      <c r="H8" t="str">
        <f t="shared" si="11"/>
        <v>BUSKERUD</v>
      </c>
      <c r="I8" s="4">
        <f t="shared" si="6"/>
        <v>453553.18199999997</v>
      </c>
      <c r="J8" s="4">
        <f t="shared" si="7"/>
        <v>404469.63699999999</v>
      </c>
      <c r="K8" s="4">
        <f t="shared" si="8"/>
        <v>553240.75600000005</v>
      </c>
      <c r="L8" s="4">
        <f t="shared" si="9"/>
        <v>36825.527999999998</v>
      </c>
      <c r="M8" s="4">
        <f t="shared" si="10"/>
        <v>1448089.1029999999</v>
      </c>
    </row>
    <row r="9" spans="1:13" x14ac:dyDescent="0.25">
      <c r="A9" s="2" t="str">
        <f t="shared" si="0"/>
        <v>TELEMARK</v>
      </c>
      <c r="B9" s="3">
        <f t="shared" si="1"/>
        <v>330.40236311348241</v>
      </c>
      <c r="C9" s="3">
        <f t="shared" si="2"/>
        <v>351.33388228802016</v>
      </c>
      <c r="D9" s="3">
        <f t="shared" si="3"/>
        <v>374.94156954004529</v>
      </c>
      <c r="E9" s="3">
        <f t="shared" si="4"/>
        <v>440.02385524372232</v>
      </c>
      <c r="F9" s="3">
        <f t="shared" si="5"/>
        <v>354.61385821228089</v>
      </c>
      <c r="H9" t="str">
        <f t="shared" si="11"/>
        <v>TELEMARK</v>
      </c>
      <c r="I9" s="4">
        <f t="shared" si="6"/>
        <v>139704.69200000001</v>
      </c>
      <c r="J9" s="4">
        <f t="shared" si="7"/>
        <v>162988.00399999999</v>
      </c>
      <c r="K9" s="4">
        <f t="shared" si="8"/>
        <v>152901.54699999999</v>
      </c>
      <c r="L9" s="4">
        <f t="shared" si="9"/>
        <v>17873.769</v>
      </c>
      <c r="M9" s="4">
        <f t="shared" si="10"/>
        <v>473468.01199999999</v>
      </c>
    </row>
    <row r="10" spans="1:13" x14ac:dyDescent="0.25">
      <c r="A10" s="2" t="str">
        <f t="shared" si="0"/>
        <v>ROGALAND</v>
      </c>
      <c r="B10" s="3">
        <f t="shared" si="1"/>
        <v>443.36315802876885</v>
      </c>
      <c r="C10" s="3">
        <f t="shared" si="2"/>
        <v>412.25366738812005</v>
      </c>
      <c r="D10" s="3">
        <f t="shared" si="3"/>
        <v>329.23115942028983</v>
      </c>
      <c r="E10" s="3">
        <f t="shared" si="4"/>
        <v>337.45693341478312</v>
      </c>
      <c r="F10" s="3">
        <f t="shared" si="5"/>
        <v>437.81551828793636</v>
      </c>
      <c r="H10" t="str">
        <f t="shared" si="11"/>
        <v>ROGALAND</v>
      </c>
      <c r="I10" s="4">
        <f t="shared" si="6"/>
        <v>226329.35500000001</v>
      </c>
      <c r="J10" s="4">
        <f t="shared" si="7"/>
        <v>18856.895</v>
      </c>
      <c r="K10" s="4">
        <f t="shared" si="8"/>
        <v>4543.3900000000003</v>
      </c>
      <c r="L10" s="4">
        <f t="shared" si="9"/>
        <v>552.41700000000003</v>
      </c>
      <c r="M10" s="4">
        <f t="shared" si="10"/>
        <v>250282.057</v>
      </c>
    </row>
    <row r="11" spans="1:13" x14ac:dyDescent="0.25">
      <c r="A11" s="2" t="str">
        <f t="shared" si="0"/>
        <v>AGDER</v>
      </c>
      <c r="B11" s="3">
        <f t="shared" si="1"/>
        <v>289.80998209857279</v>
      </c>
      <c r="C11" s="3">
        <f t="shared" si="2"/>
        <v>329.70666895518661</v>
      </c>
      <c r="D11" s="3">
        <f t="shared" si="3"/>
        <v>326.91163595642877</v>
      </c>
      <c r="E11" s="3">
        <f t="shared" si="4"/>
        <v>113.68576709796673</v>
      </c>
      <c r="F11" s="3">
        <f t="shared" si="5"/>
        <v>309.67378347360369</v>
      </c>
      <c r="H11" t="str">
        <f t="shared" si="11"/>
        <v>AGDER</v>
      </c>
      <c r="I11" s="4">
        <f t="shared" si="6"/>
        <v>35292.480000000003</v>
      </c>
      <c r="J11" s="4">
        <f t="shared" si="7"/>
        <v>42260.482000000004</v>
      </c>
      <c r="K11" s="4">
        <f t="shared" si="8"/>
        <v>3211.2530000000002</v>
      </c>
      <c r="L11" s="4">
        <f t="shared" si="9"/>
        <v>184.512</v>
      </c>
      <c r="M11" s="4">
        <f t="shared" si="10"/>
        <v>80948.726999999999</v>
      </c>
    </row>
    <row r="12" spans="1:13" x14ac:dyDescent="0.25">
      <c r="A12" s="2" t="str">
        <f t="shared" si="0"/>
        <v>MØRE OG ROMSDAL</v>
      </c>
      <c r="B12" s="3">
        <f t="shared" si="1"/>
        <v>277.29561606165015</v>
      </c>
      <c r="C12" s="3">
        <f t="shared" si="2"/>
        <v>212.30210763573095</v>
      </c>
      <c r="D12" s="3">
        <f t="shared" si="3"/>
        <v>127.58593513185814</v>
      </c>
      <c r="E12" s="3">
        <f t="shared" si="4"/>
        <v>173.08125000000001</v>
      </c>
      <c r="F12" s="3">
        <f t="shared" si="5"/>
        <v>269.57268744577573</v>
      </c>
      <c r="H12" t="str">
        <f t="shared" si="11"/>
        <v>MØRE OG ROMSDAL</v>
      </c>
      <c r="I12" s="4">
        <f t="shared" si="6"/>
        <v>69375.481</v>
      </c>
      <c r="J12" s="4">
        <f t="shared" si="7"/>
        <v>5368.9080000000004</v>
      </c>
      <c r="K12" s="4">
        <f t="shared" si="8"/>
        <v>420.90600000000001</v>
      </c>
      <c r="L12" s="4">
        <f t="shared" si="9"/>
        <v>27.693000000000001</v>
      </c>
      <c r="M12" s="4">
        <f t="shared" si="10"/>
        <v>75192.987999999998</v>
      </c>
    </row>
    <row r="13" spans="1:13" x14ac:dyDescent="0.25">
      <c r="A13" s="2" t="str">
        <f t="shared" si="0"/>
        <v>OSLO</v>
      </c>
      <c r="B13" s="3">
        <f t="shared" si="1"/>
        <v>296.69159960023143</v>
      </c>
      <c r="C13" s="3">
        <f t="shared" si="2"/>
        <v>298.37459283387625</v>
      </c>
      <c r="D13" s="3">
        <f t="shared" si="3"/>
        <v>395.46104046242772</v>
      </c>
      <c r="E13" s="3">
        <f t="shared" si="4"/>
        <v>294.79763912310284</v>
      </c>
      <c r="F13" s="3">
        <f t="shared" si="5"/>
        <v>324.85601946597484</v>
      </c>
      <c r="H13" t="str">
        <f t="shared" si="11"/>
        <v>OSLO</v>
      </c>
      <c r="I13" s="4">
        <f t="shared" si="6"/>
        <v>5640.4040000000005</v>
      </c>
      <c r="J13" s="4">
        <f t="shared" si="7"/>
        <v>7328.08</v>
      </c>
      <c r="K13" s="4">
        <f t="shared" si="8"/>
        <v>6841.4759999999997</v>
      </c>
      <c r="L13" s="4">
        <f t="shared" si="9"/>
        <v>349.63</v>
      </c>
      <c r="M13" s="4">
        <f t="shared" si="10"/>
        <v>20159.59</v>
      </c>
    </row>
    <row r="14" spans="1:13" x14ac:dyDescent="0.25">
      <c r="A14" s="2" t="str">
        <f t="shared" si="0"/>
        <v>NORDLAND</v>
      </c>
      <c r="B14" s="3">
        <f t="shared" si="1"/>
        <v>215.28721448035981</v>
      </c>
      <c r="C14" s="3">
        <f t="shared" si="2"/>
        <v>155.79845175559856</v>
      </c>
      <c r="D14" s="3">
        <f t="shared" si="3"/>
        <v>177.89141856392294</v>
      </c>
      <c r="E14" s="3" t="str">
        <f t="shared" si="4"/>
        <v/>
      </c>
      <c r="F14" s="3">
        <f t="shared" si="5"/>
        <v>206.7358112829811</v>
      </c>
      <c r="H14" t="str">
        <f t="shared" si="11"/>
        <v>NORDLAND</v>
      </c>
      <c r="I14" s="4">
        <f t="shared" si="6"/>
        <v>9717.4189999999999</v>
      </c>
      <c r="J14" s="4">
        <f t="shared" si="7"/>
        <v>1127.046</v>
      </c>
      <c r="K14" s="4">
        <f t="shared" si="8"/>
        <v>101.57599999999999</v>
      </c>
      <c r="L14" s="4">
        <f t="shared" si="9"/>
        <v>0</v>
      </c>
      <c r="M14" s="4">
        <f t="shared" si="10"/>
        <v>10946.040999999999</v>
      </c>
    </row>
    <row r="15" spans="1:13" x14ac:dyDescent="0.25">
      <c r="A15" s="2" t="str">
        <f t="shared" si="0"/>
        <v>VESTLAND</v>
      </c>
      <c r="B15" s="3">
        <f t="shared" ref="B15:B17" si="12">IF(B36*C36&gt;0,B36/C36,"")</f>
        <v>284.99664429530202</v>
      </c>
      <c r="C15" s="3">
        <f t="shared" ref="C15:C17" si="13">IF(D36*E36&gt;0,D36/E36,"")</f>
        <v>172.07328072153325</v>
      </c>
      <c r="D15" s="3">
        <f t="shared" ref="D15:D17" si="14">IF(F36*G36&gt;0,F36/G36,"")</f>
        <v>316.15279361459523</v>
      </c>
      <c r="E15" s="3" t="str">
        <f t="shared" ref="E15:E17" si="15">IF(H36*I36&gt;0,H36/I36,"")</f>
        <v/>
      </c>
      <c r="F15" s="3">
        <f t="shared" ref="F15:F17" si="16">IF(J36*K36&gt;0,J36/K36,"")</f>
        <v>275.38814853150473</v>
      </c>
      <c r="H15" t="str">
        <f t="shared" ref="H15:H17" si="17">+A15</f>
        <v>VESTLAND</v>
      </c>
      <c r="I15" s="4">
        <f t="shared" ref="I15:I17" si="18">+B36/1000</f>
        <v>1698.58</v>
      </c>
      <c r="J15" s="4">
        <f t="shared" ref="J15:J17" si="19">+D36/1000</f>
        <v>152.62899999999999</v>
      </c>
      <c r="K15" s="4">
        <f t="shared" ref="K15:K17" si="20">+F36/1000</f>
        <v>277.26600000000002</v>
      </c>
      <c r="L15" s="4">
        <f t="shared" ref="L15:L17" si="21">+H36/1000</f>
        <v>0</v>
      </c>
      <c r="M15" s="4">
        <f t="shared" ref="M15:M17" si="22">+J36/1000</f>
        <v>2128.4749999999999</v>
      </c>
    </row>
    <row r="16" spans="1:13" x14ac:dyDescent="0.25">
      <c r="A16" s="2" t="str">
        <f t="shared" si="0"/>
        <v>FINNMARK</v>
      </c>
      <c r="B16" s="3" t="str">
        <f t="shared" si="12"/>
        <v/>
      </c>
      <c r="C16" s="3" t="str">
        <f t="shared" si="13"/>
        <v/>
      </c>
      <c r="D16" s="3" t="str">
        <f t="shared" si="14"/>
        <v/>
      </c>
      <c r="E16" s="3" t="str">
        <f t="shared" si="15"/>
        <v/>
      </c>
      <c r="F16" s="3" t="str">
        <f t="shared" si="16"/>
        <v/>
      </c>
      <c r="H16" t="str">
        <f t="shared" si="17"/>
        <v>FINNMARK</v>
      </c>
      <c r="I16" s="4">
        <f t="shared" si="18"/>
        <v>0</v>
      </c>
      <c r="J16" s="4">
        <f t="shared" si="19"/>
        <v>0</v>
      </c>
      <c r="K16" s="4">
        <f t="shared" si="20"/>
        <v>0</v>
      </c>
      <c r="L16" s="4">
        <f t="shared" si="21"/>
        <v>0</v>
      </c>
      <c r="M16" s="4">
        <f t="shared" si="22"/>
        <v>0</v>
      </c>
    </row>
    <row r="17" spans="1:13" x14ac:dyDescent="0.25">
      <c r="A17" s="2" t="str">
        <f t="shared" si="0"/>
        <v>TROMS</v>
      </c>
      <c r="B17" s="3" t="str">
        <f t="shared" si="12"/>
        <v/>
      </c>
      <c r="C17" s="3" t="str">
        <f t="shared" si="13"/>
        <v/>
      </c>
      <c r="D17" s="3" t="str">
        <f t="shared" si="14"/>
        <v/>
      </c>
      <c r="E17" s="3" t="str">
        <f t="shared" si="15"/>
        <v/>
      </c>
      <c r="F17" s="3" t="str">
        <f t="shared" si="16"/>
        <v/>
      </c>
      <c r="H17" t="str">
        <f t="shared" si="17"/>
        <v>TROMS</v>
      </c>
      <c r="I17" s="4">
        <f t="shared" si="18"/>
        <v>0</v>
      </c>
      <c r="J17" s="4">
        <f t="shared" si="19"/>
        <v>0</v>
      </c>
      <c r="K17" s="4">
        <f t="shared" si="20"/>
        <v>0</v>
      </c>
      <c r="L17" s="4">
        <f t="shared" si="21"/>
        <v>0</v>
      </c>
      <c r="M17" s="4">
        <f t="shared" si="22"/>
        <v>0</v>
      </c>
    </row>
    <row r="19" spans="1:13" x14ac:dyDescent="0.25">
      <c r="A19" s="1" t="s">
        <v>0</v>
      </c>
      <c r="B19" t="s">
        <v>13</v>
      </c>
    </row>
    <row r="21" spans="1:13" x14ac:dyDescent="0.25">
      <c r="B21" s="1" t="s">
        <v>7</v>
      </c>
    </row>
    <row r="22" spans="1:13" x14ac:dyDescent="0.25">
      <c r="B22" t="s">
        <v>2</v>
      </c>
      <c r="D22" t="s">
        <v>3</v>
      </c>
      <c r="F22" t="s">
        <v>4</v>
      </c>
      <c r="H22" t="s">
        <v>5</v>
      </c>
      <c r="J22" t="s">
        <v>25</v>
      </c>
      <c r="K22" t="s">
        <v>26</v>
      </c>
    </row>
    <row r="23" spans="1:13" x14ac:dyDescent="0.25">
      <c r="A23" s="1" t="s">
        <v>9</v>
      </c>
      <c r="B23" t="s">
        <v>11</v>
      </c>
      <c r="C23" t="s">
        <v>12</v>
      </c>
      <c r="D23" t="s">
        <v>11</v>
      </c>
      <c r="E23" t="s">
        <v>12</v>
      </c>
      <c r="F23" t="s">
        <v>11</v>
      </c>
      <c r="G23" t="s">
        <v>12</v>
      </c>
      <c r="H23" t="s">
        <v>11</v>
      </c>
      <c r="I23" t="s">
        <v>12</v>
      </c>
    </row>
    <row r="24" spans="1:13" x14ac:dyDescent="0.25">
      <c r="A24" s="2" t="s">
        <v>151</v>
      </c>
      <c r="B24" s="50">
        <v>3617559274</v>
      </c>
      <c r="C24" s="50">
        <v>8590678</v>
      </c>
      <c r="D24" s="50">
        <v>1201847256</v>
      </c>
      <c r="E24" s="50">
        <v>3149214</v>
      </c>
      <c r="F24" s="50">
        <v>1054825472</v>
      </c>
      <c r="G24" s="50">
        <v>2203401</v>
      </c>
      <c r="H24" s="50">
        <v>86327329</v>
      </c>
      <c r="I24" s="50">
        <v>165399</v>
      </c>
      <c r="J24" s="50">
        <v>5960559331</v>
      </c>
      <c r="K24" s="50">
        <v>14108692</v>
      </c>
    </row>
    <row r="25" spans="1:13" x14ac:dyDescent="0.25">
      <c r="A25" s="2" t="s">
        <v>297</v>
      </c>
      <c r="B25" s="50">
        <v>1743517312</v>
      </c>
      <c r="C25" s="50">
        <v>4571613</v>
      </c>
      <c r="D25" s="50">
        <v>1737548061</v>
      </c>
      <c r="E25" s="50">
        <v>4406439</v>
      </c>
      <c r="F25" s="50">
        <v>1361543683</v>
      </c>
      <c r="G25" s="50">
        <v>3018929</v>
      </c>
      <c r="H25" s="50">
        <v>159208378</v>
      </c>
      <c r="I25" s="50">
        <v>333015</v>
      </c>
      <c r="J25" s="50">
        <v>5001817434</v>
      </c>
      <c r="K25" s="50">
        <v>12329996</v>
      </c>
    </row>
    <row r="26" spans="1:13" x14ac:dyDescent="0.25">
      <c r="A26" s="2" t="s">
        <v>303</v>
      </c>
      <c r="B26" s="50">
        <v>1308940623</v>
      </c>
      <c r="C26" s="50">
        <v>3171438</v>
      </c>
      <c r="D26" s="50">
        <v>1171137673</v>
      </c>
      <c r="E26" s="50">
        <v>2801503</v>
      </c>
      <c r="F26" s="50">
        <v>2274548148</v>
      </c>
      <c r="G26" s="50">
        <v>4943442</v>
      </c>
      <c r="H26" s="50">
        <v>155954859</v>
      </c>
      <c r="I26" s="50">
        <v>339439</v>
      </c>
      <c r="J26" s="50">
        <v>4910581303</v>
      </c>
      <c r="K26" s="50">
        <v>11255822</v>
      </c>
    </row>
    <row r="27" spans="1:13" x14ac:dyDescent="0.25">
      <c r="A27" s="2" t="s">
        <v>150</v>
      </c>
      <c r="B27" s="50">
        <v>2902856874</v>
      </c>
      <c r="C27" s="50">
        <v>8145840</v>
      </c>
      <c r="D27" s="50">
        <v>288992523</v>
      </c>
      <c r="E27" s="50">
        <v>858917</v>
      </c>
      <c r="F27" s="50">
        <v>98712001</v>
      </c>
      <c r="G27" s="50">
        <v>274784</v>
      </c>
      <c r="H27" s="50">
        <v>1622075</v>
      </c>
      <c r="I27" s="50">
        <v>10999</v>
      </c>
      <c r="J27" s="50">
        <v>3292183473</v>
      </c>
      <c r="K27" s="50">
        <v>9290540</v>
      </c>
    </row>
    <row r="28" spans="1:13" x14ac:dyDescent="0.25">
      <c r="A28" s="2" t="s">
        <v>302</v>
      </c>
      <c r="B28" s="50">
        <v>459746540</v>
      </c>
      <c r="C28" s="50">
        <v>1199505</v>
      </c>
      <c r="D28" s="50">
        <v>336870059</v>
      </c>
      <c r="E28" s="50">
        <v>858899</v>
      </c>
      <c r="F28" s="50">
        <v>1067161509</v>
      </c>
      <c r="G28" s="50">
        <v>2529587</v>
      </c>
      <c r="H28" s="50">
        <v>207943069</v>
      </c>
      <c r="I28" s="50">
        <v>418183</v>
      </c>
      <c r="J28" s="50">
        <v>2071721177</v>
      </c>
      <c r="K28" s="50">
        <v>5006174</v>
      </c>
    </row>
    <row r="29" spans="1:13" x14ac:dyDescent="0.25">
      <c r="A29" s="2" t="s">
        <v>298</v>
      </c>
      <c r="B29" s="50">
        <v>453553182</v>
      </c>
      <c r="C29" s="50">
        <v>1287431</v>
      </c>
      <c r="D29" s="50">
        <v>404469637</v>
      </c>
      <c r="E29" s="50">
        <v>1141645</v>
      </c>
      <c r="F29" s="50">
        <v>553240756</v>
      </c>
      <c r="G29" s="50">
        <v>1335786</v>
      </c>
      <c r="H29" s="50">
        <v>36825528</v>
      </c>
      <c r="I29" s="50">
        <v>93798</v>
      </c>
      <c r="J29" s="50">
        <v>1448089103</v>
      </c>
      <c r="K29" s="50">
        <v>3858660</v>
      </c>
    </row>
    <row r="30" spans="1:13" x14ac:dyDescent="0.25">
      <c r="A30" s="2" t="s">
        <v>300</v>
      </c>
      <c r="B30" s="50">
        <v>139704692</v>
      </c>
      <c r="C30" s="50">
        <v>422832</v>
      </c>
      <c r="D30" s="50">
        <v>162988004</v>
      </c>
      <c r="E30" s="50">
        <v>463912</v>
      </c>
      <c r="F30" s="50">
        <v>152901547</v>
      </c>
      <c r="G30" s="50">
        <v>407801</v>
      </c>
      <c r="H30" s="50">
        <v>17873769</v>
      </c>
      <c r="I30" s="50">
        <v>40620</v>
      </c>
      <c r="J30" s="50">
        <v>473468012</v>
      </c>
      <c r="K30" s="50">
        <v>1335165</v>
      </c>
    </row>
    <row r="31" spans="1:13" x14ac:dyDescent="0.25">
      <c r="A31" s="2" t="s">
        <v>24</v>
      </c>
      <c r="B31" s="50">
        <v>226329355</v>
      </c>
      <c r="C31" s="50">
        <v>510483</v>
      </c>
      <c r="D31" s="50">
        <v>18856895</v>
      </c>
      <c r="E31" s="50">
        <v>45741</v>
      </c>
      <c r="F31" s="50">
        <v>4543390</v>
      </c>
      <c r="G31" s="50">
        <v>13800</v>
      </c>
      <c r="H31" s="50">
        <v>552417</v>
      </c>
      <c r="I31" s="50">
        <v>1637</v>
      </c>
      <c r="J31" s="50">
        <v>250282057</v>
      </c>
      <c r="K31" s="50">
        <v>571661</v>
      </c>
    </row>
    <row r="32" spans="1:13" x14ac:dyDescent="0.25">
      <c r="A32" s="2" t="s">
        <v>152</v>
      </c>
      <c r="B32" s="50">
        <v>35292480</v>
      </c>
      <c r="C32" s="50">
        <v>121778</v>
      </c>
      <c r="D32" s="50">
        <v>42260482</v>
      </c>
      <c r="E32" s="50">
        <v>128176</v>
      </c>
      <c r="F32" s="50">
        <v>3211253</v>
      </c>
      <c r="G32" s="50">
        <v>9823</v>
      </c>
      <c r="H32" s="50">
        <v>184512</v>
      </c>
      <c r="I32" s="50">
        <v>1623</v>
      </c>
      <c r="J32" s="50">
        <v>80948727</v>
      </c>
      <c r="K32" s="50">
        <v>261400</v>
      </c>
    </row>
    <row r="33" spans="1:11" x14ac:dyDescent="0.25">
      <c r="A33" s="2" t="s">
        <v>21</v>
      </c>
      <c r="B33" s="50">
        <v>69375481</v>
      </c>
      <c r="C33" s="50">
        <v>250186</v>
      </c>
      <c r="D33" s="50">
        <v>5368908</v>
      </c>
      <c r="E33" s="50">
        <v>25289</v>
      </c>
      <c r="F33" s="50">
        <v>420906</v>
      </c>
      <c r="G33" s="50">
        <v>3299</v>
      </c>
      <c r="H33" s="50">
        <v>27693</v>
      </c>
      <c r="I33" s="50">
        <v>160</v>
      </c>
      <c r="J33" s="50">
        <v>75192988</v>
      </c>
      <c r="K33" s="50">
        <v>278934</v>
      </c>
    </row>
    <row r="34" spans="1:11" x14ac:dyDescent="0.25">
      <c r="A34" s="2" t="s">
        <v>23</v>
      </c>
      <c r="B34" s="50">
        <v>5640404</v>
      </c>
      <c r="C34" s="50">
        <v>19011</v>
      </c>
      <c r="D34" s="50">
        <v>7328080</v>
      </c>
      <c r="E34" s="50">
        <v>24560</v>
      </c>
      <c r="F34" s="50">
        <v>6841476</v>
      </c>
      <c r="G34" s="50">
        <v>17300</v>
      </c>
      <c r="H34" s="50">
        <v>349630</v>
      </c>
      <c r="I34" s="50">
        <v>1186</v>
      </c>
      <c r="J34" s="50">
        <v>20159590</v>
      </c>
      <c r="K34" s="50">
        <v>62057</v>
      </c>
    </row>
    <row r="35" spans="1:11" x14ac:dyDescent="0.25">
      <c r="A35" s="2" t="s">
        <v>22</v>
      </c>
      <c r="B35" s="50">
        <v>9717419</v>
      </c>
      <c r="C35" s="50">
        <v>45137</v>
      </c>
      <c r="D35" s="50">
        <v>1127046</v>
      </c>
      <c r="E35" s="50">
        <v>7234</v>
      </c>
      <c r="F35" s="50">
        <v>101576</v>
      </c>
      <c r="G35" s="50">
        <v>571</v>
      </c>
      <c r="H35" s="50">
        <v>0</v>
      </c>
      <c r="I35" s="50">
        <v>5</v>
      </c>
      <c r="J35" s="50">
        <v>10946041</v>
      </c>
      <c r="K35" s="50">
        <v>52947</v>
      </c>
    </row>
    <row r="36" spans="1:11" x14ac:dyDescent="0.25">
      <c r="A36" s="2" t="s">
        <v>153</v>
      </c>
      <c r="B36" s="50">
        <v>1698580</v>
      </c>
      <c r="C36" s="50">
        <v>5960</v>
      </c>
      <c r="D36" s="50">
        <v>152629</v>
      </c>
      <c r="E36" s="50">
        <v>887</v>
      </c>
      <c r="F36" s="50">
        <v>277266</v>
      </c>
      <c r="G36" s="50">
        <v>877</v>
      </c>
      <c r="H36" s="50">
        <v>0</v>
      </c>
      <c r="I36" s="50">
        <v>5</v>
      </c>
      <c r="J36" s="50">
        <v>2128475</v>
      </c>
      <c r="K36" s="50">
        <v>7729</v>
      </c>
    </row>
    <row r="37" spans="1:11" x14ac:dyDescent="0.25">
      <c r="A37" s="2" t="s">
        <v>299</v>
      </c>
      <c r="B37" s="50"/>
      <c r="C37" s="50">
        <v>464</v>
      </c>
      <c r="D37" s="50"/>
      <c r="E37" s="50">
        <v>130</v>
      </c>
      <c r="F37" s="50"/>
      <c r="G37" s="50">
        <v>0</v>
      </c>
      <c r="H37" s="50"/>
      <c r="I37" s="50"/>
      <c r="J37" s="50"/>
      <c r="K37" s="50">
        <v>594</v>
      </c>
    </row>
    <row r="38" spans="1:11" x14ac:dyDescent="0.25">
      <c r="A38" s="2" t="s">
        <v>301</v>
      </c>
      <c r="B38" s="50"/>
      <c r="C38" s="50">
        <v>330</v>
      </c>
      <c r="D38" s="50"/>
      <c r="E38" s="50">
        <v>93</v>
      </c>
      <c r="F38" s="50"/>
      <c r="G38" s="50">
        <v>0</v>
      </c>
      <c r="H38" s="50"/>
      <c r="I38" s="50"/>
      <c r="J38" s="50"/>
      <c r="K38" s="50">
        <v>423</v>
      </c>
    </row>
    <row r="39" spans="1:11" x14ac:dyDescent="0.25">
      <c r="A39" s="2" t="s">
        <v>27</v>
      </c>
      <c r="B39" s="50">
        <v>10973932216</v>
      </c>
      <c r="C39" s="50">
        <v>28342686</v>
      </c>
      <c r="D39" s="50">
        <v>5378947253</v>
      </c>
      <c r="E39" s="50">
        <v>13912639</v>
      </c>
      <c r="F39" s="50">
        <v>6578328983</v>
      </c>
      <c r="G39" s="50">
        <v>14759400</v>
      </c>
      <c r="H39" s="50">
        <v>666869259</v>
      </c>
      <c r="I39" s="50">
        <v>1406069</v>
      </c>
      <c r="J39" s="50">
        <v>23598077711</v>
      </c>
      <c r="K39" s="50">
        <v>58420794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268"/>
  <sheetViews>
    <sheetView workbookViewId="0">
      <selection activeCell="Y11" sqref="Y11"/>
    </sheetView>
  </sheetViews>
  <sheetFormatPr baseColWidth="10" defaultRowHeight="15" x14ac:dyDescent="0.25"/>
  <cols>
    <col min="1" max="1" width="23.42578125" bestFit="1" customWidth="1"/>
    <col min="2" max="2" width="8.28515625" bestFit="1" customWidth="1"/>
    <col min="3" max="3" width="6.42578125" bestFit="1" customWidth="1"/>
    <col min="4" max="24" width="5" bestFit="1" customWidth="1"/>
    <col min="25" max="25" width="13.28515625" bestFit="1" customWidth="1"/>
    <col min="26" max="28" width="7.7109375" bestFit="1" customWidth="1"/>
  </cols>
  <sheetData>
    <row r="1" spans="1:30" x14ac:dyDescent="0.25">
      <c r="A1" s="1" t="s">
        <v>9</v>
      </c>
      <c r="B1" t="s">
        <v>13</v>
      </c>
      <c r="C1" t="str">
        <f>IF(B1="(Alle)","Norge",B1)</f>
        <v>Norge</v>
      </c>
    </row>
    <row r="3" spans="1:30" x14ac:dyDescent="0.25">
      <c r="A3" s="1" t="s">
        <v>20</v>
      </c>
      <c r="B3" s="1" t="s">
        <v>0</v>
      </c>
    </row>
    <row r="4" spans="1:30" x14ac:dyDescent="0.25">
      <c r="A4" s="1" t="s">
        <v>19</v>
      </c>
      <c r="B4">
        <v>2002</v>
      </c>
      <c r="C4">
        <v>2003</v>
      </c>
      <c r="D4">
        <v>2004</v>
      </c>
      <c r="E4">
        <v>2005</v>
      </c>
      <c r="F4">
        <v>2006</v>
      </c>
      <c r="G4">
        <v>2007</v>
      </c>
      <c r="H4">
        <v>2008</v>
      </c>
      <c r="I4">
        <v>2009</v>
      </c>
      <c r="J4">
        <v>2010</v>
      </c>
      <c r="K4">
        <v>2011</v>
      </c>
      <c r="L4">
        <v>2012</v>
      </c>
      <c r="M4">
        <v>2013</v>
      </c>
      <c r="N4">
        <v>2014</v>
      </c>
      <c r="O4">
        <v>2015</v>
      </c>
      <c r="P4">
        <v>2016</v>
      </c>
      <c r="Q4">
        <v>2017</v>
      </c>
      <c r="R4">
        <v>2018</v>
      </c>
      <c r="S4">
        <v>2019</v>
      </c>
      <c r="T4">
        <v>2020</v>
      </c>
      <c r="U4">
        <v>2021</v>
      </c>
      <c r="V4">
        <v>2022</v>
      </c>
      <c r="W4">
        <v>2023</v>
      </c>
      <c r="X4">
        <v>2024</v>
      </c>
      <c r="Y4" t="s">
        <v>20</v>
      </c>
    </row>
    <row r="5" spans="1:30" x14ac:dyDescent="0.25">
      <c r="A5" s="2" t="s">
        <v>218</v>
      </c>
      <c r="B5" s="4"/>
      <c r="C5" s="4"/>
      <c r="D5" s="4"/>
      <c r="E5" s="4"/>
      <c r="F5" s="4"/>
      <c r="G5" s="4"/>
      <c r="H5" s="4"/>
      <c r="I5" s="4"/>
      <c r="J5" s="4"/>
      <c r="K5" s="4"/>
      <c r="L5" s="4"/>
      <c r="M5" s="4"/>
      <c r="N5" s="4"/>
      <c r="O5" s="4"/>
      <c r="P5" s="4"/>
      <c r="Q5" s="4"/>
      <c r="R5" s="4"/>
      <c r="S5" s="4"/>
      <c r="T5" s="4"/>
      <c r="U5" s="4"/>
      <c r="V5" s="4"/>
      <c r="W5" s="4">
        <v>658.72222222222194</v>
      </c>
      <c r="X5" s="4"/>
      <c r="Y5" s="4">
        <v>658.72222222222194</v>
      </c>
    </row>
    <row r="6" spans="1:30" x14ac:dyDescent="0.25">
      <c r="A6" s="2" t="s">
        <v>295</v>
      </c>
      <c r="B6" s="4"/>
      <c r="C6" s="4"/>
      <c r="D6" s="4"/>
      <c r="E6" s="4"/>
      <c r="F6" s="4"/>
      <c r="G6" s="4"/>
      <c r="H6" s="4"/>
      <c r="I6" s="4"/>
      <c r="J6" s="4"/>
      <c r="K6" s="4"/>
      <c r="L6" s="4"/>
      <c r="M6" s="4"/>
      <c r="N6" s="4"/>
      <c r="O6" s="4"/>
      <c r="P6" s="4"/>
      <c r="Q6" s="4"/>
      <c r="R6" s="4"/>
      <c r="S6" s="4"/>
      <c r="T6" s="4"/>
      <c r="U6" s="4">
        <v>526.67999999999995</v>
      </c>
      <c r="V6" s="4">
        <v>280.33975903614498</v>
      </c>
      <c r="W6" s="4">
        <v>1223.0409356725099</v>
      </c>
      <c r="X6" s="4">
        <v>173.92418772563178</v>
      </c>
      <c r="Y6" s="4">
        <v>550.99622060857166</v>
      </c>
    </row>
    <row r="7" spans="1:30" x14ac:dyDescent="0.25">
      <c r="A7" s="2" t="s">
        <v>123</v>
      </c>
      <c r="B7" s="4"/>
      <c r="C7" s="4"/>
      <c r="D7" s="4"/>
      <c r="E7" s="4"/>
      <c r="F7" s="4"/>
      <c r="G7" s="4"/>
      <c r="H7" s="4"/>
      <c r="I7" s="4"/>
      <c r="J7" s="4"/>
      <c r="K7" s="4"/>
      <c r="L7" s="4"/>
      <c r="M7" s="4"/>
      <c r="N7" s="4"/>
      <c r="O7" s="4"/>
      <c r="P7" s="4"/>
      <c r="Q7" s="4"/>
      <c r="R7" s="4"/>
      <c r="S7" s="4"/>
      <c r="T7" s="4"/>
      <c r="U7" s="4">
        <v>419.05797101449298</v>
      </c>
      <c r="V7" s="4">
        <v>555.95121951219505</v>
      </c>
      <c r="W7" s="4">
        <v>620.23076923076906</v>
      </c>
      <c r="X7" s="4">
        <v>535.20524017467244</v>
      </c>
      <c r="Y7" s="4">
        <v>532.61129998303238</v>
      </c>
    </row>
    <row r="8" spans="1:30" x14ac:dyDescent="0.25">
      <c r="A8" s="2" t="s">
        <v>155</v>
      </c>
      <c r="B8" s="4">
        <v>451.00663200496302</v>
      </c>
      <c r="C8" s="4">
        <v>508.63859290199798</v>
      </c>
      <c r="D8" s="4">
        <v>591.71226228768103</v>
      </c>
      <c r="E8" s="4">
        <v>494.36595027391502</v>
      </c>
      <c r="F8" s="4">
        <v>468.98225984541801</v>
      </c>
      <c r="G8" s="4">
        <v>519.41952866029897</v>
      </c>
      <c r="H8" s="4">
        <v>577.78696069923103</v>
      </c>
      <c r="I8" s="4">
        <v>426.98872554268797</v>
      </c>
      <c r="J8" s="4">
        <v>501.75753507106799</v>
      </c>
      <c r="K8" s="4">
        <v>457.18861678929397</v>
      </c>
      <c r="L8" s="4">
        <v>488.48708002252403</v>
      </c>
      <c r="M8" s="4">
        <v>441.98969910544901</v>
      </c>
      <c r="N8" s="4">
        <v>519.64276403637098</v>
      </c>
      <c r="O8" s="4">
        <v>608.38145045514102</v>
      </c>
      <c r="P8" s="4">
        <v>564.10944332257395</v>
      </c>
      <c r="Q8" s="4">
        <v>614.25222588879899</v>
      </c>
      <c r="R8" s="4">
        <v>388.018996185064</v>
      </c>
      <c r="S8" s="4">
        <v>524.93978005794702</v>
      </c>
      <c r="T8" s="4">
        <v>631.47878140368005</v>
      </c>
      <c r="U8" s="4">
        <v>611.59437318603102</v>
      </c>
      <c r="V8" s="4">
        <v>499.16002403998198</v>
      </c>
      <c r="W8" s="4">
        <v>657.03207624681602</v>
      </c>
      <c r="X8" s="4">
        <v>376.72240201948284</v>
      </c>
      <c r="Y8" s="4">
        <v>518.41983304549638</v>
      </c>
      <c r="AD8" s="4"/>
    </row>
    <row r="9" spans="1:30" x14ac:dyDescent="0.25">
      <c r="A9" s="2" t="s">
        <v>281</v>
      </c>
      <c r="B9" s="4">
        <v>476.88321599715999</v>
      </c>
      <c r="C9" s="4">
        <v>518.17627238872103</v>
      </c>
      <c r="D9" s="4">
        <v>567.608372921615</v>
      </c>
      <c r="E9" s="4">
        <v>559.33947554925601</v>
      </c>
      <c r="F9" s="4">
        <v>460.6032187102</v>
      </c>
      <c r="G9" s="4">
        <v>480.81638299152002</v>
      </c>
      <c r="H9" s="4">
        <v>541.11113840108101</v>
      </c>
      <c r="I9" s="4">
        <v>392.43411757478998</v>
      </c>
      <c r="J9" s="4">
        <v>497.21660173432201</v>
      </c>
      <c r="K9" s="4">
        <v>421.19564671935802</v>
      </c>
      <c r="L9" s="4">
        <v>508.12983703306298</v>
      </c>
      <c r="M9" s="4">
        <v>463.53378157843201</v>
      </c>
      <c r="N9" s="4">
        <v>597.73709868375204</v>
      </c>
      <c r="O9" s="4">
        <v>708.47559193218399</v>
      </c>
      <c r="P9" s="4">
        <v>586.77164469742399</v>
      </c>
      <c r="Q9" s="4">
        <v>613.98929489009402</v>
      </c>
      <c r="R9" s="4">
        <v>278.98546511627899</v>
      </c>
      <c r="S9" s="4">
        <v>596.85312007208802</v>
      </c>
      <c r="T9" s="4">
        <v>588.02020272146603</v>
      </c>
      <c r="U9" s="4">
        <v>586.68993222944198</v>
      </c>
      <c r="V9" s="4">
        <v>449.63333333333298</v>
      </c>
      <c r="W9" s="4">
        <v>667.499580248798</v>
      </c>
      <c r="X9" s="4">
        <v>291.28037878787876</v>
      </c>
      <c r="Y9" s="4">
        <v>515.3471175787937</v>
      </c>
    </row>
    <row r="10" spans="1:30" x14ac:dyDescent="0.25">
      <c r="A10" s="2" t="s">
        <v>247</v>
      </c>
      <c r="B10" s="4">
        <v>436.47540531429098</v>
      </c>
      <c r="C10" s="4">
        <v>481.64501994439701</v>
      </c>
      <c r="D10" s="4">
        <v>510.38942179193998</v>
      </c>
      <c r="E10" s="4">
        <v>529.33567223642694</v>
      </c>
      <c r="F10" s="4">
        <v>448.29657170160698</v>
      </c>
      <c r="G10" s="4">
        <v>473.678865119102</v>
      </c>
      <c r="H10" s="4">
        <v>508.55386001802299</v>
      </c>
      <c r="I10" s="4">
        <v>324.52820496952103</v>
      </c>
      <c r="J10" s="4">
        <v>491.43188714066798</v>
      </c>
      <c r="K10" s="4">
        <v>414.42511163482999</v>
      </c>
      <c r="L10" s="4">
        <v>414.00423879631097</v>
      </c>
      <c r="M10" s="4">
        <v>394.754864690722</v>
      </c>
      <c r="N10" s="4">
        <v>507.05311778291002</v>
      </c>
      <c r="O10" s="4">
        <v>862.57352744310595</v>
      </c>
      <c r="P10" s="4">
        <v>830.13152094048496</v>
      </c>
      <c r="Q10" s="4">
        <v>533.78899635325797</v>
      </c>
      <c r="R10" s="4">
        <v>293.83694939695903</v>
      </c>
      <c r="S10" s="4">
        <v>594.68306321675698</v>
      </c>
      <c r="T10" s="4">
        <v>554.76731871838103</v>
      </c>
      <c r="U10" s="4">
        <v>506.62610466938298</v>
      </c>
      <c r="V10" s="4">
        <v>459.89289522147902</v>
      </c>
      <c r="W10" s="4">
        <v>541.36434030906798</v>
      </c>
      <c r="X10" s="4">
        <v>327.3211122358598</v>
      </c>
      <c r="Y10" s="4">
        <v>497.3720899845863</v>
      </c>
    </row>
    <row r="11" spans="1:30" x14ac:dyDescent="0.25">
      <c r="A11" s="2" t="s">
        <v>208</v>
      </c>
      <c r="B11" s="4"/>
      <c r="C11" s="4"/>
      <c r="D11" s="4"/>
      <c r="E11" s="4"/>
      <c r="F11" s="4"/>
      <c r="G11" s="4"/>
      <c r="H11" s="4"/>
      <c r="I11" s="4"/>
      <c r="J11" s="4"/>
      <c r="K11" s="4">
        <v>175.638844301766</v>
      </c>
      <c r="L11" s="4"/>
      <c r="M11" s="4"/>
      <c r="N11" s="4"/>
      <c r="O11" s="4"/>
      <c r="P11" s="4"/>
      <c r="Q11" s="4"/>
      <c r="R11" s="4"/>
      <c r="S11" s="4"/>
      <c r="T11" s="4"/>
      <c r="U11" s="4">
        <v>167.93890675241201</v>
      </c>
      <c r="V11" s="4">
        <v>186.32248520710101</v>
      </c>
      <c r="W11" s="4">
        <v>249.68493150684901</v>
      </c>
      <c r="X11" s="4">
        <v>1691.4444444444443</v>
      </c>
      <c r="Y11" s="4">
        <v>494.20592244251446</v>
      </c>
    </row>
    <row r="12" spans="1:30" x14ac:dyDescent="0.25">
      <c r="A12" s="2" t="s">
        <v>266</v>
      </c>
      <c r="B12" s="4">
        <v>455.94024462127902</v>
      </c>
      <c r="C12" s="4">
        <v>465.10424481004202</v>
      </c>
      <c r="D12" s="4">
        <v>537.37529507229306</v>
      </c>
      <c r="E12" s="4">
        <v>513.31590247452698</v>
      </c>
      <c r="F12" s="4">
        <v>500.954330422125</v>
      </c>
      <c r="G12" s="4">
        <v>434.26922933661098</v>
      </c>
      <c r="H12" s="4">
        <v>565.67374237804904</v>
      </c>
      <c r="I12" s="4">
        <v>384.38706075044701</v>
      </c>
      <c r="J12" s="4">
        <v>551.25780542986399</v>
      </c>
      <c r="K12" s="4">
        <v>431.99897236812097</v>
      </c>
      <c r="L12" s="4">
        <v>449.37514614369201</v>
      </c>
      <c r="M12" s="4">
        <v>388.81669772642601</v>
      </c>
      <c r="N12" s="4">
        <v>505.60967361981801</v>
      </c>
      <c r="O12" s="4">
        <v>591.13720042967702</v>
      </c>
      <c r="P12" s="4">
        <v>549.69865156820401</v>
      </c>
      <c r="Q12" s="4">
        <v>522.37294841735002</v>
      </c>
      <c r="R12" s="4">
        <v>263.84274254578497</v>
      </c>
      <c r="S12" s="4">
        <v>607.52836428389696</v>
      </c>
      <c r="T12" s="4">
        <v>475.45667282809598</v>
      </c>
      <c r="U12" s="4">
        <v>469.09631665750402</v>
      </c>
      <c r="V12" s="4">
        <v>511.35945072697899</v>
      </c>
      <c r="W12" s="4">
        <v>497.69787109944599</v>
      </c>
      <c r="X12" s="4">
        <v>329.37157079232009</v>
      </c>
      <c r="Y12" s="4">
        <v>478.33217976098052</v>
      </c>
    </row>
    <row r="13" spans="1:30" x14ac:dyDescent="0.25">
      <c r="A13" s="2" t="s">
        <v>161</v>
      </c>
      <c r="B13" s="4">
        <v>411.01397914681002</v>
      </c>
      <c r="C13" s="4">
        <v>487.38576745834803</v>
      </c>
      <c r="D13" s="4">
        <v>563.37182434762599</v>
      </c>
      <c r="E13" s="4">
        <v>457.741466460514</v>
      </c>
      <c r="F13" s="4">
        <v>445.52626889608302</v>
      </c>
      <c r="G13" s="4">
        <v>499.59514747859203</v>
      </c>
      <c r="H13" s="4">
        <v>535.33030885178096</v>
      </c>
      <c r="I13" s="4">
        <v>412.56493019499197</v>
      </c>
      <c r="J13" s="4">
        <v>478.28138588862402</v>
      </c>
      <c r="K13" s="4">
        <v>417.63919146237203</v>
      </c>
      <c r="L13" s="4">
        <v>459.50012400451902</v>
      </c>
      <c r="M13" s="4">
        <v>389.720200612984</v>
      </c>
      <c r="N13" s="4">
        <v>466.92484294688802</v>
      </c>
      <c r="O13" s="4">
        <v>550.49028400597899</v>
      </c>
      <c r="P13" s="4">
        <v>518.45342672173194</v>
      </c>
      <c r="Q13" s="4">
        <v>527.13903862804796</v>
      </c>
      <c r="R13" s="4">
        <v>375.62122529090101</v>
      </c>
      <c r="S13" s="4">
        <v>474.08118879526302</v>
      </c>
      <c r="T13" s="4">
        <v>543.97476234541898</v>
      </c>
      <c r="U13" s="4">
        <v>537.61266097404996</v>
      </c>
      <c r="V13" s="4">
        <v>462.40333885209702</v>
      </c>
      <c r="W13" s="4">
        <v>608.59118026443105</v>
      </c>
      <c r="X13" s="4">
        <v>305.4958897485493</v>
      </c>
      <c r="Y13" s="4">
        <v>475.1503666685478</v>
      </c>
    </row>
    <row r="14" spans="1:30" x14ac:dyDescent="0.25">
      <c r="A14" s="2" t="s">
        <v>165</v>
      </c>
      <c r="B14" s="4">
        <v>398.66711988061701</v>
      </c>
      <c r="C14" s="4">
        <v>463.833232689211</v>
      </c>
      <c r="D14" s="4">
        <v>549.02701976974504</v>
      </c>
      <c r="E14" s="4">
        <v>460.254159209916</v>
      </c>
      <c r="F14" s="4">
        <v>459.151196013289</v>
      </c>
      <c r="G14" s="4">
        <v>510.10146479651797</v>
      </c>
      <c r="H14" s="4">
        <v>549.24162401910598</v>
      </c>
      <c r="I14" s="4">
        <v>417.66206920154701</v>
      </c>
      <c r="J14" s="4">
        <v>452.902177469192</v>
      </c>
      <c r="K14" s="4">
        <v>396.39768124558702</v>
      </c>
      <c r="L14" s="4">
        <v>442.44919043947601</v>
      </c>
      <c r="M14" s="4">
        <v>375.93559012620102</v>
      </c>
      <c r="N14" s="4">
        <v>441.00652952051303</v>
      </c>
      <c r="O14" s="4">
        <v>520.57035833201201</v>
      </c>
      <c r="P14" s="4">
        <v>532.51697602474906</v>
      </c>
      <c r="Q14" s="4">
        <v>519.397993311037</v>
      </c>
      <c r="R14" s="4">
        <v>359.84359220966599</v>
      </c>
      <c r="S14" s="4">
        <v>455.47865285423302</v>
      </c>
      <c r="T14" s="4">
        <v>560.55281704485299</v>
      </c>
      <c r="U14" s="4">
        <v>524.34714411415905</v>
      </c>
      <c r="V14" s="4">
        <v>485.375811278225</v>
      </c>
      <c r="W14" s="4">
        <v>557.30023640661898</v>
      </c>
      <c r="X14" s="4">
        <v>318.07989405439594</v>
      </c>
      <c r="Y14" s="4">
        <v>467.39532739177679</v>
      </c>
    </row>
    <row r="15" spans="1:30" x14ac:dyDescent="0.25">
      <c r="A15" s="2" t="s">
        <v>154</v>
      </c>
      <c r="B15" s="4">
        <v>386.66929004586598</v>
      </c>
      <c r="C15" s="4">
        <v>447.17416955772097</v>
      </c>
      <c r="D15" s="4">
        <v>519.71702916539004</v>
      </c>
      <c r="E15" s="4">
        <v>465.94639199835302</v>
      </c>
      <c r="F15" s="4">
        <v>387.07719911978802</v>
      </c>
      <c r="G15" s="4">
        <v>500.83317635707903</v>
      </c>
      <c r="H15" s="4">
        <v>516.39974107680302</v>
      </c>
      <c r="I15" s="4">
        <v>368.53841935628299</v>
      </c>
      <c r="J15" s="4">
        <v>446.75110831734298</v>
      </c>
      <c r="K15" s="4">
        <v>417.02052412003502</v>
      </c>
      <c r="L15" s="4">
        <v>465.85177743076298</v>
      </c>
      <c r="M15" s="4">
        <v>399.34425533921097</v>
      </c>
      <c r="N15" s="4">
        <v>494.80637696372497</v>
      </c>
      <c r="O15" s="4">
        <v>551.84785701258397</v>
      </c>
      <c r="P15" s="4">
        <v>542.65033789866595</v>
      </c>
      <c r="Q15" s="4">
        <v>544.24799789943597</v>
      </c>
      <c r="R15" s="4">
        <v>308.79740459824598</v>
      </c>
      <c r="S15" s="4">
        <v>432.35907039277799</v>
      </c>
      <c r="T15" s="4">
        <v>588.23174087340203</v>
      </c>
      <c r="U15" s="4">
        <v>576.19276740277598</v>
      </c>
      <c r="V15" s="4">
        <v>466.63220846784498</v>
      </c>
      <c r="W15" s="4">
        <v>590.27931034482799</v>
      </c>
      <c r="X15" s="4">
        <v>322.90945290858724</v>
      </c>
      <c r="Y15" s="4">
        <v>466.96859159336981</v>
      </c>
    </row>
    <row r="16" spans="1:30" x14ac:dyDescent="0.25">
      <c r="A16" s="2" t="s">
        <v>256</v>
      </c>
      <c r="B16" s="4">
        <v>342.609218189964</v>
      </c>
      <c r="C16" s="4">
        <v>486.59363213157098</v>
      </c>
      <c r="D16" s="4">
        <v>445.097878821547</v>
      </c>
      <c r="E16" s="4">
        <v>504.04293883556801</v>
      </c>
      <c r="F16" s="4">
        <v>468.64897052886602</v>
      </c>
      <c r="G16" s="4">
        <v>492.72349903817002</v>
      </c>
      <c r="H16" s="4">
        <v>543.76537469454297</v>
      </c>
      <c r="I16" s="4">
        <v>343.20297489928703</v>
      </c>
      <c r="J16" s="4">
        <v>477.93118835893301</v>
      </c>
      <c r="K16" s="4">
        <v>428.325452716298</v>
      </c>
      <c r="L16" s="4">
        <v>394.81446017643498</v>
      </c>
      <c r="M16" s="4">
        <v>396.89395700174299</v>
      </c>
      <c r="N16" s="4">
        <v>511.065562913907</v>
      </c>
      <c r="O16" s="4">
        <v>601.47247442455205</v>
      </c>
      <c r="P16" s="4">
        <v>535.48596024416997</v>
      </c>
      <c r="Q16" s="4">
        <v>547.94796834767305</v>
      </c>
      <c r="R16" s="4">
        <v>228.468420718548</v>
      </c>
      <c r="S16" s="4">
        <v>612.01793497005599</v>
      </c>
      <c r="T16" s="4">
        <v>545.29866542520199</v>
      </c>
      <c r="U16" s="4">
        <v>528.72435412060497</v>
      </c>
      <c r="V16" s="4">
        <v>470.15449008175602</v>
      </c>
      <c r="W16" s="4">
        <v>548.82969094922703</v>
      </c>
      <c r="X16" s="4">
        <v>322.80785239078426</v>
      </c>
      <c r="Y16" s="4">
        <v>462.58520067963661</v>
      </c>
    </row>
    <row r="17" spans="1:25" x14ac:dyDescent="0.25">
      <c r="A17" s="2" t="s">
        <v>229</v>
      </c>
      <c r="B17" s="4">
        <v>428.23314941440299</v>
      </c>
      <c r="C17" s="4">
        <v>455.6517516644725</v>
      </c>
      <c r="D17" s="4">
        <v>477.84789940243502</v>
      </c>
      <c r="E17" s="4">
        <v>519.43899363246499</v>
      </c>
      <c r="F17" s="4">
        <v>385.95201808230797</v>
      </c>
      <c r="G17" s="4">
        <v>448.50884803877199</v>
      </c>
      <c r="H17" s="4">
        <v>542.62112976275694</v>
      </c>
      <c r="I17" s="4">
        <v>392.62410290687598</v>
      </c>
      <c r="J17" s="4">
        <v>526.59734267146803</v>
      </c>
      <c r="K17" s="4">
        <v>422.37085070171952</v>
      </c>
      <c r="L17" s="4">
        <v>447.13644032521648</v>
      </c>
      <c r="M17" s="4">
        <v>381.43753140062847</v>
      </c>
      <c r="N17" s="4">
        <v>508.81795373583952</v>
      </c>
      <c r="O17" s="4">
        <v>590.66831868658005</v>
      </c>
      <c r="P17" s="4">
        <v>492.43362855764099</v>
      </c>
      <c r="Q17" s="4">
        <v>491.53261202245551</v>
      </c>
      <c r="R17" s="4">
        <v>272.3299943111395</v>
      </c>
      <c r="S17" s="4">
        <v>553.06529738605195</v>
      </c>
      <c r="T17" s="4">
        <v>558.79269815617397</v>
      </c>
      <c r="U17" s="4">
        <v>551.19184992396799</v>
      </c>
      <c r="V17" s="4">
        <v>459.86617015790199</v>
      </c>
      <c r="W17" s="4">
        <v>439.17461095168102</v>
      </c>
      <c r="X17" s="4">
        <v>341.61920595156761</v>
      </c>
      <c r="Y17" s="4">
        <v>461.80287407904251</v>
      </c>
    </row>
    <row r="18" spans="1:25" x14ac:dyDescent="0.25">
      <c r="A18" s="2" t="s">
        <v>231</v>
      </c>
      <c r="B18" s="4">
        <v>382.70554038486199</v>
      </c>
      <c r="C18" s="4">
        <v>445.95322045914202</v>
      </c>
      <c r="D18" s="4">
        <v>476.85758624305299</v>
      </c>
      <c r="E18" s="4">
        <v>476.47588387042202</v>
      </c>
      <c r="F18" s="4">
        <v>479.21754115114499</v>
      </c>
      <c r="G18" s="4">
        <v>430.68476182197497</v>
      </c>
      <c r="H18" s="4">
        <v>483.658759860776</v>
      </c>
      <c r="I18" s="4">
        <v>404.860585889947</v>
      </c>
      <c r="J18" s="4">
        <v>505.16962613062998</v>
      </c>
      <c r="K18" s="4">
        <v>386.62563378691198</v>
      </c>
      <c r="L18" s="4">
        <v>407.68751659873197</v>
      </c>
      <c r="M18" s="4">
        <v>338.58901444455802</v>
      </c>
      <c r="N18" s="4">
        <v>476.95800442058697</v>
      </c>
      <c r="O18" s="4">
        <v>596.27955649822104</v>
      </c>
      <c r="P18" s="4">
        <v>491.17144422333001</v>
      </c>
      <c r="Q18" s="4">
        <v>568.94742522698903</v>
      </c>
      <c r="R18" s="4">
        <v>227.479023289732</v>
      </c>
      <c r="S18" s="4">
        <v>621.63065002152405</v>
      </c>
      <c r="T18" s="4">
        <v>478.04405786033601</v>
      </c>
      <c r="U18" s="4">
        <v>447.41238431695501</v>
      </c>
      <c r="V18" s="4">
        <v>495.89490142455298</v>
      </c>
      <c r="W18" s="4">
        <v>546.71495449178099</v>
      </c>
      <c r="X18" s="4">
        <v>341.35756426219206</v>
      </c>
      <c r="Y18" s="4">
        <v>456.97285376862413</v>
      </c>
    </row>
    <row r="19" spans="1:25" x14ac:dyDescent="0.25">
      <c r="A19" s="2" t="s">
        <v>253</v>
      </c>
      <c r="B19" s="4">
        <v>391.42680886658297</v>
      </c>
      <c r="C19" s="4">
        <v>470.20497783362998</v>
      </c>
      <c r="D19" s="4">
        <v>494.00752461322099</v>
      </c>
      <c r="E19" s="4">
        <v>480.74696478798</v>
      </c>
      <c r="F19" s="4">
        <v>467.50981260144601</v>
      </c>
      <c r="G19" s="4">
        <v>450.94963447338398</v>
      </c>
      <c r="H19" s="4">
        <v>533.84987593052097</v>
      </c>
      <c r="I19" s="4">
        <v>414.70396600566602</v>
      </c>
      <c r="J19" s="4">
        <v>533.64115401978097</v>
      </c>
      <c r="K19" s="4">
        <v>376.65058142066999</v>
      </c>
      <c r="L19" s="4">
        <v>408.441162227603</v>
      </c>
      <c r="M19" s="4">
        <v>335.22195819581998</v>
      </c>
      <c r="N19" s="4">
        <v>539.25352835514502</v>
      </c>
      <c r="O19" s="4">
        <v>632.19826452800396</v>
      </c>
      <c r="P19" s="4">
        <v>475.08026652546101</v>
      </c>
      <c r="Q19" s="4">
        <v>537.64780380363402</v>
      </c>
      <c r="R19" s="4">
        <v>188.76371216398101</v>
      </c>
      <c r="S19" s="4">
        <v>563.68584342636495</v>
      </c>
      <c r="T19" s="4">
        <v>457.41094688829401</v>
      </c>
      <c r="U19" s="4">
        <v>441.30964094596902</v>
      </c>
      <c r="V19" s="4">
        <v>461.61128689697</v>
      </c>
      <c r="W19" s="4">
        <v>549.35295171548898</v>
      </c>
      <c r="X19" s="4">
        <v>273.4462518639013</v>
      </c>
      <c r="Y19" s="4">
        <v>455.52673556910952</v>
      </c>
    </row>
    <row r="20" spans="1:25" x14ac:dyDescent="0.25">
      <c r="A20" s="2" t="s">
        <v>232</v>
      </c>
      <c r="B20" s="4">
        <v>431.91033024463201</v>
      </c>
      <c r="C20" s="4">
        <v>408.13346762290098</v>
      </c>
      <c r="D20" s="4">
        <v>488.86618327946201</v>
      </c>
      <c r="E20" s="4">
        <v>456.173873488173</v>
      </c>
      <c r="F20" s="4">
        <v>449.43178969033602</v>
      </c>
      <c r="G20" s="4">
        <v>414.52416696831699</v>
      </c>
      <c r="H20" s="4">
        <v>507.40681993926898</v>
      </c>
      <c r="I20" s="4">
        <v>369.61319448396199</v>
      </c>
      <c r="J20" s="4">
        <v>506.149639525422</v>
      </c>
      <c r="K20" s="4">
        <v>397.65590153986199</v>
      </c>
      <c r="L20" s="4">
        <v>439.74605473812602</v>
      </c>
      <c r="M20" s="4">
        <v>356.42086468319098</v>
      </c>
      <c r="N20" s="4">
        <v>466.70196463654202</v>
      </c>
      <c r="O20" s="4">
        <v>578.16767054484103</v>
      </c>
      <c r="P20" s="4">
        <v>503.00076562162599</v>
      </c>
      <c r="Q20" s="4">
        <v>520.11800926559397</v>
      </c>
      <c r="R20" s="4">
        <v>252.94677090277401</v>
      </c>
      <c r="S20" s="4">
        <v>585.97375933912394</v>
      </c>
      <c r="T20" s="4">
        <v>475.92659016799399</v>
      </c>
      <c r="U20" s="4">
        <v>455.74046572412999</v>
      </c>
      <c r="V20" s="4">
        <v>488.87340925713102</v>
      </c>
      <c r="W20" s="4">
        <v>544.210752055169</v>
      </c>
      <c r="X20" s="4">
        <v>369.57085685854588</v>
      </c>
      <c r="Y20" s="4">
        <v>455.09840437291837</v>
      </c>
    </row>
    <row r="21" spans="1:25" x14ac:dyDescent="0.25">
      <c r="A21" s="2" t="s">
        <v>117</v>
      </c>
      <c r="B21" s="4">
        <v>388.137261947539</v>
      </c>
      <c r="C21" s="4">
        <v>423.75033982782099</v>
      </c>
      <c r="D21" s="4">
        <v>479.83020780537299</v>
      </c>
      <c r="E21" s="4">
        <v>467.59860788863102</v>
      </c>
      <c r="F21" s="4">
        <v>532.39915713425603</v>
      </c>
      <c r="G21" s="4">
        <v>343.34065934065899</v>
      </c>
      <c r="H21" s="4">
        <v>467.53223915592002</v>
      </c>
      <c r="I21" s="4">
        <v>448.99320568252</v>
      </c>
      <c r="J21" s="4">
        <v>470.21672240802701</v>
      </c>
      <c r="K21" s="4">
        <v>295.08367514356001</v>
      </c>
      <c r="L21" s="4">
        <v>351.372340425532</v>
      </c>
      <c r="M21" s="4">
        <v>350.801652892562</v>
      </c>
      <c r="N21" s="4">
        <v>494.33213859020299</v>
      </c>
      <c r="O21" s="4">
        <v>354.21029572836801</v>
      </c>
      <c r="P21" s="4">
        <v>463.80287769784201</v>
      </c>
      <c r="Q21" s="4">
        <v>319.57324301439502</v>
      </c>
      <c r="R21" s="4">
        <v>482.01436781609198</v>
      </c>
      <c r="S21" s="4">
        <v>436.290414878398</v>
      </c>
      <c r="T21" s="4">
        <v>552.43883188634595</v>
      </c>
      <c r="U21" s="4">
        <v>382.49465072372601</v>
      </c>
      <c r="V21" s="4">
        <v>591.76885474860296</v>
      </c>
      <c r="W21" s="4">
        <v>658.64743083003998</v>
      </c>
      <c r="X21" s="4">
        <v>553.92612137203162</v>
      </c>
      <c r="Y21" s="4">
        <v>448.198056388628</v>
      </c>
    </row>
    <row r="22" spans="1:25" x14ac:dyDescent="0.25">
      <c r="A22" s="2" t="s">
        <v>287</v>
      </c>
      <c r="B22" s="4">
        <v>390.51846419327001</v>
      </c>
      <c r="C22" s="4">
        <v>447.52735794911001</v>
      </c>
      <c r="D22" s="4">
        <v>490.34113384901599</v>
      </c>
      <c r="E22" s="4">
        <v>476.70705893776102</v>
      </c>
      <c r="F22" s="4">
        <v>415.45874125874099</v>
      </c>
      <c r="G22" s="4">
        <v>411.94993168065599</v>
      </c>
      <c r="H22" s="4">
        <v>492.64500050859499</v>
      </c>
      <c r="I22" s="4">
        <v>331.73221757322199</v>
      </c>
      <c r="J22" s="4">
        <v>511.01007934805898</v>
      </c>
      <c r="K22" s="4">
        <v>385.059023715835</v>
      </c>
      <c r="L22" s="4">
        <v>406.623178208865</v>
      </c>
      <c r="M22" s="4">
        <v>383.52355861789403</v>
      </c>
      <c r="N22" s="4">
        <v>489.27967651872501</v>
      </c>
      <c r="O22" s="4">
        <v>561.96667613367401</v>
      </c>
      <c r="P22" s="4">
        <v>478.62865918034402</v>
      </c>
      <c r="Q22" s="4">
        <v>471.452901720618</v>
      </c>
      <c r="R22" s="4">
        <v>279.625420708771</v>
      </c>
      <c r="S22" s="4">
        <v>492.32408029968298</v>
      </c>
      <c r="T22" s="4">
        <v>516.49024588498298</v>
      </c>
      <c r="U22" s="4">
        <v>515.81700610997996</v>
      </c>
      <c r="V22" s="4">
        <v>399.81744008159097</v>
      </c>
      <c r="W22" s="4">
        <v>587.38950329840895</v>
      </c>
      <c r="X22" s="4">
        <v>330.80312337324312</v>
      </c>
      <c r="Y22" s="4">
        <v>446.37784691961076</v>
      </c>
    </row>
    <row r="23" spans="1:25" x14ac:dyDescent="0.25">
      <c r="A23" s="2" t="s">
        <v>104</v>
      </c>
      <c r="B23" s="4">
        <v>432.24290850978798</v>
      </c>
      <c r="C23" s="4">
        <v>400.53041178692899</v>
      </c>
      <c r="D23" s="4">
        <v>470.911665804449</v>
      </c>
      <c r="E23" s="4">
        <v>500.34496411779298</v>
      </c>
      <c r="F23" s="4">
        <v>492.88527528809198</v>
      </c>
      <c r="G23" s="4">
        <v>365.11361826387002</v>
      </c>
      <c r="H23" s="4">
        <v>400.84449273394</v>
      </c>
      <c r="I23" s="4">
        <v>412.60440172725998</v>
      </c>
      <c r="J23" s="4">
        <v>462.75587752870399</v>
      </c>
      <c r="K23" s="4">
        <v>295.47518427518401</v>
      </c>
      <c r="L23" s="4">
        <v>395.56640553834899</v>
      </c>
      <c r="M23" s="4">
        <v>420.42612244897998</v>
      </c>
      <c r="N23" s="4">
        <v>478.334173387097</v>
      </c>
      <c r="O23" s="4">
        <v>349.74382998171802</v>
      </c>
      <c r="P23" s="4">
        <v>448.14476923076899</v>
      </c>
      <c r="Q23" s="4">
        <v>367.91048357327401</v>
      </c>
      <c r="R23" s="4">
        <v>394.11731505744802</v>
      </c>
      <c r="S23" s="4">
        <v>471.82544820717101</v>
      </c>
      <c r="T23" s="4">
        <v>531.75787448905999</v>
      </c>
      <c r="U23" s="4">
        <v>453.19282786885202</v>
      </c>
      <c r="V23" s="4">
        <v>527.95277830456996</v>
      </c>
      <c r="W23" s="4">
        <v>681.32114828583201</v>
      </c>
      <c r="X23" s="4">
        <v>512.05233895705521</v>
      </c>
      <c r="Y23" s="4">
        <v>446.35018762461669</v>
      </c>
    </row>
    <row r="24" spans="1:25" x14ac:dyDescent="0.25">
      <c r="A24" s="2" t="s">
        <v>291</v>
      </c>
      <c r="B24" s="4">
        <v>434.63552181530002</v>
      </c>
      <c r="C24" s="4">
        <v>375.25581873932498</v>
      </c>
      <c r="D24" s="4">
        <v>493.63525677171401</v>
      </c>
      <c r="E24" s="4">
        <v>430.982283132021</v>
      </c>
      <c r="F24" s="4">
        <v>457.88932713627798</v>
      </c>
      <c r="G24" s="4">
        <v>420.15589161940801</v>
      </c>
      <c r="H24" s="4">
        <v>488.24469750010297</v>
      </c>
      <c r="I24" s="4">
        <v>406.40150974191602</v>
      </c>
      <c r="J24" s="4">
        <v>451.85986687147999</v>
      </c>
      <c r="K24" s="4">
        <v>378.11571297684497</v>
      </c>
      <c r="L24" s="4">
        <v>410.03394988961998</v>
      </c>
      <c r="M24" s="4">
        <v>393.38979869247203</v>
      </c>
      <c r="N24" s="4">
        <v>457.86913043478302</v>
      </c>
      <c r="O24" s="4">
        <v>542.93842622512398</v>
      </c>
      <c r="P24" s="4">
        <v>487.69969292877198</v>
      </c>
      <c r="Q24" s="4">
        <v>525.85868102287998</v>
      </c>
      <c r="R24" s="4">
        <v>323.19054149708001</v>
      </c>
      <c r="S24" s="4">
        <v>531.59649122807002</v>
      </c>
      <c r="T24" s="4">
        <v>486.96031225251699</v>
      </c>
      <c r="U24" s="4">
        <v>478.29591132676001</v>
      </c>
      <c r="V24" s="4">
        <v>420.47769710695201</v>
      </c>
      <c r="W24" s="4">
        <v>436.45453218774497</v>
      </c>
      <c r="X24" s="4">
        <v>365.73881479763423</v>
      </c>
      <c r="Y24" s="4">
        <v>443.3773854736869</v>
      </c>
    </row>
    <row r="25" spans="1:25" x14ac:dyDescent="0.25">
      <c r="A25" s="2" t="s">
        <v>230</v>
      </c>
      <c r="B25" s="4">
        <v>417.44687904001103</v>
      </c>
      <c r="C25" s="4">
        <v>407.71059784931498</v>
      </c>
      <c r="D25" s="4">
        <v>484.92748618784498</v>
      </c>
      <c r="E25" s="4">
        <v>460.21689676130899</v>
      </c>
      <c r="F25" s="4">
        <v>447.35288629121698</v>
      </c>
      <c r="G25" s="4">
        <v>405.118599207778</v>
      </c>
      <c r="H25" s="4">
        <v>472.77218613755701</v>
      </c>
      <c r="I25" s="4">
        <v>378.23057579706699</v>
      </c>
      <c r="J25" s="4">
        <v>472.92364364515601</v>
      </c>
      <c r="K25" s="4">
        <v>374.27897110024497</v>
      </c>
      <c r="L25" s="4">
        <v>404.39892495193999</v>
      </c>
      <c r="M25" s="4">
        <v>359.71378698880602</v>
      </c>
      <c r="N25" s="4">
        <v>453.88319324563702</v>
      </c>
      <c r="O25" s="4">
        <v>556.30966208052405</v>
      </c>
      <c r="P25" s="4">
        <v>489.46381747949698</v>
      </c>
      <c r="Q25" s="4">
        <v>539.96368136401099</v>
      </c>
      <c r="R25" s="4">
        <v>272.72308676589603</v>
      </c>
      <c r="S25" s="4">
        <v>559.34743995675296</v>
      </c>
      <c r="T25" s="4">
        <v>463.747233847389</v>
      </c>
      <c r="U25" s="4">
        <v>455.83978276912597</v>
      </c>
      <c r="V25" s="4">
        <v>474.37323453159502</v>
      </c>
      <c r="W25" s="4">
        <v>482.43929261660003</v>
      </c>
      <c r="X25" s="4">
        <v>349.9928324270885</v>
      </c>
      <c r="Y25" s="4">
        <v>442.74672569749401</v>
      </c>
    </row>
    <row r="26" spans="1:25" x14ac:dyDescent="0.25">
      <c r="A26" s="2" t="s">
        <v>109</v>
      </c>
      <c r="B26" s="4">
        <v>422.718384242078</v>
      </c>
      <c r="C26" s="4">
        <v>427.10753055233198</v>
      </c>
      <c r="D26" s="4">
        <v>463.62335703512201</v>
      </c>
      <c r="E26" s="4">
        <v>478.845728285782</v>
      </c>
      <c r="F26" s="4">
        <v>502.6340330351</v>
      </c>
      <c r="G26" s="4">
        <v>382.05863342566897</v>
      </c>
      <c r="H26" s="4">
        <v>440.56997411561701</v>
      </c>
      <c r="I26" s="4">
        <v>430.61920292737199</v>
      </c>
      <c r="J26" s="4">
        <v>458.17026864775602</v>
      </c>
      <c r="K26" s="4">
        <v>316.48590925203803</v>
      </c>
      <c r="L26" s="4">
        <v>385.78723856035703</v>
      </c>
      <c r="M26" s="4">
        <v>393.06751175046298</v>
      </c>
      <c r="N26" s="4">
        <v>441.51133333333303</v>
      </c>
      <c r="O26" s="4">
        <v>338.39650833595499</v>
      </c>
      <c r="P26" s="4">
        <v>427.58147974713199</v>
      </c>
      <c r="Q26" s="4">
        <v>391.51461075172898</v>
      </c>
      <c r="R26" s="4">
        <v>391.00718754159499</v>
      </c>
      <c r="S26" s="4">
        <v>475.73244813278001</v>
      </c>
      <c r="T26" s="4">
        <v>520.31899739761695</v>
      </c>
      <c r="U26" s="4">
        <v>355.145847271337</v>
      </c>
      <c r="V26" s="4">
        <v>547.04151392961899</v>
      </c>
      <c r="W26" s="4">
        <v>590.29930913690805</v>
      </c>
      <c r="X26" s="4">
        <v>460.44686089454245</v>
      </c>
      <c r="Y26" s="4">
        <v>436.55147253487974</v>
      </c>
    </row>
    <row r="27" spans="1:25" x14ac:dyDescent="0.25">
      <c r="A27" s="2" t="s">
        <v>156</v>
      </c>
      <c r="B27" s="4">
        <v>373.55228916292901</v>
      </c>
      <c r="C27" s="4">
        <v>392.71619311975502</v>
      </c>
      <c r="D27" s="4">
        <v>488.35184973520802</v>
      </c>
      <c r="E27" s="4">
        <v>401.87981498037101</v>
      </c>
      <c r="F27" s="4">
        <v>433.45458272715302</v>
      </c>
      <c r="G27" s="4">
        <v>439.18758598365298</v>
      </c>
      <c r="H27" s="4">
        <v>471.99232896870302</v>
      </c>
      <c r="I27" s="4">
        <v>360.37748027095</v>
      </c>
      <c r="J27" s="4">
        <v>410.636276849642</v>
      </c>
      <c r="K27" s="4">
        <v>334.60860368613902</v>
      </c>
      <c r="L27" s="4">
        <v>385.10606876181799</v>
      </c>
      <c r="M27" s="4">
        <v>463.40359959153602</v>
      </c>
      <c r="N27" s="4">
        <v>413.69777497016901</v>
      </c>
      <c r="O27" s="4">
        <v>451.28616446578599</v>
      </c>
      <c r="P27" s="4">
        <v>480.16135687682498</v>
      </c>
      <c r="Q27" s="4">
        <v>490.154727253126</v>
      </c>
      <c r="R27" s="4">
        <v>349.85721208857802</v>
      </c>
      <c r="S27" s="4">
        <v>442.775864423445</v>
      </c>
      <c r="T27" s="4">
        <v>512.95746806441696</v>
      </c>
      <c r="U27" s="4">
        <v>502.17375323919799</v>
      </c>
      <c r="V27" s="4">
        <v>457.15242429871802</v>
      </c>
      <c r="W27" s="4">
        <v>503.92398049079401</v>
      </c>
      <c r="X27" s="4">
        <v>397.35241372119697</v>
      </c>
      <c r="Y27" s="4">
        <v>432.90260059696129</v>
      </c>
    </row>
    <row r="28" spans="1:25" x14ac:dyDescent="0.25">
      <c r="A28" s="2" t="s">
        <v>157</v>
      </c>
      <c r="B28" s="4">
        <v>343.89187845553602</v>
      </c>
      <c r="C28" s="4">
        <v>411.50019033117599</v>
      </c>
      <c r="D28" s="4">
        <v>463.68246327252501</v>
      </c>
      <c r="E28" s="4">
        <v>422.09102211171302</v>
      </c>
      <c r="F28" s="4">
        <v>356.63653679385499</v>
      </c>
      <c r="G28" s="4">
        <v>432.07839586843198</v>
      </c>
      <c r="H28" s="4">
        <v>454.76686144091502</v>
      </c>
      <c r="I28" s="4">
        <v>359.98080635289301</v>
      </c>
      <c r="J28" s="4">
        <v>374.28527415395001</v>
      </c>
      <c r="K28" s="4">
        <v>366.01209039548002</v>
      </c>
      <c r="L28" s="4">
        <v>424.97712743052102</v>
      </c>
      <c r="M28" s="4">
        <v>379.22788786443198</v>
      </c>
      <c r="N28" s="4">
        <v>481.73155245294902</v>
      </c>
      <c r="O28" s="4">
        <v>526.04654413306298</v>
      </c>
      <c r="P28" s="4">
        <v>498.70410736493</v>
      </c>
      <c r="Q28" s="4">
        <v>503.21748825083199</v>
      </c>
      <c r="R28" s="4">
        <v>269.64002493765599</v>
      </c>
      <c r="S28" s="4">
        <v>389.09088794245002</v>
      </c>
      <c r="T28" s="4">
        <v>574.26529991894097</v>
      </c>
      <c r="U28" s="4">
        <v>571.74682059303598</v>
      </c>
      <c r="V28" s="4">
        <v>448.27191982440303</v>
      </c>
      <c r="W28" s="4">
        <v>541.61997976092596</v>
      </c>
      <c r="X28" s="4">
        <v>336.96428508345844</v>
      </c>
      <c r="Y28" s="4">
        <v>431.75780194495968</v>
      </c>
    </row>
    <row r="29" spans="1:25" x14ac:dyDescent="0.25">
      <c r="A29" s="2" t="s">
        <v>275</v>
      </c>
      <c r="B29" s="4">
        <v>385.76079537441802</v>
      </c>
      <c r="C29" s="4">
        <v>430.69712222343799</v>
      </c>
      <c r="D29" s="4">
        <v>467.41374163948899</v>
      </c>
      <c r="E29" s="4">
        <v>470.43561777167099</v>
      </c>
      <c r="F29" s="4">
        <v>414.75425869360902</v>
      </c>
      <c r="G29" s="4">
        <v>432.43014794322801</v>
      </c>
      <c r="H29" s="4">
        <v>483.97181898324999</v>
      </c>
      <c r="I29" s="4">
        <v>310.78092233738897</v>
      </c>
      <c r="J29" s="4">
        <v>484.20396884392898</v>
      </c>
      <c r="K29" s="4">
        <v>370.9</v>
      </c>
      <c r="L29" s="4">
        <v>391.76777328463299</v>
      </c>
      <c r="M29" s="4">
        <v>348.65897444266699</v>
      </c>
      <c r="N29" s="4">
        <v>468.48075407026602</v>
      </c>
      <c r="O29" s="4">
        <v>574.73977877345305</v>
      </c>
      <c r="P29" s="4">
        <v>477.86995280545398</v>
      </c>
      <c r="Q29" s="4">
        <v>450.62015337970399</v>
      </c>
      <c r="R29" s="4">
        <v>232.991906535726</v>
      </c>
      <c r="S29" s="4">
        <v>507.88156133305102</v>
      </c>
      <c r="T29" s="4">
        <v>477.86651231776602</v>
      </c>
      <c r="U29" s="4">
        <v>435.23642919142702</v>
      </c>
      <c r="V29" s="4">
        <v>415.89251199083702</v>
      </c>
      <c r="W29" s="4">
        <v>560.30925079414305</v>
      </c>
      <c r="X29" s="4">
        <v>263.2618011506122</v>
      </c>
      <c r="Y29" s="4">
        <v>428.56198929913745</v>
      </c>
    </row>
    <row r="30" spans="1:25" x14ac:dyDescent="0.25">
      <c r="A30" s="2" t="s">
        <v>160</v>
      </c>
      <c r="B30" s="4">
        <v>342.98845880320999</v>
      </c>
      <c r="C30" s="4">
        <v>399.50055308622098</v>
      </c>
      <c r="D30" s="4">
        <v>464.79718063821599</v>
      </c>
      <c r="E30" s="4">
        <v>383.78475372650701</v>
      </c>
      <c r="F30" s="4">
        <v>385.53186254900402</v>
      </c>
      <c r="G30" s="4">
        <v>414.79106330161397</v>
      </c>
      <c r="H30" s="4">
        <v>440.992263645224</v>
      </c>
      <c r="I30" s="4">
        <v>356.56181665264899</v>
      </c>
      <c r="J30" s="4">
        <v>387.03815313243598</v>
      </c>
      <c r="K30" s="4">
        <v>345.27028073177701</v>
      </c>
      <c r="L30" s="4">
        <v>356.30250831066797</v>
      </c>
      <c r="M30" s="4">
        <v>411.80694087948899</v>
      </c>
      <c r="N30" s="4">
        <v>405.287487555339</v>
      </c>
      <c r="O30" s="4">
        <v>470.91419454984498</v>
      </c>
      <c r="P30" s="4">
        <v>480.21805751492099</v>
      </c>
      <c r="Q30" s="4">
        <v>486.13370509944002</v>
      </c>
      <c r="R30" s="4">
        <v>332.66302783374999</v>
      </c>
      <c r="S30" s="4">
        <v>491.62313767725698</v>
      </c>
      <c r="T30" s="4">
        <v>532.34908676309499</v>
      </c>
      <c r="U30" s="4">
        <v>533.10739985204805</v>
      </c>
      <c r="V30" s="4">
        <v>445.95571700011197</v>
      </c>
      <c r="W30" s="4">
        <v>552.99285760805901</v>
      </c>
      <c r="X30" s="4">
        <v>409.33073463945948</v>
      </c>
      <c r="Y30" s="4">
        <v>427.38874963262344</v>
      </c>
    </row>
    <row r="31" spans="1:25" x14ac:dyDescent="0.25">
      <c r="A31" s="2" t="s">
        <v>217</v>
      </c>
      <c r="B31" s="4"/>
      <c r="C31" s="4"/>
      <c r="D31" s="4"/>
      <c r="E31" s="4"/>
      <c r="F31" s="4"/>
      <c r="G31" s="4"/>
      <c r="H31" s="4"/>
      <c r="I31" s="4"/>
      <c r="J31" s="4"/>
      <c r="K31" s="4"/>
      <c r="L31" s="4"/>
      <c r="M31" s="4"/>
      <c r="N31" s="4"/>
      <c r="O31" s="4"/>
      <c r="P31" s="4"/>
      <c r="Q31" s="4"/>
      <c r="R31" s="4"/>
      <c r="S31" s="4"/>
      <c r="T31" s="4"/>
      <c r="U31" s="4">
        <v>371.72</v>
      </c>
      <c r="V31" s="4">
        <v>367.027777777778</v>
      </c>
      <c r="W31" s="4">
        <v>830.81538461538503</v>
      </c>
      <c r="X31" s="4">
        <v>132.80733944954127</v>
      </c>
      <c r="Y31" s="4">
        <v>425.59262546067612</v>
      </c>
    </row>
    <row r="32" spans="1:25" x14ac:dyDescent="0.25">
      <c r="A32" s="2" t="s">
        <v>210</v>
      </c>
      <c r="B32" s="4"/>
      <c r="C32" s="4"/>
      <c r="D32" s="4"/>
      <c r="E32" s="4"/>
      <c r="F32" s="4"/>
      <c r="G32" s="4"/>
      <c r="H32" s="4"/>
      <c r="I32" s="4"/>
      <c r="J32" s="4"/>
      <c r="K32" s="4"/>
      <c r="L32" s="4"/>
      <c r="M32" s="4"/>
      <c r="N32" s="4"/>
      <c r="O32" s="4"/>
      <c r="P32" s="4"/>
      <c r="Q32" s="4"/>
      <c r="R32" s="4"/>
      <c r="S32" s="4"/>
      <c r="T32" s="4"/>
      <c r="U32" s="4">
        <v>347.77227722772301</v>
      </c>
      <c r="V32" s="4">
        <v>543.54330708661405</v>
      </c>
      <c r="W32" s="4">
        <v>388.444444444444</v>
      </c>
      <c r="X32" s="4">
        <v>403.0402298850575</v>
      </c>
      <c r="Y32" s="4">
        <v>420.70006466095964</v>
      </c>
    </row>
    <row r="33" spans="1:25" x14ac:dyDescent="0.25">
      <c r="A33" s="2" t="s">
        <v>243</v>
      </c>
      <c r="B33" s="4">
        <v>354.88888888888903</v>
      </c>
      <c r="C33" s="4">
        <v>423.05577552370102</v>
      </c>
      <c r="D33" s="4">
        <v>503.35207532501198</v>
      </c>
      <c r="E33" s="4">
        <v>417.91028536414598</v>
      </c>
      <c r="F33" s="4">
        <v>384.93215953001197</v>
      </c>
      <c r="G33" s="4">
        <v>427.87486849541398</v>
      </c>
      <c r="H33" s="4">
        <v>454.13745624871302</v>
      </c>
      <c r="I33" s="4">
        <v>339.456380870776</v>
      </c>
      <c r="J33" s="4">
        <v>398.89133326144002</v>
      </c>
      <c r="K33" s="4">
        <v>358.736775456685</v>
      </c>
      <c r="L33" s="4">
        <v>334.45906057262698</v>
      </c>
      <c r="M33" s="4">
        <v>351.44953147824901</v>
      </c>
      <c r="N33" s="4">
        <v>443.358901161446</v>
      </c>
      <c r="O33" s="4">
        <v>534.06935877523802</v>
      </c>
      <c r="P33" s="4">
        <v>498.15290225829199</v>
      </c>
      <c r="Q33" s="4">
        <v>519.230132377421</v>
      </c>
      <c r="R33" s="4">
        <v>245.65129548971001</v>
      </c>
      <c r="S33" s="4">
        <v>286.51146456039697</v>
      </c>
      <c r="T33" s="4">
        <v>529.81245440797102</v>
      </c>
      <c r="U33" s="4">
        <v>519.44824345491202</v>
      </c>
      <c r="V33" s="4">
        <v>407.58178596059298</v>
      </c>
      <c r="W33" s="4">
        <v>584.16845220534003</v>
      </c>
      <c r="X33" s="4">
        <v>320.99383197511276</v>
      </c>
      <c r="Y33" s="4">
        <v>419.04884407139554</v>
      </c>
    </row>
    <row r="34" spans="1:25" x14ac:dyDescent="0.25">
      <c r="A34" s="2" t="s">
        <v>228</v>
      </c>
      <c r="B34" s="4">
        <v>350.39120727117273</v>
      </c>
      <c r="C34" s="4">
        <v>400.4590978347</v>
      </c>
      <c r="D34" s="4">
        <v>449.3308353635274</v>
      </c>
      <c r="E34" s="4">
        <v>462.04771267845456</v>
      </c>
      <c r="F34" s="4">
        <v>407.64563211204842</v>
      </c>
      <c r="G34" s="4">
        <v>422.63454050744792</v>
      </c>
      <c r="H34" s="4">
        <v>486.87867708369441</v>
      </c>
      <c r="I34" s="4">
        <v>341.54401929224457</v>
      </c>
      <c r="J34" s="4">
        <v>445.53796011826063</v>
      </c>
      <c r="K34" s="4">
        <v>365.70147350937958</v>
      </c>
      <c r="L34" s="4">
        <v>357.95574472997043</v>
      </c>
      <c r="M34" s="4">
        <v>317.36864781947759</v>
      </c>
      <c r="N34" s="4">
        <v>477.90902992730736</v>
      </c>
      <c r="O34" s="4">
        <v>554.75626673001625</v>
      </c>
      <c r="P34" s="4">
        <v>480.37801556267186</v>
      </c>
      <c r="Q34" s="4">
        <v>535.83592443436896</v>
      </c>
      <c r="R34" s="4">
        <v>206.35614048579242</v>
      </c>
      <c r="S34" s="4">
        <v>603.20226023283703</v>
      </c>
      <c r="T34" s="4">
        <v>466.95396588185503</v>
      </c>
      <c r="U34" s="4">
        <v>456.10029334724402</v>
      </c>
      <c r="V34" s="4">
        <v>457.49587112724203</v>
      </c>
      <c r="W34" s="4">
        <v>436.12354312354302</v>
      </c>
      <c r="X34" s="4">
        <v>282.94441809785127</v>
      </c>
      <c r="Y34" s="4">
        <v>417.76346130893666</v>
      </c>
    </row>
    <row r="35" spans="1:25" x14ac:dyDescent="0.25">
      <c r="A35" s="2" t="s">
        <v>162</v>
      </c>
      <c r="B35" s="4">
        <v>332.87075021073298</v>
      </c>
      <c r="C35" s="4">
        <v>389.390187626775</v>
      </c>
      <c r="D35" s="4">
        <v>483.71492462311602</v>
      </c>
      <c r="E35" s="4">
        <v>394.35995546107898</v>
      </c>
      <c r="F35" s="4">
        <v>393.41576128932599</v>
      </c>
      <c r="G35" s="4">
        <v>436.39260436967902</v>
      </c>
      <c r="H35" s="4">
        <v>454.15325344740501</v>
      </c>
      <c r="I35" s="4">
        <v>356.87333612390103</v>
      </c>
      <c r="J35" s="4">
        <v>416.74950303699597</v>
      </c>
      <c r="K35" s="4">
        <v>363.91660143144702</v>
      </c>
      <c r="L35" s="4">
        <v>374.36207227725498</v>
      </c>
      <c r="M35" s="4">
        <v>419.92642059252103</v>
      </c>
      <c r="N35" s="4">
        <v>387.67852740570299</v>
      </c>
      <c r="O35" s="4">
        <v>430.70403801810897</v>
      </c>
      <c r="P35" s="4">
        <v>494.22202691410001</v>
      </c>
      <c r="Q35" s="4">
        <v>490.95368919034502</v>
      </c>
      <c r="R35" s="4">
        <v>334.24583957030899</v>
      </c>
      <c r="S35" s="4">
        <v>228.29447816256101</v>
      </c>
      <c r="T35" s="4">
        <v>510.51524165758502</v>
      </c>
      <c r="U35" s="4">
        <v>483.64548523689598</v>
      </c>
      <c r="V35" s="4">
        <v>438.26305598428502</v>
      </c>
      <c r="W35" s="4">
        <v>580.58813413585597</v>
      </c>
      <c r="X35" s="4">
        <v>380.13257990367777</v>
      </c>
      <c r="Y35" s="4">
        <v>416.32036811607219</v>
      </c>
    </row>
    <row r="36" spans="1:25" x14ac:dyDescent="0.25">
      <c r="A36" s="2" t="s">
        <v>159</v>
      </c>
      <c r="B36" s="4">
        <v>334.67972687677099</v>
      </c>
      <c r="C36" s="4">
        <v>398.00134916864602</v>
      </c>
      <c r="D36" s="4">
        <v>461.21372211394697</v>
      </c>
      <c r="E36" s="4">
        <v>361.58825172741302</v>
      </c>
      <c r="F36" s="4">
        <v>393.92408376963402</v>
      </c>
      <c r="G36" s="4">
        <v>423.149403247897</v>
      </c>
      <c r="H36" s="4">
        <v>459.25647552610599</v>
      </c>
      <c r="I36" s="4">
        <v>344.31079478054602</v>
      </c>
      <c r="J36" s="4">
        <v>376.37731361183302</v>
      </c>
      <c r="K36" s="4">
        <v>333.92922153560602</v>
      </c>
      <c r="L36" s="4">
        <v>319.51280281032302</v>
      </c>
      <c r="M36" s="4">
        <v>387.10024007075799</v>
      </c>
      <c r="N36" s="4">
        <v>429.67233333333297</v>
      </c>
      <c r="O36" s="4">
        <v>447.99631414800098</v>
      </c>
      <c r="P36" s="4">
        <v>486.05383771484298</v>
      </c>
      <c r="Q36" s="4">
        <v>472.44601343897301</v>
      </c>
      <c r="R36" s="4">
        <v>322.70571187054702</v>
      </c>
      <c r="S36" s="4">
        <v>449.58053461274801</v>
      </c>
      <c r="T36" s="4">
        <v>510.49578945272799</v>
      </c>
      <c r="U36" s="4">
        <v>517.97601874861095</v>
      </c>
      <c r="V36" s="4">
        <v>433.869227510239</v>
      </c>
      <c r="W36" s="4">
        <v>463.20685438918298</v>
      </c>
      <c r="X36" s="4">
        <v>345.75681467684109</v>
      </c>
      <c r="Y36" s="4">
        <v>411.86099283197944</v>
      </c>
    </row>
    <row r="37" spans="1:25" x14ac:dyDescent="0.25">
      <c r="A37" s="2" t="s">
        <v>260</v>
      </c>
      <c r="B37" s="4">
        <v>357.15466658788102</v>
      </c>
      <c r="C37" s="4">
        <v>418.62292600218001</v>
      </c>
      <c r="D37" s="4">
        <v>440.7642803924</v>
      </c>
      <c r="E37" s="4">
        <v>465.73317609581301</v>
      </c>
      <c r="F37" s="4">
        <v>314.76012803841201</v>
      </c>
      <c r="G37" s="4">
        <v>392.05604388553797</v>
      </c>
      <c r="H37" s="4">
        <v>381.83986510820802</v>
      </c>
      <c r="I37" s="4">
        <v>331.14648805908098</v>
      </c>
      <c r="J37" s="4">
        <v>470.203549583876</v>
      </c>
      <c r="K37" s="4">
        <v>332.00968514831402</v>
      </c>
      <c r="L37" s="4">
        <v>388.64344475684697</v>
      </c>
      <c r="M37" s="4">
        <v>399.88898849008598</v>
      </c>
      <c r="N37" s="4">
        <v>499.106200527704</v>
      </c>
      <c r="O37" s="4">
        <v>579.02141778729697</v>
      </c>
      <c r="P37" s="4">
        <v>495.44754815162798</v>
      </c>
      <c r="Q37" s="4">
        <v>484.11944073631702</v>
      </c>
      <c r="R37" s="4">
        <v>191.438253437084</v>
      </c>
      <c r="S37" s="4">
        <v>463.95413211115999</v>
      </c>
      <c r="T37" s="4">
        <v>487.87329953681802</v>
      </c>
      <c r="U37" s="4">
        <v>453.86443625234801</v>
      </c>
      <c r="V37" s="4">
        <v>402.24547160280002</v>
      </c>
      <c r="W37" s="4">
        <v>422.81634128705701</v>
      </c>
      <c r="X37" s="4">
        <v>250.98304713988844</v>
      </c>
      <c r="Y37" s="4">
        <v>409.72577524864084</v>
      </c>
    </row>
    <row r="38" spans="1:25" x14ac:dyDescent="0.25">
      <c r="A38" s="2" t="s">
        <v>192</v>
      </c>
      <c r="B38" s="4"/>
      <c r="C38" s="4"/>
      <c r="D38" s="4"/>
      <c r="E38" s="4"/>
      <c r="F38" s="4"/>
      <c r="G38" s="4"/>
      <c r="H38" s="4"/>
      <c r="I38" s="4"/>
      <c r="J38" s="4"/>
      <c r="K38" s="4"/>
      <c r="L38" s="4"/>
      <c r="M38" s="4"/>
      <c r="N38" s="4"/>
      <c r="O38" s="4"/>
      <c r="P38" s="4">
        <v>313.34951456310699</v>
      </c>
      <c r="Q38" s="4">
        <v>471.40501792114702</v>
      </c>
      <c r="R38" s="4"/>
      <c r="S38" s="4"/>
      <c r="T38" s="4"/>
      <c r="U38" s="4">
        <v>468.90909090909099</v>
      </c>
      <c r="V38" s="4">
        <v>478.44067796610199</v>
      </c>
      <c r="W38" s="4">
        <v>314.053540587219</v>
      </c>
      <c r="X38" s="4"/>
      <c r="Y38" s="4">
        <v>409.23156838933318</v>
      </c>
    </row>
    <row r="39" spans="1:25" x14ac:dyDescent="0.25">
      <c r="A39" s="2" t="s">
        <v>115</v>
      </c>
      <c r="B39" s="4">
        <v>349.92039004511702</v>
      </c>
      <c r="C39" s="4">
        <v>375.84122976384998</v>
      </c>
      <c r="D39" s="4">
        <v>428.976941946034</v>
      </c>
      <c r="E39" s="4">
        <v>458.99638714584501</v>
      </c>
      <c r="F39" s="4">
        <v>474.60375629867201</v>
      </c>
      <c r="G39" s="4">
        <v>403.75356679636798</v>
      </c>
      <c r="H39" s="4">
        <v>446.30444038929397</v>
      </c>
      <c r="I39" s="4">
        <v>413.02161681966197</v>
      </c>
      <c r="J39" s="4">
        <v>511.81040609137102</v>
      </c>
      <c r="K39" s="4">
        <v>274.70412371134</v>
      </c>
      <c r="L39" s="4">
        <v>309.48233290761999</v>
      </c>
      <c r="M39" s="4">
        <v>296.13742690058501</v>
      </c>
      <c r="N39" s="4">
        <v>436.49582309582303</v>
      </c>
      <c r="O39" s="4">
        <v>202.58979662185499</v>
      </c>
      <c r="P39" s="4">
        <v>363.13481095176002</v>
      </c>
      <c r="Q39" s="4">
        <v>303.63536463536502</v>
      </c>
      <c r="R39" s="4">
        <v>326.19509516837502</v>
      </c>
      <c r="S39" s="4">
        <v>451.42920353982299</v>
      </c>
      <c r="T39" s="4">
        <v>481.82794001578498</v>
      </c>
      <c r="U39" s="4">
        <v>313.08503489273699</v>
      </c>
      <c r="V39" s="4">
        <v>501.52937420178802</v>
      </c>
      <c r="W39" s="4">
        <v>776.63239074550097</v>
      </c>
      <c r="X39" s="4">
        <v>504.68645720476707</v>
      </c>
      <c r="Y39" s="4">
        <v>408.9040830386669</v>
      </c>
    </row>
    <row r="40" spans="1:25" x14ac:dyDescent="0.25">
      <c r="A40" s="2" t="s">
        <v>244</v>
      </c>
      <c r="B40" s="4">
        <v>333.91788669637202</v>
      </c>
      <c r="C40" s="4">
        <v>374.15445677766598</v>
      </c>
      <c r="D40" s="4">
        <v>386.02330678746301</v>
      </c>
      <c r="E40" s="4">
        <v>413.41356826826097</v>
      </c>
      <c r="F40" s="4">
        <v>313.35884899006101</v>
      </c>
      <c r="G40" s="4">
        <v>370.09359267734601</v>
      </c>
      <c r="H40" s="4">
        <v>422.341119919042</v>
      </c>
      <c r="I40" s="4">
        <v>335.02062219088702</v>
      </c>
      <c r="J40" s="4">
        <v>461.09330166270797</v>
      </c>
      <c r="K40" s="4">
        <v>378.89096457967298</v>
      </c>
      <c r="L40" s="4">
        <v>384.67509578544099</v>
      </c>
      <c r="M40" s="4">
        <v>338.575448330526</v>
      </c>
      <c r="N40" s="4">
        <v>437.30403500243102</v>
      </c>
      <c r="O40" s="4">
        <v>491.270593824228</v>
      </c>
      <c r="P40" s="4">
        <v>444.75975547631202</v>
      </c>
      <c r="Q40" s="4">
        <v>412.97276529520502</v>
      </c>
      <c r="R40" s="4">
        <v>253.27025963808001</v>
      </c>
      <c r="S40" s="4">
        <v>574.49052872606205</v>
      </c>
      <c r="T40" s="4">
        <v>572.62674339217801</v>
      </c>
      <c r="U40" s="4">
        <v>582.91472712680604</v>
      </c>
      <c r="V40" s="4">
        <v>472.82163962608797</v>
      </c>
      <c r="W40" s="4">
        <v>377.70487342294098</v>
      </c>
      <c r="X40" s="4">
        <v>264.66640963855423</v>
      </c>
      <c r="Y40" s="4">
        <v>408.53741494931882</v>
      </c>
    </row>
    <row r="41" spans="1:25" x14ac:dyDescent="0.25">
      <c r="A41" s="2" t="s">
        <v>204</v>
      </c>
      <c r="B41" s="4"/>
      <c r="C41" s="4"/>
      <c r="D41" s="4"/>
      <c r="E41" s="4"/>
      <c r="F41" s="4"/>
      <c r="G41" s="4"/>
      <c r="H41" s="4"/>
      <c r="I41" s="4"/>
      <c r="J41" s="4">
        <v>367.26712328767098</v>
      </c>
      <c r="K41" s="4">
        <v>247.42826536643</v>
      </c>
      <c r="L41" s="4"/>
      <c r="M41" s="4"/>
      <c r="N41" s="4"/>
      <c r="O41" s="4"/>
      <c r="P41" s="4"/>
      <c r="Q41" s="4"/>
      <c r="R41" s="4"/>
      <c r="S41" s="4"/>
      <c r="T41" s="4"/>
      <c r="U41" s="4">
        <v>696.43356643356606</v>
      </c>
      <c r="V41" s="4">
        <v>276.45</v>
      </c>
      <c r="W41" s="4">
        <v>960.60810810810801</v>
      </c>
      <c r="X41" s="4">
        <v>47.767123287671232</v>
      </c>
      <c r="Y41" s="4">
        <v>406.1974931214109</v>
      </c>
    </row>
    <row r="42" spans="1:25" x14ac:dyDescent="0.25">
      <c r="A42" s="2" t="s">
        <v>272</v>
      </c>
      <c r="B42" s="4">
        <v>363.32851965736899</v>
      </c>
      <c r="C42" s="4">
        <v>416.66342898597497</v>
      </c>
      <c r="D42" s="4">
        <v>468.672060453131</v>
      </c>
      <c r="E42" s="4">
        <v>375.95536609829497</v>
      </c>
      <c r="F42" s="4">
        <v>327.448654269803</v>
      </c>
      <c r="G42" s="4">
        <v>402.32553574789603</v>
      </c>
      <c r="H42" s="4">
        <v>452.83067101221798</v>
      </c>
      <c r="I42" s="4">
        <v>327.52653921922303</v>
      </c>
      <c r="J42" s="4">
        <v>396.050372365275</v>
      </c>
      <c r="K42" s="4">
        <v>375.588462649409</v>
      </c>
      <c r="L42" s="4">
        <v>314.53730455237297</v>
      </c>
      <c r="M42" s="4">
        <v>356.843007390563</v>
      </c>
      <c r="N42" s="4">
        <v>457.538437070773</v>
      </c>
      <c r="O42" s="4">
        <v>523.73205693083696</v>
      </c>
      <c r="P42" s="4">
        <v>478.65301780666198</v>
      </c>
      <c r="Q42" s="4">
        <v>488.69300544245101</v>
      </c>
      <c r="R42" s="4">
        <v>194.64352575242</v>
      </c>
      <c r="S42" s="4">
        <v>516.43400912695404</v>
      </c>
      <c r="T42" s="4">
        <v>484.84639128725598</v>
      </c>
      <c r="U42" s="4">
        <v>468.79239660335298</v>
      </c>
      <c r="V42" s="4">
        <v>390.280897211769</v>
      </c>
      <c r="W42" s="4">
        <v>509.696503797106</v>
      </c>
      <c r="X42" s="4">
        <v>245.90006538631144</v>
      </c>
      <c r="Y42" s="4">
        <v>405.95566212249656</v>
      </c>
    </row>
    <row r="43" spans="1:25" x14ac:dyDescent="0.25">
      <c r="A43" s="2" t="s">
        <v>114</v>
      </c>
      <c r="B43" s="4">
        <v>360.08961168270798</v>
      </c>
      <c r="C43" s="4">
        <v>404.18872549019602</v>
      </c>
      <c r="D43" s="4">
        <v>416.90082644628097</v>
      </c>
      <c r="E43" s="4">
        <v>434.19411080976403</v>
      </c>
      <c r="F43" s="4">
        <v>421.44122516556303</v>
      </c>
      <c r="G43" s="4">
        <v>259.03449928126503</v>
      </c>
      <c r="H43" s="4">
        <v>397.06711409396001</v>
      </c>
      <c r="I43" s="4">
        <v>403.545765485983</v>
      </c>
      <c r="J43" s="4">
        <v>470.64961686445298</v>
      </c>
      <c r="K43" s="4">
        <v>272.50714658385101</v>
      </c>
      <c r="L43" s="4">
        <v>341.78875387456299</v>
      </c>
      <c r="M43" s="4">
        <v>397.10240963855398</v>
      </c>
      <c r="N43" s="4">
        <v>482.25</v>
      </c>
      <c r="O43" s="4">
        <v>327.57512953367899</v>
      </c>
      <c r="P43" s="4">
        <v>450.33608815426999</v>
      </c>
      <c r="Q43" s="4">
        <v>319.10269121813002</v>
      </c>
      <c r="R43" s="4">
        <v>440.362678705794</v>
      </c>
      <c r="S43" s="4">
        <v>423.00369003690003</v>
      </c>
      <c r="T43" s="4">
        <v>502.36720751494403</v>
      </c>
      <c r="U43" s="4">
        <v>382.24301494476902</v>
      </c>
      <c r="V43" s="4">
        <v>529.85771113831095</v>
      </c>
      <c r="W43" s="4">
        <v>555.66477611940297</v>
      </c>
      <c r="X43" s="4">
        <v>471.03096366508692</v>
      </c>
      <c r="Y43" s="4">
        <v>405.58500145397323</v>
      </c>
    </row>
    <row r="44" spans="1:25" x14ac:dyDescent="0.25">
      <c r="A44" s="2" t="s">
        <v>234</v>
      </c>
      <c r="B44" s="4">
        <v>376.30265646417502</v>
      </c>
      <c r="C44" s="4">
        <v>421.41385914771428</v>
      </c>
      <c r="D44" s="4">
        <v>441.89336947185194</v>
      </c>
      <c r="E44" s="4">
        <v>450.14149054853834</v>
      </c>
      <c r="F44" s="4">
        <v>337.14800193058636</v>
      </c>
      <c r="G44" s="4">
        <v>388.54555027314495</v>
      </c>
      <c r="H44" s="4">
        <v>464.15085487481662</v>
      </c>
      <c r="I44" s="4">
        <v>348.13009862723402</v>
      </c>
      <c r="J44" s="4">
        <v>474.07849301032661</v>
      </c>
      <c r="K44" s="4">
        <v>346.54262857275967</v>
      </c>
      <c r="L44" s="4">
        <v>395.28998228950303</v>
      </c>
      <c r="M44" s="4">
        <v>268.83497949615736</v>
      </c>
      <c r="N44" s="4">
        <v>473.88198941810066</v>
      </c>
      <c r="O44" s="4">
        <v>464.24880480130304</v>
      </c>
      <c r="P44" s="4">
        <v>464.81331546174903</v>
      </c>
      <c r="Q44" s="4">
        <v>357.66184927487598</v>
      </c>
      <c r="R44" s="4">
        <v>230.30840960110501</v>
      </c>
      <c r="S44" s="4">
        <v>502.91663132897997</v>
      </c>
      <c r="T44" s="4">
        <v>494.78784639283703</v>
      </c>
      <c r="U44" s="4">
        <v>509.88056522416701</v>
      </c>
      <c r="V44" s="4">
        <v>385.75905142796699</v>
      </c>
      <c r="W44" s="4">
        <v>474.32335872912898</v>
      </c>
      <c r="X44" s="4">
        <v>294.67183449223108</v>
      </c>
      <c r="Y44" s="4">
        <v>405.23394389630738</v>
      </c>
    </row>
    <row r="45" spans="1:25" x14ac:dyDescent="0.25">
      <c r="A45" s="2" t="s">
        <v>245</v>
      </c>
      <c r="B45" s="4">
        <v>329.88681099027701</v>
      </c>
      <c r="C45" s="4">
        <v>395.897732672595</v>
      </c>
      <c r="D45" s="4">
        <v>429.61529657308301</v>
      </c>
      <c r="E45" s="4">
        <v>444.38739805759502</v>
      </c>
      <c r="F45" s="4">
        <v>412.08223606667798</v>
      </c>
      <c r="G45" s="4">
        <v>390.58516038449102</v>
      </c>
      <c r="H45" s="4">
        <v>471.83543188575999</v>
      </c>
      <c r="I45" s="4">
        <v>357.963894237891</v>
      </c>
      <c r="J45" s="4">
        <v>467.77240048433498</v>
      </c>
      <c r="K45" s="4">
        <v>361.79923125723002</v>
      </c>
      <c r="L45" s="4">
        <v>352.75616157005902</v>
      </c>
      <c r="M45" s="4">
        <v>297.63578698923101</v>
      </c>
      <c r="N45" s="4">
        <v>464.17999046408102</v>
      </c>
      <c r="O45" s="4">
        <v>505.03922387606298</v>
      </c>
      <c r="P45" s="4">
        <v>466.18769685422097</v>
      </c>
      <c r="Q45" s="4">
        <v>443.280986740206</v>
      </c>
      <c r="R45" s="4">
        <v>221.111513196712</v>
      </c>
      <c r="S45" s="4">
        <v>409.36470081453598</v>
      </c>
      <c r="T45" s="4">
        <v>455.15884336602198</v>
      </c>
      <c r="U45" s="4">
        <v>433.26089217397799</v>
      </c>
      <c r="V45" s="4">
        <v>448.96290292871601</v>
      </c>
      <c r="W45" s="4">
        <v>456.050261226109</v>
      </c>
      <c r="X45" s="4">
        <v>287.62176707449282</v>
      </c>
      <c r="Y45" s="4">
        <v>404.4537530384506</v>
      </c>
    </row>
    <row r="46" spans="1:25" x14ac:dyDescent="0.25">
      <c r="A46" s="2" t="s">
        <v>251</v>
      </c>
      <c r="B46" s="4">
        <v>358.09401290132536</v>
      </c>
      <c r="C46" s="4">
        <v>411.00651128899466</v>
      </c>
      <c r="D46" s="4">
        <v>451.50676564121233</v>
      </c>
      <c r="E46" s="4">
        <v>425.47147738286799</v>
      </c>
      <c r="F46" s="4">
        <v>326.70304095964462</v>
      </c>
      <c r="G46" s="4">
        <v>428.66324954127936</v>
      </c>
      <c r="H46" s="4">
        <v>456.342537270913</v>
      </c>
      <c r="I46" s="4">
        <v>322.56415866842536</v>
      </c>
      <c r="J46" s="4">
        <v>395.13690762347136</v>
      </c>
      <c r="K46" s="4">
        <v>360.6530295294267</v>
      </c>
      <c r="L46" s="4">
        <v>318.79207352297635</v>
      </c>
      <c r="M46" s="4">
        <v>311.359132423642</v>
      </c>
      <c r="N46" s="4">
        <v>483.2652392923863</v>
      </c>
      <c r="O46" s="4">
        <v>545.34025103315662</v>
      </c>
      <c r="P46" s="4">
        <v>483.97629953830665</v>
      </c>
      <c r="Q46" s="4">
        <v>482.80227272566998</v>
      </c>
      <c r="R46" s="4">
        <v>197.76820864587432</v>
      </c>
      <c r="S46" s="4">
        <v>500.88819387395802</v>
      </c>
      <c r="T46" s="4">
        <v>507.07015509494101</v>
      </c>
      <c r="U46" s="4">
        <v>506.43016306977597</v>
      </c>
      <c r="V46" s="4">
        <v>394.12641367786301</v>
      </c>
      <c r="W46" s="4">
        <v>570.73739118007802</v>
      </c>
      <c r="X46" s="4">
        <v>246.28127369219106</v>
      </c>
      <c r="Y46" s="4">
        <v>403.57665078171101</v>
      </c>
    </row>
    <row r="47" spans="1:25" x14ac:dyDescent="0.25">
      <c r="A47" s="2" t="s">
        <v>188</v>
      </c>
      <c r="B47" s="4">
        <v>370.34030197444798</v>
      </c>
      <c r="C47" s="4">
        <v>318.85932203389802</v>
      </c>
      <c r="D47" s="4">
        <v>388.62305295950199</v>
      </c>
      <c r="E47" s="4">
        <v>448.98021828103703</v>
      </c>
      <c r="F47" s="4">
        <v>219.004739336493</v>
      </c>
      <c r="G47" s="4">
        <v>479.98533455545402</v>
      </c>
      <c r="H47" s="4">
        <v>538.84628975265002</v>
      </c>
      <c r="I47" s="4">
        <v>424.80669456066897</v>
      </c>
      <c r="J47" s="4">
        <v>429.20947030497598</v>
      </c>
      <c r="K47" s="4">
        <v>294.39152119700702</v>
      </c>
      <c r="L47" s="4">
        <v>410.98132427843802</v>
      </c>
      <c r="M47" s="4">
        <v>331.37463126843699</v>
      </c>
      <c r="N47" s="4">
        <v>441.34104627766601</v>
      </c>
      <c r="O47" s="4">
        <v>466.04844606947</v>
      </c>
      <c r="P47" s="4">
        <v>404.106796116505</v>
      </c>
      <c r="Q47" s="4">
        <v>469.06162464985999</v>
      </c>
      <c r="R47" s="4">
        <v>330.28827037773402</v>
      </c>
      <c r="S47" s="4">
        <v>456.04347826087002</v>
      </c>
      <c r="T47" s="4">
        <v>450.31270010672398</v>
      </c>
      <c r="U47" s="4">
        <v>440.81049250535301</v>
      </c>
      <c r="V47" s="4">
        <v>376.34865470851997</v>
      </c>
      <c r="W47" s="4">
        <v>476.09071038251398</v>
      </c>
      <c r="X47" s="4">
        <v>311.32415902140673</v>
      </c>
      <c r="Y47" s="4">
        <v>403.35562082520141</v>
      </c>
    </row>
    <row r="48" spans="1:25" x14ac:dyDescent="0.25">
      <c r="A48" s="2" t="s">
        <v>163</v>
      </c>
      <c r="B48" s="4">
        <v>352.65742743825501</v>
      </c>
      <c r="C48" s="4">
        <v>406.22763262074398</v>
      </c>
      <c r="D48" s="4">
        <v>441.58947246645101</v>
      </c>
      <c r="E48" s="4">
        <v>371.22277111818698</v>
      </c>
      <c r="F48" s="4">
        <v>314.70381601610802</v>
      </c>
      <c r="G48" s="4">
        <v>398.46614084794697</v>
      </c>
      <c r="H48" s="4">
        <v>416.74998037111698</v>
      </c>
      <c r="I48" s="4">
        <v>325.05253308028898</v>
      </c>
      <c r="J48" s="4">
        <v>418.37522436841999</v>
      </c>
      <c r="K48" s="4">
        <v>353.443461731394</v>
      </c>
      <c r="L48" s="4">
        <v>386.238870459677</v>
      </c>
      <c r="M48" s="4">
        <v>355.027396856292</v>
      </c>
      <c r="N48" s="4">
        <v>433.06165726524102</v>
      </c>
      <c r="O48" s="4">
        <v>521.66227493657004</v>
      </c>
      <c r="P48" s="4">
        <v>471.25704162448602</v>
      </c>
      <c r="Q48" s="4">
        <v>469.33427475696402</v>
      </c>
      <c r="R48" s="4">
        <v>172.292684444721</v>
      </c>
      <c r="S48" s="4">
        <v>401.858088385038</v>
      </c>
      <c r="T48" s="4">
        <v>500.56917330989899</v>
      </c>
      <c r="U48" s="4">
        <v>495.27794278568098</v>
      </c>
      <c r="V48" s="4">
        <v>396.79632026627201</v>
      </c>
      <c r="W48" s="4">
        <v>555.41244167962702</v>
      </c>
      <c r="X48" s="4">
        <v>306.21054333764556</v>
      </c>
      <c r="Y48" s="4">
        <v>402.76031174639246</v>
      </c>
    </row>
    <row r="49" spans="1:25" x14ac:dyDescent="0.25">
      <c r="A49" s="2" t="s">
        <v>294</v>
      </c>
      <c r="B49" s="4">
        <v>231.242763772176</v>
      </c>
      <c r="C49" s="4">
        <v>304.20185614849203</v>
      </c>
      <c r="D49" s="4">
        <v>410.23035522066698</v>
      </c>
      <c r="E49" s="4">
        <v>324.988222698073</v>
      </c>
      <c r="F49" s="4">
        <v>347.20509708737899</v>
      </c>
      <c r="G49" s="4">
        <v>362.40806045340003</v>
      </c>
      <c r="H49" s="4">
        <v>547.419562419562</v>
      </c>
      <c r="I49" s="4">
        <v>377.68635170603699</v>
      </c>
      <c r="J49" s="4">
        <v>510.580080753701</v>
      </c>
      <c r="K49" s="4">
        <v>289.52284263959399</v>
      </c>
      <c r="L49" s="4">
        <v>403.989389920424</v>
      </c>
      <c r="M49" s="4">
        <v>281.24793388429799</v>
      </c>
      <c r="N49" s="4">
        <v>449.85840707964599</v>
      </c>
      <c r="O49" s="4"/>
      <c r="P49" s="4"/>
      <c r="Q49" s="4"/>
      <c r="R49" s="4"/>
      <c r="S49" s="4"/>
      <c r="T49" s="4"/>
      <c r="U49" s="4">
        <v>575.84340659340705</v>
      </c>
      <c r="V49" s="4">
        <v>449.73901098901098</v>
      </c>
      <c r="W49" s="4">
        <v>594.30769230769204</v>
      </c>
      <c r="X49" s="4">
        <v>355.69387755102042</v>
      </c>
      <c r="Y49" s="4">
        <v>400.95087713085763</v>
      </c>
    </row>
    <row r="50" spans="1:25" x14ac:dyDescent="0.25">
      <c r="A50" s="2" t="s">
        <v>261</v>
      </c>
      <c r="B50" s="4">
        <v>344.48006801813864</v>
      </c>
      <c r="C50" s="4">
        <v>413.61940466506434</v>
      </c>
      <c r="D50" s="4">
        <v>382.64394282629064</v>
      </c>
      <c r="E50" s="4">
        <v>456.10126266188263</v>
      </c>
      <c r="F50" s="4">
        <v>324.68559016760133</v>
      </c>
      <c r="G50" s="4">
        <v>401.48383407520737</v>
      </c>
      <c r="H50" s="4">
        <v>433.07774083415569</v>
      </c>
      <c r="I50" s="4">
        <v>331.02317715743169</v>
      </c>
      <c r="J50" s="4">
        <v>434.80418793236151</v>
      </c>
      <c r="K50" s="4">
        <v>347.79079377299399</v>
      </c>
      <c r="L50" s="4">
        <v>402.68595910971027</v>
      </c>
      <c r="M50" s="4">
        <v>385.42660538991601</v>
      </c>
      <c r="N50" s="4">
        <v>507.15935190597452</v>
      </c>
      <c r="O50" s="4">
        <v>565.62016593151657</v>
      </c>
      <c r="P50" s="4">
        <v>483.228759507544</v>
      </c>
      <c r="Q50" s="4">
        <v>445.37452437727848</v>
      </c>
      <c r="R50" s="4">
        <v>191.621188748219</v>
      </c>
      <c r="S50" s="4">
        <v>464.15694600918602</v>
      </c>
      <c r="T50" s="4">
        <v>490.27051882699999</v>
      </c>
      <c r="U50" s="4">
        <v>434.59912165806298</v>
      </c>
      <c r="V50" s="4">
        <v>449.54141051912598</v>
      </c>
      <c r="W50" s="4">
        <v>401.69340625949599</v>
      </c>
      <c r="X50" s="4">
        <v>236.09513693953417</v>
      </c>
      <c r="Y50" s="4">
        <v>400.31202855326904</v>
      </c>
    </row>
    <row r="51" spans="1:25" x14ac:dyDescent="0.25">
      <c r="A51" s="2" t="s">
        <v>187</v>
      </c>
      <c r="B51" s="4">
        <v>297.38007213705998</v>
      </c>
      <c r="C51" s="4">
        <v>338.99202780049097</v>
      </c>
      <c r="D51" s="4">
        <v>378.24152173913001</v>
      </c>
      <c r="E51" s="4">
        <v>448.152001918005</v>
      </c>
      <c r="F51" s="4">
        <v>512.66985784740405</v>
      </c>
      <c r="G51" s="4">
        <v>307.976031553398</v>
      </c>
      <c r="H51" s="4">
        <v>420.671947194719</v>
      </c>
      <c r="I51" s="4">
        <v>414.42665323934199</v>
      </c>
      <c r="J51" s="4">
        <v>458.44489039827101</v>
      </c>
      <c r="K51" s="4">
        <v>267.48036465638103</v>
      </c>
      <c r="L51" s="4">
        <v>389.82521847690401</v>
      </c>
      <c r="M51" s="4">
        <v>372.39797882579398</v>
      </c>
      <c r="N51" s="4">
        <v>485.57611241217802</v>
      </c>
      <c r="O51" s="4">
        <v>354.35084838533101</v>
      </c>
      <c r="P51" s="4">
        <v>428.19478527607401</v>
      </c>
      <c r="Q51" s="4">
        <v>266.94348041645998</v>
      </c>
      <c r="R51" s="4">
        <v>458.27637130801702</v>
      </c>
      <c r="S51" s="4">
        <v>388.62204142011802</v>
      </c>
      <c r="T51" s="4">
        <v>449.317545748116</v>
      </c>
      <c r="U51" s="4">
        <v>300.94881038211997</v>
      </c>
      <c r="V51" s="4">
        <v>467.286917098446</v>
      </c>
      <c r="W51" s="4">
        <v>591.17905529110203</v>
      </c>
      <c r="X51" s="4">
        <v>396.9046257796258</v>
      </c>
      <c r="Y51" s="4">
        <v>399.75039823062986</v>
      </c>
    </row>
    <row r="52" spans="1:25" x14ac:dyDescent="0.25">
      <c r="A52" s="2" t="s">
        <v>116</v>
      </c>
      <c r="B52" s="4">
        <v>362.60283870967697</v>
      </c>
      <c r="C52" s="4">
        <v>401.31706234746002</v>
      </c>
      <c r="D52" s="4">
        <v>460.09307875895001</v>
      </c>
      <c r="E52" s="4">
        <v>476.82297154899902</v>
      </c>
      <c r="F52" s="4">
        <v>481.87237977805199</v>
      </c>
      <c r="G52" s="4">
        <v>381.09298365122601</v>
      </c>
      <c r="H52" s="4">
        <v>491.58383339216402</v>
      </c>
      <c r="I52" s="4">
        <v>476.26146341463402</v>
      </c>
      <c r="J52" s="4">
        <v>478.63911933631101</v>
      </c>
      <c r="K52" s="4">
        <v>283.29457065845202</v>
      </c>
      <c r="L52" s="4">
        <v>395.69660071029898</v>
      </c>
      <c r="M52" s="4">
        <v>260.517857142857</v>
      </c>
      <c r="N52" s="4">
        <v>478.30525606469001</v>
      </c>
      <c r="O52" s="4">
        <v>227.05170575693001</v>
      </c>
      <c r="P52" s="4">
        <v>282.94062765055099</v>
      </c>
      <c r="Q52" s="4">
        <v>324.41419068736099</v>
      </c>
      <c r="R52" s="4">
        <v>342.44</v>
      </c>
      <c r="S52" s="4">
        <v>370.800191204589</v>
      </c>
      <c r="T52" s="4">
        <v>423.86016779864201</v>
      </c>
      <c r="U52" s="4">
        <v>315.00059382422802</v>
      </c>
      <c r="V52" s="4">
        <v>454.24243939015201</v>
      </c>
      <c r="W52" s="4">
        <v>531.95434421693403</v>
      </c>
      <c r="X52" s="4">
        <v>476.77750743444176</v>
      </c>
      <c r="Y52" s="4">
        <v>399.02529493380865</v>
      </c>
    </row>
    <row r="53" spans="1:25" x14ac:dyDescent="0.25">
      <c r="A53" s="2" t="s">
        <v>286</v>
      </c>
      <c r="B53" s="4">
        <v>308.65531794534547</v>
      </c>
      <c r="C53" s="4">
        <v>355.62090884899999</v>
      </c>
      <c r="D53" s="4">
        <v>413.71460873948899</v>
      </c>
      <c r="E53" s="4">
        <v>366.87077187554002</v>
      </c>
      <c r="F53" s="4">
        <v>315.61590885972902</v>
      </c>
      <c r="G53" s="4">
        <v>451.03987908382697</v>
      </c>
      <c r="H53" s="4">
        <v>423.73899718033601</v>
      </c>
      <c r="I53" s="4">
        <v>280.30230219043398</v>
      </c>
      <c r="J53" s="4">
        <v>486.357726306367</v>
      </c>
      <c r="K53" s="4">
        <v>382.85409119300402</v>
      </c>
      <c r="L53" s="4">
        <v>444.58375089477499</v>
      </c>
      <c r="M53" s="4">
        <v>318.710825043885</v>
      </c>
      <c r="N53" s="4">
        <v>442.93809701029602</v>
      </c>
      <c r="O53" s="4">
        <v>552.36094890510901</v>
      </c>
      <c r="P53" s="4">
        <v>432.59479988314303</v>
      </c>
      <c r="Q53" s="4">
        <v>297.72789301310002</v>
      </c>
      <c r="R53" s="4">
        <v>206.796168017686</v>
      </c>
      <c r="S53" s="4">
        <v>492.66927676537603</v>
      </c>
      <c r="T53" s="4">
        <v>588.86594761171</v>
      </c>
      <c r="U53" s="4">
        <v>605.46836067595905</v>
      </c>
      <c r="V53" s="4">
        <v>460.64936469316001</v>
      </c>
      <c r="W53" s="4">
        <v>357.40980873837498</v>
      </c>
      <c r="X53" s="4">
        <v>309.47904662126768</v>
      </c>
      <c r="Y53" s="4">
        <v>397.773570648381</v>
      </c>
    </row>
    <row r="54" spans="1:25" x14ac:dyDescent="0.25">
      <c r="A54" s="2" t="s">
        <v>236</v>
      </c>
      <c r="B54" s="4">
        <v>346.95199067246267</v>
      </c>
      <c r="C54" s="4">
        <v>384.91556372149898</v>
      </c>
      <c r="D54" s="4">
        <v>406.62193014794798</v>
      </c>
      <c r="E54" s="4">
        <v>458.82178103494402</v>
      </c>
      <c r="F54" s="4">
        <v>344.18688507684834</v>
      </c>
      <c r="G54" s="4">
        <v>372.38114120623368</v>
      </c>
      <c r="H54" s="4">
        <v>446.82321691751031</v>
      </c>
      <c r="I54" s="4">
        <v>321.58437069012797</v>
      </c>
      <c r="J54" s="4">
        <v>434.4544477674097</v>
      </c>
      <c r="K54" s="4">
        <v>342.79550670480603</v>
      </c>
      <c r="L54" s="4">
        <v>376.61756111560231</v>
      </c>
      <c r="M54" s="4">
        <v>350.74846668492972</v>
      </c>
      <c r="N54" s="4">
        <v>471.81016139443801</v>
      </c>
      <c r="O54" s="4">
        <v>516.10998765749264</v>
      </c>
      <c r="P54" s="4">
        <v>485.118679747513</v>
      </c>
      <c r="Q54" s="4">
        <v>318.10752796587002</v>
      </c>
      <c r="R54" s="4">
        <v>235.81884755976301</v>
      </c>
      <c r="S54" s="4">
        <v>466.30843585237301</v>
      </c>
      <c r="T54" s="4">
        <v>519.69266332186305</v>
      </c>
      <c r="U54" s="4">
        <v>494.570057725467</v>
      </c>
      <c r="V54" s="4">
        <v>416.820794794579</v>
      </c>
      <c r="W54" s="4">
        <v>448.38217440543599</v>
      </c>
      <c r="X54" s="4">
        <v>306.33904222564325</v>
      </c>
      <c r="Y54" s="4">
        <v>397.46247355288921</v>
      </c>
    </row>
    <row r="55" spans="1:25" x14ac:dyDescent="0.25">
      <c r="A55" s="2" t="s">
        <v>207</v>
      </c>
      <c r="B55" s="4"/>
      <c r="C55" s="4"/>
      <c r="D55" s="4"/>
      <c r="E55" s="4"/>
      <c r="F55" s="4"/>
      <c r="G55" s="4"/>
      <c r="H55" s="4"/>
      <c r="I55" s="4"/>
      <c r="J55" s="4"/>
      <c r="K55" s="4"/>
      <c r="L55" s="4"/>
      <c r="M55" s="4"/>
      <c r="N55" s="4"/>
      <c r="O55" s="4"/>
      <c r="P55" s="4"/>
      <c r="Q55" s="4"/>
      <c r="R55" s="4"/>
      <c r="S55" s="4"/>
      <c r="T55" s="4"/>
      <c r="U55" s="4">
        <v>560.132947976879</v>
      </c>
      <c r="V55" s="4">
        <v>429.88439306358401</v>
      </c>
      <c r="W55" s="4">
        <v>200.91182364729499</v>
      </c>
      <c r="X55" s="4">
        <v>389.25806451612902</v>
      </c>
      <c r="Y55" s="4">
        <v>395.04680730097175</v>
      </c>
    </row>
    <row r="56" spans="1:25" x14ac:dyDescent="0.25">
      <c r="A56" s="2" t="s">
        <v>259</v>
      </c>
      <c r="B56" s="4">
        <v>315.83471541650999</v>
      </c>
      <c r="C56" s="4">
        <v>379.436654868863</v>
      </c>
      <c r="D56" s="4">
        <v>408.21238099535299</v>
      </c>
      <c r="E56" s="4">
        <v>414.35238225131798</v>
      </c>
      <c r="F56" s="4">
        <v>298.79570922325502</v>
      </c>
      <c r="G56" s="4">
        <v>411.57734258800201</v>
      </c>
      <c r="H56" s="4">
        <v>441.46655197837299</v>
      </c>
      <c r="I56" s="4">
        <v>287.82115261577798</v>
      </c>
      <c r="J56" s="4">
        <v>365.99868400273698</v>
      </c>
      <c r="K56" s="4">
        <v>346.52458509432</v>
      </c>
      <c r="L56" s="4">
        <v>262.72910320615398</v>
      </c>
      <c r="M56" s="4">
        <v>281.66679235119801</v>
      </c>
      <c r="N56" s="4">
        <v>426.04493712055501</v>
      </c>
      <c r="O56" s="4">
        <v>499.84807922516097</v>
      </c>
      <c r="P56" s="4">
        <v>471.99146646374601</v>
      </c>
      <c r="Q56" s="4">
        <v>493.13669376693798</v>
      </c>
      <c r="R56" s="4">
        <v>210.69093189377799</v>
      </c>
      <c r="S56" s="4">
        <v>560.78511901519698</v>
      </c>
      <c r="T56" s="4">
        <v>497.12220160074202</v>
      </c>
      <c r="U56" s="4">
        <v>478.81658629583899</v>
      </c>
      <c r="V56" s="4">
        <v>401.14090303135703</v>
      </c>
      <c r="W56" s="4">
        <v>576.36480131671794</v>
      </c>
      <c r="X56" s="4">
        <v>243.8123612571562</v>
      </c>
      <c r="Y56" s="4">
        <v>394.52913632952391</v>
      </c>
    </row>
    <row r="57" spans="1:25" x14ac:dyDescent="0.25">
      <c r="A57" s="2" t="s">
        <v>132</v>
      </c>
      <c r="B57" s="4">
        <v>367.72647171693899</v>
      </c>
      <c r="C57" s="4">
        <v>389.58907748412901</v>
      </c>
      <c r="D57" s="4">
        <v>440.93873306394102</v>
      </c>
      <c r="E57" s="4">
        <v>371.88030144995702</v>
      </c>
      <c r="F57" s="4">
        <v>403.40499134064601</v>
      </c>
      <c r="G57" s="4">
        <v>314.27801826375702</v>
      </c>
      <c r="H57" s="4">
        <v>451.79522397140499</v>
      </c>
      <c r="I57" s="4">
        <v>406.55242080282301</v>
      </c>
      <c r="J57" s="4">
        <v>288.286599511124</v>
      </c>
      <c r="K57" s="4">
        <v>326.94290245836601</v>
      </c>
      <c r="L57" s="4">
        <v>407.22649362981701</v>
      </c>
      <c r="M57" s="4">
        <v>330.05038679320501</v>
      </c>
      <c r="N57" s="4">
        <v>402.63163386757498</v>
      </c>
      <c r="O57" s="4">
        <v>361.18399302640898</v>
      </c>
      <c r="P57" s="4">
        <v>439.46834054088902</v>
      </c>
      <c r="Q57" s="4">
        <v>423.25833415443202</v>
      </c>
      <c r="R57" s="4">
        <v>390.31077330024198</v>
      </c>
      <c r="S57" s="4">
        <v>500.30139295827701</v>
      </c>
      <c r="T57" s="4">
        <v>372.252087597882</v>
      </c>
      <c r="U57" s="4">
        <v>358.42530276195498</v>
      </c>
      <c r="V57" s="4">
        <v>400.15617056882598</v>
      </c>
      <c r="W57" s="4">
        <v>392.95051598588299</v>
      </c>
      <c r="X57" s="4">
        <v>435.11551544287721</v>
      </c>
      <c r="Y57" s="4">
        <v>390.20546437788511</v>
      </c>
    </row>
    <row r="58" spans="1:25" x14ac:dyDescent="0.25">
      <c r="A58" s="2" t="s">
        <v>237</v>
      </c>
      <c r="B58" s="4">
        <v>361.72552459946098</v>
      </c>
      <c r="C58" s="4">
        <v>406.29006467840497</v>
      </c>
      <c r="D58" s="4">
        <v>432.60090054676101</v>
      </c>
      <c r="E58" s="4">
        <v>389.33064616589297</v>
      </c>
      <c r="F58" s="4">
        <v>315.47452078710899</v>
      </c>
      <c r="G58" s="4">
        <v>369.36623347524102</v>
      </c>
      <c r="H58" s="4">
        <v>402.93544744518698</v>
      </c>
      <c r="I58" s="4">
        <v>313.18277693769102</v>
      </c>
      <c r="J58" s="4">
        <v>386.72441226779102</v>
      </c>
      <c r="K58" s="4">
        <v>330.70787798727002</v>
      </c>
      <c r="L58" s="4">
        <v>376.29740503049402</v>
      </c>
      <c r="M58" s="4">
        <v>350.28187379606698</v>
      </c>
      <c r="N58" s="4">
        <v>475.50455384873698</v>
      </c>
      <c r="O58" s="4">
        <v>521.57614319092102</v>
      </c>
      <c r="P58" s="4">
        <v>455.88003343433297</v>
      </c>
      <c r="Q58" s="4">
        <v>435.21486526253801</v>
      </c>
      <c r="R58" s="4">
        <v>219.70744908437399</v>
      </c>
      <c r="S58" s="4">
        <v>404.17770580179598</v>
      </c>
      <c r="T58" s="4">
        <v>445.21681342759098</v>
      </c>
      <c r="U58" s="4">
        <v>428.57226836804301</v>
      </c>
      <c r="V58" s="4">
        <v>388.34392834656899</v>
      </c>
      <c r="W58" s="4">
        <v>508.18690030899302</v>
      </c>
      <c r="X58" s="4">
        <v>236.2901506798971</v>
      </c>
      <c r="Y58" s="4">
        <v>389.28645632483313</v>
      </c>
    </row>
    <row r="59" spans="1:25" x14ac:dyDescent="0.25">
      <c r="A59" s="2" t="s">
        <v>240</v>
      </c>
      <c r="B59" s="4">
        <v>295.42906015394902</v>
      </c>
      <c r="C59" s="4">
        <v>384.72338076158599</v>
      </c>
      <c r="D59" s="4">
        <v>463.61780438104898</v>
      </c>
      <c r="E59" s="4">
        <v>389.616051648839</v>
      </c>
      <c r="F59" s="4">
        <v>388.36008607123398</v>
      </c>
      <c r="G59" s="4">
        <v>390.22241020301902</v>
      </c>
      <c r="H59" s="4">
        <v>434.07958054554803</v>
      </c>
      <c r="I59" s="4">
        <v>301.44449490689698</v>
      </c>
      <c r="J59" s="4">
        <v>366.64114896908899</v>
      </c>
      <c r="K59" s="4">
        <v>283.68820717405498</v>
      </c>
      <c r="L59" s="4">
        <v>303.33437226405198</v>
      </c>
      <c r="M59" s="4">
        <v>255.364956402681</v>
      </c>
      <c r="N59" s="4">
        <v>407.71687003405202</v>
      </c>
      <c r="O59" s="4">
        <v>500.73642722721303</v>
      </c>
      <c r="P59" s="4">
        <v>427.13262955194102</v>
      </c>
      <c r="Q59" s="4">
        <v>494.63355781921598</v>
      </c>
      <c r="R59" s="4">
        <v>231.88873249349001</v>
      </c>
      <c r="S59" s="4">
        <v>540.07653828663399</v>
      </c>
      <c r="T59" s="4">
        <v>480.77093806641398</v>
      </c>
      <c r="U59" s="4">
        <v>469.19998628587098</v>
      </c>
      <c r="V59" s="4">
        <v>344.066666666667</v>
      </c>
      <c r="W59" s="4">
        <v>521.653777716945</v>
      </c>
      <c r="X59" s="4">
        <v>273.73385799828912</v>
      </c>
      <c r="Y59" s="4">
        <v>389.04919720124917</v>
      </c>
    </row>
    <row r="60" spans="1:25" x14ac:dyDescent="0.25">
      <c r="A60" s="2" t="s">
        <v>166</v>
      </c>
      <c r="B60" s="4">
        <v>360.89560875603502</v>
      </c>
      <c r="C60" s="4">
        <v>388.22067493393001</v>
      </c>
      <c r="D60" s="4">
        <v>459.30872168880302</v>
      </c>
      <c r="E60" s="4">
        <v>375.24692819659498</v>
      </c>
      <c r="F60" s="4">
        <v>304.67240048871503</v>
      </c>
      <c r="G60" s="4">
        <v>400.89206307316698</v>
      </c>
      <c r="H60" s="4">
        <v>432.247930922124</v>
      </c>
      <c r="I60" s="4">
        <v>357.62165422358402</v>
      </c>
      <c r="J60" s="4">
        <v>317.56823517740798</v>
      </c>
      <c r="K60" s="4">
        <v>312.39324823648002</v>
      </c>
      <c r="L60" s="4">
        <v>352.05762782900302</v>
      </c>
      <c r="M60" s="4">
        <v>285.72391559202799</v>
      </c>
      <c r="N60" s="4">
        <v>440.02621057307903</v>
      </c>
      <c r="O60" s="4">
        <v>427.47205860698</v>
      </c>
      <c r="P60" s="4">
        <v>486.81081269619801</v>
      </c>
      <c r="Q60" s="4">
        <v>411.27524738578097</v>
      </c>
      <c r="R60" s="4">
        <v>232.08424359770601</v>
      </c>
      <c r="S60" s="4">
        <v>319.48841368288902</v>
      </c>
      <c r="T60" s="4">
        <v>522.25163398692803</v>
      </c>
      <c r="U60" s="4">
        <v>505.39172964192397</v>
      </c>
      <c r="V60" s="4">
        <v>364.81447335635198</v>
      </c>
      <c r="W60" s="4">
        <v>570.61736976374505</v>
      </c>
      <c r="X60" s="4">
        <v>309.75482393573088</v>
      </c>
      <c r="Y60" s="4">
        <v>388.55808810196447</v>
      </c>
    </row>
    <row r="61" spans="1:25" x14ac:dyDescent="0.25">
      <c r="A61" s="2" t="s">
        <v>235</v>
      </c>
      <c r="B61" s="4">
        <v>398.21044775684652</v>
      </c>
      <c r="C61" s="4">
        <v>364.74122528228304</v>
      </c>
      <c r="D61" s="4">
        <v>407.90538828046499</v>
      </c>
      <c r="E61" s="4">
        <v>388.47852518871753</v>
      </c>
      <c r="F61" s="4">
        <v>358.211715052665</v>
      </c>
      <c r="G61" s="4">
        <v>346.69285113169752</v>
      </c>
      <c r="H61" s="4">
        <v>431.2665401900515</v>
      </c>
      <c r="I61" s="4">
        <v>286.6353300458195</v>
      </c>
      <c r="J61" s="4">
        <v>429.89427069099702</v>
      </c>
      <c r="K61" s="4">
        <v>328.60764202089848</v>
      </c>
      <c r="L61" s="4">
        <v>382.06965207940448</v>
      </c>
      <c r="M61" s="4">
        <v>332.8548453077965</v>
      </c>
      <c r="N61" s="4">
        <v>378.53316494281398</v>
      </c>
      <c r="O61" s="4">
        <v>489.84902167728751</v>
      </c>
      <c r="P61" s="4">
        <v>443.48562902031199</v>
      </c>
      <c r="Q61" s="4">
        <v>398.42135369742999</v>
      </c>
      <c r="R61" s="4">
        <v>215.791328255026</v>
      </c>
      <c r="S61" s="4">
        <v>512.14036939313996</v>
      </c>
      <c r="T61" s="4">
        <v>462.61472730400902</v>
      </c>
      <c r="U61" s="4">
        <v>465.47103289094099</v>
      </c>
      <c r="V61" s="4">
        <v>458.24827875232</v>
      </c>
      <c r="W61" s="4">
        <v>485.148882113821</v>
      </c>
      <c r="X61" s="4">
        <v>384.38480287611969</v>
      </c>
      <c r="Y61" s="4">
        <v>388.2826488642844</v>
      </c>
    </row>
    <row r="62" spans="1:25" x14ac:dyDescent="0.25">
      <c r="A62" s="2" t="s">
        <v>144</v>
      </c>
      <c r="B62" s="4">
        <v>312.066439522998</v>
      </c>
      <c r="C62" s="4">
        <v>317.35591603053399</v>
      </c>
      <c r="D62" s="4">
        <v>321.58077709611501</v>
      </c>
      <c r="E62" s="4">
        <v>336.691358024691</v>
      </c>
      <c r="F62" s="4">
        <v>365.42211538461498</v>
      </c>
      <c r="G62" s="4">
        <v>349.94553805774302</v>
      </c>
      <c r="H62" s="4">
        <v>439.17784476262199</v>
      </c>
      <c r="I62" s="4">
        <v>393.73898963730602</v>
      </c>
      <c r="J62" s="4">
        <v>393.995518207283</v>
      </c>
      <c r="K62" s="4">
        <v>337.46375074895099</v>
      </c>
      <c r="L62" s="4">
        <v>361.20313479623798</v>
      </c>
      <c r="M62" s="4">
        <v>359.45295698924701</v>
      </c>
      <c r="N62" s="4">
        <v>442.40836236933802</v>
      </c>
      <c r="O62" s="4">
        <v>398.71270358306202</v>
      </c>
      <c r="P62" s="4">
        <v>465.49071428571398</v>
      </c>
      <c r="Q62" s="4">
        <v>472.63936889556697</v>
      </c>
      <c r="R62" s="4">
        <v>375.31831831831801</v>
      </c>
      <c r="S62" s="4">
        <v>468.97559274755901</v>
      </c>
      <c r="T62" s="4">
        <v>345.11633986928098</v>
      </c>
      <c r="U62" s="4">
        <v>338.47948717948702</v>
      </c>
      <c r="V62" s="4">
        <v>405.45905867182501</v>
      </c>
      <c r="W62" s="4">
        <v>483.40772818121297</v>
      </c>
      <c r="X62" s="4">
        <v>422.07215793056503</v>
      </c>
      <c r="Y62" s="4">
        <v>387.22496396914215</v>
      </c>
    </row>
    <row r="63" spans="1:25" x14ac:dyDescent="0.25">
      <c r="A63" s="2" t="s">
        <v>177</v>
      </c>
      <c r="B63" s="4">
        <v>377.36113981987302</v>
      </c>
      <c r="C63" s="4">
        <v>392.14366364581798</v>
      </c>
      <c r="D63" s="4">
        <v>442.84962974157497</v>
      </c>
      <c r="E63" s="4">
        <v>397.13566193669101</v>
      </c>
      <c r="F63" s="4">
        <v>272.79584432717701</v>
      </c>
      <c r="G63" s="4">
        <v>459.30506437768202</v>
      </c>
      <c r="H63" s="4">
        <v>416.95220841960003</v>
      </c>
      <c r="I63" s="4">
        <v>394.98532110091702</v>
      </c>
      <c r="J63" s="4">
        <v>452.13781575037098</v>
      </c>
      <c r="K63" s="4">
        <v>177.88809569747201</v>
      </c>
      <c r="L63" s="4">
        <v>406.96538912788401</v>
      </c>
      <c r="M63" s="4">
        <v>178.16334334881199</v>
      </c>
      <c r="N63" s="4">
        <v>379.87440633245399</v>
      </c>
      <c r="O63" s="4">
        <v>517.66840882694498</v>
      </c>
      <c r="P63" s="4">
        <v>397.78541255984197</v>
      </c>
      <c r="Q63" s="4">
        <v>495.56624744077197</v>
      </c>
      <c r="R63" s="4">
        <v>203.582203889216</v>
      </c>
      <c r="S63" s="4">
        <v>475.94077784325299</v>
      </c>
      <c r="T63" s="4">
        <v>461.21795989537901</v>
      </c>
      <c r="U63" s="4">
        <v>476.16291629162902</v>
      </c>
      <c r="V63" s="4">
        <v>388.59324043877899</v>
      </c>
      <c r="W63" s="4">
        <v>534.32265598932304</v>
      </c>
      <c r="X63" s="4">
        <v>197.08375778155064</v>
      </c>
      <c r="Y63" s="4">
        <v>386.80352889491371</v>
      </c>
    </row>
    <row r="64" spans="1:25" x14ac:dyDescent="0.25">
      <c r="A64" s="2" t="s">
        <v>149</v>
      </c>
      <c r="B64" s="4">
        <v>329.68151491365802</v>
      </c>
      <c r="C64" s="4">
        <v>406.509282819715</v>
      </c>
      <c r="D64" s="4">
        <v>424.47914172575702</v>
      </c>
      <c r="E64" s="4">
        <v>411.498989156405</v>
      </c>
      <c r="F64" s="4">
        <v>396.98962422882801</v>
      </c>
      <c r="G64" s="4">
        <v>293.77846124727898</v>
      </c>
      <c r="H64" s="4">
        <v>445.46623195156002</v>
      </c>
      <c r="I64" s="4">
        <v>382.36906854130098</v>
      </c>
      <c r="J64" s="4">
        <v>390.09147212958499</v>
      </c>
      <c r="K64" s="4">
        <v>302.33408071748897</v>
      </c>
      <c r="L64" s="4">
        <v>406.89194720147299</v>
      </c>
      <c r="M64" s="4">
        <v>360.737468225724</v>
      </c>
      <c r="N64" s="4">
        <v>384.29918076391101</v>
      </c>
      <c r="O64" s="4">
        <v>348.32769932169498</v>
      </c>
      <c r="P64" s="4">
        <v>429.70820568927797</v>
      </c>
      <c r="Q64" s="4">
        <v>424.70021164021199</v>
      </c>
      <c r="R64" s="4">
        <v>328.81032781493298</v>
      </c>
      <c r="S64" s="4">
        <v>496.94239581060401</v>
      </c>
      <c r="T64" s="4">
        <v>325.19839829151101</v>
      </c>
      <c r="U64" s="4">
        <v>324.02130449033098</v>
      </c>
      <c r="V64" s="4">
        <v>351.66154721274199</v>
      </c>
      <c r="W64" s="4">
        <v>506.43763969602099</v>
      </c>
      <c r="X64" s="4">
        <v>383.63841029175279</v>
      </c>
      <c r="Y64" s="4">
        <v>384.98141756007675</v>
      </c>
    </row>
    <row r="65" spans="1:25" x14ac:dyDescent="0.25">
      <c r="A65" s="2" t="s">
        <v>242</v>
      </c>
      <c r="B65" s="4">
        <v>337.90741808367045</v>
      </c>
      <c r="C65" s="4">
        <v>395.69573783374096</v>
      </c>
      <c r="D65" s="4">
        <v>426.09338701141598</v>
      </c>
      <c r="E65" s="4">
        <v>408.03070225955048</v>
      </c>
      <c r="F65" s="4">
        <v>354.0191346053935</v>
      </c>
      <c r="G65" s="4">
        <v>340.51516406098153</v>
      </c>
      <c r="H65" s="4">
        <v>438.04286810107197</v>
      </c>
      <c r="I65" s="4">
        <v>328.98165568182253</v>
      </c>
      <c r="J65" s="4">
        <v>463.19825300849902</v>
      </c>
      <c r="K65" s="4">
        <v>316.19286165531202</v>
      </c>
      <c r="L65" s="4">
        <v>374.98917444688948</v>
      </c>
      <c r="M65" s="4">
        <v>289.74108349496248</v>
      </c>
      <c r="N65" s="4">
        <v>415.957607698294</v>
      </c>
      <c r="O65" s="4">
        <v>442.48952704350552</v>
      </c>
      <c r="P65" s="4">
        <v>427.63388533131399</v>
      </c>
      <c r="Q65" s="4">
        <v>298.74040583077152</v>
      </c>
      <c r="R65" s="4">
        <v>239.83532291470499</v>
      </c>
      <c r="S65" s="4">
        <v>459.45909064287503</v>
      </c>
      <c r="T65" s="4">
        <v>469.66535038827101</v>
      </c>
      <c r="U65" s="4">
        <v>446.48415241835397</v>
      </c>
      <c r="V65" s="4">
        <v>375.99145810663799</v>
      </c>
      <c r="W65" s="4">
        <v>457.45074402632702</v>
      </c>
      <c r="X65" s="4">
        <v>311.39484549443631</v>
      </c>
      <c r="Y65" s="4">
        <v>381.45483836630768</v>
      </c>
    </row>
    <row r="66" spans="1:25" x14ac:dyDescent="0.25">
      <c r="A66" s="2" t="s">
        <v>111</v>
      </c>
      <c r="B66" s="4">
        <v>333.80469289164898</v>
      </c>
      <c r="C66" s="4">
        <v>337.55570032573303</v>
      </c>
      <c r="D66" s="4">
        <v>319.694744420446</v>
      </c>
      <c r="E66" s="4">
        <v>412.94297976701398</v>
      </c>
      <c r="F66" s="4">
        <v>414.89312039312</v>
      </c>
      <c r="G66" s="4">
        <v>344.96793349168598</v>
      </c>
      <c r="H66" s="4">
        <v>410.58823529411802</v>
      </c>
      <c r="I66" s="4">
        <v>362.49012345679</v>
      </c>
      <c r="J66" s="4">
        <v>399.47781774580301</v>
      </c>
      <c r="K66" s="4">
        <v>351.44883866917797</v>
      </c>
      <c r="L66" s="4">
        <v>388.34560092006899</v>
      </c>
      <c r="M66" s="4">
        <v>334.88956680902999</v>
      </c>
      <c r="N66" s="4">
        <v>407.08803611738102</v>
      </c>
      <c r="O66" s="4">
        <v>381.86574585635401</v>
      </c>
      <c r="P66" s="4">
        <v>420.658885941645</v>
      </c>
      <c r="Q66" s="4">
        <v>463.15297297297298</v>
      </c>
      <c r="R66" s="4">
        <v>340.43592552026303</v>
      </c>
      <c r="S66" s="4">
        <v>524.24623115577901</v>
      </c>
      <c r="T66" s="4">
        <v>307.47975596228503</v>
      </c>
      <c r="U66" s="4">
        <v>280.276036400404</v>
      </c>
      <c r="V66" s="4">
        <v>464.45430672268901</v>
      </c>
      <c r="W66" s="4">
        <v>413.47209821428601</v>
      </c>
      <c r="X66" s="4">
        <v>352.15274725274725</v>
      </c>
      <c r="Y66" s="4">
        <v>381.14704766528013</v>
      </c>
    </row>
    <row r="67" spans="1:25" x14ac:dyDescent="0.25">
      <c r="A67" s="2" t="s">
        <v>182</v>
      </c>
      <c r="B67" s="4">
        <v>254.67493975903599</v>
      </c>
      <c r="C67" s="4">
        <v>295.36067551266598</v>
      </c>
      <c r="D67" s="4">
        <v>279.09515819750698</v>
      </c>
      <c r="E67" s="4">
        <v>435.65389082462298</v>
      </c>
      <c r="F67" s="4">
        <v>330.86524822694997</v>
      </c>
      <c r="G67" s="4">
        <v>383.19782608695698</v>
      </c>
      <c r="H67" s="4">
        <v>421.90416082281399</v>
      </c>
      <c r="I67" s="4">
        <v>321.65016347501199</v>
      </c>
      <c r="J67" s="4">
        <v>436.38024809160299</v>
      </c>
      <c r="K67" s="4">
        <v>243.39372659175999</v>
      </c>
      <c r="L67" s="4">
        <v>344.50692520775601</v>
      </c>
      <c r="M67" s="4">
        <v>265.25682087781701</v>
      </c>
      <c r="N67" s="4">
        <v>440.62627474505098</v>
      </c>
      <c r="O67" s="4">
        <v>429.55024711696899</v>
      </c>
      <c r="P67" s="4">
        <v>511.52565880721198</v>
      </c>
      <c r="Q67" s="4">
        <v>361.42650701899299</v>
      </c>
      <c r="R67" s="4">
        <v>214.262519768055</v>
      </c>
      <c r="S67" s="4">
        <v>342.35373749264301</v>
      </c>
      <c r="T67" s="4">
        <v>535.399319066148</v>
      </c>
      <c r="U67" s="4">
        <v>596.95281995661605</v>
      </c>
      <c r="V67" s="4">
        <v>357.68873168266799</v>
      </c>
      <c r="W67" s="4">
        <v>667.45322128851501</v>
      </c>
      <c r="X67" s="4">
        <v>239.19442131557037</v>
      </c>
      <c r="Y67" s="4">
        <v>378.62492356230177</v>
      </c>
    </row>
    <row r="68" spans="1:25" x14ac:dyDescent="0.25">
      <c r="A68" s="2" t="s">
        <v>147</v>
      </c>
      <c r="B68" s="4">
        <v>372.59719268396401</v>
      </c>
      <c r="C68" s="4">
        <v>385.820915926179</v>
      </c>
      <c r="D68" s="4">
        <v>390.84611245628201</v>
      </c>
      <c r="E68" s="4">
        <v>356.77891061452499</v>
      </c>
      <c r="F68" s="4">
        <v>358.52664440249703</v>
      </c>
      <c r="G68" s="4">
        <v>336.09771796372098</v>
      </c>
      <c r="H68" s="4">
        <v>457.764787005823</v>
      </c>
      <c r="I68" s="4">
        <v>327.09297851875601</v>
      </c>
      <c r="J68" s="4">
        <v>325.08203546646098</v>
      </c>
      <c r="K68" s="4">
        <v>323.11612903225802</v>
      </c>
      <c r="L68" s="4">
        <v>366.08559602649001</v>
      </c>
      <c r="M68" s="4">
        <v>346.921551724138</v>
      </c>
      <c r="N68" s="4">
        <v>423.765167975932</v>
      </c>
      <c r="O68" s="4">
        <v>325.56969192339699</v>
      </c>
      <c r="P68" s="4">
        <v>439.66978841484598</v>
      </c>
      <c r="Q68" s="4">
        <v>329.12115796997898</v>
      </c>
      <c r="R68" s="4">
        <v>394.37683986522399</v>
      </c>
      <c r="S68" s="4">
        <v>427.90813859790501</v>
      </c>
      <c r="T68" s="4">
        <v>370.658064516129</v>
      </c>
      <c r="U68" s="4">
        <v>387.08482234545102</v>
      </c>
      <c r="V68" s="4">
        <v>397.62235841082003</v>
      </c>
      <c r="W68" s="4">
        <v>404.446597353497</v>
      </c>
      <c r="X68" s="4">
        <v>412.90840809513873</v>
      </c>
      <c r="Y68" s="4">
        <v>376.51572205606141</v>
      </c>
    </row>
    <row r="69" spans="1:25" x14ac:dyDescent="0.25">
      <c r="A69" s="2" t="s">
        <v>273</v>
      </c>
      <c r="B69" s="4">
        <v>280.06369331947332</v>
      </c>
      <c r="C69" s="4">
        <v>397.44065132641896</v>
      </c>
      <c r="D69" s="4">
        <v>388.02602647936828</v>
      </c>
      <c r="E69" s="4">
        <v>405.62032436458838</v>
      </c>
      <c r="F69" s="4">
        <v>333.23493892262371</v>
      </c>
      <c r="G69" s="4">
        <v>347.83204020781335</v>
      </c>
      <c r="H69" s="4">
        <v>401.4160985073313</v>
      </c>
      <c r="I69" s="4">
        <v>302.74220237463265</v>
      </c>
      <c r="J69" s="4">
        <v>412.25833034200195</v>
      </c>
      <c r="K69" s="4">
        <v>328.21220291168464</v>
      </c>
      <c r="L69" s="4">
        <v>343.072360038949</v>
      </c>
      <c r="M69" s="4">
        <v>344.14448250003267</v>
      </c>
      <c r="N69" s="4">
        <v>461.06708812376866</v>
      </c>
      <c r="O69" s="4">
        <v>457.0316425943077</v>
      </c>
      <c r="P69" s="4">
        <v>433.01055876081233</v>
      </c>
      <c r="Q69" s="4">
        <v>357.98968995030464</v>
      </c>
      <c r="R69" s="4">
        <v>211.29237308259403</v>
      </c>
      <c r="S69" s="4">
        <v>460.09597239445702</v>
      </c>
      <c r="T69" s="4">
        <v>502.17668674083899</v>
      </c>
      <c r="U69" s="4">
        <v>511.524065847923</v>
      </c>
      <c r="V69" s="4">
        <v>411.904151690368</v>
      </c>
      <c r="W69" s="4">
        <v>569.89589171469402</v>
      </c>
      <c r="X69" s="4">
        <v>279.91153311718386</v>
      </c>
      <c r="Y69" s="4">
        <v>374.54162127939622</v>
      </c>
    </row>
    <row r="70" spans="1:25" x14ac:dyDescent="0.25">
      <c r="A70" s="2" t="s">
        <v>270</v>
      </c>
      <c r="B70" s="4">
        <v>291.82249276921999</v>
      </c>
      <c r="C70" s="4">
        <v>400.696078431373</v>
      </c>
      <c r="D70" s="4">
        <v>432.65460229246298</v>
      </c>
      <c r="E70" s="4">
        <v>359.91267567198798</v>
      </c>
      <c r="F70" s="4">
        <v>324.83886731824902</v>
      </c>
      <c r="G70" s="4">
        <v>345.77805160916199</v>
      </c>
      <c r="H70" s="4">
        <v>408.40393045002901</v>
      </c>
      <c r="I70" s="4">
        <v>334.26073168845198</v>
      </c>
      <c r="J70" s="4">
        <v>404.57815910288298</v>
      </c>
      <c r="K70" s="4">
        <v>294.41394973990799</v>
      </c>
      <c r="L70" s="4">
        <v>316.73151471643899</v>
      </c>
      <c r="M70" s="4">
        <v>330.54473626454001</v>
      </c>
      <c r="N70" s="4">
        <v>456.71464848001199</v>
      </c>
      <c r="O70" s="4">
        <v>453.96654193264402</v>
      </c>
      <c r="P70" s="4">
        <v>459.55947968389398</v>
      </c>
      <c r="Q70" s="4">
        <v>430.93016495402901</v>
      </c>
      <c r="R70" s="4">
        <v>201.29768014781399</v>
      </c>
      <c r="S70" s="4">
        <v>232.64673720088001</v>
      </c>
      <c r="T70" s="4">
        <v>491.60579537166001</v>
      </c>
      <c r="U70" s="4">
        <v>466.30491265687101</v>
      </c>
      <c r="V70" s="4">
        <v>383.01335234638299</v>
      </c>
      <c r="W70" s="4">
        <v>558.05690677683697</v>
      </c>
      <c r="X70" s="4">
        <v>227.79280381050464</v>
      </c>
      <c r="Y70" s="4">
        <v>374.19673101809713</v>
      </c>
    </row>
    <row r="71" spans="1:25" x14ac:dyDescent="0.25">
      <c r="A71" s="2" t="s">
        <v>176</v>
      </c>
      <c r="B71" s="4">
        <v>254.83854887842699</v>
      </c>
      <c r="C71" s="4">
        <v>358.87463195413</v>
      </c>
      <c r="D71" s="4">
        <v>382.00323425227202</v>
      </c>
      <c r="E71" s="4">
        <v>388.29641800854398</v>
      </c>
      <c r="F71" s="4">
        <v>239.71500721500701</v>
      </c>
      <c r="G71" s="4">
        <v>389.72851939147199</v>
      </c>
      <c r="H71" s="4">
        <v>425.61206516952899</v>
      </c>
      <c r="I71" s="4">
        <v>283.823580034423</v>
      </c>
      <c r="J71" s="4">
        <v>396.96369848387798</v>
      </c>
      <c r="K71" s="4">
        <v>252.25891506375601</v>
      </c>
      <c r="L71" s="4">
        <v>372.36622759663101</v>
      </c>
      <c r="M71" s="4">
        <v>257.77646038172401</v>
      </c>
      <c r="N71" s="4">
        <v>428.01623108665802</v>
      </c>
      <c r="O71" s="4">
        <v>448.95753313497403</v>
      </c>
      <c r="P71" s="4">
        <v>471.11294982926199</v>
      </c>
      <c r="Q71" s="4">
        <v>448.62323672736602</v>
      </c>
      <c r="R71" s="4">
        <v>213.763042284459</v>
      </c>
      <c r="S71" s="4">
        <v>319.56349435927098</v>
      </c>
      <c r="T71" s="4">
        <v>471.97060624617302</v>
      </c>
      <c r="U71" s="4">
        <v>479.60672059738602</v>
      </c>
      <c r="V71" s="4">
        <v>392.63955293387102</v>
      </c>
      <c r="W71" s="4">
        <v>618.19951422623205</v>
      </c>
      <c r="X71" s="4">
        <v>270.87570247933883</v>
      </c>
      <c r="Y71" s="4">
        <v>372.41677784064274</v>
      </c>
    </row>
    <row r="72" spans="1:25" x14ac:dyDescent="0.25">
      <c r="A72" s="2" t="s">
        <v>267</v>
      </c>
      <c r="B72" s="4">
        <v>301.76972717398297</v>
      </c>
      <c r="C72" s="4">
        <v>355.81357015077901</v>
      </c>
      <c r="D72" s="4">
        <v>423.41400818660298</v>
      </c>
      <c r="E72" s="4">
        <v>411.14569836745301</v>
      </c>
      <c r="F72" s="4">
        <v>310.80233683628302</v>
      </c>
      <c r="G72" s="4">
        <v>353.38822770289602</v>
      </c>
      <c r="H72" s="4">
        <v>389.801910177894</v>
      </c>
      <c r="I72" s="4">
        <v>322.59735245449502</v>
      </c>
      <c r="J72" s="4">
        <v>382.28255297334198</v>
      </c>
      <c r="K72" s="4">
        <v>267.33127295529903</v>
      </c>
      <c r="L72" s="4">
        <v>381.57034929356399</v>
      </c>
      <c r="M72" s="4">
        <v>296.07559417862001</v>
      </c>
      <c r="N72" s="4">
        <v>418.59291001168702</v>
      </c>
      <c r="O72" s="4">
        <v>462.59205814198401</v>
      </c>
      <c r="P72" s="4">
        <v>453.55328151136501</v>
      </c>
      <c r="Q72" s="4">
        <v>332.28921337729599</v>
      </c>
      <c r="R72" s="4">
        <v>208.83500578927101</v>
      </c>
      <c r="S72" s="4">
        <v>439.236945304438</v>
      </c>
      <c r="T72" s="4">
        <v>482.463919430842</v>
      </c>
      <c r="U72" s="4">
        <v>466.30386197031999</v>
      </c>
      <c r="V72" s="4">
        <v>408.32898415657002</v>
      </c>
      <c r="W72" s="4">
        <v>400.56199071234602</v>
      </c>
      <c r="X72" s="4">
        <v>292.0867996029956</v>
      </c>
      <c r="Y72" s="4">
        <v>372.21032915044896</v>
      </c>
    </row>
    <row r="73" spans="1:25" x14ac:dyDescent="0.25">
      <c r="A73" s="2" t="s">
        <v>172</v>
      </c>
      <c r="B73" s="4">
        <v>281.96511156186602</v>
      </c>
      <c r="C73" s="4">
        <v>350.53464483595798</v>
      </c>
      <c r="D73" s="4">
        <v>413.80611747501803</v>
      </c>
      <c r="E73" s="4">
        <v>367.456942530113</v>
      </c>
      <c r="F73" s="4">
        <v>260.19555945810299</v>
      </c>
      <c r="G73" s="4">
        <v>371.66173445690401</v>
      </c>
      <c r="H73" s="4">
        <v>392.52662264681101</v>
      </c>
      <c r="I73" s="4">
        <v>306.01637307214401</v>
      </c>
      <c r="J73" s="4">
        <v>363.29911424029098</v>
      </c>
      <c r="K73" s="4">
        <v>274.30355880273402</v>
      </c>
      <c r="L73" s="4">
        <v>356.39246479962901</v>
      </c>
      <c r="M73" s="4">
        <v>286.505030718547</v>
      </c>
      <c r="N73" s="4">
        <v>459.66485038788301</v>
      </c>
      <c r="O73" s="4">
        <v>380.39150049625601</v>
      </c>
      <c r="P73" s="4">
        <v>490.78629170966599</v>
      </c>
      <c r="Q73" s="4">
        <v>399.85639949643303</v>
      </c>
      <c r="R73" s="4">
        <v>199.02002945508099</v>
      </c>
      <c r="S73" s="4">
        <v>294.053989488772</v>
      </c>
      <c r="T73" s="4">
        <v>501.05182875442398</v>
      </c>
      <c r="U73" s="4">
        <v>533.75356854295705</v>
      </c>
      <c r="V73" s="4">
        <v>389.28515878159402</v>
      </c>
      <c r="W73" s="4">
        <v>577.07129229842303</v>
      </c>
      <c r="X73" s="4">
        <v>304.8079520593551</v>
      </c>
      <c r="Y73" s="4">
        <v>371.93070156821585</v>
      </c>
    </row>
    <row r="74" spans="1:25" x14ac:dyDescent="0.25">
      <c r="A74" s="2" t="s">
        <v>249</v>
      </c>
      <c r="B74" s="4">
        <v>254.026673792634</v>
      </c>
      <c r="C74" s="4">
        <v>323.32258232596899</v>
      </c>
      <c r="D74" s="4">
        <v>397.909100671141</v>
      </c>
      <c r="E74" s="4">
        <v>386.96501650164998</v>
      </c>
      <c r="F74" s="4">
        <v>359.45941653923097</v>
      </c>
      <c r="G74" s="4">
        <v>289.01184095724801</v>
      </c>
      <c r="H74" s="4">
        <v>408.17544311956198</v>
      </c>
      <c r="I74" s="4">
        <v>327.90213569475202</v>
      </c>
      <c r="J74" s="4">
        <v>421.55731361846199</v>
      </c>
      <c r="K74" s="4">
        <v>241.169756785337</v>
      </c>
      <c r="L74" s="4">
        <v>370.18034747133697</v>
      </c>
      <c r="M74" s="4">
        <v>267.68211395016698</v>
      </c>
      <c r="N74" s="4">
        <v>423.33586253068501</v>
      </c>
      <c r="O74" s="4">
        <v>419.126909954013</v>
      </c>
      <c r="P74" s="4">
        <v>419.46199480904698</v>
      </c>
      <c r="Q74" s="4">
        <v>332.45998034918</v>
      </c>
      <c r="R74" s="4">
        <v>297.842879256966</v>
      </c>
      <c r="S74" s="4">
        <v>430.508447043535</v>
      </c>
      <c r="T74" s="4">
        <v>504.08547276142798</v>
      </c>
      <c r="U74" s="4">
        <v>467.48398733711298</v>
      </c>
      <c r="V74" s="4">
        <v>406.33703461789702</v>
      </c>
      <c r="W74" s="4">
        <v>439.20356553836501</v>
      </c>
      <c r="X74" s="4">
        <v>354.16889077773055</v>
      </c>
      <c r="Y74" s="4">
        <v>371.36420723493256</v>
      </c>
    </row>
    <row r="75" spans="1:25" x14ac:dyDescent="0.25">
      <c r="A75" s="2" t="s">
        <v>258</v>
      </c>
      <c r="B75" s="4">
        <v>303.62745530787902</v>
      </c>
      <c r="C75" s="4">
        <v>421.13446676970602</v>
      </c>
      <c r="D75" s="4">
        <v>364.835132482826</v>
      </c>
      <c r="E75" s="4">
        <v>342.66961059815299</v>
      </c>
      <c r="F75" s="4">
        <v>289.42693005442499</v>
      </c>
      <c r="G75" s="4">
        <v>334.64200735453198</v>
      </c>
      <c r="H75" s="4">
        <v>432.21220355731202</v>
      </c>
      <c r="I75" s="4">
        <v>322.65094810379202</v>
      </c>
      <c r="J75" s="4">
        <v>388.853128689492</v>
      </c>
      <c r="K75" s="4">
        <v>247.03444929645801</v>
      </c>
      <c r="L75" s="4">
        <v>368.35722762876799</v>
      </c>
      <c r="M75" s="4">
        <v>297.84185222672102</v>
      </c>
      <c r="N75" s="4">
        <v>448.57464006062099</v>
      </c>
      <c r="O75" s="4">
        <v>487.07686084142398</v>
      </c>
      <c r="P75" s="4">
        <v>499.076220308014</v>
      </c>
      <c r="Q75" s="4">
        <v>352.81611349036399</v>
      </c>
      <c r="R75" s="4">
        <v>293.68785399622402</v>
      </c>
      <c r="S75" s="4">
        <v>362.51890756302498</v>
      </c>
      <c r="T75" s="4">
        <v>426.422129931771</v>
      </c>
      <c r="U75" s="4">
        <v>410.00256702795201</v>
      </c>
      <c r="V75" s="4">
        <v>325.35216040666501</v>
      </c>
      <c r="W75" s="4">
        <v>515.77590290112505</v>
      </c>
      <c r="X75" s="4">
        <v>283.55827505827506</v>
      </c>
      <c r="Y75" s="4">
        <v>370.35421928937058</v>
      </c>
    </row>
    <row r="76" spans="1:25" x14ac:dyDescent="0.25">
      <c r="A76" s="2" t="s">
        <v>241</v>
      </c>
      <c r="B76" s="4">
        <v>327.05194130987201</v>
      </c>
      <c r="C76" s="4">
        <v>384.75542841937198</v>
      </c>
      <c r="D76" s="4">
        <v>419.527216962262</v>
      </c>
      <c r="E76" s="4">
        <v>358.79614170278802</v>
      </c>
      <c r="F76" s="4">
        <v>300.61768294336099</v>
      </c>
      <c r="G76" s="4">
        <v>357.90853000581001</v>
      </c>
      <c r="H76" s="4">
        <v>430.22512691836403</v>
      </c>
      <c r="I76" s="4">
        <v>297.30626237550598</v>
      </c>
      <c r="J76" s="4">
        <v>350.91934418353298</v>
      </c>
      <c r="K76" s="4">
        <v>317.30657395701598</v>
      </c>
      <c r="L76" s="4">
        <v>272.21449667733202</v>
      </c>
      <c r="M76" s="4">
        <v>285.87745393422301</v>
      </c>
      <c r="N76" s="4">
        <v>423.20916695823701</v>
      </c>
      <c r="O76" s="4">
        <v>433.26711765821602</v>
      </c>
      <c r="P76" s="4">
        <v>451.74364481487402</v>
      </c>
      <c r="Q76" s="4">
        <v>425.841556099446</v>
      </c>
      <c r="R76" s="4">
        <v>216.24539957084301</v>
      </c>
      <c r="S76" s="4">
        <v>408.74009497964698</v>
      </c>
      <c r="T76" s="4">
        <v>470.69046398359399</v>
      </c>
      <c r="U76" s="4">
        <v>444.17489643494298</v>
      </c>
      <c r="V76" s="4">
        <v>367.07598939534302</v>
      </c>
      <c r="W76" s="4">
        <v>521.00573760794998</v>
      </c>
      <c r="X76" s="4">
        <v>252.38283329300751</v>
      </c>
      <c r="Y76" s="4">
        <v>370.29926522545827</v>
      </c>
    </row>
    <row r="77" spans="1:25" x14ac:dyDescent="0.25">
      <c r="A77" s="2" t="s">
        <v>164</v>
      </c>
      <c r="B77" s="4">
        <v>247.171056167697</v>
      </c>
      <c r="C77" s="4">
        <v>348.38769979536499</v>
      </c>
      <c r="D77" s="4">
        <v>411.13370274866998</v>
      </c>
      <c r="E77" s="4">
        <v>307.657201438041</v>
      </c>
      <c r="F77" s="4">
        <v>347.95081489256199</v>
      </c>
      <c r="G77" s="4">
        <v>382.45045858203503</v>
      </c>
      <c r="H77" s="4">
        <v>386.54349992450602</v>
      </c>
      <c r="I77" s="4">
        <v>296.102181435234</v>
      </c>
      <c r="J77" s="4">
        <v>310.07775566061201</v>
      </c>
      <c r="K77" s="4">
        <v>291.76491395793499</v>
      </c>
      <c r="L77" s="4">
        <v>300.75831153085301</v>
      </c>
      <c r="M77" s="4">
        <v>335.751491716391</v>
      </c>
      <c r="N77" s="4">
        <v>371.055018393723</v>
      </c>
      <c r="O77" s="4">
        <v>398.69334013453602</v>
      </c>
      <c r="P77" s="4">
        <v>442.45886376591301</v>
      </c>
      <c r="Q77" s="4">
        <v>443.92454807440402</v>
      </c>
      <c r="R77" s="4">
        <v>286.128810578426</v>
      </c>
      <c r="S77" s="4">
        <v>432.800026399155</v>
      </c>
      <c r="T77" s="4">
        <v>460.74417634601798</v>
      </c>
      <c r="U77" s="4">
        <v>456.22304476849899</v>
      </c>
      <c r="V77" s="4">
        <v>400.61451181381602</v>
      </c>
      <c r="W77" s="4">
        <v>500.20154112281801</v>
      </c>
      <c r="X77" s="4">
        <v>340.55153707052443</v>
      </c>
      <c r="Y77" s="4">
        <v>369.52802201381445</v>
      </c>
    </row>
    <row r="78" spans="1:25" x14ac:dyDescent="0.25">
      <c r="A78" s="2" t="s">
        <v>136</v>
      </c>
      <c r="B78" s="4">
        <v>340.355532403697</v>
      </c>
      <c r="C78" s="4">
        <v>356.489166731382</v>
      </c>
      <c r="D78" s="4">
        <v>419.45347826086999</v>
      </c>
      <c r="E78" s="4">
        <v>330.01804180961102</v>
      </c>
      <c r="F78" s="4">
        <v>358.40609073018101</v>
      </c>
      <c r="G78" s="4">
        <v>287.53612224827901</v>
      </c>
      <c r="H78" s="4">
        <v>480.045842302479</v>
      </c>
      <c r="I78" s="4">
        <v>370.27844708765099</v>
      </c>
      <c r="J78" s="4">
        <v>269.93492087722001</v>
      </c>
      <c r="K78" s="4">
        <v>341.33971771601898</v>
      </c>
      <c r="L78" s="4">
        <v>421.35351557467902</v>
      </c>
      <c r="M78" s="4">
        <v>302.74367506470202</v>
      </c>
      <c r="N78" s="4">
        <v>433.04707104611202</v>
      </c>
      <c r="O78" s="4">
        <v>304.630873987727</v>
      </c>
      <c r="P78" s="4">
        <v>419.56418618440603</v>
      </c>
      <c r="Q78" s="4">
        <v>415.535435411094</v>
      </c>
      <c r="R78" s="4">
        <v>383.74584407746698</v>
      </c>
      <c r="S78" s="4">
        <v>448.84439816742997</v>
      </c>
      <c r="T78" s="4">
        <v>337.95908468386199</v>
      </c>
      <c r="U78" s="4">
        <v>338.53604735094598</v>
      </c>
      <c r="V78" s="4">
        <v>354.74704710602401</v>
      </c>
      <c r="W78" s="4">
        <v>394.70248447205</v>
      </c>
      <c r="X78" s="4">
        <v>387.35932696974601</v>
      </c>
      <c r="Y78" s="4">
        <v>369.4185369679841</v>
      </c>
    </row>
    <row r="79" spans="1:25" x14ac:dyDescent="0.25">
      <c r="A79" s="2" t="s">
        <v>131</v>
      </c>
      <c r="B79" s="4">
        <v>343.59872218797301</v>
      </c>
      <c r="C79" s="4">
        <v>358.44181885313401</v>
      </c>
      <c r="D79" s="4">
        <v>369.07797827808599</v>
      </c>
      <c r="E79" s="4">
        <v>354.391408386509</v>
      </c>
      <c r="F79" s="4">
        <v>380.17925530387902</v>
      </c>
      <c r="G79" s="4">
        <v>336.24118411552303</v>
      </c>
      <c r="H79" s="4">
        <v>434.04085165310698</v>
      </c>
      <c r="I79" s="4">
        <v>348.47873843226603</v>
      </c>
      <c r="J79" s="4">
        <v>305.80269083699199</v>
      </c>
      <c r="K79" s="4">
        <v>335.50460118274901</v>
      </c>
      <c r="L79" s="4">
        <v>359.02993253395402</v>
      </c>
      <c r="M79" s="4">
        <v>314.53509557945</v>
      </c>
      <c r="N79" s="4">
        <v>409.01207142009702</v>
      </c>
      <c r="O79" s="4">
        <v>372.38461314294</v>
      </c>
      <c r="P79" s="4">
        <v>421.59901761816502</v>
      </c>
      <c r="Q79" s="4">
        <v>362.251285029766</v>
      </c>
      <c r="R79" s="4">
        <v>373.85485862266302</v>
      </c>
      <c r="S79" s="4">
        <v>454.40016403900501</v>
      </c>
      <c r="T79" s="4">
        <v>370.21870431997002</v>
      </c>
      <c r="U79" s="4">
        <v>368.92757096613502</v>
      </c>
      <c r="V79" s="4">
        <v>400.03053899501202</v>
      </c>
      <c r="W79" s="4">
        <v>349.231277330968</v>
      </c>
      <c r="X79" s="4">
        <v>370.9760509784972</v>
      </c>
      <c r="Y79" s="4">
        <v>369.22645346986263</v>
      </c>
    </row>
    <row r="80" spans="1:25" x14ac:dyDescent="0.25">
      <c r="A80" s="2" t="s">
        <v>170</v>
      </c>
      <c r="B80" s="4">
        <v>384.59997458042835</v>
      </c>
      <c r="C80" s="4">
        <v>338.42600956135669</v>
      </c>
      <c r="D80" s="4">
        <v>384.64340742933337</v>
      </c>
      <c r="E80" s="4">
        <v>349.33093491316032</v>
      </c>
      <c r="F80" s="4">
        <v>386.24773206445894</v>
      </c>
      <c r="G80" s="4">
        <v>308.50444789120769</v>
      </c>
      <c r="H80" s="4">
        <v>430.73111600523862</v>
      </c>
      <c r="I80" s="4">
        <v>375.56328376559333</v>
      </c>
      <c r="J80" s="4">
        <v>356.36079340264104</v>
      </c>
      <c r="K80" s="4">
        <v>315.30100419683669</v>
      </c>
      <c r="L80" s="4">
        <v>343.75103325831606</v>
      </c>
      <c r="M80" s="4">
        <v>319.0163658882347</v>
      </c>
      <c r="N80" s="4">
        <v>372.47356569444804</v>
      </c>
      <c r="O80" s="4">
        <v>345.2851429651476</v>
      </c>
      <c r="P80" s="4">
        <v>379.17356779823427</v>
      </c>
      <c r="Q80" s="4">
        <v>418.84410230342536</v>
      </c>
      <c r="R80" s="4">
        <v>375.07054413277473</v>
      </c>
      <c r="S80" s="4">
        <v>439.84868421052602</v>
      </c>
      <c r="T80" s="4">
        <v>412.290626105412</v>
      </c>
      <c r="U80" s="4">
        <v>423.90273733255702</v>
      </c>
      <c r="V80" s="4">
        <v>428.26839304717998</v>
      </c>
      <c r="W80" s="4">
        <v>378.526649380582</v>
      </c>
      <c r="X80" s="4">
        <v>408.97597015995984</v>
      </c>
      <c r="Y80" s="4">
        <v>369.15407259278459</v>
      </c>
    </row>
    <row r="81" spans="1:25" x14ac:dyDescent="0.25">
      <c r="A81" s="2" t="s">
        <v>264</v>
      </c>
      <c r="B81" s="4">
        <v>356.95149199593698</v>
      </c>
      <c r="C81" s="4">
        <v>399.30583580613302</v>
      </c>
      <c r="D81" s="4">
        <v>421.88290782323401</v>
      </c>
      <c r="E81" s="4">
        <v>384.79300380228102</v>
      </c>
      <c r="F81" s="4">
        <v>262.53781134340301</v>
      </c>
      <c r="G81" s="4">
        <v>398.88329803172002</v>
      </c>
      <c r="H81" s="4">
        <v>415.54244200866702</v>
      </c>
      <c r="I81" s="4">
        <v>301.543365536816</v>
      </c>
      <c r="J81" s="4">
        <v>354.15449014901998</v>
      </c>
      <c r="K81" s="4">
        <v>333.71329293378602</v>
      </c>
      <c r="L81" s="4">
        <v>254.97614826752601</v>
      </c>
      <c r="M81" s="4">
        <v>254.58253213784201</v>
      </c>
      <c r="N81" s="4">
        <v>451.39912654452502</v>
      </c>
      <c r="O81" s="4">
        <v>505.62771653543302</v>
      </c>
      <c r="P81" s="4">
        <v>450.80434174453097</v>
      </c>
      <c r="Q81" s="4">
        <v>450.940752986348</v>
      </c>
      <c r="R81" s="4">
        <v>160.249855832241</v>
      </c>
      <c r="S81" s="4">
        <v>473.53560758324699</v>
      </c>
      <c r="T81" s="4">
        <v>426.52812026822397</v>
      </c>
      <c r="U81" s="4">
        <v>425.12574785748899</v>
      </c>
      <c r="V81" s="4">
        <v>370.94654651293001</v>
      </c>
      <c r="W81" s="4">
        <v>461.81432504400402</v>
      </c>
      <c r="X81" s="4">
        <v>167.9091213016103</v>
      </c>
      <c r="Y81" s="4">
        <v>368.85860356725851</v>
      </c>
    </row>
    <row r="82" spans="1:25" x14ac:dyDescent="0.25">
      <c r="A82" s="2" t="s">
        <v>169</v>
      </c>
      <c r="B82" s="4">
        <v>308.740527089696</v>
      </c>
      <c r="C82" s="4">
        <v>369.71523255813997</v>
      </c>
      <c r="D82" s="4">
        <v>416.833836511637</v>
      </c>
      <c r="E82" s="4">
        <v>315.78855531850002</v>
      </c>
      <c r="F82" s="4">
        <v>318.54125014586299</v>
      </c>
      <c r="G82" s="4">
        <v>375.28715188392198</v>
      </c>
      <c r="H82" s="4">
        <v>390.53711552669398</v>
      </c>
      <c r="I82" s="4">
        <v>301.33105094295303</v>
      </c>
      <c r="J82" s="4">
        <v>364.71208348156102</v>
      </c>
      <c r="K82" s="4">
        <v>329.74440461967299</v>
      </c>
      <c r="L82" s="4">
        <v>340.27819336056001</v>
      </c>
      <c r="M82" s="4">
        <v>340.40791116084898</v>
      </c>
      <c r="N82" s="4">
        <v>344.476147146757</v>
      </c>
      <c r="O82" s="4">
        <v>400.61588302250198</v>
      </c>
      <c r="P82" s="4">
        <v>416.248383149799</v>
      </c>
      <c r="Q82" s="4">
        <v>413.23828213109601</v>
      </c>
      <c r="R82" s="4">
        <v>288.50563770794798</v>
      </c>
      <c r="S82" s="4">
        <v>317.31613439624402</v>
      </c>
      <c r="T82" s="4">
        <v>457.77054454274497</v>
      </c>
      <c r="U82" s="4">
        <v>440.594647939043</v>
      </c>
      <c r="V82" s="4">
        <v>430.37179105957</v>
      </c>
      <c r="W82" s="4">
        <v>494.21707184772401</v>
      </c>
      <c r="X82" s="4">
        <v>304.20414424382636</v>
      </c>
      <c r="Y82" s="4">
        <v>368.6728686864044</v>
      </c>
    </row>
    <row r="83" spans="1:25" x14ac:dyDescent="0.25">
      <c r="A83" s="2" t="s">
        <v>141</v>
      </c>
      <c r="B83" s="4">
        <v>339.09363857282398</v>
      </c>
      <c r="C83" s="4">
        <v>371.14890615553401</v>
      </c>
      <c r="D83" s="4">
        <v>395.12490309433599</v>
      </c>
      <c r="E83" s="4">
        <v>370.87338973683097</v>
      </c>
      <c r="F83" s="4">
        <v>357.35441278665701</v>
      </c>
      <c r="G83" s="4">
        <v>316.40205287713798</v>
      </c>
      <c r="H83" s="4">
        <v>446.22392723981102</v>
      </c>
      <c r="I83" s="4">
        <v>368.48966978247603</v>
      </c>
      <c r="J83" s="4">
        <v>301.59310160784599</v>
      </c>
      <c r="K83" s="4">
        <v>328.381838514874</v>
      </c>
      <c r="L83" s="4">
        <v>380.23541873253401</v>
      </c>
      <c r="M83" s="4">
        <v>312.17190071311001</v>
      </c>
      <c r="N83" s="4">
        <v>386.15757211002602</v>
      </c>
      <c r="O83" s="4">
        <v>338.52838748415502</v>
      </c>
      <c r="P83" s="4">
        <v>450.75506482091902</v>
      </c>
      <c r="Q83" s="4">
        <v>397.34287990792802</v>
      </c>
      <c r="R83" s="4">
        <v>381.6574546105</v>
      </c>
      <c r="S83" s="4">
        <v>421.66519574564398</v>
      </c>
      <c r="T83" s="4">
        <v>336.72362689181301</v>
      </c>
      <c r="U83" s="4">
        <v>334.89092711948399</v>
      </c>
      <c r="V83" s="4">
        <v>361.536266781763</v>
      </c>
      <c r="W83" s="4">
        <v>302.19450049455997</v>
      </c>
      <c r="X83" s="4">
        <v>375.85460236809871</v>
      </c>
      <c r="Y83" s="4">
        <v>364.10433209342881</v>
      </c>
    </row>
    <row r="84" spans="1:25" x14ac:dyDescent="0.25">
      <c r="A84" s="2" t="s">
        <v>269</v>
      </c>
      <c r="B84" s="4">
        <v>288.21564307353299</v>
      </c>
      <c r="C84" s="4">
        <v>355.47666896077101</v>
      </c>
      <c r="D84" s="4">
        <v>401.62787178428903</v>
      </c>
      <c r="E84" s="4">
        <v>341.51894633046902</v>
      </c>
      <c r="F84" s="4">
        <v>288.38816283611197</v>
      </c>
      <c r="G84" s="4">
        <v>355.62119137281798</v>
      </c>
      <c r="H84" s="4">
        <v>388.63769378157099</v>
      </c>
      <c r="I84" s="4">
        <v>320.14206871995702</v>
      </c>
      <c r="J84" s="4">
        <v>385.36213683224003</v>
      </c>
      <c r="K84" s="4">
        <v>310.80053650124501</v>
      </c>
      <c r="L84" s="4">
        <v>334.627959218939</v>
      </c>
      <c r="M84" s="4">
        <v>349.71458571974</v>
      </c>
      <c r="N84" s="4">
        <v>414.757259001161</v>
      </c>
      <c r="O84" s="4">
        <v>489.545194003527</v>
      </c>
      <c r="P84" s="4">
        <v>424.88773431132802</v>
      </c>
      <c r="Q84" s="4">
        <v>450.40465608465598</v>
      </c>
      <c r="R84" s="4">
        <v>130.83896668276199</v>
      </c>
      <c r="S84" s="4">
        <v>310.75650364204</v>
      </c>
      <c r="T84" s="4">
        <v>447.61964201601501</v>
      </c>
      <c r="U84" s="4">
        <v>421.01920796774999</v>
      </c>
      <c r="V84" s="4">
        <v>355.45855496453902</v>
      </c>
      <c r="W84" s="4">
        <v>497.95906744972399</v>
      </c>
      <c r="X84" s="4">
        <v>305.50508558670305</v>
      </c>
      <c r="Y84" s="4">
        <v>363.86457986269085</v>
      </c>
    </row>
    <row r="85" spans="1:25" x14ac:dyDescent="0.25">
      <c r="A85" s="2" t="s">
        <v>119</v>
      </c>
      <c r="B85" s="4"/>
      <c r="C85" s="4"/>
      <c r="D85" s="4"/>
      <c r="E85" s="4"/>
      <c r="F85" s="4"/>
      <c r="G85" s="4"/>
      <c r="H85" s="4"/>
      <c r="I85" s="4"/>
      <c r="J85" s="4"/>
      <c r="K85" s="4"/>
      <c r="L85" s="4">
        <v>333.99826388888903</v>
      </c>
      <c r="M85" s="4"/>
      <c r="N85" s="4">
        <v>310.15444617784698</v>
      </c>
      <c r="O85" s="4">
        <v>255.077793493635</v>
      </c>
      <c r="P85" s="4"/>
      <c r="Q85" s="4"/>
      <c r="R85" s="4"/>
      <c r="S85" s="4"/>
      <c r="T85" s="4"/>
      <c r="U85" s="4">
        <v>427.53299492385798</v>
      </c>
      <c r="V85" s="4">
        <v>443.63033175355503</v>
      </c>
      <c r="W85" s="4">
        <v>328.18159203980099</v>
      </c>
      <c r="X85" s="4">
        <v>448.41645885286783</v>
      </c>
      <c r="Y85" s="4">
        <v>363.8559830186361</v>
      </c>
    </row>
    <row r="86" spans="1:25" x14ac:dyDescent="0.25">
      <c r="A86" s="2" t="s">
        <v>250</v>
      </c>
      <c r="B86" s="4">
        <v>293.09782794595498</v>
      </c>
      <c r="C86" s="4">
        <v>357.73720657276999</v>
      </c>
      <c r="D86" s="4">
        <v>350.68777622702999</v>
      </c>
      <c r="E86" s="4">
        <v>414.32814371257501</v>
      </c>
      <c r="F86" s="4">
        <v>291.793324250681</v>
      </c>
      <c r="G86" s="4">
        <v>348.261897567608</v>
      </c>
      <c r="H86" s="4">
        <v>365.75931750275203</v>
      </c>
      <c r="I86" s="4">
        <v>296.28422654810498</v>
      </c>
      <c r="J86" s="4">
        <v>363.65051571120199</v>
      </c>
      <c r="K86" s="4">
        <v>269.73304175606501</v>
      </c>
      <c r="L86" s="4">
        <v>307.01636634154403</v>
      </c>
      <c r="M86" s="4">
        <v>318.06683995544</v>
      </c>
      <c r="N86" s="4">
        <v>439.666696596929</v>
      </c>
      <c r="O86" s="4">
        <v>474.95903544450903</v>
      </c>
      <c r="P86" s="4">
        <v>448.05184049079799</v>
      </c>
      <c r="Q86" s="4">
        <v>393.68537945373799</v>
      </c>
      <c r="R86" s="4">
        <v>188.85720524017501</v>
      </c>
      <c r="S86" s="4">
        <v>410.54184834627199</v>
      </c>
      <c r="T86" s="4">
        <v>437.10211546065602</v>
      </c>
      <c r="U86" s="4">
        <v>430.723368874107</v>
      </c>
      <c r="V86" s="4">
        <v>382.91419141914201</v>
      </c>
      <c r="W86" s="4">
        <v>544.87606708848</v>
      </c>
      <c r="X86" s="4">
        <v>225.86997266692697</v>
      </c>
      <c r="Y86" s="4">
        <v>363.20279152928094</v>
      </c>
    </row>
    <row r="87" spans="1:25" x14ac:dyDescent="0.25">
      <c r="A87" s="2" t="s">
        <v>133</v>
      </c>
      <c r="B87" s="4"/>
      <c r="C87" s="4"/>
      <c r="D87" s="4"/>
      <c r="E87" s="4"/>
      <c r="F87" s="4"/>
      <c r="G87" s="4"/>
      <c r="H87" s="4"/>
      <c r="I87" s="4"/>
      <c r="J87" s="4"/>
      <c r="K87" s="4">
        <v>131.473966912555</v>
      </c>
      <c r="L87" s="4">
        <v>415.44513479735798</v>
      </c>
      <c r="M87" s="4">
        <v>354.94514037285398</v>
      </c>
      <c r="N87" s="4">
        <v>407.11511218245897</v>
      </c>
      <c r="O87" s="4">
        <v>318.20827628175903</v>
      </c>
      <c r="P87" s="4">
        <v>379.50752005971299</v>
      </c>
      <c r="Q87" s="4">
        <v>434.31981114258701</v>
      </c>
      <c r="R87" s="4">
        <v>313.49458442594897</v>
      </c>
      <c r="S87" s="4">
        <v>497.76069278286002</v>
      </c>
      <c r="T87" s="4">
        <v>322.63424970933499</v>
      </c>
      <c r="U87" s="4">
        <v>323.49718164040002</v>
      </c>
      <c r="V87" s="4">
        <v>372.10801288122798</v>
      </c>
      <c r="W87" s="4">
        <v>402.31627571273901</v>
      </c>
      <c r="X87" s="4">
        <v>403.10196679629075</v>
      </c>
      <c r="Y87" s="4">
        <v>362.56628040700627</v>
      </c>
    </row>
    <row r="88" spans="1:25" x14ac:dyDescent="0.25">
      <c r="A88" s="2" t="s">
        <v>284</v>
      </c>
      <c r="B88" s="4">
        <v>161.56455026455001</v>
      </c>
      <c r="C88" s="4">
        <v>214.635822510823</v>
      </c>
      <c r="D88" s="4">
        <v>445.18374999999997</v>
      </c>
      <c r="E88" s="4">
        <v>416.20850767085102</v>
      </c>
      <c r="F88" s="4">
        <v>353.01326455416398</v>
      </c>
      <c r="G88" s="4">
        <v>356.92923076923103</v>
      </c>
      <c r="H88" s="4">
        <v>401.91014492753601</v>
      </c>
      <c r="I88" s="4">
        <v>339.20979532163699</v>
      </c>
      <c r="J88" s="4">
        <v>429.811851851852</v>
      </c>
      <c r="K88" s="4">
        <v>303.18907905460497</v>
      </c>
      <c r="L88" s="4">
        <v>377.23836126629402</v>
      </c>
      <c r="M88" s="4">
        <v>315.87963891675003</v>
      </c>
      <c r="N88" s="4">
        <v>480.47326732673298</v>
      </c>
      <c r="O88" s="4">
        <v>421.52561669829203</v>
      </c>
      <c r="P88" s="4">
        <v>352.93574958813798</v>
      </c>
      <c r="Q88" s="4">
        <v>233.63380281690101</v>
      </c>
      <c r="R88" s="4"/>
      <c r="S88" s="4"/>
      <c r="T88" s="4"/>
      <c r="U88" s="4">
        <v>470.25187969924798</v>
      </c>
      <c r="V88" s="4">
        <v>378.18421052631601</v>
      </c>
      <c r="W88" s="4">
        <v>444.672932330827</v>
      </c>
      <c r="X88" s="4">
        <v>353.67293233082705</v>
      </c>
      <c r="Y88" s="4">
        <v>362.50621942127873</v>
      </c>
    </row>
    <row r="89" spans="1:25" x14ac:dyDescent="0.25">
      <c r="A89" s="2" t="s">
        <v>285</v>
      </c>
      <c r="B89" s="4">
        <v>344.58372310570599</v>
      </c>
      <c r="C89" s="4">
        <v>349.04939516129002</v>
      </c>
      <c r="D89" s="4">
        <v>416.45235707121401</v>
      </c>
      <c r="E89" s="4">
        <v>416.25458715596301</v>
      </c>
      <c r="F89" s="4">
        <v>406.47283236994201</v>
      </c>
      <c r="G89" s="4">
        <v>379.47903563941298</v>
      </c>
      <c r="H89" s="4">
        <v>420.991916859122</v>
      </c>
      <c r="I89" s="4">
        <v>274.51888111888098</v>
      </c>
      <c r="J89" s="4"/>
      <c r="K89" s="4"/>
      <c r="L89" s="4"/>
      <c r="M89" s="4"/>
      <c r="N89" s="4"/>
      <c r="O89" s="4"/>
      <c r="P89" s="4"/>
      <c r="Q89" s="4"/>
      <c r="R89" s="4"/>
      <c r="S89" s="4"/>
      <c r="T89" s="4"/>
      <c r="U89" s="4">
        <v>214.64589235127499</v>
      </c>
      <c r="V89" s="4">
        <v>336.95663956639601</v>
      </c>
      <c r="W89" s="4">
        <v>681.02790697674402</v>
      </c>
      <c r="X89" s="4">
        <v>102.92894736842105</v>
      </c>
      <c r="Y89" s="4">
        <v>361.94684289536394</v>
      </c>
    </row>
    <row r="90" spans="1:25" x14ac:dyDescent="0.25">
      <c r="A90" s="2" t="s">
        <v>191</v>
      </c>
      <c r="B90" s="4">
        <v>286.92152142513203</v>
      </c>
      <c r="C90" s="4">
        <v>329.11814345991598</v>
      </c>
      <c r="D90" s="4">
        <v>385.39885222381599</v>
      </c>
      <c r="E90" s="4">
        <v>364.30222956234502</v>
      </c>
      <c r="F90" s="4">
        <v>257.87857142857098</v>
      </c>
      <c r="G90" s="4">
        <v>390.91658676893599</v>
      </c>
      <c r="H90" s="4">
        <v>452.47666905958403</v>
      </c>
      <c r="I90" s="4">
        <v>314.68745519713298</v>
      </c>
      <c r="J90" s="4">
        <v>479.85610465116298</v>
      </c>
      <c r="K90" s="4">
        <v>267.65484429065702</v>
      </c>
      <c r="L90" s="4">
        <v>385.39134709931199</v>
      </c>
      <c r="M90" s="4">
        <v>228.35561877667101</v>
      </c>
      <c r="N90" s="4"/>
      <c r="O90" s="4"/>
      <c r="P90" s="4">
        <v>462.280137772675</v>
      </c>
      <c r="Q90" s="4">
        <v>419.99698189134801</v>
      </c>
      <c r="R90" s="4">
        <v>203.753743760399</v>
      </c>
      <c r="S90" s="4">
        <v>270.71755725190798</v>
      </c>
      <c r="T90" s="4">
        <v>462.92006950477798</v>
      </c>
      <c r="U90" s="4">
        <v>438.27824620573398</v>
      </c>
      <c r="V90" s="4">
        <v>400.79443447037698</v>
      </c>
      <c r="W90" s="4">
        <v>523.98438934802596</v>
      </c>
      <c r="X90" s="4">
        <v>273.91456310679609</v>
      </c>
      <c r="Y90" s="4">
        <v>361.88562225025117</v>
      </c>
    </row>
    <row r="91" spans="1:25" x14ac:dyDescent="0.25">
      <c r="A91" s="2" t="s">
        <v>203</v>
      </c>
      <c r="B91" s="4">
        <v>332.66871584699498</v>
      </c>
      <c r="C91" s="4">
        <v>412.62666666666701</v>
      </c>
      <c r="D91" s="4">
        <v>414.49402023918998</v>
      </c>
      <c r="E91" s="4">
        <v>334.94076655052299</v>
      </c>
      <c r="F91" s="4">
        <v>255.363957597173</v>
      </c>
      <c r="G91" s="4">
        <v>346.67152103559903</v>
      </c>
      <c r="H91" s="4">
        <v>376.72936660268698</v>
      </c>
      <c r="I91" s="4">
        <v>343.28884462151399</v>
      </c>
      <c r="J91" s="4"/>
      <c r="K91" s="4"/>
      <c r="L91" s="4"/>
      <c r="M91" s="4"/>
      <c r="N91" s="4"/>
      <c r="O91" s="4"/>
      <c r="P91" s="4"/>
      <c r="Q91" s="4"/>
      <c r="R91" s="4"/>
      <c r="S91" s="4"/>
      <c r="T91" s="4"/>
      <c r="U91" s="4">
        <v>423.491017964072</v>
      </c>
      <c r="V91" s="4">
        <v>293.53939393939402</v>
      </c>
      <c r="W91" s="4">
        <v>482.50887573964502</v>
      </c>
      <c r="X91" s="4">
        <v>325.50649350649348</v>
      </c>
      <c r="Y91" s="4">
        <v>361.8191366924961</v>
      </c>
    </row>
    <row r="92" spans="1:25" x14ac:dyDescent="0.25">
      <c r="A92" s="2" t="s">
        <v>238</v>
      </c>
      <c r="B92" s="4">
        <v>290.29467074440402</v>
      </c>
      <c r="C92" s="4">
        <v>392.59801773604602</v>
      </c>
      <c r="D92" s="4">
        <v>440.24669511814301</v>
      </c>
      <c r="E92" s="4">
        <v>333.98785969631501</v>
      </c>
      <c r="F92" s="4">
        <v>318.49072607609202</v>
      </c>
      <c r="G92" s="4">
        <v>370.57232269707799</v>
      </c>
      <c r="H92" s="4">
        <v>390.05208767081803</v>
      </c>
      <c r="I92" s="4">
        <v>279.02528926242798</v>
      </c>
      <c r="J92" s="4">
        <v>343.03616894705499</v>
      </c>
      <c r="K92" s="4">
        <v>317.05639451606299</v>
      </c>
      <c r="L92" s="4">
        <v>284.33622311278299</v>
      </c>
      <c r="M92" s="4">
        <v>317.86667248374903</v>
      </c>
      <c r="N92" s="4">
        <v>382.788412878457</v>
      </c>
      <c r="O92" s="4">
        <v>408.01751283994298</v>
      </c>
      <c r="P92" s="4">
        <v>423.63914124100103</v>
      </c>
      <c r="Q92" s="4">
        <v>422.48814715661302</v>
      </c>
      <c r="R92" s="4">
        <v>208.719347757918</v>
      </c>
      <c r="S92" s="4">
        <v>368.42493235047101</v>
      </c>
      <c r="T92" s="4">
        <v>467.53832450006701</v>
      </c>
      <c r="U92" s="4">
        <v>453.02621577265302</v>
      </c>
      <c r="V92" s="4">
        <v>356.08185145317498</v>
      </c>
      <c r="W92" s="4">
        <v>480.68733921716102</v>
      </c>
      <c r="X92" s="4">
        <v>238.11229643821301</v>
      </c>
      <c r="Y92" s="4">
        <v>360.30811520289762</v>
      </c>
    </row>
    <row r="93" spans="1:25" x14ac:dyDescent="0.25">
      <c r="A93" s="2" t="s">
        <v>248</v>
      </c>
      <c r="B93" s="4">
        <v>355.28986677432403</v>
      </c>
      <c r="C93" s="4">
        <v>371.05315075207602</v>
      </c>
      <c r="D93" s="4">
        <v>392.60003666025102</v>
      </c>
      <c r="E93" s="4">
        <v>384.16815802288801</v>
      </c>
      <c r="F93" s="4">
        <v>233.67305709498601</v>
      </c>
      <c r="G93" s="4">
        <v>317.668756043077</v>
      </c>
      <c r="H93" s="4">
        <v>311.78230857296802</v>
      </c>
      <c r="I93" s="4">
        <v>280.908099472076</v>
      </c>
      <c r="J93" s="4">
        <v>359.10096700796402</v>
      </c>
      <c r="K93" s="4">
        <v>272.87586085734398</v>
      </c>
      <c r="L93" s="4">
        <v>355.50459491251303</v>
      </c>
      <c r="M93" s="4">
        <v>344.52894403257397</v>
      </c>
      <c r="N93" s="4">
        <v>447.63439466158201</v>
      </c>
      <c r="O93" s="4">
        <v>523.77731217088206</v>
      </c>
      <c r="P93" s="4">
        <v>449.91901154401199</v>
      </c>
      <c r="Q93" s="4">
        <v>442.40282621984102</v>
      </c>
      <c r="R93" s="4">
        <v>152.10018592677301</v>
      </c>
      <c r="S93" s="4">
        <v>408.80985655131599</v>
      </c>
      <c r="T93" s="4">
        <v>455.15295743700602</v>
      </c>
      <c r="U93" s="4">
        <v>448.40573755976601</v>
      </c>
      <c r="V93" s="4">
        <v>385.342713053647</v>
      </c>
      <c r="W93" s="4">
        <v>415.11272040302299</v>
      </c>
      <c r="X93" s="4">
        <v>171.18015122182854</v>
      </c>
      <c r="Y93" s="4">
        <v>359.95615943272685</v>
      </c>
    </row>
    <row r="94" spans="1:25" x14ac:dyDescent="0.25">
      <c r="A94" s="2" t="s">
        <v>254</v>
      </c>
      <c r="B94" s="4">
        <v>273.38290206354401</v>
      </c>
      <c r="C94" s="4">
        <v>358.22141499944098</v>
      </c>
      <c r="D94" s="4">
        <v>361.821464618145</v>
      </c>
      <c r="E94" s="4">
        <v>350.41798545765602</v>
      </c>
      <c r="F94" s="4">
        <v>305.08772935779803</v>
      </c>
      <c r="G94" s="4">
        <v>380.74376494704501</v>
      </c>
      <c r="H94" s="4">
        <v>400.77162989488301</v>
      </c>
      <c r="I94" s="4">
        <v>291.74759196936299</v>
      </c>
      <c r="J94" s="4">
        <v>360.67302518953301</v>
      </c>
      <c r="K94" s="4">
        <v>314.11150291828801</v>
      </c>
      <c r="L94" s="4">
        <v>317.70110651913097</v>
      </c>
      <c r="M94" s="4">
        <v>298.76817746131701</v>
      </c>
      <c r="N94" s="4">
        <v>441.85550428477302</v>
      </c>
      <c r="O94" s="4">
        <v>458.16931724705199</v>
      </c>
      <c r="P94" s="4">
        <v>437.34254307783698</v>
      </c>
      <c r="Q94" s="4">
        <v>415.36492693110603</v>
      </c>
      <c r="R94" s="4">
        <v>206.82217604274899</v>
      </c>
      <c r="S94" s="4">
        <v>356.86174475955602</v>
      </c>
      <c r="T94" s="4">
        <v>457.45225903614499</v>
      </c>
      <c r="U94" s="4">
        <v>481.29979401045802</v>
      </c>
      <c r="V94" s="4">
        <v>326.98898778096202</v>
      </c>
      <c r="W94" s="4">
        <v>409.076589416285</v>
      </c>
      <c r="X94" s="4">
        <v>195.80299613402062</v>
      </c>
      <c r="Y94" s="4">
        <v>356.5428319181342</v>
      </c>
    </row>
    <row r="95" spans="1:25" x14ac:dyDescent="0.25">
      <c r="A95" s="2" t="s">
        <v>167</v>
      </c>
      <c r="B95" s="4">
        <v>297.98117011701203</v>
      </c>
      <c r="C95" s="4">
        <v>357.91560497827498</v>
      </c>
      <c r="D95" s="4">
        <v>384.78843348891502</v>
      </c>
      <c r="E95" s="4">
        <v>302.02994161207602</v>
      </c>
      <c r="F95" s="4">
        <v>313.78964649228402</v>
      </c>
      <c r="G95" s="4">
        <v>361.746848116286</v>
      </c>
      <c r="H95" s="4">
        <v>376.94487536712103</v>
      </c>
      <c r="I95" s="4">
        <v>274.37765367402397</v>
      </c>
      <c r="J95" s="4">
        <v>290.550063321197</v>
      </c>
      <c r="K95" s="4">
        <v>272.595307333785</v>
      </c>
      <c r="L95" s="4">
        <v>303.88956391478001</v>
      </c>
      <c r="M95" s="4">
        <v>293.63957763337902</v>
      </c>
      <c r="N95" s="4">
        <v>360.40642289073298</v>
      </c>
      <c r="O95" s="4">
        <v>387.24430276138401</v>
      </c>
      <c r="P95" s="4">
        <v>424.58274261603401</v>
      </c>
      <c r="Q95" s="4">
        <v>422.06033269883301</v>
      </c>
      <c r="R95" s="4">
        <v>254.49504282158401</v>
      </c>
      <c r="S95" s="4">
        <v>438.48795077029001</v>
      </c>
      <c r="T95" s="4">
        <v>430.29440073652501</v>
      </c>
      <c r="U95" s="4">
        <v>415.31146280255803</v>
      </c>
      <c r="V95" s="4">
        <v>382.04154314720802</v>
      </c>
      <c r="W95" s="4">
        <v>492.479583864468</v>
      </c>
      <c r="X95" s="4">
        <v>332.20663873141075</v>
      </c>
      <c r="Y95" s="4">
        <v>355.21126564739831</v>
      </c>
    </row>
    <row r="96" spans="1:25" x14ac:dyDescent="0.25">
      <c r="A96" s="2" t="s">
        <v>135</v>
      </c>
      <c r="B96" s="4">
        <v>344.74895594162297</v>
      </c>
      <c r="C96" s="4">
        <v>418.15642688005801</v>
      </c>
      <c r="D96" s="4">
        <v>401.86073666347602</v>
      </c>
      <c r="E96" s="4">
        <v>327.72803187996652</v>
      </c>
      <c r="F96" s="4">
        <v>346.82186604131948</v>
      </c>
      <c r="G96" s="4">
        <v>261.91419881242302</v>
      </c>
      <c r="H96" s="4">
        <v>454.71466242316251</v>
      </c>
      <c r="I96" s="4">
        <v>342.01988901717198</v>
      </c>
      <c r="J96" s="4">
        <v>352.52389005964102</v>
      </c>
      <c r="K96" s="4">
        <v>303.58250419677552</v>
      </c>
      <c r="L96" s="4">
        <v>371.93339400878403</v>
      </c>
      <c r="M96" s="4">
        <v>366.759984550431</v>
      </c>
      <c r="N96" s="4">
        <v>394.5213623517825</v>
      </c>
      <c r="O96" s="4">
        <v>320.2066058503105</v>
      </c>
      <c r="P96" s="4">
        <v>430.0682835828465</v>
      </c>
      <c r="Q96" s="4">
        <v>281.17679713855051</v>
      </c>
      <c r="R96" s="4"/>
      <c r="S96" s="4"/>
      <c r="T96" s="4"/>
      <c r="U96" s="4">
        <v>323.30548464987902</v>
      </c>
      <c r="V96" s="4">
        <v>400.46095033940702</v>
      </c>
      <c r="W96" s="4">
        <v>284.76108166244097</v>
      </c>
      <c r="X96" s="4">
        <v>336.07001892403355</v>
      </c>
      <c r="Y96" s="4">
        <v>355.05757539923343</v>
      </c>
    </row>
    <row r="97" spans="1:25" x14ac:dyDescent="0.25">
      <c r="A97" s="2" t="s">
        <v>196</v>
      </c>
      <c r="B97" s="4">
        <v>183.159862778731</v>
      </c>
      <c r="C97" s="4">
        <v>260.51638719512198</v>
      </c>
      <c r="D97" s="4">
        <v>374.36557059961302</v>
      </c>
      <c r="E97" s="4">
        <v>286.98088937890498</v>
      </c>
      <c r="F97" s="4">
        <v>267.89961055819998</v>
      </c>
      <c r="G97" s="4">
        <v>268.69062027231502</v>
      </c>
      <c r="H97" s="4">
        <v>296.785431512272</v>
      </c>
      <c r="I97" s="4">
        <v>269.92423105776402</v>
      </c>
      <c r="J97" s="4">
        <v>412.99559039686397</v>
      </c>
      <c r="K97" s="4">
        <v>201.63968668407301</v>
      </c>
      <c r="L97" s="4">
        <v>267.88181056160897</v>
      </c>
      <c r="M97" s="4">
        <v>151.22860962566801</v>
      </c>
      <c r="N97" s="4">
        <v>302.76007677543203</v>
      </c>
      <c r="O97" s="4">
        <v>242.91025641025601</v>
      </c>
      <c r="P97" s="4">
        <v>201.40688775510199</v>
      </c>
      <c r="Q97" s="4">
        <v>339.78995433789999</v>
      </c>
      <c r="R97" s="4">
        <v>125.33153638813999</v>
      </c>
      <c r="S97" s="4">
        <v>301.25765054294197</v>
      </c>
      <c r="T97" s="4">
        <v>874.70094562647796</v>
      </c>
      <c r="U97" s="4">
        <v>637.92844827586202</v>
      </c>
      <c r="V97" s="4">
        <v>816.13440860215098</v>
      </c>
      <c r="W97" s="4">
        <v>582.21635012386503</v>
      </c>
      <c r="X97" s="4">
        <v>440.69236821400472</v>
      </c>
      <c r="Y97" s="4">
        <v>352.48683407275081</v>
      </c>
    </row>
    <row r="98" spans="1:25" x14ac:dyDescent="0.25">
      <c r="A98" s="2" t="s">
        <v>239</v>
      </c>
      <c r="B98" s="4">
        <v>296.028553296724</v>
      </c>
      <c r="C98" s="4">
        <v>352.25564883413949</v>
      </c>
      <c r="D98" s="4">
        <v>419.99253978098398</v>
      </c>
      <c r="E98" s="4">
        <v>391.15675600592147</v>
      </c>
      <c r="F98" s="4">
        <v>332.95937582045849</v>
      </c>
      <c r="G98" s="4">
        <v>346.21609629700754</v>
      </c>
      <c r="H98" s="4">
        <v>381.84687256447603</v>
      </c>
      <c r="I98" s="4">
        <v>314.85134564107648</v>
      </c>
      <c r="J98" s="4">
        <v>387.06078374045148</v>
      </c>
      <c r="K98" s="4">
        <v>235.79719730634099</v>
      </c>
      <c r="L98" s="4">
        <v>337.72016275333897</v>
      </c>
      <c r="M98" s="4">
        <v>271.67403533426699</v>
      </c>
      <c r="N98" s="4">
        <v>358.83149663208201</v>
      </c>
      <c r="O98" s="4">
        <v>465.69299286614546</v>
      </c>
      <c r="P98" s="4">
        <v>431.29984949471452</v>
      </c>
      <c r="Q98" s="4">
        <v>351.39119367901048</v>
      </c>
      <c r="R98" s="4">
        <v>186.10276664734948</v>
      </c>
      <c r="S98" s="4">
        <v>434.72565498737401</v>
      </c>
      <c r="T98" s="4">
        <v>422.00328852715103</v>
      </c>
      <c r="U98" s="4">
        <v>425.07863028446002</v>
      </c>
      <c r="V98" s="4">
        <v>370.05293030055498</v>
      </c>
      <c r="W98" s="4">
        <v>435.38765054826501</v>
      </c>
      <c r="X98" s="4">
        <v>275.96716628022523</v>
      </c>
      <c r="Y98" s="4">
        <v>352.12426635792519</v>
      </c>
    </row>
    <row r="99" spans="1:25" x14ac:dyDescent="0.25">
      <c r="A99" s="2" t="s">
        <v>276</v>
      </c>
      <c r="B99" s="4">
        <v>332.21470174733901</v>
      </c>
      <c r="C99" s="4">
        <v>360.16555787873</v>
      </c>
      <c r="D99" s="4">
        <v>375.49615660551399</v>
      </c>
      <c r="E99" s="4">
        <v>314.56234199615699</v>
      </c>
      <c r="F99" s="4">
        <v>268.96371431559101</v>
      </c>
      <c r="G99" s="4">
        <v>351.26781944304798</v>
      </c>
      <c r="H99" s="4">
        <v>394.3881565181</v>
      </c>
      <c r="I99" s="4">
        <v>270.45328256842998</v>
      </c>
      <c r="J99" s="4">
        <v>335.35717115689403</v>
      </c>
      <c r="K99" s="4">
        <v>302.87283236994199</v>
      </c>
      <c r="L99" s="4">
        <v>243.03371182114299</v>
      </c>
      <c r="M99" s="4">
        <v>242.27867383512501</v>
      </c>
      <c r="N99" s="4">
        <v>426.51726907630501</v>
      </c>
      <c r="O99" s="4">
        <v>434.39340314136098</v>
      </c>
      <c r="P99" s="4">
        <v>453.32432991824498</v>
      </c>
      <c r="Q99" s="4">
        <v>409.86906692615401</v>
      </c>
      <c r="R99" s="4">
        <v>197.26251947473801</v>
      </c>
      <c r="S99" s="4">
        <v>376.63096177697599</v>
      </c>
      <c r="T99" s="4">
        <v>435.67237327962403</v>
      </c>
      <c r="U99" s="4">
        <v>420.321958617701</v>
      </c>
      <c r="V99" s="4">
        <v>366.88426966292099</v>
      </c>
      <c r="W99" s="4">
        <v>600.00142579390797</v>
      </c>
      <c r="X99" s="4">
        <v>184.45349084716901</v>
      </c>
      <c r="Y99" s="4">
        <v>352.01674733787456</v>
      </c>
    </row>
    <row r="100" spans="1:25" x14ac:dyDescent="0.25">
      <c r="A100" s="2" t="s">
        <v>171</v>
      </c>
      <c r="B100" s="4">
        <v>274.05061775431301</v>
      </c>
      <c r="C100" s="4">
        <v>370.520323850718</v>
      </c>
      <c r="D100" s="4">
        <v>404.81596029018698</v>
      </c>
      <c r="E100" s="4">
        <v>307.933531799729</v>
      </c>
      <c r="F100" s="4">
        <v>347.27451090622901</v>
      </c>
      <c r="G100" s="4">
        <v>377.55991594729699</v>
      </c>
      <c r="H100" s="4">
        <v>405.59681106093598</v>
      </c>
      <c r="I100" s="4">
        <v>317.70755225166999</v>
      </c>
      <c r="J100" s="4">
        <v>302.74579383592197</v>
      </c>
      <c r="K100" s="4">
        <v>240.849488819638</v>
      </c>
      <c r="L100" s="4">
        <v>281.75737685173999</v>
      </c>
      <c r="M100" s="4">
        <v>303.97215961011301</v>
      </c>
      <c r="N100" s="4">
        <v>382.98945454545498</v>
      </c>
      <c r="O100" s="4">
        <v>347.20982952484599</v>
      </c>
      <c r="P100" s="4">
        <v>418.49541397352999</v>
      </c>
      <c r="Q100" s="4">
        <v>407.63974271754603</v>
      </c>
      <c r="R100" s="4">
        <v>224.62422858553401</v>
      </c>
      <c r="S100" s="4">
        <v>300.63007280785098</v>
      </c>
      <c r="T100" s="4">
        <v>460.62198105514102</v>
      </c>
      <c r="U100" s="4">
        <v>451.68782351491302</v>
      </c>
      <c r="V100" s="4">
        <v>432.48150003130303</v>
      </c>
      <c r="W100" s="4">
        <v>436.37710863234201</v>
      </c>
      <c r="X100" s="4">
        <v>297.5016940799606</v>
      </c>
      <c r="Y100" s="4">
        <v>351.95838662812673</v>
      </c>
    </row>
    <row r="101" spans="1:25" x14ac:dyDescent="0.25">
      <c r="A101" s="2" t="s">
        <v>252</v>
      </c>
      <c r="B101" s="4">
        <v>303.43553915106799</v>
      </c>
      <c r="C101" s="4">
        <v>304.253972405676</v>
      </c>
      <c r="D101" s="4">
        <v>421.72305732484102</v>
      </c>
      <c r="E101" s="4">
        <v>345.10736594718298</v>
      </c>
      <c r="F101" s="4">
        <v>375.49962742175899</v>
      </c>
      <c r="G101" s="4">
        <v>377.26791177970398</v>
      </c>
      <c r="H101" s="4">
        <v>372.94703429389398</v>
      </c>
      <c r="I101" s="4">
        <v>314.62273149581898</v>
      </c>
      <c r="J101" s="4">
        <v>376.15373609936898</v>
      </c>
      <c r="K101" s="4">
        <v>277.647211331731</v>
      </c>
      <c r="L101" s="4">
        <v>253.62085125505601</v>
      </c>
      <c r="M101" s="4">
        <v>291.36026696961102</v>
      </c>
      <c r="N101" s="4">
        <v>341.017577854671</v>
      </c>
      <c r="O101" s="4">
        <v>394.313116265872</v>
      </c>
      <c r="P101" s="4">
        <v>363.15490832264402</v>
      </c>
      <c r="Q101" s="4">
        <v>438.55142903277903</v>
      </c>
      <c r="R101" s="4">
        <v>251.848893326677</v>
      </c>
      <c r="S101" s="4">
        <v>463.94047223145998</v>
      </c>
      <c r="T101" s="4">
        <v>407.64519094175603</v>
      </c>
      <c r="U101" s="4">
        <v>396.06838300982702</v>
      </c>
      <c r="V101" s="4">
        <v>353.32735006380301</v>
      </c>
      <c r="W101" s="4">
        <v>399.556979639666</v>
      </c>
      <c r="X101" s="4">
        <v>253.38216115510014</v>
      </c>
      <c r="Y101" s="4">
        <v>351.14981597043334</v>
      </c>
    </row>
    <row r="102" spans="1:25" x14ac:dyDescent="0.25">
      <c r="A102" s="2" t="s">
        <v>178</v>
      </c>
      <c r="B102" s="4">
        <v>322.50752622776298</v>
      </c>
      <c r="C102" s="4">
        <v>368.85553410553399</v>
      </c>
      <c r="D102" s="4">
        <v>367.15169504764901</v>
      </c>
      <c r="E102" s="4">
        <v>376.72770919067199</v>
      </c>
      <c r="F102" s="4">
        <v>281.00420521446603</v>
      </c>
      <c r="G102" s="4">
        <v>412.45687739850501</v>
      </c>
      <c r="H102" s="4">
        <v>378.139138405133</v>
      </c>
      <c r="I102" s="4">
        <v>311.21927836848499</v>
      </c>
      <c r="J102" s="4">
        <v>344.84765129073202</v>
      </c>
      <c r="K102" s="4">
        <v>219.04355942750499</v>
      </c>
      <c r="L102" s="4">
        <v>297.22600548446098</v>
      </c>
      <c r="M102" s="4">
        <v>281.72198275862098</v>
      </c>
      <c r="N102" s="4">
        <v>307.76499032881998</v>
      </c>
      <c r="O102" s="4">
        <v>396.97994336951399</v>
      </c>
      <c r="P102" s="4">
        <v>424.80387467113098</v>
      </c>
      <c r="Q102" s="4">
        <v>393.39242565055798</v>
      </c>
      <c r="R102" s="4">
        <v>321.63863698818398</v>
      </c>
      <c r="S102" s="4">
        <v>309.69074742984202</v>
      </c>
      <c r="T102" s="4">
        <v>466.54530477759499</v>
      </c>
      <c r="U102" s="4">
        <v>477.82845894263198</v>
      </c>
      <c r="V102" s="4">
        <v>386.30056558039303</v>
      </c>
      <c r="W102" s="4">
        <v>462.09182617692699</v>
      </c>
      <c r="X102" s="4">
        <v>154.82150858849889</v>
      </c>
      <c r="Y102" s="4">
        <v>350.55475849667909</v>
      </c>
    </row>
    <row r="103" spans="1:25" x14ac:dyDescent="0.25">
      <c r="A103" s="2" t="s">
        <v>145</v>
      </c>
      <c r="B103" s="4">
        <v>333.104540833616</v>
      </c>
      <c r="C103" s="4">
        <v>331.87094723458398</v>
      </c>
      <c r="D103" s="4">
        <v>340.33568152031501</v>
      </c>
      <c r="E103" s="4">
        <v>343.91133501259401</v>
      </c>
      <c r="F103" s="4">
        <v>339.96436318562098</v>
      </c>
      <c r="G103" s="4">
        <v>346.26333333333298</v>
      </c>
      <c r="H103" s="4">
        <v>412.68642560758701</v>
      </c>
      <c r="I103" s="4">
        <v>285.76810764385903</v>
      </c>
      <c r="J103" s="4">
        <v>300.95990495990497</v>
      </c>
      <c r="K103" s="4">
        <v>311.29855847822898</v>
      </c>
      <c r="L103" s="4">
        <v>345.101540719002</v>
      </c>
      <c r="M103" s="4">
        <v>317.26538745387501</v>
      </c>
      <c r="N103" s="4">
        <v>351.16863309352499</v>
      </c>
      <c r="O103" s="4">
        <v>328.47971572401502</v>
      </c>
      <c r="P103" s="4">
        <v>420.89547289503997</v>
      </c>
      <c r="Q103" s="4">
        <v>333.69688068261303</v>
      </c>
      <c r="R103" s="4">
        <v>375.84318652083903</v>
      </c>
      <c r="S103" s="4">
        <v>397.68516776418898</v>
      </c>
      <c r="T103" s="4">
        <v>350.282655246253</v>
      </c>
      <c r="U103" s="4">
        <v>359.46010818120402</v>
      </c>
      <c r="V103" s="4">
        <v>357.94008154582502</v>
      </c>
      <c r="W103" s="4">
        <v>350.79371353284398</v>
      </c>
      <c r="X103" s="4">
        <v>352.79080299599372</v>
      </c>
      <c r="Y103" s="4">
        <v>347.28550192021135</v>
      </c>
    </row>
    <row r="104" spans="1:25" x14ac:dyDescent="0.25">
      <c r="A104" s="2" t="s">
        <v>112</v>
      </c>
      <c r="B104" s="4">
        <v>315.23928706863899</v>
      </c>
      <c r="C104" s="4">
        <v>285.62005707297197</v>
      </c>
      <c r="D104" s="4">
        <v>291.34007919049702</v>
      </c>
      <c r="E104" s="4">
        <v>328.60295395308401</v>
      </c>
      <c r="F104" s="4">
        <v>277.802550390786</v>
      </c>
      <c r="G104" s="4">
        <v>275.04652213188803</v>
      </c>
      <c r="H104" s="4">
        <v>381.65503657850297</v>
      </c>
      <c r="I104" s="4">
        <v>294.77508825012598</v>
      </c>
      <c r="J104" s="4"/>
      <c r="K104" s="4">
        <v>651.05353430353398</v>
      </c>
      <c r="L104" s="4">
        <v>381.730324711062</v>
      </c>
      <c r="M104" s="4">
        <v>309.75902934537203</v>
      </c>
      <c r="N104" s="4">
        <v>317.22331606217602</v>
      </c>
      <c r="O104" s="4">
        <v>385.50174042764797</v>
      </c>
      <c r="P104" s="4">
        <v>335.33102812355901</v>
      </c>
      <c r="Q104" s="4"/>
      <c r="R104" s="4"/>
      <c r="S104" s="4"/>
      <c r="T104" s="4">
        <v>316.86343825665898</v>
      </c>
      <c r="U104" s="4">
        <v>378.87840185292401</v>
      </c>
      <c r="V104" s="4">
        <v>349.58293269230802</v>
      </c>
      <c r="W104" s="4">
        <v>356.15637860082302</v>
      </c>
      <c r="X104" s="4"/>
      <c r="Y104" s="4">
        <v>346.23120550069774</v>
      </c>
    </row>
    <row r="105" spans="1:25" x14ac:dyDescent="0.25">
      <c r="A105" s="2" t="s">
        <v>282</v>
      </c>
      <c r="B105" s="4">
        <v>281.04257028112397</v>
      </c>
      <c r="C105" s="4">
        <v>359.64675110132202</v>
      </c>
      <c r="D105" s="4">
        <v>399.92561044860901</v>
      </c>
      <c r="E105" s="4">
        <v>358.07466000555098</v>
      </c>
      <c r="F105" s="4">
        <v>204.773299028016</v>
      </c>
      <c r="G105" s="4">
        <v>299.72418058132303</v>
      </c>
      <c r="H105" s="4">
        <v>383.04703389830502</v>
      </c>
      <c r="I105" s="4">
        <v>277.89219165927199</v>
      </c>
      <c r="J105" s="4">
        <v>390.81562819203299</v>
      </c>
      <c r="K105" s="4">
        <v>271.57965629354402</v>
      </c>
      <c r="L105" s="4">
        <v>314.37204910292701</v>
      </c>
      <c r="M105" s="4">
        <v>211.16449438202201</v>
      </c>
      <c r="N105" s="4">
        <v>391.44402634054597</v>
      </c>
      <c r="O105" s="4">
        <v>461.35758513931899</v>
      </c>
      <c r="P105" s="4">
        <v>466.30208333333297</v>
      </c>
      <c r="Q105" s="4">
        <v>397.92299407646698</v>
      </c>
      <c r="R105" s="4">
        <v>212.18663594469999</v>
      </c>
      <c r="S105" s="4">
        <v>358.78117647058798</v>
      </c>
      <c r="T105" s="4">
        <v>462.00748416810598</v>
      </c>
      <c r="U105" s="4">
        <v>463.341224018476</v>
      </c>
      <c r="V105" s="4">
        <v>383.37073170731702</v>
      </c>
      <c r="W105" s="4">
        <v>392.64229249011902</v>
      </c>
      <c r="X105" s="4">
        <v>186.30301481859991</v>
      </c>
      <c r="Y105" s="4">
        <v>344.68336406441819</v>
      </c>
    </row>
    <row r="106" spans="1:25" x14ac:dyDescent="0.25">
      <c r="A106" s="2" t="s">
        <v>168</v>
      </c>
      <c r="B106" s="4">
        <v>345.22293983720897</v>
      </c>
      <c r="C106" s="4">
        <v>341.89511472893298</v>
      </c>
      <c r="D106" s="4">
        <v>390.17486818996048</v>
      </c>
      <c r="E106" s="4">
        <v>283.41884640626353</v>
      </c>
      <c r="F106" s="4">
        <v>344.16153280726701</v>
      </c>
      <c r="G106" s="4">
        <v>254.176368365923</v>
      </c>
      <c r="H106" s="4">
        <v>416.14215807680301</v>
      </c>
      <c r="I106" s="4">
        <v>341.19954780704097</v>
      </c>
      <c r="J106" s="4">
        <v>327.83738075869746</v>
      </c>
      <c r="K106" s="4">
        <v>297.95229220846198</v>
      </c>
      <c r="L106" s="4">
        <v>344.95691897205148</v>
      </c>
      <c r="M106" s="4">
        <v>310.14475201476603</v>
      </c>
      <c r="N106" s="4">
        <v>386.457907672506</v>
      </c>
      <c r="O106" s="4">
        <v>286.07112903454998</v>
      </c>
      <c r="P106" s="4">
        <v>422.36113214460704</v>
      </c>
      <c r="Q106" s="4">
        <v>377.20619090942051</v>
      </c>
      <c r="R106" s="4">
        <v>324.05483451314751</v>
      </c>
      <c r="S106" s="4">
        <v>422.32790422201498</v>
      </c>
      <c r="T106" s="4">
        <v>322.658275019668</v>
      </c>
      <c r="U106" s="4">
        <v>330.96283712040798</v>
      </c>
      <c r="V106" s="4">
        <v>427.00668312617103</v>
      </c>
      <c r="W106" s="4">
        <v>303.06616583453899</v>
      </c>
      <c r="X106" s="4">
        <v>384.6235753387777</v>
      </c>
      <c r="Y106" s="4">
        <v>344.43783173891978</v>
      </c>
    </row>
    <row r="107" spans="1:25" x14ac:dyDescent="0.25">
      <c r="A107" s="2" t="s">
        <v>263</v>
      </c>
      <c r="B107" s="4">
        <v>274.86441068139999</v>
      </c>
      <c r="C107" s="4">
        <v>289.51112895823798</v>
      </c>
      <c r="D107" s="4">
        <v>385.91463832704801</v>
      </c>
      <c r="E107" s="4">
        <v>383.32160742640798</v>
      </c>
      <c r="F107" s="4">
        <v>343.14235145385601</v>
      </c>
      <c r="G107" s="4">
        <v>304.88518708354701</v>
      </c>
      <c r="H107" s="4">
        <v>360.88930557351603</v>
      </c>
      <c r="I107" s="4">
        <v>310.235395874917</v>
      </c>
      <c r="J107" s="4">
        <v>376.80514062710301</v>
      </c>
      <c r="K107" s="4">
        <v>206.665393228824</v>
      </c>
      <c r="L107" s="4">
        <v>309.04569787178502</v>
      </c>
      <c r="M107" s="4">
        <v>264.938349446546</v>
      </c>
      <c r="N107" s="4">
        <v>362.74499369836201</v>
      </c>
      <c r="O107" s="4">
        <v>455.14647730437201</v>
      </c>
      <c r="P107" s="4">
        <v>406.11894824707798</v>
      </c>
      <c r="Q107" s="4">
        <v>385.58470540209601</v>
      </c>
      <c r="R107" s="4">
        <v>175.90232876712301</v>
      </c>
      <c r="S107" s="4">
        <v>393.25147725711099</v>
      </c>
      <c r="T107" s="4">
        <v>435.74186307519602</v>
      </c>
      <c r="U107" s="4">
        <v>434.27964205816602</v>
      </c>
      <c r="V107" s="4">
        <v>357.161917740337</v>
      </c>
      <c r="W107" s="4">
        <v>425.57745418026599</v>
      </c>
      <c r="X107" s="4">
        <v>275.69199375825229</v>
      </c>
      <c r="Y107" s="4">
        <v>344.23566991484989</v>
      </c>
    </row>
    <row r="108" spans="1:25" x14ac:dyDescent="0.25">
      <c r="A108" s="2" t="s">
        <v>274</v>
      </c>
      <c r="B108" s="4">
        <v>202.24467713787101</v>
      </c>
      <c r="C108" s="4">
        <v>331.08482995796697</v>
      </c>
      <c r="D108" s="4">
        <v>396.803336883209</v>
      </c>
      <c r="E108" s="4">
        <v>346.40589135424602</v>
      </c>
      <c r="F108" s="4">
        <v>319.66112469437701</v>
      </c>
      <c r="G108" s="4">
        <v>263.60365853658499</v>
      </c>
      <c r="H108" s="4">
        <v>426.01810436634702</v>
      </c>
      <c r="I108" s="4">
        <v>329.12374934175898</v>
      </c>
      <c r="J108" s="4">
        <v>453.99095263437999</v>
      </c>
      <c r="K108" s="4">
        <v>249.81179624664901</v>
      </c>
      <c r="L108" s="4">
        <v>343.70916079436302</v>
      </c>
      <c r="M108" s="4">
        <v>262.01538461538502</v>
      </c>
      <c r="N108" s="4">
        <v>351.434691011236</v>
      </c>
      <c r="O108" s="4">
        <v>368.81871775976401</v>
      </c>
      <c r="P108" s="4">
        <v>377.881176470588</v>
      </c>
      <c r="Q108" s="4">
        <v>269.62619198982799</v>
      </c>
      <c r="R108" s="4">
        <v>319.62574850299399</v>
      </c>
      <c r="S108" s="4">
        <v>364.44301221166899</v>
      </c>
      <c r="T108" s="4">
        <v>424.53587786259499</v>
      </c>
      <c r="U108" s="4">
        <v>391.64929577464801</v>
      </c>
      <c r="V108" s="4">
        <v>330.45057034220503</v>
      </c>
      <c r="W108" s="4">
        <v>426.843373493976</v>
      </c>
      <c r="X108" s="4">
        <v>298.31859410430837</v>
      </c>
      <c r="Y108" s="4">
        <v>341.22173548204125</v>
      </c>
    </row>
    <row r="109" spans="1:25" x14ac:dyDescent="0.25">
      <c r="A109" s="2" t="s">
        <v>158</v>
      </c>
      <c r="B109" s="4">
        <v>325.644678858654</v>
      </c>
      <c r="C109" s="4">
        <v>345.20681790412601</v>
      </c>
      <c r="D109" s="4">
        <v>320.107037942989</v>
      </c>
      <c r="E109" s="4">
        <v>295.912127388535</v>
      </c>
      <c r="F109" s="4">
        <v>385.57337998096398</v>
      </c>
      <c r="G109" s="4">
        <v>248.39628009340001</v>
      </c>
      <c r="H109" s="4">
        <v>447.41367792805102</v>
      </c>
      <c r="I109" s="4">
        <v>379.56026184571903</v>
      </c>
      <c r="J109" s="4">
        <v>292.01230514696402</v>
      </c>
      <c r="K109" s="4">
        <v>329.32894804992998</v>
      </c>
      <c r="L109" s="4">
        <v>382.90602171005202</v>
      </c>
      <c r="M109" s="4">
        <v>330.59184828406148</v>
      </c>
      <c r="N109" s="4">
        <v>396.69069172740097</v>
      </c>
      <c r="O109" s="4">
        <v>258.44821969442</v>
      </c>
      <c r="P109" s="4">
        <v>374.59668880172899</v>
      </c>
      <c r="Q109" s="4">
        <v>355.72984278090303</v>
      </c>
      <c r="R109" s="4">
        <v>333.51970896406999</v>
      </c>
      <c r="S109" s="4">
        <v>416.80368843870099</v>
      </c>
      <c r="T109" s="4">
        <v>290.169169416942</v>
      </c>
      <c r="U109" s="4">
        <v>281.98133857162901</v>
      </c>
      <c r="V109" s="4">
        <v>367.42892187784702</v>
      </c>
      <c r="W109" s="4">
        <v>349.48636537837899</v>
      </c>
      <c r="X109" s="4">
        <v>357.30078761542637</v>
      </c>
      <c r="Y109" s="4">
        <v>340.62030778511769</v>
      </c>
    </row>
    <row r="110" spans="1:25" x14ac:dyDescent="0.25">
      <c r="A110" s="2" t="s">
        <v>246</v>
      </c>
      <c r="B110" s="4">
        <v>333.91174805742799</v>
      </c>
      <c r="C110" s="4">
        <v>389.74685285094699</v>
      </c>
      <c r="D110" s="4">
        <v>400.66476099729999</v>
      </c>
      <c r="E110" s="4">
        <v>320.41593469050298</v>
      </c>
      <c r="F110" s="4">
        <v>247.47088124635701</v>
      </c>
      <c r="G110" s="4">
        <v>271.43216546605498</v>
      </c>
      <c r="H110" s="4">
        <v>374.20783636161002</v>
      </c>
      <c r="I110" s="4">
        <v>295.94748919365998</v>
      </c>
      <c r="J110" s="4">
        <v>341.51858436579801</v>
      </c>
      <c r="K110" s="4">
        <v>209.70837892312099</v>
      </c>
      <c r="L110" s="4">
        <v>326.98458943940398</v>
      </c>
      <c r="M110" s="4">
        <v>274.14979332064797</v>
      </c>
      <c r="N110" s="4">
        <v>393.58029581038397</v>
      </c>
      <c r="O110" s="4">
        <v>420.18985148514798</v>
      </c>
      <c r="P110" s="4">
        <v>449.75613810741697</v>
      </c>
      <c r="Q110" s="4">
        <v>315.76245523654001</v>
      </c>
      <c r="R110" s="4">
        <v>214.499494029549</v>
      </c>
      <c r="S110" s="4">
        <v>329.201181399821</v>
      </c>
      <c r="T110" s="4">
        <v>432.10028412759902</v>
      </c>
      <c r="U110" s="4">
        <v>430.23886066996698</v>
      </c>
      <c r="V110" s="4">
        <v>348.77823422013603</v>
      </c>
      <c r="W110" s="4">
        <v>432.196532172996</v>
      </c>
      <c r="X110" s="4">
        <v>257.23452768729641</v>
      </c>
      <c r="Y110" s="4">
        <v>339.55203781998625</v>
      </c>
    </row>
    <row r="111" spans="1:25" x14ac:dyDescent="0.25">
      <c r="A111" s="2" t="s">
        <v>185</v>
      </c>
      <c r="B111" s="4">
        <v>351.31649365628601</v>
      </c>
      <c r="C111" s="4">
        <v>395.99781037880399</v>
      </c>
      <c r="D111" s="4">
        <v>435.47691360558201</v>
      </c>
      <c r="E111" s="4">
        <v>375.36550010354102</v>
      </c>
      <c r="F111" s="4">
        <v>350.60883571099902</v>
      </c>
      <c r="G111" s="4">
        <v>300.552995391705</v>
      </c>
      <c r="H111" s="4">
        <v>301.18457619268202</v>
      </c>
      <c r="I111" s="4">
        <v>374.17282420034701</v>
      </c>
      <c r="J111" s="4">
        <v>311.18257918552001</v>
      </c>
      <c r="K111" s="4">
        <v>284.94971228421298</v>
      </c>
      <c r="L111" s="4">
        <v>332.92706013362999</v>
      </c>
      <c r="M111" s="4">
        <v>310.87090246863602</v>
      </c>
      <c r="N111" s="4">
        <v>208.81207770270299</v>
      </c>
      <c r="O111" s="4">
        <v>300.36759729272399</v>
      </c>
      <c r="P111" s="4">
        <v>302.96052112119997</v>
      </c>
      <c r="Q111" s="4">
        <v>286.56880000000001</v>
      </c>
      <c r="R111" s="4">
        <v>288.55883649184699</v>
      </c>
      <c r="S111" s="4">
        <v>373.84658143412997</v>
      </c>
      <c r="T111" s="4">
        <v>390.10683391003499</v>
      </c>
      <c r="U111" s="4">
        <v>317.803735024665</v>
      </c>
      <c r="V111" s="4">
        <v>402.75635738831602</v>
      </c>
      <c r="W111" s="4">
        <v>515.59075661572899</v>
      </c>
      <c r="X111" s="4">
        <v>280.74710347582902</v>
      </c>
      <c r="Y111" s="4">
        <v>338.8141479899619</v>
      </c>
    </row>
    <row r="112" spans="1:25" x14ac:dyDescent="0.25">
      <c r="A112" s="2" t="s">
        <v>179</v>
      </c>
      <c r="B112" s="4">
        <v>319.80374015747998</v>
      </c>
      <c r="C112" s="4">
        <v>341.83248730964499</v>
      </c>
      <c r="D112" s="4">
        <v>376.50977835723597</v>
      </c>
      <c r="E112" s="4">
        <v>262.561535068372</v>
      </c>
      <c r="F112" s="4">
        <v>180.049297396913</v>
      </c>
      <c r="G112" s="4">
        <v>338.00644163875302</v>
      </c>
      <c r="H112" s="4">
        <v>350.085891089109</v>
      </c>
      <c r="I112" s="4">
        <v>254.39171656686599</v>
      </c>
      <c r="J112" s="4">
        <v>418.71169354838702</v>
      </c>
      <c r="K112" s="4">
        <v>217.41758806891201</v>
      </c>
      <c r="L112" s="4">
        <v>390.56735606484102</v>
      </c>
      <c r="M112" s="4">
        <v>217.182985553772</v>
      </c>
      <c r="N112" s="4">
        <v>327.66741717594101</v>
      </c>
      <c r="O112" s="4">
        <v>461.23354123354102</v>
      </c>
      <c r="P112" s="4">
        <v>472.42767062314499</v>
      </c>
      <c r="Q112" s="4">
        <v>427.14758463293998</v>
      </c>
      <c r="R112" s="4">
        <v>147.38202764977001</v>
      </c>
      <c r="S112" s="4">
        <v>354.57159090909101</v>
      </c>
      <c r="T112" s="4">
        <v>434.37610463061202</v>
      </c>
      <c r="U112" s="4">
        <v>414.312204989885</v>
      </c>
      <c r="V112" s="4">
        <v>328.30010493179401</v>
      </c>
      <c r="W112" s="4">
        <v>559.33106092884498</v>
      </c>
      <c r="X112" s="4">
        <v>173.74475524475525</v>
      </c>
      <c r="Y112" s="4">
        <v>337.72237277263503</v>
      </c>
    </row>
    <row r="113" spans="1:25" x14ac:dyDescent="0.25">
      <c r="A113" s="2" t="s">
        <v>265</v>
      </c>
      <c r="B113" s="4">
        <v>236.51503006012001</v>
      </c>
      <c r="C113" s="4">
        <v>350.173027989822</v>
      </c>
      <c r="D113" s="4">
        <v>389.54227590591199</v>
      </c>
      <c r="E113" s="4">
        <v>314.14822006472502</v>
      </c>
      <c r="F113" s="4">
        <v>321.90704032809299</v>
      </c>
      <c r="G113" s="4">
        <v>331.04383358098102</v>
      </c>
      <c r="H113" s="4">
        <v>383.36621823617298</v>
      </c>
      <c r="I113" s="4">
        <v>226.61413843888101</v>
      </c>
      <c r="J113" s="4">
        <v>351.59484777517599</v>
      </c>
      <c r="K113" s="4">
        <v>287.41769041768998</v>
      </c>
      <c r="L113" s="4">
        <v>277.522413793103</v>
      </c>
      <c r="M113" s="4">
        <v>294.18482490272402</v>
      </c>
      <c r="N113" s="4">
        <v>358.32589718719697</v>
      </c>
      <c r="O113" s="4">
        <v>411.26183282980901</v>
      </c>
      <c r="P113" s="4">
        <v>403.55520504731902</v>
      </c>
      <c r="Q113" s="4">
        <v>375.87417943107198</v>
      </c>
      <c r="R113" s="4">
        <v>259.74249422632801</v>
      </c>
      <c r="S113" s="4">
        <v>244.37784371909001</v>
      </c>
      <c r="T113" s="4">
        <v>402.89224952741</v>
      </c>
      <c r="U113" s="4">
        <v>383.67236723672403</v>
      </c>
      <c r="V113" s="4">
        <v>335.30754892823899</v>
      </c>
      <c r="W113" s="4">
        <v>510.81682242990701</v>
      </c>
      <c r="X113" s="4">
        <v>308.1421383647799</v>
      </c>
      <c r="Y113" s="4">
        <v>337.30426697483813</v>
      </c>
    </row>
    <row r="114" spans="1:25" x14ac:dyDescent="0.25">
      <c r="A114" s="2" t="s">
        <v>181</v>
      </c>
      <c r="B114" s="4">
        <v>356.84575471698099</v>
      </c>
      <c r="C114" s="4">
        <v>350.27420071047999</v>
      </c>
      <c r="D114" s="4">
        <v>373.64928101389199</v>
      </c>
      <c r="E114" s="4">
        <v>328.82252747252699</v>
      </c>
      <c r="F114" s="4">
        <v>205.11387397569899</v>
      </c>
      <c r="G114" s="4">
        <v>392.987092808851</v>
      </c>
      <c r="H114" s="4">
        <v>355.75396085740903</v>
      </c>
      <c r="I114" s="4">
        <v>280.06752293578</v>
      </c>
      <c r="J114" s="4">
        <v>355.884852887759</v>
      </c>
      <c r="K114" s="4">
        <v>186.57648401826501</v>
      </c>
      <c r="L114" s="4">
        <v>369.51859678782802</v>
      </c>
      <c r="M114" s="4">
        <v>193.30282015718899</v>
      </c>
      <c r="N114" s="4">
        <v>317.95170454545502</v>
      </c>
      <c r="O114" s="4">
        <v>472.33630172865401</v>
      </c>
      <c r="P114" s="4">
        <v>405.34876260311597</v>
      </c>
      <c r="Q114" s="4">
        <v>376.37159533073901</v>
      </c>
      <c r="R114" s="4">
        <v>165.09655532359099</v>
      </c>
      <c r="S114" s="4">
        <v>359.81212777476998</v>
      </c>
      <c r="T114" s="4">
        <v>427.6</v>
      </c>
      <c r="U114" s="4">
        <v>452.32722143864601</v>
      </c>
      <c r="V114" s="4">
        <v>318.95710681244702</v>
      </c>
      <c r="W114" s="4">
        <v>465.63376068376101</v>
      </c>
      <c r="X114" s="4">
        <v>196.93017843289371</v>
      </c>
      <c r="Y114" s="4">
        <v>335.0940123050753</v>
      </c>
    </row>
    <row r="115" spans="1:25" x14ac:dyDescent="0.25">
      <c r="A115" s="2" t="s">
        <v>262</v>
      </c>
      <c r="B115" s="4">
        <v>286.10064935064901</v>
      </c>
      <c r="C115" s="4">
        <v>309.85104052573899</v>
      </c>
      <c r="D115" s="4">
        <v>341.11745298581297</v>
      </c>
      <c r="E115" s="4">
        <v>316.12281280950799</v>
      </c>
      <c r="F115" s="4">
        <v>278.58678343948998</v>
      </c>
      <c r="G115" s="4">
        <v>356.37712017322298</v>
      </c>
      <c r="H115" s="4">
        <v>392.79502074688799</v>
      </c>
      <c r="I115" s="4">
        <v>293.704800358905</v>
      </c>
      <c r="J115" s="4">
        <v>304.43136246786599</v>
      </c>
      <c r="K115" s="4">
        <v>299.87071876507503</v>
      </c>
      <c r="L115" s="4">
        <v>212.939664218258</v>
      </c>
      <c r="M115" s="4">
        <v>216.495833333333</v>
      </c>
      <c r="N115" s="4">
        <v>435.430555555556</v>
      </c>
      <c r="O115" s="4">
        <v>470.62193877550999</v>
      </c>
      <c r="P115" s="4">
        <v>415.14278776104902</v>
      </c>
      <c r="Q115" s="4">
        <v>437.26473296500899</v>
      </c>
      <c r="R115" s="4">
        <v>107.79239766081901</v>
      </c>
      <c r="S115" s="4">
        <v>390.05387713997999</v>
      </c>
      <c r="T115" s="4">
        <v>420.57481412639402</v>
      </c>
      <c r="U115" s="4">
        <v>367.618602761982</v>
      </c>
      <c r="V115" s="4">
        <v>283.78514202476299</v>
      </c>
      <c r="W115" s="4">
        <v>605.24204591220303</v>
      </c>
      <c r="X115" s="4">
        <v>146.8172568172568</v>
      </c>
      <c r="Y115" s="4">
        <v>334.29293089892479</v>
      </c>
    </row>
    <row r="116" spans="1:25" x14ac:dyDescent="0.25">
      <c r="A116" s="2" t="s">
        <v>108</v>
      </c>
      <c r="B116" s="4">
        <v>256.17677869925802</v>
      </c>
      <c r="C116" s="4">
        <v>366.60235798499502</v>
      </c>
      <c r="D116" s="4">
        <v>370.09718374884602</v>
      </c>
      <c r="E116" s="4">
        <v>290.758547008547</v>
      </c>
      <c r="F116" s="4">
        <v>272.21312032630902</v>
      </c>
      <c r="G116" s="4">
        <v>319.165857775902</v>
      </c>
      <c r="H116" s="4">
        <v>390.34095405583599</v>
      </c>
      <c r="I116" s="4">
        <v>253.64113217346099</v>
      </c>
      <c r="J116" s="4">
        <v>346.59694444444398</v>
      </c>
      <c r="K116" s="4">
        <v>275.70523891767402</v>
      </c>
      <c r="L116" s="4">
        <v>271.68260989770499</v>
      </c>
      <c r="M116" s="4">
        <v>271.072488199595</v>
      </c>
      <c r="N116" s="4">
        <v>390.84964483030802</v>
      </c>
      <c r="O116" s="4">
        <v>444.603050288541</v>
      </c>
      <c r="P116" s="4">
        <v>347.61513277555503</v>
      </c>
      <c r="Q116" s="4">
        <v>357.58545869813503</v>
      </c>
      <c r="R116" s="4">
        <v>129.91875240662301</v>
      </c>
      <c r="S116" s="4">
        <v>391.37552581262003</v>
      </c>
      <c r="T116" s="4">
        <v>420.54605504587198</v>
      </c>
      <c r="U116" s="4">
        <v>497.606600086843</v>
      </c>
      <c r="V116" s="4">
        <v>315.67486548808603</v>
      </c>
      <c r="W116" s="4">
        <v>392.05666031054199</v>
      </c>
      <c r="X116" s="4">
        <v>307.27138514980459</v>
      </c>
      <c r="Y116" s="4">
        <v>333.87636278806525</v>
      </c>
    </row>
    <row r="117" spans="1:25" x14ac:dyDescent="0.25">
      <c r="A117" s="2" t="s">
        <v>289</v>
      </c>
      <c r="B117" s="4">
        <v>270.416342412451</v>
      </c>
      <c r="C117" s="4">
        <v>346.60563380281701</v>
      </c>
      <c r="D117" s="4">
        <v>383.75866084425002</v>
      </c>
      <c r="E117" s="4">
        <v>323.11912974263703</v>
      </c>
      <c r="F117" s="4">
        <v>250.321832415193</v>
      </c>
      <c r="G117" s="4">
        <v>305.982253771074</v>
      </c>
      <c r="H117" s="4">
        <v>387.0102262163</v>
      </c>
      <c r="I117" s="4">
        <v>248.398468606432</v>
      </c>
      <c r="J117" s="4">
        <v>320.89365730514402</v>
      </c>
      <c r="K117" s="4">
        <v>270.78938906752398</v>
      </c>
      <c r="L117" s="4">
        <v>218.94375987361801</v>
      </c>
      <c r="M117" s="4">
        <v>255.254821501847</v>
      </c>
      <c r="N117" s="4">
        <v>419.81698389458302</v>
      </c>
      <c r="O117" s="4">
        <v>436.46956184567699</v>
      </c>
      <c r="P117" s="4">
        <v>441.56348293057198</v>
      </c>
      <c r="Q117" s="4">
        <v>390.64551671732499</v>
      </c>
      <c r="R117" s="4">
        <v>161.92238337906701</v>
      </c>
      <c r="S117" s="4">
        <v>346.184662342617</v>
      </c>
      <c r="T117" s="4">
        <v>411.76839339339301</v>
      </c>
      <c r="U117" s="4">
        <v>403.14259463432597</v>
      </c>
      <c r="V117" s="4">
        <v>348.30362654320999</v>
      </c>
      <c r="W117" s="4">
        <v>554.75145228215797</v>
      </c>
      <c r="X117" s="4">
        <v>156.32529644268774</v>
      </c>
      <c r="Y117" s="4">
        <v>332.71252738977836</v>
      </c>
    </row>
    <row r="118" spans="1:25" x14ac:dyDescent="0.25">
      <c r="A118" s="2" t="s">
        <v>292</v>
      </c>
      <c r="B118" s="4">
        <v>225.78428351309699</v>
      </c>
      <c r="C118" s="4">
        <v>285.93306693306698</v>
      </c>
      <c r="D118" s="4">
        <v>291.57924743443601</v>
      </c>
      <c r="E118" s="4">
        <v>279.66089108910899</v>
      </c>
      <c r="F118" s="4">
        <v>241.962543554007</v>
      </c>
      <c r="G118" s="4">
        <v>246.911131059246</v>
      </c>
      <c r="H118" s="4">
        <v>348.8466796875</v>
      </c>
      <c r="I118" s="4">
        <v>304.17986577181199</v>
      </c>
      <c r="J118" s="4">
        <v>400.38186813186798</v>
      </c>
      <c r="K118" s="4">
        <v>214.94269340974199</v>
      </c>
      <c r="L118" s="4">
        <v>316.83199999999999</v>
      </c>
      <c r="M118" s="4"/>
      <c r="N118" s="4">
        <v>387.664092664093</v>
      </c>
      <c r="O118" s="4">
        <v>348.50187969924798</v>
      </c>
      <c r="P118" s="4"/>
      <c r="Q118" s="4">
        <v>210.39851024208599</v>
      </c>
      <c r="R118" s="4"/>
      <c r="S118" s="4"/>
      <c r="T118" s="4">
        <v>474.56949806949802</v>
      </c>
      <c r="U118" s="4">
        <v>567.72979214780605</v>
      </c>
      <c r="V118" s="4">
        <v>411.02373887240401</v>
      </c>
      <c r="W118" s="4">
        <v>449.09062499999999</v>
      </c>
      <c r="X118" s="4">
        <v>308.29354207436398</v>
      </c>
      <c r="Y118" s="4">
        <v>332.33083943965175</v>
      </c>
    </row>
    <row r="119" spans="1:25" x14ac:dyDescent="0.25">
      <c r="A119" s="2" t="s">
        <v>205</v>
      </c>
      <c r="B119" s="4">
        <v>163.38782816229099</v>
      </c>
      <c r="C119" s="4">
        <v>235.57359009628601</v>
      </c>
      <c r="D119" s="4">
        <v>326.62809917355401</v>
      </c>
      <c r="E119" s="4">
        <v>247.26173285198601</v>
      </c>
      <c r="F119" s="4"/>
      <c r="G119" s="4"/>
      <c r="H119" s="4"/>
      <c r="I119" s="4"/>
      <c r="J119" s="4"/>
      <c r="K119" s="4"/>
      <c r="L119" s="4"/>
      <c r="M119" s="4"/>
      <c r="N119" s="4"/>
      <c r="O119" s="4"/>
      <c r="P119" s="4"/>
      <c r="Q119" s="4"/>
      <c r="R119" s="4"/>
      <c r="S119" s="4"/>
      <c r="T119" s="4"/>
      <c r="U119" s="4">
        <v>494.614678899083</v>
      </c>
      <c r="V119" s="4">
        <v>385.10909090909098</v>
      </c>
      <c r="W119" s="4">
        <v>440.84126984126999</v>
      </c>
      <c r="X119" s="4">
        <v>350.85714285714283</v>
      </c>
      <c r="Y119" s="4">
        <v>330.53417909883797</v>
      </c>
    </row>
    <row r="120" spans="1:25" x14ac:dyDescent="0.25">
      <c r="A120" s="2" t="s">
        <v>137</v>
      </c>
      <c r="B120" s="4">
        <v>314.27400019758898</v>
      </c>
      <c r="C120" s="4">
        <v>333.36074290369697</v>
      </c>
      <c r="D120" s="4">
        <v>336.45591500276555</v>
      </c>
      <c r="E120" s="4">
        <v>308.23375270013599</v>
      </c>
      <c r="F120" s="4">
        <v>345.10394313304698</v>
      </c>
      <c r="G120" s="4">
        <v>280.66525963470849</v>
      </c>
      <c r="H120" s="4">
        <v>403.17470420634601</v>
      </c>
      <c r="I120" s="4">
        <v>316.90226494900952</v>
      </c>
      <c r="J120" s="4">
        <v>294.98427369238101</v>
      </c>
      <c r="K120" s="4">
        <v>291.707003574959</v>
      </c>
      <c r="L120" s="4">
        <v>321.88919069746055</v>
      </c>
      <c r="M120" s="4">
        <v>267.7597576432795</v>
      </c>
      <c r="N120" s="4">
        <v>369.37954108946599</v>
      </c>
      <c r="O120" s="4">
        <v>299.03637891697201</v>
      </c>
      <c r="P120" s="4">
        <v>363.58661901534151</v>
      </c>
      <c r="Q120" s="4">
        <v>282.90527719297103</v>
      </c>
      <c r="R120" s="4">
        <v>329.86483807611205</v>
      </c>
      <c r="S120" s="4">
        <v>447.80302108924599</v>
      </c>
      <c r="T120" s="4">
        <v>377.81030247567702</v>
      </c>
      <c r="U120" s="4">
        <v>372.09736516104402</v>
      </c>
      <c r="V120" s="4">
        <v>403.98980201093798</v>
      </c>
      <c r="W120" s="4">
        <v>296.40672663277297</v>
      </c>
      <c r="X120" s="4">
        <v>356.19210865238261</v>
      </c>
      <c r="Y120" s="4">
        <v>329.32165628186351</v>
      </c>
    </row>
    <row r="121" spans="1:25" x14ac:dyDescent="0.25">
      <c r="A121" s="2" t="s">
        <v>283</v>
      </c>
      <c r="B121" s="4">
        <v>331.62737642585603</v>
      </c>
      <c r="C121" s="4">
        <v>378.82481751824798</v>
      </c>
      <c r="D121" s="4">
        <v>399.93769230769198</v>
      </c>
      <c r="E121" s="4">
        <v>335.56980392156902</v>
      </c>
      <c r="F121" s="4">
        <v>246.70087088224199</v>
      </c>
      <c r="G121" s="4">
        <v>240.57592446892201</v>
      </c>
      <c r="H121" s="4">
        <v>352.22860847018097</v>
      </c>
      <c r="I121" s="4">
        <v>320.99104744852298</v>
      </c>
      <c r="J121" s="4">
        <v>329.74921064501598</v>
      </c>
      <c r="K121" s="4">
        <v>220.13621418506301</v>
      </c>
      <c r="L121" s="4">
        <v>331.497139885595</v>
      </c>
      <c r="M121" s="4">
        <v>294.46684931506798</v>
      </c>
      <c r="N121" s="4">
        <v>350.23819301848101</v>
      </c>
      <c r="O121" s="4">
        <v>443.500265533723</v>
      </c>
      <c r="P121" s="4">
        <v>452.769230769231</v>
      </c>
      <c r="Q121" s="4">
        <v>284.77288732394402</v>
      </c>
      <c r="R121" s="4">
        <v>126.015060240964</v>
      </c>
      <c r="S121" s="4">
        <v>298.75280199252802</v>
      </c>
      <c r="T121" s="4">
        <v>453.72030169704601</v>
      </c>
      <c r="U121" s="4">
        <v>438.29326047358802</v>
      </c>
      <c r="V121" s="4">
        <v>228.037214885954</v>
      </c>
      <c r="W121" s="4">
        <v>411.31237721021603</v>
      </c>
      <c r="X121" s="4">
        <v>275.55344418052255</v>
      </c>
      <c r="Y121" s="4">
        <v>328.05524316522497</v>
      </c>
    </row>
    <row r="122" spans="1:25" x14ac:dyDescent="0.25">
      <c r="A122" s="2" t="s">
        <v>139</v>
      </c>
      <c r="B122" s="4">
        <v>354.20534124629103</v>
      </c>
      <c r="C122" s="4">
        <v>290.68041549776302</v>
      </c>
      <c r="D122" s="4">
        <v>305.33420445810901</v>
      </c>
      <c r="E122" s="4">
        <v>316.37186511304901</v>
      </c>
      <c r="F122" s="4">
        <v>340.55038759689899</v>
      </c>
      <c r="G122" s="4">
        <v>294.974757830729</v>
      </c>
      <c r="H122" s="4">
        <v>400.80404310769899</v>
      </c>
      <c r="I122" s="4">
        <v>295.34478705752201</v>
      </c>
      <c r="J122" s="4">
        <v>289.63132461625901</v>
      </c>
      <c r="K122" s="4">
        <v>271.55426384064702</v>
      </c>
      <c r="L122" s="4">
        <v>299.95223734043998</v>
      </c>
      <c r="M122" s="4">
        <v>232.80683735602699</v>
      </c>
      <c r="N122" s="4">
        <v>361.18193999851098</v>
      </c>
      <c r="O122" s="4">
        <v>305.53772717629602</v>
      </c>
      <c r="P122" s="4">
        <v>374.97855133614598</v>
      </c>
      <c r="Q122" s="4">
        <v>264.81864263587698</v>
      </c>
      <c r="R122" s="4">
        <v>375.15095986038398</v>
      </c>
      <c r="S122" s="4">
        <v>371.27985212569303</v>
      </c>
      <c r="T122" s="4">
        <v>363.94788154229599</v>
      </c>
      <c r="U122" s="4">
        <v>358.40822877151999</v>
      </c>
      <c r="V122" s="4">
        <v>400.38054298642498</v>
      </c>
      <c r="W122" s="4">
        <v>290.12962670041099</v>
      </c>
      <c r="X122" s="4">
        <v>356.82491856677524</v>
      </c>
      <c r="Y122" s="4">
        <v>326.73257985920731</v>
      </c>
    </row>
    <row r="123" spans="1:25" x14ac:dyDescent="0.25">
      <c r="A123" s="2" t="s">
        <v>255</v>
      </c>
      <c r="B123" s="4">
        <v>260.11656754828846</v>
      </c>
      <c r="C123" s="4">
        <v>332.15609787353503</v>
      </c>
      <c r="D123" s="4">
        <v>382.01071622133901</v>
      </c>
      <c r="E123" s="4">
        <v>299.01937656993653</v>
      </c>
      <c r="F123" s="4">
        <v>303.96980747705049</v>
      </c>
      <c r="G123" s="4">
        <v>362.65984185218599</v>
      </c>
      <c r="H123" s="4">
        <v>366.213329182233</v>
      </c>
      <c r="I123" s="4">
        <v>272.34804654399551</v>
      </c>
      <c r="J123" s="4">
        <v>282.45880948044049</v>
      </c>
      <c r="K123" s="4">
        <v>269.20253043397702</v>
      </c>
      <c r="L123" s="4">
        <v>255.76995115466499</v>
      </c>
      <c r="M123" s="4">
        <v>218.7686209868605</v>
      </c>
      <c r="N123" s="4">
        <v>312.8000636817485</v>
      </c>
      <c r="O123" s="4">
        <v>387.15569413990801</v>
      </c>
      <c r="P123" s="4">
        <v>374.2782754680905</v>
      </c>
      <c r="Q123" s="4">
        <v>411.02753371771098</v>
      </c>
      <c r="R123" s="4">
        <v>169.3433081071795</v>
      </c>
      <c r="S123" s="4">
        <v>508.35224030877703</v>
      </c>
      <c r="T123" s="4">
        <v>460.15057184732399</v>
      </c>
      <c r="U123" s="4">
        <v>454.16849830542299</v>
      </c>
      <c r="V123" s="4">
        <v>383.08412419597403</v>
      </c>
      <c r="W123" s="4">
        <v>501.52872606161498</v>
      </c>
      <c r="X123" s="4">
        <v>234.8929786339487</v>
      </c>
      <c r="Y123" s="4">
        <v>326.51935700578372</v>
      </c>
    </row>
    <row r="124" spans="1:25" x14ac:dyDescent="0.25">
      <c r="A124" s="2" t="s">
        <v>198</v>
      </c>
      <c r="B124" s="4">
        <v>210.25360824742299</v>
      </c>
      <c r="C124" s="4">
        <v>283.331786542923</v>
      </c>
      <c r="D124" s="4">
        <v>323.21847690387</v>
      </c>
      <c r="E124" s="4">
        <v>404.88291746641102</v>
      </c>
      <c r="F124" s="4">
        <v>327.68880455407998</v>
      </c>
      <c r="G124" s="4"/>
      <c r="H124" s="4"/>
      <c r="I124" s="4">
        <v>355.77559055118098</v>
      </c>
      <c r="J124" s="4"/>
      <c r="K124" s="4">
        <v>186.89510489510499</v>
      </c>
      <c r="L124" s="4">
        <v>265.38899430740003</v>
      </c>
      <c r="M124" s="4"/>
      <c r="N124" s="4"/>
      <c r="O124" s="4"/>
      <c r="P124" s="4"/>
      <c r="Q124" s="4">
        <v>349.86655405405401</v>
      </c>
      <c r="R124" s="4"/>
      <c r="S124" s="4"/>
      <c r="T124" s="4"/>
      <c r="U124" s="4">
        <v>530.57446808510599</v>
      </c>
      <c r="V124" s="4">
        <v>308.602385685885</v>
      </c>
      <c r="W124" s="4">
        <v>365.90625</v>
      </c>
      <c r="X124" s="4">
        <v>324.25818181818181</v>
      </c>
      <c r="Y124" s="4">
        <v>325.89562485474005</v>
      </c>
    </row>
    <row r="125" spans="1:25" x14ac:dyDescent="0.25">
      <c r="A125" s="2" t="s">
        <v>195</v>
      </c>
      <c r="B125" s="4">
        <v>187.06195652173901</v>
      </c>
      <c r="C125" s="4">
        <v>240.358808290155</v>
      </c>
      <c r="D125" s="4">
        <v>406.48366834170901</v>
      </c>
      <c r="E125" s="4">
        <v>329.28524590163897</v>
      </c>
      <c r="F125" s="4">
        <v>293.12981298129802</v>
      </c>
      <c r="G125" s="4">
        <v>318.170387779083</v>
      </c>
      <c r="H125" s="4">
        <v>335.60106382978699</v>
      </c>
      <c r="I125" s="4">
        <v>295.53295932678799</v>
      </c>
      <c r="J125" s="4">
        <v>388.10359712230201</v>
      </c>
      <c r="K125" s="4">
        <v>190.16778523489899</v>
      </c>
      <c r="L125" s="4">
        <v>324</v>
      </c>
      <c r="M125" s="4">
        <v>227.81327800829899</v>
      </c>
      <c r="N125" s="4">
        <v>289.22056833558901</v>
      </c>
      <c r="O125" s="4">
        <v>365.06009244992299</v>
      </c>
      <c r="P125" s="4">
        <v>296.96141975308598</v>
      </c>
      <c r="Q125" s="4">
        <v>349.70897832817298</v>
      </c>
      <c r="R125" s="4"/>
      <c r="S125" s="4">
        <v>407.67988252569802</v>
      </c>
      <c r="T125" s="4">
        <v>390.84604904632198</v>
      </c>
      <c r="U125" s="4">
        <v>422.50515463917498</v>
      </c>
      <c r="V125" s="4">
        <v>361.00911854103299</v>
      </c>
      <c r="W125" s="4">
        <v>384.99374021909199</v>
      </c>
      <c r="X125" s="4">
        <v>365.28571428571428</v>
      </c>
      <c r="Y125" s="4">
        <v>325.86269461188652</v>
      </c>
    </row>
    <row r="126" spans="1:25" x14ac:dyDescent="0.25">
      <c r="A126" s="2" t="s">
        <v>173</v>
      </c>
      <c r="B126" s="4">
        <v>296.59034683482901</v>
      </c>
      <c r="C126" s="4">
        <v>348.94308480364299</v>
      </c>
      <c r="D126" s="4">
        <v>390.04354087251198</v>
      </c>
      <c r="E126" s="4">
        <v>328.54888053324203</v>
      </c>
      <c r="F126" s="4">
        <v>215.565636902243</v>
      </c>
      <c r="G126" s="4">
        <v>338.15772842181298</v>
      </c>
      <c r="H126" s="4">
        <v>360.90972545369902</v>
      </c>
      <c r="I126" s="4">
        <v>277.65293676111799</v>
      </c>
      <c r="J126" s="4">
        <v>300.84641084383298</v>
      </c>
      <c r="K126" s="4">
        <v>252.08122374232499</v>
      </c>
      <c r="L126" s="4">
        <v>304.21609144867</v>
      </c>
      <c r="M126" s="4">
        <v>266.57485104270103</v>
      </c>
      <c r="N126" s="4">
        <v>358.03241637608198</v>
      </c>
      <c r="O126" s="4">
        <v>398.21878579610501</v>
      </c>
      <c r="P126" s="4">
        <v>397.43257726819502</v>
      </c>
      <c r="Q126" s="4">
        <v>372.54347275031699</v>
      </c>
      <c r="R126" s="4">
        <v>203.47549504950501</v>
      </c>
      <c r="S126" s="4">
        <v>307.266705658722</v>
      </c>
      <c r="T126" s="4">
        <v>414.94564478869398</v>
      </c>
      <c r="U126" s="4">
        <v>414.88926630434798</v>
      </c>
      <c r="V126" s="4">
        <v>291.241832567637</v>
      </c>
      <c r="W126" s="4">
        <v>485.95670628183399</v>
      </c>
      <c r="X126" s="4">
        <v>165.19501072961373</v>
      </c>
      <c r="Y126" s="4">
        <v>325.62297266224704</v>
      </c>
    </row>
    <row r="127" spans="1:25" x14ac:dyDescent="0.25">
      <c r="A127" s="2" t="s">
        <v>189</v>
      </c>
      <c r="B127" s="4">
        <v>323.37414107718899</v>
      </c>
      <c r="C127" s="4">
        <v>354.55645095645104</v>
      </c>
      <c r="D127" s="4">
        <v>445.01869247581902</v>
      </c>
      <c r="E127" s="4">
        <v>331.37916223037365</v>
      </c>
      <c r="F127" s="4">
        <v>296.94823798053602</v>
      </c>
      <c r="G127" s="4">
        <v>269.130983643646</v>
      </c>
      <c r="H127" s="4">
        <v>336.76981475837567</v>
      </c>
      <c r="I127" s="4">
        <v>351.56191897460502</v>
      </c>
      <c r="J127" s="4">
        <v>357.65111529101796</v>
      </c>
      <c r="K127" s="4">
        <v>198.5070614576567</v>
      </c>
      <c r="L127" s="4">
        <v>307.89954691744634</v>
      </c>
      <c r="M127" s="4">
        <v>223.26190476190499</v>
      </c>
      <c r="N127" s="4">
        <v>283.13749999999999</v>
      </c>
      <c r="O127" s="4">
        <v>401.59678640242203</v>
      </c>
      <c r="P127" s="4">
        <v>280.67908000998199</v>
      </c>
      <c r="Q127" s="4">
        <v>309.04680187207498</v>
      </c>
      <c r="R127" s="4">
        <v>165.39530685920599</v>
      </c>
      <c r="S127" s="4">
        <v>382.75626620570398</v>
      </c>
      <c r="T127" s="4">
        <v>476.23473774720497</v>
      </c>
      <c r="U127" s="4">
        <v>400.18858381502901</v>
      </c>
      <c r="V127" s="4">
        <v>292.45982142857099</v>
      </c>
      <c r="W127" s="4">
        <v>408.10973724884099</v>
      </c>
      <c r="X127" s="4">
        <v>309.43859649122805</v>
      </c>
      <c r="Y127" s="4">
        <v>324.088213985538</v>
      </c>
    </row>
    <row r="128" spans="1:25" x14ac:dyDescent="0.25">
      <c r="A128" s="2" t="s">
        <v>138</v>
      </c>
      <c r="B128" s="4">
        <v>313.62975355511202</v>
      </c>
      <c r="C128" s="4">
        <v>329.19809500093402</v>
      </c>
      <c r="D128" s="4">
        <v>370.31477659396398</v>
      </c>
      <c r="E128" s="4">
        <v>182.169363477476</v>
      </c>
      <c r="F128" s="4">
        <v>327.56185178747302</v>
      </c>
      <c r="G128" s="4">
        <v>229.56712345019901</v>
      </c>
      <c r="H128" s="4">
        <v>410.35045280496001</v>
      </c>
      <c r="I128" s="4">
        <v>333.32908502948402</v>
      </c>
      <c r="J128" s="4">
        <v>331.722732720735</v>
      </c>
      <c r="K128" s="4">
        <v>340.04907256752398</v>
      </c>
      <c r="L128" s="4">
        <v>360.84492715579501</v>
      </c>
      <c r="M128" s="4">
        <v>325.90583545710001</v>
      </c>
      <c r="N128" s="4">
        <v>333.35811959997301</v>
      </c>
      <c r="O128" s="4">
        <v>310.84303075565202</v>
      </c>
      <c r="P128" s="4">
        <v>380.56321282919703</v>
      </c>
      <c r="Q128" s="4">
        <v>329.26495726495699</v>
      </c>
      <c r="R128" s="4">
        <v>388.29193026852198</v>
      </c>
      <c r="S128" s="4">
        <v>325.52074975791902</v>
      </c>
      <c r="T128" s="4">
        <v>254.30317348378</v>
      </c>
      <c r="U128" s="4">
        <v>243.711730479132</v>
      </c>
      <c r="V128" s="4">
        <v>364.60559305689497</v>
      </c>
      <c r="W128" s="4">
        <v>306.82695976773101</v>
      </c>
      <c r="X128" s="4">
        <v>286.62343604775862</v>
      </c>
      <c r="Y128" s="4">
        <v>320.80678099618575</v>
      </c>
    </row>
    <row r="129" spans="1:25" x14ac:dyDescent="0.25">
      <c r="A129" s="2" t="s">
        <v>233</v>
      </c>
      <c r="B129" s="4">
        <v>282.53600786275899</v>
      </c>
      <c r="C129" s="4">
        <v>353.83896593510201</v>
      </c>
      <c r="D129" s="4">
        <v>373.97396460669</v>
      </c>
      <c r="E129" s="4">
        <v>363.15772903225798</v>
      </c>
      <c r="F129" s="4">
        <v>247.62301263758701</v>
      </c>
      <c r="G129" s="4">
        <v>265.35942333186</v>
      </c>
      <c r="H129" s="4">
        <v>363.15693372371601</v>
      </c>
      <c r="I129" s="4">
        <v>274.25268817204301</v>
      </c>
      <c r="J129" s="4">
        <v>377.46858593434501</v>
      </c>
      <c r="K129" s="4">
        <v>242.16753358102301</v>
      </c>
      <c r="L129" s="4">
        <v>261.10041420118301</v>
      </c>
      <c r="M129" s="4">
        <v>243.579762129507</v>
      </c>
      <c r="N129" s="4">
        <v>366.01654771679398</v>
      </c>
      <c r="O129" s="4">
        <v>384.10214665528798</v>
      </c>
      <c r="P129" s="4">
        <v>384.53027893320302</v>
      </c>
      <c r="Q129" s="4">
        <v>295.00111460791999</v>
      </c>
      <c r="R129" s="4">
        <v>191.65090840510501</v>
      </c>
      <c r="S129" s="4">
        <v>301.752628504673</v>
      </c>
      <c r="T129" s="4">
        <v>435.5747160789</v>
      </c>
      <c r="U129" s="4">
        <v>450.54914245933799</v>
      </c>
      <c r="V129" s="4">
        <v>267.38890560134797</v>
      </c>
      <c r="W129" s="4">
        <v>382.69972338296702</v>
      </c>
      <c r="X129" s="4">
        <v>233.95446192718504</v>
      </c>
      <c r="Y129" s="4">
        <v>319.19285197481707</v>
      </c>
    </row>
    <row r="130" spans="1:25" x14ac:dyDescent="0.25">
      <c r="A130" s="2" t="s">
        <v>199</v>
      </c>
      <c r="B130" s="4">
        <v>177.895948434622</v>
      </c>
      <c r="C130" s="4">
        <v>270.83223992502298</v>
      </c>
      <c r="D130" s="4">
        <v>266.260612043435</v>
      </c>
      <c r="E130" s="4">
        <v>249.97245762711901</v>
      </c>
      <c r="F130" s="4">
        <v>229.63372717508099</v>
      </c>
      <c r="G130" s="4">
        <v>306.30643127364402</v>
      </c>
      <c r="H130" s="4">
        <v>274.53140703517602</v>
      </c>
      <c r="I130" s="4">
        <v>296.81350482315099</v>
      </c>
      <c r="J130" s="4">
        <v>389.54740061162101</v>
      </c>
      <c r="K130" s="4">
        <v>237.05925925925899</v>
      </c>
      <c r="L130" s="4">
        <v>349.64760147601498</v>
      </c>
      <c r="M130" s="4">
        <v>162.21946564885499</v>
      </c>
      <c r="N130" s="4"/>
      <c r="O130" s="4"/>
      <c r="P130" s="4"/>
      <c r="Q130" s="4"/>
      <c r="R130" s="4"/>
      <c r="S130" s="4"/>
      <c r="T130" s="4"/>
      <c r="U130" s="4">
        <v>469.60110803324102</v>
      </c>
      <c r="V130" s="4">
        <v>363.53351955307301</v>
      </c>
      <c r="W130" s="4">
        <v>686.274436090226</v>
      </c>
      <c r="X130" s="4">
        <v>334.03484320557493</v>
      </c>
      <c r="Y130" s="4">
        <v>316.51024763844475</v>
      </c>
    </row>
    <row r="131" spans="1:25" x14ac:dyDescent="0.25">
      <c r="A131" s="2" t="s">
        <v>206</v>
      </c>
      <c r="B131" s="4">
        <v>252.113842173351</v>
      </c>
      <c r="C131" s="4">
        <v>246.225074037512</v>
      </c>
      <c r="D131" s="4">
        <v>307.605198019802</v>
      </c>
      <c r="E131" s="4">
        <v>256.50062266500601</v>
      </c>
      <c r="F131" s="4">
        <v>224.69402985074601</v>
      </c>
      <c r="G131" s="4">
        <v>279.27662957074699</v>
      </c>
      <c r="H131" s="4">
        <v>364.84954407294799</v>
      </c>
      <c r="I131" s="4">
        <v>319.50866141732303</v>
      </c>
      <c r="J131" s="4">
        <v>362.04</v>
      </c>
      <c r="K131" s="4">
        <v>148.79330708661399</v>
      </c>
      <c r="L131" s="4"/>
      <c r="M131" s="4"/>
      <c r="N131" s="4"/>
      <c r="O131" s="4"/>
      <c r="P131" s="4"/>
      <c r="Q131" s="4"/>
      <c r="R131" s="4"/>
      <c r="S131" s="4"/>
      <c r="T131" s="4"/>
      <c r="U131" s="4">
        <v>493.37354085603101</v>
      </c>
      <c r="V131" s="4">
        <v>406.81027667984199</v>
      </c>
      <c r="W131" s="4">
        <v>359.68928571428597</v>
      </c>
      <c r="X131" s="4">
        <v>409.54135338345867</v>
      </c>
      <c r="Y131" s="4">
        <v>316.50152610911903</v>
      </c>
    </row>
    <row r="132" spans="1:25" x14ac:dyDescent="0.25">
      <c r="A132" s="2" t="s">
        <v>174</v>
      </c>
      <c r="B132" s="4">
        <v>255.13329057087901</v>
      </c>
      <c r="C132" s="4">
        <v>360.04773022049301</v>
      </c>
      <c r="D132" s="4">
        <v>389.457065217391</v>
      </c>
      <c r="E132" s="4">
        <v>286.53948224274802</v>
      </c>
      <c r="F132" s="4">
        <v>219.37231730508</v>
      </c>
      <c r="G132" s="4">
        <v>347.312509187123</v>
      </c>
      <c r="H132" s="4">
        <v>324.11411556413998</v>
      </c>
      <c r="I132" s="4">
        <v>268.51203703703698</v>
      </c>
      <c r="J132" s="4">
        <v>323.108278249921</v>
      </c>
      <c r="K132" s="4">
        <v>186.25214702851301</v>
      </c>
      <c r="L132" s="4">
        <v>315.95452967719501</v>
      </c>
      <c r="M132" s="4">
        <v>273.54460180246502</v>
      </c>
      <c r="N132" s="4">
        <v>305.03795264624</v>
      </c>
      <c r="O132" s="4">
        <v>391.49203012786802</v>
      </c>
      <c r="P132" s="4">
        <v>420.31074687394403</v>
      </c>
      <c r="Q132" s="4">
        <v>371.69321039396499</v>
      </c>
      <c r="R132" s="4">
        <v>217.189225141337</v>
      </c>
      <c r="S132" s="4">
        <v>262.39837533156498</v>
      </c>
      <c r="T132" s="4">
        <v>352.961649550706</v>
      </c>
      <c r="U132" s="4">
        <v>342.14605692953802</v>
      </c>
      <c r="V132" s="4">
        <v>356.07196495619502</v>
      </c>
      <c r="W132" s="4">
        <v>480.361747632142</v>
      </c>
      <c r="X132" s="4">
        <v>199.89666187509982</v>
      </c>
      <c r="Y132" s="4">
        <v>315.16990111137335</v>
      </c>
    </row>
    <row r="133" spans="1:25" x14ac:dyDescent="0.25">
      <c r="A133" s="2" t="s">
        <v>290</v>
      </c>
      <c r="B133" s="4">
        <v>243.08764940239001</v>
      </c>
      <c r="C133" s="4">
        <v>323.49518716577501</v>
      </c>
      <c r="D133" s="4">
        <v>385.75093353248701</v>
      </c>
      <c r="E133" s="4">
        <v>289.89309090909097</v>
      </c>
      <c r="F133" s="4">
        <v>300.56838095238101</v>
      </c>
      <c r="G133" s="4">
        <v>254.44022169437801</v>
      </c>
      <c r="H133" s="4">
        <v>399.56568778979897</v>
      </c>
      <c r="I133" s="4">
        <v>276.704845814978</v>
      </c>
      <c r="J133" s="4">
        <v>403.33333333333297</v>
      </c>
      <c r="K133" s="4">
        <v>218.04159935379599</v>
      </c>
      <c r="L133" s="4">
        <v>305.383647798742</v>
      </c>
      <c r="M133" s="4">
        <v>175.21680347658099</v>
      </c>
      <c r="N133" s="4">
        <v>356.13929889298902</v>
      </c>
      <c r="O133" s="4">
        <v>321.79365079365101</v>
      </c>
      <c r="P133" s="4">
        <v>383.41823270691702</v>
      </c>
      <c r="Q133" s="4">
        <v>214.46342443729901</v>
      </c>
      <c r="R133" s="4">
        <v>271.39469320066303</v>
      </c>
      <c r="S133" s="4">
        <v>287.25809768637498</v>
      </c>
      <c r="T133" s="4">
        <v>438.97621225983499</v>
      </c>
      <c r="U133" s="4">
        <v>436.77833409194398</v>
      </c>
      <c r="V133" s="4">
        <v>266.28835978836003</v>
      </c>
      <c r="W133" s="4">
        <v>409.11794871794899</v>
      </c>
      <c r="X133" s="4">
        <v>226.32664756446991</v>
      </c>
      <c r="Y133" s="4">
        <v>312.49722962452967</v>
      </c>
    </row>
    <row r="134" spans="1:25" x14ac:dyDescent="0.25">
      <c r="A134" s="2" t="s">
        <v>110</v>
      </c>
      <c r="B134" s="4">
        <v>225.63450292397701</v>
      </c>
      <c r="C134" s="4">
        <v>309.69470404984401</v>
      </c>
      <c r="D134" s="4">
        <v>392.89863013698601</v>
      </c>
      <c r="E134" s="4">
        <v>320.68998628257901</v>
      </c>
      <c r="F134" s="4">
        <v>348.05038167938898</v>
      </c>
      <c r="G134" s="4">
        <v>255.22439024390201</v>
      </c>
      <c r="H134" s="4">
        <v>309.21141975308598</v>
      </c>
      <c r="I134" s="4">
        <v>325.44133099824899</v>
      </c>
      <c r="J134" s="4">
        <v>359.91499227202502</v>
      </c>
      <c r="K134" s="4">
        <v>217.640410958904</v>
      </c>
      <c r="L134" s="4">
        <v>258.76491862567798</v>
      </c>
      <c r="M134" s="4"/>
      <c r="N134" s="4"/>
      <c r="O134" s="4"/>
      <c r="P134" s="4"/>
      <c r="Q134" s="4"/>
      <c r="R134" s="4"/>
      <c r="S134" s="4"/>
      <c r="T134" s="4"/>
      <c r="U134" s="4">
        <v>407.24651162790701</v>
      </c>
      <c r="V134" s="4">
        <v>425.47555555555601</v>
      </c>
      <c r="W134" s="4">
        <v>303.60975609756099</v>
      </c>
      <c r="X134" s="4">
        <v>226.2078853046595</v>
      </c>
      <c r="Y134" s="4">
        <v>312.3803584340202</v>
      </c>
    </row>
    <row r="135" spans="1:25" x14ac:dyDescent="0.25">
      <c r="A135" s="2" t="s">
        <v>215</v>
      </c>
      <c r="B135" s="4"/>
      <c r="C135" s="4"/>
      <c r="D135" s="4"/>
      <c r="E135" s="4">
        <v>238.62799263351701</v>
      </c>
      <c r="F135" s="4">
        <v>224.93553719008301</v>
      </c>
      <c r="G135" s="4">
        <v>345.51381215469598</v>
      </c>
      <c r="H135" s="4">
        <v>260.63754646840101</v>
      </c>
      <c r="I135" s="4">
        <v>263.57198443579802</v>
      </c>
      <c r="J135" s="4">
        <v>264.76977152899798</v>
      </c>
      <c r="K135" s="4"/>
      <c r="L135" s="4"/>
      <c r="M135" s="4"/>
      <c r="N135" s="4"/>
      <c r="O135" s="4"/>
      <c r="P135" s="4"/>
      <c r="Q135" s="4"/>
      <c r="R135" s="4"/>
      <c r="S135" s="4"/>
      <c r="T135" s="4"/>
      <c r="U135" s="4">
        <v>426.296875</v>
      </c>
      <c r="V135" s="4">
        <v>607.48571428571404</v>
      </c>
      <c r="W135" s="4">
        <v>306.51351351351298</v>
      </c>
      <c r="X135" s="4">
        <v>165.86538461538461</v>
      </c>
      <c r="Y135" s="4">
        <v>310.42181318261044</v>
      </c>
    </row>
    <row r="136" spans="1:25" x14ac:dyDescent="0.25">
      <c r="A136" s="2" t="s">
        <v>180</v>
      </c>
      <c r="B136" s="4">
        <v>258.42347107438002</v>
      </c>
      <c r="C136" s="4">
        <v>333.75615212527998</v>
      </c>
      <c r="D136" s="4">
        <v>365.69195552648802</v>
      </c>
      <c r="E136" s="4">
        <v>294.03888334995003</v>
      </c>
      <c r="F136" s="4">
        <v>240.982840800763</v>
      </c>
      <c r="G136" s="4">
        <v>361.823679005369</v>
      </c>
      <c r="H136" s="4">
        <v>340.21535001405698</v>
      </c>
      <c r="I136" s="4">
        <v>258.90641711229898</v>
      </c>
      <c r="J136" s="4">
        <v>340.74893730074399</v>
      </c>
      <c r="K136" s="4">
        <v>192.482660602615</v>
      </c>
      <c r="L136" s="4">
        <v>256.25915750915698</v>
      </c>
      <c r="M136" s="4">
        <v>236.392633517495</v>
      </c>
      <c r="N136" s="4">
        <v>312.65343562374898</v>
      </c>
      <c r="O136" s="4">
        <v>388.183836281651</v>
      </c>
      <c r="P136" s="4">
        <v>401.47800799709199</v>
      </c>
      <c r="Q136" s="4">
        <v>376.04627621113502</v>
      </c>
      <c r="R136" s="4">
        <v>187.64872192099099</v>
      </c>
      <c r="S136" s="4">
        <v>273.63728323699399</v>
      </c>
      <c r="T136" s="4">
        <v>419.99010533035403</v>
      </c>
      <c r="U136" s="4">
        <v>338.52045279135598</v>
      </c>
      <c r="V136" s="4">
        <v>312.686717407316</v>
      </c>
      <c r="W136" s="4">
        <v>362.45899745899698</v>
      </c>
      <c r="X136" s="4">
        <v>234.09299307958477</v>
      </c>
      <c r="Y136" s="4">
        <v>308.135607185992</v>
      </c>
    </row>
    <row r="137" spans="1:25" x14ac:dyDescent="0.25">
      <c r="A137" s="2" t="s">
        <v>120</v>
      </c>
      <c r="B137" s="4">
        <v>342.37119883040901</v>
      </c>
      <c r="C137" s="4">
        <v>277.54412583518899</v>
      </c>
      <c r="D137" s="4">
        <v>273.53480328577598</v>
      </c>
      <c r="E137" s="4">
        <v>282.73405327573801</v>
      </c>
      <c r="F137" s="4">
        <v>302.46733449477398</v>
      </c>
      <c r="G137" s="4">
        <v>294.21639251276201</v>
      </c>
      <c r="H137" s="4">
        <v>367.99751552794999</v>
      </c>
      <c r="I137" s="4">
        <v>313.17269841269803</v>
      </c>
      <c r="J137" s="4">
        <v>14.943888794711</v>
      </c>
      <c r="K137" s="4">
        <v>638.96808703535805</v>
      </c>
      <c r="L137" s="4">
        <v>392.47509648961602</v>
      </c>
      <c r="M137" s="4">
        <v>248.053905614321</v>
      </c>
      <c r="N137" s="4">
        <v>411.596790783789</v>
      </c>
      <c r="O137" s="4">
        <v>315.64647688269702</v>
      </c>
      <c r="P137" s="4">
        <v>348.70529669454402</v>
      </c>
      <c r="Q137" s="4"/>
      <c r="R137" s="4"/>
      <c r="S137" s="4">
        <v>12.322685940778699</v>
      </c>
      <c r="T137" s="4">
        <v>344.83696145124702</v>
      </c>
      <c r="U137" s="4">
        <v>367.50386660222301</v>
      </c>
      <c r="V137" s="4">
        <v>459.12063413425801</v>
      </c>
      <c r="W137" s="4">
        <v>409.77830814107699</v>
      </c>
      <c r="X137" s="4">
        <v>2.1592545531554426</v>
      </c>
      <c r="Y137" s="4">
        <v>305.72139882347955</v>
      </c>
    </row>
    <row r="138" spans="1:25" x14ac:dyDescent="0.25">
      <c r="A138" s="2" t="s">
        <v>293</v>
      </c>
      <c r="B138" s="4">
        <v>252.68693918245299</v>
      </c>
      <c r="C138" s="4">
        <v>307.71825396825398</v>
      </c>
      <c r="D138" s="4">
        <v>383.31931818181801</v>
      </c>
      <c r="E138" s="4">
        <v>255.18049327354299</v>
      </c>
      <c r="F138" s="4">
        <v>159.03444034440301</v>
      </c>
      <c r="G138" s="4">
        <v>407.23817034700301</v>
      </c>
      <c r="H138" s="4">
        <v>360.68012422360198</v>
      </c>
      <c r="I138" s="4">
        <v>261.74844720496901</v>
      </c>
      <c r="J138" s="4">
        <v>321.61003236246</v>
      </c>
      <c r="K138" s="4">
        <v>182.21212121212099</v>
      </c>
      <c r="L138" s="4">
        <v>268.19970845480998</v>
      </c>
      <c r="M138" s="4">
        <v>195.14835948644799</v>
      </c>
      <c r="N138" s="4">
        <v>245.65487977369199</v>
      </c>
      <c r="O138" s="4"/>
      <c r="P138" s="4"/>
      <c r="Q138" s="4"/>
      <c r="R138" s="4"/>
      <c r="S138" s="4"/>
      <c r="T138" s="4"/>
      <c r="U138" s="4">
        <v>433.35087719298201</v>
      </c>
      <c r="V138" s="4">
        <v>306.99577167018998</v>
      </c>
      <c r="W138" s="4">
        <v>428.18930957683699</v>
      </c>
      <c r="X138" s="4">
        <v>290.01126126126127</v>
      </c>
      <c r="Y138" s="4">
        <v>297.58697104216742</v>
      </c>
    </row>
    <row r="139" spans="1:25" x14ac:dyDescent="0.25">
      <c r="A139" s="2" t="s">
        <v>280</v>
      </c>
      <c r="B139" s="4">
        <v>228.48098859315601</v>
      </c>
      <c r="C139" s="4">
        <v>313.42168674698797</v>
      </c>
      <c r="D139" s="4">
        <v>370.46074074074102</v>
      </c>
      <c r="E139" s="4">
        <v>286.67328519855602</v>
      </c>
      <c r="F139" s="4">
        <v>281.69867549668902</v>
      </c>
      <c r="G139" s="4">
        <v>250.26204238921</v>
      </c>
      <c r="H139" s="4"/>
      <c r="I139" s="4"/>
      <c r="J139" s="4"/>
      <c r="K139" s="4"/>
      <c r="L139" s="4"/>
      <c r="M139" s="4"/>
      <c r="N139" s="4"/>
      <c r="O139" s="4"/>
      <c r="P139" s="4"/>
      <c r="Q139" s="4"/>
      <c r="R139" s="4"/>
      <c r="S139" s="4"/>
      <c r="T139" s="4"/>
      <c r="U139" s="4">
        <v>351.96587030716699</v>
      </c>
      <c r="V139" s="4">
        <v>300.08896797153</v>
      </c>
      <c r="W139" s="4">
        <v>355.892857142857</v>
      </c>
      <c r="X139" s="4">
        <v>236.27799227799227</v>
      </c>
      <c r="Y139" s="4">
        <v>297.52231068648859</v>
      </c>
    </row>
    <row r="140" spans="1:25" x14ac:dyDescent="0.25">
      <c r="A140" s="2" t="s">
        <v>193</v>
      </c>
      <c r="B140" s="4">
        <v>270.35096582466599</v>
      </c>
      <c r="C140" s="4">
        <v>319.57381258023099</v>
      </c>
      <c r="D140" s="4">
        <v>351.076801517067</v>
      </c>
      <c r="E140" s="4">
        <v>324.70940460081198</v>
      </c>
      <c r="F140" s="4">
        <v>192.00508690122899</v>
      </c>
      <c r="G140" s="4">
        <v>361.640976236352</v>
      </c>
      <c r="H140" s="4">
        <v>368.47183098591597</v>
      </c>
      <c r="I140" s="4">
        <v>299.05423353624798</v>
      </c>
      <c r="J140" s="4">
        <v>403.81880877742901</v>
      </c>
      <c r="K140" s="4">
        <v>174.207482993197</v>
      </c>
      <c r="L140" s="4">
        <v>310.704015544041</v>
      </c>
      <c r="M140" s="4">
        <v>136.587436332767</v>
      </c>
      <c r="N140" s="4">
        <v>297.24387646432399</v>
      </c>
      <c r="O140" s="4">
        <v>417.804347826087</v>
      </c>
      <c r="P140" s="4">
        <v>366.951165371809</v>
      </c>
      <c r="Q140" s="4">
        <v>245.607142857143</v>
      </c>
      <c r="R140" s="4">
        <v>166.222351571595</v>
      </c>
      <c r="S140" s="4">
        <v>249.50738007380099</v>
      </c>
      <c r="T140" s="4">
        <v>375.03137789904503</v>
      </c>
      <c r="U140" s="4">
        <v>364.58620689655203</v>
      </c>
      <c r="V140" s="4">
        <v>247.97699757869299</v>
      </c>
      <c r="W140" s="4">
        <v>471.336609336609</v>
      </c>
      <c r="X140" s="4">
        <v>86.624892703862656</v>
      </c>
      <c r="Y140" s="4">
        <v>295.69970453954238</v>
      </c>
    </row>
    <row r="141" spans="1:25" x14ac:dyDescent="0.25">
      <c r="A141" s="2" t="s">
        <v>278</v>
      </c>
      <c r="B141" s="4">
        <v>259.55587121212102</v>
      </c>
      <c r="C141" s="4">
        <v>314.13337742504399</v>
      </c>
      <c r="D141" s="4">
        <v>353.33688264612601</v>
      </c>
      <c r="E141" s="4">
        <v>373.49618708693401</v>
      </c>
      <c r="F141" s="4">
        <v>303.70340136054398</v>
      </c>
      <c r="G141" s="4">
        <v>313.48813559322002</v>
      </c>
      <c r="H141" s="4">
        <v>316.43433734939799</v>
      </c>
      <c r="I141" s="4">
        <v>259.18051492100602</v>
      </c>
      <c r="J141" s="4">
        <v>317.18790560472002</v>
      </c>
      <c r="K141" s="4">
        <v>232.239156268568</v>
      </c>
      <c r="L141" s="4">
        <v>198.24793875147199</v>
      </c>
      <c r="M141" s="4">
        <v>242.622377622378</v>
      </c>
      <c r="N141" s="4">
        <v>327.08280678416997</v>
      </c>
      <c r="O141" s="4">
        <v>316.70266953053101</v>
      </c>
      <c r="P141" s="4">
        <v>306.21710526315798</v>
      </c>
      <c r="Q141" s="4">
        <v>293.41276595744699</v>
      </c>
      <c r="R141" s="4">
        <v>177.65763888888901</v>
      </c>
      <c r="S141" s="4">
        <v>350.992415169661</v>
      </c>
      <c r="T141" s="4">
        <v>361.36134779240899</v>
      </c>
      <c r="U141" s="4">
        <v>350.48940998487097</v>
      </c>
      <c r="V141" s="4">
        <v>263.66025641025601</v>
      </c>
      <c r="W141" s="4">
        <v>348.71663563004302</v>
      </c>
      <c r="X141" s="4">
        <v>198.89690026954179</v>
      </c>
      <c r="Y141" s="4">
        <v>294.73113206619598</v>
      </c>
    </row>
    <row r="142" spans="1:25" x14ac:dyDescent="0.25">
      <c r="A142" s="2" t="s">
        <v>175</v>
      </c>
      <c r="B142" s="4">
        <v>335.09418267911769</v>
      </c>
      <c r="C142" s="4">
        <v>334.59194244654634</v>
      </c>
      <c r="D142" s="4">
        <v>365.06092902585925</v>
      </c>
      <c r="E142" s="4">
        <v>181.35927388868933</v>
      </c>
      <c r="F142" s="4">
        <v>285.31955749360901</v>
      </c>
      <c r="G142" s="4">
        <v>172.4598050617823</v>
      </c>
      <c r="H142" s="4">
        <v>357.88003343611172</v>
      </c>
      <c r="I142" s="4">
        <v>246.97622852541531</v>
      </c>
      <c r="J142" s="4">
        <v>233.15501628744468</v>
      </c>
      <c r="K142" s="4">
        <v>253.50983851791167</v>
      </c>
      <c r="L142" s="4">
        <v>252.55240610359201</v>
      </c>
      <c r="M142" s="4">
        <v>303.84576807416147</v>
      </c>
      <c r="N142" s="4">
        <v>303.92908805278302</v>
      </c>
      <c r="O142" s="4">
        <v>202.779283867038</v>
      </c>
      <c r="P142" s="4">
        <v>362.64054198472996</v>
      </c>
      <c r="Q142" s="4">
        <v>273.11859147386866</v>
      </c>
      <c r="R142" s="4">
        <v>314.38767140127067</v>
      </c>
      <c r="S142" s="4">
        <v>489.74566666666698</v>
      </c>
      <c r="T142" s="4">
        <v>278.03419376466599</v>
      </c>
      <c r="U142" s="4">
        <v>362.70325109522702</v>
      </c>
      <c r="V142" s="4">
        <v>400.25750719868398</v>
      </c>
      <c r="W142" s="4">
        <v>377.52428425357903</v>
      </c>
      <c r="X142" s="4">
        <v>389.58319246558801</v>
      </c>
      <c r="Y142" s="4">
        <v>293.78720800578549</v>
      </c>
    </row>
    <row r="143" spans="1:25" x14ac:dyDescent="0.25">
      <c r="A143" s="2" t="s">
        <v>200</v>
      </c>
      <c r="B143" s="4">
        <v>282.64419475655399</v>
      </c>
      <c r="C143" s="4">
        <v>337.61397984886702</v>
      </c>
      <c r="D143" s="4">
        <v>303.48610323312499</v>
      </c>
      <c r="E143" s="4">
        <v>313.84404283801899</v>
      </c>
      <c r="F143" s="4">
        <v>280.30086410054997</v>
      </c>
      <c r="G143" s="4">
        <v>412.88866259334702</v>
      </c>
      <c r="H143" s="4">
        <v>322.62463851937503</v>
      </c>
      <c r="I143" s="4">
        <v>351.372604284104</v>
      </c>
      <c r="J143" s="4">
        <v>77.107393416082004</v>
      </c>
      <c r="K143" s="4">
        <v>438.12595837896998</v>
      </c>
      <c r="L143" s="4">
        <v>284.56652092442198</v>
      </c>
      <c r="M143" s="4">
        <v>208.93682310469299</v>
      </c>
      <c r="N143" s="4">
        <v>319.86460807600997</v>
      </c>
      <c r="O143" s="4">
        <v>349.84381778741903</v>
      </c>
      <c r="P143" s="4">
        <v>309.55577557755799</v>
      </c>
      <c r="Q143" s="4">
        <v>88.134365325077397</v>
      </c>
      <c r="R143" s="4"/>
      <c r="S143" s="4"/>
      <c r="T143" s="4">
        <v>344.83265306122502</v>
      </c>
      <c r="U143" s="4">
        <v>335.698013245033</v>
      </c>
      <c r="V143" s="4">
        <v>302.27902843601902</v>
      </c>
      <c r="W143" s="4">
        <v>408.93984039287898</v>
      </c>
      <c r="X143" s="4">
        <v>0.32502708559046589</v>
      </c>
      <c r="Y143" s="4">
        <v>289.18975785642471</v>
      </c>
    </row>
    <row r="144" spans="1:25" x14ac:dyDescent="0.25">
      <c r="A144" s="2" t="s">
        <v>106</v>
      </c>
      <c r="B144" s="4"/>
      <c r="C144" s="4"/>
      <c r="D144" s="4"/>
      <c r="E144" s="4"/>
      <c r="F144" s="4"/>
      <c r="G144" s="4"/>
      <c r="H144" s="4"/>
      <c r="I144" s="4"/>
      <c r="J144" s="4"/>
      <c r="K144" s="4"/>
      <c r="L144" s="4"/>
      <c r="M144" s="4"/>
      <c r="N144" s="4"/>
      <c r="O144" s="4"/>
      <c r="P144" s="4"/>
      <c r="Q144" s="4"/>
      <c r="R144" s="4"/>
      <c r="S144" s="4"/>
      <c r="T144" s="4"/>
      <c r="U144" s="4">
        <v>230.46994535519099</v>
      </c>
      <c r="V144" s="4">
        <v>299.65929203539798</v>
      </c>
      <c r="W144" s="4">
        <v>316.16371681415899</v>
      </c>
      <c r="X144" s="4">
        <v>305.4460966542751</v>
      </c>
      <c r="Y144" s="4">
        <v>287.93476271475578</v>
      </c>
    </row>
    <row r="145" spans="1:25" x14ac:dyDescent="0.25">
      <c r="A145" s="2" t="s">
        <v>213</v>
      </c>
      <c r="B145" s="4">
        <v>269.10939907550102</v>
      </c>
      <c r="C145" s="4">
        <v>243.54857997010501</v>
      </c>
      <c r="D145" s="4">
        <v>324.76879699248099</v>
      </c>
      <c r="E145" s="4">
        <v>288.01711026615999</v>
      </c>
      <c r="F145" s="4"/>
      <c r="G145" s="4"/>
      <c r="H145" s="4"/>
      <c r="I145" s="4"/>
      <c r="J145" s="4"/>
      <c r="K145" s="4"/>
      <c r="L145" s="4"/>
      <c r="M145" s="4"/>
      <c r="N145" s="4"/>
      <c r="O145" s="4"/>
      <c r="P145" s="4"/>
      <c r="Q145" s="4"/>
      <c r="R145" s="4"/>
      <c r="S145" s="4"/>
      <c r="T145" s="4"/>
      <c r="U145" s="4">
        <v>196.10465116279099</v>
      </c>
      <c r="V145" s="4">
        <v>398.25581395348797</v>
      </c>
      <c r="W145" s="4">
        <v>441.86666666666702</v>
      </c>
      <c r="X145" s="4">
        <v>133.9156626506024</v>
      </c>
      <c r="Y145" s="4">
        <v>286.94833509222445</v>
      </c>
    </row>
    <row r="146" spans="1:25" x14ac:dyDescent="0.25">
      <c r="A146" s="2" t="s">
        <v>257</v>
      </c>
      <c r="B146" s="4">
        <v>316.58941176470603</v>
      </c>
      <c r="C146" s="4">
        <v>313.30418687771299</v>
      </c>
      <c r="D146" s="4">
        <v>360.72860320805501</v>
      </c>
      <c r="E146" s="4">
        <v>233.76167280503699</v>
      </c>
      <c r="F146" s="4">
        <v>374.35215183752399</v>
      </c>
      <c r="G146" s="4">
        <v>180.75195911413999</v>
      </c>
      <c r="H146" s="4">
        <v>416.792975970425</v>
      </c>
      <c r="I146" s="4">
        <v>319.75778807804198</v>
      </c>
      <c r="J146" s="4">
        <v>248.48048910154199</v>
      </c>
      <c r="K146" s="4">
        <v>256.09068923821002</v>
      </c>
      <c r="L146" s="4">
        <v>339.07772070937102</v>
      </c>
      <c r="M146" s="4">
        <v>311.03108147857603</v>
      </c>
      <c r="N146" s="4">
        <v>262.93463858400099</v>
      </c>
      <c r="O146" s="4">
        <v>243.056269046582</v>
      </c>
      <c r="P146" s="4">
        <v>321.15445908673001</v>
      </c>
      <c r="Q146" s="4">
        <v>64.602394636015305</v>
      </c>
      <c r="R146" s="4">
        <v>278.875357459817</v>
      </c>
      <c r="S146" s="4">
        <v>328.35404035384198</v>
      </c>
      <c r="T146" s="4">
        <v>231.96607570675599</v>
      </c>
      <c r="U146" s="4">
        <v>222.173242169454</v>
      </c>
      <c r="V146" s="4">
        <v>291.67271235873102</v>
      </c>
      <c r="W146" s="4">
        <v>313.25558177527699</v>
      </c>
      <c r="X146" s="4">
        <v>337.46882857886067</v>
      </c>
      <c r="Y146" s="4">
        <v>285.48836217127848</v>
      </c>
    </row>
    <row r="147" spans="1:25" x14ac:dyDescent="0.25">
      <c r="A147" s="2" t="s">
        <v>183</v>
      </c>
      <c r="B147" s="4">
        <v>250.463728486408</v>
      </c>
      <c r="C147" s="4">
        <v>330.37858445218001</v>
      </c>
      <c r="D147" s="4">
        <v>342.56118909991699</v>
      </c>
      <c r="E147" s="4">
        <v>298.185791427607</v>
      </c>
      <c r="F147" s="4">
        <v>193.467490010897</v>
      </c>
      <c r="G147" s="4">
        <v>284.36207963688901</v>
      </c>
      <c r="H147" s="4">
        <v>322.48287895310801</v>
      </c>
      <c r="I147" s="4">
        <v>232.87538802660799</v>
      </c>
      <c r="J147" s="4">
        <v>273.53444343065701</v>
      </c>
      <c r="K147" s="4">
        <v>206.98636926889699</v>
      </c>
      <c r="L147" s="4">
        <v>283.70325759649597</v>
      </c>
      <c r="M147" s="4">
        <v>212.76682986536099</v>
      </c>
      <c r="N147" s="4">
        <v>288.40416925949</v>
      </c>
      <c r="O147" s="4">
        <v>364.94449885732899</v>
      </c>
      <c r="P147" s="4">
        <v>380.24197138314798</v>
      </c>
      <c r="Q147" s="4">
        <v>279.973815048061</v>
      </c>
      <c r="R147" s="4">
        <v>178.44487552538001</v>
      </c>
      <c r="S147" s="4">
        <v>203.84576023391801</v>
      </c>
      <c r="T147" s="4">
        <v>389.23172193367998</v>
      </c>
      <c r="U147" s="4">
        <v>409.86411442995399</v>
      </c>
      <c r="V147" s="4">
        <v>236.09666823087801</v>
      </c>
      <c r="W147" s="4">
        <v>403.69340390879501</v>
      </c>
      <c r="X147" s="4">
        <v>191.63329764453962</v>
      </c>
      <c r="Y147" s="4">
        <v>285.13662290044334</v>
      </c>
    </row>
    <row r="148" spans="1:25" x14ac:dyDescent="0.25">
      <c r="A148" s="2" t="s">
        <v>214</v>
      </c>
      <c r="B148" s="4"/>
      <c r="C148" s="4"/>
      <c r="D148" s="4"/>
      <c r="E148" s="4"/>
      <c r="F148" s="4"/>
      <c r="G148" s="4"/>
      <c r="H148" s="4"/>
      <c r="I148" s="4"/>
      <c r="J148" s="4"/>
      <c r="K148" s="4"/>
      <c r="L148" s="4"/>
      <c r="M148" s="4"/>
      <c r="N148" s="4"/>
      <c r="O148" s="4"/>
      <c r="P148" s="4"/>
      <c r="Q148" s="4"/>
      <c r="R148" s="4"/>
      <c r="S148" s="4"/>
      <c r="T148" s="4"/>
      <c r="U148" s="4">
        <v>284.04285714285697</v>
      </c>
      <c r="V148" s="4">
        <v>360.48387096774201</v>
      </c>
      <c r="W148" s="4">
        <v>427.65217391304299</v>
      </c>
      <c r="X148" s="4">
        <v>57.6875</v>
      </c>
      <c r="Y148" s="4">
        <v>282.46660050591049</v>
      </c>
    </row>
    <row r="149" spans="1:25" x14ac:dyDescent="0.25">
      <c r="A149" s="2" t="s">
        <v>107</v>
      </c>
      <c r="B149" s="4"/>
      <c r="C149" s="4"/>
      <c r="D149" s="4"/>
      <c r="E149" s="4"/>
      <c r="F149" s="4"/>
      <c r="G149" s="4"/>
      <c r="H149" s="4"/>
      <c r="I149" s="4"/>
      <c r="J149" s="4"/>
      <c r="K149" s="4"/>
      <c r="L149" s="4"/>
      <c r="M149" s="4"/>
      <c r="N149" s="4"/>
      <c r="O149" s="4"/>
      <c r="P149" s="4"/>
      <c r="Q149" s="4"/>
      <c r="R149" s="4"/>
      <c r="S149" s="4"/>
      <c r="T149" s="4"/>
      <c r="U149" s="4">
        <v>250.63350785340299</v>
      </c>
      <c r="V149" s="4">
        <v>384.35555555555601</v>
      </c>
      <c r="W149" s="4">
        <v>270.30813953488399</v>
      </c>
      <c r="X149" s="4">
        <v>220.12844036697248</v>
      </c>
      <c r="Y149" s="4">
        <v>281.35641082770388</v>
      </c>
    </row>
    <row r="150" spans="1:25" x14ac:dyDescent="0.25">
      <c r="A150" s="2" t="s">
        <v>216</v>
      </c>
      <c r="B150" s="4"/>
      <c r="C150" s="4"/>
      <c r="D150" s="4"/>
      <c r="E150" s="4"/>
      <c r="F150" s="4"/>
      <c r="G150" s="4"/>
      <c r="H150" s="4"/>
      <c r="I150" s="4"/>
      <c r="J150" s="4"/>
      <c r="K150" s="4"/>
      <c r="L150" s="4"/>
      <c r="M150" s="4"/>
      <c r="N150" s="4"/>
      <c r="O150" s="4"/>
      <c r="P150" s="4"/>
      <c r="Q150" s="4"/>
      <c r="R150" s="4"/>
      <c r="S150" s="4"/>
      <c r="T150" s="4"/>
      <c r="U150" s="4">
        <v>433.8125</v>
      </c>
      <c r="V150" s="4">
        <v>178.01666666666699</v>
      </c>
      <c r="W150" s="4"/>
      <c r="X150" s="4">
        <v>230.84615384615384</v>
      </c>
      <c r="Y150" s="4">
        <v>280.8917735042736</v>
      </c>
    </row>
    <row r="151" spans="1:25" x14ac:dyDescent="0.25">
      <c r="A151" s="2" t="s">
        <v>105</v>
      </c>
      <c r="B151" s="4"/>
      <c r="C151" s="4"/>
      <c r="D151" s="4"/>
      <c r="E151" s="4"/>
      <c r="F151" s="4"/>
      <c r="G151" s="4"/>
      <c r="H151" s="4"/>
      <c r="I151" s="4"/>
      <c r="J151" s="4"/>
      <c r="K151" s="4"/>
      <c r="L151" s="4"/>
      <c r="M151" s="4"/>
      <c r="N151" s="4"/>
      <c r="O151" s="4"/>
      <c r="P151" s="4"/>
      <c r="Q151" s="4"/>
      <c r="R151" s="4"/>
      <c r="S151" s="4"/>
      <c r="T151" s="4"/>
      <c r="U151" s="4"/>
      <c r="V151" s="4">
        <v>545.875</v>
      </c>
      <c r="W151" s="4">
        <v>142.458333333333</v>
      </c>
      <c r="X151" s="4">
        <v>140.13559322033899</v>
      </c>
      <c r="Y151" s="4">
        <v>276.15630885122397</v>
      </c>
    </row>
    <row r="152" spans="1:25" x14ac:dyDescent="0.25">
      <c r="A152" s="2" t="s">
        <v>186</v>
      </c>
      <c r="B152" s="4">
        <v>191.04558331187201</v>
      </c>
      <c r="C152" s="4">
        <v>243.02269543289401</v>
      </c>
      <c r="D152" s="4">
        <v>300.81302657161399</v>
      </c>
      <c r="E152" s="4">
        <v>260.905809556549</v>
      </c>
      <c r="F152" s="4">
        <v>296.49428571428598</v>
      </c>
      <c r="G152" s="4">
        <v>252.370155902004</v>
      </c>
      <c r="H152" s="4">
        <v>228.31899265477401</v>
      </c>
      <c r="I152" s="4">
        <v>225.77855603448299</v>
      </c>
      <c r="J152" s="4">
        <v>325.73329853862202</v>
      </c>
      <c r="K152" s="4">
        <v>188.39632395175201</v>
      </c>
      <c r="L152" s="4">
        <v>275.377175025589</v>
      </c>
      <c r="M152" s="4">
        <v>213.919306634788</v>
      </c>
      <c r="N152" s="4">
        <v>289.67758046614898</v>
      </c>
      <c r="O152" s="4">
        <v>324.50408163265303</v>
      </c>
      <c r="P152" s="4">
        <v>198.69300766283499</v>
      </c>
      <c r="Q152" s="4">
        <v>266.79814970563501</v>
      </c>
      <c r="R152" s="4">
        <v>105.693213949105</v>
      </c>
      <c r="S152" s="4">
        <v>248.56384065372799</v>
      </c>
      <c r="T152" s="4">
        <v>334.54944500504502</v>
      </c>
      <c r="U152" s="4">
        <v>301.398636363636</v>
      </c>
      <c r="V152" s="4">
        <v>345.651376146789</v>
      </c>
      <c r="W152" s="4">
        <v>452.80928607089402</v>
      </c>
      <c r="X152" s="4">
        <v>396.98134511536574</v>
      </c>
      <c r="Y152" s="4">
        <v>272.49979009135046</v>
      </c>
    </row>
    <row r="153" spans="1:25" x14ac:dyDescent="0.25">
      <c r="A153" s="2" t="s">
        <v>140</v>
      </c>
      <c r="B153" s="4">
        <v>269.87061994609201</v>
      </c>
      <c r="C153" s="4">
        <v>227.91791044776099</v>
      </c>
      <c r="D153" s="4">
        <v>252.63333333333301</v>
      </c>
      <c r="E153" s="4">
        <v>303.98333333333301</v>
      </c>
      <c r="F153" s="4">
        <v>283.18886198547199</v>
      </c>
      <c r="G153" s="4">
        <v>251.22880000000001</v>
      </c>
      <c r="H153" s="4">
        <v>315.36909090909103</v>
      </c>
      <c r="I153" s="4">
        <v>213.17521781219699</v>
      </c>
      <c r="J153" s="4">
        <v>225.80961357210199</v>
      </c>
      <c r="K153" s="4">
        <v>251.433488372093</v>
      </c>
      <c r="L153" s="4">
        <v>236.78139114724499</v>
      </c>
      <c r="M153" s="4">
        <v>202.87632850241499</v>
      </c>
      <c r="N153" s="4">
        <v>310.630715123095</v>
      </c>
      <c r="O153" s="4">
        <v>255.98013245033101</v>
      </c>
      <c r="P153" s="4">
        <v>373.89746543778801</v>
      </c>
      <c r="Q153" s="4">
        <v>231.823907455013</v>
      </c>
      <c r="R153" s="4">
        <v>281.34609929077999</v>
      </c>
      <c r="S153" s="4">
        <v>374.27653213751898</v>
      </c>
      <c r="T153" s="4">
        <v>280.00840336134502</v>
      </c>
      <c r="U153" s="4">
        <v>298.24740932642499</v>
      </c>
      <c r="V153" s="4">
        <v>335.343089430894</v>
      </c>
      <c r="W153" s="4">
        <v>261.197368421053</v>
      </c>
      <c r="X153" s="4">
        <v>204.69774436090225</v>
      </c>
      <c r="Y153" s="4">
        <v>271.37899374592519</v>
      </c>
    </row>
    <row r="154" spans="1:25" x14ac:dyDescent="0.25">
      <c r="A154" s="2" t="s">
        <v>121</v>
      </c>
      <c r="B154" s="4">
        <v>239.622088655147</v>
      </c>
      <c r="C154" s="4">
        <v>364.14232488822699</v>
      </c>
      <c r="D154" s="4">
        <v>349.55609167671901</v>
      </c>
      <c r="E154" s="4">
        <v>188.94523809523801</v>
      </c>
      <c r="F154" s="4">
        <v>239.59287531806601</v>
      </c>
      <c r="G154" s="4">
        <v>209.125</v>
      </c>
      <c r="H154" s="4">
        <v>328.88974056603797</v>
      </c>
      <c r="I154" s="4">
        <v>212.44450460205701</v>
      </c>
      <c r="J154" s="4">
        <v>286.14959839357402</v>
      </c>
      <c r="K154" s="4">
        <v>278.67151767151802</v>
      </c>
      <c r="L154" s="4">
        <v>301.40168539325799</v>
      </c>
      <c r="M154" s="4">
        <v>167.63114754098399</v>
      </c>
      <c r="N154" s="4">
        <v>311.77026074700501</v>
      </c>
      <c r="O154" s="4">
        <v>317.50478796169602</v>
      </c>
      <c r="P154" s="4">
        <v>398.95507147719502</v>
      </c>
      <c r="Q154" s="4">
        <v>311.89310344827601</v>
      </c>
      <c r="R154" s="4">
        <v>205.39922048997801</v>
      </c>
      <c r="S154" s="4">
        <v>259.52775873886202</v>
      </c>
      <c r="T154" s="4">
        <v>222.189424364123</v>
      </c>
      <c r="U154" s="4">
        <v>227.052667578659</v>
      </c>
      <c r="V154" s="4">
        <v>201.85778635778601</v>
      </c>
      <c r="W154" s="4">
        <v>303.82793017456402</v>
      </c>
      <c r="X154" s="4">
        <v>294.89711934156378</v>
      </c>
      <c r="Y154" s="4">
        <v>270.48030189045795</v>
      </c>
    </row>
    <row r="155" spans="1:25" x14ac:dyDescent="0.25">
      <c r="A155" s="2" t="s">
        <v>118</v>
      </c>
      <c r="B155" s="4">
        <v>412.37184115523502</v>
      </c>
      <c r="C155" s="4">
        <v>184.61899563318801</v>
      </c>
      <c r="D155" s="4">
        <v>265.43657817109101</v>
      </c>
      <c r="E155" s="4">
        <v>192.47939560439599</v>
      </c>
      <c r="F155" s="4">
        <v>326.64428312159703</v>
      </c>
      <c r="G155" s="4"/>
      <c r="H155" s="4"/>
      <c r="I155" s="4">
        <v>285.60647359454902</v>
      </c>
      <c r="J155" s="4">
        <v>189.39243027888401</v>
      </c>
      <c r="K155" s="4"/>
      <c r="L155" s="4"/>
      <c r="M155" s="4"/>
      <c r="N155" s="4"/>
      <c r="O155" s="4"/>
      <c r="P155" s="4"/>
      <c r="Q155" s="4"/>
      <c r="R155" s="4"/>
      <c r="S155" s="4"/>
      <c r="T155" s="4"/>
      <c r="U155" s="4">
        <v>176.23333333333301</v>
      </c>
      <c r="V155" s="4">
        <v>360.4</v>
      </c>
      <c r="W155" s="4">
        <v>257.78294573643399</v>
      </c>
      <c r="X155" s="4">
        <v>314.10526315789474</v>
      </c>
      <c r="Y155" s="4">
        <v>269.55195816241837</v>
      </c>
    </row>
    <row r="156" spans="1:25" x14ac:dyDescent="0.25">
      <c r="A156" s="2" t="s">
        <v>277</v>
      </c>
      <c r="B156" s="4"/>
      <c r="C156" s="4"/>
      <c r="D156" s="4"/>
      <c r="E156" s="4"/>
      <c r="F156" s="4"/>
      <c r="G156" s="4"/>
      <c r="H156" s="4"/>
      <c r="I156" s="4"/>
      <c r="J156" s="4"/>
      <c r="K156" s="4"/>
      <c r="L156" s="4"/>
      <c r="M156" s="4"/>
      <c r="N156" s="4"/>
      <c r="O156" s="4"/>
      <c r="P156" s="4"/>
      <c r="Q156" s="4"/>
      <c r="R156" s="4"/>
      <c r="S156" s="4"/>
      <c r="T156" s="4"/>
      <c r="U156" s="4">
        <v>198.73333333333301</v>
      </c>
      <c r="V156" s="4">
        <v>336.53</v>
      </c>
      <c r="W156" s="4">
        <v>186.97752808988801</v>
      </c>
      <c r="X156" s="4">
        <v>331.46428571428572</v>
      </c>
      <c r="Y156" s="4">
        <v>263.42628678437666</v>
      </c>
    </row>
    <row r="157" spans="1:25" x14ac:dyDescent="0.25">
      <c r="A157" s="2" t="s">
        <v>197</v>
      </c>
      <c r="B157" s="4">
        <v>273.60861182519301</v>
      </c>
      <c r="C157" s="4">
        <v>234.391623806025</v>
      </c>
      <c r="D157" s="4">
        <v>340.74099810486399</v>
      </c>
      <c r="E157" s="4">
        <v>290.46968590211799</v>
      </c>
      <c r="F157" s="4">
        <v>260.87015043547098</v>
      </c>
      <c r="G157" s="4">
        <v>318.370615486433</v>
      </c>
      <c r="H157" s="4">
        <v>303.70453134698897</v>
      </c>
      <c r="I157" s="4">
        <v>237.76615589606899</v>
      </c>
      <c r="J157" s="4">
        <v>320.336241610738</v>
      </c>
      <c r="K157" s="4">
        <v>140.67238095238099</v>
      </c>
      <c r="L157" s="4">
        <v>247.54466858789601</v>
      </c>
      <c r="M157" s="4">
        <v>246.67640186915901</v>
      </c>
      <c r="N157" s="4">
        <v>282.44545454545499</v>
      </c>
      <c r="O157" s="4">
        <v>361.15756951596302</v>
      </c>
      <c r="P157" s="4">
        <v>389.70737605804101</v>
      </c>
      <c r="Q157" s="4">
        <v>206.72552783109401</v>
      </c>
      <c r="R157" s="4"/>
      <c r="S157" s="4">
        <v>254.633082706767</v>
      </c>
      <c r="T157" s="4">
        <v>211.00150375939899</v>
      </c>
      <c r="U157" s="4">
        <v>145.55601659750999</v>
      </c>
      <c r="V157" s="4">
        <v>216.58528037383201</v>
      </c>
      <c r="W157" s="4">
        <v>405.97350993377501</v>
      </c>
      <c r="X157" s="4">
        <v>96.480719794344466</v>
      </c>
      <c r="Y157" s="4">
        <v>262.97355031543253</v>
      </c>
    </row>
    <row r="158" spans="1:25" x14ac:dyDescent="0.25">
      <c r="A158" s="2" t="s">
        <v>268</v>
      </c>
      <c r="B158" s="4">
        <v>225.127380952381</v>
      </c>
      <c r="C158" s="4">
        <v>320.16348717948699</v>
      </c>
      <c r="D158" s="4">
        <v>332.28054020871701</v>
      </c>
      <c r="E158" s="4">
        <v>255.84851545142399</v>
      </c>
      <c r="F158" s="4">
        <v>164.47908073070101</v>
      </c>
      <c r="G158" s="4">
        <v>170.79498906343201</v>
      </c>
      <c r="H158" s="4">
        <v>292.801868044515</v>
      </c>
      <c r="I158" s="4">
        <v>225.84813084112201</v>
      </c>
      <c r="J158" s="4">
        <v>252.70770202020199</v>
      </c>
      <c r="K158" s="4">
        <v>149.187941696113</v>
      </c>
      <c r="L158" s="4">
        <v>244.74411958672201</v>
      </c>
      <c r="M158" s="4">
        <v>219.859133463967</v>
      </c>
      <c r="N158" s="4">
        <v>290.61091290661102</v>
      </c>
      <c r="O158" s="4">
        <v>304.08846857840098</v>
      </c>
      <c r="P158" s="4">
        <v>376.19378427787899</v>
      </c>
      <c r="Q158" s="4">
        <v>235.70896750308501</v>
      </c>
      <c r="R158" s="4">
        <v>125.68756574794899</v>
      </c>
      <c r="S158" s="4">
        <v>233.80447693010501</v>
      </c>
      <c r="T158" s="4">
        <v>358.29019873532098</v>
      </c>
      <c r="U158" s="4">
        <v>373.559924652696</v>
      </c>
      <c r="V158" s="4">
        <v>221.437818665484</v>
      </c>
      <c r="W158" s="4">
        <v>361.109898477157</v>
      </c>
      <c r="X158" s="4">
        <v>283.04564971751415</v>
      </c>
      <c r="Y158" s="4">
        <v>261.62524154047753</v>
      </c>
    </row>
    <row r="159" spans="1:25" x14ac:dyDescent="0.25">
      <c r="A159" s="2" t="s">
        <v>148</v>
      </c>
      <c r="B159" s="4">
        <v>280.29311809685601</v>
      </c>
      <c r="C159" s="4">
        <v>259.48684210526301</v>
      </c>
      <c r="D159" s="4">
        <v>241.27753686036399</v>
      </c>
      <c r="E159" s="4">
        <v>219.216921692169</v>
      </c>
      <c r="F159" s="4">
        <v>233.41134751773001</v>
      </c>
      <c r="G159" s="4">
        <v>110.147849462366</v>
      </c>
      <c r="H159" s="4">
        <v>282.95704467354</v>
      </c>
      <c r="I159" s="4">
        <v>105.458646616541</v>
      </c>
      <c r="J159" s="4">
        <v>152.81845536609799</v>
      </c>
      <c r="K159" s="4">
        <v>286.19639065817398</v>
      </c>
      <c r="L159" s="4">
        <v>264.69390103567298</v>
      </c>
      <c r="M159" s="4">
        <v>206.67055771725001</v>
      </c>
      <c r="N159" s="4">
        <v>267.716770186335</v>
      </c>
      <c r="O159" s="4">
        <v>148.43627450980401</v>
      </c>
      <c r="P159" s="4">
        <v>331.05476190476202</v>
      </c>
      <c r="Q159" s="4">
        <v>299.38443396226398</v>
      </c>
      <c r="R159" s="4">
        <v>366.12521440823298</v>
      </c>
      <c r="S159" s="4">
        <v>207.06359300476899</v>
      </c>
      <c r="T159" s="4">
        <v>243.233585858586</v>
      </c>
      <c r="U159" s="4">
        <v>261.38534599728598</v>
      </c>
      <c r="V159" s="4">
        <v>425.29787234042601</v>
      </c>
      <c r="W159" s="4">
        <v>506.96205962059599</v>
      </c>
      <c r="X159" s="4">
        <v>215.75</v>
      </c>
      <c r="Y159" s="4">
        <v>257.17558798239497</v>
      </c>
    </row>
    <row r="160" spans="1:25" x14ac:dyDescent="0.25">
      <c r="A160" s="2" t="s">
        <v>209</v>
      </c>
      <c r="B160" s="4"/>
      <c r="C160" s="4"/>
      <c r="D160" s="4"/>
      <c r="E160" s="4"/>
      <c r="F160" s="4"/>
      <c r="G160" s="4"/>
      <c r="H160" s="4"/>
      <c r="I160" s="4"/>
      <c r="J160" s="4"/>
      <c r="K160" s="4"/>
      <c r="L160" s="4"/>
      <c r="M160" s="4"/>
      <c r="N160" s="4"/>
      <c r="O160" s="4"/>
      <c r="P160" s="4"/>
      <c r="Q160" s="4"/>
      <c r="R160" s="4"/>
      <c r="S160" s="4"/>
      <c r="T160" s="4"/>
      <c r="U160" s="4">
        <v>413.33809523809498</v>
      </c>
      <c r="V160" s="4">
        <v>234.21028037383201</v>
      </c>
      <c r="W160" s="4"/>
      <c r="X160" s="4">
        <v>120.01027397260275</v>
      </c>
      <c r="Y160" s="4">
        <v>255.85288319484323</v>
      </c>
    </row>
    <row r="161" spans="1:25" x14ac:dyDescent="0.25">
      <c r="A161" s="2" t="s">
        <v>143</v>
      </c>
      <c r="B161" s="4">
        <v>278.52020202020202</v>
      </c>
      <c r="C161" s="4">
        <v>259.66862493115502</v>
      </c>
      <c r="D161" s="4">
        <v>293.773103448276</v>
      </c>
      <c r="E161" s="4">
        <v>147.91006711409401</v>
      </c>
      <c r="F161" s="4">
        <v>264.522530980098</v>
      </c>
      <c r="G161" s="4">
        <v>162.170003850597</v>
      </c>
      <c r="H161" s="4">
        <v>382.20113038394101</v>
      </c>
      <c r="I161" s="4">
        <v>244.52137222528</v>
      </c>
      <c r="J161" s="4">
        <v>246.08545269582899</v>
      </c>
      <c r="K161" s="4">
        <v>243.565891472868</v>
      </c>
      <c r="L161" s="4">
        <v>255.21271977425701</v>
      </c>
      <c r="M161" s="4">
        <v>252.610196987254</v>
      </c>
      <c r="N161" s="4">
        <v>249.190826588178</v>
      </c>
      <c r="O161" s="4">
        <v>195.85013623978199</v>
      </c>
      <c r="P161" s="4">
        <v>354.44054178145097</v>
      </c>
      <c r="Q161" s="4">
        <v>256.49555181533998</v>
      </c>
      <c r="R161" s="4">
        <v>326.20683923058698</v>
      </c>
      <c r="S161" s="4">
        <v>244.32238656304801</v>
      </c>
      <c r="T161" s="4">
        <v>217.68810378139699</v>
      </c>
      <c r="U161" s="4">
        <v>220.93929173693101</v>
      </c>
      <c r="V161" s="4">
        <v>290.43008948545901</v>
      </c>
      <c r="W161" s="4">
        <v>267.991314418066</v>
      </c>
      <c r="X161" s="4">
        <v>218.48593272171254</v>
      </c>
      <c r="Y161" s="4">
        <v>255.33923088025233</v>
      </c>
    </row>
    <row r="162" spans="1:25" x14ac:dyDescent="0.25">
      <c r="A162" s="2" t="s">
        <v>211</v>
      </c>
      <c r="B162" s="4"/>
      <c r="C162" s="4"/>
      <c r="D162" s="4"/>
      <c r="E162" s="4"/>
      <c r="F162" s="4"/>
      <c r="G162" s="4"/>
      <c r="H162" s="4"/>
      <c r="I162" s="4"/>
      <c r="J162" s="4"/>
      <c r="K162" s="4"/>
      <c r="L162" s="4"/>
      <c r="M162" s="4"/>
      <c r="N162" s="4"/>
      <c r="O162" s="4"/>
      <c r="P162" s="4"/>
      <c r="Q162" s="4"/>
      <c r="R162" s="4"/>
      <c r="S162" s="4"/>
      <c r="T162" s="4"/>
      <c r="U162" s="4">
        <v>211.107843137255</v>
      </c>
      <c r="V162" s="4">
        <v>263.39999999999998</v>
      </c>
      <c r="W162" s="4">
        <v>341.04964539007102</v>
      </c>
      <c r="X162" s="4">
        <v>178.46601941747574</v>
      </c>
      <c r="Y162" s="4">
        <v>248.50587698620046</v>
      </c>
    </row>
    <row r="163" spans="1:25" x14ac:dyDescent="0.25">
      <c r="A163" s="2" t="s">
        <v>142</v>
      </c>
      <c r="B163" s="4"/>
      <c r="C163" s="4"/>
      <c r="D163" s="4">
        <v>352.20795660036202</v>
      </c>
      <c r="E163" s="4">
        <v>223.67338709677401</v>
      </c>
      <c r="F163" s="4">
        <v>277.88443396226398</v>
      </c>
      <c r="G163" s="4">
        <v>191.018181818182</v>
      </c>
      <c r="H163" s="4">
        <v>328.718170580964</v>
      </c>
      <c r="I163" s="4">
        <v>222.23391089108901</v>
      </c>
      <c r="J163" s="4">
        <v>210.80968096809701</v>
      </c>
      <c r="K163" s="4">
        <v>205.89646464646501</v>
      </c>
      <c r="L163" s="4">
        <v>236.54678692221</v>
      </c>
      <c r="M163" s="4">
        <v>172.12280701754401</v>
      </c>
      <c r="N163" s="4">
        <v>277.82963988919698</v>
      </c>
      <c r="O163" s="4">
        <v>148.11413969335601</v>
      </c>
      <c r="P163" s="4">
        <v>321.38814531548798</v>
      </c>
      <c r="Q163" s="4"/>
      <c r="R163" s="4">
        <v>275.80075901328303</v>
      </c>
      <c r="S163" s="4">
        <v>313.09886547811999</v>
      </c>
      <c r="T163" s="4">
        <v>185.99027552674201</v>
      </c>
      <c r="U163" s="4">
        <v>177.366306027821</v>
      </c>
      <c r="V163" s="4">
        <v>371.08450704225402</v>
      </c>
      <c r="W163" s="4">
        <v>205.17841409691599</v>
      </c>
      <c r="X163" s="4">
        <v>173.81239242685027</v>
      </c>
      <c r="Y163" s="4">
        <v>243.53876125069888</v>
      </c>
    </row>
    <row r="164" spans="1:25" x14ac:dyDescent="0.25">
      <c r="A164" s="2" t="s">
        <v>271</v>
      </c>
      <c r="B164" s="4">
        <v>127.038975501114</v>
      </c>
      <c r="C164" s="4">
        <v>255.87606001304599</v>
      </c>
      <c r="D164" s="4">
        <v>301.21820708825601</v>
      </c>
      <c r="E164" s="4">
        <v>229.109991603694</v>
      </c>
      <c r="F164" s="4">
        <v>247.63514902363801</v>
      </c>
      <c r="G164" s="4">
        <v>248.729936305732</v>
      </c>
      <c r="H164" s="4">
        <v>278.067605633803</v>
      </c>
      <c r="I164" s="4">
        <v>178.493487698987</v>
      </c>
      <c r="J164" s="4">
        <v>220.515895953757</v>
      </c>
      <c r="K164" s="4">
        <v>112.676300578035</v>
      </c>
      <c r="L164" s="4"/>
      <c r="M164" s="4"/>
      <c r="N164" s="4"/>
      <c r="O164" s="4"/>
      <c r="P164" s="4"/>
      <c r="Q164" s="4"/>
      <c r="R164" s="4"/>
      <c r="S164" s="4"/>
      <c r="T164" s="4"/>
      <c r="U164" s="4">
        <v>299.91616766467098</v>
      </c>
      <c r="V164" s="4">
        <v>429.82119205298</v>
      </c>
      <c r="W164" s="4">
        <v>315.747191011236</v>
      </c>
      <c r="X164" s="4">
        <v>159.94192634560906</v>
      </c>
      <c r="Y164" s="4">
        <v>243.19914903389696</v>
      </c>
    </row>
    <row r="165" spans="1:25" x14ac:dyDescent="0.25">
      <c r="A165" s="2" t="s">
        <v>134</v>
      </c>
      <c r="B165" s="4">
        <v>265.44453507340899</v>
      </c>
      <c r="C165" s="4">
        <v>253.47257926306801</v>
      </c>
      <c r="D165" s="4">
        <v>284.34883720930202</v>
      </c>
      <c r="E165" s="4">
        <v>139.04439592430899</v>
      </c>
      <c r="F165" s="4">
        <v>260.44831419044101</v>
      </c>
      <c r="G165" s="4">
        <v>190.019736842105</v>
      </c>
      <c r="H165" s="4">
        <v>376.93596798399199</v>
      </c>
      <c r="I165" s="4">
        <v>255.89587155963301</v>
      </c>
      <c r="J165" s="4">
        <v>228.735237173282</v>
      </c>
      <c r="K165" s="4">
        <v>162.84006092916999</v>
      </c>
      <c r="L165" s="4">
        <v>162.682587438887</v>
      </c>
      <c r="M165" s="4">
        <v>214.90920770877901</v>
      </c>
      <c r="N165" s="4">
        <v>256.98803497468901</v>
      </c>
      <c r="O165" s="4">
        <v>174.51176983434999</v>
      </c>
      <c r="P165" s="4">
        <v>306.137839879154</v>
      </c>
      <c r="Q165" s="4">
        <v>178.46406015037601</v>
      </c>
      <c r="R165" s="4">
        <v>287.43840214837201</v>
      </c>
      <c r="S165" s="4">
        <v>274.59577464788703</v>
      </c>
      <c r="T165" s="4">
        <v>228.81963470319599</v>
      </c>
      <c r="U165" s="4">
        <v>238.43695479778</v>
      </c>
      <c r="V165" s="4">
        <v>324.34088200238398</v>
      </c>
      <c r="W165" s="4">
        <v>274.862998315553</v>
      </c>
      <c r="X165" s="4">
        <v>243.7405</v>
      </c>
      <c r="Y165" s="4">
        <v>242.74409490217909</v>
      </c>
    </row>
    <row r="166" spans="1:25" x14ac:dyDescent="0.25">
      <c r="A166" s="2" t="s">
        <v>184</v>
      </c>
      <c r="B166" s="4">
        <v>301.03842940685001</v>
      </c>
      <c r="C166" s="4">
        <v>328.17587939698501</v>
      </c>
      <c r="D166" s="4">
        <v>350.461538461538</v>
      </c>
      <c r="E166" s="4">
        <v>198.46069344318599</v>
      </c>
      <c r="F166" s="4">
        <v>290.80134016555002</v>
      </c>
      <c r="G166" s="4">
        <v>154.98842691813101</v>
      </c>
      <c r="H166" s="4">
        <v>319.85533970084998</v>
      </c>
      <c r="I166" s="4">
        <v>237.960261764118</v>
      </c>
      <c r="J166" s="4">
        <v>214.90353676499399</v>
      </c>
      <c r="K166" s="4">
        <v>226.40967275426851</v>
      </c>
      <c r="L166" s="4">
        <v>242.07841192593099</v>
      </c>
      <c r="M166" s="4">
        <v>185.47999424944601</v>
      </c>
      <c r="N166" s="4">
        <v>341.92584963954698</v>
      </c>
      <c r="O166" s="4">
        <v>197.06569888850049</v>
      </c>
      <c r="P166" s="4">
        <v>275.23344663088852</v>
      </c>
      <c r="Q166" s="4">
        <v>266.877541998232</v>
      </c>
      <c r="R166" s="4">
        <v>261.920912280702</v>
      </c>
      <c r="S166" s="4">
        <v>307.02423768569201</v>
      </c>
      <c r="T166" s="4">
        <v>159.53157894736799</v>
      </c>
      <c r="U166" s="4">
        <v>165.569254779555</v>
      </c>
      <c r="V166" s="4">
        <v>240.769565217391</v>
      </c>
      <c r="W166" s="4">
        <v>141.58170784568699</v>
      </c>
      <c r="X166" s="4">
        <v>178.75773786778754</v>
      </c>
      <c r="Y166" s="4">
        <v>242.11807286540304</v>
      </c>
    </row>
    <row r="167" spans="1:25" x14ac:dyDescent="0.25">
      <c r="A167" s="2" t="s">
        <v>212</v>
      </c>
      <c r="B167" s="4">
        <v>110.08630136986299</v>
      </c>
      <c r="C167" s="4"/>
      <c r="D167" s="4"/>
      <c r="E167" s="4"/>
      <c r="F167" s="4"/>
      <c r="G167" s="4">
        <v>282.27898966704902</v>
      </c>
      <c r="H167" s="4">
        <v>267.78266666666701</v>
      </c>
      <c r="I167" s="4">
        <v>304.03153153153198</v>
      </c>
      <c r="J167" s="4">
        <v>76.902843601895697</v>
      </c>
      <c r="K167" s="4">
        <v>337.63576158940401</v>
      </c>
      <c r="L167" s="4">
        <v>147.51376146788999</v>
      </c>
      <c r="M167" s="4"/>
      <c r="N167" s="4"/>
      <c r="O167" s="4"/>
      <c r="P167" s="4"/>
      <c r="Q167" s="4"/>
      <c r="R167" s="4"/>
      <c r="S167" s="4"/>
      <c r="T167" s="4"/>
      <c r="U167" s="4">
        <v>255.67447306791601</v>
      </c>
      <c r="V167" s="4">
        <v>253.16508538899399</v>
      </c>
      <c r="W167" s="4">
        <v>372.50557620817801</v>
      </c>
      <c r="X167" s="4">
        <v>144.03076923076924</v>
      </c>
      <c r="Y167" s="4">
        <v>231.96434179910528</v>
      </c>
    </row>
    <row r="168" spans="1:25" x14ac:dyDescent="0.25">
      <c r="A168" s="2" t="s">
        <v>304</v>
      </c>
      <c r="B168" s="4"/>
      <c r="C168" s="4"/>
      <c r="D168" s="4"/>
      <c r="E168" s="4"/>
      <c r="F168" s="4"/>
      <c r="G168" s="4">
        <v>346.52475247524802</v>
      </c>
      <c r="H168" s="4"/>
      <c r="I168" s="4"/>
      <c r="J168" s="4"/>
      <c r="K168" s="4">
        <v>252.29715302491101</v>
      </c>
      <c r="L168" s="4">
        <v>182.890756302521</v>
      </c>
      <c r="M168" s="4">
        <v>251.02531645569599</v>
      </c>
      <c r="N168" s="4">
        <v>356.855737704918</v>
      </c>
      <c r="O168" s="4"/>
      <c r="P168" s="4"/>
      <c r="Q168" s="4"/>
      <c r="R168" s="4"/>
      <c r="S168" s="4"/>
      <c r="T168" s="4"/>
      <c r="U168" s="4">
        <v>0</v>
      </c>
      <c r="V168" s="4"/>
      <c r="W168" s="4"/>
      <c r="X168" s="4"/>
      <c r="Y168" s="4">
        <v>231.598952660549</v>
      </c>
    </row>
    <row r="169" spans="1:25" x14ac:dyDescent="0.25">
      <c r="A169" s="2" t="s">
        <v>202</v>
      </c>
      <c r="B169" s="4">
        <v>222.90952380952399</v>
      </c>
      <c r="C169" s="4">
        <v>304.03661162957599</v>
      </c>
      <c r="D169" s="4">
        <v>324.58333333333297</v>
      </c>
      <c r="E169" s="4">
        <v>253.04694167852099</v>
      </c>
      <c r="F169" s="4">
        <v>121.47693510555099</v>
      </c>
      <c r="G169" s="4">
        <v>201.56045895851699</v>
      </c>
      <c r="H169" s="4">
        <v>307.08852755194198</v>
      </c>
      <c r="I169" s="4">
        <v>189.66500829187399</v>
      </c>
      <c r="J169" s="4">
        <v>268.43673851921301</v>
      </c>
      <c r="K169" s="4">
        <v>174.67105263157899</v>
      </c>
      <c r="L169" s="4">
        <v>255.64981036662499</v>
      </c>
      <c r="M169" s="4">
        <v>129.49567723342901</v>
      </c>
      <c r="N169" s="4">
        <v>203.443977591036</v>
      </c>
      <c r="O169" s="4">
        <v>253.93344709897599</v>
      </c>
      <c r="P169" s="4">
        <v>294.28675136116198</v>
      </c>
      <c r="Q169" s="4">
        <v>237.9375</v>
      </c>
      <c r="R169" s="4"/>
      <c r="S169" s="4"/>
      <c r="T169" s="4"/>
      <c r="U169" s="4">
        <v>305.58333333333297</v>
      </c>
      <c r="V169" s="4">
        <v>42.9965277777778</v>
      </c>
      <c r="W169" s="4">
        <v>299.32740213523101</v>
      </c>
      <c r="X169" s="4">
        <v>61.686098654708523</v>
      </c>
      <c r="Y169" s="4">
        <v>222.59078285309542</v>
      </c>
    </row>
    <row r="170" spans="1:25" x14ac:dyDescent="0.25">
      <c r="A170" s="2" t="s">
        <v>146</v>
      </c>
      <c r="B170" s="4"/>
      <c r="C170" s="4"/>
      <c r="D170" s="4"/>
      <c r="E170" s="4"/>
      <c r="F170" s="4"/>
      <c r="G170" s="4"/>
      <c r="H170" s="4"/>
      <c r="I170" s="4"/>
      <c r="J170" s="4"/>
      <c r="K170" s="4"/>
      <c r="L170" s="4"/>
      <c r="M170" s="4"/>
      <c r="N170" s="4"/>
      <c r="O170" s="4"/>
      <c r="P170" s="4"/>
      <c r="Q170" s="4"/>
      <c r="R170" s="4"/>
      <c r="S170" s="4"/>
      <c r="T170" s="4"/>
      <c r="U170" s="4">
        <v>232.84162895927599</v>
      </c>
      <c r="V170" s="4">
        <v>295.48677248677302</v>
      </c>
      <c r="W170" s="4">
        <v>186.08673469387799</v>
      </c>
      <c r="X170" s="4">
        <v>167.79558011049724</v>
      </c>
      <c r="Y170" s="4">
        <v>220.55267906260605</v>
      </c>
    </row>
    <row r="171" spans="1:25" x14ac:dyDescent="0.25">
      <c r="A171" s="2" t="s">
        <v>201</v>
      </c>
      <c r="B171" s="4">
        <v>250.852430555556</v>
      </c>
      <c r="C171" s="4">
        <v>152.207395498392</v>
      </c>
      <c r="D171" s="4">
        <v>173.83544303797501</v>
      </c>
      <c r="E171" s="4">
        <v>155.43546867760071</v>
      </c>
      <c r="F171" s="4">
        <v>148.29911289442089</v>
      </c>
      <c r="G171" s="4"/>
      <c r="H171" s="4"/>
      <c r="I171" s="4"/>
      <c r="J171" s="4"/>
      <c r="K171" s="4"/>
      <c r="L171" s="4"/>
      <c r="M171" s="4"/>
      <c r="N171" s="4"/>
      <c r="O171" s="4"/>
      <c r="P171" s="4"/>
      <c r="Q171" s="4"/>
      <c r="R171" s="4"/>
      <c r="S171" s="4">
        <v>194.969696969697</v>
      </c>
      <c r="T171" s="4">
        <v>253.63946869070199</v>
      </c>
      <c r="U171" s="4">
        <v>311.58041958042003</v>
      </c>
      <c r="V171" s="4">
        <v>270.28361858190698</v>
      </c>
      <c r="W171" s="4">
        <v>269.84280936454797</v>
      </c>
      <c r="X171" s="4">
        <v>243.73275862068965</v>
      </c>
      <c r="Y171" s="4">
        <v>209.87793877260998</v>
      </c>
    </row>
    <row r="172" spans="1:25" x14ac:dyDescent="0.25">
      <c r="A172" s="2" t="s">
        <v>194</v>
      </c>
      <c r="B172" s="4">
        <v>229.65867913500901</v>
      </c>
      <c r="C172" s="4">
        <v>295.00001797551647</v>
      </c>
      <c r="D172" s="4">
        <v>274.3519826854465</v>
      </c>
      <c r="E172" s="4">
        <v>84.526926263463096</v>
      </c>
      <c r="F172" s="4">
        <v>173.98330058939101</v>
      </c>
      <c r="G172" s="4">
        <v>67.923440860215095</v>
      </c>
      <c r="H172" s="4">
        <v>267.34208144796401</v>
      </c>
      <c r="I172" s="4">
        <v>88.6348027842227</v>
      </c>
      <c r="J172" s="4">
        <v>179.39348970799401</v>
      </c>
      <c r="K172" s="4">
        <v>147.18854211201401</v>
      </c>
      <c r="L172" s="4">
        <v>203.649048625793</v>
      </c>
      <c r="M172" s="4">
        <v>150.11226357535099</v>
      </c>
      <c r="N172" s="4">
        <v>272.27773695811902</v>
      </c>
      <c r="O172" s="4">
        <v>141.269585253456</v>
      </c>
      <c r="P172" s="4">
        <v>276.94919786096301</v>
      </c>
      <c r="Q172" s="4">
        <v>135.35137138621201</v>
      </c>
      <c r="R172" s="4">
        <v>135.731256085686</v>
      </c>
      <c r="S172" s="4">
        <v>190.60205032618799</v>
      </c>
      <c r="T172" s="4">
        <v>243.25974025974</v>
      </c>
      <c r="U172" s="4">
        <v>299.69600000000003</v>
      </c>
      <c r="V172" s="4">
        <v>208.696267696268</v>
      </c>
      <c r="W172" s="4">
        <v>156.53133514986399</v>
      </c>
      <c r="X172" s="4">
        <v>186.96412556053812</v>
      </c>
      <c r="Y172" s="4">
        <v>199.13780971841513</v>
      </c>
    </row>
    <row r="173" spans="1:25" x14ac:dyDescent="0.25">
      <c r="A173" s="2" t="s">
        <v>226</v>
      </c>
      <c r="B173" s="4"/>
      <c r="C173" s="4"/>
      <c r="D173" s="4"/>
      <c r="E173" s="4"/>
      <c r="F173" s="4"/>
      <c r="G173" s="4"/>
      <c r="H173" s="4"/>
      <c r="I173" s="4"/>
      <c r="J173" s="4"/>
      <c r="K173" s="4"/>
      <c r="L173" s="4"/>
      <c r="M173" s="4"/>
      <c r="N173" s="4"/>
      <c r="O173" s="4"/>
      <c r="P173" s="4"/>
      <c r="Q173" s="4"/>
      <c r="R173" s="4"/>
      <c r="S173" s="4"/>
      <c r="T173" s="4"/>
      <c r="U173" s="4">
        <v>67.102325581395306</v>
      </c>
      <c r="V173" s="4">
        <v>213.522727272727</v>
      </c>
      <c r="W173" s="4">
        <v>336.26818181818197</v>
      </c>
      <c r="X173" s="4">
        <v>144.99428571428572</v>
      </c>
      <c r="Y173" s="4">
        <v>190.47188009664751</v>
      </c>
    </row>
    <row r="174" spans="1:25" x14ac:dyDescent="0.25">
      <c r="A174" s="2" t="s">
        <v>296</v>
      </c>
      <c r="B174" s="4"/>
      <c r="C174" s="4"/>
      <c r="D174" s="4"/>
      <c r="E174" s="4"/>
      <c r="F174" s="4"/>
      <c r="G174" s="4"/>
      <c r="H174" s="4"/>
      <c r="I174" s="4"/>
      <c r="J174" s="4"/>
      <c r="K174" s="4"/>
      <c r="L174" s="4"/>
      <c r="M174" s="4"/>
      <c r="N174" s="4"/>
      <c r="O174" s="4"/>
      <c r="P174" s="4"/>
      <c r="Q174" s="4"/>
      <c r="R174" s="4"/>
      <c r="S174" s="4"/>
      <c r="T174" s="4"/>
      <c r="U174" s="4">
        <v>0</v>
      </c>
      <c r="V174" s="4"/>
      <c r="W174" s="4">
        <v>375.696296296296</v>
      </c>
      <c r="X174" s="4"/>
      <c r="Y174" s="4">
        <v>187.848148148148</v>
      </c>
    </row>
    <row r="175" spans="1:25" x14ac:dyDescent="0.25">
      <c r="A175" s="2" t="s">
        <v>190</v>
      </c>
      <c r="B175" s="4">
        <v>231.28250964473651</v>
      </c>
      <c r="C175" s="4">
        <v>127.08481201978356</v>
      </c>
      <c r="D175" s="4">
        <v>138.11428005545699</v>
      </c>
      <c r="E175" s="4">
        <v>114.350391549809</v>
      </c>
      <c r="F175" s="4">
        <v>104.5013665592669</v>
      </c>
      <c r="G175" s="4">
        <v>144.136505113384</v>
      </c>
      <c r="H175" s="4">
        <v>164.47949015063699</v>
      </c>
      <c r="I175" s="4">
        <v>125.886014551334</v>
      </c>
      <c r="J175" s="4">
        <v>112.03052586086041</v>
      </c>
      <c r="K175" s="4">
        <v>113.052050138092</v>
      </c>
      <c r="L175" s="4">
        <v>165.84132324081901</v>
      </c>
      <c r="M175" s="4">
        <v>104.62204142011799</v>
      </c>
      <c r="N175" s="4">
        <v>194.858038513211</v>
      </c>
      <c r="O175" s="4">
        <v>153.84704448507</v>
      </c>
      <c r="P175" s="4">
        <v>218.43960826985901</v>
      </c>
      <c r="Q175" s="4">
        <v>267.72054287476902</v>
      </c>
      <c r="R175" s="4">
        <v>123.208513263418</v>
      </c>
      <c r="S175" s="4">
        <v>214.27602674307499</v>
      </c>
      <c r="T175" s="4">
        <v>222.584728033473</v>
      </c>
      <c r="U175" s="4">
        <v>284.47994652406402</v>
      </c>
      <c r="V175" s="4">
        <v>411.00710479573701</v>
      </c>
      <c r="W175" s="4">
        <v>248.66589327146201</v>
      </c>
      <c r="X175" s="4">
        <v>269.65079365079367</v>
      </c>
      <c r="Y175" s="4">
        <v>178.85254684495834</v>
      </c>
    </row>
    <row r="176" spans="1:25" x14ac:dyDescent="0.25">
      <c r="A176" s="2" t="s">
        <v>318</v>
      </c>
      <c r="B176" s="4"/>
      <c r="C176" s="4"/>
      <c r="D176" s="4"/>
      <c r="E176" s="4">
        <v>133.796147672552</v>
      </c>
      <c r="F176" s="4">
        <v>215.12479201331101</v>
      </c>
      <c r="G176" s="4">
        <v>153.54761904761901</v>
      </c>
      <c r="H176" s="4"/>
      <c r="I176" s="4"/>
      <c r="J176" s="4"/>
      <c r="K176" s="4"/>
      <c r="L176" s="4"/>
      <c r="M176" s="4"/>
      <c r="N176" s="4"/>
      <c r="O176" s="4"/>
      <c r="P176" s="4"/>
      <c r="Q176" s="4"/>
      <c r="R176" s="4"/>
      <c r="S176" s="4"/>
      <c r="T176" s="4"/>
      <c r="U176" s="4"/>
      <c r="V176" s="4"/>
      <c r="W176" s="4"/>
      <c r="X176" s="4"/>
      <c r="Y176" s="4">
        <v>167.48951957782734</v>
      </c>
    </row>
    <row r="177" spans="1:25" x14ac:dyDescent="0.25">
      <c r="A177" s="2" t="s">
        <v>314</v>
      </c>
      <c r="B177" s="4"/>
      <c r="C177" s="4"/>
      <c r="D177" s="4"/>
      <c r="E177" s="4"/>
      <c r="F177" s="4"/>
      <c r="G177" s="4"/>
      <c r="H177" s="4"/>
      <c r="I177" s="4"/>
      <c r="J177" s="4"/>
      <c r="K177" s="4"/>
      <c r="L177" s="4"/>
      <c r="M177" s="4"/>
      <c r="N177" s="4"/>
      <c r="O177" s="4"/>
      <c r="P177" s="4"/>
      <c r="Q177" s="4"/>
      <c r="R177" s="4"/>
      <c r="S177" s="4"/>
      <c r="T177" s="4"/>
      <c r="U177" s="4">
        <v>165.95161290322599</v>
      </c>
      <c r="V177" s="4"/>
      <c r="W177" s="4"/>
      <c r="X177" s="4"/>
      <c r="Y177" s="4">
        <v>165.95161290322599</v>
      </c>
    </row>
    <row r="178" spans="1:25" x14ac:dyDescent="0.25">
      <c r="A178" s="2" t="s">
        <v>279</v>
      </c>
      <c r="B178" s="4"/>
      <c r="C178" s="4"/>
      <c r="D178" s="4"/>
      <c r="E178" s="4"/>
      <c r="F178" s="4"/>
      <c r="G178" s="4"/>
      <c r="H178" s="4"/>
      <c r="I178" s="4"/>
      <c r="J178" s="4"/>
      <c r="K178" s="4"/>
      <c r="L178" s="4"/>
      <c r="M178" s="4"/>
      <c r="N178" s="4"/>
      <c r="O178" s="4"/>
      <c r="P178" s="4"/>
      <c r="Q178" s="4"/>
      <c r="R178" s="4"/>
      <c r="S178" s="4"/>
      <c r="T178" s="4"/>
      <c r="U178" s="4"/>
      <c r="V178" s="4"/>
      <c r="W178" s="4">
        <v>179.40384615384599</v>
      </c>
      <c r="X178" s="4">
        <v>145.29090909090908</v>
      </c>
      <c r="Y178" s="4">
        <v>162.34737762237754</v>
      </c>
    </row>
    <row r="179" spans="1:25" x14ac:dyDescent="0.25">
      <c r="A179" s="2" t="s">
        <v>288</v>
      </c>
      <c r="B179" s="4"/>
      <c r="C179" s="4"/>
      <c r="D179" s="4"/>
      <c r="E179" s="4"/>
      <c r="F179" s="4"/>
      <c r="G179" s="4"/>
      <c r="H179" s="4"/>
      <c r="I179" s="4"/>
      <c r="J179" s="4"/>
      <c r="K179" s="4"/>
      <c r="L179" s="4"/>
      <c r="M179" s="4"/>
      <c r="N179" s="4"/>
      <c r="O179" s="4"/>
      <c r="P179" s="4"/>
      <c r="Q179" s="4"/>
      <c r="R179" s="4"/>
      <c r="S179" s="4"/>
      <c r="T179" s="4"/>
      <c r="U179" s="4">
        <v>198.212765957447</v>
      </c>
      <c r="V179" s="4">
        <v>124.6</v>
      </c>
      <c r="W179" s="4">
        <v>137.52380952381</v>
      </c>
      <c r="X179" s="4"/>
      <c r="Y179" s="4">
        <v>153.44552516041901</v>
      </c>
    </row>
    <row r="180" spans="1:25" x14ac:dyDescent="0.25">
      <c r="A180" s="2" t="s">
        <v>122</v>
      </c>
      <c r="B180" s="4"/>
      <c r="C180" s="4"/>
      <c r="D180" s="4"/>
      <c r="E180" s="4"/>
      <c r="F180" s="4">
        <v>129.448154657293</v>
      </c>
      <c r="G180" s="4">
        <v>144.160186625194</v>
      </c>
      <c r="H180" s="4">
        <v>160.425185185185</v>
      </c>
      <c r="I180" s="4">
        <v>131.40740740740699</v>
      </c>
      <c r="J180" s="4">
        <v>87.018092105263193</v>
      </c>
      <c r="K180" s="4">
        <v>119.070532915361</v>
      </c>
      <c r="L180" s="4">
        <v>98.929663608562706</v>
      </c>
      <c r="M180" s="4"/>
      <c r="N180" s="4"/>
      <c r="O180" s="4">
        <v>145.25624999999999</v>
      </c>
      <c r="P180" s="4"/>
      <c r="Q180" s="4"/>
      <c r="R180" s="4"/>
      <c r="S180" s="4"/>
      <c r="T180" s="4"/>
      <c r="U180" s="4">
        <v>89.931330472102999</v>
      </c>
      <c r="V180" s="4">
        <v>84.462562396006703</v>
      </c>
      <c r="W180" s="4">
        <v>156.65682656826601</v>
      </c>
      <c r="X180" s="4"/>
      <c r="Y180" s="4">
        <v>122.43329017642196</v>
      </c>
    </row>
    <row r="181" spans="1:25" x14ac:dyDescent="0.25">
      <c r="A181" s="2" t="s">
        <v>113</v>
      </c>
      <c r="B181" s="4"/>
      <c r="C181" s="4"/>
      <c r="D181" s="4"/>
      <c r="E181" s="4"/>
      <c r="F181" s="4"/>
      <c r="G181" s="4"/>
      <c r="H181" s="4"/>
      <c r="I181" s="4"/>
      <c r="J181" s="4"/>
      <c r="K181" s="4"/>
      <c r="L181" s="4"/>
      <c r="M181" s="4"/>
      <c r="N181" s="4"/>
      <c r="O181" s="4"/>
      <c r="P181" s="4"/>
      <c r="Q181" s="4"/>
      <c r="R181" s="4"/>
      <c r="S181" s="4"/>
      <c r="T181" s="4"/>
      <c r="U181" s="4">
        <v>0</v>
      </c>
      <c r="V181" s="4"/>
      <c r="W181" s="4">
        <v>216.25</v>
      </c>
      <c r="X181" s="4"/>
      <c r="Y181" s="4">
        <v>108.125</v>
      </c>
    </row>
    <row r="182" spans="1:25" x14ac:dyDescent="0.25">
      <c r="A182" s="2" t="s">
        <v>339</v>
      </c>
      <c r="B182" s="4"/>
      <c r="C182" s="4"/>
      <c r="D182" s="4"/>
      <c r="E182" s="4"/>
      <c r="F182" s="4"/>
      <c r="G182" s="4"/>
      <c r="H182" s="4"/>
      <c r="I182" s="4"/>
      <c r="J182" s="4"/>
      <c r="K182" s="4"/>
      <c r="L182" s="4"/>
      <c r="M182" s="4"/>
      <c r="N182" s="4"/>
      <c r="O182" s="4"/>
      <c r="P182" s="4"/>
      <c r="Q182" s="4"/>
      <c r="R182" s="4"/>
      <c r="S182" s="4"/>
      <c r="T182" s="4"/>
      <c r="U182" s="4"/>
      <c r="V182" s="4"/>
      <c r="W182" s="4"/>
      <c r="X182" s="4">
        <v>84.672727272727272</v>
      </c>
      <c r="Y182" s="4">
        <v>84.672727272727272</v>
      </c>
    </row>
    <row r="183" spans="1:25" x14ac:dyDescent="0.25">
      <c r="A183" s="2" t="s">
        <v>309</v>
      </c>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x14ac:dyDescent="0.25">
      <c r="A184" s="2" t="s">
        <v>310</v>
      </c>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x14ac:dyDescent="0.25">
      <c r="A185" s="2" t="s">
        <v>337</v>
      </c>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x14ac:dyDescent="0.25">
      <c r="A186" s="2" t="s">
        <v>331</v>
      </c>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x14ac:dyDescent="0.25">
      <c r="A187" s="2" t="s">
        <v>315</v>
      </c>
      <c r="B187" s="4"/>
      <c r="C187" s="4"/>
      <c r="D187" s="4"/>
      <c r="E187" s="4"/>
      <c r="F187" s="4"/>
      <c r="G187" s="4"/>
      <c r="H187" s="4"/>
      <c r="I187" s="4"/>
      <c r="J187" s="4"/>
      <c r="K187" s="4"/>
      <c r="L187" s="4"/>
      <c r="M187" s="4"/>
      <c r="N187" s="4"/>
      <c r="O187" s="4"/>
      <c r="P187" s="4"/>
      <c r="Q187" s="4"/>
      <c r="R187" s="4"/>
      <c r="S187" s="4"/>
      <c r="T187" s="4"/>
      <c r="U187" s="4">
        <v>0</v>
      </c>
      <c r="V187" s="4"/>
      <c r="W187" s="4"/>
      <c r="X187" s="4"/>
      <c r="Y187" s="4">
        <v>0</v>
      </c>
    </row>
    <row r="188" spans="1:25" x14ac:dyDescent="0.25">
      <c r="A188" s="2" t="s">
        <v>340</v>
      </c>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x14ac:dyDescent="0.25">
      <c r="A189" s="2" t="s">
        <v>384</v>
      </c>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x14ac:dyDescent="0.25">
      <c r="A190" s="2" t="s">
        <v>305</v>
      </c>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x14ac:dyDescent="0.25">
      <c r="A191" s="2" t="s">
        <v>330</v>
      </c>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x14ac:dyDescent="0.25">
      <c r="A192" s="2" t="s">
        <v>342</v>
      </c>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x14ac:dyDescent="0.25">
      <c r="A193" s="2" t="s">
        <v>368</v>
      </c>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x14ac:dyDescent="0.25">
      <c r="A194" s="2" t="s">
        <v>348</v>
      </c>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x14ac:dyDescent="0.25">
      <c r="A195" s="2" t="s">
        <v>373</v>
      </c>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x14ac:dyDescent="0.25">
      <c r="A196" s="2" t="s">
        <v>361</v>
      </c>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x14ac:dyDescent="0.25">
      <c r="A197" s="2" t="s">
        <v>380</v>
      </c>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x14ac:dyDescent="0.25">
      <c r="A198" s="2" t="s">
        <v>333</v>
      </c>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x14ac:dyDescent="0.25">
      <c r="A199" s="2" t="s">
        <v>387</v>
      </c>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x14ac:dyDescent="0.25">
      <c r="A200" s="2" t="s">
        <v>326</v>
      </c>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x14ac:dyDescent="0.25">
      <c r="A201" s="2" t="s">
        <v>323</v>
      </c>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x14ac:dyDescent="0.25">
      <c r="A202" s="2" t="s">
        <v>328</v>
      </c>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x14ac:dyDescent="0.25">
      <c r="A203" s="2" t="s">
        <v>364</v>
      </c>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x14ac:dyDescent="0.25">
      <c r="A204" s="2" t="s">
        <v>363</v>
      </c>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x14ac:dyDescent="0.25">
      <c r="A205" s="2" t="s">
        <v>365</v>
      </c>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x14ac:dyDescent="0.25">
      <c r="A206" s="2" t="s">
        <v>366</v>
      </c>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x14ac:dyDescent="0.25">
      <c r="A207" s="2" t="s">
        <v>344</v>
      </c>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x14ac:dyDescent="0.25">
      <c r="A208" s="2" t="s">
        <v>312</v>
      </c>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x14ac:dyDescent="0.25">
      <c r="A209" s="2" t="s">
        <v>367</v>
      </c>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x14ac:dyDescent="0.25">
      <c r="A210" s="2" t="s">
        <v>371</v>
      </c>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x14ac:dyDescent="0.25">
      <c r="A211" s="2" t="s">
        <v>362</v>
      </c>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x14ac:dyDescent="0.25">
      <c r="A212" s="2" t="s">
        <v>375</v>
      </c>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x14ac:dyDescent="0.25">
      <c r="A213" s="2" t="s">
        <v>370</v>
      </c>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x14ac:dyDescent="0.25">
      <c r="A214" s="2" t="s">
        <v>378</v>
      </c>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x14ac:dyDescent="0.25">
      <c r="A215" s="2" t="s">
        <v>372</v>
      </c>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x14ac:dyDescent="0.25">
      <c r="A216" s="2" t="s">
        <v>382</v>
      </c>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x14ac:dyDescent="0.25">
      <c r="A217" s="2" t="s">
        <v>374</v>
      </c>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x14ac:dyDescent="0.25">
      <c r="A218" s="2" t="s">
        <v>386</v>
      </c>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x14ac:dyDescent="0.25">
      <c r="A219" s="2" t="s">
        <v>369</v>
      </c>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x14ac:dyDescent="0.25">
      <c r="A220" s="2" t="s">
        <v>336</v>
      </c>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x14ac:dyDescent="0.25">
      <c r="A221" s="2" t="s">
        <v>352</v>
      </c>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x14ac:dyDescent="0.25">
      <c r="A222" s="2" t="s">
        <v>311</v>
      </c>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x14ac:dyDescent="0.25">
      <c r="A223" s="2" t="s">
        <v>357</v>
      </c>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x14ac:dyDescent="0.25">
      <c r="A224" s="2" t="s">
        <v>376</v>
      </c>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x14ac:dyDescent="0.25">
      <c r="A225" s="2" t="s">
        <v>320</v>
      </c>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x14ac:dyDescent="0.25">
      <c r="A226" s="2" t="s">
        <v>377</v>
      </c>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x14ac:dyDescent="0.25">
      <c r="A227" s="2" t="s">
        <v>324</v>
      </c>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x14ac:dyDescent="0.25">
      <c r="A228" s="2" t="s">
        <v>381</v>
      </c>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x14ac:dyDescent="0.25">
      <c r="A229" s="2" t="s">
        <v>347</v>
      </c>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x14ac:dyDescent="0.25">
      <c r="A230" s="2" t="s">
        <v>390</v>
      </c>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x14ac:dyDescent="0.25">
      <c r="A231" s="2" t="s">
        <v>349</v>
      </c>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x14ac:dyDescent="0.25">
      <c r="A232" s="2" t="s">
        <v>392</v>
      </c>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x14ac:dyDescent="0.25">
      <c r="A233" s="2" t="s">
        <v>351</v>
      </c>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x14ac:dyDescent="0.25">
      <c r="A234" s="2" t="s">
        <v>379</v>
      </c>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x14ac:dyDescent="0.25">
      <c r="A235" s="2" t="s">
        <v>356</v>
      </c>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x14ac:dyDescent="0.25">
      <c r="A236" s="2" t="s">
        <v>346</v>
      </c>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x14ac:dyDescent="0.25">
      <c r="A237" s="2" t="s">
        <v>345</v>
      </c>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x14ac:dyDescent="0.25">
      <c r="A238" s="2" t="s">
        <v>383</v>
      </c>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x14ac:dyDescent="0.25">
      <c r="A239" s="2" t="s">
        <v>360</v>
      </c>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x14ac:dyDescent="0.25">
      <c r="A240" s="2" t="s">
        <v>385</v>
      </c>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x14ac:dyDescent="0.25">
      <c r="A241" s="2" t="s">
        <v>391</v>
      </c>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x14ac:dyDescent="0.25">
      <c r="A242" s="2" t="s">
        <v>307</v>
      </c>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x14ac:dyDescent="0.25">
      <c r="A243" s="2" t="s">
        <v>313</v>
      </c>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x14ac:dyDescent="0.25">
      <c r="A244" s="2" t="s">
        <v>388</v>
      </c>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x14ac:dyDescent="0.25">
      <c r="A245" s="2" t="s">
        <v>359</v>
      </c>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x14ac:dyDescent="0.25">
      <c r="A246" s="2" t="s">
        <v>350</v>
      </c>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x14ac:dyDescent="0.25">
      <c r="A247" s="2" t="s">
        <v>338</v>
      </c>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x14ac:dyDescent="0.25">
      <c r="A248" s="2" t="s">
        <v>306</v>
      </c>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x14ac:dyDescent="0.25">
      <c r="A249" s="2" t="s">
        <v>327</v>
      </c>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x14ac:dyDescent="0.25">
      <c r="A250" s="2" t="s">
        <v>354</v>
      </c>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x14ac:dyDescent="0.25">
      <c r="A251" s="2" t="s">
        <v>317</v>
      </c>
      <c r="B251" s="4"/>
      <c r="C251" s="4"/>
      <c r="D251" s="4"/>
      <c r="E251" s="4"/>
      <c r="F251" s="4"/>
      <c r="G251" s="4"/>
      <c r="H251" s="4"/>
      <c r="I251" s="4"/>
      <c r="J251" s="4"/>
      <c r="K251" s="4"/>
      <c r="L251" s="4"/>
      <c r="M251" s="4"/>
      <c r="N251" s="4"/>
      <c r="O251" s="4"/>
      <c r="P251" s="4"/>
      <c r="Q251" s="4"/>
      <c r="R251" s="4"/>
      <c r="S251" s="4"/>
      <c r="T251" s="4"/>
      <c r="U251" s="4">
        <v>0</v>
      </c>
      <c r="V251" s="4"/>
      <c r="W251" s="4"/>
      <c r="X251" s="4"/>
      <c r="Y251" s="4">
        <v>0</v>
      </c>
    </row>
    <row r="252" spans="1:25" x14ac:dyDescent="0.25">
      <c r="A252" s="2" t="s">
        <v>321</v>
      </c>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x14ac:dyDescent="0.25">
      <c r="A253" s="2" t="s">
        <v>322</v>
      </c>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x14ac:dyDescent="0.25">
      <c r="A254" s="2" t="s">
        <v>355</v>
      </c>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x14ac:dyDescent="0.25">
      <c r="A255" s="2" t="s">
        <v>341</v>
      </c>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x14ac:dyDescent="0.25">
      <c r="A256" s="2" t="s">
        <v>389</v>
      </c>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x14ac:dyDescent="0.25">
      <c r="A257" s="2" t="s">
        <v>329</v>
      </c>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x14ac:dyDescent="0.25">
      <c r="A258" s="2" t="s">
        <v>334</v>
      </c>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x14ac:dyDescent="0.25">
      <c r="A259" s="2" t="s">
        <v>343</v>
      </c>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x14ac:dyDescent="0.25">
      <c r="A260" s="2" t="s">
        <v>353</v>
      </c>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x14ac:dyDescent="0.25">
      <c r="A261" s="2" t="s">
        <v>319</v>
      </c>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x14ac:dyDescent="0.25">
      <c r="A262" s="2" t="s">
        <v>316</v>
      </c>
      <c r="B262" s="4"/>
      <c r="C262" s="4"/>
      <c r="D262" s="4"/>
      <c r="E262" s="4"/>
      <c r="F262" s="4"/>
      <c r="G262" s="4"/>
      <c r="H262" s="4"/>
      <c r="I262" s="4"/>
      <c r="J262" s="4"/>
      <c r="K262" s="4"/>
      <c r="L262" s="4"/>
      <c r="M262" s="4"/>
      <c r="N262" s="4"/>
      <c r="O262" s="4"/>
      <c r="P262" s="4"/>
      <c r="Q262" s="4"/>
      <c r="R262" s="4"/>
      <c r="S262" s="4"/>
      <c r="T262" s="4"/>
      <c r="U262" s="4">
        <v>0</v>
      </c>
      <c r="V262" s="4"/>
      <c r="W262" s="4"/>
      <c r="X262" s="4"/>
      <c r="Y262" s="4">
        <v>0</v>
      </c>
    </row>
    <row r="263" spans="1:25" x14ac:dyDescent="0.25">
      <c r="A263" s="2" t="s">
        <v>325</v>
      </c>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x14ac:dyDescent="0.25">
      <c r="A264" s="2" t="s">
        <v>308</v>
      </c>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x14ac:dyDescent="0.25">
      <c r="A265" s="2" t="s">
        <v>358</v>
      </c>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x14ac:dyDescent="0.25">
      <c r="A266" s="2" t="s">
        <v>395</v>
      </c>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x14ac:dyDescent="0.25">
      <c r="A267" s="2" t="s">
        <v>335</v>
      </c>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x14ac:dyDescent="0.25">
      <c r="A268" s="2" t="s">
        <v>332</v>
      </c>
      <c r="B268" s="4"/>
      <c r="C268" s="4"/>
      <c r="D268" s="4"/>
      <c r="E268" s="4"/>
      <c r="F268" s="4"/>
      <c r="G268" s="4"/>
      <c r="H268" s="4"/>
      <c r="I268" s="4"/>
      <c r="J268" s="4"/>
      <c r="K268" s="4"/>
      <c r="L268" s="4"/>
      <c r="M268" s="4"/>
      <c r="N268" s="4"/>
      <c r="O268" s="4"/>
      <c r="P268" s="4"/>
      <c r="Q268" s="4"/>
      <c r="R268" s="4"/>
      <c r="S268" s="4"/>
      <c r="T268" s="4"/>
      <c r="U268" s="4"/>
      <c r="V268" s="4"/>
      <c r="W268" s="4"/>
      <c r="X268" s="4"/>
      <c r="Y268" s="4"/>
    </row>
  </sheetData>
  <pageMargins left="0.7" right="0.7" top="0.75" bottom="0.75" header="0.3" footer="0.3"/>
  <pageSetup paperSize="9" orientation="portrait" verticalDpi="0" r:id="rId2"/>
  <drawing r:id="rId3"/>
  <extLs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2"/>
  <sheetViews>
    <sheetView workbookViewId="0"/>
  </sheetViews>
  <sheetFormatPr baseColWidth="10" defaultRowHeight="15" x14ac:dyDescent="0.25"/>
  <cols>
    <col min="1" max="1" width="23.42578125" bestFit="1" customWidth="1"/>
    <col min="2" max="2" width="8.42578125" bestFit="1" customWidth="1"/>
    <col min="3" max="3" width="7.28515625" customWidth="1"/>
    <col min="4" max="4" width="23.42578125" bestFit="1" customWidth="1"/>
    <col min="5" max="5" width="8.28515625" bestFit="1" customWidth="1"/>
    <col min="6" max="6" width="5" customWidth="1"/>
    <col min="7" max="7" width="23.42578125" bestFit="1" customWidth="1"/>
    <col min="8" max="8" width="8.28515625" bestFit="1" customWidth="1"/>
    <col min="9" max="9" width="5" customWidth="1"/>
    <col min="10" max="10" width="23.42578125" bestFit="1" customWidth="1"/>
    <col min="11" max="11" width="8.28515625" bestFit="1" customWidth="1"/>
    <col min="12" max="12" width="5" customWidth="1"/>
    <col min="13" max="13" width="23.42578125" bestFit="1" customWidth="1"/>
    <col min="14" max="14" width="8.28515625" bestFit="1" customWidth="1"/>
    <col min="16" max="16" width="22.28515625" bestFit="1" customWidth="1"/>
    <col min="17" max="17" width="7.28515625" bestFit="1" customWidth="1"/>
  </cols>
  <sheetData>
    <row r="1" spans="1:18" x14ac:dyDescent="0.25">
      <c r="A1" t="str">
        <f>IF(B4="(Alle)","Gjennomsnitt alle år",B4)</f>
        <v>Gjennomsnitt alle år</v>
      </c>
    </row>
    <row r="2" spans="1:18" x14ac:dyDescent="0.25">
      <c r="A2" t="str">
        <f>IF(B5="(Alle)","Norge",B5)</f>
        <v>Norge</v>
      </c>
    </row>
    <row r="3" spans="1:18" x14ac:dyDescent="0.25">
      <c r="A3" t="str">
        <f>CONCATENATE("Kornavling alt korn i ",$A$2," i ",$A$1)</f>
        <v>Kornavling alt korn i Norge i Gjennomsnitt alle år</v>
      </c>
      <c r="D3" t="str">
        <f>CONCATENATE("Kornavling bygg i ",$A$2," i ",$A$1)</f>
        <v>Kornavling bygg i Norge i Gjennomsnitt alle år</v>
      </c>
      <c r="G3" t="str">
        <f>CONCATENATE("Kornavling havre i ",$A$2," i ",$A$1)</f>
        <v>Kornavling havre i Norge i Gjennomsnitt alle år</v>
      </c>
      <c r="J3" t="str">
        <f>CONCATENATE("Kornavling hvete i ",$A$2," i ",$A$1)</f>
        <v>Kornavling hvete i Norge i Gjennomsnitt alle år</v>
      </c>
      <c r="M3" t="str">
        <f>CONCATENATE("Kornavling rug i ",$A$2," i ",$A$1)</f>
        <v>Kornavling rug i Norge i Gjennomsnitt alle år</v>
      </c>
    </row>
    <row r="4" spans="1:18" x14ac:dyDescent="0.25">
      <c r="A4" s="1" t="s">
        <v>0</v>
      </c>
      <c r="B4" t="s">
        <v>13</v>
      </c>
      <c r="D4" s="1" t="s">
        <v>0</v>
      </c>
      <c r="E4" t="s">
        <v>13</v>
      </c>
      <c r="G4" s="1" t="s">
        <v>0</v>
      </c>
      <c r="H4" t="s">
        <v>13</v>
      </c>
      <c r="J4" s="1" t="s">
        <v>0</v>
      </c>
      <c r="K4" t="s">
        <v>13</v>
      </c>
      <c r="M4" s="1" t="s">
        <v>0</v>
      </c>
      <c r="N4" t="s">
        <v>13</v>
      </c>
    </row>
    <row r="5" spans="1:18" x14ac:dyDescent="0.25">
      <c r="A5" s="1" t="s">
        <v>9</v>
      </c>
      <c r="B5" t="s">
        <v>13</v>
      </c>
      <c r="D5" s="1" t="s">
        <v>9</v>
      </c>
      <c r="E5" t="s">
        <v>13</v>
      </c>
      <c r="G5" s="1" t="s">
        <v>9</v>
      </c>
      <c r="H5" t="s">
        <v>13</v>
      </c>
      <c r="J5" s="1" t="s">
        <v>9</v>
      </c>
      <c r="K5" t="s">
        <v>13</v>
      </c>
      <c r="M5" s="1" t="s">
        <v>9</v>
      </c>
      <c r="N5" t="s">
        <v>13</v>
      </c>
    </row>
    <row r="7" spans="1:18" x14ac:dyDescent="0.25">
      <c r="A7" s="1" t="s">
        <v>19</v>
      </c>
      <c r="B7" t="s">
        <v>219</v>
      </c>
      <c r="C7" s="1"/>
      <c r="D7" s="1" t="s">
        <v>19</v>
      </c>
      <c r="E7" t="s">
        <v>15</v>
      </c>
      <c r="F7" s="1"/>
      <c r="G7" s="1" t="s">
        <v>19</v>
      </c>
      <c r="H7" t="s">
        <v>16</v>
      </c>
      <c r="I7" s="1"/>
      <c r="J7" s="1" t="s">
        <v>19</v>
      </c>
      <c r="K7" t="s">
        <v>17</v>
      </c>
      <c r="L7" s="1"/>
      <c r="M7" s="1" t="s">
        <v>19</v>
      </c>
      <c r="N7" t="s">
        <v>18</v>
      </c>
      <c r="O7" s="1"/>
      <c r="P7" s="1"/>
      <c r="Q7" s="1"/>
      <c r="R7" s="1"/>
    </row>
    <row r="8" spans="1:18" x14ac:dyDescent="0.25">
      <c r="A8" s="2" t="s">
        <v>218</v>
      </c>
      <c r="B8" s="4">
        <v>658.72222222222194</v>
      </c>
      <c r="D8" s="2" t="s">
        <v>192</v>
      </c>
      <c r="E8" s="4">
        <v>5255.25</v>
      </c>
      <c r="G8" s="2" t="s">
        <v>201</v>
      </c>
      <c r="H8" s="4">
        <v>6679.550724637681</v>
      </c>
      <c r="J8" s="2" t="s">
        <v>147</v>
      </c>
      <c r="K8" s="4">
        <v>2318.4423706526732</v>
      </c>
      <c r="M8" s="2" t="s">
        <v>267</v>
      </c>
      <c r="N8" s="4">
        <v>1301.2281351705453</v>
      </c>
    </row>
    <row r="9" spans="1:18" x14ac:dyDescent="0.25">
      <c r="A9" s="2" t="s">
        <v>295</v>
      </c>
      <c r="B9" s="4">
        <v>550.99622060857166</v>
      </c>
      <c r="D9" s="2" t="s">
        <v>123</v>
      </c>
      <c r="E9" s="4">
        <v>758.34828486653282</v>
      </c>
      <c r="G9" s="2" t="s">
        <v>194</v>
      </c>
      <c r="H9" s="4">
        <v>1115</v>
      </c>
      <c r="J9" s="2" t="s">
        <v>188</v>
      </c>
      <c r="K9" s="4">
        <v>1460.0984340044761</v>
      </c>
      <c r="M9" s="2" t="s">
        <v>290</v>
      </c>
      <c r="N9" s="4">
        <v>1062.350107438901</v>
      </c>
    </row>
    <row r="10" spans="1:18" x14ac:dyDescent="0.25">
      <c r="A10" s="2" t="s">
        <v>123</v>
      </c>
      <c r="B10" s="4">
        <v>532.61129998303238</v>
      </c>
      <c r="D10" s="2" t="s">
        <v>280</v>
      </c>
      <c r="E10" s="4">
        <v>529.00540641312455</v>
      </c>
      <c r="G10" s="2" t="s">
        <v>123</v>
      </c>
      <c r="H10" s="4">
        <v>967.2972567873303</v>
      </c>
      <c r="J10" s="2" t="s">
        <v>175</v>
      </c>
      <c r="K10" s="4">
        <v>1299.5803698958684</v>
      </c>
      <c r="M10" s="2" t="s">
        <v>254</v>
      </c>
      <c r="N10" s="4">
        <v>969.38191325531761</v>
      </c>
    </row>
    <row r="11" spans="1:18" x14ac:dyDescent="0.25">
      <c r="A11" s="2" t="s">
        <v>155</v>
      </c>
      <c r="B11" s="4">
        <v>518.41983304549638</v>
      </c>
      <c r="D11" s="2" t="s">
        <v>155</v>
      </c>
      <c r="E11" s="4">
        <v>507.28739752084198</v>
      </c>
      <c r="G11" s="2" t="s">
        <v>218</v>
      </c>
      <c r="H11" s="4">
        <v>658.72222222222194</v>
      </c>
      <c r="J11" s="2" t="s">
        <v>145</v>
      </c>
      <c r="K11" s="4">
        <v>996.46666666666704</v>
      </c>
      <c r="M11" s="2" t="s">
        <v>276</v>
      </c>
      <c r="N11" s="4">
        <v>940.61470632585861</v>
      </c>
    </row>
    <row r="12" spans="1:18" x14ac:dyDescent="0.25">
      <c r="A12" s="2" t="s">
        <v>281</v>
      </c>
      <c r="B12" s="4">
        <v>515.3471175787937</v>
      </c>
      <c r="D12" s="2" t="s">
        <v>208</v>
      </c>
      <c r="E12" s="4">
        <v>494.20592244251446</v>
      </c>
      <c r="G12" s="2" t="s">
        <v>148</v>
      </c>
      <c r="H12" s="4">
        <v>587.90460856855793</v>
      </c>
      <c r="J12" s="2" t="s">
        <v>166</v>
      </c>
      <c r="K12" s="4">
        <v>943.71369954823831</v>
      </c>
      <c r="M12" s="2" t="s">
        <v>172</v>
      </c>
      <c r="N12" s="4">
        <v>868.46692682926994</v>
      </c>
    </row>
    <row r="13" spans="1:18" x14ac:dyDescent="0.25">
      <c r="A13" s="2" t="s">
        <v>247</v>
      </c>
      <c r="B13" s="4">
        <v>497.3720899845863</v>
      </c>
      <c r="D13" s="2" t="s">
        <v>281</v>
      </c>
      <c r="E13" s="4">
        <v>492.23423130427426</v>
      </c>
      <c r="G13" s="2" t="s">
        <v>114</v>
      </c>
      <c r="H13" s="4">
        <v>550.18766189923213</v>
      </c>
      <c r="J13" s="2" t="s">
        <v>191</v>
      </c>
      <c r="K13" s="4">
        <v>647.26129865613484</v>
      </c>
      <c r="M13" s="2" t="s">
        <v>109</v>
      </c>
      <c r="N13" s="4">
        <v>828.36761261261245</v>
      </c>
    </row>
    <row r="14" spans="1:18" x14ac:dyDescent="0.25">
      <c r="A14" s="2" t="s">
        <v>208</v>
      </c>
      <c r="B14" s="4">
        <v>494.20592244251446</v>
      </c>
      <c r="D14" s="2" t="s">
        <v>247</v>
      </c>
      <c r="E14" s="4">
        <v>479.71026455861346</v>
      </c>
      <c r="G14" s="2" t="s">
        <v>109</v>
      </c>
      <c r="H14" s="4">
        <v>546.9746302932075</v>
      </c>
      <c r="J14" s="2" t="s">
        <v>295</v>
      </c>
      <c r="K14" s="4">
        <v>577.94938420347955</v>
      </c>
      <c r="M14" s="2" t="s">
        <v>165</v>
      </c>
      <c r="N14" s="4">
        <v>826.8986828818206</v>
      </c>
    </row>
    <row r="15" spans="1:18" x14ac:dyDescent="0.25">
      <c r="A15" s="2" t="s">
        <v>266</v>
      </c>
      <c r="B15" s="4">
        <v>478.33217976098052</v>
      </c>
      <c r="D15" s="2" t="s">
        <v>207</v>
      </c>
      <c r="E15" s="4">
        <v>479.5701954751695</v>
      </c>
      <c r="G15" s="2" t="s">
        <v>210</v>
      </c>
      <c r="H15" s="4">
        <v>540.27499999999998</v>
      </c>
      <c r="J15" s="2" t="s">
        <v>182</v>
      </c>
      <c r="K15" s="4">
        <v>574.55715506839795</v>
      </c>
      <c r="M15" s="2" t="s">
        <v>241</v>
      </c>
      <c r="N15" s="4">
        <v>823.09601613314044</v>
      </c>
    </row>
    <row r="16" spans="1:18" x14ac:dyDescent="0.25">
      <c r="A16" s="2" t="s">
        <v>161</v>
      </c>
      <c r="B16" s="4">
        <v>475.1503666685478</v>
      </c>
      <c r="D16" s="2" t="s">
        <v>165</v>
      </c>
      <c r="E16" s="4">
        <v>468.43926318977213</v>
      </c>
      <c r="G16" s="2" t="s">
        <v>182</v>
      </c>
      <c r="H16" s="4">
        <v>524.670580938846</v>
      </c>
      <c r="J16" s="2" t="s">
        <v>155</v>
      </c>
      <c r="K16" s="4">
        <v>555.67999929320035</v>
      </c>
      <c r="M16" s="2" t="s">
        <v>256</v>
      </c>
      <c r="N16" s="4">
        <v>801.12163789484237</v>
      </c>
    </row>
    <row r="17" spans="1:14" x14ac:dyDescent="0.25">
      <c r="A17" s="2" t="s">
        <v>165</v>
      </c>
      <c r="B17" s="4">
        <v>467.39532739177679</v>
      </c>
      <c r="D17" s="2" t="s">
        <v>161</v>
      </c>
      <c r="E17" s="4">
        <v>464.17186477231832</v>
      </c>
      <c r="G17" s="2" t="s">
        <v>281</v>
      </c>
      <c r="H17" s="4">
        <v>498.74514377093493</v>
      </c>
      <c r="J17" s="2" t="s">
        <v>165</v>
      </c>
      <c r="K17" s="4">
        <v>540.47905791110418</v>
      </c>
      <c r="M17" s="2" t="s">
        <v>157</v>
      </c>
      <c r="N17" s="4">
        <v>744.61475227195899</v>
      </c>
    </row>
    <row r="18" spans="1:14" x14ac:dyDescent="0.25">
      <c r="A18" s="2" t="s">
        <v>154</v>
      </c>
      <c r="B18" s="4">
        <v>466.96859159336981</v>
      </c>
      <c r="D18" s="2" t="s">
        <v>117</v>
      </c>
      <c r="E18" s="4">
        <v>458.12760595016516</v>
      </c>
      <c r="G18" s="2" t="s">
        <v>104</v>
      </c>
      <c r="H18" s="4">
        <v>469.44496896201321</v>
      </c>
      <c r="J18" s="2" t="s">
        <v>281</v>
      </c>
      <c r="K18" s="4">
        <v>536.45060253015322</v>
      </c>
      <c r="M18" s="2" t="s">
        <v>249</v>
      </c>
      <c r="N18" s="4">
        <v>666.9321158895184</v>
      </c>
    </row>
    <row r="19" spans="1:14" x14ac:dyDescent="0.25">
      <c r="A19" s="2" t="s">
        <v>256</v>
      </c>
      <c r="B19" s="4">
        <v>462.58520067963661</v>
      </c>
      <c r="D19" s="2" t="s">
        <v>256</v>
      </c>
      <c r="E19" s="4">
        <v>451.51717998668931</v>
      </c>
      <c r="G19" s="2" t="s">
        <v>280</v>
      </c>
      <c r="H19" s="4">
        <v>468.96605198836738</v>
      </c>
      <c r="J19" s="2" t="s">
        <v>247</v>
      </c>
      <c r="K19" s="4">
        <v>529.86100356693601</v>
      </c>
      <c r="M19" s="2" t="s">
        <v>164</v>
      </c>
      <c r="N19" s="4">
        <v>663.72987604478965</v>
      </c>
    </row>
    <row r="20" spans="1:14" x14ac:dyDescent="0.25">
      <c r="A20" s="2" t="s">
        <v>229</v>
      </c>
      <c r="B20" s="4">
        <v>461.80287407904251</v>
      </c>
      <c r="D20" s="2" t="s">
        <v>104</v>
      </c>
      <c r="E20" s="4">
        <v>450.22795491621656</v>
      </c>
      <c r="G20" s="2" t="s">
        <v>196</v>
      </c>
      <c r="H20" s="4">
        <v>466.172974984115</v>
      </c>
      <c r="J20" s="2" t="s">
        <v>266</v>
      </c>
      <c r="K20" s="4">
        <v>507.48514364308198</v>
      </c>
      <c r="M20" s="2" t="s">
        <v>286</v>
      </c>
      <c r="N20" s="4">
        <v>635.35797917405284</v>
      </c>
    </row>
    <row r="21" spans="1:14" x14ac:dyDescent="0.25">
      <c r="A21" s="2" t="s">
        <v>231</v>
      </c>
      <c r="B21" s="4">
        <v>456.97285376862413</v>
      </c>
      <c r="D21" s="2" t="s">
        <v>154</v>
      </c>
      <c r="E21" s="4">
        <v>449.51865307758629</v>
      </c>
      <c r="G21" s="2" t="s">
        <v>155</v>
      </c>
      <c r="H21" s="4">
        <v>459.35815299156013</v>
      </c>
      <c r="J21" s="2" t="s">
        <v>161</v>
      </c>
      <c r="K21" s="4">
        <v>504.19970613206755</v>
      </c>
      <c r="M21" s="2" t="s">
        <v>270</v>
      </c>
      <c r="N21" s="4">
        <v>634.1399653303464</v>
      </c>
    </row>
    <row r="22" spans="1:14" x14ac:dyDescent="0.25">
      <c r="A22" s="2" t="s">
        <v>253</v>
      </c>
      <c r="B22" s="4">
        <v>455.52673556910952</v>
      </c>
      <c r="D22" s="2" t="s">
        <v>160</v>
      </c>
      <c r="E22" s="4">
        <v>446.10599261750212</v>
      </c>
      <c r="G22" s="2" t="s">
        <v>247</v>
      </c>
      <c r="H22" s="4">
        <v>459.10945761996504</v>
      </c>
      <c r="J22" s="2" t="s">
        <v>256</v>
      </c>
      <c r="K22" s="4">
        <v>501.61075834146067</v>
      </c>
      <c r="M22" s="2" t="s">
        <v>161</v>
      </c>
      <c r="N22" s="4">
        <v>618.27819487997044</v>
      </c>
    </row>
    <row r="23" spans="1:14" x14ac:dyDescent="0.25">
      <c r="A23" s="2" t="s">
        <v>232</v>
      </c>
      <c r="B23" s="4">
        <v>455.09840437291837</v>
      </c>
      <c r="D23" s="2" t="s">
        <v>266</v>
      </c>
      <c r="E23" s="4">
        <v>442.67020160422578</v>
      </c>
      <c r="G23" s="2" t="s">
        <v>170</v>
      </c>
      <c r="H23" s="4">
        <v>455.39669892979356</v>
      </c>
      <c r="J23" s="2" t="s">
        <v>176</v>
      </c>
      <c r="K23" s="4">
        <v>500.19848350302595</v>
      </c>
      <c r="M23" s="2" t="s">
        <v>239</v>
      </c>
      <c r="N23" s="4">
        <v>617.80051359777497</v>
      </c>
    </row>
    <row r="24" spans="1:14" x14ac:dyDescent="0.25">
      <c r="A24" s="2" t="s">
        <v>117</v>
      </c>
      <c r="B24" s="4">
        <v>448.198056388628</v>
      </c>
      <c r="D24" s="2" t="s">
        <v>109</v>
      </c>
      <c r="E24" s="4">
        <v>439.71583603231733</v>
      </c>
      <c r="G24" s="2" t="s">
        <v>266</v>
      </c>
      <c r="H24" s="4">
        <v>451.0149806326927</v>
      </c>
      <c r="J24" s="2" t="s">
        <v>154</v>
      </c>
      <c r="K24" s="4">
        <v>498.78036081623981</v>
      </c>
      <c r="M24" s="2" t="s">
        <v>243</v>
      </c>
      <c r="N24" s="4">
        <v>617.5995540603368</v>
      </c>
    </row>
    <row r="25" spans="1:14" x14ac:dyDescent="0.25">
      <c r="A25" s="2" t="s">
        <v>287</v>
      </c>
      <c r="B25" s="4">
        <v>446.37784691961076</v>
      </c>
      <c r="D25" s="2" t="s">
        <v>156</v>
      </c>
      <c r="E25" s="4">
        <v>439.41027627806358</v>
      </c>
      <c r="G25" s="2" t="s">
        <v>292</v>
      </c>
      <c r="H25" s="4">
        <v>449.38330104198542</v>
      </c>
      <c r="J25" s="2" t="s">
        <v>262</v>
      </c>
      <c r="K25" s="4">
        <v>495.86928680385</v>
      </c>
      <c r="M25" s="2" t="s">
        <v>259</v>
      </c>
      <c r="N25" s="4">
        <v>611.28432916183203</v>
      </c>
    </row>
    <row r="26" spans="1:14" x14ac:dyDescent="0.25">
      <c r="A26" s="2" t="s">
        <v>104</v>
      </c>
      <c r="B26" s="4">
        <v>446.35018762461669</v>
      </c>
      <c r="D26" s="2" t="s">
        <v>231</v>
      </c>
      <c r="E26" s="4">
        <v>433.60566906291149</v>
      </c>
      <c r="G26" s="2" t="s">
        <v>256</v>
      </c>
      <c r="H26" s="4">
        <v>449.2874093862842</v>
      </c>
      <c r="J26" s="2" t="s">
        <v>171</v>
      </c>
      <c r="K26" s="4">
        <v>488.93631199486725</v>
      </c>
      <c r="M26" s="2" t="s">
        <v>232</v>
      </c>
      <c r="N26" s="4">
        <v>606.95177736231653</v>
      </c>
    </row>
    <row r="27" spans="1:14" x14ac:dyDescent="0.25">
      <c r="A27" s="2" t="s">
        <v>291</v>
      </c>
      <c r="B27" s="4">
        <v>443.3773854736869</v>
      </c>
      <c r="D27" s="2" t="s">
        <v>253</v>
      </c>
      <c r="E27" s="4">
        <v>431.02455188115789</v>
      </c>
      <c r="G27" s="2" t="s">
        <v>154</v>
      </c>
      <c r="H27" s="4">
        <v>446.85021395932557</v>
      </c>
      <c r="J27" s="2" t="s">
        <v>253</v>
      </c>
      <c r="K27" s="4">
        <v>486.02391938386967</v>
      </c>
      <c r="M27" s="2" t="s">
        <v>155</v>
      </c>
      <c r="N27" s="4">
        <v>601.26390868184251</v>
      </c>
    </row>
    <row r="28" spans="1:14" x14ac:dyDescent="0.25">
      <c r="A28" s="2" t="s">
        <v>230</v>
      </c>
      <c r="B28" s="4">
        <v>442.74672569749401</v>
      </c>
      <c r="D28" s="2" t="s">
        <v>232</v>
      </c>
      <c r="E28" s="4">
        <v>431.00125828507311</v>
      </c>
      <c r="G28" s="2" t="s">
        <v>253</v>
      </c>
      <c r="H28" s="4">
        <v>445.92804098920715</v>
      </c>
      <c r="J28" s="2" t="s">
        <v>284</v>
      </c>
      <c r="K28" s="4">
        <v>476.84195499861102</v>
      </c>
      <c r="M28" s="2" t="s">
        <v>159</v>
      </c>
      <c r="N28" s="4">
        <v>598.32802856067519</v>
      </c>
    </row>
    <row r="29" spans="1:14" x14ac:dyDescent="0.25">
      <c r="A29" s="2" t="s">
        <v>109</v>
      </c>
      <c r="B29" s="4">
        <v>436.55147253487974</v>
      </c>
      <c r="D29" s="2" t="s">
        <v>287</v>
      </c>
      <c r="E29" s="4">
        <v>430.0811159306341</v>
      </c>
      <c r="G29" s="2" t="s">
        <v>187</v>
      </c>
      <c r="H29" s="4">
        <v>445.35333989608307</v>
      </c>
      <c r="J29" s="2" t="s">
        <v>231</v>
      </c>
      <c r="K29" s="4">
        <v>475.60184388409493</v>
      </c>
      <c r="M29" s="2" t="s">
        <v>154</v>
      </c>
      <c r="N29" s="4">
        <v>572.51606579105066</v>
      </c>
    </row>
    <row r="30" spans="1:14" x14ac:dyDescent="0.25">
      <c r="A30" s="2" t="s">
        <v>156</v>
      </c>
      <c r="B30" s="4">
        <v>432.90260059696129</v>
      </c>
      <c r="D30" s="2" t="s">
        <v>229</v>
      </c>
      <c r="E30" s="4">
        <v>428.29908555443609</v>
      </c>
      <c r="G30" s="2" t="s">
        <v>231</v>
      </c>
      <c r="H30" s="4">
        <v>444.79846792283212</v>
      </c>
      <c r="J30" s="2" t="s">
        <v>160</v>
      </c>
      <c r="K30" s="4">
        <v>474.51155144785542</v>
      </c>
      <c r="M30" s="2" t="s">
        <v>251</v>
      </c>
      <c r="N30" s="4">
        <v>569.67331165703752</v>
      </c>
    </row>
    <row r="31" spans="1:14" x14ac:dyDescent="0.25">
      <c r="A31" s="2" t="s">
        <v>157</v>
      </c>
      <c r="B31" s="4">
        <v>431.75780194495968</v>
      </c>
      <c r="D31" s="2" t="s">
        <v>157</v>
      </c>
      <c r="E31" s="4">
        <v>426.5897695616311</v>
      </c>
      <c r="G31" s="2" t="s">
        <v>192</v>
      </c>
      <c r="H31" s="4">
        <v>444.77525545008734</v>
      </c>
      <c r="J31" s="2" t="s">
        <v>291</v>
      </c>
      <c r="K31" s="4">
        <v>473.71204005296494</v>
      </c>
      <c r="M31" s="2" t="s">
        <v>236</v>
      </c>
      <c r="N31" s="4">
        <v>560.88644783824338</v>
      </c>
    </row>
    <row r="32" spans="1:14" x14ac:dyDescent="0.25">
      <c r="A32" s="2" t="s">
        <v>275</v>
      </c>
      <c r="B32" s="4">
        <v>428.56198929913745</v>
      </c>
      <c r="D32" s="2" t="s">
        <v>217</v>
      </c>
      <c r="E32" s="4">
        <v>425.59262546067612</v>
      </c>
      <c r="G32" s="2" t="s">
        <v>232</v>
      </c>
      <c r="H32" s="4">
        <v>443.33007110890418</v>
      </c>
      <c r="J32" s="2" t="s">
        <v>229</v>
      </c>
      <c r="K32" s="4">
        <v>470.06089910628805</v>
      </c>
      <c r="M32" s="2" t="s">
        <v>265</v>
      </c>
      <c r="N32" s="4">
        <v>559.046875</v>
      </c>
    </row>
    <row r="33" spans="1:14" x14ac:dyDescent="0.25">
      <c r="A33" s="2" t="s">
        <v>160</v>
      </c>
      <c r="B33" s="4">
        <v>427.38874963262344</v>
      </c>
      <c r="D33" s="2" t="s">
        <v>162</v>
      </c>
      <c r="E33" s="4">
        <v>425.28752745669914</v>
      </c>
      <c r="G33" s="2" t="s">
        <v>166</v>
      </c>
      <c r="H33" s="4">
        <v>442.46081819049624</v>
      </c>
      <c r="J33" s="2" t="s">
        <v>232</v>
      </c>
      <c r="K33" s="4">
        <v>468.94859783326905</v>
      </c>
      <c r="M33" s="2" t="s">
        <v>229</v>
      </c>
      <c r="N33" s="4">
        <v>553.59251056657774</v>
      </c>
    </row>
    <row r="34" spans="1:14" x14ac:dyDescent="0.25">
      <c r="A34" s="2" t="s">
        <v>217</v>
      </c>
      <c r="B34" s="4">
        <v>425.59262546067612</v>
      </c>
      <c r="D34" s="2" t="s">
        <v>204</v>
      </c>
      <c r="E34" s="4">
        <v>423.97951657338581</v>
      </c>
      <c r="G34" s="2" t="s">
        <v>230</v>
      </c>
      <c r="H34" s="4">
        <v>435.40838462824729</v>
      </c>
      <c r="J34" s="2" t="s">
        <v>230</v>
      </c>
      <c r="K34" s="4">
        <v>465.96995453988814</v>
      </c>
      <c r="M34" s="2" t="s">
        <v>247</v>
      </c>
      <c r="N34" s="4">
        <v>553.16494170587919</v>
      </c>
    </row>
    <row r="35" spans="1:14" x14ac:dyDescent="0.25">
      <c r="A35" s="2" t="s">
        <v>210</v>
      </c>
      <c r="B35" s="4">
        <v>420.70006466095964</v>
      </c>
      <c r="D35" s="2" t="s">
        <v>116</v>
      </c>
      <c r="E35" s="4">
        <v>421.33501418007063</v>
      </c>
      <c r="G35" s="2" t="s">
        <v>229</v>
      </c>
      <c r="H35" s="4">
        <v>434.64727689364128</v>
      </c>
      <c r="J35" s="2" t="s">
        <v>133</v>
      </c>
      <c r="K35" s="4">
        <v>465.8168296062413</v>
      </c>
      <c r="M35" s="2" t="s">
        <v>246</v>
      </c>
      <c r="N35" s="4">
        <v>553.03719654372583</v>
      </c>
    </row>
    <row r="36" spans="1:14" x14ac:dyDescent="0.25">
      <c r="A36" s="2" t="s">
        <v>243</v>
      </c>
      <c r="B36" s="4">
        <v>419.04884407139554</v>
      </c>
      <c r="D36" s="2" t="s">
        <v>291</v>
      </c>
      <c r="E36" s="4">
        <v>417.75582790601305</v>
      </c>
      <c r="G36" s="2" t="s">
        <v>287</v>
      </c>
      <c r="H36" s="4">
        <v>430.38087023291439</v>
      </c>
      <c r="J36" s="2" t="s">
        <v>159</v>
      </c>
      <c r="K36" s="4">
        <v>464.17605903540067</v>
      </c>
      <c r="M36" s="2" t="s">
        <v>266</v>
      </c>
      <c r="N36" s="4">
        <v>547.43928702369431</v>
      </c>
    </row>
    <row r="37" spans="1:14" x14ac:dyDescent="0.25">
      <c r="A37" s="2" t="s">
        <v>228</v>
      </c>
      <c r="B37" s="4">
        <v>417.76346130893666</v>
      </c>
      <c r="D37" s="2" t="s">
        <v>115</v>
      </c>
      <c r="E37" s="4">
        <v>415.93626553878642</v>
      </c>
      <c r="G37" s="2" t="s">
        <v>156</v>
      </c>
      <c r="H37" s="4">
        <v>420.44755225151812</v>
      </c>
      <c r="J37" s="2" t="s">
        <v>157</v>
      </c>
      <c r="K37" s="4">
        <v>464.06329836953569</v>
      </c>
      <c r="M37" s="2" t="s">
        <v>255</v>
      </c>
      <c r="N37" s="4">
        <v>538.77991029324778</v>
      </c>
    </row>
    <row r="38" spans="1:14" x14ac:dyDescent="0.25">
      <c r="A38" s="2" t="s">
        <v>162</v>
      </c>
      <c r="B38" s="4">
        <v>416.32036811607219</v>
      </c>
      <c r="D38" s="2" t="s">
        <v>275</v>
      </c>
      <c r="E38" s="4">
        <v>415.7032541926252</v>
      </c>
      <c r="G38" s="2" t="s">
        <v>206</v>
      </c>
      <c r="H38" s="4">
        <v>417.35361415840441</v>
      </c>
      <c r="J38" s="2" t="s">
        <v>287</v>
      </c>
      <c r="K38" s="4">
        <v>463.45681374948919</v>
      </c>
      <c r="M38" s="2" t="s">
        <v>261</v>
      </c>
      <c r="N38" s="4">
        <v>524.91321911612454</v>
      </c>
    </row>
    <row r="39" spans="1:14" x14ac:dyDescent="0.25">
      <c r="A39" s="2" t="s">
        <v>159</v>
      </c>
      <c r="B39" s="4">
        <v>411.86099283197944</v>
      </c>
      <c r="D39" s="2" t="s">
        <v>159</v>
      </c>
      <c r="E39" s="4">
        <v>410.96564571319681</v>
      </c>
      <c r="G39" s="2" t="s">
        <v>157</v>
      </c>
      <c r="H39" s="4">
        <v>416.96695929533109</v>
      </c>
      <c r="J39" s="2" t="s">
        <v>138</v>
      </c>
      <c r="K39" s="4">
        <v>462.25324408060254</v>
      </c>
      <c r="M39" s="2" t="s">
        <v>242</v>
      </c>
      <c r="N39" s="4">
        <v>524.82208397151703</v>
      </c>
    </row>
    <row r="40" spans="1:14" x14ac:dyDescent="0.25">
      <c r="A40" s="2" t="s">
        <v>260</v>
      </c>
      <c r="B40" s="4">
        <v>409.72577524864084</v>
      </c>
      <c r="D40" s="2" t="s">
        <v>243</v>
      </c>
      <c r="E40" s="4">
        <v>409.63784528505965</v>
      </c>
      <c r="G40" s="2" t="s">
        <v>243</v>
      </c>
      <c r="H40" s="4">
        <v>414.95547914913038</v>
      </c>
      <c r="J40" s="2" t="s">
        <v>156</v>
      </c>
      <c r="K40" s="4">
        <v>458.33903135443057</v>
      </c>
      <c r="M40" s="2" t="s">
        <v>234</v>
      </c>
      <c r="N40" s="4">
        <v>524.25009903988519</v>
      </c>
    </row>
    <row r="41" spans="1:14" x14ac:dyDescent="0.25">
      <c r="A41" s="2" t="s">
        <v>192</v>
      </c>
      <c r="B41" s="4">
        <v>409.23156838933318</v>
      </c>
      <c r="D41" s="2" t="s">
        <v>114</v>
      </c>
      <c r="E41" s="4">
        <v>408.58443363923033</v>
      </c>
      <c r="G41" s="2" t="s">
        <v>179</v>
      </c>
      <c r="H41" s="4">
        <v>408.65477612631372</v>
      </c>
      <c r="J41" s="2" t="s">
        <v>115</v>
      </c>
      <c r="K41" s="4">
        <v>456.81689712731651</v>
      </c>
      <c r="M41" s="2" t="s">
        <v>238</v>
      </c>
      <c r="N41" s="4">
        <v>521.59309388879512</v>
      </c>
    </row>
    <row r="42" spans="1:14" x14ac:dyDescent="0.25">
      <c r="A42" s="2" t="s">
        <v>115</v>
      </c>
      <c r="B42" s="4">
        <v>408.9040830386669</v>
      </c>
      <c r="D42" s="2" t="s">
        <v>230</v>
      </c>
      <c r="E42" s="4">
        <v>407.14268710254896</v>
      </c>
      <c r="G42" s="2" t="s">
        <v>175</v>
      </c>
      <c r="H42" s="4">
        <v>407.29417184882288</v>
      </c>
      <c r="J42" s="2" t="s">
        <v>163</v>
      </c>
      <c r="K42" s="4">
        <v>456.19363995184716</v>
      </c>
      <c r="M42" s="2" t="s">
        <v>260</v>
      </c>
      <c r="N42" s="4">
        <v>520.33368622908074</v>
      </c>
    </row>
    <row r="43" spans="1:14" x14ac:dyDescent="0.25">
      <c r="A43" s="2" t="s">
        <v>244</v>
      </c>
      <c r="B43" s="4">
        <v>408.53741494931882</v>
      </c>
      <c r="D43" s="2" t="s">
        <v>188</v>
      </c>
      <c r="E43" s="4">
        <v>405.79062982649458</v>
      </c>
      <c r="G43" s="2" t="s">
        <v>236</v>
      </c>
      <c r="H43" s="4">
        <v>406.3970223912969</v>
      </c>
      <c r="J43" s="2" t="s">
        <v>275</v>
      </c>
      <c r="K43" s="4">
        <v>451.80151102691582</v>
      </c>
      <c r="M43" s="2" t="s">
        <v>287</v>
      </c>
      <c r="N43" s="4">
        <v>513.03017858581552</v>
      </c>
    </row>
    <row r="44" spans="1:14" x14ac:dyDescent="0.25">
      <c r="A44" s="2" t="s">
        <v>204</v>
      </c>
      <c r="B44" s="4">
        <v>406.1974931214109</v>
      </c>
      <c r="D44" s="2" t="s">
        <v>187</v>
      </c>
      <c r="E44" s="4">
        <v>401.7823506346997</v>
      </c>
      <c r="G44" s="2" t="s">
        <v>269</v>
      </c>
      <c r="H44" s="4">
        <v>405.75522385072821</v>
      </c>
      <c r="J44" s="2" t="s">
        <v>270</v>
      </c>
      <c r="K44" s="4">
        <v>447.73881173397217</v>
      </c>
      <c r="M44" s="2" t="s">
        <v>173</v>
      </c>
      <c r="N44" s="4">
        <v>511.95076269641788</v>
      </c>
    </row>
    <row r="45" spans="1:14" x14ac:dyDescent="0.25">
      <c r="A45" s="2" t="s">
        <v>272</v>
      </c>
      <c r="B45" s="4">
        <v>405.95566212249656</v>
      </c>
      <c r="D45" s="2" t="s">
        <v>228</v>
      </c>
      <c r="E45" s="4">
        <v>398.82445709749402</v>
      </c>
      <c r="G45" s="2" t="s">
        <v>189</v>
      </c>
      <c r="H45" s="4">
        <v>405.27853691768269</v>
      </c>
      <c r="J45" s="2" t="s">
        <v>162</v>
      </c>
      <c r="K45" s="4">
        <v>443.56614644226977</v>
      </c>
      <c r="M45" s="2" t="s">
        <v>193</v>
      </c>
      <c r="N45" s="4">
        <v>510.44444444444503</v>
      </c>
    </row>
    <row r="46" spans="1:14" x14ac:dyDescent="0.25">
      <c r="A46" s="2" t="s">
        <v>114</v>
      </c>
      <c r="B46" s="4">
        <v>405.58500145397323</v>
      </c>
      <c r="D46" s="2" t="s">
        <v>132</v>
      </c>
      <c r="E46" s="4">
        <v>397.6617603775768</v>
      </c>
      <c r="G46" s="2" t="s">
        <v>261</v>
      </c>
      <c r="H46" s="4">
        <v>404.1556913652517</v>
      </c>
      <c r="J46" s="2" t="s">
        <v>167</v>
      </c>
      <c r="K46" s="4">
        <v>443.41205709879557</v>
      </c>
      <c r="M46" s="2" t="s">
        <v>269</v>
      </c>
      <c r="N46" s="4">
        <v>505.93791170599707</v>
      </c>
    </row>
    <row r="47" spans="1:14" x14ac:dyDescent="0.25">
      <c r="A47" s="2" t="s">
        <v>234</v>
      </c>
      <c r="B47" s="4">
        <v>405.23394389630738</v>
      </c>
      <c r="D47" s="2" t="s">
        <v>234</v>
      </c>
      <c r="E47" s="4">
        <v>392.09799266911881</v>
      </c>
      <c r="G47" s="2" t="s">
        <v>272</v>
      </c>
      <c r="H47" s="4">
        <v>403.49587072570097</v>
      </c>
      <c r="J47" s="2" t="s">
        <v>228</v>
      </c>
      <c r="K47" s="4">
        <v>441.45068586512321</v>
      </c>
      <c r="M47" s="2" t="s">
        <v>291</v>
      </c>
      <c r="N47" s="4">
        <v>497.68968769041805</v>
      </c>
    </row>
    <row r="48" spans="1:14" x14ac:dyDescent="0.25">
      <c r="A48" s="2" t="s">
        <v>245</v>
      </c>
      <c r="B48" s="4">
        <v>404.4537530384506</v>
      </c>
      <c r="D48" s="2" t="s">
        <v>210</v>
      </c>
      <c r="E48" s="4">
        <v>390.88366000477009</v>
      </c>
      <c r="G48" s="2" t="s">
        <v>245</v>
      </c>
      <c r="H48" s="4">
        <v>403.41801197011716</v>
      </c>
      <c r="J48" s="2" t="s">
        <v>243</v>
      </c>
      <c r="K48" s="4">
        <v>439.7859722382936</v>
      </c>
      <c r="M48" s="2" t="s">
        <v>272</v>
      </c>
      <c r="N48" s="4">
        <v>491.76756159339249</v>
      </c>
    </row>
    <row r="49" spans="1:14" x14ac:dyDescent="0.25">
      <c r="A49" s="2" t="s">
        <v>251</v>
      </c>
      <c r="B49" s="4">
        <v>403.57665078171101</v>
      </c>
      <c r="D49" s="2" t="s">
        <v>294</v>
      </c>
      <c r="E49" s="4">
        <v>390.69061484289495</v>
      </c>
      <c r="G49" s="2" t="s">
        <v>165</v>
      </c>
      <c r="H49" s="4">
        <v>402.10712041549687</v>
      </c>
      <c r="J49" s="2" t="s">
        <v>272</v>
      </c>
      <c r="K49" s="4">
        <v>438.27239623192423</v>
      </c>
      <c r="M49" s="2" t="s">
        <v>235</v>
      </c>
      <c r="N49" s="4">
        <v>490.59298320371806</v>
      </c>
    </row>
    <row r="50" spans="1:14" x14ac:dyDescent="0.25">
      <c r="A50" s="2" t="s">
        <v>188</v>
      </c>
      <c r="B50" s="4">
        <v>403.35562082520141</v>
      </c>
      <c r="D50" s="2" t="s">
        <v>245</v>
      </c>
      <c r="E50" s="4">
        <v>390.63836104980385</v>
      </c>
      <c r="G50" s="2" t="s">
        <v>260</v>
      </c>
      <c r="H50" s="4">
        <v>400.60192837370801</v>
      </c>
      <c r="J50" s="2" t="s">
        <v>282</v>
      </c>
      <c r="K50" s="4">
        <v>436.21737900924319</v>
      </c>
      <c r="M50" s="2" t="s">
        <v>166</v>
      </c>
      <c r="N50" s="4">
        <v>488.44444444444338</v>
      </c>
    </row>
    <row r="51" spans="1:14" x14ac:dyDescent="0.25">
      <c r="A51" s="2" t="s">
        <v>163</v>
      </c>
      <c r="B51" s="4">
        <v>402.76031174639246</v>
      </c>
      <c r="D51" s="2" t="s">
        <v>149</v>
      </c>
      <c r="E51" s="4">
        <v>388.27200437017524</v>
      </c>
      <c r="G51" s="2" t="s">
        <v>228</v>
      </c>
      <c r="H51" s="4">
        <v>400.37076771988825</v>
      </c>
      <c r="J51" s="2" t="s">
        <v>259</v>
      </c>
      <c r="K51" s="4">
        <v>435.34214782460413</v>
      </c>
      <c r="M51" s="2" t="s">
        <v>231</v>
      </c>
      <c r="N51" s="4">
        <v>480.06169784513736</v>
      </c>
    </row>
    <row r="52" spans="1:14" x14ac:dyDescent="0.25">
      <c r="A52" s="2" t="s">
        <v>294</v>
      </c>
      <c r="B52" s="4">
        <v>400.95087713085763</v>
      </c>
      <c r="D52" s="2" t="s">
        <v>144</v>
      </c>
      <c r="E52" s="4">
        <v>387.67833715042428</v>
      </c>
      <c r="G52" s="2" t="s">
        <v>291</v>
      </c>
      <c r="H52" s="4">
        <v>400.14374346811803</v>
      </c>
      <c r="J52" s="2" t="s">
        <v>172</v>
      </c>
      <c r="K52" s="4">
        <v>433.89285105332038</v>
      </c>
      <c r="M52" s="2" t="s">
        <v>133</v>
      </c>
      <c r="N52" s="4">
        <v>478.35294117647049</v>
      </c>
    </row>
    <row r="53" spans="1:14" x14ac:dyDescent="0.25">
      <c r="A53" s="2" t="s">
        <v>261</v>
      </c>
      <c r="B53" s="4">
        <v>400.31202855326904</v>
      </c>
      <c r="D53" s="2" t="s">
        <v>111</v>
      </c>
      <c r="E53" s="4">
        <v>387.33126920652097</v>
      </c>
      <c r="G53" s="2" t="s">
        <v>162</v>
      </c>
      <c r="H53" s="4">
        <v>399.08876283865845</v>
      </c>
      <c r="J53" s="2" t="s">
        <v>237</v>
      </c>
      <c r="K53" s="4">
        <v>432.87524673681719</v>
      </c>
      <c r="M53" s="2" t="s">
        <v>230</v>
      </c>
      <c r="N53" s="4">
        <v>476.44857657286371</v>
      </c>
    </row>
    <row r="54" spans="1:14" x14ac:dyDescent="0.25">
      <c r="A54" s="2" t="s">
        <v>187</v>
      </c>
      <c r="B54" s="4">
        <v>399.75039823062986</v>
      </c>
      <c r="D54" s="2" t="s">
        <v>251</v>
      </c>
      <c r="E54" s="4">
        <v>386.83533077906537</v>
      </c>
      <c r="G54" s="2" t="s">
        <v>202</v>
      </c>
      <c r="H54" s="4">
        <v>397.92794367938097</v>
      </c>
      <c r="J54" s="2" t="s">
        <v>164</v>
      </c>
      <c r="K54" s="4">
        <v>431.32508475162024</v>
      </c>
      <c r="M54" s="2" t="s">
        <v>233</v>
      </c>
      <c r="N54" s="4">
        <v>468.38713632025417</v>
      </c>
    </row>
    <row r="55" spans="1:14" x14ac:dyDescent="0.25">
      <c r="A55" s="2" t="s">
        <v>116</v>
      </c>
      <c r="B55" s="4">
        <v>399.02529493380865</v>
      </c>
      <c r="D55" s="2" t="s">
        <v>177</v>
      </c>
      <c r="E55" s="4">
        <v>386.13938674233572</v>
      </c>
      <c r="G55" s="2" t="s">
        <v>235</v>
      </c>
      <c r="H55" s="4">
        <v>396.94370619892339</v>
      </c>
      <c r="J55" s="2" t="s">
        <v>269</v>
      </c>
      <c r="K55" s="4">
        <v>429.69741046566645</v>
      </c>
      <c r="M55" s="2" t="s">
        <v>263</v>
      </c>
      <c r="N55" s="4">
        <v>466.43693372687244</v>
      </c>
    </row>
    <row r="56" spans="1:14" x14ac:dyDescent="0.25">
      <c r="A56" s="2" t="s">
        <v>286</v>
      </c>
      <c r="B56" s="4">
        <v>397.773570648381</v>
      </c>
      <c r="D56" s="2" t="s">
        <v>166</v>
      </c>
      <c r="E56" s="4">
        <v>385.92257847557994</v>
      </c>
      <c r="G56" s="2" t="s">
        <v>265</v>
      </c>
      <c r="H56" s="4">
        <v>395.47003893166504</v>
      </c>
      <c r="J56" s="2" t="s">
        <v>261</v>
      </c>
      <c r="K56" s="4">
        <v>426.72767035372254</v>
      </c>
      <c r="M56" s="2" t="s">
        <v>273</v>
      </c>
      <c r="N56" s="4">
        <v>463.06342508219302</v>
      </c>
    </row>
    <row r="57" spans="1:14" x14ac:dyDescent="0.25">
      <c r="A57" s="2" t="s">
        <v>236</v>
      </c>
      <c r="B57" s="4">
        <v>397.46247355288921</v>
      </c>
      <c r="D57" s="2" t="s">
        <v>272</v>
      </c>
      <c r="E57" s="4">
        <v>384.91885930962138</v>
      </c>
      <c r="G57" s="2" t="s">
        <v>159</v>
      </c>
      <c r="H57" s="4">
        <v>395.39633700426015</v>
      </c>
      <c r="J57" s="2" t="s">
        <v>260</v>
      </c>
      <c r="K57" s="4">
        <v>426.62900636795302</v>
      </c>
      <c r="M57" s="2" t="s">
        <v>163</v>
      </c>
      <c r="N57" s="4">
        <v>460.37342292105865</v>
      </c>
    </row>
    <row r="58" spans="1:14" x14ac:dyDescent="0.25">
      <c r="A58" s="2" t="s">
        <v>207</v>
      </c>
      <c r="B58" s="4">
        <v>395.04680730097175</v>
      </c>
      <c r="D58" s="2" t="s">
        <v>163</v>
      </c>
      <c r="E58" s="4">
        <v>384.89153960478461</v>
      </c>
      <c r="G58" s="2" t="s">
        <v>275</v>
      </c>
      <c r="H58" s="4">
        <v>395.02343170953276</v>
      </c>
      <c r="J58" s="2" t="s">
        <v>169</v>
      </c>
      <c r="K58" s="4">
        <v>426.49423634239059</v>
      </c>
      <c r="M58" s="2" t="s">
        <v>244</v>
      </c>
      <c r="N58" s="4">
        <v>448.49272223293985</v>
      </c>
    </row>
    <row r="59" spans="1:14" x14ac:dyDescent="0.25">
      <c r="A59" s="2" t="s">
        <v>259</v>
      </c>
      <c r="B59" s="4">
        <v>394.52913632952391</v>
      </c>
      <c r="D59" s="2" t="s">
        <v>244</v>
      </c>
      <c r="E59" s="4">
        <v>384.74576745689512</v>
      </c>
      <c r="G59" s="2" t="s">
        <v>251</v>
      </c>
      <c r="H59" s="4">
        <v>395.0201266950537</v>
      </c>
      <c r="J59" s="2" t="s">
        <v>251</v>
      </c>
      <c r="K59" s="4">
        <v>426.2446681062458</v>
      </c>
      <c r="M59" s="2" t="s">
        <v>275</v>
      </c>
      <c r="N59" s="4">
        <v>445.80863216555497</v>
      </c>
    </row>
    <row r="60" spans="1:14" x14ac:dyDescent="0.25">
      <c r="A60" s="2" t="s">
        <v>132</v>
      </c>
      <c r="B60" s="4">
        <v>390.20546437788511</v>
      </c>
      <c r="D60" s="2" t="s">
        <v>260</v>
      </c>
      <c r="E60" s="4">
        <v>380.23795498867685</v>
      </c>
      <c r="G60" s="2" t="s">
        <v>172</v>
      </c>
      <c r="H60" s="4">
        <v>394.26372093927324</v>
      </c>
      <c r="J60" s="2" t="s">
        <v>244</v>
      </c>
      <c r="K60" s="4">
        <v>425.85928139019671</v>
      </c>
      <c r="M60" s="2" t="s">
        <v>228</v>
      </c>
      <c r="N60" s="4">
        <v>439.66798428307277</v>
      </c>
    </row>
    <row r="61" spans="1:14" x14ac:dyDescent="0.25">
      <c r="A61" s="2" t="s">
        <v>237</v>
      </c>
      <c r="B61" s="4">
        <v>389.28645632483313</v>
      </c>
      <c r="D61" s="2" t="s">
        <v>240</v>
      </c>
      <c r="E61" s="4">
        <v>380.00481172241052</v>
      </c>
      <c r="G61" s="2" t="s">
        <v>270</v>
      </c>
      <c r="H61" s="4">
        <v>391.35987989813469</v>
      </c>
      <c r="J61" s="2" t="s">
        <v>286</v>
      </c>
      <c r="K61" s="4">
        <v>418.01727860180614</v>
      </c>
      <c r="M61" s="2" t="s">
        <v>245</v>
      </c>
      <c r="N61" s="4">
        <v>436.08441744619779</v>
      </c>
    </row>
    <row r="62" spans="1:14" x14ac:dyDescent="0.25">
      <c r="A62" s="2" t="s">
        <v>240</v>
      </c>
      <c r="B62" s="4">
        <v>389.04919720124917</v>
      </c>
      <c r="D62" s="2" t="s">
        <v>182</v>
      </c>
      <c r="E62" s="4">
        <v>377.68669765435118</v>
      </c>
      <c r="G62" s="2" t="s">
        <v>234</v>
      </c>
      <c r="H62" s="4">
        <v>386.94662516607394</v>
      </c>
      <c r="J62" s="2" t="s">
        <v>205</v>
      </c>
      <c r="K62" s="4">
        <v>417.85554562664669</v>
      </c>
      <c r="M62" s="2" t="s">
        <v>240</v>
      </c>
      <c r="N62" s="4">
        <v>428.40181880023351</v>
      </c>
    </row>
    <row r="63" spans="1:14" x14ac:dyDescent="0.25">
      <c r="A63" s="2" t="s">
        <v>166</v>
      </c>
      <c r="B63" s="4">
        <v>388.55808810196447</v>
      </c>
      <c r="D63" s="2" t="s">
        <v>261</v>
      </c>
      <c r="E63" s="4">
        <v>376.6949082564571</v>
      </c>
      <c r="G63" s="2" t="s">
        <v>258</v>
      </c>
      <c r="H63" s="4">
        <v>386.74230159154871</v>
      </c>
      <c r="J63" s="2" t="s">
        <v>240</v>
      </c>
      <c r="K63" s="4">
        <v>416.18717254276601</v>
      </c>
      <c r="M63" s="2" t="s">
        <v>167</v>
      </c>
      <c r="N63" s="4">
        <v>422.17475234126869</v>
      </c>
    </row>
    <row r="64" spans="1:14" x14ac:dyDescent="0.25">
      <c r="A64" s="2" t="s">
        <v>235</v>
      </c>
      <c r="B64" s="4">
        <v>388.2826488642844</v>
      </c>
      <c r="D64" s="2" t="s">
        <v>164</v>
      </c>
      <c r="E64" s="4">
        <v>376.26972898564941</v>
      </c>
      <c r="G64" s="2" t="s">
        <v>273</v>
      </c>
      <c r="H64" s="4">
        <v>386.33146431946415</v>
      </c>
      <c r="J64" s="2" t="s">
        <v>137</v>
      </c>
      <c r="K64" s="4">
        <v>414.53039152182873</v>
      </c>
      <c r="M64" s="2" t="s">
        <v>292</v>
      </c>
      <c r="N64" s="4">
        <v>413.38095238095201</v>
      </c>
    </row>
    <row r="65" spans="1:14" x14ac:dyDescent="0.25">
      <c r="A65" s="2" t="s">
        <v>144</v>
      </c>
      <c r="B65" s="4">
        <v>387.22496396914215</v>
      </c>
      <c r="D65" s="2" t="s">
        <v>259</v>
      </c>
      <c r="E65" s="4">
        <v>375.32187840211833</v>
      </c>
      <c r="G65" s="2" t="s">
        <v>241</v>
      </c>
      <c r="H65" s="4">
        <v>385.26472959450234</v>
      </c>
      <c r="J65" s="2" t="s">
        <v>276</v>
      </c>
      <c r="K65" s="4">
        <v>414.48125703947272</v>
      </c>
      <c r="M65" s="2" t="s">
        <v>252</v>
      </c>
      <c r="N65" s="4">
        <v>412.7245239308607</v>
      </c>
    </row>
    <row r="66" spans="1:14" x14ac:dyDescent="0.25">
      <c r="A66" s="2" t="s">
        <v>177</v>
      </c>
      <c r="B66" s="4">
        <v>386.80352889491371</v>
      </c>
      <c r="D66" s="2" t="s">
        <v>170</v>
      </c>
      <c r="E66" s="4">
        <v>374.45387751703009</v>
      </c>
      <c r="G66" s="2" t="s">
        <v>188</v>
      </c>
      <c r="H66" s="4">
        <v>384.39153439153444</v>
      </c>
      <c r="J66" s="2" t="s">
        <v>255</v>
      </c>
      <c r="K66" s="4">
        <v>413.29349347597537</v>
      </c>
      <c r="M66" s="2" t="s">
        <v>264</v>
      </c>
      <c r="N66" s="4">
        <v>411.11347765331101</v>
      </c>
    </row>
    <row r="67" spans="1:14" x14ac:dyDescent="0.25">
      <c r="A67" s="2" t="s">
        <v>149</v>
      </c>
      <c r="B67" s="4">
        <v>384.98141756007675</v>
      </c>
      <c r="D67" s="2" t="s">
        <v>274</v>
      </c>
      <c r="E67" s="4">
        <v>373.36697059830448</v>
      </c>
      <c r="G67" s="2" t="s">
        <v>259</v>
      </c>
      <c r="H67" s="4">
        <v>384.22710077500562</v>
      </c>
      <c r="J67" s="2" t="s">
        <v>254</v>
      </c>
      <c r="K67" s="4">
        <v>412.20880052774351</v>
      </c>
      <c r="M67" s="2" t="s">
        <v>248</v>
      </c>
      <c r="N67" s="4">
        <v>404.41969583729349</v>
      </c>
    </row>
    <row r="68" spans="1:14" x14ac:dyDescent="0.25">
      <c r="A68" s="2" t="s">
        <v>242</v>
      </c>
      <c r="B68" s="4">
        <v>381.45483836630768</v>
      </c>
      <c r="D68" s="2" t="s">
        <v>147</v>
      </c>
      <c r="E68" s="4">
        <v>373.23800046101047</v>
      </c>
      <c r="G68" s="2" t="s">
        <v>264</v>
      </c>
      <c r="H68" s="4">
        <v>383.73862672322639</v>
      </c>
      <c r="J68" s="2" t="s">
        <v>245</v>
      </c>
      <c r="K68" s="4">
        <v>412.00492602469023</v>
      </c>
      <c r="M68" s="2" t="s">
        <v>237</v>
      </c>
      <c r="N68" s="4">
        <v>388.6881731574934</v>
      </c>
    </row>
    <row r="69" spans="1:14" x14ac:dyDescent="0.25">
      <c r="A69" s="2" t="s">
        <v>111</v>
      </c>
      <c r="B69" s="4">
        <v>381.14704766528013</v>
      </c>
      <c r="D69" s="2" t="s">
        <v>136</v>
      </c>
      <c r="E69" s="4">
        <v>372.96143366534267</v>
      </c>
      <c r="G69" s="2" t="s">
        <v>161</v>
      </c>
      <c r="H69" s="4">
        <v>382.23506172413363</v>
      </c>
      <c r="J69" s="2" t="s">
        <v>149</v>
      </c>
      <c r="K69" s="4">
        <v>411.64122671076268</v>
      </c>
      <c r="M69" s="2" t="s">
        <v>281</v>
      </c>
      <c r="N69" s="4">
        <v>373.72771288915425</v>
      </c>
    </row>
    <row r="70" spans="1:14" x14ac:dyDescent="0.25">
      <c r="A70" s="2" t="s">
        <v>182</v>
      </c>
      <c r="B70" s="4">
        <v>378.62492356230177</v>
      </c>
      <c r="D70" s="2" t="s">
        <v>131</v>
      </c>
      <c r="E70" s="4">
        <v>372.03373729240792</v>
      </c>
      <c r="G70" s="2" t="s">
        <v>244</v>
      </c>
      <c r="H70" s="4">
        <v>377.94088180963166</v>
      </c>
      <c r="J70" s="2" t="s">
        <v>186</v>
      </c>
      <c r="K70" s="4">
        <v>409.24814519903828</v>
      </c>
      <c r="M70" s="2" t="s">
        <v>160</v>
      </c>
      <c r="N70" s="4">
        <v>320.04375369428828</v>
      </c>
    </row>
    <row r="71" spans="1:14" x14ac:dyDescent="0.25">
      <c r="A71" s="2" t="s">
        <v>147</v>
      </c>
      <c r="B71" s="4">
        <v>376.51572205606141</v>
      </c>
      <c r="D71" s="2" t="s">
        <v>235</v>
      </c>
      <c r="E71" s="4">
        <v>370.95161646676036</v>
      </c>
      <c r="G71" s="2" t="s">
        <v>237</v>
      </c>
      <c r="H71" s="4">
        <v>377.76909344113324</v>
      </c>
      <c r="J71" s="2" t="s">
        <v>241</v>
      </c>
      <c r="K71" s="4">
        <v>404.9757696122698</v>
      </c>
      <c r="M71" s="2" t="s">
        <v>257</v>
      </c>
      <c r="N71" s="4">
        <v>314.38235294117601</v>
      </c>
    </row>
    <row r="72" spans="1:14" x14ac:dyDescent="0.25">
      <c r="A72" s="2" t="s">
        <v>273</v>
      </c>
      <c r="B72" s="4">
        <v>374.54162127939622</v>
      </c>
      <c r="D72" s="2" t="s">
        <v>133</v>
      </c>
      <c r="E72" s="4">
        <v>370.28930745099007</v>
      </c>
      <c r="G72" s="2" t="s">
        <v>267</v>
      </c>
      <c r="H72" s="4">
        <v>377.52070265985896</v>
      </c>
      <c r="J72" s="2" t="s">
        <v>273</v>
      </c>
      <c r="K72" s="4">
        <v>403.46612583857268</v>
      </c>
      <c r="M72" s="2" t="s">
        <v>253</v>
      </c>
      <c r="N72" s="4">
        <v>306.56384604636219</v>
      </c>
    </row>
    <row r="73" spans="1:14" x14ac:dyDescent="0.25">
      <c r="A73" s="2" t="s">
        <v>270</v>
      </c>
      <c r="B73" s="4">
        <v>374.19673101809713</v>
      </c>
      <c r="D73" s="2" t="s">
        <v>119</v>
      </c>
      <c r="E73" s="4">
        <v>369.41531470789067</v>
      </c>
      <c r="G73" s="2" t="s">
        <v>198</v>
      </c>
      <c r="H73" s="4">
        <v>376.57078138967915</v>
      </c>
      <c r="J73" s="2" t="s">
        <v>236</v>
      </c>
      <c r="K73" s="4">
        <v>401.96707578020261</v>
      </c>
      <c r="M73" s="2" t="s">
        <v>258</v>
      </c>
      <c r="N73" s="4">
        <v>290.23481433321314</v>
      </c>
    </row>
    <row r="74" spans="1:14" x14ac:dyDescent="0.25">
      <c r="A74" s="2" t="s">
        <v>176</v>
      </c>
      <c r="B74" s="4">
        <v>372.41677784064274</v>
      </c>
      <c r="D74" s="2" t="s">
        <v>250</v>
      </c>
      <c r="E74" s="4">
        <v>367.99934925486116</v>
      </c>
      <c r="G74" s="2" t="s">
        <v>286</v>
      </c>
      <c r="H74" s="4">
        <v>375.92638933732707</v>
      </c>
      <c r="J74" s="2" t="s">
        <v>285</v>
      </c>
      <c r="K74" s="4">
        <v>400.81353963154368</v>
      </c>
      <c r="M74" s="2" t="s">
        <v>171</v>
      </c>
      <c r="N74" s="4">
        <v>271.29735682819398</v>
      </c>
    </row>
    <row r="75" spans="1:14" x14ac:dyDescent="0.25">
      <c r="A75" s="2" t="s">
        <v>267</v>
      </c>
      <c r="B75" s="4">
        <v>372.21032915044896</v>
      </c>
      <c r="D75" s="2" t="s">
        <v>236</v>
      </c>
      <c r="E75" s="4">
        <v>367.9939715804108</v>
      </c>
      <c r="G75" s="2" t="s">
        <v>163</v>
      </c>
      <c r="H75" s="4">
        <v>375.76486233178201</v>
      </c>
      <c r="J75" s="2" t="s">
        <v>135</v>
      </c>
      <c r="K75" s="4">
        <v>400.75255845635206</v>
      </c>
      <c r="M75" s="2" t="s">
        <v>132</v>
      </c>
      <c r="N75" s="4">
        <v>268.73425346497942</v>
      </c>
    </row>
    <row r="76" spans="1:14" x14ac:dyDescent="0.25">
      <c r="A76" s="2" t="s">
        <v>172</v>
      </c>
      <c r="B76" s="4">
        <v>371.93070156821585</v>
      </c>
      <c r="D76" s="2" t="s">
        <v>135</v>
      </c>
      <c r="E76" s="4">
        <v>367.97324481427046</v>
      </c>
      <c r="G76" s="2" t="s">
        <v>145</v>
      </c>
      <c r="H76" s="4">
        <v>375.24619203605488</v>
      </c>
      <c r="J76" s="2" t="s">
        <v>267</v>
      </c>
      <c r="K76" s="4">
        <v>399.92218126256699</v>
      </c>
      <c r="M76" s="2" t="s">
        <v>175</v>
      </c>
      <c r="N76" s="4">
        <v>255.61363636363637</v>
      </c>
    </row>
    <row r="77" spans="1:14" x14ac:dyDescent="0.25">
      <c r="A77" s="2" t="s">
        <v>249</v>
      </c>
      <c r="B77" s="4">
        <v>371.36420723493256</v>
      </c>
      <c r="D77" s="2" t="s">
        <v>118</v>
      </c>
      <c r="E77" s="4">
        <v>367.22895271817362</v>
      </c>
      <c r="G77" s="2" t="s">
        <v>169</v>
      </c>
      <c r="H77" s="4">
        <v>373.42903078643332</v>
      </c>
      <c r="J77" s="2" t="s">
        <v>234</v>
      </c>
      <c r="K77" s="4">
        <v>397.51014903298</v>
      </c>
      <c r="M77" s="2" t="s">
        <v>169</v>
      </c>
      <c r="N77" s="4">
        <v>250.80459636560349</v>
      </c>
    </row>
    <row r="78" spans="1:14" x14ac:dyDescent="0.25">
      <c r="A78" s="2" t="s">
        <v>258</v>
      </c>
      <c r="B78" s="4">
        <v>370.35421928937058</v>
      </c>
      <c r="D78" s="2" t="s">
        <v>176</v>
      </c>
      <c r="E78" s="4">
        <v>367.07798567730947</v>
      </c>
      <c r="G78" s="2" t="s">
        <v>160</v>
      </c>
      <c r="H78" s="4">
        <v>371.2531797155134</v>
      </c>
      <c r="J78" s="2" t="s">
        <v>249</v>
      </c>
      <c r="K78" s="4">
        <v>395.97877719233367</v>
      </c>
      <c r="M78" s="2" t="s">
        <v>250</v>
      </c>
      <c r="N78" s="4">
        <v>228.54711549506493</v>
      </c>
    </row>
    <row r="79" spans="1:14" x14ac:dyDescent="0.25">
      <c r="A79" s="2" t="s">
        <v>241</v>
      </c>
      <c r="B79" s="4">
        <v>370.29926522545827</v>
      </c>
      <c r="D79" s="2" t="s">
        <v>237</v>
      </c>
      <c r="E79" s="4">
        <v>365.85186016119115</v>
      </c>
      <c r="G79" s="2" t="s">
        <v>242</v>
      </c>
      <c r="H79" s="4">
        <v>366.89289217502204</v>
      </c>
      <c r="J79" s="2" t="s">
        <v>180</v>
      </c>
      <c r="K79" s="4">
        <v>393.56398809523898</v>
      </c>
      <c r="M79" s="2" t="s">
        <v>268</v>
      </c>
      <c r="N79" s="4">
        <v>161.14621621621632</v>
      </c>
    </row>
    <row r="80" spans="1:14" x14ac:dyDescent="0.25">
      <c r="A80" s="2" t="s">
        <v>164</v>
      </c>
      <c r="B80" s="4">
        <v>369.52802201381445</v>
      </c>
      <c r="D80" s="2" t="s">
        <v>141</v>
      </c>
      <c r="E80" s="4">
        <v>363.60055982412899</v>
      </c>
      <c r="G80" s="2" t="s">
        <v>282</v>
      </c>
      <c r="H80" s="4">
        <v>366.79225605467394</v>
      </c>
      <c r="J80" s="2" t="s">
        <v>141</v>
      </c>
      <c r="K80" s="4">
        <v>389.33607359327254</v>
      </c>
      <c r="M80" s="2" t="s">
        <v>156</v>
      </c>
      <c r="N80" s="4">
        <v>80.943749999999994</v>
      </c>
    </row>
    <row r="81" spans="1:14" x14ac:dyDescent="0.25">
      <c r="A81" s="2" t="s">
        <v>136</v>
      </c>
      <c r="B81" s="4">
        <v>369.4185369679841</v>
      </c>
      <c r="D81" s="2" t="s">
        <v>169</v>
      </c>
      <c r="E81" s="4">
        <v>363.32235377626245</v>
      </c>
      <c r="G81" s="2" t="s">
        <v>248</v>
      </c>
      <c r="H81" s="4">
        <v>366.23447063511009</v>
      </c>
      <c r="J81" s="2" t="s">
        <v>131</v>
      </c>
      <c r="K81" s="4">
        <v>388.9376448959618</v>
      </c>
      <c r="M81" s="2" t="s">
        <v>108</v>
      </c>
      <c r="N81" s="4">
        <v>18.4367816091954</v>
      </c>
    </row>
    <row r="82" spans="1:14" x14ac:dyDescent="0.25">
      <c r="A82" s="2" t="s">
        <v>131</v>
      </c>
      <c r="B82" s="4">
        <v>369.22645346986263</v>
      </c>
      <c r="D82" s="2" t="s">
        <v>203</v>
      </c>
      <c r="E82" s="4">
        <v>361.24772548478882</v>
      </c>
      <c r="G82" s="2" t="s">
        <v>176</v>
      </c>
      <c r="H82" s="4">
        <v>365.64557910676069</v>
      </c>
      <c r="J82" s="2" t="s">
        <v>108</v>
      </c>
      <c r="K82" s="4">
        <v>388.62416461144892</v>
      </c>
      <c r="M82" s="2" t="s">
        <v>376</v>
      </c>
      <c r="N82" s="4"/>
    </row>
    <row r="83" spans="1:14" x14ac:dyDescent="0.25">
      <c r="A83" s="2" t="s">
        <v>170</v>
      </c>
      <c r="B83" s="4">
        <v>369.15407259278459</v>
      </c>
      <c r="D83" s="2" t="s">
        <v>172</v>
      </c>
      <c r="E83" s="4">
        <v>360.73945570012842</v>
      </c>
      <c r="G83" s="2" t="s">
        <v>121</v>
      </c>
      <c r="H83" s="4">
        <v>364.27095676519139</v>
      </c>
      <c r="J83" s="2" t="s">
        <v>117</v>
      </c>
      <c r="K83" s="4">
        <v>388.53307039618011</v>
      </c>
      <c r="M83" s="2" t="s">
        <v>194</v>
      </c>
      <c r="N83" s="4">
        <v>0</v>
      </c>
    </row>
    <row r="84" spans="1:14" x14ac:dyDescent="0.25">
      <c r="A84" s="2" t="s">
        <v>264</v>
      </c>
      <c r="B84" s="4">
        <v>368.85860356725851</v>
      </c>
      <c r="D84" s="2" t="s">
        <v>270</v>
      </c>
      <c r="E84" s="4">
        <v>360.09994702368385</v>
      </c>
      <c r="G84" s="2" t="s">
        <v>116</v>
      </c>
      <c r="H84" s="4">
        <v>363.84019860557271</v>
      </c>
      <c r="J84" s="2" t="s">
        <v>173</v>
      </c>
      <c r="K84" s="4">
        <v>385.22788856276799</v>
      </c>
      <c r="M84" s="2" t="s">
        <v>149</v>
      </c>
      <c r="N84" s="4"/>
    </row>
    <row r="85" spans="1:14" x14ac:dyDescent="0.25">
      <c r="A85" s="2" t="s">
        <v>169</v>
      </c>
      <c r="B85" s="4">
        <v>368.6728686864044</v>
      </c>
      <c r="D85" s="2" t="s">
        <v>191</v>
      </c>
      <c r="E85" s="4">
        <v>359.87212638319596</v>
      </c>
      <c r="G85" s="2" t="s">
        <v>239</v>
      </c>
      <c r="H85" s="4">
        <v>362.99364281766287</v>
      </c>
      <c r="J85" s="2" t="s">
        <v>242</v>
      </c>
      <c r="K85" s="4">
        <v>384.56407368337358</v>
      </c>
      <c r="M85" s="2" t="s">
        <v>212</v>
      </c>
      <c r="N85" s="4"/>
    </row>
    <row r="86" spans="1:14" x14ac:dyDescent="0.25">
      <c r="A86" s="2" t="s">
        <v>141</v>
      </c>
      <c r="B86" s="4">
        <v>364.10433209342881</v>
      </c>
      <c r="D86" s="2" t="s">
        <v>249</v>
      </c>
      <c r="E86" s="4">
        <v>358.48196538569283</v>
      </c>
      <c r="G86" s="2" t="s">
        <v>195</v>
      </c>
      <c r="H86" s="4">
        <v>362.93886199036558</v>
      </c>
      <c r="J86" s="2" t="s">
        <v>257</v>
      </c>
      <c r="K86" s="4">
        <v>384.38945162464256</v>
      </c>
      <c r="M86" s="2" t="s">
        <v>284</v>
      </c>
      <c r="N86" s="4">
        <v>0</v>
      </c>
    </row>
    <row r="87" spans="1:14" x14ac:dyDescent="0.25">
      <c r="A87" s="2" t="s">
        <v>269</v>
      </c>
      <c r="B87" s="4">
        <v>363.86457986269085</v>
      </c>
      <c r="D87" s="2" t="s">
        <v>167</v>
      </c>
      <c r="E87" s="4">
        <v>356.46629554976704</v>
      </c>
      <c r="G87" s="2" t="s">
        <v>185</v>
      </c>
      <c r="H87" s="4">
        <v>360.71978515284195</v>
      </c>
      <c r="J87" s="2" t="s">
        <v>258</v>
      </c>
      <c r="K87" s="4">
        <v>383.93425614981669</v>
      </c>
      <c r="M87" s="2" t="s">
        <v>200</v>
      </c>
      <c r="N87" s="4"/>
    </row>
    <row r="88" spans="1:14" x14ac:dyDescent="0.25">
      <c r="A88" s="2" t="s">
        <v>119</v>
      </c>
      <c r="B88" s="4">
        <v>363.8559830186361</v>
      </c>
      <c r="D88" s="2" t="s">
        <v>273</v>
      </c>
      <c r="E88" s="4">
        <v>355.95158278002549</v>
      </c>
      <c r="G88" s="2" t="s">
        <v>238</v>
      </c>
      <c r="H88" s="4">
        <v>358.68533050081857</v>
      </c>
      <c r="J88" s="2" t="s">
        <v>136</v>
      </c>
      <c r="K88" s="4">
        <v>381.07092360042293</v>
      </c>
      <c r="M88" s="2" t="s">
        <v>107</v>
      </c>
      <c r="N88" s="4"/>
    </row>
    <row r="89" spans="1:14" x14ac:dyDescent="0.25">
      <c r="A89" s="2" t="s">
        <v>250</v>
      </c>
      <c r="B89" s="4">
        <v>363.20279152928094</v>
      </c>
      <c r="D89" s="2" t="s">
        <v>178</v>
      </c>
      <c r="E89" s="4">
        <v>355.23813485917066</v>
      </c>
      <c r="G89" s="2" t="s">
        <v>250</v>
      </c>
      <c r="H89" s="4">
        <v>357.94162749777468</v>
      </c>
      <c r="J89" s="2" t="s">
        <v>235</v>
      </c>
      <c r="K89" s="4">
        <v>380.68250153026366</v>
      </c>
      <c r="M89" s="2" t="s">
        <v>345</v>
      </c>
      <c r="N89" s="4"/>
    </row>
    <row r="90" spans="1:14" x14ac:dyDescent="0.25">
      <c r="A90" s="2" t="s">
        <v>133</v>
      </c>
      <c r="B90" s="4">
        <v>362.56628040700627</v>
      </c>
      <c r="D90" s="2" t="s">
        <v>238</v>
      </c>
      <c r="E90" s="4">
        <v>354.52793867165883</v>
      </c>
      <c r="G90" s="2" t="s">
        <v>141</v>
      </c>
      <c r="H90" s="4">
        <v>357.47681453641519</v>
      </c>
      <c r="J90" s="2" t="s">
        <v>264</v>
      </c>
      <c r="K90" s="4">
        <v>377.99472965469715</v>
      </c>
      <c r="M90" s="2" t="s">
        <v>146</v>
      </c>
      <c r="N90" s="4"/>
    </row>
    <row r="91" spans="1:14" x14ac:dyDescent="0.25">
      <c r="A91" s="2" t="s">
        <v>284</v>
      </c>
      <c r="B91" s="4">
        <v>362.50621942127873</v>
      </c>
      <c r="D91" s="2" t="s">
        <v>286</v>
      </c>
      <c r="E91" s="4">
        <v>353.61321590437541</v>
      </c>
      <c r="G91" s="2" t="s">
        <v>180</v>
      </c>
      <c r="H91" s="4">
        <v>357.09032608943119</v>
      </c>
      <c r="J91" s="2" t="s">
        <v>104</v>
      </c>
      <c r="K91" s="4">
        <v>372.40759224853497</v>
      </c>
      <c r="M91" s="2" t="s">
        <v>368</v>
      </c>
      <c r="N91" s="4"/>
    </row>
    <row r="92" spans="1:14" x14ac:dyDescent="0.25">
      <c r="A92" s="2" t="s">
        <v>285</v>
      </c>
      <c r="B92" s="4">
        <v>361.94684289536394</v>
      </c>
      <c r="D92" s="2" t="s">
        <v>168</v>
      </c>
      <c r="E92" s="4">
        <v>351.33081070008188</v>
      </c>
      <c r="G92" s="2" t="s">
        <v>131</v>
      </c>
      <c r="H92" s="4">
        <v>356.52071961892398</v>
      </c>
      <c r="J92" s="2" t="s">
        <v>263</v>
      </c>
      <c r="K92" s="4">
        <v>371.12450483455626</v>
      </c>
      <c r="M92" s="2" t="s">
        <v>274</v>
      </c>
      <c r="N92" s="4"/>
    </row>
    <row r="93" spans="1:14" x14ac:dyDescent="0.25">
      <c r="A93" s="2" t="s">
        <v>191</v>
      </c>
      <c r="B93" s="4">
        <v>361.88562225025117</v>
      </c>
      <c r="D93" s="2" t="s">
        <v>248</v>
      </c>
      <c r="E93" s="4">
        <v>350.45121391333572</v>
      </c>
      <c r="G93" s="2" t="s">
        <v>252</v>
      </c>
      <c r="H93" s="4">
        <v>354.65471991613612</v>
      </c>
      <c r="J93" s="2" t="s">
        <v>238</v>
      </c>
      <c r="K93" s="4">
        <v>369.81519449027957</v>
      </c>
      <c r="M93" s="2" t="s">
        <v>208</v>
      </c>
      <c r="N93" s="4"/>
    </row>
    <row r="94" spans="1:14" x14ac:dyDescent="0.25">
      <c r="A94" s="2" t="s">
        <v>203</v>
      </c>
      <c r="B94" s="4">
        <v>361.8191366924961</v>
      </c>
      <c r="D94" s="2" t="s">
        <v>246</v>
      </c>
      <c r="E94" s="4">
        <v>348.7113600876429</v>
      </c>
      <c r="G94" s="2" t="s">
        <v>164</v>
      </c>
      <c r="H94" s="4">
        <v>354.18994463683231</v>
      </c>
      <c r="J94" s="2" t="s">
        <v>250</v>
      </c>
      <c r="K94" s="4">
        <v>369.24300037162141</v>
      </c>
      <c r="M94" s="2" t="s">
        <v>367</v>
      </c>
      <c r="N94" s="4"/>
    </row>
    <row r="95" spans="1:14" x14ac:dyDescent="0.25">
      <c r="A95" s="2" t="s">
        <v>238</v>
      </c>
      <c r="B95" s="4">
        <v>360.30811520289762</v>
      </c>
      <c r="D95" s="2" t="s">
        <v>158</v>
      </c>
      <c r="E95" s="4">
        <v>348.36430197245539</v>
      </c>
      <c r="G95" s="2" t="s">
        <v>289</v>
      </c>
      <c r="H95" s="4">
        <v>352.75711703346826</v>
      </c>
      <c r="J95" s="2" t="s">
        <v>170</v>
      </c>
      <c r="K95" s="4">
        <v>365.19880240569734</v>
      </c>
      <c r="M95" s="2" t="s">
        <v>336</v>
      </c>
      <c r="N95" s="4"/>
    </row>
    <row r="96" spans="1:14" x14ac:dyDescent="0.25">
      <c r="A96" s="2" t="s">
        <v>248</v>
      </c>
      <c r="B96" s="4">
        <v>359.95615943272685</v>
      </c>
      <c r="D96" s="2" t="s">
        <v>293</v>
      </c>
      <c r="E96" s="4">
        <v>346.78825398570564</v>
      </c>
      <c r="G96" s="2" t="s">
        <v>240</v>
      </c>
      <c r="H96" s="4">
        <v>352.23124761156583</v>
      </c>
      <c r="J96" s="2" t="s">
        <v>248</v>
      </c>
      <c r="K96" s="4">
        <v>364.02748009667971</v>
      </c>
      <c r="M96" s="2" t="s">
        <v>114</v>
      </c>
      <c r="N96" s="4"/>
    </row>
    <row r="97" spans="1:14" x14ac:dyDescent="0.25">
      <c r="A97" s="2" t="s">
        <v>254</v>
      </c>
      <c r="B97" s="4">
        <v>356.5428319181342</v>
      </c>
      <c r="D97" s="2" t="s">
        <v>267</v>
      </c>
      <c r="E97" s="4">
        <v>346.76053722187368</v>
      </c>
      <c r="G97" s="2" t="s">
        <v>171</v>
      </c>
      <c r="H97" s="4">
        <v>350.50589088831617</v>
      </c>
      <c r="J97" s="2" t="s">
        <v>268</v>
      </c>
      <c r="K97" s="4">
        <v>361.45282232995942</v>
      </c>
      <c r="M97" s="2" t="s">
        <v>188</v>
      </c>
      <c r="N97" s="4"/>
    </row>
    <row r="98" spans="1:14" x14ac:dyDescent="0.25">
      <c r="A98" s="2" t="s">
        <v>167</v>
      </c>
      <c r="B98" s="4">
        <v>355.21126564739831</v>
      </c>
      <c r="D98" s="2" t="s">
        <v>269</v>
      </c>
      <c r="E98" s="4">
        <v>346.0224553388145</v>
      </c>
      <c r="G98" s="2" t="s">
        <v>263</v>
      </c>
      <c r="H98" s="4">
        <v>350.30706188440593</v>
      </c>
      <c r="J98" s="2" t="s">
        <v>239</v>
      </c>
      <c r="K98" s="4">
        <v>359.19800003269404</v>
      </c>
      <c r="M98" s="2" t="s">
        <v>162</v>
      </c>
      <c r="N98" s="4">
        <v>0</v>
      </c>
    </row>
    <row r="99" spans="1:14" x14ac:dyDescent="0.25">
      <c r="A99" s="2" t="s">
        <v>135</v>
      </c>
      <c r="B99" s="4">
        <v>355.05757539923343</v>
      </c>
      <c r="D99" s="2" t="s">
        <v>179</v>
      </c>
      <c r="E99" s="4">
        <v>344.42558618351444</v>
      </c>
      <c r="G99" s="2" t="s">
        <v>246</v>
      </c>
      <c r="H99" s="4">
        <v>348.32936579621327</v>
      </c>
      <c r="J99" s="2" t="s">
        <v>252</v>
      </c>
      <c r="K99" s="4">
        <v>353.11157777942742</v>
      </c>
      <c r="M99" s="2" t="s">
        <v>207</v>
      </c>
      <c r="N99" s="4"/>
    </row>
    <row r="100" spans="1:14" x14ac:dyDescent="0.25">
      <c r="A100" s="2" t="s">
        <v>196</v>
      </c>
      <c r="B100" s="4">
        <v>352.48683407275081</v>
      </c>
      <c r="D100" s="2" t="s">
        <v>112</v>
      </c>
      <c r="E100" s="4">
        <v>343.84625389509586</v>
      </c>
      <c r="G100" s="2" t="s">
        <v>276</v>
      </c>
      <c r="H100" s="4">
        <v>346.43024139959033</v>
      </c>
      <c r="J100" s="2" t="s">
        <v>274</v>
      </c>
      <c r="K100" s="4">
        <v>350.64458884001687</v>
      </c>
      <c r="M100" s="2" t="s">
        <v>143</v>
      </c>
      <c r="N100" s="4">
        <v>0</v>
      </c>
    </row>
    <row r="101" spans="1:14" x14ac:dyDescent="0.25">
      <c r="A101" s="2" t="s">
        <v>239</v>
      </c>
      <c r="B101" s="4">
        <v>352.12426635792519</v>
      </c>
      <c r="D101" s="2" t="s">
        <v>241</v>
      </c>
      <c r="E101" s="4">
        <v>343.16542469003389</v>
      </c>
      <c r="G101" s="2" t="s">
        <v>167</v>
      </c>
      <c r="H101" s="4">
        <v>344.43079902782529</v>
      </c>
      <c r="J101" s="2" t="s">
        <v>181</v>
      </c>
      <c r="K101" s="4">
        <v>347.31734339585154</v>
      </c>
      <c r="M101" s="2" t="s">
        <v>203</v>
      </c>
      <c r="N101" s="4"/>
    </row>
    <row r="102" spans="1:14" x14ac:dyDescent="0.25">
      <c r="A102" s="2" t="s">
        <v>276</v>
      </c>
      <c r="B102" s="4">
        <v>352.01674733787456</v>
      </c>
      <c r="D102" s="2" t="s">
        <v>171</v>
      </c>
      <c r="E102" s="4">
        <v>342.6661850838496</v>
      </c>
      <c r="G102" s="2" t="s">
        <v>254</v>
      </c>
      <c r="H102" s="4">
        <v>342.6425699743632</v>
      </c>
      <c r="J102" s="2" t="s">
        <v>132</v>
      </c>
      <c r="K102" s="4">
        <v>338.78337303313566</v>
      </c>
      <c r="M102" s="2" t="s">
        <v>388</v>
      </c>
      <c r="N102" s="4"/>
    </row>
    <row r="103" spans="1:14" x14ac:dyDescent="0.25">
      <c r="A103" s="2" t="s">
        <v>171</v>
      </c>
      <c r="B103" s="4">
        <v>351.95838662812673</v>
      </c>
      <c r="D103" s="2" t="s">
        <v>181</v>
      </c>
      <c r="E103" s="4">
        <v>340.45326774381584</v>
      </c>
      <c r="G103" s="2" t="s">
        <v>213</v>
      </c>
      <c r="H103" s="4">
        <v>340.43496232449723</v>
      </c>
      <c r="J103" s="2" t="s">
        <v>168</v>
      </c>
      <c r="K103" s="4">
        <v>323.83425588993049</v>
      </c>
      <c r="M103" s="2" t="s">
        <v>181</v>
      </c>
      <c r="N103" s="4"/>
    </row>
    <row r="104" spans="1:14" x14ac:dyDescent="0.25">
      <c r="A104" s="2" t="s">
        <v>252</v>
      </c>
      <c r="B104" s="4">
        <v>351.14981597043334</v>
      </c>
      <c r="D104" s="2" t="s">
        <v>252</v>
      </c>
      <c r="E104" s="4">
        <v>339.92804305202156</v>
      </c>
      <c r="G104" s="2" t="s">
        <v>283</v>
      </c>
      <c r="H104" s="4">
        <v>340.28722072539693</v>
      </c>
      <c r="J104" s="2" t="s">
        <v>158</v>
      </c>
      <c r="K104" s="4">
        <v>319.20516564228694</v>
      </c>
      <c r="M104" s="2" t="s">
        <v>340</v>
      </c>
      <c r="N104" s="4"/>
    </row>
    <row r="105" spans="1:14" x14ac:dyDescent="0.25">
      <c r="A105" s="2" t="s">
        <v>178</v>
      </c>
      <c r="B105" s="4">
        <v>350.55475849667909</v>
      </c>
      <c r="D105" s="2" t="s">
        <v>264</v>
      </c>
      <c r="E105" s="4">
        <v>339.31546578649153</v>
      </c>
      <c r="G105" s="2" t="s">
        <v>135</v>
      </c>
      <c r="H105" s="4">
        <v>339.68155484950387</v>
      </c>
      <c r="J105" s="2" t="s">
        <v>116</v>
      </c>
      <c r="K105" s="4">
        <v>316.729101481795</v>
      </c>
      <c r="M105" s="2" t="s">
        <v>177</v>
      </c>
      <c r="N105" s="4"/>
    </row>
    <row r="106" spans="1:14" x14ac:dyDescent="0.25">
      <c r="A106" s="2" t="s">
        <v>145</v>
      </c>
      <c r="B106" s="4">
        <v>347.28550192021135</v>
      </c>
      <c r="D106" s="2" t="s">
        <v>145</v>
      </c>
      <c r="E106" s="4">
        <v>337.91350768741643</v>
      </c>
      <c r="G106" s="2" t="s">
        <v>233</v>
      </c>
      <c r="H106" s="4">
        <v>338.36206453542195</v>
      </c>
      <c r="J106" s="2" t="s">
        <v>278</v>
      </c>
      <c r="K106" s="4">
        <v>305.39127279630026</v>
      </c>
      <c r="M106" s="2" t="s">
        <v>324</v>
      </c>
      <c r="N106" s="4"/>
    </row>
    <row r="107" spans="1:14" x14ac:dyDescent="0.25">
      <c r="A107" s="2" t="s">
        <v>112</v>
      </c>
      <c r="B107" s="4">
        <v>346.23120550069774</v>
      </c>
      <c r="D107" s="2" t="s">
        <v>255</v>
      </c>
      <c r="E107" s="4">
        <v>337.42270679132753</v>
      </c>
      <c r="G107" s="2" t="s">
        <v>147</v>
      </c>
      <c r="H107" s="4">
        <v>336.85685344572681</v>
      </c>
      <c r="J107" s="2" t="s">
        <v>246</v>
      </c>
      <c r="K107" s="4">
        <v>304.43435145156059</v>
      </c>
      <c r="M107" s="2" t="s">
        <v>179</v>
      </c>
      <c r="N107" s="4"/>
    </row>
    <row r="108" spans="1:14" x14ac:dyDescent="0.25">
      <c r="A108" s="2" t="s">
        <v>282</v>
      </c>
      <c r="B108" s="4">
        <v>344.68336406441819</v>
      </c>
      <c r="D108" s="2" t="s">
        <v>258</v>
      </c>
      <c r="E108" s="4">
        <v>335.7354865434333</v>
      </c>
      <c r="G108" s="2" t="s">
        <v>173</v>
      </c>
      <c r="H108" s="4">
        <v>336.13181956514245</v>
      </c>
      <c r="J108" s="2" t="s">
        <v>179</v>
      </c>
      <c r="K108" s="4">
        <v>303.45604324325001</v>
      </c>
      <c r="M108" s="2" t="s">
        <v>364</v>
      </c>
      <c r="N108" s="4"/>
    </row>
    <row r="109" spans="1:14" x14ac:dyDescent="0.25">
      <c r="A109" s="2" t="s">
        <v>168</v>
      </c>
      <c r="B109" s="4">
        <v>344.43783173891978</v>
      </c>
      <c r="D109" s="2" t="s">
        <v>242</v>
      </c>
      <c r="E109" s="4">
        <v>335.67434121033739</v>
      </c>
      <c r="G109" s="2" t="s">
        <v>249</v>
      </c>
      <c r="H109" s="4">
        <v>333.28100383545529</v>
      </c>
      <c r="J109" s="2" t="s">
        <v>233</v>
      </c>
      <c r="K109" s="4">
        <v>300.71196805950797</v>
      </c>
      <c r="M109" s="2" t="s">
        <v>355</v>
      </c>
      <c r="N109" s="4"/>
    </row>
    <row r="110" spans="1:14" x14ac:dyDescent="0.25">
      <c r="A110" s="2" t="s">
        <v>263</v>
      </c>
      <c r="B110" s="4">
        <v>344.23566991484989</v>
      </c>
      <c r="D110" s="2" t="s">
        <v>265</v>
      </c>
      <c r="E110" s="4">
        <v>334.24297143013655</v>
      </c>
      <c r="G110" s="2" t="s">
        <v>137</v>
      </c>
      <c r="H110" s="4">
        <v>331.66625268714392</v>
      </c>
      <c r="J110" s="2" t="s">
        <v>289</v>
      </c>
      <c r="K110" s="4">
        <v>295.03636626793417</v>
      </c>
      <c r="M110" s="2" t="s">
        <v>117</v>
      </c>
      <c r="N110" s="4"/>
    </row>
    <row r="111" spans="1:14" x14ac:dyDescent="0.25">
      <c r="A111" s="2" t="s">
        <v>274</v>
      </c>
      <c r="B111" s="4">
        <v>341.22173548204125</v>
      </c>
      <c r="D111" s="2" t="s">
        <v>277</v>
      </c>
      <c r="E111" s="4">
        <v>333.62277568922303</v>
      </c>
      <c r="G111" s="2" t="s">
        <v>174</v>
      </c>
      <c r="H111" s="4">
        <v>330.39262635363377</v>
      </c>
      <c r="J111" s="2" t="s">
        <v>290</v>
      </c>
      <c r="K111" s="4">
        <v>291.13817997068338</v>
      </c>
      <c r="M111" s="2" t="s">
        <v>191</v>
      </c>
      <c r="N111" s="4"/>
    </row>
    <row r="112" spans="1:14" x14ac:dyDescent="0.25">
      <c r="A112" s="2" t="s">
        <v>158</v>
      </c>
      <c r="B112" s="4">
        <v>340.62030778511769</v>
      </c>
      <c r="D112" s="2" t="s">
        <v>292</v>
      </c>
      <c r="E112" s="4">
        <v>333.06540954042168</v>
      </c>
      <c r="G112" s="2" t="s">
        <v>290</v>
      </c>
      <c r="H112" s="4">
        <v>325.45558988110525</v>
      </c>
      <c r="J112" s="2" t="s">
        <v>139</v>
      </c>
      <c r="K112" s="4">
        <v>254.03885539655582</v>
      </c>
      <c r="M112" s="2" t="s">
        <v>334</v>
      </c>
      <c r="N112" s="4"/>
    </row>
    <row r="113" spans="1:14" x14ac:dyDescent="0.25">
      <c r="A113" s="2" t="s">
        <v>246</v>
      </c>
      <c r="B113" s="4">
        <v>339.55203781998625</v>
      </c>
      <c r="D113" s="2" t="s">
        <v>285</v>
      </c>
      <c r="E113" s="4">
        <v>332.85169555206897</v>
      </c>
      <c r="G113" s="2" t="s">
        <v>136</v>
      </c>
      <c r="H113" s="4">
        <v>324.36306171819376</v>
      </c>
      <c r="J113" s="2" t="s">
        <v>109</v>
      </c>
      <c r="K113" s="4">
        <v>251.83232799825402</v>
      </c>
      <c r="M113" s="2" t="s">
        <v>182</v>
      </c>
      <c r="N113" s="4"/>
    </row>
    <row r="114" spans="1:14" x14ac:dyDescent="0.25">
      <c r="A114" s="2" t="s">
        <v>185</v>
      </c>
      <c r="B114" s="4">
        <v>338.8141479899619</v>
      </c>
      <c r="D114" s="2" t="s">
        <v>139</v>
      </c>
      <c r="E114" s="4">
        <v>330.58080836619598</v>
      </c>
      <c r="G114" s="2" t="s">
        <v>108</v>
      </c>
      <c r="H114" s="4">
        <v>324.04248210710182</v>
      </c>
      <c r="J114" s="2" t="s">
        <v>121</v>
      </c>
      <c r="K114" s="4">
        <v>241.125</v>
      </c>
      <c r="M114" s="2" t="s">
        <v>353</v>
      </c>
      <c r="N114" s="4"/>
    </row>
    <row r="115" spans="1:14" x14ac:dyDescent="0.25">
      <c r="A115" s="2" t="s">
        <v>179</v>
      </c>
      <c r="B115" s="4">
        <v>337.72237277263503</v>
      </c>
      <c r="D115" s="2" t="s">
        <v>263</v>
      </c>
      <c r="E115" s="4">
        <v>330.34869763160702</v>
      </c>
      <c r="G115" s="2" t="s">
        <v>255</v>
      </c>
      <c r="H115" s="4">
        <v>316.37817708309518</v>
      </c>
      <c r="J115" s="2" t="s">
        <v>280</v>
      </c>
      <c r="K115" s="4">
        <v>230.49363867684465</v>
      </c>
      <c r="M115" s="2" t="s">
        <v>328</v>
      </c>
      <c r="N115" s="4"/>
    </row>
    <row r="116" spans="1:14" x14ac:dyDescent="0.25">
      <c r="A116" s="2" t="s">
        <v>265</v>
      </c>
      <c r="B116" s="4">
        <v>337.30426697483813</v>
      </c>
      <c r="D116" s="2" t="s">
        <v>137</v>
      </c>
      <c r="E116" s="4">
        <v>329.45539244390301</v>
      </c>
      <c r="G116" s="2" t="s">
        <v>120</v>
      </c>
      <c r="H116" s="4">
        <v>315.98806281738558</v>
      </c>
      <c r="J116" s="2" t="s">
        <v>195</v>
      </c>
      <c r="K116" s="4">
        <v>217.14285714285714</v>
      </c>
      <c r="M116" s="2" t="s">
        <v>180</v>
      </c>
      <c r="N116" s="4"/>
    </row>
    <row r="117" spans="1:14" x14ac:dyDescent="0.25">
      <c r="A117" s="2" t="s">
        <v>181</v>
      </c>
      <c r="B117" s="4">
        <v>335.0940123050753</v>
      </c>
      <c r="D117" s="2" t="s">
        <v>185</v>
      </c>
      <c r="E117" s="4">
        <v>327.94158024586739</v>
      </c>
      <c r="G117" s="2" t="s">
        <v>304</v>
      </c>
      <c r="H117" s="4">
        <v>315.40930456200249</v>
      </c>
      <c r="J117" s="2" t="s">
        <v>110</v>
      </c>
      <c r="K117" s="4">
        <v>194.11469534050175</v>
      </c>
      <c r="M117" s="2" t="s">
        <v>214</v>
      </c>
      <c r="N117" s="4"/>
    </row>
    <row r="118" spans="1:14" x14ac:dyDescent="0.25">
      <c r="A118" s="2" t="s">
        <v>262</v>
      </c>
      <c r="B118" s="4">
        <v>334.29293089892479</v>
      </c>
      <c r="D118" s="2" t="s">
        <v>239</v>
      </c>
      <c r="E118" s="4">
        <v>326.73009129103707</v>
      </c>
      <c r="G118" s="2" t="s">
        <v>168</v>
      </c>
      <c r="H118" s="4">
        <v>315.19733930187027</v>
      </c>
      <c r="J118" s="2" t="s">
        <v>134</v>
      </c>
      <c r="K118" s="4">
        <v>179.22321428571445</v>
      </c>
      <c r="M118" s="2" t="s">
        <v>178</v>
      </c>
      <c r="N118" s="4"/>
    </row>
    <row r="119" spans="1:14" x14ac:dyDescent="0.25">
      <c r="A119" s="2" t="s">
        <v>108</v>
      </c>
      <c r="B119" s="4">
        <v>333.87636278806525</v>
      </c>
      <c r="D119" s="2" t="s">
        <v>138</v>
      </c>
      <c r="E119" s="4">
        <v>325.5916904757193</v>
      </c>
      <c r="G119" s="2" t="s">
        <v>262</v>
      </c>
      <c r="H119" s="4">
        <v>313.23436784797019</v>
      </c>
      <c r="J119" s="2" t="s">
        <v>202</v>
      </c>
      <c r="K119" s="4">
        <v>151.69320581294227</v>
      </c>
      <c r="M119" s="2" t="s">
        <v>190</v>
      </c>
      <c r="N119" s="4"/>
    </row>
    <row r="120" spans="1:14" x14ac:dyDescent="0.25">
      <c r="A120" s="2" t="s">
        <v>289</v>
      </c>
      <c r="B120" s="4">
        <v>332.71252738977836</v>
      </c>
      <c r="D120" s="2" t="s">
        <v>199</v>
      </c>
      <c r="E120" s="4">
        <v>324.94462938343236</v>
      </c>
      <c r="G120" s="2" t="s">
        <v>181</v>
      </c>
      <c r="H120" s="4">
        <v>311.17477376375899</v>
      </c>
      <c r="J120" s="2" t="s">
        <v>189</v>
      </c>
      <c r="K120" s="4">
        <v>138.7569985569985</v>
      </c>
      <c r="M120" s="2" t="s">
        <v>136</v>
      </c>
      <c r="N120" s="4">
        <v>0</v>
      </c>
    </row>
    <row r="121" spans="1:14" x14ac:dyDescent="0.25">
      <c r="A121" s="2" t="s">
        <v>292</v>
      </c>
      <c r="B121" s="4">
        <v>332.33083943965175</v>
      </c>
      <c r="D121" s="2" t="s">
        <v>254</v>
      </c>
      <c r="E121" s="4">
        <v>324.45040734085205</v>
      </c>
      <c r="G121" s="2" t="s">
        <v>117</v>
      </c>
      <c r="H121" s="4">
        <v>306.998054474708</v>
      </c>
      <c r="J121" s="2" t="s">
        <v>120</v>
      </c>
      <c r="K121" s="4">
        <v>132.15</v>
      </c>
      <c r="M121" s="2" t="s">
        <v>330</v>
      </c>
      <c r="N121" s="4"/>
    </row>
    <row r="122" spans="1:14" x14ac:dyDescent="0.25">
      <c r="A122" s="2" t="s">
        <v>205</v>
      </c>
      <c r="B122" s="4">
        <v>330.53417909883797</v>
      </c>
      <c r="D122" s="2" t="s">
        <v>110</v>
      </c>
      <c r="E122" s="4">
        <v>324.17522078999582</v>
      </c>
      <c r="G122" s="2" t="s">
        <v>178</v>
      </c>
      <c r="H122" s="4">
        <v>304.54957443187885</v>
      </c>
      <c r="J122" s="2" t="s">
        <v>114</v>
      </c>
      <c r="K122" s="4">
        <v>130.61333333333332</v>
      </c>
      <c r="M122" s="2" t="s">
        <v>138</v>
      </c>
      <c r="N122" s="4"/>
    </row>
    <row r="123" spans="1:14" x14ac:dyDescent="0.25">
      <c r="A123" s="2" t="s">
        <v>137</v>
      </c>
      <c r="B123" s="4">
        <v>329.32165628186351</v>
      </c>
      <c r="D123" s="2" t="s">
        <v>284</v>
      </c>
      <c r="E123" s="4">
        <v>322.22521082367507</v>
      </c>
      <c r="G123" s="2" t="s">
        <v>183</v>
      </c>
      <c r="H123" s="4">
        <v>299.53944457402577</v>
      </c>
      <c r="J123" s="2" t="s">
        <v>143</v>
      </c>
      <c r="K123" s="4">
        <v>102.43331269543475</v>
      </c>
      <c r="M123" s="2" t="s">
        <v>183</v>
      </c>
      <c r="N123" s="4"/>
    </row>
    <row r="124" spans="1:14" x14ac:dyDescent="0.25">
      <c r="A124" s="2" t="s">
        <v>283</v>
      </c>
      <c r="B124" s="4">
        <v>328.05524316522497</v>
      </c>
      <c r="D124" s="2" t="s">
        <v>283</v>
      </c>
      <c r="E124" s="4">
        <v>321.99435306560468</v>
      </c>
      <c r="G124" s="2" t="s">
        <v>278</v>
      </c>
      <c r="H124" s="4">
        <v>294.02934358597054</v>
      </c>
      <c r="J124" s="2" t="s">
        <v>192</v>
      </c>
      <c r="K124" s="4">
        <v>96.9795918367345</v>
      </c>
      <c r="M124" s="2" t="s">
        <v>135</v>
      </c>
      <c r="N124" s="4"/>
    </row>
    <row r="125" spans="1:14" x14ac:dyDescent="0.25">
      <c r="A125" s="2" t="s">
        <v>139</v>
      </c>
      <c r="B125" s="4">
        <v>326.73257985920731</v>
      </c>
      <c r="D125" s="2" t="s">
        <v>174</v>
      </c>
      <c r="E125" s="4">
        <v>318.26273193023911</v>
      </c>
      <c r="G125" s="2" t="s">
        <v>158</v>
      </c>
      <c r="H125" s="4">
        <v>293.59793636195354</v>
      </c>
      <c r="J125" s="2" t="s">
        <v>265</v>
      </c>
      <c r="K125" s="4">
        <v>62.613043478260771</v>
      </c>
      <c r="M125" s="2" t="s">
        <v>202</v>
      </c>
      <c r="N125" s="4"/>
    </row>
    <row r="126" spans="1:14" x14ac:dyDescent="0.25">
      <c r="A126" s="2" t="s">
        <v>255</v>
      </c>
      <c r="B126" s="4">
        <v>326.51935700578372</v>
      </c>
      <c r="D126" s="2" t="s">
        <v>193</v>
      </c>
      <c r="E126" s="4">
        <v>317.05925772871728</v>
      </c>
      <c r="G126" s="2" t="s">
        <v>191</v>
      </c>
      <c r="H126" s="4">
        <v>287.193548387097</v>
      </c>
      <c r="J126" s="2" t="s">
        <v>118</v>
      </c>
      <c r="K126" s="4">
        <v>52.045000000000002</v>
      </c>
      <c r="M126" s="2" t="s">
        <v>184</v>
      </c>
      <c r="N126" s="4"/>
    </row>
    <row r="127" spans="1:14" x14ac:dyDescent="0.25">
      <c r="A127" s="2" t="s">
        <v>198</v>
      </c>
      <c r="B127" s="4">
        <v>325.89562485474005</v>
      </c>
      <c r="D127" s="2" t="s">
        <v>108</v>
      </c>
      <c r="E127" s="4">
        <v>313.53031837181226</v>
      </c>
      <c r="G127" s="2" t="s">
        <v>132</v>
      </c>
      <c r="H127" s="4">
        <v>284.10044507924408</v>
      </c>
      <c r="J127" s="2" t="s">
        <v>194</v>
      </c>
      <c r="K127" s="4">
        <v>34.263157894736842</v>
      </c>
      <c r="M127" s="2" t="s">
        <v>218</v>
      </c>
      <c r="N127" s="4"/>
    </row>
    <row r="128" spans="1:14" x14ac:dyDescent="0.25">
      <c r="A128" s="2" t="s">
        <v>195</v>
      </c>
      <c r="B128" s="4">
        <v>325.86269461188652</v>
      </c>
      <c r="D128" s="2" t="s">
        <v>289</v>
      </c>
      <c r="E128" s="4">
        <v>311.96655342430387</v>
      </c>
      <c r="G128" s="2" t="s">
        <v>216</v>
      </c>
      <c r="H128" s="4">
        <v>280.8917735042736</v>
      </c>
      <c r="J128" s="2" t="s">
        <v>209</v>
      </c>
      <c r="K128" s="4"/>
      <c r="M128" s="2" t="s">
        <v>398</v>
      </c>
      <c r="N128" s="4"/>
    </row>
    <row r="129" spans="1:14" x14ac:dyDescent="0.25">
      <c r="A129" s="2" t="s">
        <v>173</v>
      </c>
      <c r="B129" s="4">
        <v>325.62297266224704</v>
      </c>
      <c r="D129" s="2" t="s">
        <v>276</v>
      </c>
      <c r="E129" s="4">
        <v>311.7002032230755</v>
      </c>
      <c r="G129" s="2" t="s">
        <v>268</v>
      </c>
      <c r="H129" s="4">
        <v>277.06153513458315</v>
      </c>
      <c r="J129" s="2" t="s">
        <v>337</v>
      </c>
      <c r="K129" s="4"/>
      <c r="M129" s="2" t="s">
        <v>339</v>
      </c>
      <c r="N129" s="4"/>
    </row>
    <row r="130" spans="1:14" x14ac:dyDescent="0.25">
      <c r="A130" s="2" t="s">
        <v>189</v>
      </c>
      <c r="B130" s="4">
        <v>324.088213985538</v>
      </c>
      <c r="D130" s="2" t="s">
        <v>282</v>
      </c>
      <c r="E130" s="4">
        <v>311.5257336078555</v>
      </c>
      <c r="G130" s="2" t="s">
        <v>257</v>
      </c>
      <c r="H130" s="4">
        <v>275.78085447334837</v>
      </c>
      <c r="J130" s="2" t="s">
        <v>177</v>
      </c>
      <c r="K130" s="4">
        <v>0</v>
      </c>
      <c r="M130" s="2" t="s">
        <v>342</v>
      </c>
      <c r="N130" s="4"/>
    </row>
    <row r="131" spans="1:14" x14ac:dyDescent="0.25">
      <c r="A131" s="2" t="s">
        <v>138</v>
      </c>
      <c r="B131" s="4">
        <v>320.80678099618575</v>
      </c>
      <c r="D131" s="2" t="s">
        <v>189</v>
      </c>
      <c r="E131" s="4">
        <v>310.6834939001219</v>
      </c>
      <c r="G131" s="2" t="s">
        <v>197</v>
      </c>
      <c r="H131" s="4">
        <v>274.33453534929384</v>
      </c>
      <c r="J131" s="2" t="s">
        <v>359</v>
      </c>
      <c r="K131" s="4"/>
      <c r="M131" s="2" t="s">
        <v>199</v>
      </c>
      <c r="N131" s="4"/>
    </row>
    <row r="132" spans="1:14" x14ac:dyDescent="0.25">
      <c r="A132" s="2" t="s">
        <v>233</v>
      </c>
      <c r="B132" s="4">
        <v>319.19285197481707</v>
      </c>
      <c r="D132" s="2" t="s">
        <v>196</v>
      </c>
      <c r="E132" s="4">
        <v>310.58065855355926</v>
      </c>
      <c r="G132" s="2" t="s">
        <v>211</v>
      </c>
      <c r="H132" s="4">
        <v>269.34556534147646</v>
      </c>
      <c r="J132" s="2" t="s">
        <v>207</v>
      </c>
      <c r="K132" s="4">
        <v>0</v>
      </c>
      <c r="M132" s="2" t="s">
        <v>271</v>
      </c>
      <c r="N132" s="4"/>
    </row>
    <row r="133" spans="1:14" x14ac:dyDescent="0.25">
      <c r="A133" s="2" t="s">
        <v>199</v>
      </c>
      <c r="B133" s="4">
        <v>316.51024763844475</v>
      </c>
      <c r="D133" s="2" t="s">
        <v>215</v>
      </c>
      <c r="E133" s="4">
        <v>309.91314529132904</v>
      </c>
      <c r="G133" s="2" t="s">
        <v>133</v>
      </c>
      <c r="H133" s="4">
        <v>267.68716571359829</v>
      </c>
      <c r="J133" s="2" t="s">
        <v>338</v>
      </c>
      <c r="K133" s="4"/>
      <c r="M133" s="2" t="s">
        <v>215</v>
      </c>
      <c r="N133" s="4"/>
    </row>
    <row r="134" spans="1:14" x14ac:dyDescent="0.25">
      <c r="A134" s="2" t="s">
        <v>206</v>
      </c>
      <c r="B134" s="4">
        <v>316.50152610911903</v>
      </c>
      <c r="D134" s="2" t="s">
        <v>180</v>
      </c>
      <c r="E134" s="4">
        <v>307.62336488969476</v>
      </c>
      <c r="G134" s="2" t="s">
        <v>293</v>
      </c>
      <c r="H134" s="4">
        <v>267.32464474566132</v>
      </c>
      <c r="J134" s="2" t="s">
        <v>339</v>
      </c>
      <c r="K134" s="4"/>
      <c r="M134" s="2" t="s">
        <v>280</v>
      </c>
      <c r="N134" s="4"/>
    </row>
    <row r="135" spans="1:14" x14ac:dyDescent="0.25">
      <c r="A135" s="2" t="s">
        <v>174</v>
      </c>
      <c r="B135" s="4">
        <v>315.16990111137335</v>
      </c>
      <c r="D135" s="2" t="s">
        <v>120</v>
      </c>
      <c r="E135" s="4">
        <v>306.67287509668063</v>
      </c>
      <c r="G135" s="2" t="s">
        <v>274</v>
      </c>
      <c r="H135" s="4">
        <v>264.44977522977501</v>
      </c>
      <c r="J135" s="2" t="s">
        <v>327</v>
      </c>
      <c r="K135" s="4"/>
      <c r="M135" s="2" t="s">
        <v>344</v>
      </c>
      <c r="N135" s="4"/>
    </row>
    <row r="136" spans="1:14" x14ac:dyDescent="0.25">
      <c r="A136" s="2" t="s">
        <v>290</v>
      </c>
      <c r="B136" s="4">
        <v>312.49722962452967</v>
      </c>
      <c r="D136" s="2" t="s">
        <v>186</v>
      </c>
      <c r="E136" s="4">
        <v>303.65136828337006</v>
      </c>
      <c r="G136" s="2" t="s">
        <v>140</v>
      </c>
      <c r="H136" s="4">
        <v>262.47714734437108</v>
      </c>
      <c r="J136" s="2" t="s">
        <v>314</v>
      </c>
      <c r="K136" s="4"/>
      <c r="M136" s="2" t="s">
        <v>361</v>
      </c>
      <c r="N136" s="4"/>
    </row>
    <row r="137" spans="1:14" x14ac:dyDescent="0.25">
      <c r="A137" s="2" t="s">
        <v>110</v>
      </c>
      <c r="B137" s="4">
        <v>312.3803584340202</v>
      </c>
      <c r="D137" s="2" t="s">
        <v>173</v>
      </c>
      <c r="E137" s="4">
        <v>302.92823624642119</v>
      </c>
      <c r="G137" s="2" t="s">
        <v>271</v>
      </c>
      <c r="H137" s="4">
        <v>257.5797831043908</v>
      </c>
      <c r="J137" s="2" t="s">
        <v>317</v>
      </c>
      <c r="K137" s="4"/>
      <c r="M137" s="2" t="s">
        <v>362</v>
      </c>
      <c r="N137" s="4"/>
    </row>
    <row r="138" spans="1:14" x14ac:dyDescent="0.25">
      <c r="A138" s="2" t="s">
        <v>215</v>
      </c>
      <c r="B138" s="4">
        <v>310.42181318261044</v>
      </c>
      <c r="D138" s="2" t="s">
        <v>107</v>
      </c>
      <c r="E138" s="4">
        <v>302.50647518062414</v>
      </c>
      <c r="G138" s="2" t="s">
        <v>139</v>
      </c>
      <c r="H138" s="4">
        <v>256.21683207467623</v>
      </c>
      <c r="J138" s="2" t="s">
        <v>370</v>
      </c>
      <c r="K138" s="4"/>
      <c r="M138" s="2" t="s">
        <v>278</v>
      </c>
      <c r="N138" s="4"/>
    </row>
    <row r="139" spans="1:14" x14ac:dyDescent="0.25">
      <c r="A139" s="2" t="s">
        <v>180</v>
      </c>
      <c r="B139" s="4">
        <v>308.135607185992</v>
      </c>
      <c r="D139" s="2" t="s">
        <v>211</v>
      </c>
      <c r="E139" s="4">
        <v>302.47794670846372</v>
      </c>
      <c r="G139" s="2" t="s">
        <v>186</v>
      </c>
      <c r="H139" s="4">
        <v>253.37239784930614</v>
      </c>
      <c r="J139" s="2" t="s">
        <v>322</v>
      </c>
      <c r="K139" s="4"/>
      <c r="M139" s="2" t="s">
        <v>186</v>
      </c>
      <c r="N139" s="4"/>
    </row>
    <row r="140" spans="1:14" x14ac:dyDescent="0.25">
      <c r="A140" s="2" t="s">
        <v>120</v>
      </c>
      <c r="B140" s="4">
        <v>305.72139882347955</v>
      </c>
      <c r="D140" s="2" t="s">
        <v>233</v>
      </c>
      <c r="E140" s="4">
        <v>294.87310445096318</v>
      </c>
      <c r="G140" s="2" t="s">
        <v>143</v>
      </c>
      <c r="H140" s="4">
        <v>249.62808250514439</v>
      </c>
      <c r="J140" s="2" t="s">
        <v>271</v>
      </c>
      <c r="K140" s="4">
        <v>0</v>
      </c>
      <c r="M140" s="2" t="s">
        <v>118</v>
      </c>
      <c r="N140" s="4">
        <v>0</v>
      </c>
    </row>
    <row r="141" spans="1:14" x14ac:dyDescent="0.25">
      <c r="A141" s="2" t="s">
        <v>293</v>
      </c>
      <c r="B141" s="4">
        <v>297.58697104216742</v>
      </c>
      <c r="D141" s="2" t="s">
        <v>105</v>
      </c>
      <c r="E141" s="4">
        <v>290.83383410374933</v>
      </c>
      <c r="G141" s="2" t="s">
        <v>294</v>
      </c>
      <c r="H141" s="4">
        <v>244.18135613138261</v>
      </c>
      <c r="J141" s="2" t="s">
        <v>341</v>
      </c>
      <c r="K141" s="4"/>
      <c r="M141" s="2" t="s">
        <v>196</v>
      </c>
      <c r="N141" s="4"/>
    </row>
    <row r="142" spans="1:14" x14ac:dyDescent="0.25">
      <c r="A142" s="2" t="s">
        <v>280</v>
      </c>
      <c r="B142" s="4">
        <v>297.52231068648859</v>
      </c>
      <c r="D142" s="2" t="s">
        <v>200</v>
      </c>
      <c r="E142" s="4">
        <v>290.54760206218282</v>
      </c>
      <c r="G142" s="2" t="s">
        <v>190</v>
      </c>
      <c r="H142" s="4">
        <v>220.07238501681823</v>
      </c>
      <c r="J142" s="2" t="s">
        <v>369</v>
      </c>
      <c r="K142" s="4"/>
      <c r="M142" s="2" t="s">
        <v>374</v>
      </c>
      <c r="N142" s="4"/>
    </row>
    <row r="143" spans="1:14" x14ac:dyDescent="0.25">
      <c r="A143" s="2" t="s">
        <v>193</v>
      </c>
      <c r="B143" s="4">
        <v>295.69970453954238</v>
      </c>
      <c r="D143" s="2" t="s">
        <v>257</v>
      </c>
      <c r="E143" s="4">
        <v>289.7225831654448</v>
      </c>
      <c r="G143" s="2" t="s">
        <v>277</v>
      </c>
      <c r="H143" s="4">
        <v>218.94771241830051</v>
      </c>
      <c r="J143" s="2" t="s">
        <v>329</v>
      </c>
      <c r="K143" s="4"/>
      <c r="M143" s="2" t="s">
        <v>189</v>
      </c>
      <c r="N143" s="4">
        <v>0</v>
      </c>
    </row>
    <row r="144" spans="1:14" x14ac:dyDescent="0.25">
      <c r="A144" s="2" t="s">
        <v>278</v>
      </c>
      <c r="B144" s="4">
        <v>294.73113206619598</v>
      </c>
      <c r="D144" s="2" t="s">
        <v>175</v>
      </c>
      <c r="E144" s="4">
        <v>289.69779071962449</v>
      </c>
      <c r="G144" s="2" t="s">
        <v>209</v>
      </c>
      <c r="H144" s="4">
        <v>215.849458537309</v>
      </c>
      <c r="J144" s="2" t="s">
        <v>214</v>
      </c>
      <c r="K144" s="4"/>
      <c r="M144" s="2" t="s">
        <v>119</v>
      </c>
      <c r="N144" s="4"/>
    </row>
    <row r="145" spans="1:14" x14ac:dyDescent="0.25">
      <c r="A145" s="2" t="s">
        <v>175</v>
      </c>
      <c r="B145" s="4">
        <v>293.78720800578549</v>
      </c>
      <c r="D145" s="2" t="s">
        <v>106</v>
      </c>
      <c r="E145" s="4">
        <v>287.93476271475578</v>
      </c>
      <c r="G145" s="2" t="s">
        <v>138</v>
      </c>
      <c r="H145" s="4">
        <v>206.09679039685835</v>
      </c>
      <c r="J145" s="2" t="s">
        <v>343</v>
      </c>
      <c r="K145" s="4"/>
      <c r="M145" s="2" t="s">
        <v>204</v>
      </c>
      <c r="N145" s="4"/>
    </row>
    <row r="146" spans="1:14" x14ac:dyDescent="0.25">
      <c r="A146" s="2" t="s">
        <v>200</v>
      </c>
      <c r="B146" s="4">
        <v>289.18975785642471</v>
      </c>
      <c r="D146" s="2" t="s">
        <v>290</v>
      </c>
      <c r="E146" s="4">
        <v>286.00722415741973</v>
      </c>
      <c r="G146" s="2" t="s">
        <v>134</v>
      </c>
      <c r="H146" s="4">
        <v>199.30712755990857</v>
      </c>
      <c r="J146" s="2" t="s">
        <v>193</v>
      </c>
      <c r="K146" s="4">
        <v>0</v>
      </c>
      <c r="M146" s="2" t="s">
        <v>392</v>
      </c>
      <c r="N146" s="4"/>
    </row>
    <row r="147" spans="1:14" x14ac:dyDescent="0.25">
      <c r="A147" s="2" t="s">
        <v>106</v>
      </c>
      <c r="B147" s="4">
        <v>287.93476271475578</v>
      </c>
      <c r="D147" s="2" t="s">
        <v>214</v>
      </c>
      <c r="E147" s="4">
        <v>282.46660050591049</v>
      </c>
      <c r="G147" s="2" t="s">
        <v>111</v>
      </c>
      <c r="H147" s="4">
        <v>177.92762781386355</v>
      </c>
      <c r="J147" s="2" t="s">
        <v>319</v>
      </c>
      <c r="K147" s="4"/>
      <c r="M147" s="2" t="s">
        <v>185</v>
      </c>
      <c r="N147" s="4"/>
    </row>
    <row r="148" spans="1:14" x14ac:dyDescent="0.25">
      <c r="A148" s="2" t="s">
        <v>213</v>
      </c>
      <c r="B148" s="4">
        <v>286.94833509222445</v>
      </c>
      <c r="D148" s="2" t="s">
        <v>262</v>
      </c>
      <c r="E148" s="4">
        <v>281.47290053625807</v>
      </c>
      <c r="G148" s="2" t="s">
        <v>115</v>
      </c>
      <c r="H148" s="4">
        <v>172.768524712003</v>
      </c>
      <c r="J148" s="2" t="s">
        <v>324</v>
      </c>
      <c r="K148" s="4"/>
      <c r="M148" s="2" t="s">
        <v>176</v>
      </c>
      <c r="N148" s="4"/>
    </row>
    <row r="149" spans="1:14" x14ac:dyDescent="0.25">
      <c r="A149" s="2" t="s">
        <v>257</v>
      </c>
      <c r="B149" s="4">
        <v>285.48836217127848</v>
      </c>
      <c r="D149" s="2" t="s">
        <v>278</v>
      </c>
      <c r="E149" s="4">
        <v>274.54164316964739</v>
      </c>
      <c r="G149" s="2" t="s">
        <v>149</v>
      </c>
      <c r="H149" s="4">
        <v>169.65878007598133</v>
      </c>
      <c r="J149" s="2" t="s">
        <v>296</v>
      </c>
      <c r="K149" s="4"/>
      <c r="M149" s="2" t="s">
        <v>209</v>
      </c>
      <c r="N149" s="4"/>
    </row>
    <row r="150" spans="1:14" x14ac:dyDescent="0.25">
      <c r="A150" s="2" t="s">
        <v>183</v>
      </c>
      <c r="B150" s="4">
        <v>285.13662290044334</v>
      </c>
      <c r="D150" s="2" t="s">
        <v>121</v>
      </c>
      <c r="E150" s="4">
        <v>273.64217384900581</v>
      </c>
      <c r="G150" s="2" t="s">
        <v>279</v>
      </c>
      <c r="H150" s="4">
        <v>162.34737762237754</v>
      </c>
      <c r="J150" s="2" t="s">
        <v>361</v>
      </c>
      <c r="K150" s="4"/>
      <c r="M150" s="2" t="s">
        <v>308</v>
      </c>
      <c r="N150" s="4"/>
    </row>
    <row r="151" spans="1:14" x14ac:dyDescent="0.25">
      <c r="A151" s="2" t="s">
        <v>214</v>
      </c>
      <c r="B151" s="4">
        <v>282.46660050591049</v>
      </c>
      <c r="D151" s="2" t="s">
        <v>140</v>
      </c>
      <c r="E151" s="4">
        <v>263.00251480008581</v>
      </c>
      <c r="G151" s="2" t="s">
        <v>284</v>
      </c>
      <c r="H151" s="4">
        <v>155.53521126760563</v>
      </c>
      <c r="J151" s="2" t="s">
        <v>279</v>
      </c>
      <c r="K151" s="4"/>
      <c r="M151" s="2" t="s">
        <v>369</v>
      </c>
      <c r="N151" s="4"/>
    </row>
    <row r="152" spans="1:14" x14ac:dyDescent="0.25">
      <c r="A152" s="2" t="s">
        <v>107</v>
      </c>
      <c r="B152" s="4">
        <v>281.35641082770388</v>
      </c>
      <c r="D152" s="2" t="s">
        <v>134</v>
      </c>
      <c r="E152" s="4">
        <v>262.88552720275447</v>
      </c>
      <c r="G152" s="2" t="s">
        <v>285</v>
      </c>
      <c r="H152" s="4">
        <v>154.10879629629633</v>
      </c>
      <c r="J152" s="2" t="s">
        <v>200</v>
      </c>
      <c r="K152" s="4"/>
      <c r="M152" s="2" t="s">
        <v>120</v>
      </c>
      <c r="N152" s="4"/>
    </row>
    <row r="153" spans="1:14" x14ac:dyDescent="0.25">
      <c r="A153" s="2" t="s">
        <v>216</v>
      </c>
      <c r="B153" s="4">
        <v>280.8917735042736</v>
      </c>
      <c r="D153" s="2" t="s">
        <v>143</v>
      </c>
      <c r="E153" s="4">
        <v>259.6195895044259</v>
      </c>
      <c r="G153" s="2" t="s">
        <v>118</v>
      </c>
      <c r="H153" s="4">
        <v>130.15384615384616</v>
      </c>
      <c r="J153" s="2" t="s">
        <v>345</v>
      </c>
      <c r="K153" s="4"/>
      <c r="M153" s="2" t="s">
        <v>205</v>
      </c>
      <c r="N153" s="4"/>
    </row>
    <row r="154" spans="1:14" x14ac:dyDescent="0.25">
      <c r="A154" s="2" t="s">
        <v>105</v>
      </c>
      <c r="B154" s="4">
        <v>276.15630885122397</v>
      </c>
      <c r="D154" s="2" t="s">
        <v>183</v>
      </c>
      <c r="E154" s="4">
        <v>256.93653785823318</v>
      </c>
      <c r="G154" s="2" t="s">
        <v>122</v>
      </c>
      <c r="H154" s="4">
        <v>104.19794425633059</v>
      </c>
      <c r="J154" s="2" t="s">
        <v>203</v>
      </c>
      <c r="K154" s="4"/>
      <c r="M154" s="2" t="s">
        <v>293</v>
      </c>
      <c r="N154" s="4"/>
    </row>
    <row r="155" spans="1:14" x14ac:dyDescent="0.25">
      <c r="A155" s="2" t="s">
        <v>186</v>
      </c>
      <c r="B155" s="4">
        <v>272.49979009135046</v>
      </c>
      <c r="D155" s="2" t="s">
        <v>213</v>
      </c>
      <c r="E155" s="4">
        <v>253.68461134453776</v>
      </c>
      <c r="G155" s="2" t="s">
        <v>113</v>
      </c>
      <c r="H155" s="4"/>
      <c r="J155" s="2" t="s">
        <v>313</v>
      </c>
      <c r="K155" s="4"/>
      <c r="M155" s="2" t="s">
        <v>198</v>
      </c>
      <c r="N155" s="4"/>
    </row>
    <row r="156" spans="1:14" x14ac:dyDescent="0.25">
      <c r="A156" s="2" t="s">
        <v>140</v>
      </c>
      <c r="B156" s="4">
        <v>271.37899374592519</v>
      </c>
      <c r="D156" s="2" t="s">
        <v>148</v>
      </c>
      <c r="E156" s="4">
        <v>253.16498594352066</v>
      </c>
      <c r="G156" s="2" t="s">
        <v>107</v>
      </c>
      <c r="H156" s="4">
        <v>0</v>
      </c>
      <c r="J156" s="2" t="s">
        <v>217</v>
      </c>
      <c r="K156" s="4"/>
      <c r="M156" s="2" t="s">
        <v>226</v>
      </c>
      <c r="N156" s="4">
        <v>0</v>
      </c>
    </row>
    <row r="157" spans="1:14" x14ac:dyDescent="0.25">
      <c r="A157" s="2" t="s">
        <v>121</v>
      </c>
      <c r="B157" s="4">
        <v>270.48030189045795</v>
      </c>
      <c r="D157" s="2" t="s">
        <v>212</v>
      </c>
      <c r="E157" s="4">
        <v>250.58691710412941</v>
      </c>
      <c r="G157" s="2" t="s">
        <v>288</v>
      </c>
      <c r="H157" s="4"/>
      <c r="J157" s="2" t="s">
        <v>310</v>
      </c>
      <c r="K157" s="4"/>
      <c r="M157" s="2" t="s">
        <v>195</v>
      </c>
      <c r="N157" s="4"/>
    </row>
    <row r="158" spans="1:14" x14ac:dyDescent="0.25">
      <c r="A158" s="2" t="s">
        <v>118</v>
      </c>
      <c r="B158" s="4">
        <v>269.55195816241837</v>
      </c>
      <c r="D158" s="2" t="s">
        <v>184</v>
      </c>
      <c r="E158" s="4">
        <v>246.36244875119272</v>
      </c>
      <c r="G158" s="2" t="s">
        <v>199</v>
      </c>
      <c r="H158" s="4"/>
      <c r="J158" s="2" t="s">
        <v>112</v>
      </c>
      <c r="K158" s="4"/>
      <c r="M158" s="2" t="s">
        <v>141</v>
      </c>
      <c r="N158" s="4">
        <v>0</v>
      </c>
    </row>
    <row r="159" spans="1:14" x14ac:dyDescent="0.25">
      <c r="A159" s="2" t="s">
        <v>277</v>
      </c>
      <c r="B159" s="4">
        <v>263.42628678437666</v>
      </c>
      <c r="D159" s="2" t="s">
        <v>142</v>
      </c>
      <c r="E159" s="4">
        <v>236.60362603465961</v>
      </c>
      <c r="G159" s="2" t="s">
        <v>372</v>
      </c>
      <c r="H159" s="4"/>
      <c r="J159" s="2" t="s">
        <v>213</v>
      </c>
      <c r="K159" s="4"/>
      <c r="M159" s="2" t="s">
        <v>192</v>
      </c>
      <c r="N159" s="4"/>
    </row>
    <row r="160" spans="1:14" x14ac:dyDescent="0.25">
      <c r="A160" s="2" t="s">
        <v>197</v>
      </c>
      <c r="B160" s="4">
        <v>262.97355031543253</v>
      </c>
      <c r="D160" s="2" t="s">
        <v>197</v>
      </c>
      <c r="E160" s="4">
        <v>236.53315759706402</v>
      </c>
      <c r="G160" s="2" t="s">
        <v>215</v>
      </c>
      <c r="H160" s="4"/>
      <c r="J160" s="2" t="s">
        <v>323</v>
      </c>
      <c r="K160" s="4"/>
      <c r="M160" s="2" t="s">
        <v>105</v>
      </c>
      <c r="N160" s="4"/>
    </row>
    <row r="161" spans="1:14" x14ac:dyDescent="0.25">
      <c r="A161" s="2" t="s">
        <v>268</v>
      </c>
      <c r="B161" s="4">
        <v>261.62524154047753</v>
      </c>
      <c r="D161" s="2" t="s">
        <v>202</v>
      </c>
      <c r="E161" s="4">
        <v>236.3774851587701</v>
      </c>
      <c r="G161" s="2" t="s">
        <v>352</v>
      </c>
      <c r="H161" s="4"/>
      <c r="J161" s="2" t="s">
        <v>366</v>
      </c>
      <c r="K161" s="4"/>
      <c r="M161" s="2" t="s">
        <v>197</v>
      </c>
      <c r="N161" s="4"/>
    </row>
    <row r="162" spans="1:14" x14ac:dyDescent="0.25">
      <c r="A162" s="2" t="s">
        <v>148</v>
      </c>
      <c r="B162" s="4">
        <v>257.17558798239497</v>
      </c>
      <c r="D162" s="2" t="s">
        <v>268</v>
      </c>
      <c r="E162" s="4">
        <v>234.50877709096875</v>
      </c>
      <c r="G162" s="2" t="s">
        <v>356</v>
      </c>
      <c r="H162" s="4"/>
      <c r="J162" s="2" t="s">
        <v>199</v>
      </c>
      <c r="K162" s="4"/>
      <c r="M162" s="2" t="s">
        <v>122</v>
      </c>
      <c r="N162" s="4"/>
    </row>
    <row r="163" spans="1:14" x14ac:dyDescent="0.25">
      <c r="A163" s="2" t="s">
        <v>209</v>
      </c>
      <c r="B163" s="4">
        <v>255.85288319484323</v>
      </c>
      <c r="D163" s="2" t="s">
        <v>195</v>
      </c>
      <c r="E163" s="4">
        <v>229.83598879204547</v>
      </c>
      <c r="G163" s="2" t="s">
        <v>295</v>
      </c>
      <c r="H163" s="4"/>
      <c r="J163" s="2" t="s">
        <v>358</v>
      </c>
      <c r="K163" s="4"/>
      <c r="M163" s="2" t="s">
        <v>379</v>
      </c>
      <c r="N163" s="4"/>
    </row>
    <row r="164" spans="1:14" x14ac:dyDescent="0.25">
      <c r="A164" s="2" t="s">
        <v>143</v>
      </c>
      <c r="B164" s="4">
        <v>255.33923088025233</v>
      </c>
      <c r="D164" s="2" t="s">
        <v>209</v>
      </c>
      <c r="E164" s="4">
        <v>223.91693290734824</v>
      </c>
      <c r="G164" s="2" t="s">
        <v>119</v>
      </c>
      <c r="H164" s="4"/>
      <c r="J164" s="2" t="s">
        <v>330</v>
      </c>
      <c r="K164" s="4"/>
      <c r="M164" s="2" t="s">
        <v>134</v>
      </c>
      <c r="N164" s="4"/>
    </row>
    <row r="165" spans="1:14" x14ac:dyDescent="0.25">
      <c r="A165" s="2" t="s">
        <v>211</v>
      </c>
      <c r="B165" s="4">
        <v>248.50587698620046</v>
      </c>
      <c r="D165" s="2" t="s">
        <v>201</v>
      </c>
      <c r="E165" s="4">
        <v>221.06972320927818</v>
      </c>
      <c r="G165" s="2" t="s">
        <v>357</v>
      </c>
      <c r="H165" s="4"/>
      <c r="J165" s="2" t="s">
        <v>331</v>
      </c>
      <c r="K165" s="4"/>
      <c r="M165" s="2" t="s">
        <v>206</v>
      </c>
      <c r="N165" s="4"/>
    </row>
    <row r="166" spans="1:14" x14ac:dyDescent="0.25">
      <c r="A166" s="2" t="s">
        <v>142</v>
      </c>
      <c r="B166" s="4">
        <v>243.53876125069888</v>
      </c>
      <c r="D166" s="2" t="s">
        <v>146</v>
      </c>
      <c r="E166" s="4">
        <v>220.55267906260605</v>
      </c>
      <c r="G166" s="2" t="s">
        <v>344</v>
      </c>
      <c r="H166" s="4"/>
      <c r="J166" s="2" t="s">
        <v>335</v>
      </c>
      <c r="K166" s="4"/>
      <c r="M166" s="2" t="s">
        <v>142</v>
      </c>
      <c r="N166" s="4"/>
    </row>
    <row r="167" spans="1:14" x14ac:dyDescent="0.25">
      <c r="A167" s="2" t="s">
        <v>271</v>
      </c>
      <c r="B167" s="4">
        <v>243.19914903389696</v>
      </c>
      <c r="D167" s="2" t="s">
        <v>113</v>
      </c>
      <c r="E167" s="4">
        <v>216.25</v>
      </c>
      <c r="G167" s="2" t="s">
        <v>377</v>
      </c>
      <c r="H167" s="4"/>
      <c r="J167" s="2" t="s">
        <v>187</v>
      </c>
      <c r="K167" s="4">
        <v>0</v>
      </c>
      <c r="M167" s="2" t="s">
        <v>383</v>
      </c>
      <c r="N167" s="4"/>
    </row>
    <row r="168" spans="1:14" x14ac:dyDescent="0.25">
      <c r="A168" s="2" t="s">
        <v>134</v>
      </c>
      <c r="B168" s="4">
        <v>242.74409490217909</v>
      </c>
      <c r="D168" s="2" t="s">
        <v>271</v>
      </c>
      <c r="E168" s="4">
        <v>207.10042524384738</v>
      </c>
      <c r="G168" s="2" t="s">
        <v>207</v>
      </c>
      <c r="H168" s="4"/>
      <c r="J168" s="2" t="s">
        <v>379</v>
      </c>
      <c r="K168" s="4"/>
      <c r="M168" s="2" t="s">
        <v>337</v>
      </c>
      <c r="N168" s="4"/>
    </row>
    <row r="169" spans="1:14" x14ac:dyDescent="0.25">
      <c r="A169" s="2" t="s">
        <v>184</v>
      </c>
      <c r="B169" s="4">
        <v>242.11807286540304</v>
      </c>
      <c r="D169" s="2" t="s">
        <v>194</v>
      </c>
      <c r="E169" s="4">
        <v>200.34840090819168</v>
      </c>
      <c r="G169" s="2" t="s">
        <v>110</v>
      </c>
      <c r="H169" s="4"/>
      <c r="J169" s="2" t="s">
        <v>344</v>
      </c>
      <c r="K169" s="4"/>
      <c r="M169" s="2" t="s">
        <v>385</v>
      </c>
      <c r="N169" s="4"/>
    </row>
    <row r="170" spans="1:14" x14ac:dyDescent="0.25">
      <c r="A170" s="2" t="s">
        <v>212</v>
      </c>
      <c r="B170" s="4">
        <v>231.96434179910528</v>
      </c>
      <c r="D170" s="2" t="s">
        <v>190</v>
      </c>
      <c r="E170" s="4">
        <v>197.96393210317817</v>
      </c>
      <c r="G170" s="2" t="s">
        <v>362</v>
      </c>
      <c r="H170" s="4"/>
      <c r="J170" s="2" t="s">
        <v>325</v>
      </c>
      <c r="K170" s="4"/>
      <c r="M170" s="2" t="s">
        <v>307</v>
      </c>
      <c r="N170" s="4"/>
    </row>
    <row r="171" spans="1:14" x14ac:dyDescent="0.25">
      <c r="A171" s="2" t="s">
        <v>304</v>
      </c>
      <c r="B171" s="4">
        <v>231.598952660549</v>
      </c>
      <c r="D171" s="2" t="s">
        <v>226</v>
      </c>
      <c r="E171" s="4">
        <v>196.94048038524778</v>
      </c>
      <c r="G171" s="2" t="s">
        <v>343</v>
      </c>
      <c r="H171" s="4"/>
      <c r="J171" s="2" t="s">
        <v>111</v>
      </c>
      <c r="K171" s="4"/>
      <c r="M171" s="2" t="s">
        <v>216</v>
      </c>
      <c r="N171" s="4"/>
    </row>
    <row r="172" spans="1:14" x14ac:dyDescent="0.25">
      <c r="A172" s="2" t="s">
        <v>202</v>
      </c>
      <c r="B172" s="4">
        <v>222.59078285309542</v>
      </c>
      <c r="D172" s="2" t="s">
        <v>198</v>
      </c>
      <c r="E172" s="4">
        <v>181.74043715847</v>
      </c>
      <c r="G172" s="2" t="s">
        <v>203</v>
      </c>
      <c r="H172" s="4"/>
      <c r="J172" s="2" t="s">
        <v>105</v>
      </c>
      <c r="K172" s="4"/>
      <c r="M172" s="2" t="s">
        <v>168</v>
      </c>
      <c r="N172" s="4"/>
    </row>
    <row r="173" spans="1:14" x14ac:dyDescent="0.25">
      <c r="A173" s="2" t="s">
        <v>146</v>
      </c>
      <c r="B173" s="4">
        <v>220.55267906260605</v>
      </c>
      <c r="D173" s="2" t="s">
        <v>318</v>
      </c>
      <c r="E173" s="4">
        <v>170.06982574509001</v>
      </c>
      <c r="G173" s="2" t="s">
        <v>226</v>
      </c>
      <c r="H173" s="4"/>
      <c r="J173" s="2" t="s">
        <v>318</v>
      </c>
      <c r="K173" s="4"/>
      <c r="M173" s="2" t="s">
        <v>335</v>
      </c>
      <c r="N173" s="4"/>
    </row>
    <row r="174" spans="1:14" x14ac:dyDescent="0.25">
      <c r="A174" s="2" t="s">
        <v>201</v>
      </c>
      <c r="B174" s="4">
        <v>209.87793877260998</v>
      </c>
      <c r="D174" s="2" t="s">
        <v>314</v>
      </c>
      <c r="E174" s="4">
        <v>165.95161290322599</v>
      </c>
      <c r="G174" s="2" t="s">
        <v>323</v>
      </c>
      <c r="H174" s="4"/>
      <c r="J174" s="2" t="s">
        <v>306</v>
      </c>
      <c r="K174" s="4"/>
      <c r="M174" s="2" t="s">
        <v>170</v>
      </c>
      <c r="N174" s="4"/>
    </row>
    <row r="175" spans="1:14" x14ac:dyDescent="0.25">
      <c r="A175" s="2" t="s">
        <v>194</v>
      </c>
      <c r="B175" s="4">
        <v>199.13780971841513</v>
      </c>
      <c r="D175" s="2" t="s">
        <v>288</v>
      </c>
      <c r="E175" s="4">
        <v>153.44552516041901</v>
      </c>
      <c r="G175" s="2" t="s">
        <v>339</v>
      </c>
      <c r="H175" s="4"/>
      <c r="J175" s="2" t="s">
        <v>304</v>
      </c>
      <c r="K175" s="4"/>
      <c r="M175" s="2" t="s">
        <v>277</v>
      </c>
      <c r="N175" s="4"/>
    </row>
    <row r="176" spans="1:14" x14ac:dyDescent="0.25">
      <c r="A176" s="2" t="s">
        <v>226</v>
      </c>
      <c r="B176" s="4">
        <v>190.47188009664751</v>
      </c>
      <c r="D176" s="2" t="s">
        <v>205</v>
      </c>
      <c r="E176" s="4">
        <v>135.57078313253001</v>
      </c>
      <c r="G176" s="2" t="s">
        <v>355</v>
      </c>
      <c r="H176" s="4"/>
      <c r="J176" s="2" t="s">
        <v>277</v>
      </c>
      <c r="K176" s="4"/>
      <c r="M176" s="2" t="s">
        <v>347</v>
      </c>
      <c r="N176" s="4"/>
    </row>
    <row r="177" spans="1:14" x14ac:dyDescent="0.25">
      <c r="A177" s="2" t="s">
        <v>296</v>
      </c>
      <c r="B177" s="4">
        <v>187.848148148148</v>
      </c>
      <c r="D177" s="2" t="s">
        <v>122</v>
      </c>
      <c r="E177" s="4">
        <v>95.999358410484035</v>
      </c>
      <c r="G177" s="2" t="s">
        <v>316</v>
      </c>
      <c r="H177" s="4"/>
      <c r="J177" s="2" t="s">
        <v>144</v>
      </c>
      <c r="K177" s="4"/>
      <c r="M177" s="2" t="s">
        <v>359</v>
      </c>
      <c r="N177" s="4"/>
    </row>
    <row r="178" spans="1:14" x14ac:dyDescent="0.25">
      <c r="A178" s="2" t="s">
        <v>190</v>
      </c>
      <c r="B178" s="4">
        <v>178.85254684495834</v>
      </c>
      <c r="D178" s="2" t="s">
        <v>339</v>
      </c>
      <c r="E178" s="4">
        <v>84.672727272727272</v>
      </c>
      <c r="G178" s="2" t="s">
        <v>335</v>
      </c>
      <c r="H178" s="4"/>
      <c r="J178" s="2" t="s">
        <v>288</v>
      </c>
      <c r="K178" s="4"/>
      <c r="M178" s="2" t="s">
        <v>320</v>
      </c>
      <c r="N178" s="4"/>
    </row>
    <row r="179" spans="1:14" x14ac:dyDescent="0.25">
      <c r="A179" s="2" t="s">
        <v>318</v>
      </c>
      <c r="B179" s="4">
        <v>167.48951957782734</v>
      </c>
      <c r="D179" s="2" t="s">
        <v>371</v>
      </c>
      <c r="E179" s="4"/>
      <c r="G179" s="2" t="s">
        <v>367</v>
      </c>
      <c r="H179" s="4"/>
      <c r="J179" s="2" t="s">
        <v>377</v>
      </c>
      <c r="K179" s="4"/>
      <c r="M179" s="2" t="s">
        <v>338</v>
      </c>
      <c r="N179" s="4"/>
    </row>
    <row r="180" spans="1:14" x14ac:dyDescent="0.25">
      <c r="A180" s="2" t="s">
        <v>314</v>
      </c>
      <c r="B180" s="4">
        <v>165.95161290322599</v>
      </c>
      <c r="D180" s="2" t="s">
        <v>343</v>
      </c>
      <c r="E180" s="4"/>
      <c r="G180" s="2" t="s">
        <v>359</v>
      </c>
      <c r="H180" s="4"/>
      <c r="J180" s="2" t="s">
        <v>178</v>
      </c>
      <c r="K180" s="4">
        <v>0</v>
      </c>
      <c r="M180" s="2" t="s">
        <v>115</v>
      </c>
      <c r="N180" s="4">
        <v>0</v>
      </c>
    </row>
    <row r="181" spans="1:14" x14ac:dyDescent="0.25">
      <c r="A181" s="2" t="s">
        <v>279</v>
      </c>
      <c r="B181" s="4">
        <v>162.34737762237754</v>
      </c>
      <c r="D181" s="2" t="s">
        <v>330</v>
      </c>
      <c r="E181" s="4"/>
      <c r="G181" s="2" t="s">
        <v>374</v>
      </c>
      <c r="H181" s="4"/>
      <c r="J181" s="2" t="s">
        <v>381</v>
      </c>
      <c r="K181" s="4"/>
      <c r="M181" s="2" t="s">
        <v>327</v>
      </c>
      <c r="N181" s="4"/>
    </row>
    <row r="182" spans="1:14" x14ac:dyDescent="0.25">
      <c r="A182" s="2" t="s">
        <v>288</v>
      </c>
      <c r="B182" s="4">
        <v>153.44552516041901</v>
      </c>
      <c r="D182" s="2" t="s">
        <v>320</v>
      </c>
      <c r="E182" s="4"/>
      <c r="G182" s="2" t="s">
        <v>373</v>
      </c>
      <c r="H182" s="4"/>
      <c r="J182" s="2" t="s">
        <v>185</v>
      </c>
      <c r="K182" s="4"/>
      <c r="M182" s="2" t="s">
        <v>350</v>
      </c>
      <c r="N182" s="4"/>
    </row>
    <row r="183" spans="1:14" x14ac:dyDescent="0.25">
      <c r="A183" s="2" t="s">
        <v>122</v>
      </c>
      <c r="B183" s="4">
        <v>122.43329017642196</v>
      </c>
      <c r="D183" s="2" t="s">
        <v>398</v>
      </c>
      <c r="E183" s="4"/>
      <c r="G183" s="2" t="s">
        <v>392</v>
      </c>
      <c r="H183" s="4"/>
      <c r="J183" s="2" t="s">
        <v>368</v>
      </c>
      <c r="K183" s="4"/>
      <c r="M183" s="2" t="s">
        <v>201</v>
      </c>
      <c r="N183" s="4"/>
    </row>
    <row r="184" spans="1:14" x14ac:dyDescent="0.25">
      <c r="A184" s="2" t="s">
        <v>113</v>
      </c>
      <c r="B184" s="4">
        <v>108.125</v>
      </c>
      <c r="D184" s="2" t="s">
        <v>328</v>
      </c>
      <c r="E184" s="4"/>
      <c r="G184" s="2" t="s">
        <v>375</v>
      </c>
      <c r="H184" s="4"/>
      <c r="J184" s="2" t="s">
        <v>311</v>
      </c>
      <c r="K184" s="4"/>
      <c r="M184" s="2" t="s">
        <v>311</v>
      </c>
      <c r="N184" s="4"/>
    </row>
    <row r="185" spans="1:14" x14ac:dyDescent="0.25">
      <c r="A185" s="2" t="s">
        <v>339</v>
      </c>
      <c r="B185" s="4">
        <v>84.672727272727272</v>
      </c>
      <c r="D185" s="2" t="s">
        <v>374</v>
      </c>
      <c r="E185" s="4"/>
      <c r="G185" s="2" t="s">
        <v>322</v>
      </c>
      <c r="H185" s="4"/>
      <c r="J185" s="2" t="s">
        <v>362</v>
      </c>
      <c r="K185" s="4"/>
      <c r="M185" s="2" t="s">
        <v>356</v>
      </c>
      <c r="N185" s="4"/>
    </row>
    <row r="186" spans="1:14" x14ac:dyDescent="0.25">
      <c r="A186" s="2" t="s">
        <v>365</v>
      </c>
      <c r="B186" s="4"/>
      <c r="D186" s="2" t="s">
        <v>337</v>
      </c>
      <c r="E186" s="4"/>
      <c r="G186" s="2" t="s">
        <v>204</v>
      </c>
      <c r="H186" s="4">
        <v>0</v>
      </c>
      <c r="J186" s="2" t="s">
        <v>350</v>
      </c>
      <c r="K186" s="4"/>
      <c r="M186" s="2" t="s">
        <v>116</v>
      </c>
      <c r="N186" s="4"/>
    </row>
    <row r="187" spans="1:14" x14ac:dyDescent="0.25">
      <c r="A187" s="2" t="s">
        <v>310</v>
      </c>
      <c r="B187" s="4"/>
      <c r="D187" s="2" t="s">
        <v>342</v>
      </c>
      <c r="E187" s="4"/>
      <c r="G187" s="2" t="s">
        <v>353</v>
      </c>
      <c r="H187" s="4"/>
      <c r="J187" s="2" t="s">
        <v>119</v>
      </c>
      <c r="K187" s="4"/>
      <c r="M187" s="2" t="s">
        <v>341</v>
      </c>
      <c r="N187" s="4"/>
    </row>
    <row r="188" spans="1:14" x14ac:dyDescent="0.25">
      <c r="A188" s="2" t="s">
        <v>311</v>
      </c>
      <c r="B188" s="4"/>
      <c r="D188" s="2" t="s">
        <v>218</v>
      </c>
      <c r="E188" s="4"/>
      <c r="G188" s="2" t="s">
        <v>368</v>
      </c>
      <c r="H188" s="4"/>
      <c r="J188" s="2" t="s">
        <v>305</v>
      </c>
      <c r="K188" s="4"/>
      <c r="M188" s="2" t="s">
        <v>305</v>
      </c>
      <c r="N188" s="4"/>
    </row>
    <row r="189" spans="1:14" x14ac:dyDescent="0.25">
      <c r="A189" s="2" t="s">
        <v>331</v>
      </c>
      <c r="B189" s="4"/>
      <c r="D189" s="2" t="s">
        <v>307</v>
      </c>
      <c r="E189" s="4"/>
      <c r="G189" s="2" t="s">
        <v>390</v>
      </c>
      <c r="H189" s="4"/>
      <c r="J189" s="2" t="s">
        <v>334</v>
      </c>
      <c r="K189" s="4"/>
      <c r="M189" s="2" t="s">
        <v>329</v>
      </c>
      <c r="N189" s="4"/>
    </row>
    <row r="190" spans="1:14" x14ac:dyDescent="0.25">
      <c r="A190" s="2" t="s">
        <v>350</v>
      </c>
      <c r="B190" s="4"/>
      <c r="D190" s="2" t="s">
        <v>388</v>
      </c>
      <c r="E190" s="4"/>
      <c r="G190" s="2" t="s">
        <v>307</v>
      </c>
      <c r="H190" s="4"/>
      <c r="J190" s="2" t="s">
        <v>294</v>
      </c>
      <c r="K190" s="4"/>
      <c r="M190" s="2" t="s">
        <v>294</v>
      </c>
      <c r="N190" s="4"/>
    </row>
    <row r="191" spans="1:14" x14ac:dyDescent="0.25">
      <c r="A191" s="2" t="s">
        <v>374</v>
      </c>
      <c r="B191" s="4"/>
      <c r="D191" s="2" t="s">
        <v>295</v>
      </c>
      <c r="E191" s="4">
        <v>0</v>
      </c>
      <c r="G191" s="2" t="s">
        <v>106</v>
      </c>
      <c r="H191" s="4"/>
      <c r="J191" s="2" t="s">
        <v>148</v>
      </c>
      <c r="K191" s="4"/>
      <c r="M191" s="2" t="s">
        <v>121</v>
      </c>
      <c r="N191" s="4"/>
    </row>
    <row r="192" spans="1:14" x14ac:dyDescent="0.25">
      <c r="A192" s="2" t="s">
        <v>335</v>
      </c>
      <c r="B192" s="4"/>
      <c r="D192" s="2" t="s">
        <v>336</v>
      </c>
      <c r="E192" s="4"/>
      <c r="G192" s="2" t="s">
        <v>388</v>
      </c>
      <c r="H192" s="4"/>
      <c r="J192" s="2" t="s">
        <v>333</v>
      </c>
      <c r="K192" s="4"/>
      <c r="M192" s="2" t="s">
        <v>333</v>
      </c>
      <c r="N192" s="4"/>
    </row>
    <row r="193" spans="1:14" x14ac:dyDescent="0.25">
      <c r="A193" s="2" t="s">
        <v>376</v>
      </c>
      <c r="B193" s="4"/>
      <c r="D193" s="2" t="s">
        <v>376</v>
      </c>
      <c r="E193" s="4"/>
      <c r="G193" s="2" t="s">
        <v>144</v>
      </c>
      <c r="H193" s="4">
        <v>0</v>
      </c>
      <c r="J193" s="2" t="s">
        <v>353</v>
      </c>
      <c r="K193" s="4"/>
      <c r="M193" s="2" t="s">
        <v>283</v>
      </c>
      <c r="N193" s="4"/>
    </row>
    <row r="194" spans="1:14" x14ac:dyDescent="0.25">
      <c r="A194" s="2" t="s">
        <v>368</v>
      </c>
      <c r="B194" s="4"/>
      <c r="D194" s="2" t="s">
        <v>375</v>
      </c>
      <c r="E194" s="4"/>
      <c r="G194" s="2" t="s">
        <v>177</v>
      </c>
      <c r="H194" s="4">
        <v>0</v>
      </c>
      <c r="J194" s="2" t="s">
        <v>113</v>
      </c>
      <c r="K194" s="4"/>
      <c r="M194" s="2" t="s">
        <v>123</v>
      </c>
      <c r="N194" s="4"/>
    </row>
    <row r="195" spans="1:14" x14ac:dyDescent="0.25">
      <c r="A195" s="2" t="s">
        <v>305</v>
      </c>
      <c r="B195" s="4"/>
      <c r="D195" s="2" t="s">
        <v>311</v>
      </c>
      <c r="E195" s="4"/>
      <c r="G195" s="2" t="s">
        <v>112</v>
      </c>
      <c r="H195" s="4"/>
      <c r="J195" s="2" t="s">
        <v>226</v>
      </c>
      <c r="K195" s="4"/>
      <c r="M195" s="2" t="s">
        <v>314</v>
      </c>
      <c r="N195" s="4"/>
    </row>
    <row r="196" spans="1:14" x14ac:dyDescent="0.25">
      <c r="A196" s="2" t="s">
        <v>317</v>
      </c>
      <c r="B196" s="4">
        <v>0</v>
      </c>
      <c r="D196" s="2" t="s">
        <v>321</v>
      </c>
      <c r="E196" s="4"/>
      <c r="G196" s="2" t="s">
        <v>184</v>
      </c>
      <c r="H196" s="4"/>
      <c r="J196" s="2" t="s">
        <v>355</v>
      </c>
      <c r="K196" s="4"/>
      <c r="M196" s="2" t="s">
        <v>365</v>
      </c>
      <c r="N196" s="4"/>
    </row>
    <row r="197" spans="1:14" x14ac:dyDescent="0.25">
      <c r="A197" s="2" t="s">
        <v>366</v>
      </c>
      <c r="B197" s="4"/>
      <c r="D197" s="2" t="s">
        <v>334</v>
      </c>
      <c r="E197" s="4"/>
      <c r="G197" s="2" t="s">
        <v>336</v>
      </c>
      <c r="H197" s="4"/>
      <c r="J197" s="2" t="s">
        <v>174</v>
      </c>
      <c r="K197" s="4"/>
      <c r="M197" s="2" t="s">
        <v>279</v>
      </c>
      <c r="N197" s="4"/>
    </row>
    <row r="198" spans="1:14" x14ac:dyDescent="0.25">
      <c r="A198" s="2" t="s">
        <v>327</v>
      </c>
      <c r="B198" s="4"/>
      <c r="D198" s="2" t="s">
        <v>356</v>
      </c>
      <c r="E198" s="4"/>
      <c r="G198" s="2" t="s">
        <v>369</v>
      </c>
      <c r="H198" s="4"/>
      <c r="J198" s="2" t="s">
        <v>198</v>
      </c>
      <c r="K198" s="4"/>
      <c r="M198" s="2" t="s">
        <v>104</v>
      </c>
      <c r="N198" s="4"/>
    </row>
    <row r="199" spans="1:14" x14ac:dyDescent="0.25">
      <c r="A199" s="2" t="s">
        <v>377</v>
      </c>
      <c r="B199" s="4"/>
      <c r="D199" s="2" t="s">
        <v>346</v>
      </c>
      <c r="E199" s="4"/>
      <c r="G199" s="2" t="s">
        <v>361</v>
      </c>
      <c r="H199" s="4"/>
      <c r="J199" s="2" t="s">
        <v>208</v>
      </c>
      <c r="K199" s="4"/>
      <c r="M199" s="2" t="s">
        <v>370</v>
      </c>
      <c r="N199" s="4"/>
    </row>
    <row r="200" spans="1:14" x14ac:dyDescent="0.25">
      <c r="A200" s="2" t="s">
        <v>367</v>
      </c>
      <c r="B200" s="4"/>
      <c r="D200" s="2" t="s">
        <v>341</v>
      </c>
      <c r="E200" s="4"/>
      <c r="G200" s="2" t="s">
        <v>350</v>
      </c>
      <c r="H200" s="4"/>
      <c r="J200" s="2" t="s">
        <v>123</v>
      </c>
      <c r="K200" s="4"/>
      <c r="M200" s="2" t="s">
        <v>217</v>
      </c>
      <c r="N200" s="4"/>
    </row>
    <row r="201" spans="1:14" x14ac:dyDescent="0.25">
      <c r="A201" s="2" t="s">
        <v>381</v>
      </c>
      <c r="B201" s="4"/>
      <c r="D201" s="2" t="s">
        <v>344</v>
      </c>
      <c r="E201" s="4"/>
      <c r="G201" s="2" t="s">
        <v>364</v>
      </c>
      <c r="H201" s="4"/>
      <c r="J201" s="2" t="s">
        <v>336</v>
      </c>
      <c r="K201" s="4"/>
      <c r="M201" s="2" t="s">
        <v>106</v>
      </c>
      <c r="N201" s="4"/>
    </row>
    <row r="202" spans="1:14" x14ac:dyDescent="0.25">
      <c r="A202" s="2" t="s">
        <v>346</v>
      </c>
      <c r="B202" s="4"/>
      <c r="D202" s="2" t="s">
        <v>347</v>
      </c>
      <c r="E202" s="4"/>
      <c r="G202" s="2" t="s">
        <v>347</v>
      </c>
      <c r="H202" s="4"/>
      <c r="J202" s="2" t="s">
        <v>190</v>
      </c>
      <c r="K202" s="4">
        <v>0</v>
      </c>
      <c r="M202" s="2" t="s">
        <v>262</v>
      </c>
      <c r="N202" s="4"/>
    </row>
    <row r="203" spans="1:14" x14ac:dyDescent="0.25">
      <c r="A203" s="2" t="s">
        <v>388</v>
      </c>
      <c r="B203" s="4"/>
      <c r="D203" s="2" t="s">
        <v>305</v>
      </c>
      <c r="E203" s="4"/>
      <c r="G203" s="2" t="s">
        <v>365</v>
      </c>
      <c r="H203" s="4"/>
      <c r="J203" s="2" t="s">
        <v>392</v>
      </c>
      <c r="K203" s="4"/>
      <c r="M203" s="2" t="s">
        <v>313</v>
      </c>
      <c r="N203" s="4"/>
    </row>
    <row r="204" spans="1:14" x14ac:dyDescent="0.25">
      <c r="A204" s="2" t="s">
        <v>385</v>
      </c>
      <c r="B204" s="4"/>
      <c r="D204" s="2" t="s">
        <v>313</v>
      </c>
      <c r="E204" s="4"/>
      <c r="G204" s="2" t="s">
        <v>398</v>
      </c>
      <c r="H204" s="4"/>
      <c r="J204" s="2" t="s">
        <v>215</v>
      </c>
      <c r="K204" s="4"/>
      <c r="M204" s="2" t="s">
        <v>289</v>
      </c>
      <c r="N204" s="4"/>
    </row>
    <row r="205" spans="1:14" x14ac:dyDescent="0.25">
      <c r="A205" s="2" t="s">
        <v>371</v>
      </c>
      <c r="B205" s="4"/>
      <c r="D205" s="2" t="s">
        <v>362</v>
      </c>
      <c r="E205" s="4"/>
      <c r="G205" s="2" t="s">
        <v>326</v>
      </c>
      <c r="H205" s="4"/>
      <c r="J205" s="2" t="s">
        <v>196</v>
      </c>
      <c r="K205" s="4"/>
      <c r="M205" s="2" t="s">
        <v>310</v>
      </c>
      <c r="N205" s="4"/>
    </row>
    <row r="206" spans="1:14" x14ac:dyDescent="0.25">
      <c r="A206" s="2" t="s">
        <v>357</v>
      </c>
      <c r="B206" s="4"/>
      <c r="D206" s="2" t="s">
        <v>353</v>
      </c>
      <c r="E206" s="4"/>
      <c r="G206" s="2" t="s">
        <v>320</v>
      </c>
      <c r="H206" s="4"/>
      <c r="J206" s="2" t="s">
        <v>197</v>
      </c>
      <c r="K206" s="4"/>
      <c r="M206" s="2" t="s">
        <v>372</v>
      </c>
      <c r="N206" s="4"/>
    </row>
    <row r="207" spans="1:14" x14ac:dyDescent="0.25">
      <c r="A207" s="2" t="s">
        <v>373</v>
      </c>
      <c r="B207" s="4"/>
      <c r="D207" s="2" t="s">
        <v>340</v>
      </c>
      <c r="E207" s="4"/>
      <c r="G207" s="2" t="s">
        <v>370</v>
      </c>
      <c r="H207" s="4"/>
      <c r="J207" s="2" t="s">
        <v>107</v>
      </c>
      <c r="K207" s="4"/>
      <c r="M207" s="2" t="s">
        <v>213</v>
      </c>
      <c r="N207" s="4"/>
    </row>
    <row r="208" spans="1:14" x14ac:dyDescent="0.25">
      <c r="A208" s="2" t="s">
        <v>321</v>
      </c>
      <c r="B208" s="4"/>
      <c r="D208" s="2" t="s">
        <v>390</v>
      </c>
      <c r="E208" s="4"/>
      <c r="G208" s="2" t="s">
        <v>314</v>
      </c>
      <c r="H208" s="4"/>
      <c r="J208" s="2" t="s">
        <v>356</v>
      </c>
      <c r="K208" s="4"/>
      <c r="M208" s="2" t="s">
        <v>111</v>
      </c>
      <c r="N208" s="4">
        <v>0</v>
      </c>
    </row>
    <row r="209" spans="1:14" x14ac:dyDescent="0.25">
      <c r="A209" s="2" t="s">
        <v>375</v>
      </c>
      <c r="B209" s="4"/>
      <c r="D209" s="2" t="s">
        <v>377</v>
      </c>
      <c r="E209" s="4"/>
      <c r="G209" s="2" t="s">
        <v>321</v>
      </c>
      <c r="H209" s="4"/>
      <c r="J209" s="2" t="s">
        <v>142</v>
      </c>
      <c r="K209" s="4"/>
      <c r="M209" s="2" t="s">
        <v>366</v>
      </c>
      <c r="N209" s="4"/>
    </row>
    <row r="210" spans="1:14" x14ac:dyDescent="0.25">
      <c r="A210" s="2" t="s">
        <v>336</v>
      </c>
      <c r="B210" s="4"/>
      <c r="D210" s="2" t="s">
        <v>308</v>
      </c>
      <c r="E210" s="4"/>
      <c r="G210" s="2" t="s">
        <v>205</v>
      </c>
      <c r="H210" s="4"/>
      <c r="J210" s="2" t="s">
        <v>352</v>
      </c>
      <c r="K210" s="4"/>
      <c r="M210" s="2" t="s">
        <v>346</v>
      </c>
      <c r="N210" s="4"/>
    </row>
    <row r="211" spans="1:14" x14ac:dyDescent="0.25">
      <c r="A211" s="2" t="s">
        <v>361</v>
      </c>
      <c r="B211" s="4"/>
      <c r="D211" s="2" t="s">
        <v>333</v>
      </c>
      <c r="E211" s="4"/>
      <c r="G211" s="2" t="s">
        <v>376</v>
      </c>
      <c r="H211" s="4"/>
      <c r="J211" s="2" t="s">
        <v>106</v>
      </c>
      <c r="K211" s="4"/>
      <c r="M211" s="2" t="s">
        <v>358</v>
      </c>
      <c r="N211" s="4"/>
    </row>
    <row r="212" spans="1:14" x14ac:dyDescent="0.25">
      <c r="A212" s="2" t="s">
        <v>324</v>
      </c>
      <c r="B212" s="4"/>
      <c r="D212" s="2" t="s">
        <v>373</v>
      </c>
      <c r="E212" s="4"/>
      <c r="G212" s="2" t="s">
        <v>214</v>
      </c>
      <c r="H212" s="4"/>
      <c r="J212" s="2" t="s">
        <v>206</v>
      </c>
      <c r="K212" s="4"/>
      <c r="M212" s="2" t="s">
        <v>377</v>
      </c>
      <c r="N212" s="4"/>
    </row>
    <row r="213" spans="1:14" x14ac:dyDescent="0.25">
      <c r="A213" s="2" t="s">
        <v>325</v>
      </c>
      <c r="B213" s="4"/>
      <c r="D213" s="2" t="s">
        <v>316</v>
      </c>
      <c r="E213" s="4"/>
      <c r="G213" s="2" t="s">
        <v>381</v>
      </c>
      <c r="H213" s="4"/>
      <c r="J213" s="2" t="s">
        <v>372</v>
      </c>
      <c r="K213" s="4"/>
      <c r="M213" s="2" t="s">
        <v>331</v>
      </c>
      <c r="N213" s="4"/>
    </row>
    <row r="214" spans="1:14" x14ac:dyDescent="0.25">
      <c r="A214" s="2" t="s">
        <v>345</v>
      </c>
      <c r="B214" s="4"/>
      <c r="D214" s="2" t="s">
        <v>332</v>
      </c>
      <c r="E214" s="4"/>
      <c r="G214" s="2" t="s">
        <v>334</v>
      </c>
      <c r="H214" s="4"/>
      <c r="J214" s="2" t="s">
        <v>201</v>
      </c>
      <c r="K214" s="4"/>
      <c r="M214" s="2" t="s">
        <v>381</v>
      </c>
      <c r="N214" s="4"/>
    </row>
    <row r="215" spans="1:14" x14ac:dyDescent="0.25">
      <c r="A215" s="2" t="s">
        <v>392</v>
      </c>
      <c r="B215" s="4"/>
      <c r="D215" s="2" t="s">
        <v>381</v>
      </c>
      <c r="E215" s="4"/>
      <c r="G215" s="2" t="s">
        <v>309</v>
      </c>
      <c r="H215" s="4"/>
      <c r="J215" s="2" t="s">
        <v>183</v>
      </c>
      <c r="K215" s="4"/>
      <c r="M215" s="2" t="s">
        <v>137</v>
      </c>
      <c r="N215" s="4">
        <v>0</v>
      </c>
    </row>
    <row r="216" spans="1:14" x14ac:dyDescent="0.25">
      <c r="A216" s="2" t="s">
        <v>369</v>
      </c>
      <c r="B216" s="4"/>
      <c r="D216" s="2" t="s">
        <v>326</v>
      </c>
      <c r="E216" s="4"/>
      <c r="G216" s="2" t="s">
        <v>193</v>
      </c>
      <c r="H216" s="4">
        <v>0</v>
      </c>
      <c r="J216" s="2" t="s">
        <v>346</v>
      </c>
      <c r="K216" s="4"/>
      <c r="M216" s="2" t="s">
        <v>285</v>
      </c>
      <c r="N216" s="4"/>
    </row>
    <row r="217" spans="1:14" x14ac:dyDescent="0.25">
      <c r="A217" s="2" t="s">
        <v>364</v>
      </c>
      <c r="B217" s="4"/>
      <c r="D217" s="2" t="s">
        <v>392</v>
      </c>
      <c r="E217" s="4"/>
      <c r="G217" s="2" t="s">
        <v>317</v>
      </c>
      <c r="H217" s="4"/>
      <c r="J217" s="2" t="s">
        <v>374</v>
      </c>
      <c r="K217" s="4"/>
      <c r="M217" s="2" t="s">
        <v>158</v>
      </c>
      <c r="N217" s="4"/>
    </row>
    <row r="218" spans="1:14" x14ac:dyDescent="0.25">
      <c r="A218" s="2" t="s">
        <v>330</v>
      </c>
      <c r="B218" s="4"/>
      <c r="D218" s="2" t="s">
        <v>309</v>
      </c>
      <c r="E218" s="4"/>
      <c r="G218" s="2" t="s">
        <v>311</v>
      </c>
      <c r="H218" s="4"/>
      <c r="J218" s="2" t="s">
        <v>383</v>
      </c>
      <c r="K218" s="4"/>
      <c r="M218" s="2" t="s">
        <v>306</v>
      </c>
      <c r="N218" s="4"/>
    </row>
    <row r="219" spans="1:14" x14ac:dyDescent="0.25">
      <c r="A219" s="2" t="s">
        <v>307</v>
      </c>
      <c r="B219" s="4"/>
      <c r="D219" s="2" t="s">
        <v>370</v>
      </c>
      <c r="E219" s="4"/>
      <c r="G219" s="2" t="s">
        <v>346</v>
      </c>
      <c r="H219" s="4"/>
      <c r="J219" s="2" t="s">
        <v>218</v>
      </c>
      <c r="K219" s="4"/>
      <c r="M219" s="2" t="s">
        <v>325</v>
      </c>
      <c r="N219" s="4"/>
    </row>
    <row r="220" spans="1:14" x14ac:dyDescent="0.25">
      <c r="A220" s="2" t="s">
        <v>356</v>
      </c>
      <c r="B220" s="4"/>
      <c r="D220" s="2" t="s">
        <v>335</v>
      </c>
      <c r="E220" s="4"/>
      <c r="G220" s="2" t="s">
        <v>208</v>
      </c>
      <c r="H220" s="4"/>
      <c r="J220" s="2" t="s">
        <v>122</v>
      </c>
      <c r="K220" s="4"/>
      <c r="M220" s="2" t="s">
        <v>187</v>
      </c>
      <c r="N220" s="4"/>
    </row>
    <row r="221" spans="1:14" x14ac:dyDescent="0.25">
      <c r="A221" s="2" t="s">
        <v>347</v>
      </c>
      <c r="B221" s="4"/>
      <c r="D221" s="2" t="s">
        <v>352</v>
      </c>
      <c r="E221" s="4"/>
      <c r="G221" s="2" t="s">
        <v>306</v>
      </c>
      <c r="H221" s="4"/>
      <c r="J221" s="2" t="s">
        <v>204</v>
      </c>
      <c r="K221" s="4"/>
      <c r="M221" s="2" t="s">
        <v>318</v>
      </c>
      <c r="N221" s="4"/>
    </row>
    <row r="222" spans="1:14" x14ac:dyDescent="0.25">
      <c r="A222" s="2" t="s">
        <v>334</v>
      </c>
      <c r="B222" s="4"/>
      <c r="D222" s="2" t="s">
        <v>317</v>
      </c>
      <c r="E222" s="4"/>
      <c r="G222" s="2" t="s">
        <v>325</v>
      </c>
      <c r="H222" s="4"/>
      <c r="J222" s="2" t="s">
        <v>340</v>
      </c>
      <c r="K222" s="4"/>
      <c r="M222" s="2" t="s">
        <v>390</v>
      </c>
      <c r="N222" s="4"/>
    </row>
    <row r="223" spans="1:14" x14ac:dyDescent="0.25">
      <c r="A223" s="2" t="s">
        <v>379</v>
      </c>
      <c r="B223" s="4"/>
      <c r="D223" s="2" t="s">
        <v>361</v>
      </c>
      <c r="E223" s="4"/>
      <c r="G223" s="2" t="s">
        <v>308</v>
      </c>
      <c r="H223" s="4"/>
      <c r="J223" s="2" t="s">
        <v>184</v>
      </c>
      <c r="K223" s="4">
        <v>0</v>
      </c>
      <c r="M223" s="2" t="s">
        <v>304</v>
      </c>
      <c r="N223" s="4"/>
    </row>
    <row r="224" spans="1:14" x14ac:dyDescent="0.25">
      <c r="A224" s="2" t="s">
        <v>337</v>
      </c>
      <c r="B224" s="4"/>
      <c r="D224" s="2" t="s">
        <v>322</v>
      </c>
      <c r="E224" s="4"/>
      <c r="G224" s="2" t="s">
        <v>379</v>
      </c>
      <c r="H224" s="4"/>
      <c r="J224" s="2" t="s">
        <v>342</v>
      </c>
      <c r="K224" s="4"/>
      <c r="M224" s="2" t="s">
        <v>112</v>
      </c>
      <c r="N224" s="4"/>
    </row>
    <row r="225" spans="1:14" x14ac:dyDescent="0.25">
      <c r="A225" s="2" t="s">
        <v>383</v>
      </c>
      <c r="B225" s="4"/>
      <c r="D225" s="2" t="s">
        <v>350</v>
      </c>
      <c r="E225" s="4"/>
      <c r="G225" s="2" t="s">
        <v>341</v>
      </c>
      <c r="H225" s="4"/>
      <c r="J225" s="2" t="s">
        <v>308</v>
      </c>
      <c r="K225" s="4"/>
      <c r="M225" s="2" t="s">
        <v>144</v>
      </c>
      <c r="N225" s="4"/>
    </row>
    <row r="226" spans="1:14" x14ac:dyDescent="0.25">
      <c r="A226" s="2" t="s">
        <v>341</v>
      </c>
      <c r="B226" s="4"/>
      <c r="D226" s="2" t="s">
        <v>329</v>
      </c>
      <c r="E226" s="4"/>
      <c r="G226" s="2" t="s">
        <v>305</v>
      </c>
      <c r="H226" s="4"/>
      <c r="J226" s="2" t="s">
        <v>364</v>
      </c>
      <c r="K226" s="4"/>
      <c r="M226" s="2" t="s">
        <v>352</v>
      </c>
      <c r="N226" s="4"/>
    </row>
    <row r="227" spans="1:14" x14ac:dyDescent="0.25">
      <c r="A227" s="2" t="s">
        <v>340</v>
      </c>
      <c r="B227" s="4"/>
      <c r="D227" s="2" t="s">
        <v>369</v>
      </c>
      <c r="E227" s="4"/>
      <c r="G227" s="2" t="s">
        <v>327</v>
      </c>
      <c r="H227" s="4"/>
      <c r="J227" s="2" t="s">
        <v>385</v>
      </c>
      <c r="K227" s="4"/>
      <c r="M227" s="2" t="s">
        <v>332</v>
      </c>
      <c r="N227" s="4"/>
    </row>
    <row r="228" spans="1:14" x14ac:dyDescent="0.25">
      <c r="A228" s="2" t="s">
        <v>316</v>
      </c>
      <c r="B228" s="4">
        <v>0</v>
      </c>
      <c r="D228" s="2" t="s">
        <v>319</v>
      </c>
      <c r="E228" s="4"/>
      <c r="G228" s="2" t="s">
        <v>105</v>
      </c>
      <c r="H228" s="4">
        <v>0</v>
      </c>
      <c r="J228" s="2" t="s">
        <v>365</v>
      </c>
      <c r="K228" s="4"/>
      <c r="M228" s="2" t="s">
        <v>113</v>
      </c>
      <c r="N228" s="4"/>
    </row>
    <row r="229" spans="1:14" x14ac:dyDescent="0.25">
      <c r="A229" s="2" t="s">
        <v>390</v>
      </c>
      <c r="B229" s="4"/>
      <c r="D229" s="2" t="s">
        <v>306</v>
      </c>
      <c r="E229" s="4"/>
      <c r="G229" s="2" t="s">
        <v>324</v>
      </c>
      <c r="H229" s="4"/>
      <c r="J229" s="2" t="s">
        <v>367</v>
      </c>
      <c r="K229" s="4"/>
      <c r="M229" s="2" t="s">
        <v>140</v>
      </c>
      <c r="N229" s="4"/>
    </row>
    <row r="230" spans="1:14" x14ac:dyDescent="0.25">
      <c r="A230" s="2" t="s">
        <v>343</v>
      </c>
      <c r="B230" s="4"/>
      <c r="D230" s="2" t="s">
        <v>296</v>
      </c>
      <c r="E230" s="4"/>
      <c r="G230" s="2" t="s">
        <v>330</v>
      </c>
      <c r="H230" s="4"/>
      <c r="J230" s="2" t="s">
        <v>347</v>
      </c>
      <c r="K230" s="4"/>
      <c r="M230" s="2" t="s">
        <v>282</v>
      </c>
      <c r="N230" s="4"/>
    </row>
    <row r="231" spans="1:14" x14ac:dyDescent="0.25">
      <c r="A231" s="2" t="s">
        <v>370</v>
      </c>
      <c r="B231" s="4"/>
      <c r="D231" s="2" t="s">
        <v>279</v>
      </c>
      <c r="E231" s="4"/>
      <c r="G231" s="2" t="s">
        <v>319</v>
      </c>
      <c r="H231" s="4"/>
      <c r="J231" s="2" t="s">
        <v>293</v>
      </c>
      <c r="K231" s="4"/>
      <c r="M231" s="2" t="s">
        <v>131</v>
      </c>
      <c r="N231" s="4">
        <v>0</v>
      </c>
    </row>
    <row r="232" spans="1:14" x14ac:dyDescent="0.25">
      <c r="A232" s="2" t="s">
        <v>398</v>
      </c>
      <c r="B232" s="4"/>
      <c r="D232" s="2" t="s">
        <v>372</v>
      </c>
      <c r="E232" s="4"/>
      <c r="G232" s="2" t="s">
        <v>318</v>
      </c>
      <c r="H232" s="4"/>
      <c r="J232" s="2" t="s">
        <v>398</v>
      </c>
      <c r="K232" s="4"/>
      <c r="M232" s="2" t="s">
        <v>288</v>
      </c>
      <c r="N232" s="4"/>
    </row>
    <row r="233" spans="1:14" x14ac:dyDescent="0.25">
      <c r="A233" s="2" t="s">
        <v>326</v>
      </c>
      <c r="B233" s="4"/>
      <c r="D233" s="2" t="s">
        <v>368</v>
      </c>
      <c r="E233" s="4"/>
      <c r="G233" s="2" t="s">
        <v>296</v>
      </c>
      <c r="H233" s="4">
        <v>0</v>
      </c>
      <c r="J233" s="2" t="s">
        <v>216</v>
      </c>
      <c r="K233" s="4"/>
      <c r="M233" s="2" t="s">
        <v>139</v>
      </c>
      <c r="N233" s="4"/>
    </row>
    <row r="234" spans="1:14" x14ac:dyDescent="0.25">
      <c r="A234" s="2" t="s">
        <v>320</v>
      </c>
      <c r="B234" s="4"/>
      <c r="D234" s="2" t="s">
        <v>365</v>
      </c>
      <c r="E234" s="4"/>
      <c r="G234" s="2" t="s">
        <v>333</v>
      </c>
      <c r="H234" s="4"/>
      <c r="J234" s="2" t="s">
        <v>320</v>
      </c>
      <c r="K234" s="4"/>
      <c r="M234" s="2" t="s">
        <v>323</v>
      </c>
      <c r="N234" s="4"/>
    </row>
    <row r="235" spans="1:14" x14ac:dyDescent="0.25">
      <c r="A235" s="2" t="s">
        <v>309</v>
      </c>
      <c r="B235" s="4"/>
      <c r="D235" s="2" t="s">
        <v>310</v>
      </c>
      <c r="E235" s="4"/>
      <c r="G235" s="2" t="s">
        <v>332</v>
      </c>
      <c r="H235" s="4"/>
      <c r="J235" s="2" t="s">
        <v>292</v>
      </c>
      <c r="K235" s="4">
        <v>0</v>
      </c>
      <c r="M235" s="2" t="s">
        <v>147</v>
      </c>
      <c r="N235" s="4"/>
    </row>
    <row r="236" spans="1:14" x14ac:dyDescent="0.25">
      <c r="A236" s="2" t="s">
        <v>323</v>
      </c>
      <c r="B236" s="4"/>
      <c r="D236" s="2" t="s">
        <v>364</v>
      </c>
      <c r="E236" s="4"/>
      <c r="G236" s="2" t="s">
        <v>217</v>
      </c>
      <c r="H236" s="4"/>
      <c r="J236" s="2" t="s">
        <v>146</v>
      </c>
      <c r="K236" s="4"/>
      <c r="M236" s="2" t="s">
        <v>174</v>
      </c>
      <c r="N236" s="4">
        <v>0</v>
      </c>
    </row>
    <row r="237" spans="1:14" x14ac:dyDescent="0.25">
      <c r="A237" s="2" t="s">
        <v>322</v>
      </c>
      <c r="B237" s="4"/>
      <c r="D237" s="2" t="s">
        <v>366</v>
      </c>
      <c r="E237" s="4"/>
      <c r="G237" s="2" t="s">
        <v>328</v>
      </c>
      <c r="H237" s="4"/>
      <c r="J237" s="2" t="s">
        <v>212</v>
      </c>
      <c r="K237" s="4"/>
      <c r="M237" s="2" t="s">
        <v>145</v>
      </c>
      <c r="N237" s="4"/>
    </row>
    <row r="238" spans="1:14" x14ac:dyDescent="0.25">
      <c r="A238" s="2" t="s">
        <v>355</v>
      </c>
      <c r="B238" s="4"/>
      <c r="D238" s="2" t="s">
        <v>367</v>
      </c>
      <c r="E238" s="4"/>
      <c r="G238" s="2" t="s">
        <v>212</v>
      </c>
      <c r="H238" s="4">
        <v>0</v>
      </c>
      <c r="J238" s="2" t="s">
        <v>316</v>
      </c>
      <c r="K238" s="4"/>
      <c r="M238" s="2" t="s">
        <v>148</v>
      </c>
      <c r="N238" s="4"/>
    </row>
    <row r="239" spans="1:14" x14ac:dyDescent="0.25">
      <c r="A239" s="2" t="s">
        <v>372</v>
      </c>
      <c r="B239" s="4"/>
      <c r="D239" s="2" t="s">
        <v>358</v>
      </c>
      <c r="E239" s="4"/>
      <c r="G239" s="2" t="s">
        <v>313</v>
      </c>
      <c r="H239" s="4"/>
      <c r="J239" s="2" t="s">
        <v>283</v>
      </c>
      <c r="K239" s="4"/>
      <c r="M239" s="2" t="s">
        <v>343</v>
      </c>
      <c r="N239" s="4"/>
    </row>
    <row r="240" spans="1:14" x14ac:dyDescent="0.25">
      <c r="A240" s="2" t="s">
        <v>332</v>
      </c>
      <c r="B240" s="4"/>
      <c r="D240" s="2" t="s">
        <v>379</v>
      </c>
      <c r="E240" s="4"/>
      <c r="G240" s="2" t="s">
        <v>358</v>
      </c>
      <c r="H240" s="4"/>
      <c r="J240" s="2" t="s">
        <v>328</v>
      </c>
      <c r="K240" s="4"/>
      <c r="M240" s="2" t="s">
        <v>295</v>
      </c>
      <c r="N240" s="4"/>
    </row>
    <row r="241" spans="1:14" x14ac:dyDescent="0.25">
      <c r="A241" s="2" t="s">
        <v>329</v>
      </c>
      <c r="B241" s="4"/>
      <c r="D241" s="2" t="s">
        <v>331</v>
      </c>
      <c r="E241" s="4"/>
      <c r="G241" s="2" t="s">
        <v>310</v>
      </c>
      <c r="H241" s="4"/>
      <c r="J241" s="2" t="s">
        <v>376</v>
      </c>
      <c r="K241" s="4"/>
      <c r="M241" s="2" t="s">
        <v>319</v>
      </c>
      <c r="N241" s="4"/>
    </row>
    <row r="242" spans="1:14" x14ac:dyDescent="0.25">
      <c r="A242" s="2" t="s">
        <v>328</v>
      </c>
      <c r="B242" s="4"/>
      <c r="D242" s="2" t="s">
        <v>206</v>
      </c>
      <c r="E242" s="4"/>
      <c r="G242" s="2" t="s">
        <v>331</v>
      </c>
      <c r="H242" s="4"/>
      <c r="J242" s="2" t="s">
        <v>307</v>
      </c>
      <c r="K242" s="4"/>
      <c r="M242" s="2" t="s">
        <v>316</v>
      </c>
      <c r="N242" s="4"/>
    </row>
    <row r="243" spans="1:14" x14ac:dyDescent="0.25">
      <c r="A243" s="2" t="s">
        <v>319</v>
      </c>
      <c r="B243" s="4"/>
      <c r="D243" s="2" t="s">
        <v>325</v>
      </c>
      <c r="E243" s="4"/>
      <c r="G243" s="2" t="s">
        <v>366</v>
      </c>
      <c r="H243" s="4"/>
      <c r="J243" s="2" t="s">
        <v>388</v>
      </c>
      <c r="K243" s="4"/>
      <c r="M243" s="2" t="s">
        <v>296</v>
      </c>
      <c r="N243" s="4"/>
    </row>
    <row r="244" spans="1:14" x14ac:dyDescent="0.25">
      <c r="A244" s="2" t="s">
        <v>344</v>
      </c>
      <c r="B244" s="4"/>
      <c r="D244" s="2" t="s">
        <v>323</v>
      </c>
      <c r="E244" s="4"/>
      <c r="G244" s="2" t="s">
        <v>383</v>
      </c>
      <c r="H244" s="4"/>
      <c r="J244" s="2" t="s">
        <v>390</v>
      </c>
      <c r="K244" s="4"/>
      <c r="M244" s="2" t="s">
        <v>317</v>
      </c>
      <c r="N244" s="4"/>
    </row>
    <row r="245" spans="1:14" x14ac:dyDescent="0.25">
      <c r="A245" s="2" t="s">
        <v>342</v>
      </c>
      <c r="B245" s="4"/>
      <c r="D245" s="2" t="s">
        <v>324</v>
      </c>
      <c r="E245" s="4"/>
      <c r="G245" s="2" t="s">
        <v>385</v>
      </c>
      <c r="H245" s="4"/>
      <c r="J245" s="2" t="s">
        <v>332</v>
      </c>
      <c r="K245" s="4"/>
      <c r="M245" s="2" t="s">
        <v>110</v>
      </c>
      <c r="N245" s="4"/>
    </row>
    <row r="246" spans="1:14" x14ac:dyDescent="0.25">
      <c r="A246" s="2" t="s">
        <v>362</v>
      </c>
      <c r="B246" s="4"/>
      <c r="D246" s="2" t="s">
        <v>383</v>
      </c>
      <c r="E246" s="4"/>
      <c r="G246" s="2" t="s">
        <v>200</v>
      </c>
      <c r="H246" s="4">
        <v>0</v>
      </c>
      <c r="J246" s="2" t="s">
        <v>140</v>
      </c>
      <c r="K246" s="4"/>
      <c r="M246" s="2" t="s">
        <v>322</v>
      </c>
      <c r="N246" s="4"/>
    </row>
    <row r="247" spans="1:14" x14ac:dyDescent="0.25">
      <c r="A247" s="2" t="s">
        <v>306</v>
      </c>
      <c r="B247" s="4"/>
      <c r="D247" s="2" t="s">
        <v>304</v>
      </c>
      <c r="E247" s="4"/>
      <c r="G247" s="2" t="s">
        <v>337</v>
      </c>
      <c r="H247" s="4"/>
      <c r="J247" s="2" t="s">
        <v>211</v>
      </c>
      <c r="K247" s="4">
        <v>0</v>
      </c>
      <c r="M247" s="2" t="s">
        <v>211</v>
      </c>
      <c r="N247" s="4"/>
    </row>
    <row r="248" spans="1:14" x14ac:dyDescent="0.25">
      <c r="A248" s="2" t="s">
        <v>333</v>
      </c>
      <c r="B248" s="4"/>
      <c r="D248" s="2" t="s">
        <v>385</v>
      </c>
      <c r="E248" s="4"/>
      <c r="G248" s="2" t="s">
        <v>371</v>
      </c>
      <c r="H248" s="4"/>
      <c r="J248" s="2" t="s">
        <v>371</v>
      </c>
      <c r="K248" s="4"/>
      <c r="M248" s="2" t="s">
        <v>371</v>
      </c>
      <c r="N248" s="4"/>
    </row>
    <row r="249" spans="1:14" x14ac:dyDescent="0.25">
      <c r="A249" s="2" t="s">
        <v>359</v>
      </c>
      <c r="B249" s="4"/>
      <c r="D249" s="2" t="s">
        <v>359</v>
      </c>
      <c r="E249" s="4"/>
      <c r="G249" s="2" t="s">
        <v>340</v>
      </c>
      <c r="H249" s="4"/>
      <c r="J249" s="2" t="s">
        <v>357</v>
      </c>
      <c r="K249" s="4"/>
      <c r="M249" s="2" t="s">
        <v>357</v>
      </c>
      <c r="N249" s="4"/>
    </row>
    <row r="250" spans="1:14" x14ac:dyDescent="0.25">
      <c r="A250" s="2" t="s">
        <v>353</v>
      </c>
      <c r="B250" s="4"/>
      <c r="D250" s="2" t="s">
        <v>216</v>
      </c>
      <c r="E250" s="4"/>
      <c r="G250" s="2" t="s">
        <v>342</v>
      </c>
      <c r="H250" s="4"/>
      <c r="J250" s="2" t="s">
        <v>373</v>
      </c>
      <c r="K250" s="4"/>
      <c r="M250" s="2" t="s">
        <v>373</v>
      </c>
      <c r="N250" s="4"/>
    </row>
    <row r="251" spans="1:14" x14ac:dyDescent="0.25">
      <c r="A251" s="2" t="s">
        <v>338</v>
      </c>
      <c r="B251" s="4"/>
      <c r="D251" s="2" t="s">
        <v>338</v>
      </c>
      <c r="E251" s="4"/>
      <c r="G251" s="2" t="s">
        <v>338</v>
      </c>
      <c r="H251" s="4"/>
      <c r="J251" s="2" t="s">
        <v>326</v>
      </c>
      <c r="K251" s="4"/>
      <c r="M251" s="2" t="s">
        <v>326</v>
      </c>
      <c r="N251" s="4"/>
    </row>
    <row r="252" spans="1:14" x14ac:dyDescent="0.25">
      <c r="A252" s="2" t="s">
        <v>308</v>
      </c>
      <c r="B252" s="4"/>
      <c r="D252" s="2" t="s">
        <v>355</v>
      </c>
      <c r="E252" s="4"/>
      <c r="G252" s="2" t="s">
        <v>142</v>
      </c>
      <c r="H252" s="4"/>
      <c r="J252" s="2" t="s">
        <v>375</v>
      </c>
      <c r="K252" s="4"/>
      <c r="M252" s="2" t="s">
        <v>375</v>
      </c>
      <c r="N252" s="4"/>
    </row>
    <row r="253" spans="1:14" x14ac:dyDescent="0.25">
      <c r="A253" s="2" t="s">
        <v>313</v>
      </c>
      <c r="B253" s="4"/>
      <c r="D253" s="2" t="s">
        <v>327</v>
      </c>
      <c r="E253" s="4"/>
      <c r="G253" s="2" t="s">
        <v>345</v>
      </c>
      <c r="H253" s="4"/>
      <c r="J253" s="2" t="s">
        <v>321</v>
      </c>
      <c r="K253" s="4"/>
      <c r="M253" s="2" t="s">
        <v>321</v>
      </c>
      <c r="N253" s="4"/>
    </row>
    <row r="254" spans="1:14" x14ac:dyDescent="0.25">
      <c r="A254" s="2" t="s">
        <v>352</v>
      </c>
      <c r="B254" s="4"/>
      <c r="D254" s="2" t="s">
        <v>345</v>
      </c>
      <c r="E254" s="4"/>
      <c r="G254" s="2" t="s">
        <v>146</v>
      </c>
      <c r="H254" s="4"/>
      <c r="J254" s="2" t="s">
        <v>309</v>
      </c>
      <c r="K254" s="4"/>
      <c r="M254" s="2" t="s">
        <v>309</v>
      </c>
      <c r="N254" s="4"/>
    </row>
    <row r="255" spans="1:14" x14ac:dyDescent="0.25">
      <c r="A255" s="2" t="s">
        <v>358</v>
      </c>
      <c r="B255" s="4"/>
      <c r="D255" s="2" t="s">
        <v>357</v>
      </c>
      <c r="E255" s="4"/>
      <c r="G255" s="2" t="s">
        <v>329</v>
      </c>
      <c r="H255" s="4"/>
      <c r="J255" s="2" t="s">
        <v>210</v>
      </c>
      <c r="K255" s="4"/>
      <c r="M255" s="2" t="s">
        <v>210</v>
      </c>
      <c r="N255" s="4"/>
    </row>
    <row r="256" spans="1:14" x14ac:dyDescent="0.25">
      <c r="A256" s="2" t="s">
        <v>378</v>
      </c>
      <c r="B256" s="4"/>
      <c r="D256" s="2" t="s">
        <v>378</v>
      </c>
      <c r="E256" s="4"/>
      <c r="G256" s="2" t="s">
        <v>378</v>
      </c>
      <c r="H256" s="4"/>
      <c r="J256" s="2" t="s">
        <v>378</v>
      </c>
      <c r="K256" s="4"/>
      <c r="M256" s="2" t="s">
        <v>378</v>
      </c>
      <c r="N256" s="4"/>
    </row>
    <row r="257" spans="1:14" x14ac:dyDescent="0.25">
      <c r="A257" s="2" t="s">
        <v>349</v>
      </c>
      <c r="B257" s="4"/>
      <c r="D257" s="2" t="s">
        <v>349</v>
      </c>
      <c r="E257" s="4"/>
      <c r="G257" s="2" t="s">
        <v>349</v>
      </c>
      <c r="H257" s="4"/>
      <c r="J257" s="2" t="s">
        <v>349</v>
      </c>
      <c r="K257" s="4"/>
      <c r="M257" s="2" t="s">
        <v>349</v>
      </c>
      <c r="N257" s="4"/>
    </row>
    <row r="258" spans="1:14" x14ac:dyDescent="0.25">
      <c r="A258" s="2" t="s">
        <v>380</v>
      </c>
      <c r="B258" s="4"/>
      <c r="D258" s="2" t="s">
        <v>380</v>
      </c>
      <c r="E258" s="4"/>
      <c r="G258" s="2" t="s">
        <v>380</v>
      </c>
      <c r="H258" s="4"/>
      <c r="J258" s="2" t="s">
        <v>380</v>
      </c>
      <c r="K258" s="4"/>
      <c r="M258" s="2" t="s">
        <v>380</v>
      </c>
      <c r="N258" s="4"/>
    </row>
    <row r="259" spans="1:14" x14ac:dyDescent="0.25">
      <c r="A259" s="2" t="s">
        <v>348</v>
      </c>
      <c r="B259" s="4"/>
      <c r="D259" s="2" t="s">
        <v>348</v>
      </c>
      <c r="E259" s="4"/>
      <c r="G259" s="2" t="s">
        <v>348</v>
      </c>
      <c r="H259" s="4"/>
      <c r="J259" s="2" t="s">
        <v>348</v>
      </c>
      <c r="K259" s="4"/>
      <c r="M259" s="2" t="s">
        <v>348</v>
      </c>
      <c r="N259" s="4"/>
    </row>
    <row r="260" spans="1:14" x14ac:dyDescent="0.25">
      <c r="A260" s="2" t="s">
        <v>382</v>
      </c>
      <c r="B260" s="4"/>
      <c r="D260" s="2" t="s">
        <v>382</v>
      </c>
      <c r="E260" s="4"/>
      <c r="G260" s="2" t="s">
        <v>382</v>
      </c>
      <c r="H260" s="4"/>
      <c r="J260" s="2" t="s">
        <v>382</v>
      </c>
      <c r="K260" s="4"/>
      <c r="M260" s="2" t="s">
        <v>382</v>
      </c>
      <c r="N260" s="4"/>
    </row>
    <row r="261" spans="1:14" x14ac:dyDescent="0.25">
      <c r="A261" s="2" t="s">
        <v>363</v>
      </c>
      <c r="B261" s="4"/>
      <c r="D261" s="2" t="s">
        <v>363</v>
      </c>
      <c r="E261" s="4"/>
      <c r="G261" s="2" t="s">
        <v>363</v>
      </c>
      <c r="H261" s="4"/>
      <c r="J261" s="2" t="s">
        <v>363</v>
      </c>
      <c r="K261" s="4"/>
      <c r="M261" s="2" t="s">
        <v>363</v>
      </c>
      <c r="N261" s="4"/>
    </row>
    <row r="262" spans="1:14" x14ac:dyDescent="0.25">
      <c r="A262" s="2" t="s">
        <v>384</v>
      </c>
      <c r="B262" s="4"/>
      <c r="D262" s="2" t="s">
        <v>384</v>
      </c>
      <c r="E262" s="4"/>
      <c r="G262" s="2" t="s">
        <v>384</v>
      </c>
      <c r="H262" s="4"/>
      <c r="J262" s="2" t="s">
        <v>384</v>
      </c>
      <c r="K262" s="4"/>
      <c r="M262" s="2" t="s">
        <v>384</v>
      </c>
      <c r="N262" s="4"/>
    </row>
    <row r="263" spans="1:14" x14ac:dyDescent="0.25">
      <c r="A263" s="2" t="s">
        <v>391</v>
      </c>
      <c r="B263" s="4"/>
      <c r="D263" s="2" t="s">
        <v>391</v>
      </c>
      <c r="E263" s="4"/>
      <c r="G263" s="2" t="s">
        <v>391</v>
      </c>
      <c r="H263" s="4"/>
      <c r="J263" s="2" t="s">
        <v>391</v>
      </c>
      <c r="K263" s="4"/>
      <c r="M263" s="2" t="s">
        <v>391</v>
      </c>
      <c r="N263" s="4"/>
    </row>
    <row r="264" spans="1:14" x14ac:dyDescent="0.25">
      <c r="A264" s="2" t="s">
        <v>386</v>
      </c>
      <c r="B264" s="4"/>
      <c r="D264" s="2" t="s">
        <v>386</v>
      </c>
      <c r="E264" s="4"/>
      <c r="G264" s="2" t="s">
        <v>386</v>
      </c>
      <c r="H264" s="4"/>
      <c r="J264" s="2" t="s">
        <v>386</v>
      </c>
      <c r="K264" s="4"/>
      <c r="M264" s="2" t="s">
        <v>386</v>
      </c>
      <c r="N264" s="4"/>
    </row>
    <row r="265" spans="1:14" x14ac:dyDescent="0.25">
      <c r="A265" s="2" t="s">
        <v>351</v>
      </c>
      <c r="B265" s="4"/>
      <c r="D265" s="2" t="s">
        <v>351</v>
      </c>
      <c r="E265" s="4"/>
      <c r="G265" s="2" t="s">
        <v>351</v>
      </c>
      <c r="H265" s="4"/>
      <c r="J265" s="2" t="s">
        <v>351</v>
      </c>
      <c r="K265" s="4"/>
      <c r="M265" s="2" t="s">
        <v>351</v>
      </c>
      <c r="N265" s="4"/>
    </row>
    <row r="266" spans="1:14" x14ac:dyDescent="0.25">
      <c r="A266" s="2" t="s">
        <v>387</v>
      </c>
      <c r="B266" s="4"/>
      <c r="D266" s="2" t="s">
        <v>387</v>
      </c>
      <c r="E266" s="4"/>
      <c r="G266" s="2" t="s">
        <v>387</v>
      </c>
      <c r="H266" s="4"/>
      <c r="J266" s="2" t="s">
        <v>387</v>
      </c>
      <c r="K266" s="4"/>
      <c r="M266" s="2" t="s">
        <v>387</v>
      </c>
      <c r="N266" s="4"/>
    </row>
    <row r="267" spans="1:14" x14ac:dyDescent="0.25">
      <c r="A267" s="2" t="s">
        <v>360</v>
      </c>
      <c r="B267" s="4"/>
      <c r="D267" s="2" t="s">
        <v>360</v>
      </c>
      <c r="E267" s="4"/>
      <c r="G267" s="2" t="s">
        <v>360</v>
      </c>
      <c r="H267" s="4"/>
      <c r="J267" s="2" t="s">
        <v>360</v>
      </c>
      <c r="K267" s="4"/>
      <c r="M267" s="2" t="s">
        <v>360</v>
      </c>
      <c r="N267" s="4"/>
    </row>
    <row r="268" spans="1:14" x14ac:dyDescent="0.25">
      <c r="A268" s="2" t="s">
        <v>389</v>
      </c>
      <c r="B268" s="4"/>
      <c r="D268" s="2" t="s">
        <v>389</v>
      </c>
      <c r="E268" s="4"/>
      <c r="G268" s="2" t="s">
        <v>389</v>
      </c>
      <c r="H268" s="4"/>
      <c r="J268" s="2" t="s">
        <v>389</v>
      </c>
      <c r="K268" s="4"/>
      <c r="M268" s="2" t="s">
        <v>389</v>
      </c>
      <c r="N268" s="4"/>
    </row>
    <row r="269" spans="1:14" x14ac:dyDescent="0.25">
      <c r="A269" s="2" t="s">
        <v>312</v>
      </c>
      <c r="B269" s="4"/>
      <c r="D269" s="2" t="s">
        <v>312</v>
      </c>
      <c r="E269" s="4"/>
      <c r="G269" s="2" t="s">
        <v>312</v>
      </c>
      <c r="H269" s="4"/>
      <c r="J269" s="2" t="s">
        <v>312</v>
      </c>
      <c r="K269" s="4"/>
      <c r="M269" s="2" t="s">
        <v>312</v>
      </c>
      <c r="N269" s="4"/>
    </row>
    <row r="270" spans="1:14" x14ac:dyDescent="0.25">
      <c r="A270" s="2" t="s">
        <v>395</v>
      </c>
      <c r="B270" s="4"/>
      <c r="D270" s="2" t="s">
        <v>395</v>
      </c>
      <c r="E270" s="4"/>
      <c r="G270" s="2" t="s">
        <v>395</v>
      </c>
      <c r="H270" s="4"/>
      <c r="J270" s="2" t="s">
        <v>395</v>
      </c>
      <c r="K270" s="4"/>
      <c r="M270" s="2" t="s">
        <v>395</v>
      </c>
      <c r="N270" s="4"/>
    </row>
    <row r="271" spans="1:14" x14ac:dyDescent="0.25">
      <c r="A271" s="2" t="s">
        <v>315</v>
      </c>
      <c r="B271" s="4">
        <v>0</v>
      </c>
      <c r="D271" s="2" t="s">
        <v>315</v>
      </c>
      <c r="E271" s="4"/>
      <c r="G271" s="2" t="s">
        <v>315</v>
      </c>
      <c r="H271" s="4"/>
      <c r="J271" s="2" t="s">
        <v>315</v>
      </c>
      <c r="K271" s="4"/>
      <c r="M271" s="2" t="s">
        <v>315</v>
      </c>
      <c r="N271" s="4"/>
    </row>
    <row r="272" spans="1:14" x14ac:dyDescent="0.25">
      <c r="A272" s="2" t="s">
        <v>354</v>
      </c>
      <c r="B272" s="4"/>
      <c r="D272" s="2" t="s">
        <v>354</v>
      </c>
      <c r="E272" s="4"/>
      <c r="G272" s="2" t="s">
        <v>354</v>
      </c>
      <c r="H272" s="4"/>
      <c r="J272" s="2" t="s">
        <v>354</v>
      </c>
      <c r="K272" s="4"/>
      <c r="M272" s="2" t="s">
        <v>354</v>
      </c>
      <c r="N272" s="4"/>
    </row>
  </sheetData>
  <pageMargins left="0.7" right="0.7" top="0.75" bottom="0.75" header="0.3" footer="0.3"/>
  <pageSetup paperSize="9" orientation="portrait" verticalDpi="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253"/>
  <sheetViews>
    <sheetView zoomScale="90" zoomScaleNormal="90" workbookViewId="0">
      <selection activeCell="E20" sqref="E20"/>
    </sheetView>
  </sheetViews>
  <sheetFormatPr baseColWidth="10" defaultRowHeight="15" x14ac:dyDescent="0.25"/>
  <cols>
    <col min="1" max="1" width="18.7109375" bestFit="1" customWidth="1"/>
    <col min="2" max="2" width="16.85546875" bestFit="1" customWidth="1"/>
    <col min="3" max="22" width="6.7109375" bestFit="1" customWidth="1"/>
    <col min="23" max="23" width="23.42578125" bestFit="1" customWidth="1"/>
    <col min="24" max="24" width="19.28515625" bestFit="1" customWidth="1"/>
    <col min="25" max="25" width="9" customWidth="1"/>
    <col min="26" max="26" width="23.42578125" bestFit="1" customWidth="1"/>
    <col min="27" max="27" width="19.28515625" bestFit="1" customWidth="1"/>
    <col min="28" max="28" width="8" customWidth="1"/>
    <col min="29" max="29" width="22.5703125" customWidth="1"/>
    <col min="30" max="30" width="12.42578125" customWidth="1"/>
    <col min="31" max="33" width="9" customWidth="1"/>
    <col min="34" max="34" width="5" customWidth="1"/>
    <col min="35" max="35" width="9.28515625" customWidth="1"/>
  </cols>
  <sheetData>
    <row r="1" spans="1:29" x14ac:dyDescent="0.25">
      <c r="A1" s="1" t="s">
        <v>29</v>
      </c>
      <c r="B1" s="1" t="s">
        <v>0</v>
      </c>
      <c r="W1" s="1" t="s">
        <v>7</v>
      </c>
      <c r="X1" t="s">
        <v>6</v>
      </c>
    </row>
    <row r="2" spans="1:29" x14ac:dyDescent="0.25">
      <c r="A2" s="1" t="s">
        <v>9</v>
      </c>
      <c r="B2">
        <v>2005</v>
      </c>
      <c r="C2">
        <v>2006</v>
      </c>
      <c r="D2">
        <v>2007</v>
      </c>
      <c r="E2">
        <v>2008</v>
      </c>
      <c r="F2">
        <v>2009</v>
      </c>
      <c r="G2">
        <v>2010</v>
      </c>
      <c r="H2">
        <v>2011</v>
      </c>
      <c r="I2">
        <v>2012</v>
      </c>
      <c r="J2">
        <v>2013</v>
      </c>
      <c r="K2">
        <v>2014</v>
      </c>
      <c r="L2">
        <v>2015</v>
      </c>
      <c r="M2">
        <v>2016</v>
      </c>
      <c r="N2">
        <v>2017</v>
      </c>
      <c r="O2">
        <v>2018</v>
      </c>
      <c r="P2">
        <v>2019</v>
      </c>
      <c r="Q2">
        <v>2020</v>
      </c>
      <c r="R2">
        <v>2023</v>
      </c>
      <c r="S2">
        <v>2021</v>
      </c>
      <c r="T2">
        <v>2022</v>
      </c>
      <c r="W2" s="1" t="s">
        <v>0</v>
      </c>
      <c r="X2" s="2">
        <v>2020</v>
      </c>
      <c r="Z2" s="1" t="s">
        <v>0</v>
      </c>
      <c r="AA2" s="2">
        <v>2020</v>
      </c>
      <c r="AC2">
        <f>+AA2</f>
        <v>2020</v>
      </c>
    </row>
    <row r="3" spans="1:29" x14ac:dyDescent="0.25">
      <c r="A3" s="2" t="s">
        <v>152</v>
      </c>
      <c r="B3" s="50">
        <v>822</v>
      </c>
      <c r="C3" s="50">
        <v>3614</v>
      </c>
      <c r="D3" s="50"/>
      <c r="E3" s="50"/>
      <c r="F3" s="50">
        <v>24721</v>
      </c>
      <c r="G3" s="50">
        <v>8262</v>
      </c>
      <c r="H3" s="50">
        <v>6706</v>
      </c>
      <c r="I3" s="50"/>
      <c r="J3" s="50">
        <v>0</v>
      </c>
      <c r="K3" s="50">
        <v>0</v>
      </c>
      <c r="L3" s="50">
        <v>0</v>
      </c>
      <c r="M3" s="50">
        <v>0</v>
      </c>
      <c r="N3" s="50">
        <v>0</v>
      </c>
      <c r="O3" s="50">
        <v>0</v>
      </c>
      <c r="P3" s="50">
        <v>9290</v>
      </c>
      <c r="Q3" s="50">
        <v>0</v>
      </c>
      <c r="R3" s="50"/>
      <c r="S3" s="50"/>
      <c r="T3" s="50"/>
      <c r="W3" s="1" t="s">
        <v>9</v>
      </c>
      <c r="X3" t="s">
        <v>28</v>
      </c>
      <c r="Z3" s="1" t="s">
        <v>9</v>
      </c>
      <c r="AA3" t="s">
        <v>28</v>
      </c>
      <c r="AC3" t="str">
        <f>IF(AA3="(Alle)","Norge",AA3)</f>
        <v>(Flere elementer)</v>
      </c>
    </row>
    <row r="4" spans="1:29" x14ac:dyDescent="0.25">
      <c r="A4" s="2" t="s">
        <v>297</v>
      </c>
      <c r="B4" s="50">
        <v>1013704</v>
      </c>
      <c r="C4" s="50">
        <v>1036766</v>
      </c>
      <c r="D4" s="50">
        <v>1356714</v>
      </c>
      <c r="E4" s="50">
        <v>1737561</v>
      </c>
      <c r="F4" s="50">
        <v>1305521</v>
      </c>
      <c r="G4" s="50">
        <v>1599009</v>
      </c>
      <c r="H4" s="50">
        <v>1535914</v>
      </c>
      <c r="I4" s="50">
        <v>1651811</v>
      </c>
      <c r="J4" s="50">
        <v>1302484</v>
      </c>
      <c r="K4" s="50">
        <v>1840031</v>
      </c>
      <c r="L4" s="50">
        <v>1677974</v>
      </c>
      <c r="M4" s="50">
        <v>1903932</v>
      </c>
      <c r="N4" s="50">
        <v>2104435</v>
      </c>
      <c r="O4" s="50">
        <v>631022</v>
      </c>
      <c r="P4" s="50">
        <v>1461069</v>
      </c>
      <c r="Q4" s="50">
        <v>2022537</v>
      </c>
      <c r="R4" s="50"/>
      <c r="S4" s="50"/>
      <c r="T4" s="50"/>
    </row>
    <row r="5" spans="1:29" x14ac:dyDescent="0.25">
      <c r="A5" s="2" t="s">
        <v>298</v>
      </c>
      <c r="B5" s="50">
        <v>970533</v>
      </c>
      <c r="C5" s="50">
        <v>798773</v>
      </c>
      <c r="D5" s="50">
        <v>1004718</v>
      </c>
      <c r="E5" s="50">
        <v>1238940</v>
      </c>
      <c r="F5" s="50">
        <v>1311214</v>
      </c>
      <c r="G5" s="50">
        <v>1384048</v>
      </c>
      <c r="H5" s="50">
        <v>1158586</v>
      </c>
      <c r="I5" s="50">
        <v>1205690</v>
      </c>
      <c r="J5" s="50">
        <v>1006576</v>
      </c>
      <c r="K5" s="50">
        <v>1493456</v>
      </c>
      <c r="L5" s="50">
        <v>1248982</v>
      </c>
      <c r="M5" s="50">
        <v>1562427</v>
      </c>
      <c r="N5" s="50">
        <v>1014560</v>
      </c>
      <c r="O5" s="50">
        <v>499031</v>
      </c>
      <c r="P5" s="50">
        <v>914023</v>
      </c>
      <c r="Q5" s="50">
        <v>1558350</v>
      </c>
      <c r="R5" s="50"/>
      <c r="S5" s="50"/>
      <c r="T5" s="50"/>
      <c r="W5" s="1" t="s">
        <v>14</v>
      </c>
      <c r="X5" t="s">
        <v>30</v>
      </c>
      <c r="Z5" s="1" t="s">
        <v>14</v>
      </c>
      <c r="AA5" t="s">
        <v>29</v>
      </c>
    </row>
    <row r="6" spans="1:29" x14ac:dyDescent="0.25">
      <c r="A6" s="2" t="s">
        <v>299</v>
      </c>
      <c r="B6" s="50"/>
      <c r="C6" s="50"/>
      <c r="D6" s="50"/>
      <c r="E6" s="50"/>
      <c r="F6" s="50"/>
      <c r="G6" s="50"/>
      <c r="H6" s="50"/>
      <c r="I6" s="50"/>
      <c r="J6" s="50"/>
      <c r="K6" s="50"/>
      <c r="L6" s="50"/>
      <c r="M6" s="50"/>
      <c r="N6" s="50"/>
      <c r="O6" s="50"/>
      <c r="P6" s="50"/>
      <c r="Q6" s="50"/>
      <c r="R6" s="50"/>
      <c r="S6" s="50"/>
      <c r="T6" s="50"/>
      <c r="W6" s="2" t="s">
        <v>228</v>
      </c>
      <c r="X6" s="50">
        <v>7548</v>
      </c>
      <c r="Z6" s="2" t="s">
        <v>228</v>
      </c>
      <c r="AA6" s="50">
        <v>1645057</v>
      </c>
      <c r="AB6">
        <f t="shared" ref="AB6:AB69" si="0">VLOOKUP(Z6,$W$6:$X$1009,2,FALSE)</f>
        <v>7548</v>
      </c>
      <c r="AC6" s="4">
        <f>IF(AB6*AA6&gt;0,AA6/AB6,"")</f>
        <v>217.94607843137254</v>
      </c>
    </row>
    <row r="7" spans="1:29" x14ac:dyDescent="0.25">
      <c r="A7" s="2" t="s">
        <v>151</v>
      </c>
      <c r="B7" s="50">
        <v>2035062</v>
      </c>
      <c r="C7" s="50">
        <v>2072103</v>
      </c>
      <c r="D7" s="50">
        <v>2236580</v>
      </c>
      <c r="E7" s="50">
        <v>2390980</v>
      </c>
      <c r="F7" s="50">
        <v>2330787</v>
      </c>
      <c r="G7" s="50">
        <v>2604745</v>
      </c>
      <c r="H7" s="50">
        <v>1283285</v>
      </c>
      <c r="I7" s="50">
        <v>1870276</v>
      </c>
      <c r="J7" s="50">
        <v>1469686</v>
      </c>
      <c r="K7" s="50">
        <v>1930660</v>
      </c>
      <c r="L7" s="50">
        <v>2042644</v>
      </c>
      <c r="M7" s="50">
        <v>1970593</v>
      </c>
      <c r="N7" s="50">
        <v>1931936</v>
      </c>
      <c r="O7" s="50">
        <v>925279</v>
      </c>
      <c r="P7" s="50">
        <v>1564785</v>
      </c>
      <c r="Q7" s="50">
        <v>2732969</v>
      </c>
      <c r="R7" s="50"/>
      <c r="S7" s="50"/>
      <c r="T7" s="50"/>
      <c r="W7" s="2" t="s">
        <v>229</v>
      </c>
      <c r="X7" s="50">
        <v>5015</v>
      </c>
      <c r="Z7" s="2" t="s">
        <v>229</v>
      </c>
      <c r="AA7" s="50">
        <v>1059812</v>
      </c>
      <c r="AB7">
        <f t="shared" si="0"/>
        <v>5015</v>
      </c>
      <c r="AC7" s="4">
        <f t="shared" ref="AC7:AC70" si="1">IF(AB7*AA7&gt;0,AA7/AB7,"")</f>
        <v>211.32841475573281</v>
      </c>
    </row>
    <row r="8" spans="1:29" x14ac:dyDescent="0.25">
      <c r="A8" s="2" t="s">
        <v>21</v>
      </c>
      <c r="B8" s="50">
        <v>9975</v>
      </c>
      <c r="C8" s="50">
        <v>26504</v>
      </c>
      <c r="D8" s="50">
        <v>12042</v>
      </c>
      <c r="E8" s="50">
        <v>10462</v>
      </c>
      <c r="F8" s="50">
        <v>105146</v>
      </c>
      <c r="G8" s="50">
        <v>81074</v>
      </c>
      <c r="H8" s="50">
        <v>37126</v>
      </c>
      <c r="I8" s="50">
        <v>42919</v>
      </c>
      <c r="J8" s="50">
        <v>73113</v>
      </c>
      <c r="K8" s="50">
        <v>86633</v>
      </c>
      <c r="L8" s="50">
        <v>17717</v>
      </c>
      <c r="M8" s="50">
        <v>16307</v>
      </c>
      <c r="N8" s="50">
        <v>15246</v>
      </c>
      <c r="O8" s="50">
        <v>0</v>
      </c>
      <c r="P8" s="50">
        <v>26426</v>
      </c>
      <c r="Q8" s="50">
        <v>23515</v>
      </c>
      <c r="R8" s="50"/>
      <c r="S8" s="50"/>
      <c r="T8" s="50"/>
      <c r="W8" s="2" t="s">
        <v>230</v>
      </c>
      <c r="X8" s="50">
        <v>4546</v>
      </c>
      <c r="Z8" s="2" t="s">
        <v>230</v>
      </c>
      <c r="AA8" s="50">
        <v>843416</v>
      </c>
      <c r="AB8">
        <f t="shared" si="0"/>
        <v>4546</v>
      </c>
      <c r="AC8" s="4">
        <f t="shared" si="1"/>
        <v>185.5292564892213</v>
      </c>
    </row>
    <row r="9" spans="1:29" x14ac:dyDescent="0.25">
      <c r="A9" s="2" t="s">
        <v>22</v>
      </c>
      <c r="B9" s="50"/>
      <c r="C9" s="50"/>
      <c r="D9" s="50"/>
      <c r="E9" s="50"/>
      <c r="F9" s="50"/>
      <c r="G9" s="50"/>
      <c r="H9" s="50"/>
      <c r="I9" s="50"/>
      <c r="J9" s="50">
        <v>0</v>
      </c>
      <c r="K9" s="50">
        <v>0</v>
      </c>
      <c r="L9" s="50">
        <v>0</v>
      </c>
      <c r="M9" s="50">
        <v>0</v>
      </c>
      <c r="N9" s="50">
        <v>0</v>
      </c>
      <c r="O9" s="50">
        <v>0</v>
      </c>
      <c r="P9" s="50">
        <v>0</v>
      </c>
      <c r="Q9" s="50">
        <v>0</v>
      </c>
      <c r="R9" s="50"/>
      <c r="S9" s="50"/>
      <c r="T9" s="50"/>
      <c r="W9" s="2" t="s">
        <v>231</v>
      </c>
      <c r="X9" s="50">
        <v>2939</v>
      </c>
      <c r="Z9" s="2" t="s">
        <v>155</v>
      </c>
      <c r="AA9" s="50">
        <v>641333</v>
      </c>
      <c r="AB9">
        <f t="shared" si="0"/>
        <v>1758</v>
      </c>
      <c r="AC9" s="4">
        <f t="shared" si="1"/>
        <v>364.80830489192266</v>
      </c>
    </row>
    <row r="10" spans="1:29" x14ac:dyDescent="0.25">
      <c r="A10" s="2" t="s">
        <v>23</v>
      </c>
      <c r="B10" s="50"/>
      <c r="C10" s="50"/>
      <c r="D10" s="50">
        <v>16203</v>
      </c>
      <c r="E10" s="50">
        <v>20745</v>
      </c>
      <c r="F10" s="50">
        <v>29997</v>
      </c>
      <c r="G10" s="50">
        <v>36559</v>
      </c>
      <c r="H10" s="50"/>
      <c r="I10" s="50">
        <v>14207</v>
      </c>
      <c r="J10" s="50">
        <v>0</v>
      </c>
      <c r="K10" s="50">
        <v>0</v>
      </c>
      <c r="L10" s="50">
        <v>0</v>
      </c>
      <c r="M10" s="50">
        <v>25513</v>
      </c>
      <c r="N10" s="50">
        <v>97045</v>
      </c>
      <c r="O10" s="50">
        <v>0</v>
      </c>
      <c r="P10" s="50">
        <v>0</v>
      </c>
      <c r="Q10" s="50">
        <v>0</v>
      </c>
      <c r="R10" s="50"/>
      <c r="S10" s="50"/>
      <c r="T10" s="50"/>
      <c r="W10" s="2" t="s">
        <v>238</v>
      </c>
      <c r="X10" s="50">
        <v>2874</v>
      </c>
      <c r="Z10" s="2" t="s">
        <v>238</v>
      </c>
      <c r="AA10" s="50">
        <v>628167</v>
      </c>
      <c r="AB10">
        <f t="shared" si="0"/>
        <v>2874</v>
      </c>
      <c r="AC10" s="4">
        <f t="shared" si="1"/>
        <v>218.56889352818371</v>
      </c>
    </row>
    <row r="11" spans="1:29" x14ac:dyDescent="0.25">
      <c r="A11" s="2" t="s">
        <v>24</v>
      </c>
      <c r="B11" s="50">
        <v>67107</v>
      </c>
      <c r="C11" s="50">
        <v>42640</v>
      </c>
      <c r="D11" s="50">
        <v>43170</v>
      </c>
      <c r="E11" s="50">
        <v>48707</v>
      </c>
      <c r="F11" s="50">
        <v>39100</v>
      </c>
      <c r="G11" s="50">
        <v>71921</v>
      </c>
      <c r="H11" s="50">
        <v>33732</v>
      </c>
      <c r="I11" s="50"/>
      <c r="J11" s="50">
        <v>0</v>
      </c>
      <c r="K11" s="50">
        <v>0</v>
      </c>
      <c r="L11" s="50">
        <v>0</v>
      </c>
      <c r="M11" s="50">
        <v>0</v>
      </c>
      <c r="N11" s="50">
        <v>419</v>
      </c>
      <c r="O11" s="50">
        <v>2975</v>
      </c>
      <c r="P11" s="50">
        <v>5321</v>
      </c>
      <c r="Q11" s="50">
        <v>8898</v>
      </c>
      <c r="R11" s="50"/>
      <c r="S11" s="50"/>
      <c r="T11" s="50"/>
      <c r="W11" s="2" t="s">
        <v>233</v>
      </c>
      <c r="X11" s="50">
        <v>2223</v>
      </c>
      <c r="Z11" s="2" t="s">
        <v>231</v>
      </c>
      <c r="AA11" s="50">
        <v>604941</v>
      </c>
      <c r="AB11">
        <f t="shared" si="0"/>
        <v>2939</v>
      </c>
      <c r="AC11" s="4">
        <f t="shared" si="1"/>
        <v>205.83225586934333</v>
      </c>
    </row>
    <row r="12" spans="1:29" x14ac:dyDescent="0.25">
      <c r="A12" s="2" t="s">
        <v>300</v>
      </c>
      <c r="B12" s="50">
        <v>13813</v>
      </c>
      <c r="C12" s="50">
        <v>24857</v>
      </c>
      <c r="D12" s="50">
        <v>41591</v>
      </c>
      <c r="E12" s="50">
        <v>43346</v>
      </c>
      <c r="F12" s="50">
        <v>72352</v>
      </c>
      <c r="G12" s="50">
        <v>89452</v>
      </c>
      <c r="H12" s="50">
        <v>89482</v>
      </c>
      <c r="I12" s="50">
        <v>103028</v>
      </c>
      <c r="J12" s="50">
        <v>73057</v>
      </c>
      <c r="K12" s="50">
        <v>201276</v>
      </c>
      <c r="L12" s="50">
        <v>139674</v>
      </c>
      <c r="M12" s="50">
        <v>560943</v>
      </c>
      <c r="N12" s="50">
        <v>370766</v>
      </c>
      <c r="O12" s="50">
        <v>137665</v>
      </c>
      <c r="P12" s="50">
        <v>449649</v>
      </c>
      <c r="Q12" s="50">
        <v>532246</v>
      </c>
      <c r="R12" s="50"/>
      <c r="S12" s="50"/>
      <c r="T12" s="50"/>
      <c r="W12" s="2" t="s">
        <v>237</v>
      </c>
      <c r="X12" s="50">
        <v>1907</v>
      </c>
      <c r="Z12" s="2" t="s">
        <v>237</v>
      </c>
      <c r="AA12" s="50">
        <v>554929</v>
      </c>
      <c r="AB12">
        <f t="shared" si="0"/>
        <v>1907</v>
      </c>
      <c r="AC12" s="4">
        <f t="shared" si="1"/>
        <v>290.99580492920819</v>
      </c>
    </row>
    <row r="13" spans="1:29" x14ac:dyDescent="0.25">
      <c r="A13" s="2" t="s">
        <v>301</v>
      </c>
      <c r="B13" s="50"/>
      <c r="C13" s="50"/>
      <c r="D13" s="50"/>
      <c r="E13" s="50"/>
      <c r="F13" s="50"/>
      <c r="G13" s="50"/>
      <c r="H13" s="50"/>
      <c r="I13" s="50"/>
      <c r="J13" s="50"/>
      <c r="K13" s="50"/>
      <c r="L13" s="50"/>
      <c r="M13" s="50"/>
      <c r="N13" s="50"/>
      <c r="O13" s="50"/>
      <c r="P13" s="50"/>
      <c r="Q13" s="50"/>
      <c r="R13" s="50"/>
      <c r="S13" s="50"/>
      <c r="T13" s="50"/>
      <c r="W13" s="2" t="s">
        <v>175</v>
      </c>
      <c r="X13" s="50">
        <v>1827</v>
      </c>
      <c r="Z13" s="2" t="s">
        <v>166</v>
      </c>
      <c r="AA13" s="50">
        <v>449802</v>
      </c>
      <c r="AB13">
        <f t="shared" si="0"/>
        <v>1189</v>
      </c>
      <c r="AC13" s="4">
        <f t="shared" si="1"/>
        <v>378.30277544154751</v>
      </c>
    </row>
    <row r="14" spans="1:29" x14ac:dyDescent="0.25">
      <c r="A14" s="2" t="s">
        <v>150</v>
      </c>
      <c r="B14" s="50">
        <v>2624183</v>
      </c>
      <c r="C14" s="50">
        <v>3489763</v>
      </c>
      <c r="D14" s="50">
        <v>2683196</v>
      </c>
      <c r="E14" s="50">
        <v>3630050</v>
      </c>
      <c r="F14" s="50">
        <v>3131177</v>
      </c>
      <c r="G14" s="50">
        <v>3331498</v>
      </c>
      <c r="H14" s="50">
        <v>3984864</v>
      </c>
      <c r="I14" s="50">
        <v>4509361</v>
      </c>
      <c r="J14" s="50">
        <v>4109962</v>
      </c>
      <c r="K14" s="50">
        <v>3985226</v>
      </c>
      <c r="L14" s="50">
        <v>2483416</v>
      </c>
      <c r="M14" s="50">
        <v>3896086</v>
      </c>
      <c r="N14" s="50">
        <v>3083270</v>
      </c>
      <c r="O14" s="50">
        <v>2224903</v>
      </c>
      <c r="P14" s="50">
        <v>2607675</v>
      </c>
      <c r="Q14" s="50">
        <v>2127303</v>
      </c>
      <c r="R14" s="50"/>
      <c r="S14" s="50"/>
      <c r="T14" s="50"/>
      <c r="W14" s="2" t="s">
        <v>253</v>
      </c>
      <c r="X14" s="50">
        <v>1820</v>
      </c>
      <c r="Z14" s="2" t="s">
        <v>175</v>
      </c>
      <c r="AA14" s="50">
        <v>398055</v>
      </c>
      <c r="AB14">
        <f t="shared" si="0"/>
        <v>1827</v>
      </c>
      <c r="AC14" s="4">
        <f t="shared" si="1"/>
        <v>217.87356321839081</v>
      </c>
    </row>
    <row r="15" spans="1:29" x14ac:dyDescent="0.25">
      <c r="A15" s="2" t="s">
        <v>302</v>
      </c>
      <c r="B15" s="50">
        <v>332995</v>
      </c>
      <c r="C15" s="50">
        <v>145236</v>
      </c>
      <c r="D15" s="50">
        <v>414606</v>
      </c>
      <c r="E15" s="50">
        <v>425045</v>
      </c>
      <c r="F15" s="50">
        <v>549131</v>
      </c>
      <c r="G15" s="50">
        <v>1189068</v>
      </c>
      <c r="H15" s="50">
        <v>809549</v>
      </c>
      <c r="I15" s="50">
        <v>973791</v>
      </c>
      <c r="J15" s="50">
        <v>696637</v>
      </c>
      <c r="K15" s="50">
        <v>1145966</v>
      </c>
      <c r="L15" s="50">
        <v>1155334</v>
      </c>
      <c r="M15" s="50">
        <v>1287695</v>
      </c>
      <c r="N15" s="50">
        <v>1393575</v>
      </c>
      <c r="O15" s="50">
        <v>446947</v>
      </c>
      <c r="P15" s="50">
        <v>1534182</v>
      </c>
      <c r="Q15" s="50">
        <v>2018105</v>
      </c>
      <c r="R15" s="50"/>
      <c r="S15" s="50"/>
      <c r="T15" s="50"/>
      <c r="W15" s="2" t="s">
        <v>132</v>
      </c>
      <c r="X15" s="50">
        <v>1761</v>
      </c>
      <c r="Z15" s="2" t="s">
        <v>132</v>
      </c>
      <c r="AA15" s="50">
        <v>397827</v>
      </c>
      <c r="AB15">
        <f t="shared" si="0"/>
        <v>1761</v>
      </c>
      <c r="AC15" s="4">
        <f t="shared" si="1"/>
        <v>225.90971039182284</v>
      </c>
    </row>
    <row r="16" spans="1:29" x14ac:dyDescent="0.25">
      <c r="A16" s="2" t="s">
        <v>153</v>
      </c>
      <c r="B16" s="50"/>
      <c r="C16" s="50"/>
      <c r="D16" s="50"/>
      <c r="E16" s="50"/>
      <c r="F16" s="50"/>
      <c r="G16" s="50"/>
      <c r="H16" s="50"/>
      <c r="I16" s="50"/>
      <c r="J16" s="50">
        <v>0</v>
      </c>
      <c r="K16" s="50">
        <v>0</v>
      </c>
      <c r="L16" s="50">
        <v>0</v>
      </c>
      <c r="M16" s="50">
        <v>0</v>
      </c>
      <c r="N16" s="50">
        <v>0</v>
      </c>
      <c r="O16" s="50">
        <v>0</v>
      </c>
      <c r="P16" s="50">
        <v>0</v>
      </c>
      <c r="Q16" s="50">
        <v>0</v>
      </c>
      <c r="R16" s="50"/>
      <c r="S16" s="50"/>
      <c r="T16" s="50"/>
      <c r="W16" s="2" t="s">
        <v>155</v>
      </c>
      <c r="X16" s="50">
        <v>1758</v>
      </c>
      <c r="Z16" s="2" t="s">
        <v>232</v>
      </c>
      <c r="AA16" s="50">
        <v>351071</v>
      </c>
      <c r="AB16">
        <f t="shared" si="0"/>
        <v>1370</v>
      </c>
      <c r="AC16" s="4">
        <f t="shared" si="1"/>
        <v>256.25620437956206</v>
      </c>
    </row>
    <row r="17" spans="1:29" x14ac:dyDescent="0.25">
      <c r="A17" s="2" t="s">
        <v>303</v>
      </c>
      <c r="B17" s="50">
        <v>899264</v>
      </c>
      <c r="C17" s="50">
        <v>1056518</v>
      </c>
      <c r="D17" s="50">
        <v>1295086</v>
      </c>
      <c r="E17" s="50">
        <v>1674196</v>
      </c>
      <c r="F17" s="50">
        <v>983239</v>
      </c>
      <c r="G17" s="50">
        <v>2013430</v>
      </c>
      <c r="H17" s="50">
        <v>1773477</v>
      </c>
      <c r="I17" s="50">
        <v>1350912</v>
      </c>
      <c r="J17" s="50">
        <v>1189443</v>
      </c>
      <c r="K17" s="50">
        <v>2956721</v>
      </c>
      <c r="L17" s="50">
        <v>3328933</v>
      </c>
      <c r="M17" s="50">
        <v>3621730</v>
      </c>
      <c r="N17" s="50">
        <v>4974242</v>
      </c>
      <c r="O17" s="50">
        <v>1611348</v>
      </c>
      <c r="P17" s="50">
        <v>5140771</v>
      </c>
      <c r="Q17" s="50">
        <v>4540606</v>
      </c>
      <c r="R17" s="50"/>
      <c r="S17" s="50"/>
      <c r="T17" s="50"/>
      <c r="W17" s="2" t="s">
        <v>158</v>
      </c>
      <c r="X17" s="50">
        <v>1752</v>
      </c>
      <c r="Z17" s="2" t="s">
        <v>239</v>
      </c>
      <c r="AA17" s="50">
        <v>341326</v>
      </c>
      <c r="AB17">
        <f t="shared" si="0"/>
        <v>1588</v>
      </c>
      <c r="AC17" s="4">
        <f t="shared" si="1"/>
        <v>214.94080604534005</v>
      </c>
    </row>
    <row r="18" spans="1:29" x14ac:dyDescent="0.25">
      <c r="A18" s="2" t="s">
        <v>1</v>
      </c>
      <c r="B18" s="50">
        <v>7967458</v>
      </c>
      <c r="C18" s="50">
        <v>8696774</v>
      </c>
      <c r="D18" s="50">
        <v>9103906</v>
      </c>
      <c r="E18" s="50">
        <v>11220032</v>
      </c>
      <c r="F18" s="50">
        <v>9882385</v>
      </c>
      <c r="G18" s="50">
        <v>12409066</v>
      </c>
      <c r="H18" s="50">
        <v>10712721</v>
      </c>
      <c r="I18" s="50">
        <v>11721995</v>
      </c>
      <c r="J18" s="50">
        <v>9920958</v>
      </c>
      <c r="K18" s="50">
        <v>13639969</v>
      </c>
      <c r="L18" s="50">
        <v>12094674</v>
      </c>
      <c r="M18" s="50">
        <v>14845226</v>
      </c>
      <c r="N18" s="50">
        <v>14985494</v>
      </c>
      <c r="O18" s="50">
        <v>6479170</v>
      </c>
      <c r="P18" s="50">
        <v>13713191</v>
      </c>
      <c r="Q18" s="50">
        <v>15564529</v>
      </c>
      <c r="R18" s="50"/>
      <c r="S18" s="50"/>
      <c r="T18" s="50"/>
      <c r="W18" s="2" t="s">
        <v>131</v>
      </c>
      <c r="X18" s="50">
        <v>1599</v>
      </c>
      <c r="Z18" s="2" t="s">
        <v>250</v>
      </c>
      <c r="AA18" s="50">
        <v>306533</v>
      </c>
      <c r="AB18">
        <f t="shared" si="0"/>
        <v>890</v>
      </c>
      <c r="AC18" s="4">
        <f t="shared" si="1"/>
        <v>344.41910112359551</v>
      </c>
    </row>
    <row r="19" spans="1:29" x14ac:dyDescent="0.25">
      <c r="W19" s="2" t="s">
        <v>154</v>
      </c>
      <c r="X19" s="50">
        <v>1590</v>
      </c>
      <c r="Z19" s="2" t="s">
        <v>157</v>
      </c>
      <c r="AA19" s="50">
        <v>306031</v>
      </c>
      <c r="AB19">
        <f t="shared" si="0"/>
        <v>807</v>
      </c>
      <c r="AC19" s="4">
        <f t="shared" si="1"/>
        <v>379.22057001239159</v>
      </c>
    </row>
    <row r="20" spans="1:29" x14ac:dyDescent="0.25">
      <c r="W20" s="2" t="s">
        <v>239</v>
      </c>
      <c r="X20" s="50">
        <v>1588</v>
      </c>
      <c r="Z20" s="2" t="s">
        <v>158</v>
      </c>
      <c r="AA20" s="50">
        <v>299857</v>
      </c>
      <c r="AB20">
        <f t="shared" si="0"/>
        <v>1752</v>
      </c>
      <c r="AC20" s="4">
        <f t="shared" si="1"/>
        <v>171.15125570776254</v>
      </c>
    </row>
    <row r="21" spans="1:29" x14ac:dyDescent="0.25">
      <c r="W21" s="2" t="s">
        <v>234</v>
      </c>
      <c r="X21" s="50">
        <v>1558</v>
      </c>
      <c r="Z21" s="2" t="s">
        <v>234</v>
      </c>
      <c r="AA21" s="50">
        <v>292408</v>
      </c>
      <c r="AB21">
        <f t="shared" si="0"/>
        <v>1558</v>
      </c>
      <c r="AC21" s="4">
        <f t="shared" si="1"/>
        <v>187.68164313222078</v>
      </c>
    </row>
    <row r="22" spans="1:29" x14ac:dyDescent="0.25">
      <c r="A22" s="2" t="s">
        <v>8</v>
      </c>
      <c r="B22" s="4">
        <f>+B18/B43</f>
        <v>123.70676645033072</v>
      </c>
      <c r="C22" s="4">
        <f t="shared" ref="C22:S22" si="2">+C18/C43</f>
        <v>131.48442012004293</v>
      </c>
      <c r="D22" s="4">
        <f t="shared" si="2"/>
        <v>141.10207687538747</v>
      </c>
      <c r="E22" s="4">
        <f t="shared" si="2"/>
        <v>166.83814367072608</v>
      </c>
      <c r="F22" s="4">
        <f t="shared" si="2"/>
        <v>143.42876010507831</v>
      </c>
      <c r="G22" s="4">
        <f t="shared" si="2"/>
        <v>171.38883747910998</v>
      </c>
      <c r="H22" s="4">
        <f t="shared" si="2"/>
        <v>130.69872506557678</v>
      </c>
      <c r="I22" s="4">
        <f t="shared" si="2"/>
        <v>143.09425278937474</v>
      </c>
      <c r="J22" s="4">
        <f t="shared" si="2"/>
        <v>142.45039844927848</v>
      </c>
      <c r="K22" s="4">
        <f t="shared" si="2"/>
        <v>186.11209049106961</v>
      </c>
      <c r="L22" s="4">
        <f t="shared" si="2"/>
        <v>178.06972806643012</v>
      </c>
      <c r="M22" s="4">
        <f t="shared" si="2"/>
        <v>205.31112217519984</v>
      </c>
      <c r="N22" s="4">
        <f t="shared" si="2"/>
        <v>204.94384573304157</v>
      </c>
      <c r="O22" s="4">
        <f t="shared" si="2"/>
        <v>95.492557111274877</v>
      </c>
      <c r="P22" s="4">
        <f t="shared" si="2"/>
        <v>197.50534335752968</v>
      </c>
      <c r="Q22" s="4">
        <f t="shared" si="2"/>
        <v>208.29357368449226</v>
      </c>
      <c r="R22" s="4">
        <f t="shared" si="2"/>
        <v>0</v>
      </c>
      <c r="S22" s="4">
        <f t="shared" si="2"/>
        <v>0</v>
      </c>
      <c r="T22" s="4"/>
      <c r="U22" s="4"/>
      <c r="V22" s="4"/>
      <c r="W22" s="2" t="s">
        <v>255</v>
      </c>
      <c r="X22" s="50">
        <v>1460</v>
      </c>
      <c r="Z22" s="2" t="s">
        <v>236</v>
      </c>
      <c r="AA22" s="50">
        <v>284203</v>
      </c>
      <c r="AB22">
        <f t="shared" si="0"/>
        <v>1066</v>
      </c>
      <c r="AC22" s="4">
        <f t="shared" si="1"/>
        <v>266.60694183864916</v>
      </c>
    </row>
    <row r="23" spans="1:29" x14ac:dyDescent="0.25">
      <c r="W23" s="2" t="s">
        <v>232</v>
      </c>
      <c r="X23" s="50">
        <v>1370</v>
      </c>
      <c r="Z23" s="2" t="s">
        <v>240</v>
      </c>
      <c r="AA23" s="50">
        <v>274985</v>
      </c>
      <c r="AB23">
        <f t="shared" si="0"/>
        <v>1351</v>
      </c>
      <c r="AC23" s="4">
        <f t="shared" si="1"/>
        <v>203.5418208734271</v>
      </c>
    </row>
    <row r="24" spans="1:29" x14ac:dyDescent="0.25">
      <c r="A24" s="1" t="s">
        <v>7</v>
      </c>
      <c r="B24" t="s">
        <v>6</v>
      </c>
      <c r="W24" s="2" t="s">
        <v>240</v>
      </c>
      <c r="X24" s="50">
        <v>1351</v>
      </c>
      <c r="Z24" s="2" t="s">
        <v>131</v>
      </c>
      <c r="AA24" s="50">
        <v>271788</v>
      </c>
      <c r="AB24">
        <f t="shared" si="0"/>
        <v>1599</v>
      </c>
      <c r="AC24" s="4">
        <f t="shared" si="1"/>
        <v>169.97373358348969</v>
      </c>
    </row>
    <row r="25" spans="1:29" x14ac:dyDescent="0.25">
      <c r="W25" s="2" t="s">
        <v>246</v>
      </c>
      <c r="X25" s="50">
        <v>1278</v>
      </c>
      <c r="Z25" s="2" t="s">
        <v>251</v>
      </c>
      <c r="AA25" s="50">
        <v>258827</v>
      </c>
      <c r="AB25">
        <f t="shared" si="0"/>
        <v>1137</v>
      </c>
      <c r="AC25" s="4">
        <f t="shared" si="1"/>
        <v>227.64028144239225</v>
      </c>
    </row>
    <row r="26" spans="1:29" x14ac:dyDescent="0.25">
      <c r="A26" s="1" t="s">
        <v>30</v>
      </c>
      <c r="B26" s="1" t="s">
        <v>0</v>
      </c>
      <c r="W26" s="2" t="s">
        <v>166</v>
      </c>
      <c r="X26" s="50">
        <v>1189</v>
      </c>
      <c r="Z26" s="2" t="s">
        <v>154</v>
      </c>
      <c r="AA26" s="50">
        <v>245435</v>
      </c>
      <c r="AB26">
        <f t="shared" si="0"/>
        <v>1590</v>
      </c>
      <c r="AC26" s="4">
        <f t="shared" si="1"/>
        <v>154.36163522012578</v>
      </c>
    </row>
    <row r="27" spans="1:29" x14ac:dyDescent="0.25">
      <c r="A27" s="1" t="s">
        <v>9</v>
      </c>
      <c r="B27">
        <v>2005</v>
      </c>
      <c r="C27">
        <v>2006</v>
      </c>
      <c r="D27">
        <v>2007</v>
      </c>
      <c r="E27">
        <v>2008</v>
      </c>
      <c r="F27">
        <v>2009</v>
      </c>
      <c r="G27">
        <v>2010</v>
      </c>
      <c r="H27">
        <v>2011</v>
      </c>
      <c r="I27">
        <v>2012</v>
      </c>
      <c r="J27">
        <v>2013</v>
      </c>
      <c r="K27">
        <v>2014</v>
      </c>
      <c r="L27">
        <v>2015</v>
      </c>
      <c r="M27">
        <v>2016</v>
      </c>
      <c r="N27">
        <v>2017</v>
      </c>
      <c r="O27">
        <v>2018</v>
      </c>
      <c r="P27">
        <v>2019</v>
      </c>
      <c r="Q27">
        <v>2020</v>
      </c>
      <c r="R27">
        <v>2023</v>
      </c>
      <c r="S27">
        <v>2021</v>
      </c>
      <c r="T27">
        <v>2022</v>
      </c>
      <c r="W27" s="2" t="s">
        <v>251</v>
      </c>
      <c r="X27" s="50">
        <v>1137</v>
      </c>
      <c r="Z27" s="2" t="s">
        <v>233</v>
      </c>
      <c r="AA27" s="50">
        <v>245134</v>
      </c>
      <c r="AB27">
        <f t="shared" si="0"/>
        <v>2223</v>
      </c>
      <c r="AC27" s="4">
        <f t="shared" si="1"/>
        <v>110.27170490328385</v>
      </c>
    </row>
    <row r="28" spans="1:29" x14ac:dyDescent="0.25">
      <c r="A28" s="2" t="s">
        <v>152</v>
      </c>
      <c r="B28" s="50">
        <v>143</v>
      </c>
      <c r="C28" s="50">
        <v>76</v>
      </c>
      <c r="D28" s="50">
        <v>124</v>
      </c>
      <c r="E28" s="50">
        <v>85</v>
      </c>
      <c r="F28" s="50">
        <v>175</v>
      </c>
      <c r="G28" s="50">
        <v>179</v>
      </c>
      <c r="H28" s="50">
        <v>114</v>
      </c>
      <c r="I28" s="50">
        <v>49</v>
      </c>
      <c r="J28" s="50">
        <v>20</v>
      </c>
      <c r="K28" s="50">
        <v>27</v>
      </c>
      <c r="L28" s="50">
        <v>8</v>
      </c>
      <c r="M28" s="50">
        <v>10</v>
      </c>
      <c r="N28" s="50">
        <v>10</v>
      </c>
      <c r="O28" s="50">
        <v>22</v>
      </c>
      <c r="P28" s="50">
        <v>11</v>
      </c>
      <c r="Q28" s="50"/>
      <c r="R28" s="50">
        <v>44</v>
      </c>
      <c r="S28" s="50">
        <v>31</v>
      </c>
      <c r="T28" s="50">
        <v>17</v>
      </c>
      <c r="W28" s="2" t="s">
        <v>243</v>
      </c>
      <c r="X28" s="50">
        <v>1098</v>
      </c>
      <c r="Z28" s="2" t="s">
        <v>243</v>
      </c>
      <c r="AA28" s="50">
        <v>221878</v>
      </c>
      <c r="AB28">
        <f t="shared" si="0"/>
        <v>1098</v>
      </c>
      <c r="AC28" s="4">
        <f t="shared" si="1"/>
        <v>202.07468123861565</v>
      </c>
    </row>
    <row r="29" spans="1:29" x14ac:dyDescent="0.25">
      <c r="A29" s="2" t="s">
        <v>297</v>
      </c>
      <c r="B29" s="50">
        <v>9466</v>
      </c>
      <c r="C29" s="50">
        <v>9938</v>
      </c>
      <c r="D29" s="50">
        <v>9403</v>
      </c>
      <c r="E29" s="50">
        <v>11870</v>
      </c>
      <c r="F29" s="50">
        <v>11343</v>
      </c>
      <c r="G29" s="50">
        <v>10652</v>
      </c>
      <c r="H29" s="50">
        <v>12151</v>
      </c>
      <c r="I29" s="50">
        <v>12698</v>
      </c>
      <c r="J29" s="50">
        <v>10937</v>
      </c>
      <c r="K29" s="50">
        <v>12024</v>
      </c>
      <c r="L29" s="50">
        <v>10354</v>
      </c>
      <c r="M29" s="50">
        <v>10960</v>
      </c>
      <c r="N29" s="50">
        <v>11284</v>
      </c>
      <c r="O29" s="50">
        <v>9650</v>
      </c>
      <c r="P29" s="50">
        <v>9205</v>
      </c>
      <c r="Q29" s="50">
        <v>10174</v>
      </c>
      <c r="R29" s="50">
        <v>8605</v>
      </c>
      <c r="S29" s="50">
        <v>9640</v>
      </c>
      <c r="T29" s="50">
        <v>7989</v>
      </c>
      <c r="W29" s="2" t="s">
        <v>236</v>
      </c>
      <c r="X29" s="50">
        <v>1066</v>
      </c>
      <c r="Z29" s="2" t="s">
        <v>255</v>
      </c>
      <c r="AA29" s="50">
        <v>219706</v>
      </c>
      <c r="AB29">
        <f t="shared" si="0"/>
        <v>1460</v>
      </c>
      <c r="AC29" s="4">
        <f t="shared" si="1"/>
        <v>150.48356164383563</v>
      </c>
    </row>
    <row r="30" spans="1:29" x14ac:dyDescent="0.25">
      <c r="A30" s="2" t="s">
        <v>298</v>
      </c>
      <c r="B30" s="50">
        <v>7150</v>
      </c>
      <c r="C30" s="50">
        <v>8015</v>
      </c>
      <c r="D30" s="50">
        <v>7935</v>
      </c>
      <c r="E30" s="50">
        <v>8643</v>
      </c>
      <c r="F30" s="50">
        <v>8458</v>
      </c>
      <c r="G30" s="50">
        <v>8738</v>
      </c>
      <c r="H30" s="50">
        <v>8139</v>
      </c>
      <c r="I30" s="50">
        <v>8691</v>
      </c>
      <c r="J30" s="50">
        <v>6680</v>
      </c>
      <c r="K30" s="50">
        <v>8089</v>
      </c>
      <c r="L30" s="50">
        <v>7586</v>
      </c>
      <c r="M30" s="50">
        <v>7120</v>
      </c>
      <c r="N30" s="50">
        <v>7209</v>
      </c>
      <c r="O30" s="50">
        <v>6813</v>
      </c>
      <c r="P30" s="50">
        <v>6789</v>
      </c>
      <c r="Q30" s="50">
        <v>7957</v>
      </c>
      <c r="R30" s="50">
        <v>7939</v>
      </c>
      <c r="S30" s="50">
        <v>8237</v>
      </c>
      <c r="T30" s="50">
        <v>8017</v>
      </c>
      <c r="W30" s="2" t="s">
        <v>160</v>
      </c>
      <c r="X30" s="50">
        <v>1058</v>
      </c>
      <c r="Z30" s="2" t="s">
        <v>242</v>
      </c>
      <c r="AA30" s="50">
        <v>204750</v>
      </c>
      <c r="AB30">
        <f t="shared" si="0"/>
        <v>955</v>
      </c>
      <c r="AC30" s="4">
        <f t="shared" si="1"/>
        <v>214.39790575916231</v>
      </c>
    </row>
    <row r="31" spans="1:29" x14ac:dyDescent="0.25">
      <c r="A31" s="2" t="s">
        <v>299</v>
      </c>
      <c r="B31" s="50"/>
      <c r="C31" s="50"/>
      <c r="D31" s="50"/>
      <c r="E31" s="50">
        <v>26</v>
      </c>
      <c r="F31" s="50"/>
      <c r="G31" s="50">
        <v>175</v>
      </c>
      <c r="H31" s="50">
        <v>175</v>
      </c>
      <c r="I31" s="50"/>
      <c r="J31" s="50"/>
      <c r="K31" s="50">
        <v>10</v>
      </c>
      <c r="L31" s="50">
        <v>2</v>
      </c>
      <c r="M31" s="50"/>
      <c r="N31" s="50">
        <v>49</v>
      </c>
      <c r="O31" s="50">
        <v>61</v>
      </c>
      <c r="P31" s="50"/>
      <c r="Q31" s="50">
        <v>35</v>
      </c>
      <c r="R31" s="50"/>
      <c r="S31" s="50"/>
      <c r="T31" s="50"/>
      <c r="W31" s="2" t="s">
        <v>235</v>
      </c>
      <c r="X31" s="50">
        <v>987</v>
      </c>
      <c r="Z31" s="2" t="s">
        <v>253</v>
      </c>
      <c r="AA31" s="50">
        <v>202296</v>
      </c>
      <c r="AB31">
        <f t="shared" si="0"/>
        <v>1820</v>
      </c>
      <c r="AC31" s="4">
        <f t="shared" si="1"/>
        <v>111.15164835164835</v>
      </c>
    </row>
    <row r="32" spans="1:29" x14ac:dyDescent="0.25">
      <c r="A32" s="2" t="s">
        <v>151</v>
      </c>
      <c r="B32" s="50">
        <v>12853</v>
      </c>
      <c r="C32" s="50">
        <v>12889</v>
      </c>
      <c r="D32" s="50">
        <v>11383</v>
      </c>
      <c r="E32" s="50">
        <v>11227</v>
      </c>
      <c r="F32" s="50">
        <v>12002</v>
      </c>
      <c r="G32" s="50">
        <v>9979</v>
      </c>
      <c r="H32" s="50">
        <v>10404</v>
      </c>
      <c r="I32" s="50">
        <v>9438</v>
      </c>
      <c r="J32" s="50">
        <v>8176</v>
      </c>
      <c r="K32" s="50">
        <v>8106</v>
      </c>
      <c r="L32" s="50">
        <v>7888</v>
      </c>
      <c r="M32" s="50">
        <v>7534</v>
      </c>
      <c r="N32" s="50">
        <v>7609</v>
      </c>
      <c r="O32" s="50">
        <v>7761</v>
      </c>
      <c r="P32" s="50">
        <v>8127</v>
      </c>
      <c r="Q32" s="50">
        <v>9704</v>
      </c>
      <c r="R32" s="50">
        <v>12524</v>
      </c>
      <c r="S32" s="50">
        <v>11158</v>
      </c>
      <c r="T32" s="50">
        <v>13482</v>
      </c>
      <c r="W32" s="2" t="s">
        <v>133</v>
      </c>
      <c r="X32" s="50">
        <v>964</v>
      </c>
      <c r="Z32" s="2" t="s">
        <v>252</v>
      </c>
      <c r="AA32" s="50">
        <v>193158</v>
      </c>
      <c r="AB32">
        <f t="shared" si="0"/>
        <v>758</v>
      </c>
      <c r="AC32" s="4">
        <f t="shared" si="1"/>
        <v>254.82585751978891</v>
      </c>
    </row>
    <row r="33" spans="1:29" x14ac:dyDescent="0.25">
      <c r="A33" s="2" t="s">
        <v>21</v>
      </c>
      <c r="B33" s="50">
        <v>274</v>
      </c>
      <c r="C33" s="50">
        <v>684</v>
      </c>
      <c r="D33" s="50">
        <v>593</v>
      </c>
      <c r="E33" s="50">
        <v>598</v>
      </c>
      <c r="F33" s="50">
        <v>419</v>
      </c>
      <c r="G33" s="50">
        <v>594</v>
      </c>
      <c r="H33" s="50">
        <v>660</v>
      </c>
      <c r="I33" s="50">
        <v>726</v>
      </c>
      <c r="J33" s="50">
        <v>556</v>
      </c>
      <c r="K33" s="50">
        <v>435</v>
      </c>
      <c r="L33" s="50">
        <v>406</v>
      </c>
      <c r="M33" s="50">
        <v>182</v>
      </c>
      <c r="N33" s="50">
        <v>56</v>
      </c>
      <c r="O33" s="50">
        <v>60</v>
      </c>
      <c r="P33" s="50">
        <v>69</v>
      </c>
      <c r="Q33" s="50">
        <v>69</v>
      </c>
      <c r="R33" s="50"/>
      <c r="S33" s="50">
        <v>82</v>
      </c>
      <c r="T33" s="50">
        <v>50</v>
      </c>
      <c r="W33" s="2" t="s">
        <v>242</v>
      </c>
      <c r="X33" s="50">
        <v>955</v>
      </c>
      <c r="Z33" s="2" t="s">
        <v>248</v>
      </c>
      <c r="AA33" s="50">
        <v>189418</v>
      </c>
      <c r="AB33">
        <f t="shared" si="0"/>
        <v>767</v>
      </c>
      <c r="AC33" s="4">
        <f t="shared" si="1"/>
        <v>246.95958279009128</v>
      </c>
    </row>
    <row r="34" spans="1:29" x14ac:dyDescent="0.25">
      <c r="A34" s="2" t="s">
        <v>22</v>
      </c>
      <c r="B34" s="50">
        <v>528</v>
      </c>
      <c r="C34" s="50">
        <v>338</v>
      </c>
      <c r="D34" s="50">
        <v>405</v>
      </c>
      <c r="E34" s="50">
        <v>452</v>
      </c>
      <c r="F34" s="50">
        <v>484</v>
      </c>
      <c r="G34" s="50">
        <v>484</v>
      </c>
      <c r="H34" s="50">
        <v>358</v>
      </c>
      <c r="I34" s="50">
        <v>321</v>
      </c>
      <c r="J34" s="50">
        <v>164</v>
      </c>
      <c r="K34" s="50">
        <v>161</v>
      </c>
      <c r="L34" s="50">
        <v>191</v>
      </c>
      <c r="M34" s="50">
        <v>205</v>
      </c>
      <c r="N34" s="50">
        <v>183</v>
      </c>
      <c r="O34" s="50">
        <v>98</v>
      </c>
      <c r="P34" s="50">
        <v>100</v>
      </c>
      <c r="Q34" s="50">
        <v>145</v>
      </c>
      <c r="R34" s="50">
        <v>37</v>
      </c>
      <c r="S34" s="50">
        <v>32</v>
      </c>
      <c r="T34" s="50">
        <v>72</v>
      </c>
      <c r="W34" s="2" t="s">
        <v>250</v>
      </c>
      <c r="X34" s="50">
        <v>890</v>
      </c>
      <c r="Z34" s="2" t="s">
        <v>245</v>
      </c>
      <c r="AA34" s="50">
        <v>178323</v>
      </c>
      <c r="AB34">
        <f t="shared" si="0"/>
        <v>630</v>
      </c>
      <c r="AC34" s="4">
        <f t="shared" si="1"/>
        <v>283.05238095238093</v>
      </c>
    </row>
    <row r="35" spans="1:29" x14ac:dyDescent="0.25">
      <c r="A35" s="2" t="s">
        <v>23</v>
      </c>
      <c r="B35" s="50"/>
      <c r="C35" s="50">
        <v>64</v>
      </c>
      <c r="D35" s="50">
        <v>87</v>
      </c>
      <c r="E35" s="50">
        <v>72</v>
      </c>
      <c r="F35" s="50">
        <v>131</v>
      </c>
      <c r="G35" s="50">
        <v>150</v>
      </c>
      <c r="H35" s="50">
        <v>141</v>
      </c>
      <c r="I35" s="50">
        <v>176</v>
      </c>
      <c r="J35" s="50">
        <v>38</v>
      </c>
      <c r="K35" s="50">
        <v>35</v>
      </c>
      <c r="L35" s="50">
        <v>107</v>
      </c>
      <c r="M35" s="50">
        <v>253</v>
      </c>
      <c r="N35" s="50">
        <v>203</v>
      </c>
      <c r="O35" s="50">
        <v>69</v>
      </c>
      <c r="P35" s="50">
        <v>69</v>
      </c>
      <c r="Q35" s="50">
        <v>203</v>
      </c>
      <c r="R35" s="50">
        <v>127</v>
      </c>
      <c r="S35" s="50">
        <v>40</v>
      </c>
      <c r="T35" s="50"/>
      <c r="W35" s="2" t="s">
        <v>244</v>
      </c>
      <c r="X35" s="50">
        <v>859</v>
      </c>
      <c r="Z35" s="2" t="s">
        <v>244</v>
      </c>
      <c r="AA35" s="50">
        <v>176932</v>
      </c>
      <c r="AB35">
        <f t="shared" si="0"/>
        <v>859</v>
      </c>
      <c r="AC35" s="4">
        <f t="shared" si="1"/>
        <v>205.9743888242142</v>
      </c>
    </row>
    <row r="36" spans="1:29" x14ac:dyDescent="0.25">
      <c r="A36" s="2" t="s">
        <v>24</v>
      </c>
      <c r="B36" s="50">
        <v>314</v>
      </c>
      <c r="C36" s="50">
        <v>206</v>
      </c>
      <c r="D36" s="50">
        <v>292</v>
      </c>
      <c r="E36" s="50">
        <v>270</v>
      </c>
      <c r="F36" s="50">
        <v>198</v>
      </c>
      <c r="G36" s="50">
        <v>283</v>
      </c>
      <c r="H36" s="50">
        <v>233</v>
      </c>
      <c r="I36" s="50">
        <v>168</v>
      </c>
      <c r="J36" s="50">
        <v>80</v>
      </c>
      <c r="K36" s="50">
        <v>73</v>
      </c>
      <c r="L36" s="50">
        <v>83</v>
      </c>
      <c r="M36" s="50">
        <v>109</v>
      </c>
      <c r="N36" s="50">
        <v>63</v>
      </c>
      <c r="O36" s="50">
        <v>74</v>
      </c>
      <c r="P36" s="50">
        <v>62</v>
      </c>
      <c r="Q36" s="50">
        <v>58</v>
      </c>
      <c r="R36" s="50">
        <v>81</v>
      </c>
      <c r="S36" s="50">
        <v>25</v>
      </c>
      <c r="T36" s="50"/>
      <c r="W36" s="2" t="s">
        <v>157</v>
      </c>
      <c r="X36" s="50">
        <v>807</v>
      </c>
      <c r="Z36" s="2" t="s">
        <v>249</v>
      </c>
      <c r="AA36" s="50">
        <v>165626</v>
      </c>
      <c r="AB36">
        <f t="shared" si="0"/>
        <v>485</v>
      </c>
      <c r="AC36" s="4">
        <f t="shared" si="1"/>
        <v>341.49690721649483</v>
      </c>
    </row>
    <row r="37" spans="1:29" x14ac:dyDescent="0.25">
      <c r="A37" s="2" t="s">
        <v>300</v>
      </c>
      <c r="B37" s="50">
        <v>992</v>
      </c>
      <c r="C37" s="50">
        <v>1232</v>
      </c>
      <c r="D37" s="50">
        <v>811</v>
      </c>
      <c r="E37" s="50">
        <v>1020</v>
      </c>
      <c r="F37" s="50">
        <v>920</v>
      </c>
      <c r="G37" s="50">
        <v>1092</v>
      </c>
      <c r="H37" s="50">
        <v>1306</v>
      </c>
      <c r="I37" s="50">
        <v>1300</v>
      </c>
      <c r="J37" s="50">
        <v>1026</v>
      </c>
      <c r="K37" s="50">
        <v>1535</v>
      </c>
      <c r="L37" s="50">
        <v>1407</v>
      </c>
      <c r="M37" s="50">
        <v>2204</v>
      </c>
      <c r="N37" s="50">
        <v>2153</v>
      </c>
      <c r="O37" s="50">
        <v>2111</v>
      </c>
      <c r="P37" s="50">
        <v>2190</v>
      </c>
      <c r="Q37" s="50">
        <v>2164</v>
      </c>
      <c r="R37" s="50">
        <v>1932</v>
      </c>
      <c r="S37" s="50">
        <v>2186</v>
      </c>
      <c r="T37" s="50">
        <v>2377</v>
      </c>
      <c r="W37" s="2" t="s">
        <v>248</v>
      </c>
      <c r="X37" s="50">
        <v>767</v>
      </c>
      <c r="Z37" s="2" t="s">
        <v>235</v>
      </c>
      <c r="AA37" s="50">
        <v>154168</v>
      </c>
      <c r="AB37">
        <f t="shared" si="0"/>
        <v>987</v>
      </c>
      <c r="AC37" s="4">
        <f t="shared" si="1"/>
        <v>156.19858156028369</v>
      </c>
    </row>
    <row r="38" spans="1:29" x14ac:dyDescent="0.25">
      <c r="A38" s="2" t="s">
        <v>301</v>
      </c>
      <c r="B38" s="50">
        <v>77</v>
      </c>
      <c r="C38" s="50">
        <v>63</v>
      </c>
      <c r="D38" s="50">
        <v>63</v>
      </c>
      <c r="E38" s="50">
        <v>82</v>
      </c>
      <c r="F38" s="50">
        <v>60</v>
      </c>
      <c r="G38" s="50">
        <v>116</v>
      </c>
      <c r="H38" s="50">
        <v>16</v>
      </c>
      <c r="I38" s="50"/>
      <c r="J38" s="50"/>
      <c r="K38" s="50"/>
      <c r="L38" s="50"/>
      <c r="M38" s="50"/>
      <c r="N38" s="50"/>
      <c r="O38" s="50"/>
      <c r="P38" s="50"/>
      <c r="Q38" s="50"/>
      <c r="R38" s="50"/>
      <c r="S38" s="50"/>
      <c r="T38" s="50"/>
      <c r="W38" s="2" t="s">
        <v>252</v>
      </c>
      <c r="X38" s="50">
        <v>758</v>
      </c>
      <c r="Z38" s="2" t="s">
        <v>169</v>
      </c>
      <c r="AA38" s="50">
        <v>141645</v>
      </c>
      <c r="AB38">
        <f t="shared" si="0"/>
        <v>411</v>
      </c>
      <c r="AC38" s="4">
        <f t="shared" si="1"/>
        <v>344.63503649635038</v>
      </c>
    </row>
    <row r="39" spans="1:29" x14ac:dyDescent="0.25">
      <c r="A39" s="2" t="s">
        <v>150</v>
      </c>
      <c r="B39" s="50">
        <v>20509</v>
      </c>
      <c r="C39" s="50">
        <v>21445</v>
      </c>
      <c r="D39" s="50">
        <v>20494</v>
      </c>
      <c r="E39" s="50">
        <v>19888</v>
      </c>
      <c r="F39" s="50">
        <v>20658</v>
      </c>
      <c r="G39" s="50">
        <v>24097</v>
      </c>
      <c r="H39" s="50">
        <v>27656</v>
      </c>
      <c r="I39" s="50">
        <v>26037</v>
      </c>
      <c r="J39" s="50">
        <v>22938</v>
      </c>
      <c r="K39" s="50">
        <v>20183</v>
      </c>
      <c r="L39" s="50">
        <v>17383</v>
      </c>
      <c r="M39" s="50">
        <v>18713</v>
      </c>
      <c r="N39" s="50">
        <v>17954</v>
      </c>
      <c r="O39" s="50">
        <v>14405</v>
      </c>
      <c r="P39" s="50">
        <v>12932</v>
      </c>
      <c r="Q39" s="50">
        <v>12214</v>
      </c>
      <c r="R39" s="50">
        <v>11513</v>
      </c>
      <c r="S39" s="50">
        <v>12249</v>
      </c>
      <c r="T39" s="50">
        <v>12222</v>
      </c>
      <c r="W39" s="2" t="s">
        <v>241</v>
      </c>
      <c r="X39" s="50">
        <v>757</v>
      </c>
      <c r="Z39" s="2" t="s">
        <v>254</v>
      </c>
      <c r="AA39" s="50">
        <v>140131</v>
      </c>
      <c r="AB39">
        <f t="shared" si="0"/>
        <v>572</v>
      </c>
      <c r="AC39" s="4">
        <f t="shared" si="1"/>
        <v>244.98426573426573</v>
      </c>
    </row>
    <row r="40" spans="1:29" x14ac:dyDescent="0.25">
      <c r="A40" s="2" t="s">
        <v>302</v>
      </c>
      <c r="B40" s="50">
        <v>3294</v>
      </c>
      <c r="C40" s="50">
        <v>2875</v>
      </c>
      <c r="D40" s="50">
        <v>3833</v>
      </c>
      <c r="E40" s="50">
        <v>3589</v>
      </c>
      <c r="F40" s="50">
        <v>4083</v>
      </c>
      <c r="G40" s="50">
        <v>4879</v>
      </c>
      <c r="H40" s="50">
        <v>7020</v>
      </c>
      <c r="I40" s="50">
        <v>7947</v>
      </c>
      <c r="J40" s="50">
        <v>6208</v>
      </c>
      <c r="K40" s="50">
        <v>7288</v>
      </c>
      <c r="L40" s="50">
        <v>7451</v>
      </c>
      <c r="M40" s="50">
        <v>7561</v>
      </c>
      <c r="N40" s="50">
        <v>7748</v>
      </c>
      <c r="O40" s="50">
        <v>8199</v>
      </c>
      <c r="P40" s="50">
        <v>8932</v>
      </c>
      <c r="Q40" s="50">
        <v>9510</v>
      </c>
      <c r="R40" s="50">
        <v>11543</v>
      </c>
      <c r="S40" s="50">
        <v>10943</v>
      </c>
      <c r="T40" s="50">
        <v>12177</v>
      </c>
      <c r="W40" s="2" t="s">
        <v>134</v>
      </c>
      <c r="X40" s="50">
        <v>714</v>
      </c>
      <c r="Z40" s="2" t="s">
        <v>163</v>
      </c>
      <c r="AA40" s="50">
        <v>133064</v>
      </c>
      <c r="AB40">
        <f t="shared" si="0"/>
        <v>567</v>
      </c>
      <c r="AC40" s="4">
        <f t="shared" si="1"/>
        <v>234.68077601410934</v>
      </c>
    </row>
    <row r="41" spans="1:29" x14ac:dyDescent="0.25">
      <c r="A41" s="2" t="s">
        <v>153</v>
      </c>
      <c r="B41" s="50">
        <v>46</v>
      </c>
      <c r="C41" s="50">
        <v>59</v>
      </c>
      <c r="D41" s="50">
        <v>69</v>
      </c>
      <c r="E41" s="50">
        <v>68</v>
      </c>
      <c r="F41" s="50">
        <v>44</v>
      </c>
      <c r="G41" s="50">
        <v>61</v>
      </c>
      <c r="H41" s="50">
        <v>35</v>
      </c>
      <c r="I41" s="50">
        <v>20</v>
      </c>
      <c r="J41" s="50">
        <v>26</v>
      </c>
      <c r="K41" s="50">
        <v>18</v>
      </c>
      <c r="L41" s="50">
        <v>31</v>
      </c>
      <c r="M41" s="50">
        <v>23</v>
      </c>
      <c r="N41" s="50">
        <v>50</v>
      </c>
      <c r="O41" s="50">
        <v>13</v>
      </c>
      <c r="P41" s="50">
        <v>16</v>
      </c>
      <c r="Q41" s="50">
        <v>13</v>
      </c>
      <c r="R41" s="50"/>
      <c r="S41" s="50"/>
      <c r="T41" s="50"/>
      <c r="W41" s="2" t="s">
        <v>245</v>
      </c>
      <c r="X41" s="50">
        <v>630</v>
      </c>
      <c r="Z41" s="2" t="s">
        <v>256</v>
      </c>
      <c r="AA41" s="50">
        <v>129352</v>
      </c>
      <c r="AB41">
        <f t="shared" si="0"/>
        <v>351</v>
      </c>
      <c r="AC41" s="4">
        <f t="shared" si="1"/>
        <v>368.52421652421651</v>
      </c>
    </row>
    <row r="42" spans="1:29" x14ac:dyDescent="0.25">
      <c r="A42" s="2" t="s">
        <v>303</v>
      </c>
      <c r="B42" s="50">
        <v>8760</v>
      </c>
      <c r="C42" s="50">
        <v>8259</v>
      </c>
      <c r="D42" s="50">
        <v>9028</v>
      </c>
      <c r="E42" s="50">
        <v>9361</v>
      </c>
      <c r="F42" s="50">
        <v>9926</v>
      </c>
      <c r="G42" s="50">
        <v>10924</v>
      </c>
      <c r="H42" s="50">
        <v>13557</v>
      </c>
      <c r="I42" s="50">
        <v>14347</v>
      </c>
      <c r="J42" s="50">
        <v>12796</v>
      </c>
      <c r="K42" s="50">
        <v>15305</v>
      </c>
      <c r="L42" s="50">
        <v>15024</v>
      </c>
      <c r="M42" s="50">
        <v>17432</v>
      </c>
      <c r="N42" s="50">
        <v>18549</v>
      </c>
      <c r="O42" s="50">
        <v>18514</v>
      </c>
      <c r="P42" s="50">
        <v>20930</v>
      </c>
      <c r="Q42" s="50">
        <v>22478</v>
      </c>
      <c r="R42" s="50">
        <v>23142</v>
      </c>
      <c r="S42" s="50">
        <v>23525</v>
      </c>
      <c r="T42" s="50">
        <v>27157</v>
      </c>
      <c r="W42" s="2" t="s">
        <v>254</v>
      </c>
      <c r="X42" s="50">
        <v>572</v>
      </c>
      <c r="Z42" s="2" t="s">
        <v>194</v>
      </c>
      <c r="AA42" s="50">
        <v>116689</v>
      </c>
      <c r="AB42">
        <f t="shared" si="0"/>
        <v>536</v>
      </c>
      <c r="AC42" s="4">
        <f t="shared" si="1"/>
        <v>217.70335820895522</v>
      </c>
    </row>
    <row r="43" spans="1:29" x14ac:dyDescent="0.25">
      <c r="A43" s="2" t="s">
        <v>1</v>
      </c>
      <c r="B43" s="50">
        <v>64406</v>
      </c>
      <c r="C43" s="50">
        <v>66143</v>
      </c>
      <c r="D43" s="50">
        <v>64520</v>
      </c>
      <c r="E43" s="50">
        <v>67251</v>
      </c>
      <c r="F43" s="50">
        <v>68901</v>
      </c>
      <c r="G43" s="50">
        <v>72403</v>
      </c>
      <c r="H43" s="50">
        <v>81965</v>
      </c>
      <c r="I43" s="50">
        <v>81918</v>
      </c>
      <c r="J43" s="50">
        <v>69645</v>
      </c>
      <c r="K43" s="50">
        <v>73289</v>
      </c>
      <c r="L43" s="50">
        <v>67921</v>
      </c>
      <c r="M43" s="50">
        <v>72306</v>
      </c>
      <c r="N43" s="50">
        <v>73120</v>
      </c>
      <c r="O43" s="50">
        <v>67850</v>
      </c>
      <c r="P43" s="50">
        <v>69432</v>
      </c>
      <c r="Q43" s="50">
        <v>74724</v>
      </c>
      <c r="R43" s="50">
        <v>77487</v>
      </c>
      <c r="S43" s="50">
        <v>78148</v>
      </c>
      <c r="T43" s="50">
        <v>83560</v>
      </c>
      <c r="W43" s="2" t="s">
        <v>257</v>
      </c>
      <c r="X43" s="50">
        <v>570</v>
      </c>
      <c r="Z43" s="2" t="s">
        <v>241</v>
      </c>
      <c r="AA43" s="50">
        <v>114071</v>
      </c>
      <c r="AB43">
        <f t="shared" si="0"/>
        <v>757</v>
      </c>
      <c r="AC43" s="4">
        <f t="shared" si="1"/>
        <v>150.68824306472919</v>
      </c>
    </row>
    <row r="44" spans="1:29" x14ac:dyDescent="0.25">
      <c r="A44" t="str">
        <f t="shared" ref="A44:A58" si="3">+A3</f>
        <v>AGDER</v>
      </c>
      <c r="B44" s="4">
        <f t="shared" ref="B44:T44" si="4">+IF(B3*B28&gt;0,B3/B28,"")</f>
        <v>5.7482517482517483</v>
      </c>
      <c r="C44" s="4">
        <f t="shared" si="4"/>
        <v>47.55263157894737</v>
      </c>
      <c r="D44" s="4" t="str">
        <f t="shared" si="4"/>
        <v/>
      </c>
      <c r="E44" s="4" t="str">
        <f t="shared" si="4"/>
        <v/>
      </c>
      <c r="F44" s="4">
        <f t="shared" si="4"/>
        <v>141.26285714285714</v>
      </c>
      <c r="G44" s="4">
        <f t="shared" si="4"/>
        <v>46.156424581005588</v>
      </c>
      <c r="H44" s="4">
        <f t="shared" si="4"/>
        <v>58.824561403508774</v>
      </c>
      <c r="I44" s="4" t="str">
        <f t="shared" si="4"/>
        <v/>
      </c>
      <c r="J44" s="4" t="str">
        <f t="shared" si="4"/>
        <v/>
      </c>
      <c r="K44" s="4" t="str">
        <f t="shared" si="4"/>
        <v/>
      </c>
      <c r="L44" s="4" t="str">
        <f t="shared" si="4"/>
        <v/>
      </c>
      <c r="M44" s="4" t="str">
        <f t="shared" si="4"/>
        <v/>
      </c>
      <c r="N44" s="4" t="str">
        <f t="shared" si="4"/>
        <v/>
      </c>
      <c r="O44" s="4" t="str">
        <f t="shared" si="4"/>
        <v/>
      </c>
      <c r="P44" s="4">
        <f t="shared" si="4"/>
        <v>844.5454545454545</v>
      </c>
      <c r="Q44" s="4" t="str">
        <f t="shared" si="4"/>
        <v/>
      </c>
      <c r="R44" s="4" t="str">
        <f t="shared" si="4"/>
        <v/>
      </c>
      <c r="S44" s="4" t="str">
        <f t="shared" si="4"/>
        <v/>
      </c>
      <c r="T44" s="4" t="str">
        <f t="shared" si="4"/>
        <v/>
      </c>
      <c r="U44" s="4">
        <f t="shared" ref="U44:U58" si="5">IF(SUM(B44:T44)&gt;0,AVERAGE(B44:T44),"")</f>
        <v>190.6816968333375</v>
      </c>
      <c r="W44" s="2" t="s">
        <v>163</v>
      </c>
      <c r="X44" s="50">
        <v>567</v>
      </c>
      <c r="Z44" s="2" t="s">
        <v>160</v>
      </c>
      <c r="AA44" s="50">
        <v>107629</v>
      </c>
      <c r="AB44">
        <f t="shared" si="0"/>
        <v>1058</v>
      </c>
      <c r="AC44" s="4">
        <f t="shared" si="1"/>
        <v>101.72873345935727</v>
      </c>
    </row>
    <row r="45" spans="1:29" x14ac:dyDescent="0.25">
      <c r="A45" t="str">
        <f t="shared" si="3"/>
        <v>AKERSHUS</v>
      </c>
      <c r="B45" s="4">
        <f t="shared" ref="B45:T45" si="6">+IF(B4*B29&gt;0,B4/B29,"")</f>
        <v>107.08894992605113</v>
      </c>
      <c r="C45" s="4">
        <f t="shared" si="6"/>
        <v>104.32340511169249</v>
      </c>
      <c r="D45" s="4">
        <f t="shared" si="6"/>
        <v>144.28522811868552</v>
      </c>
      <c r="E45" s="4">
        <f t="shared" si="6"/>
        <v>146.38256107834877</v>
      </c>
      <c r="F45" s="4">
        <f t="shared" si="6"/>
        <v>115.0948602662435</v>
      </c>
      <c r="G45" s="4">
        <f t="shared" si="6"/>
        <v>150.11349981224183</v>
      </c>
      <c r="H45" s="4">
        <f t="shared" si="6"/>
        <v>126.40227141799029</v>
      </c>
      <c r="I45" s="4">
        <f t="shared" si="6"/>
        <v>130.08434399117971</v>
      </c>
      <c r="J45" s="4">
        <f t="shared" si="6"/>
        <v>119.08969552893846</v>
      </c>
      <c r="K45" s="4">
        <f t="shared" si="6"/>
        <v>153.02985695276115</v>
      </c>
      <c r="L45" s="4">
        <f t="shared" si="6"/>
        <v>162.06045972570988</v>
      </c>
      <c r="M45" s="4">
        <f t="shared" si="6"/>
        <v>173.71642335766424</v>
      </c>
      <c r="N45" s="4">
        <f t="shared" si="6"/>
        <v>186.49725274725276</v>
      </c>
      <c r="O45" s="4">
        <f t="shared" si="6"/>
        <v>65.390880829015543</v>
      </c>
      <c r="P45" s="4">
        <f t="shared" si="6"/>
        <v>158.72558392178163</v>
      </c>
      <c r="Q45" s="4">
        <f t="shared" si="6"/>
        <v>198.79467269510516</v>
      </c>
      <c r="R45" s="4" t="str">
        <f t="shared" si="6"/>
        <v/>
      </c>
      <c r="S45" s="4" t="str">
        <f t="shared" si="6"/>
        <v/>
      </c>
      <c r="T45" s="4" t="str">
        <f t="shared" si="6"/>
        <v/>
      </c>
      <c r="U45" s="4">
        <f t="shared" si="5"/>
        <v>140.06749659254137</v>
      </c>
      <c r="W45" s="2" t="s">
        <v>194</v>
      </c>
      <c r="X45" s="50">
        <v>536</v>
      </c>
      <c r="Z45" s="2" t="s">
        <v>161</v>
      </c>
      <c r="AA45" s="50">
        <v>104822</v>
      </c>
      <c r="AB45">
        <f t="shared" si="0"/>
        <v>200</v>
      </c>
      <c r="AC45" s="4">
        <f t="shared" si="1"/>
        <v>524.11</v>
      </c>
    </row>
    <row r="46" spans="1:29" x14ac:dyDescent="0.25">
      <c r="A46" t="str">
        <f t="shared" si="3"/>
        <v>BUSKERUD</v>
      </c>
      <c r="B46" s="4">
        <f t="shared" ref="B46:T46" si="7">+IF(B5*B30&gt;0,B5/B30,"")</f>
        <v>135.73888111888112</v>
      </c>
      <c r="C46" s="4">
        <f t="shared" si="7"/>
        <v>99.659762944479098</v>
      </c>
      <c r="D46" s="4">
        <f t="shared" si="7"/>
        <v>126.61852551984877</v>
      </c>
      <c r="E46" s="4">
        <f t="shared" si="7"/>
        <v>143.34606039569593</v>
      </c>
      <c r="F46" s="4">
        <f t="shared" si="7"/>
        <v>155.02648380231733</v>
      </c>
      <c r="G46" s="4">
        <f t="shared" si="7"/>
        <v>158.39414053559167</v>
      </c>
      <c r="H46" s="4">
        <f t="shared" si="7"/>
        <v>142.34992013760905</v>
      </c>
      <c r="I46" s="4">
        <f t="shared" si="7"/>
        <v>138.72856978483489</v>
      </c>
      <c r="J46" s="4">
        <f t="shared" si="7"/>
        <v>150.68502994011976</v>
      </c>
      <c r="K46" s="4">
        <f t="shared" si="7"/>
        <v>184.62801335146494</v>
      </c>
      <c r="L46" s="4">
        <f t="shared" si="7"/>
        <v>164.64302662799895</v>
      </c>
      <c r="M46" s="4">
        <f t="shared" si="7"/>
        <v>219.44199438202247</v>
      </c>
      <c r="N46" s="4">
        <f t="shared" si="7"/>
        <v>140.73519212095991</v>
      </c>
      <c r="O46" s="4">
        <f t="shared" si="7"/>
        <v>73.246880962865106</v>
      </c>
      <c r="P46" s="4">
        <f t="shared" si="7"/>
        <v>134.63293563116807</v>
      </c>
      <c r="Q46" s="4">
        <f t="shared" si="7"/>
        <v>195.84642453185873</v>
      </c>
      <c r="R46" s="4" t="str">
        <f t="shared" si="7"/>
        <v/>
      </c>
      <c r="S46" s="4" t="str">
        <f t="shared" si="7"/>
        <v/>
      </c>
      <c r="T46" s="4" t="str">
        <f t="shared" si="7"/>
        <v/>
      </c>
      <c r="U46" s="4">
        <f t="shared" si="5"/>
        <v>147.73261511173223</v>
      </c>
      <c r="W46" s="2" t="s">
        <v>135</v>
      </c>
      <c r="X46" s="50">
        <v>497</v>
      </c>
      <c r="Z46" s="2" t="s">
        <v>246</v>
      </c>
      <c r="AA46" s="50">
        <v>103627</v>
      </c>
      <c r="AB46">
        <f t="shared" si="0"/>
        <v>1278</v>
      </c>
      <c r="AC46" s="4">
        <f t="shared" si="1"/>
        <v>81.085289514866986</v>
      </c>
    </row>
    <row r="47" spans="1:29" x14ac:dyDescent="0.25">
      <c r="A47" t="str">
        <f t="shared" si="3"/>
        <v>FINNMARK</v>
      </c>
      <c r="B47" s="4" t="str">
        <f t="shared" ref="B47:T47" si="8">+IF(B6*B31&gt;0,B6/B31,"")</f>
        <v/>
      </c>
      <c r="C47" s="4" t="str">
        <f t="shared" si="8"/>
        <v/>
      </c>
      <c r="D47" s="4" t="str">
        <f t="shared" si="8"/>
        <v/>
      </c>
      <c r="E47" s="4" t="str">
        <f t="shared" si="8"/>
        <v/>
      </c>
      <c r="F47" s="4" t="str">
        <f t="shared" si="8"/>
        <v/>
      </c>
      <c r="G47" s="4" t="str">
        <f t="shared" si="8"/>
        <v/>
      </c>
      <c r="H47" s="4" t="str">
        <f t="shared" si="8"/>
        <v/>
      </c>
      <c r="I47" s="4" t="str">
        <f t="shared" si="8"/>
        <v/>
      </c>
      <c r="J47" s="4" t="str">
        <f t="shared" si="8"/>
        <v/>
      </c>
      <c r="K47" s="4" t="str">
        <f t="shared" si="8"/>
        <v/>
      </c>
      <c r="L47" s="4" t="str">
        <f t="shared" si="8"/>
        <v/>
      </c>
      <c r="M47" s="4" t="str">
        <f t="shared" si="8"/>
        <v/>
      </c>
      <c r="N47" s="4" t="str">
        <f t="shared" si="8"/>
        <v/>
      </c>
      <c r="O47" s="4" t="str">
        <f t="shared" si="8"/>
        <v/>
      </c>
      <c r="P47" s="4" t="str">
        <f t="shared" si="8"/>
        <v/>
      </c>
      <c r="Q47" s="4" t="str">
        <f t="shared" si="8"/>
        <v/>
      </c>
      <c r="R47" s="4" t="str">
        <f t="shared" si="8"/>
        <v/>
      </c>
      <c r="S47" s="4" t="str">
        <f t="shared" si="8"/>
        <v/>
      </c>
      <c r="T47" s="4" t="str">
        <f t="shared" si="8"/>
        <v/>
      </c>
      <c r="U47" s="4" t="str">
        <f t="shared" si="5"/>
        <v/>
      </c>
      <c r="W47" s="2" t="s">
        <v>249</v>
      </c>
      <c r="X47" s="50">
        <v>485</v>
      </c>
      <c r="Z47" s="2" t="s">
        <v>134</v>
      </c>
      <c r="AA47" s="50">
        <v>103359</v>
      </c>
      <c r="AB47">
        <f t="shared" si="0"/>
        <v>714</v>
      </c>
      <c r="AC47" s="4">
        <f t="shared" si="1"/>
        <v>144.76050420168067</v>
      </c>
    </row>
    <row r="48" spans="1:29" x14ac:dyDescent="0.25">
      <c r="A48" t="str">
        <f t="shared" si="3"/>
        <v>INNLANDET</v>
      </c>
      <c r="B48" s="4">
        <f t="shared" ref="B48:T48" si="9">+IF(B7*B32&gt;0,B7/B32,"")</f>
        <v>158.33361861044114</v>
      </c>
      <c r="C48" s="4">
        <f t="shared" si="9"/>
        <v>160.76522616184343</v>
      </c>
      <c r="D48" s="4">
        <f t="shared" si="9"/>
        <v>196.48423087059649</v>
      </c>
      <c r="E48" s="4">
        <f t="shared" si="9"/>
        <v>212.9669546628663</v>
      </c>
      <c r="F48" s="4">
        <f t="shared" si="9"/>
        <v>194.19988335277455</v>
      </c>
      <c r="G48" s="4">
        <f t="shared" si="9"/>
        <v>261.02264755987574</v>
      </c>
      <c r="H48" s="4">
        <f t="shared" si="9"/>
        <v>123.3453479430988</v>
      </c>
      <c r="I48" s="4">
        <f t="shared" si="9"/>
        <v>198.16444161898707</v>
      </c>
      <c r="J48" s="4">
        <f t="shared" si="9"/>
        <v>179.75611545988258</v>
      </c>
      <c r="K48" s="4">
        <f t="shared" si="9"/>
        <v>238.17665926474217</v>
      </c>
      <c r="L48" s="4">
        <f t="shared" si="9"/>
        <v>258.95588235294116</v>
      </c>
      <c r="M48" s="4">
        <f t="shared" si="9"/>
        <v>261.55999469073532</v>
      </c>
      <c r="N48" s="4">
        <f t="shared" si="9"/>
        <v>253.901432514128</v>
      </c>
      <c r="O48" s="4">
        <f t="shared" si="9"/>
        <v>119.22162092513851</v>
      </c>
      <c r="P48" s="4">
        <f t="shared" si="9"/>
        <v>192.54152823920265</v>
      </c>
      <c r="Q48" s="4">
        <f t="shared" si="9"/>
        <v>281.63324402308325</v>
      </c>
      <c r="R48" s="4" t="str">
        <f t="shared" si="9"/>
        <v/>
      </c>
      <c r="S48" s="4" t="str">
        <f t="shared" si="9"/>
        <v/>
      </c>
      <c r="T48" s="4" t="str">
        <f t="shared" si="9"/>
        <v/>
      </c>
      <c r="U48" s="4">
        <f t="shared" si="5"/>
        <v>205.68930176564606</v>
      </c>
      <c r="W48" s="2" t="s">
        <v>247</v>
      </c>
      <c r="X48" s="50">
        <v>420</v>
      </c>
      <c r="Z48" s="2" t="s">
        <v>156</v>
      </c>
      <c r="AA48" s="50">
        <v>98970</v>
      </c>
      <c r="AB48">
        <f t="shared" si="0"/>
        <v>339</v>
      </c>
      <c r="AC48" s="4">
        <f t="shared" si="1"/>
        <v>291.94690265486724</v>
      </c>
    </row>
    <row r="49" spans="1:29" x14ac:dyDescent="0.25">
      <c r="A49" t="str">
        <f t="shared" si="3"/>
        <v>MØRE OG ROMSDAL</v>
      </c>
      <c r="B49" s="4">
        <f t="shared" ref="B49:T49" si="10">+IF(B8*B33&gt;0,B8/B33,"")</f>
        <v>36.405109489051092</v>
      </c>
      <c r="C49" s="4">
        <f t="shared" si="10"/>
        <v>38.748538011695906</v>
      </c>
      <c r="D49" s="4">
        <f t="shared" si="10"/>
        <v>20.306913996627319</v>
      </c>
      <c r="E49" s="4">
        <f t="shared" si="10"/>
        <v>17.494983277591974</v>
      </c>
      <c r="F49" s="4">
        <f t="shared" si="10"/>
        <v>250.94510739856801</v>
      </c>
      <c r="G49" s="4">
        <f t="shared" si="10"/>
        <v>136.4882154882155</v>
      </c>
      <c r="H49" s="4">
        <f t="shared" si="10"/>
        <v>56.25151515151515</v>
      </c>
      <c r="I49" s="4">
        <f t="shared" si="10"/>
        <v>59.117079889807165</v>
      </c>
      <c r="J49" s="4">
        <f t="shared" si="10"/>
        <v>131.49820143884892</v>
      </c>
      <c r="K49" s="4">
        <f t="shared" si="10"/>
        <v>199.15632183908045</v>
      </c>
      <c r="L49" s="4">
        <f t="shared" si="10"/>
        <v>43.637931034482762</v>
      </c>
      <c r="M49" s="4">
        <f t="shared" si="10"/>
        <v>89.598901098901095</v>
      </c>
      <c r="N49" s="4">
        <f t="shared" si="10"/>
        <v>272.25</v>
      </c>
      <c r="O49" s="4" t="str">
        <f t="shared" si="10"/>
        <v/>
      </c>
      <c r="P49" s="4">
        <f t="shared" si="10"/>
        <v>382.98550724637681</v>
      </c>
      <c r="Q49" s="4">
        <f t="shared" si="10"/>
        <v>340.79710144927537</v>
      </c>
      <c r="R49" s="4" t="str">
        <f t="shared" si="10"/>
        <v/>
      </c>
      <c r="S49" s="4" t="str">
        <f t="shared" si="10"/>
        <v/>
      </c>
      <c r="T49" s="4" t="str">
        <f t="shared" si="10"/>
        <v/>
      </c>
      <c r="U49" s="4">
        <f t="shared" si="5"/>
        <v>138.37876178733583</v>
      </c>
      <c r="W49" s="2" t="s">
        <v>169</v>
      </c>
      <c r="X49" s="50">
        <v>411</v>
      </c>
      <c r="Z49" s="2" t="s">
        <v>133</v>
      </c>
      <c r="AA49" s="50">
        <v>98439</v>
      </c>
      <c r="AB49">
        <f t="shared" si="0"/>
        <v>964</v>
      </c>
      <c r="AC49" s="4">
        <f t="shared" si="1"/>
        <v>102.11514522821577</v>
      </c>
    </row>
    <row r="50" spans="1:29" x14ac:dyDescent="0.25">
      <c r="A50" t="str">
        <f t="shared" si="3"/>
        <v>NORDLAND</v>
      </c>
      <c r="B50" s="4" t="str">
        <f t="shared" ref="B50:T50" si="11">+IF(B9*B34&gt;0,B9/B34,"")</f>
        <v/>
      </c>
      <c r="C50" s="4" t="str">
        <f t="shared" si="11"/>
        <v/>
      </c>
      <c r="D50" s="4" t="str">
        <f t="shared" si="11"/>
        <v/>
      </c>
      <c r="E50" s="4" t="str">
        <f t="shared" si="11"/>
        <v/>
      </c>
      <c r="F50" s="4" t="str">
        <f t="shared" si="11"/>
        <v/>
      </c>
      <c r="G50" s="4" t="str">
        <f t="shared" si="11"/>
        <v/>
      </c>
      <c r="H50" s="4" t="str">
        <f t="shared" si="11"/>
        <v/>
      </c>
      <c r="I50" s="4" t="str">
        <f t="shared" si="11"/>
        <v/>
      </c>
      <c r="J50" s="4" t="str">
        <f t="shared" si="11"/>
        <v/>
      </c>
      <c r="K50" s="4" t="str">
        <f t="shared" si="11"/>
        <v/>
      </c>
      <c r="L50" s="4" t="str">
        <f t="shared" si="11"/>
        <v/>
      </c>
      <c r="M50" s="4" t="str">
        <f t="shared" si="11"/>
        <v/>
      </c>
      <c r="N50" s="4" t="str">
        <f t="shared" si="11"/>
        <v/>
      </c>
      <c r="O50" s="4" t="str">
        <f t="shared" si="11"/>
        <v/>
      </c>
      <c r="P50" s="4" t="str">
        <f t="shared" si="11"/>
        <v/>
      </c>
      <c r="Q50" s="4" t="str">
        <f t="shared" si="11"/>
        <v/>
      </c>
      <c r="R50" s="4" t="str">
        <f t="shared" si="11"/>
        <v/>
      </c>
      <c r="S50" s="4" t="str">
        <f t="shared" si="11"/>
        <v/>
      </c>
      <c r="T50" s="4" t="str">
        <f t="shared" si="11"/>
        <v/>
      </c>
      <c r="U50" s="4" t="str">
        <f t="shared" si="5"/>
        <v/>
      </c>
      <c r="W50" s="2" t="s">
        <v>291</v>
      </c>
      <c r="X50" s="50">
        <v>366</v>
      </c>
      <c r="Z50" s="2" t="s">
        <v>137</v>
      </c>
      <c r="AA50" s="50">
        <v>83936</v>
      </c>
      <c r="AB50">
        <f t="shared" si="0"/>
        <v>283</v>
      </c>
      <c r="AC50" s="4">
        <f t="shared" si="1"/>
        <v>296.59363957597174</v>
      </c>
    </row>
    <row r="51" spans="1:29" x14ac:dyDescent="0.25">
      <c r="A51" t="str">
        <f t="shared" si="3"/>
        <v>OSLO</v>
      </c>
      <c r="B51" s="4" t="str">
        <f t="shared" ref="B51:T51" si="12">+IF(B10*B35&gt;0,B10/B35,"")</f>
        <v/>
      </c>
      <c r="C51" s="4" t="str">
        <f t="shared" si="12"/>
        <v/>
      </c>
      <c r="D51" s="4">
        <f t="shared" si="12"/>
        <v>186.24137931034483</v>
      </c>
      <c r="E51" s="4">
        <f t="shared" si="12"/>
        <v>288.125</v>
      </c>
      <c r="F51" s="4">
        <f t="shared" si="12"/>
        <v>228.98473282442748</v>
      </c>
      <c r="G51" s="4">
        <f t="shared" si="12"/>
        <v>243.72666666666666</v>
      </c>
      <c r="H51" s="4" t="str">
        <f t="shared" si="12"/>
        <v/>
      </c>
      <c r="I51" s="4">
        <f t="shared" si="12"/>
        <v>80.721590909090907</v>
      </c>
      <c r="J51" s="4" t="str">
        <f t="shared" si="12"/>
        <v/>
      </c>
      <c r="K51" s="4" t="str">
        <f t="shared" si="12"/>
        <v/>
      </c>
      <c r="L51" s="4" t="str">
        <f t="shared" si="12"/>
        <v/>
      </c>
      <c r="M51" s="4">
        <f t="shared" si="12"/>
        <v>100.84189723320158</v>
      </c>
      <c r="N51" s="4">
        <f t="shared" si="12"/>
        <v>478.05418719211821</v>
      </c>
      <c r="O51" s="4" t="str">
        <f t="shared" si="12"/>
        <v/>
      </c>
      <c r="P51" s="4" t="str">
        <f t="shared" si="12"/>
        <v/>
      </c>
      <c r="Q51" s="4" t="str">
        <f t="shared" si="12"/>
        <v/>
      </c>
      <c r="R51" s="4" t="str">
        <f t="shared" si="12"/>
        <v/>
      </c>
      <c r="S51" s="4" t="str">
        <f t="shared" si="12"/>
        <v/>
      </c>
      <c r="T51" s="4" t="str">
        <f t="shared" si="12"/>
        <v/>
      </c>
      <c r="U51" s="4">
        <f t="shared" si="5"/>
        <v>229.52792201940707</v>
      </c>
      <c r="W51" s="2" t="s">
        <v>256</v>
      </c>
      <c r="X51" s="50">
        <v>351</v>
      </c>
      <c r="Z51" s="2" t="s">
        <v>212</v>
      </c>
      <c r="AA51" s="50">
        <v>76813</v>
      </c>
      <c r="AB51">
        <f t="shared" si="0"/>
        <v>320</v>
      </c>
      <c r="AC51" s="4">
        <f t="shared" si="1"/>
        <v>240.04062500000001</v>
      </c>
    </row>
    <row r="52" spans="1:29" x14ac:dyDescent="0.25">
      <c r="A52" t="str">
        <f t="shared" si="3"/>
        <v>ROGALAND</v>
      </c>
      <c r="B52" s="4">
        <f t="shared" ref="B52:T52" si="13">+IF(B11*B36&gt;0,B11/B36,"")</f>
        <v>213.71656050955414</v>
      </c>
      <c r="C52" s="4">
        <f t="shared" si="13"/>
        <v>206.99029126213591</v>
      </c>
      <c r="D52" s="4">
        <f t="shared" si="13"/>
        <v>147.84246575342465</v>
      </c>
      <c r="E52" s="4">
        <f t="shared" si="13"/>
        <v>180.3962962962963</v>
      </c>
      <c r="F52" s="4">
        <f t="shared" si="13"/>
        <v>197.47474747474749</v>
      </c>
      <c r="G52" s="4">
        <f t="shared" si="13"/>
        <v>254.13780918727915</v>
      </c>
      <c r="H52" s="4">
        <f t="shared" si="13"/>
        <v>144.77253218884121</v>
      </c>
      <c r="I52" s="4" t="str">
        <f t="shared" si="13"/>
        <v/>
      </c>
      <c r="J52" s="4" t="str">
        <f t="shared" si="13"/>
        <v/>
      </c>
      <c r="K52" s="4" t="str">
        <f t="shared" si="13"/>
        <v/>
      </c>
      <c r="L52" s="4" t="str">
        <f t="shared" si="13"/>
        <v/>
      </c>
      <c r="M52" s="4" t="str">
        <f t="shared" si="13"/>
        <v/>
      </c>
      <c r="N52" s="4">
        <f t="shared" si="13"/>
        <v>6.6507936507936511</v>
      </c>
      <c r="O52" s="4">
        <f t="shared" si="13"/>
        <v>40.202702702702702</v>
      </c>
      <c r="P52" s="4">
        <f t="shared" si="13"/>
        <v>85.822580645161295</v>
      </c>
      <c r="Q52" s="4">
        <f t="shared" si="13"/>
        <v>153.41379310344828</v>
      </c>
      <c r="R52" s="4" t="str">
        <f t="shared" si="13"/>
        <v/>
      </c>
      <c r="S52" s="4" t="str">
        <f t="shared" si="13"/>
        <v/>
      </c>
      <c r="T52" s="4" t="str">
        <f t="shared" si="13"/>
        <v/>
      </c>
      <c r="U52" s="4">
        <f t="shared" si="5"/>
        <v>148.31096116130772</v>
      </c>
      <c r="W52" s="2" t="s">
        <v>260</v>
      </c>
      <c r="X52" s="50">
        <v>350</v>
      </c>
      <c r="Z52" s="2" t="s">
        <v>136</v>
      </c>
      <c r="AA52" s="50">
        <v>74730</v>
      </c>
      <c r="AB52">
        <f t="shared" si="0"/>
        <v>346</v>
      </c>
      <c r="AC52" s="4">
        <f t="shared" si="1"/>
        <v>215.98265895953756</v>
      </c>
    </row>
    <row r="53" spans="1:29" x14ac:dyDescent="0.25">
      <c r="A53" t="str">
        <f t="shared" si="3"/>
        <v>TELEMARK</v>
      </c>
      <c r="B53" s="4">
        <f t="shared" ref="B53:T53" si="14">+IF(B12*B37&gt;0,B12/B37,"")</f>
        <v>13.924395161290322</v>
      </c>
      <c r="C53" s="4">
        <f t="shared" si="14"/>
        <v>20.176136363636363</v>
      </c>
      <c r="D53" s="4">
        <f t="shared" si="14"/>
        <v>51.283600493218252</v>
      </c>
      <c r="E53" s="4">
        <f t="shared" si="14"/>
        <v>42.496078431372545</v>
      </c>
      <c r="F53" s="4">
        <f t="shared" si="14"/>
        <v>78.643478260869571</v>
      </c>
      <c r="G53" s="4">
        <f t="shared" si="14"/>
        <v>81.91575091575092</v>
      </c>
      <c r="H53" s="4">
        <f t="shared" si="14"/>
        <v>68.516079632465548</v>
      </c>
      <c r="I53" s="4">
        <f t="shared" si="14"/>
        <v>79.252307692307696</v>
      </c>
      <c r="J53" s="4">
        <f t="shared" si="14"/>
        <v>71.205653021442501</v>
      </c>
      <c r="K53" s="4">
        <f t="shared" si="14"/>
        <v>131.12442996742672</v>
      </c>
      <c r="L53" s="4">
        <f t="shared" si="14"/>
        <v>99.27078891257996</v>
      </c>
      <c r="M53" s="4">
        <f t="shared" si="14"/>
        <v>254.51134301270417</v>
      </c>
      <c r="N53" s="4">
        <f t="shared" si="14"/>
        <v>172.20901068276822</v>
      </c>
      <c r="O53" s="4">
        <f t="shared" si="14"/>
        <v>65.213169114163904</v>
      </c>
      <c r="P53" s="4">
        <f t="shared" si="14"/>
        <v>205.31917808219177</v>
      </c>
      <c r="Q53" s="4">
        <f t="shared" si="14"/>
        <v>245.95471349353051</v>
      </c>
      <c r="R53" s="4" t="str">
        <f t="shared" si="14"/>
        <v/>
      </c>
      <c r="S53" s="4" t="str">
        <f t="shared" si="14"/>
        <v/>
      </c>
      <c r="T53" s="4" t="str">
        <f t="shared" si="14"/>
        <v/>
      </c>
      <c r="U53" s="4">
        <f t="shared" si="5"/>
        <v>105.06350707735744</v>
      </c>
      <c r="W53" s="2" t="s">
        <v>136</v>
      </c>
      <c r="X53" s="50">
        <v>346</v>
      </c>
      <c r="Z53" s="2" t="s">
        <v>139</v>
      </c>
      <c r="AA53" s="50">
        <v>71885</v>
      </c>
      <c r="AB53">
        <f t="shared" si="0"/>
        <v>248</v>
      </c>
      <c r="AC53" s="4">
        <f t="shared" si="1"/>
        <v>289.85887096774195</v>
      </c>
    </row>
    <row r="54" spans="1:29" x14ac:dyDescent="0.25">
      <c r="A54" t="str">
        <f t="shared" si="3"/>
        <v>TROMS</v>
      </c>
      <c r="B54" s="4" t="str">
        <f t="shared" ref="B54:T54" si="15">+IF(B13*B38&gt;0,B13/B38,"")</f>
        <v/>
      </c>
      <c r="C54" s="4" t="str">
        <f t="shared" si="15"/>
        <v/>
      </c>
      <c r="D54" s="4" t="str">
        <f t="shared" si="15"/>
        <v/>
      </c>
      <c r="E54" s="4" t="str">
        <f t="shared" si="15"/>
        <v/>
      </c>
      <c r="F54" s="4" t="str">
        <f t="shared" si="15"/>
        <v/>
      </c>
      <c r="G54" s="4" t="str">
        <f t="shared" si="15"/>
        <v/>
      </c>
      <c r="H54" s="4" t="str">
        <f t="shared" si="15"/>
        <v/>
      </c>
      <c r="I54" s="4" t="str">
        <f t="shared" si="15"/>
        <v/>
      </c>
      <c r="J54" s="4" t="str">
        <f t="shared" si="15"/>
        <v/>
      </c>
      <c r="K54" s="4" t="str">
        <f t="shared" si="15"/>
        <v/>
      </c>
      <c r="L54" s="4" t="str">
        <f t="shared" si="15"/>
        <v/>
      </c>
      <c r="M54" s="4" t="str">
        <f t="shared" si="15"/>
        <v/>
      </c>
      <c r="N54" s="4" t="str">
        <f t="shared" si="15"/>
        <v/>
      </c>
      <c r="O54" s="4" t="str">
        <f t="shared" si="15"/>
        <v/>
      </c>
      <c r="P54" s="4" t="str">
        <f t="shared" si="15"/>
        <v/>
      </c>
      <c r="Q54" s="4" t="str">
        <f t="shared" si="15"/>
        <v/>
      </c>
      <c r="R54" s="4" t="str">
        <f t="shared" si="15"/>
        <v/>
      </c>
      <c r="S54" s="4" t="str">
        <f t="shared" si="15"/>
        <v/>
      </c>
      <c r="T54" s="4" t="str">
        <f t="shared" si="15"/>
        <v/>
      </c>
      <c r="U54" s="4" t="str">
        <f t="shared" si="5"/>
        <v/>
      </c>
      <c r="W54" s="2" t="s">
        <v>258</v>
      </c>
      <c r="X54" s="50">
        <v>342</v>
      </c>
      <c r="Z54" s="2" t="s">
        <v>262</v>
      </c>
      <c r="AA54" s="50">
        <v>71049</v>
      </c>
      <c r="AB54">
        <f t="shared" si="0"/>
        <v>264</v>
      </c>
      <c r="AC54" s="4">
        <f t="shared" si="1"/>
        <v>269.125</v>
      </c>
    </row>
    <row r="55" spans="1:29" x14ac:dyDescent="0.25">
      <c r="A55" t="str">
        <f t="shared" si="3"/>
        <v>TRØNDELAG</v>
      </c>
      <c r="B55" s="4">
        <f t="shared" ref="B55:T55" si="16">+IF(B14*B39&gt;0,B14/B39,"")</f>
        <v>127.95275245014383</v>
      </c>
      <c r="C55" s="4">
        <f t="shared" si="16"/>
        <v>162.73084635113079</v>
      </c>
      <c r="D55" s="4">
        <f t="shared" si="16"/>
        <v>130.92592954035328</v>
      </c>
      <c r="E55" s="4">
        <f t="shared" si="16"/>
        <v>182.52463797264681</v>
      </c>
      <c r="F55" s="4">
        <f t="shared" si="16"/>
        <v>151.57212702100881</v>
      </c>
      <c r="G55" s="4">
        <f t="shared" si="16"/>
        <v>138.25364153214093</v>
      </c>
      <c r="H55" s="4">
        <f t="shared" si="16"/>
        <v>144.08678044547295</v>
      </c>
      <c r="I55" s="4">
        <f t="shared" si="16"/>
        <v>173.19049813726619</v>
      </c>
      <c r="J55" s="4">
        <f t="shared" si="16"/>
        <v>179.17699886650973</v>
      </c>
      <c r="K55" s="4">
        <f t="shared" si="16"/>
        <v>197.45459049695287</v>
      </c>
      <c r="L55" s="4">
        <f t="shared" si="16"/>
        <v>142.86463786458035</v>
      </c>
      <c r="M55" s="4">
        <f t="shared" si="16"/>
        <v>208.20210548816331</v>
      </c>
      <c r="N55" s="4">
        <f t="shared" si="16"/>
        <v>171.73164754372286</v>
      </c>
      <c r="O55" s="4">
        <f t="shared" si="16"/>
        <v>154.4535230822631</v>
      </c>
      <c r="P55" s="4">
        <f t="shared" si="16"/>
        <v>201.64514382926075</v>
      </c>
      <c r="Q55" s="4">
        <f t="shared" si="16"/>
        <v>174.16923202881938</v>
      </c>
      <c r="R55" s="4" t="str">
        <f t="shared" si="16"/>
        <v/>
      </c>
      <c r="S55" s="4" t="str">
        <f t="shared" si="16"/>
        <v/>
      </c>
      <c r="T55" s="4" t="str">
        <f t="shared" si="16"/>
        <v/>
      </c>
      <c r="U55" s="4">
        <f t="shared" si="5"/>
        <v>165.05844329065224</v>
      </c>
      <c r="W55" s="2" t="s">
        <v>156</v>
      </c>
      <c r="X55" s="50">
        <v>339</v>
      </c>
      <c r="Z55" s="2" t="s">
        <v>260</v>
      </c>
      <c r="AA55" s="50">
        <v>68635</v>
      </c>
      <c r="AB55">
        <f t="shared" si="0"/>
        <v>350</v>
      </c>
      <c r="AC55" s="4">
        <f t="shared" si="1"/>
        <v>196.1</v>
      </c>
    </row>
    <row r="56" spans="1:29" x14ac:dyDescent="0.25">
      <c r="A56" t="str">
        <f t="shared" si="3"/>
        <v>VESTFOLD</v>
      </c>
      <c r="B56" s="4">
        <f t="shared" ref="B56:T56" si="17">+IF(B15*B40&gt;0,B15/B40,"")</f>
        <v>101.09137826350941</v>
      </c>
      <c r="C56" s="4">
        <f t="shared" si="17"/>
        <v>50.516869565217391</v>
      </c>
      <c r="D56" s="4">
        <f t="shared" si="17"/>
        <v>108.16749282546309</v>
      </c>
      <c r="E56" s="4">
        <f t="shared" si="17"/>
        <v>118.42992477013095</v>
      </c>
      <c r="F56" s="4">
        <f t="shared" si="17"/>
        <v>134.4920401665442</v>
      </c>
      <c r="G56" s="4">
        <f t="shared" si="17"/>
        <v>243.71141627382661</v>
      </c>
      <c r="H56" s="4">
        <f t="shared" si="17"/>
        <v>115.32037037037037</v>
      </c>
      <c r="I56" s="4">
        <f t="shared" si="17"/>
        <v>122.5356738391846</v>
      </c>
      <c r="J56" s="4">
        <f t="shared" si="17"/>
        <v>112.21601159793815</v>
      </c>
      <c r="K56" s="4">
        <f t="shared" si="17"/>
        <v>157.2401207464325</v>
      </c>
      <c r="L56" s="4">
        <f t="shared" si="17"/>
        <v>155.05757616427326</v>
      </c>
      <c r="M56" s="4">
        <f t="shared" si="17"/>
        <v>170.30749900806771</v>
      </c>
      <c r="N56" s="4">
        <f t="shared" si="17"/>
        <v>179.86254517294785</v>
      </c>
      <c r="O56" s="4">
        <f t="shared" si="17"/>
        <v>54.512379558482742</v>
      </c>
      <c r="P56" s="4">
        <f t="shared" si="17"/>
        <v>171.76242722794447</v>
      </c>
      <c r="Q56" s="4">
        <f t="shared" si="17"/>
        <v>212.20872765509989</v>
      </c>
      <c r="R56" s="4" t="str">
        <f t="shared" si="17"/>
        <v/>
      </c>
      <c r="S56" s="4" t="str">
        <f t="shared" si="17"/>
        <v/>
      </c>
      <c r="T56" s="4" t="str">
        <f t="shared" si="17"/>
        <v/>
      </c>
      <c r="U56" s="4">
        <f t="shared" si="5"/>
        <v>137.96452832533959</v>
      </c>
      <c r="W56" s="2" t="s">
        <v>212</v>
      </c>
      <c r="X56" s="50">
        <v>320</v>
      </c>
      <c r="Z56" s="2" t="s">
        <v>259</v>
      </c>
      <c r="AA56" s="50">
        <v>68218</v>
      </c>
      <c r="AB56">
        <f t="shared" si="0"/>
        <v>265</v>
      </c>
      <c r="AC56" s="4">
        <f t="shared" si="1"/>
        <v>257.42641509433963</v>
      </c>
    </row>
    <row r="57" spans="1:29" x14ac:dyDescent="0.25">
      <c r="A57" t="str">
        <f t="shared" si="3"/>
        <v>VESTLAND</v>
      </c>
      <c r="B57" s="4" t="str">
        <f t="shared" ref="B57:T57" si="18">+IF(B16*B41&gt;0,B16/B41,"")</f>
        <v/>
      </c>
      <c r="C57" s="4" t="str">
        <f t="shared" si="18"/>
        <v/>
      </c>
      <c r="D57" s="4" t="str">
        <f t="shared" si="18"/>
        <v/>
      </c>
      <c r="E57" s="4" t="str">
        <f t="shared" si="18"/>
        <v/>
      </c>
      <c r="F57" s="4" t="str">
        <f t="shared" si="18"/>
        <v/>
      </c>
      <c r="G57" s="4" t="str">
        <f t="shared" si="18"/>
        <v/>
      </c>
      <c r="H57" s="4" t="str">
        <f t="shared" si="18"/>
        <v/>
      </c>
      <c r="I57" s="4" t="str">
        <f t="shared" si="18"/>
        <v/>
      </c>
      <c r="J57" s="4" t="str">
        <f t="shared" si="18"/>
        <v/>
      </c>
      <c r="K57" s="4" t="str">
        <f t="shared" si="18"/>
        <v/>
      </c>
      <c r="L57" s="4" t="str">
        <f t="shared" si="18"/>
        <v/>
      </c>
      <c r="M57" s="4" t="str">
        <f t="shared" si="18"/>
        <v/>
      </c>
      <c r="N57" s="4" t="str">
        <f t="shared" si="18"/>
        <v/>
      </c>
      <c r="O57" s="4" t="str">
        <f t="shared" si="18"/>
        <v/>
      </c>
      <c r="P57" s="4" t="str">
        <f t="shared" si="18"/>
        <v/>
      </c>
      <c r="Q57" s="4" t="str">
        <f t="shared" si="18"/>
        <v/>
      </c>
      <c r="R57" s="4" t="str">
        <f t="shared" si="18"/>
        <v/>
      </c>
      <c r="S57" s="4" t="str">
        <f t="shared" si="18"/>
        <v/>
      </c>
      <c r="T57" s="4" t="str">
        <f t="shared" si="18"/>
        <v/>
      </c>
      <c r="U57" s="4" t="str">
        <f t="shared" si="5"/>
        <v/>
      </c>
      <c r="W57" s="2" t="s">
        <v>269</v>
      </c>
      <c r="X57" s="50">
        <v>310</v>
      </c>
      <c r="Z57" s="2" t="s">
        <v>176</v>
      </c>
      <c r="AA57" s="50">
        <v>64176</v>
      </c>
      <c r="AB57">
        <f t="shared" si="0"/>
        <v>205</v>
      </c>
      <c r="AC57" s="4">
        <f t="shared" si="1"/>
        <v>313.05365853658537</v>
      </c>
    </row>
    <row r="58" spans="1:29" x14ac:dyDescent="0.25">
      <c r="A58" t="str">
        <f t="shared" si="3"/>
        <v>ØSTFOLD</v>
      </c>
      <c r="B58" s="4">
        <f t="shared" ref="B58:T58" si="19">+IF(B17*B42&gt;0,B17/B42,"")</f>
        <v>102.65570776255707</v>
      </c>
      <c r="C58" s="4">
        <f t="shared" si="19"/>
        <v>127.92323525850587</v>
      </c>
      <c r="D58" s="4">
        <f t="shared" si="19"/>
        <v>143.45214887018165</v>
      </c>
      <c r="E58" s="4">
        <f t="shared" si="19"/>
        <v>178.8479863262472</v>
      </c>
      <c r="F58" s="4">
        <f t="shared" si="19"/>
        <v>99.056921217005836</v>
      </c>
      <c r="G58" s="4">
        <f t="shared" si="19"/>
        <v>184.31252288538997</v>
      </c>
      <c r="H58" s="4">
        <f t="shared" si="19"/>
        <v>130.81633104669174</v>
      </c>
      <c r="I58" s="4">
        <f t="shared" si="19"/>
        <v>94.159894054506168</v>
      </c>
      <c r="J58" s="4">
        <f t="shared" si="19"/>
        <v>92.954282588308843</v>
      </c>
      <c r="K58" s="4">
        <f t="shared" si="19"/>
        <v>193.18660568441686</v>
      </c>
      <c r="L58" s="4">
        <f t="shared" si="19"/>
        <v>221.57434771033013</v>
      </c>
      <c r="M58" s="4">
        <f t="shared" si="19"/>
        <v>207.76330885727398</v>
      </c>
      <c r="N58" s="4">
        <f t="shared" si="19"/>
        <v>268.1676640250148</v>
      </c>
      <c r="O58" s="4">
        <f t="shared" si="19"/>
        <v>87.034028302905909</v>
      </c>
      <c r="P58" s="4">
        <f t="shared" si="19"/>
        <v>245.61734352603918</v>
      </c>
      <c r="Q58" s="4">
        <f t="shared" si="19"/>
        <v>202.00222439718837</v>
      </c>
      <c r="R58" s="4" t="str">
        <f t="shared" si="19"/>
        <v/>
      </c>
      <c r="S58" s="4" t="str">
        <f t="shared" si="19"/>
        <v/>
      </c>
      <c r="T58" s="4" t="str">
        <f t="shared" si="19"/>
        <v/>
      </c>
      <c r="U58" s="4">
        <f t="shared" si="5"/>
        <v>161.22028453203527</v>
      </c>
      <c r="W58" s="2" t="s">
        <v>140</v>
      </c>
      <c r="X58" s="50">
        <v>305</v>
      </c>
      <c r="Z58" s="2" t="s">
        <v>173</v>
      </c>
      <c r="AA58" s="50">
        <v>63719</v>
      </c>
      <c r="AB58">
        <f t="shared" si="0"/>
        <v>276</v>
      </c>
      <c r="AC58" s="4">
        <f t="shared" si="1"/>
        <v>230.8659420289855</v>
      </c>
    </row>
    <row r="59" spans="1:29" x14ac:dyDescent="0.25">
      <c r="W59" s="2" t="s">
        <v>137</v>
      </c>
      <c r="X59" s="50">
        <v>283</v>
      </c>
      <c r="Z59" s="2" t="s">
        <v>257</v>
      </c>
      <c r="AA59" s="50">
        <v>61822</v>
      </c>
      <c r="AB59">
        <f t="shared" si="0"/>
        <v>570</v>
      </c>
      <c r="AC59" s="4">
        <f t="shared" si="1"/>
        <v>108.45964912280702</v>
      </c>
    </row>
    <row r="60" spans="1:29" x14ac:dyDescent="0.25">
      <c r="W60" s="2" t="s">
        <v>173</v>
      </c>
      <c r="X60" s="50">
        <v>276</v>
      </c>
      <c r="Z60" s="2" t="s">
        <v>291</v>
      </c>
      <c r="AA60" s="50">
        <v>60591</v>
      </c>
      <c r="AB60">
        <f t="shared" si="0"/>
        <v>366</v>
      </c>
      <c r="AC60" s="4">
        <f t="shared" si="1"/>
        <v>165.54918032786884</v>
      </c>
    </row>
    <row r="61" spans="1:29" x14ac:dyDescent="0.25">
      <c r="W61" s="2" t="s">
        <v>168</v>
      </c>
      <c r="X61" s="50">
        <v>274</v>
      </c>
      <c r="Z61" s="2" t="s">
        <v>177</v>
      </c>
      <c r="AA61" s="50">
        <v>60554</v>
      </c>
      <c r="AB61">
        <f t="shared" si="0"/>
        <v>120</v>
      </c>
      <c r="AC61" s="4">
        <f t="shared" si="1"/>
        <v>504.61666666666667</v>
      </c>
    </row>
    <row r="62" spans="1:29" x14ac:dyDescent="0.25">
      <c r="W62" s="2" t="s">
        <v>259</v>
      </c>
      <c r="X62" s="50">
        <v>265</v>
      </c>
      <c r="Z62" s="2" t="s">
        <v>162</v>
      </c>
      <c r="AA62" s="50">
        <v>59827</v>
      </c>
      <c r="AB62">
        <f t="shared" si="0"/>
        <v>183</v>
      </c>
      <c r="AC62" s="4">
        <f t="shared" si="1"/>
        <v>326.92349726775956</v>
      </c>
    </row>
    <row r="63" spans="1:29" x14ac:dyDescent="0.25">
      <c r="W63" s="2" t="s">
        <v>262</v>
      </c>
      <c r="X63" s="50">
        <v>264</v>
      </c>
      <c r="Z63" s="2" t="s">
        <v>261</v>
      </c>
      <c r="AA63" s="50">
        <v>57950</v>
      </c>
      <c r="AB63">
        <f t="shared" si="0"/>
        <v>140</v>
      </c>
      <c r="AC63" s="4">
        <f t="shared" si="1"/>
        <v>413.92857142857144</v>
      </c>
    </row>
    <row r="64" spans="1:29" x14ac:dyDescent="0.25">
      <c r="W64" s="2" t="s">
        <v>139</v>
      </c>
      <c r="X64" s="50">
        <v>248</v>
      </c>
      <c r="Z64" s="2" t="s">
        <v>247</v>
      </c>
      <c r="AA64" s="50">
        <v>55541</v>
      </c>
      <c r="AB64">
        <f t="shared" si="0"/>
        <v>420</v>
      </c>
      <c r="AC64" s="4">
        <f t="shared" si="1"/>
        <v>132.24047619047619</v>
      </c>
    </row>
    <row r="65" spans="23:29" x14ac:dyDescent="0.25">
      <c r="W65" s="2" t="s">
        <v>275</v>
      </c>
      <c r="X65" s="50">
        <v>233</v>
      </c>
      <c r="Z65" s="2" t="s">
        <v>168</v>
      </c>
      <c r="AA65" s="50">
        <v>54080</v>
      </c>
      <c r="AB65">
        <f t="shared" si="0"/>
        <v>274</v>
      </c>
      <c r="AC65" s="4">
        <f t="shared" si="1"/>
        <v>197.37226277372264</v>
      </c>
    </row>
    <row r="66" spans="23:29" x14ac:dyDescent="0.25">
      <c r="W66" s="2" t="s">
        <v>217</v>
      </c>
      <c r="X66" s="50">
        <v>218</v>
      </c>
      <c r="Z66" s="2" t="s">
        <v>181</v>
      </c>
      <c r="AA66" s="50">
        <v>49495</v>
      </c>
      <c r="AB66" t="e">
        <f t="shared" si="0"/>
        <v>#N/A</v>
      </c>
      <c r="AC66" s="4" t="e">
        <f t="shared" si="1"/>
        <v>#N/A</v>
      </c>
    </row>
    <row r="67" spans="23:29" x14ac:dyDescent="0.25">
      <c r="W67" s="2" t="s">
        <v>141</v>
      </c>
      <c r="X67" s="50">
        <v>208</v>
      </c>
      <c r="Z67" s="2" t="s">
        <v>179</v>
      </c>
      <c r="AA67" s="50">
        <v>48926</v>
      </c>
      <c r="AB67">
        <f t="shared" si="0"/>
        <v>182</v>
      </c>
      <c r="AC67" s="4">
        <f t="shared" si="1"/>
        <v>268.82417582417582</v>
      </c>
    </row>
    <row r="68" spans="23:29" x14ac:dyDescent="0.25">
      <c r="W68" s="2" t="s">
        <v>176</v>
      </c>
      <c r="X68" s="50">
        <v>205</v>
      </c>
      <c r="Z68" s="2" t="s">
        <v>140</v>
      </c>
      <c r="AA68" s="50">
        <v>40290</v>
      </c>
      <c r="AB68">
        <f t="shared" si="0"/>
        <v>305</v>
      </c>
      <c r="AC68" s="4">
        <f t="shared" si="1"/>
        <v>132.09836065573771</v>
      </c>
    </row>
    <row r="69" spans="23:29" x14ac:dyDescent="0.25">
      <c r="W69" s="2" t="s">
        <v>161</v>
      </c>
      <c r="X69" s="50">
        <v>200</v>
      </c>
      <c r="Z69" s="2" t="s">
        <v>269</v>
      </c>
      <c r="AA69" s="50">
        <v>38164</v>
      </c>
      <c r="AB69">
        <f t="shared" si="0"/>
        <v>310</v>
      </c>
      <c r="AC69" s="4">
        <f t="shared" si="1"/>
        <v>123.10967741935484</v>
      </c>
    </row>
    <row r="70" spans="23:29" x14ac:dyDescent="0.25">
      <c r="W70" s="2" t="s">
        <v>162</v>
      </c>
      <c r="X70" s="50">
        <v>183</v>
      </c>
      <c r="Z70" s="2" t="s">
        <v>266</v>
      </c>
      <c r="AA70" s="50">
        <v>32600</v>
      </c>
      <c r="AB70">
        <f t="shared" ref="AB70:AB133" si="20">VLOOKUP(Z70,$W$6:$X$1009,2,FALSE)</f>
        <v>163</v>
      </c>
      <c r="AC70" s="4">
        <f t="shared" si="1"/>
        <v>200</v>
      </c>
    </row>
    <row r="71" spans="23:29" x14ac:dyDescent="0.25">
      <c r="W71" s="2" t="s">
        <v>179</v>
      </c>
      <c r="X71" s="50">
        <v>182</v>
      </c>
      <c r="Z71" s="2" t="s">
        <v>265</v>
      </c>
      <c r="AA71" s="50">
        <v>31775</v>
      </c>
      <c r="AB71">
        <f t="shared" si="20"/>
        <v>105</v>
      </c>
      <c r="AC71" s="4">
        <f t="shared" ref="AC71:AC134" si="21">IF(AB71*AA71&gt;0,AA71/AB71,"")</f>
        <v>302.61904761904759</v>
      </c>
    </row>
    <row r="72" spans="23:29" x14ac:dyDescent="0.25">
      <c r="W72" s="2" t="s">
        <v>266</v>
      </c>
      <c r="X72" s="50">
        <v>163</v>
      </c>
      <c r="Z72" s="2" t="s">
        <v>165</v>
      </c>
      <c r="AA72" s="50">
        <v>28464</v>
      </c>
      <c r="AB72">
        <f t="shared" si="20"/>
        <v>129</v>
      </c>
      <c r="AC72" s="4">
        <f t="shared" si="21"/>
        <v>220.65116279069767</v>
      </c>
    </row>
    <row r="73" spans="23:29" x14ac:dyDescent="0.25">
      <c r="W73" s="2" t="s">
        <v>184</v>
      </c>
      <c r="X73" s="50">
        <v>148</v>
      </c>
      <c r="Z73" s="2" t="s">
        <v>184</v>
      </c>
      <c r="AA73" s="50">
        <v>26859</v>
      </c>
      <c r="AB73">
        <f t="shared" si="20"/>
        <v>148</v>
      </c>
      <c r="AC73" s="4">
        <f t="shared" si="21"/>
        <v>181.47972972972974</v>
      </c>
    </row>
    <row r="74" spans="23:29" x14ac:dyDescent="0.25">
      <c r="W74" s="2" t="s">
        <v>261</v>
      </c>
      <c r="X74" s="50">
        <v>140</v>
      </c>
      <c r="Z74" s="2" t="s">
        <v>141</v>
      </c>
      <c r="AA74" s="50">
        <v>26710</v>
      </c>
      <c r="AB74">
        <f t="shared" si="20"/>
        <v>208</v>
      </c>
      <c r="AC74" s="4">
        <f t="shared" si="21"/>
        <v>128.41346153846155</v>
      </c>
    </row>
    <row r="75" spans="23:29" x14ac:dyDescent="0.25">
      <c r="W75" s="2" t="s">
        <v>270</v>
      </c>
      <c r="X75" s="50">
        <v>138</v>
      </c>
      <c r="Z75" s="2" t="s">
        <v>258</v>
      </c>
      <c r="AA75" s="50">
        <v>25727</v>
      </c>
      <c r="AB75">
        <f t="shared" si="20"/>
        <v>342</v>
      </c>
      <c r="AC75" s="4">
        <f t="shared" si="21"/>
        <v>75.225146198830416</v>
      </c>
    </row>
    <row r="76" spans="23:29" x14ac:dyDescent="0.25">
      <c r="W76" s="2" t="s">
        <v>165</v>
      </c>
      <c r="X76" s="50">
        <v>129</v>
      </c>
      <c r="Z76" s="2" t="s">
        <v>217</v>
      </c>
      <c r="AA76" s="50">
        <v>24391</v>
      </c>
      <c r="AB76">
        <f t="shared" si="20"/>
        <v>218</v>
      </c>
      <c r="AC76" s="4">
        <f t="shared" si="21"/>
        <v>111.88532110091744</v>
      </c>
    </row>
    <row r="77" spans="23:29" x14ac:dyDescent="0.25">
      <c r="W77" s="2" t="s">
        <v>177</v>
      </c>
      <c r="X77" s="50">
        <v>120</v>
      </c>
      <c r="Z77" s="2" t="s">
        <v>120</v>
      </c>
      <c r="AA77" s="50">
        <v>23515</v>
      </c>
      <c r="AB77">
        <f t="shared" si="20"/>
        <v>69</v>
      </c>
      <c r="AC77" s="4">
        <f t="shared" si="21"/>
        <v>340.79710144927537</v>
      </c>
    </row>
    <row r="78" spans="23:29" x14ac:dyDescent="0.25">
      <c r="W78" s="2" t="s">
        <v>272</v>
      </c>
      <c r="X78" s="50">
        <v>108</v>
      </c>
      <c r="Z78" s="2" t="s">
        <v>270</v>
      </c>
      <c r="AA78" s="50">
        <v>17761</v>
      </c>
      <c r="AB78">
        <f t="shared" si="20"/>
        <v>138</v>
      </c>
      <c r="AC78" s="4">
        <f t="shared" si="21"/>
        <v>128.70289855072463</v>
      </c>
    </row>
    <row r="79" spans="23:29" x14ac:dyDescent="0.25">
      <c r="W79" s="2" t="s">
        <v>265</v>
      </c>
      <c r="X79" s="50">
        <v>105</v>
      </c>
      <c r="Z79" s="2" t="s">
        <v>273</v>
      </c>
      <c r="AA79" s="50">
        <v>14486</v>
      </c>
      <c r="AB79">
        <f t="shared" si="20"/>
        <v>62</v>
      </c>
      <c r="AC79" s="4">
        <f t="shared" si="21"/>
        <v>233.64516129032259</v>
      </c>
    </row>
    <row r="80" spans="23:29" x14ac:dyDescent="0.25">
      <c r="W80" s="2" t="s">
        <v>105</v>
      </c>
      <c r="X80" s="50">
        <v>87</v>
      </c>
      <c r="Z80" s="2" t="s">
        <v>263</v>
      </c>
      <c r="AA80" s="50">
        <v>13623</v>
      </c>
      <c r="AB80">
        <f t="shared" si="20"/>
        <v>56</v>
      </c>
      <c r="AC80" s="4">
        <f t="shared" si="21"/>
        <v>243.26785714285714</v>
      </c>
    </row>
    <row r="81" spans="23:29" x14ac:dyDescent="0.25">
      <c r="W81" s="2" t="s">
        <v>170</v>
      </c>
      <c r="X81" s="50">
        <v>70</v>
      </c>
      <c r="Z81" s="2" t="s">
        <v>188</v>
      </c>
      <c r="AA81" s="50">
        <v>12621</v>
      </c>
      <c r="AB81">
        <f t="shared" si="20"/>
        <v>31</v>
      </c>
      <c r="AC81" s="4">
        <f t="shared" si="21"/>
        <v>407.12903225806451</v>
      </c>
    </row>
    <row r="82" spans="23:29" x14ac:dyDescent="0.25">
      <c r="W82" s="2" t="s">
        <v>120</v>
      </c>
      <c r="X82" s="50">
        <v>69</v>
      </c>
      <c r="Z82" s="2" t="s">
        <v>271</v>
      </c>
      <c r="AA82" s="50">
        <v>11671</v>
      </c>
      <c r="AB82">
        <f t="shared" si="20"/>
        <v>35</v>
      </c>
      <c r="AC82" s="4">
        <f t="shared" si="21"/>
        <v>333.45714285714286</v>
      </c>
    </row>
    <row r="83" spans="23:29" x14ac:dyDescent="0.25">
      <c r="W83" s="2" t="s">
        <v>273</v>
      </c>
      <c r="X83" s="50">
        <v>62</v>
      </c>
      <c r="Z83" s="2" t="s">
        <v>178</v>
      </c>
      <c r="AA83" s="50">
        <v>11041</v>
      </c>
      <c r="AB83">
        <f t="shared" si="20"/>
        <v>49</v>
      </c>
      <c r="AC83" s="4">
        <f t="shared" si="21"/>
        <v>225.32653061224491</v>
      </c>
    </row>
    <row r="84" spans="23:29" x14ac:dyDescent="0.25">
      <c r="W84" s="2" t="s">
        <v>268</v>
      </c>
      <c r="X84" s="50">
        <v>60</v>
      </c>
      <c r="Z84" s="2" t="s">
        <v>264</v>
      </c>
      <c r="AA84" s="50">
        <v>7520</v>
      </c>
      <c r="AB84">
        <f t="shared" si="20"/>
        <v>20</v>
      </c>
      <c r="AC84" s="4">
        <f t="shared" si="21"/>
        <v>376</v>
      </c>
    </row>
    <row r="85" spans="23:29" x14ac:dyDescent="0.25">
      <c r="W85" s="2" t="s">
        <v>393</v>
      </c>
      <c r="X85" s="50">
        <v>58</v>
      </c>
      <c r="Z85" s="2" t="s">
        <v>268</v>
      </c>
      <c r="AA85" s="50">
        <v>6397</v>
      </c>
      <c r="AB85">
        <f t="shared" si="20"/>
        <v>60</v>
      </c>
      <c r="AC85" s="4">
        <f t="shared" si="21"/>
        <v>106.61666666666666</v>
      </c>
    </row>
    <row r="86" spans="23:29" x14ac:dyDescent="0.25">
      <c r="W86" s="2" t="s">
        <v>286</v>
      </c>
      <c r="X86" s="50">
        <v>57</v>
      </c>
      <c r="Z86" s="2" t="s">
        <v>272</v>
      </c>
      <c r="AA86" s="50">
        <v>5891</v>
      </c>
      <c r="AB86">
        <f t="shared" si="20"/>
        <v>108</v>
      </c>
      <c r="AC86" s="4">
        <f t="shared" si="21"/>
        <v>54.546296296296298</v>
      </c>
    </row>
    <row r="87" spans="23:29" x14ac:dyDescent="0.25">
      <c r="W87" s="2" t="s">
        <v>263</v>
      </c>
      <c r="X87" s="50">
        <v>56</v>
      </c>
      <c r="Z87" s="2" t="s">
        <v>167</v>
      </c>
      <c r="AA87" s="50">
        <v>4211</v>
      </c>
      <c r="AB87">
        <f t="shared" si="20"/>
        <v>33</v>
      </c>
      <c r="AC87" s="4">
        <f t="shared" si="21"/>
        <v>127.60606060606061</v>
      </c>
    </row>
    <row r="88" spans="23:29" x14ac:dyDescent="0.25">
      <c r="W88" s="2" t="s">
        <v>178</v>
      </c>
      <c r="X88" s="50">
        <v>49</v>
      </c>
      <c r="Z88" s="2" t="s">
        <v>143</v>
      </c>
      <c r="AA88" s="50">
        <v>977</v>
      </c>
      <c r="AB88">
        <f t="shared" si="20"/>
        <v>40</v>
      </c>
      <c r="AC88" s="4">
        <f t="shared" si="21"/>
        <v>24.425000000000001</v>
      </c>
    </row>
    <row r="89" spans="23:29" x14ac:dyDescent="0.25">
      <c r="W89" s="2" t="s">
        <v>142</v>
      </c>
      <c r="X89" s="50">
        <v>45</v>
      </c>
      <c r="Z89" s="2" t="s">
        <v>292</v>
      </c>
      <c r="AA89" s="50">
        <v>0</v>
      </c>
      <c r="AB89" t="e">
        <f t="shared" si="20"/>
        <v>#N/A</v>
      </c>
      <c r="AC89" s="4" t="e">
        <f t="shared" si="21"/>
        <v>#N/A</v>
      </c>
    </row>
    <row r="90" spans="23:29" x14ac:dyDescent="0.25">
      <c r="W90" s="2" t="s">
        <v>143</v>
      </c>
      <c r="X90" s="50">
        <v>40</v>
      </c>
      <c r="Z90" s="2" t="s">
        <v>118</v>
      </c>
      <c r="AA90" s="50">
        <v>0</v>
      </c>
      <c r="AB90" t="e">
        <f t="shared" si="20"/>
        <v>#N/A</v>
      </c>
      <c r="AC90" s="4" t="e">
        <f t="shared" si="21"/>
        <v>#N/A</v>
      </c>
    </row>
    <row r="91" spans="23:29" x14ac:dyDescent="0.25">
      <c r="W91" s="2" t="s">
        <v>180</v>
      </c>
      <c r="X91" s="50">
        <v>37</v>
      </c>
      <c r="Z91" s="2" t="s">
        <v>208</v>
      </c>
      <c r="AA91" s="50">
        <v>0</v>
      </c>
      <c r="AB91" t="e">
        <f t="shared" si="20"/>
        <v>#N/A</v>
      </c>
      <c r="AC91" s="4" t="e">
        <f t="shared" si="21"/>
        <v>#N/A</v>
      </c>
    </row>
    <row r="92" spans="23:29" x14ac:dyDescent="0.25">
      <c r="W92" s="2" t="s">
        <v>271</v>
      </c>
      <c r="X92" s="50">
        <v>35</v>
      </c>
      <c r="Z92" s="2" t="s">
        <v>106</v>
      </c>
      <c r="AA92" s="50">
        <v>0</v>
      </c>
      <c r="AB92" t="e">
        <f t="shared" si="20"/>
        <v>#N/A</v>
      </c>
      <c r="AC92" s="4" t="e">
        <f t="shared" si="21"/>
        <v>#N/A</v>
      </c>
    </row>
    <row r="93" spans="23:29" x14ac:dyDescent="0.25">
      <c r="W93" s="2" t="s">
        <v>167</v>
      </c>
      <c r="X93" s="50">
        <v>33</v>
      </c>
      <c r="Z93" s="2" t="s">
        <v>276</v>
      </c>
      <c r="AA93" s="50">
        <v>0</v>
      </c>
      <c r="AB93" t="e">
        <f t="shared" si="20"/>
        <v>#N/A</v>
      </c>
      <c r="AC93" s="4" t="e">
        <f t="shared" si="21"/>
        <v>#N/A</v>
      </c>
    </row>
    <row r="94" spans="23:29" x14ac:dyDescent="0.25">
      <c r="W94" s="2" t="s">
        <v>188</v>
      </c>
      <c r="X94" s="50">
        <v>31</v>
      </c>
      <c r="Z94" s="2" t="s">
        <v>339</v>
      </c>
      <c r="AA94" s="50"/>
      <c r="AB94" t="e">
        <f t="shared" si="20"/>
        <v>#N/A</v>
      </c>
      <c r="AC94" s="4" t="e">
        <f t="shared" si="21"/>
        <v>#N/A</v>
      </c>
    </row>
    <row r="95" spans="23:29" x14ac:dyDescent="0.25">
      <c r="W95" s="2" t="s">
        <v>138</v>
      </c>
      <c r="X95" s="50">
        <v>27</v>
      </c>
      <c r="Z95" s="2" t="s">
        <v>122</v>
      </c>
      <c r="AA95" s="50">
        <v>0</v>
      </c>
      <c r="AB95" t="e">
        <f t="shared" si="20"/>
        <v>#N/A</v>
      </c>
      <c r="AC95" s="4" t="e">
        <f t="shared" si="21"/>
        <v>#N/A</v>
      </c>
    </row>
    <row r="96" spans="23:29" x14ac:dyDescent="0.25">
      <c r="W96" s="2" t="s">
        <v>264</v>
      </c>
      <c r="X96" s="50">
        <v>20</v>
      </c>
      <c r="Z96" s="2" t="s">
        <v>171</v>
      </c>
      <c r="AA96" s="50">
        <v>0</v>
      </c>
      <c r="AB96" t="e">
        <f t="shared" si="20"/>
        <v>#N/A</v>
      </c>
      <c r="AC96" s="4" t="e">
        <f t="shared" si="21"/>
        <v>#N/A</v>
      </c>
    </row>
    <row r="97" spans="23:29" x14ac:dyDescent="0.25">
      <c r="W97" s="2" t="s">
        <v>199</v>
      </c>
      <c r="X97" s="50">
        <v>2</v>
      </c>
      <c r="Z97" s="2" t="s">
        <v>202</v>
      </c>
      <c r="AA97" s="50">
        <v>0</v>
      </c>
      <c r="AB97" t="e">
        <f t="shared" si="20"/>
        <v>#N/A</v>
      </c>
      <c r="AC97" s="4" t="e">
        <f t="shared" si="21"/>
        <v>#N/A</v>
      </c>
    </row>
    <row r="98" spans="23:29" x14ac:dyDescent="0.25">
      <c r="Z98" s="2" t="s">
        <v>119</v>
      </c>
      <c r="AA98" s="50">
        <v>0</v>
      </c>
      <c r="AB98" t="e">
        <f t="shared" si="20"/>
        <v>#N/A</v>
      </c>
      <c r="AC98" s="4" t="e">
        <f t="shared" si="21"/>
        <v>#N/A</v>
      </c>
    </row>
    <row r="99" spans="23:29" x14ac:dyDescent="0.25">
      <c r="Z99" s="2" t="s">
        <v>197</v>
      </c>
      <c r="AA99" s="50">
        <v>0</v>
      </c>
      <c r="AB99" t="e">
        <f t="shared" si="20"/>
        <v>#N/A</v>
      </c>
      <c r="AC99" s="4" t="e">
        <f t="shared" si="21"/>
        <v>#N/A</v>
      </c>
    </row>
    <row r="100" spans="23:29" x14ac:dyDescent="0.25">
      <c r="Z100" s="2" t="s">
        <v>183</v>
      </c>
      <c r="AA100" s="50">
        <v>0</v>
      </c>
      <c r="AB100" t="e">
        <f t="shared" si="20"/>
        <v>#N/A</v>
      </c>
      <c r="AC100" s="4" t="e">
        <f t="shared" si="21"/>
        <v>#N/A</v>
      </c>
    </row>
    <row r="101" spans="23:29" x14ac:dyDescent="0.25">
      <c r="Z101" s="2" t="s">
        <v>206</v>
      </c>
      <c r="AA101" s="50">
        <v>0</v>
      </c>
      <c r="AB101" t="e">
        <f t="shared" si="20"/>
        <v>#N/A</v>
      </c>
      <c r="AC101" s="4" t="e">
        <f t="shared" si="21"/>
        <v>#N/A</v>
      </c>
    </row>
    <row r="102" spans="23:29" x14ac:dyDescent="0.25">
      <c r="Z102" s="2" t="s">
        <v>159</v>
      </c>
      <c r="AA102" s="50">
        <v>0</v>
      </c>
      <c r="AB102" t="e">
        <f t="shared" si="20"/>
        <v>#N/A</v>
      </c>
      <c r="AC102" s="4" t="e">
        <f t="shared" si="21"/>
        <v>#N/A</v>
      </c>
    </row>
    <row r="103" spans="23:29" x14ac:dyDescent="0.25">
      <c r="Z103" s="2" t="s">
        <v>314</v>
      </c>
      <c r="AA103" s="50">
        <v>0</v>
      </c>
      <c r="AB103" t="e">
        <f t="shared" si="20"/>
        <v>#N/A</v>
      </c>
      <c r="AC103" s="4" t="e">
        <f t="shared" si="21"/>
        <v>#N/A</v>
      </c>
    </row>
    <row r="104" spans="23:29" x14ac:dyDescent="0.25">
      <c r="Z104" s="2" t="s">
        <v>191</v>
      </c>
      <c r="AA104" s="50">
        <v>0</v>
      </c>
      <c r="AB104" t="e">
        <f t="shared" si="20"/>
        <v>#N/A</v>
      </c>
      <c r="AC104" s="4" t="e">
        <f t="shared" si="21"/>
        <v>#N/A</v>
      </c>
    </row>
    <row r="105" spans="23:29" x14ac:dyDescent="0.25">
      <c r="Z105" s="2" t="s">
        <v>393</v>
      </c>
      <c r="AA105" s="50"/>
      <c r="AB105">
        <f t="shared" si="20"/>
        <v>58</v>
      </c>
      <c r="AC105" s="4" t="str">
        <f t="shared" si="21"/>
        <v/>
      </c>
    </row>
    <row r="106" spans="23:29" x14ac:dyDescent="0.25">
      <c r="Z106" s="2" t="s">
        <v>207</v>
      </c>
      <c r="AA106" s="50">
        <v>0</v>
      </c>
      <c r="AB106" t="e">
        <f t="shared" si="20"/>
        <v>#N/A</v>
      </c>
      <c r="AC106" s="4" t="e">
        <f t="shared" si="21"/>
        <v>#N/A</v>
      </c>
    </row>
    <row r="107" spans="23:29" x14ac:dyDescent="0.25">
      <c r="Z107" s="2" t="s">
        <v>199</v>
      </c>
      <c r="AA107" s="50">
        <v>0</v>
      </c>
      <c r="AB107">
        <f t="shared" si="20"/>
        <v>2</v>
      </c>
      <c r="AC107" s="4" t="str">
        <f t="shared" si="21"/>
        <v/>
      </c>
    </row>
    <row r="108" spans="23:29" x14ac:dyDescent="0.25">
      <c r="Z108" s="2" t="s">
        <v>189</v>
      </c>
      <c r="AA108" s="50">
        <v>0</v>
      </c>
      <c r="AB108" t="e">
        <f t="shared" si="20"/>
        <v>#N/A</v>
      </c>
      <c r="AC108" s="4" t="e">
        <f t="shared" si="21"/>
        <v>#N/A</v>
      </c>
    </row>
    <row r="109" spans="23:29" x14ac:dyDescent="0.25">
      <c r="Z109" s="2" t="s">
        <v>196</v>
      </c>
      <c r="AA109" s="50">
        <v>0</v>
      </c>
      <c r="AB109" t="e">
        <f t="shared" si="20"/>
        <v>#N/A</v>
      </c>
      <c r="AC109" s="4" t="e">
        <f t="shared" si="21"/>
        <v>#N/A</v>
      </c>
    </row>
    <row r="110" spans="23:29" x14ac:dyDescent="0.25">
      <c r="Z110" s="2" t="s">
        <v>198</v>
      </c>
      <c r="AA110" s="50">
        <v>0</v>
      </c>
      <c r="AB110" t="e">
        <f t="shared" si="20"/>
        <v>#N/A</v>
      </c>
      <c r="AC110" s="4" t="e">
        <f t="shared" si="21"/>
        <v>#N/A</v>
      </c>
    </row>
    <row r="111" spans="23:29" x14ac:dyDescent="0.25">
      <c r="Z111" s="2" t="s">
        <v>317</v>
      </c>
      <c r="AA111" s="50">
        <v>0</v>
      </c>
      <c r="AB111" t="e">
        <f t="shared" si="20"/>
        <v>#N/A</v>
      </c>
      <c r="AC111" s="4" t="e">
        <f t="shared" si="21"/>
        <v>#N/A</v>
      </c>
    </row>
    <row r="112" spans="23:29" x14ac:dyDescent="0.25">
      <c r="Z112" s="2" t="s">
        <v>205</v>
      </c>
      <c r="AA112" s="50">
        <v>0</v>
      </c>
      <c r="AB112" t="e">
        <f t="shared" si="20"/>
        <v>#N/A</v>
      </c>
      <c r="AC112" s="4" t="e">
        <f t="shared" si="21"/>
        <v>#N/A</v>
      </c>
    </row>
    <row r="113" spans="26:29" x14ac:dyDescent="0.25">
      <c r="Z113" s="2" t="s">
        <v>281</v>
      </c>
      <c r="AA113" s="50">
        <v>0</v>
      </c>
      <c r="AB113" t="e">
        <f t="shared" si="20"/>
        <v>#N/A</v>
      </c>
      <c r="AC113" s="4" t="e">
        <f t="shared" si="21"/>
        <v>#N/A</v>
      </c>
    </row>
    <row r="114" spans="26:29" x14ac:dyDescent="0.25">
      <c r="Z114" s="2" t="s">
        <v>201</v>
      </c>
      <c r="AA114" s="50">
        <v>0</v>
      </c>
      <c r="AB114" t="e">
        <f t="shared" si="20"/>
        <v>#N/A</v>
      </c>
      <c r="AC114" s="4" t="e">
        <f t="shared" si="21"/>
        <v>#N/A</v>
      </c>
    </row>
    <row r="115" spans="26:29" x14ac:dyDescent="0.25">
      <c r="Z115" s="2" t="s">
        <v>277</v>
      </c>
      <c r="AA115" s="50">
        <v>0</v>
      </c>
      <c r="AB115" t="e">
        <f t="shared" si="20"/>
        <v>#N/A</v>
      </c>
      <c r="AC115" s="4" t="e">
        <f t="shared" si="21"/>
        <v>#N/A</v>
      </c>
    </row>
    <row r="116" spans="26:29" x14ac:dyDescent="0.25">
      <c r="Z116" s="2" t="s">
        <v>209</v>
      </c>
      <c r="AA116" s="50">
        <v>0</v>
      </c>
      <c r="AB116" t="e">
        <f t="shared" si="20"/>
        <v>#N/A</v>
      </c>
      <c r="AC116" s="4" t="e">
        <f t="shared" si="21"/>
        <v>#N/A</v>
      </c>
    </row>
    <row r="117" spans="26:29" x14ac:dyDescent="0.25">
      <c r="Z117" s="2" t="s">
        <v>274</v>
      </c>
      <c r="AA117" s="50">
        <v>0</v>
      </c>
      <c r="AB117" t="e">
        <f t="shared" si="20"/>
        <v>#N/A</v>
      </c>
      <c r="AC117" s="4" t="e">
        <f t="shared" si="21"/>
        <v>#N/A</v>
      </c>
    </row>
    <row r="118" spans="26:29" x14ac:dyDescent="0.25">
      <c r="Z118" s="2" t="s">
        <v>216</v>
      </c>
      <c r="AA118" s="50">
        <v>0</v>
      </c>
      <c r="AB118" t="e">
        <f t="shared" si="20"/>
        <v>#N/A</v>
      </c>
      <c r="AC118" s="4" t="e">
        <f t="shared" si="21"/>
        <v>#N/A</v>
      </c>
    </row>
    <row r="119" spans="26:29" x14ac:dyDescent="0.25">
      <c r="Z119" s="2" t="s">
        <v>174</v>
      </c>
      <c r="AA119" s="50">
        <v>0</v>
      </c>
      <c r="AB119" t="e">
        <f t="shared" si="20"/>
        <v>#N/A</v>
      </c>
      <c r="AC119" s="4" t="e">
        <f t="shared" si="21"/>
        <v>#N/A</v>
      </c>
    </row>
    <row r="120" spans="26:29" x14ac:dyDescent="0.25">
      <c r="Z120" s="2" t="s">
        <v>192</v>
      </c>
      <c r="AA120" s="50">
        <v>0</v>
      </c>
      <c r="AB120" t="e">
        <f t="shared" si="20"/>
        <v>#N/A</v>
      </c>
      <c r="AC120" s="4" t="e">
        <f t="shared" si="21"/>
        <v>#N/A</v>
      </c>
    </row>
    <row r="121" spans="26:29" x14ac:dyDescent="0.25">
      <c r="Z121" s="2" t="s">
        <v>105</v>
      </c>
      <c r="AA121" s="50"/>
      <c r="AB121">
        <f t="shared" si="20"/>
        <v>87</v>
      </c>
      <c r="AC121" s="4" t="str">
        <f t="shared" si="21"/>
        <v/>
      </c>
    </row>
    <row r="122" spans="26:29" x14ac:dyDescent="0.25">
      <c r="Z122" s="2" t="s">
        <v>320</v>
      </c>
      <c r="AA122" s="50"/>
      <c r="AB122" t="e">
        <f t="shared" si="20"/>
        <v>#N/A</v>
      </c>
      <c r="AC122" s="4" t="e">
        <f t="shared" si="21"/>
        <v>#N/A</v>
      </c>
    </row>
    <row r="123" spans="26:29" x14ac:dyDescent="0.25">
      <c r="Z123" s="2" t="s">
        <v>172</v>
      </c>
      <c r="AA123" s="50">
        <v>0</v>
      </c>
      <c r="AB123" t="e">
        <f t="shared" si="20"/>
        <v>#N/A</v>
      </c>
      <c r="AC123" s="4" t="e">
        <f t="shared" si="21"/>
        <v>#N/A</v>
      </c>
    </row>
    <row r="124" spans="26:29" x14ac:dyDescent="0.25">
      <c r="Z124" s="2" t="s">
        <v>149</v>
      </c>
      <c r="AA124" s="50">
        <v>0</v>
      </c>
      <c r="AB124" t="e">
        <f t="shared" si="20"/>
        <v>#N/A</v>
      </c>
      <c r="AC124" s="4" t="e">
        <f t="shared" si="21"/>
        <v>#N/A</v>
      </c>
    </row>
    <row r="125" spans="26:29" x14ac:dyDescent="0.25">
      <c r="Z125" s="2" t="s">
        <v>275</v>
      </c>
      <c r="AA125" s="50">
        <v>0</v>
      </c>
      <c r="AB125">
        <f t="shared" si="20"/>
        <v>233</v>
      </c>
      <c r="AC125" s="4" t="str">
        <f t="shared" si="21"/>
        <v/>
      </c>
    </row>
    <row r="126" spans="26:29" x14ac:dyDescent="0.25">
      <c r="Z126" s="2" t="s">
        <v>107</v>
      </c>
      <c r="AA126" s="50">
        <v>0</v>
      </c>
      <c r="AB126" t="e">
        <f t="shared" si="20"/>
        <v>#N/A</v>
      </c>
      <c r="AC126" s="4" t="e">
        <f t="shared" si="21"/>
        <v>#N/A</v>
      </c>
    </row>
    <row r="127" spans="26:29" x14ac:dyDescent="0.25">
      <c r="Z127" s="2" t="s">
        <v>147</v>
      </c>
      <c r="AA127" s="50">
        <v>0</v>
      </c>
      <c r="AB127" t="e">
        <f t="shared" si="20"/>
        <v>#N/A</v>
      </c>
      <c r="AC127" s="4" t="e">
        <f t="shared" si="21"/>
        <v>#N/A</v>
      </c>
    </row>
    <row r="128" spans="26:29" x14ac:dyDescent="0.25">
      <c r="Z128" s="2" t="s">
        <v>200</v>
      </c>
      <c r="AA128" s="50">
        <v>0</v>
      </c>
      <c r="AB128" t="e">
        <f t="shared" si="20"/>
        <v>#N/A</v>
      </c>
      <c r="AC128" s="4" t="e">
        <f t="shared" si="21"/>
        <v>#N/A</v>
      </c>
    </row>
    <row r="129" spans="26:29" x14ac:dyDescent="0.25">
      <c r="Z129" s="2" t="s">
        <v>186</v>
      </c>
      <c r="AA129" s="50">
        <v>0</v>
      </c>
      <c r="AB129" t="e">
        <f t="shared" si="20"/>
        <v>#N/A</v>
      </c>
      <c r="AC129" s="4" t="e">
        <f t="shared" si="21"/>
        <v>#N/A</v>
      </c>
    </row>
    <row r="130" spans="26:29" x14ac:dyDescent="0.25">
      <c r="Z130" s="2" t="s">
        <v>316</v>
      </c>
      <c r="AA130" s="50">
        <v>0</v>
      </c>
      <c r="AB130" t="e">
        <f t="shared" si="20"/>
        <v>#N/A</v>
      </c>
      <c r="AC130" s="4" t="e">
        <f t="shared" si="21"/>
        <v>#N/A</v>
      </c>
    </row>
    <row r="131" spans="26:29" x14ac:dyDescent="0.25">
      <c r="Z131" s="2" t="s">
        <v>180</v>
      </c>
      <c r="AA131" s="50">
        <v>0</v>
      </c>
      <c r="AB131">
        <f t="shared" si="20"/>
        <v>37</v>
      </c>
      <c r="AC131" s="4" t="str">
        <f t="shared" si="21"/>
        <v/>
      </c>
    </row>
    <row r="132" spans="26:29" x14ac:dyDescent="0.25">
      <c r="Z132" s="2" t="s">
        <v>112</v>
      </c>
      <c r="AA132" s="50">
        <v>0</v>
      </c>
      <c r="AB132" t="e">
        <f t="shared" si="20"/>
        <v>#N/A</v>
      </c>
      <c r="AC132" s="4" t="e">
        <f t="shared" si="21"/>
        <v>#N/A</v>
      </c>
    </row>
    <row r="133" spans="26:29" x14ac:dyDescent="0.25">
      <c r="Z133" s="2" t="s">
        <v>185</v>
      </c>
      <c r="AA133" s="50">
        <v>0</v>
      </c>
      <c r="AB133" t="e">
        <f t="shared" si="20"/>
        <v>#N/A</v>
      </c>
      <c r="AC133" s="4" t="e">
        <f t="shared" si="21"/>
        <v>#N/A</v>
      </c>
    </row>
    <row r="134" spans="26:29" x14ac:dyDescent="0.25">
      <c r="Z134" s="2" t="s">
        <v>226</v>
      </c>
      <c r="AA134" s="50">
        <v>0</v>
      </c>
      <c r="AB134" t="e">
        <f t="shared" ref="AB134:AB197" si="22">VLOOKUP(Z134,$W$6:$X$1009,2,FALSE)</f>
        <v>#N/A</v>
      </c>
      <c r="AC134" s="4" t="e">
        <f t="shared" si="21"/>
        <v>#N/A</v>
      </c>
    </row>
    <row r="135" spans="26:29" x14ac:dyDescent="0.25">
      <c r="Z135" s="2" t="s">
        <v>267</v>
      </c>
      <c r="AA135" s="50">
        <v>0</v>
      </c>
      <c r="AB135" t="e">
        <f t="shared" si="22"/>
        <v>#N/A</v>
      </c>
      <c r="AC135" s="4" t="e">
        <f t="shared" ref="AC135:AC198" si="23">IF(AB135*AA135&gt;0,AA135/AB135,"")</f>
        <v>#N/A</v>
      </c>
    </row>
    <row r="136" spans="26:29" x14ac:dyDescent="0.25">
      <c r="Z136" s="2" t="s">
        <v>144</v>
      </c>
      <c r="AA136" s="50">
        <v>0</v>
      </c>
      <c r="AB136" t="e">
        <f t="shared" si="22"/>
        <v>#N/A</v>
      </c>
      <c r="AC136" s="4" t="e">
        <f t="shared" si="23"/>
        <v>#N/A</v>
      </c>
    </row>
    <row r="137" spans="26:29" x14ac:dyDescent="0.25">
      <c r="Z137" s="2" t="s">
        <v>111</v>
      </c>
      <c r="AA137" s="50">
        <v>0</v>
      </c>
      <c r="AB137" t="e">
        <f t="shared" si="22"/>
        <v>#N/A</v>
      </c>
      <c r="AC137" s="4" t="e">
        <f t="shared" si="23"/>
        <v>#N/A</v>
      </c>
    </row>
    <row r="138" spans="26:29" x14ac:dyDescent="0.25">
      <c r="Z138" s="2" t="s">
        <v>190</v>
      </c>
      <c r="AA138" s="50">
        <v>0</v>
      </c>
      <c r="AB138" t="e">
        <f t="shared" si="22"/>
        <v>#N/A</v>
      </c>
      <c r="AC138" s="4" t="e">
        <f t="shared" si="23"/>
        <v>#N/A</v>
      </c>
    </row>
    <row r="139" spans="26:29" x14ac:dyDescent="0.25">
      <c r="Z139" s="2" t="s">
        <v>293</v>
      </c>
      <c r="AA139" s="50"/>
      <c r="AB139" t="e">
        <f t="shared" si="22"/>
        <v>#N/A</v>
      </c>
      <c r="AC139" s="4" t="e">
        <f t="shared" si="23"/>
        <v>#N/A</v>
      </c>
    </row>
    <row r="140" spans="26:29" x14ac:dyDescent="0.25">
      <c r="Z140" s="2" t="s">
        <v>195</v>
      </c>
      <c r="AA140" s="50">
        <v>0</v>
      </c>
      <c r="AB140" t="e">
        <f t="shared" si="22"/>
        <v>#N/A</v>
      </c>
      <c r="AC140" s="4" t="e">
        <f t="shared" si="23"/>
        <v>#N/A</v>
      </c>
    </row>
    <row r="141" spans="26:29" x14ac:dyDescent="0.25">
      <c r="Z141" s="2" t="s">
        <v>164</v>
      </c>
      <c r="AA141" s="50">
        <v>0</v>
      </c>
      <c r="AB141" t="e">
        <f t="shared" si="22"/>
        <v>#N/A</v>
      </c>
      <c r="AC141" s="4" t="e">
        <f t="shared" si="23"/>
        <v>#N/A</v>
      </c>
    </row>
    <row r="142" spans="26:29" x14ac:dyDescent="0.25">
      <c r="Z142" s="2" t="s">
        <v>286</v>
      </c>
      <c r="AA142" s="50">
        <v>0</v>
      </c>
      <c r="AB142">
        <f t="shared" si="22"/>
        <v>57</v>
      </c>
      <c r="AC142" s="4" t="str">
        <f t="shared" si="23"/>
        <v/>
      </c>
    </row>
    <row r="143" spans="26:29" x14ac:dyDescent="0.25">
      <c r="Z143" s="2" t="s">
        <v>285</v>
      </c>
      <c r="AA143" s="50">
        <v>0</v>
      </c>
      <c r="AB143" t="e">
        <f t="shared" si="22"/>
        <v>#N/A</v>
      </c>
      <c r="AC143" s="4" t="e">
        <f t="shared" si="23"/>
        <v>#N/A</v>
      </c>
    </row>
    <row r="144" spans="26:29" x14ac:dyDescent="0.25">
      <c r="Z144" s="2" t="s">
        <v>203</v>
      </c>
      <c r="AA144" s="50">
        <v>0</v>
      </c>
      <c r="AB144" t="e">
        <f t="shared" si="22"/>
        <v>#N/A</v>
      </c>
      <c r="AC144" s="4" t="e">
        <f t="shared" si="23"/>
        <v>#N/A</v>
      </c>
    </row>
    <row r="145" spans="26:29" x14ac:dyDescent="0.25">
      <c r="Z145" s="2" t="s">
        <v>288</v>
      </c>
      <c r="AA145" s="50">
        <v>0</v>
      </c>
      <c r="AB145" t="e">
        <f t="shared" si="22"/>
        <v>#N/A</v>
      </c>
      <c r="AC145" s="4" t="e">
        <f t="shared" si="23"/>
        <v>#N/A</v>
      </c>
    </row>
    <row r="146" spans="26:29" x14ac:dyDescent="0.25">
      <c r="Z146" s="2" t="s">
        <v>211</v>
      </c>
      <c r="AA146" s="50">
        <v>0</v>
      </c>
      <c r="AB146" t="e">
        <f t="shared" si="22"/>
        <v>#N/A</v>
      </c>
      <c r="AC146" s="4" t="e">
        <f t="shared" si="23"/>
        <v>#N/A</v>
      </c>
    </row>
    <row r="147" spans="26:29" x14ac:dyDescent="0.25">
      <c r="Z147" s="2" t="s">
        <v>204</v>
      </c>
      <c r="AA147" s="50">
        <v>0</v>
      </c>
      <c r="AB147" t="e">
        <f t="shared" si="22"/>
        <v>#N/A</v>
      </c>
      <c r="AC147" s="4" t="e">
        <f t="shared" si="23"/>
        <v>#N/A</v>
      </c>
    </row>
    <row r="148" spans="26:29" x14ac:dyDescent="0.25">
      <c r="Z148" s="2" t="s">
        <v>287</v>
      </c>
      <c r="AA148" s="50">
        <v>0</v>
      </c>
      <c r="AB148" t="e">
        <f t="shared" si="22"/>
        <v>#N/A</v>
      </c>
      <c r="AC148" s="4" t="e">
        <f t="shared" si="23"/>
        <v>#N/A</v>
      </c>
    </row>
    <row r="149" spans="26:29" x14ac:dyDescent="0.25">
      <c r="Z149" s="2" t="s">
        <v>278</v>
      </c>
      <c r="AA149" s="50">
        <v>0</v>
      </c>
      <c r="AB149" t="e">
        <f t="shared" si="22"/>
        <v>#N/A</v>
      </c>
      <c r="AC149" s="4" t="e">
        <f t="shared" si="23"/>
        <v>#N/A</v>
      </c>
    </row>
    <row r="150" spans="26:29" x14ac:dyDescent="0.25">
      <c r="Z150" s="2" t="s">
        <v>282</v>
      </c>
      <c r="AA150" s="50">
        <v>0</v>
      </c>
      <c r="AB150" t="e">
        <f t="shared" si="22"/>
        <v>#N/A</v>
      </c>
      <c r="AC150" s="4" t="e">
        <f t="shared" si="23"/>
        <v>#N/A</v>
      </c>
    </row>
    <row r="151" spans="26:29" x14ac:dyDescent="0.25">
      <c r="Z151" s="2" t="s">
        <v>295</v>
      </c>
      <c r="AA151" s="50">
        <v>0</v>
      </c>
      <c r="AB151" t="e">
        <f t="shared" si="22"/>
        <v>#N/A</v>
      </c>
      <c r="AC151" s="4" t="e">
        <f t="shared" si="23"/>
        <v>#N/A</v>
      </c>
    </row>
    <row r="152" spans="26:29" x14ac:dyDescent="0.25">
      <c r="Z152" s="2" t="s">
        <v>289</v>
      </c>
      <c r="AA152" s="50">
        <v>0</v>
      </c>
      <c r="AB152" t="e">
        <f t="shared" si="22"/>
        <v>#N/A</v>
      </c>
      <c r="AC152" s="4" t="e">
        <f t="shared" si="23"/>
        <v>#N/A</v>
      </c>
    </row>
    <row r="153" spans="26:29" x14ac:dyDescent="0.25">
      <c r="Z153" s="2" t="s">
        <v>304</v>
      </c>
      <c r="AA153" s="50"/>
      <c r="AB153" t="e">
        <f t="shared" si="22"/>
        <v>#N/A</v>
      </c>
      <c r="AC153" s="4" t="e">
        <f t="shared" si="23"/>
        <v>#N/A</v>
      </c>
    </row>
    <row r="154" spans="26:29" x14ac:dyDescent="0.25">
      <c r="Z154" s="2" t="s">
        <v>170</v>
      </c>
      <c r="AA154" s="50">
        <v>0</v>
      </c>
      <c r="AB154">
        <f t="shared" si="22"/>
        <v>70</v>
      </c>
      <c r="AC154" s="4" t="str">
        <f t="shared" si="23"/>
        <v/>
      </c>
    </row>
    <row r="155" spans="26:29" x14ac:dyDescent="0.25">
      <c r="Z155" s="2" t="s">
        <v>290</v>
      </c>
      <c r="AA155" s="50">
        <v>0</v>
      </c>
      <c r="AB155" t="e">
        <f t="shared" si="22"/>
        <v>#N/A</v>
      </c>
      <c r="AC155" s="4" t="e">
        <f t="shared" si="23"/>
        <v>#N/A</v>
      </c>
    </row>
    <row r="156" spans="26:29" x14ac:dyDescent="0.25">
      <c r="Z156" s="2" t="s">
        <v>148</v>
      </c>
      <c r="AA156" s="50">
        <v>0</v>
      </c>
      <c r="AB156" t="e">
        <f t="shared" si="22"/>
        <v>#N/A</v>
      </c>
      <c r="AC156" s="4" t="e">
        <f t="shared" si="23"/>
        <v>#N/A</v>
      </c>
    </row>
    <row r="157" spans="26:29" x14ac:dyDescent="0.25">
      <c r="Z157" s="2" t="s">
        <v>283</v>
      </c>
      <c r="AA157" s="50">
        <v>0</v>
      </c>
      <c r="AB157" t="e">
        <f t="shared" si="22"/>
        <v>#N/A</v>
      </c>
      <c r="AC157" s="4" t="e">
        <f t="shared" si="23"/>
        <v>#N/A</v>
      </c>
    </row>
    <row r="158" spans="26:29" x14ac:dyDescent="0.25">
      <c r="Z158" s="2" t="s">
        <v>135</v>
      </c>
      <c r="AA158" s="50"/>
      <c r="AB158">
        <f t="shared" si="22"/>
        <v>497</v>
      </c>
      <c r="AC158" s="4" t="str">
        <f t="shared" si="23"/>
        <v/>
      </c>
    </row>
    <row r="159" spans="26:29" x14ac:dyDescent="0.25">
      <c r="Z159" s="2" t="s">
        <v>284</v>
      </c>
      <c r="AA159" s="50">
        <v>0</v>
      </c>
      <c r="AB159" t="e">
        <f t="shared" si="22"/>
        <v>#N/A</v>
      </c>
      <c r="AC159" s="4" t="e">
        <f t="shared" si="23"/>
        <v>#N/A</v>
      </c>
    </row>
    <row r="160" spans="26:29" x14ac:dyDescent="0.25">
      <c r="Z160" s="2" t="s">
        <v>330</v>
      </c>
      <c r="AA160" s="50"/>
      <c r="AB160" t="e">
        <f t="shared" si="22"/>
        <v>#N/A</v>
      </c>
      <c r="AC160" s="4" t="e">
        <f t="shared" si="23"/>
        <v>#N/A</v>
      </c>
    </row>
    <row r="161" spans="26:29" x14ac:dyDescent="0.25">
      <c r="Z161" s="2" t="s">
        <v>193</v>
      </c>
      <c r="AA161" s="50">
        <v>0</v>
      </c>
      <c r="AB161" t="e">
        <f t="shared" si="22"/>
        <v>#N/A</v>
      </c>
      <c r="AC161" s="4" t="e">
        <f t="shared" si="23"/>
        <v>#N/A</v>
      </c>
    </row>
    <row r="162" spans="26:29" x14ac:dyDescent="0.25">
      <c r="Z162" s="2" t="s">
        <v>145</v>
      </c>
      <c r="AA162" s="50">
        <v>0</v>
      </c>
      <c r="AB162" t="e">
        <f t="shared" si="22"/>
        <v>#N/A</v>
      </c>
      <c r="AC162" s="4" t="e">
        <f t="shared" si="23"/>
        <v>#N/A</v>
      </c>
    </row>
    <row r="163" spans="26:29" x14ac:dyDescent="0.25">
      <c r="Z163" s="2" t="s">
        <v>121</v>
      </c>
      <c r="AA163" s="50">
        <v>0</v>
      </c>
      <c r="AB163" t="e">
        <f t="shared" si="22"/>
        <v>#N/A</v>
      </c>
      <c r="AC163" s="4" t="e">
        <f t="shared" si="23"/>
        <v>#N/A</v>
      </c>
    </row>
    <row r="164" spans="26:29" x14ac:dyDescent="0.25">
      <c r="Z164" s="2" t="s">
        <v>294</v>
      </c>
      <c r="AA164" s="50">
        <v>0</v>
      </c>
      <c r="AB164" t="e">
        <f t="shared" si="22"/>
        <v>#N/A</v>
      </c>
      <c r="AC164" s="4" t="e">
        <f t="shared" si="23"/>
        <v>#N/A</v>
      </c>
    </row>
    <row r="165" spans="26:29" x14ac:dyDescent="0.25">
      <c r="Z165" s="2" t="s">
        <v>138</v>
      </c>
      <c r="AA165" s="50">
        <v>0</v>
      </c>
      <c r="AB165">
        <f t="shared" si="22"/>
        <v>27</v>
      </c>
      <c r="AC165" s="4" t="str">
        <f t="shared" si="23"/>
        <v/>
      </c>
    </row>
    <row r="166" spans="26:29" x14ac:dyDescent="0.25">
      <c r="Z166" s="2" t="s">
        <v>280</v>
      </c>
      <c r="AA166" s="50">
        <v>0</v>
      </c>
      <c r="AB166" t="e">
        <f t="shared" si="22"/>
        <v>#N/A</v>
      </c>
      <c r="AC166" s="4" t="e">
        <f t="shared" si="23"/>
        <v>#N/A</v>
      </c>
    </row>
    <row r="167" spans="26:29" x14ac:dyDescent="0.25">
      <c r="Z167" s="2" t="s">
        <v>142</v>
      </c>
      <c r="AA167" s="50">
        <v>0</v>
      </c>
      <c r="AB167">
        <f t="shared" si="22"/>
        <v>45</v>
      </c>
      <c r="AC167" s="4" t="str">
        <f t="shared" si="23"/>
        <v/>
      </c>
    </row>
    <row r="168" spans="26:29" x14ac:dyDescent="0.25">
      <c r="Z168" s="2" t="s">
        <v>309</v>
      </c>
      <c r="AA168" s="50"/>
      <c r="AB168" t="e">
        <f t="shared" si="22"/>
        <v>#N/A</v>
      </c>
      <c r="AC168" s="4" t="e">
        <f t="shared" si="23"/>
        <v>#N/A</v>
      </c>
    </row>
    <row r="169" spans="26:29" x14ac:dyDescent="0.25">
      <c r="Z169" s="2" t="s">
        <v>146</v>
      </c>
      <c r="AA169" s="50">
        <v>0</v>
      </c>
      <c r="AB169" t="e">
        <f t="shared" si="22"/>
        <v>#N/A</v>
      </c>
      <c r="AC169" s="4" t="e">
        <f t="shared" si="23"/>
        <v>#N/A</v>
      </c>
    </row>
    <row r="170" spans="26:29" x14ac:dyDescent="0.25">
      <c r="Z170" s="2" t="s">
        <v>214</v>
      </c>
      <c r="AA170" s="50">
        <v>0</v>
      </c>
      <c r="AB170" t="e">
        <f t="shared" si="22"/>
        <v>#N/A</v>
      </c>
      <c r="AC170" s="4" t="e">
        <f t="shared" si="23"/>
        <v>#N/A</v>
      </c>
    </row>
    <row r="171" spans="26:29" x14ac:dyDescent="0.25">
      <c r="Z171" s="2" t="s">
        <v>113</v>
      </c>
      <c r="AA171" s="50">
        <v>0</v>
      </c>
      <c r="AB171" t="e">
        <f t="shared" si="22"/>
        <v>#N/A</v>
      </c>
      <c r="AC171" s="4" t="e">
        <f t="shared" si="23"/>
        <v>#N/A</v>
      </c>
    </row>
    <row r="172" spans="26:29" x14ac:dyDescent="0.25">
      <c r="Z172" s="2" t="s">
        <v>296</v>
      </c>
      <c r="AA172" s="50">
        <v>0</v>
      </c>
      <c r="AB172" t="e">
        <f t="shared" si="22"/>
        <v>#N/A</v>
      </c>
      <c r="AC172" s="4" t="e">
        <f t="shared" si="23"/>
        <v>#N/A</v>
      </c>
    </row>
    <row r="173" spans="26:29" x14ac:dyDescent="0.25">
      <c r="Z173" s="2" t="s">
        <v>182</v>
      </c>
      <c r="AA173" s="50">
        <v>0</v>
      </c>
      <c r="AB173" t="e">
        <f t="shared" si="22"/>
        <v>#N/A</v>
      </c>
      <c r="AC173" s="4" t="e">
        <f t="shared" si="23"/>
        <v>#N/A</v>
      </c>
    </row>
    <row r="174" spans="26:29" x14ac:dyDescent="0.25">
      <c r="Z174" s="2" t="s">
        <v>215</v>
      </c>
      <c r="AA174" s="50">
        <v>0</v>
      </c>
      <c r="AB174" t="e">
        <f t="shared" si="22"/>
        <v>#N/A</v>
      </c>
      <c r="AC174" s="4" t="e">
        <f t="shared" si="23"/>
        <v>#N/A</v>
      </c>
    </row>
    <row r="175" spans="26:29" x14ac:dyDescent="0.25">
      <c r="AB175" t="e">
        <f t="shared" si="22"/>
        <v>#N/A</v>
      </c>
      <c r="AC175" s="4" t="e">
        <f t="shared" si="23"/>
        <v>#N/A</v>
      </c>
    </row>
    <row r="176" spans="26:29" x14ac:dyDescent="0.25">
      <c r="AB176" t="e">
        <f t="shared" si="22"/>
        <v>#N/A</v>
      </c>
      <c r="AC176" s="4" t="e">
        <f t="shared" si="23"/>
        <v>#N/A</v>
      </c>
    </row>
    <row r="177" spans="28:29" x14ac:dyDescent="0.25">
      <c r="AB177" t="e">
        <f t="shared" si="22"/>
        <v>#N/A</v>
      </c>
      <c r="AC177" s="4" t="e">
        <f t="shared" si="23"/>
        <v>#N/A</v>
      </c>
    </row>
    <row r="178" spans="28:29" x14ac:dyDescent="0.25">
      <c r="AB178" t="e">
        <f t="shared" si="22"/>
        <v>#N/A</v>
      </c>
      <c r="AC178" s="4" t="e">
        <f t="shared" si="23"/>
        <v>#N/A</v>
      </c>
    </row>
    <row r="179" spans="28:29" x14ac:dyDescent="0.25">
      <c r="AB179" t="e">
        <f t="shared" si="22"/>
        <v>#N/A</v>
      </c>
      <c r="AC179" s="4" t="e">
        <f t="shared" si="23"/>
        <v>#N/A</v>
      </c>
    </row>
    <row r="180" spans="28:29" x14ac:dyDescent="0.25">
      <c r="AB180" t="e">
        <f t="shared" si="22"/>
        <v>#N/A</v>
      </c>
      <c r="AC180" s="4" t="e">
        <f t="shared" si="23"/>
        <v>#N/A</v>
      </c>
    </row>
    <row r="181" spans="28:29" x14ac:dyDescent="0.25">
      <c r="AB181" t="e">
        <f t="shared" si="22"/>
        <v>#N/A</v>
      </c>
      <c r="AC181" s="4" t="e">
        <f t="shared" si="23"/>
        <v>#N/A</v>
      </c>
    </row>
    <row r="182" spans="28:29" x14ac:dyDescent="0.25">
      <c r="AB182" t="e">
        <f t="shared" si="22"/>
        <v>#N/A</v>
      </c>
      <c r="AC182" s="4" t="e">
        <f t="shared" si="23"/>
        <v>#N/A</v>
      </c>
    </row>
    <row r="183" spans="28:29" x14ac:dyDescent="0.25">
      <c r="AB183" t="e">
        <f t="shared" si="22"/>
        <v>#N/A</v>
      </c>
      <c r="AC183" s="4" t="e">
        <f t="shared" si="23"/>
        <v>#N/A</v>
      </c>
    </row>
    <row r="184" spans="28:29" x14ac:dyDescent="0.25">
      <c r="AB184" t="e">
        <f t="shared" si="22"/>
        <v>#N/A</v>
      </c>
      <c r="AC184" s="4" t="e">
        <f t="shared" si="23"/>
        <v>#N/A</v>
      </c>
    </row>
    <row r="185" spans="28:29" x14ac:dyDescent="0.25">
      <c r="AB185" t="e">
        <f t="shared" si="22"/>
        <v>#N/A</v>
      </c>
      <c r="AC185" s="4" t="e">
        <f t="shared" si="23"/>
        <v>#N/A</v>
      </c>
    </row>
    <row r="186" spans="28:29" x14ac:dyDescent="0.25">
      <c r="AB186" t="e">
        <f t="shared" si="22"/>
        <v>#N/A</v>
      </c>
      <c r="AC186" s="4" t="e">
        <f t="shared" si="23"/>
        <v>#N/A</v>
      </c>
    </row>
    <row r="187" spans="28:29" x14ac:dyDescent="0.25">
      <c r="AB187" t="e">
        <f t="shared" si="22"/>
        <v>#N/A</v>
      </c>
      <c r="AC187" s="4" t="e">
        <f t="shared" si="23"/>
        <v>#N/A</v>
      </c>
    </row>
    <row r="188" spans="28:29" x14ac:dyDescent="0.25">
      <c r="AB188" t="e">
        <f t="shared" si="22"/>
        <v>#N/A</v>
      </c>
      <c r="AC188" s="4" t="e">
        <f t="shared" si="23"/>
        <v>#N/A</v>
      </c>
    </row>
    <row r="189" spans="28:29" x14ac:dyDescent="0.25">
      <c r="AB189" t="e">
        <f t="shared" si="22"/>
        <v>#N/A</v>
      </c>
      <c r="AC189" s="4" t="e">
        <f t="shared" si="23"/>
        <v>#N/A</v>
      </c>
    </row>
    <row r="190" spans="28:29" x14ac:dyDescent="0.25">
      <c r="AB190" t="e">
        <f t="shared" si="22"/>
        <v>#N/A</v>
      </c>
      <c r="AC190" s="4" t="e">
        <f t="shared" si="23"/>
        <v>#N/A</v>
      </c>
    </row>
    <row r="191" spans="28:29" x14ac:dyDescent="0.25">
      <c r="AB191" t="e">
        <f t="shared" si="22"/>
        <v>#N/A</v>
      </c>
      <c r="AC191" s="4" t="e">
        <f t="shared" si="23"/>
        <v>#N/A</v>
      </c>
    </row>
    <row r="192" spans="28:29" x14ac:dyDescent="0.25">
      <c r="AB192" t="e">
        <f t="shared" si="22"/>
        <v>#N/A</v>
      </c>
      <c r="AC192" s="4" t="e">
        <f t="shared" si="23"/>
        <v>#N/A</v>
      </c>
    </row>
    <row r="193" spans="28:29" x14ac:dyDescent="0.25">
      <c r="AB193" t="e">
        <f t="shared" si="22"/>
        <v>#N/A</v>
      </c>
      <c r="AC193" s="4" t="e">
        <f t="shared" si="23"/>
        <v>#N/A</v>
      </c>
    </row>
    <row r="194" spans="28:29" x14ac:dyDescent="0.25">
      <c r="AB194" t="e">
        <f t="shared" si="22"/>
        <v>#N/A</v>
      </c>
      <c r="AC194" s="4" t="e">
        <f t="shared" si="23"/>
        <v>#N/A</v>
      </c>
    </row>
    <row r="195" spans="28:29" x14ac:dyDescent="0.25">
      <c r="AB195" t="e">
        <f t="shared" si="22"/>
        <v>#N/A</v>
      </c>
      <c r="AC195" s="4" t="e">
        <f t="shared" si="23"/>
        <v>#N/A</v>
      </c>
    </row>
    <row r="196" spans="28:29" x14ac:dyDescent="0.25">
      <c r="AB196" t="e">
        <f t="shared" si="22"/>
        <v>#N/A</v>
      </c>
      <c r="AC196" s="4" t="e">
        <f t="shared" si="23"/>
        <v>#N/A</v>
      </c>
    </row>
    <row r="197" spans="28:29" x14ac:dyDescent="0.25">
      <c r="AB197" t="e">
        <f t="shared" si="22"/>
        <v>#N/A</v>
      </c>
      <c r="AC197" s="4" t="e">
        <f t="shared" si="23"/>
        <v>#N/A</v>
      </c>
    </row>
    <row r="198" spans="28:29" x14ac:dyDescent="0.25">
      <c r="AB198" t="e">
        <f t="shared" ref="AB198:AB253" si="24">VLOOKUP(Z198,$W$6:$X$1009,2,FALSE)</f>
        <v>#N/A</v>
      </c>
      <c r="AC198" s="4" t="e">
        <f t="shared" si="23"/>
        <v>#N/A</v>
      </c>
    </row>
    <row r="199" spans="28:29" x14ac:dyDescent="0.25">
      <c r="AB199" t="e">
        <f t="shared" si="24"/>
        <v>#N/A</v>
      </c>
      <c r="AC199" s="4" t="e">
        <f t="shared" ref="AC199:AC253" si="25">IF(AB199*AA199&gt;0,AA199/AB199,"")</f>
        <v>#N/A</v>
      </c>
    </row>
    <row r="200" spans="28:29" x14ac:dyDescent="0.25">
      <c r="AB200" t="e">
        <f t="shared" si="24"/>
        <v>#N/A</v>
      </c>
      <c r="AC200" s="4" t="e">
        <f t="shared" si="25"/>
        <v>#N/A</v>
      </c>
    </row>
    <row r="201" spans="28:29" x14ac:dyDescent="0.25">
      <c r="AB201" t="e">
        <f t="shared" si="24"/>
        <v>#N/A</v>
      </c>
      <c r="AC201" s="4" t="e">
        <f t="shared" si="25"/>
        <v>#N/A</v>
      </c>
    </row>
    <row r="202" spans="28:29" x14ac:dyDescent="0.25">
      <c r="AB202" t="e">
        <f t="shared" si="24"/>
        <v>#N/A</v>
      </c>
      <c r="AC202" s="4" t="e">
        <f t="shared" si="25"/>
        <v>#N/A</v>
      </c>
    </row>
    <row r="203" spans="28:29" x14ac:dyDescent="0.25">
      <c r="AB203" t="e">
        <f t="shared" si="24"/>
        <v>#N/A</v>
      </c>
      <c r="AC203" s="4" t="e">
        <f t="shared" si="25"/>
        <v>#N/A</v>
      </c>
    </row>
    <row r="204" spans="28:29" x14ac:dyDescent="0.25">
      <c r="AB204" t="e">
        <f t="shared" si="24"/>
        <v>#N/A</v>
      </c>
      <c r="AC204" s="4" t="e">
        <f t="shared" si="25"/>
        <v>#N/A</v>
      </c>
    </row>
    <row r="205" spans="28:29" x14ac:dyDescent="0.25">
      <c r="AB205" t="e">
        <f t="shared" si="24"/>
        <v>#N/A</v>
      </c>
      <c r="AC205" s="4" t="e">
        <f t="shared" si="25"/>
        <v>#N/A</v>
      </c>
    </row>
    <row r="206" spans="28:29" x14ac:dyDescent="0.25">
      <c r="AB206" t="e">
        <f t="shared" si="24"/>
        <v>#N/A</v>
      </c>
      <c r="AC206" s="4" t="e">
        <f t="shared" si="25"/>
        <v>#N/A</v>
      </c>
    </row>
    <row r="207" spans="28:29" x14ac:dyDescent="0.25">
      <c r="AB207" t="e">
        <f t="shared" si="24"/>
        <v>#N/A</v>
      </c>
      <c r="AC207" s="4" t="e">
        <f t="shared" si="25"/>
        <v>#N/A</v>
      </c>
    </row>
    <row r="208" spans="28:29" x14ac:dyDescent="0.25">
      <c r="AB208" t="e">
        <f t="shared" si="24"/>
        <v>#N/A</v>
      </c>
      <c r="AC208" s="4" t="e">
        <f t="shared" si="25"/>
        <v>#N/A</v>
      </c>
    </row>
    <row r="209" spans="28:29" x14ac:dyDescent="0.25">
      <c r="AB209" t="e">
        <f t="shared" si="24"/>
        <v>#N/A</v>
      </c>
      <c r="AC209" s="4" t="e">
        <f t="shared" si="25"/>
        <v>#N/A</v>
      </c>
    </row>
    <row r="210" spans="28:29" x14ac:dyDescent="0.25">
      <c r="AB210" t="e">
        <f t="shared" si="24"/>
        <v>#N/A</v>
      </c>
      <c r="AC210" s="4" t="e">
        <f t="shared" si="25"/>
        <v>#N/A</v>
      </c>
    </row>
    <row r="211" spans="28:29" x14ac:dyDescent="0.25">
      <c r="AB211" t="e">
        <f t="shared" si="24"/>
        <v>#N/A</v>
      </c>
      <c r="AC211" s="4" t="e">
        <f t="shared" si="25"/>
        <v>#N/A</v>
      </c>
    </row>
    <row r="212" spans="28:29" x14ac:dyDescent="0.25">
      <c r="AB212" t="e">
        <f t="shared" si="24"/>
        <v>#N/A</v>
      </c>
      <c r="AC212" s="4" t="e">
        <f t="shared" si="25"/>
        <v>#N/A</v>
      </c>
    </row>
    <row r="213" spans="28:29" x14ac:dyDescent="0.25">
      <c r="AB213" t="e">
        <f t="shared" si="24"/>
        <v>#N/A</v>
      </c>
      <c r="AC213" s="4" t="e">
        <f t="shared" si="25"/>
        <v>#N/A</v>
      </c>
    </row>
    <row r="214" spans="28:29" x14ac:dyDescent="0.25">
      <c r="AB214" t="e">
        <f t="shared" si="24"/>
        <v>#N/A</v>
      </c>
      <c r="AC214" s="4" t="e">
        <f t="shared" si="25"/>
        <v>#N/A</v>
      </c>
    </row>
    <row r="215" spans="28:29" x14ac:dyDescent="0.25">
      <c r="AB215" t="e">
        <f t="shared" si="24"/>
        <v>#N/A</v>
      </c>
      <c r="AC215" s="4" t="e">
        <f t="shared" si="25"/>
        <v>#N/A</v>
      </c>
    </row>
    <row r="216" spans="28:29" x14ac:dyDescent="0.25">
      <c r="AB216" t="e">
        <f t="shared" si="24"/>
        <v>#N/A</v>
      </c>
      <c r="AC216" s="4" t="e">
        <f t="shared" si="25"/>
        <v>#N/A</v>
      </c>
    </row>
    <row r="217" spans="28:29" x14ac:dyDescent="0.25">
      <c r="AB217" t="e">
        <f t="shared" si="24"/>
        <v>#N/A</v>
      </c>
      <c r="AC217" s="4" t="e">
        <f t="shared" si="25"/>
        <v>#N/A</v>
      </c>
    </row>
    <row r="218" spans="28:29" x14ac:dyDescent="0.25">
      <c r="AB218" t="e">
        <f t="shared" si="24"/>
        <v>#N/A</v>
      </c>
      <c r="AC218" s="4" t="e">
        <f t="shared" si="25"/>
        <v>#N/A</v>
      </c>
    </row>
    <row r="219" spans="28:29" x14ac:dyDescent="0.25">
      <c r="AB219" t="e">
        <f t="shared" si="24"/>
        <v>#N/A</v>
      </c>
      <c r="AC219" s="4" t="e">
        <f t="shared" si="25"/>
        <v>#N/A</v>
      </c>
    </row>
    <row r="220" spans="28:29" x14ac:dyDescent="0.25">
      <c r="AB220" t="e">
        <f t="shared" si="24"/>
        <v>#N/A</v>
      </c>
      <c r="AC220" s="4" t="e">
        <f t="shared" si="25"/>
        <v>#N/A</v>
      </c>
    </row>
    <row r="221" spans="28:29" x14ac:dyDescent="0.25">
      <c r="AB221" t="e">
        <f t="shared" si="24"/>
        <v>#N/A</v>
      </c>
      <c r="AC221" s="4" t="e">
        <f t="shared" si="25"/>
        <v>#N/A</v>
      </c>
    </row>
    <row r="222" spans="28:29" x14ac:dyDescent="0.25">
      <c r="AB222" t="e">
        <f t="shared" si="24"/>
        <v>#N/A</v>
      </c>
      <c r="AC222" s="4" t="e">
        <f t="shared" si="25"/>
        <v>#N/A</v>
      </c>
    </row>
    <row r="223" spans="28:29" x14ac:dyDescent="0.25">
      <c r="AB223" t="e">
        <f t="shared" si="24"/>
        <v>#N/A</v>
      </c>
      <c r="AC223" s="4" t="e">
        <f t="shared" si="25"/>
        <v>#N/A</v>
      </c>
    </row>
    <row r="224" spans="28:29" x14ac:dyDescent="0.25">
      <c r="AB224" t="e">
        <f t="shared" si="24"/>
        <v>#N/A</v>
      </c>
      <c r="AC224" s="4" t="e">
        <f t="shared" si="25"/>
        <v>#N/A</v>
      </c>
    </row>
    <row r="225" spans="28:29" x14ac:dyDescent="0.25">
      <c r="AB225" t="e">
        <f t="shared" si="24"/>
        <v>#N/A</v>
      </c>
      <c r="AC225" s="4" t="e">
        <f t="shared" si="25"/>
        <v>#N/A</v>
      </c>
    </row>
    <row r="226" spans="28:29" x14ac:dyDescent="0.25">
      <c r="AB226" t="e">
        <f t="shared" si="24"/>
        <v>#N/A</v>
      </c>
      <c r="AC226" s="4" t="e">
        <f t="shared" si="25"/>
        <v>#N/A</v>
      </c>
    </row>
    <row r="227" spans="28:29" x14ac:dyDescent="0.25">
      <c r="AB227" t="e">
        <f t="shared" si="24"/>
        <v>#N/A</v>
      </c>
      <c r="AC227" s="4" t="e">
        <f t="shared" si="25"/>
        <v>#N/A</v>
      </c>
    </row>
    <row r="228" spans="28:29" x14ac:dyDescent="0.25">
      <c r="AB228" t="e">
        <f t="shared" si="24"/>
        <v>#N/A</v>
      </c>
      <c r="AC228" s="4" t="e">
        <f t="shared" si="25"/>
        <v>#N/A</v>
      </c>
    </row>
    <row r="229" spans="28:29" x14ac:dyDescent="0.25">
      <c r="AB229" t="e">
        <f t="shared" si="24"/>
        <v>#N/A</v>
      </c>
      <c r="AC229" s="4" t="e">
        <f t="shared" si="25"/>
        <v>#N/A</v>
      </c>
    </row>
    <row r="230" spans="28:29" x14ac:dyDescent="0.25">
      <c r="AB230" t="e">
        <f t="shared" si="24"/>
        <v>#N/A</v>
      </c>
      <c r="AC230" s="4" t="e">
        <f t="shared" si="25"/>
        <v>#N/A</v>
      </c>
    </row>
    <row r="231" spans="28:29" x14ac:dyDescent="0.25">
      <c r="AB231" t="e">
        <f t="shared" si="24"/>
        <v>#N/A</v>
      </c>
      <c r="AC231" s="4" t="e">
        <f t="shared" si="25"/>
        <v>#N/A</v>
      </c>
    </row>
    <row r="232" spans="28:29" x14ac:dyDescent="0.25">
      <c r="AB232" t="e">
        <f t="shared" si="24"/>
        <v>#N/A</v>
      </c>
      <c r="AC232" s="4" t="e">
        <f t="shared" si="25"/>
        <v>#N/A</v>
      </c>
    </row>
    <row r="233" spans="28:29" x14ac:dyDescent="0.25">
      <c r="AB233" t="e">
        <f t="shared" si="24"/>
        <v>#N/A</v>
      </c>
      <c r="AC233" s="4" t="e">
        <f t="shared" si="25"/>
        <v>#N/A</v>
      </c>
    </row>
    <row r="234" spans="28:29" x14ac:dyDescent="0.25">
      <c r="AB234" t="e">
        <f t="shared" si="24"/>
        <v>#N/A</v>
      </c>
      <c r="AC234" s="4" t="e">
        <f t="shared" si="25"/>
        <v>#N/A</v>
      </c>
    </row>
    <row r="235" spans="28:29" x14ac:dyDescent="0.25">
      <c r="AB235" t="e">
        <f t="shared" si="24"/>
        <v>#N/A</v>
      </c>
      <c r="AC235" s="4" t="e">
        <f t="shared" si="25"/>
        <v>#N/A</v>
      </c>
    </row>
    <row r="236" spans="28:29" x14ac:dyDescent="0.25">
      <c r="AB236" t="e">
        <f t="shared" si="24"/>
        <v>#N/A</v>
      </c>
      <c r="AC236" s="4" t="e">
        <f t="shared" si="25"/>
        <v>#N/A</v>
      </c>
    </row>
    <row r="237" spans="28:29" x14ac:dyDescent="0.25">
      <c r="AB237" t="e">
        <f t="shared" si="24"/>
        <v>#N/A</v>
      </c>
      <c r="AC237" s="4" t="e">
        <f t="shared" si="25"/>
        <v>#N/A</v>
      </c>
    </row>
    <row r="238" spans="28:29" x14ac:dyDescent="0.25">
      <c r="AB238" t="e">
        <f t="shared" si="24"/>
        <v>#N/A</v>
      </c>
      <c r="AC238" s="4" t="e">
        <f t="shared" si="25"/>
        <v>#N/A</v>
      </c>
    </row>
    <row r="239" spans="28:29" x14ac:dyDescent="0.25">
      <c r="AB239" t="e">
        <f t="shared" si="24"/>
        <v>#N/A</v>
      </c>
      <c r="AC239" s="4" t="e">
        <f t="shared" si="25"/>
        <v>#N/A</v>
      </c>
    </row>
    <row r="240" spans="28:29" x14ac:dyDescent="0.25">
      <c r="AB240" t="e">
        <f t="shared" si="24"/>
        <v>#N/A</v>
      </c>
      <c r="AC240" s="4" t="e">
        <f t="shared" si="25"/>
        <v>#N/A</v>
      </c>
    </row>
    <row r="241" spans="28:29" x14ac:dyDescent="0.25">
      <c r="AB241" t="e">
        <f t="shared" si="24"/>
        <v>#N/A</v>
      </c>
      <c r="AC241" s="4" t="e">
        <f t="shared" si="25"/>
        <v>#N/A</v>
      </c>
    </row>
    <row r="242" spans="28:29" x14ac:dyDescent="0.25">
      <c r="AB242" t="e">
        <f t="shared" si="24"/>
        <v>#N/A</v>
      </c>
      <c r="AC242" s="4" t="e">
        <f t="shared" si="25"/>
        <v>#N/A</v>
      </c>
    </row>
    <row r="243" spans="28:29" x14ac:dyDescent="0.25">
      <c r="AB243" t="e">
        <f t="shared" si="24"/>
        <v>#N/A</v>
      </c>
      <c r="AC243" s="4" t="e">
        <f t="shared" si="25"/>
        <v>#N/A</v>
      </c>
    </row>
    <row r="244" spans="28:29" x14ac:dyDescent="0.25">
      <c r="AB244" t="e">
        <f t="shared" si="24"/>
        <v>#N/A</v>
      </c>
      <c r="AC244" s="4" t="e">
        <f t="shared" si="25"/>
        <v>#N/A</v>
      </c>
    </row>
    <row r="245" spans="28:29" x14ac:dyDescent="0.25">
      <c r="AB245" t="e">
        <f t="shared" si="24"/>
        <v>#N/A</v>
      </c>
      <c r="AC245" s="4" t="e">
        <f t="shared" si="25"/>
        <v>#N/A</v>
      </c>
    </row>
    <row r="246" spans="28:29" x14ac:dyDescent="0.25">
      <c r="AB246" t="e">
        <f t="shared" si="24"/>
        <v>#N/A</v>
      </c>
      <c r="AC246" s="4" t="e">
        <f t="shared" si="25"/>
        <v>#N/A</v>
      </c>
    </row>
    <row r="247" spans="28:29" x14ac:dyDescent="0.25">
      <c r="AB247" t="e">
        <f t="shared" si="24"/>
        <v>#N/A</v>
      </c>
      <c r="AC247" s="4" t="e">
        <f t="shared" si="25"/>
        <v>#N/A</v>
      </c>
    </row>
    <row r="248" spans="28:29" x14ac:dyDescent="0.25">
      <c r="AB248" t="e">
        <f t="shared" si="24"/>
        <v>#N/A</v>
      </c>
      <c r="AC248" s="4" t="e">
        <f t="shared" si="25"/>
        <v>#N/A</v>
      </c>
    </row>
    <row r="249" spans="28:29" x14ac:dyDescent="0.25">
      <c r="AB249" t="e">
        <f t="shared" si="24"/>
        <v>#N/A</v>
      </c>
      <c r="AC249" s="4" t="e">
        <f t="shared" si="25"/>
        <v>#N/A</v>
      </c>
    </row>
    <row r="250" spans="28:29" x14ac:dyDescent="0.25">
      <c r="AB250" t="e">
        <f t="shared" si="24"/>
        <v>#N/A</v>
      </c>
      <c r="AC250" s="4" t="e">
        <f t="shared" si="25"/>
        <v>#N/A</v>
      </c>
    </row>
    <row r="251" spans="28:29" x14ac:dyDescent="0.25">
      <c r="AB251" t="e">
        <f t="shared" si="24"/>
        <v>#N/A</v>
      </c>
      <c r="AC251" s="4" t="e">
        <f t="shared" si="25"/>
        <v>#N/A</v>
      </c>
    </row>
    <row r="252" spans="28:29" x14ac:dyDescent="0.25">
      <c r="AB252" t="e">
        <f t="shared" si="24"/>
        <v>#N/A</v>
      </c>
      <c r="AC252" s="4" t="e">
        <f t="shared" si="25"/>
        <v>#N/A</v>
      </c>
    </row>
    <row r="253" spans="28:29" x14ac:dyDescent="0.25">
      <c r="AB253" t="e">
        <f t="shared" si="24"/>
        <v>#N/A</v>
      </c>
      <c r="AC253" s="4" t="e">
        <f t="shared" si="25"/>
        <v>#N/A</v>
      </c>
    </row>
  </sheetData>
  <phoneticPr fontId="2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4"/>
  <sheetViews>
    <sheetView workbookViewId="0">
      <selection activeCell="D36" sqref="D36"/>
    </sheetView>
  </sheetViews>
  <sheetFormatPr baseColWidth="10" defaultRowHeight="15" x14ac:dyDescent="0.25"/>
  <cols>
    <col min="6" max="6" width="7.28515625" customWidth="1"/>
    <col min="7" max="7" width="23.28515625" customWidth="1"/>
    <col min="8" max="21" width="8" customWidth="1"/>
    <col min="22" max="23" width="7.28515625" customWidth="1"/>
    <col min="24" max="24" width="7.140625" customWidth="1"/>
    <col min="25" max="26" width="7.28515625" customWidth="1"/>
    <col min="27" max="27" width="8.28515625" customWidth="1"/>
  </cols>
  <sheetData>
    <row r="1" spans="1:27" ht="15.75" x14ac:dyDescent="0.25">
      <c r="A1" s="11" t="s">
        <v>40</v>
      </c>
    </row>
    <row r="2" spans="1:27" ht="15.75" x14ac:dyDescent="0.25">
      <c r="G2" s="12" t="str">
        <f>+'Type leveranser P'!E98</f>
        <v>Matkornproduksjon i alle kommunene i (Flere elementer)</v>
      </c>
    </row>
    <row r="3" spans="1:27" x14ac:dyDescent="0.25">
      <c r="H3" s="6">
        <f>+'Type leveranser P'!B101</f>
        <v>2005</v>
      </c>
      <c r="I3" s="6">
        <f>+'Type leveranser P'!C101</f>
        <v>2006</v>
      </c>
      <c r="J3" s="6">
        <f>+'Type leveranser P'!D101</f>
        <v>2007</v>
      </c>
      <c r="K3" s="6">
        <f>+'Type leveranser P'!E101</f>
        <v>2008</v>
      </c>
      <c r="L3" s="6">
        <f>+'Type leveranser P'!F101</f>
        <v>2009</v>
      </c>
      <c r="M3" s="6">
        <f>+'Type leveranser P'!G101</f>
        <v>2010</v>
      </c>
      <c r="N3" s="6">
        <f>+'Type leveranser P'!H101</f>
        <v>2011</v>
      </c>
      <c r="O3" s="6">
        <f>+'Type leveranser P'!I101</f>
        <v>2012</v>
      </c>
      <c r="P3" s="6">
        <f>+'Type leveranser P'!J101</f>
        <v>2013</v>
      </c>
      <c r="Q3" s="6">
        <f>+'Type leveranser P'!K101</f>
        <v>2014</v>
      </c>
      <c r="R3" s="6">
        <f>+'Type leveranser P'!L101</f>
        <v>2015</v>
      </c>
      <c r="S3" s="6">
        <f>+'Type leveranser P'!M101</f>
        <v>2016</v>
      </c>
      <c r="T3" s="6">
        <f>+'Type leveranser P'!N101</f>
        <v>2017</v>
      </c>
      <c r="U3" s="6">
        <f>+'Type leveranser P'!O101</f>
        <v>2018</v>
      </c>
      <c r="V3" s="6">
        <f>+'Type leveranser P'!P101</f>
        <v>2019</v>
      </c>
      <c r="W3" s="6">
        <f>+'Type leveranser P'!Q101</f>
        <v>2020</v>
      </c>
      <c r="X3" s="6">
        <f>+'Type leveranser P'!S101</f>
        <v>2021</v>
      </c>
      <c r="Y3" s="6">
        <f>+'Type leveranser P'!T101</f>
        <v>2022</v>
      </c>
      <c r="Z3" s="6">
        <f>+'Type leveranser P'!R101</f>
        <v>2023</v>
      </c>
      <c r="AA3" s="6">
        <f>+'Type leveranser P'!U101</f>
        <v>2024</v>
      </c>
    </row>
    <row r="4" spans="1:27" x14ac:dyDescent="0.25">
      <c r="G4" t="str">
        <f>+'Type leveranser P'!A102</f>
        <v>Matkorn - hvete og rug</v>
      </c>
      <c r="H4" s="4">
        <f>+'Type leveranser P'!B102/1000</f>
        <v>82772.929999999993</v>
      </c>
      <c r="I4" s="4">
        <f>+'Type leveranser P'!C102/1000</f>
        <v>42315.995999999999</v>
      </c>
      <c r="J4" s="4">
        <f>+'Type leveranser P'!D102/1000</f>
        <v>52846.103999999999</v>
      </c>
      <c r="K4" s="4">
        <f>+'Type leveranser P'!E102/1000</f>
        <v>41006.968000000001</v>
      </c>
      <c r="L4" s="4">
        <f>+'Type leveranser P'!F102/1000</f>
        <v>25369.030999999999</v>
      </c>
      <c r="M4" s="4">
        <f>+'Type leveranser P'!G102/1000</f>
        <v>47817.826999999997</v>
      </c>
      <c r="N4" s="4">
        <f>+'Type leveranser P'!H102/1000</f>
        <v>13627.647000000001</v>
      </c>
      <c r="O4" s="4">
        <f>+'Type leveranser P'!I102/1000</f>
        <v>51629.58</v>
      </c>
      <c r="P4" s="4">
        <f>+'Type leveranser P'!J102/1000</f>
        <v>38651.502</v>
      </c>
      <c r="Q4" s="4">
        <f>+'Type leveranser P'!K102/1000</f>
        <v>56469.071000000004</v>
      </c>
      <c r="R4" s="4">
        <f>+'Type leveranser P'!L102/1000</f>
        <v>44604.167999999998</v>
      </c>
      <c r="S4" s="4">
        <f>+'Type leveranser P'!M102/1000</f>
        <v>42658.411</v>
      </c>
      <c r="T4" s="4">
        <f>+'Type leveranser P'!N102/1000</f>
        <v>33049.387000000002</v>
      </c>
      <c r="U4" s="4">
        <f>+'Type leveranser P'!O102/1000</f>
        <v>20335.488000000001</v>
      </c>
      <c r="V4" s="4">
        <f>+'Type leveranser P'!P102/1000</f>
        <v>44756.536</v>
      </c>
      <c r="W4" s="4">
        <f>+'Type leveranser P'!Q102/1000</f>
        <v>57567.252999999997</v>
      </c>
      <c r="X4" s="4">
        <f>+'Type leveranser P'!S102/1000</f>
        <v>45725.154000000002</v>
      </c>
      <c r="Y4" s="4">
        <f>+'Type leveranser P'!T102/1000</f>
        <v>56817.786</v>
      </c>
      <c r="Z4" s="4">
        <f>+'Type leveranser P'!R102/1000</f>
        <v>11821.164000000001</v>
      </c>
      <c r="AA4" s="4">
        <f>+'Type leveranser P'!U102/1000</f>
        <v>12488.992</v>
      </c>
    </row>
    <row r="5" spans="1:27" x14ac:dyDescent="0.25">
      <c r="G5" t="str">
        <f>+'Type leveranser P'!A103</f>
        <v>Fôrkorn - hvete og rug</v>
      </c>
      <c r="H5" s="4">
        <f>+'Type leveranser P'!B103/1000</f>
        <v>4897.0150000000003</v>
      </c>
      <c r="I5" s="4">
        <f>+'Type leveranser P'!C103/1000</f>
        <v>20075.028999999999</v>
      </c>
      <c r="J5" s="4">
        <f>+'Type leveranser P'!D103/1000</f>
        <v>23719.295999999998</v>
      </c>
      <c r="K5" s="4">
        <f>+'Type leveranser P'!E103/1000</f>
        <v>54299.546999999999</v>
      </c>
      <c r="L5" s="4">
        <f>+'Type leveranser P'!F103/1000</f>
        <v>34072.438000000002</v>
      </c>
      <c r="M5" s="4">
        <f>+'Type leveranser P'!G103/1000</f>
        <v>27720.521000000001</v>
      </c>
      <c r="N5" s="4">
        <f>+'Type leveranser P'!H103/1000</f>
        <v>43510.677000000003</v>
      </c>
      <c r="O5" s="4">
        <f>+'Type leveranser P'!I103/1000</f>
        <v>9063.3179999999993</v>
      </c>
      <c r="P5" s="4">
        <f>+'Type leveranser P'!J103/1000</f>
        <v>3074.1109999999999</v>
      </c>
      <c r="Q5" s="4">
        <f>+'Type leveranser P'!K103/1000</f>
        <v>19805.071</v>
      </c>
      <c r="R5" s="4">
        <f>+'Type leveranser P'!L103/1000</f>
        <v>48495.072999999997</v>
      </c>
      <c r="S5" s="4">
        <f>+'Type leveranser P'!M103/1000</f>
        <v>18985.663</v>
      </c>
      <c r="T5" s="4">
        <f>+'Type leveranser P'!N103/1000</f>
        <v>37205.972999999998</v>
      </c>
      <c r="U5" s="4">
        <f>+'Type leveranser P'!O103/1000</f>
        <v>10683.974</v>
      </c>
      <c r="V5" s="4">
        <f>+'Type leveranser P'!P103/1000</f>
        <v>38293.629999999997</v>
      </c>
      <c r="W5" s="4">
        <f>+'Type leveranser P'!Q103/1000</f>
        <v>16673.968000000001</v>
      </c>
      <c r="X5" s="4">
        <f>+'Type leveranser P'!S103/1000</f>
        <v>12759.824000000001</v>
      </c>
      <c r="Y5" s="4">
        <f>+'Type leveranser P'!T103/1000</f>
        <v>16923.323</v>
      </c>
      <c r="Z5" s="4">
        <f>+'Type leveranser P'!R103/1000</f>
        <v>27117.348000000002</v>
      </c>
      <c r="AA5" s="4">
        <f>+'Type leveranser P'!U103/1000</f>
        <v>37717.427000000003</v>
      </c>
    </row>
    <row r="6" spans="1:27" x14ac:dyDescent="0.25">
      <c r="G6" t="s">
        <v>71</v>
      </c>
      <c r="H6" s="26">
        <f>IFERROR(H4/(H4+H5),"")</f>
        <v>0.94414260211980283</v>
      </c>
      <c r="I6" s="26">
        <f t="shared" ref="I6:R6" si="0">IFERROR(I4/(I4+I5),"")</f>
        <v>0.67823851267069268</v>
      </c>
      <c r="J6" s="26">
        <f t="shared" si="0"/>
        <v>0.69020868434044624</v>
      </c>
      <c r="K6" s="26">
        <f t="shared" si="0"/>
        <v>0.43026405907298154</v>
      </c>
      <c r="L6" s="26">
        <f t="shared" si="0"/>
        <v>0.42679010843423132</v>
      </c>
      <c r="M6" s="26">
        <f t="shared" si="0"/>
        <v>0.63302717448890988</v>
      </c>
      <c r="N6" s="26">
        <f t="shared" si="0"/>
        <v>0.23850274292259604</v>
      </c>
      <c r="O6" s="26">
        <f t="shared" si="0"/>
        <v>0.8506692166849571</v>
      </c>
      <c r="P6" s="26">
        <f t="shared" si="0"/>
        <v>0.92632556410854894</v>
      </c>
      <c r="Q6" s="26">
        <f>IFERROR(Q4/(Q4+Q5),"")</f>
        <v>0.74034357541511253</v>
      </c>
      <c r="R6" s="26">
        <f t="shared" si="0"/>
        <v>0.47910345477467425</v>
      </c>
      <c r="S6" s="26">
        <f t="shared" ref="S6" si="1">IFERROR(S4/(S4+S5),"")</f>
        <v>0.6920115468033472</v>
      </c>
      <c r="T6" s="26">
        <f t="shared" ref="T6:U6" si="2">IFERROR(T4/(T4+T5),"")</f>
        <v>0.47041801508098458</v>
      </c>
      <c r="U6" s="26">
        <f t="shared" si="2"/>
        <v>0.65557191159537198</v>
      </c>
      <c r="V6" s="26">
        <f t="shared" ref="V6:W6" si="3">IFERROR(V4/(V4+V5),"")</f>
        <v>0.53890965130641644</v>
      </c>
      <c r="W6" s="26">
        <f t="shared" si="3"/>
        <v>0.77540821964660311</v>
      </c>
      <c r="X6" s="26">
        <f>IFERROR(X4/(X4+X5),"")</f>
        <v>0.78182732666839683</v>
      </c>
      <c r="Y6" s="26">
        <f>IFERROR(Y4/(Y4+Y5),"")</f>
        <v>0.77050354640042096</v>
      </c>
      <c r="Z6" s="26">
        <f>IFERROR(Z4/(Z4+Z5),"")</f>
        <v>0.30358540665344375</v>
      </c>
      <c r="AA6" s="26">
        <f>IFERROR(AA4/(AA4+AA5),"")</f>
        <v>0.24875289352941105</v>
      </c>
    </row>
    <row r="10" spans="1:27" x14ac:dyDescent="0.25">
      <c r="T10" s="4"/>
      <c r="U10" s="4"/>
      <c r="V10" s="4"/>
      <c r="W10" s="4"/>
      <c r="X10" s="4"/>
      <c r="Y10" s="4"/>
      <c r="Z10" s="4"/>
      <c r="AA10" s="4"/>
    </row>
    <row r="30" spans="1:1" x14ac:dyDescent="0.25">
      <c r="A30" s="25" t="s">
        <v>70</v>
      </c>
    </row>
    <row r="34" spans="1:1" x14ac:dyDescent="0.25">
      <c r="A34" s="28"/>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8"/>
  <sheetViews>
    <sheetView workbookViewId="0">
      <selection activeCell="H45" sqref="H45"/>
    </sheetView>
  </sheetViews>
  <sheetFormatPr baseColWidth="10" defaultRowHeight="15" x14ac:dyDescent="0.25"/>
  <cols>
    <col min="1" max="1" width="9.7109375" bestFit="1" customWidth="1"/>
    <col min="2" max="3" width="8.28515625" bestFit="1" customWidth="1"/>
    <col min="4" max="4" width="13" customWidth="1"/>
    <col min="5" max="5" width="15.28515625" customWidth="1"/>
    <col min="6" max="7" width="11.5703125" bestFit="1" customWidth="1"/>
    <col min="8" max="8" width="13.28515625" customWidth="1"/>
    <col min="9" max="9" width="10.5703125" customWidth="1"/>
    <col min="10" max="10" width="12.28515625" bestFit="1" customWidth="1"/>
    <col min="11" max="11" width="11.5703125" bestFit="1" customWidth="1"/>
    <col min="12" max="12" width="16.42578125" bestFit="1" customWidth="1"/>
    <col min="13" max="13" width="10.7109375" bestFit="1" customWidth="1"/>
    <col min="14" max="14" width="7.28515625" customWidth="1"/>
    <col min="15" max="19" width="11.5703125" bestFit="1" customWidth="1"/>
    <col min="20" max="20" width="14.7109375" customWidth="1"/>
    <col min="21" max="21" width="10.7109375" bestFit="1" customWidth="1"/>
    <col min="22" max="22" width="9.7109375" bestFit="1" customWidth="1"/>
    <col min="23" max="23" width="9.42578125" customWidth="1"/>
    <col min="24" max="24" width="16.7109375" customWidth="1"/>
    <col min="25" max="25" width="15" customWidth="1"/>
    <col min="26" max="26" width="9.7109375" bestFit="1" customWidth="1"/>
    <col min="27" max="29" width="8.7109375" customWidth="1"/>
  </cols>
  <sheetData>
    <row r="1" spans="1:39" ht="45" x14ac:dyDescent="0.25">
      <c r="B1" s="31" t="s">
        <v>2</v>
      </c>
      <c r="C1" s="31" t="s">
        <v>3</v>
      </c>
      <c r="D1" s="31" t="s">
        <v>63</v>
      </c>
      <c r="E1" s="31" t="s">
        <v>88</v>
      </c>
      <c r="F1" s="31" t="s">
        <v>74</v>
      </c>
      <c r="G1" s="31" t="s">
        <v>76</v>
      </c>
      <c r="H1" s="4"/>
      <c r="J1" s="31" t="s">
        <v>89</v>
      </c>
      <c r="K1" s="31" t="s">
        <v>73</v>
      </c>
      <c r="L1" s="31" t="s">
        <v>98</v>
      </c>
      <c r="M1" s="31" t="s">
        <v>75</v>
      </c>
      <c r="N1" s="31" t="s">
        <v>76</v>
      </c>
      <c r="Q1" s="31"/>
      <c r="U1" s="31"/>
      <c r="V1" s="31" t="s">
        <v>90</v>
      </c>
      <c r="W1" s="31" t="s">
        <v>91</v>
      </c>
      <c r="X1" s="31" t="s">
        <v>93</v>
      </c>
      <c r="Y1" s="31" t="s">
        <v>92</v>
      </c>
      <c r="Z1" s="31" t="s">
        <v>32</v>
      </c>
      <c r="AA1" s="31" t="s">
        <v>102</v>
      </c>
      <c r="AB1" s="38" t="s">
        <v>91</v>
      </c>
      <c r="AC1" s="38" t="s">
        <v>90</v>
      </c>
      <c r="AH1" s="31"/>
      <c r="AI1" s="31"/>
      <c r="AK1" s="31"/>
      <c r="AL1" s="31"/>
    </row>
    <row r="2" spans="1:39" x14ac:dyDescent="0.25">
      <c r="A2" t="s">
        <v>77</v>
      </c>
      <c r="B2" s="3">
        <v>573878.10499999998</v>
      </c>
      <c r="C2" s="3">
        <v>317658.92300000001</v>
      </c>
      <c r="D2" s="3">
        <v>24662.936000000002</v>
      </c>
      <c r="E2" s="3">
        <v>219019.522</v>
      </c>
      <c r="F2" s="3">
        <f>SUM(B2:E2)</f>
        <v>1135219.486</v>
      </c>
      <c r="G2" s="26">
        <f>+(F2-E2)/F2</f>
        <v>0.80706856717926356</v>
      </c>
      <c r="H2" s="4"/>
      <c r="I2" t="s">
        <v>77</v>
      </c>
      <c r="J2" s="3">
        <v>340738.11700000003</v>
      </c>
      <c r="K2" s="3">
        <v>129962.77400000002</v>
      </c>
      <c r="L2" s="4">
        <v>64016.340164556968</v>
      </c>
      <c r="M2" s="30">
        <f t="shared" ref="M2:M15" si="0">SUM(J2:L2)</f>
        <v>534717.23116455704</v>
      </c>
      <c r="N2" s="26">
        <f>+J2/M2</f>
        <v>0.63723047835565128</v>
      </c>
      <c r="U2" s="3" t="str">
        <f t="shared" ref="U2:U12" si="1">+A2</f>
        <v>2003/2004</v>
      </c>
      <c r="V2" s="3">
        <f t="shared" ref="V2:V14" si="2">+F2-X2</f>
        <v>916199.96400000004</v>
      </c>
      <c r="W2" s="3">
        <f t="shared" ref="W2:W12" si="3">+J2</f>
        <v>340738.11700000003</v>
      </c>
      <c r="X2" s="30">
        <f t="shared" ref="X2:X14" si="4">+E2</f>
        <v>219019.522</v>
      </c>
      <c r="Y2" s="30">
        <f t="shared" ref="Y2:Y15" si="5">+K2+L2</f>
        <v>193979.11416455699</v>
      </c>
      <c r="Z2" s="30">
        <f>SUM(V2:Y2)</f>
        <v>1669936.7171645572</v>
      </c>
      <c r="AA2" s="26">
        <f>+(V2+W2)/Z2</f>
        <v>0.75268605575317749</v>
      </c>
      <c r="AB2" s="39">
        <f t="shared" ref="AB2:AB13" si="6">+N2</f>
        <v>0.63723047835565128</v>
      </c>
      <c r="AC2" s="39">
        <f t="shared" ref="AC2:AC14" si="7">+G2</f>
        <v>0.80706856717926356</v>
      </c>
      <c r="AH2" s="30"/>
      <c r="AI2" s="30"/>
      <c r="AJ2" s="30"/>
      <c r="AK2" s="3"/>
      <c r="AL2" s="3"/>
      <c r="AM2" s="30"/>
    </row>
    <row r="3" spans="1:39" x14ac:dyDescent="0.25">
      <c r="A3" t="s">
        <v>78</v>
      </c>
      <c r="B3" s="3">
        <v>617211.20200000005</v>
      </c>
      <c r="C3" s="3">
        <v>350438.891</v>
      </c>
      <c r="D3" s="3">
        <v>59643.288999999997</v>
      </c>
      <c r="E3" s="3">
        <v>157506.247</v>
      </c>
      <c r="F3" s="3">
        <f t="shared" ref="F3:F13" si="8">SUM(B3:E3)</f>
        <v>1184799.6290000002</v>
      </c>
      <c r="G3" s="26">
        <f t="shared" ref="G3:G13" si="9">+(F3-E3)/F3</f>
        <v>0.86706085725825299</v>
      </c>
      <c r="H3" s="4"/>
      <c r="I3" t="s">
        <v>78</v>
      </c>
      <c r="J3" s="3">
        <v>384958.94400000002</v>
      </c>
      <c r="K3" s="3">
        <v>101825.84599999999</v>
      </c>
      <c r="L3" s="4">
        <v>71636.811037974665</v>
      </c>
      <c r="M3" s="30">
        <f t="shared" si="0"/>
        <v>558421.6010379747</v>
      </c>
      <c r="N3" s="26">
        <f t="shared" ref="N3:N11" si="10">+J3/M3</f>
        <v>0.68936972223934689</v>
      </c>
      <c r="U3" s="3" t="str">
        <f t="shared" si="1"/>
        <v>2004/2005</v>
      </c>
      <c r="V3" s="3">
        <f t="shared" si="2"/>
        <v>1027293.3820000002</v>
      </c>
      <c r="W3" s="3">
        <f t="shared" si="3"/>
        <v>384958.94400000002</v>
      </c>
      <c r="X3" s="30">
        <f t="shared" si="4"/>
        <v>157506.247</v>
      </c>
      <c r="Y3" s="30">
        <f t="shared" si="5"/>
        <v>173462.65703797466</v>
      </c>
      <c r="Z3" s="30">
        <f t="shared" ref="Z3:Z12" si="11">SUM(V3:Y3)</f>
        <v>1743221.2300379749</v>
      </c>
      <c r="AA3" s="26">
        <f t="shared" ref="AA3:AA12" si="12">+(V3+W3)/Z3</f>
        <v>0.81013947149395116</v>
      </c>
      <c r="AB3" s="39">
        <f t="shared" si="6"/>
        <v>0.68936972223934689</v>
      </c>
      <c r="AC3" s="39">
        <f t="shared" si="7"/>
        <v>0.86706085725825299</v>
      </c>
      <c r="AH3" s="30"/>
      <c r="AI3" s="30"/>
      <c r="AJ3" s="30"/>
      <c r="AK3" s="3"/>
      <c r="AL3" s="3"/>
      <c r="AM3" s="30"/>
    </row>
    <row r="4" spans="1:39" x14ac:dyDescent="0.25">
      <c r="A4" t="s">
        <v>79</v>
      </c>
      <c r="B4" s="3">
        <v>577095.96200000006</v>
      </c>
      <c r="C4" s="3">
        <v>260744.56</v>
      </c>
      <c r="D4" s="3">
        <v>28255.458999999999</v>
      </c>
      <c r="E4" s="3">
        <v>230834.51900000003</v>
      </c>
      <c r="F4" s="3">
        <f t="shared" si="8"/>
        <v>1096930.5000000002</v>
      </c>
      <c r="G4" s="26">
        <f t="shared" si="9"/>
        <v>0.78956322301184989</v>
      </c>
      <c r="H4" s="4"/>
      <c r="I4" t="s">
        <v>79</v>
      </c>
      <c r="J4" s="3">
        <v>399493.95400000003</v>
      </c>
      <c r="K4" s="3">
        <v>81101.236000000004</v>
      </c>
      <c r="L4" s="4">
        <v>78548.236594936723</v>
      </c>
      <c r="M4" s="30">
        <f t="shared" si="0"/>
        <v>559143.42659493675</v>
      </c>
      <c r="N4" s="26">
        <f t="shared" si="10"/>
        <v>0.71447491823847831</v>
      </c>
      <c r="U4" s="3" t="str">
        <f t="shared" si="1"/>
        <v>2005/2006</v>
      </c>
      <c r="V4" s="3">
        <f t="shared" si="2"/>
        <v>866095.98100000015</v>
      </c>
      <c r="W4" s="3">
        <f t="shared" si="3"/>
        <v>399493.95400000003</v>
      </c>
      <c r="X4" s="30">
        <f t="shared" si="4"/>
        <v>230834.51900000003</v>
      </c>
      <c r="Y4" s="30">
        <f t="shared" si="5"/>
        <v>159649.47259493673</v>
      </c>
      <c r="Z4" s="30">
        <f t="shared" si="11"/>
        <v>1656073.9265949368</v>
      </c>
      <c r="AA4" s="26">
        <f t="shared" si="12"/>
        <v>0.76421101417989645</v>
      </c>
      <c r="AB4" s="39">
        <f t="shared" si="6"/>
        <v>0.71447491823847831</v>
      </c>
      <c r="AC4" s="39">
        <f t="shared" si="7"/>
        <v>0.78956322301184989</v>
      </c>
      <c r="AH4" s="30"/>
      <c r="AI4" s="30"/>
      <c r="AJ4" s="30"/>
      <c r="AK4" s="3"/>
      <c r="AL4" s="3"/>
      <c r="AM4" s="30"/>
    </row>
    <row r="5" spans="1:39" x14ac:dyDescent="0.25">
      <c r="A5" t="s">
        <v>80</v>
      </c>
      <c r="B5" s="3">
        <v>525438.88899999997</v>
      </c>
      <c r="C5" s="3">
        <v>228637.152</v>
      </c>
      <c r="D5" s="3">
        <v>123477.655</v>
      </c>
      <c r="E5" s="3">
        <v>388117.23200000002</v>
      </c>
      <c r="F5" s="3">
        <f t="shared" si="8"/>
        <v>1265670.9280000001</v>
      </c>
      <c r="G5" s="26">
        <f t="shared" si="9"/>
        <v>0.69335059894810191</v>
      </c>
      <c r="H5" s="4"/>
      <c r="I5" t="s">
        <v>80</v>
      </c>
      <c r="J5" s="3">
        <v>261107.51699999999</v>
      </c>
      <c r="K5" s="3">
        <v>109843.647</v>
      </c>
      <c r="L5" s="4">
        <v>86332.68070886076</v>
      </c>
      <c r="M5" s="30">
        <f t="shared" si="0"/>
        <v>457283.84470886074</v>
      </c>
      <c r="N5" s="26">
        <f t="shared" si="10"/>
        <v>0.57099659220683718</v>
      </c>
      <c r="U5" s="3" t="str">
        <f t="shared" si="1"/>
        <v>2006/2007</v>
      </c>
      <c r="V5" s="3">
        <f t="shared" si="2"/>
        <v>877553.696</v>
      </c>
      <c r="W5" s="3">
        <f t="shared" si="3"/>
        <v>261107.51699999999</v>
      </c>
      <c r="X5" s="30">
        <f t="shared" si="4"/>
        <v>388117.23200000002</v>
      </c>
      <c r="Y5" s="30">
        <f t="shared" si="5"/>
        <v>196176.32770886074</v>
      </c>
      <c r="Z5" s="30">
        <f t="shared" si="11"/>
        <v>1722954.7727088607</v>
      </c>
      <c r="AA5" s="26">
        <f t="shared" si="12"/>
        <v>0.66087701838497837</v>
      </c>
      <c r="AB5" s="39">
        <f t="shared" si="6"/>
        <v>0.57099659220683718</v>
      </c>
      <c r="AC5" s="39">
        <f t="shared" si="7"/>
        <v>0.69335059894810191</v>
      </c>
      <c r="AH5" s="30"/>
      <c r="AI5" s="30"/>
      <c r="AJ5" s="30"/>
      <c r="AK5" s="3"/>
      <c r="AL5" s="3"/>
      <c r="AM5" s="30"/>
    </row>
    <row r="6" spans="1:39" x14ac:dyDescent="0.25">
      <c r="A6" t="s">
        <v>81</v>
      </c>
      <c r="B6" s="3">
        <v>476136.88400000002</v>
      </c>
      <c r="C6" s="3">
        <v>255167.80599999998</v>
      </c>
      <c r="D6" s="3">
        <v>90006.179000000004</v>
      </c>
      <c r="E6" s="3">
        <v>494478.12899999996</v>
      </c>
      <c r="F6" s="3">
        <f t="shared" si="8"/>
        <v>1315788.9979999999</v>
      </c>
      <c r="G6" s="26">
        <f t="shared" si="9"/>
        <v>0.62419648609951361</v>
      </c>
      <c r="H6" s="4"/>
      <c r="I6" t="s">
        <v>81</v>
      </c>
      <c r="J6" s="3">
        <v>350428.77399999998</v>
      </c>
      <c r="K6" s="3">
        <v>74814.710999999996</v>
      </c>
      <c r="L6" s="4">
        <v>93329.263316455705</v>
      </c>
      <c r="M6" s="30">
        <f t="shared" si="0"/>
        <v>518572.74831645569</v>
      </c>
      <c r="N6" s="26">
        <f t="shared" si="10"/>
        <v>0.67575624661663303</v>
      </c>
      <c r="U6" s="3" t="str">
        <f t="shared" si="1"/>
        <v>2007/2008</v>
      </c>
      <c r="V6" s="3">
        <f t="shared" si="2"/>
        <v>821310.86899999995</v>
      </c>
      <c r="W6" s="3">
        <f t="shared" si="3"/>
        <v>350428.77399999998</v>
      </c>
      <c r="X6" s="30">
        <f t="shared" si="4"/>
        <v>494478.12899999996</v>
      </c>
      <c r="Y6" s="30">
        <f t="shared" si="5"/>
        <v>168143.97431645571</v>
      </c>
      <c r="Z6" s="30">
        <f t="shared" si="11"/>
        <v>1834361.7463164555</v>
      </c>
      <c r="AA6" s="26">
        <f t="shared" si="12"/>
        <v>0.63877239336949021</v>
      </c>
      <c r="AB6" s="39">
        <f t="shared" si="6"/>
        <v>0.67575624661663303</v>
      </c>
      <c r="AC6" s="39">
        <f t="shared" si="7"/>
        <v>0.62419648609951361</v>
      </c>
      <c r="AH6" s="30"/>
      <c r="AI6" s="30"/>
      <c r="AJ6" s="30"/>
      <c r="AK6" s="3"/>
      <c r="AL6" s="3"/>
      <c r="AM6" s="30"/>
    </row>
    <row r="7" spans="1:39" x14ac:dyDescent="0.25">
      <c r="A7" t="s">
        <v>82</v>
      </c>
      <c r="B7" s="3">
        <v>543872.20499999996</v>
      </c>
      <c r="C7" s="3">
        <v>305775.77600000001</v>
      </c>
      <c r="D7" s="3">
        <v>330235.43300000002</v>
      </c>
      <c r="E7" s="3">
        <v>177694.99099999998</v>
      </c>
      <c r="F7" s="3">
        <f t="shared" si="8"/>
        <v>1357578.4049999998</v>
      </c>
      <c r="G7" s="26">
        <f t="shared" si="9"/>
        <v>0.86910885563180418</v>
      </c>
      <c r="H7" s="4"/>
      <c r="I7" t="s">
        <v>82</v>
      </c>
      <c r="J7" s="3">
        <v>171816.28099999999</v>
      </c>
      <c r="K7" s="3">
        <v>185782.674</v>
      </c>
      <c r="L7" s="4">
        <v>97280.979848101269</v>
      </c>
      <c r="M7" s="30">
        <f t="shared" si="0"/>
        <v>454879.93484810123</v>
      </c>
      <c r="N7" s="26">
        <f t="shared" si="10"/>
        <v>0.37771787198609863</v>
      </c>
      <c r="U7" s="3" t="str">
        <f t="shared" si="1"/>
        <v>2008/2009</v>
      </c>
      <c r="V7" s="3">
        <f t="shared" si="2"/>
        <v>1179883.4139999999</v>
      </c>
      <c r="W7" s="3">
        <f t="shared" si="3"/>
        <v>171816.28099999999</v>
      </c>
      <c r="X7" s="30">
        <f t="shared" si="4"/>
        <v>177694.99099999998</v>
      </c>
      <c r="Y7" s="30">
        <f t="shared" si="5"/>
        <v>283063.65384810127</v>
      </c>
      <c r="Z7" s="30">
        <f t="shared" si="11"/>
        <v>1812458.3398481011</v>
      </c>
      <c r="AA7" s="26">
        <f t="shared" si="12"/>
        <v>0.74578249070998415</v>
      </c>
      <c r="AB7" s="39">
        <f t="shared" si="6"/>
        <v>0.37771787198609863</v>
      </c>
      <c r="AC7" s="39">
        <f t="shared" si="7"/>
        <v>0.86910885563180418</v>
      </c>
      <c r="AH7" s="30"/>
      <c r="AI7" s="30"/>
      <c r="AJ7" s="30"/>
      <c r="AK7" s="3"/>
      <c r="AL7" s="3"/>
      <c r="AM7" s="30"/>
    </row>
    <row r="8" spans="1:39" x14ac:dyDescent="0.25">
      <c r="A8" t="s">
        <v>83</v>
      </c>
      <c r="B8" s="3">
        <v>460905.37400000001</v>
      </c>
      <c r="C8" s="3">
        <v>254414.86800000002</v>
      </c>
      <c r="D8" s="3">
        <v>193677.674</v>
      </c>
      <c r="E8" s="3">
        <v>307473</v>
      </c>
      <c r="F8" s="3">
        <f t="shared" si="8"/>
        <v>1216470.9160000002</v>
      </c>
      <c r="G8" s="26">
        <f t="shared" si="9"/>
        <v>0.74724179924413425</v>
      </c>
      <c r="H8" s="4"/>
      <c r="I8" t="s">
        <v>83</v>
      </c>
      <c r="J8" s="3">
        <v>118614.914</v>
      </c>
      <c r="K8" s="3">
        <v>213608.00799999997</v>
      </c>
      <c r="L8" s="4">
        <v>93152.553696202522</v>
      </c>
      <c r="M8" s="30">
        <f t="shared" si="0"/>
        <v>425375.47569620248</v>
      </c>
      <c r="N8" s="26">
        <f t="shared" si="10"/>
        <v>0.27884756121839332</v>
      </c>
      <c r="U8" s="3" t="str">
        <f t="shared" si="1"/>
        <v>2009/2010</v>
      </c>
      <c r="V8" s="3">
        <f t="shared" si="2"/>
        <v>908997.9160000002</v>
      </c>
      <c r="W8" s="3">
        <f t="shared" si="3"/>
        <v>118614.914</v>
      </c>
      <c r="X8" s="30">
        <f t="shared" si="4"/>
        <v>307473</v>
      </c>
      <c r="Y8" s="30">
        <f t="shared" si="5"/>
        <v>306760.56169620249</v>
      </c>
      <c r="Z8" s="30">
        <f t="shared" si="11"/>
        <v>1641846.3916962026</v>
      </c>
      <c r="AA8" s="26">
        <f t="shared" si="12"/>
        <v>0.62588853329839611</v>
      </c>
      <c r="AB8" s="39">
        <f t="shared" si="6"/>
        <v>0.27884756121839332</v>
      </c>
      <c r="AC8" s="39">
        <f t="shared" si="7"/>
        <v>0.74724179924413425</v>
      </c>
      <c r="AH8" s="30"/>
      <c r="AI8" s="30"/>
      <c r="AJ8" s="30"/>
      <c r="AK8" s="3"/>
      <c r="AL8" s="3"/>
      <c r="AM8" s="30"/>
    </row>
    <row r="9" spans="1:39" x14ac:dyDescent="0.25">
      <c r="A9" t="s">
        <v>84</v>
      </c>
      <c r="B9" s="3">
        <v>530413.19200000004</v>
      </c>
      <c r="C9" s="3">
        <v>275545.82</v>
      </c>
      <c r="D9" s="3">
        <v>142950.462</v>
      </c>
      <c r="E9" s="3">
        <v>274297</v>
      </c>
      <c r="F9" s="3">
        <f t="shared" si="8"/>
        <v>1223206.4740000002</v>
      </c>
      <c r="G9" s="26">
        <f t="shared" si="9"/>
        <v>0.77575576500750276</v>
      </c>
      <c r="H9" s="4"/>
      <c r="I9" t="s">
        <v>84</v>
      </c>
      <c r="J9" s="3">
        <v>226041.53400000001</v>
      </c>
      <c r="K9" s="3">
        <v>118016.20599999999</v>
      </c>
      <c r="L9" s="4">
        <v>101726.68244303796</v>
      </c>
      <c r="M9" s="30">
        <f t="shared" si="0"/>
        <v>445784.42244303797</v>
      </c>
      <c r="N9" s="26">
        <f t="shared" si="10"/>
        <v>0.50706467660135313</v>
      </c>
      <c r="U9" s="3" t="str">
        <f t="shared" si="1"/>
        <v>2010/2011</v>
      </c>
      <c r="V9" s="3">
        <f t="shared" si="2"/>
        <v>948909.47400000016</v>
      </c>
      <c r="W9" s="3">
        <f t="shared" si="3"/>
        <v>226041.53400000001</v>
      </c>
      <c r="X9" s="30">
        <f t="shared" si="4"/>
        <v>274297</v>
      </c>
      <c r="Y9" s="30">
        <f t="shared" si="5"/>
        <v>219742.88844303795</v>
      </c>
      <c r="Z9" s="30">
        <f t="shared" si="11"/>
        <v>1668990.896443038</v>
      </c>
      <c r="AA9" s="26">
        <f t="shared" si="12"/>
        <v>0.70398886566970609</v>
      </c>
      <c r="AB9" s="39">
        <f t="shared" si="6"/>
        <v>0.50706467660135313</v>
      </c>
      <c r="AC9" s="39">
        <f t="shared" si="7"/>
        <v>0.77575576500750276</v>
      </c>
      <c r="AH9" s="30"/>
      <c r="AI9" s="30"/>
      <c r="AJ9" s="30"/>
      <c r="AK9" s="3"/>
      <c r="AL9" s="3"/>
      <c r="AM9" s="30"/>
    </row>
    <row r="10" spans="1:39" x14ac:dyDescent="0.25">
      <c r="A10" t="s">
        <v>85</v>
      </c>
      <c r="B10" s="3">
        <v>487135.408</v>
      </c>
      <c r="C10" s="3">
        <v>206869.486</v>
      </c>
      <c r="D10" s="3">
        <v>239763.94899999999</v>
      </c>
      <c r="E10" s="3">
        <v>392660</v>
      </c>
      <c r="F10" s="3">
        <f t="shared" si="8"/>
        <v>1326428.8429999999</v>
      </c>
      <c r="G10" s="26">
        <f t="shared" si="9"/>
        <v>0.70397205845440136</v>
      </c>
      <c r="H10" s="4"/>
      <c r="I10" t="s">
        <v>85</v>
      </c>
      <c r="J10" s="3">
        <v>71473.260000000009</v>
      </c>
      <c r="K10" s="3">
        <v>249023.15299999999</v>
      </c>
      <c r="L10" s="4">
        <v>104687.79422784808</v>
      </c>
      <c r="M10" s="30">
        <f t="shared" si="0"/>
        <v>425184.20722784806</v>
      </c>
      <c r="N10" s="26">
        <f t="shared" si="10"/>
        <v>0.16809951730332934</v>
      </c>
      <c r="U10" s="3" t="str">
        <f t="shared" si="1"/>
        <v>2011/2012</v>
      </c>
      <c r="V10" s="3">
        <f t="shared" si="2"/>
        <v>933768.84299999988</v>
      </c>
      <c r="W10" s="3">
        <f t="shared" si="3"/>
        <v>71473.260000000009</v>
      </c>
      <c r="X10" s="30">
        <f t="shared" si="4"/>
        <v>392660</v>
      </c>
      <c r="Y10" s="30">
        <f t="shared" si="5"/>
        <v>353710.94722784805</v>
      </c>
      <c r="Z10" s="30">
        <f t="shared" si="11"/>
        <v>1751613.0502278479</v>
      </c>
      <c r="AA10" s="26">
        <f t="shared" si="12"/>
        <v>0.57389507509620297</v>
      </c>
      <c r="AB10" s="39">
        <f t="shared" si="6"/>
        <v>0.16809951730332934</v>
      </c>
      <c r="AC10" s="39">
        <f t="shared" si="7"/>
        <v>0.70397205845440136</v>
      </c>
      <c r="AH10" s="30"/>
      <c r="AI10" s="30"/>
      <c r="AJ10" s="30"/>
      <c r="AK10" s="3"/>
      <c r="AL10" s="3"/>
      <c r="AM10" s="30"/>
    </row>
    <row r="11" spans="1:39" x14ac:dyDescent="0.25">
      <c r="A11" t="s">
        <v>86</v>
      </c>
      <c r="B11" s="3">
        <v>571422.40099999995</v>
      </c>
      <c r="C11" s="3">
        <v>205572.21900000001</v>
      </c>
      <c r="D11" s="3">
        <v>85503.237999999998</v>
      </c>
      <c r="E11" s="3">
        <v>555155</v>
      </c>
      <c r="F11" s="3">
        <f t="shared" si="8"/>
        <v>1417652.858</v>
      </c>
      <c r="G11" s="26">
        <f t="shared" si="9"/>
        <v>0.60839848989321477</v>
      </c>
      <c r="H11" s="4"/>
      <c r="I11" t="s">
        <v>86</v>
      </c>
      <c r="J11" s="3">
        <v>204941.58300000001</v>
      </c>
      <c r="K11" s="3">
        <v>162079.22900000002</v>
      </c>
      <c r="L11" s="4">
        <v>110254.33748101267</v>
      </c>
      <c r="M11" s="30">
        <f t="shared" si="0"/>
        <v>477275.14948101272</v>
      </c>
      <c r="N11" s="26">
        <f t="shared" si="10"/>
        <v>0.42939923275463376</v>
      </c>
      <c r="U11" s="3" t="str">
        <f t="shared" si="1"/>
        <v>2012/2013</v>
      </c>
      <c r="V11" s="3">
        <f t="shared" si="2"/>
        <v>862497.85800000001</v>
      </c>
      <c r="W11" s="3">
        <f t="shared" si="3"/>
        <v>204941.58300000001</v>
      </c>
      <c r="X11" s="30">
        <f t="shared" si="4"/>
        <v>555155</v>
      </c>
      <c r="Y11" s="30">
        <f t="shared" si="5"/>
        <v>272333.56648101268</v>
      </c>
      <c r="Z11" s="30">
        <f t="shared" si="11"/>
        <v>1894928.0074810127</v>
      </c>
      <c r="AA11" s="26">
        <f t="shared" si="12"/>
        <v>0.56331398173748082</v>
      </c>
      <c r="AB11" s="39">
        <f t="shared" si="6"/>
        <v>0.42939923275463376</v>
      </c>
      <c r="AC11" s="39">
        <f t="shared" si="7"/>
        <v>0.60839848989321477</v>
      </c>
      <c r="AH11" s="30"/>
      <c r="AI11" s="30"/>
      <c r="AJ11" s="30"/>
      <c r="AK11" s="3"/>
      <c r="AL11" s="3"/>
      <c r="AM11" s="30"/>
    </row>
    <row r="12" spans="1:39" x14ac:dyDescent="0.25">
      <c r="A12" t="s">
        <v>87</v>
      </c>
      <c r="B12" s="3">
        <v>511817.11599999998</v>
      </c>
      <c r="C12" s="3">
        <v>194822.32199999999</v>
      </c>
      <c r="D12" s="3">
        <v>25984.19</v>
      </c>
      <c r="E12" s="3">
        <v>574583</v>
      </c>
      <c r="F12" s="3">
        <f t="shared" si="8"/>
        <v>1307206.628</v>
      </c>
      <c r="G12" s="26">
        <f t="shared" si="9"/>
        <v>0.56044975010637721</v>
      </c>
      <c r="H12" s="4"/>
      <c r="I12" t="s">
        <v>87</v>
      </c>
      <c r="J12" s="3">
        <v>213757.49900000001</v>
      </c>
      <c r="K12" s="3">
        <v>210529.261</v>
      </c>
      <c r="L12" s="4">
        <v>112349.86035443036</v>
      </c>
      <c r="M12" s="30">
        <f t="shared" si="0"/>
        <v>536636.6203544304</v>
      </c>
      <c r="N12" s="26">
        <f t="shared" ref="N12:N13" si="13">+J12/M12</f>
        <v>0.39832819992571583</v>
      </c>
      <c r="U12" s="3" t="str">
        <f t="shared" si="1"/>
        <v>2013/2014</v>
      </c>
      <c r="V12" s="3">
        <f t="shared" si="2"/>
        <v>732623.62800000003</v>
      </c>
      <c r="W12" s="3">
        <f t="shared" si="3"/>
        <v>213757.49900000001</v>
      </c>
      <c r="X12" s="30">
        <f t="shared" si="4"/>
        <v>574583</v>
      </c>
      <c r="Y12" s="30">
        <f t="shared" si="5"/>
        <v>322879.12135443033</v>
      </c>
      <c r="Z12" s="30">
        <f t="shared" si="11"/>
        <v>1843843.2483544303</v>
      </c>
      <c r="AA12" s="26">
        <f t="shared" si="12"/>
        <v>0.51326550011483585</v>
      </c>
      <c r="AB12" s="39">
        <f t="shared" si="6"/>
        <v>0.39832819992571583</v>
      </c>
      <c r="AC12" s="39">
        <f t="shared" si="7"/>
        <v>0.56044975010637721</v>
      </c>
      <c r="AH12" s="30"/>
      <c r="AI12" s="30"/>
      <c r="AJ12" s="30"/>
      <c r="AK12" s="3"/>
      <c r="AL12" s="3"/>
      <c r="AM12" s="30"/>
    </row>
    <row r="13" spans="1:39" x14ac:dyDescent="0.25">
      <c r="A13" t="s">
        <v>101</v>
      </c>
      <c r="B13" s="3">
        <v>526749.77500000002</v>
      </c>
      <c r="C13" s="3">
        <v>252489.38500000001</v>
      </c>
      <c r="D13" s="3">
        <v>138478.245</v>
      </c>
      <c r="E13" s="3">
        <v>440380</v>
      </c>
      <c r="F13" s="3">
        <f t="shared" si="8"/>
        <v>1358097.405</v>
      </c>
      <c r="G13" s="26">
        <f t="shared" si="9"/>
        <v>0.67573754402395014</v>
      </c>
      <c r="H13" s="4"/>
      <c r="I13" t="s">
        <v>101</v>
      </c>
      <c r="J13" s="3">
        <v>280416.54500000004</v>
      </c>
      <c r="K13" s="3">
        <v>122398.83799999999</v>
      </c>
      <c r="L13" s="4">
        <v>112406.8740506329</v>
      </c>
      <c r="M13" s="30">
        <f t="shared" si="0"/>
        <v>515222.25705063296</v>
      </c>
      <c r="N13" s="26">
        <f t="shared" si="13"/>
        <v>0.54426325952072052</v>
      </c>
      <c r="U13" s="3" t="s">
        <v>101</v>
      </c>
      <c r="V13" s="3">
        <f t="shared" si="2"/>
        <v>917717.40500000003</v>
      </c>
      <c r="W13" s="3">
        <f t="shared" ref="W13" si="14">+J13</f>
        <v>280416.54500000004</v>
      </c>
      <c r="X13" s="30">
        <f t="shared" si="4"/>
        <v>440380</v>
      </c>
      <c r="Y13" s="30">
        <f t="shared" si="5"/>
        <v>234805.71205063289</v>
      </c>
      <c r="Z13" s="30">
        <f t="shared" ref="Z13" si="15">SUM(V13:Y13)</f>
        <v>1873319.662050633</v>
      </c>
      <c r="AA13" s="26">
        <f t="shared" ref="AA13" si="16">+(V13+W13)/Z13</f>
        <v>0.63957795045425436</v>
      </c>
      <c r="AB13" s="39">
        <f t="shared" si="6"/>
        <v>0.54426325952072052</v>
      </c>
      <c r="AC13" s="39">
        <f t="shared" si="7"/>
        <v>0.67573754402395014</v>
      </c>
      <c r="AH13" s="30"/>
      <c r="AI13" s="30"/>
      <c r="AJ13" s="30"/>
      <c r="AK13" s="3"/>
      <c r="AL13" s="3"/>
      <c r="AM13" s="30"/>
    </row>
    <row r="14" spans="1:39" x14ac:dyDescent="0.25">
      <c r="A14" t="s">
        <v>124</v>
      </c>
      <c r="B14" s="3">
        <v>509055.43</v>
      </c>
      <c r="C14" s="3">
        <v>258445.67300000001</v>
      </c>
      <c r="D14" s="3">
        <v>350301.53200000001</v>
      </c>
      <c r="E14" s="3">
        <v>277717</v>
      </c>
      <c r="F14" s="3">
        <f t="shared" ref="F14:F15" si="17">SUM(B14:E14)</f>
        <v>1395519.635</v>
      </c>
      <c r="G14" s="26">
        <f t="shared" ref="G14:G15" si="18">+(F14-E14)/F14</f>
        <v>0.80099384269860163</v>
      </c>
      <c r="H14" s="4"/>
      <c r="I14" t="str">
        <f>+A14</f>
        <v>2015/2016</v>
      </c>
      <c r="J14" s="3">
        <v>213881.50200000001</v>
      </c>
      <c r="K14" s="3">
        <v>154845.049</v>
      </c>
      <c r="L14" s="4">
        <v>115891.55405063294</v>
      </c>
      <c r="M14" s="30">
        <f t="shared" si="0"/>
        <v>484618.1050506329</v>
      </c>
      <c r="N14" s="26">
        <f t="shared" ref="N14:N15" si="19">+J14/M14</f>
        <v>0.44134030439835437</v>
      </c>
      <c r="U14" s="3" t="str">
        <f>+A14</f>
        <v>2015/2016</v>
      </c>
      <c r="V14" s="3">
        <f t="shared" si="2"/>
        <v>1117802.635</v>
      </c>
      <c r="W14" s="3">
        <f t="shared" ref="W14" si="20">+J14</f>
        <v>213881.50200000001</v>
      </c>
      <c r="X14" s="30">
        <f t="shared" si="4"/>
        <v>277717</v>
      </c>
      <c r="Y14" s="30">
        <f t="shared" si="5"/>
        <v>270736.60305063293</v>
      </c>
      <c r="Z14" s="30">
        <f t="shared" ref="Z14" si="21">SUM(V14:Y14)</f>
        <v>1880137.740050633</v>
      </c>
      <c r="AA14" s="26">
        <f t="shared" ref="AA14" si="22">+(V14+W14)/Z14</f>
        <v>0.70829073244609053</v>
      </c>
      <c r="AB14" s="39">
        <f t="shared" ref="AB14" si="23">+N14</f>
        <v>0.44134030439835437</v>
      </c>
      <c r="AC14" s="39">
        <f t="shared" si="7"/>
        <v>0.80099384269860163</v>
      </c>
      <c r="AH14" s="30"/>
      <c r="AI14" s="30"/>
      <c r="AJ14" s="30"/>
      <c r="AK14" s="3"/>
      <c r="AL14" s="3"/>
      <c r="AM14" s="30"/>
    </row>
    <row r="15" spans="1:39" x14ac:dyDescent="0.25">
      <c r="A15" t="s">
        <v>127</v>
      </c>
      <c r="B15" s="3">
        <v>632768.75699999998</v>
      </c>
      <c r="C15" s="3">
        <v>331788.03100000002</v>
      </c>
      <c r="D15" s="3">
        <v>72151.134000000005</v>
      </c>
      <c r="E15" s="3">
        <v>327289</v>
      </c>
      <c r="F15" s="3">
        <f t="shared" si="17"/>
        <v>1363996.9219999998</v>
      </c>
      <c r="G15" s="26">
        <f t="shared" si="18"/>
        <v>0.76005151131858639</v>
      </c>
      <c r="H15" s="4"/>
      <c r="I15" t="s">
        <v>127</v>
      </c>
      <c r="J15" s="3">
        <v>267102.56300000002</v>
      </c>
      <c r="K15" s="3">
        <v>97186</v>
      </c>
      <c r="L15" s="4">
        <v>117891.05440506332</v>
      </c>
      <c r="M15" s="30">
        <f t="shared" si="0"/>
        <v>482179.61740506336</v>
      </c>
      <c r="N15" s="26">
        <f t="shared" si="19"/>
        <v>0.55394826607864656</v>
      </c>
      <c r="U15" s="3" t="str">
        <f>+A15</f>
        <v>2016/2017</v>
      </c>
      <c r="V15" s="3">
        <f>+F15-X15</f>
        <v>1036707.9219999998</v>
      </c>
      <c r="W15" s="3">
        <f>+J15</f>
        <v>267102.56300000002</v>
      </c>
      <c r="X15" s="30">
        <f>+E15</f>
        <v>327289</v>
      </c>
      <c r="Y15" s="30">
        <f t="shared" si="5"/>
        <v>215077.05440506333</v>
      </c>
      <c r="Z15" s="30">
        <f t="shared" ref="Z15" si="24">SUM(V15:Y15)</f>
        <v>1846176.5394050633</v>
      </c>
      <c r="AA15" s="26">
        <f t="shared" ref="AA15" si="25">+(V15+W15)/Z15</f>
        <v>0.70622199836867028</v>
      </c>
      <c r="AB15" s="39">
        <f t="shared" ref="AB15" si="26">+N15</f>
        <v>0.55394826607864656</v>
      </c>
      <c r="AC15" s="39">
        <f t="shared" ref="AC15" si="27">+G15</f>
        <v>0.76005151131858639</v>
      </c>
      <c r="AG15" s="13"/>
      <c r="AH15" s="30"/>
      <c r="AI15" s="30"/>
      <c r="AJ15" s="30"/>
      <c r="AK15" s="3"/>
      <c r="AL15" s="3"/>
      <c r="AM15" s="30"/>
    </row>
    <row r="16" spans="1:39" x14ac:dyDescent="0.25">
      <c r="A16" t="s">
        <v>130</v>
      </c>
      <c r="B16" s="42" t="s">
        <v>220</v>
      </c>
      <c r="C16" s="3"/>
      <c r="D16" s="3"/>
      <c r="E16" s="3"/>
      <c r="F16" s="3"/>
      <c r="G16" s="26"/>
      <c r="H16" s="4"/>
      <c r="I16" t="str">
        <f>+A16</f>
        <v>2017/2018</v>
      </c>
      <c r="J16" s="42" t="s">
        <v>220</v>
      </c>
      <c r="K16" s="3"/>
      <c r="L16" s="4"/>
      <c r="M16" s="30"/>
      <c r="N16" s="26"/>
      <c r="U16" s="3" t="str">
        <f>+A16</f>
        <v>2017/2018</v>
      </c>
      <c r="V16" s="42" t="s">
        <v>220</v>
      </c>
      <c r="W16" s="3"/>
      <c r="X16" s="30"/>
      <c r="Y16" s="30"/>
      <c r="Z16" s="30"/>
      <c r="AA16" s="26"/>
      <c r="AB16" s="39"/>
      <c r="AC16" s="39"/>
      <c r="AG16" s="13"/>
      <c r="AH16" s="30"/>
      <c r="AI16" s="30"/>
      <c r="AJ16" s="30"/>
      <c r="AK16" s="3"/>
      <c r="AL16" s="3"/>
      <c r="AM16" s="30"/>
    </row>
    <row r="17" spans="1:39" x14ac:dyDescent="0.25">
      <c r="A17" s="32" t="s">
        <v>128</v>
      </c>
      <c r="I17" s="37"/>
      <c r="J17" s="3"/>
      <c r="K17" s="3"/>
      <c r="L17" s="3"/>
      <c r="M17" s="3"/>
      <c r="N17" s="3"/>
      <c r="O17" s="3"/>
      <c r="P17" s="3"/>
      <c r="Q17" s="3"/>
      <c r="R17" s="3"/>
      <c r="S17" s="3"/>
      <c r="T17" s="3"/>
      <c r="U17" s="3"/>
      <c r="V17" s="30"/>
      <c r="AJ17" s="30"/>
      <c r="AM17" s="30"/>
    </row>
    <row r="18" spans="1:39" ht="18.75" customHeight="1" x14ac:dyDescent="0.25"/>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21</vt:i4>
      </vt:variant>
    </vt:vector>
  </HeadingPairs>
  <TitlesOfParts>
    <vt:vector size="21" baseType="lpstr">
      <vt:lpstr>Bruksanvisning</vt:lpstr>
      <vt:lpstr>Utvikling</vt:lpstr>
      <vt:lpstr>Produksjonsutvikling P</vt:lpstr>
      <vt:lpstr>Avling fylker P</vt:lpstr>
      <vt:lpstr>Rang. kommuner avlingsnivå P </vt:lpstr>
      <vt:lpstr>Avlinger kornslag P</vt:lpstr>
      <vt:lpstr>Økoavlinger P</vt:lpstr>
      <vt:lpstr>Matkorn</vt:lpstr>
      <vt:lpstr>Andel norsk - ikke oppdatert</vt:lpstr>
      <vt:lpstr>Avling fylker</vt:lpstr>
      <vt:lpstr>Avling kommuner P</vt:lpstr>
      <vt:lpstr>Avling kommuner </vt:lpstr>
      <vt:lpstr>Utvikling avling P</vt:lpstr>
      <vt:lpstr>Utvikling avling</vt:lpstr>
      <vt:lpstr>Rang. kommuner avlingsnivå</vt:lpstr>
      <vt:lpstr>Rang. kommuner kornslag</vt:lpstr>
      <vt:lpstr>Økologisk fylker - ikke oppdate</vt:lpstr>
      <vt:lpstr>Type leveranser P</vt:lpstr>
      <vt:lpstr>Økologisk kommuner - ikke oppda</vt:lpstr>
      <vt:lpstr>Tabell leveranser</vt:lpstr>
      <vt:lpstr>samlet fylker</vt:lpstr>
    </vt:vector>
  </TitlesOfParts>
  <Company>Fylkesmannen i Vestfold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Randby, Jon</dc:creator>
  <cp:lastModifiedBy>Vale, Knut Sindre</cp:lastModifiedBy>
  <cp:lastPrinted>2014-07-25T07:45:38Z</cp:lastPrinted>
  <dcterms:created xsi:type="dcterms:W3CDTF">2014-02-18T13:23:00Z</dcterms:created>
  <dcterms:modified xsi:type="dcterms:W3CDTF">2026-07-01T07:45:59Z</dcterms:modified>
</cp:coreProperties>
</file>